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Rezultati" sheetId="1" r:id="rId3"/>
    <sheet state="visible" name="Rezultati - A kategorija" sheetId="2" r:id="rId4"/>
    <sheet state="visible" name="Rezultati - B kategorija" sheetId="3" r:id="rId5"/>
    <sheet state="hidden" name="raw 1" sheetId="4" r:id="rId6"/>
  </sheets>
  <definedNames>
    <definedName localSheetId="2" name="empty">'Rezultati - B kategorija'!$B$1</definedName>
    <definedName name="empty">Rezultati!$B$1</definedName>
    <definedName localSheetId="1" name="empty">'Rezultati - A kategorija'!$B$1</definedName>
    <definedName hidden="1" localSheetId="0" name="Z_403D0576_DC45_45F6_853A_D09BEBAACAD7_.wvu.FilterData">Rezultati!$B$1:$B$134</definedName>
    <definedName hidden="1" localSheetId="1" name="Z_403D0576_DC45_45F6_853A_D09BEBAACAD7_.wvu.FilterData">'Rezultati - A kategorija'!$B$1:$B$71</definedName>
    <definedName hidden="1" localSheetId="2" name="Z_403D0576_DC45_45F6_853A_D09BEBAACAD7_.wvu.FilterData">'Rezultati - B kategorija'!$B$1:$B$65</definedName>
    <definedName hidden="1" localSheetId="0" name="Z_83199453_BB19_4A44_B6BF_792DF51B4059_.wvu.FilterData">Rezultati!$B$1:$DS$134</definedName>
    <definedName hidden="1" localSheetId="1" name="Z_83199453_BB19_4A44_B6BF_792DF51B4059_.wvu.FilterData">'Rezultati - A kategorija'!$B$1:$DS$71</definedName>
    <definedName hidden="1" localSheetId="2" name="Z_83199453_BB19_4A44_B6BF_792DF51B4059_.wvu.FilterData">'Rezultati - B kategorija'!$B$1:$DS$65</definedName>
    <definedName hidden="1" localSheetId="0" name="Z_AEE2C75E_59EF_4E4C_98F1_95A4F5863588_.wvu.FilterData">Rezultati!$B$2:$B$134</definedName>
    <definedName hidden="1" localSheetId="1" name="Z_AEE2C75E_59EF_4E4C_98F1_95A4F5863588_.wvu.FilterData">'Rezultati - A kategorija'!$B$2:$B$71</definedName>
    <definedName hidden="1" localSheetId="2" name="Z_AEE2C75E_59EF_4E4C_98F1_95A4F5863588_.wvu.FilterData">'Rezultati - B kategorija'!$B$2:$B$65</definedName>
  </definedNames>
  <calcPr/>
  <customWorkbookViews>
    <customWorkbookView activeSheetId="0" maximized="1" windowHeight="0" windowWidth="0" guid="{83199453-BB19-4A44-B6BF-792DF51B4059}" name="Filter 4"/>
    <customWorkbookView activeSheetId="0" maximized="1" windowHeight="0" windowWidth="0" guid="{AEE2C75E-59EF-4E4C-98F1-95A4F5863588}" name="Filter 2"/>
    <customWorkbookView activeSheetId="0" maximized="1" windowHeight="0" windowWidth="0" guid="{403D0576-DC45-45F6-853A-D09BEBAACAD7}" name="Filter 3"/>
  </customWorkbookViews>
</workbook>
</file>

<file path=xl/sharedStrings.xml><?xml version="1.0" encoding="utf-8"?>
<sst xmlns="http://schemas.openxmlformats.org/spreadsheetml/2006/main" count="31" uniqueCount="25">
  <si>
    <t>Zadatak B1</t>
  </si>
  <si>
    <t>Zadatak B2</t>
  </si>
  <si>
    <t>Zadatak B3</t>
  </si>
  <si>
    <t>Zadatak A1</t>
  </si>
  <si>
    <t>Zadatak A2</t>
  </si>
  <si>
    <t>Zadatak A3</t>
  </si>
  <si>
    <t>Nagrada</t>
  </si>
  <si>
    <t>tags</t>
  </si>
  <si>
    <t>#</t>
  </si>
  <si>
    <t>Korisničko ime</t>
  </si>
  <si>
    <t>Status</t>
  </si>
  <si>
    <t>Ime</t>
  </si>
  <si>
    <t>Prezime</t>
  </si>
  <si>
    <t>Ukupno</t>
  </si>
  <si>
    <t>Opština</t>
  </si>
  <si>
    <t>Škola</t>
  </si>
  <si>
    <t>Razred</t>
  </si>
  <si>
    <t>Kategorija</t>
  </si>
  <si>
    <t>Mentor</t>
  </si>
  <si>
    <t>Lek</t>
  </si>
  <si>
    <t>Veštica</t>
  </si>
  <si>
    <t>Trookrugao</t>
  </si>
  <si>
    <t>Statistika</t>
  </si>
  <si>
    <t>Spec zadatak</t>
  </si>
  <si>
    <t>Festival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</si>
</sst>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4">
    <font>
      <sz val="10.0"/>
      <color rgb="FF000000"/>
      <name val="Arial"/>
    </font>
    <font>
      <b/>
      <color rgb="FFFFFFFF"/>
      <name val="Calibri"/>
    </font>
    <font>
      <b/>
      <name val="Calibri"/>
    </font>
    <font>
      <name val="Calibri"/>
    </font>
  </fonts>
  <fills count="3">
    <fill>
      <patternFill patternType="none"/>
    </fill>
    <fill>
      <patternFill patternType="lightGray"/>
    </fill>
    <fill>
      <patternFill patternType="solid">
        <fgColor rgb="FF666666"/>
        <bgColor rgb="FF666666"/>
      </patternFill>
    </fill>
  </fills>
  <borders count="3">
    <border/>
    <border>
      <left style="thin">
        <color rgb="FF000000"/>
      </left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15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 shrinkToFit="0" wrapText="0"/>
    </xf>
    <xf borderId="1" fillId="2" fontId="1" numFmtId="0" xfId="0" applyAlignment="1" applyBorder="1" applyFont="1">
      <alignment horizontal="left" readingOrder="0" shrinkToFit="0" vertical="top" wrapText="1"/>
    </xf>
    <xf borderId="0" fillId="2" fontId="1" numFmtId="0" xfId="0" applyAlignment="1" applyFont="1">
      <alignment horizontal="left" readingOrder="0" shrinkToFit="0" vertical="top" wrapText="1"/>
    </xf>
    <xf borderId="0" fillId="2" fontId="1" numFmtId="0" xfId="0" applyAlignment="1" applyFont="1">
      <alignment horizontal="left" readingOrder="0"/>
    </xf>
    <xf borderId="0" fillId="0" fontId="2" numFmtId="0" xfId="0" applyAlignment="1" applyFont="1">
      <alignment horizontal="left" readingOrder="0"/>
    </xf>
    <xf borderId="0" fillId="0" fontId="3" numFmtId="0" xfId="0" applyAlignment="1" applyFont="1">
      <alignment readingOrder="0"/>
    </xf>
    <xf borderId="0" fillId="0" fontId="2" numFmtId="0" xfId="0" applyAlignment="1" applyFont="1">
      <alignment readingOrder="0"/>
    </xf>
    <xf borderId="1" fillId="0" fontId="3" numFmtId="0" xfId="0" applyAlignment="1" applyBorder="1" applyFont="1">
      <alignment horizontal="right" readingOrder="0"/>
    </xf>
    <xf borderId="0" fillId="0" fontId="3" numFmtId="0" xfId="0" applyAlignment="1" applyFont="1">
      <alignment horizontal="right" readingOrder="0"/>
    </xf>
    <xf borderId="2" fillId="2" fontId="1" numFmtId="0" xfId="0" applyAlignment="1" applyBorder="1" applyFont="1">
      <alignment horizontal="left" readingOrder="0" shrinkToFit="0" wrapText="0"/>
    </xf>
    <xf borderId="2" fillId="2" fontId="1" numFmtId="0" xfId="0" applyAlignment="1" applyBorder="1" applyFont="1">
      <alignment horizontal="left" readingOrder="0"/>
    </xf>
    <xf borderId="1" fillId="2" fontId="1" numFmtId="0" xfId="0" applyAlignment="1" applyBorder="1" applyFont="1">
      <alignment horizontal="left" shrinkToFit="0" vertical="top" wrapText="1"/>
    </xf>
    <xf borderId="0" fillId="2" fontId="1" numFmtId="0" xfId="0" applyAlignment="1" applyFont="1">
      <alignment horizontal="left" shrinkToFit="0" vertical="top" wrapText="1"/>
    </xf>
    <xf borderId="2" fillId="0" fontId="3" numFmtId="0" xfId="0" applyAlignment="1" applyBorder="1" applyFont="1">
      <alignment readingOrder="0"/>
    </xf>
  </cellXfs>
  <cellStyles count="1">
    <cellStyle xfId="0" name="Normal" builtinId="0"/>
  </cellStyles>
  <dxfs count="5">
    <dxf>
      <font/>
      <fill>
        <patternFill patternType="solid">
          <fgColor rgb="FFB7E1CD"/>
          <bgColor rgb="FFB7E1CD"/>
        </patternFill>
      </fill>
      <border/>
    </dxf>
    <dxf>
      <font/>
      <fill>
        <patternFill patternType="solid">
          <fgColor rgb="FFF4C7C3"/>
          <bgColor rgb="FFF4C7C3"/>
        </patternFill>
      </fill>
      <border/>
    </dxf>
    <dxf>
      <font/>
      <fill>
        <patternFill patternType="solid">
          <fgColor rgb="FF666666"/>
          <bgColor rgb="FF666666"/>
        </patternFill>
      </fill>
      <border/>
    </dxf>
    <dxf>
      <font/>
      <fill>
        <patternFill patternType="solid">
          <fgColor rgb="FFFCE5CD"/>
          <bgColor rgb="FFFCE5CD"/>
        </patternFill>
      </fill>
      <border/>
    </dxf>
    <dxf>
      <font/>
      <fill>
        <patternFill patternType="solid">
          <fgColor rgb="FFF4CCCC"/>
          <bgColor rgb="FFF4CCCC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8.0" ySplit="2.0" topLeftCell="I3" activePane="bottomRight" state="frozen"/>
      <selection activeCell="I1" sqref="I1" pane="topRight"/>
      <selection activeCell="A3" sqref="A3" pane="bottomLeft"/>
      <selection activeCell="I3" sqref="I3" pane="bottomRight"/>
    </sheetView>
  </sheetViews>
  <sheetFormatPr customHeight="1" defaultColWidth="12.63" defaultRowHeight="15.75"/>
  <cols>
    <col customWidth="1" hidden="1" min="1" max="2" width="6.63"/>
    <col customWidth="1" min="3" max="3" width="11.13"/>
    <col customWidth="1" min="4" max="4" width="16.13"/>
    <col customWidth="1" min="5" max="5" width="7.75"/>
    <col customWidth="1" min="6" max="6" width="9.25"/>
    <col customWidth="1" min="7" max="7" width="10.38"/>
    <col customWidth="1" min="8" max="9" width="6.38"/>
    <col customWidth="1" min="10" max="10" width="10.88"/>
    <col customWidth="1" min="11" max="11" width="21.88"/>
    <col customWidth="1" min="12" max="12" width="5.63"/>
    <col customWidth="1" min="13" max="13" width="7.88"/>
    <col customWidth="1" hidden="1" min="14" max="14" width="32.63"/>
    <col customWidth="1" min="15" max="20" width="9.75"/>
    <col customWidth="1" min="21" max="203" width="3.0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 t="s">
        <v>0</v>
      </c>
      <c r="P1" s="3" t="s">
        <v>1</v>
      </c>
      <c r="Q1" s="3" t="s">
        <v>2</v>
      </c>
      <c r="R1" s="3" t="s">
        <v>3</v>
      </c>
      <c r="S1" s="3" t="s">
        <v>4</v>
      </c>
      <c r="T1" s="3" t="s">
        <v>5</v>
      </c>
      <c r="U1" s="1" t="str">
        <f>if('raw 1'!S1=1,'raw 1'!R1,empty)</f>
        <v/>
      </c>
      <c r="V1" s="1" t="str">
        <f>if('raw 1'!T1=1,'raw 1'!S1,empty)</f>
        <v/>
      </c>
      <c r="W1" s="1" t="str">
        <f>if('raw 1'!U1=1,'raw 1'!T1,empty)</f>
        <v>Б1 - Лек</v>
      </c>
      <c r="X1" s="1" t="str">
        <f>if('raw 1'!V1=1,'raw 1'!U1,empty)</f>
        <v/>
      </c>
      <c r="Y1" s="1" t="str">
        <f>if('raw 1'!W1=1,'raw 1'!V1,empty)</f>
        <v/>
      </c>
      <c r="Z1" s="1" t="str">
        <f>if('raw 1'!X1=1,'raw 1'!W1,empty)</f>
        <v/>
      </c>
      <c r="AA1" s="1" t="str">
        <f>if('raw 1'!Y1=1,'raw 1'!X1,empty)</f>
        <v/>
      </c>
      <c r="AB1" s="1" t="str">
        <f>if('raw 1'!Z1=1,'raw 1'!Y1,empty)</f>
        <v/>
      </c>
      <c r="AC1" s="1" t="str">
        <f>if('raw 1'!AA1=1,'raw 1'!Z1,empty)</f>
        <v/>
      </c>
      <c r="AD1" s="1" t="str">
        <f>if('raw 1'!AB1=1,'raw 1'!AA1,empty)</f>
        <v/>
      </c>
      <c r="AE1" s="1" t="str">
        <f>if('raw 1'!AC1=1,'raw 1'!AB1,empty)</f>
        <v/>
      </c>
      <c r="AF1" s="1" t="str">
        <f>if('raw 1'!AD1=1,'raw 1'!AC1,empty)</f>
        <v/>
      </c>
      <c r="AG1" s="1" t="str">
        <f>if('raw 1'!AE1=1,'raw 1'!AD1,empty)</f>
        <v/>
      </c>
      <c r="AH1" s="1" t="str">
        <f>if('raw 1'!AF1=1,'raw 1'!AE1,empty)</f>
        <v/>
      </c>
      <c r="AI1" s="1" t="str">
        <f>if('raw 1'!AG1=1,'raw 1'!AF1,empty)</f>
        <v/>
      </c>
      <c r="AJ1" s="1" t="str">
        <f>if('raw 1'!AH1=1,'raw 1'!AG1,empty)</f>
        <v/>
      </c>
      <c r="AK1" s="1" t="str">
        <f>if('raw 1'!AI1=1,'raw 1'!AH1,empty)</f>
        <v/>
      </c>
      <c r="AL1" s="1" t="str">
        <f>if('raw 1'!AJ1=1,'raw 1'!AI1,empty)</f>
        <v/>
      </c>
      <c r="AM1" s="1" t="str">
        <f>if('raw 1'!AK1=1,'raw 1'!AJ1,empty)</f>
        <v/>
      </c>
      <c r="AN1" s="1" t="str">
        <f>if('raw 1'!AL1=1,'raw 1'!AK1,empty)</f>
        <v/>
      </c>
      <c r="AO1" s="1" t="str">
        <f>if('raw 1'!AM1=1,'raw 1'!AL1,empty)</f>
        <v/>
      </c>
      <c r="AP1" s="1" t="str">
        <f>if('raw 1'!AN1=1,'raw 1'!AM1,empty)</f>
        <v/>
      </c>
      <c r="AQ1" s="1" t="str">
        <f>if('raw 1'!AO1=1,'raw 1'!AN1,empty)</f>
        <v/>
      </c>
      <c r="AR1" s="1" t="str">
        <f>if('raw 1'!AP1=1,'raw 1'!AO1,empty)</f>
        <v/>
      </c>
      <c r="AS1" s="1" t="str">
        <f>if('raw 1'!AQ1=1,'raw 1'!AP1,empty)</f>
        <v/>
      </c>
      <c r="AT1" s="1" t="str">
        <f>if('raw 1'!AR1=1,'raw 1'!AQ1,empty)</f>
        <v/>
      </c>
      <c r="AU1" s="1" t="str">
        <f>if('raw 1'!AS1=1,'raw 1'!AR1,empty)</f>
        <v/>
      </c>
      <c r="AV1" s="1" t="str">
        <f>if('raw 1'!AT1=1,'raw 1'!AS1,empty)</f>
        <v/>
      </c>
      <c r="AW1" s="1" t="str">
        <f>if('raw 1'!AU1=1,'raw 1'!AT1,empty)</f>
        <v/>
      </c>
      <c r="AX1" s="1" t="str">
        <f>if('raw 1'!AV1=1,'raw 1'!AU1,empty)</f>
        <v/>
      </c>
      <c r="AY1" s="1" t="str">
        <f>if('raw 1'!AW1=1,'raw 1'!AV1,empty)</f>
        <v/>
      </c>
      <c r="AZ1" s="1" t="str">
        <f>if('raw 1'!AX1=1,'raw 1'!AW1,empty)</f>
        <v/>
      </c>
      <c r="BA1" s="1" t="str">
        <f>if('raw 1'!AY1=1,'raw 1'!AX1,empty)</f>
        <v/>
      </c>
      <c r="BB1" s="1" t="str">
        <f>if('raw 1'!AZ1=1,'raw 1'!AY1,empty)</f>
        <v/>
      </c>
      <c r="BC1" s="1" t="str">
        <f>if('raw 1'!BA1=1,'raw 1'!AZ1,empty)</f>
        <v/>
      </c>
      <c r="BD1" s="1" t="str">
        <f>if('raw 1'!BB1=1,'raw 1'!BA1,empty)</f>
        <v/>
      </c>
      <c r="BE1" s="1" t="str">
        <f>if('raw 1'!BC1=1,'raw 1'!BB1,empty)</f>
        <v/>
      </c>
      <c r="BF1" s="1" t="str">
        <f>if('raw 1'!BD1=1,'raw 1'!BC1,empty)</f>
        <v/>
      </c>
      <c r="BG1" s="1" t="str">
        <f>if('raw 1'!BE1=1,'raw 1'!BD1,empty)</f>
        <v/>
      </c>
      <c r="BH1" s="1" t="str">
        <f>if('raw 1'!BF1=1,'raw 1'!BE1,empty)</f>
        <v/>
      </c>
      <c r="BI1" s="1" t="str">
        <f>if('raw 1'!BG1=1,'raw 1'!BF1,empty)</f>
        <v/>
      </c>
      <c r="BJ1" s="1" t="str">
        <f>if('raw 1'!BH1=1,'raw 1'!BG1,empty)</f>
        <v/>
      </c>
      <c r="BK1" s="1" t="str">
        <f>if('raw 1'!BI1=1,'raw 1'!BH1,empty)</f>
        <v/>
      </c>
      <c r="BL1" s="1" t="str">
        <f>if('raw 1'!BJ1=1,'raw 1'!BI1,empty)</f>
        <v/>
      </c>
      <c r="BM1" s="1" t="str">
        <f>if('raw 1'!BK1=1,'raw 1'!BJ1,empty)</f>
        <v/>
      </c>
      <c r="BN1" s="1" t="str">
        <f>if('raw 1'!BL1=1,'raw 1'!BK1,empty)</f>
        <v>Б2 - Вештица</v>
      </c>
      <c r="BO1" s="1" t="str">
        <f>if('raw 1'!BM1=1,'raw 1'!BL1,empty)</f>
        <v/>
      </c>
      <c r="BP1" s="1" t="str">
        <f>if('raw 1'!BN1=1,'raw 1'!BM1,empty)</f>
        <v/>
      </c>
      <c r="BQ1" s="1" t="str">
        <f>if('raw 1'!BO1=1,'raw 1'!BN1,empty)</f>
        <v/>
      </c>
      <c r="BR1" s="1" t="str">
        <f>if('raw 1'!BP1=1,'raw 1'!BO1,empty)</f>
        <v/>
      </c>
      <c r="BS1" s="1" t="str">
        <f>if('raw 1'!BQ1=1,'raw 1'!BP1,empty)</f>
        <v/>
      </c>
      <c r="BT1" s="1" t="str">
        <f>if('raw 1'!BR1=1,'raw 1'!BQ1,empty)</f>
        <v/>
      </c>
      <c r="BU1" s="1" t="str">
        <f>if('raw 1'!BS1=1,'raw 1'!BR1,empty)</f>
        <v/>
      </c>
      <c r="BV1" s="1" t="str">
        <f>if('raw 1'!BT1=1,'raw 1'!BS1,empty)</f>
        <v/>
      </c>
      <c r="BW1" s="1" t="str">
        <f>if('raw 1'!BU1=1,'raw 1'!BT1,empty)</f>
        <v/>
      </c>
      <c r="BX1" s="1" t="str">
        <f>if('raw 1'!BV1=1,'raw 1'!BU1,empty)</f>
        <v/>
      </c>
      <c r="BY1" s="1" t="str">
        <f>if('raw 1'!BW1=1,'raw 1'!BV1,empty)</f>
        <v/>
      </c>
      <c r="BZ1" s="1" t="str">
        <f>if('raw 1'!BX1=1,'raw 1'!BW1,empty)</f>
        <v/>
      </c>
      <c r="CA1" s="1" t="str">
        <f>if('raw 1'!BY1=1,'raw 1'!BX1,empty)</f>
        <v/>
      </c>
      <c r="CB1" s="1" t="str">
        <f>if('raw 1'!BZ1=1,'raw 1'!BY1,empty)</f>
        <v/>
      </c>
      <c r="CC1" s="1" t="str">
        <f>if('raw 1'!CA1=1,'raw 1'!BZ1,empty)</f>
        <v/>
      </c>
      <c r="CD1" s="1" t="str">
        <f>if('raw 1'!CB1=1,'raw 1'!CA1,empty)</f>
        <v/>
      </c>
      <c r="CE1" s="1" t="str">
        <f>if('raw 1'!CC1=1,'raw 1'!CB1,empty)</f>
        <v/>
      </c>
      <c r="CF1" s="1" t="str">
        <f>if('raw 1'!CD1=1,'raw 1'!CC1,empty)</f>
        <v/>
      </c>
      <c r="CG1" s="1" t="str">
        <f>if('raw 1'!CE1=1,'raw 1'!CD1,empty)</f>
        <v/>
      </c>
      <c r="CH1" s="1" t="str">
        <f>if('raw 1'!CF1=1,'raw 1'!CE1,empty)</f>
        <v/>
      </c>
      <c r="CI1" s="1" t="str">
        <f>if('raw 1'!CG1=1,'raw 1'!CF1,empty)</f>
        <v/>
      </c>
      <c r="CJ1" s="1" t="str">
        <f>if('raw 1'!CH1=1,'raw 1'!CG1,empty)</f>
        <v/>
      </c>
      <c r="CK1" s="1" t="str">
        <f>if('raw 1'!CI1=1,'raw 1'!CH1,empty)</f>
        <v/>
      </c>
      <c r="CL1" s="1" t="str">
        <f>if('raw 1'!CJ1=1,'raw 1'!CI1,empty)</f>
        <v/>
      </c>
      <c r="CM1" s="1" t="str">
        <f>if('raw 1'!CK1=1,'raw 1'!CJ1,empty)</f>
        <v/>
      </c>
      <c r="CN1" s="1" t="str">
        <f>if('raw 1'!CL1=1,'raw 1'!CK1,empty)</f>
        <v/>
      </c>
      <c r="CO1" s="1" t="str">
        <f>if('raw 1'!CM1=1,'raw 1'!CL1,empty)</f>
        <v/>
      </c>
      <c r="CP1" s="1" t="str">
        <f>if('raw 1'!CN1=1,'raw 1'!CM1,empty)</f>
        <v/>
      </c>
      <c r="CQ1" s="1" t="str">
        <f>if('raw 1'!CO1=1,'raw 1'!CN1,empty)</f>
        <v/>
      </c>
      <c r="CR1" s="1" t="str">
        <f>if('raw 1'!CP1=1,'raw 1'!CO1,empty)</f>
        <v/>
      </c>
      <c r="CS1" s="1" t="str">
        <f>if('raw 1'!CQ1=1,'raw 1'!CP1,empty)</f>
        <v/>
      </c>
      <c r="CT1" s="1" t="str">
        <f>if('raw 1'!CR1=1,'raw 1'!CQ1,empty)</f>
        <v/>
      </c>
      <c r="CU1" s="1" t="str">
        <f>if('raw 1'!CS1=1,'raw 1'!CR1,empty)</f>
        <v/>
      </c>
      <c r="CV1" s="1" t="str">
        <f>if('raw 1'!CT1=1,'raw 1'!CS1,empty)</f>
        <v>Б3 - Троокругао</v>
      </c>
      <c r="CW1" s="1" t="str">
        <f>if('raw 1'!CU1=1,'raw 1'!CT1,empty)</f>
        <v/>
      </c>
      <c r="CX1" s="1" t="str">
        <f>if('raw 1'!CV1=1,'raw 1'!CU1,empty)</f>
        <v/>
      </c>
      <c r="CY1" s="1" t="str">
        <f>if('raw 1'!CW1=1,'raw 1'!CV1,empty)</f>
        <v/>
      </c>
      <c r="CZ1" s="1" t="str">
        <f>if('raw 1'!CX1=1,'raw 1'!CW1,empty)</f>
        <v/>
      </c>
      <c r="DA1" s="1" t="str">
        <f>if('raw 1'!CY1=1,'raw 1'!CX1,empty)</f>
        <v/>
      </c>
      <c r="DB1" s="1" t="str">
        <f>if('raw 1'!CZ1=1,'raw 1'!CY1,empty)</f>
        <v/>
      </c>
      <c r="DC1" s="1" t="str">
        <f>if('raw 1'!DA1=1,'raw 1'!CZ1,empty)</f>
        <v/>
      </c>
      <c r="DD1" s="1" t="str">
        <f>if('raw 1'!DB1=1,'raw 1'!DA1,empty)</f>
        <v/>
      </c>
      <c r="DE1" s="1" t="str">
        <f>if('raw 1'!DC1=1,'raw 1'!DB1,empty)</f>
        <v/>
      </c>
      <c r="DF1" s="1" t="str">
        <f>if('raw 1'!DD1=1,'raw 1'!DC1,empty)</f>
        <v/>
      </c>
      <c r="DG1" s="1" t="str">
        <f>if('raw 1'!DE1=1,'raw 1'!DD1,empty)</f>
        <v/>
      </c>
      <c r="DH1" s="1" t="str">
        <f>if('raw 1'!DF1=1,'raw 1'!DE1,empty)</f>
        <v/>
      </c>
      <c r="DI1" s="1" t="str">
        <f>if('raw 1'!DG1=1,'raw 1'!DF1,empty)</f>
        <v/>
      </c>
      <c r="DJ1" s="1" t="str">
        <f>if('raw 1'!DH1=1,'raw 1'!DG1,empty)</f>
        <v/>
      </c>
      <c r="DK1" s="1" t="str">
        <f>if('raw 1'!DI1=1,'raw 1'!DH1,empty)</f>
        <v/>
      </c>
      <c r="DL1" s="1" t="str">
        <f>if('raw 1'!DJ1=1,'raw 1'!DI1,empty)</f>
        <v/>
      </c>
      <c r="DM1" s="1" t="str">
        <f>if('raw 1'!DK1=1,'raw 1'!DJ1,empty)</f>
        <v/>
      </c>
      <c r="DN1" s="1" t="str">
        <f>if('raw 1'!DL1=1,'raw 1'!DK1,empty)</f>
        <v/>
      </c>
      <c r="DO1" s="1" t="str">
        <f>if('raw 1'!DM1=1,'raw 1'!DL1,empty)</f>
        <v/>
      </c>
      <c r="DP1" s="1" t="str">
        <f>if('raw 1'!DN1=1,'raw 1'!DM1,empty)</f>
        <v/>
      </c>
      <c r="DQ1" s="1" t="str">
        <f>if('raw 1'!DO1=1,'raw 1'!DN1,empty)</f>
        <v/>
      </c>
      <c r="DR1" s="1" t="str">
        <f>if('raw 1'!DP1=1,'raw 1'!DO1,empty)</f>
        <v/>
      </c>
      <c r="DS1" s="1" t="str">
        <f>if('raw 1'!DQ1=1,'raw 1'!DP1,empty)</f>
        <v/>
      </c>
      <c r="DT1" s="1" t="str">
        <f>if('raw 1'!DR1=1,'raw 1'!DQ1,empty)</f>
        <v/>
      </c>
      <c r="DU1" s="1" t="str">
        <f>if('raw 1'!DS1=1,'raw 1'!DR1,empty)</f>
        <v/>
      </c>
      <c r="DV1" s="1" t="str">
        <f>if('raw 1'!DT1=1,'raw 1'!DS1,empty)</f>
        <v/>
      </c>
      <c r="DW1" s="1" t="str">
        <f>if('raw 1'!DU1=1,'raw 1'!DT1,empty)</f>
        <v/>
      </c>
      <c r="DX1" s="1" t="str">
        <f>if('raw 1'!DV1=1,'raw 1'!DU1,empty)</f>
        <v/>
      </c>
      <c r="DY1" s="1" t="str">
        <f>if('raw 1'!DW1=1,'raw 1'!DV1,empty)</f>
        <v/>
      </c>
      <c r="DZ1" s="1" t="str">
        <f>if('raw 1'!DX1=1,'raw 1'!DW1,empty)</f>
        <v/>
      </c>
      <c r="EA1" s="1" t="str">
        <f>if('raw 1'!DY1=1,'raw 1'!DX1,empty)</f>
        <v/>
      </c>
      <c r="EB1" s="1" t="str">
        <f>if('raw 1'!DZ1=1,'raw 1'!DY1,empty)</f>
        <v/>
      </c>
      <c r="EC1" s="1" t="str">
        <f>if('raw 1'!EA1=1,'raw 1'!DZ1,empty)</f>
        <v>А1 - Статистика</v>
      </c>
      <c r="ED1" s="1" t="str">
        <f>if('raw 1'!EB1=1,'raw 1'!EA1,empty)</f>
        <v/>
      </c>
      <c r="EE1" s="1" t="str">
        <f>if('raw 1'!EC1=1,'raw 1'!EB1,empty)</f>
        <v/>
      </c>
      <c r="EF1" s="1" t="str">
        <f>if('raw 1'!ED1=1,'raw 1'!EC1,empty)</f>
        <v/>
      </c>
      <c r="EG1" s="1" t="str">
        <f>if('raw 1'!EE1=1,'raw 1'!ED1,empty)</f>
        <v/>
      </c>
      <c r="EH1" s="1" t="str">
        <f>if('raw 1'!EF1=1,'raw 1'!EE1,empty)</f>
        <v/>
      </c>
      <c r="EI1" s="1" t="str">
        <f>if('raw 1'!EG1=1,'raw 1'!EF1,empty)</f>
        <v/>
      </c>
      <c r="EJ1" s="1" t="str">
        <f>if('raw 1'!EH1=1,'raw 1'!EG1,empty)</f>
        <v/>
      </c>
      <c r="EK1" s="1" t="str">
        <f>if('raw 1'!EI1=1,'raw 1'!EH1,empty)</f>
        <v/>
      </c>
      <c r="EL1" s="1" t="str">
        <f>if('raw 1'!EJ1=1,'raw 1'!EI1,empty)</f>
        <v/>
      </c>
      <c r="EM1" s="1" t="str">
        <f>if('raw 1'!EK1=1,'raw 1'!EJ1,empty)</f>
        <v/>
      </c>
      <c r="EN1" s="1" t="str">
        <f>if('raw 1'!EL1=1,'raw 1'!EK1,empty)</f>
        <v/>
      </c>
      <c r="EO1" s="1" t="str">
        <f>if('raw 1'!EM1=1,'raw 1'!EL1,empty)</f>
        <v/>
      </c>
      <c r="EP1" s="1" t="str">
        <f>if('raw 1'!EN1=1,'raw 1'!EM1,empty)</f>
        <v/>
      </c>
      <c r="EQ1" s="1" t="str">
        <f>if('raw 1'!EO1=1,'raw 1'!EN1,empty)</f>
        <v/>
      </c>
      <c r="ER1" s="1" t="str">
        <f>if('raw 1'!EP1=1,'raw 1'!EO1,empty)</f>
        <v/>
      </c>
      <c r="ES1" s="1" t="str">
        <f>if('raw 1'!EQ1=1,'raw 1'!EP1,empty)</f>
        <v/>
      </c>
      <c r="ET1" s="1" t="str">
        <f>if('raw 1'!ER1=1,'raw 1'!EQ1,empty)</f>
        <v>А2 - Спец задатак</v>
      </c>
      <c r="EU1" s="1" t="str">
        <f>if('raw 1'!ES1=1,'raw 1'!ER1,empty)</f>
        <v/>
      </c>
      <c r="EV1" s="1" t="str">
        <f>if('raw 1'!ET1=1,'raw 1'!ES1,empty)</f>
        <v/>
      </c>
      <c r="EW1" s="1" t="str">
        <f>if('raw 1'!EU1=1,'raw 1'!ET1,empty)</f>
        <v/>
      </c>
      <c r="EX1" s="1" t="str">
        <f>if('raw 1'!EV1=1,'raw 1'!EU1,empty)</f>
        <v/>
      </c>
      <c r="EY1" s="1" t="str">
        <f>if('raw 1'!EW1=1,'raw 1'!EV1,empty)</f>
        <v/>
      </c>
      <c r="EZ1" s="1" t="str">
        <f>if('raw 1'!EX1=1,'raw 1'!EW1,empty)</f>
        <v/>
      </c>
      <c r="FA1" s="1" t="str">
        <f>if('raw 1'!EY1=1,'raw 1'!EX1,empty)</f>
        <v/>
      </c>
      <c r="FB1" s="1" t="str">
        <f>if('raw 1'!EZ1=1,'raw 1'!EY1,empty)</f>
        <v/>
      </c>
      <c r="FC1" s="1" t="str">
        <f>if('raw 1'!FA1=1,'raw 1'!EZ1,empty)</f>
        <v/>
      </c>
      <c r="FD1" s="1" t="str">
        <f>if('raw 1'!FB1=1,'raw 1'!FA1,empty)</f>
        <v/>
      </c>
      <c r="FE1" s="1" t="str">
        <f>if('raw 1'!FC1=1,'raw 1'!FB1,empty)</f>
        <v/>
      </c>
      <c r="FF1" s="1" t="str">
        <f>if('raw 1'!FD1=1,'raw 1'!FC1,empty)</f>
        <v/>
      </c>
      <c r="FG1" s="1" t="str">
        <f>if('raw 1'!FE1=1,'raw 1'!FD1,empty)</f>
        <v/>
      </c>
      <c r="FH1" s="1" t="str">
        <f>if('raw 1'!FF1=1,'raw 1'!FE1,empty)</f>
        <v/>
      </c>
      <c r="FI1" s="1" t="str">
        <f>if('raw 1'!FG1=1,'raw 1'!FF1,empty)</f>
        <v/>
      </c>
      <c r="FJ1" s="1" t="str">
        <f>if('raw 1'!FH1=1,'raw 1'!FG1,empty)</f>
        <v/>
      </c>
      <c r="FK1" s="1" t="str">
        <f>if('raw 1'!FI1=1,'raw 1'!FH1,empty)</f>
        <v/>
      </c>
      <c r="FL1" s="1" t="str">
        <f>if('raw 1'!FJ1=1,'raw 1'!FI1,empty)</f>
        <v/>
      </c>
      <c r="FM1" s="1" t="str">
        <f>if('raw 1'!FK1=1,'raw 1'!FJ1,empty)</f>
        <v/>
      </c>
      <c r="FN1" s="1" t="str">
        <f>if('raw 1'!FL1=1,'raw 1'!FK1,empty)</f>
        <v/>
      </c>
      <c r="FO1" s="1" t="str">
        <f>if('raw 1'!FM1=1,'raw 1'!FL1,empty)</f>
        <v/>
      </c>
      <c r="FP1" s="1" t="str">
        <f>if('raw 1'!FN1=1,'raw 1'!FM1,empty)</f>
        <v/>
      </c>
      <c r="FQ1" s="1" t="str">
        <f>if('raw 1'!FO1=1,'raw 1'!FN1,empty)</f>
        <v/>
      </c>
      <c r="FR1" s="1" t="str">
        <f>if('raw 1'!FP1=1,'raw 1'!FO1,empty)</f>
        <v/>
      </c>
      <c r="FS1" s="1" t="str">
        <f>if('raw 1'!FQ1=1,'raw 1'!FP1,empty)</f>
        <v/>
      </c>
      <c r="FT1" s="1" t="str">
        <f>if('raw 1'!FR1=1,'raw 1'!FQ1,empty)</f>
        <v/>
      </c>
      <c r="FU1" s="1" t="str">
        <f>if('raw 1'!FS1=1,'raw 1'!FR1,empty)</f>
        <v/>
      </c>
      <c r="FV1" s="1" t="str">
        <f>if('raw 1'!FT1=1,'raw 1'!FS1,empty)</f>
        <v/>
      </c>
      <c r="FW1" s="1" t="str">
        <f>if('raw 1'!FU1=1,'raw 1'!FT1,empty)</f>
        <v>А3 - Фестивал</v>
      </c>
      <c r="FX1" s="1" t="str">
        <f>if('raw 1'!FV1=1,'raw 1'!FU1,empty)</f>
        <v/>
      </c>
      <c r="FY1" s="1" t="str">
        <f>if('raw 1'!FW1=1,'raw 1'!FV1,empty)</f>
        <v/>
      </c>
      <c r="FZ1" s="1" t="str">
        <f>if('raw 1'!FX1=1,'raw 1'!FW1,empty)</f>
        <v/>
      </c>
      <c r="GA1" s="1" t="str">
        <f>if('raw 1'!FY1=1,'raw 1'!FX1,empty)</f>
        <v/>
      </c>
      <c r="GB1" s="1" t="str">
        <f>if('raw 1'!FZ1=1,'raw 1'!FY1,empty)</f>
        <v/>
      </c>
      <c r="GC1" s="1" t="str">
        <f>if('raw 1'!GA1=1,'raw 1'!FZ1,empty)</f>
        <v/>
      </c>
      <c r="GD1" s="1" t="str">
        <f>if('raw 1'!GB1=1,'raw 1'!GA1,empty)</f>
        <v/>
      </c>
      <c r="GE1" s="1" t="str">
        <f>if('raw 1'!GC1=1,'raw 1'!GB1,empty)</f>
        <v/>
      </c>
      <c r="GF1" s="1" t="str">
        <f>if('raw 1'!GD1=1,'raw 1'!GC1,empty)</f>
        <v/>
      </c>
      <c r="GG1" s="1" t="str">
        <f>if('raw 1'!GE1=1,'raw 1'!GD1,empty)</f>
        <v/>
      </c>
      <c r="GH1" s="1" t="str">
        <f>if('raw 1'!GF1=1,'raw 1'!GE1,empty)</f>
        <v/>
      </c>
      <c r="GI1" s="1" t="str">
        <f>if('raw 1'!GG1=1,'raw 1'!GF1,empty)</f>
        <v/>
      </c>
      <c r="GJ1" s="1" t="str">
        <f>if('raw 1'!GH1=1,'raw 1'!GG1,empty)</f>
        <v/>
      </c>
      <c r="GK1" s="1" t="str">
        <f>if('raw 1'!GI1=1,'raw 1'!GH1,empty)</f>
        <v/>
      </c>
      <c r="GL1" s="1" t="str">
        <f>if('raw 1'!GJ1=1,'raw 1'!GI1,empty)</f>
        <v/>
      </c>
      <c r="GM1" s="1" t="str">
        <f>if('raw 1'!GK1=1,'raw 1'!GJ1,empty)</f>
        <v/>
      </c>
      <c r="GN1" s="1" t="str">
        <f>if('raw 1'!GL1=1,'raw 1'!GK1,empty)</f>
        <v/>
      </c>
      <c r="GO1" s="1" t="str">
        <f>if('raw 1'!GM1=1,'raw 1'!GL1,empty)</f>
        <v/>
      </c>
      <c r="GP1" s="1" t="str">
        <f>if('raw 1'!GN1=1,'raw 1'!GM1,empty)</f>
        <v/>
      </c>
      <c r="GQ1" s="1" t="str">
        <f>if('raw 1'!GO1=1,'raw 1'!GN1,empty)</f>
        <v/>
      </c>
      <c r="GR1" s="1" t="str">
        <f>if('raw 1'!GP1=1,'raw 1'!GO1,empty)</f>
        <v/>
      </c>
      <c r="GS1" s="1" t="str">
        <f>if('raw 1'!GQ1=1,'raw 1'!GP1,empty)</f>
        <v/>
      </c>
      <c r="GT1" s="1" t="str">
        <f>if('raw 1'!GR1=1,'raw 1'!GQ1,empty)</f>
        <v/>
      </c>
      <c r="GU1" s="1" t="str">
        <f>if('raw 1'!GS1=1,'raw 1'!GR1,empty)</f>
        <v/>
      </c>
    </row>
    <row r="2">
      <c r="A2" s="4" t="s">
        <v>6</v>
      </c>
      <c r="B2" s="4" t="s">
        <v>7</v>
      </c>
      <c r="C2" s="4" t="s">
        <v>8</v>
      </c>
      <c r="D2" s="4" t="s">
        <v>9</v>
      </c>
      <c r="E2" s="4" t="s">
        <v>10</v>
      </c>
      <c r="F2" s="4" t="s">
        <v>11</v>
      </c>
      <c r="G2" s="4" t="s">
        <v>12</v>
      </c>
      <c r="H2" s="4" t="s">
        <v>13</v>
      </c>
      <c r="I2" s="4"/>
      <c r="J2" s="4" t="s">
        <v>14</v>
      </c>
      <c r="K2" s="4" t="s">
        <v>15</v>
      </c>
      <c r="L2" s="4" t="s">
        <v>16</v>
      </c>
      <c r="M2" s="4" t="s">
        <v>17</v>
      </c>
      <c r="N2" s="4" t="s">
        <v>18</v>
      </c>
      <c r="O2" s="2" t="s">
        <v>19</v>
      </c>
      <c r="P2" s="3" t="s">
        <v>20</v>
      </c>
      <c r="Q2" s="3" t="s">
        <v>21</v>
      </c>
      <c r="R2" s="3" t="s">
        <v>22</v>
      </c>
      <c r="S2" s="3" t="s">
        <v>23</v>
      </c>
      <c r="T2" s="3" t="s">
        <v>24</v>
      </c>
      <c r="U2" s="4" t="str">
        <f>if(ISNUMBER('raw 1'!S1),'raw 1'!S1,"")</f>
        <v/>
      </c>
      <c r="V2" s="4" t="str">
        <f>if(ISNUMBER('raw 1'!T1),'raw 1'!T1,"")</f>
        <v/>
      </c>
      <c r="W2" s="4">
        <f>if(ISNUMBER('raw 1'!U1),'raw 1'!U1,"")</f>
        <v>1</v>
      </c>
      <c r="X2" s="4">
        <f>if(ISNUMBER('raw 1'!V1),'raw 1'!V1,"")</f>
        <v>2</v>
      </c>
      <c r="Y2" s="4">
        <f>if(ISNUMBER('raw 1'!W1),'raw 1'!W1,"")</f>
        <v>3</v>
      </c>
      <c r="Z2" s="4">
        <f>if(ISNUMBER('raw 1'!X1),'raw 1'!X1,"")</f>
        <v>4</v>
      </c>
      <c r="AA2" s="4">
        <f>if(ISNUMBER('raw 1'!Y1),'raw 1'!Y1,"")</f>
        <v>5</v>
      </c>
      <c r="AB2" s="4">
        <f>if(ISNUMBER('raw 1'!Z1),'raw 1'!Z1,"")</f>
        <v>6</v>
      </c>
      <c r="AC2" s="4">
        <f>if(ISNUMBER('raw 1'!AA1),'raw 1'!AA1,"")</f>
        <v>7</v>
      </c>
      <c r="AD2" s="4">
        <f>if(ISNUMBER('raw 1'!AB1),'raw 1'!AB1,"")</f>
        <v>8</v>
      </c>
      <c r="AE2" s="4">
        <f>if(ISNUMBER('raw 1'!AC1),'raw 1'!AC1,"")</f>
        <v>9</v>
      </c>
      <c r="AF2" s="4">
        <f>if(ISNUMBER('raw 1'!AD1),'raw 1'!AD1,"")</f>
        <v>10</v>
      </c>
      <c r="AG2" s="4">
        <f>if(ISNUMBER('raw 1'!AE1),'raw 1'!AE1,"")</f>
        <v>11</v>
      </c>
      <c r="AH2" s="4">
        <f>if(ISNUMBER('raw 1'!AF1),'raw 1'!AF1,"")</f>
        <v>12</v>
      </c>
      <c r="AI2" s="4">
        <f>if(ISNUMBER('raw 1'!AG1),'raw 1'!AG1,"")</f>
        <v>13</v>
      </c>
      <c r="AJ2" s="4">
        <f>if(ISNUMBER('raw 1'!AH1),'raw 1'!AH1,"")</f>
        <v>14</v>
      </c>
      <c r="AK2" s="4">
        <f>if(ISNUMBER('raw 1'!AI1),'raw 1'!AI1,"")</f>
        <v>15</v>
      </c>
      <c r="AL2" s="4">
        <f>if(ISNUMBER('raw 1'!AJ1),'raw 1'!AJ1,"")</f>
        <v>16</v>
      </c>
      <c r="AM2" s="4">
        <f>if(ISNUMBER('raw 1'!AK1),'raw 1'!AK1,"")</f>
        <v>17</v>
      </c>
      <c r="AN2" s="4">
        <f>if(ISNUMBER('raw 1'!AL1),'raw 1'!AL1,"")</f>
        <v>18</v>
      </c>
      <c r="AO2" s="4">
        <f>if(ISNUMBER('raw 1'!AM1),'raw 1'!AM1,"")</f>
        <v>19</v>
      </c>
      <c r="AP2" s="4">
        <f>if(ISNUMBER('raw 1'!AN1),'raw 1'!AN1,"")</f>
        <v>20</v>
      </c>
      <c r="AQ2" s="4">
        <f>if(ISNUMBER('raw 1'!AO1),'raw 1'!AO1,"")</f>
        <v>21</v>
      </c>
      <c r="AR2" s="4">
        <f>if(ISNUMBER('raw 1'!AP1),'raw 1'!AP1,"")</f>
        <v>22</v>
      </c>
      <c r="AS2" s="4">
        <f>if(ISNUMBER('raw 1'!AQ1),'raw 1'!AQ1,"")</f>
        <v>23</v>
      </c>
      <c r="AT2" s="4">
        <f>if(ISNUMBER('raw 1'!AR1),'raw 1'!AR1,"")</f>
        <v>24</v>
      </c>
      <c r="AU2" s="4">
        <f>if(ISNUMBER('raw 1'!AS1),'raw 1'!AS1,"")</f>
        <v>25</v>
      </c>
      <c r="AV2" s="4">
        <f>if(ISNUMBER('raw 1'!AT1),'raw 1'!AT1,"")</f>
        <v>26</v>
      </c>
      <c r="AW2" s="4">
        <f>if(ISNUMBER('raw 1'!AU1),'raw 1'!AU1,"")</f>
        <v>27</v>
      </c>
      <c r="AX2" s="4">
        <f>if(ISNUMBER('raw 1'!AV1),'raw 1'!AV1,"")</f>
        <v>28</v>
      </c>
      <c r="AY2" s="4">
        <f>if(ISNUMBER('raw 1'!AW1),'raw 1'!AW1,"")</f>
        <v>29</v>
      </c>
      <c r="AZ2" s="4">
        <f>if(ISNUMBER('raw 1'!AX1),'raw 1'!AX1,"")</f>
        <v>30</v>
      </c>
      <c r="BA2" s="4">
        <f>if(ISNUMBER('raw 1'!AY1),'raw 1'!AY1,"")</f>
        <v>31</v>
      </c>
      <c r="BB2" s="4">
        <f>if(ISNUMBER('raw 1'!AZ1),'raw 1'!AZ1,"")</f>
        <v>32</v>
      </c>
      <c r="BC2" s="4">
        <f>if(ISNUMBER('raw 1'!BA1),'raw 1'!BA1,"")</f>
        <v>33</v>
      </c>
      <c r="BD2" s="4">
        <f>if(ISNUMBER('raw 1'!BB1),'raw 1'!BB1,"")</f>
        <v>34</v>
      </c>
      <c r="BE2" s="4">
        <f>if(ISNUMBER('raw 1'!BC1),'raw 1'!BC1,"")</f>
        <v>35</v>
      </c>
      <c r="BF2" s="4">
        <f>if(ISNUMBER('raw 1'!BD1),'raw 1'!BD1,"")</f>
        <v>36</v>
      </c>
      <c r="BG2" s="4">
        <f>if(ISNUMBER('raw 1'!BE1),'raw 1'!BE1,"")</f>
        <v>37</v>
      </c>
      <c r="BH2" s="4">
        <f>if(ISNUMBER('raw 1'!BF1),'raw 1'!BF1,"")</f>
        <v>38</v>
      </c>
      <c r="BI2" s="4">
        <f>if(ISNUMBER('raw 1'!BG1),'raw 1'!BG1,"")</f>
        <v>39</v>
      </c>
      <c r="BJ2" s="4">
        <f>if(ISNUMBER('raw 1'!BH1),'raw 1'!BH1,"")</f>
        <v>40</v>
      </c>
      <c r="BK2" s="4">
        <f>if(ISNUMBER('raw 1'!BI1),'raw 1'!BI1,"")</f>
        <v>41</v>
      </c>
      <c r="BL2" s="4">
        <f>if(ISNUMBER('raw 1'!BJ1),'raw 1'!BJ1,"")</f>
        <v>42</v>
      </c>
      <c r="BM2" s="4" t="str">
        <f>if(ISNUMBER('raw 1'!BK1),'raw 1'!BK1,"")</f>
        <v/>
      </c>
      <c r="BN2" s="4">
        <f>if(ISNUMBER('raw 1'!BL1),'raw 1'!BL1,"")</f>
        <v>1</v>
      </c>
      <c r="BO2" s="4">
        <f>if(ISNUMBER('raw 1'!BM1),'raw 1'!BM1,"")</f>
        <v>2</v>
      </c>
      <c r="BP2" s="4">
        <f>if(ISNUMBER('raw 1'!BN1),'raw 1'!BN1,"")</f>
        <v>3</v>
      </c>
      <c r="BQ2" s="4">
        <f>if(ISNUMBER('raw 1'!BO1),'raw 1'!BO1,"")</f>
        <v>4</v>
      </c>
      <c r="BR2" s="4">
        <f>if(ISNUMBER('raw 1'!BP1),'raw 1'!BP1,"")</f>
        <v>5</v>
      </c>
      <c r="BS2" s="4">
        <f>if(ISNUMBER('raw 1'!BQ1),'raw 1'!BQ1,"")</f>
        <v>6</v>
      </c>
      <c r="BT2" s="4">
        <f>if(ISNUMBER('raw 1'!BR1),'raw 1'!BR1,"")</f>
        <v>7</v>
      </c>
      <c r="BU2" s="4">
        <f>if(ISNUMBER('raw 1'!BS1),'raw 1'!BS1,"")</f>
        <v>8</v>
      </c>
      <c r="BV2" s="4">
        <f>if(ISNUMBER('raw 1'!BT1),'raw 1'!BT1,"")</f>
        <v>9</v>
      </c>
      <c r="BW2" s="4">
        <f>if(ISNUMBER('raw 1'!BU1),'raw 1'!BU1,"")</f>
        <v>10</v>
      </c>
      <c r="BX2" s="4">
        <f>if(ISNUMBER('raw 1'!BV1),'raw 1'!BV1,"")</f>
        <v>11</v>
      </c>
      <c r="BY2" s="4">
        <f>if(ISNUMBER('raw 1'!BW1),'raw 1'!BW1,"")</f>
        <v>12</v>
      </c>
      <c r="BZ2" s="4">
        <f>if(ISNUMBER('raw 1'!BX1),'raw 1'!BX1,"")</f>
        <v>13</v>
      </c>
      <c r="CA2" s="4">
        <f>if(ISNUMBER('raw 1'!BY1),'raw 1'!BY1,"")</f>
        <v>14</v>
      </c>
      <c r="CB2" s="4">
        <f>if(ISNUMBER('raw 1'!BZ1),'raw 1'!BZ1,"")</f>
        <v>15</v>
      </c>
      <c r="CC2" s="4">
        <f>if(ISNUMBER('raw 1'!CA1),'raw 1'!CA1,"")</f>
        <v>16</v>
      </c>
      <c r="CD2" s="4">
        <f>if(ISNUMBER('raw 1'!CB1),'raw 1'!CB1,"")</f>
        <v>17</v>
      </c>
      <c r="CE2" s="4">
        <f>if(ISNUMBER('raw 1'!CC1),'raw 1'!CC1,"")</f>
        <v>18</v>
      </c>
      <c r="CF2" s="4">
        <f>if(ISNUMBER('raw 1'!CD1),'raw 1'!CD1,"")</f>
        <v>19</v>
      </c>
      <c r="CG2" s="4">
        <f>if(ISNUMBER('raw 1'!CE1),'raw 1'!CE1,"")</f>
        <v>20</v>
      </c>
      <c r="CH2" s="4">
        <f>if(ISNUMBER('raw 1'!CF1),'raw 1'!CF1,"")</f>
        <v>21</v>
      </c>
      <c r="CI2" s="4">
        <f>if(ISNUMBER('raw 1'!CG1),'raw 1'!CG1,"")</f>
        <v>22</v>
      </c>
      <c r="CJ2" s="4">
        <f>if(ISNUMBER('raw 1'!CH1),'raw 1'!CH1,"")</f>
        <v>23</v>
      </c>
      <c r="CK2" s="4">
        <f>if(ISNUMBER('raw 1'!CI1),'raw 1'!CI1,"")</f>
        <v>24</v>
      </c>
      <c r="CL2" s="4">
        <f>if(ISNUMBER('raw 1'!CJ1),'raw 1'!CJ1,"")</f>
        <v>25</v>
      </c>
      <c r="CM2" s="4">
        <f>if(ISNUMBER('raw 1'!CK1),'raw 1'!CK1,"")</f>
        <v>26</v>
      </c>
      <c r="CN2" s="4">
        <f>if(ISNUMBER('raw 1'!CL1),'raw 1'!CL1,"")</f>
        <v>27</v>
      </c>
      <c r="CO2" s="4">
        <f>if(ISNUMBER('raw 1'!CM1),'raw 1'!CM1,"")</f>
        <v>28</v>
      </c>
      <c r="CP2" s="4">
        <f>if(ISNUMBER('raw 1'!CN1),'raw 1'!CN1,"")</f>
        <v>29</v>
      </c>
      <c r="CQ2" s="4">
        <f>if(ISNUMBER('raw 1'!CO1),'raw 1'!CO1,"")</f>
        <v>30</v>
      </c>
      <c r="CR2" s="4">
        <f>if(ISNUMBER('raw 1'!CP1),'raw 1'!CP1,"")</f>
        <v>31</v>
      </c>
      <c r="CS2" s="4">
        <f>if(ISNUMBER('raw 1'!CQ1),'raw 1'!CQ1,"")</f>
        <v>32</v>
      </c>
      <c r="CT2" s="4">
        <f>if(ISNUMBER('raw 1'!CR1),'raw 1'!CR1,"")</f>
        <v>33</v>
      </c>
      <c r="CU2" s="4" t="str">
        <f>if(ISNUMBER('raw 1'!CS1),'raw 1'!CS1,"")</f>
        <v/>
      </c>
      <c r="CV2" s="4">
        <f>if(ISNUMBER('raw 1'!CT1),'raw 1'!CT1,"")</f>
        <v>1</v>
      </c>
      <c r="CW2" s="4">
        <f>if(ISNUMBER('raw 1'!CU1),'raw 1'!CU1,"")</f>
        <v>2</v>
      </c>
      <c r="CX2" s="4">
        <f>if(ISNUMBER('raw 1'!CV1),'raw 1'!CV1,"")</f>
        <v>3</v>
      </c>
      <c r="CY2" s="4">
        <f>if(ISNUMBER('raw 1'!CW1),'raw 1'!CW1,"")</f>
        <v>4</v>
      </c>
      <c r="CZ2" s="4">
        <f>if(ISNUMBER('raw 1'!CX1),'raw 1'!CX1,"")</f>
        <v>5</v>
      </c>
      <c r="DA2" s="4">
        <f>if(ISNUMBER('raw 1'!CY1),'raw 1'!CY1,"")</f>
        <v>6</v>
      </c>
      <c r="DB2" s="4">
        <f>if(ISNUMBER('raw 1'!CZ1),'raw 1'!CZ1,"")</f>
        <v>7</v>
      </c>
      <c r="DC2" s="4">
        <f>if(ISNUMBER('raw 1'!DA1),'raw 1'!DA1,"")</f>
        <v>8</v>
      </c>
      <c r="DD2" s="4">
        <f>if(ISNUMBER('raw 1'!DB1),'raw 1'!DB1,"")</f>
        <v>9</v>
      </c>
      <c r="DE2" s="4">
        <f>if(ISNUMBER('raw 1'!DC1),'raw 1'!DC1,"")</f>
        <v>10</v>
      </c>
      <c r="DF2" s="4">
        <f>if(ISNUMBER('raw 1'!DD1),'raw 1'!DD1,"")</f>
        <v>11</v>
      </c>
      <c r="DG2" s="4">
        <f>if(ISNUMBER('raw 1'!DE1),'raw 1'!DE1,"")</f>
        <v>12</v>
      </c>
      <c r="DH2" s="4">
        <f>if(ISNUMBER('raw 1'!DF1),'raw 1'!DF1,"")</f>
        <v>13</v>
      </c>
      <c r="DI2" s="4">
        <f>if(ISNUMBER('raw 1'!DG1),'raw 1'!DG1,"")</f>
        <v>14</v>
      </c>
      <c r="DJ2" s="4">
        <f>if(ISNUMBER('raw 1'!DH1),'raw 1'!DH1,"")</f>
        <v>15</v>
      </c>
      <c r="DK2" s="4">
        <f>if(ISNUMBER('raw 1'!DI1),'raw 1'!DI1,"")</f>
        <v>16</v>
      </c>
      <c r="DL2" s="4">
        <f>if(ISNUMBER('raw 1'!DJ1),'raw 1'!DJ1,"")</f>
        <v>17</v>
      </c>
      <c r="DM2" s="4">
        <f>if(ISNUMBER('raw 1'!DK1),'raw 1'!DK1,"")</f>
        <v>18</v>
      </c>
      <c r="DN2" s="4">
        <f>if(ISNUMBER('raw 1'!DL1),'raw 1'!DL1,"")</f>
        <v>19</v>
      </c>
      <c r="DO2" s="4">
        <f>if(ISNUMBER('raw 1'!DM1),'raw 1'!DM1,"")</f>
        <v>20</v>
      </c>
      <c r="DP2" s="4">
        <f>if(ISNUMBER('raw 1'!DN1),'raw 1'!DN1,"")</f>
        <v>21</v>
      </c>
      <c r="DQ2" s="4">
        <f>if(ISNUMBER('raw 1'!DO1),'raw 1'!DO1,"")</f>
        <v>22</v>
      </c>
      <c r="DR2" s="4">
        <f>if(ISNUMBER('raw 1'!DP1),'raw 1'!DP1,"")</f>
        <v>23</v>
      </c>
      <c r="DS2" s="4">
        <f>if(ISNUMBER('raw 1'!DQ1),'raw 1'!DQ1,"")</f>
        <v>24</v>
      </c>
      <c r="DT2" s="4">
        <f>if(ISNUMBER('raw 1'!DR1),'raw 1'!DR1,"")</f>
        <v>25</v>
      </c>
      <c r="DU2" s="4">
        <f>if(ISNUMBER('raw 1'!DS1),'raw 1'!DS1,"")</f>
        <v>26</v>
      </c>
      <c r="DV2" s="4">
        <f>if(ISNUMBER('raw 1'!DT1),'raw 1'!DT1,"")</f>
        <v>27</v>
      </c>
      <c r="DW2" s="4">
        <f>if(ISNUMBER('raw 1'!DU1),'raw 1'!DU1,"")</f>
        <v>28</v>
      </c>
      <c r="DX2" s="4">
        <f>if(ISNUMBER('raw 1'!DV1),'raw 1'!DV1,"")</f>
        <v>29</v>
      </c>
      <c r="DY2" s="4">
        <f>if(ISNUMBER('raw 1'!DW1),'raw 1'!DW1,"")</f>
        <v>30</v>
      </c>
      <c r="DZ2" s="4">
        <f>if(ISNUMBER('raw 1'!DX1),'raw 1'!DX1,"")</f>
        <v>31</v>
      </c>
      <c r="EA2" s="4">
        <f>if(ISNUMBER('raw 1'!DY1),'raw 1'!DY1,"")</f>
        <v>32</v>
      </c>
      <c r="EB2" s="4" t="str">
        <f>if(ISNUMBER('raw 1'!DZ1),'raw 1'!DZ1,"")</f>
        <v/>
      </c>
      <c r="EC2" s="4">
        <f>if(ISNUMBER('raw 1'!EA1),'raw 1'!EA1,"")</f>
        <v>1</v>
      </c>
      <c r="ED2" s="4">
        <f>if(ISNUMBER('raw 1'!EB1),'raw 1'!EB1,"")</f>
        <v>2</v>
      </c>
      <c r="EE2" s="4">
        <f>if(ISNUMBER('raw 1'!EC1),'raw 1'!EC1,"")</f>
        <v>3</v>
      </c>
      <c r="EF2" s="4">
        <f>if(ISNUMBER('raw 1'!ED1),'raw 1'!ED1,"")</f>
        <v>4</v>
      </c>
      <c r="EG2" s="4">
        <f>if(ISNUMBER('raw 1'!EE1),'raw 1'!EE1,"")</f>
        <v>5</v>
      </c>
      <c r="EH2" s="4">
        <f>if(ISNUMBER('raw 1'!EF1),'raw 1'!EF1,"")</f>
        <v>6</v>
      </c>
      <c r="EI2" s="4">
        <f>if(ISNUMBER('raw 1'!EG1),'raw 1'!EG1,"")</f>
        <v>7</v>
      </c>
      <c r="EJ2" s="4">
        <f>if(ISNUMBER('raw 1'!EH1),'raw 1'!EH1,"")</f>
        <v>8</v>
      </c>
      <c r="EK2" s="4">
        <f>if(ISNUMBER('raw 1'!EI1),'raw 1'!EI1,"")</f>
        <v>9</v>
      </c>
      <c r="EL2" s="4">
        <f>if(ISNUMBER('raw 1'!EJ1),'raw 1'!EJ1,"")</f>
        <v>10</v>
      </c>
      <c r="EM2" s="4">
        <f>if(ISNUMBER('raw 1'!EK1),'raw 1'!EK1,"")</f>
        <v>11</v>
      </c>
      <c r="EN2" s="4">
        <f>if(ISNUMBER('raw 1'!EL1),'raw 1'!EL1,"")</f>
        <v>12</v>
      </c>
      <c r="EO2" s="4">
        <f>if(ISNUMBER('raw 1'!EM1),'raw 1'!EM1,"")</f>
        <v>13</v>
      </c>
      <c r="EP2" s="4">
        <f>if(ISNUMBER('raw 1'!EN1),'raw 1'!EN1,"")</f>
        <v>14</v>
      </c>
      <c r="EQ2" s="4">
        <f>if(ISNUMBER('raw 1'!EO1),'raw 1'!EO1,"")</f>
        <v>15</v>
      </c>
      <c r="ER2" s="4">
        <f>if(ISNUMBER('raw 1'!EP1),'raw 1'!EP1,"")</f>
        <v>16</v>
      </c>
      <c r="ES2" s="4" t="str">
        <f>if(ISNUMBER('raw 1'!EQ1),'raw 1'!EQ1,"")</f>
        <v/>
      </c>
      <c r="ET2" s="4">
        <f>if(ISNUMBER('raw 1'!ER1),'raw 1'!ER1,"")</f>
        <v>1</v>
      </c>
      <c r="EU2" s="4">
        <f>if(ISNUMBER('raw 1'!ES1),'raw 1'!ES1,"")</f>
        <v>2</v>
      </c>
      <c r="EV2" s="4">
        <f>if(ISNUMBER('raw 1'!ET1),'raw 1'!ET1,"")</f>
        <v>3</v>
      </c>
      <c r="EW2" s="4">
        <f>if(ISNUMBER('raw 1'!EU1),'raw 1'!EU1,"")</f>
        <v>4</v>
      </c>
      <c r="EX2" s="4">
        <f>if(ISNUMBER('raw 1'!EV1),'raw 1'!EV1,"")</f>
        <v>5</v>
      </c>
      <c r="EY2" s="4">
        <f>if(ISNUMBER('raw 1'!EW1),'raw 1'!EW1,"")</f>
        <v>6</v>
      </c>
      <c r="EZ2" s="4">
        <f>if(ISNUMBER('raw 1'!EX1),'raw 1'!EX1,"")</f>
        <v>7</v>
      </c>
      <c r="FA2" s="4">
        <f>if(ISNUMBER('raw 1'!EY1),'raw 1'!EY1,"")</f>
        <v>8</v>
      </c>
      <c r="FB2" s="4">
        <f>if(ISNUMBER('raw 1'!EZ1),'raw 1'!EZ1,"")</f>
        <v>9</v>
      </c>
      <c r="FC2" s="4">
        <f>if(ISNUMBER('raw 1'!FA1),'raw 1'!FA1,"")</f>
        <v>10</v>
      </c>
      <c r="FD2" s="4">
        <f>if(ISNUMBER('raw 1'!FB1),'raw 1'!FB1,"")</f>
        <v>11</v>
      </c>
      <c r="FE2" s="4">
        <f>if(ISNUMBER('raw 1'!FC1),'raw 1'!FC1,"")</f>
        <v>12</v>
      </c>
      <c r="FF2" s="4">
        <f>if(ISNUMBER('raw 1'!FD1),'raw 1'!FD1,"")</f>
        <v>13</v>
      </c>
      <c r="FG2" s="4">
        <f>if(ISNUMBER('raw 1'!FE1),'raw 1'!FE1,"")</f>
        <v>14</v>
      </c>
      <c r="FH2" s="4">
        <f>if(ISNUMBER('raw 1'!FF1),'raw 1'!FF1,"")</f>
        <v>15</v>
      </c>
      <c r="FI2" s="4">
        <f>if(ISNUMBER('raw 1'!FG1),'raw 1'!FG1,"")</f>
        <v>16</v>
      </c>
      <c r="FJ2" s="4">
        <f>if(ISNUMBER('raw 1'!FH1),'raw 1'!FH1,"")</f>
        <v>17</v>
      </c>
      <c r="FK2" s="4">
        <f>if(ISNUMBER('raw 1'!FI1),'raw 1'!FI1,"")</f>
        <v>18</v>
      </c>
      <c r="FL2" s="4">
        <f>if(ISNUMBER('raw 1'!FJ1),'raw 1'!FJ1,"")</f>
        <v>19</v>
      </c>
      <c r="FM2" s="4">
        <f>if(ISNUMBER('raw 1'!FK1),'raw 1'!FK1,"")</f>
        <v>20</v>
      </c>
      <c r="FN2" s="4">
        <f>if(ISNUMBER('raw 1'!FL1),'raw 1'!FL1,"")</f>
        <v>21</v>
      </c>
      <c r="FO2" s="4">
        <f>if(ISNUMBER('raw 1'!FM1),'raw 1'!FM1,"")</f>
        <v>22</v>
      </c>
      <c r="FP2" s="4">
        <f>if(ISNUMBER('raw 1'!FN1),'raw 1'!FN1,"")</f>
        <v>23</v>
      </c>
      <c r="FQ2" s="4">
        <f>if(ISNUMBER('raw 1'!FO1),'raw 1'!FO1,"")</f>
        <v>24</v>
      </c>
      <c r="FR2" s="4">
        <f>if(ISNUMBER('raw 1'!FP1),'raw 1'!FP1,"")</f>
        <v>25</v>
      </c>
      <c r="FS2" s="4">
        <f>if(ISNUMBER('raw 1'!FQ1),'raw 1'!FQ1,"")</f>
        <v>26</v>
      </c>
      <c r="FT2" s="4">
        <f>if(ISNUMBER('raw 1'!FR1),'raw 1'!FR1,"")</f>
        <v>27</v>
      </c>
      <c r="FU2" s="4">
        <f>if(ISNUMBER('raw 1'!FS1),'raw 1'!FS1,"")</f>
        <v>28</v>
      </c>
      <c r="FV2" s="4" t="str">
        <f>if(ISNUMBER('raw 1'!FT1),'raw 1'!FT1,"")</f>
        <v/>
      </c>
      <c r="FW2" s="4">
        <f>if(ISNUMBER('raw 1'!FU1),'raw 1'!FU1,"")</f>
        <v>1</v>
      </c>
      <c r="FX2" s="4">
        <f>if(ISNUMBER('raw 1'!FV1),'raw 1'!FV1,"")</f>
        <v>2</v>
      </c>
      <c r="FY2" s="4">
        <f>if(ISNUMBER('raw 1'!FW1),'raw 1'!FW1,"")</f>
        <v>3</v>
      </c>
      <c r="FZ2" s="4">
        <f>if(ISNUMBER('raw 1'!FX1),'raw 1'!FX1,"")</f>
        <v>4</v>
      </c>
      <c r="GA2" s="4">
        <f>if(ISNUMBER('raw 1'!FY1),'raw 1'!FY1,"")</f>
        <v>5</v>
      </c>
      <c r="GB2" s="4">
        <f>if(ISNUMBER('raw 1'!FZ1),'raw 1'!FZ1,"")</f>
        <v>6</v>
      </c>
      <c r="GC2" s="4">
        <f>if(ISNUMBER('raw 1'!GA1),'raw 1'!GA1,"")</f>
        <v>7</v>
      </c>
      <c r="GD2" s="4">
        <f>if(ISNUMBER('raw 1'!GB1),'raw 1'!GB1,"")</f>
        <v>8</v>
      </c>
      <c r="GE2" s="4">
        <f>if(ISNUMBER('raw 1'!GC1),'raw 1'!GC1,"")</f>
        <v>9</v>
      </c>
      <c r="GF2" s="4">
        <f>if(ISNUMBER('raw 1'!GD1),'raw 1'!GD1,"")</f>
        <v>10</v>
      </c>
      <c r="GG2" s="4">
        <f>if(ISNUMBER('raw 1'!GE1),'raw 1'!GE1,"")</f>
        <v>11</v>
      </c>
      <c r="GH2" s="4">
        <f>if(ISNUMBER('raw 1'!GF1),'raw 1'!GF1,"")</f>
        <v>12</v>
      </c>
      <c r="GI2" s="4">
        <f>if(ISNUMBER('raw 1'!GG1),'raw 1'!GG1,"")</f>
        <v>13</v>
      </c>
      <c r="GJ2" s="4">
        <f>if(ISNUMBER('raw 1'!GH1),'raw 1'!GH1,"")</f>
        <v>14</v>
      </c>
      <c r="GK2" s="4">
        <f>if(ISNUMBER('raw 1'!GI1),'raw 1'!GI1,"")</f>
        <v>15</v>
      </c>
      <c r="GL2" s="4">
        <f>if(ISNUMBER('raw 1'!GJ1),'raw 1'!GJ1,"")</f>
        <v>16</v>
      </c>
      <c r="GM2" s="4">
        <f>if(ISNUMBER('raw 1'!GK1),'raw 1'!GK1,"")</f>
        <v>17</v>
      </c>
      <c r="GN2" s="4">
        <f>if(ISNUMBER('raw 1'!GL1),'raw 1'!GL1,"")</f>
        <v>18</v>
      </c>
      <c r="GO2" s="4">
        <f>if(ISNUMBER('raw 1'!GM1),'raw 1'!GM1,"")</f>
        <v>19</v>
      </c>
      <c r="GP2" s="4">
        <f>if(ISNUMBER('raw 1'!GN1),'raw 1'!GN1,"")</f>
        <v>20</v>
      </c>
      <c r="GQ2" s="4">
        <f>if(ISNUMBER('raw 1'!GO1),'raw 1'!GO1,"")</f>
        <v>21</v>
      </c>
      <c r="GR2" s="4">
        <f>if(ISNUMBER('raw 1'!GP1),'raw 1'!GP1,"")</f>
        <v>22</v>
      </c>
      <c r="GS2" s="4">
        <f>if(ISNUMBER('raw 1'!GQ1),'raw 1'!GQ1,"")</f>
        <v>23</v>
      </c>
      <c r="GT2" s="4">
        <f>if(ISNUMBER('raw 1'!GR1),'raw 1'!GR1,"")</f>
        <v>24</v>
      </c>
      <c r="GU2" s="4" t="str">
        <f>if(ISNUMBER('raw 1'!GS1),'raw 1'!GS1,"")</f>
        <v/>
      </c>
    </row>
    <row r="3">
      <c r="A3" s="5"/>
      <c r="B3" s="5"/>
      <c r="C3" s="5" t="str">
        <f>if(B3="d","diskv. iz ciklusa",if(B3="d1","diskv. iz kruga",if($E3="ODOBREN",(if(countif(H:H,"="&amp;H3)=1,countif(H:H,"&gt;"&amp;H3)+1,concatenate(countif(H:H,"&gt;"&amp;H3)+1," - ",countif(H:H,"&gt;="&amp;H3)))),empty)))</f>
        <v>1 - 2</v>
      </c>
      <c r="D3" s="6" t="str">
        <f>'raw 1'!B2</f>
        <v>TadijaSebez</v>
      </c>
      <c r="E3" s="6" t="str">
        <f>'raw 1'!F2</f>
        <v>ODOBREN</v>
      </c>
      <c r="F3" s="6" t="str">
        <f>if($E3="ODOBREN",'raw 1'!C2,"")</f>
        <v>Tadija</v>
      </c>
      <c r="G3" s="6" t="str">
        <f>if($E3="ODOBREN",'raw 1'!D2,"")</f>
        <v>Šebez</v>
      </c>
      <c r="H3" s="7">
        <f>if($E3="ODOBREN",I3,empty)</f>
        <v>300</v>
      </c>
      <c r="I3" s="7">
        <f>if(B3&lt;&gt;"d",IF(M3 = "A", SUM(R3:T3), SUM(O3:Q3)),empty)</f>
        <v>300</v>
      </c>
      <c r="J3" s="6" t="str">
        <f>if($E3="ODOBREN",'raw 1'!G2,"")</f>
        <v>Novi Sad</v>
      </c>
      <c r="K3" s="6" t="str">
        <f>if($E3="ODOBREN",'raw 1'!H2,"")</f>
        <v>Gimnazija Jovan Jovanović Zmaj</v>
      </c>
      <c r="L3" s="6" t="str">
        <f>if($E3="ODOBREN",'raw 1'!I2,"")</f>
        <v>IV</v>
      </c>
      <c r="M3" s="6" t="str">
        <f>if($E3="ODOBREN",'raw 1'!J2,"")</f>
        <v>A</v>
      </c>
      <c r="N3" s="6" t="str">
        <f>if($E3="ODOBREN",'raw 1'!K3,"")</f>
        <v/>
      </c>
      <c r="O3" s="8" t="str">
        <f>'raw 1'!M2</f>
        <v>-</v>
      </c>
      <c r="P3" s="9" t="str">
        <f>'raw 1'!N2</f>
        <v>-</v>
      </c>
      <c r="Q3" s="9" t="str">
        <f>'raw 1'!O2</f>
        <v>-</v>
      </c>
      <c r="R3" s="9">
        <f>'raw 1'!P2</f>
        <v>100</v>
      </c>
      <c r="S3" s="9">
        <f>'raw 1'!Q2</f>
        <v>100</v>
      </c>
      <c r="T3" s="9">
        <f>'raw 1'!R2</f>
        <v>100</v>
      </c>
      <c r="U3" s="9" t="str">
        <f>if('raw 1'!S2&lt;&gt;"x",if('raw 1'!S2="OK",'raw 1'!GS2,'raw 1'!S2),"")</f>
        <v/>
      </c>
      <c r="V3" s="9" t="str">
        <f>if('raw 1'!T2&lt;&gt;"x",if('raw 1'!T2="OK",'raw 1'!GT2,'raw 1'!T2),"")</f>
        <v/>
      </c>
      <c r="W3" s="9" t="str">
        <f>if('raw 1'!U2&lt;&gt;"x",if('raw 1'!U2="OK",'raw 1'!GU2,'raw 1'!U2),"")</f>
        <v>-</v>
      </c>
      <c r="X3" s="9" t="str">
        <f>if('raw 1'!V2&lt;&gt;"x",if('raw 1'!V2="OK",'raw 1'!GV2,'raw 1'!V2),"")</f>
        <v>-</v>
      </c>
      <c r="Y3" s="9" t="str">
        <f>if('raw 1'!W2&lt;&gt;"x",if('raw 1'!W2="OK",'raw 1'!GW2,'raw 1'!W2),"")</f>
        <v>-</v>
      </c>
      <c r="Z3" s="9" t="str">
        <f>if('raw 1'!X2&lt;&gt;"x",if('raw 1'!X2="OK",'raw 1'!GX2,'raw 1'!X2),"")</f>
        <v>-</v>
      </c>
      <c r="AA3" s="9" t="str">
        <f>if('raw 1'!Y2&lt;&gt;"x",if('raw 1'!Y2="OK",'raw 1'!GY2,'raw 1'!Y2),"")</f>
        <v>-</v>
      </c>
      <c r="AB3" s="9" t="str">
        <f>if('raw 1'!Z2&lt;&gt;"x",if('raw 1'!Z2="OK",'raw 1'!GZ2,'raw 1'!Z2),"")</f>
        <v>-</v>
      </c>
      <c r="AC3" s="9" t="str">
        <f>if('raw 1'!AA2&lt;&gt;"x",if('raw 1'!AA2="OK",'raw 1'!HA2,'raw 1'!AA2),"")</f>
        <v>-</v>
      </c>
      <c r="AD3" s="9" t="str">
        <f>if('raw 1'!AB2&lt;&gt;"x",if('raw 1'!AB2="OK",'raw 1'!HB2,'raw 1'!AB2),"")</f>
        <v>-</v>
      </c>
      <c r="AE3" s="9" t="str">
        <f>if('raw 1'!AC2&lt;&gt;"x",if('raw 1'!AC2="OK",'raw 1'!HC2,'raw 1'!AC2),"")</f>
        <v>-</v>
      </c>
      <c r="AF3" s="9" t="str">
        <f>if('raw 1'!AD2&lt;&gt;"x",if('raw 1'!AD2="OK",'raw 1'!HD2,'raw 1'!AD2),"")</f>
        <v>-</v>
      </c>
      <c r="AG3" s="9" t="str">
        <f>if('raw 1'!AE2&lt;&gt;"x",if('raw 1'!AE2="OK",'raw 1'!HE2,'raw 1'!AE2),"")</f>
        <v>-</v>
      </c>
      <c r="AH3" s="9" t="str">
        <f>if('raw 1'!AF2&lt;&gt;"x",if('raw 1'!AF2="OK",'raw 1'!HF2,'raw 1'!AF2),"")</f>
        <v>-</v>
      </c>
      <c r="AI3" s="9" t="str">
        <f>if('raw 1'!AG2&lt;&gt;"x",if('raw 1'!AG2="OK",'raw 1'!HG2,'raw 1'!AG2),"")</f>
        <v>-</v>
      </c>
      <c r="AJ3" s="9" t="str">
        <f>if('raw 1'!AH2&lt;&gt;"x",if('raw 1'!AH2="OK",'raw 1'!HH2,'raw 1'!AH2),"")</f>
        <v>-</v>
      </c>
      <c r="AK3" s="9" t="str">
        <f>if('raw 1'!AI2&lt;&gt;"x",if('raw 1'!AI2="OK",'raw 1'!HI2,'raw 1'!AI2),"")</f>
        <v>-</v>
      </c>
      <c r="AL3" s="9" t="str">
        <f>if('raw 1'!AJ2&lt;&gt;"x",if('raw 1'!AJ2="OK",'raw 1'!HJ2,'raw 1'!AJ2),"")</f>
        <v>-</v>
      </c>
      <c r="AM3" s="9" t="str">
        <f>if('raw 1'!AK2&lt;&gt;"x",if('raw 1'!AK2="OK",'raw 1'!HK2,'raw 1'!AK2),"")</f>
        <v>-</v>
      </c>
      <c r="AN3" s="9" t="str">
        <f>if('raw 1'!AL2&lt;&gt;"x",if('raw 1'!AL2="OK",'raw 1'!HL2,'raw 1'!AL2),"")</f>
        <v>-</v>
      </c>
      <c r="AO3" s="9" t="str">
        <f>if('raw 1'!AM2&lt;&gt;"x",if('raw 1'!AM2="OK",'raw 1'!HM2,'raw 1'!AM2),"")</f>
        <v>-</v>
      </c>
      <c r="AP3" s="9" t="str">
        <f>if('raw 1'!AN2&lt;&gt;"x",if('raw 1'!AN2="OK",'raw 1'!HN2,'raw 1'!AN2),"")</f>
        <v>-</v>
      </c>
      <c r="AQ3" s="9" t="str">
        <f>if('raw 1'!AO2&lt;&gt;"x",if('raw 1'!AO2="OK",'raw 1'!HO2,'raw 1'!AO2),"")</f>
        <v>-</v>
      </c>
      <c r="AR3" s="9" t="str">
        <f>if('raw 1'!AP2&lt;&gt;"x",if('raw 1'!AP2="OK",'raw 1'!HP2,'raw 1'!AP2),"")</f>
        <v>-</v>
      </c>
      <c r="AS3" s="9" t="str">
        <f>if('raw 1'!AQ2&lt;&gt;"x",if('raw 1'!AQ2="OK",'raw 1'!HQ2,'raw 1'!AQ2),"")</f>
        <v>-</v>
      </c>
      <c r="AT3" s="9" t="str">
        <f>if('raw 1'!AR2&lt;&gt;"x",if('raw 1'!AR2="OK",'raw 1'!HR2,'raw 1'!AR2),"")</f>
        <v>-</v>
      </c>
      <c r="AU3" s="9" t="str">
        <f>if('raw 1'!AS2&lt;&gt;"x",if('raw 1'!AS2="OK",'raw 1'!HS2,'raw 1'!AS2),"")</f>
        <v>-</v>
      </c>
      <c r="AV3" s="9" t="str">
        <f>if('raw 1'!AT2&lt;&gt;"x",if('raw 1'!AT2="OK",'raw 1'!HT2,'raw 1'!AT2),"")</f>
        <v>-</v>
      </c>
      <c r="AW3" s="9" t="str">
        <f>if('raw 1'!AU2&lt;&gt;"x",if('raw 1'!AU2="OK",'raw 1'!HU2,'raw 1'!AU2),"")</f>
        <v>-</v>
      </c>
      <c r="AX3" s="9" t="str">
        <f>if('raw 1'!AV2&lt;&gt;"x",if('raw 1'!AV2="OK",'raw 1'!HV2,'raw 1'!AV2),"")</f>
        <v>-</v>
      </c>
      <c r="AY3" s="9" t="str">
        <f>if('raw 1'!AW2&lt;&gt;"x",if('raw 1'!AW2="OK",'raw 1'!HW2,'raw 1'!AW2),"")</f>
        <v>-</v>
      </c>
      <c r="AZ3" s="9" t="str">
        <f>if('raw 1'!AX2&lt;&gt;"x",if('raw 1'!AX2="OK",'raw 1'!HX2,'raw 1'!AX2),"")</f>
        <v>-</v>
      </c>
      <c r="BA3" s="9" t="str">
        <f>if('raw 1'!AY2&lt;&gt;"x",if('raw 1'!AY2="OK",'raw 1'!HY2,'raw 1'!AY2),"")</f>
        <v>-</v>
      </c>
      <c r="BB3" s="9" t="str">
        <f>if('raw 1'!AZ2&lt;&gt;"x",if('raw 1'!AZ2="OK",'raw 1'!HZ2,'raw 1'!AZ2),"")</f>
        <v>-</v>
      </c>
      <c r="BC3" s="9" t="str">
        <f>if('raw 1'!BA2&lt;&gt;"x",if('raw 1'!BA2="OK",'raw 1'!IA2,'raw 1'!BA2),"")</f>
        <v>-</v>
      </c>
      <c r="BD3" s="9" t="str">
        <f>if('raw 1'!BB2&lt;&gt;"x",if('raw 1'!BB2="OK",'raw 1'!IB2,'raw 1'!BB2),"")</f>
        <v>-</v>
      </c>
      <c r="BE3" s="9" t="str">
        <f>if('raw 1'!BC2&lt;&gt;"x",if('raw 1'!BC2="OK",'raw 1'!IC2,'raw 1'!BC2),"")</f>
        <v>-</v>
      </c>
      <c r="BF3" s="9" t="str">
        <f>if('raw 1'!BD2&lt;&gt;"x",if('raw 1'!BD2="OK",'raw 1'!ID2,'raw 1'!BD2),"")</f>
        <v>-</v>
      </c>
      <c r="BG3" s="9" t="str">
        <f>if('raw 1'!BE2&lt;&gt;"x",if('raw 1'!BE2="OK",'raw 1'!IE2,'raw 1'!BE2),"")</f>
        <v>-</v>
      </c>
      <c r="BH3" s="9" t="str">
        <f>if('raw 1'!BF2&lt;&gt;"x",if('raw 1'!BF2="OK",'raw 1'!IF2,'raw 1'!BF2),"")</f>
        <v>-</v>
      </c>
      <c r="BI3" s="9" t="str">
        <f>if('raw 1'!BG2&lt;&gt;"x",if('raw 1'!BG2="OK",'raw 1'!IG2,'raw 1'!BG2),"")</f>
        <v>-</v>
      </c>
      <c r="BJ3" s="9" t="str">
        <f>if('raw 1'!BH2&lt;&gt;"x",if('raw 1'!BH2="OK",'raw 1'!IH2,'raw 1'!BH2),"")</f>
        <v>-</v>
      </c>
      <c r="BK3" s="9" t="str">
        <f>if('raw 1'!BI2&lt;&gt;"x",if('raw 1'!BI2="OK",'raw 1'!II2,'raw 1'!BI2),"")</f>
        <v>-</v>
      </c>
      <c r="BL3" s="9" t="str">
        <f>if('raw 1'!BJ2&lt;&gt;"x",if('raw 1'!BJ2="OK",'raw 1'!IJ2,'raw 1'!BJ2),"")</f>
        <v>-</v>
      </c>
      <c r="BM3" s="9" t="str">
        <f>if('raw 1'!BK2&lt;&gt;"x",if('raw 1'!BK2="OK",'raw 1'!IK2,'raw 1'!BK2),"")</f>
        <v/>
      </c>
      <c r="BN3" s="9" t="str">
        <f>if('raw 1'!BL2&lt;&gt;"x",if('raw 1'!BL2="OK",'raw 1'!IL2,'raw 1'!BL2),"")</f>
        <v>-</v>
      </c>
      <c r="BO3" s="9" t="str">
        <f>if('raw 1'!BM2&lt;&gt;"x",if('raw 1'!BM2="OK",'raw 1'!IM2,'raw 1'!BM2),"")</f>
        <v>-</v>
      </c>
      <c r="BP3" s="9" t="str">
        <f>if('raw 1'!BN2&lt;&gt;"x",if('raw 1'!BN2="OK",'raw 1'!IN2,'raw 1'!BN2),"")</f>
        <v>-</v>
      </c>
      <c r="BQ3" s="9" t="str">
        <f>if('raw 1'!BO2&lt;&gt;"x",if('raw 1'!BO2="OK",'raw 1'!IO2,'raw 1'!BO2),"")</f>
        <v>-</v>
      </c>
      <c r="BR3" s="9" t="str">
        <f>if('raw 1'!BP2&lt;&gt;"x",if('raw 1'!BP2="OK",'raw 1'!IP2,'raw 1'!BP2),"")</f>
        <v>-</v>
      </c>
      <c r="BS3" s="9" t="str">
        <f>if('raw 1'!BQ2&lt;&gt;"x",if('raw 1'!BQ2="OK",'raw 1'!IQ2,'raw 1'!BQ2),"")</f>
        <v>-</v>
      </c>
      <c r="BT3" s="9" t="str">
        <f>if('raw 1'!BR2&lt;&gt;"x",if('raw 1'!BR2="OK",'raw 1'!IR2,'raw 1'!BR2),"")</f>
        <v>-</v>
      </c>
      <c r="BU3" s="9" t="str">
        <f>if('raw 1'!BS2&lt;&gt;"x",if('raw 1'!BS2="OK",'raw 1'!IS2,'raw 1'!BS2),"")</f>
        <v>-</v>
      </c>
      <c r="BV3" s="9" t="str">
        <f>if('raw 1'!BT2&lt;&gt;"x",if('raw 1'!BT2="OK",'raw 1'!IT2,'raw 1'!BT2),"")</f>
        <v>-</v>
      </c>
      <c r="BW3" s="9" t="str">
        <f>if('raw 1'!BU2&lt;&gt;"x",if('raw 1'!BU2="OK",'raw 1'!IU2,'raw 1'!BU2),"")</f>
        <v>-</v>
      </c>
      <c r="BX3" s="9" t="str">
        <f>if('raw 1'!BV2&lt;&gt;"x",if('raw 1'!BV2="OK",'raw 1'!IV2,'raw 1'!BV2),"")</f>
        <v>-</v>
      </c>
      <c r="BY3" s="9" t="str">
        <f>if('raw 1'!BW2&lt;&gt;"x",if('raw 1'!BW2="OK",'raw 1'!IW2,'raw 1'!BW2),"")</f>
        <v>-</v>
      </c>
      <c r="BZ3" s="9" t="str">
        <f>if('raw 1'!BX2&lt;&gt;"x",if('raw 1'!BX2="OK",'raw 1'!IX2,'raw 1'!BX2),"")</f>
        <v>-</v>
      </c>
      <c r="CA3" s="9" t="str">
        <f>if('raw 1'!BY2&lt;&gt;"x",if('raw 1'!BY2="OK",'raw 1'!IY2,'raw 1'!BY2),"")</f>
        <v>-</v>
      </c>
      <c r="CB3" s="9" t="str">
        <f>if('raw 1'!BZ2&lt;&gt;"x",if('raw 1'!BZ2="OK",'raw 1'!IZ2,'raw 1'!BZ2),"")</f>
        <v>-</v>
      </c>
      <c r="CC3" s="9" t="str">
        <f>if('raw 1'!CA2&lt;&gt;"x",if('raw 1'!CA2="OK",'raw 1'!JA2,'raw 1'!CA2),"")</f>
        <v>-</v>
      </c>
      <c r="CD3" s="9" t="str">
        <f>if('raw 1'!CB2&lt;&gt;"x",if('raw 1'!CB2="OK",'raw 1'!JB2,'raw 1'!CB2),"")</f>
        <v>-</v>
      </c>
      <c r="CE3" s="9" t="str">
        <f>if('raw 1'!CC2&lt;&gt;"x",if('raw 1'!CC2="OK",'raw 1'!JC2,'raw 1'!CC2),"")</f>
        <v>-</v>
      </c>
      <c r="CF3" s="9" t="str">
        <f>if('raw 1'!CD2&lt;&gt;"x",if('raw 1'!CD2="OK",'raw 1'!JD2,'raw 1'!CD2),"")</f>
        <v>-</v>
      </c>
      <c r="CG3" s="9" t="str">
        <f>if('raw 1'!CE2&lt;&gt;"x",if('raw 1'!CE2="OK",'raw 1'!JE2,'raw 1'!CE2),"")</f>
        <v>-</v>
      </c>
      <c r="CH3" s="9" t="str">
        <f>if('raw 1'!CF2&lt;&gt;"x",if('raw 1'!CF2="OK",'raw 1'!JF2,'raw 1'!CF2),"")</f>
        <v>-</v>
      </c>
      <c r="CI3" s="9" t="str">
        <f>if('raw 1'!CG2&lt;&gt;"x",if('raw 1'!CG2="OK",'raw 1'!JG2,'raw 1'!CG2),"")</f>
        <v>-</v>
      </c>
      <c r="CJ3" s="9" t="str">
        <f>if('raw 1'!CH2&lt;&gt;"x",if('raw 1'!CH2="OK",'raw 1'!JH2,'raw 1'!CH2),"")</f>
        <v>-</v>
      </c>
      <c r="CK3" s="9" t="str">
        <f>if('raw 1'!CI2&lt;&gt;"x",if('raw 1'!CI2="OK",'raw 1'!JI2,'raw 1'!CI2),"")</f>
        <v>-</v>
      </c>
      <c r="CL3" s="9" t="str">
        <f>if('raw 1'!CJ2&lt;&gt;"x",if('raw 1'!CJ2="OK",'raw 1'!JJ2,'raw 1'!CJ2),"")</f>
        <v>-</v>
      </c>
      <c r="CM3" s="9" t="str">
        <f>if('raw 1'!CK2&lt;&gt;"x",if('raw 1'!CK2="OK",'raw 1'!JK2,'raw 1'!CK2),"")</f>
        <v>-</v>
      </c>
      <c r="CN3" s="9" t="str">
        <f>if('raw 1'!CL2&lt;&gt;"x",if('raw 1'!CL2="OK",'raw 1'!JL2,'raw 1'!CL2),"")</f>
        <v>-</v>
      </c>
      <c r="CO3" s="9" t="str">
        <f>if('raw 1'!CM2&lt;&gt;"x",if('raw 1'!CM2="OK",'raw 1'!JM2,'raw 1'!CM2),"")</f>
        <v>-</v>
      </c>
      <c r="CP3" s="9" t="str">
        <f>if('raw 1'!CN2&lt;&gt;"x",if('raw 1'!CN2="OK",'raw 1'!JN2,'raw 1'!CN2),"")</f>
        <v>-</v>
      </c>
      <c r="CQ3" s="9" t="str">
        <f>if('raw 1'!CO2&lt;&gt;"x",if('raw 1'!CO2="OK",'raw 1'!JO2,'raw 1'!CO2),"")</f>
        <v>-</v>
      </c>
      <c r="CR3" s="9" t="str">
        <f>if('raw 1'!CP2&lt;&gt;"x",if('raw 1'!CP2="OK",'raw 1'!JP2,'raw 1'!CP2),"")</f>
        <v>-</v>
      </c>
      <c r="CS3" s="9" t="str">
        <f>if('raw 1'!CQ2&lt;&gt;"x",if('raw 1'!CQ2="OK",'raw 1'!JQ2,'raw 1'!CQ2),"")</f>
        <v>-</v>
      </c>
      <c r="CT3" s="9" t="str">
        <f>if('raw 1'!CR2&lt;&gt;"x",if('raw 1'!CR2="OK",'raw 1'!JR2,'raw 1'!CR2),"")</f>
        <v>-</v>
      </c>
      <c r="CU3" s="9" t="str">
        <f>if('raw 1'!CS2&lt;&gt;"x",if('raw 1'!CS2="OK",'raw 1'!JS2,'raw 1'!CS2),"")</f>
        <v/>
      </c>
      <c r="CV3" s="9" t="str">
        <f>if('raw 1'!CT2&lt;&gt;"x",if('raw 1'!CT2="OK",'raw 1'!JT2,'raw 1'!CT2),"")</f>
        <v>-</v>
      </c>
      <c r="CW3" s="9" t="str">
        <f>if('raw 1'!CU2&lt;&gt;"x",if('raw 1'!CU2="OK",'raw 1'!JU2,'raw 1'!CU2),"")</f>
        <v>-</v>
      </c>
      <c r="CX3" s="9" t="str">
        <f>if('raw 1'!CV2&lt;&gt;"x",if('raw 1'!CV2="OK",'raw 1'!JV2,'raw 1'!CV2),"")</f>
        <v>-</v>
      </c>
      <c r="CY3" s="9" t="str">
        <f>if('raw 1'!CW2&lt;&gt;"x",if('raw 1'!CW2="OK",'raw 1'!JW2,'raw 1'!CW2),"")</f>
        <v>-</v>
      </c>
      <c r="CZ3" s="9" t="str">
        <f>if('raw 1'!CX2&lt;&gt;"x",if('raw 1'!CX2="OK",'raw 1'!JX2,'raw 1'!CX2),"")</f>
        <v>-</v>
      </c>
      <c r="DA3" s="9" t="str">
        <f>if('raw 1'!CY2&lt;&gt;"x",if('raw 1'!CY2="OK",'raw 1'!JY2,'raw 1'!CY2),"")</f>
        <v>-</v>
      </c>
      <c r="DB3" s="9" t="str">
        <f>if('raw 1'!CZ2&lt;&gt;"x",if('raw 1'!CZ2="OK",'raw 1'!JZ2,'raw 1'!CZ2),"")</f>
        <v>-</v>
      </c>
      <c r="DC3" s="9" t="str">
        <f>if('raw 1'!DA2&lt;&gt;"x",if('raw 1'!DA2="OK",'raw 1'!KA2,'raw 1'!DA2),"")</f>
        <v>-</v>
      </c>
      <c r="DD3" s="9" t="str">
        <f>if('raw 1'!DB2&lt;&gt;"x",if('raw 1'!DB2="OK",'raw 1'!KB2,'raw 1'!DB2),"")</f>
        <v>-</v>
      </c>
      <c r="DE3" s="9" t="str">
        <f>if('raw 1'!DC2&lt;&gt;"x",if('raw 1'!DC2="OK",'raw 1'!KC2,'raw 1'!DC2),"")</f>
        <v>-</v>
      </c>
      <c r="DF3" s="9" t="str">
        <f>if('raw 1'!DD2&lt;&gt;"x",if('raw 1'!DD2="OK",'raw 1'!KD2,'raw 1'!DD2),"")</f>
        <v>-</v>
      </c>
      <c r="DG3" s="9" t="str">
        <f>if('raw 1'!DE2&lt;&gt;"x",if('raw 1'!DE2="OK",'raw 1'!KE2,'raw 1'!DE2),"")</f>
        <v>-</v>
      </c>
      <c r="DH3" s="9" t="str">
        <f>if('raw 1'!DF2&lt;&gt;"x",if('raw 1'!DF2="OK",'raw 1'!KF2,'raw 1'!DF2),"")</f>
        <v>-</v>
      </c>
      <c r="DI3" s="9" t="str">
        <f>if('raw 1'!DG2&lt;&gt;"x",if('raw 1'!DG2="OK",'raw 1'!KG2,'raw 1'!DG2),"")</f>
        <v>-</v>
      </c>
      <c r="DJ3" s="9" t="str">
        <f>if('raw 1'!DH2&lt;&gt;"x",if('raw 1'!DH2="OK",'raw 1'!KH2,'raw 1'!DH2),"")</f>
        <v>-</v>
      </c>
      <c r="DK3" s="9" t="str">
        <f>if('raw 1'!DI2&lt;&gt;"x",if('raw 1'!DI2="OK",'raw 1'!KI2,'raw 1'!DI2),"")</f>
        <v>-</v>
      </c>
      <c r="DL3" s="9" t="str">
        <f>if('raw 1'!DJ2&lt;&gt;"x",if('raw 1'!DJ2="OK",'raw 1'!KJ2,'raw 1'!DJ2),"")</f>
        <v>-</v>
      </c>
      <c r="DM3" s="9" t="str">
        <f>if('raw 1'!DK2&lt;&gt;"x",if('raw 1'!DK2="OK",'raw 1'!KK2,'raw 1'!DK2),"")</f>
        <v>-</v>
      </c>
      <c r="DN3" s="9" t="str">
        <f>if('raw 1'!DL2&lt;&gt;"x",if('raw 1'!DL2="OK",'raw 1'!KL2,'raw 1'!DL2),"")</f>
        <v>-</v>
      </c>
      <c r="DO3" s="9" t="str">
        <f>if('raw 1'!DM2&lt;&gt;"x",if('raw 1'!DM2="OK",'raw 1'!KM2,'raw 1'!DM2),"")</f>
        <v>-</v>
      </c>
      <c r="DP3" s="9" t="str">
        <f>if('raw 1'!DN2&lt;&gt;"x",if('raw 1'!DN2="OK",'raw 1'!KN2,'raw 1'!DN2),"")</f>
        <v>-</v>
      </c>
      <c r="DQ3" s="9" t="str">
        <f>if('raw 1'!DO2&lt;&gt;"x",if('raw 1'!DO2="OK",'raw 1'!KO2,'raw 1'!DO2),"")</f>
        <v>-</v>
      </c>
      <c r="DR3" s="9" t="str">
        <f>if('raw 1'!DP2&lt;&gt;"x",if('raw 1'!DP2="OK",'raw 1'!KP2,'raw 1'!DP2),"")</f>
        <v>-</v>
      </c>
      <c r="DS3" s="9" t="str">
        <f>if('raw 1'!DQ2&lt;&gt;"x",if('raw 1'!DQ2="OK",'raw 1'!KQ2,'raw 1'!DQ2),"")</f>
        <v>-</v>
      </c>
      <c r="DT3" s="9" t="str">
        <f>if('raw 1'!DR2&lt;&gt;"x",if('raw 1'!DR2="OK",'raw 1'!KR2,'raw 1'!DR2),"")</f>
        <v>-</v>
      </c>
      <c r="DU3" s="9" t="str">
        <f>if('raw 1'!DS2&lt;&gt;"x",if('raw 1'!DS2="OK",'raw 1'!KS2,'raw 1'!DS2),"")</f>
        <v>-</v>
      </c>
      <c r="DV3" s="9" t="str">
        <f>if('raw 1'!DT2&lt;&gt;"x",if('raw 1'!DT2="OK",'raw 1'!KT2,'raw 1'!DT2),"")</f>
        <v>-</v>
      </c>
      <c r="DW3" s="9" t="str">
        <f>if('raw 1'!DU2&lt;&gt;"x",if('raw 1'!DU2="OK",'raw 1'!KU2,'raw 1'!DU2),"")</f>
        <v>-</v>
      </c>
      <c r="DX3" s="9" t="str">
        <f>if('raw 1'!DV2&lt;&gt;"x",if('raw 1'!DV2="OK",'raw 1'!KV2,'raw 1'!DV2),"")</f>
        <v>-</v>
      </c>
      <c r="DY3" s="9" t="str">
        <f>if('raw 1'!DW2&lt;&gt;"x",if('raw 1'!DW2="OK",'raw 1'!KW2,'raw 1'!DW2),"")</f>
        <v>-</v>
      </c>
      <c r="DZ3" s="9" t="str">
        <f>if('raw 1'!DX2&lt;&gt;"x",if('raw 1'!DX2="OK",'raw 1'!KX2,'raw 1'!DX2),"")</f>
        <v>-</v>
      </c>
      <c r="EA3" s="9" t="str">
        <f>if('raw 1'!DY2&lt;&gt;"x",if('raw 1'!DY2="OK",'raw 1'!KY2,'raw 1'!DY2),"")</f>
        <v>-</v>
      </c>
      <c r="EB3" s="9" t="str">
        <f>if('raw 1'!DZ2&lt;&gt;"x",if('raw 1'!DZ2="OK",'raw 1'!KZ2,'raw 1'!DZ2),"")</f>
        <v/>
      </c>
      <c r="EC3" s="9">
        <f>if('raw 1'!EA2&lt;&gt;"x",if('raw 1'!EA2="OK",'raw 1'!LA2,'raw 1'!EA2),"")</f>
        <v>1</v>
      </c>
      <c r="ED3" s="9">
        <f>if('raw 1'!EB2&lt;&gt;"x",if('raw 1'!EB2="OK",'raw 1'!LB2,'raw 1'!EB2),"")</f>
        <v>1</v>
      </c>
      <c r="EE3" s="9">
        <f>if('raw 1'!EC2&lt;&gt;"x",if('raw 1'!EC2="OK",'raw 1'!LC2,'raw 1'!EC2),"")</f>
        <v>1</v>
      </c>
      <c r="EF3" s="9">
        <f>if('raw 1'!ED2&lt;&gt;"x",if('raw 1'!ED2="OK",'raw 1'!LD2,'raw 1'!ED2),"")</f>
        <v>1</v>
      </c>
      <c r="EG3" s="9">
        <f>if('raw 1'!EE2&lt;&gt;"x",if('raw 1'!EE2="OK",'raw 1'!LE2,'raw 1'!EE2),"")</f>
        <v>1</v>
      </c>
      <c r="EH3" s="9">
        <f>if('raw 1'!EF2&lt;&gt;"x",if('raw 1'!EF2="OK",'raw 1'!LF2,'raw 1'!EF2),"")</f>
        <v>1</v>
      </c>
      <c r="EI3" s="9">
        <f>if('raw 1'!EG2&lt;&gt;"x",if('raw 1'!EG2="OK",'raw 1'!LG2,'raw 1'!EG2),"")</f>
        <v>1</v>
      </c>
      <c r="EJ3" s="9">
        <f>if('raw 1'!EH2&lt;&gt;"x",if('raw 1'!EH2="OK",'raw 1'!LH2,'raw 1'!EH2),"")</f>
        <v>1</v>
      </c>
      <c r="EK3" s="9">
        <f>if('raw 1'!EI2&lt;&gt;"x",if('raw 1'!EI2="OK",'raw 1'!LI2,'raw 1'!EI2),"")</f>
        <v>1</v>
      </c>
      <c r="EL3" s="9">
        <f>if('raw 1'!EJ2&lt;&gt;"x",if('raw 1'!EJ2="OK",'raw 1'!LJ2,'raw 1'!EJ2),"")</f>
        <v>1</v>
      </c>
      <c r="EM3" s="9">
        <f>if('raw 1'!EK2&lt;&gt;"x",if('raw 1'!EK2="OK",'raw 1'!LK2,'raw 1'!EK2),"")</f>
        <v>1</v>
      </c>
      <c r="EN3" s="9">
        <f>if('raw 1'!EL2&lt;&gt;"x",if('raw 1'!EL2="OK",'raw 1'!LL2,'raw 1'!EL2),"")</f>
        <v>1</v>
      </c>
      <c r="EO3" s="9">
        <f>if('raw 1'!EM2&lt;&gt;"x",if('raw 1'!EM2="OK",'raw 1'!LM2,'raw 1'!EM2),"")</f>
        <v>1</v>
      </c>
      <c r="EP3" s="9">
        <f>if('raw 1'!EN2&lt;&gt;"x",if('raw 1'!EN2="OK",'raw 1'!LN2,'raw 1'!EN2),"")</f>
        <v>1</v>
      </c>
      <c r="EQ3" s="9">
        <f>if('raw 1'!EO2&lt;&gt;"x",if('raw 1'!EO2="OK",'raw 1'!LO2,'raw 1'!EO2),"")</f>
        <v>1</v>
      </c>
      <c r="ER3" s="9">
        <f>if('raw 1'!EP2&lt;&gt;"x",if('raw 1'!EP2="OK",'raw 1'!LP2,'raw 1'!EP2),"")</f>
        <v>1</v>
      </c>
      <c r="ES3" s="9" t="str">
        <f>if('raw 1'!EQ2&lt;&gt;"x",if('raw 1'!EQ2="OK",'raw 1'!LQ2,'raw 1'!EQ2),"")</f>
        <v/>
      </c>
      <c r="ET3" s="9">
        <f>if('raw 1'!ER2&lt;&gt;"x",if('raw 1'!ER2="OK",'raw 1'!LR2,'raw 1'!ER2),"")</f>
        <v>1</v>
      </c>
      <c r="EU3" s="9">
        <f>if('raw 1'!ES2&lt;&gt;"x",if('raw 1'!ES2="OK",'raw 1'!LS2,'raw 1'!ES2),"")</f>
        <v>1</v>
      </c>
      <c r="EV3" s="9">
        <f>if('raw 1'!ET2&lt;&gt;"x",if('raw 1'!ET2="OK",'raw 1'!LT2,'raw 1'!ET2),"")</f>
        <v>1</v>
      </c>
      <c r="EW3" s="9">
        <f>if('raw 1'!EU2&lt;&gt;"x",if('raw 1'!EU2="OK",'raw 1'!LU2,'raw 1'!EU2),"")</f>
        <v>1</v>
      </c>
      <c r="EX3" s="9">
        <f>if('raw 1'!EV2&lt;&gt;"x",if('raw 1'!EV2="OK",'raw 1'!LV2,'raw 1'!EV2),"")</f>
        <v>1</v>
      </c>
      <c r="EY3" s="9">
        <f>if('raw 1'!EW2&lt;&gt;"x",if('raw 1'!EW2="OK",'raw 1'!LW2,'raw 1'!EW2),"")</f>
        <v>1</v>
      </c>
      <c r="EZ3" s="9">
        <f>if('raw 1'!EX2&lt;&gt;"x",if('raw 1'!EX2="OK",'raw 1'!LX2,'raw 1'!EX2),"")</f>
        <v>1</v>
      </c>
      <c r="FA3" s="9">
        <f>if('raw 1'!EY2&lt;&gt;"x",if('raw 1'!EY2="OK",'raw 1'!LY2,'raw 1'!EY2),"")</f>
        <v>1</v>
      </c>
      <c r="FB3" s="9">
        <f>if('raw 1'!EZ2&lt;&gt;"x",if('raw 1'!EZ2="OK",'raw 1'!LZ2,'raw 1'!EZ2),"")</f>
        <v>1</v>
      </c>
      <c r="FC3" s="9">
        <f>if('raw 1'!FA2&lt;&gt;"x",if('raw 1'!FA2="OK",'raw 1'!MA2,'raw 1'!FA2),"")</f>
        <v>1</v>
      </c>
      <c r="FD3" s="9">
        <f>if('raw 1'!FB2&lt;&gt;"x",if('raw 1'!FB2="OK",'raw 1'!MB2,'raw 1'!FB2),"")</f>
        <v>1</v>
      </c>
      <c r="FE3" s="9">
        <f>if('raw 1'!FC2&lt;&gt;"x",if('raw 1'!FC2="OK",'raw 1'!MC2,'raw 1'!FC2),"")</f>
        <v>1</v>
      </c>
      <c r="FF3" s="9">
        <f>if('raw 1'!FD2&lt;&gt;"x",if('raw 1'!FD2="OK",'raw 1'!MD2,'raw 1'!FD2),"")</f>
        <v>1</v>
      </c>
      <c r="FG3" s="9">
        <f>if('raw 1'!FE2&lt;&gt;"x",if('raw 1'!FE2="OK",'raw 1'!ME2,'raw 1'!FE2),"")</f>
        <v>1</v>
      </c>
      <c r="FH3" s="9">
        <f>if('raw 1'!FF2&lt;&gt;"x",if('raw 1'!FF2="OK",'raw 1'!MF2,'raw 1'!FF2),"")</f>
        <v>1</v>
      </c>
      <c r="FI3" s="9">
        <f>if('raw 1'!FG2&lt;&gt;"x",if('raw 1'!FG2="OK",'raw 1'!MG2,'raw 1'!FG2),"")</f>
        <v>1</v>
      </c>
      <c r="FJ3" s="9">
        <f>if('raw 1'!FH2&lt;&gt;"x",if('raw 1'!FH2="OK",'raw 1'!MH2,'raw 1'!FH2),"")</f>
        <v>1</v>
      </c>
      <c r="FK3" s="9">
        <f>if('raw 1'!FI2&lt;&gt;"x",if('raw 1'!FI2="OK",'raw 1'!MI2,'raw 1'!FI2),"")</f>
        <v>1</v>
      </c>
      <c r="FL3" s="9">
        <f>if('raw 1'!FJ2&lt;&gt;"x",if('raw 1'!FJ2="OK",'raw 1'!MJ2,'raw 1'!FJ2),"")</f>
        <v>1</v>
      </c>
      <c r="FM3" s="9">
        <f>if('raw 1'!FK2&lt;&gt;"x",if('raw 1'!FK2="OK",'raw 1'!MK2,'raw 1'!FK2),"")</f>
        <v>1</v>
      </c>
      <c r="FN3" s="9">
        <f>if('raw 1'!FL2&lt;&gt;"x",if('raw 1'!FL2="OK",'raw 1'!ML2,'raw 1'!FL2),"")</f>
        <v>1</v>
      </c>
      <c r="FO3" s="9">
        <f>if('raw 1'!FM2&lt;&gt;"x",if('raw 1'!FM2="OK",'raw 1'!MM2,'raw 1'!FM2),"")</f>
        <v>1</v>
      </c>
      <c r="FP3" s="9">
        <f>if('raw 1'!FN2&lt;&gt;"x",if('raw 1'!FN2="OK",'raw 1'!MN2,'raw 1'!FN2),"")</f>
        <v>1</v>
      </c>
      <c r="FQ3" s="9">
        <f>if('raw 1'!FO2&lt;&gt;"x",if('raw 1'!FO2="OK",'raw 1'!MO2,'raw 1'!FO2),"")</f>
        <v>1</v>
      </c>
      <c r="FR3" s="9">
        <f>if('raw 1'!FP2&lt;&gt;"x",if('raw 1'!FP2="OK",'raw 1'!MP2,'raw 1'!FP2),"")</f>
        <v>1</v>
      </c>
      <c r="FS3" s="9">
        <f>if('raw 1'!FQ2&lt;&gt;"x",if('raw 1'!FQ2="OK",'raw 1'!MQ2,'raw 1'!FQ2),"")</f>
        <v>1</v>
      </c>
      <c r="FT3" s="9">
        <f>if('raw 1'!FR2&lt;&gt;"x",if('raw 1'!FR2="OK",'raw 1'!MR2,'raw 1'!FR2),"")</f>
        <v>1</v>
      </c>
      <c r="FU3" s="9">
        <f>if('raw 1'!FS2&lt;&gt;"x",if('raw 1'!FS2="OK",'raw 1'!MS2,'raw 1'!FS2),"")</f>
        <v>1</v>
      </c>
      <c r="FV3" s="9" t="str">
        <f>if('raw 1'!FT2&lt;&gt;"x",if('raw 1'!FT2="OK",'raw 1'!MT2,'raw 1'!FT2),"")</f>
        <v/>
      </c>
      <c r="FW3" s="9">
        <f>if('raw 1'!FU2&lt;&gt;"x",if('raw 1'!FU2="OK",'raw 1'!MU2,'raw 1'!FU2),"")</f>
        <v>1</v>
      </c>
      <c r="FX3" s="9">
        <f>if('raw 1'!FV2&lt;&gt;"x",if('raw 1'!FV2="OK",'raw 1'!MV2,'raw 1'!FV2),"")</f>
        <v>1</v>
      </c>
      <c r="FY3" s="9">
        <f>if('raw 1'!FW2&lt;&gt;"x",if('raw 1'!FW2="OK",'raw 1'!MW2,'raw 1'!FW2),"")</f>
        <v>1</v>
      </c>
      <c r="FZ3" s="9">
        <f>if('raw 1'!FX2&lt;&gt;"x",if('raw 1'!FX2="OK",'raw 1'!MX2,'raw 1'!FX2),"")</f>
        <v>1</v>
      </c>
      <c r="GA3" s="9">
        <f>if('raw 1'!FY2&lt;&gt;"x",if('raw 1'!FY2="OK",'raw 1'!MY2,'raw 1'!FY2),"")</f>
        <v>1</v>
      </c>
      <c r="GB3" s="9">
        <f>if('raw 1'!FZ2&lt;&gt;"x",if('raw 1'!FZ2="OK",'raw 1'!MZ2,'raw 1'!FZ2),"")</f>
        <v>1</v>
      </c>
      <c r="GC3" s="9">
        <f>if('raw 1'!GA2&lt;&gt;"x",if('raw 1'!GA2="OK",'raw 1'!NA2,'raw 1'!GA2),"")</f>
        <v>1</v>
      </c>
      <c r="GD3" s="9">
        <f>if('raw 1'!GB2&lt;&gt;"x",if('raw 1'!GB2="OK",'raw 1'!NB2,'raw 1'!GB2),"")</f>
        <v>1</v>
      </c>
      <c r="GE3" s="9">
        <f>if('raw 1'!GC2&lt;&gt;"x",if('raw 1'!GC2="OK",'raw 1'!NC2,'raw 1'!GC2),"")</f>
        <v>1</v>
      </c>
      <c r="GF3" s="9">
        <f>if('raw 1'!GD2&lt;&gt;"x",if('raw 1'!GD2="OK",'raw 1'!ND2,'raw 1'!GD2),"")</f>
        <v>1</v>
      </c>
      <c r="GG3" s="9">
        <f>if('raw 1'!GE2&lt;&gt;"x",if('raw 1'!GE2="OK",'raw 1'!NE2,'raw 1'!GE2),"")</f>
        <v>1</v>
      </c>
      <c r="GH3" s="9">
        <f>if('raw 1'!GF2&lt;&gt;"x",if('raw 1'!GF2="OK",'raw 1'!NF2,'raw 1'!GF2),"")</f>
        <v>1</v>
      </c>
      <c r="GI3" s="9">
        <f>if('raw 1'!GG2&lt;&gt;"x",if('raw 1'!GG2="OK",'raw 1'!NG2,'raw 1'!GG2),"")</f>
        <v>1</v>
      </c>
      <c r="GJ3" s="9">
        <f>if('raw 1'!GH2&lt;&gt;"x",if('raw 1'!GH2="OK",'raw 1'!NH2,'raw 1'!GH2),"")</f>
        <v>1</v>
      </c>
      <c r="GK3" s="9">
        <f>if('raw 1'!GI2&lt;&gt;"x",if('raw 1'!GI2="OK",'raw 1'!NI2,'raw 1'!GI2),"")</f>
        <v>1</v>
      </c>
      <c r="GL3" s="9">
        <f>if('raw 1'!GJ2&lt;&gt;"x",if('raw 1'!GJ2="OK",'raw 1'!NJ2,'raw 1'!GJ2),"")</f>
        <v>1</v>
      </c>
      <c r="GM3" s="9">
        <f>if('raw 1'!GK2&lt;&gt;"x",if('raw 1'!GK2="OK",'raw 1'!NK2,'raw 1'!GK2),"")</f>
        <v>1</v>
      </c>
      <c r="GN3" s="9">
        <f>if('raw 1'!GL2&lt;&gt;"x",if('raw 1'!GL2="OK",'raw 1'!NL2,'raw 1'!GL2),"")</f>
        <v>1</v>
      </c>
      <c r="GO3" s="9">
        <f>if('raw 1'!GM2&lt;&gt;"x",if('raw 1'!GM2="OK",'raw 1'!NM2,'raw 1'!GM2),"")</f>
        <v>1</v>
      </c>
      <c r="GP3" s="9">
        <f>if('raw 1'!GN2&lt;&gt;"x",if('raw 1'!GN2="OK",'raw 1'!NN2,'raw 1'!GN2),"")</f>
        <v>1</v>
      </c>
      <c r="GQ3" s="9">
        <f>if('raw 1'!GO2&lt;&gt;"x",if('raw 1'!GO2="OK",'raw 1'!NO2,'raw 1'!GO2),"")</f>
        <v>1</v>
      </c>
      <c r="GR3" s="9">
        <f>if('raw 1'!GP2&lt;&gt;"x",if('raw 1'!GP2="OK",'raw 1'!NP2,'raw 1'!GP2),"")</f>
        <v>1</v>
      </c>
      <c r="GS3" s="9">
        <f>if('raw 1'!GQ2&lt;&gt;"x",if('raw 1'!GQ2="OK",'raw 1'!NQ2,'raw 1'!GQ2),"")</f>
        <v>1</v>
      </c>
      <c r="GT3" s="9">
        <f>if('raw 1'!GR2&lt;&gt;"x",if('raw 1'!GR2="OK",'raw 1'!NR2,'raw 1'!GR2),"")</f>
        <v>1</v>
      </c>
      <c r="GU3" s="9" t="str">
        <f>if('raw 1'!GS2&lt;&gt;"x",if('raw 1'!GS2="OK",'raw 1'!NS2,'raw 1'!GS2),"")</f>
        <v/>
      </c>
    </row>
    <row r="4">
      <c r="A4" s="5"/>
      <c r="B4" s="5"/>
      <c r="C4" s="5" t="str">
        <f>if(B4="d","diskv. iz ciklusa",if(B4="d1","diskv. iz kruga",if($E4="ODOBREN",(if(countif(H:H,"="&amp;H4)=1,countif(H:H,"&gt;"&amp;H4)+1,concatenate(countif(H:H,"&gt;"&amp;H4)+1," - ",countif(H:H,"&gt;="&amp;H4)))),empty)))</f>
        <v>1 - 2</v>
      </c>
      <c r="D4" s="6" t="str">
        <f>'raw 1'!B3</f>
        <v>JovanB</v>
      </c>
      <c r="E4" s="6" t="str">
        <f>'raw 1'!F3</f>
        <v>ODOBREN</v>
      </c>
      <c r="F4" s="6" t="str">
        <f>if($E4="ODOBREN",'raw 1'!C3,"")</f>
        <v>Jovan</v>
      </c>
      <c r="G4" s="6" t="str">
        <f>if($E4="ODOBREN",'raw 1'!D3,"")</f>
        <v>Bengin</v>
      </c>
      <c r="H4" s="7">
        <f>if($E4="ODOBREN",I4,empty)</f>
        <v>300</v>
      </c>
      <c r="I4" s="7">
        <f>if(B4&lt;&gt;"d",IF(M4 = "A", SUM(R4:T4), SUM(O4:Q4)),empty)</f>
        <v>300</v>
      </c>
      <c r="J4" s="6" t="str">
        <f>if($E4="ODOBREN",'raw 1'!G3,"")</f>
        <v>Stari grad</v>
      </c>
      <c r="K4" s="6" t="str">
        <f>if($E4="ODOBREN",'raw 1'!H3,"")</f>
        <v>Matematička gimnazija</v>
      </c>
      <c r="L4" s="6" t="str">
        <f>if($E4="ODOBREN",'raw 1'!I3,"")</f>
        <v>II</v>
      </c>
      <c r="M4" s="6" t="str">
        <f>if($E4="ODOBREN",'raw 1'!J3,"")</f>
        <v>A</v>
      </c>
      <c r="N4" s="6" t="str">
        <f>if($E4="ODOBREN",'raw 1'!K4,"")</f>
        <v/>
      </c>
      <c r="O4" s="8" t="str">
        <f>'raw 1'!M3</f>
        <v>-</v>
      </c>
      <c r="P4" s="9" t="str">
        <f>'raw 1'!N3</f>
        <v>-</v>
      </c>
      <c r="Q4" s="9" t="str">
        <f>'raw 1'!O3</f>
        <v>-</v>
      </c>
      <c r="R4" s="9">
        <f>'raw 1'!P3</f>
        <v>100</v>
      </c>
      <c r="S4" s="9">
        <f>'raw 1'!Q3</f>
        <v>100</v>
      </c>
      <c r="T4" s="9">
        <f>'raw 1'!R3</f>
        <v>100</v>
      </c>
      <c r="U4" s="9" t="str">
        <f>if('raw 1'!S3&lt;&gt;"x",if('raw 1'!S3="OK",'raw 1'!GS3,'raw 1'!S3),"")</f>
        <v/>
      </c>
      <c r="V4" s="9" t="str">
        <f>if('raw 1'!T3&lt;&gt;"x",if('raw 1'!T3="OK",'raw 1'!GT3,'raw 1'!T3),"")</f>
        <v/>
      </c>
      <c r="W4" s="9" t="str">
        <f>if('raw 1'!U3&lt;&gt;"x",if('raw 1'!U3="OK",'raw 1'!GU3,'raw 1'!U3),"")</f>
        <v>-</v>
      </c>
      <c r="X4" s="9" t="str">
        <f>if('raw 1'!V3&lt;&gt;"x",if('raw 1'!V3="OK",'raw 1'!GV3,'raw 1'!V3),"")</f>
        <v>-</v>
      </c>
      <c r="Y4" s="9" t="str">
        <f>if('raw 1'!W3&lt;&gt;"x",if('raw 1'!W3="OK",'raw 1'!GW3,'raw 1'!W3),"")</f>
        <v>-</v>
      </c>
      <c r="Z4" s="9" t="str">
        <f>if('raw 1'!X3&lt;&gt;"x",if('raw 1'!X3="OK",'raw 1'!GX3,'raw 1'!X3),"")</f>
        <v>-</v>
      </c>
      <c r="AA4" s="9" t="str">
        <f>if('raw 1'!Y3&lt;&gt;"x",if('raw 1'!Y3="OK",'raw 1'!GY3,'raw 1'!Y3),"")</f>
        <v>-</v>
      </c>
      <c r="AB4" s="9" t="str">
        <f>if('raw 1'!Z3&lt;&gt;"x",if('raw 1'!Z3="OK",'raw 1'!GZ3,'raw 1'!Z3),"")</f>
        <v>-</v>
      </c>
      <c r="AC4" s="9" t="str">
        <f>if('raw 1'!AA3&lt;&gt;"x",if('raw 1'!AA3="OK",'raw 1'!HA3,'raw 1'!AA3),"")</f>
        <v>-</v>
      </c>
      <c r="AD4" s="9" t="str">
        <f>if('raw 1'!AB3&lt;&gt;"x",if('raw 1'!AB3="OK",'raw 1'!HB3,'raw 1'!AB3),"")</f>
        <v>-</v>
      </c>
      <c r="AE4" s="9" t="str">
        <f>if('raw 1'!AC3&lt;&gt;"x",if('raw 1'!AC3="OK",'raw 1'!HC3,'raw 1'!AC3),"")</f>
        <v>-</v>
      </c>
      <c r="AF4" s="9" t="str">
        <f>if('raw 1'!AD3&lt;&gt;"x",if('raw 1'!AD3="OK",'raw 1'!HD3,'raw 1'!AD3),"")</f>
        <v>-</v>
      </c>
      <c r="AG4" s="9" t="str">
        <f>if('raw 1'!AE3&lt;&gt;"x",if('raw 1'!AE3="OK",'raw 1'!HE3,'raw 1'!AE3),"")</f>
        <v>-</v>
      </c>
      <c r="AH4" s="9" t="str">
        <f>if('raw 1'!AF3&lt;&gt;"x",if('raw 1'!AF3="OK",'raw 1'!HF3,'raw 1'!AF3),"")</f>
        <v>-</v>
      </c>
      <c r="AI4" s="9" t="str">
        <f>if('raw 1'!AG3&lt;&gt;"x",if('raw 1'!AG3="OK",'raw 1'!HG3,'raw 1'!AG3),"")</f>
        <v>-</v>
      </c>
      <c r="AJ4" s="9" t="str">
        <f>if('raw 1'!AH3&lt;&gt;"x",if('raw 1'!AH3="OK",'raw 1'!HH3,'raw 1'!AH3),"")</f>
        <v>-</v>
      </c>
      <c r="AK4" s="9" t="str">
        <f>if('raw 1'!AI3&lt;&gt;"x",if('raw 1'!AI3="OK",'raw 1'!HI3,'raw 1'!AI3),"")</f>
        <v>-</v>
      </c>
      <c r="AL4" s="9" t="str">
        <f>if('raw 1'!AJ3&lt;&gt;"x",if('raw 1'!AJ3="OK",'raw 1'!HJ3,'raw 1'!AJ3),"")</f>
        <v>-</v>
      </c>
      <c r="AM4" s="9" t="str">
        <f>if('raw 1'!AK3&lt;&gt;"x",if('raw 1'!AK3="OK",'raw 1'!HK3,'raw 1'!AK3),"")</f>
        <v>-</v>
      </c>
      <c r="AN4" s="9" t="str">
        <f>if('raw 1'!AL3&lt;&gt;"x",if('raw 1'!AL3="OK",'raw 1'!HL3,'raw 1'!AL3),"")</f>
        <v>-</v>
      </c>
      <c r="AO4" s="9" t="str">
        <f>if('raw 1'!AM3&lt;&gt;"x",if('raw 1'!AM3="OK",'raw 1'!HM3,'raw 1'!AM3),"")</f>
        <v>-</v>
      </c>
      <c r="AP4" s="9" t="str">
        <f>if('raw 1'!AN3&lt;&gt;"x",if('raw 1'!AN3="OK",'raw 1'!HN3,'raw 1'!AN3),"")</f>
        <v>-</v>
      </c>
      <c r="AQ4" s="9" t="str">
        <f>if('raw 1'!AO3&lt;&gt;"x",if('raw 1'!AO3="OK",'raw 1'!HO3,'raw 1'!AO3),"")</f>
        <v>-</v>
      </c>
      <c r="AR4" s="9" t="str">
        <f>if('raw 1'!AP3&lt;&gt;"x",if('raw 1'!AP3="OK",'raw 1'!HP3,'raw 1'!AP3),"")</f>
        <v>-</v>
      </c>
      <c r="AS4" s="9" t="str">
        <f>if('raw 1'!AQ3&lt;&gt;"x",if('raw 1'!AQ3="OK",'raw 1'!HQ3,'raw 1'!AQ3),"")</f>
        <v>-</v>
      </c>
      <c r="AT4" s="9" t="str">
        <f>if('raw 1'!AR3&lt;&gt;"x",if('raw 1'!AR3="OK",'raw 1'!HR3,'raw 1'!AR3),"")</f>
        <v>-</v>
      </c>
      <c r="AU4" s="9" t="str">
        <f>if('raw 1'!AS3&lt;&gt;"x",if('raw 1'!AS3="OK",'raw 1'!HS3,'raw 1'!AS3),"")</f>
        <v>-</v>
      </c>
      <c r="AV4" s="9" t="str">
        <f>if('raw 1'!AT3&lt;&gt;"x",if('raw 1'!AT3="OK",'raw 1'!HT3,'raw 1'!AT3),"")</f>
        <v>-</v>
      </c>
      <c r="AW4" s="9" t="str">
        <f>if('raw 1'!AU3&lt;&gt;"x",if('raw 1'!AU3="OK",'raw 1'!HU3,'raw 1'!AU3),"")</f>
        <v>-</v>
      </c>
      <c r="AX4" s="9" t="str">
        <f>if('raw 1'!AV3&lt;&gt;"x",if('raw 1'!AV3="OK",'raw 1'!HV3,'raw 1'!AV3),"")</f>
        <v>-</v>
      </c>
      <c r="AY4" s="9" t="str">
        <f>if('raw 1'!AW3&lt;&gt;"x",if('raw 1'!AW3="OK",'raw 1'!HW3,'raw 1'!AW3),"")</f>
        <v>-</v>
      </c>
      <c r="AZ4" s="9" t="str">
        <f>if('raw 1'!AX3&lt;&gt;"x",if('raw 1'!AX3="OK",'raw 1'!HX3,'raw 1'!AX3),"")</f>
        <v>-</v>
      </c>
      <c r="BA4" s="9" t="str">
        <f>if('raw 1'!AY3&lt;&gt;"x",if('raw 1'!AY3="OK",'raw 1'!HY3,'raw 1'!AY3),"")</f>
        <v>-</v>
      </c>
      <c r="BB4" s="9" t="str">
        <f>if('raw 1'!AZ3&lt;&gt;"x",if('raw 1'!AZ3="OK",'raw 1'!HZ3,'raw 1'!AZ3),"")</f>
        <v>-</v>
      </c>
      <c r="BC4" s="9" t="str">
        <f>if('raw 1'!BA3&lt;&gt;"x",if('raw 1'!BA3="OK",'raw 1'!IA3,'raw 1'!BA3),"")</f>
        <v>-</v>
      </c>
      <c r="BD4" s="9" t="str">
        <f>if('raw 1'!BB3&lt;&gt;"x",if('raw 1'!BB3="OK",'raw 1'!IB3,'raw 1'!BB3),"")</f>
        <v>-</v>
      </c>
      <c r="BE4" s="9" t="str">
        <f>if('raw 1'!BC3&lt;&gt;"x",if('raw 1'!BC3="OK",'raw 1'!IC3,'raw 1'!BC3),"")</f>
        <v>-</v>
      </c>
      <c r="BF4" s="9" t="str">
        <f>if('raw 1'!BD3&lt;&gt;"x",if('raw 1'!BD3="OK",'raw 1'!ID3,'raw 1'!BD3),"")</f>
        <v>-</v>
      </c>
      <c r="BG4" s="9" t="str">
        <f>if('raw 1'!BE3&lt;&gt;"x",if('raw 1'!BE3="OK",'raw 1'!IE3,'raw 1'!BE3),"")</f>
        <v>-</v>
      </c>
      <c r="BH4" s="9" t="str">
        <f>if('raw 1'!BF3&lt;&gt;"x",if('raw 1'!BF3="OK",'raw 1'!IF3,'raw 1'!BF3),"")</f>
        <v>-</v>
      </c>
      <c r="BI4" s="9" t="str">
        <f>if('raw 1'!BG3&lt;&gt;"x",if('raw 1'!BG3="OK",'raw 1'!IG3,'raw 1'!BG3),"")</f>
        <v>-</v>
      </c>
      <c r="BJ4" s="9" t="str">
        <f>if('raw 1'!BH3&lt;&gt;"x",if('raw 1'!BH3="OK",'raw 1'!IH3,'raw 1'!BH3),"")</f>
        <v>-</v>
      </c>
      <c r="BK4" s="9" t="str">
        <f>if('raw 1'!BI3&lt;&gt;"x",if('raw 1'!BI3="OK",'raw 1'!II3,'raw 1'!BI3),"")</f>
        <v>-</v>
      </c>
      <c r="BL4" s="9" t="str">
        <f>if('raw 1'!BJ3&lt;&gt;"x",if('raw 1'!BJ3="OK",'raw 1'!IJ3,'raw 1'!BJ3),"")</f>
        <v>-</v>
      </c>
      <c r="BM4" s="9" t="str">
        <f>if('raw 1'!BK3&lt;&gt;"x",if('raw 1'!BK3="OK",'raw 1'!IK3,'raw 1'!BK3),"")</f>
        <v/>
      </c>
      <c r="BN4" s="9" t="str">
        <f>if('raw 1'!BL3&lt;&gt;"x",if('raw 1'!BL3="OK",'raw 1'!IL3,'raw 1'!BL3),"")</f>
        <v>-</v>
      </c>
      <c r="BO4" s="9" t="str">
        <f>if('raw 1'!BM3&lt;&gt;"x",if('raw 1'!BM3="OK",'raw 1'!IM3,'raw 1'!BM3),"")</f>
        <v>-</v>
      </c>
      <c r="BP4" s="9" t="str">
        <f>if('raw 1'!BN3&lt;&gt;"x",if('raw 1'!BN3="OK",'raw 1'!IN3,'raw 1'!BN3),"")</f>
        <v>-</v>
      </c>
      <c r="BQ4" s="9" t="str">
        <f>if('raw 1'!BO3&lt;&gt;"x",if('raw 1'!BO3="OK",'raw 1'!IO3,'raw 1'!BO3),"")</f>
        <v>-</v>
      </c>
      <c r="BR4" s="9" t="str">
        <f>if('raw 1'!BP3&lt;&gt;"x",if('raw 1'!BP3="OK",'raw 1'!IP3,'raw 1'!BP3),"")</f>
        <v>-</v>
      </c>
      <c r="BS4" s="9" t="str">
        <f>if('raw 1'!BQ3&lt;&gt;"x",if('raw 1'!BQ3="OK",'raw 1'!IQ3,'raw 1'!BQ3),"")</f>
        <v>-</v>
      </c>
      <c r="BT4" s="9" t="str">
        <f>if('raw 1'!BR3&lt;&gt;"x",if('raw 1'!BR3="OK",'raw 1'!IR3,'raw 1'!BR3),"")</f>
        <v>-</v>
      </c>
      <c r="BU4" s="9" t="str">
        <f>if('raw 1'!BS3&lt;&gt;"x",if('raw 1'!BS3="OK",'raw 1'!IS3,'raw 1'!BS3),"")</f>
        <v>-</v>
      </c>
      <c r="BV4" s="9" t="str">
        <f>if('raw 1'!BT3&lt;&gt;"x",if('raw 1'!BT3="OK",'raw 1'!IT3,'raw 1'!BT3),"")</f>
        <v>-</v>
      </c>
      <c r="BW4" s="9" t="str">
        <f>if('raw 1'!BU3&lt;&gt;"x",if('raw 1'!BU3="OK",'raw 1'!IU3,'raw 1'!BU3),"")</f>
        <v>-</v>
      </c>
      <c r="BX4" s="9" t="str">
        <f>if('raw 1'!BV3&lt;&gt;"x",if('raw 1'!BV3="OK",'raw 1'!IV3,'raw 1'!BV3),"")</f>
        <v>-</v>
      </c>
      <c r="BY4" s="9" t="str">
        <f>if('raw 1'!BW3&lt;&gt;"x",if('raw 1'!BW3="OK",'raw 1'!IW3,'raw 1'!BW3),"")</f>
        <v>-</v>
      </c>
      <c r="BZ4" s="9" t="str">
        <f>if('raw 1'!BX3&lt;&gt;"x",if('raw 1'!BX3="OK",'raw 1'!IX3,'raw 1'!BX3),"")</f>
        <v>-</v>
      </c>
      <c r="CA4" s="9" t="str">
        <f>if('raw 1'!BY3&lt;&gt;"x",if('raw 1'!BY3="OK",'raw 1'!IY3,'raw 1'!BY3),"")</f>
        <v>-</v>
      </c>
      <c r="CB4" s="9" t="str">
        <f>if('raw 1'!BZ3&lt;&gt;"x",if('raw 1'!BZ3="OK",'raw 1'!IZ3,'raw 1'!BZ3),"")</f>
        <v>-</v>
      </c>
      <c r="CC4" s="9" t="str">
        <f>if('raw 1'!CA3&lt;&gt;"x",if('raw 1'!CA3="OK",'raw 1'!JA3,'raw 1'!CA3),"")</f>
        <v>-</v>
      </c>
      <c r="CD4" s="9" t="str">
        <f>if('raw 1'!CB3&lt;&gt;"x",if('raw 1'!CB3="OK",'raw 1'!JB3,'raw 1'!CB3),"")</f>
        <v>-</v>
      </c>
      <c r="CE4" s="9" t="str">
        <f>if('raw 1'!CC3&lt;&gt;"x",if('raw 1'!CC3="OK",'raw 1'!JC3,'raw 1'!CC3),"")</f>
        <v>-</v>
      </c>
      <c r="CF4" s="9" t="str">
        <f>if('raw 1'!CD3&lt;&gt;"x",if('raw 1'!CD3="OK",'raw 1'!JD3,'raw 1'!CD3),"")</f>
        <v>-</v>
      </c>
      <c r="CG4" s="9" t="str">
        <f>if('raw 1'!CE3&lt;&gt;"x",if('raw 1'!CE3="OK",'raw 1'!JE3,'raw 1'!CE3),"")</f>
        <v>-</v>
      </c>
      <c r="CH4" s="9" t="str">
        <f>if('raw 1'!CF3&lt;&gt;"x",if('raw 1'!CF3="OK",'raw 1'!JF3,'raw 1'!CF3),"")</f>
        <v>-</v>
      </c>
      <c r="CI4" s="9" t="str">
        <f>if('raw 1'!CG3&lt;&gt;"x",if('raw 1'!CG3="OK",'raw 1'!JG3,'raw 1'!CG3),"")</f>
        <v>-</v>
      </c>
      <c r="CJ4" s="9" t="str">
        <f>if('raw 1'!CH3&lt;&gt;"x",if('raw 1'!CH3="OK",'raw 1'!JH3,'raw 1'!CH3),"")</f>
        <v>-</v>
      </c>
      <c r="CK4" s="9" t="str">
        <f>if('raw 1'!CI3&lt;&gt;"x",if('raw 1'!CI3="OK",'raw 1'!JI3,'raw 1'!CI3),"")</f>
        <v>-</v>
      </c>
      <c r="CL4" s="9" t="str">
        <f>if('raw 1'!CJ3&lt;&gt;"x",if('raw 1'!CJ3="OK",'raw 1'!JJ3,'raw 1'!CJ3),"")</f>
        <v>-</v>
      </c>
      <c r="CM4" s="9" t="str">
        <f>if('raw 1'!CK3&lt;&gt;"x",if('raw 1'!CK3="OK",'raw 1'!JK3,'raw 1'!CK3),"")</f>
        <v>-</v>
      </c>
      <c r="CN4" s="9" t="str">
        <f>if('raw 1'!CL3&lt;&gt;"x",if('raw 1'!CL3="OK",'raw 1'!JL3,'raw 1'!CL3),"")</f>
        <v>-</v>
      </c>
      <c r="CO4" s="9" t="str">
        <f>if('raw 1'!CM3&lt;&gt;"x",if('raw 1'!CM3="OK",'raw 1'!JM3,'raw 1'!CM3),"")</f>
        <v>-</v>
      </c>
      <c r="CP4" s="9" t="str">
        <f>if('raw 1'!CN3&lt;&gt;"x",if('raw 1'!CN3="OK",'raw 1'!JN3,'raw 1'!CN3),"")</f>
        <v>-</v>
      </c>
      <c r="CQ4" s="9" t="str">
        <f>if('raw 1'!CO3&lt;&gt;"x",if('raw 1'!CO3="OK",'raw 1'!JO3,'raw 1'!CO3),"")</f>
        <v>-</v>
      </c>
      <c r="CR4" s="9" t="str">
        <f>if('raw 1'!CP3&lt;&gt;"x",if('raw 1'!CP3="OK",'raw 1'!JP3,'raw 1'!CP3),"")</f>
        <v>-</v>
      </c>
      <c r="CS4" s="9" t="str">
        <f>if('raw 1'!CQ3&lt;&gt;"x",if('raw 1'!CQ3="OK",'raw 1'!JQ3,'raw 1'!CQ3),"")</f>
        <v>-</v>
      </c>
      <c r="CT4" s="9" t="str">
        <f>if('raw 1'!CR3&lt;&gt;"x",if('raw 1'!CR3="OK",'raw 1'!JR3,'raw 1'!CR3),"")</f>
        <v>-</v>
      </c>
      <c r="CU4" s="9" t="str">
        <f>if('raw 1'!CS3&lt;&gt;"x",if('raw 1'!CS3="OK",'raw 1'!JS3,'raw 1'!CS3),"")</f>
        <v/>
      </c>
      <c r="CV4" s="9" t="str">
        <f>if('raw 1'!CT3&lt;&gt;"x",if('raw 1'!CT3="OK",'raw 1'!JT3,'raw 1'!CT3),"")</f>
        <v>-</v>
      </c>
      <c r="CW4" s="9" t="str">
        <f>if('raw 1'!CU3&lt;&gt;"x",if('raw 1'!CU3="OK",'raw 1'!JU3,'raw 1'!CU3),"")</f>
        <v>-</v>
      </c>
      <c r="CX4" s="9" t="str">
        <f>if('raw 1'!CV3&lt;&gt;"x",if('raw 1'!CV3="OK",'raw 1'!JV3,'raw 1'!CV3),"")</f>
        <v>-</v>
      </c>
      <c r="CY4" s="9" t="str">
        <f>if('raw 1'!CW3&lt;&gt;"x",if('raw 1'!CW3="OK",'raw 1'!JW3,'raw 1'!CW3),"")</f>
        <v>-</v>
      </c>
      <c r="CZ4" s="9" t="str">
        <f>if('raw 1'!CX3&lt;&gt;"x",if('raw 1'!CX3="OK",'raw 1'!JX3,'raw 1'!CX3),"")</f>
        <v>-</v>
      </c>
      <c r="DA4" s="9" t="str">
        <f>if('raw 1'!CY3&lt;&gt;"x",if('raw 1'!CY3="OK",'raw 1'!JY3,'raw 1'!CY3),"")</f>
        <v>-</v>
      </c>
      <c r="DB4" s="9" t="str">
        <f>if('raw 1'!CZ3&lt;&gt;"x",if('raw 1'!CZ3="OK",'raw 1'!JZ3,'raw 1'!CZ3),"")</f>
        <v>-</v>
      </c>
      <c r="DC4" s="9" t="str">
        <f>if('raw 1'!DA3&lt;&gt;"x",if('raw 1'!DA3="OK",'raw 1'!KA3,'raw 1'!DA3),"")</f>
        <v>-</v>
      </c>
      <c r="DD4" s="9" t="str">
        <f>if('raw 1'!DB3&lt;&gt;"x",if('raw 1'!DB3="OK",'raw 1'!KB3,'raw 1'!DB3),"")</f>
        <v>-</v>
      </c>
      <c r="DE4" s="9" t="str">
        <f>if('raw 1'!DC3&lt;&gt;"x",if('raw 1'!DC3="OK",'raw 1'!KC3,'raw 1'!DC3),"")</f>
        <v>-</v>
      </c>
      <c r="DF4" s="9" t="str">
        <f>if('raw 1'!DD3&lt;&gt;"x",if('raw 1'!DD3="OK",'raw 1'!KD3,'raw 1'!DD3),"")</f>
        <v>-</v>
      </c>
      <c r="DG4" s="9" t="str">
        <f>if('raw 1'!DE3&lt;&gt;"x",if('raw 1'!DE3="OK",'raw 1'!KE3,'raw 1'!DE3),"")</f>
        <v>-</v>
      </c>
      <c r="DH4" s="9" t="str">
        <f>if('raw 1'!DF3&lt;&gt;"x",if('raw 1'!DF3="OK",'raw 1'!KF3,'raw 1'!DF3),"")</f>
        <v>-</v>
      </c>
      <c r="DI4" s="9" t="str">
        <f>if('raw 1'!DG3&lt;&gt;"x",if('raw 1'!DG3="OK",'raw 1'!KG3,'raw 1'!DG3),"")</f>
        <v>-</v>
      </c>
      <c r="DJ4" s="9" t="str">
        <f>if('raw 1'!DH3&lt;&gt;"x",if('raw 1'!DH3="OK",'raw 1'!KH3,'raw 1'!DH3),"")</f>
        <v>-</v>
      </c>
      <c r="DK4" s="9" t="str">
        <f>if('raw 1'!DI3&lt;&gt;"x",if('raw 1'!DI3="OK",'raw 1'!KI3,'raw 1'!DI3),"")</f>
        <v>-</v>
      </c>
      <c r="DL4" s="9" t="str">
        <f>if('raw 1'!DJ3&lt;&gt;"x",if('raw 1'!DJ3="OK",'raw 1'!KJ3,'raw 1'!DJ3),"")</f>
        <v>-</v>
      </c>
      <c r="DM4" s="9" t="str">
        <f>if('raw 1'!DK3&lt;&gt;"x",if('raw 1'!DK3="OK",'raw 1'!KK3,'raw 1'!DK3),"")</f>
        <v>-</v>
      </c>
      <c r="DN4" s="9" t="str">
        <f>if('raw 1'!DL3&lt;&gt;"x",if('raw 1'!DL3="OK",'raw 1'!KL3,'raw 1'!DL3),"")</f>
        <v>-</v>
      </c>
      <c r="DO4" s="9" t="str">
        <f>if('raw 1'!DM3&lt;&gt;"x",if('raw 1'!DM3="OK",'raw 1'!KM3,'raw 1'!DM3),"")</f>
        <v>-</v>
      </c>
      <c r="DP4" s="9" t="str">
        <f>if('raw 1'!DN3&lt;&gt;"x",if('raw 1'!DN3="OK",'raw 1'!KN3,'raw 1'!DN3),"")</f>
        <v>-</v>
      </c>
      <c r="DQ4" s="9" t="str">
        <f>if('raw 1'!DO3&lt;&gt;"x",if('raw 1'!DO3="OK",'raw 1'!KO3,'raw 1'!DO3),"")</f>
        <v>-</v>
      </c>
      <c r="DR4" s="9" t="str">
        <f>if('raw 1'!DP3&lt;&gt;"x",if('raw 1'!DP3="OK",'raw 1'!KP3,'raw 1'!DP3),"")</f>
        <v>-</v>
      </c>
      <c r="DS4" s="9" t="str">
        <f>if('raw 1'!DQ3&lt;&gt;"x",if('raw 1'!DQ3="OK",'raw 1'!KQ3,'raw 1'!DQ3),"")</f>
        <v>-</v>
      </c>
      <c r="DT4" s="9" t="str">
        <f>if('raw 1'!DR3&lt;&gt;"x",if('raw 1'!DR3="OK",'raw 1'!KR3,'raw 1'!DR3),"")</f>
        <v>-</v>
      </c>
      <c r="DU4" s="9" t="str">
        <f>if('raw 1'!DS3&lt;&gt;"x",if('raw 1'!DS3="OK",'raw 1'!KS3,'raw 1'!DS3),"")</f>
        <v>-</v>
      </c>
      <c r="DV4" s="9" t="str">
        <f>if('raw 1'!DT3&lt;&gt;"x",if('raw 1'!DT3="OK",'raw 1'!KT3,'raw 1'!DT3),"")</f>
        <v>-</v>
      </c>
      <c r="DW4" s="9" t="str">
        <f>if('raw 1'!DU3&lt;&gt;"x",if('raw 1'!DU3="OK",'raw 1'!KU3,'raw 1'!DU3),"")</f>
        <v>-</v>
      </c>
      <c r="DX4" s="9" t="str">
        <f>if('raw 1'!DV3&lt;&gt;"x",if('raw 1'!DV3="OK",'raw 1'!KV3,'raw 1'!DV3),"")</f>
        <v>-</v>
      </c>
      <c r="DY4" s="9" t="str">
        <f>if('raw 1'!DW3&lt;&gt;"x",if('raw 1'!DW3="OK",'raw 1'!KW3,'raw 1'!DW3),"")</f>
        <v>-</v>
      </c>
      <c r="DZ4" s="9" t="str">
        <f>if('raw 1'!DX3&lt;&gt;"x",if('raw 1'!DX3="OK",'raw 1'!KX3,'raw 1'!DX3),"")</f>
        <v>-</v>
      </c>
      <c r="EA4" s="9" t="str">
        <f>if('raw 1'!DY3&lt;&gt;"x",if('raw 1'!DY3="OK",'raw 1'!KY3,'raw 1'!DY3),"")</f>
        <v>-</v>
      </c>
      <c r="EB4" s="9" t="str">
        <f>if('raw 1'!DZ3&lt;&gt;"x",if('raw 1'!DZ3="OK",'raw 1'!KZ3,'raw 1'!DZ3),"")</f>
        <v/>
      </c>
      <c r="EC4" s="9">
        <f>if('raw 1'!EA3&lt;&gt;"x",if('raw 1'!EA3="OK",'raw 1'!LA3,'raw 1'!EA3),"")</f>
        <v>1</v>
      </c>
      <c r="ED4" s="9">
        <f>if('raw 1'!EB3&lt;&gt;"x",if('raw 1'!EB3="OK",'raw 1'!LB3,'raw 1'!EB3),"")</f>
        <v>1</v>
      </c>
      <c r="EE4" s="9">
        <f>if('raw 1'!EC3&lt;&gt;"x",if('raw 1'!EC3="OK",'raw 1'!LC3,'raw 1'!EC3),"")</f>
        <v>1</v>
      </c>
      <c r="EF4" s="9">
        <f>if('raw 1'!ED3&lt;&gt;"x",if('raw 1'!ED3="OK",'raw 1'!LD3,'raw 1'!ED3),"")</f>
        <v>1</v>
      </c>
      <c r="EG4" s="9">
        <f>if('raw 1'!EE3&lt;&gt;"x",if('raw 1'!EE3="OK",'raw 1'!LE3,'raw 1'!EE3),"")</f>
        <v>1</v>
      </c>
      <c r="EH4" s="9">
        <f>if('raw 1'!EF3&lt;&gt;"x",if('raw 1'!EF3="OK",'raw 1'!LF3,'raw 1'!EF3),"")</f>
        <v>1</v>
      </c>
      <c r="EI4" s="9">
        <f>if('raw 1'!EG3&lt;&gt;"x",if('raw 1'!EG3="OK",'raw 1'!LG3,'raw 1'!EG3),"")</f>
        <v>1</v>
      </c>
      <c r="EJ4" s="9">
        <f>if('raw 1'!EH3&lt;&gt;"x",if('raw 1'!EH3="OK",'raw 1'!LH3,'raw 1'!EH3),"")</f>
        <v>1</v>
      </c>
      <c r="EK4" s="9">
        <f>if('raw 1'!EI3&lt;&gt;"x",if('raw 1'!EI3="OK",'raw 1'!LI3,'raw 1'!EI3),"")</f>
        <v>1</v>
      </c>
      <c r="EL4" s="9">
        <f>if('raw 1'!EJ3&lt;&gt;"x",if('raw 1'!EJ3="OK",'raw 1'!LJ3,'raw 1'!EJ3),"")</f>
        <v>1</v>
      </c>
      <c r="EM4" s="9">
        <f>if('raw 1'!EK3&lt;&gt;"x",if('raw 1'!EK3="OK",'raw 1'!LK3,'raw 1'!EK3),"")</f>
        <v>1</v>
      </c>
      <c r="EN4" s="9">
        <f>if('raw 1'!EL3&lt;&gt;"x",if('raw 1'!EL3="OK",'raw 1'!LL3,'raw 1'!EL3),"")</f>
        <v>1</v>
      </c>
      <c r="EO4" s="9">
        <f>if('raw 1'!EM3&lt;&gt;"x",if('raw 1'!EM3="OK",'raw 1'!LM3,'raw 1'!EM3),"")</f>
        <v>1</v>
      </c>
      <c r="EP4" s="9">
        <f>if('raw 1'!EN3&lt;&gt;"x",if('raw 1'!EN3="OK",'raw 1'!LN3,'raw 1'!EN3),"")</f>
        <v>1</v>
      </c>
      <c r="EQ4" s="9">
        <f>if('raw 1'!EO3&lt;&gt;"x",if('raw 1'!EO3="OK",'raw 1'!LO3,'raw 1'!EO3),"")</f>
        <v>1</v>
      </c>
      <c r="ER4" s="9">
        <f>if('raw 1'!EP3&lt;&gt;"x",if('raw 1'!EP3="OK",'raw 1'!LP3,'raw 1'!EP3),"")</f>
        <v>1</v>
      </c>
      <c r="ES4" s="9" t="str">
        <f>if('raw 1'!EQ3&lt;&gt;"x",if('raw 1'!EQ3="OK",'raw 1'!LQ3,'raw 1'!EQ3),"")</f>
        <v/>
      </c>
      <c r="ET4" s="9">
        <f>if('raw 1'!ER3&lt;&gt;"x",if('raw 1'!ER3="OK",'raw 1'!LR3,'raw 1'!ER3),"")</f>
        <v>1</v>
      </c>
      <c r="EU4" s="9">
        <f>if('raw 1'!ES3&lt;&gt;"x",if('raw 1'!ES3="OK",'raw 1'!LS3,'raw 1'!ES3),"")</f>
        <v>1</v>
      </c>
      <c r="EV4" s="9">
        <f>if('raw 1'!ET3&lt;&gt;"x",if('raw 1'!ET3="OK",'raw 1'!LT3,'raw 1'!ET3),"")</f>
        <v>1</v>
      </c>
      <c r="EW4" s="9">
        <f>if('raw 1'!EU3&lt;&gt;"x",if('raw 1'!EU3="OK",'raw 1'!LU3,'raw 1'!EU3),"")</f>
        <v>1</v>
      </c>
      <c r="EX4" s="9">
        <f>if('raw 1'!EV3&lt;&gt;"x",if('raw 1'!EV3="OK",'raw 1'!LV3,'raw 1'!EV3),"")</f>
        <v>1</v>
      </c>
      <c r="EY4" s="9">
        <f>if('raw 1'!EW3&lt;&gt;"x",if('raw 1'!EW3="OK",'raw 1'!LW3,'raw 1'!EW3),"")</f>
        <v>1</v>
      </c>
      <c r="EZ4" s="9">
        <f>if('raw 1'!EX3&lt;&gt;"x",if('raw 1'!EX3="OK",'raw 1'!LX3,'raw 1'!EX3),"")</f>
        <v>1</v>
      </c>
      <c r="FA4" s="9">
        <f>if('raw 1'!EY3&lt;&gt;"x",if('raw 1'!EY3="OK",'raw 1'!LY3,'raw 1'!EY3),"")</f>
        <v>1</v>
      </c>
      <c r="FB4" s="9">
        <f>if('raw 1'!EZ3&lt;&gt;"x",if('raw 1'!EZ3="OK",'raw 1'!LZ3,'raw 1'!EZ3),"")</f>
        <v>1</v>
      </c>
      <c r="FC4" s="9">
        <f>if('raw 1'!FA3&lt;&gt;"x",if('raw 1'!FA3="OK",'raw 1'!MA3,'raw 1'!FA3),"")</f>
        <v>1</v>
      </c>
      <c r="FD4" s="9">
        <f>if('raw 1'!FB3&lt;&gt;"x",if('raw 1'!FB3="OK",'raw 1'!MB3,'raw 1'!FB3),"")</f>
        <v>1</v>
      </c>
      <c r="FE4" s="9">
        <f>if('raw 1'!FC3&lt;&gt;"x",if('raw 1'!FC3="OK",'raw 1'!MC3,'raw 1'!FC3),"")</f>
        <v>1</v>
      </c>
      <c r="FF4" s="9">
        <f>if('raw 1'!FD3&lt;&gt;"x",if('raw 1'!FD3="OK",'raw 1'!MD3,'raw 1'!FD3),"")</f>
        <v>1</v>
      </c>
      <c r="FG4" s="9">
        <f>if('raw 1'!FE3&lt;&gt;"x",if('raw 1'!FE3="OK",'raw 1'!ME3,'raw 1'!FE3),"")</f>
        <v>1</v>
      </c>
      <c r="FH4" s="9">
        <f>if('raw 1'!FF3&lt;&gt;"x",if('raw 1'!FF3="OK",'raw 1'!MF3,'raw 1'!FF3),"")</f>
        <v>1</v>
      </c>
      <c r="FI4" s="9">
        <f>if('raw 1'!FG3&lt;&gt;"x",if('raw 1'!FG3="OK",'raw 1'!MG3,'raw 1'!FG3),"")</f>
        <v>1</v>
      </c>
      <c r="FJ4" s="9">
        <f>if('raw 1'!FH3&lt;&gt;"x",if('raw 1'!FH3="OK",'raw 1'!MH3,'raw 1'!FH3),"")</f>
        <v>1</v>
      </c>
      <c r="FK4" s="9">
        <f>if('raw 1'!FI3&lt;&gt;"x",if('raw 1'!FI3="OK",'raw 1'!MI3,'raw 1'!FI3),"")</f>
        <v>1</v>
      </c>
      <c r="FL4" s="9">
        <f>if('raw 1'!FJ3&lt;&gt;"x",if('raw 1'!FJ3="OK",'raw 1'!MJ3,'raw 1'!FJ3),"")</f>
        <v>1</v>
      </c>
      <c r="FM4" s="9">
        <f>if('raw 1'!FK3&lt;&gt;"x",if('raw 1'!FK3="OK",'raw 1'!MK3,'raw 1'!FK3),"")</f>
        <v>1</v>
      </c>
      <c r="FN4" s="9">
        <f>if('raw 1'!FL3&lt;&gt;"x",if('raw 1'!FL3="OK",'raw 1'!ML3,'raw 1'!FL3),"")</f>
        <v>1</v>
      </c>
      <c r="FO4" s="9">
        <f>if('raw 1'!FM3&lt;&gt;"x",if('raw 1'!FM3="OK",'raw 1'!MM3,'raw 1'!FM3),"")</f>
        <v>1</v>
      </c>
      <c r="FP4" s="9">
        <f>if('raw 1'!FN3&lt;&gt;"x",if('raw 1'!FN3="OK",'raw 1'!MN3,'raw 1'!FN3),"")</f>
        <v>1</v>
      </c>
      <c r="FQ4" s="9">
        <f>if('raw 1'!FO3&lt;&gt;"x",if('raw 1'!FO3="OK",'raw 1'!MO3,'raw 1'!FO3),"")</f>
        <v>1</v>
      </c>
      <c r="FR4" s="9">
        <f>if('raw 1'!FP3&lt;&gt;"x",if('raw 1'!FP3="OK",'raw 1'!MP3,'raw 1'!FP3),"")</f>
        <v>1</v>
      </c>
      <c r="FS4" s="9">
        <f>if('raw 1'!FQ3&lt;&gt;"x",if('raw 1'!FQ3="OK",'raw 1'!MQ3,'raw 1'!FQ3),"")</f>
        <v>1</v>
      </c>
      <c r="FT4" s="9">
        <f>if('raw 1'!FR3&lt;&gt;"x",if('raw 1'!FR3="OK",'raw 1'!MR3,'raw 1'!FR3),"")</f>
        <v>1</v>
      </c>
      <c r="FU4" s="9">
        <f>if('raw 1'!FS3&lt;&gt;"x",if('raw 1'!FS3="OK",'raw 1'!MS3,'raw 1'!FS3),"")</f>
        <v>1</v>
      </c>
      <c r="FV4" s="9" t="str">
        <f>if('raw 1'!FT3&lt;&gt;"x",if('raw 1'!FT3="OK",'raw 1'!MT3,'raw 1'!FT3),"")</f>
        <v/>
      </c>
      <c r="FW4" s="9">
        <f>if('raw 1'!FU3&lt;&gt;"x",if('raw 1'!FU3="OK",'raw 1'!MU3,'raw 1'!FU3),"")</f>
        <v>1</v>
      </c>
      <c r="FX4" s="9">
        <f>if('raw 1'!FV3&lt;&gt;"x",if('raw 1'!FV3="OK",'raw 1'!MV3,'raw 1'!FV3),"")</f>
        <v>1</v>
      </c>
      <c r="FY4" s="9">
        <f>if('raw 1'!FW3&lt;&gt;"x",if('raw 1'!FW3="OK",'raw 1'!MW3,'raw 1'!FW3),"")</f>
        <v>1</v>
      </c>
      <c r="FZ4" s="9">
        <f>if('raw 1'!FX3&lt;&gt;"x",if('raw 1'!FX3="OK",'raw 1'!MX3,'raw 1'!FX3),"")</f>
        <v>1</v>
      </c>
      <c r="GA4" s="9">
        <f>if('raw 1'!FY3&lt;&gt;"x",if('raw 1'!FY3="OK",'raw 1'!MY3,'raw 1'!FY3),"")</f>
        <v>1</v>
      </c>
      <c r="GB4" s="9">
        <f>if('raw 1'!FZ3&lt;&gt;"x",if('raw 1'!FZ3="OK",'raw 1'!MZ3,'raw 1'!FZ3),"")</f>
        <v>1</v>
      </c>
      <c r="GC4" s="9">
        <f>if('raw 1'!GA3&lt;&gt;"x",if('raw 1'!GA3="OK",'raw 1'!NA3,'raw 1'!GA3),"")</f>
        <v>1</v>
      </c>
      <c r="GD4" s="9">
        <f>if('raw 1'!GB3&lt;&gt;"x",if('raw 1'!GB3="OK",'raw 1'!NB3,'raw 1'!GB3),"")</f>
        <v>1</v>
      </c>
      <c r="GE4" s="9">
        <f>if('raw 1'!GC3&lt;&gt;"x",if('raw 1'!GC3="OK",'raw 1'!NC3,'raw 1'!GC3),"")</f>
        <v>1</v>
      </c>
      <c r="GF4" s="9">
        <f>if('raw 1'!GD3&lt;&gt;"x",if('raw 1'!GD3="OK",'raw 1'!ND3,'raw 1'!GD3),"")</f>
        <v>1</v>
      </c>
      <c r="GG4" s="9">
        <f>if('raw 1'!GE3&lt;&gt;"x",if('raw 1'!GE3="OK",'raw 1'!NE3,'raw 1'!GE3),"")</f>
        <v>1</v>
      </c>
      <c r="GH4" s="9">
        <f>if('raw 1'!GF3&lt;&gt;"x",if('raw 1'!GF3="OK",'raw 1'!NF3,'raw 1'!GF3),"")</f>
        <v>1</v>
      </c>
      <c r="GI4" s="9">
        <f>if('raw 1'!GG3&lt;&gt;"x",if('raw 1'!GG3="OK",'raw 1'!NG3,'raw 1'!GG3),"")</f>
        <v>1</v>
      </c>
      <c r="GJ4" s="9">
        <f>if('raw 1'!GH3&lt;&gt;"x",if('raw 1'!GH3="OK",'raw 1'!NH3,'raw 1'!GH3),"")</f>
        <v>1</v>
      </c>
      <c r="GK4" s="9">
        <f>if('raw 1'!GI3&lt;&gt;"x",if('raw 1'!GI3="OK",'raw 1'!NI3,'raw 1'!GI3),"")</f>
        <v>1</v>
      </c>
      <c r="GL4" s="9">
        <f>if('raw 1'!GJ3&lt;&gt;"x",if('raw 1'!GJ3="OK",'raw 1'!NJ3,'raw 1'!GJ3),"")</f>
        <v>1</v>
      </c>
      <c r="GM4" s="9">
        <f>if('raw 1'!GK3&lt;&gt;"x",if('raw 1'!GK3="OK",'raw 1'!NK3,'raw 1'!GK3),"")</f>
        <v>1</v>
      </c>
      <c r="GN4" s="9">
        <f>if('raw 1'!GL3&lt;&gt;"x",if('raw 1'!GL3="OK",'raw 1'!NL3,'raw 1'!GL3),"")</f>
        <v>1</v>
      </c>
      <c r="GO4" s="9">
        <f>if('raw 1'!GM3&lt;&gt;"x",if('raw 1'!GM3="OK",'raw 1'!NM3,'raw 1'!GM3),"")</f>
        <v>1</v>
      </c>
      <c r="GP4" s="9">
        <f>if('raw 1'!GN3&lt;&gt;"x",if('raw 1'!GN3="OK",'raw 1'!NN3,'raw 1'!GN3),"")</f>
        <v>1</v>
      </c>
      <c r="GQ4" s="9">
        <f>if('raw 1'!GO3&lt;&gt;"x",if('raw 1'!GO3="OK",'raw 1'!NO3,'raw 1'!GO3),"")</f>
        <v>1</v>
      </c>
      <c r="GR4" s="9">
        <f>if('raw 1'!GP3&lt;&gt;"x",if('raw 1'!GP3="OK",'raw 1'!NP3,'raw 1'!GP3),"")</f>
        <v>1</v>
      </c>
      <c r="GS4" s="9">
        <f>if('raw 1'!GQ3&lt;&gt;"x",if('raw 1'!GQ3="OK",'raw 1'!NQ3,'raw 1'!GQ3),"")</f>
        <v>1</v>
      </c>
      <c r="GT4" s="9">
        <f>if('raw 1'!GR3&lt;&gt;"x",if('raw 1'!GR3="OK",'raw 1'!NR3,'raw 1'!GR3),"")</f>
        <v>1</v>
      </c>
      <c r="GU4" s="9" t="str">
        <f>if('raw 1'!GS3&lt;&gt;"x",if('raw 1'!GS3="OK",'raw 1'!NS3,'raw 1'!GS3),"")</f>
        <v/>
      </c>
    </row>
    <row r="5">
      <c r="A5" s="5"/>
      <c r="B5" s="5"/>
      <c r="C5" s="5" t="str">
        <f>if(B5="d","diskv. iz ciklusa",if(B5="d1","diskv. iz kruga",if($E5="ODOBREN",(if(countif(H:H,"="&amp;H5)=1,countif(H:H,"&gt;"&amp;H5)+1,concatenate(countif(H:H,"&gt;"&amp;H5)+1," - ",countif(H:H,"&gt;="&amp;H5)))),empty)))</f>
        <v>3 - 4</v>
      </c>
      <c r="D5" s="6" t="str">
        <f>'raw 1'!B4</f>
        <v>matejav</v>
      </c>
      <c r="E5" s="6" t="str">
        <f>'raw 1'!F4</f>
        <v>ODOBREN</v>
      </c>
      <c r="F5" s="6" t="str">
        <f>if($E5="ODOBREN",'raw 1'!C4,"")</f>
        <v>Mateja</v>
      </c>
      <c r="G5" s="6" t="str">
        <f>if($E5="ODOBREN",'raw 1'!D4,"")</f>
        <v>Vukelić</v>
      </c>
      <c r="H5" s="7">
        <f>if($E5="ODOBREN",I5,empty)</f>
        <v>273</v>
      </c>
      <c r="I5" s="7">
        <f>if(B5&lt;&gt;"d",IF(M5 = "A", SUM(R5:T5), SUM(O5:Q5)),empty)</f>
        <v>273</v>
      </c>
      <c r="J5" s="6" t="str">
        <f>if($E5="ODOBREN",'raw 1'!G4,"")</f>
        <v>Stari grad</v>
      </c>
      <c r="K5" s="6" t="str">
        <f>if($E5="ODOBREN",'raw 1'!H4,"")</f>
        <v>Matematička gimnazija</v>
      </c>
      <c r="L5" s="6" t="str">
        <f>if($E5="ODOBREN",'raw 1'!I4,"")</f>
        <v>I</v>
      </c>
      <c r="M5" s="6" t="str">
        <f>if($E5="ODOBREN",'raw 1'!J4,"")</f>
        <v>B</v>
      </c>
      <c r="N5" s="6" t="str">
        <f>if($E5="ODOBREN",'raw 1'!K5,"")</f>
        <v/>
      </c>
      <c r="O5" s="8">
        <f>'raw 1'!M4</f>
        <v>100</v>
      </c>
      <c r="P5" s="9">
        <f>'raw 1'!N4</f>
        <v>100</v>
      </c>
      <c r="Q5" s="9">
        <f>'raw 1'!O4</f>
        <v>73</v>
      </c>
      <c r="R5" s="9" t="str">
        <f>'raw 1'!P4</f>
        <v>-</v>
      </c>
      <c r="S5" s="9" t="str">
        <f>'raw 1'!Q4</f>
        <v>-</v>
      </c>
      <c r="T5" s="9" t="str">
        <f>'raw 1'!R4</f>
        <v>-</v>
      </c>
      <c r="U5" s="9" t="str">
        <f>if('raw 1'!S4&lt;&gt;"x",if('raw 1'!S4="OK",'raw 1'!GS4,'raw 1'!S4),"")</f>
        <v/>
      </c>
      <c r="V5" s="9" t="str">
        <f>if('raw 1'!T4&lt;&gt;"x",if('raw 1'!T4="OK",'raw 1'!GT4,'raw 1'!T4),"")</f>
        <v/>
      </c>
      <c r="W5" s="9">
        <f>if('raw 1'!U4&lt;&gt;"x",if('raw 1'!U4="OK",'raw 1'!GU4,'raw 1'!U4),"")</f>
        <v>1</v>
      </c>
      <c r="X5" s="9">
        <f>if('raw 1'!V4&lt;&gt;"x",if('raw 1'!V4="OK",'raw 1'!GV4,'raw 1'!V4),"")</f>
        <v>1</v>
      </c>
      <c r="Y5" s="9">
        <f>if('raw 1'!W4&lt;&gt;"x",if('raw 1'!W4="OK",'raw 1'!GW4,'raw 1'!W4),"")</f>
        <v>1</v>
      </c>
      <c r="Z5" s="9">
        <f>if('raw 1'!X4&lt;&gt;"x",if('raw 1'!X4="OK",'raw 1'!GX4,'raw 1'!X4),"")</f>
        <v>1</v>
      </c>
      <c r="AA5" s="9">
        <f>if('raw 1'!Y4&lt;&gt;"x",if('raw 1'!Y4="OK",'raw 1'!GY4,'raw 1'!Y4),"")</f>
        <v>1</v>
      </c>
      <c r="AB5" s="9">
        <f>if('raw 1'!Z4&lt;&gt;"x",if('raw 1'!Z4="OK",'raw 1'!GZ4,'raw 1'!Z4),"")</f>
        <v>1</v>
      </c>
      <c r="AC5" s="9">
        <f>if('raw 1'!AA4&lt;&gt;"x",if('raw 1'!AA4="OK",'raw 1'!HA4,'raw 1'!AA4),"")</f>
        <v>1</v>
      </c>
      <c r="AD5" s="9">
        <f>if('raw 1'!AB4&lt;&gt;"x",if('raw 1'!AB4="OK",'raw 1'!HB4,'raw 1'!AB4),"")</f>
        <v>1</v>
      </c>
      <c r="AE5" s="9">
        <f>if('raw 1'!AC4&lt;&gt;"x",if('raw 1'!AC4="OK",'raw 1'!HC4,'raw 1'!AC4),"")</f>
        <v>1</v>
      </c>
      <c r="AF5" s="9">
        <f>if('raw 1'!AD4&lt;&gt;"x",if('raw 1'!AD4="OK",'raw 1'!HD4,'raw 1'!AD4),"")</f>
        <v>1</v>
      </c>
      <c r="AG5" s="9">
        <f>if('raw 1'!AE4&lt;&gt;"x",if('raw 1'!AE4="OK",'raw 1'!HE4,'raw 1'!AE4),"")</f>
        <v>1</v>
      </c>
      <c r="AH5" s="9">
        <f>if('raw 1'!AF4&lt;&gt;"x",if('raw 1'!AF4="OK",'raw 1'!HF4,'raw 1'!AF4),"")</f>
        <v>1</v>
      </c>
      <c r="AI5" s="9">
        <f>if('raw 1'!AG4&lt;&gt;"x",if('raw 1'!AG4="OK",'raw 1'!HG4,'raw 1'!AG4),"")</f>
        <v>1</v>
      </c>
      <c r="AJ5" s="9">
        <f>if('raw 1'!AH4&lt;&gt;"x",if('raw 1'!AH4="OK",'raw 1'!HH4,'raw 1'!AH4),"")</f>
        <v>1</v>
      </c>
      <c r="AK5" s="9">
        <f>if('raw 1'!AI4&lt;&gt;"x",if('raw 1'!AI4="OK",'raw 1'!HI4,'raw 1'!AI4),"")</f>
        <v>1</v>
      </c>
      <c r="AL5" s="9">
        <f>if('raw 1'!AJ4&lt;&gt;"x",if('raw 1'!AJ4="OK",'raw 1'!HJ4,'raw 1'!AJ4),"")</f>
        <v>1</v>
      </c>
      <c r="AM5" s="9">
        <f>if('raw 1'!AK4&lt;&gt;"x",if('raw 1'!AK4="OK",'raw 1'!HK4,'raw 1'!AK4),"")</f>
        <v>1</v>
      </c>
      <c r="AN5" s="9">
        <f>if('raw 1'!AL4&lt;&gt;"x",if('raw 1'!AL4="OK",'raw 1'!HL4,'raw 1'!AL4),"")</f>
        <v>1</v>
      </c>
      <c r="AO5" s="9">
        <f>if('raw 1'!AM4&lt;&gt;"x",if('raw 1'!AM4="OK",'raw 1'!HM4,'raw 1'!AM4),"")</f>
        <v>1</v>
      </c>
      <c r="AP5" s="9">
        <f>if('raw 1'!AN4&lt;&gt;"x",if('raw 1'!AN4="OK",'raw 1'!HN4,'raw 1'!AN4),"")</f>
        <v>1</v>
      </c>
      <c r="AQ5" s="9">
        <f>if('raw 1'!AO4&lt;&gt;"x",if('raw 1'!AO4="OK",'raw 1'!HO4,'raw 1'!AO4),"")</f>
        <v>1</v>
      </c>
      <c r="AR5" s="9">
        <f>if('raw 1'!AP4&lt;&gt;"x",if('raw 1'!AP4="OK",'raw 1'!HP4,'raw 1'!AP4),"")</f>
        <v>1</v>
      </c>
      <c r="AS5" s="9">
        <f>if('raw 1'!AQ4&lt;&gt;"x",if('raw 1'!AQ4="OK",'raw 1'!HQ4,'raw 1'!AQ4),"")</f>
        <v>1</v>
      </c>
      <c r="AT5" s="9">
        <f>if('raw 1'!AR4&lt;&gt;"x",if('raw 1'!AR4="OK",'raw 1'!HR4,'raw 1'!AR4),"")</f>
        <v>1</v>
      </c>
      <c r="AU5" s="9">
        <f>if('raw 1'!AS4&lt;&gt;"x",if('raw 1'!AS4="OK",'raw 1'!HS4,'raw 1'!AS4),"")</f>
        <v>1</v>
      </c>
      <c r="AV5" s="9">
        <f>if('raw 1'!AT4&lt;&gt;"x",if('raw 1'!AT4="OK",'raw 1'!HT4,'raw 1'!AT4),"")</f>
        <v>1</v>
      </c>
      <c r="AW5" s="9">
        <f>if('raw 1'!AU4&lt;&gt;"x",if('raw 1'!AU4="OK",'raw 1'!HU4,'raw 1'!AU4),"")</f>
        <v>1</v>
      </c>
      <c r="AX5" s="9">
        <f>if('raw 1'!AV4&lt;&gt;"x",if('raw 1'!AV4="OK",'raw 1'!HV4,'raw 1'!AV4),"")</f>
        <v>1</v>
      </c>
      <c r="AY5" s="9">
        <f>if('raw 1'!AW4&lt;&gt;"x",if('raw 1'!AW4="OK",'raw 1'!HW4,'raw 1'!AW4),"")</f>
        <v>1</v>
      </c>
      <c r="AZ5" s="9">
        <f>if('raw 1'!AX4&lt;&gt;"x",if('raw 1'!AX4="OK",'raw 1'!HX4,'raw 1'!AX4),"")</f>
        <v>1</v>
      </c>
      <c r="BA5" s="9">
        <f>if('raw 1'!AY4&lt;&gt;"x",if('raw 1'!AY4="OK",'raw 1'!HY4,'raw 1'!AY4),"")</f>
        <v>1</v>
      </c>
      <c r="BB5" s="9">
        <f>if('raw 1'!AZ4&lt;&gt;"x",if('raw 1'!AZ4="OK",'raw 1'!HZ4,'raw 1'!AZ4),"")</f>
        <v>1</v>
      </c>
      <c r="BC5" s="9">
        <f>if('raw 1'!BA4&lt;&gt;"x",if('raw 1'!BA4="OK",'raw 1'!IA4,'raw 1'!BA4),"")</f>
        <v>1</v>
      </c>
      <c r="BD5" s="9">
        <f>if('raw 1'!BB4&lt;&gt;"x",if('raw 1'!BB4="OK",'raw 1'!IB4,'raw 1'!BB4),"")</f>
        <v>1</v>
      </c>
      <c r="BE5" s="9">
        <f>if('raw 1'!BC4&lt;&gt;"x",if('raw 1'!BC4="OK",'raw 1'!IC4,'raw 1'!BC4),"")</f>
        <v>1</v>
      </c>
      <c r="BF5" s="9">
        <f>if('raw 1'!BD4&lt;&gt;"x",if('raw 1'!BD4="OK",'raw 1'!ID4,'raw 1'!BD4),"")</f>
        <v>1</v>
      </c>
      <c r="BG5" s="9">
        <f>if('raw 1'!BE4&lt;&gt;"x",if('raw 1'!BE4="OK",'raw 1'!IE4,'raw 1'!BE4),"")</f>
        <v>1</v>
      </c>
      <c r="BH5" s="9">
        <f>if('raw 1'!BF4&lt;&gt;"x",if('raw 1'!BF4="OK",'raw 1'!IF4,'raw 1'!BF4),"")</f>
        <v>1</v>
      </c>
      <c r="BI5" s="9">
        <f>if('raw 1'!BG4&lt;&gt;"x",if('raw 1'!BG4="OK",'raw 1'!IG4,'raw 1'!BG4),"")</f>
        <v>1</v>
      </c>
      <c r="BJ5" s="9">
        <f>if('raw 1'!BH4&lt;&gt;"x",if('raw 1'!BH4="OK",'raw 1'!IH4,'raw 1'!BH4),"")</f>
        <v>1</v>
      </c>
      <c r="BK5" s="9">
        <f>if('raw 1'!BI4&lt;&gt;"x",if('raw 1'!BI4="OK",'raw 1'!II4,'raw 1'!BI4),"")</f>
        <v>1</v>
      </c>
      <c r="BL5" s="9">
        <f>if('raw 1'!BJ4&lt;&gt;"x",if('raw 1'!BJ4="OK",'raw 1'!IJ4,'raw 1'!BJ4),"")</f>
        <v>1</v>
      </c>
      <c r="BM5" s="9" t="str">
        <f>if('raw 1'!BK4&lt;&gt;"x",if('raw 1'!BK4="OK",'raw 1'!IK4,'raw 1'!BK4),"")</f>
        <v/>
      </c>
      <c r="BN5" s="9">
        <f>if('raw 1'!BL4&lt;&gt;"x",if('raw 1'!BL4="OK",'raw 1'!IL4,'raw 1'!BL4),"")</f>
        <v>1</v>
      </c>
      <c r="BO5" s="9">
        <f>if('raw 1'!BM4&lt;&gt;"x",if('raw 1'!BM4="OK",'raw 1'!IM4,'raw 1'!BM4),"")</f>
        <v>1</v>
      </c>
      <c r="BP5" s="9">
        <f>if('raw 1'!BN4&lt;&gt;"x",if('raw 1'!BN4="OK",'raw 1'!IN4,'raw 1'!BN4),"")</f>
        <v>1</v>
      </c>
      <c r="BQ5" s="9">
        <f>if('raw 1'!BO4&lt;&gt;"x",if('raw 1'!BO4="OK",'raw 1'!IO4,'raw 1'!BO4),"")</f>
        <v>1</v>
      </c>
      <c r="BR5" s="9">
        <f>if('raw 1'!BP4&lt;&gt;"x",if('raw 1'!BP4="OK",'raw 1'!IP4,'raw 1'!BP4),"")</f>
        <v>1</v>
      </c>
      <c r="BS5" s="9">
        <f>if('raw 1'!BQ4&lt;&gt;"x",if('raw 1'!BQ4="OK",'raw 1'!IQ4,'raw 1'!BQ4),"")</f>
        <v>1</v>
      </c>
      <c r="BT5" s="9">
        <f>if('raw 1'!BR4&lt;&gt;"x",if('raw 1'!BR4="OK",'raw 1'!IR4,'raw 1'!BR4),"")</f>
        <v>1</v>
      </c>
      <c r="BU5" s="9">
        <f>if('raw 1'!BS4&lt;&gt;"x",if('raw 1'!BS4="OK",'raw 1'!IS4,'raw 1'!BS4),"")</f>
        <v>1</v>
      </c>
      <c r="BV5" s="9">
        <f>if('raw 1'!BT4&lt;&gt;"x",if('raw 1'!BT4="OK",'raw 1'!IT4,'raw 1'!BT4),"")</f>
        <v>1</v>
      </c>
      <c r="BW5" s="9">
        <f>if('raw 1'!BU4&lt;&gt;"x",if('raw 1'!BU4="OK",'raw 1'!IU4,'raw 1'!BU4),"")</f>
        <v>1</v>
      </c>
      <c r="BX5" s="9">
        <f>if('raw 1'!BV4&lt;&gt;"x",if('raw 1'!BV4="OK",'raw 1'!IV4,'raw 1'!BV4),"")</f>
        <v>1</v>
      </c>
      <c r="BY5" s="9">
        <f>if('raw 1'!BW4&lt;&gt;"x",if('raw 1'!BW4="OK",'raw 1'!IW4,'raw 1'!BW4),"")</f>
        <v>1</v>
      </c>
      <c r="BZ5" s="9">
        <f>if('raw 1'!BX4&lt;&gt;"x",if('raw 1'!BX4="OK",'raw 1'!IX4,'raw 1'!BX4),"")</f>
        <v>1</v>
      </c>
      <c r="CA5" s="9">
        <f>if('raw 1'!BY4&lt;&gt;"x",if('raw 1'!BY4="OK",'raw 1'!IY4,'raw 1'!BY4),"")</f>
        <v>1</v>
      </c>
      <c r="CB5" s="9">
        <f>if('raw 1'!BZ4&lt;&gt;"x",if('raw 1'!BZ4="OK",'raw 1'!IZ4,'raw 1'!BZ4),"")</f>
        <v>1</v>
      </c>
      <c r="CC5" s="9">
        <f>if('raw 1'!CA4&lt;&gt;"x",if('raw 1'!CA4="OK",'raw 1'!JA4,'raw 1'!CA4),"")</f>
        <v>1</v>
      </c>
      <c r="CD5" s="9">
        <f>if('raw 1'!CB4&lt;&gt;"x",if('raw 1'!CB4="OK",'raw 1'!JB4,'raw 1'!CB4),"")</f>
        <v>1</v>
      </c>
      <c r="CE5" s="9">
        <f>if('raw 1'!CC4&lt;&gt;"x",if('raw 1'!CC4="OK",'raw 1'!JC4,'raw 1'!CC4),"")</f>
        <v>1</v>
      </c>
      <c r="CF5" s="9">
        <f>if('raw 1'!CD4&lt;&gt;"x",if('raw 1'!CD4="OK",'raw 1'!JD4,'raw 1'!CD4),"")</f>
        <v>1</v>
      </c>
      <c r="CG5" s="9">
        <f>if('raw 1'!CE4&lt;&gt;"x",if('raw 1'!CE4="OK",'raw 1'!JE4,'raw 1'!CE4),"")</f>
        <v>1</v>
      </c>
      <c r="CH5" s="9">
        <f>if('raw 1'!CF4&lt;&gt;"x",if('raw 1'!CF4="OK",'raw 1'!JF4,'raw 1'!CF4),"")</f>
        <v>1</v>
      </c>
      <c r="CI5" s="9">
        <f>if('raw 1'!CG4&lt;&gt;"x",if('raw 1'!CG4="OK",'raw 1'!JG4,'raw 1'!CG4),"")</f>
        <v>1</v>
      </c>
      <c r="CJ5" s="9">
        <f>if('raw 1'!CH4&lt;&gt;"x",if('raw 1'!CH4="OK",'raw 1'!JH4,'raw 1'!CH4),"")</f>
        <v>1</v>
      </c>
      <c r="CK5" s="9">
        <f>if('raw 1'!CI4&lt;&gt;"x",if('raw 1'!CI4="OK",'raw 1'!JI4,'raw 1'!CI4),"")</f>
        <v>1</v>
      </c>
      <c r="CL5" s="9">
        <f>if('raw 1'!CJ4&lt;&gt;"x",if('raw 1'!CJ4="OK",'raw 1'!JJ4,'raw 1'!CJ4),"")</f>
        <v>1</v>
      </c>
      <c r="CM5" s="9">
        <f>if('raw 1'!CK4&lt;&gt;"x",if('raw 1'!CK4="OK",'raw 1'!JK4,'raw 1'!CK4),"")</f>
        <v>1</v>
      </c>
      <c r="CN5" s="9">
        <f>if('raw 1'!CL4&lt;&gt;"x",if('raw 1'!CL4="OK",'raw 1'!JL4,'raw 1'!CL4),"")</f>
        <v>1</v>
      </c>
      <c r="CO5" s="9">
        <f>if('raw 1'!CM4&lt;&gt;"x",if('raw 1'!CM4="OK",'raw 1'!JM4,'raw 1'!CM4),"")</f>
        <v>1</v>
      </c>
      <c r="CP5" s="9">
        <f>if('raw 1'!CN4&lt;&gt;"x",if('raw 1'!CN4="OK",'raw 1'!JN4,'raw 1'!CN4),"")</f>
        <v>1</v>
      </c>
      <c r="CQ5" s="9">
        <f>if('raw 1'!CO4&lt;&gt;"x",if('raw 1'!CO4="OK",'raw 1'!JO4,'raw 1'!CO4),"")</f>
        <v>1</v>
      </c>
      <c r="CR5" s="9">
        <f>if('raw 1'!CP4&lt;&gt;"x",if('raw 1'!CP4="OK",'raw 1'!JP4,'raw 1'!CP4),"")</f>
        <v>1</v>
      </c>
      <c r="CS5" s="9">
        <f>if('raw 1'!CQ4&lt;&gt;"x",if('raw 1'!CQ4="OK",'raw 1'!JQ4,'raw 1'!CQ4),"")</f>
        <v>1</v>
      </c>
      <c r="CT5" s="9">
        <f>if('raw 1'!CR4&lt;&gt;"x",if('raw 1'!CR4="OK",'raw 1'!JR4,'raw 1'!CR4),"")</f>
        <v>1</v>
      </c>
      <c r="CU5" s="9" t="str">
        <f>if('raw 1'!CS4&lt;&gt;"x",if('raw 1'!CS4="OK",'raw 1'!JS4,'raw 1'!CS4),"")</f>
        <v/>
      </c>
      <c r="CV5" s="9">
        <f>if('raw 1'!CT4&lt;&gt;"x",if('raw 1'!CT4="OK",'raw 1'!JT4,'raw 1'!CT4),"")</f>
        <v>1</v>
      </c>
      <c r="CW5" s="9">
        <f>if('raw 1'!CU4&lt;&gt;"x",if('raw 1'!CU4="OK",'raw 1'!JU4,'raw 1'!CU4),"")</f>
        <v>1</v>
      </c>
      <c r="CX5" s="9">
        <f>if('raw 1'!CV4&lt;&gt;"x",if('raw 1'!CV4="OK",'raw 1'!JV4,'raw 1'!CV4),"")</f>
        <v>1</v>
      </c>
      <c r="CY5" s="9">
        <f>if('raw 1'!CW4&lt;&gt;"x",if('raw 1'!CW4="OK",'raw 1'!JW4,'raw 1'!CW4),"")</f>
        <v>1</v>
      </c>
      <c r="CZ5" s="9">
        <f>if('raw 1'!CX4&lt;&gt;"x",if('raw 1'!CX4="OK",'raw 1'!JX4,'raw 1'!CX4),"")</f>
        <v>1</v>
      </c>
      <c r="DA5" s="9">
        <f>if('raw 1'!CY4&lt;&gt;"x",if('raw 1'!CY4="OK",'raw 1'!JY4,'raw 1'!CY4),"")</f>
        <v>1</v>
      </c>
      <c r="DB5" s="9">
        <f>if('raw 1'!CZ4&lt;&gt;"x",if('raw 1'!CZ4="OK",'raw 1'!JZ4,'raw 1'!CZ4),"")</f>
        <v>1</v>
      </c>
      <c r="DC5" s="9">
        <f>if('raw 1'!DA4&lt;&gt;"x",if('raw 1'!DA4="OK",'raw 1'!KA4,'raw 1'!DA4),"")</f>
        <v>1</v>
      </c>
      <c r="DD5" s="9">
        <f>if('raw 1'!DB4&lt;&gt;"x",if('raw 1'!DB4="OK",'raw 1'!KB4,'raw 1'!DB4),"")</f>
        <v>1</v>
      </c>
      <c r="DE5" s="9">
        <f>if('raw 1'!DC4&lt;&gt;"x",if('raw 1'!DC4="OK",'raw 1'!KC4,'raw 1'!DC4),"")</f>
        <v>1</v>
      </c>
      <c r="DF5" s="9">
        <f>if('raw 1'!DD4&lt;&gt;"x",if('raw 1'!DD4="OK",'raw 1'!KD4,'raw 1'!DD4),"")</f>
        <v>1</v>
      </c>
      <c r="DG5" s="9">
        <f>if('raw 1'!DE4&lt;&gt;"x",if('raw 1'!DE4="OK",'raw 1'!KE4,'raw 1'!DE4),"")</f>
        <v>1</v>
      </c>
      <c r="DH5" s="9">
        <f>if('raw 1'!DF4&lt;&gt;"x",if('raw 1'!DF4="OK",'raw 1'!KF4,'raw 1'!DF4),"")</f>
        <v>1</v>
      </c>
      <c r="DI5" s="9">
        <f>if('raw 1'!DG4&lt;&gt;"x",if('raw 1'!DG4="OK",'raw 1'!KG4,'raw 1'!DG4),"")</f>
        <v>1</v>
      </c>
      <c r="DJ5" s="9">
        <f>if('raw 1'!DH4&lt;&gt;"x",if('raw 1'!DH4="OK",'raw 1'!KH4,'raw 1'!DH4),"")</f>
        <v>1</v>
      </c>
      <c r="DK5" s="9">
        <f>if('raw 1'!DI4&lt;&gt;"x",if('raw 1'!DI4="OK",'raw 1'!KI4,'raw 1'!DI4),"")</f>
        <v>1</v>
      </c>
      <c r="DL5" s="9">
        <f>if('raw 1'!DJ4&lt;&gt;"x",if('raw 1'!DJ4="OK",'raw 1'!KJ4,'raw 1'!DJ4),"")</f>
        <v>1</v>
      </c>
      <c r="DM5" s="9">
        <f>if('raw 1'!DK4&lt;&gt;"x",if('raw 1'!DK4="OK",'raw 1'!KK4,'raw 1'!DK4),"")</f>
        <v>1</v>
      </c>
      <c r="DN5" s="9">
        <f>if('raw 1'!DL4&lt;&gt;"x",if('raw 1'!DL4="OK",'raw 1'!KL4,'raw 1'!DL4),"")</f>
        <v>1</v>
      </c>
      <c r="DO5" s="9">
        <f>if('raw 1'!DM4&lt;&gt;"x",if('raw 1'!DM4="OK",'raw 1'!KM4,'raw 1'!DM4),"")</f>
        <v>1</v>
      </c>
      <c r="DP5" s="9">
        <f>if('raw 1'!DN4&lt;&gt;"x",if('raw 1'!DN4="OK",'raw 1'!KN4,'raw 1'!DN4),"")</f>
        <v>1</v>
      </c>
      <c r="DQ5" s="9">
        <f>if('raw 1'!DO4&lt;&gt;"x",if('raw 1'!DO4="OK",'raw 1'!KO4,'raw 1'!DO4),"")</f>
        <v>1</v>
      </c>
      <c r="DR5" s="9">
        <f>if('raw 1'!DP4&lt;&gt;"x",if('raw 1'!DP4="OK",'raw 1'!KP4,'raw 1'!DP4),"")</f>
        <v>1</v>
      </c>
      <c r="DS5" s="9">
        <f>if('raw 1'!DQ4&lt;&gt;"x",if('raw 1'!DQ4="OK",'raw 1'!KQ4,'raw 1'!DQ4),"")</f>
        <v>1</v>
      </c>
      <c r="DT5" s="9" t="str">
        <f>if('raw 1'!DR4&lt;&gt;"x",if('raw 1'!DR4="OK",'raw 1'!KR4,'raw 1'!DR4),"")</f>
        <v>WA</v>
      </c>
      <c r="DU5" s="9" t="str">
        <f>if('raw 1'!DS4&lt;&gt;"x",if('raw 1'!DS4="OK",'raw 1'!KS4,'raw 1'!DS4),"")</f>
        <v>WA</v>
      </c>
      <c r="DV5" s="9" t="str">
        <f>if('raw 1'!DT4&lt;&gt;"x",if('raw 1'!DT4="OK",'raw 1'!KT4,'raw 1'!DT4),"")</f>
        <v>TLE</v>
      </c>
      <c r="DW5" s="9" t="str">
        <f>if('raw 1'!DU4&lt;&gt;"x",if('raw 1'!DU4="OK",'raw 1'!KU4,'raw 1'!DU4),"")</f>
        <v>TLE</v>
      </c>
      <c r="DX5" s="9" t="str">
        <f>if('raw 1'!DV4&lt;&gt;"x",if('raw 1'!DV4="OK",'raw 1'!KV4,'raw 1'!DV4),"")</f>
        <v>TLE</v>
      </c>
      <c r="DY5" s="9" t="str">
        <f>if('raw 1'!DW4&lt;&gt;"x",if('raw 1'!DW4="OK",'raw 1'!KW4,'raw 1'!DW4),"")</f>
        <v>TLE</v>
      </c>
      <c r="DZ5" s="9" t="str">
        <f>if('raw 1'!DX4&lt;&gt;"x",if('raw 1'!DX4="OK",'raw 1'!KX4,'raw 1'!DX4),"")</f>
        <v>TLE</v>
      </c>
      <c r="EA5" s="9" t="str">
        <f>if('raw 1'!DY4&lt;&gt;"x",if('raw 1'!DY4="OK",'raw 1'!KY4,'raw 1'!DY4),"")</f>
        <v>TLE</v>
      </c>
      <c r="EB5" s="9" t="str">
        <f>if('raw 1'!DZ4&lt;&gt;"x",if('raw 1'!DZ4="OK",'raw 1'!KZ4,'raw 1'!DZ4),"")</f>
        <v/>
      </c>
      <c r="EC5" s="9" t="str">
        <f>if('raw 1'!EA4&lt;&gt;"x",if('raw 1'!EA4="OK",'raw 1'!LA4,'raw 1'!EA4),"")</f>
        <v>-</v>
      </c>
      <c r="ED5" s="9" t="str">
        <f>if('raw 1'!EB4&lt;&gt;"x",if('raw 1'!EB4="OK",'raw 1'!LB4,'raw 1'!EB4),"")</f>
        <v>-</v>
      </c>
      <c r="EE5" s="9" t="str">
        <f>if('raw 1'!EC4&lt;&gt;"x",if('raw 1'!EC4="OK",'raw 1'!LC4,'raw 1'!EC4),"")</f>
        <v>-</v>
      </c>
      <c r="EF5" s="9" t="str">
        <f>if('raw 1'!ED4&lt;&gt;"x",if('raw 1'!ED4="OK",'raw 1'!LD4,'raw 1'!ED4),"")</f>
        <v>-</v>
      </c>
      <c r="EG5" s="9" t="str">
        <f>if('raw 1'!EE4&lt;&gt;"x",if('raw 1'!EE4="OK",'raw 1'!LE4,'raw 1'!EE4),"")</f>
        <v>-</v>
      </c>
      <c r="EH5" s="9" t="str">
        <f>if('raw 1'!EF4&lt;&gt;"x",if('raw 1'!EF4="OK",'raw 1'!LF4,'raw 1'!EF4),"")</f>
        <v>-</v>
      </c>
      <c r="EI5" s="9" t="str">
        <f>if('raw 1'!EG4&lt;&gt;"x",if('raw 1'!EG4="OK",'raw 1'!LG4,'raw 1'!EG4),"")</f>
        <v>-</v>
      </c>
      <c r="EJ5" s="9" t="str">
        <f>if('raw 1'!EH4&lt;&gt;"x",if('raw 1'!EH4="OK",'raw 1'!LH4,'raw 1'!EH4),"")</f>
        <v>-</v>
      </c>
      <c r="EK5" s="9" t="str">
        <f>if('raw 1'!EI4&lt;&gt;"x",if('raw 1'!EI4="OK",'raw 1'!LI4,'raw 1'!EI4),"")</f>
        <v>-</v>
      </c>
      <c r="EL5" s="9" t="str">
        <f>if('raw 1'!EJ4&lt;&gt;"x",if('raw 1'!EJ4="OK",'raw 1'!LJ4,'raw 1'!EJ4),"")</f>
        <v>-</v>
      </c>
      <c r="EM5" s="9" t="str">
        <f>if('raw 1'!EK4&lt;&gt;"x",if('raw 1'!EK4="OK",'raw 1'!LK4,'raw 1'!EK4),"")</f>
        <v>-</v>
      </c>
      <c r="EN5" s="9" t="str">
        <f>if('raw 1'!EL4&lt;&gt;"x",if('raw 1'!EL4="OK",'raw 1'!LL4,'raw 1'!EL4),"")</f>
        <v>-</v>
      </c>
      <c r="EO5" s="9" t="str">
        <f>if('raw 1'!EM4&lt;&gt;"x",if('raw 1'!EM4="OK",'raw 1'!LM4,'raw 1'!EM4),"")</f>
        <v>-</v>
      </c>
      <c r="EP5" s="9" t="str">
        <f>if('raw 1'!EN4&lt;&gt;"x",if('raw 1'!EN4="OK",'raw 1'!LN4,'raw 1'!EN4),"")</f>
        <v>-</v>
      </c>
      <c r="EQ5" s="9" t="str">
        <f>if('raw 1'!EO4&lt;&gt;"x",if('raw 1'!EO4="OK",'raw 1'!LO4,'raw 1'!EO4),"")</f>
        <v>-</v>
      </c>
      <c r="ER5" s="9" t="str">
        <f>if('raw 1'!EP4&lt;&gt;"x",if('raw 1'!EP4="OK",'raw 1'!LP4,'raw 1'!EP4),"")</f>
        <v>-</v>
      </c>
      <c r="ES5" s="9" t="str">
        <f>if('raw 1'!EQ4&lt;&gt;"x",if('raw 1'!EQ4="OK",'raw 1'!LQ4,'raw 1'!EQ4),"")</f>
        <v/>
      </c>
      <c r="ET5" s="9" t="str">
        <f>if('raw 1'!ER4&lt;&gt;"x",if('raw 1'!ER4="OK",'raw 1'!LR4,'raw 1'!ER4),"")</f>
        <v>-</v>
      </c>
      <c r="EU5" s="9" t="str">
        <f>if('raw 1'!ES4&lt;&gt;"x",if('raw 1'!ES4="OK",'raw 1'!LS4,'raw 1'!ES4),"")</f>
        <v>-</v>
      </c>
      <c r="EV5" s="9" t="str">
        <f>if('raw 1'!ET4&lt;&gt;"x",if('raw 1'!ET4="OK",'raw 1'!LT4,'raw 1'!ET4),"")</f>
        <v>-</v>
      </c>
      <c r="EW5" s="9" t="str">
        <f>if('raw 1'!EU4&lt;&gt;"x",if('raw 1'!EU4="OK",'raw 1'!LU4,'raw 1'!EU4),"")</f>
        <v>-</v>
      </c>
      <c r="EX5" s="9" t="str">
        <f>if('raw 1'!EV4&lt;&gt;"x",if('raw 1'!EV4="OK",'raw 1'!LV4,'raw 1'!EV4),"")</f>
        <v>-</v>
      </c>
      <c r="EY5" s="9" t="str">
        <f>if('raw 1'!EW4&lt;&gt;"x",if('raw 1'!EW4="OK",'raw 1'!LW4,'raw 1'!EW4),"")</f>
        <v>-</v>
      </c>
      <c r="EZ5" s="9" t="str">
        <f>if('raw 1'!EX4&lt;&gt;"x",if('raw 1'!EX4="OK",'raw 1'!LX4,'raw 1'!EX4),"")</f>
        <v>-</v>
      </c>
      <c r="FA5" s="9" t="str">
        <f>if('raw 1'!EY4&lt;&gt;"x",if('raw 1'!EY4="OK",'raw 1'!LY4,'raw 1'!EY4),"")</f>
        <v>-</v>
      </c>
      <c r="FB5" s="9" t="str">
        <f>if('raw 1'!EZ4&lt;&gt;"x",if('raw 1'!EZ4="OK",'raw 1'!LZ4,'raw 1'!EZ4),"")</f>
        <v>-</v>
      </c>
      <c r="FC5" s="9" t="str">
        <f>if('raw 1'!FA4&lt;&gt;"x",if('raw 1'!FA4="OK",'raw 1'!MA4,'raw 1'!FA4),"")</f>
        <v>-</v>
      </c>
      <c r="FD5" s="9" t="str">
        <f>if('raw 1'!FB4&lt;&gt;"x",if('raw 1'!FB4="OK",'raw 1'!MB4,'raw 1'!FB4),"")</f>
        <v>-</v>
      </c>
      <c r="FE5" s="9" t="str">
        <f>if('raw 1'!FC4&lt;&gt;"x",if('raw 1'!FC4="OK",'raw 1'!MC4,'raw 1'!FC4),"")</f>
        <v>-</v>
      </c>
      <c r="FF5" s="9" t="str">
        <f>if('raw 1'!FD4&lt;&gt;"x",if('raw 1'!FD4="OK",'raw 1'!MD4,'raw 1'!FD4),"")</f>
        <v>-</v>
      </c>
      <c r="FG5" s="9" t="str">
        <f>if('raw 1'!FE4&lt;&gt;"x",if('raw 1'!FE4="OK",'raw 1'!ME4,'raw 1'!FE4),"")</f>
        <v>-</v>
      </c>
      <c r="FH5" s="9" t="str">
        <f>if('raw 1'!FF4&lt;&gt;"x",if('raw 1'!FF4="OK",'raw 1'!MF4,'raw 1'!FF4),"")</f>
        <v>-</v>
      </c>
      <c r="FI5" s="9" t="str">
        <f>if('raw 1'!FG4&lt;&gt;"x",if('raw 1'!FG4="OK",'raw 1'!MG4,'raw 1'!FG4),"")</f>
        <v>-</v>
      </c>
      <c r="FJ5" s="9" t="str">
        <f>if('raw 1'!FH4&lt;&gt;"x",if('raw 1'!FH4="OK",'raw 1'!MH4,'raw 1'!FH4),"")</f>
        <v>-</v>
      </c>
      <c r="FK5" s="9" t="str">
        <f>if('raw 1'!FI4&lt;&gt;"x",if('raw 1'!FI4="OK",'raw 1'!MI4,'raw 1'!FI4),"")</f>
        <v>-</v>
      </c>
      <c r="FL5" s="9" t="str">
        <f>if('raw 1'!FJ4&lt;&gt;"x",if('raw 1'!FJ4="OK",'raw 1'!MJ4,'raw 1'!FJ4),"")</f>
        <v>-</v>
      </c>
      <c r="FM5" s="9" t="str">
        <f>if('raw 1'!FK4&lt;&gt;"x",if('raw 1'!FK4="OK",'raw 1'!MK4,'raw 1'!FK4),"")</f>
        <v>-</v>
      </c>
      <c r="FN5" s="9" t="str">
        <f>if('raw 1'!FL4&lt;&gt;"x",if('raw 1'!FL4="OK",'raw 1'!ML4,'raw 1'!FL4),"")</f>
        <v>-</v>
      </c>
      <c r="FO5" s="9" t="str">
        <f>if('raw 1'!FM4&lt;&gt;"x",if('raw 1'!FM4="OK",'raw 1'!MM4,'raw 1'!FM4),"")</f>
        <v>-</v>
      </c>
      <c r="FP5" s="9" t="str">
        <f>if('raw 1'!FN4&lt;&gt;"x",if('raw 1'!FN4="OK",'raw 1'!MN4,'raw 1'!FN4),"")</f>
        <v>-</v>
      </c>
      <c r="FQ5" s="9" t="str">
        <f>if('raw 1'!FO4&lt;&gt;"x",if('raw 1'!FO4="OK",'raw 1'!MO4,'raw 1'!FO4),"")</f>
        <v>-</v>
      </c>
      <c r="FR5" s="9" t="str">
        <f>if('raw 1'!FP4&lt;&gt;"x",if('raw 1'!FP4="OK",'raw 1'!MP4,'raw 1'!FP4),"")</f>
        <v>-</v>
      </c>
      <c r="FS5" s="9" t="str">
        <f>if('raw 1'!FQ4&lt;&gt;"x",if('raw 1'!FQ4="OK",'raw 1'!MQ4,'raw 1'!FQ4),"")</f>
        <v>-</v>
      </c>
      <c r="FT5" s="9" t="str">
        <f>if('raw 1'!FR4&lt;&gt;"x",if('raw 1'!FR4="OK",'raw 1'!MR4,'raw 1'!FR4),"")</f>
        <v>-</v>
      </c>
      <c r="FU5" s="9" t="str">
        <f>if('raw 1'!FS4&lt;&gt;"x",if('raw 1'!FS4="OK",'raw 1'!MS4,'raw 1'!FS4),"")</f>
        <v>-</v>
      </c>
      <c r="FV5" s="9" t="str">
        <f>if('raw 1'!FT4&lt;&gt;"x",if('raw 1'!FT4="OK",'raw 1'!MT4,'raw 1'!FT4),"")</f>
        <v/>
      </c>
      <c r="FW5" s="9" t="str">
        <f>if('raw 1'!FU4&lt;&gt;"x",if('raw 1'!FU4="OK",'raw 1'!MU4,'raw 1'!FU4),"")</f>
        <v>-</v>
      </c>
      <c r="FX5" s="9" t="str">
        <f>if('raw 1'!FV4&lt;&gt;"x",if('raw 1'!FV4="OK",'raw 1'!MV4,'raw 1'!FV4),"")</f>
        <v>-</v>
      </c>
      <c r="FY5" s="9" t="str">
        <f>if('raw 1'!FW4&lt;&gt;"x",if('raw 1'!FW4="OK",'raw 1'!MW4,'raw 1'!FW4),"")</f>
        <v>-</v>
      </c>
      <c r="FZ5" s="9" t="str">
        <f>if('raw 1'!FX4&lt;&gt;"x",if('raw 1'!FX4="OK",'raw 1'!MX4,'raw 1'!FX4),"")</f>
        <v>-</v>
      </c>
      <c r="GA5" s="9" t="str">
        <f>if('raw 1'!FY4&lt;&gt;"x",if('raw 1'!FY4="OK",'raw 1'!MY4,'raw 1'!FY4),"")</f>
        <v>-</v>
      </c>
      <c r="GB5" s="9" t="str">
        <f>if('raw 1'!FZ4&lt;&gt;"x",if('raw 1'!FZ4="OK",'raw 1'!MZ4,'raw 1'!FZ4),"")</f>
        <v>-</v>
      </c>
      <c r="GC5" s="9" t="str">
        <f>if('raw 1'!GA4&lt;&gt;"x",if('raw 1'!GA4="OK",'raw 1'!NA4,'raw 1'!GA4),"")</f>
        <v>-</v>
      </c>
      <c r="GD5" s="9" t="str">
        <f>if('raw 1'!GB4&lt;&gt;"x",if('raw 1'!GB4="OK",'raw 1'!NB4,'raw 1'!GB4),"")</f>
        <v>-</v>
      </c>
      <c r="GE5" s="9" t="str">
        <f>if('raw 1'!GC4&lt;&gt;"x",if('raw 1'!GC4="OK",'raw 1'!NC4,'raw 1'!GC4),"")</f>
        <v>-</v>
      </c>
      <c r="GF5" s="9" t="str">
        <f>if('raw 1'!GD4&lt;&gt;"x",if('raw 1'!GD4="OK",'raw 1'!ND4,'raw 1'!GD4),"")</f>
        <v>-</v>
      </c>
      <c r="GG5" s="9" t="str">
        <f>if('raw 1'!GE4&lt;&gt;"x",if('raw 1'!GE4="OK",'raw 1'!NE4,'raw 1'!GE4),"")</f>
        <v>-</v>
      </c>
      <c r="GH5" s="9" t="str">
        <f>if('raw 1'!GF4&lt;&gt;"x",if('raw 1'!GF4="OK",'raw 1'!NF4,'raw 1'!GF4),"")</f>
        <v>-</v>
      </c>
      <c r="GI5" s="9" t="str">
        <f>if('raw 1'!GG4&lt;&gt;"x",if('raw 1'!GG4="OK",'raw 1'!NG4,'raw 1'!GG4),"")</f>
        <v>-</v>
      </c>
      <c r="GJ5" s="9" t="str">
        <f>if('raw 1'!GH4&lt;&gt;"x",if('raw 1'!GH4="OK",'raw 1'!NH4,'raw 1'!GH4),"")</f>
        <v>-</v>
      </c>
      <c r="GK5" s="9" t="str">
        <f>if('raw 1'!GI4&lt;&gt;"x",if('raw 1'!GI4="OK",'raw 1'!NI4,'raw 1'!GI4),"")</f>
        <v>-</v>
      </c>
      <c r="GL5" s="9" t="str">
        <f>if('raw 1'!GJ4&lt;&gt;"x",if('raw 1'!GJ4="OK",'raw 1'!NJ4,'raw 1'!GJ4),"")</f>
        <v>-</v>
      </c>
      <c r="GM5" s="9" t="str">
        <f>if('raw 1'!GK4&lt;&gt;"x",if('raw 1'!GK4="OK",'raw 1'!NK4,'raw 1'!GK4),"")</f>
        <v>-</v>
      </c>
      <c r="GN5" s="9" t="str">
        <f>if('raw 1'!GL4&lt;&gt;"x",if('raw 1'!GL4="OK",'raw 1'!NL4,'raw 1'!GL4),"")</f>
        <v>-</v>
      </c>
      <c r="GO5" s="9" t="str">
        <f>if('raw 1'!GM4&lt;&gt;"x",if('raw 1'!GM4="OK",'raw 1'!NM4,'raw 1'!GM4),"")</f>
        <v>-</v>
      </c>
      <c r="GP5" s="9" t="str">
        <f>if('raw 1'!GN4&lt;&gt;"x",if('raw 1'!GN4="OK",'raw 1'!NN4,'raw 1'!GN4),"")</f>
        <v>-</v>
      </c>
      <c r="GQ5" s="9" t="str">
        <f>if('raw 1'!GO4&lt;&gt;"x",if('raw 1'!GO4="OK",'raw 1'!NO4,'raw 1'!GO4),"")</f>
        <v>-</v>
      </c>
      <c r="GR5" s="9" t="str">
        <f>if('raw 1'!GP4&lt;&gt;"x",if('raw 1'!GP4="OK",'raw 1'!NP4,'raw 1'!GP4),"")</f>
        <v>-</v>
      </c>
      <c r="GS5" s="9" t="str">
        <f>if('raw 1'!GQ4&lt;&gt;"x",if('raw 1'!GQ4="OK",'raw 1'!NQ4,'raw 1'!GQ4),"")</f>
        <v>-</v>
      </c>
      <c r="GT5" s="9" t="str">
        <f>if('raw 1'!GR4&lt;&gt;"x",if('raw 1'!GR4="OK",'raw 1'!NR4,'raw 1'!GR4),"")</f>
        <v>-</v>
      </c>
      <c r="GU5" s="9" t="str">
        <f>if('raw 1'!GS4&lt;&gt;"x",if('raw 1'!GS4="OK",'raw 1'!NS4,'raw 1'!GS4),"")</f>
        <v/>
      </c>
    </row>
    <row r="6">
      <c r="A6" s="5"/>
      <c r="B6" s="5"/>
      <c r="C6" s="5" t="str">
        <f>if(B6="d","diskv. iz ciklusa",if(B6="d1","diskv. iz kruga",if($E6="ODOBREN",(if(countif(H:H,"="&amp;H6)=1,countif(H:H,"&gt;"&amp;H6)+1,concatenate(countif(H:H,"&gt;"&amp;H6)+1," - ",countif(H:H,"&gt;="&amp;H6)))),empty)))</f>
        <v>3 - 4</v>
      </c>
      <c r="D6" s="6" t="str">
        <f>'raw 1'!B5</f>
        <v>pitaodsarmenakvdarad</v>
      </c>
      <c r="E6" s="6" t="str">
        <f>'raw 1'!F5</f>
        <v>ODOBREN</v>
      </c>
      <c r="F6" s="6" t="str">
        <f>if($E6="ODOBREN",'raw 1'!C5,"")</f>
        <v>Aleksandar</v>
      </c>
      <c r="G6" s="6" t="str">
        <f>if($E6="ODOBREN",'raw 1'!D5,"")</f>
        <v>Višnjić</v>
      </c>
      <c r="H6" s="7">
        <f>if($E6="ODOBREN",I6,empty)</f>
        <v>273</v>
      </c>
      <c r="I6" s="7">
        <f>if(B6&lt;&gt;"d",IF(M6 = "A", SUM(R6:T6), SUM(O6:Q6)),empty)</f>
        <v>273</v>
      </c>
      <c r="J6" s="6" t="str">
        <f>if($E6="ODOBREN",'raw 1'!G5,"")</f>
        <v>Stari grad</v>
      </c>
      <c r="K6" s="6" t="str">
        <f>if($E6="ODOBREN",'raw 1'!H5,"")</f>
        <v>Matematička gimnazija</v>
      </c>
      <c r="L6" s="6" t="str">
        <f>if($E6="ODOBREN",'raw 1'!I5,"")</f>
        <v>I</v>
      </c>
      <c r="M6" s="6" t="str">
        <f>if($E6="ODOBREN",'raw 1'!J5,"")</f>
        <v>B</v>
      </c>
      <c r="N6" s="6" t="str">
        <f>if($E6="ODOBREN",'raw 1'!K6,"")</f>
        <v>Jelena Hadzi-Purić</v>
      </c>
      <c r="O6" s="8">
        <f>'raw 1'!M5</f>
        <v>100</v>
      </c>
      <c r="P6" s="9">
        <f>'raw 1'!N5</f>
        <v>100</v>
      </c>
      <c r="Q6" s="9">
        <f>'raw 1'!O5</f>
        <v>73</v>
      </c>
      <c r="R6" s="9" t="str">
        <f>'raw 1'!P5</f>
        <v>-</v>
      </c>
      <c r="S6" s="9" t="str">
        <f>'raw 1'!Q5</f>
        <v>-</v>
      </c>
      <c r="T6" s="9" t="str">
        <f>'raw 1'!R5</f>
        <v>-</v>
      </c>
      <c r="U6" s="9" t="str">
        <f>if('raw 1'!S5&lt;&gt;"x",if('raw 1'!S5="OK",'raw 1'!GS5,'raw 1'!S5),"")</f>
        <v/>
      </c>
      <c r="V6" s="9" t="str">
        <f>if('raw 1'!T5&lt;&gt;"x",if('raw 1'!T5="OK",'raw 1'!GT5,'raw 1'!T5),"")</f>
        <v/>
      </c>
      <c r="W6" s="9">
        <f>if('raw 1'!U5&lt;&gt;"x",if('raw 1'!U5="OK",'raw 1'!GU5,'raw 1'!U5),"")</f>
        <v>1</v>
      </c>
      <c r="X6" s="9">
        <f>if('raw 1'!V5&lt;&gt;"x",if('raw 1'!V5="OK",'raw 1'!GV5,'raw 1'!V5),"")</f>
        <v>1</v>
      </c>
      <c r="Y6" s="9">
        <f>if('raw 1'!W5&lt;&gt;"x",if('raw 1'!W5="OK",'raw 1'!GW5,'raw 1'!W5),"")</f>
        <v>1</v>
      </c>
      <c r="Z6" s="9">
        <f>if('raw 1'!X5&lt;&gt;"x",if('raw 1'!X5="OK",'raw 1'!GX5,'raw 1'!X5),"")</f>
        <v>1</v>
      </c>
      <c r="AA6" s="9">
        <f>if('raw 1'!Y5&lt;&gt;"x",if('raw 1'!Y5="OK",'raw 1'!GY5,'raw 1'!Y5),"")</f>
        <v>1</v>
      </c>
      <c r="AB6" s="9">
        <f>if('raw 1'!Z5&lt;&gt;"x",if('raw 1'!Z5="OK",'raw 1'!GZ5,'raw 1'!Z5),"")</f>
        <v>1</v>
      </c>
      <c r="AC6" s="9">
        <f>if('raw 1'!AA5&lt;&gt;"x",if('raw 1'!AA5="OK",'raw 1'!HA5,'raw 1'!AA5),"")</f>
        <v>1</v>
      </c>
      <c r="AD6" s="9">
        <f>if('raw 1'!AB5&lt;&gt;"x",if('raw 1'!AB5="OK",'raw 1'!HB5,'raw 1'!AB5),"")</f>
        <v>1</v>
      </c>
      <c r="AE6" s="9">
        <f>if('raw 1'!AC5&lt;&gt;"x",if('raw 1'!AC5="OK",'raw 1'!HC5,'raw 1'!AC5),"")</f>
        <v>1</v>
      </c>
      <c r="AF6" s="9">
        <f>if('raw 1'!AD5&lt;&gt;"x",if('raw 1'!AD5="OK",'raw 1'!HD5,'raw 1'!AD5),"")</f>
        <v>1</v>
      </c>
      <c r="AG6" s="9">
        <f>if('raw 1'!AE5&lt;&gt;"x",if('raw 1'!AE5="OK",'raw 1'!HE5,'raw 1'!AE5),"")</f>
        <v>1</v>
      </c>
      <c r="AH6" s="9">
        <f>if('raw 1'!AF5&lt;&gt;"x",if('raw 1'!AF5="OK",'raw 1'!HF5,'raw 1'!AF5),"")</f>
        <v>1</v>
      </c>
      <c r="AI6" s="9">
        <f>if('raw 1'!AG5&lt;&gt;"x",if('raw 1'!AG5="OK",'raw 1'!HG5,'raw 1'!AG5),"")</f>
        <v>1</v>
      </c>
      <c r="AJ6" s="9">
        <f>if('raw 1'!AH5&lt;&gt;"x",if('raw 1'!AH5="OK",'raw 1'!HH5,'raw 1'!AH5),"")</f>
        <v>1</v>
      </c>
      <c r="AK6" s="9">
        <f>if('raw 1'!AI5&lt;&gt;"x",if('raw 1'!AI5="OK",'raw 1'!HI5,'raw 1'!AI5),"")</f>
        <v>1</v>
      </c>
      <c r="AL6" s="9">
        <f>if('raw 1'!AJ5&lt;&gt;"x",if('raw 1'!AJ5="OK",'raw 1'!HJ5,'raw 1'!AJ5),"")</f>
        <v>1</v>
      </c>
      <c r="AM6" s="9">
        <f>if('raw 1'!AK5&lt;&gt;"x",if('raw 1'!AK5="OK",'raw 1'!HK5,'raw 1'!AK5),"")</f>
        <v>1</v>
      </c>
      <c r="AN6" s="9">
        <f>if('raw 1'!AL5&lt;&gt;"x",if('raw 1'!AL5="OK",'raw 1'!HL5,'raw 1'!AL5),"")</f>
        <v>1</v>
      </c>
      <c r="AO6" s="9">
        <f>if('raw 1'!AM5&lt;&gt;"x",if('raw 1'!AM5="OK",'raw 1'!HM5,'raw 1'!AM5),"")</f>
        <v>1</v>
      </c>
      <c r="AP6" s="9">
        <f>if('raw 1'!AN5&lt;&gt;"x",if('raw 1'!AN5="OK",'raw 1'!HN5,'raw 1'!AN5),"")</f>
        <v>1</v>
      </c>
      <c r="AQ6" s="9">
        <f>if('raw 1'!AO5&lt;&gt;"x",if('raw 1'!AO5="OK",'raw 1'!HO5,'raw 1'!AO5),"")</f>
        <v>1</v>
      </c>
      <c r="AR6" s="9">
        <f>if('raw 1'!AP5&lt;&gt;"x",if('raw 1'!AP5="OK",'raw 1'!HP5,'raw 1'!AP5),"")</f>
        <v>1</v>
      </c>
      <c r="AS6" s="9">
        <f>if('raw 1'!AQ5&lt;&gt;"x",if('raw 1'!AQ5="OK",'raw 1'!HQ5,'raw 1'!AQ5),"")</f>
        <v>1</v>
      </c>
      <c r="AT6" s="9">
        <f>if('raw 1'!AR5&lt;&gt;"x",if('raw 1'!AR5="OK",'raw 1'!HR5,'raw 1'!AR5),"")</f>
        <v>1</v>
      </c>
      <c r="AU6" s="9">
        <f>if('raw 1'!AS5&lt;&gt;"x",if('raw 1'!AS5="OK",'raw 1'!HS5,'raw 1'!AS5),"")</f>
        <v>1</v>
      </c>
      <c r="AV6" s="9">
        <f>if('raw 1'!AT5&lt;&gt;"x",if('raw 1'!AT5="OK",'raw 1'!HT5,'raw 1'!AT5),"")</f>
        <v>1</v>
      </c>
      <c r="AW6" s="9">
        <f>if('raw 1'!AU5&lt;&gt;"x",if('raw 1'!AU5="OK",'raw 1'!HU5,'raw 1'!AU5),"")</f>
        <v>1</v>
      </c>
      <c r="AX6" s="9">
        <f>if('raw 1'!AV5&lt;&gt;"x",if('raw 1'!AV5="OK",'raw 1'!HV5,'raw 1'!AV5),"")</f>
        <v>1</v>
      </c>
      <c r="AY6" s="9">
        <f>if('raw 1'!AW5&lt;&gt;"x",if('raw 1'!AW5="OK",'raw 1'!HW5,'raw 1'!AW5),"")</f>
        <v>1</v>
      </c>
      <c r="AZ6" s="9">
        <f>if('raw 1'!AX5&lt;&gt;"x",if('raw 1'!AX5="OK",'raw 1'!HX5,'raw 1'!AX5),"")</f>
        <v>1</v>
      </c>
      <c r="BA6" s="9">
        <f>if('raw 1'!AY5&lt;&gt;"x",if('raw 1'!AY5="OK",'raw 1'!HY5,'raw 1'!AY5),"")</f>
        <v>1</v>
      </c>
      <c r="BB6" s="9">
        <f>if('raw 1'!AZ5&lt;&gt;"x",if('raw 1'!AZ5="OK",'raw 1'!HZ5,'raw 1'!AZ5),"")</f>
        <v>1</v>
      </c>
      <c r="BC6" s="9">
        <f>if('raw 1'!BA5&lt;&gt;"x",if('raw 1'!BA5="OK",'raw 1'!IA5,'raw 1'!BA5),"")</f>
        <v>1</v>
      </c>
      <c r="BD6" s="9">
        <f>if('raw 1'!BB5&lt;&gt;"x",if('raw 1'!BB5="OK",'raw 1'!IB5,'raw 1'!BB5),"")</f>
        <v>1</v>
      </c>
      <c r="BE6" s="9">
        <f>if('raw 1'!BC5&lt;&gt;"x",if('raw 1'!BC5="OK",'raw 1'!IC5,'raw 1'!BC5),"")</f>
        <v>1</v>
      </c>
      <c r="BF6" s="9">
        <f>if('raw 1'!BD5&lt;&gt;"x",if('raw 1'!BD5="OK",'raw 1'!ID5,'raw 1'!BD5),"")</f>
        <v>1</v>
      </c>
      <c r="BG6" s="9">
        <f>if('raw 1'!BE5&lt;&gt;"x",if('raw 1'!BE5="OK",'raw 1'!IE5,'raw 1'!BE5),"")</f>
        <v>1</v>
      </c>
      <c r="BH6" s="9">
        <f>if('raw 1'!BF5&lt;&gt;"x",if('raw 1'!BF5="OK",'raw 1'!IF5,'raw 1'!BF5),"")</f>
        <v>1</v>
      </c>
      <c r="BI6" s="9">
        <f>if('raw 1'!BG5&lt;&gt;"x",if('raw 1'!BG5="OK",'raw 1'!IG5,'raw 1'!BG5),"")</f>
        <v>1</v>
      </c>
      <c r="BJ6" s="9">
        <f>if('raw 1'!BH5&lt;&gt;"x",if('raw 1'!BH5="OK",'raw 1'!IH5,'raw 1'!BH5),"")</f>
        <v>1</v>
      </c>
      <c r="BK6" s="9">
        <f>if('raw 1'!BI5&lt;&gt;"x",if('raw 1'!BI5="OK",'raw 1'!II5,'raw 1'!BI5),"")</f>
        <v>1</v>
      </c>
      <c r="BL6" s="9">
        <f>if('raw 1'!BJ5&lt;&gt;"x",if('raw 1'!BJ5="OK",'raw 1'!IJ5,'raw 1'!BJ5),"")</f>
        <v>1</v>
      </c>
      <c r="BM6" s="9" t="str">
        <f>if('raw 1'!BK5&lt;&gt;"x",if('raw 1'!BK5="OK",'raw 1'!IK5,'raw 1'!BK5),"")</f>
        <v/>
      </c>
      <c r="BN6" s="9">
        <f>if('raw 1'!BL5&lt;&gt;"x",if('raw 1'!BL5="OK",'raw 1'!IL5,'raw 1'!BL5),"")</f>
        <v>1</v>
      </c>
      <c r="BO6" s="9">
        <f>if('raw 1'!BM5&lt;&gt;"x",if('raw 1'!BM5="OK",'raw 1'!IM5,'raw 1'!BM5),"")</f>
        <v>1</v>
      </c>
      <c r="BP6" s="9">
        <f>if('raw 1'!BN5&lt;&gt;"x",if('raw 1'!BN5="OK",'raw 1'!IN5,'raw 1'!BN5),"")</f>
        <v>1</v>
      </c>
      <c r="BQ6" s="9">
        <f>if('raw 1'!BO5&lt;&gt;"x",if('raw 1'!BO5="OK",'raw 1'!IO5,'raw 1'!BO5),"")</f>
        <v>1</v>
      </c>
      <c r="BR6" s="9">
        <f>if('raw 1'!BP5&lt;&gt;"x",if('raw 1'!BP5="OK",'raw 1'!IP5,'raw 1'!BP5),"")</f>
        <v>1</v>
      </c>
      <c r="BS6" s="9">
        <f>if('raw 1'!BQ5&lt;&gt;"x",if('raw 1'!BQ5="OK",'raw 1'!IQ5,'raw 1'!BQ5),"")</f>
        <v>1</v>
      </c>
      <c r="BT6" s="9">
        <f>if('raw 1'!BR5&lt;&gt;"x",if('raw 1'!BR5="OK",'raw 1'!IR5,'raw 1'!BR5),"")</f>
        <v>1</v>
      </c>
      <c r="BU6" s="9">
        <f>if('raw 1'!BS5&lt;&gt;"x",if('raw 1'!BS5="OK",'raw 1'!IS5,'raw 1'!BS5),"")</f>
        <v>1</v>
      </c>
      <c r="BV6" s="9">
        <f>if('raw 1'!BT5&lt;&gt;"x",if('raw 1'!BT5="OK",'raw 1'!IT5,'raw 1'!BT5),"")</f>
        <v>1</v>
      </c>
      <c r="BW6" s="9">
        <f>if('raw 1'!BU5&lt;&gt;"x",if('raw 1'!BU5="OK",'raw 1'!IU5,'raw 1'!BU5),"")</f>
        <v>1</v>
      </c>
      <c r="BX6" s="9">
        <f>if('raw 1'!BV5&lt;&gt;"x",if('raw 1'!BV5="OK",'raw 1'!IV5,'raw 1'!BV5),"")</f>
        <v>1</v>
      </c>
      <c r="BY6" s="9">
        <f>if('raw 1'!BW5&lt;&gt;"x",if('raw 1'!BW5="OK",'raw 1'!IW5,'raw 1'!BW5),"")</f>
        <v>1</v>
      </c>
      <c r="BZ6" s="9">
        <f>if('raw 1'!BX5&lt;&gt;"x",if('raw 1'!BX5="OK",'raw 1'!IX5,'raw 1'!BX5),"")</f>
        <v>1</v>
      </c>
      <c r="CA6" s="9">
        <f>if('raw 1'!BY5&lt;&gt;"x",if('raw 1'!BY5="OK",'raw 1'!IY5,'raw 1'!BY5),"")</f>
        <v>1</v>
      </c>
      <c r="CB6" s="9">
        <f>if('raw 1'!BZ5&lt;&gt;"x",if('raw 1'!BZ5="OK",'raw 1'!IZ5,'raw 1'!BZ5),"")</f>
        <v>1</v>
      </c>
      <c r="CC6" s="9">
        <f>if('raw 1'!CA5&lt;&gt;"x",if('raw 1'!CA5="OK",'raw 1'!JA5,'raw 1'!CA5),"")</f>
        <v>1</v>
      </c>
      <c r="CD6" s="9">
        <f>if('raw 1'!CB5&lt;&gt;"x",if('raw 1'!CB5="OK",'raw 1'!JB5,'raw 1'!CB5),"")</f>
        <v>1</v>
      </c>
      <c r="CE6" s="9">
        <f>if('raw 1'!CC5&lt;&gt;"x",if('raw 1'!CC5="OK",'raw 1'!JC5,'raw 1'!CC5),"")</f>
        <v>1</v>
      </c>
      <c r="CF6" s="9">
        <f>if('raw 1'!CD5&lt;&gt;"x",if('raw 1'!CD5="OK",'raw 1'!JD5,'raw 1'!CD5),"")</f>
        <v>1</v>
      </c>
      <c r="CG6" s="9">
        <f>if('raw 1'!CE5&lt;&gt;"x",if('raw 1'!CE5="OK",'raw 1'!JE5,'raw 1'!CE5),"")</f>
        <v>1</v>
      </c>
      <c r="CH6" s="9">
        <f>if('raw 1'!CF5&lt;&gt;"x",if('raw 1'!CF5="OK",'raw 1'!JF5,'raw 1'!CF5),"")</f>
        <v>1</v>
      </c>
      <c r="CI6" s="9">
        <f>if('raw 1'!CG5&lt;&gt;"x",if('raw 1'!CG5="OK",'raw 1'!JG5,'raw 1'!CG5),"")</f>
        <v>1</v>
      </c>
      <c r="CJ6" s="9">
        <f>if('raw 1'!CH5&lt;&gt;"x",if('raw 1'!CH5="OK",'raw 1'!JH5,'raw 1'!CH5),"")</f>
        <v>1</v>
      </c>
      <c r="CK6" s="9">
        <f>if('raw 1'!CI5&lt;&gt;"x",if('raw 1'!CI5="OK",'raw 1'!JI5,'raw 1'!CI5),"")</f>
        <v>1</v>
      </c>
      <c r="CL6" s="9">
        <f>if('raw 1'!CJ5&lt;&gt;"x",if('raw 1'!CJ5="OK",'raw 1'!JJ5,'raw 1'!CJ5),"")</f>
        <v>1</v>
      </c>
      <c r="CM6" s="9">
        <f>if('raw 1'!CK5&lt;&gt;"x",if('raw 1'!CK5="OK",'raw 1'!JK5,'raw 1'!CK5),"")</f>
        <v>1</v>
      </c>
      <c r="CN6" s="9">
        <f>if('raw 1'!CL5&lt;&gt;"x",if('raw 1'!CL5="OK",'raw 1'!JL5,'raw 1'!CL5),"")</f>
        <v>1</v>
      </c>
      <c r="CO6" s="9">
        <f>if('raw 1'!CM5&lt;&gt;"x",if('raw 1'!CM5="OK",'raw 1'!JM5,'raw 1'!CM5),"")</f>
        <v>1</v>
      </c>
      <c r="CP6" s="9">
        <f>if('raw 1'!CN5&lt;&gt;"x",if('raw 1'!CN5="OK",'raw 1'!JN5,'raw 1'!CN5),"")</f>
        <v>1</v>
      </c>
      <c r="CQ6" s="9">
        <f>if('raw 1'!CO5&lt;&gt;"x",if('raw 1'!CO5="OK",'raw 1'!JO5,'raw 1'!CO5),"")</f>
        <v>1</v>
      </c>
      <c r="CR6" s="9">
        <f>if('raw 1'!CP5&lt;&gt;"x",if('raw 1'!CP5="OK",'raw 1'!JP5,'raw 1'!CP5),"")</f>
        <v>1</v>
      </c>
      <c r="CS6" s="9">
        <f>if('raw 1'!CQ5&lt;&gt;"x",if('raw 1'!CQ5="OK",'raw 1'!JQ5,'raw 1'!CQ5),"")</f>
        <v>1</v>
      </c>
      <c r="CT6" s="9">
        <f>if('raw 1'!CR5&lt;&gt;"x",if('raw 1'!CR5="OK",'raw 1'!JR5,'raw 1'!CR5),"")</f>
        <v>1</v>
      </c>
      <c r="CU6" s="9" t="str">
        <f>if('raw 1'!CS5&lt;&gt;"x",if('raw 1'!CS5="OK",'raw 1'!JS5,'raw 1'!CS5),"")</f>
        <v/>
      </c>
      <c r="CV6" s="9">
        <f>if('raw 1'!CT5&lt;&gt;"x",if('raw 1'!CT5="OK",'raw 1'!JT5,'raw 1'!CT5),"")</f>
        <v>1</v>
      </c>
      <c r="CW6" s="9">
        <f>if('raw 1'!CU5&lt;&gt;"x",if('raw 1'!CU5="OK",'raw 1'!JU5,'raw 1'!CU5),"")</f>
        <v>1</v>
      </c>
      <c r="CX6" s="9">
        <f>if('raw 1'!CV5&lt;&gt;"x",if('raw 1'!CV5="OK",'raw 1'!JV5,'raw 1'!CV5),"")</f>
        <v>1</v>
      </c>
      <c r="CY6" s="9">
        <f>if('raw 1'!CW5&lt;&gt;"x",if('raw 1'!CW5="OK",'raw 1'!JW5,'raw 1'!CW5),"")</f>
        <v>1</v>
      </c>
      <c r="CZ6" s="9">
        <f>if('raw 1'!CX5&lt;&gt;"x",if('raw 1'!CX5="OK",'raw 1'!JX5,'raw 1'!CX5),"")</f>
        <v>1</v>
      </c>
      <c r="DA6" s="9">
        <f>if('raw 1'!CY5&lt;&gt;"x",if('raw 1'!CY5="OK",'raw 1'!JY5,'raw 1'!CY5),"")</f>
        <v>1</v>
      </c>
      <c r="DB6" s="9">
        <f>if('raw 1'!CZ5&lt;&gt;"x",if('raw 1'!CZ5="OK",'raw 1'!JZ5,'raw 1'!CZ5),"")</f>
        <v>1</v>
      </c>
      <c r="DC6" s="9">
        <f>if('raw 1'!DA5&lt;&gt;"x",if('raw 1'!DA5="OK",'raw 1'!KA5,'raw 1'!DA5),"")</f>
        <v>1</v>
      </c>
      <c r="DD6" s="9">
        <f>if('raw 1'!DB5&lt;&gt;"x",if('raw 1'!DB5="OK",'raw 1'!KB5,'raw 1'!DB5),"")</f>
        <v>1</v>
      </c>
      <c r="DE6" s="9">
        <f>if('raw 1'!DC5&lt;&gt;"x",if('raw 1'!DC5="OK",'raw 1'!KC5,'raw 1'!DC5),"")</f>
        <v>1</v>
      </c>
      <c r="DF6" s="9">
        <f>if('raw 1'!DD5&lt;&gt;"x",if('raw 1'!DD5="OK",'raw 1'!KD5,'raw 1'!DD5),"")</f>
        <v>1</v>
      </c>
      <c r="DG6" s="9">
        <f>if('raw 1'!DE5&lt;&gt;"x",if('raw 1'!DE5="OK",'raw 1'!KE5,'raw 1'!DE5),"")</f>
        <v>1</v>
      </c>
      <c r="DH6" s="9">
        <f>if('raw 1'!DF5&lt;&gt;"x",if('raw 1'!DF5="OK",'raw 1'!KF5,'raw 1'!DF5),"")</f>
        <v>1</v>
      </c>
      <c r="DI6" s="9">
        <f>if('raw 1'!DG5&lt;&gt;"x",if('raw 1'!DG5="OK",'raw 1'!KG5,'raw 1'!DG5),"")</f>
        <v>1</v>
      </c>
      <c r="DJ6" s="9">
        <f>if('raw 1'!DH5&lt;&gt;"x",if('raw 1'!DH5="OK",'raw 1'!KH5,'raw 1'!DH5),"")</f>
        <v>1</v>
      </c>
      <c r="DK6" s="9">
        <f>if('raw 1'!DI5&lt;&gt;"x",if('raw 1'!DI5="OK",'raw 1'!KI5,'raw 1'!DI5),"")</f>
        <v>1</v>
      </c>
      <c r="DL6" s="9">
        <f>if('raw 1'!DJ5&lt;&gt;"x",if('raw 1'!DJ5="OK",'raw 1'!KJ5,'raw 1'!DJ5),"")</f>
        <v>1</v>
      </c>
      <c r="DM6" s="9">
        <f>if('raw 1'!DK5&lt;&gt;"x",if('raw 1'!DK5="OK",'raw 1'!KK5,'raw 1'!DK5),"")</f>
        <v>1</v>
      </c>
      <c r="DN6" s="9">
        <f>if('raw 1'!DL5&lt;&gt;"x",if('raw 1'!DL5="OK",'raw 1'!KL5,'raw 1'!DL5),"")</f>
        <v>1</v>
      </c>
      <c r="DO6" s="9">
        <f>if('raw 1'!DM5&lt;&gt;"x",if('raw 1'!DM5="OK",'raw 1'!KM5,'raw 1'!DM5),"")</f>
        <v>1</v>
      </c>
      <c r="DP6" s="9">
        <f>if('raw 1'!DN5&lt;&gt;"x",if('raw 1'!DN5="OK",'raw 1'!KN5,'raw 1'!DN5),"")</f>
        <v>1</v>
      </c>
      <c r="DQ6" s="9">
        <f>if('raw 1'!DO5&lt;&gt;"x",if('raw 1'!DO5="OK",'raw 1'!KO5,'raw 1'!DO5),"")</f>
        <v>1</v>
      </c>
      <c r="DR6" s="9">
        <f>if('raw 1'!DP5&lt;&gt;"x",if('raw 1'!DP5="OK",'raw 1'!KP5,'raw 1'!DP5),"")</f>
        <v>1</v>
      </c>
      <c r="DS6" s="9">
        <f>if('raw 1'!DQ5&lt;&gt;"x",if('raw 1'!DQ5="OK",'raw 1'!KQ5,'raw 1'!DQ5),"")</f>
        <v>1</v>
      </c>
      <c r="DT6" s="9">
        <f>if('raw 1'!DR5&lt;&gt;"x",if('raw 1'!DR5="OK",'raw 1'!KR5,'raw 1'!DR5),"")</f>
        <v>1</v>
      </c>
      <c r="DU6" s="9">
        <f>if('raw 1'!DS5&lt;&gt;"x",if('raw 1'!DS5="OK",'raw 1'!KS5,'raw 1'!DS5),"")</f>
        <v>1</v>
      </c>
      <c r="DV6" s="9" t="str">
        <f>if('raw 1'!DT5&lt;&gt;"x",if('raw 1'!DT5="OK",'raw 1'!KT5,'raw 1'!DT5),"")</f>
        <v>TLE</v>
      </c>
      <c r="DW6" s="9" t="str">
        <f>if('raw 1'!DU5&lt;&gt;"x",if('raw 1'!DU5="OK",'raw 1'!KU5,'raw 1'!DU5),"")</f>
        <v>TLE</v>
      </c>
      <c r="DX6" s="9" t="str">
        <f>if('raw 1'!DV5&lt;&gt;"x",if('raw 1'!DV5="OK",'raw 1'!KV5,'raw 1'!DV5),"")</f>
        <v>TLE</v>
      </c>
      <c r="DY6" s="9" t="str">
        <f>if('raw 1'!DW5&lt;&gt;"x",if('raw 1'!DW5="OK",'raw 1'!KW5,'raw 1'!DW5),"")</f>
        <v>TLE</v>
      </c>
      <c r="DZ6" s="9" t="str">
        <f>if('raw 1'!DX5&lt;&gt;"x",if('raw 1'!DX5="OK",'raw 1'!KX5,'raw 1'!DX5),"")</f>
        <v>TLE</v>
      </c>
      <c r="EA6" s="9" t="str">
        <f>if('raw 1'!DY5&lt;&gt;"x",if('raw 1'!DY5="OK",'raw 1'!KY5,'raw 1'!DY5),"")</f>
        <v>TLE</v>
      </c>
      <c r="EB6" s="9" t="str">
        <f>if('raw 1'!DZ5&lt;&gt;"x",if('raw 1'!DZ5="OK",'raw 1'!KZ5,'raw 1'!DZ5),"")</f>
        <v/>
      </c>
      <c r="EC6" s="9" t="str">
        <f>if('raw 1'!EA5&lt;&gt;"x",if('raw 1'!EA5="OK",'raw 1'!LA5,'raw 1'!EA5),"")</f>
        <v>-</v>
      </c>
      <c r="ED6" s="9" t="str">
        <f>if('raw 1'!EB5&lt;&gt;"x",if('raw 1'!EB5="OK",'raw 1'!LB5,'raw 1'!EB5),"")</f>
        <v>-</v>
      </c>
      <c r="EE6" s="9" t="str">
        <f>if('raw 1'!EC5&lt;&gt;"x",if('raw 1'!EC5="OK",'raw 1'!LC5,'raw 1'!EC5),"")</f>
        <v>-</v>
      </c>
      <c r="EF6" s="9" t="str">
        <f>if('raw 1'!ED5&lt;&gt;"x",if('raw 1'!ED5="OK",'raw 1'!LD5,'raw 1'!ED5),"")</f>
        <v>-</v>
      </c>
      <c r="EG6" s="9" t="str">
        <f>if('raw 1'!EE5&lt;&gt;"x",if('raw 1'!EE5="OK",'raw 1'!LE5,'raw 1'!EE5),"")</f>
        <v>-</v>
      </c>
      <c r="EH6" s="9" t="str">
        <f>if('raw 1'!EF5&lt;&gt;"x",if('raw 1'!EF5="OK",'raw 1'!LF5,'raw 1'!EF5),"")</f>
        <v>-</v>
      </c>
      <c r="EI6" s="9" t="str">
        <f>if('raw 1'!EG5&lt;&gt;"x",if('raw 1'!EG5="OK",'raw 1'!LG5,'raw 1'!EG5),"")</f>
        <v>-</v>
      </c>
      <c r="EJ6" s="9" t="str">
        <f>if('raw 1'!EH5&lt;&gt;"x",if('raw 1'!EH5="OK",'raw 1'!LH5,'raw 1'!EH5),"")</f>
        <v>-</v>
      </c>
      <c r="EK6" s="9" t="str">
        <f>if('raw 1'!EI5&lt;&gt;"x",if('raw 1'!EI5="OK",'raw 1'!LI5,'raw 1'!EI5),"")</f>
        <v>-</v>
      </c>
      <c r="EL6" s="9" t="str">
        <f>if('raw 1'!EJ5&lt;&gt;"x",if('raw 1'!EJ5="OK",'raw 1'!LJ5,'raw 1'!EJ5),"")</f>
        <v>-</v>
      </c>
      <c r="EM6" s="9" t="str">
        <f>if('raw 1'!EK5&lt;&gt;"x",if('raw 1'!EK5="OK",'raw 1'!LK5,'raw 1'!EK5),"")</f>
        <v>-</v>
      </c>
      <c r="EN6" s="9" t="str">
        <f>if('raw 1'!EL5&lt;&gt;"x",if('raw 1'!EL5="OK",'raw 1'!LL5,'raw 1'!EL5),"")</f>
        <v>-</v>
      </c>
      <c r="EO6" s="9" t="str">
        <f>if('raw 1'!EM5&lt;&gt;"x",if('raw 1'!EM5="OK",'raw 1'!LM5,'raw 1'!EM5),"")</f>
        <v>-</v>
      </c>
      <c r="EP6" s="9" t="str">
        <f>if('raw 1'!EN5&lt;&gt;"x",if('raw 1'!EN5="OK",'raw 1'!LN5,'raw 1'!EN5),"")</f>
        <v>-</v>
      </c>
      <c r="EQ6" s="9" t="str">
        <f>if('raw 1'!EO5&lt;&gt;"x",if('raw 1'!EO5="OK",'raw 1'!LO5,'raw 1'!EO5),"")</f>
        <v>-</v>
      </c>
      <c r="ER6" s="9" t="str">
        <f>if('raw 1'!EP5&lt;&gt;"x",if('raw 1'!EP5="OK",'raw 1'!LP5,'raw 1'!EP5),"")</f>
        <v>-</v>
      </c>
      <c r="ES6" s="9" t="str">
        <f>if('raw 1'!EQ5&lt;&gt;"x",if('raw 1'!EQ5="OK",'raw 1'!LQ5,'raw 1'!EQ5),"")</f>
        <v/>
      </c>
      <c r="ET6" s="9" t="str">
        <f>if('raw 1'!ER5&lt;&gt;"x",if('raw 1'!ER5="OK",'raw 1'!LR5,'raw 1'!ER5),"")</f>
        <v>-</v>
      </c>
      <c r="EU6" s="9" t="str">
        <f>if('raw 1'!ES5&lt;&gt;"x",if('raw 1'!ES5="OK",'raw 1'!LS5,'raw 1'!ES5),"")</f>
        <v>-</v>
      </c>
      <c r="EV6" s="9" t="str">
        <f>if('raw 1'!ET5&lt;&gt;"x",if('raw 1'!ET5="OK",'raw 1'!LT5,'raw 1'!ET5),"")</f>
        <v>-</v>
      </c>
      <c r="EW6" s="9" t="str">
        <f>if('raw 1'!EU5&lt;&gt;"x",if('raw 1'!EU5="OK",'raw 1'!LU5,'raw 1'!EU5),"")</f>
        <v>-</v>
      </c>
      <c r="EX6" s="9" t="str">
        <f>if('raw 1'!EV5&lt;&gt;"x",if('raw 1'!EV5="OK",'raw 1'!LV5,'raw 1'!EV5),"")</f>
        <v>-</v>
      </c>
      <c r="EY6" s="9" t="str">
        <f>if('raw 1'!EW5&lt;&gt;"x",if('raw 1'!EW5="OK",'raw 1'!LW5,'raw 1'!EW5),"")</f>
        <v>-</v>
      </c>
      <c r="EZ6" s="9" t="str">
        <f>if('raw 1'!EX5&lt;&gt;"x",if('raw 1'!EX5="OK",'raw 1'!LX5,'raw 1'!EX5),"")</f>
        <v>-</v>
      </c>
      <c r="FA6" s="9" t="str">
        <f>if('raw 1'!EY5&lt;&gt;"x",if('raw 1'!EY5="OK",'raw 1'!LY5,'raw 1'!EY5),"")</f>
        <v>-</v>
      </c>
      <c r="FB6" s="9" t="str">
        <f>if('raw 1'!EZ5&lt;&gt;"x",if('raw 1'!EZ5="OK",'raw 1'!LZ5,'raw 1'!EZ5),"")</f>
        <v>-</v>
      </c>
      <c r="FC6" s="9" t="str">
        <f>if('raw 1'!FA5&lt;&gt;"x",if('raw 1'!FA5="OK",'raw 1'!MA5,'raw 1'!FA5),"")</f>
        <v>-</v>
      </c>
      <c r="FD6" s="9" t="str">
        <f>if('raw 1'!FB5&lt;&gt;"x",if('raw 1'!FB5="OK",'raw 1'!MB5,'raw 1'!FB5),"")</f>
        <v>-</v>
      </c>
      <c r="FE6" s="9" t="str">
        <f>if('raw 1'!FC5&lt;&gt;"x",if('raw 1'!FC5="OK",'raw 1'!MC5,'raw 1'!FC5),"")</f>
        <v>-</v>
      </c>
      <c r="FF6" s="9" t="str">
        <f>if('raw 1'!FD5&lt;&gt;"x",if('raw 1'!FD5="OK",'raw 1'!MD5,'raw 1'!FD5),"")</f>
        <v>-</v>
      </c>
      <c r="FG6" s="9" t="str">
        <f>if('raw 1'!FE5&lt;&gt;"x",if('raw 1'!FE5="OK",'raw 1'!ME5,'raw 1'!FE5),"")</f>
        <v>-</v>
      </c>
      <c r="FH6" s="9" t="str">
        <f>if('raw 1'!FF5&lt;&gt;"x",if('raw 1'!FF5="OK",'raw 1'!MF5,'raw 1'!FF5),"")</f>
        <v>-</v>
      </c>
      <c r="FI6" s="9" t="str">
        <f>if('raw 1'!FG5&lt;&gt;"x",if('raw 1'!FG5="OK",'raw 1'!MG5,'raw 1'!FG5),"")</f>
        <v>-</v>
      </c>
      <c r="FJ6" s="9" t="str">
        <f>if('raw 1'!FH5&lt;&gt;"x",if('raw 1'!FH5="OK",'raw 1'!MH5,'raw 1'!FH5),"")</f>
        <v>-</v>
      </c>
      <c r="FK6" s="9" t="str">
        <f>if('raw 1'!FI5&lt;&gt;"x",if('raw 1'!FI5="OK",'raw 1'!MI5,'raw 1'!FI5),"")</f>
        <v>-</v>
      </c>
      <c r="FL6" s="9" t="str">
        <f>if('raw 1'!FJ5&lt;&gt;"x",if('raw 1'!FJ5="OK",'raw 1'!MJ5,'raw 1'!FJ5),"")</f>
        <v>-</v>
      </c>
      <c r="FM6" s="9" t="str">
        <f>if('raw 1'!FK5&lt;&gt;"x",if('raw 1'!FK5="OK",'raw 1'!MK5,'raw 1'!FK5),"")</f>
        <v>-</v>
      </c>
      <c r="FN6" s="9" t="str">
        <f>if('raw 1'!FL5&lt;&gt;"x",if('raw 1'!FL5="OK",'raw 1'!ML5,'raw 1'!FL5),"")</f>
        <v>-</v>
      </c>
      <c r="FO6" s="9" t="str">
        <f>if('raw 1'!FM5&lt;&gt;"x",if('raw 1'!FM5="OK",'raw 1'!MM5,'raw 1'!FM5),"")</f>
        <v>-</v>
      </c>
      <c r="FP6" s="9" t="str">
        <f>if('raw 1'!FN5&lt;&gt;"x",if('raw 1'!FN5="OK",'raw 1'!MN5,'raw 1'!FN5),"")</f>
        <v>-</v>
      </c>
      <c r="FQ6" s="9" t="str">
        <f>if('raw 1'!FO5&lt;&gt;"x",if('raw 1'!FO5="OK",'raw 1'!MO5,'raw 1'!FO5),"")</f>
        <v>-</v>
      </c>
      <c r="FR6" s="9" t="str">
        <f>if('raw 1'!FP5&lt;&gt;"x",if('raw 1'!FP5="OK",'raw 1'!MP5,'raw 1'!FP5),"")</f>
        <v>-</v>
      </c>
      <c r="FS6" s="9" t="str">
        <f>if('raw 1'!FQ5&lt;&gt;"x",if('raw 1'!FQ5="OK",'raw 1'!MQ5,'raw 1'!FQ5),"")</f>
        <v>-</v>
      </c>
      <c r="FT6" s="9" t="str">
        <f>if('raw 1'!FR5&lt;&gt;"x",if('raw 1'!FR5="OK",'raw 1'!MR5,'raw 1'!FR5),"")</f>
        <v>-</v>
      </c>
      <c r="FU6" s="9" t="str">
        <f>if('raw 1'!FS5&lt;&gt;"x",if('raw 1'!FS5="OK",'raw 1'!MS5,'raw 1'!FS5),"")</f>
        <v>-</v>
      </c>
      <c r="FV6" s="9" t="str">
        <f>if('raw 1'!FT5&lt;&gt;"x",if('raw 1'!FT5="OK",'raw 1'!MT5,'raw 1'!FT5),"")</f>
        <v/>
      </c>
      <c r="FW6" s="9" t="str">
        <f>if('raw 1'!FU5&lt;&gt;"x",if('raw 1'!FU5="OK",'raw 1'!MU5,'raw 1'!FU5),"")</f>
        <v>-</v>
      </c>
      <c r="FX6" s="9" t="str">
        <f>if('raw 1'!FV5&lt;&gt;"x",if('raw 1'!FV5="OK",'raw 1'!MV5,'raw 1'!FV5),"")</f>
        <v>-</v>
      </c>
      <c r="FY6" s="9" t="str">
        <f>if('raw 1'!FW5&lt;&gt;"x",if('raw 1'!FW5="OK",'raw 1'!MW5,'raw 1'!FW5),"")</f>
        <v>-</v>
      </c>
      <c r="FZ6" s="9" t="str">
        <f>if('raw 1'!FX5&lt;&gt;"x",if('raw 1'!FX5="OK",'raw 1'!MX5,'raw 1'!FX5),"")</f>
        <v>-</v>
      </c>
      <c r="GA6" s="9" t="str">
        <f>if('raw 1'!FY5&lt;&gt;"x",if('raw 1'!FY5="OK",'raw 1'!MY5,'raw 1'!FY5),"")</f>
        <v>-</v>
      </c>
      <c r="GB6" s="9" t="str">
        <f>if('raw 1'!FZ5&lt;&gt;"x",if('raw 1'!FZ5="OK",'raw 1'!MZ5,'raw 1'!FZ5),"")</f>
        <v>-</v>
      </c>
      <c r="GC6" s="9" t="str">
        <f>if('raw 1'!GA5&lt;&gt;"x",if('raw 1'!GA5="OK",'raw 1'!NA5,'raw 1'!GA5),"")</f>
        <v>-</v>
      </c>
      <c r="GD6" s="9" t="str">
        <f>if('raw 1'!GB5&lt;&gt;"x",if('raw 1'!GB5="OK",'raw 1'!NB5,'raw 1'!GB5),"")</f>
        <v>-</v>
      </c>
      <c r="GE6" s="9" t="str">
        <f>if('raw 1'!GC5&lt;&gt;"x",if('raw 1'!GC5="OK",'raw 1'!NC5,'raw 1'!GC5),"")</f>
        <v>-</v>
      </c>
      <c r="GF6" s="9" t="str">
        <f>if('raw 1'!GD5&lt;&gt;"x",if('raw 1'!GD5="OK",'raw 1'!ND5,'raw 1'!GD5),"")</f>
        <v>-</v>
      </c>
      <c r="GG6" s="9" t="str">
        <f>if('raw 1'!GE5&lt;&gt;"x",if('raw 1'!GE5="OK",'raw 1'!NE5,'raw 1'!GE5),"")</f>
        <v>-</v>
      </c>
      <c r="GH6" s="9" t="str">
        <f>if('raw 1'!GF5&lt;&gt;"x",if('raw 1'!GF5="OK",'raw 1'!NF5,'raw 1'!GF5),"")</f>
        <v>-</v>
      </c>
      <c r="GI6" s="9" t="str">
        <f>if('raw 1'!GG5&lt;&gt;"x",if('raw 1'!GG5="OK",'raw 1'!NG5,'raw 1'!GG5),"")</f>
        <v>-</v>
      </c>
      <c r="GJ6" s="9" t="str">
        <f>if('raw 1'!GH5&lt;&gt;"x",if('raw 1'!GH5="OK",'raw 1'!NH5,'raw 1'!GH5),"")</f>
        <v>-</v>
      </c>
      <c r="GK6" s="9" t="str">
        <f>if('raw 1'!GI5&lt;&gt;"x",if('raw 1'!GI5="OK",'raw 1'!NI5,'raw 1'!GI5),"")</f>
        <v>-</v>
      </c>
      <c r="GL6" s="9" t="str">
        <f>if('raw 1'!GJ5&lt;&gt;"x",if('raw 1'!GJ5="OK",'raw 1'!NJ5,'raw 1'!GJ5),"")</f>
        <v>-</v>
      </c>
      <c r="GM6" s="9" t="str">
        <f>if('raw 1'!GK5&lt;&gt;"x",if('raw 1'!GK5="OK",'raw 1'!NK5,'raw 1'!GK5),"")</f>
        <v>-</v>
      </c>
      <c r="GN6" s="9" t="str">
        <f>if('raw 1'!GL5&lt;&gt;"x",if('raw 1'!GL5="OK",'raw 1'!NL5,'raw 1'!GL5),"")</f>
        <v>-</v>
      </c>
      <c r="GO6" s="9" t="str">
        <f>if('raw 1'!GM5&lt;&gt;"x",if('raw 1'!GM5="OK",'raw 1'!NM5,'raw 1'!GM5),"")</f>
        <v>-</v>
      </c>
      <c r="GP6" s="9" t="str">
        <f>if('raw 1'!GN5&lt;&gt;"x",if('raw 1'!GN5="OK",'raw 1'!NN5,'raw 1'!GN5),"")</f>
        <v>-</v>
      </c>
      <c r="GQ6" s="9" t="str">
        <f>if('raw 1'!GO5&lt;&gt;"x",if('raw 1'!GO5="OK",'raw 1'!NO5,'raw 1'!GO5),"")</f>
        <v>-</v>
      </c>
      <c r="GR6" s="9" t="str">
        <f>if('raw 1'!GP5&lt;&gt;"x",if('raw 1'!GP5="OK",'raw 1'!NP5,'raw 1'!GP5),"")</f>
        <v>-</v>
      </c>
      <c r="GS6" s="9" t="str">
        <f>if('raw 1'!GQ5&lt;&gt;"x",if('raw 1'!GQ5="OK",'raw 1'!NQ5,'raw 1'!GQ5),"")</f>
        <v>-</v>
      </c>
      <c r="GT6" s="9" t="str">
        <f>if('raw 1'!GR5&lt;&gt;"x",if('raw 1'!GR5="OK",'raw 1'!NR5,'raw 1'!GR5),"")</f>
        <v>-</v>
      </c>
      <c r="GU6" s="9" t="str">
        <f>if('raw 1'!GS5&lt;&gt;"x",if('raw 1'!GS5="OK",'raw 1'!NS5,'raw 1'!GS5),"")</f>
        <v/>
      </c>
    </row>
    <row r="7">
      <c r="A7" s="5"/>
      <c r="B7" s="5"/>
      <c r="C7" s="5">
        <f>if(B7="d","diskv. iz ciklusa",if(B7="d1","diskv. iz kruga",if($E7="ODOBREN",(if(countif(H:H,"="&amp;H7)=1,countif(H:H,"&gt;"&amp;H7)+1,concatenate(countif(H:H,"&gt;"&amp;H7)+1," - ",countif(H:H,"&gt;="&amp;H7)))),empty)))</f>
        <v>5</v>
      </c>
      <c r="D7" s="6" t="str">
        <f>'raw 1'!B6</f>
        <v>igzi</v>
      </c>
      <c r="E7" s="6" t="str">
        <f>'raw 1'!F6</f>
        <v>ODOBREN</v>
      </c>
      <c r="F7" s="6" t="str">
        <f>if($E7="ODOBREN",'raw 1'!C6,"")</f>
        <v>Igor</v>
      </c>
      <c r="G7" s="6" t="str">
        <f>if($E7="ODOBREN",'raw 1'!D6,"")</f>
        <v>Pavlović</v>
      </c>
      <c r="H7" s="7">
        <f>if($E7="ODOBREN",I7,empty)</f>
        <v>260</v>
      </c>
      <c r="I7" s="7">
        <f>if(B7&lt;&gt;"d",IF(M7 = "A", SUM(R7:T7), SUM(O7:Q7)),empty)</f>
        <v>260</v>
      </c>
      <c r="J7" s="6" t="str">
        <f>if($E7="ODOBREN",'raw 1'!G6,"")</f>
        <v>Stari grad</v>
      </c>
      <c r="K7" s="6" t="str">
        <f>if($E7="ODOBREN",'raw 1'!H6,"")</f>
        <v>Matematička gimnazija</v>
      </c>
      <c r="L7" s="6" t="str">
        <f>if($E7="ODOBREN",'raw 1'!I6,"")</f>
        <v>IV</v>
      </c>
      <c r="M7" s="6" t="str">
        <f>if($E7="ODOBREN",'raw 1'!J6,"")</f>
        <v>A</v>
      </c>
      <c r="N7" s="6" t="str">
        <f>if($E7="ODOBREN",'raw 1'!K7,"")</f>
        <v>Dragan Mašulović, Tadija Šebez</v>
      </c>
      <c r="O7" s="8" t="str">
        <f>'raw 1'!M6</f>
        <v>-</v>
      </c>
      <c r="P7" s="9" t="str">
        <f>'raw 1'!N6</f>
        <v>-</v>
      </c>
      <c r="Q7" s="9" t="str">
        <f>'raw 1'!O6</f>
        <v>-</v>
      </c>
      <c r="R7" s="9">
        <f>'raw 1'!P6</f>
        <v>100</v>
      </c>
      <c r="S7" s="9">
        <f>'raw 1'!Q6</f>
        <v>100</v>
      </c>
      <c r="T7" s="9">
        <f>'raw 1'!R6</f>
        <v>60</v>
      </c>
      <c r="U7" s="9" t="str">
        <f>if('raw 1'!S6&lt;&gt;"x",if('raw 1'!S6="OK",'raw 1'!GS6,'raw 1'!S6),"")</f>
        <v/>
      </c>
      <c r="V7" s="9" t="str">
        <f>if('raw 1'!T6&lt;&gt;"x",if('raw 1'!T6="OK",'raw 1'!GT6,'raw 1'!T6),"")</f>
        <v/>
      </c>
      <c r="W7" s="9" t="str">
        <f>if('raw 1'!U6&lt;&gt;"x",if('raw 1'!U6="OK",'raw 1'!GU6,'raw 1'!U6),"")</f>
        <v>-</v>
      </c>
      <c r="X7" s="9" t="str">
        <f>if('raw 1'!V6&lt;&gt;"x",if('raw 1'!V6="OK",'raw 1'!GV6,'raw 1'!V6),"")</f>
        <v>-</v>
      </c>
      <c r="Y7" s="9" t="str">
        <f>if('raw 1'!W6&lt;&gt;"x",if('raw 1'!W6="OK",'raw 1'!GW6,'raw 1'!W6),"")</f>
        <v>-</v>
      </c>
      <c r="Z7" s="9" t="str">
        <f>if('raw 1'!X6&lt;&gt;"x",if('raw 1'!X6="OK",'raw 1'!GX6,'raw 1'!X6),"")</f>
        <v>-</v>
      </c>
      <c r="AA7" s="9" t="str">
        <f>if('raw 1'!Y6&lt;&gt;"x",if('raw 1'!Y6="OK",'raw 1'!GY6,'raw 1'!Y6),"")</f>
        <v>-</v>
      </c>
      <c r="AB7" s="9" t="str">
        <f>if('raw 1'!Z6&lt;&gt;"x",if('raw 1'!Z6="OK",'raw 1'!GZ6,'raw 1'!Z6),"")</f>
        <v>-</v>
      </c>
      <c r="AC7" s="9" t="str">
        <f>if('raw 1'!AA6&lt;&gt;"x",if('raw 1'!AA6="OK",'raw 1'!HA6,'raw 1'!AA6),"")</f>
        <v>-</v>
      </c>
      <c r="AD7" s="9" t="str">
        <f>if('raw 1'!AB6&lt;&gt;"x",if('raw 1'!AB6="OK",'raw 1'!HB6,'raw 1'!AB6),"")</f>
        <v>-</v>
      </c>
      <c r="AE7" s="9" t="str">
        <f>if('raw 1'!AC6&lt;&gt;"x",if('raw 1'!AC6="OK",'raw 1'!HC6,'raw 1'!AC6),"")</f>
        <v>-</v>
      </c>
      <c r="AF7" s="9" t="str">
        <f>if('raw 1'!AD6&lt;&gt;"x",if('raw 1'!AD6="OK",'raw 1'!HD6,'raw 1'!AD6),"")</f>
        <v>-</v>
      </c>
      <c r="AG7" s="9" t="str">
        <f>if('raw 1'!AE6&lt;&gt;"x",if('raw 1'!AE6="OK",'raw 1'!HE6,'raw 1'!AE6),"")</f>
        <v>-</v>
      </c>
      <c r="AH7" s="9" t="str">
        <f>if('raw 1'!AF6&lt;&gt;"x",if('raw 1'!AF6="OK",'raw 1'!HF6,'raw 1'!AF6),"")</f>
        <v>-</v>
      </c>
      <c r="AI7" s="9" t="str">
        <f>if('raw 1'!AG6&lt;&gt;"x",if('raw 1'!AG6="OK",'raw 1'!HG6,'raw 1'!AG6),"")</f>
        <v>-</v>
      </c>
      <c r="AJ7" s="9" t="str">
        <f>if('raw 1'!AH6&lt;&gt;"x",if('raw 1'!AH6="OK",'raw 1'!HH6,'raw 1'!AH6),"")</f>
        <v>-</v>
      </c>
      <c r="AK7" s="9" t="str">
        <f>if('raw 1'!AI6&lt;&gt;"x",if('raw 1'!AI6="OK",'raw 1'!HI6,'raw 1'!AI6),"")</f>
        <v>-</v>
      </c>
      <c r="AL7" s="9" t="str">
        <f>if('raw 1'!AJ6&lt;&gt;"x",if('raw 1'!AJ6="OK",'raw 1'!HJ6,'raw 1'!AJ6),"")</f>
        <v>-</v>
      </c>
      <c r="AM7" s="9" t="str">
        <f>if('raw 1'!AK6&lt;&gt;"x",if('raw 1'!AK6="OK",'raw 1'!HK6,'raw 1'!AK6),"")</f>
        <v>-</v>
      </c>
      <c r="AN7" s="9" t="str">
        <f>if('raw 1'!AL6&lt;&gt;"x",if('raw 1'!AL6="OK",'raw 1'!HL6,'raw 1'!AL6),"")</f>
        <v>-</v>
      </c>
      <c r="AO7" s="9" t="str">
        <f>if('raw 1'!AM6&lt;&gt;"x",if('raw 1'!AM6="OK",'raw 1'!HM6,'raw 1'!AM6),"")</f>
        <v>-</v>
      </c>
      <c r="AP7" s="9" t="str">
        <f>if('raw 1'!AN6&lt;&gt;"x",if('raw 1'!AN6="OK",'raw 1'!HN6,'raw 1'!AN6),"")</f>
        <v>-</v>
      </c>
      <c r="AQ7" s="9" t="str">
        <f>if('raw 1'!AO6&lt;&gt;"x",if('raw 1'!AO6="OK",'raw 1'!HO6,'raw 1'!AO6),"")</f>
        <v>-</v>
      </c>
      <c r="AR7" s="9" t="str">
        <f>if('raw 1'!AP6&lt;&gt;"x",if('raw 1'!AP6="OK",'raw 1'!HP6,'raw 1'!AP6),"")</f>
        <v>-</v>
      </c>
      <c r="AS7" s="9" t="str">
        <f>if('raw 1'!AQ6&lt;&gt;"x",if('raw 1'!AQ6="OK",'raw 1'!HQ6,'raw 1'!AQ6),"")</f>
        <v>-</v>
      </c>
      <c r="AT7" s="9" t="str">
        <f>if('raw 1'!AR6&lt;&gt;"x",if('raw 1'!AR6="OK",'raw 1'!HR6,'raw 1'!AR6),"")</f>
        <v>-</v>
      </c>
      <c r="AU7" s="9" t="str">
        <f>if('raw 1'!AS6&lt;&gt;"x",if('raw 1'!AS6="OK",'raw 1'!HS6,'raw 1'!AS6),"")</f>
        <v>-</v>
      </c>
      <c r="AV7" s="9" t="str">
        <f>if('raw 1'!AT6&lt;&gt;"x",if('raw 1'!AT6="OK",'raw 1'!HT6,'raw 1'!AT6),"")</f>
        <v>-</v>
      </c>
      <c r="AW7" s="9" t="str">
        <f>if('raw 1'!AU6&lt;&gt;"x",if('raw 1'!AU6="OK",'raw 1'!HU6,'raw 1'!AU6),"")</f>
        <v>-</v>
      </c>
      <c r="AX7" s="9" t="str">
        <f>if('raw 1'!AV6&lt;&gt;"x",if('raw 1'!AV6="OK",'raw 1'!HV6,'raw 1'!AV6),"")</f>
        <v>-</v>
      </c>
      <c r="AY7" s="9" t="str">
        <f>if('raw 1'!AW6&lt;&gt;"x",if('raw 1'!AW6="OK",'raw 1'!HW6,'raw 1'!AW6),"")</f>
        <v>-</v>
      </c>
      <c r="AZ7" s="9" t="str">
        <f>if('raw 1'!AX6&lt;&gt;"x",if('raw 1'!AX6="OK",'raw 1'!HX6,'raw 1'!AX6),"")</f>
        <v>-</v>
      </c>
      <c r="BA7" s="9" t="str">
        <f>if('raw 1'!AY6&lt;&gt;"x",if('raw 1'!AY6="OK",'raw 1'!HY6,'raw 1'!AY6),"")</f>
        <v>-</v>
      </c>
      <c r="BB7" s="9" t="str">
        <f>if('raw 1'!AZ6&lt;&gt;"x",if('raw 1'!AZ6="OK",'raw 1'!HZ6,'raw 1'!AZ6),"")</f>
        <v>-</v>
      </c>
      <c r="BC7" s="9" t="str">
        <f>if('raw 1'!BA6&lt;&gt;"x",if('raw 1'!BA6="OK",'raw 1'!IA6,'raw 1'!BA6),"")</f>
        <v>-</v>
      </c>
      <c r="BD7" s="9" t="str">
        <f>if('raw 1'!BB6&lt;&gt;"x",if('raw 1'!BB6="OK",'raw 1'!IB6,'raw 1'!BB6),"")</f>
        <v>-</v>
      </c>
      <c r="BE7" s="9" t="str">
        <f>if('raw 1'!BC6&lt;&gt;"x",if('raw 1'!BC6="OK",'raw 1'!IC6,'raw 1'!BC6),"")</f>
        <v>-</v>
      </c>
      <c r="BF7" s="9" t="str">
        <f>if('raw 1'!BD6&lt;&gt;"x",if('raw 1'!BD6="OK",'raw 1'!ID6,'raw 1'!BD6),"")</f>
        <v>-</v>
      </c>
      <c r="BG7" s="9" t="str">
        <f>if('raw 1'!BE6&lt;&gt;"x",if('raw 1'!BE6="OK",'raw 1'!IE6,'raw 1'!BE6),"")</f>
        <v>-</v>
      </c>
      <c r="BH7" s="9" t="str">
        <f>if('raw 1'!BF6&lt;&gt;"x",if('raw 1'!BF6="OK",'raw 1'!IF6,'raw 1'!BF6),"")</f>
        <v>-</v>
      </c>
      <c r="BI7" s="9" t="str">
        <f>if('raw 1'!BG6&lt;&gt;"x",if('raw 1'!BG6="OK",'raw 1'!IG6,'raw 1'!BG6),"")</f>
        <v>-</v>
      </c>
      <c r="BJ7" s="9" t="str">
        <f>if('raw 1'!BH6&lt;&gt;"x",if('raw 1'!BH6="OK",'raw 1'!IH6,'raw 1'!BH6),"")</f>
        <v>-</v>
      </c>
      <c r="BK7" s="9" t="str">
        <f>if('raw 1'!BI6&lt;&gt;"x",if('raw 1'!BI6="OK",'raw 1'!II6,'raw 1'!BI6),"")</f>
        <v>-</v>
      </c>
      <c r="BL7" s="9" t="str">
        <f>if('raw 1'!BJ6&lt;&gt;"x",if('raw 1'!BJ6="OK",'raw 1'!IJ6,'raw 1'!BJ6),"")</f>
        <v>-</v>
      </c>
      <c r="BM7" s="9" t="str">
        <f>if('raw 1'!BK6&lt;&gt;"x",if('raw 1'!BK6="OK",'raw 1'!IK6,'raw 1'!BK6),"")</f>
        <v/>
      </c>
      <c r="BN7" s="9" t="str">
        <f>if('raw 1'!BL6&lt;&gt;"x",if('raw 1'!BL6="OK",'raw 1'!IL6,'raw 1'!BL6),"")</f>
        <v>-</v>
      </c>
      <c r="BO7" s="9" t="str">
        <f>if('raw 1'!BM6&lt;&gt;"x",if('raw 1'!BM6="OK",'raw 1'!IM6,'raw 1'!BM6),"")</f>
        <v>-</v>
      </c>
      <c r="BP7" s="9" t="str">
        <f>if('raw 1'!BN6&lt;&gt;"x",if('raw 1'!BN6="OK",'raw 1'!IN6,'raw 1'!BN6),"")</f>
        <v>-</v>
      </c>
      <c r="BQ7" s="9" t="str">
        <f>if('raw 1'!BO6&lt;&gt;"x",if('raw 1'!BO6="OK",'raw 1'!IO6,'raw 1'!BO6),"")</f>
        <v>-</v>
      </c>
      <c r="BR7" s="9" t="str">
        <f>if('raw 1'!BP6&lt;&gt;"x",if('raw 1'!BP6="OK",'raw 1'!IP6,'raw 1'!BP6),"")</f>
        <v>-</v>
      </c>
      <c r="BS7" s="9" t="str">
        <f>if('raw 1'!BQ6&lt;&gt;"x",if('raw 1'!BQ6="OK",'raw 1'!IQ6,'raw 1'!BQ6),"")</f>
        <v>-</v>
      </c>
      <c r="BT7" s="9" t="str">
        <f>if('raw 1'!BR6&lt;&gt;"x",if('raw 1'!BR6="OK",'raw 1'!IR6,'raw 1'!BR6),"")</f>
        <v>-</v>
      </c>
      <c r="BU7" s="9" t="str">
        <f>if('raw 1'!BS6&lt;&gt;"x",if('raw 1'!BS6="OK",'raw 1'!IS6,'raw 1'!BS6),"")</f>
        <v>-</v>
      </c>
      <c r="BV7" s="9" t="str">
        <f>if('raw 1'!BT6&lt;&gt;"x",if('raw 1'!BT6="OK",'raw 1'!IT6,'raw 1'!BT6),"")</f>
        <v>-</v>
      </c>
      <c r="BW7" s="9" t="str">
        <f>if('raw 1'!BU6&lt;&gt;"x",if('raw 1'!BU6="OK",'raw 1'!IU6,'raw 1'!BU6),"")</f>
        <v>-</v>
      </c>
      <c r="BX7" s="9" t="str">
        <f>if('raw 1'!BV6&lt;&gt;"x",if('raw 1'!BV6="OK",'raw 1'!IV6,'raw 1'!BV6),"")</f>
        <v>-</v>
      </c>
      <c r="BY7" s="9" t="str">
        <f>if('raw 1'!BW6&lt;&gt;"x",if('raw 1'!BW6="OK",'raw 1'!IW6,'raw 1'!BW6),"")</f>
        <v>-</v>
      </c>
      <c r="BZ7" s="9" t="str">
        <f>if('raw 1'!BX6&lt;&gt;"x",if('raw 1'!BX6="OK",'raw 1'!IX6,'raw 1'!BX6),"")</f>
        <v>-</v>
      </c>
      <c r="CA7" s="9" t="str">
        <f>if('raw 1'!BY6&lt;&gt;"x",if('raw 1'!BY6="OK",'raw 1'!IY6,'raw 1'!BY6),"")</f>
        <v>-</v>
      </c>
      <c r="CB7" s="9" t="str">
        <f>if('raw 1'!BZ6&lt;&gt;"x",if('raw 1'!BZ6="OK",'raw 1'!IZ6,'raw 1'!BZ6),"")</f>
        <v>-</v>
      </c>
      <c r="CC7" s="9" t="str">
        <f>if('raw 1'!CA6&lt;&gt;"x",if('raw 1'!CA6="OK",'raw 1'!JA6,'raw 1'!CA6),"")</f>
        <v>-</v>
      </c>
      <c r="CD7" s="9" t="str">
        <f>if('raw 1'!CB6&lt;&gt;"x",if('raw 1'!CB6="OK",'raw 1'!JB6,'raw 1'!CB6),"")</f>
        <v>-</v>
      </c>
      <c r="CE7" s="9" t="str">
        <f>if('raw 1'!CC6&lt;&gt;"x",if('raw 1'!CC6="OK",'raw 1'!JC6,'raw 1'!CC6),"")</f>
        <v>-</v>
      </c>
      <c r="CF7" s="9" t="str">
        <f>if('raw 1'!CD6&lt;&gt;"x",if('raw 1'!CD6="OK",'raw 1'!JD6,'raw 1'!CD6),"")</f>
        <v>-</v>
      </c>
      <c r="CG7" s="9" t="str">
        <f>if('raw 1'!CE6&lt;&gt;"x",if('raw 1'!CE6="OK",'raw 1'!JE6,'raw 1'!CE6),"")</f>
        <v>-</v>
      </c>
      <c r="CH7" s="9" t="str">
        <f>if('raw 1'!CF6&lt;&gt;"x",if('raw 1'!CF6="OK",'raw 1'!JF6,'raw 1'!CF6),"")</f>
        <v>-</v>
      </c>
      <c r="CI7" s="9" t="str">
        <f>if('raw 1'!CG6&lt;&gt;"x",if('raw 1'!CG6="OK",'raw 1'!JG6,'raw 1'!CG6),"")</f>
        <v>-</v>
      </c>
      <c r="CJ7" s="9" t="str">
        <f>if('raw 1'!CH6&lt;&gt;"x",if('raw 1'!CH6="OK",'raw 1'!JH6,'raw 1'!CH6),"")</f>
        <v>-</v>
      </c>
      <c r="CK7" s="9" t="str">
        <f>if('raw 1'!CI6&lt;&gt;"x",if('raw 1'!CI6="OK",'raw 1'!JI6,'raw 1'!CI6),"")</f>
        <v>-</v>
      </c>
      <c r="CL7" s="9" t="str">
        <f>if('raw 1'!CJ6&lt;&gt;"x",if('raw 1'!CJ6="OK",'raw 1'!JJ6,'raw 1'!CJ6),"")</f>
        <v>-</v>
      </c>
      <c r="CM7" s="9" t="str">
        <f>if('raw 1'!CK6&lt;&gt;"x",if('raw 1'!CK6="OK",'raw 1'!JK6,'raw 1'!CK6),"")</f>
        <v>-</v>
      </c>
      <c r="CN7" s="9" t="str">
        <f>if('raw 1'!CL6&lt;&gt;"x",if('raw 1'!CL6="OK",'raw 1'!JL6,'raw 1'!CL6),"")</f>
        <v>-</v>
      </c>
      <c r="CO7" s="9" t="str">
        <f>if('raw 1'!CM6&lt;&gt;"x",if('raw 1'!CM6="OK",'raw 1'!JM6,'raw 1'!CM6),"")</f>
        <v>-</v>
      </c>
      <c r="CP7" s="9" t="str">
        <f>if('raw 1'!CN6&lt;&gt;"x",if('raw 1'!CN6="OK",'raw 1'!JN6,'raw 1'!CN6),"")</f>
        <v>-</v>
      </c>
      <c r="CQ7" s="9" t="str">
        <f>if('raw 1'!CO6&lt;&gt;"x",if('raw 1'!CO6="OK",'raw 1'!JO6,'raw 1'!CO6),"")</f>
        <v>-</v>
      </c>
      <c r="CR7" s="9" t="str">
        <f>if('raw 1'!CP6&lt;&gt;"x",if('raw 1'!CP6="OK",'raw 1'!JP6,'raw 1'!CP6),"")</f>
        <v>-</v>
      </c>
      <c r="CS7" s="9" t="str">
        <f>if('raw 1'!CQ6&lt;&gt;"x",if('raw 1'!CQ6="OK",'raw 1'!JQ6,'raw 1'!CQ6),"")</f>
        <v>-</v>
      </c>
      <c r="CT7" s="9" t="str">
        <f>if('raw 1'!CR6&lt;&gt;"x",if('raw 1'!CR6="OK",'raw 1'!JR6,'raw 1'!CR6),"")</f>
        <v>-</v>
      </c>
      <c r="CU7" s="9" t="str">
        <f>if('raw 1'!CS6&lt;&gt;"x",if('raw 1'!CS6="OK",'raw 1'!JS6,'raw 1'!CS6),"")</f>
        <v/>
      </c>
      <c r="CV7" s="9" t="str">
        <f>if('raw 1'!CT6&lt;&gt;"x",if('raw 1'!CT6="OK",'raw 1'!JT6,'raw 1'!CT6),"")</f>
        <v>-</v>
      </c>
      <c r="CW7" s="9" t="str">
        <f>if('raw 1'!CU6&lt;&gt;"x",if('raw 1'!CU6="OK",'raw 1'!JU6,'raw 1'!CU6),"")</f>
        <v>-</v>
      </c>
      <c r="CX7" s="9" t="str">
        <f>if('raw 1'!CV6&lt;&gt;"x",if('raw 1'!CV6="OK",'raw 1'!JV6,'raw 1'!CV6),"")</f>
        <v>-</v>
      </c>
      <c r="CY7" s="9" t="str">
        <f>if('raw 1'!CW6&lt;&gt;"x",if('raw 1'!CW6="OK",'raw 1'!JW6,'raw 1'!CW6),"")</f>
        <v>-</v>
      </c>
      <c r="CZ7" s="9" t="str">
        <f>if('raw 1'!CX6&lt;&gt;"x",if('raw 1'!CX6="OK",'raw 1'!JX6,'raw 1'!CX6),"")</f>
        <v>-</v>
      </c>
      <c r="DA7" s="9" t="str">
        <f>if('raw 1'!CY6&lt;&gt;"x",if('raw 1'!CY6="OK",'raw 1'!JY6,'raw 1'!CY6),"")</f>
        <v>-</v>
      </c>
      <c r="DB7" s="9" t="str">
        <f>if('raw 1'!CZ6&lt;&gt;"x",if('raw 1'!CZ6="OK",'raw 1'!JZ6,'raw 1'!CZ6),"")</f>
        <v>-</v>
      </c>
      <c r="DC7" s="9" t="str">
        <f>if('raw 1'!DA6&lt;&gt;"x",if('raw 1'!DA6="OK",'raw 1'!KA6,'raw 1'!DA6),"")</f>
        <v>-</v>
      </c>
      <c r="DD7" s="9" t="str">
        <f>if('raw 1'!DB6&lt;&gt;"x",if('raw 1'!DB6="OK",'raw 1'!KB6,'raw 1'!DB6),"")</f>
        <v>-</v>
      </c>
      <c r="DE7" s="9" t="str">
        <f>if('raw 1'!DC6&lt;&gt;"x",if('raw 1'!DC6="OK",'raw 1'!KC6,'raw 1'!DC6),"")</f>
        <v>-</v>
      </c>
      <c r="DF7" s="9" t="str">
        <f>if('raw 1'!DD6&lt;&gt;"x",if('raw 1'!DD6="OK",'raw 1'!KD6,'raw 1'!DD6),"")</f>
        <v>-</v>
      </c>
      <c r="DG7" s="9" t="str">
        <f>if('raw 1'!DE6&lt;&gt;"x",if('raw 1'!DE6="OK",'raw 1'!KE6,'raw 1'!DE6),"")</f>
        <v>-</v>
      </c>
      <c r="DH7" s="9" t="str">
        <f>if('raw 1'!DF6&lt;&gt;"x",if('raw 1'!DF6="OK",'raw 1'!KF6,'raw 1'!DF6),"")</f>
        <v>-</v>
      </c>
      <c r="DI7" s="9" t="str">
        <f>if('raw 1'!DG6&lt;&gt;"x",if('raw 1'!DG6="OK",'raw 1'!KG6,'raw 1'!DG6),"")</f>
        <v>-</v>
      </c>
      <c r="DJ7" s="9" t="str">
        <f>if('raw 1'!DH6&lt;&gt;"x",if('raw 1'!DH6="OK",'raw 1'!KH6,'raw 1'!DH6),"")</f>
        <v>-</v>
      </c>
      <c r="DK7" s="9" t="str">
        <f>if('raw 1'!DI6&lt;&gt;"x",if('raw 1'!DI6="OK",'raw 1'!KI6,'raw 1'!DI6),"")</f>
        <v>-</v>
      </c>
      <c r="DL7" s="9" t="str">
        <f>if('raw 1'!DJ6&lt;&gt;"x",if('raw 1'!DJ6="OK",'raw 1'!KJ6,'raw 1'!DJ6),"")</f>
        <v>-</v>
      </c>
      <c r="DM7" s="9" t="str">
        <f>if('raw 1'!DK6&lt;&gt;"x",if('raw 1'!DK6="OK",'raw 1'!KK6,'raw 1'!DK6),"")</f>
        <v>-</v>
      </c>
      <c r="DN7" s="9" t="str">
        <f>if('raw 1'!DL6&lt;&gt;"x",if('raw 1'!DL6="OK",'raw 1'!KL6,'raw 1'!DL6),"")</f>
        <v>-</v>
      </c>
      <c r="DO7" s="9" t="str">
        <f>if('raw 1'!DM6&lt;&gt;"x",if('raw 1'!DM6="OK",'raw 1'!KM6,'raw 1'!DM6),"")</f>
        <v>-</v>
      </c>
      <c r="DP7" s="9" t="str">
        <f>if('raw 1'!DN6&lt;&gt;"x",if('raw 1'!DN6="OK",'raw 1'!KN6,'raw 1'!DN6),"")</f>
        <v>-</v>
      </c>
      <c r="DQ7" s="9" t="str">
        <f>if('raw 1'!DO6&lt;&gt;"x",if('raw 1'!DO6="OK",'raw 1'!KO6,'raw 1'!DO6),"")</f>
        <v>-</v>
      </c>
      <c r="DR7" s="9" t="str">
        <f>if('raw 1'!DP6&lt;&gt;"x",if('raw 1'!DP6="OK",'raw 1'!KP6,'raw 1'!DP6),"")</f>
        <v>-</v>
      </c>
      <c r="DS7" s="9" t="str">
        <f>if('raw 1'!DQ6&lt;&gt;"x",if('raw 1'!DQ6="OK",'raw 1'!KQ6,'raw 1'!DQ6),"")</f>
        <v>-</v>
      </c>
      <c r="DT7" s="9" t="str">
        <f>if('raw 1'!DR6&lt;&gt;"x",if('raw 1'!DR6="OK",'raw 1'!KR6,'raw 1'!DR6),"")</f>
        <v>-</v>
      </c>
      <c r="DU7" s="9" t="str">
        <f>if('raw 1'!DS6&lt;&gt;"x",if('raw 1'!DS6="OK",'raw 1'!KS6,'raw 1'!DS6),"")</f>
        <v>-</v>
      </c>
      <c r="DV7" s="9" t="str">
        <f>if('raw 1'!DT6&lt;&gt;"x",if('raw 1'!DT6="OK",'raw 1'!KT6,'raw 1'!DT6),"")</f>
        <v>-</v>
      </c>
      <c r="DW7" s="9" t="str">
        <f>if('raw 1'!DU6&lt;&gt;"x",if('raw 1'!DU6="OK",'raw 1'!KU6,'raw 1'!DU6),"")</f>
        <v>-</v>
      </c>
      <c r="DX7" s="9" t="str">
        <f>if('raw 1'!DV6&lt;&gt;"x",if('raw 1'!DV6="OK",'raw 1'!KV6,'raw 1'!DV6),"")</f>
        <v>-</v>
      </c>
      <c r="DY7" s="9" t="str">
        <f>if('raw 1'!DW6&lt;&gt;"x",if('raw 1'!DW6="OK",'raw 1'!KW6,'raw 1'!DW6),"")</f>
        <v>-</v>
      </c>
      <c r="DZ7" s="9" t="str">
        <f>if('raw 1'!DX6&lt;&gt;"x",if('raw 1'!DX6="OK",'raw 1'!KX6,'raw 1'!DX6),"")</f>
        <v>-</v>
      </c>
      <c r="EA7" s="9" t="str">
        <f>if('raw 1'!DY6&lt;&gt;"x",if('raw 1'!DY6="OK",'raw 1'!KY6,'raw 1'!DY6),"")</f>
        <v>-</v>
      </c>
      <c r="EB7" s="9" t="str">
        <f>if('raw 1'!DZ6&lt;&gt;"x",if('raw 1'!DZ6="OK",'raw 1'!KZ6,'raw 1'!DZ6),"")</f>
        <v/>
      </c>
      <c r="EC7" s="9">
        <f>if('raw 1'!EA6&lt;&gt;"x",if('raw 1'!EA6="OK",'raw 1'!LA6,'raw 1'!EA6),"")</f>
        <v>1</v>
      </c>
      <c r="ED7" s="9">
        <f>if('raw 1'!EB6&lt;&gt;"x",if('raw 1'!EB6="OK",'raw 1'!LB6,'raw 1'!EB6),"")</f>
        <v>1</v>
      </c>
      <c r="EE7" s="9">
        <f>if('raw 1'!EC6&lt;&gt;"x",if('raw 1'!EC6="OK",'raw 1'!LC6,'raw 1'!EC6),"")</f>
        <v>1</v>
      </c>
      <c r="EF7" s="9">
        <f>if('raw 1'!ED6&lt;&gt;"x",if('raw 1'!ED6="OK",'raw 1'!LD6,'raw 1'!ED6),"")</f>
        <v>1</v>
      </c>
      <c r="EG7" s="9">
        <f>if('raw 1'!EE6&lt;&gt;"x",if('raw 1'!EE6="OK",'raw 1'!LE6,'raw 1'!EE6),"")</f>
        <v>1</v>
      </c>
      <c r="EH7" s="9">
        <f>if('raw 1'!EF6&lt;&gt;"x",if('raw 1'!EF6="OK",'raw 1'!LF6,'raw 1'!EF6),"")</f>
        <v>1</v>
      </c>
      <c r="EI7" s="9">
        <f>if('raw 1'!EG6&lt;&gt;"x",if('raw 1'!EG6="OK",'raw 1'!LG6,'raw 1'!EG6),"")</f>
        <v>1</v>
      </c>
      <c r="EJ7" s="9">
        <f>if('raw 1'!EH6&lt;&gt;"x",if('raw 1'!EH6="OK",'raw 1'!LH6,'raw 1'!EH6),"")</f>
        <v>1</v>
      </c>
      <c r="EK7" s="9">
        <f>if('raw 1'!EI6&lt;&gt;"x",if('raw 1'!EI6="OK",'raw 1'!LI6,'raw 1'!EI6),"")</f>
        <v>1</v>
      </c>
      <c r="EL7" s="9">
        <f>if('raw 1'!EJ6&lt;&gt;"x",if('raw 1'!EJ6="OK",'raw 1'!LJ6,'raw 1'!EJ6),"")</f>
        <v>1</v>
      </c>
      <c r="EM7" s="9">
        <f>if('raw 1'!EK6&lt;&gt;"x",if('raw 1'!EK6="OK",'raw 1'!LK6,'raw 1'!EK6),"")</f>
        <v>1</v>
      </c>
      <c r="EN7" s="9">
        <f>if('raw 1'!EL6&lt;&gt;"x",if('raw 1'!EL6="OK",'raw 1'!LL6,'raw 1'!EL6),"")</f>
        <v>1</v>
      </c>
      <c r="EO7" s="9">
        <f>if('raw 1'!EM6&lt;&gt;"x",if('raw 1'!EM6="OK",'raw 1'!LM6,'raw 1'!EM6),"")</f>
        <v>1</v>
      </c>
      <c r="EP7" s="9">
        <f>if('raw 1'!EN6&lt;&gt;"x",if('raw 1'!EN6="OK",'raw 1'!LN6,'raw 1'!EN6),"")</f>
        <v>1</v>
      </c>
      <c r="EQ7" s="9">
        <f>if('raw 1'!EO6&lt;&gt;"x",if('raw 1'!EO6="OK",'raw 1'!LO6,'raw 1'!EO6),"")</f>
        <v>1</v>
      </c>
      <c r="ER7" s="9">
        <f>if('raw 1'!EP6&lt;&gt;"x",if('raw 1'!EP6="OK",'raw 1'!LP6,'raw 1'!EP6),"")</f>
        <v>1</v>
      </c>
      <c r="ES7" s="9" t="str">
        <f>if('raw 1'!EQ6&lt;&gt;"x",if('raw 1'!EQ6="OK",'raw 1'!LQ6,'raw 1'!EQ6),"")</f>
        <v/>
      </c>
      <c r="ET7" s="9">
        <f>if('raw 1'!ER6&lt;&gt;"x",if('raw 1'!ER6="OK",'raw 1'!LR6,'raw 1'!ER6),"")</f>
        <v>1</v>
      </c>
      <c r="EU7" s="9">
        <f>if('raw 1'!ES6&lt;&gt;"x",if('raw 1'!ES6="OK",'raw 1'!LS6,'raw 1'!ES6),"")</f>
        <v>1</v>
      </c>
      <c r="EV7" s="9">
        <f>if('raw 1'!ET6&lt;&gt;"x",if('raw 1'!ET6="OK",'raw 1'!LT6,'raw 1'!ET6),"")</f>
        <v>1</v>
      </c>
      <c r="EW7" s="9">
        <f>if('raw 1'!EU6&lt;&gt;"x",if('raw 1'!EU6="OK",'raw 1'!LU6,'raw 1'!EU6),"")</f>
        <v>1</v>
      </c>
      <c r="EX7" s="9">
        <f>if('raw 1'!EV6&lt;&gt;"x",if('raw 1'!EV6="OK",'raw 1'!LV6,'raw 1'!EV6),"")</f>
        <v>1</v>
      </c>
      <c r="EY7" s="9">
        <f>if('raw 1'!EW6&lt;&gt;"x",if('raw 1'!EW6="OK",'raw 1'!LW6,'raw 1'!EW6),"")</f>
        <v>1</v>
      </c>
      <c r="EZ7" s="9">
        <f>if('raw 1'!EX6&lt;&gt;"x",if('raw 1'!EX6="OK",'raw 1'!LX6,'raw 1'!EX6),"")</f>
        <v>1</v>
      </c>
      <c r="FA7" s="9">
        <f>if('raw 1'!EY6&lt;&gt;"x",if('raw 1'!EY6="OK",'raw 1'!LY6,'raw 1'!EY6),"")</f>
        <v>1</v>
      </c>
      <c r="FB7" s="9">
        <f>if('raw 1'!EZ6&lt;&gt;"x",if('raw 1'!EZ6="OK",'raw 1'!LZ6,'raw 1'!EZ6),"")</f>
        <v>1</v>
      </c>
      <c r="FC7" s="9">
        <f>if('raw 1'!FA6&lt;&gt;"x",if('raw 1'!FA6="OK",'raw 1'!MA6,'raw 1'!FA6),"")</f>
        <v>1</v>
      </c>
      <c r="FD7" s="9">
        <f>if('raw 1'!FB6&lt;&gt;"x",if('raw 1'!FB6="OK",'raw 1'!MB6,'raw 1'!FB6),"")</f>
        <v>1</v>
      </c>
      <c r="FE7" s="9">
        <f>if('raw 1'!FC6&lt;&gt;"x",if('raw 1'!FC6="OK",'raw 1'!MC6,'raw 1'!FC6),"")</f>
        <v>1</v>
      </c>
      <c r="FF7" s="9">
        <f>if('raw 1'!FD6&lt;&gt;"x",if('raw 1'!FD6="OK",'raw 1'!MD6,'raw 1'!FD6),"")</f>
        <v>1</v>
      </c>
      <c r="FG7" s="9">
        <f>if('raw 1'!FE6&lt;&gt;"x",if('raw 1'!FE6="OK",'raw 1'!ME6,'raw 1'!FE6),"")</f>
        <v>1</v>
      </c>
      <c r="FH7" s="9">
        <f>if('raw 1'!FF6&lt;&gt;"x",if('raw 1'!FF6="OK",'raw 1'!MF6,'raw 1'!FF6),"")</f>
        <v>1</v>
      </c>
      <c r="FI7" s="9">
        <f>if('raw 1'!FG6&lt;&gt;"x",if('raw 1'!FG6="OK",'raw 1'!MG6,'raw 1'!FG6),"")</f>
        <v>1</v>
      </c>
      <c r="FJ7" s="9">
        <f>if('raw 1'!FH6&lt;&gt;"x",if('raw 1'!FH6="OK",'raw 1'!MH6,'raw 1'!FH6),"")</f>
        <v>1</v>
      </c>
      <c r="FK7" s="9">
        <f>if('raw 1'!FI6&lt;&gt;"x",if('raw 1'!FI6="OK",'raw 1'!MI6,'raw 1'!FI6),"")</f>
        <v>1</v>
      </c>
      <c r="FL7" s="9">
        <f>if('raw 1'!FJ6&lt;&gt;"x",if('raw 1'!FJ6="OK",'raw 1'!MJ6,'raw 1'!FJ6),"")</f>
        <v>1</v>
      </c>
      <c r="FM7" s="9">
        <f>if('raw 1'!FK6&lt;&gt;"x",if('raw 1'!FK6="OK",'raw 1'!MK6,'raw 1'!FK6),"")</f>
        <v>1</v>
      </c>
      <c r="FN7" s="9">
        <f>if('raw 1'!FL6&lt;&gt;"x",if('raw 1'!FL6="OK",'raw 1'!ML6,'raw 1'!FL6),"")</f>
        <v>1</v>
      </c>
      <c r="FO7" s="9">
        <f>if('raw 1'!FM6&lt;&gt;"x",if('raw 1'!FM6="OK",'raw 1'!MM6,'raw 1'!FM6),"")</f>
        <v>1</v>
      </c>
      <c r="FP7" s="9">
        <f>if('raw 1'!FN6&lt;&gt;"x",if('raw 1'!FN6="OK",'raw 1'!MN6,'raw 1'!FN6),"")</f>
        <v>1</v>
      </c>
      <c r="FQ7" s="9">
        <f>if('raw 1'!FO6&lt;&gt;"x",if('raw 1'!FO6="OK",'raw 1'!MO6,'raw 1'!FO6),"")</f>
        <v>1</v>
      </c>
      <c r="FR7" s="9">
        <f>if('raw 1'!FP6&lt;&gt;"x",if('raw 1'!FP6="OK",'raw 1'!MP6,'raw 1'!FP6),"")</f>
        <v>1</v>
      </c>
      <c r="FS7" s="9">
        <f>if('raw 1'!FQ6&lt;&gt;"x",if('raw 1'!FQ6="OK",'raw 1'!MQ6,'raw 1'!FQ6),"")</f>
        <v>1</v>
      </c>
      <c r="FT7" s="9">
        <f>if('raw 1'!FR6&lt;&gt;"x",if('raw 1'!FR6="OK",'raw 1'!MR6,'raw 1'!FR6),"")</f>
        <v>1</v>
      </c>
      <c r="FU7" s="9">
        <f>if('raw 1'!FS6&lt;&gt;"x",if('raw 1'!FS6="OK",'raw 1'!MS6,'raw 1'!FS6),"")</f>
        <v>1</v>
      </c>
      <c r="FV7" s="9" t="str">
        <f>if('raw 1'!FT6&lt;&gt;"x",if('raw 1'!FT6="OK",'raw 1'!MT6,'raw 1'!FT6),"")</f>
        <v/>
      </c>
      <c r="FW7" s="9">
        <f>if('raw 1'!FU6&lt;&gt;"x",if('raw 1'!FU6="OK",'raw 1'!MU6,'raw 1'!FU6),"")</f>
        <v>1</v>
      </c>
      <c r="FX7" s="9">
        <f>if('raw 1'!FV6&lt;&gt;"x",if('raw 1'!FV6="OK",'raw 1'!MV6,'raw 1'!FV6),"")</f>
        <v>1</v>
      </c>
      <c r="FY7" s="9">
        <f>if('raw 1'!FW6&lt;&gt;"x",if('raw 1'!FW6="OK",'raw 1'!MW6,'raw 1'!FW6),"")</f>
        <v>1</v>
      </c>
      <c r="FZ7" s="9">
        <f>if('raw 1'!FX6&lt;&gt;"x",if('raw 1'!FX6="OK",'raw 1'!MX6,'raw 1'!FX6),"")</f>
        <v>1</v>
      </c>
      <c r="GA7" s="9">
        <f>if('raw 1'!FY6&lt;&gt;"x",if('raw 1'!FY6="OK",'raw 1'!MY6,'raw 1'!FY6),"")</f>
        <v>1</v>
      </c>
      <c r="GB7" s="9">
        <f>if('raw 1'!FZ6&lt;&gt;"x",if('raw 1'!FZ6="OK",'raw 1'!MZ6,'raw 1'!FZ6),"")</f>
        <v>1</v>
      </c>
      <c r="GC7" s="9">
        <f>if('raw 1'!GA6&lt;&gt;"x",if('raw 1'!GA6="OK",'raw 1'!NA6,'raw 1'!GA6),"")</f>
        <v>1</v>
      </c>
      <c r="GD7" s="9">
        <f>if('raw 1'!GB6&lt;&gt;"x",if('raw 1'!GB6="OK",'raw 1'!NB6,'raw 1'!GB6),"")</f>
        <v>1</v>
      </c>
      <c r="GE7" s="9">
        <f>if('raw 1'!GC6&lt;&gt;"x",if('raw 1'!GC6="OK",'raw 1'!NC6,'raw 1'!GC6),"")</f>
        <v>1</v>
      </c>
      <c r="GF7" s="9">
        <f>if('raw 1'!GD6&lt;&gt;"x",if('raw 1'!GD6="OK",'raw 1'!ND6,'raw 1'!GD6),"")</f>
        <v>1</v>
      </c>
      <c r="GG7" s="9">
        <f>if('raw 1'!GE6&lt;&gt;"x",if('raw 1'!GE6="OK",'raw 1'!NE6,'raw 1'!GE6),"")</f>
        <v>1</v>
      </c>
      <c r="GH7" s="9">
        <f>if('raw 1'!GF6&lt;&gt;"x",if('raw 1'!GF6="OK",'raw 1'!NF6,'raw 1'!GF6),"")</f>
        <v>1</v>
      </c>
      <c r="GI7" s="9">
        <f>if('raw 1'!GG6&lt;&gt;"x",if('raw 1'!GG6="OK",'raw 1'!NG6,'raw 1'!GG6),"")</f>
        <v>1</v>
      </c>
      <c r="GJ7" s="9">
        <f>if('raw 1'!GH6&lt;&gt;"x",if('raw 1'!GH6="OK",'raw 1'!NH6,'raw 1'!GH6),"")</f>
        <v>1</v>
      </c>
      <c r="GK7" s="9">
        <f>if('raw 1'!GI6&lt;&gt;"x",if('raw 1'!GI6="OK",'raw 1'!NI6,'raw 1'!GI6),"")</f>
        <v>1</v>
      </c>
      <c r="GL7" s="9">
        <f>if('raw 1'!GJ6&lt;&gt;"x",if('raw 1'!GJ6="OK",'raw 1'!NJ6,'raw 1'!GJ6),"")</f>
        <v>1</v>
      </c>
      <c r="GM7" s="9" t="str">
        <f>if('raw 1'!GK6&lt;&gt;"x",if('raw 1'!GK6="OK",'raw 1'!NK6,'raw 1'!GK6),"")</f>
        <v>WA</v>
      </c>
      <c r="GN7" s="9" t="str">
        <f>if('raw 1'!GL6&lt;&gt;"x",if('raw 1'!GL6="OK",'raw 1'!NL6,'raw 1'!GL6),"")</f>
        <v>WA</v>
      </c>
      <c r="GO7" s="9" t="str">
        <f>if('raw 1'!GM6&lt;&gt;"x",if('raw 1'!GM6="OK",'raw 1'!NM6,'raw 1'!GM6),"")</f>
        <v>WA</v>
      </c>
      <c r="GP7" s="9" t="str">
        <f>if('raw 1'!GN6&lt;&gt;"x",if('raw 1'!GN6="OK",'raw 1'!NN6,'raw 1'!GN6),"")</f>
        <v>WA</v>
      </c>
      <c r="GQ7" s="9" t="str">
        <f>if('raw 1'!GO6&lt;&gt;"x",if('raw 1'!GO6="OK",'raw 1'!NO6,'raw 1'!GO6),"")</f>
        <v>WA</v>
      </c>
      <c r="GR7" s="9" t="str">
        <f>if('raw 1'!GP6&lt;&gt;"x",if('raw 1'!GP6="OK",'raw 1'!NP6,'raw 1'!GP6),"")</f>
        <v>WA</v>
      </c>
      <c r="GS7" s="9" t="str">
        <f>if('raw 1'!GQ6&lt;&gt;"x",if('raw 1'!GQ6="OK",'raw 1'!NQ6,'raw 1'!GQ6),"")</f>
        <v>WA</v>
      </c>
      <c r="GT7" s="9" t="str">
        <f>if('raw 1'!GR6&lt;&gt;"x",if('raw 1'!GR6="OK",'raw 1'!NR6,'raw 1'!GR6),"")</f>
        <v>WA</v>
      </c>
      <c r="GU7" s="9" t="str">
        <f>if('raw 1'!GS6&lt;&gt;"x",if('raw 1'!GS6="OK",'raw 1'!NS6,'raw 1'!GS6),"")</f>
        <v/>
      </c>
    </row>
    <row r="8">
      <c r="A8" s="5"/>
      <c r="B8" s="5"/>
      <c r="C8" s="5">
        <f>if(B8="d","diskv. iz ciklusa",if(B8="d1","diskv. iz kruga",if($E8="ODOBREN",(if(countif(H:H,"="&amp;H8)=1,countif(H:H,"&gt;"&amp;H8)+1,concatenate(countif(H:H,"&gt;"&amp;H8)+1," - ",countif(H:H,"&gt;="&amp;H8)))),empty)))</f>
        <v>6</v>
      </c>
      <c r="D8" s="6" t="str">
        <f>'raw 1'!B7</f>
        <v>maksimb</v>
      </c>
      <c r="E8" s="6" t="str">
        <f>'raw 1'!F7</f>
        <v>ODOBREN</v>
      </c>
      <c r="F8" s="6" t="str">
        <f>if($E8="ODOBREN",'raw 1'!C7,"")</f>
        <v>Maksim</v>
      </c>
      <c r="G8" s="6" t="str">
        <f>if($E8="ODOBREN",'raw 1'!D7,"")</f>
        <v>Bjelić</v>
      </c>
      <c r="H8" s="7">
        <f>if($E8="ODOBREN",I8,empty)</f>
        <v>256</v>
      </c>
      <c r="I8" s="7">
        <f>if(B8&lt;&gt;"d",IF(M8 = "A", SUM(R8:T8), SUM(O8:Q8)),empty)</f>
        <v>256</v>
      </c>
      <c r="J8" s="6" t="str">
        <f>if($E8="ODOBREN",'raw 1'!G7,"")</f>
        <v>Novi Sad</v>
      </c>
      <c r="K8" s="6" t="str">
        <f>if($E8="ODOBREN",'raw 1'!H7,"")</f>
        <v>Gimnazija Jovan Jovanović Zmaj</v>
      </c>
      <c r="L8" s="6" t="str">
        <f>if($E8="ODOBREN",'raw 1'!I7,"")</f>
        <v>I</v>
      </c>
      <c r="M8" s="6" t="str">
        <f>if($E8="ODOBREN",'raw 1'!J7,"")</f>
        <v>B</v>
      </c>
      <c r="N8" s="6" t="str">
        <f>if($E8="ODOBREN",'raw 1'!K8,"")</f>
        <v>Jelena Hadži-Purić</v>
      </c>
      <c r="O8" s="8">
        <f>'raw 1'!M7</f>
        <v>100</v>
      </c>
      <c r="P8" s="9">
        <f>'raw 1'!N7</f>
        <v>100</v>
      </c>
      <c r="Q8" s="9">
        <f>'raw 1'!O7</f>
        <v>56</v>
      </c>
      <c r="R8" s="9" t="str">
        <f>'raw 1'!P7</f>
        <v>-</v>
      </c>
      <c r="S8" s="9" t="str">
        <f>'raw 1'!Q7</f>
        <v>-</v>
      </c>
      <c r="T8" s="9" t="str">
        <f>'raw 1'!R7</f>
        <v>-</v>
      </c>
      <c r="U8" s="9" t="str">
        <f>if('raw 1'!S7&lt;&gt;"x",if('raw 1'!S7="OK",'raw 1'!GS7,'raw 1'!S7),"")</f>
        <v/>
      </c>
      <c r="V8" s="9" t="str">
        <f>if('raw 1'!T7&lt;&gt;"x",if('raw 1'!T7="OK",'raw 1'!GT7,'raw 1'!T7),"")</f>
        <v/>
      </c>
      <c r="W8" s="9">
        <f>if('raw 1'!U7&lt;&gt;"x",if('raw 1'!U7="OK",'raw 1'!GU7,'raw 1'!U7),"")</f>
        <v>1</v>
      </c>
      <c r="X8" s="9">
        <f>if('raw 1'!V7&lt;&gt;"x",if('raw 1'!V7="OK",'raw 1'!GV7,'raw 1'!V7),"")</f>
        <v>1</v>
      </c>
      <c r="Y8" s="9">
        <f>if('raw 1'!W7&lt;&gt;"x",if('raw 1'!W7="OK",'raw 1'!GW7,'raw 1'!W7),"")</f>
        <v>1</v>
      </c>
      <c r="Z8" s="9">
        <f>if('raw 1'!X7&lt;&gt;"x",if('raw 1'!X7="OK",'raw 1'!GX7,'raw 1'!X7),"")</f>
        <v>1</v>
      </c>
      <c r="AA8" s="9">
        <f>if('raw 1'!Y7&lt;&gt;"x",if('raw 1'!Y7="OK",'raw 1'!GY7,'raw 1'!Y7),"")</f>
        <v>1</v>
      </c>
      <c r="AB8" s="9">
        <f>if('raw 1'!Z7&lt;&gt;"x",if('raw 1'!Z7="OK",'raw 1'!GZ7,'raw 1'!Z7),"")</f>
        <v>1</v>
      </c>
      <c r="AC8" s="9">
        <f>if('raw 1'!AA7&lt;&gt;"x",if('raw 1'!AA7="OK",'raw 1'!HA7,'raw 1'!AA7),"")</f>
        <v>1</v>
      </c>
      <c r="AD8" s="9">
        <f>if('raw 1'!AB7&lt;&gt;"x",if('raw 1'!AB7="OK",'raw 1'!HB7,'raw 1'!AB7),"")</f>
        <v>1</v>
      </c>
      <c r="AE8" s="9">
        <f>if('raw 1'!AC7&lt;&gt;"x",if('raw 1'!AC7="OK",'raw 1'!HC7,'raw 1'!AC7),"")</f>
        <v>1</v>
      </c>
      <c r="AF8" s="9">
        <f>if('raw 1'!AD7&lt;&gt;"x",if('raw 1'!AD7="OK",'raw 1'!HD7,'raw 1'!AD7),"")</f>
        <v>1</v>
      </c>
      <c r="AG8" s="9">
        <f>if('raw 1'!AE7&lt;&gt;"x",if('raw 1'!AE7="OK",'raw 1'!HE7,'raw 1'!AE7),"")</f>
        <v>1</v>
      </c>
      <c r="AH8" s="9">
        <f>if('raw 1'!AF7&lt;&gt;"x",if('raw 1'!AF7="OK",'raw 1'!HF7,'raw 1'!AF7),"")</f>
        <v>1</v>
      </c>
      <c r="AI8" s="9">
        <f>if('raw 1'!AG7&lt;&gt;"x",if('raw 1'!AG7="OK",'raw 1'!HG7,'raw 1'!AG7),"")</f>
        <v>1</v>
      </c>
      <c r="AJ8" s="9">
        <f>if('raw 1'!AH7&lt;&gt;"x",if('raw 1'!AH7="OK",'raw 1'!HH7,'raw 1'!AH7),"")</f>
        <v>1</v>
      </c>
      <c r="AK8" s="9">
        <f>if('raw 1'!AI7&lt;&gt;"x",if('raw 1'!AI7="OK",'raw 1'!HI7,'raw 1'!AI7),"")</f>
        <v>1</v>
      </c>
      <c r="AL8" s="9">
        <f>if('raw 1'!AJ7&lt;&gt;"x",if('raw 1'!AJ7="OK",'raw 1'!HJ7,'raw 1'!AJ7),"")</f>
        <v>1</v>
      </c>
      <c r="AM8" s="9">
        <f>if('raw 1'!AK7&lt;&gt;"x",if('raw 1'!AK7="OK",'raw 1'!HK7,'raw 1'!AK7),"")</f>
        <v>1</v>
      </c>
      <c r="AN8" s="9">
        <f>if('raw 1'!AL7&lt;&gt;"x",if('raw 1'!AL7="OK",'raw 1'!HL7,'raw 1'!AL7),"")</f>
        <v>1</v>
      </c>
      <c r="AO8" s="9">
        <f>if('raw 1'!AM7&lt;&gt;"x",if('raw 1'!AM7="OK",'raw 1'!HM7,'raw 1'!AM7),"")</f>
        <v>1</v>
      </c>
      <c r="AP8" s="9">
        <f>if('raw 1'!AN7&lt;&gt;"x",if('raw 1'!AN7="OK",'raw 1'!HN7,'raw 1'!AN7),"")</f>
        <v>1</v>
      </c>
      <c r="AQ8" s="9">
        <f>if('raw 1'!AO7&lt;&gt;"x",if('raw 1'!AO7="OK",'raw 1'!HO7,'raw 1'!AO7),"")</f>
        <v>1</v>
      </c>
      <c r="AR8" s="9">
        <f>if('raw 1'!AP7&lt;&gt;"x",if('raw 1'!AP7="OK",'raw 1'!HP7,'raw 1'!AP7),"")</f>
        <v>1</v>
      </c>
      <c r="AS8" s="9">
        <f>if('raw 1'!AQ7&lt;&gt;"x",if('raw 1'!AQ7="OK",'raw 1'!HQ7,'raw 1'!AQ7),"")</f>
        <v>1</v>
      </c>
      <c r="AT8" s="9">
        <f>if('raw 1'!AR7&lt;&gt;"x",if('raw 1'!AR7="OK",'raw 1'!HR7,'raw 1'!AR7),"")</f>
        <v>1</v>
      </c>
      <c r="AU8" s="9">
        <f>if('raw 1'!AS7&lt;&gt;"x",if('raw 1'!AS7="OK",'raw 1'!HS7,'raw 1'!AS7),"")</f>
        <v>1</v>
      </c>
      <c r="AV8" s="9">
        <f>if('raw 1'!AT7&lt;&gt;"x",if('raw 1'!AT7="OK",'raw 1'!HT7,'raw 1'!AT7),"")</f>
        <v>1</v>
      </c>
      <c r="AW8" s="9">
        <f>if('raw 1'!AU7&lt;&gt;"x",if('raw 1'!AU7="OK",'raw 1'!HU7,'raw 1'!AU7),"")</f>
        <v>1</v>
      </c>
      <c r="AX8" s="9">
        <f>if('raw 1'!AV7&lt;&gt;"x",if('raw 1'!AV7="OK",'raw 1'!HV7,'raw 1'!AV7),"")</f>
        <v>1</v>
      </c>
      <c r="AY8" s="9">
        <f>if('raw 1'!AW7&lt;&gt;"x",if('raw 1'!AW7="OK",'raw 1'!HW7,'raw 1'!AW7),"")</f>
        <v>1</v>
      </c>
      <c r="AZ8" s="9">
        <f>if('raw 1'!AX7&lt;&gt;"x",if('raw 1'!AX7="OK",'raw 1'!HX7,'raw 1'!AX7),"")</f>
        <v>1</v>
      </c>
      <c r="BA8" s="9">
        <f>if('raw 1'!AY7&lt;&gt;"x",if('raw 1'!AY7="OK",'raw 1'!HY7,'raw 1'!AY7),"")</f>
        <v>1</v>
      </c>
      <c r="BB8" s="9">
        <f>if('raw 1'!AZ7&lt;&gt;"x",if('raw 1'!AZ7="OK",'raw 1'!HZ7,'raw 1'!AZ7),"")</f>
        <v>1</v>
      </c>
      <c r="BC8" s="9">
        <f>if('raw 1'!BA7&lt;&gt;"x",if('raw 1'!BA7="OK",'raw 1'!IA7,'raw 1'!BA7),"")</f>
        <v>1</v>
      </c>
      <c r="BD8" s="9">
        <f>if('raw 1'!BB7&lt;&gt;"x",if('raw 1'!BB7="OK",'raw 1'!IB7,'raw 1'!BB7),"")</f>
        <v>1</v>
      </c>
      <c r="BE8" s="9">
        <f>if('raw 1'!BC7&lt;&gt;"x",if('raw 1'!BC7="OK",'raw 1'!IC7,'raw 1'!BC7),"")</f>
        <v>1</v>
      </c>
      <c r="BF8" s="9">
        <f>if('raw 1'!BD7&lt;&gt;"x",if('raw 1'!BD7="OK",'raw 1'!ID7,'raw 1'!BD7),"")</f>
        <v>1</v>
      </c>
      <c r="BG8" s="9">
        <f>if('raw 1'!BE7&lt;&gt;"x",if('raw 1'!BE7="OK",'raw 1'!IE7,'raw 1'!BE7),"")</f>
        <v>1</v>
      </c>
      <c r="BH8" s="9">
        <f>if('raw 1'!BF7&lt;&gt;"x",if('raw 1'!BF7="OK",'raw 1'!IF7,'raw 1'!BF7),"")</f>
        <v>1</v>
      </c>
      <c r="BI8" s="9">
        <f>if('raw 1'!BG7&lt;&gt;"x",if('raw 1'!BG7="OK",'raw 1'!IG7,'raw 1'!BG7),"")</f>
        <v>1</v>
      </c>
      <c r="BJ8" s="9">
        <f>if('raw 1'!BH7&lt;&gt;"x",if('raw 1'!BH7="OK",'raw 1'!IH7,'raw 1'!BH7),"")</f>
        <v>1</v>
      </c>
      <c r="BK8" s="9">
        <f>if('raw 1'!BI7&lt;&gt;"x",if('raw 1'!BI7="OK",'raw 1'!II7,'raw 1'!BI7),"")</f>
        <v>1</v>
      </c>
      <c r="BL8" s="9">
        <f>if('raw 1'!BJ7&lt;&gt;"x",if('raw 1'!BJ7="OK",'raw 1'!IJ7,'raw 1'!BJ7),"")</f>
        <v>1</v>
      </c>
      <c r="BM8" s="9" t="str">
        <f>if('raw 1'!BK7&lt;&gt;"x",if('raw 1'!BK7="OK",'raw 1'!IK7,'raw 1'!BK7),"")</f>
        <v/>
      </c>
      <c r="BN8" s="9">
        <f>if('raw 1'!BL7&lt;&gt;"x",if('raw 1'!BL7="OK",'raw 1'!IL7,'raw 1'!BL7),"")</f>
        <v>1</v>
      </c>
      <c r="BO8" s="9">
        <f>if('raw 1'!BM7&lt;&gt;"x",if('raw 1'!BM7="OK",'raw 1'!IM7,'raw 1'!BM7),"")</f>
        <v>1</v>
      </c>
      <c r="BP8" s="9">
        <f>if('raw 1'!BN7&lt;&gt;"x",if('raw 1'!BN7="OK",'raw 1'!IN7,'raw 1'!BN7),"")</f>
        <v>1</v>
      </c>
      <c r="BQ8" s="9">
        <f>if('raw 1'!BO7&lt;&gt;"x",if('raw 1'!BO7="OK",'raw 1'!IO7,'raw 1'!BO7),"")</f>
        <v>1</v>
      </c>
      <c r="BR8" s="9">
        <f>if('raw 1'!BP7&lt;&gt;"x",if('raw 1'!BP7="OK",'raw 1'!IP7,'raw 1'!BP7),"")</f>
        <v>1</v>
      </c>
      <c r="BS8" s="9">
        <f>if('raw 1'!BQ7&lt;&gt;"x",if('raw 1'!BQ7="OK",'raw 1'!IQ7,'raw 1'!BQ7),"")</f>
        <v>1</v>
      </c>
      <c r="BT8" s="9">
        <f>if('raw 1'!BR7&lt;&gt;"x",if('raw 1'!BR7="OK",'raw 1'!IR7,'raw 1'!BR7),"")</f>
        <v>1</v>
      </c>
      <c r="BU8" s="9">
        <f>if('raw 1'!BS7&lt;&gt;"x",if('raw 1'!BS7="OK",'raw 1'!IS7,'raw 1'!BS7),"")</f>
        <v>1</v>
      </c>
      <c r="BV8" s="9">
        <f>if('raw 1'!BT7&lt;&gt;"x",if('raw 1'!BT7="OK",'raw 1'!IT7,'raw 1'!BT7),"")</f>
        <v>1</v>
      </c>
      <c r="BW8" s="9">
        <f>if('raw 1'!BU7&lt;&gt;"x",if('raw 1'!BU7="OK",'raw 1'!IU7,'raw 1'!BU7),"")</f>
        <v>1</v>
      </c>
      <c r="BX8" s="9">
        <f>if('raw 1'!BV7&lt;&gt;"x",if('raw 1'!BV7="OK",'raw 1'!IV7,'raw 1'!BV7),"")</f>
        <v>1</v>
      </c>
      <c r="BY8" s="9">
        <f>if('raw 1'!BW7&lt;&gt;"x",if('raw 1'!BW7="OK",'raw 1'!IW7,'raw 1'!BW7),"")</f>
        <v>1</v>
      </c>
      <c r="BZ8" s="9">
        <f>if('raw 1'!BX7&lt;&gt;"x",if('raw 1'!BX7="OK",'raw 1'!IX7,'raw 1'!BX7),"")</f>
        <v>1</v>
      </c>
      <c r="CA8" s="9">
        <f>if('raw 1'!BY7&lt;&gt;"x",if('raw 1'!BY7="OK",'raw 1'!IY7,'raw 1'!BY7),"")</f>
        <v>1</v>
      </c>
      <c r="CB8" s="9">
        <f>if('raw 1'!BZ7&lt;&gt;"x",if('raw 1'!BZ7="OK",'raw 1'!IZ7,'raw 1'!BZ7),"")</f>
        <v>1</v>
      </c>
      <c r="CC8" s="9">
        <f>if('raw 1'!CA7&lt;&gt;"x",if('raw 1'!CA7="OK",'raw 1'!JA7,'raw 1'!CA7),"")</f>
        <v>1</v>
      </c>
      <c r="CD8" s="9">
        <f>if('raw 1'!CB7&lt;&gt;"x",if('raw 1'!CB7="OK",'raw 1'!JB7,'raw 1'!CB7),"")</f>
        <v>1</v>
      </c>
      <c r="CE8" s="9">
        <f>if('raw 1'!CC7&lt;&gt;"x",if('raw 1'!CC7="OK",'raw 1'!JC7,'raw 1'!CC7),"")</f>
        <v>1</v>
      </c>
      <c r="CF8" s="9">
        <f>if('raw 1'!CD7&lt;&gt;"x",if('raw 1'!CD7="OK",'raw 1'!JD7,'raw 1'!CD7),"")</f>
        <v>1</v>
      </c>
      <c r="CG8" s="9">
        <f>if('raw 1'!CE7&lt;&gt;"x",if('raw 1'!CE7="OK",'raw 1'!JE7,'raw 1'!CE7),"")</f>
        <v>1</v>
      </c>
      <c r="CH8" s="9">
        <f>if('raw 1'!CF7&lt;&gt;"x",if('raw 1'!CF7="OK",'raw 1'!JF7,'raw 1'!CF7),"")</f>
        <v>1</v>
      </c>
      <c r="CI8" s="9">
        <f>if('raw 1'!CG7&lt;&gt;"x",if('raw 1'!CG7="OK",'raw 1'!JG7,'raw 1'!CG7),"")</f>
        <v>1</v>
      </c>
      <c r="CJ8" s="9">
        <f>if('raw 1'!CH7&lt;&gt;"x",if('raw 1'!CH7="OK",'raw 1'!JH7,'raw 1'!CH7),"")</f>
        <v>1</v>
      </c>
      <c r="CK8" s="9">
        <f>if('raw 1'!CI7&lt;&gt;"x",if('raw 1'!CI7="OK",'raw 1'!JI7,'raw 1'!CI7),"")</f>
        <v>1</v>
      </c>
      <c r="CL8" s="9">
        <f>if('raw 1'!CJ7&lt;&gt;"x",if('raw 1'!CJ7="OK",'raw 1'!JJ7,'raw 1'!CJ7),"")</f>
        <v>1</v>
      </c>
      <c r="CM8" s="9">
        <f>if('raw 1'!CK7&lt;&gt;"x",if('raw 1'!CK7="OK",'raw 1'!JK7,'raw 1'!CK7),"")</f>
        <v>1</v>
      </c>
      <c r="CN8" s="9">
        <f>if('raw 1'!CL7&lt;&gt;"x",if('raw 1'!CL7="OK",'raw 1'!JL7,'raw 1'!CL7),"")</f>
        <v>1</v>
      </c>
      <c r="CO8" s="9">
        <f>if('raw 1'!CM7&lt;&gt;"x",if('raw 1'!CM7="OK",'raw 1'!JM7,'raw 1'!CM7),"")</f>
        <v>1</v>
      </c>
      <c r="CP8" s="9">
        <f>if('raw 1'!CN7&lt;&gt;"x",if('raw 1'!CN7="OK",'raw 1'!JN7,'raw 1'!CN7),"")</f>
        <v>1</v>
      </c>
      <c r="CQ8" s="9">
        <f>if('raw 1'!CO7&lt;&gt;"x",if('raw 1'!CO7="OK",'raw 1'!JO7,'raw 1'!CO7),"")</f>
        <v>1</v>
      </c>
      <c r="CR8" s="9">
        <f>if('raw 1'!CP7&lt;&gt;"x",if('raw 1'!CP7="OK",'raw 1'!JP7,'raw 1'!CP7),"")</f>
        <v>1</v>
      </c>
      <c r="CS8" s="9">
        <f>if('raw 1'!CQ7&lt;&gt;"x",if('raw 1'!CQ7="OK",'raw 1'!JQ7,'raw 1'!CQ7),"")</f>
        <v>1</v>
      </c>
      <c r="CT8" s="9">
        <f>if('raw 1'!CR7&lt;&gt;"x",if('raw 1'!CR7="OK",'raw 1'!JR7,'raw 1'!CR7),"")</f>
        <v>1</v>
      </c>
      <c r="CU8" s="9" t="str">
        <f>if('raw 1'!CS7&lt;&gt;"x",if('raw 1'!CS7="OK",'raw 1'!JS7,'raw 1'!CS7),"")</f>
        <v/>
      </c>
      <c r="CV8" s="9">
        <f>if('raw 1'!CT7&lt;&gt;"x",if('raw 1'!CT7="OK",'raw 1'!JT7,'raw 1'!CT7),"")</f>
        <v>1</v>
      </c>
      <c r="CW8" s="9">
        <f>if('raw 1'!CU7&lt;&gt;"x",if('raw 1'!CU7="OK",'raw 1'!JU7,'raw 1'!CU7),"")</f>
        <v>1</v>
      </c>
      <c r="CX8" s="9">
        <f>if('raw 1'!CV7&lt;&gt;"x",if('raw 1'!CV7="OK",'raw 1'!JV7,'raw 1'!CV7),"")</f>
        <v>1</v>
      </c>
      <c r="CY8" s="9">
        <f>if('raw 1'!CW7&lt;&gt;"x",if('raw 1'!CW7="OK",'raw 1'!JW7,'raw 1'!CW7),"")</f>
        <v>1</v>
      </c>
      <c r="CZ8" s="9">
        <f>if('raw 1'!CX7&lt;&gt;"x",if('raw 1'!CX7="OK",'raw 1'!JX7,'raw 1'!CX7),"")</f>
        <v>1</v>
      </c>
      <c r="DA8" s="9">
        <f>if('raw 1'!CY7&lt;&gt;"x",if('raw 1'!CY7="OK",'raw 1'!JY7,'raw 1'!CY7),"")</f>
        <v>1</v>
      </c>
      <c r="DB8" s="9">
        <f>if('raw 1'!CZ7&lt;&gt;"x",if('raw 1'!CZ7="OK",'raw 1'!JZ7,'raw 1'!CZ7),"")</f>
        <v>1</v>
      </c>
      <c r="DC8" s="9" t="str">
        <f>if('raw 1'!DA7&lt;&gt;"x",if('raw 1'!DA7="OK",'raw 1'!KA7,'raw 1'!DA7),"")</f>
        <v>TLE</v>
      </c>
      <c r="DD8" s="9" t="str">
        <f>if('raw 1'!DB7&lt;&gt;"x",if('raw 1'!DB7="OK",'raw 1'!KB7,'raw 1'!DB7),"")</f>
        <v>TLE</v>
      </c>
      <c r="DE8" s="9" t="str">
        <f>if('raw 1'!DC7&lt;&gt;"x",if('raw 1'!DC7="OK",'raw 1'!KC7,'raw 1'!DC7),"")</f>
        <v>TLE</v>
      </c>
      <c r="DF8" s="9">
        <f>if('raw 1'!DD7&lt;&gt;"x",if('raw 1'!DD7="OK",'raw 1'!KD7,'raw 1'!DD7),"")</f>
        <v>1</v>
      </c>
      <c r="DG8" s="9">
        <f>if('raw 1'!DE7&lt;&gt;"x",if('raw 1'!DE7="OK",'raw 1'!KE7,'raw 1'!DE7),"")</f>
        <v>1</v>
      </c>
      <c r="DH8" s="9">
        <f>if('raw 1'!DF7&lt;&gt;"x",if('raw 1'!DF7="OK",'raw 1'!KF7,'raw 1'!DF7),"")</f>
        <v>1</v>
      </c>
      <c r="DI8" s="9">
        <f>if('raw 1'!DG7&lt;&gt;"x",if('raw 1'!DG7="OK",'raw 1'!KG7,'raw 1'!DG7),"")</f>
        <v>1</v>
      </c>
      <c r="DJ8" s="9">
        <f>if('raw 1'!DH7&lt;&gt;"x",if('raw 1'!DH7="OK",'raw 1'!KH7,'raw 1'!DH7),"")</f>
        <v>1</v>
      </c>
      <c r="DK8" s="9">
        <f>if('raw 1'!DI7&lt;&gt;"x",if('raw 1'!DI7="OK",'raw 1'!KI7,'raw 1'!DI7),"")</f>
        <v>1</v>
      </c>
      <c r="DL8" s="9">
        <f>if('raw 1'!DJ7&lt;&gt;"x",if('raw 1'!DJ7="OK",'raw 1'!KJ7,'raw 1'!DJ7),"")</f>
        <v>1</v>
      </c>
      <c r="DM8" s="9">
        <f>if('raw 1'!DK7&lt;&gt;"x",if('raw 1'!DK7="OK",'raw 1'!KK7,'raw 1'!DK7),"")</f>
        <v>1</v>
      </c>
      <c r="DN8" s="9">
        <f>if('raw 1'!DL7&lt;&gt;"x",if('raw 1'!DL7="OK",'raw 1'!KL7,'raw 1'!DL7),"")</f>
        <v>1</v>
      </c>
      <c r="DO8" s="9">
        <f>if('raw 1'!DM7&lt;&gt;"x",if('raw 1'!DM7="OK",'raw 1'!KM7,'raw 1'!DM7),"")</f>
        <v>1</v>
      </c>
      <c r="DP8" s="9">
        <f>if('raw 1'!DN7&lt;&gt;"x",if('raw 1'!DN7="OK",'raw 1'!KN7,'raw 1'!DN7),"")</f>
        <v>1</v>
      </c>
      <c r="DQ8" s="9">
        <f>if('raw 1'!DO7&lt;&gt;"x",if('raw 1'!DO7="OK",'raw 1'!KO7,'raw 1'!DO7),"")</f>
        <v>1</v>
      </c>
      <c r="DR8" s="9">
        <f>if('raw 1'!DP7&lt;&gt;"x",if('raw 1'!DP7="OK",'raw 1'!KP7,'raw 1'!DP7),"")</f>
        <v>1</v>
      </c>
      <c r="DS8" s="9">
        <f>if('raw 1'!DQ7&lt;&gt;"x",if('raw 1'!DQ7="OK",'raw 1'!KQ7,'raw 1'!DQ7),"")</f>
        <v>1</v>
      </c>
      <c r="DT8" s="9" t="str">
        <f>if('raw 1'!DR7&lt;&gt;"x",if('raw 1'!DR7="OK",'raw 1'!KR7,'raw 1'!DR7),"")</f>
        <v>TLE</v>
      </c>
      <c r="DU8" s="9" t="str">
        <f>if('raw 1'!DS7&lt;&gt;"x",if('raw 1'!DS7="OK",'raw 1'!KS7,'raw 1'!DS7),"")</f>
        <v>TLE</v>
      </c>
      <c r="DV8" s="9" t="str">
        <f>if('raw 1'!DT7&lt;&gt;"x",if('raw 1'!DT7="OK",'raw 1'!KT7,'raw 1'!DT7),"")</f>
        <v>TLE</v>
      </c>
      <c r="DW8" s="9" t="str">
        <f>if('raw 1'!DU7&lt;&gt;"x",if('raw 1'!DU7="OK",'raw 1'!KU7,'raw 1'!DU7),"")</f>
        <v>TLE</v>
      </c>
      <c r="DX8" s="9" t="str">
        <f>if('raw 1'!DV7&lt;&gt;"x",if('raw 1'!DV7="OK",'raw 1'!KV7,'raw 1'!DV7),"")</f>
        <v>TLE</v>
      </c>
      <c r="DY8" s="9" t="str">
        <f>if('raw 1'!DW7&lt;&gt;"x",if('raw 1'!DW7="OK",'raw 1'!KW7,'raw 1'!DW7),"")</f>
        <v>TLE</v>
      </c>
      <c r="DZ8" s="9" t="str">
        <f>if('raw 1'!DX7&lt;&gt;"x",if('raw 1'!DX7="OK",'raw 1'!KX7,'raw 1'!DX7),"")</f>
        <v>TLE</v>
      </c>
      <c r="EA8" s="9" t="str">
        <f>if('raw 1'!DY7&lt;&gt;"x",if('raw 1'!DY7="OK",'raw 1'!KY7,'raw 1'!DY7),"")</f>
        <v>TLE</v>
      </c>
      <c r="EB8" s="9" t="str">
        <f>if('raw 1'!DZ7&lt;&gt;"x",if('raw 1'!DZ7="OK",'raw 1'!KZ7,'raw 1'!DZ7),"")</f>
        <v/>
      </c>
      <c r="EC8" s="9" t="str">
        <f>if('raw 1'!EA7&lt;&gt;"x",if('raw 1'!EA7="OK",'raw 1'!LA7,'raw 1'!EA7),"")</f>
        <v>-</v>
      </c>
      <c r="ED8" s="9" t="str">
        <f>if('raw 1'!EB7&lt;&gt;"x",if('raw 1'!EB7="OK",'raw 1'!LB7,'raw 1'!EB7),"")</f>
        <v>-</v>
      </c>
      <c r="EE8" s="9" t="str">
        <f>if('raw 1'!EC7&lt;&gt;"x",if('raw 1'!EC7="OK",'raw 1'!LC7,'raw 1'!EC7),"")</f>
        <v>-</v>
      </c>
      <c r="EF8" s="9" t="str">
        <f>if('raw 1'!ED7&lt;&gt;"x",if('raw 1'!ED7="OK",'raw 1'!LD7,'raw 1'!ED7),"")</f>
        <v>-</v>
      </c>
      <c r="EG8" s="9" t="str">
        <f>if('raw 1'!EE7&lt;&gt;"x",if('raw 1'!EE7="OK",'raw 1'!LE7,'raw 1'!EE7),"")</f>
        <v>-</v>
      </c>
      <c r="EH8" s="9" t="str">
        <f>if('raw 1'!EF7&lt;&gt;"x",if('raw 1'!EF7="OK",'raw 1'!LF7,'raw 1'!EF7),"")</f>
        <v>-</v>
      </c>
      <c r="EI8" s="9" t="str">
        <f>if('raw 1'!EG7&lt;&gt;"x",if('raw 1'!EG7="OK",'raw 1'!LG7,'raw 1'!EG7),"")</f>
        <v>-</v>
      </c>
      <c r="EJ8" s="9" t="str">
        <f>if('raw 1'!EH7&lt;&gt;"x",if('raw 1'!EH7="OK",'raw 1'!LH7,'raw 1'!EH7),"")</f>
        <v>-</v>
      </c>
      <c r="EK8" s="9" t="str">
        <f>if('raw 1'!EI7&lt;&gt;"x",if('raw 1'!EI7="OK",'raw 1'!LI7,'raw 1'!EI7),"")</f>
        <v>-</v>
      </c>
      <c r="EL8" s="9" t="str">
        <f>if('raw 1'!EJ7&lt;&gt;"x",if('raw 1'!EJ7="OK",'raw 1'!LJ7,'raw 1'!EJ7),"")</f>
        <v>-</v>
      </c>
      <c r="EM8" s="9" t="str">
        <f>if('raw 1'!EK7&lt;&gt;"x",if('raw 1'!EK7="OK",'raw 1'!LK7,'raw 1'!EK7),"")</f>
        <v>-</v>
      </c>
      <c r="EN8" s="9" t="str">
        <f>if('raw 1'!EL7&lt;&gt;"x",if('raw 1'!EL7="OK",'raw 1'!LL7,'raw 1'!EL7),"")</f>
        <v>-</v>
      </c>
      <c r="EO8" s="9" t="str">
        <f>if('raw 1'!EM7&lt;&gt;"x",if('raw 1'!EM7="OK",'raw 1'!LM7,'raw 1'!EM7),"")</f>
        <v>-</v>
      </c>
      <c r="EP8" s="9" t="str">
        <f>if('raw 1'!EN7&lt;&gt;"x",if('raw 1'!EN7="OK",'raw 1'!LN7,'raw 1'!EN7),"")</f>
        <v>-</v>
      </c>
      <c r="EQ8" s="9" t="str">
        <f>if('raw 1'!EO7&lt;&gt;"x",if('raw 1'!EO7="OK",'raw 1'!LO7,'raw 1'!EO7),"")</f>
        <v>-</v>
      </c>
      <c r="ER8" s="9" t="str">
        <f>if('raw 1'!EP7&lt;&gt;"x",if('raw 1'!EP7="OK",'raw 1'!LP7,'raw 1'!EP7),"")</f>
        <v>-</v>
      </c>
      <c r="ES8" s="9" t="str">
        <f>if('raw 1'!EQ7&lt;&gt;"x",if('raw 1'!EQ7="OK",'raw 1'!LQ7,'raw 1'!EQ7),"")</f>
        <v/>
      </c>
      <c r="ET8" s="9" t="str">
        <f>if('raw 1'!ER7&lt;&gt;"x",if('raw 1'!ER7="OK",'raw 1'!LR7,'raw 1'!ER7),"")</f>
        <v>-</v>
      </c>
      <c r="EU8" s="9" t="str">
        <f>if('raw 1'!ES7&lt;&gt;"x",if('raw 1'!ES7="OK",'raw 1'!LS7,'raw 1'!ES7),"")</f>
        <v>-</v>
      </c>
      <c r="EV8" s="9" t="str">
        <f>if('raw 1'!ET7&lt;&gt;"x",if('raw 1'!ET7="OK",'raw 1'!LT7,'raw 1'!ET7),"")</f>
        <v>-</v>
      </c>
      <c r="EW8" s="9" t="str">
        <f>if('raw 1'!EU7&lt;&gt;"x",if('raw 1'!EU7="OK",'raw 1'!LU7,'raw 1'!EU7),"")</f>
        <v>-</v>
      </c>
      <c r="EX8" s="9" t="str">
        <f>if('raw 1'!EV7&lt;&gt;"x",if('raw 1'!EV7="OK",'raw 1'!LV7,'raw 1'!EV7),"")</f>
        <v>-</v>
      </c>
      <c r="EY8" s="9" t="str">
        <f>if('raw 1'!EW7&lt;&gt;"x",if('raw 1'!EW7="OK",'raw 1'!LW7,'raw 1'!EW7),"")</f>
        <v>-</v>
      </c>
      <c r="EZ8" s="9" t="str">
        <f>if('raw 1'!EX7&lt;&gt;"x",if('raw 1'!EX7="OK",'raw 1'!LX7,'raw 1'!EX7),"")</f>
        <v>-</v>
      </c>
      <c r="FA8" s="9" t="str">
        <f>if('raw 1'!EY7&lt;&gt;"x",if('raw 1'!EY7="OK",'raw 1'!LY7,'raw 1'!EY7),"")</f>
        <v>-</v>
      </c>
      <c r="FB8" s="9" t="str">
        <f>if('raw 1'!EZ7&lt;&gt;"x",if('raw 1'!EZ7="OK",'raw 1'!LZ7,'raw 1'!EZ7),"")</f>
        <v>-</v>
      </c>
      <c r="FC8" s="9" t="str">
        <f>if('raw 1'!FA7&lt;&gt;"x",if('raw 1'!FA7="OK",'raw 1'!MA7,'raw 1'!FA7),"")</f>
        <v>-</v>
      </c>
      <c r="FD8" s="9" t="str">
        <f>if('raw 1'!FB7&lt;&gt;"x",if('raw 1'!FB7="OK",'raw 1'!MB7,'raw 1'!FB7),"")</f>
        <v>-</v>
      </c>
      <c r="FE8" s="9" t="str">
        <f>if('raw 1'!FC7&lt;&gt;"x",if('raw 1'!FC7="OK",'raw 1'!MC7,'raw 1'!FC7),"")</f>
        <v>-</v>
      </c>
      <c r="FF8" s="9" t="str">
        <f>if('raw 1'!FD7&lt;&gt;"x",if('raw 1'!FD7="OK",'raw 1'!MD7,'raw 1'!FD7),"")</f>
        <v>-</v>
      </c>
      <c r="FG8" s="9" t="str">
        <f>if('raw 1'!FE7&lt;&gt;"x",if('raw 1'!FE7="OK",'raw 1'!ME7,'raw 1'!FE7),"")</f>
        <v>-</v>
      </c>
      <c r="FH8" s="9" t="str">
        <f>if('raw 1'!FF7&lt;&gt;"x",if('raw 1'!FF7="OK",'raw 1'!MF7,'raw 1'!FF7),"")</f>
        <v>-</v>
      </c>
      <c r="FI8" s="9" t="str">
        <f>if('raw 1'!FG7&lt;&gt;"x",if('raw 1'!FG7="OK",'raw 1'!MG7,'raw 1'!FG7),"")</f>
        <v>-</v>
      </c>
      <c r="FJ8" s="9" t="str">
        <f>if('raw 1'!FH7&lt;&gt;"x",if('raw 1'!FH7="OK",'raw 1'!MH7,'raw 1'!FH7),"")</f>
        <v>-</v>
      </c>
      <c r="FK8" s="9" t="str">
        <f>if('raw 1'!FI7&lt;&gt;"x",if('raw 1'!FI7="OK",'raw 1'!MI7,'raw 1'!FI7),"")</f>
        <v>-</v>
      </c>
      <c r="FL8" s="9" t="str">
        <f>if('raw 1'!FJ7&lt;&gt;"x",if('raw 1'!FJ7="OK",'raw 1'!MJ7,'raw 1'!FJ7),"")</f>
        <v>-</v>
      </c>
      <c r="FM8" s="9" t="str">
        <f>if('raw 1'!FK7&lt;&gt;"x",if('raw 1'!FK7="OK",'raw 1'!MK7,'raw 1'!FK7),"")</f>
        <v>-</v>
      </c>
      <c r="FN8" s="9" t="str">
        <f>if('raw 1'!FL7&lt;&gt;"x",if('raw 1'!FL7="OK",'raw 1'!ML7,'raw 1'!FL7),"")</f>
        <v>-</v>
      </c>
      <c r="FO8" s="9" t="str">
        <f>if('raw 1'!FM7&lt;&gt;"x",if('raw 1'!FM7="OK",'raw 1'!MM7,'raw 1'!FM7),"")</f>
        <v>-</v>
      </c>
      <c r="FP8" s="9" t="str">
        <f>if('raw 1'!FN7&lt;&gt;"x",if('raw 1'!FN7="OK",'raw 1'!MN7,'raw 1'!FN7),"")</f>
        <v>-</v>
      </c>
      <c r="FQ8" s="9" t="str">
        <f>if('raw 1'!FO7&lt;&gt;"x",if('raw 1'!FO7="OK",'raw 1'!MO7,'raw 1'!FO7),"")</f>
        <v>-</v>
      </c>
      <c r="FR8" s="9" t="str">
        <f>if('raw 1'!FP7&lt;&gt;"x",if('raw 1'!FP7="OK",'raw 1'!MP7,'raw 1'!FP7),"")</f>
        <v>-</v>
      </c>
      <c r="FS8" s="9" t="str">
        <f>if('raw 1'!FQ7&lt;&gt;"x",if('raw 1'!FQ7="OK",'raw 1'!MQ7,'raw 1'!FQ7),"")</f>
        <v>-</v>
      </c>
      <c r="FT8" s="9" t="str">
        <f>if('raw 1'!FR7&lt;&gt;"x",if('raw 1'!FR7="OK",'raw 1'!MR7,'raw 1'!FR7),"")</f>
        <v>-</v>
      </c>
      <c r="FU8" s="9" t="str">
        <f>if('raw 1'!FS7&lt;&gt;"x",if('raw 1'!FS7="OK",'raw 1'!MS7,'raw 1'!FS7),"")</f>
        <v>-</v>
      </c>
      <c r="FV8" s="9" t="str">
        <f>if('raw 1'!FT7&lt;&gt;"x",if('raw 1'!FT7="OK",'raw 1'!MT7,'raw 1'!FT7),"")</f>
        <v/>
      </c>
      <c r="FW8" s="9" t="str">
        <f>if('raw 1'!FU7&lt;&gt;"x",if('raw 1'!FU7="OK",'raw 1'!MU7,'raw 1'!FU7),"")</f>
        <v>-</v>
      </c>
      <c r="FX8" s="9" t="str">
        <f>if('raw 1'!FV7&lt;&gt;"x",if('raw 1'!FV7="OK",'raw 1'!MV7,'raw 1'!FV7),"")</f>
        <v>-</v>
      </c>
      <c r="FY8" s="9" t="str">
        <f>if('raw 1'!FW7&lt;&gt;"x",if('raw 1'!FW7="OK",'raw 1'!MW7,'raw 1'!FW7),"")</f>
        <v>-</v>
      </c>
      <c r="FZ8" s="9" t="str">
        <f>if('raw 1'!FX7&lt;&gt;"x",if('raw 1'!FX7="OK",'raw 1'!MX7,'raw 1'!FX7),"")</f>
        <v>-</v>
      </c>
      <c r="GA8" s="9" t="str">
        <f>if('raw 1'!FY7&lt;&gt;"x",if('raw 1'!FY7="OK",'raw 1'!MY7,'raw 1'!FY7),"")</f>
        <v>-</v>
      </c>
      <c r="GB8" s="9" t="str">
        <f>if('raw 1'!FZ7&lt;&gt;"x",if('raw 1'!FZ7="OK",'raw 1'!MZ7,'raw 1'!FZ7),"")</f>
        <v>-</v>
      </c>
      <c r="GC8" s="9" t="str">
        <f>if('raw 1'!GA7&lt;&gt;"x",if('raw 1'!GA7="OK",'raw 1'!NA7,'raw 1'!GA7),"")</f>
        <v>-</v>
      </c>
      <c r="GD8" s="9" t="str">
        <f>if('raw 1'!GB7&lt;&gt;"x",if('raw 1'!GB7="OK",'raw 1'!NB7,'raw 1'!GB7),"")</f>
        <v>-</v>
      </c>
      <c r="GE8" s="9" t="str">
        <f>if('raw 1'!GC7&lt;&gt;"x",if('raw 1'!GC7="OK",'raw 1'!NC7,'raw 1'!GC7),"")</f>
        <v>-</v>
      </c>
      <c r="GF8" s="9" t="str">
        <f>if('raw 1'!GD7&lt;&gt;"x",if('raw 1'!GD7="OK",'raw 1'!ND7,'raw 1'!GD7),"")</f>
        <v>-</v>
      </c>
      <c r="GG8" s="9" t="str">
        <f>if('raw 1'!GE7&lt;&gt;"x",if('raw 1'!GE7="OK",'raw 1'!NE7,'raw 1'!GE7),"")</f>
        <v>-</v>
      </c>
      <c r="GH8" s="9" t="str">
        <f>if('raw 1'!GF7&lt;&gt;"x",if('raw 1'!GF7="OK",'raw 1'!NF7,'raw 1'!GF7),"")</f>
        <v>-</v>
      </c>
      <c r="GI8" s="9" t="str">
        <f>if('raw 1'!GG7&lt;&gt;"x",if('raw 1'!GG7="OK",'raw 1'!NG7,'raw 1'!GG7),"")</f>
        <v>-</v>
      </c>
      <c r="GJ8" s="9" t="str">
        <f>if('raw 1'!GH7&lt;&gt;"x",if('raw 1'!GH7="OK",'raw 1'!NH7,'raw 1'!GH7),"")</f>
        <v>-</v>
      </c>
      <c r="GK8" s="9" t="str">
        <f>if('raw 1'!GI7&lt;&gt;"x",if('raw 1'!GI7="OK",'raw 1'!NI7,'raw 1'!GI7),"")</f>
        <v>-</v>
      </c>
      <c r="GL8" s="9" t="str">
        <f>if('raw 1'!GJ7&lt;&gt;"x",if('raw 1'!GJ7="OK",'raw 1'!NJ7,'raw 1'!GJ7),"")</f>
        <v>-</v>
      </c>
      <c r="GM8" s="9" t="str">
        <f>if('raw 1'!GK7&lt;&gt;"x",if('raw 1'!GK7="OK",'raw 1'!NK7,'raw 1'!GK7),"")</f>
        <v>-</v>
      </c>
      <c r="GN8" s="9" t="str">
        <f>if('raw 1'!GL7&lt;&gt;"x",if('raw 1'!GL7="OK",'raw 1'!NL7,'raw 1'!GL7),"")</f>
        <v>-</v>
      </c>
      <c r="GO8" s="9" t="str">
        <f>if('raw 1'!GM7&lt;&gt;"x",if('raw 1'!GM7="OK",'raw 1'!NM7,'raw 1'!GM7),"")</f>
        <v>-</v>
      </c>
      <c r="GP8" s="9" t="str">
        <f>if('raw 1'!GN7&lt;&gt;"x",if('raw 1'!GN7="OK",'raw 1'!NN7,'raw 1'!GN7),"")</f>
        <v>-</v>
      </c>
      <c r="GQ8" s="9" t="str">
        <f>if('raw 1'!GO7&lt;&gt;"x",if('raw 1'!GO7="OK",'raw 1'!NO7,'raw 1'!GO7),"")</f>
        <v>-</v>
      </c>
      <c r="GR8" s="9" t="str">
        <f>if('raw 1'!GP7&lt;&gt;"x",if('raw 1'!GP7="OK",'raw 1'!NP7,'raw 1'!GP7),"")</f>
        <v>-</v>
      </c>
      <c r="GS8" s="9" t="str">
        <f>if('raw 1'!GQ7&lt;&gt;"x",if('raw 1'!GQ7="OK",'raw 1'!NQ7,'raw 1'!GQ7),"")</f>
        <v>-</v>
      </c>
      <c r="GT8" s="9" t="str">
        <f>if('raw 1'!GR7&lt;&gt;"x",if('raw 1'!GR7="OK",'raw 1'!NR7,'raw 1'!GR7),"")</f>
        <v>-</v>
      </c>
      <c r="GU8" s="9" t="str">
        <f>if('raw 1'!GS7&lt;&gt;"x",if('raw 1'!GS7="OK",'raw 1'!NS7,'raw 1'!GS7),"")</f>
        <v/>
      </c>
    </row>
    <row r="9">
      <c r="A9" s="5"/>
      <c r="B9" s="5"/>
      <c r="C9" s="5">
        <f>if(B9="d","diskv. iz ciklusa",if(B9="d1","diskv. iz kruga",if($E9="ODOBREN",(if(countif(H:H,"="&amp;H9)=1,countif(H:H,"&gt;"&amp;H9)+1,concatenate(countif(H:H,"&gt;"&amp;H9)+1," - ",countif(H:H,"&gt;="&amp;H9)))),empty)))</f>
        <v>7</v>
      </c>
      <c r="D9" s="6" t="str">
        <f>'raw 1'!B8</f>
        <v>Siske</v>
      </c>
      <c r="E9" s="6" t="str">
        <f>'raw 1'!F8</f>
        <v>ODOBREN</v>
      </c>
      <c r="F9" s="6" t="str">
        <f>if($E9="ODOBREN",'raw 1'!C8,"")</f>
        <v>Marko</v>
      </c>
      <c r="G9" s="6" t="str">
        <f>if($E9="ODOBREN",'raw 1'!D8,"")</f>
        <v>Šišovic</v>
      </c>
      <c r="H9" s="7">
        <f>if($E9="ODOBREN",I9,empty)</f>
        <v>244</v>
      </c>
      <c r="I9" s="7">
        <f>if(B9&lt;&gt;"d",IF(M9 = "A", SUM(R9:T9), SUM(O9:Q9)),empty)</f>
        <v>244</v>
      </c>
      <c r="J9" s="6" t="str">
        <f>if($E9="ODOBREN",'raw 1'!G8,"")</f>
        <v>Stari grad</v>
      </c>
      <c r="K9" s="6" t="str">
        <f>if($E9="ODOBREN",'raw 1'!H8,"")</f>
        <v>Matematička gimnazija</v>
      </c>
      <c r="L9" s="6" t="str">
        <f>if($E9="ODOBREN",'raw 1'!I8,"")</f>
        <v>IV</v>
      </c>
      <c r="M9" s="6" t="str">
        <f>if($E9="ODOBREN",'raw 1'!J8,"")</f>
        <v>A</v>
      </c>
      <c r="N9" s="6" t="str">
        <f>if($E9="ODOBREN",'raw 1'!K9,"")</f>
        <v>Boban Tošić</v>
      </c>
      <c r="O9" s="8" t="str">
        <f>'raw 1'!M8</f>
        <v>-</v>
      </c>
      <c r="P9" s="9" t="str">
        <f>'raw 1'!N8</f>
        <v>-</v>
      </c>
      <c r="Q9" s="9" t="str">
        <f>'raw 1'!O8</f>
        <v>-</v>
      </c>
      <c r="R9" s="9">
        <f>'raw 1'!P8</f>
        <v>100</v>
      </c>
      <c r="S9" s="9">
        <f>'raw 1'!Q8</f>
        <v>100</v>
      </c>
      <c r="T9" s="9">
        <f>'raw 1'!R8</f>
        <v>44</v>
      </c>
      <c r="U9" s="9" t="str">
        <f>if('raw 1'!S8&lt;&gt;"x",if('raw 1'!S8="OK",'raw 1'!GS8,'raw 1'!S8),"")</f>
        <v/>
      </c>
      <c r="V9" s="9" t="str">
        <f>if('raw 1'!T8&lt;&gt;"x",if('raw 1'!T8="OK",'raw 1'!GT8,'raw 1'!T8),"")</f>
        <v/>
      </c>
      <c r="W9" s="9" t="str">
        <f>if('raw 1'!U8&lt;&gt;"x",if('raw 1'!U8="OK",'raw 1'!GU8,'raw 1'!U8),"")</f>
        <v>-</v>
      </c>
      <c r="X9" s="9" t="str">
        <f>if('raw 1'!V8&lt;&gt;"x",if('raw 1'!V8="OK",'raw 1'!GV8,'raw 1'!V8),"")</f>
        <v>-</v>
      </c>
      <c r="Y9" s="9" t="str">
        <f>if('raw 1'!W8&lt;&gt;"x",if('raw 1'!W8="OK",'raw 1'!GW8,'raw 1'!W8),"")</f>
        <v>-</v>
      </c>
      <c r="Z9" s="9" t="str">
        <f>if('raw 1'!X8&lt;&gt;"x",if('raw 1'!X8="OK",'raw 1'!GX8,'raw 1'!X8),"")</f>
        <v>-</v>
      </c>
      <c r="AA9" s="9" t="str">
        <f>if('raw 1'!Y8&lt;&gt;"x",if('raw 1'!Y8="OK",'raw 1'!GY8,'raw 1'!Y8),"")</f>
        <v>-</v>
      </c>
      <c r="AB9" s="9" t="str">
        <f>if('raw 1'!Z8&lt;&gt;"x",if('raw 1'!Z8="OK",'raw 1'!GZ8,'raw 1'!Z8),"")</f>
        <v>-</v>
      </c>
      <c r="AC9" s="9" t="str">
        <f>if('raw 1'!AA8&lt;&gt;"x",if('raw 1'!AA8="OK",'raw 1'!HA8,'raw 1'!AA8),"")</f>
        <v>-</v>
      </c>
      <c r="AD9" s="9" t="str">
        <f>if('raw 1'!AB8&lt;&gt;"x",if('raw 1'!AB8="OK",'raw 1'!HB8,'raw 1'!AB8),"")</f>
        <v>-</v>
      </c>
      <c r="AE9" s="9" t="str">
        <f>if('raw 1'!AC8&lt;&gt;"x",if('raw 1'!AC8="OK",'raw 1'!HC8,'raw 1'!AC8),"")</f>
        <v>-</v>
      </c>
      <c r="AF9" s="9" t="str">
        <f>if('raw 1'!AD8&lt;&gt;"x",if('raw 1'!AD8="OK",'raw 1'!HD8,'raw 1'!AD8),"")</f>
        <v>-</v>
      </c>
      <c r="AG9" s="9" t="str">
        <f>if('raw 1'!AE8&lt;&gt;"x",if('raw 1'!AE8="OK",'raw 1'!HE8,'raw 1'!AE8),"")</f>
        <v>-</v>
      </c>
      <c r="AH9" s="9" t="str">
        <f>if('raw 1'!AF8&lt;&gt;"x",if('raw 1'!AF8="OK",'raw 1'!HF8,'raw 1'!AF8),"")</f>
        <v>-</v>
      </c>
      <c r="AI9" s="9" t="str">
        <f>if('raw 1'!AG8&lt;&gt;"x",if('raw 1'!AG8="OK",'raw 1'!HG8,'raw 1'!AG8),"")</f>
        <v>-</v>
      </c>
      <c r="AJ9" s="9" t="str">
        <f>if('raw 1'!AH8&lt;&gt;"x",if('raw 1'!AH8="OK",'raw 1'!HH8,'raw 1'!AH8),"")</f>
        <v>-</v>
      </c>
      <c r="AK9" s="9" t="str">
        <f>if('raw 1'!AI8&lt;&gt;"x",if('raw 1'!AI8="OK",'raw 1'!HI8,'raw 1'!AI8),"")</f>
        <v>-</v>
      </c>
      <c r="AL9" s="9" t="str">
        <f>if('raw 1'!AJ8&lt;&gt;"x",if('raw 1'!AJ8="OK",'raw 1'!HJ8,'raw 1'!AJ8),"")</f>
        <v>-</v>
      </c>
      <c r="AM9" s="9" t="str">
        <f>if('raw 1'!AK8&lt;&gt;"x",if('raw 1'!AK8="OK",'raw 1'!HK8,'raw 1'!AK8),"")</f>
        <v>-</v>
      </c>
      <c r="AN9" s="9" t="str">
        <f>if('raw 1'!AL8&lt;&gt;"x",if('raw 1'!AL8="OK",'raw 1'!HL8,'raw 1'!AL8),"")</f>
        <v>-</v>
      </c>
      <c r="AO9" s="9" t="str">
        <f>if('raw 1'!AM8&lt;&gt;"x",if('raw 1'!AM8="OK",'raw 1'!HM8,'raw 1'!AM8),"")</f>
        <v>-</v>
      </c>
      <c r="AP9" s="9" t="str">
        <f>if('raw 1'!AN8&lt;&gt;"x",if('raw 1'!AN8="OK",'raw 1'!HN8,'raw 1'!AN8),"")</f>
        <v>-</v>
      </c>
      <c r="AQ9" s="9" t="str">
        <f>if('raw 1'!AO8&lt;&gt;"x",if('raw 1'!AO8="OK",'raw 1'!HO8,'raw 1'!AO8),"")</f>
        <v>-</v>
      </c>
      <c r="AR9" s="9" t="str">
        <f>if('raw 1'!AP8&lt;&gt;"x",if('raw 1'!AP8="OK",'raw 1'!HP8,'raw 1'!AP8),"")</f>
        <v>-</v>
      </c>
      <c r="AS9" s="9" t="str">
        <f>if('raw 1'!AQ8&lt;&gt;"x",if('raw 1'!AQ8="OK",'raw 1'!HQ8,'raw 1'!AQ8),"")</f>
        <v>-</v>
      </c>
      <c r="AT9" s="9" t="str">
        <f>if('raw 1'!AR8&lt;&gt;"x",if('raw 1'!AR8="OK",'raw 1'!HR8,'raw 1'!AR8),"")</f>
        <v>-</v>
      </c>
      <c r="AU9" s="9" t="str">
        <f>if('raw 1'!AS8&lt;&gt;"x",if('raw 1'!AS8="OK",'raw 1'!HS8,'raw 1'!AS8),"")</f>
        <v>-</v>
      </c>
      <c r="AV9" s="9" t="str">
        <f>if('raw 1'!AT8&lt;&gt;"x",if('raw 1'!AT8="OK",'raw 1'!HT8,'raw 1'!AT8),"")</f>
        <v>-</v>
      </c>
      <c r="AW9" s="9" t="str">
        <f>if('raw 1'!AU8&lt;&gt;"x",if('raw 1'!AU8="OK",'raw 1'!HU8,'raw 1'!AU8),"")</f>
        <v>-</v>
      </c>
      <c r="AX9" s="9" t="str">
        <f>if('raw 1'!AV8&lt;&gt;"x",if('raw 1'!AV8="OK",'raw 1'!HV8,'raw 1'!AV8),"")</f>
        <v>-</v>
      </c>
      <c r="AY9" s="9" t="str">
        <f>if('raw 1'!AW8&lt;&gt;"x",if('raw 1'!AW8="OK",'raw 1'!HW8,'raw 1'!AW8),"")</f>
        <v>-</v>
      </c>
      <c r="AZ9" s="9" t="str">
        <f>if('raw 1'!AX8&lt;&gt;"x",if('raw 1'!AX8="OK",'raw 1'!HX8,'raw 1'!AX8),"")</f>
        <v>-</v>
      </c>
      <c r="BA9" s="9" t="str">
        <f>if('raw 1'!AY8&lt;&gt;"x",if('raw 1'!AY8="OK",'raw 1'!HY8,'raw 1'!AY8),"")</f>
        <v>-</v>
      </c>
      <c r="BB9" s="9" t="str">
        <f>if('raw 1'!AZ8&lt;&gt;"x",if('raw 1'!AZ8="OK",'raw 1'!HZ8,'raw 1'!AZ8),"")</f>
        <v>-</v>
      </c>
      <c r="BC9" s="9" t="str">
        <f>if('raw 1'!BA8&lt;&gt;"x",if('raw 1'!BA8="OK",'raw 1'!IA8,'raw 1'!BA8),"")</f>
        <v>-</v>
      </c>
      <c r="BD9" s="9" t="str">
        <f>if('raw 1'!BB8&lt;&gt;"x",if('raw 1'!BB8="OK",'raw 1'!IB8,'raw 1'!BB8),"")</f>
        <v>-</v>
      </c>
      <c r="BE9" s="9" t="str">
        <f>if('raw 1'!BC8&lt;&gt;"x",if('raw 1'!BC8="OK",'raw 1'!IC8,'raw 1'!BC8),"")</f>
        <v>-</v>
      </c>
      <c r="BF9" s="9" t="str">
        <f>if('raw 1'!BD8&lt;&gt;"x",if('raw 1'!BD8="OK",'raw 1'!ID8,'raw 1'!BD8),"")</f>
        <v>-</v>
      </c>
      <c r="BG9" s="9" t="str">
        <f>if('raw 1'!BE8&lt;&gt;"x",if('raw 1'!BE8="OK",'raw 1'!IE8,'raw 1'!BE8),"")</f>
        <v>-</v>
      </c>
      <c r="BH9" s="9" t="str">
        <f>if('raw 1'!BF8&lt;&gt;"x",if('raw 1'!BF8="OK",'raw 1'!IF8,'raw 1'!BF8),"")</f>
        <v>-</v>
      </c>
      <c r="BI9" s="9" t="str">
        <f>if('raw 1'!BG8&lt;&gt;"x",if('raw 1'!BG8="OK",'raw 1'!IG8,'raw 1'!BG8),"")</f>
        <v>-</v>
      </c>
      <c r="BJ9" s="9" t="str">
        <f>if('raw 1'!BH8&lt;&gt;"x",if('raw 1'!BH8="OK",'raw 1'!IH8,'raw 1'!BH8),"")</f>
        <v>-</v>
      </c>
      <c r="BK9" s="9" t="str">
        <f>if('raw 1'!BI8&lt;&gt;"x",if('raw 1'!BI8="OK",'raw 1'!II8,'raw 1'!BI8),"")</f>
        <v>-</v>
      </c>
      <c r="BL9" s="9" t="str">
        <f>if('raw 1'!BJ8&lt;&gt;"x",if('raw 1'!BJ8="OK",'raw 1'!IJ8,'raw 1'!BJ8),"")</f>
        <v>-</v>
      </c>
      <c r="BM9" s="9" t="str">
        <f>if('raw 1'!BK8&lt;&gt;"x",if('raw 1'!BK8="OK",'raw 1'!IK8,'raw 1'!BK8),"")</f>
        <v/>
      </c>
      <c r="BN9" s="9" t="str">
        <f>if('raw 1'!BL8&lt;&gt;"x",if('raw 1'!BL8="OK",'raw 1'!IL8,'raw 1'!BL8),"")</f>
        <v>-</v>
      </c>
      <c r="BO9" s="9" t="str">
        <f>if('raw 1'!BM8&lt;&gt;"x",if('raw 1'!BM8="OK",'raw 1'!IM8,'raw 1'!BM8),"")</f>
        <v>-</v>
      </c>
      <c r="BP9" s="9" t="str">
        <f>if('raw 1'!BN8&lt;&gt;"x",if('raw 1'!BN8="OK",'raw 1'!IN8,'raw 1'!BN8),"")</f>
        <v>-</v>
      </c>
      <c r="BQ9" s="9" t="str">
        <f>if('raw 1'!BO8&lt;&gt;"x",if('raw 1'!BO8="OK",'raw 1'!IO8,'raw 1'!BO8),"")</f>
        <v>-</v>
      </c>
      <c r="BR9" s="9" t="str">
        <f>if('raw 1'!BP8&lt;&gt;"x",if('raw 1'!BP8="OK",'raw 1'!IP8,'raw 1'!BP8),"")</f>
        <v>-</v>
      </c>
      <c r="BS9" s="9" t="str">
        <f>if('raw 1'!BQ8&lt;&gt;"x",if('raw 1'!BQ8="OK",'raw 1'!IQ8,'raw 1'!BQ8),"")</f>
        <v>-</v>
      </c>
      <c r="BT9" s="9" t="str">
        <f>if('raw 1'!BR8&lt;&gt;"x",if('raw 1'!BR8="OK",'raw 1'!IR8,'raw 1'!BR8),"")</f>
        <v>-</v>
      </c>
      <c r="BU9" s="9" t="str">
        <f>if('raw 1'!BS8&lt;&gt;"x",if('raw 1'!BS8="OK",'raw 1'!IS8,'raw 1'!BS8),"")</f>
        <v>-</v>
      </c>
      <c r="BV9" s="9" t="str">
        <f>if('raw 1'!BT8&lt;&gt;"x",if('raw 1'!BT8="OK",'raw 1'!IT8,'raw 1'!BT8),"")</f>
        <v>-</v>
      </c>
      <c r="BW9" s="9" t="str">
        <f>if('raw 1'!BU8&lt;&gt;"x",if('raw 1'!BU8="OK",'raw 1'!IU8,'raw 1'!BU8),"")</f>
        <v>-</v>
      </c>
      <c r="BX9" s="9" t="str">
        <f>if('raw 1'!BV8&lt;&gt;"x",if('raw 1'!BV8="OK",'raw 1'!IV8,'raw 1'!BV8),"")</f>
        <v>-</v>
      </c>
      <c r="BY9" s="9" t="str">
        <f>if('raw 1'!BW8&lt;&gt;"x",if('raw 1'!BW8="OK",'raw 1'!IW8,'raw 1'!BW8),"")</f>
        <v>-</v>
      </c>
      <c r="BZ9" s="9" t="str">
        <f>if('raw 1'!BX8&lt;&gt;"x",if('raw 1'!BX8="OK",'raw 1'!IX8,'raw 1'!BX8),"")</f>
        <v>-</v>
      </c>
      <c r="CA9" s="9" t="str">
        <f>if('raw 1'!BY8&lt;&gt;"x",if('raw 1'!BY8="OK",'raw 1'!IY8,'raw 1'!BY8),"")</f>
        <v>-</v>
      </c>
      <c r="CB9" s="9" t="str">
        <f>if('raw 1'!BZ8&lt;&gt;"x",if('raw 1'!BZ8="OK",'raw 1'!IZ8,'raw 1'!BZ8),"")</f>
        <v>-</v>
      </c>
      <c r="CC9" s="9" t="str">
        <f>if('raw 1'!CA8&lt;&gt;"x",if('raw 1'!CA8="OK",'raw 1'!JA8,'raw 1'!CA8),"")</f>
        <v>-</v>
      </c>
      <c r="CD9" s="9" t="str">
        <f>if('raw 1'!CB8&lt;&gt;"x",if('raw 1'!CB8="OK",'raw 1'!JB8,'raw 1'!CB8),"")</f>
        <v>-</v>
      </c>
      <c r="CE9" s="9" t="str">
        <f>if('raw 1'!CC8&lt;&gt;"x",if('raw 1'!CC8="OK",'raw 1'!JC8,'raw 1'!CC8),"")</f>
        <v>-</v>
      </c>
      <c r="CF9" s="9" t="str">
        <f>if('raw 1'!CD8&lt;&gt;"x",if('raw 1'!CD8="OK",'raw 1'!JD8,'raw 1'!CD8),"")</f>
        <v>-</v>
      </c>
      <c r="CG9" s="9" t="str">
        <f>if('raw 1'!CE8&lt;&gt;"x",if('raw 1'!CE8="OK",'raw 1'!JE8,'raw 1'!CE8),"")</f>
        <v>-</v>
      </c>
      <c r="CH9" s="9" t="str">
        <f>if('raw 1'!CF8&lt;&gt;"x",if('raw 1'!CF8="OK",'raw 1'!JF8,'raw 1'!CF8),"")</f>
        <v>-</v>
      </c>
      <c r="CI9" s="9" t="str">
        <f>if('raw 1'!CG8&lt;&gt;"x",if('raw 1'!CG8="OK",'raw 1'!JG8,'raw 1'!CG8),"")</f>
        <v>-</v>
      </c>
      <c r="CJ9" s="9" t="str">
        <f>if('raw 1'!CH8&lt;&gt;"x",if('raw 1'!CH8="OK",'raw 1'!JH8,'raw 1'!CH8),"")</f>
        <v>-</v>
      </c>
      <c r="CK9" s="9" t="str">
        <f>if('raw 1'!CI8&lt;&gt;"x",if('raw 1'!CI8="OK",'raw 1'!JI8,'raw 1'!CI8),"")</f>
        <v>-</v>
      </c>
      <c r="CL9" s="9" t="str">
        <f>if('raw 1'!CJ8&lt;&gt;"x",if('raw 1'!CJ8="OK",'raw 1'!JJ8,'raw 1'!CJ8),"")</f>
        <v>-</v>
      </c>
      <c r="CM9" s="9" t="str">
        <f>if('raw 1'!CK8&lt;&gt;"x",if('raw 1'!CK8="OK",'raw 1'!JK8,'raw 1'!CK8),"")</f>
        <v>-</v>
      </c>
      <c r="CN9" s="9" t="str">
        <f>if('raw 1'!CL8&lt;&gt;"x",if('raw 1'!CL8="OK",'raw 1'!JL8,'raw 1'!CL8),"")</f>
        <v>-</v>
      </c>
      <c r="CO9" s="9" t="str">
        <f>if('raw 1'!CM8&lt;&gt;"x",if('raw 1'!CM8="OK",'raw 1'!JM8,'raw 1'!CM8),"")</f>
        <v>-</v>
      </c>
      <c r="CP9" s="9" t="str">
        <f>if('raw 1'!CN8&lt;&gt;"x",if('raw 1'!CN8="OK",'raw 1'!JN8,'raw 1'!CN8),"")</f>
        <v>-</v>
      </c>
      <c r="CQ9" s="9" t="str">
        <f>if('raw 1'!CO8&lt;&gt;"x",if('raw 1'!CO8="OK",'raw 1'!JO8,'raw 1'!CO8),"")</f>
        <v>-</v>
      </c>
      <c r="CR9" s="9" t="str">
        <f>if('raw 1'!CP8&lt;&gt;"x",if('raw 1'!CP8="OK",'raw 1'!JP8,'raw 1'!CP8),"")</f>
        <v>-</v>
      </c>
      <c r="CS9" s="9" t="str">
        <f>if('raw 1'!CQ8&lt;&gt;"x",if('raw 1'!CQ8="OK",'raw 1'!JQ8,'raw 1'!CQ8),"")</f>
        <v>-</v>
      </c>
      <c r="CT9" s="9" t="str">
        <f>if('raw 1'!CR8&lt;&gt;"x",if('raw 1'!CR8="OK",'raw 1'!JR8,'raw 1'!CR8),"")</f>
        <v>-</v>
      </c>
      <c r="CU9" s="9" t="str">
        <f>if('raw 1'!CS8&lt;&gt;"x",if('raw 1'!CS8="OK",'raw 1'!JS8,'raw 1'!CS8),"")</f>
        <v/>
      </c>
      <c r="CV9" s="9" t="str">
        <f>if('raw 1'!CT8&lt;&gt;"x",if('raw 1'!CT8="OK",'raw 1'!JT8,'raw 1'!CT8),"")</f>
        <v>-</v>
      </c>
      <c r="CW9" s="9" t="str">
        <f>if('raw 1'!CU8&lt;&gt;"x",if('raw 1'!CU8="OK",'raw 1'!JU8,'raw 1'!CU8),"")</f>
        <v>-</v>
      </c>
      <c r="CX9" s="9" t="str">
        <f>if('raw 1'!CV8&lt;&gt;"x",if('raw 1'!CV8="OK",'raw 1'!JV8,'raw 1'!CV8),"")</f>
        <v>-</v>
      </c>
      <c r="CY9" s="9" t="str">
        <f>if('raw 1'!CW8&lt;&gt;"x",if('raw 1'!CW8="OK",'raw 1'!JW8,'raw 1'!CW8),"")</f>
        <v>-</v>
      </c>
      <c r="CZ9" s="9" t="str">
        <f>if('raw 1'!CX8&lt;&gt;"x",if('raw 1'!CX8="OK",'raw 1'!JX8,'raw 1'!CX8),"")</f>
        <v>-</v>
      </c>
      <c r="DA9" s="9" t="str">
        <f>if('raw 1'!CY8&lt;&gt;"x",if('raw 1'!CY8="OK",'raw 1'!JY8,'raw 1'!CY8),"")</f>
        <v>-</v>
      </c>
      <c r="DB9" s="9" t="str">
        <f>if('raw 1'!CZ8&lt;&gt;"x",if('raw 1'!CZ8="OK",'raw 1'!JZ8,'raw 1'!CZ8),"")</f>
        <v>-</v>
      </c>
      <c r="DC9" s="9" t="str">
        <f>if('raw 1'!DA8&lt;&gt;"x",if('raw 1'!DA8="OK",'raw 1'!KA8,'raw 1'!DA8),"")</f>
        <v>-</v>
      </c>
      <c r="DD9" s="9" t="str">
        <f>if('raw 1'!DB8&lt;&gt;"x",if('raw 1'!DB8="OK",'raw 1'!KB8,'raw 1'!DB8),"")</f>
        <v>-</v>
      </c>
      <c r="DE9" s="9" t="str">
        <f>if('raw 1'!DC8&lt;&gt;"x",if('raw 1'!DC8="OK",'raw 1'!KC8,'raw 1'!DC8),"")</f>
        <v>-</v>
      </c>
      <c r="DF9" s="9" t="str">
        <f>if('raw 1'!DD8&lt;&gt;"x",if('raw 1'!DD8="OK",'raw 1'!KD8,'raw 1'!DD8),"")</f>
        <v>-</v>
      </c>
      <c r="DG9" s="9" t="str">
        <f>if('raw 1'!DE8&lt;&gt;"x",if('raw 1'!DE8="OK",'raw 1'!KE8,'raw 1'!DE8),"")</f>
        <v>-</v>
      </c>
      <c r="DH9" s="9" t="str">
        <f>if('raw 1'!DF8&lt;&gt;"x",if('raw 1'!DF8="OK",'raw 1'!KF8,'raw 1'!DF8),"")</f>
        <v>-</v>
      </c>
      <c r="DI9" s="9" t="str">
        <f>if('raw 1'!DG8&lt;&gt;"x",if('raw 1'!DG8="OK",'raw 1'!KG8,'raw 1'!DG8),"")</f>
        <v>-</v>
      </c>
      <c r="DJ9" s="9" t="str">
        <f>if('raw 1'!DH8&lt;&gt;"x",if('raw 1'!DH8="OK",'raw 1'!KH8,'raw 1'!DH8),"")</f>
        <v>-</v>
      </c>
      <c r="DK9" s="9" t="str">
        <f>if('raw 1'!DI8&lt;&gt;"x",if('raw 1'!DI8="OK",'raw 1'!KI8,'raw 1'!DI8),"")</f>
        <v>-</v>
      </c>
      <c r="DL9" s="9" t="str">
        <f>if('raw 1'!DJ8&lt;&gt;"x",if('raw 1'!DJ8="OK",'raw 1'!KJ8,'raw 1'!DJ8),"")</f>
        <v>-</v>
      </c>
      <c r="DM9" s="9" t="str">
        <f>if('raw 1'!DK8&lt;&gt;"x",if('raw 1'!DK8="OK",'raw 1'!KK8,'raw 1'!DK8),"")</f>
        <v>-</v>
      </c>
      <c r="DN9" s="9" t="str">
        <f>if('raw 1'!DL8&lt;&gt;"x",if('raw 1'!DL8="OK",'raw 1'!KL8,'raw 1'!DL8),"")</f>
        <v>-</v>
      </c>
      <c r="DO9" s="9" t="str">
        <f>if('raw 1'!DM8&lt;&gt;"x",if('raw 1'!DM8="OK",'raw 1'!KM8,'raw 1'!DM8),"")</f>
        <v>-</v>
      </c>
      <c r="DP9" s="9" t="str">
        <f>if('raw 1'!DN8&lt;&gt;"x",if('raw 1'!DN8="OK",'raw 1'!KN8,'raw 1'!DN8),"")</f>
        <v>-</v>
      </c>
      <c r="DQ9" s="9" t="str">
        <f>if('raw 1'!DO8&lt;&gt;"x",if('raw 1'!DO8="OK",'raw 1'!KO8,'raw 1'!DO8),"")</f>
        <v>-</v>
      </c>
      <c r="DR9" s="9" t="str">
        <f>if('raw 1'!DP8&lt;&gt;"x",if('raw 1'!DP8="OK",'raw 1'!KP8,'raw 1'!DP8),"")</f>
        <v>-</v>
      </c>
      <c r="DS9" s="9" t="str">
        <f>if('raw 1'!DQ8&lt;&gt;"x",if('raw 1'!DQ8="OK",'raw 1'!KQ8,'raw 1'!DQ8),"")</f>
        <v>-</v>
      </c>
      <c r="DT9" s="9" t="str">
        <f>if('raw 1'!DR8&lt;&gt;"x",if('raw 1'!DR8="OK",'raw 1'!KR8,'raw 1'!DR8),"")</f>
        <v>-</v>
      </c>
      <c r="DU9" s="9" t="str">
        <f>if('raw 1'!DS8&lt;&gt;"x",if('raw 1'!DS8="OK",'raw 1'!KS8,'raw 1'!DS8),"")</f>
        <v>-</v>
      </c>
      <c r="DV9" s="9" t="str">
        <f>if('raw 1'!DT8&lt;&gt;"x",if('raw 1'!DT8="OK",'raw 1'!KT8,'raw 1'!DT8),"")</f>
        <v>-</v>
      </c>
      <c r="DW9" s="9" t="str">
        <f>if('raw 1'!DU8&lt;&gt;"x",if('raw 1'!DU8="OK",'raw 1'!KU8,'raw 1'!DU8),"")</f>
        <v>-</v>
      </c>
      <c r="DX9" s="9" t="str">
        <f>if('raw 1'!DV8&lt;&gt;"x",if('raw 1'!DV8="OK",'raw 1'!KV8,'raw 1'!DV8),"")</f>
        <v>-</v>
      </c>
      <c r="DY9" s="9" t="str">
        <f>if('raw 1'!DW8&lt;&gt;"x",if('raw 1'!DW8="OK",'raw 1'!KW8,'raw 1'!DW8),"")</f>
        <v>-</v>
      </c>
      <c r="DZ9" s="9" t="str">
        <f>if('raw 1'!DX8&lt;&gt;"x",if('raw 1'!DX8="OK",'raw 1'!KX8,'raw 1'!DX8),"")</f>
        <v>-</v>
      </c>
      <c r="EA9" s="9" t="str">
        <f>if('raw 1'!DY8&lt;&gt;"x",if('raw 1'!DY8="OK",'raw 1'!KY8,'raw 1'!DY8),"")</f>
        <v>-</v>
      </c>
      <c r="EB9" s="9" t="str">
        <f>if('raw 1'!DZ8&lt;&gt;"x",if('raw 1'!DZ8="OK",'raw 1'!KZ8,'raw 1'!DZ8),"")</f>
        <v/>
      </c>
      <c r="EC9" s="9">
        <f>if('raw 1'!EA8&lt;&gt;"x",if('raw 1'!EA8="OK",'raw 1'!LA8,'raw 1'!EA8),"")</f>
        <v>1</v>
      </c>
      <c r="ED9" s="9">
        <f>if('raw 1'!EB8&lt;&gt;"x",if('raw 1'!EB8="OK",'raw 1'!LB8,'raw 1'!EB8),"")</f>
        <v>1</v>
      </c>
      <c r="EE9" s="9">
        <f>if('raw 1'!EC8&lt;&gt;"x",if('raw 1'!EC8="OK",'raw 1'!LC8,'raw 1'!EC8),"")</f>
        <v>1</v>
      </c>
      <c r="EF9" s="9">
        <f>if('raw 1'!ED8&lt;&gt;"x",if('raw 1'!ED8="OK",'raw 1'!LD8,'raw 1'!ED8),"")</f>
        <v>1</v>
      </c>
      <c r="EG9" s="9">
        <f>if('raw 1'!EE8&lt;&gt;"x",if('raw 1'!EE8="OK",'raw 1'!LE8,'raw 1'!EE8),"")</f>
        <v>1</v>
      </c>
      <c r="EH9" s="9">
        <f>if('raw 1'!EF8&lt;&gt;"x",if('raw 1'!EF8="OK",'raw 1'!LF8,'raw 1'!EF8),"")</f>
        <v>1</v>
      </c>
      <c r="EI9" s="9">
        <f>if('raw 1'!EG8&lt;&gt;"x",if('raw 1'!EG8="OK",'raw 1'!LG8,'raw 1'!EG8),"")</f>
        <v>1</v>
      </c>
      <c r="EJ9" s="9">
        <f>if('raw 1'!EH8&lt;&gt;"x",if('raw 1'!EH8="OK",'raw 1'!LH8,'raw 1'!EH8),"")</f>
        <v>1</v>
      </c>
      <c r="EK9" s="9">
        <f>if('raw 1'!EI8&lt;&gt;"x",if('raw 1'!EI8="OK",'raw 1'!LI8,'raw 1'!EI8),"")</f>
        <v>1</v>
      </c>
      <c r="EL9" s="9">
        <f>if('raw 1'!EJ8&lt;&gt;"x",if('raw 1'!EJ8="OK",'raw 1'!LJ8,'raw 1'!EJ8),"")</f>
        <v>1</v>
      </c>
      <c r="EM9" s="9">
        <f>if('raw 1'!EK8&lt;&gt;"x",if('raw 1'!EK8="OK",'raw 1'!LK8,'raw 1'!EK8),"")</f>
        <v>1</v>
      </c>
      <c r="EN9" s="9">
        <f>if('raw 1'!EL8&lt;&gt;"x",if('raw 1'!EL8="OK",'raw 1'!LL8,'raw 1'!EL8),"")</f>
        <v>1</v>
      </c>
      <c r="EO9" s="9">
        <f>if('raw 1'!EM8&lt;&gt;"x",if('raw 1'!EM8="OK",'raw 1'!LM8,'raw 1'!EM8),"")</f>
        <v>1</v>
      </c>
      <c r="EP9" s="9">
        <f>if('raw 1'!EN8&lt;&gt;"x",if('raw 1'!EN8="OK",'raw 1'!LN8,'raw 1'!EN8),"")</f>
        <v>1</v>
      </c>
      <c r="EQ9" s="9">
        <f>if('raw 1'!EO8&lt;&gt;"x",if('raw 1'!EO8="OK",'raw 1'!LO8,'raw 1'!EO8),"")</f>
        <v>1</v>
      </c>
      <c r="ER9" s="9">
        <f>if('raw 1'!EP8&lt;&gt;"x",if('raw 1'!EP8="OK",'raw 1'!LP8,'raw 1'!EP8),"")</f>
        <v>1</v>
      </c>
      <c r="ES9" s="9" t="str">
        <f>if('raw 1'!EQ8&lt;&gt;"x",if('raw 1'!EQ8="OK",'raw 1'!LQ8,'raw 1'!EQ8),"")</f>
        <v/>
      </c>
      <c r="ET9" s="9">
        <f>if('raw 1'!ER8&lt;&gt;"x",if('raw 1'!ER8="OK",'raw 1'!LR8,'raw 1'!ER8),"")</f>
        <v>1</v>
      </c>
      <c r="EU9" s="9">
        <f>if('raw 1'!ES8&lt;&gt;"x",if('raw 1'!ES8="OK",'raw 1'!LS8,'raw 1'!ES8),"")</f>
        <v>1</v>
      </c>
      <c r="EV9" s="9">
        <f>if('raw 1'!ET8&lt;&gt;"x",if('raw 1'!ET8="OK",'raw 1'!LT8,'raw 1'!ET8),"")</f>
        <v>1</v>
      </c>
      <c r="EW9" s="9">
        <f>if('raw 1'!EU8&lt;&gt;"x",if('raw 1'!EU8="OK",'raw 1'!LU8,'raw 1'!EU8),"")</f>
        <v>1</v>
      </c>
      <c r="EX9" s="9">
        <f>if('raw 1'!EV8&lt;&gt;"x",if('raw 1'!EV8="OK",'raw 1'!LV8,'raw 1'!EV8),"")</f>
        <v>1</v>
      </c>
      <c r="EY9" s="9">
        <f>if('raw 1'!EW8&lt;&gt;"x",if('raw 1'!EW8="OK",'raw 1'!LW8,'raw 1'!EW8),"")</f>
        <v>1</v>
      </c>
      <c r="EZ9" s="9">
        <f>if('raw 1'!EX8&lt;&gt;"x",if('raw 1'!EX8="OK",'raw 1'!LX8,'raw 1'!EX8),"")</f>
        <v>1</v>
      </c>
      <c r="FA9" s="9">
        <f>if('raw 1'!EY8&lt;&gt;"x",if('raw 1'!EY8="OK",'raw 1'!LY8,'raw 1'!EY8),"")</f>
        <v>1</v>
      </c>
      <c r="FB9" s="9">
        <f>if('raw 1'!EZ8&lt;&gt;"x",if('raw 1'!EZ8="OK",'raw 1'!LZ8,'raw 1'!EZ8),"")</f>
        <v>1</v>
      </c>
      <c r="FC9" s="9">
        <f>if('raw 1'!FA8&lt;&gt;"x",if('raw 1'!FA8="OK",'raw 1'!MA8,'raw 1'!FA8),"")</f>
        <v>1</v>
      </c>
      <c r="FD9" s="9">
        <f>if('raw 1'!FB8&lt;&gt;"x",if('raw 1'!FB8="OK",'raw 1'!MB8,'raw 1'!FB8),"")</f>
        <v>1</v>
      </c>
      <c r="FE9" s="9">
        <f>if('raw 1'!FC8&lt;&gt;"x",if('raw 1'!FC8="OK",'raw 1'!MC8,'raw 1'!FC8),"")</f>
        <v>1</v>
      </c>
      <c r="FF9" s="9">
        <f>if('raw 1'!FD8&lt;&gt;"x",if('raw 1'!FD8="OK",'raw 1'!MD8,'raw 1'!FD8),"")</f>
        <v>1</v>
      </c>
      <c r="FG9" s="9">
        <f>if('raw 1'!FE8&lt;&gt;"x",if('raw 1'!FE8="OK",'raw 1'!ME8,'raw 1'!FE8),"")</f>
        <v>1</v>
      </c>
      <c r="FH9" s="9">
        <f>if('raw 1'!FF8&lt;&gt;"x",if('raw 1'!FF8="OK",'raw 1'!MF8,'raw 1'!FF8),"")</f>
        <v>1</v>
      </c>
      <c r="FI9" s="9">
        <f>if('raw 1'!FG8&lt;&gt;"x",if('raw 1'!FG8="OK",'raw 1'!MG8,'raw 1'!FG8),"")</f>
        <v>1</v>
      </c>
      <c r="FJ9" s="9">
        <f>if('raw 1'!FH8&lt;&gt;"x",if('raw 1'!FH8="OK",'raw 1'!MH8,'raw 1'!FH8),"")</f>
        <v>1</v>
      </c>
      <c r="FK9" s="9">
        <f>if('raw 1'!FI8&lt;&gt;"x",if('raw 1'!FI8="OK",'raw 1'!MI8,'raw 1'!FI8),"")</f>
        <v>1</v>
      </c>
      <c r="FL9" s="9">
        <f>if('raw 1'!FJ8&lt;&gt;"x",if('raw 1'!FJ8="OK",'raw 1'!MJ8,'raw 1'!FJ8),"")</f>
        <v>1</v>
      </c>
      <c r="FM9" s="9">
        <f>if('raw 1'!FK8&lt;&gt;"x",if('raw 1'!FK8="OK",'raw 1'!MK8,'raw 1'!FK8),"")</f>
        <v>1</v>
      </c>
      <c r="FN9" s="9">
        <f>if('raw 1'!FL8&lt;&gt;"x",if('raw 1'!FL8="OK",'raw 1'!ML8,'raw 1'!FL8),"")</f>
        <v>1</v>
      </c>
      <c r="FO9" s="9">
        <f>if('raw 1'!FM8&lt;&gt;"x",if('raw 1'!FM8="OK",'raw 1'!MM8,'raw 1'!FM8),"")</f>
        <v>1</v>
      </c>
      <c r="FP9" s="9">
        <f>if('raw 1'!FN8&lt;&gt;"x",if('raw 1'!FN8="OK",'raw 1'!MN8,'raw 1'!FN8),"")</f>
        <v>1</v>
      </c>
      <c r="FQ9" s="9">
        <f>if('raw 1'!FO8&lt;&gt;"x",if('raw 1'!FO8="OK",'raw 1'!MO8,'raw 1'!FO8),"")</f>
        <v>1</v>
      </c>
      <c r="FR9" s="9">
        <f>if('raw 1'!FP8&lt;&gt;"x",if('raw 1'!FP8="OK",'raw 1'!MP8,'raw 1'!FP8),"")</f>
        <v>1</v>
      </c>
      <c r="FS9" s="9">
        <f>if('raw 1'!FQ8&lt;&gt;"x",if('raw 1'!FQ8="OK",'raw 1'!MQ8,'raw 1'!FQ8),"")</f>
        <v>1</v>
      </c>
      <c r="FT9" s="9">
        <f>if('raw 1'!FR8&lt;&gt;"x",if('raw 1'!FR8="OK",'raw 1'!MR8,'raw 1'!FR8),"")</f>
        <v>1</v>
      </c>
      <c r="FU9" s="9">
        <f>if('raw 1'!FS8&lt;&gt;"x",if('raw 1'!FS8="OK",'raw 1'!MS8,'raw 1'!FS8),"")</f>
        <v>1</v>
      </c>
      <c r="FV9" s="9" t="str">
        <f>if('raw 1'!FT8&lt;&gt;"x",if('raw 1'!FT8="OK",'raw 1'!MT8,'raw 1'!FT8),"")</f>
        <v/>
      </c>
      <c r="FW9" s="9">
        <f>if('raw 1'!FU8&lt;&gt;"x",if('raw 1'!FU8="OK",'raw 1'!MU8,'raw 1'!FU8),"")</f>
        <v>1</v>
      </c>
      <c r="FX9" s="9">
        <f>if('raw 1'!FV8&lt;&gt;"x",if('raw 1'!FV8="OK",'raw 1'!MV8,'raw 1'!FV8),"")</f>
        <v>1</v>
      </c>
      <c r="FY9" s="9">
        <f>if('raw 1'!FW8&lt;&gt;"x",if('raw 1'!FW8="OK",'raw 1'!MW8,'raw 1'!FW8),"")</f>
        <v>1</v>
      </c>
      <c r="FZ9" s="9">
        <f>if('raw 1'!FX8&lt;&gt;"x",if('raw 1'!FX8="OK",'raw 1'!MX8,'raw 1'!FX8),"")</f>
        <v>1</v>
      </c>
      <c r="GA9" s="9">
        <f>if('raw 1'!FY8&lt;&gt;"x",if('raw 1'!FY8="OK",'raw 1'!MY8,'raw 1'!FY8),"")</f>
        <v>1</v>
      </c>
      <c r="GB9" s="9">
        <f>if('raw 1'!FZ8&lt;&gt;"x",if('raw 1'!FZ8="OK",'raw 1'!MZ8,'raw 1'!FZ8),"")</f>
        <v>1</v>
      </c>
      <c r="GC9" s="9">
        <f>if('raw 1'!GA8&lt;&gt;"x",if('raw 1'!GA8="OK",'raw 1'!NA8,'raw 1'!GA8),"")</f>
        <v>1</v>
      </c>
      <c r="GD9" s="9">
        <f>if('raw 1'!GB8&lt;&gt;"x",if('raw 1'!GB8="OK",'raw 1'!NB8,'raw 1'!GB8),"")</f>
        <v>1</v>
      </c>
      <c r="GE9" s="9">
        <f>if('raw 1'!GC8&lt;&gt;"x",if('raw 1'!GC8="OK",'raw 1'!NC8,'raw 1'!GC8),"")</f>
        <v>1</v>
      </c>
      <c r="GF9" s="9">
        <f>if('raw 1'!GD8&lt;&gt;"x",if('raw 1'!GD8="OK",'raw 1'!ND8,'raw 1'!GD8),"")</f>
        <v>1</v>
      </c>
      <c r="GG9" s="9">
        <f>if('raw 1'!GE8&lt;&gt;"x",if('raw 1'!GE8="OK",'raw 1'!NE8,'raw 1'!GE8),"")</f>
        <v>1</v>
      </c>
      <c r="GH9" s="9" t="str">
        <f>if('raw 1'!GF8&lt;&gt;"x",if('raw 1'!GF8="OK",'raw 1'!NF8,'raw 1'!GF8),"")</f>
        <v>TLE</v>
      </c>
      <c r="GI9" s="9" t="str">
        <f>if('raw 1'!GG8&lt;&gt;"x",if('raw 1'!GG8="OK",'raw 1'!NG8,'raw 1'!GG8),"")</f>
        <v>TLE</v>
      </c>
      <c r="GJ9" s="9" t="str">
        <f>if('raw 1'!GH8&lt;&gt;"x",if('raw 1'!GH8="OK",'raw 1'!NH8,'raw 1'!GH8),"")</f>
        <v>TLE</v>
      </c>
      <c r="GK9" s="9" t="str">
        <f>if('raw 1'!GI8&lt;&gt;"x",if('raw 1'!GI8="OK",'raw 1'!NI8,'raw 1'!GI8),"")</f>
        <v>TLE</v>
      </c>
      <c r="GL9" s="9" t="str">
        <f>if('raw 1'!GJ8&lt;&gt;"x",if('raw 1'!GJ8="OK",'raw 1'!NJ8,'raw 1'!GJ8),"")</f>
        <v>TLE</v>
      </c>
      <c r="GM9" s="9" t="str">
        <f>if('raw 1'!GK8&lt;&gt;"x",if('raw 1'!GK8="OK",'raw 1'!NK8,'raw 1'!GK8),"")</f>
        <v>TLE</v>
      </c>
      <c r="GN9" s="9" t="str">
        <f>if('raw 1'!GL8&lt;&gt;"x",if('raw 1'!GL8="OK",'raw 1'!NL8,'raw 1'!GL8),"")</f>
        <v>TLE</v>
      </c>
      <c r="GO9" s="9" t="str">
        <f>if('raw 1'!GM8&lt;&gt;"x",if('raw 1'!GM8="OK",'raw 1'!NM8,'raw 1'!GM8),"")</f>
        <v>TLE</v>
      </c>
      <c r="GP9" s="9" t="str">
        <f>if('raw 1'!GN8&lt;&gt;"x",if('raw 1'!GN8="OK",'raw 1'!NN8,'raw 1'!GN8),"")</f>
        <v>TLE</v>
      </c>
      <c r="GQ9" s="9" t="str">
        <f>if('raw 1'!GO8&lt;&gt;"x",if('raw 1'!GO8="OK",'raw 1'!NO8,'raw 1'!GO8),"")</f>
        <v>TLE</v>
      </c>
      <c r="GR9" s="9" t="str">
        <f>if('raw 1'!GP8&lt;&gt;"x",if('raw 1'!GP8="OK",'raw 1'!NP8,'raw 1'!GP8),"")</f>
        <v>TLE</v>
      </c>
      <c r="GS9" s="9" t="str">
        <f>if('raw 1'!GQ8&lt;&gt;"x",if('raw 1'!GQ8="OK",'raw 1'!NQ8,'raw 1'!GQ8),"")</f>
        <v>TLE</v>
      </c>
      <c r="GT9" s="9" t="str">
        <f>if('raw 1'!GR8&lt;&gt;"x",if('raw 1'!GR8="OK",'raw 1'!NR8,'raw 1'!GR8),"")</f>
        <v>TLE</v>
      </c>
      <c r="GU9" s="9" t="str">
        <f>if('raw 1'!GS8&lt;&gt;"x",if('raw 1'!GS8="OK",'raw 1'!NS8,'raw 1'!GS8),"")</f>
        <v/>
      </c>
    </row>
    <row r="10">
      <c r="A10" s="5"/>
      <c r="B10" s="5"/>
      <c r="C10" s="5">
        <f>if(B10="d","diskv. iz ciklusa",if(B10="d1","diskv. iz kruga",if($E10="ODOBREN",(if(countif(H:H,"="&amp;H10)=1,countif(H:H,"&gt;"&amp;H10)+1,concatenate(countif(H:H,"&gt;"&amp;H10)+1," - ",countif(H:H,"&gt;="&amp;H10)))),empty)))</f>
        <v>8</v>
      </c>
      <c r="D10" s="6" t="str">
        <f>'raw 1'!B9</f>
        <v>Vaske</v>
      </c>
      <c r="E10" s="6" t="str">
        <f>'raw 1'!F9</f>
        <v>ODOBREN</v>
      </c>
      <c r="F10" s="6" t="str">
        <f>if($E10="ODOBREN",'raw 1'!C9,"")</f>
        <v>Vladan</v>
      </c>
      <c r="G10" s="6" t="str">
        <f>if($E10="ODOBREN",'raw 1'!D9,"")</f>
        <v>Vasić</v>
      </c>
      <c r="H10" s="7">
        <f>if($E10="ODOBREN",I10,empty)</f>
        <v>219</v>
      </c>
      <c r="I10" s="7">
        <f>if(B10&lt;&gt;"d",IF(M10 = "A", SUM(R10:T10), SUM(O10:Q10)),empty)</f>
        <v>219</v>
      </c>
      <c r="J10" s="6" t="str">
        <f>if($E10="ODOBREN",'raw 1'!G9,"")</f>
        <v>Pirot</v>
      </c>
      <c r="K10" s="6" t="str">
        <f>if($E10="ODOBREN",'raw 1'!H9,"")</f>
        <v>Gimnazija Pirot</v>
      </c>
      <c r="L10" s="6" t="str">
        <f>if($E10="ODOBREN",'raw 1'!I9,"")</f>
        <v>IV</v>
      </c>
      <c r="M10" s="6" t="str">
        <f>if($E10="ODOBREN",'raw 1'!J9,"")</f>
        <v>B</v>
      </c>
      <c r="N10" s="6" t="str">
        <f>if($E10="ODOBREN",'raw 1'!K10,"")</f>
        <v>Mijodrag Đurišić</v>
      </c>
      <c r="O10" s="8">
        <f>'raw 1'!M9</f>
        <v>100</v>
      </c>
      <c r="P10" s="9">
        <f>'raw 1'!N9</f>
        <v>100</v>
      </c>
      <c r="Q10" s="9">
        <f>'raw 1'!O9</f>
        <v>19</v>
      </c>
      <c r="R10" s="9" t="str">
        <f>'raw 1'!P9</f>
        <v>-</v>
      </c>
      <c r="S10" s="9" t="str">
        <f>'raw 1'!Q9</f>
        <v>-</v>
      </c>
      <c r="T10" s="9" t="str">
        <f>'raw 1'!R9</f>
        <v>-</v>
      </c>
      <c r="U10" s="9" t="str">
        <f>if('raw 1'!S9&lt;&gt;"x",if('raw 1'!S9="OK",'raw 1'!GS9,'raw 1'!S9),"")</f>
        <v/>
      </c>
      <c r="V10" s="9" t="str">
        <f>if('raw 1'!T9&lt;&gt;"x",if('raw 1'!T9="OK",'raw 1'!GT9,'raw 1'!T9),"")</f>
        <v/>
      </c>
      <c r="W10" s="9">
        <f>if('raw 1'!U9&lt;&gt;"x",if('raw 1'!U9="OK",'raw 1'!GU9,'raw 1'!U9),"")</f>
        <v>1</v>
      </c>
      <c r="X10" s="9">
        <f>if('raw 1'!V9&lt;&gt;"x",if('raw 1'!V9="OK",'raw 1'!GV9,'raw 1'!V9),"")</f>
        <v>1</v>
      </c>
      <c r="Y10" s="9">
        <f>if('raw 1'!W9&lt;&gt;"x",if('raw 1'!W9="OK",'raw 1'!GW9,'raw 1'!W9),"")</f>
        <v>1</v>
      </c>
      <c r="Z10" s="9">
        <f>if('raw 1'!X9&lt;&gt;"x",if('raw 1'!X9="OK",'raw 1'!GX9,'raw 1'!X9),"")</f>
        <v>1</v>
      </c>
      <c r="AA10" s="9">
        <f>if('raw 1'!Y9&lt;&gt;"x",if('raw 1'!Y9="OK",'raw 1'!GY9,'raw 1'!Y9),"")</f>
        <v>1</v>
      </c>
      <c r="AB10" s="9">
        <f>if('raw 1'!Z9&lt;&gt;"x",if('raw 1'!Z9="OK",'raw 1'!GZ9,'raw 1'!Z9),"")</f>
        <v>1</v>
      </c>
      <c r="AC10" s="9">
        <f>if('raw 1'!AA9&lt;&gt;"x",if('raw 1'!AA9="OK",'raw 1'!HA9,'raw 1'!AA9),"")</f>
        <v>1</v>
      </c>
      <c r="AD10" s="9">
        <f>if('raw 1'!AB9&lt;&gt;"x",if('raw 1'!AB9="OK",'raw 1'!HB9,'raw 1'!AB9),"")</f>
        <v>1</v>
      </c>
      <c r="AE10" s="9">
        <f>if('raw 1'!AC9&lt;&gt;"x",if('raw 1'!AC9="OK",'raw 1'!HC9,'raw 1'!AC9),"")</f>
        <v>1</v>
      </c>
      <c r="AF10" s="9">
        <f>if('raw 1'!AD9&lt;&gt;"x",if('raw 1'!AD9="OK",'raw 1'!HD9,'raw 1'!AD9),"")</f>
        <v>1</v>
      </c>
      <c r="AG10" s="9">
        <f>if('raw 1'!AE9&lt;&gt;"x",if('raw 1'!AE9="OK",'raw 1'!HE9,'raw 1'!AE9),"")</f>
        <v>1</v>
      </c>
      <c r="AH10" s="9">
        <f>if('raw 1'!AF9&lt;&gt;"x",if('raw 1'!AF9="OK",'raw 1'!HF9,'raw 1'!AF9),"")</f>
        <v>1</v>
      </c>
      <c r="AI10" s="9">
        <f>if('raw 1'!AG9&lt;&gt;"x",if('raw 1'!AG9="OK",'raw 1'!HG9,'raw 1'!AG9),"")</f>
        <v>1</v>
      </c>
      <c r="AJ10" s="9">
        <f>if('raw 1'!AH9&lt;&gt;"x",if('raw 1'!AH9="OK",'raw 1'!HH9,'raw 1'!AH9),"")</f>
        <v>1</v>
      </c>
      <c r="AK10" s="9">
        <f>if('raw 1'!AI9&lt;&gt;"x",if('raw 1'!AI9="OK",'raw 1'!HI9,'raw 1'!AI9),"")</f>
        <v>1</v>
      </c>
      <c r="AL10" s="9">
        <f>if('raw 1'!AJ9&lt;&gt;"x",if('raw 1'!AJ9="OK",'raw 1'!HJ9,'raw 1'!AJ9),"")</f>
        <v>1</v>
      </c>
      <c r="AM10" s="9">
        <f>if('raw 1'!AK9&lt;&gt;"x",if('raw 1'!AK9="OK",'raw 1'!HK9,'raw 1'!AK9),"")</f>
        <v>1</v>
      </c>
      <c r="AN10" s="9">
        <f>if('raw 1'!AL9&lt;&gt;"x",if('raw 1'!AL9="OK",'raw 1'!HL9,'raw 1'!AL9),"")</f>
        <v>1</v>
      </c>
      <c r="AO10" s="9">
        <f>if('raw 1'!AM9&lt;&gt;"x",if('raw 1'!AM9="OK",'raw 1'!HM9,'raw 1'!AM9),"")</f>
        <v>1</v>
      </c>
      <c r="AP10" s="9">
        <f>if('raw 1'!AN9&lt;&gt;"x",if('raw 1'!AN9="OK",'raw 1'!HN9,'raw 1'!AN9),"")</f>
        <v>1</v>
      </c>
      <c r="AQ10" s="9">
        <f>if('raw 1'!AO9&lt;&gt;"x",if('raw 1'!AO9="OK",'raw 1'!HO9,'raw 1'!AO9),"")</f>
        <v>1</v>
      </c>
      <c r="AR10" s="9">
        <f>if('raw 1'!AP9&lt;&gt;"x",if('raw 1'!AP9="OK",'raw 1'!HP9,'raw 1'!AP9),"")</f>
        <v>1</v>
      </c>
      <c r="AS10" s="9">
        <f>if('raw 1'!AQ9&lt;&gt;"x",if('raw 1'!AQ9="OK",'raw 1'!HQ9,'raw 1'!AQ9),"")</f>
        <v>1</v>
      </c>
      <c r="AT10" s="9">
        <f>if('raw 1'!AR9&lt;&gt;"x",if('raw 1'!AR9="OK",'raw 1'!HR9,'raw 1'!AR9),"")</f>
        <v>1</v>
      </c>
      <c r="AU10" s="9">
        <f>if('raw 1'!AS9&lt;&gt;"x",if('raw 1'!AS9="OK",'raw 1'!HS9,'raw 1'!AS9),"")</f>
        <v>1</v>
      </c>
      <c r="AV10" s="9">
        <f>if('raw 1'!AT9&lt;&gt;"x",if('raw 1'!AT9="OK",'raw 1'!HT9,'raw 1'!AT9),"")</f>
        <v>1</v>
      </c>
      <c r="AW10" s="9">
        <f>if('raw 1'!AU9&lt;&gt;"x",if('raw 1'!AU9="OK",'raw 1'!HU9,'raw 1'!AU9),"")</f>
        <v>1</v>
      </c>
      <c r="AX10" s="9">
        <f>if('raw 1'!AV9&lt;&gt;"x",if('raw 1'!AV9="OK",'raw 1'!HV9,'raw 1'!AV9),"")</f>
        <v>1</v>
      </c>
      <c r="AY10" s="9">
        <f>if('raw 1'!AW9&lt;&gt;"x",if('raw 1'!AW9="OK",'raw 1'!HW9,'raw 1'!AW9),"")</f>
        <v>1</v>
      </c>
      <c r="AZ10" s="9">
        <f>if('raw 1'!AX9&lt;&gt;"x",if('raw 1'!AX9="OK",'raw 1'!HX9,'raw 1'!AX9),"")</f>
        <v>1</v>
      </c>
      <c r="BA10" s="9">
        <f>if('raw 1'!AY9&lt;&gt;"x",if('raw 1'!AY9="OK",'raw 1'!HY9,'raw 1'!AY9),"")</f>
        <v>1</v>
      </c>
      <c r="BB10" s="9">
        <f>if('raw 1'!AZ9&lt;&gt;"x",if('raw 1'!AZ9="OK",'raw 1'!HZ9,'raw 1'!AZ9),"")</f>
        <v>1</v>
      </c>
      <c r="BC10" s="9">
        <f>if('raw 1'!BA9&lt;&gt;"x",if('raw 1'!BA9="OK",'raw 1'!IA9,'raw 1'!BA9),"")</f>
        <v>1</v>
      </c>
      <c r="BD10" s="9">
        <f>if('raw 1'!BB9&lt;&gt;"x",if('raw 1'!BB9="OK",'raw 1'!IB9,'raw 1'!BB9),"")</f>
        <v>1</v>
      </c>
      <c r="BE10" s="9">
        <f>if('raw 1'!BC9&lt;&gt;"x",if('raw 1'!BC9="OK",'raw 1'!IC9,'raw 1'!BC9),"")</f>
        <v>1</v>
      </c>
      <c r="BF10" s="9">
        <f>if('raw 1'!BD9&lt;&gt;"x",if('raw 1'!BD9="OK",'raw 1'!ID9,'raw 1'!BD9),"")</f>
        <v>1</v>
      </c>
      <c r="BG10" s="9">
        <f>if('raw 1'!BE9&lt;&gt;"x",if('raw 1'!BE9="OK",'raw 1'!IE9,'raw 1'!BE9),"")</f>
        <v>1</v>
      </c>
      <c r="BH10" s="9">
        <f>if('raw 1'!BF9&lt;&gt;"x",if('raw 1'!BF9="OK",'raw 1'!IF9,'raw 1'!BF9),"")</f>
        <v>1</v>
      </c>
      <c r="BI10" s="9">
        <f>if('raw 1'!BG9&lt;&gt;"x",if('raw 1'!BG9="OK",'raw 1'!IG9,'raw 1'!BG9),"")</f>
        <v>1</v>
      </c>
      <c r="BJ10" s="9">
        <f>if('raw 1'!BH9&lt;&gt;"x",if('raw 1'!BH9="OK",'raw 1'!IH9,'raw 1'!BH9),"")</f>
        <v>1</v>
      </c>
      <c r="BK10" s="9">
        <f>if('raw 1'!BI9&lt;&gt;"x",if('raw 1'!BI9="OK",'raw 1'!II9,'raw 1'!BI9),"")</f>
        <v>1</v>
      </c>
      <c r="BL10" s="9">
        <f>if('raw 1'!BJ9&lt;&gt;"x",if('raw 1'!BJ9="OK",'raw 1'!IJ9,'raw 1'!BJ9),"")</f>
        <v>1</v>
      </c>
      <c r="BM10" s="9" t="str">
        <f>if('raw 1'!BK9&lt;&gt;"x",if('raw 1'!BK9="OK",'raw 1'!IK9,'raw 1'!BK9),"")</f>
        <v/>
      </c>
      <c r="BN10" s="9">
        <f>if('raw 1'!BL9&lt;&gt;"x",if('raw 1'!BL9="OK",'raw 1'!IL9,'raw 1'!BL9),"")</f>
        <v>1</v>
      </c>
      <c r="BO10" s="9">
        <f>if('raw 1'!BM9&lt;&gt;"x",if('raw 1'!BM9="OK",'raw 1'!IM9,'raw 1'!BM9),"")</f>
        <v>1</v>
      </c>
      <c r="BP10" s="9">
        <f>if('raw 1'!BN9&lt;&gt;"x",if('raw 1'!BN9="OK",'raw 1'!IN9,'raw 1'!BN9),"")</f>
        <v>1</v>
      </c>
      <c r="BQ10" s="9">
        <f>if('raw 1'!BO9&lt;&gt;"x",if('raw 1'!BO9="OK",'raw 1'!IO9,'raw 1'!BO9),"")</f>
        <v>1</v>
      </c>
      <c r="BR10" s="9">
        <f>if('raw 1'!BP9&lt;&gt;"x",if('raw 1'!BP9="OK",'raw 1'!IP9,'raw 1'!BP9),"")</f>
        <v>1</v>
      </c>
      <c r="BS10" s="9">
        <f>if('raw 1'!BQ9&lt;&gt;"x",if('raw 1'!BQ9="OK",'raw 1'!IQ9,'raw 1'!BQ9),"")</f>
        <v>1</v>
      </c>
      <c r="BT10" s="9">
        <f>if('raw 1'!BR9&lt;&gt;"x",if('raw 1'!BR9="OK",'raw 1'!IR9,'raw 1'!BR9),"")</f>
        <v>1</v>
      </c>
      <c r="BU10" s="9">
        <f>if('raw 1'!BS9&lt;&gt;"x",if('raw 1'!BS9="OK",'raw 1'!IS9,'raw 1'!BS9),"")</f>
        <v>1</v>
      </c>
      <c r="BV10" s="9">
        <f>if('raw 1'!BT9&lt;&gt;"x",if('raw 1'!BT9="OK",'raw 1'!IT9,'raw 1'!BT9),"")</f>
        <v>1</v>
      </c>
      <c r="BW10" s="9">
        <f>if('raw 1'!BU9&lt;&gt;"x",if('raw 1'!BU9="OK",'raw 1'!IU9,'raw 1'!BU9),"")</f>
        <v>1</v>
      </c>
      <c r="BX10" s="9">
        <f>if('raw 1'!BV9&lt;&gt;"x",if('raw 1'!BV9="OK",'raw 1'!IV9,'raw 1'!BV9),"")</f>
        <v>1</v>
      </c>
      <c r="BY10" s="9">
        <f>if('raw 1'!BW9&lt;&gt;"x",if('raw 1'!BW9="OK",'raw 1'!IW9,'raw 1'!BW9),"")</f>
        <v>1</v>
      </c>
      <c r="BZ10" s="9">
        <f>if('raw 1'!BX9&lt;&gt;"x",if('raw 1'!BX9="OK",'raw 1'!IX9,'raw 1'!BX9),"")</f>
        <v>1</v>
      </c>
      <c r="CA10" s="9">
        <f>if('raw 1'!BY9&lt;&gt;"x",if('raw 1'!BY9="OK",'raw 1'!IY9,'raw 1'!BY9),"")</f>
        <v>1</v>
      </c>
      <c r="CB10" s="9">
        <f>if('raw 1'!BZ9&lt;&gt;"x",if('raw 1'!BZ9="OK",'raw 1'!IZ9,'raw 1'!BZ9),"")</f>
        <v>1</v>
      </c>
      <c r="CC10" s="9">
        <f>if('raw 1'!CA9&lt;&gt;"x",if('raw 1'!CA9="OK",'raw 1'!JA9,'raw 1'!CA9),"")</f>
        <v>1</v>
      </c>
      <c r="CD10" s="9">
        <f>if('raw 1'!CB9&lt;&gt;"x",if('raw 1'!CB9="OK",'raw 1'!JB9,'raw 1'!CB9),"")</f>
        <v>1</v>
      </c>
      <c r="CE10" s="9">
        <f>if('raw 1'!CC9&lt;&gt;"x",if('raw 1'!CC9="OK",'raw 1'!JC9,'raw 1'!CC9),"")</f>
        <v>1</v>
      </c>
      <c r="CF10" s="9">
        <f>if('raw 1'!CD9&lt;&gt;"x",if('raw 1'!CD9="OK",'raw 1'!JD9,'raw 1'!CD9),"")</f>
        <v>1</v>
      </c>
      <c r="CG10" s="9">
        <f>if('raw 1'!CE9&lt;&gt;"x",if('raw 1'!CE9="OK",'raw 1'!JE9,'raw 1'!CE9),"")</f>
        <v>1</v>
      </c>
      <c r="CH10" s="9">
        <f>if('raw 1'!CF9&lt;&gt;"x",if('raw 1'!CF9="OK",'raw 1'!JF9,'raw 1'!CF9),"")</f>
        <v>1</v>
      </c>
      <c r="CI10" s="9">
        <f>if('raw 1'!CG9&lt;&gt;"x",if('raw 1'!CG9="OK",'raw 1'!JG9,'raw 1'!CG9),"")</f>
        <v>1</v>
      </c>
      <c r="CJ10" s="9">
        <f>if('raw 1'!CH9&lt;&gt;"x",if('raw 1'!CH9="OK",'raw 1'!JH9,'raw 1'!CH9),"")</f>
        <v>1</v>
      </c>
      <c r="CK10" s="9">
        <f>if('raw 1'!CI9&lt;&gt;"x",if('raw 1'!CI9="OK",'raw 1'!JI9,'raw 1'!CI9),"")</f>
        <v>1</v>
      </c>
      <c r="CL10" s="9">
        <f>if('raw 1'!CJ9&lt;&gt;"x",if('raw 1'!CJ9="OK",'raw 1'!JJ9,'raw 1'!CJ9),"")</f>
        <v>1</v>
      </c>
      <c r="CM10" s="9">
        <f>if('raw 1'!CK9&lt;&gt;"x",if('raw 1'!CK9="OK",'raw 1'!JK9,'raw 1'!CK9),"")</f>
        <v>1</v>
      </c>
      <c r="CN10" s="9">
        <f>if('raw 1'!CL9&lt;&gt;"x",if('raw 1'!CL9="OK",'raw 1'!JL9,'raw 1'!CL9),"")</f>
        <v>1</v>
      </c>
      <c r="CO10" s="9">
        <f>if('raw 1'!CM9&lt;&gt;"x",if('raw 1'!CM9="OK",'raw 1'!JM9,'raw 1'!CM9),"")</f>
        <v>1</v>
      </c>
      <c r="CP10" s="9">
        <f>if('raw 1'!CN9&lt;&gt;"x",if('raw 1'!CN9="OK",'raw 1'!JN9,'raw 1'!CN9),"")</f>
        <v>1</v>
      </c>
      <c r="CQ10" s="9">
        <f>if('raw 1'!CO9&lt;&gt;"x",if('raw 1'!CO9="OK",'raw 1'!JO9,'raw 1'!CO9),"")</f>
        <v>1</v>
      </c>
      <c r="CR10" s="9">
        <f>if('raw 1'!CP9&lt;&gt;"x",if('raw 1'!CP9="OK",'raw 1'!JP9,'raw 1'!CP9),"")</f>
        <v>1</v>
      </c>
      <c r="CS10" s="9">
        <f>if('raw 1'!CQ9&lt;&gt;"x",if('raw 1'!CQ9="OK",'raw 1'!JQ9,'raw 1'!CQ9),"")</f>
        <v>1</v>
      </c>
      <c r="CT10" s="9">
        <f>if('raw 1'!CR9&lt;&gt;"x",if('raw 1'!CR9="OK",'raw 1'!JR9,'raw 1'!CR9),"")</f>
        <v>1</v>
      </c>
      <c r="CU10" s="9" t="str">
        <f>if('raw 1'!CS9&lt;&gt;"x",if('raw 1'!CS9="OK",'raw 1'!JS9,'raw 1'!CS9),"")</f>
        <v/>
      </c>
      <c r="CV10" s="9" t="str">
        <f>if('raw 1'!CT9&lt;&gt;"x",if('raw 1'!CT9="OK",'raw 1'!JT9,'raw 1'!CT9),"")</f>
        <v>WA</v>
      </c>
      <c r="CW10" s="9">
        <f>if('raw 1'!CU9&lt;&gt;"x",if('raw 1'!CU9="OK",'raw 1'!JU9,'raw 1'!CU9),"")</f>
        <v>1</v>
      </c>
      <c r="CX10" s="9" t="str">
        <f>if('raw 1'!CV9&lt;&gt;"x",if('raw 1'!CV9="OK",'raw 1'!JV9,'raw 1'!CV9),"")</f>
        <v>WA</v>
      </c>
      <c r="CY10" s="9" t="str">
        <f>if('raw 1'!CW9&lt;&gt;"x",if('raw 1'!CW9="OK",'raw 1'!JW9,'raw 1'!CW9),"")</f>
        <v>WA</v>
      </c>
      <c r="CZ10" s="9" t="str">
        <f>if('raw 1'!CX9&lt;&gt;"x",if('raw 1'!CX9="OK",'raw 1'!JX9,'raw 1'!CX9),"")</f>
        <v>WA</v>
      </c>
      <c r="DA10" s="9" t="str">
        <f>if('raw 1'!CY9&lt;&gt;"x",if('raw 1'!CY9="OK",'raw 1'!JY9,'raw 1'!CY9),"")</f>
        <v>WA</v>
      </c>
      <c r="DB10" s="9" t="str">
        <f>if('raw 1'!CZ9&lt;&gt;"x",if('raw 1'!CZ9="OK",'raw 1'!JZ9,'raw 1'!CZ9),"")</f>
        <v>WA</v>
      </c>
      <c r="DC10" s="9" t="str">
        <f>if('raw 1'!DA9&lt;&gt;"x",if('raw 1'!DA9="OK",'raw 1'!KA9,'raw 1'!DA9),"")</f>
        <v>WA</v>
      </c>
      <c r="DD10" s="9">
        <f>if('raw 1'!DB9&lt;&gt;"x",if('raw 1'!DB9="OK",'raw 1'!KB9,'raw 1'!DB9),"")</f>
        <v>1</v>
      </c>
      <c r="DE10" s="9" t="str">
        <f>if('raw 1'!DC9&lt;&gt;"x",if('raw 1'!DC9="OK",'raw 1'!KC9,'raw 1'!DC9),"")</f>
        <v>WA</v>
      </c>
      <c r="DF10" s="9">
        <f>if('raw 1'!DD9&lt;&gt;"x",if('raw 1'!DD9="OK",'raw 1'!KD9,'raw 1'!DD9),"")</f>
        <v>1</v>
      </c>
      <c r="DG10" s="9">
        <f>if('raw 1'!DE9&lt;&gt;"x",if('raw 1'!DE9="OK",'raw 1'!KE9,'raw 1'!DE9),"")</f>
        <v>1</v>
      </c>
      <c r="DH10" s="9">
        <f>if('raw 1'!DF9&lt;&gt;"x",if('raw 1'!DF9="OK",'raw 1'!KF9,'raw 1'!DF9),"")</f>
        <v>1</v>
      </c>
      <c r="DI10" s="9">
        <f>if('raw 1'!DG9&lt;&gt;"x",if('raw 1'!DG9="OK",'raw 1'!KG9,'raw 1'!DG9),"")</f>
        <v>1</v>
      </c>
      <c r="DJ10" s="9">
        <f>if('raw 1'!DH9&lt;&gt;"x",if('raw 1'!DH9="OK",'raw 1'!KH9,'raw 1'!DH9),"")</f>
        <v>1</v>
      </c>
      <c r="DK10" s="9">
        <f>if('raw 1'!DI9&lt;&gt;"x",if('raw 1'!DI9="OK",'raw 1'!KI9,'raw 1'!DI9),"")</f>
        <v>1</v>
      </c>
      <c r="DL10" s="9" t="str">
        <f>if('raw 1'!DJ9&lt;&gt;"x",if('raw 1'!DJ9="OK",'raw 1'!KJ9,'raw 1'!DJ9),"")</f>
        <v>WA</v>
      </c>
      <c r="DM10" s="9" t="str">
        <f>if('raw 1'!DK9&lt;&gt;"x",if('raw 1'!DK9="OK",'raw 1'!KK9,'raw 1'!DK9),"")</f>
        <v>TLE</v>
      </c>
      <c r="DN10" s="9" t="str">
        <f>if('raw 1'!DL9&lt;&gt;"x",if('raw 1'!DL9="OK",'raw 1'!KL9,'raw 1'!DL9),"")</f>
        <v>TLE</v>
      </c>
      <c r="DO10" s="9" t="str">
        <f>if('raw 1'!DM9&lt;&gt;"x",if('raw 1'!DM9="OK",'raw 1'!KM9,'raw 1'!DM9),"")</f>
        <v>TLE</v>
      </c>
      <c r="DP10" s="9" t="str">
        <f>if('raw 1'!DN9&lt;&gt;"x",if('raw 1'!DN9="OK",'raw 1'!KN9,'raw 1'!DN9),"")</f>
        <v>TLE</v>
      </c>
      <c r="DQ10" s="9" t="str">
        <f>if('raw 1'!DO9&lt;&gt;"x",if('raw 1'!DO9="OK",'raw 1'!KO9,'raw 1'!DO9),"")</f>
        <v>TLE</v>
      </c>
      <c r="DR10" s="9" t="str">
        <f>if('raw 1'!DP9&lt;&gt;"x",if('raw 1'!DP9="OK",'raw 1'!KP9,'raw 1'!DP9),"")</f>
        <v>TLE</v>
      </c>
      <c r="DS10" s="9" t="str">
        <f>if('raw 1'!DQ9&lt;&gt;"x",if('raw 1'!DQ9="OK",'raw 1'!KQ9,'raw 1'!DQ9),"")</f>
        <v>TLE</v>
      </c>
      <c r="DT10" s="9" t="str">
        <f>if('raw 1'!DR9&lt;&gt;"x",if('raw 1'!DR9="OK",'raw 1'!KR9,'raw 1'!DR9),"")</f>
        <v>TLE</v>
      </c>
      <c r="DU10" s="9" t="str">
        <f>if('raw 1'!DS9&lt;&gt;"x",if('raw 1'!DS9="OK",'raw 1'!KS9,'raw 1'!DS9),"")</f>
        <v>TLE</v>
      </c>
      <c r="DV10" s="9" t="str">
        <f>if('raw 1'!DT9&lt;&gt;"x",if('raw 1'!DT9="OK",'raw 1'!KT9,'raw 1'!DT9),"")</f>
        <v>TLE</v>
      </c>
      <c r="DW10" s="9" t="str">
        <f>if('raw 1'!DU9&lt;&gt;"x",if('raw 1'!DU9="OK",'raw 1'!KU9,'raw 1'!DU9),"")</f>
        <v>TLE</v>
      </c>
      <c r="DX10" s="9" t="str">
        <f>if('raw 1'!DV9&lt;&gt;"x",if('raw 1'!DV9="OK",'raw 1'!KV9,'raw 1'!DV9),"")</f>
        <v>TLE</v>
      </c>
      <c r="DY10" s="9" t="str">
        <f>if('raw 1'!DW9&lt;&gt;"x",if('raw 1'!DW9="OK",'raw 1'!KW9,'raw 1'!DW9),"")</f>
        <v>TLE</v>
      </c>
      <c r="DZ10" s="9" t="str">
        <f>if('raw 1'!DX9&lt;&gt;"x",if('raw 1'!DX9="OK",'raw 1'!KX9,'raw 1'!DX9),"")</f>
        <v>TLE</v>
      </c>
      <c r="EA10" s="9" t="str">
        <f>if('raw 1'!DY9&lt;&gt;"x",if('raw 1'!DY9="OK",'raw 1'!KY9,'raw 1'!DY9),"")</f>
        <v>TLE</v>
      </c>
      <c r="EB10" s="9" t="str">
        <f>if('raw 1'!DZ9&lt;&gt;"x",if('raw 1'!DZ9="OK",'raw 1'!KZ9,'raw 1'!DZ9),"")</f>
        <v/>
      </c>
      <c r="EC10" s="9" t="str">
        <f>if('raw 1'!EA9&lt;&gt;"x",if('raw 1'!EA9="OK",'raw 1'!LA9,'raw 1'!EA9),"")</f>
        <v>-</v>
      </c>
      <c r="ED10" s="9" t="str">
        <f>if('raw 1'!EB9&lt;&gt;"x",if('raw 1'!EB9="OK",'raw 1'!LB9,'raw 1'!EB9),"")</f>
        <v>-</v>
      </c>
      <c r="EE10" s="9" t="str">
        <f>if('raw 1'!EC9&lt;&gt;"x",if('raw 1'!EC9="OK",'raw 1'!LC9,'raw 1'!EC9),"")</f>
        <v>-</v>
      </c>
      <c r="EF10" s="9" t="str">
        <f>if('raw 1'!ED9&lt;&gt;"x",if('raw 1'!ED9="OK",'raw 1'!LD9,'raw 1'!ED9),"")</f>
        <v>-</v>
      </c>
      <c r="EG10" s="9" t="str">
        <f>if('raw 1'!EE9&lt;&gt;"x",if('raw 1'!EE9="OK",'raw 1'!LE9,'raw 1'!EE9),"")</f>
        <v>-</v>
      </c>
      <c r="EH10" s="9" t="str">
        <f>if('raw 1'!EF9&lt;&gt;"x",if('raw 1'!EF9="OK",'raw 1'!LF9,'raw 1'!EF9),"")</f>
        <v>-</v>
      </c>
      <c r="EI10" s="9" t="str">
        <f>if('raw 1'!EG9&lt;&gt;"x",if('raw 1'!EG9="OK",'raw 1'!LG9,'raw 1'!EG9),"")</f>
        <v>-</v>
      </c>
      <c r="EJ10" s="9" t="str">
        <f>if('raw 1'!EH9&lt;&gt;"x",if('raw 1'!EH9="OK",'raw 1'!LH9,'raw 1'!EH9),"")</f>
        <v>-</v>
      </c>
      <c r="EK10" s="9" t="str">
        <f>if('raw 1'!EI9&lt;&gt;"x",if('raw 1'!EI9="OK",'raw 1'!LI9,'raw 1'!EI9),"")</f>
        <v>-</v>
      </c>
      <c r="EL10" s="9" t="str">
        <f>if('raw 1'!EJ9&lt;&gt;"x",if('raw 1'!EJ9="OK",'raw 1'!LJ9,'raw 1'!EJ9),"")</f>
        <v>-</v>
      </c>
      <c r="EM10" s="9" t="str">
        <f>if('raw 1'!EK9&lt;&gt;"x",if('raw 1'!EK9="OK",'raw 1'!LK9,'raw 1'!EK9),"")</f>
        <v>-</v>
      </c>
      <c r="EN10" s="9" t="str">
        <f>if('raw 1'!EL9&lt;&gt;"x",if('raw 1'!EL9="OK",'raw 1'!LL9,'raw 1'!EL9),"")</f>
        <v>-</v>
      </c>
      <c r="EO10" s="9" t="str">
        <f>if('raw 1'!EM9&lt;&gt;"x",if('raw 1'!EM9="OK",'raw 1'!LM9,'raw 1'!EM9),"")</f>
        <v>-</v>
      </c>
      <c r="EP10" s="9" t="str">
        <f>if('raw 1'!EN9&lt;&gt;"x",if('raw 1'!EN9="OK",'raw 1'!LN9,'raw 1'!EN9),"")</f>
        <v>-</v>
      </c>
      <c r="EQ10" s="9" t="str">
        <f>if('raw 1'!EO9&lt;&gt;"x",if('raw 1'!EO9="OK",'raw 1'!LO9,'raw 1'!EO9),"")</f>
        <v>-</v>
      </c>
      <c r="ER10" s="9" t="str">
        <f>if('raw 1'!EP9&lt;&gt;"x",if('raw 1'!EP9="OK",'raw 1'!LP9,'raw 1'!EP9),"")</f>
        <v>-</v>
      </c>
      <c r="ES10" s="9" t="str">
        <f>if('raw 1'!EQ9&lt;&gt;"x",if('raw 1'!EQ9="OK",'raw 1'!LQ9,'raw 1'!EQ9),"")</f>
        <v/>
      </c>
      <c r="ET10" s="9" t="str">
        <f>if('raw 1'!ER9&lt;&gt;"x",if('raw 1'!ER9="OK",'raw 1'!LR9,'raw 1'!ER9),"")</f>
        <v>-</v>
      </c>
      <c r="EU10" s="9" t="str">
        <f>if('raw 1'!ES9&lt;&gt;"x",if('raw 1'!ES9="OK",'raw 1'!LS9,'raw 1'!ES9),"")</f>
        <v>-</v>
      </c>
      <c r="EV10" s="9" t="str">
        <f>if('raw 1'!ET9&lt;&gt;"x",if('raw 1'!ET9="OK",'raw 1'!LT9,'raw 1'!ET9),"")</f>
        <v>-</v>
      </c>
      <c r="EW10" s="9" t="str">
        <f>if('raw 1'!EU9&lt;&gt;"x",if('raw 1'!EU9="OK",'raw 1'!LU9,'raw 1'!EU9),"")</f>
        <v>-</v>
      </c>
      <c r="EX10" s="9" t="str">
        <f>if('raw 1'!EV9&lt;&gt;"x",if('raw 1'!EV9="OK",'raw 1'!LV9,'raw 1'!EV9),"")</f>
        <v>-</v>
      </c>
      <c r="EY10" s="9" t="str">
        <f>if('raw 1'!EW9&lt;&gt;"x",if('raw 1'!EW9="OK",'raw 1'!LW9,'raw 1'!EW9),"")</f>
        <v>-</v>
      </c>
      <c r="EZ10" s="9" t="str">
        <f>if('raw 1'!EX9&lt;&gt;"x",if('raw 1'!EX9="OK",'raw 1'!LX9,'raw 1'!EX9),"")</f>
        <v>-</v>
      </c>
      <c r="FA10" s="9" t="str">
        <f>if('raw 1'!EY9&lt;&gt;"x",if('raw 1'!EY9="OK",'raw 1'!LY9,'raw 1'!EY9),"")</f>
        <v>-</v>
      </c>
      <c r="FB10" s="9" t="str">
        <f>if('raw 1'!EZ9&lt;&gt;"x",if('raw 1'!EZ9="OK",'raw 1'!LZ9,'raw 1'!EZ9),"")</f>
        <v>-</v>
      </c>
      <c r="FC10" s="9" t="str">
        <f>if('raw 1'!FA9&lt;&gt;"x",if('raw 1'!FA9="OK",'raw 1'!MA9,'raw 1'!FA9),"")</f>
        <v>-</v>
      </c>
      <c r="FD10" s="9" t="str">
        <f>if('raw 1'!FB9&lt;&gt;"x",if('raw 1'!FB9="OK",'raw 1'!MB9,'raw 1'!FB9),"")</f>
        <v>-</v>
      </c>
      <c r="FE10" s="9" t="str">
        <f>if('raw 1'!FC9&lt;&gt;"x",if('raw 1'!FC9="OK",'raw 1'!MC9,'raw 1'!FC9),"")</f>
        <v>-</v>
      </c>
      <c r="FF10" s="9" t="str">
        <f>if('raw 1'!FD9&lt;&gt;"x",if('raw 1'!FD9="OK",'raw 1'!MD9,'raw 1'!FD9),"")</f>
        <v>-</v>
      </c>
      <c r="FG10" s="9" t="str">
        <f>if('raw 1'!FE9&lt;&gt;"x",if('raw 1'!FE9="OK",'raw 1'!ME9,'raw 1'!FE9),"")</f>
        <v>-</v>
      </c>
      <c r="FH10" s="9" t="str">
        <f>if('raw 1'!FF9&lt;&gt;"x",if('raw 1'!FF9="OK",'raw 1'!MF9,'raw 1'!FF9),"")</f>
        <v>-</v>
      </c>
      <c r="FI10" s="9" t="str">
        <f>if('raw 1'!FG9&lt;&gt;"x",if('raw 1'!FG9="OK",'raw 1'!MG9,'raw 1'!FG9),"")</f>
        <v>-</v>
      </c>
      <c r="FJ10" s="9" t="str">
        <f>if('raw 1'!FH9&lt;&gt;"x",if('raw 1'!FH9="OK",'raw 1'!MH9,'raw 1'!FH9),"")</f>
        <v>-</v>
      </c>
      <c r="FK10" s="9" t="str">
        <f>if('raw 1'!FI9&lt;&gt;"x",if('raw 1'!FI9="OK",'raw 1'!MI9,'raw 1'!FI9),"")</f>
        <v>-</v>
      </c>
      <c r="FL10" s="9" t="str">
        <f>if('raw 1'!FJ9&lt;&gt;"x",if('raw 1'!FJ9="OK",'raw 1'!MJ9,'raw 1'!FJ9),"")</f>
        <v>-</v>
      </c>
      <c r="FM10" s="9" t="str">
        <f>if('raw 1'!FK9&lt;&gt;"x",if('raw 1'!FK9="OK",'raw 1'!MK9,'raw 1'!FK9),"")</f>
        <v>-</v>
      </c>
      <c r="FN10" s="9" t="str">
        <f>if('raw 1'!FL9&lt;&gt;"x",if('raw 1'!FL9="OK",'raw 1'!ML9,'raw 1'!FL9),"")</f>
        <v>-</v>
      </c>
      <c r="FO10" s="9" t="str">
        <f>if('raw 1'!FM9&lt;&gt;"x",if('raw 1'!FM9="OK",'raw 1'!MM9,'raw 1'!FM9),"")</f>
        <v>-</v>
      </c>
      <c r="FP10" s="9" t="str">
        <f>if('raw 1'!FN9&lt;&gt;"x",if('raw 1'!FN9="OK",'raw 1'!MN9,'raw 1'!FN9),"")</f>
        <v>-</v>
      </c>
      <c r="FQ10" s="9" t="str">
        <f>if('raw 1'!FO9&lt;&gt;"x",if('raw 1'!FO9="OK",'raw 1'!MO9,'raw 1'!FO9),"")</f>
        <v>-</v>
      </c>
      <c r="FR10" s="9" t="str">
        <f>if('raw 1'!FP9&lt;&gt;"x",if('raw 1'!FP9="OK",'raw 1'!MP9,'raw 1'!FP9),"")</f>
        <v>-</v>
      </c>
      <c r="FS10" s="9" t="str">
        <f>if('raw 1'!FQ9&lt;&gt;"x",if('raw 1'!FQ9="OK",'raw 1'!MQ9,'raw 1'!FQ9),"")</f>
        <v>-</v>
      </c>
      <c r="FT10" s="9" t="str">
        <f>if('raw 1'!FR9&lt;&gt;"x",if('raw 1'!FR9="OK",'raw 1'!MR9,'raw 1'!FR9),"")</f>
        <v>-</v>
      </c>
      <c r="FU10" s="9" t="str">
        <f>if('raw 1'!FS9&lt;&gt;"x",if('raw 1'!FS9="OK",'raw 1'!MS9,'raw 1'!FS9),"")</f>
        <v>-</v>
      </c>
      <c r="FV10" s="9" t="str">
        <f>if('raw 1'!FT9&lt;&gt;"x",if('raw 1'!FT9="OK",'raw 1'!MT9,'raw 1'!FT9),"")</f>
        <v/>
      </c>
      <c r="FW10" s="9" t="str">
        <f>if('raw 1'!FU9&lt;&gt;"x",if('raw 1'!FU9="OK",'raw 1'!MU9,'raw 1'!FU9),"")</f>
        <v>-</v>
      </c>
      <c r="FX10" s="9" t="str">
        <f>if('raw 1'!FV9&lt;&gt;"x",if('raw 1'!FV9="OK",'raw 1'!MV9,'raw 1'!FV9),"")</f>
        <v>-</v>
      </c>
      <c r="FY10" s="9" t="str">
        <f>if('raw 1'!FW9&lt;&gt;"x",if('raw 1'!FW9="OK",'raw 1'!MW9,'raw 1'!FW9),"")</f>
        <v>-</v>
      </c>
      <c r="FZ10" s="9" t="str">
        <f>if('raw 1'!FX9&lt;&gt;"x",if('raw 1'!FX9="OK",'raw 1'!MX9,'raw 1'!FX9),"")</f>
        <v>-</v>
      </c>
      <c r="GA10" s="9" t="str">
        <f>if('raw 1'!FY9&lt;&gt;"x",if('raw 1'!FY9="OK",'raw 1'!MY9,'raw 1'!FY9),"")</f>
        <v>-</v>
      </c>
      <c r="GB10" s="9" t="str">
        <f>if('raw 1'!FZ9&lt;&gt;"x",if('raw 1'!FZ9="OK",'raw 1'!MZ9,'raw 1'!FZ9),"")</f>
        <v>-</v>
      </c>
      <c r="GC10" s="9" t="str">
        <f>if('raw 1'!GA9&lt;&gt;"x",if('raw 1'!GA9="OK",'raw 1'!NA9,'raw 1'!GA9),"")</f>
        <v>-</v>
      </c>
      <c r="GD10" s="9" t="str">
        <f>if('raw 1'!GB9&lt;&gt;"x",if('raw 1'!GB9="OK",'raw 1'!NB9,'raw 1'!GB9),"")</f>
        <v>-</v>
      </c>
      <c r="GE10" s="9" t="str">
        <f>if('raw 1'!GC9&lt;&gt;"x",if('raw 1'!GC9="OK",'raw 1'!NC9,'raw 1'!GC9),"")</f>
        <v>-</v>
      </c>
      <c r="GF10" s="9" t="str">
        <f>if('raw 1'!GD9&lt;&gt;"x",if('raw 1'!GD9="OK",'raw 1'!ND9,'raw 1'!GD9),"")</f>
        <v>-</v>
      </c>
      <c r="GG10" s="9" t="str">
        <f>if('raw 1'!GE9&lt;&gt;"x",if('raw 1'!GE9="OK",'raw 1'!NE9,'raw 1'!GE9),"")</f>
        <v>-</v>
      </c>
      <c r="GH10" s="9" t="str">
        <f>if('raw 1'!GF9&lt;&gt;"x",if('raw 1'!GF9="OK",'raw 1'!NF9,'raw 1'!GF9),"")</f>
        <v>-</v>
      </c>
      <c r="GI10" s="9" t="str">
        <f>if('raw 1'!GG9&lt;&gt;"x",if('raw 1'!GG9="OK",'raw 1'!NG9,'raw 1'!GG9),"")</f>
        <v>-</v>
      </c>
      <c r="GJ10" s="9" t="str">
        <f>if('raw 1'!GH9&lt;&gt;"x",if('raw 1'!GH9="OK",'raw 1'!NH9,'raw 1'!GH9),"")</f>
        <v>-</v>
      </c>
      <c r="GK10" s="9" t="str">
        <f>if('raw 1'!GI9&lt;&gt;"x",if('raw 1'!GI9="OK",'raw 1'!NI9,'raw 1'!GI9),"")</f>
        <v>-</v>
      </c>
      <c r="GL10" s="9" t="str">
        <f>if('raw 1'!GJ9&lt;&gt;"x",if('raw 1'!GJ9="OK",'raw 1'!NJ9,'raw 1'!GJ9),"")</f>
        <v>-</v>
      </c>
      <c r="GM10" s="9" t="str">
        <f>if('raw 1'!GK9&lt;&gt;"x",if('raw 1'!GK9="OK",'raw 1'!NK9,'raw 1'!GK9),"")</f>
        <v>-</v>
      </c>
      <c r="GN10" s="9" t="str">
        <f>if('raw 1'!GL9&lt;&gt;"x",if('raw 1'!GL9="OK",'raw 1'!NL9,'raw 1'!GL9),"")</f>
        <v>-</v>
      </c>
      <c r="GO10" s="9" t="str">
        <f>if('raw 1'!GM9&lt;&gt;"x",if('raw 1'!GM9="OK",'raw 1'!NM9,'raw 1'!GM9),"")</f>
        <v>-</v>
      </c>
      <c r="GP10" s="9" t="str">
        <f>if('raw 1'!GN9&lt;&gt;"x",if('raw 1'!GN9="OK",'raw 1'!NN9,'raw 1'!GN9),"")</f>
        <v>-</v>
      </c>
      <c r="GQ10" s="9" t="str">
        <f>if('raw 1'!GO9&lt;&gt;"x",if('raw 1'!GO9="OK",'raw 1'!NO9,'raw 1'!GO9),"")</f>
        <v>-</v>
      </c>
      <c r="GR10" s="9" t="str">
        <f>if('raw 1'!GP9&lt;&gt;"x",if('raw 1'!GP9="OK",'raw 1'!NP9,'raw 1'!GP9),"")</f>
        <v>-</v>
      </c>
      <c r="GS10" s="9" t="str">
        <f>if('raw 1'!GQ9&lt;&gt;"x",if('raw 1'!GQ9="OK",'raw 1'!NQ9,'raw 1'!GQ9),"")</f>
        <v>-</v>
      </c>
      <c r="GT10" s="9" t="str">
        <f>if('raw 1'!GR9&lt;&gt;"x",if('raw 1'!GR9="OK",'raw 1'!NR9,'raw 1'!GR9),"")</f>
        <v>-</v>
      </c>
      <c r="GU10" s="9" t="str">
        <f>if('raw 1'!GS9&lt;&gt;"x",if('raw 1'!GS9="OK",'raw 1'!NS9,'raw 1'!GS9),"")</f>
        <v/>
      </c>
    </row>
    <row r="11">
      <c r="A11" s="5"/>
      <c r="B11" s="5"/>
      <c r="C11" s="5">
        <f>if(B11="d","diskv. iz ciklusa",if(B11="d1","diskv. iz kruga",if($E11="ODOBREN",(if(countif(H:H,"="&amp;H11)=1,countif(H:H,"&gt;"&amp;H11)+1,concatenate(countif(H:H,"&gt;"&amp;H11)+1," - ",countif(H:H,"&gt;="&amp;H11)))),empty)))</f>
        <v>9</v>
      </c>
      <c r="D11" s="6" t="str">
        <f>'raw 1'!B10</f>
        <v>MRKIMOMA</v>
      </c>
      <c r="E11" s="6" t="str">
        <f>'raw 1'!F10</f>
        <v>ODOBREN</v>
      </c>
      <c r="F11" s="6" t="str">
        <f>if($E11="ODOBREN",'raw 1'!C10,"")</f>
        <v>Momcilo</v>
      </c>
      <c r="G11" s="6" t="str">
        <f>if($E11="ODOBREN",'raw 1'!D10,"")</f>
        <v>Mrkaic</v>
      </c>
      <c r="H11" s="7">
        <f>if($E11="ODOBREN",I11,empty)</f>
        <v>218</v>
      </c>
      <c r="I11" s="7">
        <f>if(B11&lt;&gt;"d",IF(M11 = "A", SUM(R11:T11), SUM(O11:Q11)),empty)</f>
        <v>218</v>
      </c>
      <c r="J11" s="6" t="str">
        <f>if($E11="ODOBREN",'raw 1'!G10,"")</f>
        <v>Stari grad</v>
      </c>
      <c r="K11" s="6" t="str">
        <f>if($E11="ODOBREN",'raw 1'!H10,"")</f>
        <v>Matematička gimnazija</v>
      </c>
      <c r="L11" s="6" t="str">
        <f>if($E11="ODOBREN",'raw 1'!I10,"")</f>
        <v>III</v>
      </c>
      <c r="M11" s="6" t="str">
        <f>if($E11="ODOBREN",'raw 1'!J10,"")</f>
        <v>A</v>
      </c>
      <c r="N11" s="6" t="str">
        <f>if($E11="ODOBREN",'raw 1'!K11,"")</f>
        <v/>
      </c>
      <c r="O11" s="8" t="str">
        <f>'raw 1'!M10</f>
        <v>-</v>
      </c>
      <c r="P11" s="9" t="str">
        <f>'raw 1'!N10</f>
        <v>-</v>
      </c>
      <c r="Q11" s="9" t="str">
        <f>'raw 1'!O10</f>
        <v>-</v>
      </c>
      <c r="R11" s="9">
        <f>'raw 1'!P10</f>
        <v>100</v>
      </c>
      <c r="S11" s="9">
        <f>'raw 1'!Q10</f>
        <v>100</v>
      </c>
      <c r="T11" s="9">
        <f>'raw 1'!R10</f>
        <v>18</v>
      </c>
      <c r="U11" s="9" t="str">
        <f>if('raw 1'!S10&lt;&gt;"x",if('raw 1'!S10="OK",'raw 1'!GS10,'raw 1'!S10),"")</f>
        <v/>
      </c>
      <c r="V11" s="9" t="str">
        <f>if('raw 1'!T10&lt;&gt;"x",if('raw 1'!T10="OK",'raw 1'!GT10,'raw 1'!T10),"")</f>
        <v/>
      </c>
      <c r="W11" s="9" t="str">
        <f>if('raw 1'!U10&lt;&gt;"x",if('raw 1'!U10="OK",'raw 1'!GU10,'raw 1'!U10),"")</f>
        <v>-</v>
      </c>
      <c r="X11" s="9" t="str">
        <f>if('raw 1'!V10&lt;&gt;"x",if('raw 1'!V10="OK",'raw 1'!GV10,'raw 1'!V10),"")</f>
        <v>-</v>
      </c>
      <c r="Y11" s="9" t="str">
        <f>if('raw 1'!W10&lt;&gt;"x",if('raw 1'!W10="OK",'raw 1'!GW10,'raw 1'!W10),"")</f>
        <v>-</v>
      </c>
      <c r="Z11" s="9" t="str">
        <f>if('raw 1'!X10&lt;&gt;"x",if('raw 1'!X10="OK",'raw 1'!GX10,'raw 1'!X10),"")</f>
        <v>-</v>
      </c>
      <c r="AA11" s="9" t="str">
        <f>if('raw 1'!Y10&lt;&gt;"x",if('raw 1'!Y10="OK",'raw 1'!GY10,'raw 1'!Y10),"")</f>
        <v>-</v>
      </c>
      <c r="AB11" s="9" t="str">
        <f>if('raw 1'!Z10&lt;&gt;"x",if('raw 1'!Z10="OK",'raw 1'!GZ10,'raw 1'!Z10),"")</f>
        <v>-</v>
      </c>
      <c r="AC11" s="9" t="str">
        <f>if('raw 1'!AA10&lt;&gt;"x",if('raw 1'!AA10="OK",'raw 1'!HA10,'raw 1'!AA10),"")</f>
        <v>-</v>
      </c>
      <c r="AD11" s="9" t="str">
        <f>if('raw 1'!AB10&lt;&gt;"x",if('raw 1'!AB10="OK",'raw 1'!HB10,'raw 1'!AB10),"")</f>
        <v>-</v>
      </c>
      <c r="AE11" s="9" t="str">
        <f>if('raw 1'!AC10&lt;&gt;"x",if('raw 1'!AC10="OK",'raw 1'!HC10,'raw 1'!AC10),"")</f>
        <v>-</v>
      </c>
      <c r="AF11" s="9" t="str">
        <f>if('raw 1'!AD10&lt;&gt;"x",if('raw 1'!AD10="OK",'raw 1'!HD10,'raw 1'!AD10),"")</f>
        <v>-</v>
      </c>
      <c r="AG11" s="9" t="str">
        <f>if('raw 1'!AE10&lt;&gt;"x",if('raw 1'!AE10="OK",'raw 1'!HE10,'raw 1'!AE10),"")</f>
        <v>-</v>
      </c>
      <c r="AH11" s="9" t="str">
        <f>if('raw 1'!AF10&lt;&gt;"x",if('raw 1'!AF10="OK",'raw 1'!HF10,'raw 1'!AF10),"")</f>
        <v>-</v>
      </c>
      <c r="AI11" s="9" t="str">
        <f>if('raw 1'!AG10&lt;&gt;"x",if('raw 1'!AG10="OK",'raw 1'!HG10,'raw 1'!AG10),"")</f>
        <v>-</v>
      </c>
      <c r="AJ11" s="9" t="str">
        <f>if('raw 1'!AH10&lt;&gt;"x",if('raw 1'!AH10="OK",'raw 1'!HH10,'raw 1'!AH10),"")</f>
        <v>-</v>
      </c>
      <c r="AK11" s="9" t="str">
        <f>if('raw 1'!AI10&lt;&gt;"x",if('raw 1'!AI10="OK",'raw 1'!HI10,'raw 1'!AI10),"")</f>
        <v>-</v>
      </c>
      <c r="AL11" s="9" t="str">
        <f>if('raw 1'!AJ10&lt;&gt;"x",if('raw 1'!AJ10="OK",'raw 1'!HJ10,'raw 1'!AJ10),"")</f>
        <v>-</v>
      </c>
      <c r="AM11" s="9" t="str">
        <f>if('raw 1'!AK10&lt;&gt;"x",if('raw 1'!AK10="OK",'raw 1'!HK10,'raw 1'!AK10),"")</f>
        <v>-</v>
      </c>
      <c r="AN11" s="9" t="str">
        <f>if('raw 1'!AL10&lt;&gt;"x",if('raw 1'!AL10="OK",'raw 1'!HL10,'raw 1'!AL10),"")</f>
        <v>-</v>
      </c>
      <c r="AO11" s="9" t="str">
        <f>if('raw 1'!AM10&lt;&gt;"x",if('raw 1'!AM10="OK",'raw 1'!HM10,'raw 1'!AM10),"")</f>
        <v>-</v>
      </c>
      <c r="AP11" s="9" t="str">
        <f>if('raw 1'!AN10&lt;&gt;"x",if('raw 1'!AN10="OK",'raw 1'!HN10,'raw 1'!AN10),"")</f>
        <v>-</v>
      </c>
      <c r="AQ11" s="9" t="str">
        <f>if('raw 1'!AO10&lt;&gt;"x",if('raw 1'!AO10="OK",'raw 1'!HO10,'raw 1'!AO10),"")</f>
        <v>-</v>
      </c>
      <c r="AR11" s="9" t="str">
        <f>if('raw 1'!AP10&lt;&gt;"x",if('raw 1'!AP10="OK",'raw 1'!HP10,'raw 1'!AP10),"")</f>
        <v>-</v>
      </c>
      <c r="AS11" s="9" t="str">
        <f>if('raw 1'!AQ10&lt;&gt;"x",if('raw 1'!AQ10="OK",'raw 1'!HQ10,'raw 1'!AQ10),"")</f>
        <v>-</v>
      </c>
      <c r="AT11" s="9" t="str">
        <f>if('raw 1'!AR10&lt;&gt;"x",if('raw 1'!AR10="OK",'raw 1'!HR10,'raw 1'!AR10),"")</f>
        <v>-</v>
      </c>
      <c r="AU11" s="9" t="str">
        <f>if('raw 1'!AS10&lt;&gt;"x",if('raw 1'!AS10="OK",'raw 1'!HS10,'raw 1'!AS10),"")</f>
        <v>-</v>
      </c>
      <c r="AV11" s="9" t="str">
        <f>if('raw 1'!AT10&lt;&gt;"x",if('raw 1'!AT10="OK",'raw 1'!HT10,'raw 1'!AT10),"")</f>
        <v>-</v>
      </c>
      <c r="AW11" s="9" t="str">
        <f>if('raw 1'!AU10&lt;&gt;"x",if('raw 1'!AU10="OK",'raw 1'!HU10,'raw 1'!AU10),"")</f>
        <v>-</v>
      </c>
      <c r="AX11" s="9" t="str">
        <f>if('raw 1'!AV10&lt;&gt;"x",if('raw 1'!AV10="OK",'raw 1'!HV10,'raw 1'!AV10),"")</f>
        <v>-</v>
      </c>
      <c r="AY11" s="9" t="str">
        <f>if('raw 1'!AW10&lt;&gt;"x",if('raw 1'!AW10="OK",'raw 1'!HW10,'raw 1'!AW10),"")</f>
        <v>-</v>
      </c>
      <c r="AZ11" s="9" t="str">
        <f>if('raw 1'!AX10&lt;&gt;"x",if('raw 1'!AX10="OK",'raw 1'!HX10,'raw 1'!AX10),"")</f>
        <v>-</v>
      </c>
      <c r="BA11" s="9" t="str">
        <f>if('raw 1'!AY10&lt;&gt;"x",if('raw 1'!AY10="OK",'raw 1'!HY10,'raw 1'!AY10),"")</f>
        <v>-</v>
      </c>
      <c r="BB11" s="9" t="str">
        <f>if('raw 1'!AZ10&lt;&gt;"x",if('raw 1'!AZ10="OK",'raw 1'!HZ10,'raw 1'!AZ10),"")</f>
        <v>-</v>
      </c>
      <c r="BC11" s="9" t="str">
        <f>if('raw 1'!BA10&lt;&gt;"x",if('raw 1'!BA10="OK",'raw 1'!IA10,'raw 1'!BA10),"")</f>
        <v>-</v>
      </c>
      <c r="BD11" s="9" t="str">
        <f>if('raw 1'!BB10&lt;&gt;"x",if('raw 1'!BB10="OK",'raw 1'!IB10,'raw 1'!BB10),"")</f>
        <v>-</v>
      </c>
      <c r="BE11" s="9" t="str">
        <f>if('raw 1'!BC10&lt;&gt;"x",if('raw 1'!BC10="OK",'raw 1'!IC10,'raw 1'!BC10),"")</f>
        <v>-</v>
      </c>
      <c r="BF11" s="9" t="str">
        <f>if('raw 1'!BD10&lt;&gt;"x",if('raw 1'!BD10="OK",'raw 1'!ID10,'raw 1'!BD10),"")</f>
        <v>-</v>
      </c>
      <c r="BG11" s="9" t="str">
        <f>if('raw 1'!BE10&lt;&gt;"x",if('raw 1'!BE10="OK",'raw 1'!IE10,'raw 1'!BE10),"")</f>
        <v>-</v>
      </c>
      <c r="BH11" s="9" t="str">
        <f>if('raw 1'!BF10&lt;&gt;"x",if('raw 1'!BF10="OK",'raw 1'!IF10,'raw 1'!BF10),"")</f>
        <v>-</v>
      </c>
      <c r="BI11" s="9" t="str">
        <f>if('raw 1'!BG10&lt;&gt;"x",if('raw 1'!BG10="OK",'raw 1'!IG10,'raw 1'!BG10),"")</f>
        <v>-</v>
      </c>
      <c r="BJ11" s="9" t="str">
        <f>if('raw 1'!BH10&lt;&gt;"x",if('raw 1'!BH10="OK",'raw 1'!IH10,'raw 1'!BH10),"")</f>
        <v>-</v>
      </c>
      <c r="BK11" s="9" t="str">
        <f>if('raw 1'!BI10&lt;&gt;"x",if('raw 1'!BI10="OK",'raw 1'!II10,'raw 1'!BI10),"")</f>
        <v>-</v>
      </c>
      <c r="BL11" s="9" t="str">
        <f>if('raw 1'!BJ10&lt;&gt;"x",if('raw 1'!BJ10="OK",'raw 1'!IJ10,'raw 1'!BJ10),"")</f>
        <v>-</v>
      </c>
      <c r="BM11" s="9" t="str">
        <f>if('raw 1'!BK10&lt;&gt;"x",if('raw 1'!BK10="OK",'raw 1'!IK10,'raw 1'!BK10),"")</f>
        <v/>
      </c>
      <c r="BN11" s="9" t="str">
        <f>if('raw 1'!BL10&lt;&gt;"x",if('raw 1'!BL10="OK",'raw 1'!IL10,'raw 1'!BL10),"")</f>
        <v>-</v>
      </c>
      <c r="BO11" s="9" t="str">
        <f>if('raw 1'!BM10&lt;&gt;"x",if('raw 1'!BM10="OK",'raw 1'!IM10,'raw 1'!BM10),"")</f>
        <v>-</v>
      </c>
      <c r="BP11" s="9" t="str">
        <f>if('raw 1'!BN10&lt;&gt;"x",if('raw 1'!BN10="OK",'raw 1'!IN10,'raw 1'!BN10),"")</f>
        <v>-</v>
      </c>
      <c r="BQ11" s="9" t="str">
        <f>if('raw 1'!BO10&lt;&gt;"x",if('raw 1'!BO10="OK",'raw 1'!IO10,'raw 1'!BO10),"")</f>
        <v>-</v>
      </c>
      <c r="BR11" s="9" t="str">
        <f>if('raw 1'!BP10&lt;&gt;"x",if('raw 1'!BP10="OK",'raw 1'!IP10,'raw 1'!BP10),"")</f>
        <v>-</v>
      </c>
      <c r="BS11" s="9" t="str">
        <f>if('raw 1'!BQ10&lt;&gt;"x",if('raw 1'!BQ10="OK",'raw 1'!IQ10,'raw 1'!BQ10),"")</f>
        <v>-</v>
      </c>
      <c r="BT11" s="9" t="str">
        <f>if('raw 1'!BR10&lt;&gt;"x",if('raw 1'!BR10="OK",'raw 1'!IR10,'raw 1'!BR10),"")</f>
        <v>-</v>
      </c>
      <c r="BU11" s="9" t="str">
        <f>if('raw 1'!BS10&lt;&gt;"x",if('raw 1'!BS10="OK",'raw 1'!IS10,'raw 1'!BS10),"")</f>
        <v>-</v>
      </c>
      <c r="BV11" s="9" t="str">
        <f>if('raw 1'!BT10&lt;&gt;"x",if('raw 1'!BT10="OK",'raw 1'!IT10,'raw 1'!BT10),"")</f>
        <v>-</v>
      </c>
      <c r="BW11" s="9" t="str">
        <f>if('raw 1'!BU10&lt;&gt;"x",if('raw 1'!BU10="OK",'raw 1'!IU10,'raw 1'!BU10),"")</f>
        <v>-</v>
      </c>
      <c r="BX11" s="9" t="str">
        <f>if('raw 1'!BV10&lt;&gt;"x",if('raw 1'!BV10="OK",'raw 1'!IV10,'raw 1'!BV10),"")</f>
        <v>-</v>
      </c>
      <c r="BY11" s="9" t="str">
        <f>if('raw 1'!BW10&lt;&gt;"x",if('raw 1'!BW10="OK",'raw 1'!IW10,'raw 1'!BW10),"")</f>
        <v>-</v>
      </c>
      <c r="BZ11" s="9" t="str">
        <f>if('raw 1'!BX10&lt;&gt;"x",if('raw 1'!BX10="OK",'raw 1'!IX10,'raw 1'!BX10),"")</f>
        <v>-</v>
      </c>
      <c r="CA11" s="9" t="str">
        <f>if('raw 1'!BY10&lt;&gt;"x",if('raw 1'!BY10="OK",'raw 1'!IY10,'raw 1'!BY10),"")</f>
        <v>-</v>
      </c>
      <c r="CB11" s="9" t="str">
        <f>if('raw 1'!BZ10&lt;&gt;"x",if('raw 1'!BZ10="OK",'raw 1'!IZ10,'raw 1'!BZ10),"")</f>
        <v>-</v>
      </c>
      <c r="CC11" s="9" t="str">
        <f>if('raw 1'!CA10&lt;&gt;"x",if('raw 1'!CA10="OK",'raw 1'!JA10,'raw 1'!CA10),"")</f>
        <v>-</v>
      </c>
      <c r="CD11" s="9" t="str">
        <f>if('raw 1'!CB10&lt;&gt;"x",if('raw 1'!CB10="OK",'raw 1'!JB10,'raw 1'!CB10),"")</f>
        <v>-</v>
      </c>
      <c r="CE11" s="9" t="str">
        <f>if('raw 1'!CC10&lt;&gt;"x",if('raw 1'!CC10="OK",'raw 1'!JC10,'raw 1'!CC10),"")</f>
        <v>-</v>
      </c>
      <c r="CF11" s="9" t="str">
        <f>if('raw 1'!CD10&lt;&gt;"x",if('raw 1'!CD10="OK",'raw 1'!JD10,'raw 1'!CD10),"")</f>
        <v>-</v>
      </c>
      <c r="CG11" s="9" t="str">
        <f>if('raw 1'!CE10&lt;&gt;"x",if('raw 1'!CE10="OK",'raw 1'!JE10,'raw 1'!CE10),"")</f>
        <v>-</v>
      </c>
      <c r="CH11" s="9" t="str">
        <f>if('raw 1'!CF10&lt;&gt;"x",if('raw 1'!CF10="OK",'raw 1'!JF10,'raw 1'!CF10),"")</f>
        <v>-</v>
      </c>
      <c r="CI11" s="9" t="str">
        <f>if('raw 1'!CG10&lt;&gt;"x",if('raw 1'!CG10="OK",'raw 1'!JG10,'raw 1'!CG10),"")</f>
        <v>-</v>
      </c>
      <c r="CJ11" s="9" t="str">
        <f>if('raw 1'!CH10&lt;&gt;"x",if('raw 1'!CH10="OK",'raw 1'!JH10,'raw 1'!CH10),"")</f>
        <v>-</v>
      </c>
      <c r="CK11" s="9" t="str">
        <f>if('raw 1'!CI10&lt;&gt;"x",if('raw 1'!CI10="OK",'raw 1'!JI10,'raw 1'!CI10),"")</f>
        <v>-</v>
      </c>
      <c r="CL11" s="9" t="str">
        <f>if('raw 1'!CJ10&lt;&gt;"x",if('raw 1'!CJ10="OK",'raw 1'!JJ10,'raw 1'!CJ10),"")</f>
        <v>-</v>
      </c>
      <c r="CM11" s="9" t="str">
        <f>if('raw 1'!CK10&lt;&gt;"x",if('raw 1'!CK10="OK",'raw 1'!JK10,'raw 1'!CK10),"")</f>
        <v>-</v>
      </c>
      <c r="CN11" s="9" t="str">
        <f>if('raw 1'!CL10&lt;&gt;"x",if('raw 1'!CL10="OK",'raw 1'!JL10,'raw 1'!CL10),"")</f>
        <v>-</v>
      </c>
      <c r="CO11" s="9" t="str">
        <f>if('raw 1'!CM10&lt;&gt;"x",if('raw 1'!CM10="OK",'raw 1'!JM10,'raw 1'!CM10),"")</f>
        <v>-</v>
      </c>
      <c r="CP11" s="9" t="str">
        <f>if('raw 1'!CN10&lt;&gt;"x",if('raw 1'!CN10="OK",'raw 1'!JN10,'raw 1'!CN10),"")</f>
        <v>-</v>
      </c>
      <c r="CQ11" s="9" t="str">
        <f>if('raw 1'!CO10&lt;&gt;"x",if('raw 1'!CO10="OK",'raw 1'!JO10,'raw 1'!CO10),"")</f>
        <v>-</v>
      </c>
      <c r="CR11" s="9" t="str">
        <f>if('raw 1'!CP10&lt;&gt;"x",if('raw 1'!CP10="OK",'raw 1'!JP10,'raw 1'!CP10),"")</f>
        <v>-</v>
      </c>
      <c r="CS11" s="9" t="str">
        <f>if('raw 1'!CQ10&lt;&gt;"x",if('raw 1'!CQ10="OK",'raw 1'!JQ10,'raw 1'!CQ10),"")</f>
        <v>-</v>
      </c>
      <c r="CT11" s="9" t="str">
        <f>if('raw 1'!CR10&lt;&gt;"x",if('raw 1'!CR10="OK",'raw 1'!JR10,'raw 1'!CR10),"")</f>
        <v>-</v>
      </c>
      <c r="CU11" s="9" t="str">
        <f>if('raw 1'!CS10&lt;&gt;"x",if('raw 1'!CS10="OK",'raw 1'!JS10,'raw 1'!CS10),"")</f>
        <v/>
      </c>
      <c r="CV11" s="9" t="str">
        <f>if('raw 1'!CT10&lt;&gt;"x",if('raw 1'!CT10="OK",'raw 1'!JT10,'raw 1'!CT10),"")</f>
        <v>-</v>
      </c>
      <c r="CW11" s="9" t="str">
        <f>if('raw 1'!CU10&lt;&gt;"x",if('raw 1'!CU10="OK",'raw 1'!JU10,'raw 1'!CU10),"")</f>
        <v>-</v>
      </c>
      <c r="CX11" s="9" t="str">
        <f>if('raw 1'!CV10&lt;&gt;"x",if('raw 1'!CV10="OK",'raw 1'!JV10,'raw 1'!CV10),"")</f>
        <v>-</v>
      </c>
      <c r="CY11" s="9" t="str">
        <f>if('raw 1'!CW10&lt;&gt;"x",if('raw 1'!CW10="OK",'raw 1'!JW10,'raw 1'!CW10),"")</f>
        <v>-</v>
      </c>
      <c r="CZ11" s="9" t="str">
        <f>if('raw 1'!CX10&lt;&gt;"x",if('raw 1'!CX10="OK",'raw 1'!JX10,'raw 1'!CX10),"")</f>
        <v>-</v>
      </c>
      <c r="DA11" s="9" t="str">
        <f>if('raw 1'!CY10&lt;&gt;"x",if('raw 1'!CY10="OK",'raw 1'!JY10,'raw 1'!CY10),"")</f>
        <v>-</v>
      </c>
      <c r="DB11" s="9" t="str">
        <f>if('raw 1'!CZ10&lt;&gt;"x",if('raw 1'!CZ10="OK",'raw 1'!JZ10,'raw 1'!CZ10),"")</f>
        <v>-</v>
      </c>
      <c r="DC11" s="9" t="str">
        <f>if('raw 1'!DA10&lt;&gt;"x",if('raw 1'!DA10="OK",'raw 1'!KA10,'raw 1'!DA10),"")</f>
        <v>-</v>
      </c>
      <c r="DD11" s="9" t="str">
        <f>if('raw 1'!DB10&lt;&gt;"x",if('raw 1'!DB10="OK",'raw 1'!KB10,'raw 1'!DB10),"")</f>
        <v>-</v>
      </c>
      <c r="DE11" s="9" t="str">
        <f>if('raw 1'!DC10&lt;&gt;"x",if('raw 1'!DC10="OK",'raw 1'!KC10,'raw 1'!DC10),"")</f>
        <v>-</v>
      </c>
      <c r="DF11" s="9" t="str">
        <f>if('raw 1'!DD10&lt;&gt;"x",if('raw 1'!DD10="OK",'raw 1'!KD10,'raw 1'!DD10),"")</f>
        <v>-</v>
      </c>
      <c r="DG11" s="9" t="str">
        <f>if('raw 1'!DE10&lt;&gt;"x",if('raw 1'!DE10="OK",'raw 1'!KE10,'raw 1'!DE10),"")</f>
        <v>-</v>
      </c>
      <c r="DH11" s="9" t="str">
        <f>if('raw 1'!DF10&lt;&gt;"x",if('raw 1'!DF10="OK",'raw 1'!KF10,'raw 1'!DF10),"")</f>
        <v>-</v>
      </c>
      <c r="DI11" s="9" t="str">
        <f>if('raw 1'!DG10&lt;&gt;"x",if('raw 1'!DG10="OK",'raw 1'!KG10,'raw 1'!DG10),"")</f>
        <v>-</v>
      </c>
      <c r="DJ11" s="9" t="str">
        <f>if('raw 1'!DH10&lt;&gt;"x",if('raw 1'!DH10="OK",'raw 1'!KH10,'raw 1'!DH10),"")</f>
        <v>-</v>
      </c>
      <c r="DK11" s="9" t="str">
        <f>if('raw 1'!DI10&lt;&gt;"x",if('raw 1'!DI10="OK",'raw 1'!KI10,'raw 1'!DI10),"")</f>
        <v>-</v>
      </c>
      <c r="DL11" s="9" t="str">
        <f>if('raw 1'!DJ10&lt;&gt;"x",if('raw 1'!DJ10="OK",'raw 1'!KJ10,'raw 1'!DJ10),"")</f>
        <v>-</v>
      </c>
      <c r="DM11" s="9" t="str">
        <f>if('raw 1'!DK10&lt;&gt;"x",if('raw 1'!DK10="OK",'raw 1'!KK10,'raw 1'!DK10),"")</f>
        <v>-</v>
      </c>
      <c r="DN11" s="9" t="str">
        <f>if('raw 1'!DL10&lt;&gt;"x",if('raw 1'!DL10="OK",'raw 1'!KL10,'raw 1'!DL10),"")</f>
        <v>-</v>
      </c>
      <c r="DO11" s="9" t="str">
        <f>if('raw 1'!DM10&lt;&gt;"x",if('raw 1'!DM10="OK",'raw 1'!KM10,'raw 1'!DM10),"")</f>
        <v>-</v>
      </c>
      <c r="DP11" s="9" t="str">
        <f>if('raw 1'!DN10&lt;&gt;"x",if('raw 1'!DN10="OK",'raw 1'!KN10,'raw 1'!DN10),"")</f>
        <v>-</v>
      </c>
      <c r="DQ11" s="9" t="str">
        <f>if('raw 1'!DO10&lt;&gt;"x",if('raw 1'!DO10="OK",'raw 1'!KO10,'raw 1'!DO10),"")</f>
        <v>-</v>
      </c>
      <c r="DR11" s="9" t="str">
        <f>if('raw 1'!DP10&lt;&gt;"x",if('raw 1'!DP10="OK",'raw 1'!KP10,'raw 1'!DP10),"")</f>
        <v>-</v>
      </c>
      <c r="DS11" s="9" t="str">
        <f>if('raw 1'!DQ10&lt;&gt;"x",if('raw 1'!DQ10="OK",'raw 1'!KQ10,'raw 1'!DQ10),"")</f>
        <v>-</v>
      </c>
      <c r="DT11" s="9" t="str">
        <f>if('raw 1'!DR10&lt;&gt;"x",if('raw 1'!DR10="OK",'raw 1'!KR10,'raw 1'!DR10),"")</f>
        <v>-</v>
      </c>
      <c r="DU11" s="9" t="str">
        <f>if('raw 1'!DS10&lt;&gt;"x",if('raw 1'!DS10="OK",'raw 1'!KS10,'raw 1'!DS10),"")</f>
        <v>-</v>
      </c>
      <c r="DV11" s="9" t="str">
        <f>if('raw 1'!DT10&lt;&gt;"x",if('raw 1'!DT10="OK",'raw 1'!KT10,'raw 1'!DT10),"")</f>
        <v>-</v>
      </c>
      <c r="DW11" s="9" t="str">
        <f>if('raw 1'!DU10&lt;&gt;"x",if('raw 1'!DU10="OK",'raw 1'!KU10,'raw 1'!DU10),"")</f>
        <v>-</v>
      </c>
      <c r="DX11" s="9" t="str">
        <f>if('raw 1'!DV10&lt;&gt;"x",if('raw 1'!DV10="OK",'raw 1'!KV10,'raw 1'!DV10),"")</f>
        <v>-</v>
      </c>
      <c r="DY11" s="9" t="str">
        <f>if('raw 1'!DW10&lt;&gt;"x",if('raw 1'!DW10="OK",'raw 1'!KW10,'raw 1'!DW10),"")</f>
        <v>-</v>
      </c>
      <c r="DZ11" s="9" t="str">
        <f>if('raw 1'!DX10&lt;&gt;"x",if('raw 1'!DX10="OK",'raw 1'!KX10,'raw 1'!DX10),"")</f>
        <v>-</v>
      </c>
      <c r="EA11" s="9" t="str">
        <f>if('raw 1'!DY10&lt;&gt;"x",if('raw 1'!DY10="OK",'raw 1'!KY10,'raw 1'!DY10),"")</f>
        <v>-</v>
      </c>
      <c r="EB11" s="9" t="str">
        <f>if('raw 1'!DZ10&lt;&gt;"x",if('raw 1'!DZ10="OK",'raw 1'!KZ10,'raw 1'!DZ10),"")</f>
        <v/>
      </c>
      <c r="EC11" s="9">
        <f>if('raw 1'!EA10&lt;&gt;"x",if('raw 1'!EA10="OK",'raw 1'!LA10,'raw 1'!EA10),"")</f>
        <v>1</v>
      </c>
      <c r="ED11" s="9">
        <f>if('raw 1'!EB10&lt;&gt;"x",if('raw 1'!EB10="OK",'raw 1'!LB10,'raw 1'!EB10),"")</f>
        <v>1</v>
      </c>
      <c r="EE11" s="9">
        <f>if('raw 1'!EC10&lt;&gt;"x",if('raw 1'!EC10="OK",'raw 1'!LC10,'raw 1'!EC10),"")</f>
        <v>1</v>
      </c>
      <c r="EF11" s="9">
        <f>if('raw 1'!ED10&lt;&gt;"x",if('raw 1'!ED10="OK",'raw 1'!LD10,'raw 1'!ED10),"")</f>
        <v>1</v>
      </c>
      <c r="EG11" s="9">
        <f>if('raw 1'!EE10&lt;&gt;"x",if('raw 1'!EE10="OK",'raw 1'!LE10,'raw 1'!EE10),"")</f>
        <v>1</v>
      </c>
      <c r="EH11" s="9">
        <f>if('raw 1'!EF10&lt;&gt;"x",if('raw 1'!EF10="OK",'raw 1'!LF10,'raw 1'!EF10),"")</f>
        <v>1</v>
      </c>
      <c r="EI11" s="9">
        <f>if('raw 1'!EG10&lt;&gt;"x",if('raw 1'!EG10="OK",'raw 1'!LG10,'raw 1'!EG10),"")</f>
        <v>1</v>
      </c>
      <c r="EJ11" s="9">
        <f>if('raw 1'!EH10&lt;&gt;"x",if('raw 1'!EH10="OK",'raw 1'!LH10,'raw 1'!EH10),"")</f>
        <v>1</v>
      </c>
      <c r="EK11" s="9">
        <f>if('raw 1'!EI10&lt;&gt;"x",if('raw 1'!EI10="OK",'raw 1'!LI10,'raw 1'!EI10),"")</f>
        <v>1</v>
      </c>
      <c r="EL11" s="9">
        <f>if('raw 1'!EJ10&lt;&gt;"x",if('raw 1'!EJ10="OK",'raw 1'!LJ10,'raw 1'!EJ10),"")</f>
        <v>1</v>
      </c>
      <c r="EM11" s="9">
        <f>if('raw 1'!EK10&lt;&gt;"x",if('raw 1'!EK10="OK",'raw 1'!LK10,'raw 1'!EK10),"")</f>
        <v>1</v>
      </c>
      <c r="EN11" s="9">
        <f>if('raw 1'!EL10&lt;&gt;"x",if('raw 1'!EL10="OK",'raw 1'!LL10,'raw 1'!EL10),"")</f>
        <v>1</v>
      </c>
      <c r="EO11" s="9">
        <f>if('raw 1'!EM10&lt;&gt;"x",if('raw 1'!EM10="OK",'raw 1'!LM10,'raw 1'!EM10),"")</f>
        <v>1</v>
      </c>
      <c r="EP11" s="9">
        <f>if('raw 1'!EN10&lt;&gt;"x",if('raw 1'!EN10="OK",'raw 1'!LN10,'raw 1'!EN10),"")</f>
        <v>1</v>
      </c>
      <c r="EQ11" s="9">
        <f>if('raw 1'!EO10&lt;&gt;"x",if('raw 1'!EO10="OK",'raw 1'!LO10,'raw 1'!EO10),"")</f>
        <v>1</v>
      </c>
      <c r="ER11" s="9">
        <f>if('raw 1'!EP10&lt;&gt;"x",if('raw 1'!EP10="OK",'raw 1'!LP10,'raw 1'!EP10),"")</f>
        <v>1</v>
      </c>
      <c r="ES11" s="9" t="str">
        <f>if('raw 1'!EQ10&lt;&gt;"x",if('raw 1'!EQ10="OK",'raw 1'!LQ10,'raw 1'!EQ10),"")</f>
        <v/>
      </c>
      <c r="ET11" s="9">
        <f>if('raw 1'!ER10&lt;&gt;"x",if('raw 1'!ER10="OK",'raw 1'!LR10,'raw 1'!ER10),"")</f>
        <v>1</v>
      </c>
      <c r="EU11" s="9">
        <f>if('raw 1'!ES10&lt;&gt;"x",if('raw 1'!ES10="OK",'raw 1'!LS10,'raw 1'!ES10),"")</f>
        <v>1</v>
      </c>
      <c r="EV11" s="9">
        <f>if('raw 1'!ET10&lt;&gt;"x",if('raw 1'!ET10="OK",'raw 1'!LT10,'raw 1'!ET10),"")</f>
        <v>1</v>
      </c>
      <c r="EW11" s="9">
        <f>if('raw 1'!EU10&lt;&gt;"x",if('raw 1'!EU10="OK",'raw 1'!LU10,'raw 1'!EU10),"")</f>
        <v>1</v>
      </c>
      <c r="EX11" s="9">
        <f>if('raw 1'!EV10&lt;&gt;"x",if('raw 1'!EV10="OK",'raw 1'!LV10,'raw 1'!EV10),"")</f>
        <v>1</v>
      </c>
      <c r="EY11" s="9">
        <f>if('raw 1'!EW10&lt;&gt;"x",if('raw 1'!EW10="OK",'raw 1'!LW10,'raw 1'!EW10),"")</f>
        <v>1</v>
      </c>
      <c r="EZ11" s="9">
        <f>if('raw 1'!EX10&lt;&gt;"x",if('raw 1'!EX10="OK",'raw 1'!LX10,'raw 1'!EX10),"")</f>
        <v>1</v>
      </c>
      <c r="FA11" s="9">
        <f>if('raw 1'!EY10&lt;&gt;"x",if('raw 1'!EY10="OK",'raw 1'!LY10,'raw 1'!EY10),"")</f>
        <v>1</v>
      </c>
      <c r="FB11" s="9">
        <f>if('raw 1'!EZ10&lt;&gt;"x",if('raw 1'!EZ10="OK",'raw 1'!LZ10,'raw 1'!EZ10),"")</f>
        <v>1</v>
      </c>
      <c r="FC11" s="9">
        <f>if('raw 1'!FA10&lt;&gt;"x",if('raw 1'!FA10="OK",'raw 1'!MA10,'raw 1'!FA10),"")</f>
        <v>1</v>
      </c>
      <c r="FD11" s="9">
        <f>if('raw 1'!FB10&lt;&gt;"x",if('raw 1'!FB10="OK",'raw 1'!MB10,'raw 1'!FB10),"")</f>
        <v>1</v>
      </c>
      <c r="FE11" s="9">
        <f>if('raw 1'!FC10&lt;&gt;"x",if('raw 1'!FC10="OK",'raw 1'!MC10,'raw 1'!FC10),"")</f>
        <v>1</v>
      </c>
      <c r="FF11" s="9">
        <f>if('raw 1'!FD10&lt;&gt;"x",if('raw 1'!FD10="OK",'raw 1'!MD10,'raw 1'!FD10),"")</f>
        <v>1</v>
      </c>
      <c r="FG11" s="9">
        <f>if('raw 1'!FE10&lt;&gt;"x",if('raw 1'!FE10="OK",'raw 1'!ME10,'raw 1'!FE10),"")</f>
        <v>1</v>
      </c>
      <c r="FH11" s="9">
        <f>if('raw 1'!FF10&lt;&gt;"x",if('raw 1'!FF10="OK",'raw 1'!MF10,'raw 1'!FF10),"")</f>
        <v>1</v>
      </c>
      <c r="FI11" s="9">
        <f>if('raw 1'!FG10&lt;&gt;"x",if('raw 1'!FG10="OK",'raw 1'!MG10,'raw 1'!FG10),"")</f>
        <v>1</v>
      </c>
      <c r="FJ11" s="9">
        <f>if('raw 1'!FH10&lt;&gt;"x",if('raw 1'!FH10="OK",'raw 1'!MH10,'raw 1'!FH10),"")</f>
        <v>1</v>
      </c>
      <c r="FK11" s="9">
        <f>if('raw 1'!FI10&lt;&gt;"x",if('raw 1'!FI10="OK",'raw 1'!MI10,'raw 1'!FI10),"")</f>
        <v>1</v>
      </c>
      <c r="FL11" s="9">
        <f>if('raw 1'!FJ10&lt;&gt;"x",if('raw 1'!FJ10="OK",'raw 1'!MJ10,'raw 1'!FJ10),"")</f>
        <v>1</v>
      </c>
      <c r="FM11" s="9">
        <f>if('raw 1'!FK10&lt;&gt;"x",if('raw 1'!FK10="OK",'raw 1'!MK10,'raw 1'!FK10),"")</f>
        <v>1</v>
      </c>
      <c r="FN11" s="9">
        <f>if('raw 1'!FL10&lt;&gt;"x",if('raw 1'!FL10="OK",'raw 1'!ML10,'raw 1'!FL10),"")</f>
        <v>1</v>
      </c>
      <c r="FO11" s="9">
        <f>if('raw 1'!FM10&lt;&gt;"x",if('raw 1'!FM10="OK",'raw 1'!MM10,'raw 1'!FM10),"")</f>
        <v>1</v>
      </c>
      <c r="FP11" s="9">
        <f>if('raw 1'!FN10&lt;&gt;"x",if('raw 1'!FN10="OK",'raw 1'!MN10,'raw 1'!FN10),"")</f>
        <v>1</v>
      </c>
      <c r="FQ11" s="9">
        <f>if('raw 1'!FO10&lt;&gt;"x",if('raw 1'!FO10="OK",'raw 1'!MO10,'raw 1'!FO10),"")</f>
        <v>1</v>
      </c>
      <c r="FR11" s="9">
        <f>if('raw 1'!FP10&lt;&gt;"x",if('raw 1'!FP10="OK",'raw 1'!MP10,'raw 1'!FP10),"")</f>
        <v>1</v>
      </c>
      <c r="FS11" s="9">
        <f>if('raw 1'!FQ10&lt;&gt;"x",if('raw 1'!FQ10="OK",'raw 1'!MQ10,'raw 1'!FQ10),"")</f>
        <v>1</v>
      </c>
      <c r="FT11" s="9">
        <f>if('raw 1'!FR10&lt;&gt;"x",if('raw 1'!FR10="OK",'raw 1'!MR10,'raw 1'!FR10),"")</f>
        <v>1</v>
      </c>
      <c r="FU11" s="9">
        <f>if('raw 1'!FS10&lt;&gt;"x",if('raw 1'!FS10="OK",'raw 1'!MS10,'raw 1'!FS10),"")</f>
        <v>1</v>
      </c>
      <c r="FV11" s="9" t="str">
        <f>if('raw 1'!FT10&lt;&gt;"x",if('raw 1'!FT10="OK",'raw 1'!MT10,'raw 1'!FT10),"")</f>
        <v/>
      </c>
      <c r="FW11" s="9">
        <f>if('raw 1'!FU10&lt;&gt;"x",if('raw 1'!FU10="OK",'raw 1'!MU10,'raw 1'!FU10),"")</f>
        <v>1</v>
      </c>
      <c r="FX11" s="9">
        <f>if('raw 1'!FV10&lt;&gt;"x",if('raw 1'!FV10="OK",'raw 1'!MV10,'raw 1'!FV10),"")</f>
        <v>1</v>
      </c>
      <c r="FY11" s="9">
        <f>if('raw 1'!FW10&lt;&gt;"x",if('raw 1'!FW10="OK",'raw 1'!MW10,'raw 1'!FW10),"")</f>
        <v>1</v>
      </c>
      <c r="FZ11" s="9">
        <f>if('raw 1'!FX10&lt;&gt;"x",if('raw 1'!FX10="OK",'raw 1'!MX10,'raw 1'!FX10),"")</f>
        <v>1</v>
      </c>
      <c r="GA11" s="9">
        <f>if('raw 1'!FY10&lt;&gt;"x",if('raw 1'!FY10="OK",'raw 1'!MY10,'raw 1'!FY10),"")</f>
        <v>1</v>
      </c>
      <c r="GB11" s="9">
        <f>if('raw 1'!FZ10&lt;&gt;"x",if('raw 1'!FZ10="OK",'raw 1'!MZ10,'raw 1'!FZ10),"")</f>
        <v>1</v>
      </c>
      <c r="GC11" s="9" t="str">
        <f>if('raw 1'!GA10&lt;&gt;"x",if('raw 1'!GA10="OK",'raw 1'!NA10,'raw 1'!GA10),"")</f>
        <v>TLE</v>
      </c>
      <c r="GD11" s="9" t="str">
        <f>if('raw 1'!GB10&lt;&gt;"x",if('raw 1'!GB10="OK",'raw 1'!NB10,'raw 1'!GB10),"")</f>
        <v>TLE</v>
      </c>
      <c r="GE11" s="9">
        <f>if('raw 1'!GC10&lt;&gt;"x",if('raw 1'!GC10="OK",'raw 1'!NC10,'raw 1'!GC10),"")</f>
        <v>1</v>
      </c>
      <c r="GF11" s="9">
        <f>if('raw 1'!GD10&lt;&gt;"x",if('raw 1'!GD10="OK",'raw 1'!ND10,'raw 1'!GD10),"")</f>
        <v>1</v>
      </c>
      <c r="GG11" s="9">
        <f>if('raw 1'!GE10&lt;&gt;"x",if('raw 1'!GE10="OK",'raw 1'!NE10,'raw 1'!GE10),"")</f>
        <v>1</v>
      </c>
      <c r="GH11" s="9" t="str">
        <f>if('raw 1'!GF10&lt;&gt;"x",if('raw 1'!GF10="OK",'raw 1'!NF10,'raw 1'!GF10),"")</f>
        <v>TLE</v>
      </c>
      <c r="GI11" s="9" t="str">
        <f>if('raw 1'!GG10&lt;&gt;"x",if('raw 1'!GG10="OK",'raw 1'!NG10,'raw 1'!GG10),"")</f>
        <v>TLE</v>
      </c>
      <c r="GJ11" s="9" t="str">
        <f>if('raw 1'!GH10&lt;&gt;"x",if('raw 1'!GH10="OK",'raw 1'!NH10,'raw 1'!GH10),"")</f>
        <v>TLE</v>
      </c>
      <c r="GK11" s="9" t="str">
        <f>if('raw 1'!GI10&lt;&gt;"x",if('raw 1'!GI10="OK",'raw 1'!NI10,'raw 1'!GI10),"")</f>
        <v>TLE</v>
      </c>
      <c r="GL11" s="9" t="str">
        <f>if('raw 1'!GJ10&lt;&gt;"x",if('raw 1'!GJ10="OK",'raw 1'!NJ10,'raw 1'!GJ10),"")</f>
        <v>MLE</v>
      </c>
      <c r="GM11" s="9" t="str">
        <f>if('raw 1'!GK10&lt;&gt;"x",if('raw 1'!GK10="OK",'raw 1'!NK10,'raw 1'!GK10),"")</f>
        <v>TLE</v>
      </c>
      <c r="GN11" s="9" t="str">
        <f>if('raw 1'!GL10&lt;&gt;"x",if('raw 1'!GL10="OK",'raw 1'!NL10,'raw 1'!GL10),"")</f>
        <v>TLE</v>
      </c>
      <c r="GO11" s="9" t="str">
        <f>if('raw 1'!GM10&lt;&gt;"x",if('raw 1'!GM10="OK",'raw 1'!NM10,'raw 1'!GM10),"")</f>
        <v>TLE</v>
      </c>
      <c r="GP11" s="9" t="str">
        <f>if('raw 1'!GN10&lt;&gt;"x",if('raw 1'!GN10="OK",'raw 1'!NN10,'raw 1'!GN10),"")</f>
        <v>TLE</v>
      </c>
      <c r="GQ11" s="9" t="str">
        <f>if('raw 1'!GO10&lt;&gt;"x",if('raw 1'!GO10="OK",'raw 1'!NO10,'raw 1'!GO10),"")</f>
        <v>TLE</v>
      </c>
      <c r="GR11" s="9" t="str">
        <f>if('raw 1'!GP10&lt;&gt;"x",if('raw 1'!GP10="OK",'raw 1'!NP10,'raw 1'!GP10),"")</f>
        <v>TLE</v>
      </c>
      <c r="GS11" s="9" t="str">
        <f>if('raw 1'!GQ10&lt;&gt;"x",if('raw 1'!GQ10="OK",'raw 1'!NQ10,'raw 1'!GQ10),"")</f>
        <v>MLE</v>
      </c>
      <c r="GT11" s="9" t="str">
        <f>if('raw 1'!GR10&lt;&gt;"x",if('raw 1'!GR10="OK",'raw 1'!NR10,'raw 1'!GR10),"")</f>
        <v>TLE</v>
      </c>
      <c r="GU11" s="9" t="str">
        <f>if('raw 1'!GS10&lt;&gt;"x",if('raw 1'!GS10="OK",'raw 1'!NS10,'raw 1'!GS10),"")</f>
        <v/>
      </c>
    </row>
    <row r="12">
      <c r="A12" s="5"/>
      <c r="B12" s="5"/>
      <c r="C12" s="5" t="str">
        <f>if(B12="d","diskv. iz ciklusa",if(B12="d1","diskv. iz kruga",if($E12="ODOBREN",(if(countif(H:H,"="&amp;H12)=1,countif(H:H,"&gt;"&amp;H12)+1,concatenate(countif(H:H,"&gt;"&amp;H12)+1," - ",countif(H:H,"&gt;="&amp;H12)))),empty)))</f>
        <v>10 - 16</v>
      </c>
      <c r="D12" s="6" t="str">
        <f>'raw 1'!B11</f>
        <v>BogdanPetrovic04</v>
      </c>
      <c r="E12" s="6" t="str">
        <f>'raw 1'!F11</f>
        <v>ODOBREN</v>
      </c>
      <c r="F12" s="6" t="str">
        <f>if($E12="ODOBREN",'raw 1'!C11,"")</f>
        <v>Bogdan</v>
      </c>
      <c r="G12" s="6" t="str">
        <f>if($E12="ODOBREN",'raw 1'!D11,"")</f>
        <v>Petrović</v>
      </c>
      <c r="H12" s="7">
        <f>if($E12="ODOBREN",I12,empty)</f>
        <v>200</v>
      </c>
      <c r="I12" s="7">
        <f>if(B12&lt;&gt;"d",IF(M12 = "A", SUM(R12:T12), SUM(O12:Q12)),empty)</f>
        <v>200</v>
      </c>
      <c r="J12" s="6" t="str">
        <f>if($E12="ODOBREN",'raw 1'!G11,"")</f>
        <v>Stari grad</v>
      </c>
      <c r="K12" s="6" t="str">
        <f>if($E12="ODOBREN",'raw 1'!H11,"")</f>
        <v>Matematička gimnazija</v>
      </c>
      <c r="L12" s="6" t="str">
        <f>if($E12="ODOBREN",'raw 1'!I11,"")</f>
        <v>I</v>
      </c>
      <c r="M12" s="6" t="str">
        <f>if($E12="ODOBREN",'raw 1'!J11,"")</f>
        <v>B</v>
      </c>
      <c r="N12" s="6" t="str">
        <f>if($E12="ODOBREN",'raw 1'!K12,"")</f>
        <v/>
      </c>
      <c r="O12" s="8">
        <f>'raw 1'!M11</f>
        <v>100</v>
      </c>
      <c r="P12" s="9">
        <f>'raw 1'!N11</f>
        <v>100</v>
      </c>
      <c r="Q12" s="9">
        <f>'raw 1'!O11</f>
        <v>0</v>
      </c>
      <c r="R12" s="9" t="str">
        <f>'raw 1'!P11</f>
        <v>-</v>
      </c>
      <c r="S12" s="9" t="str">
        <f>'raw 1'!Q11</f>
        <v>-</v>
      </c>
      <c r="T12" s="9" t="str">
        <f>'raw 1'!R11</f>
        <v>-</v>
      </c>
      <c r="U12" s="9" t="str">
        <f>if('raw 1'!S11&lt;&gt;"x",if('raw 1'!S11="OK",'raw 1'!GS11,'raw 1'!S11),"")</f>
        <v/>
      </c>
      <c r="V12" s="9" t="str">
        <f>if('raw 1'!T11&lt;&gt;"x",if('raw 1'!T11="OK",'raw 1'!GT11,'raw 1'!T11),"")</f>
        <v/>
      </c>
      <c r="W12" s="9">
        <f>if('raw 1'!U11&lt;&gt;"x",if('raw 1'!U11="OK",'raw 1'!GU11,'raw 1'!U11),"")</f>
        <v>1</v>
      </c>
      <c r="X12" s="9">
        <f>if('raw 1'!V11&lt;&gt;"x",if('raw 1'!V11="OK",'raw 1'!GV11,'raw 1'!V11),"")</f>
        <v>1</v>
      </c>
      <c r="Y12" s="9">
        <f>if('raw 1'!W11&lt;&gt;"x",if('raw 1'!W11="OK",'raw 1'!GW11,'raw 1'!W11),"")</f>
        <v>1</v>
      </c>
      <c r="Z12" s="9">
        <f>if('raw 1'!X11&lt;&gt;"x",if('raw 1'!X11="OK",'raw 1'!GX11,'raw 1'!X11),"")</f>
        <v>1</v>
      </c>
      <c r="AA12" s="9">
        <f>if('raw 1'!Y11&lt;&gt;"x",if('raw 1'!Y11="OK",'raw 1'!GY11,'raw 1'!Y11),"")</f>
        <v>1</v>
      </c>
      <c r="AB12" s="9">
        <f>if('raw 1'!Z11&lt;&gt;"x",if('raw 1'!Z11="OK",'raw 1'!GZ11,'raw 1'!Z11),"")</f>
        <v>1</v>
      </c>
      <c r="AC12" s="9">
        <f>if('raw 1'!AA11&lt;&gt;"x",if('raw 1'!AA11="OK",'raw 1'!HA11,'raw 1'!AA11),"")</f>
        <v>1</v>
      </c>
      <c r="AD12" s="9">
        <f>if('raw 1'!AB11&lt;&gt;"x",if('raw 1'!AB11="OK",'raw 1'!HB11,'raw 1'!AB11),"")</f>
        <v>1</v>
      </c>
      <c r="AE12" s="9">
        <f>if('raw 1'!AC11&lt;&gt;"x",if('raw 1'!AC11="OK",'raw 1'!HC11,'raw 1'!AC11),"")</f>
        <v>1</v>
      </c>
      <c r="AF12" s="9">
        <f>if('raw 1'!AD11&lt;&gt;"x",if('raw 1'!AD11="OK",'raw 1'!HD11,'raw 1'!AD11),"")</f>
        <v>1</v>
      </c>
      <c r="AG12" s="9">
        <f>if('raw 1'!AE11&lt;&gt;"x",if('raw 1'!AE11="OK",'raw 1'!HE11,'raw 1'!AE11),"")</f>
        <v>1</v>
      </c>
      <c r="AH12" s="9">
        <f>if('raw 1'!AF11&lt;&gt;"x",if('raw 1'!AF11="OK",'raw 1'!HF11,'raw 1'!AF11),"")</f>
        <v>1</v>
      </c>
      <c r="AI12" s="9">
        <f>if('raw 1'!AG11&lt;&gt;"x",if('raw 1'!AG11="OK",'raw 1'!HG11,'raw 1'!AG11),"")</f>
        <v>1</v>
      </c>
      <c r="AJ12" s="9">
        <f>if('raw 1'!AH11&lt;&gt;"x",if('raw 1'!AH11="OK",'raw 1'!HH11,'raw 1'!AH11),"")</f>
        <v>1</v>
      </c>
      <c r="AK12" s="9">
        <f>if('raw 1'!AI11&lt;&gt;"x",if('raw 1'!AI11="OK",'raw 1'!HI11,'raw 1'!AI11),"")</f>
        <v>1</v>
      </c>
      <c r="AL12" s="9">
        <f>if('raw 1'!AJ11&lt;&gt;"x",if('raw 1'!AJ11="OK",'raw 1'!HJ11,'raw 1'!AJ11),"")</f>
        <v>1</v>
      </c>
      <c r="AM12" s="9">
        <f>if('raw 1'!AK11&lt;&gt;"x",if('raw 1'!AK11="OK",'raw 1'!HK11,'raw 1'!AK11),"")</f>
        <v>1</v>
      </c>
      <c r="AN12" s="9">
        <f>if('raw 1'!AL11&lt;&gt;"x",if('raw 1'!AL11="OK",'raw 1'!HL11,'raw 1'!AL11),"")</f>
        <v>1</v>
      </c>
      <c r="AO12" s="9">
        <f>if('raw 1'!AM11&lt;&gt;"x",if('raw 1'!AM11="OK",'raw 1'!HM11,'raw 1'!AM11),"")</f>
        <v>1</v>
      </c>
      <c r="AP12" s="9">
        <f>if('raw 1'!AN11&lt;&gt;"x",if('raw 1'!AN11="OK",'raw 1'!HN11,'raw 1'!AN11),"")</f>
        <v>1</v>
      </c>
      <c r="AQ12" s="9">
        <f>if('raw 1'!AO11&lt;&gt;"x",if('raw 1'!AO11="OK",'raw 1'!HO11,'raw 1'!AO11),"")</f>
        <v>1</v>
      </c>
      <c r="AR12" s="9">
        <f>if('raw 1'!AP11&lt;&gt;"x",if('raw 1'!AP11="OK",'raw 1'!HP11,'raw 1'!AP11),"")</f>
        <v>1</v>
      </c>
      <c r="AS12" s="9">
        <f>if('raw 1'!AQ11&lt;&gt;"x",if('raw 1'!AQ11="OK",'raw 1'!HQ11,'raw 1'!AQ11),"")</f>
        <v>1</v>
      </c>
      <c r="AT12" s="9">
        <f>if('raw 1'!AR11&lt;&gt;"x",if('raw 1'!AR11="OK",'raw 1'!HR11,'raw 1'!AR11),"")</f>
        <v>1</v>
      </c>
      <c r="AU12" s="9">
        <f>if('raw 1'!AS11&lt;&gt;"x",if('raw 1'!AS11="OK",'raw 1'!HS11,'raw 1'!AS11),"")</f>
        <v>1</v>
      </c>
      <c r="AV12" s="9">
        <f>if('raw 1'!AT11&lt;&gt;"x",if('raw 1'!AT11="OK",'raw 1'!HT11,'raw 1'!AT11),"")</f>
        <v>1</v>
      </c>
      <c r="AW12" s="9">
        <f>if('raw 1'!AU11&lt;&gt;"x",if('raw 1'!AU11="OK",'raw 1'!HU11,'raw 1'!AU11),"")</f>
        <v>1</v>
      </c>
      <c r="AX12" s="9">
        <f>if('raw 1'!AV11&lt;&gt;"x",if('raw 1'!AV11="OK",'raw 1'!HV11,'raw 1'!AV11),"")</f>
        <v>1</v>
      </c>
      <c r="AY12" s="9">
        <f>if('raw 1'!AW11&lt;&gt;"x",if('raw 1'!AW11="OK",'raw 1'!HW11,'raw 1'!AW11),"")</f>
        <v>1</v>
      </c>
      <c r="AZ12" s="9">
        <f>if('raw 1'!AX11&lt;&gt;"x",if('raw 1'!AX11="OK",'raw 1'!HX11,'raw 1'!AX11),"")</f>
        <v>1</v>
      </c>
      <c r="BA12" s="9">
        <f>if('raw 1'!AY11&lt;&gt;"x",if('raw 1'!AY11="OK",'raw 1'!HY11,'raw 1'!AY11),"")</f>
        <v>1</v>
      </c>
      <c r="BB12" s="9">
        <f>if('raw 1'!AZ11&lt;&gt;"x",if('raw 1'!AZ11="OK",'raw 1'!HZ11,'raw 1'!AZ11),"")</f>
        <v>1</v>
      </c>
      <c r="BC12" s="9">
        <f>if('raw 1'!BA11&lt;&gt;"x",if('raw 1'!BA11="OK",'raw 1'!IA11,'raw 1'!BA11),"")</f>
        <v>1</v>
      </c>
      <c r="BD12" s="9">
        <f>if('raw 1'!BB11&lt;&gt;"x",if('raw 1'!BB11="OK",'raw 1'!IB11,'raw 1'!BB11),"")</f>
        <v>1</v>
      </c>
      <c r="BE12" s="9">
        <f>if('raw 1'!BC11&lt;&gt;"x",if('raw 1'!BC11="OK",'raw 1'!IC11,'raw 1'!BC11),"")</f>
        <v>1</v>
      </c>
      <c r="BF12" s="9">
        <f>if('raw 1'!BD11&lt;&gt;"x",if('raw 1'!BD11="OK",'raw 1'!ID11,'raw 1'!BD11),"")</f>
        <v>1</v>
      </c>
      <c r="BG12" s="9">
        <f>if('raw 1'!BE11&lt;&gt;"x",if('raw 1'!BE11="OK",'raw 1'!IE11,'raw 1'!BE11),"")</f>
        <v>1</v>
      </c>
      <c r="BH12" s="9">
        <f>if('raw 1'!BF11&lt;&gt;"x",if('raw 1'!BF11="OK",'raw 1'!IF11,'raw 1'!BF11),"")</f>
        <v>1</v>
      </c>
      <c r="BI12" s="9">
        <f>if('raw 1'!BG11&lt;&gt;"x",if('raw 1'!BG11="OK",'raw 1'!IG11,'raw 1'!BG11),"")</f>
        <v>1</v>
      </c>
      <c r="BJ12" s="9">
        <f>if('raw 1'!BH11&lt;&gt;"x",if('raw 1'!BH11="OK",'raw 1'!IH11,'raw 1'!BH11),"")</f>
        <v>1</v>
      </c>
      <c r="BK12" s="9">
        <f>if('raw 1'!BI11&lt;&gt;"x",if('raw 1'!BI11="OK",'raw 1'!II11,'raw 1'!BI11),"")</f>
        <v>1</v>
      </c>
      <c r="BL12" s="9">
        <f>if('raw 1'!BJ11&lt;&gt;"x",if('raw 1'!BJ11="OK",'raw 1'!IJ11,'raw 1'!BJ11),"")</f>
        <v>1</v>
      </c>
      <c r="BM12" s="9" t="str">
        <f>if('raw 1'!BK11&lt;&gt;"x",if('raw 1'!BK11="OK",'raw 1'!IK11,'raw 1'!BK11),"")</f>
        <v/>
      </c>
      <c r="BN12" s="9">
        <f>if('raw 1'!BL11&lt;&gt;"x",if('raw 1'!BL11="OK",'raw 1'!IL11,'raw 1'!BL11),"")</f>
        <v>1</v>
      </c>
      <c r="BO12" s="9">
        <f>if('raw 1'!BM11&lt;&gt;"x",if('raw 1'!BM11="OK",'raw 1'!IM11,'raw 1'!BM11),"")</f>
        <v>1</v>
      </c>
      <c r="BP12" s="9">
        <f>if('raw 1'!BN11&lt;&gt;"x",if('raw 1'!BN11="OK",'raw 1'!IN11,'raw 1'!BN11),"")</f>
        <v>1</v>
      </c>
      <c r="BQ12" s="9">
        <f>if('raw 1'!BO11&lt;&gt;"x",if('raw 1'!BO11="OK",'raw 1'!IO11,'raw 1'!BO11),"")</f>
        <v>1</v>
      </c>
      <c r="BR12" s="9">
        <f>if('raw 1'!BP11&lt;&gt;"x",if('raw 1'!BP11="OK",'raw 1'!IP11,'raw 1'!BP11),"")</f>
        <v>1</v>
      </c>
      <c r="BS12" s="9">
        <f>if('raw 1'!BQ11&lt;&gt;"x",if('raw 1'!BQ11="OK",'raw 1'!IQ11,'raw 1'!BQ11),"")</f>
        <v>1</v>
      </c>
      <c r="BT12" s="9">
        <f>if('raw 1'!BR11&lt;&gt;"x",if('raw 1'!BR11="OK",'raw 1'!IR11,'raw 1'!BR11),"")</f>
        <v>1</v>
      </c>
      <c r="BU12" s="9">
        <f>if('raw 1'!BS11&lt;&gt;"x",if('raw 1'!BS11="OK",'raw 1'!IS11,'raw 1'!BS11),"")</f>
        <v>1</v>
      </c>
      <c r="BV12" s="9">
        <f>if('raw 1'!BT11&lt;&gt;"x",if('raw 1'!BT11="OK",'raw 1'!IT11,'raw 1'!BT11),"")</f>
        <v>1</v>
      </c>
      <c r="BW12" s="9">
        <f>if('raw 1'!BU11&lt;&gt;"x",if('raw 1'!BU11="OK",'raw 1'!IU11,'raw 1'!BU11),"")</f>
        <v>1</v>
      </c>
      <c r="BX12" s="9">
        <f>if('raw 1'!BV11&lt;&gt;"x",if('raw 1'!BV11="OK",'raw 1'!IV11,'raw 1'!BV11),"")</f>
        <v>1</v>
      </c>
      <c r="BY12" s="9">
        <f>if('raw 1'!BW11&lt;&gt;"x",if('raw 1'!BW11="OK",'raw 1'!IW11,'raw 1'!BW11),"")</f>
        <v>1</v>
      </c>
      <c r="BZ12" s="9">
        <f>if('raw 1'!BX11&lt;&gt;"x",if('raw 1'!BX11="OK",'raw 1'!IX11,'raw 1'!BX11),"")</f>
        <v>1</v>
      </c>
      <c r="CA12" s="9">
        <f>if('raw 1'!BY11&lt;&gt;"x",if('raw 1'!BY11="OK",'raw 1'!IY11,'raw 1'!BY11),"")</f>
        <v>1</v>
      </c>
      <c r="CB12" s="9">
        <f>if('raw 1'!BZ11&lt;&gt;"x",if('raw 1'!BZ11="OK",'raw 1'!IZ11,'raw 1'!BZ11),"")</f>
        <v>1</v>
      </c>
      <c r="CC12" s="9">
        <f>if('raw 1'!CA11&lt;&gt;"x",if('raw 1'!CA11="OK",'raw 1'!JA11,'raw 1'!CA11),"")</f>
        <v>1</v>
      </c>
      <c r="CD12" s="9">
        <f>if('raw 1'!CB11&lt;&gt;"x",if('raw 1'!CB11="OK",'raw 1'!JB11,'raw 1'!CB11),"")</f>
        <v>1</v>
      </c>
      <c r="CE12" s="9">
        <f>if('raw 1'!CC11&lt;&gt;"x",if('raw 1'!CC11="OK",'raw 1'!JC11,'raw 1'!CC11),"")</f>
        <v>1</v>
      </c>
      <c r="CF12" s="9">
        <f>if('raw 1'!CD11&lt;&gt;"x",if('raw 1'!CD11="OK",'raw 1'!JD11,'raw 1'!CD11),"")</f>
        <v>1</v>
      </c>
      <c r="CG12" s="9">
        <f>if('raw 1'!CE11&lt;&gt;"x",if('raw 1'!CE11="OK",'raw 1'!JE11,'raw 1'!CE11),"")</f>
        <v>1</v>
      </c>
      <c r="CH12" s="9">
        <f>if('raw 1'!CF11&lt;&gt;"x",if('raw 1'!CF11="OK",'raw 1'!JF11,'raw 1'!CF11),"")</f>
        <v>1</v>
      </c>
      <c r="CI12" s="9">
        <f>if('raw 1'!CG11&lt;&gt;"x",if('raw 1'!CG11="OK",'raw 1'!JG11,'raw 1'!CG11),"")</f>
        <v>1</v>
      </c>
      <c r="CJ12" s="9">
        <f>if('raw 1'!CH11&lt;&gt;"x",if('raw 1'!CH11="OK",'raw 1'!JH11,'raw 1'!CH11),"")</f>
        <v>1</v>
      </c>
      <c r="CK12" s="9">
        <f>if('raw 1'!CI11&lt;&gt;"x",if('raw 1'!CI11="OK",'raw 1'!JI11,'raw 1'!CI11),"")</f>
        <v>1</v>
      </c>
      <c r="CL12" s="9">
        <f>if('raw 1'!CJ11&lt;&gt;"x",if('raw 1'!CJ11="OK",'raw 1'!JJ11,'raw 1'!CJ11),"")</f>
        <v>1</v>
      </c>
      <c r="CM12" s="9">
        <f>if('raw 1'!CK11&lt;&gt;"x",if('raw 1'!CK11="OK",'raw 1'!JK11,'raw 1'!CK11),"")</f>
        <v>1</v>
      </c>
      <c r="CN12" s="9">
        <f>if('raw 1'!CL11&lt;&gt;"x",if('raw 1'!CL11="OK",'raw 1'!JL11,'raw 1'!CL11),"")</f>
        <v>1</v>
      </c>
      <c r="CO12" s="9">
        <f>if('raw 1'!CM11&lt;&gt;"x",if('raw 1'!CM11="OK",'raw 1'!JM11,'raw 1'!CM11),"")</f>
        <v>1</v>
      </c>
      <c r="CP12" s="9">
        <f>if('raw 1'!CN11&lt;&gt;"x",if('raw 1'!CN11="OK",'raw 1'!JN11,'raw 1'!CN11),"")</f>
        <v>1</v>
      </c>
      <c r="CQ12" s="9">
        <f>if('raw 1'!CO11&lt;&gt;"x",if('raw 1'!CO11="OK",'raw 1'!JO11,'raw 1'!CO11),"")</f>
        <v>1</v>
      </c>
      <c r="CR12" s="9">
        <f>if('raw 1'!CP11&lt;&gt;"x",if('raw 1'!CP11="OK",'raw 1'!JP11,'raw 1'!CP11),"")</f>
        <v>1</v>
      </c>
      <c r="CS12" s="9">
        <f>if('raw 1'!CQ11&lt;&gt;"x",if('raw 1'!CQ11="OK",'raw 1'!JQ11,'raw 1'!CQ11),"")</f>
        <v>1</v>
      </c>
      <c r="CT12" s="9">
        <f>if('raw 1'!CR11&lt;&gt;"x",if('raw 1'!CR11="OK",'raw 1'!JR11,'raw 1'!CR11),"")</f>
        <v>1</v>
      </c>
      <c r="CU12" s="9" t="str">
        <f>if('raw 1'!CS11&lt;&gt;"x",if('raw 1'!CS11="OK",'raw 1'!JS11,'raw 1'!CS11),"")</f>
        <v/>
      </c>
      <c r="CV12" s="9" t="str">
        <f>if('raw 1'!CT11&lt;&gt;"x",if('raw 1'!CT11="OK",'raw 1'!JT11,'raw 1'!CT11),"")</f>
        <v>WA</v>
      </c>
      <c r="CW12" s="9" t="str">
        <f>if('raw 1'!CU11&lt;&gt;"x",if('raw 1'!CU11="OK",'raw 1'!JU11,'raw 1'!CU11),"")</f>
        <v>WA</v>
      </c>
      <c r="CX12" s="9" t="str">
        <f>if('raw 1'!CV11&lt;&gt;"x",if('raw 1'!CV11="OK",'raw 1'!JV11,'raw 1'!CV11),"")</f>
        <v>WA</v>
      </c>
      <c r="CY12" s="9" t="str">
        <f>if('raw 1'!CW11&lt;&gt;"x",if('raw 1'!CW11="OK",'raw 1'!JW11,'raw 1'!CW11),"")</f>
        <v>WA</v>
      </c>
      <c r="CZ12" s="9" t="str">
        <f>if('raw 1'!CX11&lt;&gt;"x",if('raw 1'!CX11="OK",'raw 1'!JX11,'raw 1'!CX11),"")</f>
        <v>WA</v>
      </c>
      <c r="DA12" s="9" t="str">
        <f>if('raw 1'!CY11&lt;&gt;"x",if('raw 1'!CY11="OK",'raw 1'!JY11,'raw 1'!CY11),"")</f>
        <v>WA</v>
      </c>
      <c r="DB12" s="9" t="str">
        <f>if('raw 1'!CZ11&lt;&gt;"x",if('raw 1'!CZ11="OK",'raw 1'!JZ11,'raw 1'!CZ11),"")</f>
        <v>WA</v>
      </c>
      <c r="DC12" s="9" t="str">
        <f>if('raw 1'!DA11&lt;&gt;"x",if('raw 1'!DA11="OK",'raw 1'!KA11,'raw 1'!DA11),"")</f>
        <v>WA</v>
      </c>
      <c r="DD12" s="9">
        <f>if('raw 1'!DB11&lt;&gt;"x",if('raw 1'!DB11="OK",'raw 1'!KB11,'raw 1'!DB11),"")</f>
        <v>1</v>
      </c>
      <c r="DE12" s="9" t="str">
        <f>if('raw 1'!DC11&lt;&gt;"x",if('raw 1'!DC11="OK",'raw 1'!KC11,'raw 1'!DC11),"")</f>
        <v>WA</v>
      </c>
      <c r="DF12" s="9" t="str">
        <f>if('raw 1'!DD11&lt;&gt;"x",if('raw 1'!DD11="OK",'raw 1'!KD11,'raw 1'!DD11),"")</f>
        <v>WA</v>
      </c>
      <c r="DG12" s="9" t="str">
        <f>if('raw 1'!DE11&lt;&gt;"x",if('raw 1'!DE11="OK",'raw 1'!KE11,'raw 1'!DE11),"")</f>
        <v>WA</v>
      </c>
      <c r="DH12" s="9" t="str">
        <f>if('raw 1'!DF11&lt;&gt;"x",if('raw 1'!DF11="OK",'raw 1'!KF11,'raw 1'!DF11),"")</f>
        <v>WA</v>
      </c>
      <c r="DI12" s="9" t="str">
        <f>if('raw 1'!DG11&lt;&gt;"x",if('raw 1'!DG11="OK",'raw 1'!KG11,'raw 1'!DG11),"")</f>
        <v>WA</v>
      </c>
      <c r="DJ12" s="9" t="str">
        <f>if('raw 1'!DH11&lt;&gt;"x",if('raw 1'!DH11="OK",'raw 1'!KH11,'raw 1'!DH11),"")</f>
        <v>WA</v>
      </c>
      <c r="DK12" s="9" t="str">
        <f>if('raw 1'!DI11&lt;&gt;"x",if('raw 1'!DI11="OK",'raw 1'!KI11,'raw 1'!DI11),"")</f>
        <v>WA</v>
      </c>
      <c r="DL12" s="9">
        <f>if('raw 1'!DJ11&lt;&gt;"x",if('raw 1'!DJ11="OK",'raw 1'!KJ11,'raw 1'!DJ11),"")</f>
        <v>1</v>
      </c>
      <c r="DM12" s="9" t="str">
        <f>if('raw 1'!DK11&lt;&gt;"x",if('raw 1'!DK11="OK",'raw 1'!KK11,'raw 1'!DK11),"")</f>
        <v>WA</v>
      </c>
      <c r="DN12" s="9" t="str">
        <f>if('raw 1'!DL11&lt;&gt;"x",if('raw 1'!DL11="OK",'raw 1'!KL11,'raw 1'!DL11),"")</f>
        <v>WA</v>
      </c>
      <c r="DO12" s="9" t="str">
        <f>if('raw 1'!DM11&lt;&gt;"x",if('raw 1'!DM11="OK",'raw 1'!KM11,'raw 1'!DM11),"")</f>
        <v>WA</v>
      </c>
      <c r="DP12" s="9" t="str">
        <f>if('raw 1'!DN11&lt;&gt;"x",if('raw 1'!DN11="OK",'raw 1'!KN11,'raw 1'!DN11),"")</f>
        <v>WA</v>
      </c>
      <c r="DQ12" s="9" t="str">
        <f>if('raw 1'!DO11&lt;&gt;"x",if('raw 1'!DO11="OK",'raw 1'!KO11,'raw 1'!DO11),"")</f>
        <v>WA</v>
      </c>
      <c r="DR12" s="9" t="str">
        <f>if('raw 1'!DP11&lt;&gt;"x",if('raw 1'!DP11="OK",'raw 1'!KP11,'raw 1'!DP11),"")</f>
        <v>WA</v>
      </c>
      <c r="DS12" s="9" t="str">
        <f>if('raw 1'!DQ11&lt;&gt;"x",if('raw 1'!DQ11="OK",'raw 1'!KQ11,'raw 1'!DQ11),"")</f>
        <v>WA</v>
      </c>
      <c r="DT12" s="9" t="str">
        <f>if('raw 1'!DR11&lt;&gt;"x",if('raw 1'!DR11="OK",'raw 1'!KR11,'raw 1'!DR11),"")</f>
        <v>WA</v>
      </c>
      <c r="DU12" s="9" t="str">
        <f>if('raw 1'!DS11&lt;&gt;"x",if('raw 1'!DS11="OK",'raw 1'!KS11,'raw 1'!DS11),"")</f>
        <v>WA</v>
      </c>
      <c r="DV12" s="9" t="str">
        <f>if('raw 1'!DT11&lt;&gt;"x",if('raw 1'!DT11="OK",'raw 1'!KT11,'raw 1'!DT11),"")</f>
        <v>WA</v>
      </c>
      <c r="DW12" s="9" t="str">
        <f>if('raw 1'!DU11&lt;&gt;"x",if('raw 1'!DU11="OK",'raw 1'!KU11,'raw 1'!DU11),"")</f>
        <v>WA</v>
      </c>
      <c r="DX12" s="9" t="str">
        <f>if('raw 1'!DV11&lt;&gt;"x",if('raw 1'!DV11="OK",'raw 1'!KV11,'raw 1'!DV11),"")</f>
        <v>WA</v>
      </c>
      <c r="DY12" s="9" t="str">
        <f>if('raw 1'!DW11&lt;&gt;"x",if('raw 1'!DW11="OK",'raw 1'!KW11,'raw 1'!DW11),"")</f>
        <v>WA</v>
      </c>
      <c r="DZ12" s="9" t="str">
        <f>if('raw 1'!DX11&lt;&gt;"x",if('raw 1'!DX11="OK",'raw 1'!KX11,'raw 1'!DX11),"")</f>
        <v>WA</v>
      </c>
      <c r="EA12" s="9" t="str">
        <f>if('raw 1'!DY11&lt;&gt;"x",if('raw 1'!DY11="OK",'raw 1'!KY11,'raw 1'!DY11),"")</f>
        <v>WA</v>
      </c>
      <c r="EB12" s="9" t="str">
        <f>if('raw 1'!DZ11&lt;&gt;"x",if('raw 1'!DZ11="OK",'raw 1'!KZ11,'raw 1'!DZ11),"")</f>
        <v/>
      </c>
      <c r="EC12" s="9" t="str">
        <f>if('raw 1'!EA11&lt;&gt;"x",if('raw 1'!EA11="OK",'raw 1'!LA11,'raw 1'!EA11),"")</f>
        <v>-</v>
      </c>
      <c r="ED12" s="9" t="str">
        <f>if('raw 1'!EB11&lt;&gt;"x",if('raw 1'!EB11="OK",'raw 1'!LB11,'raw 1'!EB11),"")</f>
        <v>-</v>
      </c>
      <c r="EE12" s="9" t="str">
        <f>if('raw 1'!EC11&lt;&gt;"x",if('raw 1'!EC11="OK",'raw 1'!LC11,'raw 1'!EC11),"")</f>
        <v>-</v>
      </c>
      <c r="EF12" s="9" t="str">
        <f>if('raw 1'!ED11&lt;&gt;"x",if('raw 1'!ED11="OK",'raw 1'!LD11,'raw 1'!ED11),"")</f>
        <v>-</v>
      </c>
      <c r="EG12" s="9" t="str">
        <f>if('raw 1'!EE11&lt;&gt;"x",if('raw 1'!EE11="OK",'raw 1'!LE11,'raw 1'!EE11),"")</f>
        <v>-</v>
      </c>
      <c r="EH12" s="9" t="str">
        <f>if('raw 1'!EF11&lt;&gt;"x",if('raw 1'!EF11="OK",'raw 1'!LF11,'raw 1'!EF11),"")</f>
        <v>-</v>
      </c>
      <c r="EI12" s="9" t="str">
        <f>if('raw 1'!EG11&lt;&gt;"x",if('raw 1'!EG11="OK",'raw 1'!LG11,'raw 1'!EG11),"")</f>
        <v>-</v>
      </c>
      <c r="EJ12" s="9" t="str">
        <f>if('raw 1'!EH11&lt;&gt;"x",if('raw 1'!EH11="OK",'raw 1'!LH11,'raw 1'!EH11),"")</f>
        <v>-</v>
      </c>
      <c r="EK12" s="9" t="str">
        <f>if('raw 1'!EI11&lt;&gt;"x",if('raw 1'!EI11="OK",'raw 1'!LI11,'raw 1'!EI11),"")</f>
        <v>-</v>
      </c>
      <c r="EL12" s="9" t="str">
        <f>if('raw 1'!EJ11&lt;&gt;"x",if('raw 1'!EJ11="OK",'raw 1'!LJ11,'raw 1'!EJ11),"")</f>
        <v>-</v>
      </c>
      <c r="EM12" s="9" t="str">
        <f>if('raw 1'!EK11&lt;&gt;"x",if('raw 1'!EK11="OK",'raw 1'!LK11,'raw 1'!EK11),"")</f>
        <v>-</v>
      </c>
      <c r="EN12" s="9" t="str">
        <f>if('raw 1'!EL11&lt;&gt;"x",if('raw 1'!EL11="OK",'raw 1'!LL11,'raw 1'!EL11),"")</f>
        <v>-</v>
      </c>
      <c r="EO12" s="9" t="str">
        <f>if('raw 1'!EM11&lt;&gt;"x",if('raw 1'!EM11="OK",'raw 1'!LM11,'raw 1'!EM11),"")</f>
        <v>-</v>
      </c>
      <c r="EP12" s="9" t="str">
        <f>if('raw 1'!EN11&lt;&gt;"x",if('raw 1'!EN11="OK",'raw 1'!LN11,'raw 1'!EN11),"")</f>
        <v>-</v>
      </c>
      <c r="EQ12" s="9" t="str">
        <f>if('raw 1'!EO11&lt;&gt;"x",if('raw 1'!EO11="OK",'raw 1'!LO11,'raw 1'!EO11),"")</f>
        <v>-</v>
      </c>
      <c r="ER12" s="9" t="str">
        <f>if('raw 1'!EP11&lt;&gt;"x",if('raw 1'!EP11="OK",'raw 1'!LP11,'raw 1'!EP11),"")</f>
        <v>-</v>
      </c>
      <c r="ES12" s="9" t="str">
        <f>if('raw 1'!EQ11&lt;&gt;"x",if('raw 1'!EQ11="OK",'raw 1'!LQ11,'raw 1'!EQ11),"")</f>
        <v/>
      </c>
      <c r="ET12" s="9" t="str">
        <f>if('raw 1'!ER11&lt;&gt;"x",if('raw 1'!ER11="OK",'raw 1'!LR11,'raw 1'!ER11),"")</f>
        <v>-</v>
      </c>
      <c r="EU12" s="9" t="str">
        <f>if('raw 1'!ES11&lt;&gt;"x",if('raw 1'!ES11="OK",'raw 1'!LS11,'raw 1'!ES11),"")</f>
        <v>-</v>
      </c>
      <c r="EV12" s="9" t="str">
        <f>if('raw 1'!ET11&lt;&gt;"x",if('raw 1'!ET11="OK",'raw 1'!LT11,'raw 1'!ET11),"")</f>
        <v>-</v>
      </c>
      <c r="EW12" s="9" t="str">
        <f>if('raw 1'!EU11&lt;&gt;"x",if('raw 1'!EU11="OK",'raw 1'!LU11,'raw 1'!EU11),"")</f>
        <v>-</v>
      </c>
      <c r="EX12" s="9" t="str">
        <f>if('raw 1'!EV11&lt;&gt;"x",if('raw 1'!EV11="OK",'raw 1'!LV11,'raw 1'!EV11),"")</f>
        <v>-</v>
      </c>
      <c r="EY12" s="9" t="str">
        <f>if('raw 1'!EW11&lt;&gt;"x",if('raw 1'!EW11="OK",'raw 1'!LW11,'raw 1'!EW11),"")</f>
        <v>-</v>
      </c>
      <c r="EZ12" s="9" t="str">
        <f>if('raw 1'!EX11&lt;&gt;"x",if('raw 1'!EX11="OK",'raw 1'!LX11,'raw 1'!EX11),"")</f>
        <v>-</v>
      </c>
      <c r="FA12" s="9" t="str">
        <f>if('raw 1'!EY11&lt;&gt;"x",if('raw 1'!EY11="OK",'raw 1'!LY11,'raw 1'!EY11),"")</f>
        <v>-</v>
      </c>
      <c r="FB12" s="9" t="str">
        <f>if('raw 1'!EZ11&lt;&gt;"x",if('raw 1'!EZ11="OK",'raw 1'!LZ11,'raw 1'!EZ11),"")</f>
        <v>-</v>
      </c>
      <c r="FC12" s="9" t="str">
        <f>if('raw 1'!FA11&lt;&gt;"x",if('raw 1'!FA11="OK",'raw 1'!MA11,'raw 1'!FA11),"")</f>
        <v>-</v>
      </c>
      <c r="FD12" s="9" t="str">
        <f>if('raw 1'!FB11&lt;&gt;"x",if('raw 1'!FB11="OK",'raw 1'!MB11,'raw 1'!FB11),"")</f>
        <v>-</v>
      </c>
      <c r="FE12" s="9" t="str">
        <f>if('raw 1'!FC11&lt;&gt;"x",if('raw 1'!FC11="OK",'raw 1'!MC11,'raw 1'!FC11),"")</f>
        <v>-</v>
      </c>
      <c r="FF12" s="9" t="str">
        <f>if('raw 1'!FD11&lt;&gt;"x",if('raw 1'!FD11="OK",'raw 1'!MD11,'raw 1'!FD11),"")</f>
        <v>-</v>
      </c>
      <c r="FG12" s="9" t="str">
        <f>if('raw 1'!FE11&lt;&gt;"x",if('raw 1'!FE11="OK",'raw 1'!ME11,'raw 1'!FE11),"")</f>
        <v>-</v>
      </c>
      <c r="FH12" s="9" t="str">
        <f>if('raw 1'!FF11&lt;&gt;"x",if('raw 1'!FF11="OK",'raw 1'!MF11,'raw 1'!FF11),"")</f>
        <v>-</v>
      </c>
      <c r="FI12" s="9" t="str">
        <f>if('raw 1'!FG11&lt;&gt;"x",if('raw 1'!FG11="OK",'raw 1'!MG11,'raw 1'!FG11),"")</f>
        <v>-</v>
      </c>
      <c r="FJ12" s="9" t="str">
        <f>if('raw 1'!FH11&lt;&gt;"x",if('raw 1'!FH11="OK",'raw 1'!MH11,'raw 1'!FH11),"")</f>
        <v>-</v>
      </c>
      <c r="FK12" s="9" t="str">
        <f>if('raw 1'!FI11&lt;&gt;"x",if('raw 1'!FI11="OK",'raw 1'!MI11,'raw 1'!FI11),"")</f>
        <v>-</v>
      </c>
      <c r="FL12" s="9" t="str">
        <f>if('raw 1'!FJ11&lt;&gt;"x",if('raw 1'!FJ11="OK",'raw 1'!MJ11,'raw 1'!FJ11),"")</f>
        <v>-</v>
      </c>
      <c r="FM12" s="9" t="str">
        <f>if('raw 1'!FK11&lt;&gt;"x",if('raw 1'!FK11="OK",'raw 1'!MK11,'raw 1'!FK11),"")</f>
        <v>-</v>
      </c>
      <c r="FN12" s="9" t="str">
        <f>if('raw 1'!FL11&lt;&gt;"x",if('raw 1'!FL11="OK",'raw 1'!ML11,'raw 1'!FL11),"")</f>
        <v>-</v>
      </c>
      <c r="FO12" s="9" t="str">
        <f>if('raw 1'!FM11&lt;&gt;"x",if('raw 1'!FM11="OK",'raw 1'!MM11,'raw 1'!FM11),"")</f>
        <v>-</v>
      </c>
      <c r="FP12" s="9" t="str">
        <f>if('raw 1'!FN11&lt;&gt;"x",if('raw 1'!FN11="OK",'raw 1'!MN11,'raw 1'!FN11),"")</f>
        <v>-</v>
      </c>
      <c r="FQ12" s="9" t="str">
        <f>if('raw 1'!FO11&lt;&gt;"x",if('raw 1'!FO11="OK",'raw 1'!MO11,'raw 1'!FO11),"")</f>
        <v>-</v>
      </c>
      <c r="FR12" s="9" t="str">
        <f>if('raw 1'!FP11&lt;&gt;"x",if('raw 1'!FP11="OK",'raw 1'!MP11,'raw 1'!FP11),"")</f>
        <v>-</v>
      </c>
      <c r="FS12" s="9" t="str">
        <f>if('raw 1'!FQ11&lt;&gt;"x",if('raw 1'!FQ11="OK",'raw 1'!MQ11,'raw 1'!FQ11),"")</f>
        <v>-</v>
      </c>
      <c r="FT12" s="9" t="str">
        <f>if('raw 1'!FR11&lt;&gt;"x",if('raw 1'!FR11="OK",'raw 1'!MR11,'raw 1'!FR11),"")</f>
        <v>-</v>
      </c>
      <c r="FU12" s="9" t="str">
        <f>if('raw 1'!FS11&lt;&gt;"x",if('raw 1'!FS11="OK",'raw 1'!MS11,'raw 1'!FS11),"")</f>
        <v>-</v>
      </c>
      <c r="FV12" s="9" t="str">
        <f>if('raw 1'!FT11&lt;&gt;"x",if('raw 1'!FT11="OK",'raw 1'!MT11,'raw 1'!FT11),"")</f>
        <v/>
      </c>
      <c r="FW12" s="9" t="str">
        <f>if('raw 1'!FU11&lt;&gt;"x",if('raw 1'!FU11="OK",'raw 1'!MU11,'raw 1'!FU11),"")</f>
        <v>-</v>
      </c>
      <c r="FX12" s="9" t="str">
        <f>if('raw 1'!FV11&lt;&gt;"x",if('raw 1'!FV11="OK",'raw 1'!MV11,'raw 1'!FV11),"")</f>
        <v>-</v>
      </c>
      <c r="FY12" s="9" t="str">
        <f>if('raw 1'!FW11&lt;&gt;"x",if('raw 1'!FW11="OK",'raw 1'!MW11,'raw 1'!FW11),"")</f>
        <v>-</v>
      </c>
      <c r="FZ12" s="9" t="str">
        <f>if('raw 1'!FX11&lt;&gt;"x",if('raw 1'!FX11="OK",'raw 1'!MX11,'raw 1'!FX11),"")</f>
        <v>-</v>
      </c>
      <c r="GA12" s="9" t="str">
        <f>if('raw 1'!FY11&lt;&gt;"x",if('raw 1'!FY11="OK",'raw 1'!MY11,'raw 1'!FY11),"")</f>
        <v>-</v>
      </c>
      <c r="GB12" s="9" t="str">
        <f>if('raw 1'!FZ11&lt;&gt;"x",if('raw 1'!FZ11="OK",'raw 1'!MZ11,'raw 1'!FZ11),"")</f>
        <v>-</v>
      </c>
      <c r="GC12" s="9" t="str">
        <f>if('raw 1'!GA11&lt;&gt;"x",if('raw 1'!GA11="OK",'raw 1'!NA11,'raw 1'!GA11),"")</f>
        <v>-</v>
      </c>
      <c r="GD12" s="9" t="str">
        <f>if('raw 1'!GB11&lt;&gt;"x",if('raw 1'!GB11="OK",'raw 1'!NB11,'raw 1'!GB11),"")</f>
        <v>-</v>
      </c>
      <c r="GE12" s="9" t="str">
        <f>if('raw 1'!GC11&lt;&gt;"x",if('raw 1'!GC11="OK",'raw 1'!NC11,'raw 1'!GC11),"")</f>
        <v>-</v>
      </c>
      <c r="GF12" s="9" t="str">
        <f>if('raw 1'!GD11&lt;&gt;"x",if('raw 1'!GD11="OK",'raw 1'!ND11,'raw 1'!GD11),"")</f>
        <v>-</v>
      </c>
      <c r="GG12" s="9" t="str">
        <f>if('raw 1'!GE11&lt;&gt;"x",if('raw 1'!GE11="OK",'raw 1'!NE11,'raw 1'!GE11),"")</f>
        <v>-</v>
      </c>
      <c r="GH12" s="9" t="str">
        <f>if('raw 1'!GF11&lt;&gt;"x",if('raw 1'!GF11="OK",'raw 1'!NF11,'raw 1'!GF11),"")</f>
        <v>-</v>
      </c>
      <c r="GI12" s="9" t="str">
        <f>if('raw 1'!GG11&lt;&gt;"x",if('raw 1'!GG11="OK",'raw 1'!NG11,'raw 1'!GG11),"")</f>
        <v>-</v>
      </c>
      <c r="GJ12" s="9" t="str">
        <f>if('raw 1'!GH11&lt;&gt;"x",if('raw 1'!GH11="OK",'raw 1'!NH11,'raw 1'!GH11),"")</f>
        <v>-</v>
      </c>
      <c r="GK12" s="9" t="str">
        <f>if('raw 1'!GI11&lt;&gt;"x",if('raw 1'!GI11="OK",'raw 1'!NI11,'raw 1'!GI11),"")</f>
        <v>-</v>
      </c>
      <c r="GL12" s="9" t="str">
        <f>if('raw 1'!GJ11&lt;&gt;"x",if('raw 1'!GJ11="OK",'raw 1'!NJ11,'raw 1'!GJ11),"")</f>
        <v>-</v>
      </c>
      <c r="GM12" s="9" t="str">
        <f>if('raw 1'!GK11&lt;&gt;"x",if('raw 1'!GK11="OK",'raw 1'!NK11,'raw 1'!GK11),"")</f>
        <v>-</v>
      </c>
      <c r="GN12" s="9" t="str">
        <f>if('raw 1'!GL11&lt;&gt;"x",if('raw 1'!GL11="OK",'raw 1'!NL11,'raw 1'!GL11),"")</f>
        <v>-</v>
      </c>
      <c r="GO12" s="9" t="str">
        <f>if('raw 1'!GM11&lt;&gt;"x",if('raw 1'!GM11="OK",'raw 1'!NM11,'raw 1'!GM11),"")</f>
        <v>-</v>
      </c>
      <c r="GP12" s="9" t="str">
        <f>if('raw 1'!GN11&lt;&gt;"x",if('raw 1'!GN11="OK",'raw 1'!NN11,'raw 1'!GN11),"")</f>
        <v>-</v>
      </c>
      <c r="GQ12" s="9" t="str">
        <f>if('raw 1'!GO11&lt;&gt;"x",if('raw 1'!GO11="OK",'raw 1'!NO11,'raw 1'!GO11),"")</f>
        <v>-</v>
      </c>
      <c r="GR12" s="9" t="str">
        <f>if('raw 1'!GP11&lt;&gt;"x",if('raw 1'!GP11="OK",'raw 1'!NP11,'raw 1'!GP11),"")</f>
        <v>-</v>
      </c>
      <c r="GS12" s="9" t="str">
        <f>if('raw 1'!GQ11&lt;&gt;"x",if('raw 1'!GQ11="OK",'raw 1'!NQ11,'raw 1'!GQ11),"")</f>
        <v>-</v>
      </c>
      <c r="GT12" s="9" t="str">
        <f>if('raw 1'!GR11&lt;&gt;"x",if('raw 1'!GR11="OK",'raw 1'!NR11,'raw 1'!GR11),"")</f>
        <v>-</v>
      </c>
      <c r="GU12" s="9" t="str">
        <f>if('raw 1'!GS11&lt;&gt;"x",if('raw 1'!GS11="OK",'raw 1'!NS11,'raw 1'!GS11),"")</f>
        <v/>
      </c>
    </row>
    <row r="13">
      <c r="A13" s="5"/>
      <c r="B13" s="5"/>
      <c r="C13" s="5" t="str">
        <f>if(B13="d","diskv. iz ciklusa",if(B13="d1","diskv. iz kruga",if($E13="ODOBREN",(if(countif(H:H,"="&amp;H13)=1,countif(H:H,"&gt;"&amp;H13)+1,concatenate(countif(H:H,"&gt;"&amp;H13)+1," - ",countif(H:H,"&gt;="&amp;H13)))),empty)))</f>
        <v>10 - 16</v>
      </c>
      <c r="D13" s="6" t="str">
        <f>'raw 1'!B12</f>
        <v>AnjaM</v>
      </c>
      <c r="E13" s="6" t="str">
        <f>'raw 1'!F12</f>
        <v>ODOBREN</v>
      </c>
      <c r="F13" s="6" t="str">
        <f>if($E13="ODOBREN",'raw 1'!C12,"")</f>
        <v>Anja</v>
      </c>
      <c r="G13" s="6" t="str">
        <f>if($E13="ODOBREN",'raw 1'!D12,"")</f>
        <v>Milošević</v>
      </c>
      <c r="H13" s="7">
        <f>if($E13="ODOBREN",I13,empty)</f>
        <v>200</v>
      </c>
      <c r="I13" s="7">
        <f>if(B13&lt;&gt;"d",IF(M13 = "A", SUM(R13:T13), SUM(O13:Q13)),empty)</f>
        <v>200</v>
      </c>
      <c r="J13" s="6" t="str">
        <f>if($E13="ODOBREN",'raw 1'!G12,"")</f>
        <v>Stari grad</v>
      </c>
      <c r="K13" s="6" t="str">
        <f>if($E13="ODOBREN",'raw 1'!H12,"")</f>
        <v>Matematička gimnazija</v>
      </c>
      <c r="L13" s="6" t="str">
        <f>if($E13="ODOBREN",'raw 1'!I12,"")</f>
        <v>I</v>
      </c>
      <c r="M13" s="6" t="str">
        <f>if($E13="ODOBREN",'raw 1'!J12,"")</f>
        <v>B</v>
      </c>
      <c r="N13" s="6" t="str">
        <f>if($E13="ODOBREN",'raw 1'!K13,"")</f>
        <v>Jelić B. Goran</v>
      </c>
      <c r="O13" s="8">
        <f>'raw 1'!M12</f>
        <v>100</v>
      </c>
      <c r="P13" s="9">
        <f>'raw 1'!N12</f>
        <v>81</v>
      </c>
      <c r="Q13" s="9">
        <f>'raw 1'!O12</f>
        <v>19</v>
      </c>
      <c r="R13" s="9" t="str">
        <f>'raw 1'!P12</f>
        <v>-</v>
      </c>
      <c r="S13" s="9" t="str">
        <f>'raw 1'!Q12</f>
        <v>-</v>
      </c>
      <c r="T13" s="9" t="str">
        <f>'raw 1'!R12</f>
        <v>-</v>
      </c>
      <c r="U13" s="9" t="str">
        <f>if('raw 1'!S12&lt;&gt;"x",if('raw 1'!S12="OK",'raw 1'!GS12,'raw 1'!S12),"")</f>
        <v/>
      </c>
      <c r="V13" s="9" t="str">
        <f>if('raw 1'!T12&lt;&gt;"x",if('raw 1'!T12="OK",'raw 1'!GT12,'raw 1'!T12),"")</f>
        <v/>
      </c>
      <c r="W13" s="9">
        <f>if('raw 1'!U12&lt;&gt;"x",if('raw 1'!U12="OK",'raw 1'!GU12,'raw 1'!U12),"")</f>
        <v>1</v>
      </c>
      <c r="X13" s="9">
        <f>if('raw 1'!V12&lt;&gt;"x",if('raw 1'!V12="OK",'raw 1'!GV12,'raw 1'!V12),"")</f>
        <v>1</v>
      </c>
      <c r="Y13" s="9">
        <f>if('raw 1'!W12&lt;&gt;"x",if('raw 1'!W12="OK",'raw 1'!GW12,'raw 1'!W12),"")</f>
        <v>1</v>
      </c>
      <c r="Z13" s="9">
        <f>if('raw 1'!X12&lt;&gt;"x",if('raw 1'!X12="OK",'raw 1'!GX12,'raw 1'!X12),"")</f>
        <v>1</v>
      </c>
      <c r="AA13" s="9">
        <f>if('raw 1'!Y12&lt;&gt;"x",if('raw 1'!Y12="OK",'raw 1'!GY12,'raw 1'!Y12),"")</f>
        <v>1</v>
      </c>
      <c r="AB13" s="9">
        <f>if('raw 1'!Z12&lt;&gt;"x",if('raw 1'!Z12="OK",'raw 1'!GZ12,'raw 1'!Z12),"")</f>
        <v>1</v>
      </c>
      <c r="AC13" s="9">
        <f>if('raw 1'!AA12&lt;&gt;"x",if('raw 1'!AA12="OK",'raw 1'!HA12,'raw 1'!AA12),"")</f>
        <v>1</v>
      </c>
      <c r="AD13" s="9">
        <f>if('raw 1'!AB12&lt;&gt;"x",if('raw 1'!AB12="OK",'raw 1'!HB12,'raw 1'!AB12),"")</f>
        <v>1</v>
      </c>
      <c r="AE13" s="9">
        <f>if('raw 1'!AC12&lt;&gt;"x",if('raw 1'!AC12="OK",'raw 1'!HC12,'raw 1'!AC12),"")</f>
        <v>1</v>
      </c>
      <c r="AF13" s="9">
        <f>if('raw 1'!AD12&lt;&gt;"x",if('raw 1'!AD12="OK",'raw 1'!HD12,'raw 1'!AD12),"")</f>
        <v>1</v>
      </c>
      <c r="AG13" s="9">
        <f>if('raw 1'!AE12&lt;&gt;"x",if('raw 1'!AE12="OK",'raw 1'!HE12,'raw 1'!AE12),"")</f>
        <v>1</v>
      </c>
      <c r="AH13" s="9">
        <f>if('raw 1'!AF12&lt;&gt;"x",if('raw 1'!AF12="OK",'raw 1'!HF12,'raw 1'!AF12),"")</f>
        <v>1</v>
      </c>
      <c r="AI13" s="9">
        <f>if('raw 1'!AG12&lt;&gt;"x",if('raw 1'!AG12="OK",'raw 1'!HG12,'raw 1'!AG12),"")</f>
        <v>1</v>
      </c>
      <c r="AJ13" s="9">
        <f>if('raw 1'!AH12&lt;&gt;"x",if('raw 1'!AH12="OK",'raw 1'!HH12,'raw 1'!AH12),"")</f>
        <v>1</v>
      </c>
      <c r="AK13" s="9">
        <f>if('raw 1'!AI12&lt;&gt;"x",if('raw 1'!AI12="OK",'raw 1'!HI12,'raw 1'!AI12),"")</f>
        <v>1</v>
      </c>
      <c r="AL13" s="9">
        <f>if('raw 1'!AJ12&lt;&gt;"x",if('raw 1'!AJ12="OK",'raw 1'!HJ12,'raw 1'!AJ12),"")</f>
        <v>1</v>
      </c>
      <c r="AM13" s="9">
        <f>if('raw 1'!AK12&lt;&gt;"x",if('raw 1'!AK12="OK",'raw 1'!HK12,'raw 1'!AK12),"")</f>
        <v>1</v>
      </c>
      <c r="AN13" s="9">
        <f>if('raw 1'!AL12&lt;&gt;"x",if('raw 1'!AL12="OK",'raw 1'!HL12,'raw 1'!AL12),"")</f>
        <v>1</v>
      </c>
      <c r="AO13" s="9">
        <f>if('raw 1'!AM12&lt;&gt;"x",if('raw 1'!AM12="OK",'raw 1'!HM12,'raw 1'!AM12),"")</f>
        <v>1</v>
      </c>
      <c r="AP13" s="9">
        <f>if('raw 1'!AN12&lt;&gt;"x",if('raw 1'!AN12="OK",'raw 1'!HN12,'raw 1'!AN12),"")</f>
        <v>1</v>
      </c>
      <c r="AQ13" s="9">
        <f>if('raw 1'!AO12&lt;&gt;"x",if('raw 1'!AO12="OK",'raw 1'!HO12,'raw 1'!AO12),"")</f>
        <v>1</v>
      </c>
      <c r="AR13" s="9">
        <f>if('raw 1'!AP12&lt;&gt;"x",if('raw 1'!AP12="OK",'raw 1'!HP12,'raw 1'!AP12),"")</f>
        <v>1</v>
      </c>
      <c r="AS13" s="9">
        <f>if('raw 1'!AQ12&lt;&gt;"x",if('raw 1'!AQ12="OK",'raw 1'!HQ12,'raw 1'!AQ12),"")</f>
        <v>1</v>
      </c>
      <c r="AT13" s="9">
        <f>if('raw 1'!AR12&lt;&gt;"x",if('raw 1'!AR12="OK",'raw 1'!HR12,'raw 1'!AR12),"")</f>
        <v>1</v>
      </c>
      <c r="AU13" s="9">
        <f>if('raw 1'!AS12&lt;&gt;"x",if('raw 1'!AS12="OK",'raw 1'!HS12,'raw 1'!AS12),"")</f>
        <v>1</v>
      </c>
      <c r="AV13" s="9">
        <f>if('raw 1'!AT12&lt;&gt;"x",if('raw 1'!AT12="OK",'raw 1'!HT12,'raw 1'!AT12),"")</f>
        <v>1</v>
      </c>
      <c r="AW13" s="9">
        <f>if('raw 1'!AU12&lt;&gt;"x",if('raw 1'!AU12="OK",'raw 1'!HU12,'raw 1'!AU12),"")</f>
        <v>1</v>
      </c>
      <c r="AX13" s="9">
        <f>if('raw 1'!AV12&lt;&gt;"x",if('raw 1'!AV12="OK",'raw 1'!HV12,'raw 1'!AV12),"")</f>
        <v>1</v>
      </c>
      <c r="AY13" s="9">
        <f>if('raw 1'!AW12&lt;&gt;"x",if('raw 1'!AW12="OK",'raw 1'!HW12,'raw 1'!AW12),"")</f>
        <v>1</v>
      </c>
      <c r="AZ13" s="9">
        <f>if('raw 1'!AX12&lt;&gt;"x",if('raw 1'!AX12="OK",'raw 1'!HX12,'raw 1'!AX12),"")</f>
        <v>1</v>
      </c>
      <c r="BA13" s="9">
        <f>if('raw 1'!AY12&lt;&gt;"x",if('raw 1'!AY12="OK",'raw 1'!HY12,'raw 1'!AY12),"")</f>
        <v>1</v>
      </c>
      <c r="BB13" s="9">
        <f>if('raw 1'!AZ12&lt;&gt;"x",if('raw 1'!AZ12="OK",'raw 1'!HZ12,'raw 1'!AZ12),"")</f>
        <v>1</v>
      </c>
      <c r="BC13" s="9">
        <f>if('raw 1'!BA12&lt;&gt;"x",if('raw 1'!BA12="OK",'raw 1'!IA12,'raw 1'!BA12),"")</f>
        <v>1</v>
      </c>
      <c r="BD13" s="9">
        <f>if('raw 1'!BB12&lt;&gt;"x",if('raw 1'!BB12="OK",'raw 1'!IB12,'raw 1'!BB12),"")</f>
        <v>1</v>
      </c>
      <c r="BE13" s="9">
        <f>if('raw 1'!BC12&lt;&gt;"x",if('raw 1'!BC12="OK",'raw 1'!IC12,'raw 1'!BC12),"")</f>
        <v>1</v>
      </c>
      <c r="BF13" s="9">
        <f>if('raw 1'!BD12&lt;&gt;"x",if('raw 1'!BD12="OK",'raw 1'!ID12,'raw 1'!BD12),"")</f>
        <v>1</v>
      </c>
      <c r="BG13" s="9">
        <f>if('raw 1'!BE12&lt;&gt;"x",if('raw 1'!BE12="OK",'raw 1'!IE12,'raw 1'!BE12),"")</f>
        <v>1</v>
      </c>
      <c r="BH13" s="9">
        <f>if('raw 1'!BF12&lt;&gt;"x",if('raw 1'!BF12="OK",'raw 1'!IF12,'raw 1'!BF12),"")</f>
        <v>1</v>
      </c>
      <c r="BI13" s="9">
        <f>if('raw 1'!BG12&lt;&gt;"x",if('raw 1'!BG12="OK",'raw 1'!IG12,'raw 1'!BG12),"")</f>
        <v>1</v>
      </c>
      <c r="BJ13" s="9">
        <f>if('raw 1'!BH12&lt;&gt;"x",if('raw 1'!BH12="OK",'raw 1'!IH12,'raw 1'!BH12),"")</f>
        <v>1</v>
      </c>
      <c r="BK13" s="9">
        <f>if('raw 1'!BI12&lt;&gt;"x",if('raw 1'!BI12="OK",'raw 1'!II12,'raw 1'!BI12),"")</f>
        <v>1</v>
      </c>
      <c r="BL13" s="9">
        <f>if('raw 1'!BJ12&lt;&gt;"x",if('raw 1'!BJ12="OK",'raw 1'!IJ12,'raw 1'!BJ12),"")</f>
        <v>1</v>
      </c>
      <c r="BM13" s="9" t="str">
        <f>if('raw 1'!BK12&lt;&gt;"x",if('raw 1'!BK12="OK",'raw 1'!IK12,'raw 1'!BK12),"")</f>
        <v/>
      </c>
      <c r="BN13" s="9">
        <f>if('raw 1'!BL12&lt;&gt;"x",if('raw 1'!BL12="OK",'raw 1'!IL12,'raw 1'!BL12),"")</f>
        <v>1</v>
      </c>
      <c r="BO13" s="9">
        <f>if('raw 1'!BM12&lt;&gt;"x",if('raw 1'!BM12="OK",'raw 1'!IM12,'raw 1'!BM12),"")</f>
        <v>1</v>
      </c>
      <c r="BP13" s="9">
        <f>if('raw 1'!BN12&lt;&gt;"x",if('raw 1'!BN12="OK",'raw 1'!IN12,'raw 1'!BN12),"")</f>
        <v>1</v>
      </c>
      <c r="BQ13" s="9">
        <f>if('raw 1'!BO12&lt;&gt;"x",if('raw 1'!BO12="OK",'raw 1'!IO12,'raw 1'!BO12),"")</f>
        <v>1</v>
      </c>
      <c r="BR13" s="9">
        <f>if('raw 1'!BP12&lt;&gt;"x",if('raw 1'!BP12="OK",'raw 1'!IP12,'raw 1'!BP12),"")</f>
        <v>1</v>
      </c>
      <c r="BS13" s="9">
        <f>if('raw 1'!BQ12&lt;&gt;"x",if('raw 1'!BQ12="OK",'raw 1'!IQ12,'raw 1'!BQ12),"")</f>
        <v>1</v>
      </c>
      <c r="BT13" s="9">
        <f>if('raw 1'!BR12&lt;&gt;"x",if('raw 1'!BR12="OK",'raw 1'!IR12,'raw 1'!BR12),"")</f>
        <v>1</v>
      </c>
      <c r="BU13" s="9">
        <f>if('raw 1'!BS12&lt;&gt;"x",if('raw 1'!BS12="OK",'raw 1'!IS12,'raw 1'!BS12),"")</f>
        <v>1</v>
      </c>
      <c r="BV13" s="9">
        <f>if('raw 1'!BT12&lt;&gt;"x",if('raw 1'!BT12="OK",'raw 1'!IT12,'raw 1'!BT12),"")</f>
        <v>1</v>
      </c>
      <c r="BW13" s="9">
        <f>if('raw 1'!BU12&lt;&gt;"x",if('raw 1'!BU12="OK",'raw 1'!IU12,'raw 1'!BU12),"")</f>
        <v>1</v>
      </c>
      <c r="BX13" s="9">
        <f>if('raw 1'!BV12&lt;&gt;"x",if('raw 1'!BV12="OK",'raw 1'!IV12,'raw 1'!BV12),"")</f>
        <v>1</v>
      </c>
      <c r="BY13" s="9">
        <f>if('raw 1'!BW12&lt;&gt;"x",if('raw 1'!BW12="OK",'raw 1'!IW12,'raw 1'!BW12),"")</f>
        <v>1</v>
      </c>
      <c r="BZ13" s="9">
        <f>if('raw 1'!BX12&lt;&gt;"x",if('raw 1'!BX12="OK",'raw 1'!IX12,'raw 1'!BX12),"")</f>
        <v>1</v>
      </c>
      <c r="CA13" s="9">
        <f>if('raw 1'!BY12&lt;&gt;"x",if('raw 1'!BY12="OK",'raw 1'!IY12,'raw 1'!BY12),"")</f>
        <v>1</v>
      </c>
      <c r="CB13" s="9">
        <f>if('raw 1'!BZ12&lt;&gt;"x",if('raw 1'!BZ12="OK",'raw 1'!IZ12,'raw 1'!BZ12),"")</f>
        <v>1</v>
      </c>
      <c r="CC13" s="9">
        <f>if('raw 1'!CA12&lt;&gt;"x",if('raw 1'!CA12="OK",'raw 1'!JA12,'raw 1'!CA12),"")</f>
        <v>1</v>
      </c>
      <c r="CD13" s="9">
        <f>if('raw 1'!CB12&lt;&gt;"x",if('raw 1'!CB12="OK",'raw 1'!JB12,'raw 1'!CB12),"")</f>
        <v>1</v>
      </c>
      <c r="CE13" s="9">
        <f>if('raw 1'!CC12&lt;&gt;"x",if('raw 1'!CC12="OK",'raw 1'!JC12,'raw 1'!CC12),"")</f>
        <v>1</v>
      </c>
      <c r="CF13" s="9">
        <f>if('raw 1'!CD12&lt;&gt;"x",if('raw 1'!CD12="OK",'raw 1'!JD12,'raw 1'!CD12),"")</f>
        <v>1</v>
      </c>
      <c r="CG13" s="9">
        <f>if('raw 1'!CE12&lt;&gt;"x",if('raw 1'!CE12="OK",'raw 1'!JE12,'raw 1'!CE12),"")</f>
        <v>1</v>
      </c>
      <c r="CH13" s="9">
        <f>if('raw 1'!CF12&lt;&gt;"x",if('raw 1'!CF12="OK",'raw 1'!JF12,'raw 1'!CF12),"")</f>
        <v>1</v>
      </c>
      <c r="CI13" s="9">
        <f>if('raw 1'!CG12&lt;&gt;"x",if('raw 1'!CG12="OK",'raw 1'!JG12,'raw 1'!CG12),"")</f>
        <v>1</v>
      </c>
      <c r="CJ13" s="9">
        <f>if('raw 1'!CH12&lt;&gt;"x",if('raw 1'!CH12="OK",'raw 1'!JH12,'raw 1'!CH12),"")</f>
        <v>1</v>
      </c>
      <c r="CK13" s="9">
        <f>if('raw 1'!CI12&lt;&gt;"x",if('raw 1'!CI12="OK",'raw 1'!JI12,'raw 1'!CI12),"")</f>
        <v>1</v>
      </c>
      <c r="CL13" s="9">
        <f>if('raw 1'!CJ12&lt;&gt;"x",if('raw 1'!CJ12="OK",'raw 1'!JJ12,'raw 1'!CJ12),"")</f>
        <v>1</v>
      </c>
      <c r="CM13" s="9">
        <f>if('raw 1'!CK12&lt;&gt;"x",if('raw 1'!CK12="OK",'raw 1'!JK12,'raw 1'!CK12),"")</f>
        <v>1</v>
      </c>
      <c r="CN13" s="9" t="str">
        <f>if('raw 1'!CL12&lt;&gt;"x",if('raw 1'!CL12="OK",'raw 1'!JL12,'raw 1'!CL12),"")</f>
        <v>TLE</v>
      </c>
      <c r="CO13" s="9" t="str">
        <f>if('raw 1'!CM12&lt;&gt;"x",if('raw 1'!CM12="OK",'raw 1'!JM12,'raw 1'!CM12),"")</f>
        <v>TLE</v>
      </c>
      <c r="CP13" s="9" t="str">
        <f>if('raw 1'!CN12&lt;&gt;"x",if('raw 1'!CN12="OK",'raw 1'!JN12,'raw 1'!CN12),"")</f>
        <v>TLE</v>
      </c>
      <c r="CQ13" s="9" t="str">
        <f>if('raw 1'!CO12&lt;&gt;"x",if('raw 1'!CO12="OK",'raw 1'!JO12,'raw 1'!CO12),"")</f>
        <v>TLE</v>
      </c>
      <c r="CR13" s="9">
        <f>if('raw 1'!CP12&lt;&gt;"x",if('raw 1'!CP12="OK",'raw 1'!JP12,'raw 1'!CP12),"")</f>
        <v>1</v>
      </c>
      <c r="CS13" s="9">
        <f>if('raw 1'!CQ12&lt;&gt;"x",if('raw 1'!CQ12="OK",'raw 1'!JQ12,'raw 1'!CQ12),"")</f>
        <v>1</v>
      </c>
      <c r="CT13" s="9" t="str">
        <f>if('raw 1'!CR12&lt;&gt;"x",if('raw 1'!CR12="OK",'raw 1'!JR12,'raw 1'!CR12),"")</f>
        <v>TLE</v>
      </c>
      <c r="CU13" s="9" t="str">
        <f>if('raw 1'!CS12&lt;&gt;"x",if('raw 1'!CS12="OK",'raw 1'!JS12,'raw 1'!CS12),"")</f>
        <v/>
      </c>
      <c r="CV13" s="9" t="str">
        <f>if('raw 1'!CT12&lt;&gt;"x",if('raw 1'!CT12="OK",'raw 1'!JT12,'raw 1'!CT12),"")</f>
        <v>WA</v>
      </c>
      <c r="CW13" s="9">
        <f>if('raw 1'!CU12&lt;&gt;"x",if('raw 1'!CU12="OK",'raw 1'!JU12,'raw 1'!CU12),"")</f>
        <v>1</v>
      </c>
      <c r="CX13" s="9" t="str">
        <f>if('raw 1'!CV12&lt;&gt;"x",if('raw 1'!CV12="OK",'raw 1'!JV12,'raw 1'!CV12),"")</f>
        <v>WA</v>
      </c>
      <c r="CY13" s="9" t="str">
        <f>if('raw 1'!CW12&lt;&gt;"x",if('raw 1'!CW12="OK",'raw 1'!JW12,'raw 1'!CW12),"")</f>
        <v>WA</v>
      </c>
      <c r="CZ13" s="9" t="str">
        <f>if('raw 1'!CX12&lt;&gt;"x",if('raw 1'!CX12="OK",'raw 1'!JX12,'raw 1'!CX12),"")</f>
        <v>WA</v>
      </c>
      <c r="DA13" s="9" t="str">
        <f>if('raw 1'!CY12&lt;&gt;"x",if('raw 1'!CY12="OK",'raw 1'!JY12,'raw 1'!CY12),"")</f>
        <v>WA</v>
      </c>
      <c r="DB13" s="9" t="str">
        <f>if('raw 1'!CZ12&lt;&gt;"x",if('raw 1'!CZ12="OK",'raw 1'!JZ12,'raw 1'!CZ12),"")</f>
        <v>WA</v>
      </c>
      <c r="DC13" s="9" t="str">
        <f>if('raw 1'!DA12&lt;&gt;"x",if('raw 1'!DA12="OK",'raw 1'!KA12,'raw 1'!DA12),"")</f>
        <v>WA</v>
      </c>
      <c r="DD13" s="9">
        <f>if('raw 1'!DB12&lt;&gt;"x",if('raw 1'!DB12="OK",'raw 1'!KB12,'raw 1'!DB12),"")</f>
        <v>1</v>
      </c>
      <c r="DE13" s="9" t="str">
        <f>if('raw 1'!DC12&lt;&gt;"x",if('raw 1'!DC12="OK",'raw 1'!KC12,'raw 1'!DC12),"")</f>
        <v>WA</v>
      </c>
      <c r="DF13" s="9">
        <f>if('raw 1'!DD12&lt;&gt;"x",if('raw 1'!DD12="OK",'raw 1'!KD12,'raw 1'!DD12),"")</f>
        <v>1</v>
      </c>
      <c r="DG13" s="9">
        <f>if('raw 1'!DE12&lt;&gt;"x",if('raw 1'!DE12="OK",'raw 1'!KE12,'raw 1'!DE12),"")</f>
        <v>1</v>
      </c>
      <c r="DH13" s="9">
        <f>if('raw 1'!DF12&lt;&gt;"x",if('raw 1'!DF12="OK",'raw 1'!KF12,'raw 1'!DF12),"")</f>
        <v>1</v>
      </c>
      <c r="DI13" s="9">
        <f>if('raw 1'!DG12&lt;&gt;"x",if('raw 1'!DG12="OK",'raw 1'!KG12,'raw 1'!DG12),"")</f>
        <v>1</v>
      </c>
      <c r="DJ13" s="9">
        <f>if('raw 1'!DH12&lt;&gt;"x",if('raw 1'!DH12="OK",'raw 1'!KH12,'raw 1'!DH12),"")</f>
        <v>1</v>
      </c>
      <c r="DK13" s="9">
        <f>if('raw 1'!DI12&lt;&gt;"x",if('raw 1'!DI12="OK",'raw 1'!KI12,'raw 1'!DI12),"")</f>
        <v>1</v>
      </c>
      <c r="DL13" s="9" t="str">
        <f>if('raw 1'!DJ12&lt;&gt;"x",if('raw 1'!DJ12="OK",'raw 1'!KJ12,'raw 1'!DJ12),"")</f>
        <v>WA</v>
      </c>
      <c r="DM13" s="9" t="str">
        <f>if('raw 1'!DK12&lt;&gt;"x",if('raw 1'!DK12="OK",'raw 1'!KK12,'raw 1'!DK12),"")</f>
        <v>WA</v>
      </c>
      <c r="DN13" s="9" t="str">
        <f>if('raw 1'!DL12&lt;&gt;"x",if('raw 1'!DL12="OK",'raw 1'!KL12,'raw 1'!DL12),"")</f>
        <v>WA</v>
      </c>
      <c r="DO13" s="9" t="str">
        <f>if('raw 1'!DM12&lt;&gt;"x",if('raw 1'!DM12="OK",'raw 1'!KM12,'raw 1'!DM12),"")</f>
        <v>WA</v>
      </c>
      <c r="DP13" s="9" t="str">
        <f>if('raw 1'!DN12&lt;&gt;"x",if('raw 1'!DN12="OK",'raw 1'!KN12,'raw 1'!DN12),"")</f>
        <v>WA</v>
      </c>
      <c r="DQ13" s="9" t="str">
        <f>if('raw 1'!DO12&lt;&gt;"x",if('raw 1'!DO12="OK",'raw 1'!KO12,'raw 1'!DO12),"")</f>
        <v>WA</v>
      </c>
      <c r="DR13" s="9" t="str">
        <f>if('raw 1'!DP12&lt;&gt;"x",if('raw 1'!DP12="OK",'raw 1'!KP12,'raw 1'!DP12),"")</f>
        <v>WA</v>
      </c>
      <c r="DS13" s="9" t="str">
        <f>if('raw 1'!DQ12&lt;&gt;"x",if('raw 1'!DQ12="OK",'raw 1'!KQ12,'raw 1'!DQ12),"")</f>
        <v>WA</v>
      </c>
      <c r="DT13" s="9" t="str">
        <f>if('raw 1'!DR12&lt;&gt;"x",if('raw 1'!DR12="OK",'raw 1'!KR12,'raw 1'!DR12),"")</f>
        <v>WA</v>
      </c>
      <c r="DU13" s="9" t="str">
        <f>if('raw 1'!DS12&lt;&gt;"x",if('raw 1'!DS12="OK",'raw 1'!KS12,'raw 1'!DS12),"")</f>
        <v>WA</v>
      </c>
      <c r="DV13" s="9" t="str">
        <f>if('raw 1'!DT12&lt;&gt;"x",if('raw 1'!DT12="OK",'raw 1'!KT12,'raw 1'!DT12),"")</f>
        <v>WA</v>
      </c>
      <c r="DW13" s="9" t="str">
        <f>if('raw 1'!DU12&lt;&gt;"x",if('raw 1'!DU12="OK",'raw 1'!KU12,'raw 1'!DU12),"")</f>
        <v>WA</v>
      </c>
      <c r="DX13" s="9" t="str">
        <f>if('raw 1'!DV12&lt;&gt;"x",if('raw 1'!DV12="OK",'raw 1'!KV12,'raw 1'!DV12),"")</f>
        <v>WA</v>
      </c>
      <c r="DY13" s="9" t="str">
        <f>if('raw 1'!DW12&lt;&gt;"x",if('raw 1'!DW12="OK",'raw 1'!KW12,'raw 1'!DW12),"")</f>
        <v>WA</v>
      </c>
      <c r="DZ13" s="9" t="str">
        <f>if('raw 1'!DX12&lt;&gt;"x",if('raw 1'!DX12="OK",'raw 1'!KX12,'raw 1'!DX12),"")</f>
        <v>WA</v>
      </c>
      <c r="EA13" s="9" t="str">
        <f>if('raw 1'!DY12&lt;&gt;"x",if('raw 1'!DY12="OK",'raw 1'!KY12,'raw 1'!DY12),"")</f>
        <v>WA</v>
      </c>
      <c r="EB13" s="9" t="str">
        <f>if('raw 1'!DZ12&lt;&gt;"x",if('raw 1'!DZ12="OK",'raw 1'!KZ12,'raw 1'!DZ12),"")</f>
        <v/>
      </c>
      <c r="EC13" s="9" t="str">
        <f>if('raw 1'!EA12&lt;&gt;"x",if('raw 1'!EA12="OK",'raw 1'!LA12,'raw 1'!EA12),"")</f>
        <v>-</v>
      </c>
      <c r="ED13" s="9" t="str">
        <f>if('raw 1'!EB12&lt;&gt;"x",if('raw 1'!EB12="OK",'raw 1'!LB12,'raw 1'!EB12),"")</f>
        <v>-</v>
      </c>
      <c r="EE13" s="9" t="str">
        <f>if('raw 1'!EC12&lt;&gt;"x",if('raw 1'!EC12="OK",'raw 1'!LC12,'raw 1'!EC12),"")</f>
        <v>-</v>
      </c>
      <c r="EF13" s="9" t="str">
        <f>if('raw 1'!ED12&lt;&gt;"x",if('raw 1'!ED12="OK",'raw 1'!LD12,'raw 1'!ED12),"")</f>
        <v>-</v>
      </c>
      <c r="EG13" s="9" t="str">
        <f>if('raw 1'!EE12&lt;&gt;"x",if('raw 1'!EE12="OK",'raw 1'!LE12,'raw 1'!EE12),"")</f>
        <v>-</v>
      </c>
      <c r="EH13" s="9" t="str">
        <f>if('raw 1'!EF12&lt;&gt;"x",if('raw 1'!EF12="OK",'raw 1'!LF12,'raw 1'!EF12),"")</f>
        <v>-</v>
      </c>
      <c r="EI13" s="9" t="str">
        <f>if('raw 1'!EG12&lt;&gt;"x",if('raw 1'!EG12="OK",'raw 1'!LG12,'raw 1'!EG12),"")</f>
        <v>-</v>
      </c>
      <c r="EJ13" s="9" t="str">
        <f>if('raw 1'!EH12&lt;&gt;"x",if('raw 1'!EH12="OK",'raw 1'!LH12,'raw 1'!EH12),"")</f>
        <v>-</v>
      </c>
      <c r="EK13" s="9" t="str">
        <f>if('raw 1'!EI12&lt;&gt;"x",if('raw 1'!EI12="OK",'raw 1'!LI12,'raw 1'!EI12),"")</f>
        <v>-</v>
      </c>
      <c r="EL13" s="9" t="str">
        <f>if('raw 1'!EJ12&lt;&gt;"x",if('raw 1'!EJ12="OK",'raw 1'!LJ12,'raw 1'!EJ12),"")</f>
        <v>-</v>
      </c>
      <c r="EM13" s="9" t="str">
        <f>if('raw 1'!EK12&lt;&gt;"x",if('raw 1'!EK12="OK",'raw 1'!LK12,'raw 1'!EK12),"")</f>
        <v>-</v>
      </c>
      <c r="EN13" s="9" t="str">
        <f>if('raw 1'!EL12&lt;&gt;"x",if('raw 1'!EL12="OK",'raw 1'!LL12,'raw 1'!EL12),"")</f>
        <v>-</v>
      </c>
      <c r="EO13" s="9" t="str">
        <f>if('raw 1'!EM12&lt;&gt;"x",if('raw 1'!EM12="OK",'raw 1'!LM12,'raw 1'!EM12),"")</f>
        <v>-</v>
      </c>
      <c r="EP13" s="9" t="str">
        <f>if('raw 1'!EN12&lt;&gt;"x",if('raw 1'!EN12="OK",'raw 1'!LN12,'raw 1'!EN12),"")</f>
        <v>-</v>
      </c>
      <c r="EQ13" s="9" t="str">
        <f>if('raw 1'!EO12&lt;&gt;"x",if('raw 1'!EO12="OK",'raw 1'!LO12,'raw 1'!EO12),"")</f>
        <v>-</v>
      </c>
      <c r="ER13" s="9" t="str">
        <f>if('raw 1'!EP12&lt;&gt;"x",if('raw 1'!EP12="OK",'raw 1'!LP12,'raw 1'!EP12),"")</f>
        <v>-</v>
      </c>
      <c r="ES13" s="9" t="str">
        <f>if('raw 1'!EQ12&lt;&gt;"x",if('raw 1'!EQ12="OK",'raw 1'!LQ12,'raw 1'!EQ12),"")</f>
        <v/>
      </c>
      <c r="ET13" s="9" t="str">
        <f>if('raw 1'!ER12&lt;&gt;"x",if('raw 1'!ER12="OK",'raw 1'!LR12,'raw 1'!ER12),"")</f>
        <v>-</v>
      </c>
      <c r="EU13" s="9" t="str">
        <f>if('raw 1'!ES12&lt;&gt;"x",if('raw 1'!ES12="OK",'raw 1'!LS12,'raw 1'!ES12),"")</f>
        <v>-</v>
      </c>
      <c r="EV13" s="9" t="str">
        <f>if('raw 1'!ET12&lt;&gt;"x",if('raw 1'!ET12="OK",'raw 1'!LT12,'raw 1'!ET12),"")</f>
        <v>-</v>
      </c>
      <c r="EW13" s="9" t="str">
        <f>if('raw 1'!EU12&lt;&gt;"x",if('raw 1'!EU12="OK",'raw 1'!LU12,'raw 1'!EU12),"")</f>
        <v>-</v>
      </c>
      <c r="EX13" s="9" t="str">
        <f>if('raw 1'!EV12&lt;&gt;"x",if('raw 1'!EV12="OK",'raw 1'!LV12,'raw 1'!EV12),"")</f>
        <v>-</v>
      </c>
      <c r="EY13" s="9" t="str">
        <f>if('raw 1'!EW12&lt;&gt;"x",if('raw 1'!EW12="OK",'raw 1'!LW12,'raw 1'!EW12),"")</f>
        <v>-</v>
      </c>
      <c r="EZ13" s="9" t="str">
        <f>if('raw 1'!EX12&lt;&gt;"x",if('raw 1'!EX12="OK",'raw 1'!LX12,'raw 1'!EX12),"")</f>
        <v>-</v>
      </c>
      <c r="FA13" s="9" t="str">
        <f>if('raw 1'!EY12&lt;&gt;"x",if('raw 1'!EY12="OK",'raw 1'!LY12,'raw 1'!EY12),"")</f>
        <v>-</v>
      </c>
      <c r="FB13" s="9" t="str">
        <f>if('raw 1'!EZ12&lt;&gt;"x",if('raw 1'!EZ12="OK",'raw 1'!LZ12,'raw 1'!EZ12),"")</f>
        <v>-</v>
      </c>
      <c r="FC13" s="9" t="str">
        <f>if('raw 1'!FA12&lt;&gt;"x",if('raw 1'!FA12="OK",'raw 1'!MA12,'raw 1'!FA12),"")</f>
        <v>-</v>
      </c>
      <c r="FD13" s="9" t="str">
        <f>if('raw 1'!FB12&lt;&gt;"x",if('raw 1'!FB12="OK",'raw 1'!MB12,'raw 1'!FB12),"")</f>
        <v>-</v>
      </c>
      <c r="FE13" s="9" t="str">
        <f>if('raw 1'!FC12&lt;&gt;"x",if('raw 1'!FC12="OK",'raw 1'!MC12,'raw 1'!FC12),"")</f>
        <v>-</v>
      </c>
      <c r="FF13" s="9" t="str">
        <f>if('raw 1'!FD12&lt;&gt;"x",if('raw 1'!FD12="OK",'raw 1'!MD12,'raw 1'!FD12),"")</f>
        <v>-</v>
      </c>
      <c r="FG13" s="9" t="str">
        <f>if('raw 1'!FE12&lt;&gt;"x",if('raw 1'!FE12="OK",'raw 1'!ME12,'raw 1'!FE12),"")</f>
        <v>-</v>
      </c>
      <c r="FH13" s="9" t="str">
        <f>if('raw 1'!FF12&lt;&gt;"x",if('raw 1'!FF12="OK",'raw 1'!MF12,'raw 1'!FF12),"")</f>
        <v>-</v>
      </c>
      <c r="FI13" s="9" t="str">
        <f>if('raw 1'!FG12&lt;&gt;"x",if('raw 1'!FG12="OK",'raw 1'!MG12,'raw 1'!FG12),"")</f>
        <v>-</v>
      </c>
      <c r="FJ13" s="9" t="str">
        <f>if('raw 1'!FH12&lt;&gt;"x",if('raw 1'!FH12="OK",'raw 1'!MH12,'raw 1'!FH12),"")</f>
        <v>-</v>
      </c>
      <c r="FK13" s="9" t="str">
        <f>if('raw 1'!FI12&lt;&gt;"x",if('raw 1'!FI12="OK",'raw 1'!MI12,'raw 1'!FI12),"")</f>
        <v>-</v>
      </c>
      <c r="FL13" s="9" t="str">
        <f>if('raw 1'!FJ12&lt;&gt;"x",if('raw 1'!FJ12="OK",'raw 1'!MJ12,'raw 1'!FJ12),"")</f>
        <v>-</v>
      </c>
      <c r="FM13" s="9" t="str">
        <f>if('raw 1'!FK12&lt;&gt;"x",if('raw 1'!FK12="OK",'raw 1'!MK12,'raw 1'!FK12),"")</f>
        <v>-</v>
      </c>
      <c r="FN13" s="9" t="str">
        <f>if('raw 1'!FL12&lt;&gt;"x",if('raw 1'!FL12="OK",'raw 1'!ML12,'raw 1'!FL12),"")</f>
        <v>-</v>
      </c>
      <c r="FO13" s="9" t="str">
        <f>if('raw 1'!FM12&lt;&gt;"x",if('raw 1'!FM12="OK",'raw 1'!MM12,'raw 1'!FM12),"")</f>
        <v>-</v>
      </c>
      <c r="FP13" s="9" t="str">
        <f>if('raw 1'!FN12&lt;&gt;"x",if('raw 1'!FN12="OK",'raw 1'!MN12,'raw 1'!FN12),"")</f>
        <v>-</v>
      </c>
      <c r="FQ13" s="9" t="str">
        <f>if('raw 1'!FO12&lt;&gt;"x",if('raw 1'!FO12="OK",'raw 1'!MO12,'raw 1'!FO12),"")</f>
        <v>-</v>
      </c>
      <c r="FR13" s="9" t="str">
        <f>if('raw 1'!FP12&lt;&gt;"x",if('raw 1'!FP12="OK",'raw 1'!MP12,'raw 1'!FP12),"")</f>
        <v>-</v>
      </c>
      <c r="FS13" s="9" t="str">
        <f>if('raw 1'!FQ12&lt;&gt;"x",if('raw 1'!FQ12="OK",'raw 1'!MQ12,'raw 1'!FQ12),"")</f>
        <v>-</v>
      </c>
      <c r="FT13" s="9" t="str">
        <f>if('raw 1'!FR12&lt;&gt;"x",if('raw 1'!FR12="OK",'raw 1'!MR12,'raw 1'!FR12),"")</f>
        <v>-</v>
      </c>
      <c r="FU13" s="9" t="str">
        <f>if('raw 1'!FS12&lt;&gt;"x",if('raw 1'!FS12="OK",'raw 1'!MS12,'raw 1'!FS12),"")</f>
        <v>-</v>
      </c>
      <c r="FV13" s="9" t="str">
        <f>if('raw 1'!FT12&lt;&gt;"x",if('raw 1'!FT12="OK",'raw 1'!MT12,'raw 1'!FT12),"")</f>
        <v/>
      </c>
      <c r="FW13" s="9" t="str">
        <f>if('raw 1'!FU12&lt;&gt;"x",if('raw 1'!FU12="OK",'raw 1'!MU12,'raw 1'!FU12),"")</f>
        <v>-</v>
      </c>
      <c r="FX13" s="9" t="str">
        <f>if('raw 1'!FV12&lt;&gt;"x",if('raw 1'!FV12="OK",'raw 1'!MV12,'raw 1'!FV12),"")</f>
        <v>-</v>
      </c>
      <c r="FY13" s="9" t="str">
        <f>if('raw 1'!FW12&lt;&gt;"x",if('raw 1'!FW12="OK",'raw 1'!MW12,'raw 1'!FW12),"")</f>
        <v>-</v>
      </c>
      <c r="FZ13" s="9" t="str">
        <f>if('raw 1'!FX12&lt;&gt;"x",if('raw 1'!FX12="OK",'raw 1'!MX12,'raw 1'!FX12),"")</f>
        <v>-</v>
      </c>
      <c r="GA13" s="9" t="str">
        <f>if('raw 1'!FY12&lt;&gt;"x",if('raw 1'!FY12="OK",'raw 1'!MY12,'raw 1'!FY12),"")</f>
        <v>-</v>
      </c>
      <c r="GB13" s="9" t="str">
        <f>if('raw 1'!FZ12&lt;&gt;"x",if('raw 1'!FZ12="OK",'raw 1'!MZ12,'raw 1'!FZ12),"")</f>
        <v>-</v>
      </c>
      <c r="GC13" s="9" t="str">
        <f>if('raw 1'!GA12&lt;&gt;"x",if('raw 1'!GA12="OK",'raw 1'!NA12,'raw 1'!GA12),"")</f>
        <v>-</v>
      </c>
      <c r="GD13" s="9" t="str">
        <f>if('raw 1'!GB12&lt;&gt;"x",if('raw 1'!GB12="OK",'raw 1'!NB12,'raw 1'!GB12),"")</f>
        <v>-</v>
      </c>
      <c r="GE13" s="9" t="str">
        <f>if('raw 1'!GC12&lt;&gt;"x",if('raw 1'!GC12="OK",'raw 1'!NC12,'raw 1'!GC12),"")</f>
        <v>-</v>
      </c>
      <c r="GF13" s="9" t="str">
        <f>if('raw 1'!GD12&lt;&gt;"x",if('raw 1'!GD12="OK",'raw 1'!ND12,'raw 1'!GD12),"")</f>
        <v>-</v>
      </c>
      <c r="GG13" s="9" t="str">
        <f>if('raw 1'!GE12&lt;&gt;"x",if('raw 1'!GE12="OK",'raw 1'!NE12,'raw 1'!GE12),"")</f>
        <v>-</v>
      </c>
      <c r="GH13" s="9" t="str">
        <f>if('raw 1'!GF12&lt;&gt;"x",if('raw 1'!GF12="OK",'raw 1'!NF12,'raw 1'!GF12),"")</f>
        <v>-</v>
      </c>
      <c r="GI13" s="9" t="str">
        <f>if('raw 1'!GG12&lt;&gt;"x",if('raw 1'!GG12="OK",'raw 1'!NG12,'raw 1'!GG12),"")</f>
        <v>-</v>
      </c>
      <c r="GJ13" s="9" t="str">
        <f>if('raw 1'!GH12&lt;&gt;"x",if('raw 1'!GH12="OK",'raw 1'!NH12,'raw 1'!GH12),"")</f>
        <v>-</v>
      </c>
      <c r="GK13" s="9" t="str">
        <f>if('raw 1'!GI12&lt;&gt;"x",if('raw 1'!GI12="OK",'raw 1'!NI12,'raw 1'!GI12),"")</f>
        <v>-</v>
      </c>
      <c r="GL13" s="9" t="str">
        <f>if('raw 1'!GJ12&lt;&gt;"x",if('raw 1'!GJ12="OK",'raw 1'!NJ12,'raw 1'!GJ12),"")</f>
        <v>-</v>
      </c>
      <c r="GM13" s="9" t="str">
        <f>if('raw 1'!GK12&lt;&gt;"x",if('raw 1'!GK12="OK",'raw 1'!NK12,'raw 1'!GK12),"")</f>
        <v>-</v>
      </c>
      <c r="GN13" s="9" t="str">
        <f>if('raw 1'!GL12&lt;&gt;"x",if('raw 1'!GL12="OK",'raw 1'!NL12,'raw 1'!GL12),"")</f>
        <v>-</v>
      </c>
      <c r="GO13" s="9" t="str">
        <f>if('raw 1'!GM12&lt;&gt;"x",if('raw 1'!GM12="OK",'raw 1'!NM12,'raw 1'!GM12),"")</f>
        <v>-</v>
      </c>
      <c r="GP13" s="9" t="str">
        <f>if('raw 1'!GN12&lt;&gt;"x",if('raw 1'!GN12="OK",'raw 1'!NN12,'raw 1'!GN12),"")</f>
        <v>-</v>
      </c>
      <c r="GQ13" s="9" t="str">
        <f>if('raw 1'!GO12&lt;&gt;"x",if('raw 1'!GO12="OK",'raw 1'!NO12,'raw 1'!GO12),"")</f>
        <v>-</v>
      </c>
      <c r="GR13" s="9" t="str">
        <f>if('raw 1'!GP12&lt;&gt;"x",if('raw 1'!GP12="OK",'raw 1'!NP12,'raw 1'!GP12),"")</f>
        <v>-</v>
      </c>
      <c r="GS13" s="9" t="str">
        <f>if('raw 1'!GQ12&lt;&gt;"x",if('raw 1'!GQ12="OK",'raw 1'!NQ12,'raw 1'!GQ12),"")</f>
        <v>-</v>
      </c>
      <c r="GT13" s="9" t="str">
        <f>if('raw 1'!GR12&lt;&gt;"x",if('raw 1'!GR12="OK",'raw 1'!NR12,'raw 1'!GR12),"")</f>
        <v>-</v>
      </c>
      <c r="GU13" s="9" t="str">
        <f>if('raw 1'!GS12&lt;&gt;"x",if('raw 1'!GS12="OK",'raw 1'!NS12,'raw 1'!GS12),"")</f>
        <v/>
      </c>
    </row>
    <row r="14">
      <c r="A14" s="5"/>
      <c r="B14" s="5"/>
      <c r="C14" s="5" t="str">
        <f>if(B14="d","diskv. iz ciklusa",if(B14="d1","diskv. iz kruga",if($E14="ODOBREN",(if(countif(H:H,"="&amp;H14)=1,countif(H:H,"&gt;"&amp;H14)+1,concatenate(countif(H:H,"&gt;"&amp;H14)+1," - ",countif(H:H,"&gt;="&amp;H14)))),empty)))</f>
        <v>10 - 16</v>
      </c>
      <c r="D14" s="6" t="str">
        <f>'raw 1'!B13</f>
        <v>FEDIKUS</v>
      </c>
      <c r="E14" s="6" t="str">
        <f>'raw 1'!F13</f>
        <v>ODOBREN</v>
      </c>
      <c r="F14" s="6" t="str">
        <f>if($E14="ODOBREN",'raw 1'!C13,"")</f>
        <v>Filip</v>
      </c>
      <c r="G14" s="6" t="str">
        <f>if($E14="ODOBREN",'raw 1'!D13,"")</f>
        <v>Bojković</v>
      </c>
      <c r="H14" s="7">
        <f>if($E14="ODOBREN",I14,empty)</f>
        <v>200</v>
      </c>
      <c r="I14" s="7">
        <f>if(B14&lt;&gt;"d",IF(M14 = "A", SUM(R14:T14), SUM(O14:Q14)),empty)</f>
        <v>200</v>
      </c>
      <c r="J14" s="6" t="str">
        <f>if($E14="ODOBREN",'raw 1'!G13,"")</f>
        <v>Stari grad</v>
      </c>
      <c r="K14" s="6" t="str">
        <f>if($E14="ODOBREN",'raw 1'!H13,"")</f>
        <v>Matematička gimnazija</v>
      </c>
      <c r="L14" s="6" t="str">
        <f>if($E14="ODOBREN",'raw 1'!I13,"")</f>
        <v>OŠ 8.</v>
      </c>
      <c r="M14" s="6" t="str">
        <f>if($E14="ODOBREN",'raw 1'!J13,"")</f>
        <v>B</v>
      </c>
      <c r="N14" s="6" t="str">
        <f>if($E14="ODOBREN",'raw 1'!K14,"")</f>
        <v>Pavle Martinović i Petar Radovanović</v>
      </c>
      <c r="O14" s="8">
        <f>'raw 1'!M13</f>
        <v>100</v>
      </c>
      <c r="P14" s="9">
        <f>'raw 1'!N13</f>
        <v>81</v>
      </c>
      <c r="Q14" s="9">
        <f>'raw 1'!O13</f>
        <v>19</v>
      </c>
      <c r="R14" s="9" t="str">
        <f>'raw 1'!P13</f>
        <v>-</v>
      </c>
      <c r="S14" s="9" t="str">
        <f>'raw 1'!Q13</f>
        <v>-</v>
      </c>
      <c r="T14" s="9" t="str">
        <f>'raw 1'!R13</f>
        <v>-</v>
      </c>
      <c r="U14" s="9" t="str">
        <f>if('raw 1'!S13&lt;&gt;"x",if('raw 1'!S13="OK",'raw 1'!GS13,'raw 1'!S13),"")</f>
        <v/>
      </c>
      <c r="V14" s="9" t="str">
        <f>if('raw 1'!T13&lt;&gt;"x",if('raw 1'!T13="OK",'raw 1'!GT13,'raw 1'!T13),"")</f>
        <v/>
      </c>
      <c r="W14" s="9">
        <f>if('raw 1'!U13&lt;&gt;"x",if('raw 1'!U13="OK",'raw 1'!GU13,'raw 1'!U13),"")</f>
        <v>1</v>
      </c>
      <c r="X14" s="9">
        <f>if('raw 1'!V13&lt;&gt;"x",if('raw 1'!V13="OK",'raw 1'!GV13,'raw 1'!V13),"")</f>
        <v>1</v>
      </c>
      <c r="Y14" s="9">
        <f>if('raw 1'!W13&lt;&gt;"x",if('raw 1'!W13="OK",'raw 1'!GW13,'raw 1'!W13),"")</f>
        <v>1</v>
      </c>
      <c r="Z14" s="9">
        <f>if('raw 1'!X13&lt;&gt;"x",if('raw 1'!X13="OK",'raw 1'!GX13,'raw 1'!X13),"")</f>
        <v>1</v>
      </c>
      <c r="AA14" s="9">
        <f>if('raw 1'!Y13&lt;&gt;"x",if('raw 1'!Y13="OK",'raw 1'!GY13,'raw 1'!Y13),"")</f>
        <v>1</v>
      </c>
      <c r="AB14" s="9">
        <f>if('raw 1'!Z13&lt;&gt;"x",if('raw 1'!Z13="OK",'raw 1'!GZ13,'raw 1'!Z13),"")</f>
        <v>1</v>
      </c>
      <c r="AC14" s="9">
        <f>if('raw 1'!AA13&lt;&gt;"x",if('raw 1'!AA13="OK",'raw 1'!HA13,'raw 1'!AA13),"")</f>
        <v>1</v>
      </c>
      <c r="AD14" s="9">
        <f>if('raw 1'!AB13&lt;&gt;"x",if('raw 1'!AB13="OK",'raw 1'!HB13,'raw 1'!AB13),"")</f>
        <v>1</v>
      </c>
      <c r="AE14" s="9">
        <f>if('raw 1'!AC13&lt;&gt;"x",if('raw 1'!AC13="OK",'raw 1'!HC13,'raw 1'!AC13),"")</f>
        <v>1</v>
      </c>
      <c r="AF14" s="9">
        <f>if('raw 1'!AD13&lt;&gt;"x",if('raw 1'!AD13="OK",'raw 1'!HD13,'raw 1'!AD13),"")</f>
        <v>1</v>
      </c>
      <c r="AG14" s="9">
        <f>if('raw 1'!AE13&lt;&gt;"x",if('raw 1'!AE13="OK",'raw 1'!HE13,'raw 1'!AE13),"")</f>
        <v>1</v>
      </c>
      <c r="AH14" s="9">
        <f>if('raw 1'!AF13&lt;&gt;"x",if('raw 1'!AF13="OK",'raw 1'!HF13,'raw 1'!AF13),"")</f>
        <v>1</v>
      </c>
      <c r="AI14" s="9">
        <f>if('raw 1'!AG13&lt;&gt;"x",if('raw 1'!AG13="OK",'raw 1'!HG13,'raw 1'!AG13),"")</f>
        <v>1</v>
      </c>
      <c r="AJ14" s="9">
        <f>if('raw 1'!AH13&lt;&gt;"x",if('raw 1'!AH13="OK",'raw 1'!HH13,'raw 1'!AH13),"")</f>
        <v>1</v>
      </c>
      <c r="AK14" s="9">
        <f>if('raw 1'!AI13&lt;&gt;"x",if('raw 1'!AI13="OK",'raw 1'!HI13,'raw 1'!AI13),"")</f>
        <v>1</v>
      </c>
      <c r="AL14" s="9">
        <f>if('raw 1'!AJ13&lt;&gt;"x",if('raw 1'!AJ13="OK",'raw 1'!HJ13,'raw 1'!AJ13),"")</f>
        <v>1</v>
      </c>
      <c r="AM14" s="9">
        <f>if('raw 1'!AK13&lt;&gt;"x",if('raw 1'!AK13="OK",'raw 1'!HK13,'raw 1'!AK13),"")</f>
        <v>1</v>
      </c>
      <c r="AN14" s="9">
        <f>if('raw 1'!AL13&lt;&gt;"x",if('raw 1'!AL13="OK",'raw 1'!HL13,'raw 1'!AL13),"")</f>
        <v>1</v>
      </c>
      <c r="AO14" s="9">
        <f>if('raw 1'!AM13&lt;&gt;"x",if('raw 1'!AM13="OK",'raw 1'!HM13,'raw 1'!AM13),"")</f>
        <v>1</v>
      </c>
      <c r="AP14" s="9">
        <f>if('raw 1'!AN13&lt;&gt;"x",if('raw 1'!AN13="OK",'raw 1'!HN13,'raw 1'!AN13),"")</f>
        <v>1</v>
      </c>
      <c r="AQ14" s="9">
        <f>if('raw 1'!AO13&lt;&gt;"x",if('raw 1'!AO13="OK",'raw 1'!HO13,'raw 1'!AO13),"")</f>
        <v>1</v>
      </c>
      <c r="AR14" s="9">
        <f>if('raw 1'!AP13&lt;&gt;"x",if('raw 1'!AP13="OK",'raw 1'!HP13,'raw 1'!AP13),"")</f>
        <v>1</v>
      </c>
      <c r="AS14" s="9">
        <f>if('raw 1'!AQ13&lt;&gt;"x",if('raw 1'!AQ13="OK",'raw 1'!HQ13,'raw 1'!AQ13),"")</f>
        <v>1</v>
      </c>
      <c r="AT14" s="9">
        <f>if('raw 1'!AR13&lt;&gt;"x",if('raw 1'!AR13="OK",'raw 1'!HR13,'raw 1'!AR13),"")</f>
        <v>1</v>
      </c>
      <c r="AU14" s="9">
        <f>if('raw 1'!AS13&lt;&gt;"x",if('raw 1'!AS13="OK",'raw 1'!HS13,'raw 1'!AS13),"")</f>
        <v>1</v>
      </c>
      <c r="AV14" s="9">
        <f>if('raw 1'!AT13&lt;&gt;"x",if('raw 1'!AT13="OK",'raw 1'!HT13,'raw 1'!AT13),"")</f>
        <v>1</v>
      </c>
      <c r="AW14" s="9">
        <f>if('raw 1'!AU13&lt;&gt;"x",if('raw 1'!AU13="OK",'raw 1'!HU13,'raw 1'!AU13),"")</f>
        <v>1</v>
      </c>
      <c r="AX14" s="9">
        <f>if('raw 1'!AV13&lt;&gt;"x",if('raw 1'!AV13="OK",'raw 1'!HV13,'raw 1'!AV13),"")</f>
        <v>1</v>
      </c>
      <c r="AY14" s="9">
        <f>if('raw 1'!AW13&lt;&gt;"x",if('raw 1'!AW13="OK",'raw 1'!HW13,'raw 1'!AW13),"")</f>
        <v>1</v>
      </c>
      <c r="AZ14" s="9">
        <f>if('raw 1'!AX13&lt;&gt;"x",if('raw 1'!AX13="OK",'raw 1'!HX13,'raw 1'!AX13),"")</f>
        <v>1</v>
      </c>
      <c r="BA14" s="9">
        <f>if('raw 1'!AY13&lt;&gt;"x",if('raw 1'!AY13="OK",'raw 1'!HY13,'raw 1'!AY13),"")</f>
        <v>1</v>
      </c>
      <c r="BB14" s="9">
        <f>if('raw 1'!AZ13&lt;&gt;"x",if('raw 1'!AZ13="OK",'raw 1'!HZ13,'raw 1'!AZ13),"")</f>
        <v>1</v>
      </c>
      <c r="BC14" s="9">
        <f>if('raw 1'!BA13&lt;&gt;"x",if('raw 1'!BA13="OK",'raw 1'!IA13,'raw 1'!BA13),"")</f>
        <v>1</v>
      </c>
      <c r="BD14" s="9">
        <f>if('raw 1'!BB13&lt;&gt;"x",if('raw 1'!BB13="OK",'raw 1'!IB13,'raw 1'!BB13),"")</f>
        <v>1</v>
      </c>
      <c r="BE14" s="9">
        <f>if('raw 1'!BC13&lt;&gt;"x",if('raw 1'!BC13="OK",'raw 1'!IC13,'raw 1'!BC13),"")</f>
        <v>1</v>
      </c>
      <c r="BF14" s="9">
        <f>if('raw 1'!BD13&lt;&gt;"x",if('raw 1'!BD13="OK",'raw 1'!ID13,'raw 1'!BD13),"")</f>
        <v>1</v>
      </c>
      <c r="BG14" s="9">
        <f>if('raw 1'!BE13&lt;&gt;"x",if('raw 1'!BE13="OK",'raw 1'!IE13,'raw 1'!BE13),"")</f>
        <v>1</v>
      </c>
      <c r="BH14" s="9">
        <f>if('raw 1'!BF13&lt;&gt;"x",if('raw 1'!BF13="OK",'raw 1'!IF13,'raw 1'!BF13),"")</f>
        <v>1</v>
      </c>
      <c r="BI14" s="9">
        <f>if('raw 1'!BG13&lt;&gt;"x",if('raw 1'!BG13="OK",'raw 1'!IG13,'raw 1'!BG13),"")</f>
        <v>1</v>
      </c>
      <c r="BJ14" s="9">
        <f>if('raw 1'!BH13&lt;&gt;"x",if('raw 1'!BH13="OK",'raw 1'!IH13,'raw 1'!BH13),"")</f>
        <v>1</v>
      </c>
      <c r="BK14" s="9">
        <f>if('raw 1'!BI13&lt;&gt;"x",if('raw 1'!BI13="OK",'raw 1'!II13,'raw 1'!BI13),"")</f>
        <v>1</v>
      </c>
      <c r="BL14" s="9">
        <f>if('raw 1'!BJ13&lt;&gt;"x",if('raw 1'!BJ13="OK",'raw 1'!IJ13,'raw 1'!BJ13),"")</f>
        <v>1</v>
      </c>
      <c r="BM14" s="9" t="str">
        <f>if('raw 1'!BK13&lt;&gt;"x",if('raw 1'!BK13="OK",'raw 1'!IK13,'raw 1'!BK13),"")</f>
        <v/>
      </c>
      <c r="BN14" s="9">
        <f>if('raw 1'!BL13&lt;&gt;"x",if('raw 1'!BL13="OK",'raw 1'!IL13,'raw 1'!BL13),"")</f>
        <v>1</v>
      </c>
      <c r="BO14" s="9">
        <f>if('raw 1'!BM13&lt;&gt;"x",if('raw 1'!BM13="OK",'raw 1'!IM13,'raw 1'!BM13),"")</f>
        <v>1</v>
      </c>
      <c r="BP14" s="9">
        <f>if('raw 1'!BN13&lt;&gt;"x",if('raw 1'!BN13="OK",'raw 1'!IN13,'raw 1'!BN13),"")</f>
        <v>1</v>
      </c>
      <c r="BQ14" s="9">
        <f>if('raw 1'!BO13&lt;&gt;"x",if('raw 1'!BO13="OK",'raw 1'!IO13,'raw 1'!BO13),"")</f>
        <v>1</v>
      </c>
      <c r="BR14" s="9">
        <f>if('raw 1'!BP13&lt;&gt;"x",if('raw 1'!BP13="OK",'raw 1'!IP13,'raw 1'!BP13),"")</f>
        <v>1</v>
      </c>
      <c r="BS14" s="9">
        <f>if('raw 1'!BQ13&lt;&gt;"x",if('raw 1'!BQ13="OK",'raw 1'!IQ13,'raw 1'!BQ13),"")</f>
        <v>1</v>
      </c>
      <c r="BT14" s="9">
        <f>if('raw 1'!BR13&lt;&gt;"x",if('raw 1'!BR13="OK",'raw 1'!IR13,'raw 1'!BR13),"")</f>
        <v>1</v>
      </c>
      <c r="BU14" s="9">
        <f>if('raw 1'!BS13&lt;&gt;"x",if('raw 1'!BS13="OK",'raw 1'!IS13,'raw 1'!BS13),"")</f>
        <v>1</v>
      </c>
      <c r="BV14" s="9">
        <f>if('raw 1'!BT13&lt;&gt;"x",if('raw 1'!BT13="OK",'raw 1'!IT13,'raw 1'!BT13),"")</f>
        <v>1</v>
      </c>
      <c r="BW14" s="9">
        <f>if('raw 1'!BU13&lt;&gt;"x",if('raw 1'!BU13="OK",'raw 1'!IU13,'raw 1'!BU13),"")</f>
        <v>1</v>
      </c>
      <c r="BX14" s="9">
        <f>if('raw 1'!BV13&lt;&gt;"x",if('raw 1'!BV13="OK",'raw 1'!IV13,'raw 1'!BV13),"")</f>
        <v>1</v>
      </c>
      <c r="BY14" s="9">
        <f>if('raw 1'!BW13&lt;&gt;"x",if('raw 1'!BW13="OK",'raw 1'!IW13,'raw 1'!BW13),"")</f>
        <v>1</v>
      </c>
      <c r="BZ14" s="9">
        <f>if('raw 1'!BX13&lt;&gt;"x",if('raw 1'!BX13="OK",'raw 1'!IX13,'raw 1'!BX13),"")</f>
        <v>1</v>
      </c>
      <c r="CA14" s="9">
        <f>if('raw 1'!BY13&lt;&gt;"x",if('raw 1'!BY13="OK",'raw 1'!IY13,'raw 1'!BY13),"")</f>
        <v>1</v>
      </c>
      <c r="CB14" s="9">
        <f>if('raw 1'!BZ13&lt;&gt;"x",if('raw 1'!BZ13="OK",'raw 1'!IZ13,'raw 1'!BZ13),"")</f>
        <v>1</v>
      </c>
      <c r="CC14" s="9">
        <f>if('raw 1'!CA13&lt;&gt;"x",if('raw 1'!CA13="OK",'raw 1'!JA13,'raw 1'!CA13),"")</f>
        <v>1</v>
      </c>
      <c r="CD14" s="9">
        <f>if('raw 1'!CB13&lt;&gt;"x",if('raw 1'!CB13="OK",'raw 1'!JB13,'raw 1'!CB13),"")</f>
        <v>1</v>
      </c>
      <c r="CE14" s="9">
        <f>if('raw 1'!CC13&lt;&gt;"x",if('raw 1'!CC13="OK",'raw 1'!JC13,'raw 1'!CC13),"")</f>
        <v>1</v>
      </c>
      <c r="CF14" s="9">
        <f>if('raw 1'!CD13&lt;&gt;"x",if('raw 1'!CD13="OK",'raw 1'!JD13,'raw 1'!CD13),"")</f>
        <v>1</v>
      </c>
      <c r="CG14" s="9">
        <f>if('raw 1'!CE13&lt;&gt;"x",if('raw 1'!CE13="OK",'raw 1'!JE13,'raw 1'!CE13),"")</f>
        <v>1</v>
      </c>
      <c r="CH14" s="9">
        <f>if('raw 1'!CF13&lt;&gt;"x",if('raw 1'!CF13="OK",'raw 1'!JF13,'raw 1'!CF13),"")</f>
        <v>1</v>
      </c>
      <c r="CI14" s="9">
        <f>if('raw 1'!CG13&lt;&gt;"x",if('raw 1'!CG13="OK",'raw 1'!JG13,'raw 1'!CG13),"")</f>
        <v>1</v>
      </c>
      <c r="CJ14" s="9">
        <f>if('raw 1'!CH13&lt;&gt;"x",if('raw 1'!CH13="OK",'raw 1'!JH13,'raw 1'!CH13),"")</f>
        <v>1</v>
      </c>
      <c r="CK14" s="9">
        <f>if('raw 1'!CI13&lt;&gt;"x",if('raw 1'!CI13="OK",'raw 1'!JI13,'raw 1'!CI13),"")</f>
        <v>1</v>
      </c>
      <c r="CL14" s="9">
        <f>if('raw 1'!CJ13&lt;&gt;"x",if('raw 1'!CJ13="OK",'raw 1'!JJ13,'raw 1'!CJ13),"")</f>
        <v>1</v>
      </c>
      <c r="CM14" s="9">
        <f>if('raw 1'!CK13&lt;&gt;"x",if('raw 1'!CK13="OK",'raw 1'!JK13,'raw 1'!CK13),"")</f>
        <v>1</v>
      </c>
      <c r="CN14" s="9" t="str">
        <f>if('raw 1'!CL13&lt;&gt;"x",if('raw 1'!CL13="OK",'raw 1'!JL13,'raw 1'!CL13),"")</f>
        <v>MLE</v>
      </c>
      <c r="CO14" s="9" t="str">
        <f>if('raw 1'!CM13&lt;&gt;"x",if('raw 1'!CM13="OK",'raw 1'!JM13,'raw 1'!CM13),"")</f>
        <v>MLE</v>
      </c>
      <c r="CP14" s="9" t="str">
        <f>if('raw 1'!CN13&lt;&gt;"x",if('raw 1'!CN13="OK",'raw 1'!JN13,'raw 1'!CN13),"")</f>
        <v>MLE</v>
      </c>
      <c r="CQ14" s="9" t="str">
        <f>if('raw 1'!CO13&lt;&gt;"x",if('raw 1'!CO13="OK",'raw 1'!JO13,'raw 1'!CO13),"")</f>
        <v>TLE</v>
      </c>
      <c r="CR14" s="9">
        <f>if('raw 1'!CP13&lt;&gt;"x",if('raw 1'!CP13="OK",'raw 1'!JP13,'raw 1'!CP13),"")</f>
        <v>1</v>
      </c>
      <c r="CS14" s="9">
        <f>if('raw 1'!CQ13&lt;&gt;"x",if('raw 1'!CQ13="OK",'raw 1'!JQ13,'raw 1'!CQ13),"")</f>
        <v>1</v>
      </c>
      <c r="CT14" s="9" t="str">
        <f>if('raw 1'!CR13&lt;&gt;"x",if('raw 1'!CR13="OK",'raw 1'!JR13,'raw 1'!CR13),"")</f>
        <v>MLE</v>
      </c>
      <c r="CU14" s="9" t="str">
        <f>if('raw 1'!CS13&lt;&gt;"x",if('raw 1'!CS13="OK",'raw 1'!JS13,'raw 1'!CS13),"")</f>
        <v/>
      </c>
      <c r="CV14" s="9" t="str">
        <f>if('raw 1'!CT13&lt;&gt;"x",if('raw 1'!CT13="OK",'raw 1'!JT13,'raw 1'!CT13),"")</f>
        <v>WA</v>
      </c>
      <c r="CW14" s="9">
        <f>if('raw 1'!CU13&lt;&gt;"x",if('raw 1'!CU13="OK",'raw 1'!JU13,'raw 1'!CU13),"")</f>
        <v>1</v>
      </c>
      <c r="CX14" s="9" t="str">
        <f>if('raw 1'!CV13&lt;&gt;"x",if('raw 1'!CV13="OK",'raw 1'!JV13,'raw 1'!CV13),"")</f>
        <v>WA</v>
      </c>
      <c r="CY14" s="9" t="str">
        <f>if('raw 1'!CW13&lt;&gt;"x",if('raw 1'!CW13="OK",'raw 1'!JW13,'raw 1'!CW13),"")</f>
        <v>WA</v>
      </c>
      <c r="CZ14" s="9" t="str">
        <f>if('raw 1'!CX13&lt;&gt;"x",if('raw 1'!CX13="OK",'raw 1'!JX13,'raw 1'!CX13),"")</f>
        <v>WA</v>
      </c>
      <c r="DA14" s="9" t="str">
        <f>if('raw 1'!CY13&lt;&gt;"x",if('raw 1'!CY13="OK",'raw 1'!JY13,'raw 1'!CY13),"")</f>
        <v>WA</v>
      </c>
      <c r="DB14" s="9" t="str">
        <f>if('raw 1'!CZ13&lt;&gt;"x",if('raw 1'!CZ13="OK",'raw 1'!JZ13,'raw 1'!CZ13),"")</f>
        <v>WA</v>
      </c>
      <c r="DC14" s="9" t="str">
        <f>if('raw 1'!DA13&lt;&gt;"x",if('raw 1'!DA13="OK",'raw 1'!KA13,'raw 1'!DA13),"")</f>
        <v>WA</v>
      </c>
      <c r="DD14" s="9" t="str">
        <f>if('raw 1'!DB13&lt;&gt;"x",if('raw 1'!DB13="OK",'raw 1'!KB13,'raw 1'!DB13),"")</f>
        <v>WA</v>
      </c>
      <c r="DE14" s="9" t="str">
        <f>if('raw 1'!DC13&lt;&gt;"x",if('raw 1'!DC13="OK",'raw 1'!KC13,'raw 1'!DC13),"")</f>
        <v>WA</v>
      </c>
      <c r="DF14" s="9">
        <f>if('raw 1'!DD13&lt;&gt;"x",if('raw 1'!DD13="OK",'raw 1'!KD13,'raw 1'!DD13),"")</f>
        <v>1</v>
      </c>
      <c r="DG14" s="9">
        <f>if('raw 1'!DE13&lt;&gt;"x",if('raw 1'!DE13="OK",'raw 1'!KE13,'raw 1'!DE13),"")</f>
        <v>1</v>
      </c>
      <c r="DH14" s="9">
        <f>if('raw 1'!DF13&lt;&gt;"x",if('raw 1'!DF13="OK",'raw 1'!KF13,'raw 1'!DF13),"")</f>
        <v>1</v>
      </c>
      <c r="DI14" s="9">
        <f>if('raw 1'!DG13&lt;&gt;"x",if('raw 1'!DG13="OK",'raw 1'!KG13,'raw 1'!DG13),"")</f>
        <v>1</v>
      </c>
      <c r="DJ14" s="9">
        <f>if('raw 1'!DH13&lt;&gt;"x",if('raw 1'!DH13="OK",'raw 1'!KH13,'raw 1'!DH13),"")</f>
        <v>1</v>
      </c>
      <c r="DK14" s="9">
        <f>if('raw 1'!DI13&lt;&gt;"x",if('raw 1'!DI13="OK",'raw 1'!KI13,'raw 1'!DI13),"")</f>
        <v>1</v>
      </c>
      <c r="DL14" s="9" t="str">
        <f>if('raw 1'!DJ13&lt;&gt;"x",if('raw 1'!DJ13="OK",'raw 1'!KJ13,'raw 1'!DJ13),"")</f>
        <v>WA</v>
      </c>
      <c r="DM14" s="9" t="str">
        <f>if('raw 1'!DK13&lt;&gt;"x",if('raw 1'!DK13="OK",'raw 1'!KK13,'raw 1'!DK13),"")</f>
        <v>WA</v>
      </c>
      <c r="DN14" s="9" t="str">
        <f>if('raw 1'!DL13&lt;&gt;"x",if('raw 1'!DL13="OK",'raw 1'!KL13,'raw 1'!DL13),"")</f>
        <v>WA</v>
      </c>
      <c r="DO14" s="9" t="str">
        <f>if('raw 1'!DM13&lt;&gt;"x",if('raw 1'!DM13="OK",'raw 1'!KM13,'raw 1'!DM13),"")</f>
        <v>WA</v>
      </c>
      <c r="DP14" s="9" t="str">
        <f>if('raw 1'!DN13&lt;&gt;"x",if('raw 1'!DN13="OK",'raw 1'!KN13,'raw 1'!DN13),"")</f>
        <v>WA</v>
      </c>
      <c r="DQ14" s="9" t="str">
        <f>if('raw 1'!DO13&lt;&gt;"x",if('raw 1'!DO13="OK",'raw 1'!KO13,'raw 1'!DO13),"")</f>
        <v>WA</v>
      </c>
      <c r="DR14" s="9" t="str">
        <f>if('raw 1'!DP13&lt;&gt;"x",if('raw 1'!DP13="OK",'raw 1'!KP13,'raw 1'!DP13),"")</f>
        <v>WA</v>
      </c>
      <c r="DS14" s="9" t="str">
        <f>if('raw 1'!DQ13&lt;&gt;"x",if('raw 1'!DQ13="OK",'raw 1'!KQ13,'raw 1'!DQ13),"")</f>
        <v>WA</v>
      </c>
      <c r="DT14" s="9" t="str">
        <f>if('raw 1'!DR13&lt;&gt;"x",if('raw 1'!DR13="OK",'raw 1'!KR13,'raw 1'!DR13),"")</f>
        <v>WA</v>
      </c>
      <c r="DU14" s="9" t="str">
        <f>if('raw 1'!DS13&lt;&gt;"x",if('raw 1'!DS13="OK",'raw 1'!KS13,'raw 1'!DS13),"")</f>
        <v>WA</v>
      </c>
      <c r="DV14" s="9" t="str">
        <f>if('raw 1'!DT13&lt;&gt;"x",if('raw 1'!DT13="OK",'raw 1'!KT13,'raw 1'!DT13),"")</f>
        <v>WA</v>
      </c>
      <c r="DW14" s="9" t="str">
        <f>if('raw 1'!DU13&lt;&gt;"x",if('raw 1'!DU13="OK",'raw 1'!KU13,'raw 1'!DU13),"")</f>
        <v>WA</v>
      </c>
      <c r="DX14" s="9" t="str">
        <f>if('raw 1'!DV13&lt;&gt;"x",if('raw 1'!DV13="OK",'raw 1'!KV13,'raw 1'!DV13),"")</f>
        <v>WA</v>
      </c>
      <c r="DY14" s="9" t="str">
        <f>if('raw 1'!DW13&lt;&gt;"x",if('raw 1'!DW13="OK",'raw 1'!KW13,'raw 1'!DW13),"")</f>
        <v>WA</v>
      </c>
      <c r="DZ14" s="9" t="str">
        <f>if('raw 1'!DX13&lt;&gt;"x",if('raw 1'!DX13="OK",'raw 1'!KX13,'raw 1'!DX13),"")</f>
        <v>WA</v>
      </c>
      <c r="EA14" s="9" t="str">
        <f>if('raw 1'!DY13&lt;&gt;"x",if('raw 1'!DY13="OK",'raw 1'!KY13,'raw 1'!DY13),"")</f>
        <v>WA</v>
      </c>
      <c r="EB14" s="9" t="str">
        <f>if('raw 1'!DZ13&lt;&gt;"x",if('raw 1'!DZ13="OK",'raw 1'!KZ13,'raw 1'!DZ13),"")</f>
        <v/>
      </c>
      <c r="EC14" s="9" t="str">
        <f>if('raw 1'!EA13&lt;&gt;"x",if('raw 1'!EA13="OK",'raw 1'!LA13,'raw 1'!EA13),"")</f>
        <v>-</v>
      </c>
      <c r="ED14" s="9" t="str">
        <f>if('raw 1'!EB13&lt;&gt;"x",if('raw 1'!EB13="OK",'raw 1'!LB13,'raw 1'!EB13),"")</f>
        <v>-</v>
      </c>
      <c r="EE14" s="9" t="str">
        <f>if('raw 1'!EC13&lt;&gt;"x",if('raw 1'!EC13="OK",'raw 1'!LC13,'raw 1'!EC13),"")</f>
        <v>-</v>
      </c>
      <c r="EF14" s="9" t="str">
        <f>if('raw 1'!ED13&lt;&gt;"x",if('raw 1'!ED13="OK",'raw 1'!LD13,'raw 1'!ED13),"")</f>
        <v>-</v>
      </c>
      <c r="EG14" s="9" t="str">
        <f>if('raw 1'!EE13&lt;&gt;"x",if('raw 1'!EE13="OK",'raw 1'!LE13,'raw 1'!EE13),"")</f>
        <v>-</v>
      </c>
      <c r="EH14" s="9" t="str">
        <f>if('raw 1'!EF13&lt;&gt;"x",if('raw 1'!EF13="OK",'raw 1'!LF13,'raw 1'!EF13),"")</f>
        <v>-</v>
      </c>
      <c r="EI14" s="9" t="str">
        <f>if('raw 1'!EG13&lt;&gt;"x",if('raw 1'!EG13="OK",'raw 1'!LG13,'raw 1'!EG13),"")</f>
        <v>-</v>
      </c>
      <c r="EJ14" s="9" t="str">
        <f>if('raw 1'!EH13&lt;&gt;"x",if('raw 1'!EH13="OK",'raw 1'!LH13,'raw 1'!EH13),"")</f>
        <v>-</v>
      </c>
      <c r="EK14" s="9" t="str">
        <f>if('raw 1'!EI13&lt;&gt;"x",if('raw 1'!EI13="OK",'raw 1'!LI13,'raw 1'!EI13),"")</f>
        <v>-</v>
      </c>
      <c r="EL14" s="9" t="str">
        <f>if('raw 1'!EJ13&lt;&gt;"x",if('raw 1'!EJ13="OK",'raw 1'!LJ13,'raw 1'!EJ13),"")</f>
        <v>-</v>
      </c>
      <c r="EM14" s="9" t="str">
        <f>if('raw 1'!EK13&lt;&gt;"x",if('raw 1'!EK13="OK",'raw 1'!LK13,'raw 1'!EK13),"")</f>
        <v>-</v>
      </c>
      <c r="EN14" s="9" t="str">
        <f>if('raw 1'!EL13&lt;&gt;"x",if('raw 1'!EL13="OK",'raw 1'!LL13,'raw 1'!EL13),"")</f>
        <v>-</v>
      </c>
      <c r="EO14" s="9" t="str">
        <f>if('raw 1'!EM13&lt;&gt;"x",if('raw 1'!EM13="OK",'raw 1'!LM13,'raw 1'!EM13),"")</f>
        <v>-</v>
      </c>
      <c r="EP14" s="9" t="str">
        <f>if('raw 1'!EN13&lt;&gt;"x",if('raw 1'!EN13="OK",'raw 1'!LN13,'raw 1'!EN13),"")</f>
        <v>-</v>
      </c>
      <c r="EQ14" s="9" t="str">
        <f>if('raw 1'!EO13&lt;&gt;"x",if('raw 1'!EO13="OK",'raw 1'!LO13,'raw 1'!EO13),"")</f>
        <v>-</v>
      </c>
      <c r="ER14" s="9" t="str">
        <f>if('raw 1'!EP13&lt;&gt;"x",if('raw 1'!EP13="OK",'raw 1'!LP13,'raw 1'!EP13),"")</f>
        <v>-</v>
      </c>
      <c r="ES14" s="9" t="str">
        <f>if('raw 1'!EQ13&lt;&gt;"x",if('raw 1'!EQ13="OK",'raw 1'!LQ13,'raw 1'!EQ13),"")</f>
        <v/>
      </c>
      <c r="ET14" s="9" t="str">
        <f>if('raw 1'!ER13&lt;&gt;"x",if('raw 1'!ER13="OK",'raw 1'!LR13,'raw 1'!ER13),"")</f>
        <v>-</v>
      </c>
      <c r="EU14" s="9" t="str">
        <f>if('raw 1'!ES13&lt;&gt;"x",if('raw 1'!ES13="OK",'raw 1'!LS13,'raw 1'!ES13),"")</f>
        <v>-</v>
      </c>
      <c r="EV14" s="9" t="str">
        <f>if('raw 1'!ET13&lt;&gt;"x",if('raw 1'!ET13="OK",'raw 1'!LT13,'raw 1'!ET13),"")</f>
        <v>-</v>
      </c>
      <c r="EW14" s="9" t="str">
        <f>if('raw 1'!EU13&lt;&gt;"x",if('raw 1'!EU13="OK",'raw 1'!LU13,'raw 1'!EU13),"")</f>
        <v>-</v>
      </c>
      <c r="EX14" s="9" t="str">
        <f>if('raw 1'!EV13&lt;&gt;"x",if('raw 1'!EV13="OK",'raw 1'!LV13,'raw 1'!EV13),"")</f>
        <v>-</v>
      </c>
      <c r="EY14" s="9" t="str">
        <f>if('raw 1'!EW13&lt;&gt;"x",if('raw 1'!EW13="OK",'raw 1'!LW13,'raw 1'!EW13),"")</f>
        <v>-</v>
      </c>
      <c r="EZ14" s="9" t="str">
        <f>if('raw 1'!EX13&lt;&gt;"x",if('raw 1'!EX13="OK",'raw 1'!LX13,'raw 1'!EX13),"")</f>
        <v>-</v>
      </c>
      <c r="FA14" s="9" t="str">
        <f>if('raw 1'!EY13&lt;&gt;"x",if('raw 1'!EY13="OK",'raw 1'!LY13,'raw 1'!EY13),"")</f>
        <v>-</v>
      </c>
      <c r="FB14" s="9" t="str">
        <f>if('raw 1'!EZ13&lt;&gt;"x",if('raw 1'!EZ13="OK",'raw 1'!LZ13,'raw 1'!EZ13),"")</f>
        <v>-</v>
      </c>
      <c r="FC14" s="9" t="str">
        <f>if('raw 1'!FA13&lt;&gt;"x",if('raw 1'!FA13="OK",'raw 1'!MA13,'raw 1'!FA13),"")</f>
        <v>-</v>
      </c>
      <c r="FD14" s="9" t="str">
        <f>if('raw 1'!FB13&lt;&gt;"x",if('raw 1'!FB13="OK",'raw 1'!MB13,'raw 1'!FB13),"")</f>
        <v>-</v>
      </c>
      <c r="FE14" s="9" t="str">
        <f>if('raw 1'!FC13&lt;&gt;"x",if('raw 1'!FC13="OK",'raw 1'!MC13,'raw 1'!FC13),"")</f>
        <v>-</v>
      </c>
      <c r="FF14" s="9" t="str">
        <f>if('raw 1'!FD13&lt;&gt;"x",if('raw 1'!FD13="OK",'raw 1'!MD13,'raw 1'!FD13),"")</f>
        <v>-</v>
      </c>
      <c r="FG14" s="9" t="str">
        <f>if('raw 1'!FE13&lt;&gt;"x",if('raw 1'!FE13="OK",'raw 1'!ME13,'raw 1'!FE13),"")</f>
        <v>-</v>
      </c>
      <c r="FH14" s="9" t="str">
        <f>if('raw 1'!FF13&lt;&gt;"x",if('raw 1'!FF13="OK",'raw 1'!MF13,'raw 1'!FF13),"")</f>
        <v>-</v>
      </c>
      <c r="FI14" s="9" t="str">
        <f>if('raw 1'!FG13&lt;&gt;"x",if('raw 1'!FG13="OK",'raw 1'!MG13,'raw 1'!FG13),"")</f>
        <v>-</v>
      </c>
      <c r="FJ14" s="9" t="str">
        <f>if('raw 1'!FH13&lt;&gt;"x",if('raw 1'!FH13="OK",'raw 1'!MH13,'raw 1'!FH13),"")</f>
        <v>-</v>
      </c>
      <c r="FK14" s="9" t="str">
        <f>if('raw 1'!FI13&lt;&gt;"x",if('raw 1'!FI13="OK",'raw 1'!MI13,'raw 1'!FI13),"")</f>
        <v>-</v>
      </c>
      <c r="FL14" s="9" t="str">
        <f>if('raw 1'!FJ13&lt;&gt;"x",if('raw 1'!FJ13="OK",'raw 1'!MJ13,'raw 1'!FJ13),"")</f>
        <v>-</v>
      </c>
      <c r="FM14" s="9" t="str">
        <f>if('raw 1'!FK13&lt;&gt;"x",if('raw 1'!FK13="OK",'raw 1'!MK13,'raw 1'!FK13),"")</f>
        <v>-</v>
      </c>
      <c r="FN14" s="9" t="str">
        <f>if('raw 1'!FL13&lt;&gt;"x",if('raw 1'!FL13="OK",'raw 1'!ML13,'raw 1'!FL13),"")</f>
        <v>-</v>
      </c>
      <c r="FO14" s="9" t="str">
        <f>if('raw 1'!FM13&lt;&gt;"x",if('raw 1'!FM13="OK",'raw 1'!MM13,'raw 1'!FM13),"")</f>
        <v>-</v>
      </c>
      <c r="FP14" s="9" t="str">
        <f>if('raw 1'!FN13&lt;&gt;"x",if('raw 1'!FN13="OK",'raw 1'!MN13,'raw 1'!FN13),"")</f>
        <v>-</v>
      </c>
      <c r="FQ14" s="9" t="str">
        <f>if('raw 1'!FO13&lt;&gt;"x",if('raw 1'!FO13="OK",'raw 1'!MO13,'raw 1'!FO13),"")</f>
        <v>-</v>
      </c>
      <c r="FR14" s="9" t="str">
        <f>if('raw 1'!FP13&lt;&gt;"x",if('raw 1'!FP13="OK",'raw 1'!MP13,'raw 1'!FP13),"")</f>
        <v>-</v>
      </c>
      <c r="FS14" s="9" t="str">
        <f>if('raw 1'!FQ13&lt;&gt;"x",if('raw 1'!FQ13="OK",'raw 1'!MQ13,'raw 1'!FQ13),"")</f>
        <v>-</v>
      </c>
      <c r="FT14" s="9" t="str">
        <f>if('raw 1'!FR13&lt;&gt;"x",if('raw 1'!FR13="OK",'raw 1'!MR13,'raw 1'!FR13),"")</f>
        <v>-</v>
      </c>
      <c r="FU14" s="9" t="str">
        <f>if('raw 1'!FS13&lt;&gt;"x",if('raw 1'!FS13="OK",'raw 1'!MS13,'raw 1'!FS13),"")</f>
        <v>-</v>
      </c>
      <c r="FV14" s="9" t="str">
        <f>if('raw 1'!FT13&lt;&gt;"x",if('raw 1'!FT13="OK",'raw 1'!MT13,'raw 1'!FT13),"")</f>
        <v/>
      </c>
      <c r="FW14" s="9" t="str">
        <f>if('raw 1'!FU13&lt;&gt;"x",if('raw 1'!FU13="OK",'raw 1'!MU13,'raw 1'!FU13),"")</f>
        <v>-</v>
      </c>
      <c r="FX14" s="9" t="str">
        <f>if('raw 1'!FV13&lt;&gt;"x",if('raw 1'!FV13="OK",'raw 1'!MV13,'raw 1'!FV13),"")</f>
        <v>-</v>
      </c>
      <c r="FY14" s="9" t="str">
        <f>if('raw 1'!FW13&lt;&gt;"x",if('raw 1'!FW13="OK",'raw 1'!MW13,'raw 1'!FW13),"")</f>
        <v>-</v>
      </c>
      <c r="FZ14" s="9" t="str">
        <f>if('raw 1'!FX13&lt;&gt;"x",if('raw 1'!FX13="OK",'raw 1'!MX13,'raw 1'!FX13),"")</f>
        <v>-</v>
      </c>
      <c r="GA14" s="9" t="str">
        <f>if('raw 1'!FY13&lt;&gt;"x",if('raw 1'!FY13="OK",'raw 1'!MY13,'raw 1'!FY13),"")</f>
        <v>-</v>
      </c>
      <c r="GB14" s="9" t="str">
        <f>if('raw 1'!FZ13&lt;&gt;"x",if('raw 1'!FZ13="OK",'raw 1'!MZ13,'raw 1'!FZ13),"")</f>
        <v>-</v>
      </c>
      <c r="GC14" s="9" t="str">
        <f>if('raw 1'!GA13&lt;&gt;"x",if('raw 1'!GA13="OK",'raw 1'!NA13,'raw 1'!GA13),"")</f>
        <v>-</v>
      </c>
      <c r="GD14" s="9" t="str">
        <f>if('raw 1'!GB13&lt;&gt;"x",if('raw 1'!GB13="OK",'raw 1'!NB13,'raw 1'!GB13),"")</f>
        <v>-</v>
      </c>
      <c r="GE14" s="9" t="str">
        <f>if('raw 1'!GC13&lt;&gt;"x",if('raw 1'!GC13="OK",'raw 1'!NC13,'raw 1'!GC13),"")</f>
        <v>-</v>
      </c>
      <c r="GF14" s="9" t="str">
        <f>if('raw 1'!GD13&lt;&gt;"x",if('raw 1'!GD13="OK",'raw 1'!ND13,'raw 1'!GD13),"")</f>
        <v>-</v>
      </c>
      <c r="GG14" s="9" t="str">
        <f>if('raw 1'!GE13&lt;&gt;"x",if('raw 1'!GE13="OK",'raw 1'!NE13,'raw 1'!GE13),"")</f>
        <v>-</v>
      </c>
      <c r="GH14" s="9" t="str">
        <f>if('raw 1'!GF13&lt;&gt;"x",if('raw 1'!GF13="OK",'raw 1'!NF13,'raw 1'!GF13),"")</f>
        <v>-</v>
      </c>
      <c r="GI14" s="9" t="str">
        <f>if('raw 1'!GG13&lt;&gt;"x",if('raw 1'!GG13="OK",'raw 1'!NG13,'raw 1'!GG13),"")</f>
        <v>-</v>
      </c>
      <c r="GJ14" s="9" t="str">
        <f>if('raw 1'!GH13&lt;&gt;"x",if('raw 1'!GH13="OK",'raw 1'!NH13,'raw 1'!GH13),"")</f>
        <v>-</v>
      </c>
      <c r="GK14" s="9" t="str">
        <f>if('raw 1'!GI13&lt;&gt;"x",if('raw 1'!GI13="OK",'raw 1'!NI13,'raw 1'!GI13),"")</f>
        <v>-</v>
      </c>
      <c r="GL14" s="9" t="str">
        <f>if('raw 1'!GJ13&lt;&gt;"x",if('raw 1'!GJ13="OK",'raw 1'!NJ13,'raw 1'!GJ13),"")</f>
        <v>-</v>
      </c>
      <c r="GM14" s="9" t="str">
        <f>if('raw 1'!GK13&lt;&gt;"x",if('raw 1'!GK13="OK",'raw 1'!NK13,'raw 1'!GK13),"")</f>
        <v>-</v>
      </c>
      <c r="GN14" s="9" t="str">
        <f>if('raw 1'!GL13&lt;&gt;"x",if('raw 1'!GL13="OK",'raw 1'!NL13,'raw 1'!GL13),"")</f>
        <v>-</v>
      </c>
      <c r="GO14" s="9" t="str">
        <f>if('raw 1'!GM13&lt;&gt;"x",if('raw 1'!GM13="OK",'raw 1'!NM13,'raw 1'!GM13),"")</f>
        <v>-</v>
      </c>
      <c r="GP14" s="9" t="str">
        <f>if('raw 1'!GN13&lt;&gt;"x",if('raw 1'!GN13="OK",'raw 1'!NN13,'raw 1'!GN13),"")</f>
        <v>-</v>
      </c>
      <c r="GQ14" s="9" t="str">
        <f>if('raw 1'!GO13&lt;&gt;"x",if('raw 1'!GO13="OK",'raw 1'!NO13,'raw 1'!GO13),"")</f>
        <v>-</v>
      </c>
      <c r="GR14" s="9" t="str">
        <f>if('raw 1'!GP13&lt;&gt;"x",if('raw 1'!GP13="OK",'raw 1'!NP13,'raw 1'!GP13),"")</f>
        <v>-</v>
      </c>
      <c r="GS14" s="9" t="str">
        <f>if('raw 1'!GQ13&lt;&gt;"x",if('raw 1'!GQ13="OK",'raw 1'!NQ13,'raw 1'!GQ13),"")</f>
        <v>-</v>
      </c>
      <c r="GT14" s="9" t="str">
        <f>if('raw 1'!GR13&lt;&gt;"x",if('raw 1'!GR13="OK",'raw 1'!NR13,'raw 1'!GR13),"")</f>
        <v>-</v>
      </c>
      <c r="GU14" s="9" t="str">
        <f>if('raw 1'!GS13&lt;&gt;"x",if('raw 1'!GS13="OK",'raw 1'!NS13,'raw 1'!GS13),"")</f>
        <v/>
      </c>
    </row>
    <row r="15">
      <c r="A15" s="5"/>
      <c r="B15" s="5"/>
      <c r="C15" s="5" t="str">
        <f>if(B15="d","diskv. iz ciklusa",if(B15="d1","diskv. iz kruga",if($E15="ODOBREN",(if(countif(H:H,"="&amp;H15)=1,countif(H:H,"&gt;"&amp;H15)+1,concatenate(countif(H:H,"&gt;"&amp;H15)+1," - ",countif(H:H,"&gt;="&amp;H15)))),empty)))</f>
        <v>10 - 16</v>
      </c>
      <c r="D15" s="6" t="str">
        <f>'raw 1'!B14</f>
        <v>MasterTaster</v>
      </c>
      <c r="E15" s="6" t="str">
        <f>'raw 1'!F14</f>
        <v>ODOBREN</v>
      </c>
      <c r="F15" s="6" t="str">
        <f>if($E15="ODOBREN",'raw 1'!C14,"")</f>
        <v>Jovan</v>
      </c>
      <c r="G15" s="6" t="str">
        <f>if($E15="ODOBREN",'raw 1'!D14,"")</f>
        <v>Milićev</v>
      </c>
      <c r="H15" s="7">
        <f>if($E15="ODOBREN",I15,empty)</f>
        <v>200</v>
      </c>
      <c r="I15" s="7">
        <f>if(B15&lt;&gt;"d",IF(M15 = "A", SUM(R15:T15), SUM(O15:Q15)),empty)</f>
        <v>200</v>
      </c>
      <c r="J15" s="6" t="str">
        <f>if($E15="ODOBREN",'raw 1'!G14,"")</f>
        <v>Stari grad</v>
      </c>
      <c r="K15" s="6" t="str">
        <f>if($E15="ODOBREN",'raw 1'!H14,"")</f>
        <v>Matematička gimnazija</v>
      </c>
      <c r="L15" s="6" t="str">
        <f>if($E15="ODOBREN",'raw 1'!I14,"")</f>
        <v>OŠ 8.</v>
      </c>
      <c r="M15" s="6" t="str">
        <f>if($E15="ODOBREN",'raw 1'!J14,"")</f>
        <v>B</v>
      </c>
      <c r="N15" s="6" t="str">
        <f>if($E15="ODOBREN",'raw 1'!K15,"")</f>
        <v>Bojan Vucelić</v>
      </c>
      <c r="O15" s="8">
        <f>'raw 1'!M14</f>
        <v>100</v>
      </c>
      <c r="P15" s="9">
        <f>'raw 1'!N14</f>
        <v>81</v>
      </c>
      <c r="Q15" s="9">
        <f>'raw 1'!O14</f>
        <v>19</v>
      </c>
      <c r="R15" s="9" t="str">
        <f>'raw 1'!P14</f>
        <v>-</v>
      </c>
      <c r="S15" s="9" t="str">
        <f>'raw 1'!Q14</f>
        <v>-</v>
      </c>
      <c r="T15" s="9" t="str">
        <f>'raw 1'!R14</f>
        <v>-</v>
      </c>
      <c r="U15" s="9" t="str">
        <f>if('raw 1'!S14&lt;&gt;"x",if('raw 1'!S14="OK",'raw 1'!GS14,'raw 1'!S14),"")</f>
        <v/>
      </c>
      <c r="V15" s="9" t="str">
        <f>if('raw 1'!T14&lt;&gt;"x",if('raw 1'!T14="OK",'raw 1'!GT14,'raw 1'!T14),"")</f>
        <v/>
      </c>
      <c r="W15" s="9">
        <f>if('raw 1'!U14&lt;&gt;"x",if('raw 1'!U14="OK",'raw 1'!GU14,'raw 1'!U14),"")</f>
        <v>1</v>
      </c>
      <c r="X15" s="9">
        <f>if('raw 1'!V14&lt;&gt;"x",if('raw 1'!V14="OK",'raw 1'!GV14,'raw 1'!V14),"")</f>
        <v>1</v>
      </c>
      <c r="Y15" s="9">
        <f>if('raw 1'!W14&lt;&gt;"x",if('raw 1'!W14="OK",'raw 1'!GW14,'raw 1'!W14),"")</f>
        <v>1</v>
      </c>
      <c r="Z15" s="9">
        <f>if('raw 1'!X14&lt;&gt;"x",if('raw 1'!X14="OK",'raw 1'!GX14,'raw 1'!X14),"")</f>
        <v>1</v>
      </c>
      <c r="AA15" s="9">
        <f>if('raw 1'!Y14&lt;&gt;"x",if('raw 1'!Y14="OK",'raw 1'!GY14,'raw 1'!Y14),"")</f>
        <v>1</v>
      </c>
      <c r="AB15" s="9">
        <f>if('raw 1'!Z14&lt;&gt;"x",if('raw 1'!Z14="OK",'raw 1'!GZ14,'raw 1'!Z14),"")</f>
        <v>1</v>
      </c>
      <c r="AC15" s="9">
        <f>if('raw 1'!AA14&lt;&gt;"x",if('raw 1'!AA14="OK",'raw 1'!HA14,'raw 1'!AA14),"")</f>
        <v>1</v>
      </c>
      <c r="AD15" s="9">
        <f>if('raw 1'!AB14&lt;&gt;"x",if('raw 1'!AB14="OK",'raw 1'!HB14,'raw 1'!AB14),"")</f>
        <v>1</v>
      </c>
      <c r="AE15" s="9">
        <f>if('raw 1'!AC14&lt;&gt;"x",if('raw 1'!AC14="OK",'raw 1'!HC14,'raw 1'!AC14),"")</f>
        <v>1</v>
      </c>
      <c r="AF15" s="9">
        <f>if('raw 1'!AD14&lt;&gt;"x",if('raw 1'!AD14="OK",'raw 1'!HD14,'raw 1'!AD14),"")</f>
        <v>1</v>
      </c>
      <c r="AG15" s="9">
        <f>if('raw 1'!AE14&lt;&gt;"x",if('raw 1'!AE14="OK",'raw 1'!HE14,'raw 1'!AE14),"")</f>
        <v>1</v>
      </c>
      <c r="AH15" s="9">
        <f>if('raw 1'!AF14&lt;&gt;"x",if('raw 1'!AF14="OK",'raw 1'!HF14,'raw 1'!AF14),"")</f>
        <v>1</v>
      </c>
      <c r="AI15" s="9">
        <f>if('raw 1'!AG14&lt;&gt;"x",if('raw 1'!AG14="OK",'raw 1'!HG14,'raw 1'!AG14),"")</f>
        <v>1</v>
      </c>
      <c r="AJ15" s="9">
        <f>if('raw 1'!AH14&lt;&gt;"x",if('raw 1'!AH14="OK",'raw 1'!HH14,'raw 1'!AH14),"")</f>
        <v>1</v>
      </c>
      <c r="AK15" s="9">
        <f>if('raw 1'!AI14&lt;&gt;"x",if('raw 1'!AI14="OK",'raw 1'!HI14,'raw 1'!AI14),"")</f>
        <v>1</v>
      </c>
      <c r="AL15" s="9">
        <f>if('raw 1'!AJ14&lt;&gt;"x",if('raw 1'!AJ14="OK",'raw 1'!HJ14,'raw 1'!AJ14),"")</f>
        <v>1</v>
      </c>
      <c r="AM15" s="9">
        <f>if('raw 1'!AK14&lt;&gt;"x",if('raw 1'!AK14="OK",'raw 1'!HK14,'raw 1'!AK14),"")</f>
        <v>1</v>
      </c>
      <c r="AN15" s="9">
        <f>if('raw 1'!AL14&lt;&gt;"x",if('raw 1'!AL14="OK",'raw 1'!HL14,'raw 1'!AL14),"")</f>
        <v>1</v>
      </c>
      <c r="AO15" s="9">
        <f>if('raw 1'!AM14&lt;&gt;"x",if('raw 1'!AM14="OK",'raw 1'!HM14,'raw 1'!AM14),"")</f>
        <v>1</v>
      </c>
      <c r="AP15" s="9">
        <f>if('raw 1'!AN14&lt;&gt;"x",if('raw 1'!AN14="OK",'raw 1'!HN14,'raw 1'!AN14),"")</f>
        <v>1</v>
      </c>
      <c r="AQ15" s="9">
        <f>if('raw 1'!AO14&lt;&gt;"x",if('raw 1'!AO14="OK",'raw 1'!HO14,'raw 1'!AO14),"")</f>
        <v>1</v>
      </c>
      <c r="AR15" s="9">
        <f>if('raw 1'!AP14&lt;&gt;"x",if('raw 1'!AP14="OK",'raw 1'!HP14,'raw 1'!AP14),"")</f>
        <v>1</v>
      </c>
      <c r="AS15" s="9">
        <f>if('raw 1'!AQ14&lt;&gt;"x",if('raw 1'!AQ14="OK",'raw 1'!HQ14,'raw 1'!AQ14),"")</f>
        <v>1</v>
      </c>
      <c r="AT15" s="9">
        <f>if('raw 1'!AR14&lt;&gt;"x",if('raw 1'!AR14="OK",'raw 1'!HR14,'raw 1'!AR14),"")</f>
        <v>1</v>
      </c>
      <c r="AU15" s="9">
        <f>if('raw 1'!AS14&lt;&gt;"x",if('raw 1'!AS14="OK",'raw 1'!HS14,'raw 1'!AS14),"")</f>
        <v>1</v>
      </c>
      <c r="AV15" s="9">
        <f>if('raw 1'!AT14&lt;&gt;"x",if('raw 1'!AT14="OK",'raw 1'!HT14,'raw 1'!AT14),"")</f>
        <v>1</v>
      </c>
      <c r="AW15" s="9">
        <f>if('raw 1'!AU14&lt;&gt;"x",if('raw 1'!AU14="OK",'raw 1'!HU14,'raw 1'!AU14),"")</f>
        <v>1</v>
      </c>
      <c r="AX15" s="9">
        <f>if('raw 1'!AV14&lt;&gt;"x",if('raw 1'!AV14="OK",'raw 1'!HV14,'raw 1'!AV14),"")</f>
        <v>1</v>
      </c>
      <c r="AY15" s="9">
        <f>if('raw 1'!AW14&lt;&gt;"x",if('raw 1'!AW14="OK",'raw 1'!HW14,'raw 1'!AW14),"")</f>
        <v>1</v>
      </c>
      <c r="AZ15" s="9">
        <f>if('raw 1'!AX14&lt;&gt;"x",if('raw 1'!AX14="OK",'raw 1'!HX14,'raw 1'!AX14),"")</f>
        <v>1</v>
      </c>
      <c r="BA15" s="9">
        <f>if('raw 1'!AY14&lt;&gt;"x",if('raw 1'!AY14="OK",'raw 1'!HY14,'raw 1'!AY14),"")</f>
        <v>1</v>
      </c>
      <c r="BB15" s="9">
        <f>if('raw 1'!AZ14&lt;&gt;"x",if('raw 1'!AZ14="OK",'raw 1'!HZ14,'raw 1'!AZ14),"")</f>
        <v>1</v>
      </c>
      <c r="BC15" s="9">
        <f>if('raw 1'!BA14&lt;&gt;"x",if('raw 1'!BA14="OK",'raw 1'!IA14,'raw 1'!BA14),"")</f>
        <v>1</v>
      </c>
      <c r="BD15" s="9">
        <f>if('raw 1'!BB14&lt;&gt;"x",if('raw 1'!BB14="OK",'raw 1'!IB14,'raw 1'!BB14),"")</f>
        <v>1</v>
      </c>
      <c r="BE15" s="9">
        <f>if('raw 1'!BC14&lt;&gt;"x",if('raw 1'!BC14="OK",'raw 1'!IC14,'raw 1'!BC14),"")</f>
        <v>1</v>
      </c>
      <c r="BF15" s="9">
        <f>if('raw 1'!BD14&lt;&gt;"x",if('raw 1'!BD14="OK",'raw 1'!ID14,'raw 1'!BD14),"")</f>
        <v>1</v>
      </c>
      <c r="BG15" s="9">
        <f>if('raw 1'!BE14&lt;&gt;"x",if('raw 1'!BE14="OK",'raw 1'!IE14,'raw 1'!BE14),"")</f>
        <v>1</v>
      </c>
      <c r="BH15" s="9">
        <f>if('raw 1'!BF14&lt;&gt;"x",if('raw 1'!BF14="OK",'raw 1'!IF14,'raw 1'!BF14),"")</f>
        <v>1</v>
      </c>
      <c r="BI15" s="9">
        <f>if('raw 1'!BG14&lt;&gt;"x",if('raw 1'!BG14="OK",'raw 1'!IG14,'raw 1'!BG14),"")</f>
        <v>1</v>
      </c>
      <c r="BJ15" s="9">
        <f>if('raw 1'!BH14&lt;&gt;"x",if('raw 1'!BH14="OK",'raw 1'!IH14,'raw 1'!BH14),"")</f>
        <v>1</v>
      </c>
      <c r="BK15" s="9">
        <f>if('raw 1'!BI14&lt;&gt;"x",if('raw 1'!BI14="OK",'raw 1'!II14,'raw 1'!BI14),"")</f>
        <v>1</v>
      </c>
      <c r="BL15" s="9">
        <f>if('raw 1'!BJ14&lt;&gt;"x",if('raw 1'!BJ14="OK",'raw 1'!IJ14,'raw 1'!BJ14),"")</f>
        <v>1</v>
      </c>
      <c r="BM15" s="9" t="str">
        <f>if('raw 1'!BK14&lt;&gt;"x",if('raw 1'!BK14="OK",'raw 1'!IK14,'raw 1'!BK14),"")</f>
        <v/>
      </c>
      <c r="BN15" s="9">
        <f>if('raw 1'!BL14&lt;&gt;"x",if('raw 1'!BL14="OK",'raw 1'!IL14,'raw 1'!BL14),"")</f>
        <v>1</v>
      </c>
      <c r="BO15" s="9">
        <f>if('raw 1'!BM14&lt;&gt;"x",if('raw 1'!BM14="OK",'raw 1'!IM14,'raw 1'!BM14),"")</f>
        <v>1</v>
      </c>
      <c r="BP15" s="9">
        <f>if('raw 1'!BN14&lt;&gt;"x",if('raw 1'!BN14="OK",'raw 1'!IN14,'raw 1'!BN14),"")</f>
        <v>1</v>
      </c>
      <c r="BQ15" s="9">
        <f>if('raw 1'!BO14&lt;&gt;"x",if('raw 1'!BO14="OK",'raw 1'!IO14,'raw 1'!BO14),"")</f>
        <v>1</v>
      </c>
      <c r="BR15" s="9">
        <f>if('raw 1'!BP14&lt;&gt;"x",if('raw 1'!BP14="OK",'raw 1'!IP14,'raw 1'!BP14),"")</f>
        <v>1</v>
      </c>
      <c r="BS15" s="9">
        <f>if('raw 1'!BQ14&lt;&gt;"x",if('raw 1'!BQ14="OK",'raw 1'!IQ14,'raw 1'!BQ14),"")</f>
        <v>1</v>
      </c>
      <c r="BT15" s="9">
        <f>if('raw 1'!BR14&lt;&gt;"x",if('raw 1'!BR14="OK",'raw 1'!IR14,'raw 1'!BR14),"")</f>
        <v>1</v>
      </c>
      <c r="BU15" s="9">
        <f>if('raw 1'!BS14&lt;&gt;"x",if('raw 1'!BS14="OK",'raw 1'!IS14,'raw 1'!BS14),"")</f>
        <v>1</v>
      </c>
      <c r="BV15" s="9">
        <f>if('raw 1'!BT14&lt;&gt;"x",if('raw 1'!BT14="OK",'raw 1'!IT14,'raw 1'!BT14),"")</f>
        <v>1</v>
      </c>
      <c r="BW15" s="9">
        <f>if('raw 1'!BU14&lt;&gt;"x",if('raw 1'!BU14="OK",'raw 1'!IU14,'raw 1'!BU14),"")</f>
        <v>1</v>
      </c>
      <c r="BX15" s="9">
        <f>if('raw 1'!BV14&lt;&gt;"x",if('raw 1'!BV14="OK",'raw 1'!IV14,'raw 1'!BV14),"")</f>
        <v>1</v>
      </c>
      <c r="BY15" s="9">
        <f>if('raw 1'!BW14&lt;&gt;"x",if('raw 1'!BW14="OK",'raw 1'!IW14,'raw 1'!BW14),"")</f>
        <v>1</v>
      </c>
      <c r="BZ15" s="9">
        <f>if('raw 1'!BX14&lt;&gt;"x",if('raw 1'!BX14="OK",'raw 1'!IX14,'raw 1'!BX14),"")</f>
        <v>1</v>
      </c>
      <c r="CA15" s="9">
        <f>if('raw 1'!BY14&lt;&gt;"x",if('raw 1'!BY14="OK",'raw 1'!IY14,'raw 1'!BY14),"")</f>
        <v>1</v>
      </c>
      <c r="CB15" s="9">
        <f>if('raw 1'!BZ14&lt;&gt;"x",if('raw 1'!BZ14="OK",'raw 1'!IZ14,'raw 1'!BZ14),"")</f>
        <v>1</v>
      </c>
      <c r="CC15" s="9">
        <f>if('raw 1'!CA14&lt;&gt;"x",if('raw 1'!CA14="OK",'raw 1'!JA14,'raw 1'!CA14),"")</f>
        <v>1</v>
      </c>
      <c r="CD15" s="9">
        <f>if('raw 1'!CB14&lt;&gt;"x",if('raw 1'!CB14="OK",'raw 1'!JB14,'raw 1'!CB14),"")</f>
        <v>1</v>
      </c>
      <c r="CE15" s="9">
        <f>if('raw 1'!CC14&lt;&gt;"x",if('raw 1'!CC14="OK",'raw 1'!JC14,'raw 1'!CC14),"")</f>
        <v>1</v>
      </c>
      <c r="CF15" s="9">
        <f>if('raw 1'!CD14&lt;&gt;"x",if('raw 1'!CD14="OK",'raw 1'!JD14,'raw 1'!CD14),"")</f>
        <v>1</v>
      </c>
      <c r="CG15" s="9">
        <f>if('raw 1'!CE14&lt;&gt;"x",if('raw 1'!CE14="OK",'raw 1'!JE14,'raw 1'!CE14),"")</f>
        <v>1</v>
      </c>
      <c r="CH15" s="9">
        <f>if('raw 1'!CF14&lt;&gt;"x",if('raw 1'!CF14="OK",'raw 1'!JF14,'raw 1'!CF14),"")</f>
        <v>1</v>
      </c>
      <c r="CI15" s="9">
        <f>if('raw 1'!CG14&lt;&gt;"x",if('raw 1'!CG14="OK",'raw 1'!JG14,'raw 1'!CG14),"")</f>
        <v>1</v>
      </c>
      <c r="CJ15" s="9">
        <f>if('raw 1'!CH14&lt;&gt;"x",if('raw 1'!CH14="OK",'raw 1'!JH14,'raw 1'!CH14),"")</f>
        <v>1</v>
      </c>
      <c r="CK15" s="9">
        <f>if('raw 1'!CI14&lt;&gt;"x",if('raw 1'!CI14="OK",'raw 1'!JI14,'raw 1'!CI14),"")</f>
        <v>1</v>
      </c>
      <c r="CL15" s="9">
        <f>if('raw 1'!CJ14&lt;&gt;"x",if('raw 1'!CJ14="OK",'raw 1'!JJ14,'raw 1'!CJ14),"")</f>
        <v>1</v>
      </c>
      <c r="CM15" s="9">
        <f>if('raw 1'!CK14&lt;&gt;"x",if('raw 1'!CK14="OK",'raw 1'!JK14,'raw 1'!CK14),"")</f>
        <v>1</v>
      </c>
      <c r="CN15" s="9" t="str">
        <f>if('raw 1'!CL14&lt;&gt;"x",if('raw 1'!CL14="OK",'raw 1'!JL14,'raw 1'!CL14),"")</f>
        <v>TLE</v>
      </c>
      <c r="CO15" s="9" t="str">
        <f>if('raw 1'!CM14&lt;&gt;"x",if('raw 1'!CM14="OK",'raw 1'!JM14,'raw 1'!CM14),"")</f>
        <v>TLE</v>
      </c>
      <c r="CP15" s="9" t="str">
        <f>if('raw 1'!CN14&lt;&gt;"x",if('raw 1'!CN14="OK",'raw 1'!JN14,'raw 1'!CN14),"")</f>
        <v>TLE</v>
      </c>
      <c r="CQ15" s="9" t="str">
        <f>if('raw 1'!CO14&lt;&gt;"x",if('raw 1'!CO14="OK",'raw 1'!JO14,'raw 1'!CO14),"")</f>
        <v>TLE</v>
      </c>
      <c r="CR15" s="9" t="str">
        <f>if('raw 1'!CP14&lt;&gt;"x",if('raw 1'!CP14="OK",'raw 1'!JP14,'raw 1'!CP14),"")</f>
        <v>TLE</v>
      </c>
      <c r="CS15" s="9">
        <f>if('raw 1'!CQ14&lt;&gt;"x",if('raw 1'!CQ14="OK",'raw 1'!JQ14,'raw 1'!CQ14),"")</f>
        <v>1</v>
      </c>
      <c r="CT15" s="9" t="str">
        <f>if('raw 1'!CR14&lt;&gt;"x",if('raw 1'!CR14="OK",'raw 1'!JR14,'raw 1'!CR14),"")</f>
        <v>TLE</v>
      </c>
      <c r="CU15" s="9" t="str">
        <f>if('raw 1'!CS14&lt;&gt;"x",if('raw 1'!CS14="OK",'raw 1'!JS14,'raw 1'!CS14),"")</f>
        <v/>
      </c>
      <c r="CV15" s="9">
        <f>if('raw 1'!CT14&lt;&gt;"x",if('raw 1'!CT14="OK",'raw 1'!JT14,'raw 1'!CT14),"")</f>
        <v>1</v>
      </c>
      <c r="CW15" s="9">
        <f>if('raw 1'!CU14&lt;&gt;"x",if('raw 1'!CU14="OK",'raw 1'!JU14,'raw 1'!CU14),"")</f>
        <v>1</v>
      </c>
      <c r="CX15" s="9" t="str">
        <f>if('raw 1'!CV14&lt;&gt;"x",if('raw 1'!CV14="OK",'raw 1'!JV14,'raw 1'!CV14),"")</f>
        <v>WA</v>
      </c>
      <c r="CY15" s="9" t="str">
        <f>if('raw 1'!CW14&lt;&gt;"x",if('raw 1'!CW14="OK",'raw 1'!JW14,'raw 1'!CW14),"")</f>
        <v>WA</v>
      </c>
      <c r="CZ15" s="9" t="str">
        <f>if('raw 1'!CX14&lt;&gt;"x",if('raw 1'!CX14="OK",'raw 1'!JX14,'raw 1'!CX14),"")</f>
        <v>WA</v>
      </c>
      <c r="DA15" s="9" t="str">
        <f>if('raw 1'!CY14&lt;&gt;"x",if('raw 1'!CY14="OK",'raw 1'!JY14,'raw 1'!CY14),"")</f>
        <v>TLE</v>
      </c>
      <c r="DB15" s="9" t="str">
        <f>if('raw 1'!CZ14&lt;&gt;"x",if('raw 1'!CZ14="OK",'raw 1'!JZ14,'raw 1'!CZ14),"")</f>
        <v>WA</v>
      </c>
      <c r="DC15" s="9" t="str">
        <f>if('raw 1'!DA14&lt;&gt;"x",if('raw 1'!DA14="OK",'raw 1'!KA14,'raw 1'!DA14),"")</f>
        <v>WA</v>
      </c>
      <c r="DD15" s="9" t="str">
        <f>if('raw 1'!DB14&lt;&gt;"x",if('raw 1'!DB14="OK",'raw 1'!KB14,'raw 1'!DB14),"")</f>
        <v>WA</v>
      </c>
      <c r="DE15" s="9" t="str">
        <f>if('raw 1'!DC14&lt;&gt;"x",if('raw 1'!DC14="OK",'raw 1'!KC14,'raw 1'!DC14),"")</f>
        <v>WA</v>
      </c>
      <c r="DF15" s="9">
        <f>if('raw 1'!DD14&lt;&gt;"x",if('raw 1'!DD14="OK",'raw 1'!KD14,'raw 1'!DD14),"")</f>
        <v>1</v>
      </c>
      <c r="DG15" s="9">
        <f>if('raw 1'!DE14&lt;&gt;"x",if('raw 1'!DE14="OK",'raw 1'!KE14,'raw 1'!DE14),"")</f>
        <v>1</v>
      </c>
      <c r="DH15" s="9">
        <f>if('raw 1'!DF14&lt;&gt;"x",if('raw 1'!DF14="OK",'raw 1'!KF14,'raw 1'!DF14),"")</f>
        <v>1</v>
      </c>
      <c r="DI15" s="9">
        <f>if('raw 1'!DG14&lt;&gt;"x",if('raw 1'!DG14="OK",'raw 1'!KG14,'raw 1'!DG14),"")</f>
        <v>1</v>
      </c>
      <c r="DJ15" s="9">
        <f>if('raw 1'!DH14&lt;&gt;"x",if('raw 1'!DH14="OK",'raw 1'!KH14,'raw 1'!DH14),"")</f>
        <v>1</v>
      </c>
      <c r="DK15" s="9">
        <f>if('raw 1'!DI14&lt;&gt;"x",if('raw 1'!DI14="OK",'raw 1'!KI14,'raw 1'!DI14),"")</f>
        <v>1</v>
      </c>
      <c r="DL15" s="9" t="str">
        <f>if('raw 1'!DJ14&lt;&gt;"x",if('raw 1'!DJ14="OK",'raw 1'!KJ14,'raw 1'!DJ14),"")</f>
        <v>WA</v>
      </c>
      <c r="DM15" s="9" t="str">
        <f>if('raw 1'!DK14&lt;&gt;"x",if('raw 1'!DK14="OK",'raw 1'!KK14,'raw 1'!DK14),"")</f>
        <v>WA</v>
      </c>
      <c r="DN15" s="9" t="str">
        <f>if('raw 1'!DL14&lt;&gt;"x",if('raw 1'!DL14="OK",'raw 1'!KL14,'raw 1'!DL14),"")</f>
        <v>WA</v>
      </c>
      <c r="DO15" s="9" t="str">
        <f>if('raw 1'!DM14&lt;&gt;"x",if('raw 1'!DM14="OK",'raw 1'!KM14,'raw 1'!DM14),"")</f>
        <v>WA</v>
      </c>
      <c r="DP15" s="9" t="str">
        <f>if('raw 1'!DN14&lt;&gt;"x",if('raw 1'!DN14="OK",'raw 1'!KN14,'raw 1'!DN14),"")</f>
        <v>WA</v>
      </c>
      <c r="DQ15" s="9" t="str">
        <f>if('raw 1'!DO14&lt;&gt;"x",if('raw 1'!DO14="OK",'raw 1'!KO14,'raw 1'!DO14),"")</f>
        <v>WA</v>
      </c>
      <c r="DR15" s="9" t="str">
        <f>if('raw 1'!DP14&lt;&gt;"x",if('raw 1'!DP14="OK",'raw 1'!KP14,'raw 1'!DP14),"")</f>
        <v>WA</v>
      </c>
      <c r="DS15" s="9" t="str">
        <f>if('raw 1'!DQ14&lt;&gt;"x",if('raw 1'!DQ14="OK",'raw 1'!KQ14,'raw 1'!DQ14),"")</f>
        <v>WA</v>
      </c>
      <c r="DT15" s="9" t="str">
        <f>if('raw 1'!DR14&lt;&gt;"x",if('raw 1'!DR14="OK",'raw 1'!KR14,'raw 1'!DR14),"")</f>
        <v>WA</v>
      </c>
      <c r="DU15" s="9" t="str">
        <f>if('raw 1'!DS14&lt;&gt;"x",if('raw 1'!DS14="OK",'raw 1'!KS14,'raw 1'!DS14),"")</f>
        <v>WA</v>
      </c>
      <c r="DV15" s="9" t="str">
        <f>if('raw 1'!DT14&lt;&gt;"x",if('raw 1'!DT14="OK",'raw 1'!KT14,'raw 1'!DT14),"")</f>
        <v>WA</v>
      </c>
      <c r="DW15" s="9" t="str">
        <f>if('raw 1'!DU14&lt;&gt;"x",if('raw 1'!DU14="OK",'raw 1'!KU14,'raw 1'!DU14),"")</f>
        <v>WA</v>
      </c>
      <c r="DX15" s="9" t="str">
        <f>if('raw 1'!DV14&lt;&gt;"x",if('raw 1'!DV14="OK",'raw 1'!KV14,'raw 1'!DV14),"")</f>
        <v>WA</v>
      </c>
      <c r="DY15" s="9" t="str">
        <f>if('raw 1'!DW14&lt;&gt;"x",if('raw 1'!DW14="OK",'raw 1'!KW14,'raw 1'!DW14),"")</f>
        <v>WA</v>
      </c>
      <c r="DZ15" s="9" t="str">
        <f>if('raw 1'!DX14&lt;&gt;"x",if('raw 1'!DX14="OK",'raw 1'!KX14,'raw 1'!DX14),"")</f>
        <v>WA</v>
      </c>
      <c r="EA15" s="9" t="str">
        <f>if('raw 1'!DY14&lt;&gt;"x",if('raw 1'!DY14="OK",'raw 1'!KY14,'raw 1'!DY14),"")</f>
        <v>WA</v>
      </c>
      <c r="EB15" s="9" t="str">
        <f>if('raw 1'!DZ14&lt;&gt;"x",if('raw 1'!DZ14="OK",'raw 1'!KZ14,'raw 1'!DZ14),"")</f>
        <v/>
      </c>
      <c r="EC15" s="9" t="str">
        <f>if('raw 1'!EA14&lt;&gt;"x",if('raw 1'!EA14="OK",'raw 1'!LA14,'raw 1'!EA14),"")</f>
        <v>-</v>
      </c>
      <c r="ED15" s="9" t="str">
        <f>if('raw 1'!EB14&lt;&gt;"x",if('raw 1'!EB14="OK",'raw 1'!LB14,'raw 1'!EB14),"")</f>
        <v>-</v>
      </c>
      <c r="EE15" s="9" t="str">
        <f>if('raw 1'!EC14&lt;&gt;"x",if('raw 1'!EC14="OK",'raw 1'!LC14,'raw 1'!EC14),"")</f>
        <v>-</v>
      </c>
      <c r="EF15" s="9" t="str">
        <f>if('raw 1'!ED14&lt;&gt;"x",if('raw 1'!ED14="OK",'raw 1'!LD14,'raw 1'!ED14),"")</f>
        <v>-</v>
      </c>
      <c r="EG15" s="9" t="str">
        <f>if('raw 1'!EE14&lt;&gt;"x",if('raw 1'!EE14="OK",'raw 1'!LE14,'raw 1'!EE14),"")</f>
        <v>-</v>
      </c>
      <c r="EH15" s="9" t="str">
        <f>if('raw 1'!EF14&lt;&gt;"x",if('raw 1'!EF14="OK",'raw 1'!LF14,'raw 1'!EF14),"")</f>
        <v>-</v>
      </c>
      <c r="EI15" s="9" t="str">
        <f>if('raw 1'!EG14&lt;&gt;"x",if('raw 1'!EG14="OK",'raw 1'!LG14,'raw 1'!EG14),"")</f>
        <v>-</v>
      </c>
      <c r="EJ15" s="9" t="str">
        <f>if('raw 1'!EH14&lt;&gt;"x",if('raw 1'!EH14="OK",'raw 1'!LH14,'raw 1'!EH14),"")</f>
        <v>-</v>
      </c>
      <c r="EK15" s="9" t="str">
        <f>if('raw 1'!EI14&lt;&gt;"x",if('raw 1'!EI14="OK",'raw 1'!LI14,'raw 1'!EI14),"")</f>
        <v>-</v>
      </c>
      <c r="EL15" s="9" t="str">
        <f>if('raw 1'!EJ14&lt;&gt;"x",if('raw 1'!EJ14="OK",'raw 1'!LJ14,'raw 1'!EJ14),"")</f>
        <v>-</v>
      </c>
      <c r="EM15" s="9" t="str">
        <f>if('raw 1'!EK14&lt;&gt;"x",if('raw 1'!EK14="OK",'raw 1'!LK14,'raw 1'!EK14),"")</f>
        <v>-</v>
      </c>
      <c r="EN15" s="9" t="str">
        <f>if('raw 1'!EL14&lt;&gt;"x",if('raw 1'!EL14="OK",'raw 1'!LL14,'raw 1'!EL14),"")</f>
        <v>-</v>
      </c>
      <c r="EO15" s="9" t="str">
        <f>if('raw 1'!EM14&lt;&gt;"x",if('raw 1'!EM14="OK",'raw 1'!LM14,'raw 1'!EM14),"")</f>
        <v>-</v>
      </c>
      <c r="EP15" s="9" t="str">
        <f>if('raw 1'!EN14&lt;&gt;"x",if('raw 1'!EN14="OK",'raw 1'!LN14,'raw 1'!EN14),"")</f>
        <v>-</v>
      </c>
      <c r="EQ15" s="9" t="str">
        <f>if('raw 1'!EO14&lt;&gt;"x",if('raw 1'!EO14="OK",'raw 1'!LO14,'raw 1'!EO14),"")</f>
        <v>-</v>
      </c>
      <c r="ER15" s="9" t="str">
        <f>if('raw 1'!EP14&lt;&gt;"x",if('raw 1'!EP14="OK",'raw 1'!LP14,'raw 1'!EP14),"")</f>
        <v>-</v>
      </c>
      <c r="ES15" s="9" t="str">
        <f>if('raw 1'!EQ14&lt;&gt;"x",if('raw 1'!EQ14="OK",'raw 1'!LQ14,'raw 1'!EQ14),"")</f>
        <v/>
      </c>
      <c r="ET15" s="9" t="str">
        <f>if('raw 1'!ER14&lt;&gt;"x",if('raw 1'!ER14="OK",'raw 1'!LR14,'raw 1'!ER14),"")</f>
        <v>-</v>
      </c>
      <c r="EU15" s="9" t="str">
        <f>if('raw 1'!ES14&lt;&gt;"x",if('raw 1'!ES14="OK",'raw 1'!LS14,'raw 1'!ES14),"")</f>
        <v>-</v>
      </c>
      <c r="EV15" s="9" t="str">
        <f>if('raw 1'!ET14&lt;&gt;"x",if('raw 1'!ET14="OK",'raw 1'!LT14,'raw 1'!ET14),"")</f>
        <v>-</v>
      </c>
      <c r="EW15" s="9" t="str">
        <f>if('raw 1'!EU14&lt;&gt;"x",if('raw 1'!EU14="OK",'raw 1'!LU14,'raw 1'!EU14),"")</f>
        <v>-</v>
      </c>
      <c r="EX15" s="9" t="str">
        <f>if('raw 1'!EV14&lt;&gt;"x",if('raw 1'!EV14="OK",'raw 1'!LV14,'raw 1'!EV14),"")</f>
        <v>-</v>
      </c>
      <c r="EY15" s="9" t="str">
        <f>if('raw 1'!EW14&lt;&gt;"x",if('raw 1'!EW14="OK",'raw 1'!LW14,'raw 1'!EW14),"")</f>
        <v>-</v>
      </c>
      <c r="EZ15" s="9" t="str">
        <f>if('raw 1'!EX14&lt;&gt;"x",if('raw 1'!EX14="OK",'raw 1'!LX14,'raw 1'!EX14),"")</f>
        <v>-</v>
      </c>
      <c r="FA15" s="9" t="str">
        <f>if('raw 1'!EY14&lt;&gt;"x",if('raw 1'!EY14="OK",'raw 1'!LY14,'raw 1'!EY14),"")</f>
        <v>-</v>
      </c>
      <c r="FB15" s="9" t="str">
        <f>if('raw 1'!EZ14&lt;&gt;"x",if('raw 1'!EZ14="OK",'raw 1'!LZ14,'raw 1'!EZ14),"")</f>
        <v>-</v>
      </c>
      <c r="FC15" s="9" t="str">
        <f>if('raw 1'!FA14&lt;&gt;"x",if('raw 1'!FA14="OK",'raw 1'!MA14,'raw 1'!FA14),"")</f>
        <v>-</v>
      </c>
      <c r="FD15" s="9" t="str">
        <f>if('raw 1'!FB14&lt;&gt;"x",if('raw 1'!FB14="OK",'raw 1'!MB14,'raw 1'!FB14),"")</f>
        <v>-</v>
      </c>
      <c r="FE15" s="9" t="str">
        <f>if('raw 1'!FC14&lt;&gt;"x",if('raw 1'!FC14="OK",'raw 1'!MC14,'raw 1'!FC14),"")</f>
        <v>-</v>
      </c>
      <c r="FF15" s="9" t="str">
        <f>if('raw 1'!FD14&lt;&gt;"x",if('raw 1'!FD14="OK",'raw 1'!MD14,'raw 1'!FD14),"")</f>
        <v>-</v>
      </c>
      <c r="FG15" s="9" t="str">
        <f>if('raw 1'!FE14&lt;&gt;"x",if('raw 1'!FE14="OK",'raw 1'!ME14,'raw 1'!FE14),"")</f>
        <v>-</v>
      </c>
      <c r="FH15" s="9" t="str">
        <f>if('raw 1'!FF14&lt;&gt;"x",if('raw 1'!FF14="OK",'raw 1'!MF14,'raw 1'!FF14),"")</f>
        <v>-</v>
      </c>
      <c r="FI15" s="9" t="str">
        <f>if('raw 1'!FG14&lt;&gt;"x",if('raw 1'!FG14="OK",'raw 1'!MG14,'raw 1'!FG14),"")</f>
        <v>-</v>
      </c>
      <c r="FJ15" s="9" t="str">
        <f>if('raw 1'!FH14&lt;&gt;"x",if('raw 1'!FH14="OK",'raw 1'!MH14,'raw 1'!FH14),"")</f>
        <v>-</v>
      </c>
      <c r="FK15" s="9" t="str">
        <f>if('raw 1'!FI14&lt;&gt;"x",if('raw 1'!FI14="OK",'raw 1'!MI14,'raw 1'!FI14),"")</f>
        <v>-</v>
      </c>
      <c r="FL15" s="9" t="str">
        <f>if('raw 1'!FJ14&lt;&gt;"x",if('raw 1'!FJ14="OK",'raw 1'!MJ14,'raw 1'!FJ14),"")</f>
        <v>-</v>
      </c>
      <c r="FM15" s="9" t="str">
        <f>if('raw 1'!FK14&lt;&gt;"x",if('raw 1'!FK14="OK",'raw 1'!MK14,'raw 1'!FK14),"")</f>
        <v>-</v>
      </c>
      <c r="FN15" s="9" t="str">
        <f>if('raw 1'!FL14&lt;&gt;"x",if('raw 1'!FL14="OK",'raw 1'!ML14,'raw 1'!FL14),"")</f>
        <v>-</v>
      </c>
      <c r="FO15" s="9" t="str">
        <f>if('raw 1'!FM14&lt;&gt;"x",if('raw 1'!FM14="OK",'raw 1'!MM14,'raw 1'!FM14),"")</f>
        <v>-</v>
      </c>
      <c r="FP15" s="9" t="str">
        <f>if('raw 1'!FN14&lt;&gt;"x",if('raw 1'!FN14="OK",'raw 1'!MN14,'raw 1'!FN14),"")</f>
        <v>-</v>
      </c>
      <c r="FQ15" s="9" t="str">
        <f>if('raw 1'!FO14&lt;&gt;"x",if('raw 1'!FO14="OK",'raw 1'!MO14,'raw 1'!FO14),"")</f>
        <v>-</v>
      </c>
      <c r="FR15" s="9" t="str">
        <f>if('raw 1'!FP14&lt;&gt;"x",if('raw 1'!FP14="OK",'raw 1'!MP14,'raw 1'!FP14),"")</f>
        <v>-</v>
      </c>
      <c r="FS15" s="9" t="str">
        <f>if('raw 1'!FQ14&lt;&gt;"x",if('raw 1'!FQ14="OK",'raw 1'!MQ14,'raw 1'!FQ14),"")</f>
        <v>-</v>
      </c>
      <c r="FT15" s="9" t="str">
        <f>if('raw 1'!FR14&lt;&gt;"x",if('raw 1'!FR14="OK",'raw 1'!MR14,'raw 1'!FR14),"")</f>
        <v>-</v>
      </c>
      <c r="FU15" s="9" t="str">
        <f>if('raw 1'!FS14&lt;&gt;"x",if('raw 1'!FS14="OK",'raw 1'!MS14,'raw 1'!FS14),"")</f>
        <v>-</v>
      </c>
      <c r="FV15" s="9" t="str">
        <f>if('raw 1'!FT14&lt;&gt;"x",if('raw 1'!FT14="OK",'raw 1'!MT14,'raw 1'!FT14),"")</f>
        <v/>
      </c>
      <c r="FW15" s="9" t="str">
        <f>if('raw 1'!FU14&lt;&gt;"x",if('raw 1'!FU14="OK",'raw 1'!MU14,'raw 1'!FU14),"")</f>
        <v>-</v>
      </c>
      <c r="FX15" s="9" t="str">
        <f>if('raw 1'!FV14&lt;&gt;"x",if('raw 1'!FV14="OK",'raw 1'!MV14,'raw 1'!FV14),"")</f>
        <v>-</v>
      </c>
      <c r="FY15" s="9" t="str">
        <f>if('raw 1'!FW14&lt;&gt;"x",if('raw 1'!FW14="OK",'raw 1'!MW14,'raw 1'!FW14),"")</f>
        <v>-</v>
      </c>
      <c r="FZ15" s="9" t="str">
        <f>if('raw 1'!FX14&lt;&gt;"x",if('raw 1'!FX14="OK",'raw 1'!MX14,'raw 1'!FX14),"")</f>
        <v>-</v>
      </c>
      <c r="GA15" s="9" t="str">
        <f>if('raw 1'!FY14&lt;&gt;"x",if('raw 1'!FY14="OK",'raw 1'!MY14,'raw 1'!FY14),"")</f>
        <v>-</v>
      </c>
      <c r="GB15" s="9" t="str">
        <f>if('raw 1'!FZ14&lt;&gt;"x",if('raw 1'!FZ14="OK",'raw 1'!MZ14,'raw 1'!FZ14),"")</f>
        <v>-</v>
      </c>
      <c r="GC15" s="9" t="str">
        <f>if('raw 1'!GA14&lt;&gt;"x",if('raw 1'!GA14="OK",'raw 1'!NA14,'raw 1'!GA14),"")</f>
        <v>-</v>
      </c>
      <c r="GD15" s="9" t="str">
        <f>if('raw 1'!GB14&lt;&gt;"x",if('raw 1'!GB14="OK",'raw 1'!NB14,'raw 1'!GB14),"")</f>
        <v>-</v>
      </c>
      <c r="GE15" s="9" t="str">
        <f>if('raw 1'!GC14&lt;&gt;"x",if('raw 1'!GC14="OK",'raw 1'!NC14,'raw 1'!GC14),"")</f>
        <v>-</v>
      </c>
      <c r="GF15" s="9" t="str">
        <f>if('raw 1'!GD14&lt;&gt;"x",if('raw 1'!GD14="OK",'raw 1'!ND14,'raw 1'!GD14),"")</f>
        <v>-</v>
      </c>
      <c r="GG15" s="9" t="str">
        <f>if('raw 1'!GE14&lt;&gt;"x",if('raw 1'!GE14="OK",'raw 1'!NE14,'raw 1'!GE14),"")</f>
        <v>-</v>
      </c>
      <c r="GH15" s="9" t="str">
        <f>if('raw 1'!GF14&lt;&gt;"x",if('raw 1'!GF14="OK",'raw 1'!NF14,'raw 1'!GF14),"")</f>
        <v>-</v>
      </c>
      <c r="GI15" s="9" t="str">
        <f>if('raw 1'!GG14&lt;&gt;"x",if('raw 1'!GG14="OK",'raw 1'!NG14,'raw 1'!GG14),"")</f>
        <v>-</v>
      </c>
      <c r="GJ15" s="9" t="str">
        <f>if('raw 1'!GH14&lt;&gt;"x",if('raw 1'!GH14="OK",'raw 1'!NH14,'raw 1'!GH14),"")</f>
        <v>-</v>
      </c>
      <c r="GK15" s="9" t="str">
        <f>if('raw 1'!GI14&lt;&gt;"x",if('raw 1'!GI14="OK",'raw 1'!NI14,'raw 1'!GI14),"")</f>
        <v>-</v>
      </c>
      <c r="GL15" s="9" t="str">
        <f>if('raw 1'!GJ14&lt;&gt;"x",if('raw 1'!GJ14="OK",'raw 1'!NJ14,'raw 1'!GJ14),"")</f>
        <v>-</v>
      </c>
      <c r="GM15" s="9" t="str">
        <f>if('raw 1'!GK14&lt;&gt;"x",if('raw 1'!GK14="OK",'raw 1'!NK14,'raw 1'!GK14),"")</f>
        <v>-</v>
      </c>
      <c r="GN15" s="9" t="str">
        <f>if('raw 1'!GL14&lt;&gt;"x",if('raw 1'!GL14="OK",'raw 1'!NL14,'raw 1'!GL14),"")</f>
        <v>-</v>
      </c>
      <c r="GO15" s="9" t="str">
        <f>if('raw 1'!GM14&lt;&gt;"x",if('raw 1'!GM14="OK",'raw 1'!NM14,'raw 1'!GM14),"")</f>
        <v>-</v>
      </c>
      <c r="GP15" s="9" t="str">
        <f>if('raw 1'!GN14&lt;&gt;"x",if('raw 1'!GN14="OK",'raw 1'!NN14,'raw 1'!GN14),"")</f>
        <v>-</v>
      </c>
      <c r="GQ15" s="9" t="str">
        <f>if('raw 1'!GO14&lt;&gt;"x",if('raw 1'!GO14="OK",'raw 1'!NO14,'raw 1'!GO14),"")</f>
        <v>-</v>
      </c>
      <c r="GR15" s="9" t="str">
        <f>if('raw 1'!GP14&lt;&gt;"x",if('raw 1'!GP14="OK",'raw 1'!NP14,'raw 1'!GP14),"")</f>
        <v>-</v>
      </c>
      <c r="GS15" s="9" t="str">
        <f>if('raw 1'!GQ14&lt;&gt;"x",if('raw 1'!GQ14="OK",'raw 1'!NQ14,'raw 1'!GQ14),"")</f>
        <v>-</v>
      </c>
      <c r="GT15" s="9" t="str">
        <f>if('raw 1'!GR14&lt;&gt;"x",if('raw 1'!GR14="OK",'raw 1'!NR14,'raw 1'!GR14),"")</f>
        <v>-</v>
      </c>
      <c r="GU15" s="9" t="str">
        <f>if('raw 1'!GS14&lt;&gt;"x",if('raw 1'!GS14="OK",'raw 1'!NS14,'raw 1'!GS14),"")</f>
        <v/>
      </c>
    </row>
    <row r="16">
      <c r="A16" s="5"/>
      <c r="B16" s="5"/>
      <c r="C16" s="5" t="str">
        <f>if(B16="d","diskv. iz ciklusa",if(B16="d1","diskv. iz kruga",if($E16="ODOBREN",(if(countif(H:H,"="&amp;H16)=1,countif(H:H,"&gt;"&amp;H16)+1,concatenate(countif(H:H,"&gt;"&amp;H16)+1," - ",countif(H:H,"&gt;="&amp;H16)))),empty)))</f>
        <v>10 - 16</v>
      </c>
      <c r="D16" s="6" t="str">
        <f>'raw 1'!B15</f>
        <v>maksbiiii</v>
      </c>
      <c r="E16" s="6" t="str">
        <f>'raw 1'!F15</f>
        <v>ODOBREN</v>
      </c>
      <c r="F16" s="6" t="str">
        <f>if($E16="ODOBREN",'raw 1'!C15,"")</f>
        <v>Andrija</v>
      </c>
      <c r="G16" s="6" t="str">
        <f>if($E16="ODOBREN",'raw 1'!D15,"")</f>
        <v>Maksimović</v>
      </c>
      <c r="H16" s="7">
        <f>if($E16="ODOBREN",I16,empty)</f>
        <v>200</v>
      </c>
      <c r="I16" s="7">
        <f>if(B16&lt;&gt;"d",IF(M16 = "A", SUM(R16:T16), SUM(O16:Q16)),empty)</f>
        <v>200</v>
      </c>
      <c r="J16" s="6" t="str">
        <f>if($E16="ODOBREN",'raw 1'!G15,"")</f>
        <v>Kragujevac</v>
      </c>
      <c r="K16" s="6" t="str">
        <f>if($E16="ODOBREN",'raw 1'!H15,"")</f>
        <v>Prva kragujevačka gimnazija</v>
      </c>
      <c r="L16" s="6" t="str">
        <f>if($E16="ODOBREN",'raw 1'!I15,"")</f>
        <v>I</v>
      </c>
      <c r="M16" s="6" t="str">
        <f>if($E16="ODOBREN",'raw 1'!J15,"")</f>
        <v>B</v>
      </c>
      <c r="N16" s="6" t="str">
        <f>if($E16="ODOBREN",'raw 1'!K16,"")</f>
        <v/>
      </c>
      <c r="O16" s="8">
        <f>'raw 1'!M15</f>
        <v>100</v>
      </c>
      <c r="P16" s="9">
        <f>'raw 1'!N15</f>
        <v>100</v>
      </c>
      <c r="Q16" s="9">
        <f>'raw 1'!O15</f>
        <v>0</v>
      </c>
      <c r="R16" s="9" t="str">
        <f>'raw 1'!P15</f>
        <v>-</v>
      </c>
      <c r="S16" s="9" t="str">
        <f>'raw 1'!Q15</f>
        <v>-</v>
      </c>
      <c r="T16" s="9" t="str">
        <f>'raw 1'!R15</f>
        <v>-</v>
      </c>
      <c r="U16" s="9" t="str">
        <f>if('raw 1'!S15&lt;&gt;"x",if('raw 1'!S15="OK",'raw 1'!GS15,'raw 1'!S15),"")</f>
        <v/>
      </c>
      <c r="V16" s="9" t="str">
        <f>if('raw 1'!T15&lt;&gt;"x",if('raw 1'!T15="OK",'raw 1'!GT15,'raw 1'!T15),"")</f>
        <v/>
      </c>
      <c r="W16" s="9">
        <f>if('raw 1'!U15&lt;&gt;"x",if('raw 1'!U15="OK",'raw 1'!GU15,'raw 1'!U15),"")</f>
        <v>1</v>
      </c>
      <c r="X16" s="9">
        <f>if('raw 1'!V15&lt;&gt;"x",if('raw 1'!V15="OK",'raw 1'!GV15,'raw 1'!V15),"")</f>
        <v>1</v>
      </c>
      <c r="Y16" s="9">
        <f>if('raw 1'!W15&lt;&gt;"x",if('raw 1'!W15="OK",'raw 1'!GW15,'raw 1'!W15),"")</f>
        <v>1</v>
      </c>
      <c r="Z16" s="9">
        <f>if('raw 1'!X15&lt;&gt;"x",if('raw 1'!X15="OK",'raw 1'!GX15,'raw 1'!X15),"")</f>
        <v>1</v>
      </c>
      <c r="AA16" s="9">
        <f>if('raw 1'!Y15&lt;&gt;"x",if('raw 1'!Y15="OK",'raw 1'!GY15,'raw 1'!Y15),"")</f>
        <v>1</v>
      </c>
      <c r="AB16" s="9">
        <f>if('raw 1'!Z15&lt;&gt;"x",if('raw 1'!Z15="OK",'raw 1'!GZ15,'raw 1'!Z15),"")</f>
        <v>1</v>
      </c>
      <c r="AC16" s="9">
        <f>if('raw 1'!AA15&lt;&gt;"x",if('raw 1'!AA15="OK",'raw 1'!HA15,'raw 1'!AA15),"")</f>
        <v>1</v>
      </c>
      <c r="AD16" s="9">
        <f>if('raw 1'!AB15&lt;&gt;"x",if('raw 1'!AB15="OK",'raw 1'!HB15,'raw 1'!AB15),"")</f>
        <v>1</v>
      </c>
      <c r="AE16" s="9">
        <f>if('raw 1'!AC15&lt;&gt;"x",if('raw 1'!AC15="OK",'raw 1'!HC15,'raw 1'!AC15),"")</f>
        <v>1</v>
      </c>
      <c r="AF16" s="9">
        <f>if('raw 1'!AD15&lt;&gt;"x",if('raw 1'!AD15="OK",'raw 1'!HD15,'raw 1'!AD15),"")</f>
        <v>1</v>
      </c>
      <c r="AG16" s="9">
        <f>if('raw 1'!AE15&lt;&gt;"x",if('raw 1'!AE15="OK",'raw 1'!HE15,'raw 1'!AE15),"")</f>
        <v>1</v>
      </c>
      <c r="AH16" s="9">
        <f>if('raw 1'!AF15&lt;&gt;"x",if('raw 1'!AF15="OK",'raw 1'!HF15,'raw 1'!AF15),"")</f>
        <v>1</v>
      </c>
      <c r="AI16" s="9">
        <f>if('raw 1'!AG15&lt;&gt;"x",if('raw 1'!AG15="OK",'raw 1'!HG15,'raw 1'!AG15),"")</f>
        <v>1</v>
      </c>
      <c r="AJ16" s="9">
        <f>if('raw 1'!AH15&lt;&gt;"x",if('raw 1'!AH15="OK",'raw 1'!HH15,'raw 1'!AH15),"")</f>
        <v>1</v>
      </c>
      <c r="AK16" s="9">
        <f>if('raw 1'!AI15&lt;&gt;"x",if('raw 1'!AI15="OK",'raw 1'!HI15,'raw 1'!AI15),"")</f>
        <v>1</v>
      </c>
      <c r="AL16" s="9">
        <f>if('raw 1'!AJ15&lt;&gt;"x",if('raw 1'!AJ15="OK",'raw 1'!HJ15,'raw 1'!AJ15),"")</f>
        <v>1</v>
      </c>
      <c r="AM16" s="9">
        <f>if('raw 1'!AK15&lt;&gt;"x",if('raw 1'!AK15="OK",'raw 1'!HK15,'raw 1'!AK15),"")</f>
        <v>1</v>
      </c>
      <c r="AN16" s="9">
        <f>if('raw 1'!AL15&lt;&gt;"x",if('raw 1'!AL15="OK",'raw 1'!HL15,'raw 1'!AL15),"")</f>
        <v>1</v>
      </c>
      <c r="AO16" s="9">
        <f>if('raw 1'!AM15&lt;&gt;"x",if('raw 1'!AM15="OK",'raw 1'!HM15,'raw 1'!AM15),"")</f>
        <v>1</v>
      </c>
      <c r="AP16" s="9">
        <f>if('raw 1'!AN15&lt;&gt;"x",if('raw 1'!AN15="OK",'raw 1'!HN15,'raw 1'!AN15),"")</f>
        <v>1</v>
      </c>
      <c r="AQ16" s="9">
        <f>if('raw 1'!AO15&lt;&gt;"x",if('raw 1'!AO15="OK",'raw 1'!HO15,'raw 1'!AO15),"")</f>
        <v>1</v>
      </c>
      <c r="AR16" s="9">
        <f>if('raw 1'!AP15&lt;&gt;"x",if('raw 1'!AP15="OK",'raw 1'!HP15,'raw 1'!AP15),"")</f>
        <v>1</v>
      </c>
      <c r="AS16" s="9">
        <f>if('raw 1'!AQ15&lt;&gt;"x",if('raw 1'!AQ15="OK",'raw 1'!HQ15,'raw 1'!AQ15),"")</f>
        <v>1</v>
      </c>
      <c r="AT16" s="9">
        <f>if('raw 1'!AR15&lt;&gt;"x",if('raw 1'!AR15="OK",'raw 1'!HR15,'raw 1'!AR15),"")</f>
        <v>1</v>
      </c>
      <c r="AU16" s="9">
        <f>if('raw 1'!AS15&lt;&gt;"x",if('raw 1'!AS15="OK",'raw 1'!HS15,'raw 1'!AS15),"")</f>
        <v>1</v>
      </c>
      <c r="AV16" s="9">
        <f>if('raw 1'!AT15&lt;&gt;"x",if('raw 1'!AT15="OK",'raw 1'!HT15,'raw 1'!AT15),"")</f>
        <v>1</v>
      </c>
      <c r="AW16" s="9">
        <f>if('raw 1'!AU15&lt;&gt;"x",if('raw 1'!AU15="OK",'raw 1'!HU15,'raw 1'!AU15),"")</f>
        <v>1</v>
      </c>
      <c r="AX16" s="9">
        <f>if('raw 1'!AV15&lt;&gt;"x",if('raw 1'!AV15="OK",'raw 1'!HV15,'raw 1'!AV15),"")</f>
        <v>1</v>
      </c>
      <c r="AY16" s="9">
        <f>if('raw 1'!AW15&lt;&gt;"x",if('raw 1'!AW15="OK",'raw 1'!HW15,'raw 1'!AW15),"")</f>
        <v>1</v>
      </c>
      <c r="AZ16" s="9">
        <f>if('raw 1'!AX15&lt;&gt;"x",if('raw 1'!AX15="OK",'raw 1'!HX15,'raw 1'!AX15),"")</f>
        <v>1</v>
      </c>
      <c r="BA16" s="9">
        <f>if('raw 1'!AY15&lt;&gt;"x",if('raw 1'!AY15="OK",'raw 1'!HY15,'raw 1'!AY15),"")</f>
        <v>1</v>
      </c>
      <c r="BB16" s="9">
        <f>if('raw 1'!AZ15&lt;&gt;"x",if('raw 1'!AZ15="OK",'raw 1'!HZ15,'raw 1'!AZ15),"")</f>
        <v>1</v>
      </c>
      <c r="BC16" s="9">
        <f>if('raw 1'!BA15&lt;&gt;"x",if('raw 1'!BA15="OK",'raw 1'!IA15,'raw 1'!BA15),"")</f>
        <v>1</v>
      </c>
      <c r="BD16" s="9">
        <f>if('raw 1'!BB15&lt;&gt;"x",if('raw 1'!BB15="OK",'raw 1'!IB15,'raw 1'!BB15),"")</f>
        <v>1</v>
      </c>
      <c r="BE16" s="9">
        <f>if('raw 1'!BC15&lt;&gt;"x",if('raw 1'!BC15="OK",'raw 1'!IC15,'raw 1'!BC15),"")</f>
        <v>1</v>
      </c>
      <c r="BF16" s="9">
        <f>if('raw 1'!BD15&lt;&gt;"x",if('raw 1'!BD15="OK",'raw 1'!ID15,'raw 1'!BD15),"")</f>
        <v>1</v>
      </c>
      <c r="BG16" s="9">
        <f>if('raw 1'!BE15&lt;&gt;"x",if('raw 1'!BE15="OK",'raw 1'!IE15,'raw 1'!BE15),"")</f>
        <v>1</v>
      </c>
      <c r="BH16" s="9">
        <f>if('raw 1'!BF15&lt;&gt;"x",if('raw 1'!BF15="OK",'raw 1'!IF15,'raw 1'!BF15),"")</f>
        <v>1</v>
      </c>
      <c r="BI16" s="9">
        <f>if('raw 1'!BG15&lt;&gt;"x",if('raw 1'!BG15="OK",'raw 1'!IG15,'raw 1'!BG15),"")</f>
        <v>1</v>
      </c>
      <c r="BJ16" s="9">
        <f>if('raw 1'!BH15&lt;&gt;"x",if('raw 1'!BH15="OK",'raw 1'!IH15,'raw 1'!BH15),"")</f>
        <v>1</v>
      </c>
      <c r="BK16" s="9">
        <f>if('raw 1'!BI15&lt;&gt;"x",if('raw 1'!BI15="OK",'raw 1'!II15,'raw 1'!BI15),"")</f>
        <v>1</v>
      </c>
      <c r="BL16" s="9">
        <f>if('raw 1'!BJ15&lt;&gt;"x",if('raw 1'!BJ15="OK",'raw 1'!IJ15,'raw 1'!BJ15),"")</f>
        <v>1</v>
      </c>
      <c r="BM16" s="9" t="str">
        <f>if('raw 1'!BK15&lt;&gt;"x",if('raw 1'!BK15="OK",'raw 1'!IK15,'raw 1'!BK15),"")</f>
        <v/>
      </c>
      <c r="BN16" s="9">
        <f>if('raw 1'!BL15&lt;&gt;"x",if('raw 1'!BL15="OK",'raw 1'!IL15,'raw 1'!BL15),"")</f>
        <v>1</v>
      </c>
      <c r="BO16" s="9">
        <f>if('raw 1'!BM15&lt;&gt;"x",if('raw 1'!BM15="OK",'raw 1'!IM15,'raw 1'!BM15),"")</f>
        <v>1</v>
      </c>
      <c r="BP16" s="9">
        <f>if('raw 1'!BN15&lt;&gt;"x",if('raw 1'!BN15="OK",'raw 1'!IN15,'raw 1'!BN15),"")</f>
        <v>1</v>
      </c>
      <c r="BQ16" s="9">
        <f>if('raw 1'!BO15&lt;&gt;"x",if('raw 1'!BO15="OK",'raw 1'!IO15,'raw 1'!BO15),"")</f>
        <v>1</v>
      </c>
      <c r="BR16" s="9">
        <f>if('raw 1'!BP15&lt;&gt;"x",if('raw 1'!BP15="OK",'raw 1'!IP15,'raw 1'!BP15),"")</f>
        <v>1</v>
      </c>
      <c r="BS16" s="9">
        <f>if('raw 1'!BQ15&lt;&gt;"x",if('raw 1'!BQ15="OK",'raw 1'!IQ15,'raw 1'!BQ15),"")</f>
        <v>1</v>
      </c>
      <c r="BT16" s="9">
        <f>if('raw 1'!BR15&lt;&gt;"x",if('raw 1'!BR15="OK",'raw 1'!IR15,'raw 1'!BR15),"")</f>
        <v>1</v>
      </c>
      <c r="BU16" s="9">
        <f>if('raw 1'!BS15&lt;&gt;"x",if('raw 1'!BS15="OK",'raw 1'!IS15,'raw 1'!BS15),"")</f>
        <v>1</v>
      </c>
      <c r="BV16" s="9">
        <f>if('raw 1'!BT15&lt;&gt;"x",if('raw 1'!BT15="OK",'raw 1'!IT15,'raw 1'!BT15),"")</f>
        <v>1</v>
      </c>
      <c r="BW16" s="9">
        <f>if('raw 1'!BU15&lt;&gt;"x",if('raw 1'!BU15="OK",'raw 1'!IU15,'raw 1'!BU15),"")</f>
        <v>1</v>
      </c>
      <c r="BX16" s="9">
        <f>if('raw 1'!BV15&lt;&gt;"x",if('raw 1'!BV15="OK",'raw 1'!IV15,'raw 1'!BV15),"")</f>
        <v>1</v>
      </c>
      <c r="BY16" s="9">
        <f>if('raw 1'!BW15&lt;&gt;"x",if('raw 1'!BW15="OK",'raw 1'!IW15,'raw 1'!BW15),"")</f>
        <v>1</v>
      </c>
      <c r="BZ16" s="9">
        <f>if('raw 1'!BX15&lt;&gt;"x",if('raw 1'!BX15="OK",'raw 1'!IX15,'raw 1'!BX15),"")</f>
        <v>1</v>
      </c>
      <c r="CA16" s="9">
        <f>if('raw 1'!BY15&lt;&gt;"x",if('raw 1'!BY15="OK",'raw 1'!IY15,'raw 1'!BY15),"")</f>
        <v>1</v>
      </c>
      <c r="CB16" s="9">
        <f>if('raw 1'!BZ15&lt;&gt;"x",if('raw 1'!BZ15="OK",'raw 1'!IZ15,'raw 1'!BZ15),"")</f>
        <v>1</v>
      </c>
      <c r="CC16" s="9">
        <f>if('raw 1'!CA15&lt;&gt;"x",if('raw 1'!CA15="OK",'raw 1'!JA15,'raw 1'!CA15),"")</f>
        <v>1</v>
      </c>
      <c r="CD16" s="9">
        <f>if('raw 1'!CB15&lt;&gt;"x",if('raw 1'!CB15="OK",'raw 1'!JB15,'raw 1'!CB15),"")</f>
        <v>1</v>
      </c>
      <c r="CE16" s="9">
        <f>if('raw 1'!CC15&lt;&gt;"x",if('raw 1'!CC15="OK",'raw 1'!JC15,'raw 1'!CC15),"")</f>
        <v>1</v>
      </c>
      <c r="CF16" s="9">
        <f>if('raw 1'!CD15&lt;&gt;"x",if('raw 1'!CD15="OK",'raw 1'!JD15,'raw 1'!CD15),"")</f>
        <v>1</v>
      </c>
      <c r="CG16" s="9">
        <f>if('raw 1'!CE15&lt;&gt;"x",if('raw 1'!CE15="OK",'raw 1'!JE15,'raw 1'!CE15),"")</f>
        <v>1</v>
      </c>
      <c r="CH16" s="9">
        <f>if('raw 1'!CF15&lt;&gt;"x",if('raw 1'!CF15="OK",'raw 1'!JF15,'raw 1'!CF15),"")</f>
        <v>1</v>
      </c>
      <c r="CI16" s="9">
        <f>if('raw 1'!CG15&lt;&gt;"x",if('raw 1'!CG15="OK",'raw 1'!JG15,'raw 1'!CG15),"")</f>
        <v>1</v>
      </c>
      <c r="CJ16" s="9">
        <f>if('raw 1'!CH15&lt;&gt;"x",if('raw 1'!CH15="OK",'raw 1'!JH15,'raw 1'!CH15),"")</f>
        <v>1</v>
      </c>
      <c r="CK16" s="9">
        <f>if('raw 1'!CI15&lt;&gt;"x",if('raw 1'!CI15="OK",'raw 1'!JI15,'raw 1'!CI15),"")</f>
        <v>1</v>
      </c>
      <c r="CL16" s="9">
        <f>if('raw 1'!CJ15&lt;&gt;"x",if('raw 1'!CJ15="OK",'raw 1'!JJ15,'raw 1'!CJ15),"")</f>
        <v>1</v>
      </c>
      <c r="CM16" s="9">
        <f>if('raw 1'!CK15&lt;&gt;"x",if('raw 1'!CK15="OK",'raw 1'!JK15,'raw 1'!CK15),"")</f>
        <v>1</v>
      </c>
      <c r="CN16" s="9">
        <f>if('raw 1'!CL15&lt;&gt;"x",if('raw 1'!CL15="OK",'raw 1'!JL15,'raw 1'!CL15),"")</f>
        <v>1</v>
      </c>
      <c r="CO16" s="9">
        <f>if('raw 1'!CM15&lt;&gt;"x",if('raw 1'!CM15="OK",'raw 1'!JM15,'raw 1'!CM15),"")</f>
        <v>1</v>
      </c>
      <c r="CP16" s="9">
        <f>if('raw 1'!CN15&lt;&gt;"x",if('raw 1'!CN15="OK",'raw 1'!JN15,'raw 1'!CN15),"")</f>
        <v>1</v>
      </c>
      <c r="CQ16" s="9">
        <f>if('raw 1'!CO15&lt;&gt;"x",if('raw 1'!CO15="OK",'raw 1'!JO15,'raw 1'!CO15),"")</f>
        <v>1</v>
      </c>
      <c r="CR16" s="9">
        <f>if('raw 1'!CP15&lt;&gt;"x",if('raw 1'!CP15="OK",'raw 1'!JP15,'raw 1'!CP15),"")</f>
        <v>1</v>
      </c>
      <c r="CS16" s="9">
        <f>if('raw 1'!CQ15&lt;&gt;"x",if('raw 1'!CQ15="OK",'raw 1'!JQ15,'raw 1'!CQ15),"")</f>
        <v>1</v>
      </c>
      <c r="CT16" s="9">
        <f>if('raw 1'!CR15&lt;&gt;"x",if('raw 1'!CR15="OK",'raw 1'!JR15,'raw 1'!CR15),"")</f>
        <v>1</v>
      </c>
      <c r="CU16" s="9" t="str">
        <f>if('raw 1'!CS15&lt;&gt;"x",if('raw 1'!CS15="OK",'raw 1'!JS15,'raw 1'!CS15),"")</f>
        <v/>
      </c>
      <c r="CV16" s="9" t="str">
        <f>if('raw 1'!CT15&lt;&gt;"x",if('raw 1'!CT15="OK",'raw 1'!JT15,'raw 1'!CT15),"")</f>
        <v>CE</v>
      </c>
      <c r="CW16" s="9" t="str">
        <f>if('raw 1'!CU15&lt;&gt;"x",if('raw 1'!CU15="OK",'raw 1'!JU15,'raw 1'!CU15),"")</f>
        <v>CE</v>
      </c>
      <c r="CX16" s="9" t="str">
        <f>if('raw 1'!CV15&lt;&gt;"x",if('raw 1'!CV15="OK",'raw 1'!JV15,'raw 1'!CV15),"")</f>
        <v>CE</v>
      </c>
      <c r="CY16" s="9" t="str">
        <f>if('raw 1'!CW15&lt;&gt;"x",if('raw 1'!CW15="OK",'raw 1'!JW15,'raw 1'!CW15),"")</f>
        <v>CE</v>
      </c>
      <c r="CZ16" s="9" t="str">
        <f>if('raw 1'!CX15&lt;&gt;"x",if('raw 1'!CX15="OK",'raw 1'!JX15,'raw 1'!CX15),"")</f>
        <v>CE</v>
      </c>
      <c r="DA16" s="9" t="str">
        <f>if('raw 1'!CY15&lt;&gt;"x",if('raw 1'!CY15="OK",'raw 1'!JY15,'raw 1'!CY15),"")</f>
        <v>CE</v>
      </c>
      <c r="DB16" s="9" t="str">
        <f>if('raw 1'!CZ15&lt;&gt;"x",if('raw 1'!CZ15="OK",'raw 1'!JZ15,'raw 1'!CZ15),"")</f>
        <v>CE</v>
      </c>
      <c r="DC16" s="9" t="str">
        <f>if('raw 1'!DA15&lt;&gt;"x",if('raw 1'!DA15="OK",'raw 1'!KA15,'raw 1'!DA15),"")</f>
        <v>CE</v>
      </c>
      <c r="DD16" s="9" t="str">
        <f>if('raw 1'!DB15&lt;&gt;"x",if('raw 1'!DB15="OK",'raw 1'!KB15,'raw 1'!DB15),"")</f>
        <v>CE</v>
      </c>
      <c r="DE16" s="9" t="str">
        <f>if('raw 1'!DC15&lt;&gt;"x",if('raw 1'!DC15="OK",'raw 1'!KC15,'raw 1'!DC15),"")</f>
        <v>CE</v>
      </c>
      <c r="DF16" s="9" t="str">
        <f>if('raw 1'!DD15&lt;&gt;"x",if('raw 1'!DD15="OK",'raw 1'!KD15,'raw 1'!DD15),"")</f>
        <v>CE</v>
      </c>
      <c r="DG16" s="9" t="str">
        <f>if('raw 1'!DE15&lt;&gt;"x",if('raw 1'!DE15="OK",'raw 1'!KE15,'raw 1'!DE15),"")</f>
        <v>CE</v>
      </c>
      <c r="DH16" s="9" t="str">
        <f>if('raw 1'!DF15&lt;&gt;"x",if('raw 1'!DF15="OK",'raw 1'!KF15,'raw 1'!DF15),"")</f>
        <v>CE</v>
      </c>
      <c r="DI16" s="9" t="str">
        <f>if('raw 1'!DG15&lt;&gt;"x",if('raw 1'!DG15="OK",'raw 1'!KG15,'raw 1'!DG15),"")</f>
        <v>CE</v>
      </c>
      <c r="DJ16" s="9" t="str">
        <f>if('raw 1'!DH15&lt;&gt;"x",if('raw 1'!DH15="OK",'raw 1'!KH15,'raw 1'!DH15),"")</f>
        <v>CE</v>
      </c>
      <c r="DK16" s="9" t="str">
        <f>if('raw 1'!DI15&lt;&gt;"x",if('raw 1'!DI15="OK",'raw 1'!KI15,'raw 1'!DI15),"")</f>
        <v>CE</v>
      </c>
      <c r="DL16" s="9" t="str">
        <f>if('raw 1'!DJ15&lt;&gt;"x",if('raw 1'!DJ15="OK",'raw 1'!KJ15,'raw 1'!DJ15),"")</f>
        <v>CE</v>
      </c>
      <c r="DM16" s="9" t="str">
        <f>if('raw 1'!DK15&lt;&gt;"x",if('raw 1'!DK15="OK",'raw 1'!KK15,'raw 1'!DK15),"")</f>
        <v>CE</v>
      </c>
      <c r="DN16" s="9" t="str">
        <f>if('raw 1'!DL15&lt;&gt;"x",if('raw 1'!DL15="OK",'raw 1'!KL15,'raw 1'!DL15),"")</f>
        <v>CE</v>
      </c>
      <c r="DO16" s="9" t="str">
        <f>if('raw 1'!DM15&lt;&gt;"x",if('raw 1'!DM15="OK",'raw 1'!KM15,'raw 1'!DM15),"")</f>
        <v>CE</v>
      </c>
      <c r="DP16" s="9" t="str">
        <f>if('raw 1'!DN15&lt;&gt;"x",if('raw 1'!DN15="OK",'raw 1'!KN15,'raw 1'!DN15),"")</f>
        <v>CE</v>
      </c>
      <c r="DQ16" s="9" t="str">
        <f>if('raw 1'!DO15&lt;&gt;"x",if('raw 1'!DO15="OK",'raw 1'!KO15,'raw 1'!DO15),"")</f>
        <v>CE</v>
      </c>
      <c r="DR16" s="9" t="str">
        <f>if('raw 1'!DP15&lt;&gt;"x",if('raw 1'!DP15="OK",'raw 1'!KP15,'raw 1'!DP15),"")</f>
        <v>CE</v>
      </c>
      <c r="DS16" s="9" t="str">
        <f>if('raw 1'!DQ15&lt;&gt;"x",if('raw 1'!DQ15="OK",'raw 1'!KQ15,'raw 1'!DQ15),"")</f>
        <v>CE</v>
      </c>
      <c r="DT16" s="9" t="str">
        <f>if('raw 1'!DR15&lt;&gt;"x",if('raw 1'!DR15="OK",'raw 1'!KR15,'raw 1'!DR15),"")</f>
        <v>CE</v>
      </c>
      <c r="DU16" s="9" t="str">
        <f>if('raw 1'!DS15&lt;&gt;"x",if('raw 1'!DS15="OK",'raw 1'!KS15,'raw 1'!DS15),"")</f>
        <v>CE</v>
      </c>
      <c r="DV16" s="9" t="str">
        <f>if('raw 1'!DT15&lt;&gt;"x",if('raw 1'!DT15="OK",'raw 1'!KT15,'raw 1'!DT15),"")</f>
        <v>CE</v>
      </c>
      <c r="DW16" s="9" t="str">
        <f>if('raw 1'!DU15&lt;&gt;"x",if('raw 1'!DU15="OK",'raw 1'!KU15,'raw 1'!DU15),"")</f>
        <v>CE</v>
      </c>
      <c r="DX16" s="9" t="str">
        <f>if('raw 1'!DV15&lt;&gt;"x",if('raw 1'!DV15="OK",'raw 1'!KV15,'raw 1'!DV15),"")</f>
        <v>CE</v>
      </c>
      <c r="DY16" s="9" t="str">
        <f>if('raw 1'!DW15&lt;&gt;"x",if('raw 1'!DW15="OK",'raw 1'!KW15,'raw 1'!DW15),"")</f>
        <v>CE</v>
      </c>
      <c r="DZ16" s="9" t="str">
        <f>if('raw 1'!DX15&lt;&gt;"x",if('raw 1'!DX15="OK",'raw 1'!KX15,'raw 1'!DX15),"")</f>
        <v>CE</v>
      </c>
      <c r="EA16" s="9" t="str">
        <f>if('raw 1'!DY15&lt;&gt;"x",if('raw 1'!DY15="OK",'raw 1'!KY15,'raw 1'!DY15),"")</f>
        <v>CE</v>
      </c>
      <c r="EB16" s="9" t="str">
        <f>if('raw 1'!DZ15&lt;&gt;"x",if('raw 1'!DZ15="OK",'raw 1'!KZ15,'raw 1'!DZ15),"")</f>
        <v/>
      </c>
      <c r="EC16" s="9" t="str">
        <f>if('raw 1'!EA15&lt;&gt;"x",if('raw 1'!EA15="OK",'raw 1'!LA15,'raw 1'!EA15),"")</f>
        <v>-</v>
      </c>
      <c r="ED16" s="9" t="str">
        <f>if('raw 1'!EB15&lt;&gt;"x",if('raw 1'!EB15="OK",'raw 1'!LB15,'raw 1'!EB15),"")</f>
        <v>-</v>
      </c>
      <c r="EE16" s="9" t="str">
        <f>if('raw 1'!EC15&lt;&gt;"x",if('raw 1'!EC15="OK",'raw 1'!LC15,'raw 1'!EC15),"")</f>
        <v>-</v>
      </c>
      <c r="EF16" s="9" t="str">
        <f>if('raw 1'!ED15&lt;&gt;"x",if('raw 1'!ED15="OK",'raw 1'!LD15,'raw 1'!ED15),"")</f>
        <v>-</v>
      </c>
      <c r="EG16" s="9" t="str">
        <f>if('raw 1'!EE15&lt;&gt;"x",if('raw 1'!EE15="OK",'raw 1'!LE15,'raw 1'!EE15),"")</f>
        <v>-</v>
      </c>
      <c r="EH16" s="9" t="str">
        <f>if('raw 1'!EF15&lt;&gt;"x",if('raw 1'!EF15="OK",'raw 1'!LF15,'raw 1'!EF15),"")</f>
        <v>-</v>
      </c>
      <c r="EI16" s="9" t="str">
        <f>if('raw 1'!EG15&lt;&gt;"x",if('raw 1'!EG15="OK",'raw 1'!LG15,'raw 1'!EG15),"")</f>
        <v>-</v>
      </c>
      <c r="EJ16" s="9" t="str">
        <f>if('raw 1'!EH15&lt;&gt;"x",if('raw 1'!EH15="OK",'raw 1'!LH15,'raw 1'!EH15),"")</f>
        <v>-</v>
      </c>
      <c r="EK16" s="9" t="str">
        <f>if('raw 1'!EI15&lt;&gt;"x",if('raw 1'!EI15="OK",'raw 1'!LI15,'raw 1'!EI15),"")</f>
        <v>-</v>
      </c>
      <c r="EL16" s="9" t="str">
        <f>if('raw 1'!EJ15&lt;&gt;"x",if('raw 1'!EJ15="OK",'raw 1'!LJ15,'raw 1'!EJ15),"")</f>
        <v>-</v>
      </c>
      <c r="EM16" s="9" t="str">
        <f>if('raw 1'!EK15&lt;&gt;"x",if('raw 1'!EK15="OK",'raw 1'!LK15,'raw 1'!EK15),"")</f>
        <v>-</v>
      </c>
      <c r="EN16" s="9" t="str">
        <f>if('raw 1'!EL15&lt;&gt;"x",if('raw 1'!EL15="OK",'raw 1'!LL15,'raw 1'!EL15),"")</f>
        <v>-</v>
      </c>
      <c r="EO16" s="9" t="str">
        <f>if('raw 1'!EM15&lt;&gt;"x",if('raw 1'!EM15="OK",'raw 1'!LM15,'raw 1'!EM15),"")</f>
        <v>-</v>
      </c>
      <c r="EP16" s="9" t="str">
        <f>if('raw 1'!EN15&lt;&gt;"x",if('raw 1'!EN15="OK",'raw 1'!LN15,'raw 1'!EN15),"")</f>
        <v>-</v>
      </c>
      <c r="EQ16" s="9" t="str">
        <f>if('raw 1'!EO15&lt;&gt;"x",if('raw 1'!EO15="OK",'raw 1'!LO15,'raw 1'!EO15),"")</f>
        <v>-</v>
      </c>
      <c r="ER16" s="9" t="str">
        <f>if('raw 1'!EP15&lt;&gt;"x",if('raw 1'!EP15="OK",'raw 1'!LP15,'raw 1'!EP15),"")</f>
        <v>-</v>
      </c>
      <c r="ES16" s="9" t="str">
        <f>if('raw 1'!EQ15&lt;&gt;"x",if('raw 1'!EQ15="OK",'raw 1'!LQ15,'raw 1'!EQ15),"")</f>
        <v/>
      </c>
      <c r="ET16" s="9" t="str">
        <f>if('raw 1'!ER15&lt;&gt;"x",if('raw 1'!ER15="OK",'raw 1'!LR15,'raw 1'!ER15),"")</f>
        <v>-</v>
      </c>
      <c r="EU16" s="9" t="str">
        <f>if('raw 1'!ES15&lt;&gt;"x",if('raw 1'!ES15="OK",'raw 1'!LS15,'raw 1'!ES15),"")</f>
        <v>-</v>
      </c>
      <c r="EV16" s="9" t="str">
        <f>if('raw 1'!ET15&lt;&gt;"x",if('raw 1'!ET15="OK",'raw 1'!LT15,'raw 1'!ET15),"")</f>
        <v>-</v>
      </c>
      <c r="EW16" s="9" t="str">
        <f>if('raw 1'!EU15&lt;&gt;"x",if('raw 1'!EU15="OK",'raw 1'!LU15,'raw 1'!EU15),"")</f>
        <v>-</v>
      </c>
      <c r="EX16" s="9" t="str">
        <f>if('raw 1'!EV15&lt;&gt;"x",if('raw 1'!EV15="OK",'raw 1'!LV15,'raw 1'!EV15),"")</f>
        <v>-</v>
      </c>
      <c r="EY16" s="9" t="str">
        <f>if('raw 1'!EW15&lt;&gt;"x",if('raw 1'!EW15="OK",'raw 1'!LW15,'raw 1'!EW15),"")</f>
        <v>-</v>
      </c>
      <c r="EZ16" s="9" t="str">
        <f>if('raw 1'!EX15&lt;&gt;"x",if('raw 1'!EX15="OK",'raw 1'!LX15,'raw 1'!EX15),"")</f>
        <v>-</v>
      </c>
      <c r="FA16" s="9" t="str">
        <f>if('raw 1'!EY15&lt;&gt;"x",if('raw 1'!EY15="OK",'raw 1'!LY15,'raw 1'!EY15),"")</f>
        <v>-</v>
      </c>
      <c r="FB16" s="9" t="str">
        <f>if('raw 1'!EZ15&lt;&gt;"x",if('raw 1'!EZ15="OK",'raw 1'!LZ15,'raw 1'!EZ15),"")</f>
        <v>-</v>
      </c>
      <c r="FC16" s="9" t="str">
        <f>if('raw 1'!FA15&lt;&gt;"x",if('raw 1'!FA15="OK",'raw 1'!MA15,'raw 1'!FA15),"")</f>
        <v>-</v>
      </c>
      <c r="FD16" s="9" t="str">
        <f>if('raw 1'!FB15&lt;&gt;"x",if('raw 1'!FB15="OK",'raw 1'!MB15,'raw 1'!FB15),"")</f>
        <v>-</v>
      </c>
      <c r="FE16" s="9" t="str">
        <f>if('raw 1'!FC15&lt;&gt;"x",if('raw 1'!FC15="OK",'raw 1'!MC15,'raw 1'!FC15),"")</f>
        <v>-</v>
      </c>
      <c r="FF16" s="9" t="str">
        <f>if('raw 1'!FD15&lt;&gt;"x",if('raw 1'!FD15="OK",'raw 1'!MD15,'raw 1'!FD15),"")</f>
        <v>-</v>
      </c>
      <c r="FG16" s="9" t="str">
        <f>if('raw 1'!FE15&lt;&gt;"x",if('raw 1'!FE15="OK",'raw 1'!ME15,'raw 1'!FE15),"")</f>
        <v>-</v>
      </c>
      <c r="FH16" s="9" t="str">
        <f>if('raw 1'!FF15&lt;&gt;"x",if('raw 1'!FF15="OK",'raw 1'!MF15,'raw 1'!FF15),"")</f>
        <v>-</v>
      </c>
      <c r="FI16" s="9" t="str">
        <f>if('raw 1'!FG15&lt;&gt;"x",if('raw 1'!FG15="OK",'raw 1'!MG15,'raw 1'!FG15),"")</f>
        <v>-</v>
      </c>
      <c r="FJ16" s="9" t="str">
        <f>if('raw 1'!FH15&lt;&gt;"x",if('raw 1'!FH15="OK",'raw 1'!MH15,'raw 1'!FH15),"")</f>
        <v>-</v>
      </c>
      <c r="FK16" s="9" t="str">
        <f>if('raw 1'!FI15&lt;&gt;"x",if('raw 1'!FI15="OK",'raw 1'!MI15,'raw 1'!FI15),"")</f>
        <v>-</v>
      </c>
      <c r="FL16" s="9" t="str">
        <f>if('raw 1'!FJ15&lt;&gt;"x",if('raw 1'!FJ15="OK",'raw 1'!MJ15,'raw 1'!FJ15),"")</f>
        <v>-</v>
      </c>
      <c r="FM16" s="9" t="str">
        <f>if('raw 1'!FK15&lt;&gt;"x",if('raw 1'!FK15="OK",'raw 1'!MK15,'raw 1'!FK15),"")</f>
        <v>-</v>
      </c>
      <c r="FN16" s="9" t="str">
        <f>if('raw 1'!FL15&lt;&gt;"x",if('raw 1'!FL15="OK",'raw 1'!ML15,'raw 1'!FL15),"")</f>
        <v>-</v>
      </c>
      <c r="FO16" s="9" t="str">
        <f>if('raw 1'!FM15&lt;&gt;"x",if('raw 1'!FM15="OK",'raw 1'!MM15,'raw 1'!FM15),"")</f>
        <v>-</v>
      </c>
      <c r="FP16" s="9" t="str">
        <f>if('raw 1'!FN15&lt;&gt;"x",if('raw 1'!FN15="OK",'raw 1'!MN15,'raw 1'!FN15),"")</f>
        <v>-</v>
      </c>
      <c r="FQ16" s="9" t="str">
        <f>if('raw 1'!FO15&lt;&gt;"x",if('raw 1'!FO15="OK",'raw 1'!MO15,'raw 1'!FO15),"")</f>
        <v>-</v>
      </c>
      <c r="FR16" s="9" t="str">
        <f>if('raw 1'!FP15&lt;&gt;"x",if('raw 1'!FP15="OK",'raw 1'!MP15,'raw 1'!FP15),"")</f>
        <v>-</v>
      </c>
      <c r="FS16" s="9" t="str">
        <f>if('raw 1'!FQ15&lt;&gt;"x",if('raw 1'!FQ15="OK",'raw 1'!MQ15,'raw 1'!FQ15),"")</f>
        <v>-</v>
      </c>
      <c r="FT16" s="9" t="str">
        <f>if('raw 1'!FR15&lt;&gt;"x",if('raw 1'!FR15="OK",'raw 1'!MR15,'raw 1'!FR15),"")</f>
        <v>-</v>
      </c>
      <c r="FU16" s="9" t="str">
        <f>if('raw 1'!FS15&lt;&gt;"x",if('raw 1'!FS15="OK",'raw 1'!MS15,'raw 1'!FS15),"")</f>
        <v>-</v>
      </c>
      <c r="FV16" s="9" t="str">
        <f>if('raw 1'!FT15&lt;&gt;"x",if('raw 1'!FT15="OK",'raw 1'!MT15,'raw 1'!FT15),"")</f>
        <v/>
      </c>
      <c r="FW16" s="9" t="str">
        <f>if('raw 1'!FU15&lt;&gt;"x",if('raw 1'!FU15="OK",'raw 1'!MU15,'raw 1'!FU15),"")</f>
        <v>-</v>
      </c>
      <c r="FX16" s="9" t="str">
        <f>if('raw 1'!FV15&lt;&gt;"x",if('raw 1'!FV15="OK",'raw 1'!MV15,'raw 1'!FV15),"")</f>
        <v>-</v>
      </c>
      <c r="FY16" s="9" t="str">
        <f>if('raw 1'!FW15&lt;&gt;"x",if('raw 1'!FW15="OK",'raw 1'!MW15,'raw 1'!FW15),"")</f>
        <v>-</v>
      </c>
      <c r="FZ16" s="9" t="str">
        <f>if('raw 1'!FX15&lt;&gt;"x",if('raw 1'!FX15="OK",'raw 1'!MX15,'raw 1'!FX15),"")</f>
        <v>-</v>
      </c>
      <c r="GA16" s="9" t="str">
        <f>if('raw 1'!FY15&lt;&gt;"x",if('raw 1'!FY15="OK",'raw 1'!MY15,'raw 1'!FY15),"")</f>
        <v>-</v>
      </c>
      <c r="GB16" s="9" t="str">
        <f>if('raw 1'!FZ15&lt;&gt;"x",if('raw 1'!FZ15="OK",'raw 1'!MZ15,'raw 1'!FZ15),"")</f>
        <v>-</v>
      </c>
      <c r="GC16" s="9" t="str">
        <f>if('raw 1'!GA15&lt;&gt;"x",if('raw 1'!GA15="OK",'raw 1'!NA15,'raw 1'!GA15),"")</f>
        <v>-</v>
      </c>
      <c r="GD16" s="9" t="str">
        <f>if('raw 1'!GB15&lt;&gt;"x",if('raw 1'!GB15="OK",'raw 1'!NB15,'raw 1'!GB15),"")</f>
        <v>-</v>
      </c>
      <c r="GE16" s="9" t="str">
        <f>if('raw 1'!GC15&lt;&gt;"x",if('raw 1'!GC15="OK",'raw 1'!NC15,'raw 1'!GC15),"")</f>
        <v>-</v>
      </c>
      <c r="GF16" s="9" t="str">
        <f>if('raw 1'!GD15&lt;&gt;"x",if('raw 1'!GD15="OK",'raw 1'!ND15,'raw 1'!GD15),"")</f>
        <v>-</v>
      </c>
      <c r="GG16" s="9" t="str">
        <f>if('raw 1'!GE15&lt;&gt;"x",if('raw 1'!GE15="OK",'raw 1'!NE15,'raw 1'!GE15),"")</f>
        <v>-</v>
      </c>
      <c r="GH16" s="9" t="str">
        <f>if('raw 1'!GF15&lt;&gt;"x",if('raw 1'!GF15="OK",'raw 1'!NF15,'raw 1'!GF15),"")</f>
        <v>-</v>
      </c>
      <c r="GI16" s="9" t="str">
        <f>if('raw 1'!GG15&lt;&gt;"x",if('raw 1'!GG15="OK",'raw 1'!NG15,'raw 1'!GG15),"")</f>
        <v>-</v>
      </c>
      <c r="GJ16" s="9" t="str">
        <f>if('raw 1'!GH15&lt;&gt;"x",if('raw 1'!GH15="OK",'raw 1'!NH15,'raw 1'!GH15),"")</f>
        <v>-</v>
      </c>
      <c r="GK16" s="9" t="str">
        <f>if('raw 1'!GI15&lt;&gt;"x",if('raw 1'!GI15="OK",'raw 1'!NI15,'raw 1'!GI15),"")</f>
        <v>-</v>
      </c>
      <c r="GL16" s="9" t="str">
        <f>if('raw 1'!GJ15&lt;&gt;"x",if('raw 1'!GJ15="OK",'raw 1'!NJ15,'raw 1'!GJ15),"")</f>
        <v>-</v>
      </c>
      <c r="GM16" s="9" t="str">
        <f>if('raw 1'!GK15&lt;&gt;"x",if('raw 1'!GK15="OK",'raw 1'!NK15,'raw 1'!GK15),"")</f>
        <v>-</v>
      </c>
      <c r="GN16" s="9" t="str">
        <f>if('raw 1'!GL15&lt;&gt;"x",if('raw 1'!GL15="OK",'raw 1'!NL15,'raw 1'!GL15),"")</f>
        <v>-</v>
      </c>
      <c r="GO16" s="9" t="str">
        <f>if('raw 1'!GM15&lt;&gt;"x",if('raw 1'!GM15="OK",'raw 1'!NM15,'raw 1'!GM15),"")</f>
        <v>-</v>
      </c>
      <c r="GP16" s="9" t="str">
        <f>if('raw 1'!GN15&lt;&gt;"x",if('raw 1'!GN15="OK",'raw 1'!NN15,'raw 1'!GN15),"")</f>
        <v>-</v>
      </c>
      <c r="GQ16" s="9" t="str">
        <f>if('raw 1'!GO15&lt;&gt;"x",if('raw 1'!GO15="OK",'raw 1'!NO15,'raw 1'!GO15),"")</f>
        <v>-</v>
      </c>
      <c r="GR16" s="9" t="str">
        <f>if('raw 1'!GP15&lt;&gt;"x",if('raw 1'!GP15="OK",'raw 1'!NP15,'raw 1'!GP15),"")</f>
        <v>-</v>
      </c>
      <c r="GS16" s="9" t="str">
        <f>if('raw 1'!GQ15&lt;&gt;"x",if('raw 1'!GQ15="OK",'raw 1'!NQ15,'raw 1'!GQ15),"")</f>
        <v>-</v>
      </c>
      <c r="GT16" s="9" t="str">
        <f>if('raw 1'!GR15&lt;&gt;"x",if('raw 1'!GR15="OK",'raw 1'!NR15,'raw 1'!GR15),"")</f>
        <v>-</v>
      </c>
      <c r="GU16" s="9" t="str">
        <f>if('raw 1'!GS15&lt;&gt;"x",if('raw 1'!GS15="OK",'raw 1'!NS15,'raw 1'!GS15),"")</f>
        <v/>
      </c>
    </row>
    <row r="17">
      <c r="A17" s="5"/>
      <c r="B17" s="5"/>
      <c r="C17" s="5" t="str">
        <f>if(B17="d","diskv. iz ciklusa",if(B17="d1","diskv. iz kruga",if($E17="ODOBREN",(if(countif(H:H,"="&amp;H17)=1,countif(H:H,"&gt;"&amp;H17)+1,concatenate(countif(H:H,"&gt;"&amp;H17)+1," - ",countif(H:H,"&gt;="&amp;H17)))),empty)))</f>
        <v>10 - 16</v>
      </c>
      <c r="D17" s="6" t="str">
        <f>'raw 1'!B16</f>
        <v>Petar_Brankovic</v>
      </c>
      <c r="E17" s="6" t="str">
        <f>'raw 1'!F16</f>
        <v>ODOBREN</v>
      </c>
      <c r="F17" s="6" t="str">
        <f>if($E17="ODOBREN",'raw 1'!C16,"")</f>
        <v>Petar</v>
      </c>
      <c r="G17" s="6" t="str">
        <f>if($E17="ODOBREN",'raw 1'!D16,"")</f>
        <v>Brankovic</v>
      </c>
      <c r="H17" s="7">
        <f>if($E17="ODOBREN",I17,empty)</f>
        <v>200</v>
      </c>
      <c r="I17" s="7">
        <f>if(B17&lt;&gt;"d",IF(M17 = "A", SUM(R17:T17), SUM(O17:Q17)),empty)</f>
        <v>200</v>
      </c>
      <c r="J17" s="6" t="str">
        <f>if($E17="ODOBREN",'raw 1'!G16,"")</f>
        <v>Stari grad</v>
      </c>
      <c r="K17" s="6" t="str">
        <f>if($E17="ODOBREN",'raw 1'!H16,"")</f>
        <v>Matematička gimnazija</v>
      </c>
      <c r="L17" s="6" t="str">
        <f>if($E17="ODOBREN",'raw 1'!I16,"")</f>
        <v>I</v>
      </c>
      <c r="M17" s="6" t="str">
        <f>if($E17="ODOBREN",'raw 1'!J16,"")</f>
        <v>B</v>
      </c>
      <c r="N17" s="6" t="str">
        <f>if($E17="ODOBREN",'raw 1'!K17,"")</f>
        <v>Boban Blagojevic</v>
      </c>
      <c r="O17" s="8">
        <f>'raw 1'!M16</f>
        <v>100</v>
      </c>
      <c r="P17" s="9">
        <f>'raw 1'!N16</f>
        <v>100</v>
      </c>
      <c r="Q17" s="9" t="str">
        <f>'raw 1'!O16</f>
        <v>-</v>
      </c>
      <c r="R17" s="9" t="str">
        <f>'raw 1'!P16</f>
        <v>-</v>
      </c>
      <c r="S17" s="9" t="str">
        <f>'raw 1'!Q16</f>
        <v>-</v>
      </c>
      <c r="T17" s="9" t="str">
        <f>'raw 1'!R16</f>
        <v>-</v>
      </c>
      <c r="U17" s="9" t="str">
        <f>if('raw 1'!S16&lt;&gt;"x",if('raw 1'!S16="OK",'raw 1'!GS16,'raw 1'!S16),"")</f>
        <v/>
      </c>
      <c r="V17" s="9" t="str">
        <f>if('raw 1'!T16&lt;&gt;"x",if('raw 1'!T16="OK",'raw 1'!GT16,'raw 1'!T16),"")</f>
        <v/>
      </c>
      <c r="W17" s="9">
        <f>if('raw 1'!U16&lt;&gt;"x",if('raw 1'!U16="OK",'raw 1'!GU16,'raw 1'!U16),"")</f>
        <v>1</v>
      </c>
      <c r="X17" s="9">
        <f>if('raw 1'!V16&lt;&gt;"x",if('raw 1'!V16="OK",'raw 1'!GV16,'raw 1'!V16),"")</f>
        <v>1</v>
      </c>
      <c r="Y17" s="9">
        <f>if('raw 1'!W16&lt;&gt;"x",if('raw 1'!W16="OK",'raw 1'!GW16,'raw 1'!W16),"")</f>
        <v>1</v>
      </c>
      <c r="Z17" s="9">
        <f>if('raw 1'!X16&lt;&gt;"x",if('raw 1'!X16="OK",'raw 1'!GX16,'raw 1'!X16),"")</f>
        <v>1</v>
      </c>
      <c r="AA17" s="9">
        <f>if('raw 1'!Y16&lt;&gt;"x",if('raw 1'!Y16="OK",'raw 1'!GY16,'raw 1'!Y16),"")</f>
        <v>1</v>
      </c>
      <c r="AB17" s="9">
        <f>if('raw 1'!Z16&lt;&gt;"x",if('raw 1'!Z16="OK",'raw 1'!GZ16,'raw 1'!Z16),"")</f>
        <v>1</v>
      </c>
      <c r="AC17" s="9">
        <f>if('raw 1'!AA16&lt;&gt;"x",if('raw 1'!AA16="OK",'raw 1'!HA16,'raw 1'!AA16),"")</f>
        <v>1</v>
      </c>
      <c r="AD17" s="9">
        <f>if('raw 1'!AB16&lt;&gt;"x",if('raw 1'!AB16="OK",'raw 1'!HB16,'raw 1'!AB16),"")</f>
        <v>1</v>
      </c>
      <c r="AE17" s="9">
        <f>if('raw 1'!AC16&lt;&gt;"x",if('raw 1'!AC16="OK",'raw 1'!HC16,'raw 1'!AC16),"")</f>
        <v>1</v>
      </c>
      <c r="AF17" s="9">
        <f>if('raw 1'!AD16&lt;&gt;"x",if('raw 1'!AD16="OK",'raw 1'!HD16,'raw 1'!AD16),"")</f>
        <v>1</v>
      </c>
      <c r="AG17" s="9">
        <f>if('raw 1'!AE16&lt;&gt;"x",if('raw 1'!AE16="OK",'raw 1'!HE16,'raw 1'!AE16),"")</f>
        <v>1</v>
      </c>
      <c r="AH17" s="9">
        <f>if('raw 1'!AF16&lt;&gt;"x",if('raw 1'!AF16="OK",'raw 1'!HF16,'raw 1'!AF16),"")</f>
        <v>1</v>
      </c>
      <c r="AI17" s="9">
        <f>if('raw 1'!AG16&lt;&gt;"x",if('raw 1'!AG16="OK",'raw 1'!HG16,'raw 1'!AG16),"")</f>
        <v>1</v>
      </c>
      <c r="AJ17" s="9">
        <f>if('raw 1'!AH16&lt;&gt;"x",if('raw 1'!AH16="OK",'raw 1'!HH16,'raw 1'!AH16),"")</f>
        <v>1</v>
      </c>
      <c r="AK17" s="9">
        <f>if('raw 1'!AI16&lt;&gt;"x",if('raw 1'!AI16="OK",'raw 1'!HI16,'raw 1'!AI16),"")</f>
        <v>1</v>
      </c>
      <c r="AL17" s="9">
        <f>if('raw 1'!AJ16&lt;&gt;"x",if('raw 1'!AJ16="OK",'raw 1'!HJ16,'raw 1'!AJ16),"")</f>
        <v>1</v>
      </c>
      <c r="AM17" s="9">
        <f>if('raw 1'!AK16&lt;&gt;"x",if('raw 1'!AK16="OK",'raw 1'!HK16,'raw 1'!AK16),"")</f>
        <v>1</v>
      </c>
      <c r="AN17" s="9">
        <f>if('raw 1'!AL16&lt;&gt;"x",if('raw 1'!AL16="OK",'raw 1'!HL16,'raw 1'!AL16),"")</f>
        <v>1</v>
      </c>
      <c r="AO17" s="9">
        <f>if('raw 1'!AM16&lt;&gt;"x",if('raw 1'!AM16="OK",'raw 1'!HM16,'raw 1'!AM16),"")</f>
        <v>1</v>
      </c>
      <c r="AP17" s="9">
        <f>if('raw 1'!AN16&lt;&gt;"x",if('raw 1'!AN16="OK",'raw 1'!HN16,'raw 1'!AN16),"")</f>
        <v>1</v>
      </c>
      <c r="AQ17" s="9">
        <f>if('raw 1'!AO16&lt;&gt;"x",if('raw 1'!AO16="OK",'raw 1'!HO16,'raw 1'!AO16),"")</f>
        <v>1</v>
      </c>
      <c r="AR17" s="9">
        <f>if('raw 1'!AP16&lt;&gt;"x",if('raw 1'!AP16="OK",'raw 1'!HP16,'raw 1'!AP16),"")</f>
        <v>1</v>
      </c>
      <c r="AS17" s="9">
        <f>if('raw 1'!AQ16&lt;&gt;"x",if('raw 1'!AQ16="OK",'raw 1'!HQ16,'raw 1'!AQ16),"")</f>
        <v>1</v>
      </c>
      <c r="AT17" s="9">
        <f>if('raw 1'!AR16&lt;&gt;"x",if('raw 1'!AR16="OK",'raw 1'!HR16,'raw 1'!AR16),"")</f>
        <v>1</v>
      </c>
      <c r="AU17" s="9">
        <f>if('raw 1'!AS16&lt;&gt;"x",if('raw 1'!AS16="OK",'raw 1'!HS16,'raw 1'!AS16),"")</f>
        <v>1</v>
      </c>
      <c r="AV17" s="9">
        <f>if('raw 1'!AT16&lt;&gt;"x",if('raw 1'!AT16="OK",'raw 1'!HT16,'raw 1'!AT16),"")</f>
        <v>1</v>
      </c>
      <c r="AW17" s="9">
        <f>if('raw 1'!AU16&lt;&gt;"x",if('raw 1'!AU16="OK",'raw 1'!HU16,'raw 1'!AU16),"")</f>
        <v>1</v>
      </c>
      <c r="AX17" s="9">
        <f>if('raw 1'!AV16&lt;&gt;"x",if('raw 1'!AV16="OK",'raw 1'!HV16,'raw 1'!AV16),"")</f>
        <v>1</v>
      </c>
      <c r="AY17" s="9">
        <f>if('raw 1'!AW16&lt;&gt;"x",if('raw 1'!AW16="OK",'raw 1'!HW16,'raw 1'!AW16),"")</f>
        <v>1</v>
      </c>
      <c r="AZ17" s="9">
        <f>if('raw 1'!AX16&lt;&gt;"x",if('raw 1'!AX16="OK",'raw 1'!HX16,'raw 1'!AX16),"")</f>
        <v>1</v>
      </c>
      <c r="BA17" s="9">
        <f>if('raw 1'!AY16&lt;&gt;"x",if('raw 1'!AY16="OK",'raw 1'!HY16,'raw 1'!AY16),"")</f>
        <v>1</v>
      </c>
      <c r="BB17" s="9">
        <f>if('raw 1'!AZ16&lt;&gt;"x",if('raw 1'!AZ16="OK",'raw 1'!HZ16,'raw 1'!AZ16),"")</f>
        <v>1</v>
      </c>
      <c r="BC17" s="9">
        <f>if('raw 1'!BA16&lt;&gt;"x",if('raw 1'!BA16="OK",'raw 1'!IA16,'raw 1'!BA16),"")</f>
        <v>1</v>
      </c>
      <c r="BD17" s="9">
        <f>if('raw 1'!BB16&lt;&gt;"x",if('raw 1'!BB16="OK",'raw 1'!IB16,'raw 1'!BB16),"")</f>
        <v>1</v>
      </c>
      <c r="BE17" s="9">
        <f>if('raw 1'!BC16&lt;&gt;"x",if('raw 1'!BC16="OK",'raw 1'!IC16,'raw 1'!BC16),"")</f>
        <v>1</v>
      </c>
      <c r="BF17" s="9">
        <f>if('raw 1'!BD16&lt;&gt;"x",if('raw 1'!BD16="OK",'raw 1'!ID16,'raw 1'!BD16),"")</f>
        <v>1</v>
      </c>
      <c r="BG17" s="9">
        <f>if('raw 1'!BE16&lt;&gt;"x",if('raw 1'!BE16="OK",'raw 1'!IE16,'raw 1'!BE16),"")</f>
        <v>1</v>
      </c>
      <c r="BH17" s="9">
        <f>if('raw 1'!BF16&lt;&gt;"x",if('raw 1'!BF16="OK",'raw 1'!IF16,'raw 1'!BF16),"")</f>
        <v>1</v>
      </c>
      <c r="BI17" s="9">
        <f>if('raw 1'!BG16&lt;&gt;"x",if('raw 1'!BG16="OK",'raw 1'!IG16,'raw 1'!BG16),"")</f>
        <v>1</v>
      </c>
      <c r="BJ17" s="9">
        <f>if('raw 1'!BH16&lt;&gt;"x",if('raw 1'!BH16="OK",'raw 1'!IH16,'raw 1'!BH16),"")</f>
        <v>1</v>
      </c>
      <c r="BK17" s="9">
        <f>if('raw 1'!BI16&lt;&gt;"x",if('raw 1'!BI16="OK",'raw 1'!II16,'raw 1'!BI16),"")</f>
        <v>1</v>
      </c>
      <c r="BL17" s="9">
        <f>if('raw 1'!BJ16&lt;&gt;"x",if('raw 1'!BJ16="OK",'raw 1'!IJ16,'raw 1'!BJ16),"")</f>
        <v>1</v>
      </c>
      <c r="BM17" s="9" t="str">
        <f>if('raw 1'!BK16&lt;&gt;"x",if('raw 1'!BK16="OK",'raw 1'!IK16,'raw 1'!BK16),"")</f>
        <v/>
      </c>
      <c r="BN17" s="9">
        <f>if('raw 1'!BL16&lt;&gt;"x",if('raw 1'!BL16="OK",'raw 1'!IL16,'raw 1'!BL16),"")</f>
        <v>1</v>
      </c>
      <c r="BO17" s="9">
        <f>if('raw 1'!BM16&lt;&gt;"x",if('raw 1'!BM16="OK",'raw 1'!IM16,'raw 1'!BM16),"")</f>
        <v>1</v>
      </c>
      <c r="BP17" s="9">
        <f>if('raw 1'!BN16&lt;&gt;"x",if('raw 1'!BN16="OK",'raw 1'!IN16,'raw 1'!BN16),"")</f>
        <v>1</v>
      </c>
      <c r="BQ17" s="9">
        <f>if('raw 1'!BO16&lt;&gt;"x",if('raw 1'!BO16="OK",'raw 1'!IO16,'raw 1'!BO16),"")</f>
        <v>1</v>
      </c>
      <c r="BR17" s="9">
        <f>if('raw 1'!BP16&lt;&gt;"x",if('raw 1'!BP16="OK",'raw 1'!IP16,'raw 1'!BP16),"")</f>
        <v>1</v>
      </c>
      <c r="BS17" s="9">
        <f>if('raw 1'!BQ16&lt;&gt;"x",if('raw 1'!BQ16="OK",'raw 1'!IQ16,'raw 1'!BQ16),"")</f>
        <v>1</v>
      </c>
      <c r="BT17" s="9">
        <f>if('raw 1'!BR16&lt;&gt;"x",if('raw 1'!BR16="OK",'raw 1'!IR16,'raw 1'!BR16),"")</f>
        <v>1</v>
      </c>
      <c r="BU17" s="9">
        <f>if('raw 1'!BS16&lt;&gt;"x",if('raw 1'!BS16="OK",'raw 1'!IS16,'raw 1'!BS16),"")</f>
        <v>1</v>
      </c>
      <c r="BV17" s="9">
        <f>if('raw 1'!BT16&lt;&gt;"x",if('raw 1'!BT16="OK",'raw 1'!IT16,'raw 1'!BT16),"")</f>
        <v>1</v>
      </c>
      <c r="BW17" s="9">
        <f>if('raw 1'!BU16&lt;&gt;"x",if('raw 1'!BU16="OK",'raw 1'!IU16,'raw 1'!BU16),"")</f>
        <v>1</v>
      </c>
      <c r="BX17" s="9">
        <f>if('raw 1'!BV16&lt;&gt;"x",if('raw 1'!BV16="OK",'raw 1'!IV16,'raw 1'!BV16),"")</f>
        <v>1</v>
      </c>
      <c r="BY17" s="9">
        <f>if('raw 1'!BW16&lt;&gt;"x",if('raw 1'!BW16="OK",'raw 1'!IW16,'raw 1'!BW16),"")</f>
        <v>1</v>
      </c>
      <c r="BZ17" s="9">
        <f>if('raw 1'!BX16&lt;&gt;"x",if('raw 1'!BX16="OK",'raw 1'!IX16,'raw 1'!BX16),"")</f>
        <v>1</v>
      </c>
      <c r="CA17" s="9">
        <f>if('raw 1'!BY16&lt;&gt;"x",if('raw 1'!BY16="OK",'raw 1'!IY16,'raw 1'!BY16),"")</f>
        <v>1</v>
      </c>
      <c r="CB17" s="9">
        <f>if('raw 1'!BZ16&lt;&gt;"x",if('raw 1'!BZ16="OK",'raw 1'!IZ16,'raw 1'!BZ16),"")</f>
        <v>1</v>
      </c>
      <c r="CC17" s="9">
        <f>if('raw 1'!CA16&lt;&gt;"x",if('raw 1'!CA16="OK",'raw 1'!JA16,'raw 1'!CA16),"")</f>
        <v>1</v>
      </c>
      <c r="CD17" s="9">
        <f>if('raw 1'!CB16&lt;&gt;"x",if('raw 1'!CB16="OK",'raw 1'!JB16,'raw 1'!CB16),"")</f>
        <v>1</v>
      </c>
      <c r="CE17" s="9">
        <f>if('raw 1'!CC16&lt;&gt;"x",if('raw 1'!CC16="OK",'raw 1'!JC16,'raw 1'!CC16),"")</f>
        <v>1</v>
      </c>
      <c r="CF17" s="9">
        <f>if('raw 1'!CD16&lt;&gt;"x",if('raw 1'!CD16="OK",'raw 1'!JD16,'raw 1'!CD16),"")</f>
        <v>1</v>
      </c>
      <c r="CG17" s="9">
        <f>if('raw 1'!CE16&lt;&gt;"x",if('raw 1'!CE16="OK",'raw 1'!JE16,'raw 1'!CE16),"")</f>
        <v>1</v>
      </c>
      <c r="CH17" s="9">
        <f>if('raw 1'!CF16&lt;&gt;"x",if('raw 1'!CF16="OK",'raw 1'!JF16,'raw 1'!CF16),"")</f>
        <v>1</v>
      </c>
      <c r="CI17" s="9">
        <f>if('raw 1'!CG16&lt;&gt;"x",if('raw 1'!CG16="OK",'raw 1'!JG16,'raw 1'!CG16),"")</f>
        <v>1</v>
      </c>
      <c r="CJ17" s="9">
        <f>if('raw 1'!CH16&lt;&gt;"x",if('raw 1'!CH16="OK",'raw 1'!JH16,'raw 1'!CH16),"")</f>
        <v>1</v>
      </c>
      <c r="CK17" s="9">
        <f>if('raw 1'!CI16&lt;&gt;"x",if('raw 1'!CI16="OK",'raw 1'!JI16,'raw 1'!CI16),"")</f>
        <v>1</v>
      </c>
      <c r="CL17" s="9">
        <f>if('raw 1'!CJ16&lt;&gt;"x",if('raw 1'!CJ16="OK",'raw 1'!JJ16,'raw 1'!CJ16),"")</f>
        <v>1</v>
      </c>
      <c r="CM17" s="9">
        <f>if('raw 1'!CK16&lt;&gt;"x",if('raw 1'!CK16="OK",'raw 1'!JK16,'raw 1'!CK16),"")</f>
        <v>1</v>
      </c>
      <c r="CN17" s="9">
        <f>if('raw 1'!CL16&lt;&gt;"x",if('raw 1'!CL16="OK",'raw 1'!JL16,'raw 1'!CL16),"")</f>
        <v>1</v>
      </c>
      <c r="CO17" s="9">
        <f>if('raw 1'!CM16&lt;&gt;"x",if('raw 1'!CM16="OK",'raw 1'!JM16,'raw 1'!CM16),"")</f>
        <v>1</v>
      </c>
      <c r="CP17" s="9">
        <f>if('raw 1'!CN16&lt;&gt;"x",if('raw 1'!CN16="OK",'raw 1'!JN16,'raw 1'!CN16),"")</f>
        <v>1</v>
      </c>
      <c r="CQ17" s="9">
        <f>if('raw 1'!CO16&lt;&gt;"x",if('raw 1'!CO16="OK",'raw 1'!JO16,'raw 1'!CO16),"")</f>
        <v>1</v>
      </c>
      <c r="CR17" s="9">
        <f>if('raw 1'!CP16&lt;&gt;"x",if('raw 1'!CP16="OK",'raw 1'!JP16,'raw 1'!CP16),"")</f>
        <v>1</v>
      </c>
      <c r="CS17" s="9">
        <f>if('raw 1'!CQ16&lt;&gt;"x",if('raw 1'!CQ16="OK",'raw 1'!JQ16,'raw 1'!CQ16),"")</f>
        <v>1</v>
      </c>
      <c r="CT17" s="9">
        <f>if('raw 1'!CR16&lt;&gt;"x",if('raw 1'!CR16="OK",'raw 1'!JR16,'raw 1'!CR16),"")</f>
        <v>1</v>
      </c>
      <c r="CU17" s="9" t="str">
        <f>if('raw 1'!CS16&lt;&gt;"x",if('raw 1'!CS16="OK",'raw 1'!JS16,'raw 1'!CS16),"")</f>
        <v/>
      </c>
      <c r="CV17" s="9" t="str">
        <f>if('raw 1'!CT16&lt;&gt;"x",if('raw 1'!CT16="OK",'raw 1'!JT16,'raw 1'!CT16),"")</f>
        <v>-</v>
      </c>
      <c r="CW17" s="9" t="str">
        <f>if('raw 1'!CU16&lt;&gt;"x",if('raw 1'!CU16="OK",'raw 1'!JU16,'raw 1'!CU16),"")</f>
        <v>-</v>
      </c>
      <c r="CX17" s="9" t="str">
        <f>if('raw 1'!CV16&lt;&gt;"x",if('raw 1'!CV16="OK",'raw 1'!JV16,'raw 1'!CV16),"")</f>
        <v>-</v>
      </c>
      <c r="CY17" s="9" t="str">
        <f>if('raw 1'!CW16&lt;&gt;"x",if('raw 1'!CW16="OK",'raw 1'!JW16,'raw 1'!CW16),"")</f>
        <v>-</v>
      </c>
      <c r="CZ17" s="9" t="str">
        <f>if('raw 1'!CX16&lt;&gt;"x",if('raw 1'!CX16="OK",'raw 1'!JX16,'raw 1'!CX16),"")</f>
        <v>-</v>
      </c>
      <c r="DA17" s="9" t="str">
        <f>if('raw 1'!CY16&lt;&gt;"x",if('raw 1'!CY16="OK",'raw 1'!JY16,'raw 1'!CY16),"")</f>
        <v>-</v>
      </c>
      <c r="DB17" s="9" t="str">
        <f>if('raw 1'!CZ16&lt;&gt;"x",if('raw 1'!CZ16="OK",'raw 1'!JZ16,'raw 1'!CZ16),"")</f>
        <v>-</v>
      </c>
      <c r="DC17" s="9" t="str">
        <f>if('raw 1'!DA16&lt;&gt;"x",if('raw 1'!DA16="OK",'raw 1'!KA16,'raw 1'!DA16),"")</f>
        <v>-</v>
      </c>
      <c r="DD17" s="9" t="str">
        <f>if('raw 1'!DB16&lt;&gt;"x",if('raw 1'!DB16="OK",'raw 1'!KB16,'raw 1'!DB16),"")</f>
        <v>-</v>
      </c>
      <c r="DE17" s="9" t="str">
        <f>if('raw 1'!DC16&lt;&gt;"x",if('raw 1'!DC16="OK",'raw 1'!KC16,'raw 1'!DC16),"")</f>
        <v>-</v>
      </c>
      <c r="DF17" s="9" t="str">
        <f>if('raw 1'!DD16&lt;&gt;"x",if('raw 1'!DD16="OK",'raw 1'!KD16,'raw 1'!DD16),"")</f>
        <v>-</v>
      </c>
      <c r="DG17" s="9" t="str">
        <f>if('raw 1'!DE16&lt;&gt;"x",if('raw 1'!DE16="OK",'raw 1'!KE16,'raw 1'!DE16),"")</f>
        <v>-</v>
      </c>
      <c r="DH17" s="9" t="str">
        <f>if('raw 1'!DF16&lt;&gt;"x",if('raw 1'!DF16="OK",'raw 1'!KF16,'raw 1'!DF16),"")</f>
        <v>-</v>
      </c>
      <c r="DI17" s="9" t="str">
        <f>if('raw 1'!DG16&lt;&gt;"x",if('raw 1'!DG16="OK",'raw 1'!KG16,'raw 1'!DG16),"")</f>
        <v>-</v>
      </c>
      <c r="DJ17" s="9" t="str">
        <f>if('raw 1'!DH16&lt;&gt;"x",if('raw 1'!DH16="OK",'raw 1'!KH16,'raw 1'!DH16),"")</f>
        <v>-</v>
      </c>
      <c r="DK17" s="9" t="str">
        <f>if('raw 1'!DI16&lt;&gt;"x",if('raw 1'!DI16="OK",'raw 1'!KI16,'raw 1'!DI16),"")</f>
        <v>-</v>
      </c>
      <c r="DL17" s="9" t="str">
        <f>if('raw 1'!DJ16&lt;&gt;"x",if('raw 1'!DJ16="OK",'raw 1'!KJ16,'raw 1'!DJ16),"")</f>
        <v>-</v>
      </c>
      <c r="DM17" s="9" t="str">
        <f>if('raw 1'!DK16&lt;&gt;"x",if('raw 1'!DK16="OK",'raw 1'!KK16,'raw 1'!DK16),"")</f>
        <v>-</v>
      </c>
      <c r="DN17" s="9" t="str">
        <f>if('raw 1'!DL16&lt;&gt;"x",if('raw 1'!DL16="OK",'raw 1'!KL16,'raw 1'!DL16),"")</f>
        <v>-</v>
      </c>
      <c r="DO17" s="9" t="str">
        <f>if('raw 1'!DM16&lt;&gt;"x",if('raw 1'!DM16="OK",'raw 1'!KM16,'raw 1'!DM16),"")</f>
        <v>-</v>
      </c>
      <c r="DP17" s="9" t="str">
        <f>if('raw 1'!DN16&lt;&gt;"x",if('raw 1'!DN16="OK",'raw 1'!KN16,'raw 1'!DN16),"")</f>
        <v>-</v>
      </c>
      <c r="DQ17" s="9" t="str">
        <f>if('raw 1'!DO16&lt;&gt;"x",if('raw 1'!DO16="OK",'raw 1'!KO16,'raw 1'!DO16),"")</f>
        <v>-</v>
      </c>
      <c r="DR17" s="9" t="str">
        <f>if('raw 1'!DP16&lt;&gt;"x",if('raw 1'!DP16="OK",'raw 1'!KP16,'raw 1'!DP16),"")</f>
        <v>-</v>
      </c>
      <c r="DS17" s="9" t="str">
        <f>if('raw 1'!DQ16&lt;&gt;"x",if('raw 1'!DQ16="OK",'raw 1'!KQ16,'raw 1'!DQ16),"")</f>
        <v>-</v>
      </c>
      <c r="DT17" s="9" t="str">
        <f>if('raw 1'!DR16&lt;&gt;"x",if('raw 1'!DR16="OK",'raw 1'!KR16,'raw 1'!DR16),"")</f>
        <v>-</v>
      </c>
      <c r="DU17" s="9" t="str">
        <f>if('raw 1'!DS16&lt;&gt;"x",if('raw 1'!DS16="OK",'raw 1'!KS16,'raw 1'!DS16),"")</f>
        <v>-</v>
      </c>
      <c r="DV17" s="9" t="str">
        <f>if('raw 1'!DT16&lt;&gt;"x",if('raw 1'!DT16="OK",'raw 1'!KT16,'raw 1'!DT16),"")</f>
        <v>-</v>
      </c>
      <c r="DW17" s="9" t="str">
        <f>if('raw 1'!DU16&lt;&gt;"x",if('raw 1'!DU16="OK",'raw 1'!KU16,'raw 1'!DU16),"")</f>
        <v>-</v>
      </c>
      <c r="DX17" s="9" t="str">
        <f>if('raw 1'!DV16&lt;&gt;"x",if('raw 1'!DV16="OK",'raw 1'!KV16,'raw 1'!DV16),"")</f>
        <v>-</v>
      </c>
      <c r="DY17" s="9" t="str">
        <f>if('raw 1'!DW16&lt;&gt;"x",if('raw 1'!DW16="OK",'raw 1'!KW16,'raw 1'!DW16),"")</f>
        <v>-</v>
      </c>
      <c r="DZ17" s="9" t="str">
        <f>if('raw 1'!DX16&lt;&gt;"x",if('raw 1'!DX16="OK",'raw 1'!KX16,'raw 1'!DX16),"")</f>
        <v>-</v>
      </c>
      <c r="EA17" s="9" t="str">
        <f>if('raw 1'!DY16&lt;&gt;"x",if('raw 1'!DY16="OK",'raw 1'!KY16,'raw 1'!DY16),"")</f>
        <v>-</v>
      </c>
      <c r="EB17" s="9" t="str">
        <f>if('raw 1'!DZ16&lt;&gt;"x",if('raw 1'!DZ16="OK",'raw 1'!KZ16,'raw 1'!DZ16),"")</f>
        <v/>
      </c>
      <c r="EC17" s="9" t="str">
        <f>if('raw 1'!EA16&lt;&gt;"x",if('raw 1'!EA16="OK",'raw 1'!LA16,'raw 1'!EA16),"")</f>
        <v>-</v>
      </c>
      <c r="ED17" s="9" t="str">
        <f>if('raw 1'!EB16&lt;&gt;"x",if('raw 1'!EB16="OK",'raw 1'!LB16,'raw 1'!EB16),"")</f>
        <v>-</v>
      </c>
      <c r="EE17" s="9" t="str">
        <f>if('raw 1'!EC16&lt;&gt;"x",if('raw 1'!EC16="OK",'raw 1'!LC16,'raw 1'!EC16),"")</f>
        <v>-</v>
      </c>
      <c r="EF17" s="9" t="str">
        <f>if('raw 1'!ED16&lt;&gt;"x",if('raw 1'!ED16="OK",'raw 1'!LD16,'raw 1'!ED16),"")</f>
        <v>-</v>
      </c>
      <c r="EG17" s="9" t="str">
        <f>if('raw 1'!EE16&lt;&gt;"x",if('raw 1'!EE16="OK",'raw 1'!LE16,'raw 1'!EE16),"")</f>
        <v>-</v>
      </c>
      <c r="EH17" s="9" t="str">
        <f>if('raw 1'!EF16&lt;&gt;"x",if('raw 1'!EF16="OK",'raw 1'!LF16,'raw 1'!EF16),"")</f>
        <v>-</v>
      </c>
      <c r="EI17" s="9" t="str">
        <f>if('raw 1'!EG16&lt;&gt;"x",if('raw 1'!EG16="OK",'raw 1'!LG16,'raw 1'!EG16),"")</f>
        <v>-</v>
      </c>
      <c r="EJ17" s="9" t="str">
        <f>if('raw 1'!EH16&lt;&gt;"x",if('raw 1'!EH16="OK",'raw 1'!LH16,'raw 1'!EH16),"")</f>
        <v>-</v>
      </c>
      <c r="EK17" s="9" t="str">
        <f>if('raw 1'!EI16&lt;&gt;"x",if('raw 1'!EI16="OK",'raw 1'!LI16,'raw 1'!EI16),"")</f>
        <v>-</v>
      </c>
      <c r="EL17" s="9" t="str">
        <f>if('raw 1'!EJ16&lt;&gt;"x",if('raw 1'!EJ16="OK",'raw 1'!LJ16,'raw 1'!EJ16),"")</f>
        <v>-</v>
      </c>
      <c r="EM17" s="9" t="str">
        <f>if('raw 1'!EK16&lt;&gt;"x",if('raw 1'!EK16="OK",'raw 1'!LK16,'raw 1'!EK16),"")</f>
        <v>-</v>
      </c>
      <c r="EN17" s="9" t="str">
        <f>if('raw 1'!EL16&lt;&gt;"x",if('raw 1'!EL16="OK",'raw 1'!LL16,'raw 1'!EL16),"")</f>
        <v>-</v>
      </c>
      <c r="EO17" s="9" t="str">
        <f>if('raw 1'!EM16&lt;&gt;"x",if('raw 1'!EM16="OK",'raw 1'!LM16,'raw 1'!EM16),"")</f>
        <v>-</v>
      </c>
      <c r="EP17" s="9" t="str">
        <f>if('raw 1'!EN16&lt;&gt;"x",if('raw 1'!EN16="OK",'raw 1'!LN16,'raw 1'!EN16),"")</f>
        <v>-</v>
      </c>
      <c r="EQ17" s="9" t="str">
        <f>if('raw 1'!EO16&lt;&gt;"x",if('raw 1'!EO16="OK",'raw 1'!LO16,'raw 1'!EO16),"")</f>
        <v>-</v>
      </c>
      <c r="ER17" s="9" t="str">
        <f>if('raw 1'!EP16&lt;&gt;"x",if('raw 1'!EP16="OK",'raw 1'!LP16,'raw 1'!EP16),"")</f>
        <v>-</v>
      </c>
      <c r="ES17" s="9" t="str">
        <f>if('raw 1'!EQ16&lt;&gt;"x",if('raw 1'!EQ16="OK",'raw 1'!LQ16,'raw 1'!EQ16),"")</f>
        <v/>
      </c>
      <c r="ET17" s="9" t="str">
        <f>if('raw 1'!ER16&lt;&gt;"x",if('raw 1'!ER16="OK",'raw 1'!LR16,'raw 1'!ER16),"")</f>
        <v>-</v>
      </c>
      <c r="EU17" s="9" t="str">
        <f>if('raw 1'!ES16&lt;&gt;"x",if('raw 1'!ES16="OK",'raw 1'!LS16,'raw 1'!ES16),"")</f>
        <v>-</v>
      </c>
      <c r="EV17" s="9" t="str">
        <f>if('raw 1'!ET16&lt;&gt;"x",if('raw 1'!ET16="OK",'raw 1'!LT16,'raw 1'!ET16),"")</f>
        <v>-</v>
      </c>
      <c r="EW17" s="9" t="str">
        <f>if('raw 1'!EU16&lt;&gt;"x",if('raw 1'!EU16="OK",'raw 1'!LU16,'raw 1'!EU16),"")</f>
        <v>-</v>
      </c>
      <c r="EX17" s="9" t="str">
        <f>if('raw 1'!EV16&lt;&gt;"x",if('raw 1'!EV16="OK",'raw 1'!LV16,'raw 1'!EV16),"")</f>
        <v>-</v>
      </c>
      <c r="EY17" s="9" t="str">
        <f>if('raw 1'!EW16&lt;&gt;"x",if('raw 1'!EW16="OK",'raw 1'!LW16,'raw 1'!EW16),"")</f>
        <v>-</v>
      </c>
      <c r="EZ17" s="9" t="str">
        <f>if('raw 1'!EX16&lt;&gt;"x",if('raw 1'!EX16="OK",'raw 1'!LX16,'raw 1'!EX16),"")</f>
        <v>-</v>
      </c>
      <c r="FA17" s="9" t="str">
        <f>if('raw 1'!EY16&lt;&gt;"x",if('raw 1'!EY16="OK",'raw 1'!LY16,'raw 1'!EY16),"")</f>
        <v>-</v>
      </c>
      <c r="FB17" s="9" t="str">
        <f>if('raw 1'!EZ16&lt;&gt;"x",if('raw 1'!EZ16="OK",'raw 1'!LZ16,'raw 1'!EZ16),"")</f>
        <v>-</v>
      </c>
      <c r="FC17" s="9" t="str">
        <f>if('raw 1'!FA16&lt;&gt;"x",if('raw 1'!FA16="OK",'raw 1'!MA16,'raw 1'!FA16),"")</f>
        <v>-</v>
      </c>
      <c r="FD17" s="9" t="str">
        <f>if('raw 1'!FB16&lt;&gt;"x",if('raw 1'!FB16="OK",'raw 1'!MB16,'raw 1'!FB16),"")</f>
        <v>-</v>
      </c>
      <c r="FE17" s="9" t="str">
        <f>if('raw 1'!FC16&lt;&gt;"x",if('raw 1'!FC16="OK",'raw 1'!MC16,'raw 1'!FC16),"")</f>
        <v>-</v>
      </c>
      <c r="FF17" s="9" t="str">
        <f>if('raw 1'!FD16&lt;&gt;"x",if('raw 1'!FD16="OK",'raw 1'!MD16,'raw 1'!FD16),"")</f>
        <v>-</v>
      </c>
      <c r="FG17" s="9" t="str">
        <f>if('raw 1'!FE16&lt;&gt;"x",if('raw 1'!FE16="OK",'raw 1'!ME16,'raw 1'!FE16),"")</f>
        <v>-</v>
      </c>
      <c r="FH17" s="9" t="str">
        <f>if('raw 1'!FF16&lt;&gt;"x",if('raw 1'!FF16="OK",'raw 1'!MF16,'raw 1'!FF16),"")</f>
        <v>-</v>
      </c>
      <c r="FI17" s="9" t="str">
        <f>if('raw 1'!FG16&lt;&gt;"x",if('raw 1'!FG16="OK",'raw 1'!MG16,'raw 1'!FG16),"")</f>
        <v>-</v>
      </c>
      <c r="FJ17" s="9" t="str">
        <f>if('raw 1'!FH16&lt;&gt;"x",if('raw 1'!FH16="OK",'raw 1'!MH16,'raw 1'!FH16),"")</f>
        <v>-</v>
      </c>
      <c r="FK17" s="9" t="str">
        <f>if('raw 1'!FI16&lt;&gt;"x",if('raw 1'!FI16="OK",'raw 1'!MI16,'raw 1'!FI16),"")</f>
        <v>-</v>
      </c>
      <c r="FL17" s="9" t="str">
        <f>if('raw 1'!FJ16&lt;&gt;"x",if('raw 1'!FJ16="OK",'raw 1'!MJ16,'raw 1'!FJ16),"")</f>
        <v>-</v>
      </c>
      <c r="FM17" s="9" t="str">
        <f>if('raw 1'!FK16&lt;&gt;"x",if('raw 1'!FK16="OK",'raw 1'!MK16,'raw 1'!FK16),"")</f>
        <v>-</v>
      </c>
      <c r="FN17" s="9" t="str">
        <f>if('raw 1'!FL16&lt;&gt;"x",if('raw 1'!FL16="OK",'raw 1'!ML16,'raw 1'!FL16),"")</f>
        <v>-</v>
      </c>
      <c r="FO17" s="9" t="str">
        <f>if('raw 1'!FM16&lt;&gt;"x",if('raw 1'!FM16="OK",'raw 1'!MM16,'raw 1'!FM16),"")</f>
        <v>-</v>
      </c>
      <c r="FP17" s="9" t="str">
        <f>if('raw 1'!FN16&lt;&gt;"x",if('raw 1'!FN16="OK",'raw 1'!MN16,'raw 1'!FN16),"")</f>
        <v>-</v>
      </c>
      <c r="FQ17" s="9" t="str">
        <f>if('raw 1'!FO16&lt;&gt;"x",if('raw 1'!FO16="OK",'raw 1'!MO16,'raw 1'!FO16),"")</f>
        <v>-</v>
      </c>
      <c r="FR17" s="9" t="str">
        <f>if('raw 1'!FP16&lt;&gt;"x",if('raw 1'!FP16="OK",'raw 1'!MP16,'raw 1'!FP16),"")</f>
        <v>-</v>
      </c>
      <c r="FS17" s="9" t="str">
        <f>if('raw 1'!FQ16&lt;&gt;"x",if('raw 1'!FQ16="OK",'raw 1'!MQ16,'raw 1'!FQ16),"")</f>
        <v>-</v>
      </c>
      <c r="FT17" s="9" t="str">
        <f>if('raw 1'!FR16&lt;&gt;"x",if('raw 1'!FR16="OK",'raw 1'!MR16,'raw 1'!FR16),"")</f>
        <v>-</v>
      </c>
      <c r="FU17" s="9" t="str">
        <f>if('raw 1'!FS16&lt;&gt;"x",if('raw 1'!FS16="OK",'raw 1'!MS16,'raw 1'!FS16),"")</f>
        <v>-</v>
      </c>
      <c r="FV17" s="9" t="str">
        <f>if('raw 1'!FT16&lt;&gt;"x",if('raw 1'!FT16="OK",'raw 1'!MT16,'raw 1'!FT16),"")</f>
        <v/>
      </c>
      <c r="FW17" s="9" t="str">
        <f>if('raw 1'!FU16&lt;&gt;"x",if('raw 1'!FU16="OK",'raw 1'!MU16,'raw 1'!FU16),"")</f>
        <v>-</v>
      </c>
      <c r="FX17" s="9" t="str">
        <f>if('raw 1'!FV16&lt;&gt;"x",if('raw 1'!FV16="OK",'raw 1'!MV16,'raw 1'!FV16),"")</f>
        <v>-</v>
      </c>
      <c r="FY17" s="9" t="str">
        <f>if('raw 1'!FW16&lt;&gt;"x",if('raw 1'!FW16="OK",'raw 1'!MW16,'raw 1'!FW16),"")</f>
        <v>-</v>
      </c>
      <c r="FZ17" s="9" t="str">
        <f>if('raw 1'!FX16&lt;&gt;"x",if('raw 1'!FX16="OK",'raw 1'!MX16,'raw 1'!FX16),"")</f>
        <v>-</v>
      </c>
      <c r="GA17" s="9" t="str">
        <f>if('raw 1'!FY16&lt;&gt;"x",if('raw 1'!FY16="OK",'raw 1'!MY16,'raw 1'!FY16),"")</f>
        <v>-</v>
      </c>
      <c r="GB17" s="9" t="str">
        <f>if('raw 1'!FZ16&lt;&gt;"x",if('raw 1'!FZ16="OK",'raw 1'!MZ16,'raw 1'!FZ16),"")</f>
        <v>-</v>
      </c>
      <c r="GC17" s="9" t="str">
        <f>if('raw 1'!GA16&lt;&gt;"x",if('raw 1'!GA16="OK",'raw 1'!NA16,'raw 1'!GA16),"")</f>
        <v>-</v>
      </c>
      <c r="GD17" s="9" t="str">
        <f>if('raw 1'!GB16&lt;&gt;"x",if('raw 1'!GB16="OK",'raw 1'!NB16,'raw 1'!GB16),"")</f>
        <v>-</v>
      </c>
      <c r="GE17" s="9" t="str">
        <f>if('raw 1'!GC16&lt;&gt;"x",if('raw 1'!GC16="OK",'raw 1'!NC16,'raw 1'!GC16),"")</f>
        <v>-</v>
      </c>
      <c r="GF17" s="9" t="str">
        <f>if('raw 1'!GD16&lt;&gt;"x",if('raw 1'!GD16="OK",'raw 1'!ND16,'raw 1'!GD16),"")</f>
        <v>-</v>
      </c>
      <c r="GG17" s="9" t="str">
        <f>if('raw 1'!GE16&lt;&gt;"x",if('raw 1'!GE16="OK",'raw 1'!NE16,'raw 1'!GE16),"")</f>
        <v>-</v>
      </c>
      <c r="GH17" s="9" t="str">
        <f>if('raw 1'!GF16&lt;&gt;"x",if('raw 1'!GF16="OK",'raw 1'!NF16,'raw 1'!GF16),"")</f>
        <v>-</v>
      </c>
      <c r="GI17" s="9" t="str">
        <f>if('raw 1'!GG16&lt;&gt;"x",if('raw 1'!GG16="OK",'raw 1'!NG16,'raw 1'!GG16),"")</f>
        <v>-</v>
      </c>
      <c r="GJ17" s="9" t="str">
        <f>if('raw 1'!GH16&lt;&gt;"x",if('raw 1'!GH16="OK",'raw 1'!NH16,'raw 1'!GH16),"")</f>
        <v>-</v>
      </c>
      <c r="GK17" s="9" t="str">
        <f>if('raw 1'!GI16&lt;&gt;"x",if('raw 1'!GI16="OK",'raw 1'!NI16,'raw 1'!GI16),"")</f>
        <v>-</v>
      </c>
      <c r="GL17" s="9" t="str">
        <f>if('raw 1'!GJ16&lt;&gt;"x",if('raw 1'!GJ16="OK",'raw 1'!NJ16,'raw 1'!GJ16),"")</f>
        <v>-</v>
      </c>
      <c r="GM17" s="9" t="str">
        <f>if('raw 1'!GK16&lt;&gt;"x",if('raw 1'!GK16="OK",'raw 1'!NK16,'raw 1'!GK16),"")</f>
        <v>-</v>
      </c>
      <c r="GN17" s="9" t="str">
        <f>if('raw 1'!GL16&lt;&gt;"x",if('raw 1'!GL16="OK",'raw 1'!NL16,'raw 1'!GL16),"")</f>
        <v>-</v>
      </c>
      <c r="GO17" s="9" t="str">
        <f>if('raw 1'!GM16&lt;&gt;"x",if('raw 1'!GM16="OK",'raw 1'!NM16,'raw 1'!GM16),"")</f>
        <v>-</v>
      </c>
      <c r="GP17" s="9" t="str">
        <f>if('raw 1'!GN16&lt;&gt;"x",if('raw 1'!GN16="OK",'raw 1'!NN16,'raw 1'!GN16),"")</f>
        <v>-</v>
      </c>
      <c r="GQ17" s="9" t="str">
        <f>if('raw 1'!GO16&lt;&gt;"x",if('raw 1'!GO16="OK",'raw 1'!NO16,'raw 1'!GO16),"")</f>
        <v>-</v>
      </c>
      <c r="GR17" s="9" t="str">
        <f>if('raw 1'!GP16&lt;&gt;"x",if('raw 1'!GP16="OK",'raw 1'!NP16,'raw 1'!GP16),"")</f>
        <v>-</v>
      </c>
      <c r="GS17" s="9" t="str">
        <f>if('raw 1'!GQ16&lt;&gt;"x",if('raw 1'!GQ16="OK",'raw 1'!NQ16,'raw 1'!GQ16),"")</f>
        <v>-</v>
      </c>
      <c r="GT17" s="9" t="str">
        <f>if('raw 1'!GR16&lt;&gt;"x",if('raw 1'!GR16="OK",'raw 1'!NR16,'raw 1'!GR16),"")</f>
        <v>-</v>
      </c>
      <c r="GU17" s="9" t="str">
        <f>if('raw 1'!GS16&lt;&gt;"x",if('raw 1'!GS16="OK",'raw 1'!NS16,'raw 1'!GS16),"")</f>
        <v/>
      </c>
    </row>
    <row r="18">
      <c r="A18" s="5"/>
      <c r="B18" s="5"/>
      <c r="C18" s="5" t="str">
        <f>if(B18="d","diskv. iz ciklusa",if(B18="d1","diskv. iz kruga",if($E18="ODOBREN",(if(countif(H:H,"="&amp;H18)=1,countif(H:H,"&gt;"&amp;H18)+1,concatenate(countif(H:H,"&gt;"&amp;H18)+1," - ",countif(H:H,"&gt;="&amp;H18)))),empty)))</f>
        <v>10 - 16</v>
      </c>
      <c r="D18" s="6" t="str">
        <f>'raw 1'!B17</f>
        <v>milutin_</v>
      </c>
      <c r="E18" s="6" t="str">
        <f>'raw 1'!F17</f>
        <v>ODOBREN</v>
      </c>
      <c r="F18" s="6" t="str">
        <f>if($E18="ODOBREN",'raw 1'!C17,"")</f>
        <v>Milutin</v>
      </c>
      <c r="G18" s="6" t="str">
        <f>if($E18="ODOBREN",'raw 1'!D17,"")</f>
        <v>Bačlija</v>
      </c>
      <c r="H18" s="7">
        <f>if($E18="ODOBREN",I18,empty)</f>
        <v>200</v>
      </c>
      <c r="I18" s="7">
        <f>if(B18&lt;&gt;"d",IF(M18 = "A", SUM(R18:T18), SUM(O18:Q18)),empty)</f>
        <v>200</v>
      </c>
      <c r="J18" s="6" t="str">
        <f>if($E18="ODOBREN",'raw 1'!G17,"")</f>
        <v>Pirot</v>
      </c>
      <c r="K18" s="6" t="str">
        <f>if($E18="ODOBREN",'raw 1'!H17,"")</f>
        <v>Tehnička škola</v>
      </c>
      <c r="L18" s="6" t="str">
        <f>if($E18="ODOBREN",'raw 1'!I17,"")</f>
        <v>III</v>
      </c>
      <c r="M18" s="6" t="str">
        <f>if($E18="ODOBREN",'raw 1'!J17,"")</f>
        <v>B</v>
      </c>
      <c r="N18" s="6" t="str">
        <f>if($E18="ODOBREN",'raw 1'!K18,"")</f>
        <v>Stanka Matković</v>
      </c>
      <c r="O18" s="8">
        <f>'raw 1'!M17</f>
        <v>100</v>
      </c>
      <c r="P18" s="9">
        <f>'raw 1'!N17</f>
        <v>100</v>
      </c>
      <c r="Q18" s="9" t="str">
        <f>'raw 1'!O17</f>
        <v>-</v>
      </c>
      <c r="R18" s="9" t="str">
        <f>'raw 1'!P17</f>
        <v>-</v>
      </c>
      <c r="S18" s="9" t="str">
        <f>'raw 1'!Q17</f>
        <v>-</v>
      </c>
      <c r="T18" s="9" t="str">
        <f>'raw 1'!R17</f>
        <v>-</v>
      </c>
      <c r="U18" s="9" t="str">
        <f>if('raw 1'!S17&lt;&gt;"x",if('raw 1'!S17="OK",'raw 1'!GS17,'raw 1'!S17),"")</f>
        <v/>
      </c>
      <c r="V18" s="9" t="str">
        <f>if('raw 1'!T17&lt;&gt;"x",if('raw 1'!T17="OK",'raw 1'!GT17,'raw 1'!T17),"")</f>
        <v/>
      </c>
      <c r="W18" s="9">
        <f>if('raw 1'!U17&lt;&gt;"x",if('raw 1'!U17="OK",'raw 1'!GU17,'raw 1'!U17),"")</f>
        <v>1</v>
      </c>
      <c r="X18" s="9">
        <f>if('raw 1'!V17&lt;&gt;"x",if('raw 1'!V17="OK",'raw 1'!GV17,'raw 1'!V17),"")</f>
        <v>1</v>
      </c>
      <c r="Y18" s="9">
        <f>if('raw 1'!W17&lt;&gt;"x",if('raw 1'!W17="OK",'raw 1'!GW17,'raw 1'!W17),"")</f>
        <v>1</v>
      </c>
      <c r="Z18" s="9">
        <f>if('raw 1'!X17&lt;&gt;"x",if('raw 1'!X17="OK",'raw 1'!GX17,'raw 1'!X17),"")</f>
        <v>1</v>
      </c>
      <c r="AA18" s="9">
        <f>if('raw 1'!Y17&lt;&gt;"x",if('raw 1'!Y17="OK",'raw 1'!GY17,'raw 1'!Y17),"")</f>
        <v>1</v>
      </c>
      <c r="AB18" s="9">
        <f>if('raw 1'!Z17&lt;&gt;"x",if('raw 1'!Z17="OK",'raw 1'!GZ17,'raw 1'!Z17),"")</f>
        <v>1</v>
      </c>
      <c r="AC18" s="9">
        <f>if('raw 1'!AA17&lt;&gt;"x",if('raw 1'!AA17="OK",'raw 1'!HA17,'raw 1'!AA17),"")</f>
        <v>1</v>
      </c>
      <c r="AD18" s="9">
        <f>if('raw 1'!AB17&lt;&gt;"x",if('raw 1'!AB17="OK",'raw 1'!HB17,'raw 1'!AB17),"")</f>
        <v>1</v>
      </c>
      <c r="AE18" s="9">
        <f>if('raw 1'!AC17&lt;&gt;"x",if('raw 1'!AC17="OK",'raw 1'!HC17,'raw 1'!AC17),"")</f>
        <v>1</v>
      </c>
      <c r="AF18" s="9">
        <f>if('raw 1'!AD17&lt;&gt;"x",if('raw 1'!AD17="OK",'raw 1'!HD17,'raw 1'!AD17),"")</f>
        <v>1</v>
      </c>
      <c r="AG18" s="9">
        <f>if('raw 1'!AE17&lt;&gt;"x",if('raw 1'!AE17="OK",'raw 1'!HE17,'raw 1'!AE17),"")</f>
        <v>1</v>
      </c>
      <c r="AH18" s="9">
        <f>if('raw 1'!AF17&lt;&gt;"x",if('raw 1'!AF17="OK",'raw 1'!HF17,'raw 1'!AF17),"")</f>
        <v>1</v>
      </c>
      <c r="AI18" s="9">
        <f>if('raw 1'!AG17&lt;&gt;"x",if('raw 1'!AG17="OK",'raw 1'!HG17,'raw 1'!AG17),"")</f>
        <v>1</v>
      </c>
      <c r="AJ18" s="9">
        <f>if('raw 1'!AH17&lt;&gt;"x",if('raw 1'!AH17="OK",'raw 1'!HH17,'raw 1'!AH17),"")</f>
        <v>1</v>
      </c>
      <c r="AK18" s="9">
        <f>if('raw 1'!AI17&lt;&gt;"x",if('raw 1'!AI17="OK",'raw 1'!HI17,'raw 1'!AI17),"")</f>
        <v>1</v>
      </c>
      <c r="AL18" s="9">
        <f>if('raw 1'!AJ17&lt;&gt;"x",if('raw 1'!AJ17="OK",'raw 1'!HJ17,'raw 1'!AJ17),"")</f>
        <v>1</v>
      </c>
      <c r="AM18" s="9">
        <f>if('raw 1'!AK17&lt;&gt;"x",if('raw 1'!AK17="OK",'raw 1'!HK17,'raw 1'!AK17),"")</f>
        <v>1</v>
      </c>
      <c r="AN18" s="9">
        <f>if('raw 1'!AL17&lt;&gt;"x",if('raw 1'!AL17="OK",'raw 1'!HL17,'raw 1'!AL17),"")</f>
        <v>1</v>
      </c>
      <c r="AO18" s="9">
        <f>if('raw 1'!AM17&lt;&gt;"x",if('raw 1'!AM17="OK",'raw 1'!HM17,'raw 1'!AM17),"")</f>
        <v>1</v>
      </c>
      <c r="AP18" s="9">
        <f>if('raw 1'!AN17&lt;&gt;"x",if('raw 1'!AN17="OK",'raw 1'!HN17,'raw 1'!AN17),"")</f>
        <v>1</v>
      </c>
      <c r="AQ18" s="9">
        <f>if('raw 1'!AO17&lt;&gt;"x",if('raw 1'!AO17="OK",'raw 1'!HO17,'raw 1'!AO17),"")</f>
        <v>1</v>
      </c>
      <c r="AR18" s="9">
        <f>if('raw 1'!AP17&lt;&gt;"x",if('raw 1'!AP17="OK",'raw 1'!HP17,'raw 1'!AP17),"")</f>
        <v>1</v>
      </c>
      <c r="AS18" s="9">
        <f>if('raw 1'!AQ17&lt;&gt;"x",if('raw 1'!AQ17="OK",'raw 1'!HQ17,'raw 1'!AQ17),"")</f>
        <v>1</v>
      </c>
      <c r="AT18" s="9">
        <f>if('raw 1'!AR17&lt;&gt;"x",if('raw 1'!AR17="OK",'raw 1'!HR17,'raw 1'!AR17),"")</f>
        <v>1</v>
      </c>
      <c r="AU18" s="9">
        <f>if('raw 1'!AS17&lt;&gt;"x",if('raw 1'!AS17="OK",'raw 1'!HS17,'raw 1'!AS17),"")</f>
        <v>1</v>
      </c>
      <c r="AV18" s="9">
        <f>if('raw 1'!AT17&lt;&gt;"x",if('raw 1'!AT17="OK",'raw 1'!HT17,'raw 1'!AT17),"")</f>
        <v>1</v>
      </c>
      <c r="AW18" s="9">
        <f>if('raw 1'!AU17&lt;&gt;"x",if('raw 1'!AU17="OK",'raw 1'!HU17,'raw 1'!AU17),"")</f>
        <v>1</v>
      </c>
      <c r="AX18" s="9">
        <f>if('raw 1'!AV17&lt;&gt;"x",if('raw 1'!AV17="OK",'raw 1'!HV17,'raw 1'!AV17),"")</f>
        <v>1</v>
      </c>
      <c r="AY18" s="9">
        <f>if('raw 1'!AW17&lt;&gt;"x",if('raw 1'!AW17="OK",'raw 1'!HW17,'raw 1'!AW17),"")</f>
        <v>1</v>
      </c>
      <c r="AZ18" s="9">
        <f>if('raw 1'!AX17&lt;&gt;"x",if('raw 1'!AX17="OK",'raw 1'!HX17,'raw 1'!AX17),"")</f>
        <v>1</v>
      </c>
      <c r="BA18" s="9">
        <f>if('raw 1'!AY17&lt;&gt;"x",if('raw 1'!AY17="OK",'raw 1'!HY17,'raw 1'!AY17),"")</f>
        <v>1</v>
      </c>
      <c r="BB18" s="9">
        <f>if('raw 1'!AZ17&lt;&gt;"x",if('raw 1'!AZ17="OK",'raw 1'!HZ17,'raw 1'!AZ17),"")</f>
        <v>1</v>
      </c>
      <c r="BC18" s="9">
        <f>if('raw 1'!BA17&lt;&gt;"x",if('raw 1'!BA17="OK",'raw 1'!IA17,'raw 1'!BA17),"")</f>
        <v>1</v>
      </c>
      <c r="BD18" s="9">
        <f>if('raw 1'!BB17&lt;&gt;"x",if('raw 1'!BB17="OK",'raw 1'!IB17,'raw 1'!BB17),"")</f>
        <v>1</v>
      </c>
      <c r="BE18" s="9">
        <f>if('raw 1'!BC17&lt;&gt;"x",if('raw 1'!BC17="OK",'raw 1'!IC17,'raw 1'!BC17),"")</f>
        <v>1</v>
      </c>
      <c r="BF18" s="9">
        <f>if('raw 1'!BD17&lt;&gt;"x",if('raw 1'!BD17="OK",'raw 1'!ID17,'raw 1'!BD17),"")</f>
        <v>1</v>
      </c>
      <c r="BG18" s="9">
        <f>if('raw 1'!BE17&lt;&gt;"x",if('raw 1'!BE17="OK",'raw 1'!IE17,'raw 1'!BE17),"")</f>
        <v>1</v>
      </c>
      <c r="BH18" s="9">
        <f>if('raw 1'!BF17&lt;&gt;"x",if('raw 1'!BF17="OK",'raw 1'!IF17,'raw 1'!BF17),"")</f>
        <v>1</v>
      </c>
      <c r="BI18" s="9">
        <f>if('raw 1'!BG17&lt;&gt;"x",if('raw 1'!BG17="OK",'raw 1'!IG17,'raw 1'!BG17),"")</f>
        <v>1</v>
      </c>
      <c r="BJ18" s="9">
        <f>if('raw 1'!BH17&lt;&gt;"x",if('raw 1'!BH17="OK",'raw 1'!IH17,'raw 1'!BH17),"")</f>
        <v>1</v>
      </c>
      <c r="BK18" s="9">
        <f>if('raw 1'!BI17&lt;&gt;"x",if('raw 1'!BI17="OK",'raw 1'!II17,'raw 1'!BI17),"")</f>
        <v>1</v>
      </c>
      <c r="BL18" s="9">
        <f>if('raw 1'!BJ17&lt;&gt;"x",if('raw 1'!BJ17="OK",'raw 1'!IJ17,'raw 1'!BJ17),"")</f>
        <v>1</v>
      </c>
      <c r="BM18" s="9" t="str">
        <f>if('raw 1'!BK17&lt;&gt;"x",if('raw 1'!BK17="OK",'raw 1'!IK17,'raw 1'!BK17),"")</f>
        <v/>
      </c>
      <c r="BN18" s="9">
        <f>if('raw 1'!BL17&lt;&gt;"x",if('raw 1'!BL17="OK",'raw 1'!IL17,'raw 1'!BL17),"")</f>
        <v>1</v>
      </c>
      <c r="BO18" s="9">
        <f>if('raw 1'!BM17&lt;&gt;"x",if('raw 1'!BM17="OK",'raw 1'!IM17,'raw 1'!BM17),"")</f>
        <v>1</v>
      </c>
      <c r="BP18" s="9">
        <f>if('raw 1'!BN17&lt;&gt;"x",if('raw 1'!BN17="OK",'raw 1'!IN17,'raw 1'!BN17),"")</f>
        <v>1</v>
      </c>
      <c r="BQ18" s="9">
        <f>if('raw 1'!BO17&lt;&gt;"x",if('raw 1'!BO17="OK",'raw 1'!IO17,'raw 1'!BO17),"")</f>
        <v>1</v>
      </c>
      <c r="BR18" s="9">
        <f>if('raw 1'!BP17&lt;&gt;"x",if('raw 1'!BP17="OK",'raw 1'!IP17,'raw 1'!BP17),"")</f>
        <v>1</v>
      </c>
      <c r="BS18" s="9">
        <f>if('raw 1'!BQ17&lt;&gt;"x",if('raw 1'!BQ17="OK",'raw 1'!IQ17,'raw 1'!BQ17),"")</f>
        <v>1</v>
      </c>
      <c r="BT18" s="9">
        <f>if('raw 1'!BR17&lt;&gt;"x",if('raw 1'!BR17="OK",'raw 1'!IR17,'raw 1'!BR17),"")</f>
        <v>1</v>
      </c>
      <c r="BU18" s="9">
        <f>if('raw 1'!BS17&lt;&gt;"x",if('raw 1'!BS17="OK",'raw 1'!IS17,'raw 1'!BS17),"")</f>
        <v>1</v>
      </c>
      <c r="BV18" s="9">
        <f>if('raw 1'!BT17&lt;&gt;"x",if('raw 1'!BT17="OK",'raw 1'!IT17,'raw 1'!BT17),"")</f>
        <v>1</v>
      </c>
      <c r="BW18" s="9">
        <f>if('raw 1'!BU17&lt;&gt;"x",if('raw 1'!BU17="OK",'raw 1'!IU17,'raw 1'!BU17),"")</f>
        <v>1</v>
      </c>
      <c r="BX18" s="9">
        <f>if('raw 1'!BV17&lt;&gt;"x",if('raw 1'!BV17="OK",'raw 1'!IV17,'raw 1'!BV17),"")</f>
        <v>1</v>
      </c>
      <c r="BY18" s="9">
        <f>if('raw 1'!BW17&lt;&gt;"x",if('raw 1'!BW17="OK",'raw 1'!IW17,'raw 1'!BW17),"")</f>
        <v>1</v>
      </c>
      <c r="BZ18" s="9">
        <f>if('raw 1'!BX17&lt;&gt;"x",if('raw 1'!BX17="OK",'raw 1'!IX17,'raw 1'!BX17),"")</f>
        <v>1</v>
      </c>
      <c r="CA18" s="9">
        <f>if('raw 1'!BY17&lt;&gt;"x",if('raw 1'!BY17="OK",'raw 1'!IY17,'raw 1'!BY17),"")</f>
        <v>1</v>
      </c>
      <c r="CB18" s="9">
        <f>if('raw 1'!BZ17&lt;&gt;"x",if('raw 1'!BZ17="OK",'raw 1'!IZ17,'raw 1'!BZ17),"")</f>
        <v>1</v>
      </c>
      <c r="CC18" s="9">
        <f>if('raw 1'!CA17&lt;&gt;"x",if('raw 1'!CA17="OK",'raw 1'!JA17,'raw 1'!CA17),"")</f>
        <v>1</v>
      </c>
      <c r="CD18" s="9">
        <f>if('raw 1'!CB17&lt;&gt;"x",if('raw 1'!CB17="OK",'raw 1'!JB17,'raw 1'!CB17),"")</f>
        <v>1</v>
      </c>
      <c r="CE18" s="9">
        <f>if('raw 1'!CC17&lt;&gt;"x",if('raw 1'!CC17="OK",'raw 1'!JC17,'raw 1'!CC17),"")</f>
        <v>1</v>
      </c>
      <c r="CF18" s="9">
        <f>if('raw 1'!CD17&lt;&gt;"x",if('raw 1'!CD17="OK",'raw 1'!JD17,'raw 1'!CD17),"")</f>
        <v>1</v>
      </c>
      <c r="CG18" s="9">
        <f>if('raw 1'!CE17&lt;&gt;"x",if('raw 1'!CE17="OK",'raw 1'!JE17,'raw 1'!CE17),"")</f>
        <v>1</v>
      </c>
      <c r="CH18" s="9">
        <f>if('raw 1'!CF17&lt;&gt;"x",if('raw 1'!CF17="OK",'raw 1'!JF17,'raw 1'!CF17),"")</f>
        <v>1</v>
      </c>
      <c r="CI18" s="9">
        <f>if('raw 1'!CG17&lt;&gt;"x",if('raw 1'!CG17="OK",'raw 1'!JG17,'raw 1'!CG17),"")</f>
        <v>1</v>
      </c>
      <c r="CJ18" s="9">
        <f>if('raw 1'!CH17&lt;&gt;"x",if('raw 1'!CH17="OK",'raw 1'!JH17,'raw 1'!CH17),"")</f>
        <v>1</v>
      </c>
      <c r="CK18" s="9">
        <f>if('raw 1'!CI17&lt;&gt;"x",if('raw 1'!CI17="OK",'raw 1'!JI17,'raw 1'!CI17),"")</f>
        <v>1</v>
      </c>
      <c r="CL18" s="9">
        <f>if('raw 1'!CJ17&lt;&gt;"x",if('raw 1'!CJ17="OK",'raw 1'!JJ17,'raw 1'!CJ17),"")</f>
        <v>1</v>
      </c>
      <c r="CM18" s="9">
        <f>if('raw 1'!CK17&lt;&gt;"x",if('raw 1'!CK17="OK",'raw 1'!JK17,'raw 1'!CK17),"")</f>
        <v>1</v>
      </c>
      <c r="CN18" s="9">
        <f>if('raw 1'!CL17&lt;&gt;"x",if('raw 1'!CL17="OK",'raw 1'!JL17,'raw 1'!CL17),"")</f>
        <v>1</v>
      </c>
      <c r="CO18" s="9">
        <f>if('raw 1'!CM17&lt;&gt;"x",if('raw 1'!CM17="OK",'raw 1'!JM17,'raw 1'!CM17),"")</f>
        <v>1</v>
      </c>
      <c r="CP18" s="9">
        <f>if('raw 1'!CN17&lt;&gt;"x",if('raw 1'!CN17="OK",'raw 1'!JN17,'raw 1'!CN17),"")</f>
        <v>1</v>
      </c>
      <c r="CQ18" s="9">
        <f>if('raw 1'!CO17&lt;&gt;"x",if('raw 1'!CO17="OK",'raw 1'!JO17,'raw 1'!CO17),"")</f>
        <v>1</v>
      </c>
      <c r="CR18" s="9">
        <f>if('raw 1'!CP17&lt;&gt;"x",if('raw 1'!CP17="OK",'raw 1'!JP17,'raw 1'!CP17),"")</f>
        <v>1</v>
      </c>
      <c r="CS18" s="9">
        <f>if('raw 1'!CQ17&lt;&gt;"x",if('raw 1'!CQ17="OK",'raw 1'!JQ17,'raw 1'!CQ17),"")</f>
        <v>1</v>
      </c>
      <c r="CT18" s="9">
        <f>if('raw 1'!CR17&lt;&gt;"x",if('raw 1'!CR17="OK",'raw 1'!JR17,'raw 1'!CR17),"")</f>
        <v>1</v>
      </c>
      <c r="CU18" s="9" t="str">
        <f>if('raw 1'!CS17&lt;&gt;"x",if('raw 1'!CS17="OK",'raw 1'!JS17,'raw 1'!CS17),"")</f>
        <v/>
      </c>
      <c r="CV18" s="9" t="str">
        <f>if('raw 1'!CT17&lt;&gt;"x",if('raw 1'!CT17="OK",'raw 1'!JT17,'raw 1'!CT17),"")</f>
        <v>-</v>
      </c>
      <c r="CW18" s="9" t="str">
        <f>if('raw 1'!CU17&lt;&gt;"x",if('raw 1'!CU17="OK",'raw 1'!JU17,'raw 1'!CU17),"")</f>
        <v>-</v>
      </c>
      <c r="CX18" s="9" t="str">
        <f>if('raw 1'!CV17&lt;&gt;"x",if('raw 1'!CV17="OK",'raw 1'!JV17,'raw 1'!CV17),"")</f>
        <v>-</v>
      </c>
      <c r="CY18" s="9" t="str">
        <f>if('raw 1'!CW17&lt;&gt;"x",if('raw 1'!CW17="OK",'raw 1'!JW17,'raw 1'!CW17),"")</f>
        <v>-</v>
      </c>
      <c r="CZ18" s="9" t="str">
        <f>if('raw 1'!CX17&lt;&gt;"x",if('raw 1'!CX17="OK",'raw 1'!JX17,'raw 1'!CX17),"")</f>
        <v>-</v>
      </c>
      <c r="DA18" s="9" t="str">
        <f>if('raw 1'!CY17&lt;&gt;"x",if('raw 1'!CY17="OK",'raw 1'!JY17,'raw 1'!CY17),"")</f>
        <v>-</v>
      </c>
      <c r="DB18" s="9" t="str">
        <f>if('raw 1'!CZ17&lt;&gt;"x",if('raw 1'!CZ17="OK",'raw 1'!JZ17,'raw 1'!CZ17),"")</f>
        <v>-</v>
      </c>
      <c r="DC18" s="9" t="str">
        <f>if('raw 1'!DA17&lt;&gt;"x",if('raw 1'!DA17="OK",'raw 1'!KA17,'raw 1'!DA17),"")</f>
        <v>-</v>
      </c>
      <c r="DD18" s="9" t="str">
        <f>if('raw 1'!DB17&lt;&gt;"x",if('raw 1'!DB17="OK",'raw 1'!KB17,'raw 1'!DB17),"")</f>
        <v>-</v>
      </c>
      <c r="DE18" s="9" t="str">
        <f>if('raw 1'!DC17&lt;&gt;"x",if('raw 1'!DC17="OK",'raw 1'!KC17,'raw 1'!DC17),"")</f>
        <v>-</v>
      </c>
      <c r="DF18" s="9" t="str">
        <f>if('raw 1'!DD17&lt;&gt;"x",if('raw 1'!DD17="OK",'raw 1'!KD17,'raw 1'!DD17),"")</f>
        <v>-</v>
      </c>
      <c r="DG18" s="9" t="str">
        <f>if('raw 1'!DE17&lt;&gt;"x",if('raw 1'!DE17="OK",'raw 1'!KE17,'raw 1'!DE17),"")</f>
        <v>-</v>
      </c>
      <c r="DH18" s="9" t="str">
        <f>if('raw 1'!DF17&lt;&gt;"x",if('raw 1'!DF17="OK",'raw 1'!KF17,'raw 1'!DF17),"")</f>
        <v>-</v>
      </c>
      <c r="DI18" s="9" t="str">
        <f>if('raw 1'!DG17&lt;&gt;"x",if('raw 1'!DG17="OK",'raw 1'!KG17,'raw 1'!DG17),"")</f>
        <v>-</v>
      </c>
      <c r="DJ18" s="9" t="str">
        <f>if('raw 1'!DH17&lt;&gt;"x",if('raw 1'!DH17="OK",'raw 1'!KH17,'raw 1'!DH17),"")</f>
        <v>-</v>
      </c>
      <c r="DK18" s="9" t="str">
        <f>if('raw 1'!DI17&lt;&gt;"x",if('raw 1'!DI17="OK",'raw 1'!KI17,'raw 1'!DI17),"")</f>
        <v>-</v>
      </c>
      <c r="DL18" s="9" t="str">
        <f>if('raw 1'!DJ17&lt;&gt;"x",if('raw 1'!DJ17="OK",'raw 1'!KJ17,'raw 1'!DJ17),"")</f>
        <v>-</v>
      </c>
      <c r="DM18" s="9" t="str">
        <f>if('raw 1'!DK17&lt;&gt;"x",if('raw 1'!DK17="OK",'raw 1'!KK17,'raw 1'!DK17),"")</f>
        <v>-</v>
      </c>
      <c r="DN18" s="9" t="str">
        <f>if('raw 1'!DL17&lt;&gt;"x",if('raw 1'!DL17="OK",'raw 1'!KL17,'raw 1'!DL17),"")</f>
        <v>-</v>
      </c>
      <c r="DO18" s="9" t="str">
        <f>if('raw 1'!DM17&lt;&gt;"x",if('raw 1'!DM17="OK",'raw 1'!KM17,'raw 1'!DM17),"")</f>
        <v>-</v>
      </c>
      <c r="DP18" s="9" t="str">
        <f>if('raw 1'!DN17&lt;&gt;"x",if('raw 1'!DN17="OK",'raw 1'!KN17,'raw 1'!DN17),"")</f>
        <v>-</v>
      </c>
      <c r="DQ18" s="9" t="str">
        <f>if('raw 1'!DO17&lt;&gt;"x",if('raw 1'!DO17="OK",'raw 1'!KO17,'raw 1'!DO17),"")</f>
        <v>-</v>
      </c>
      <c r="DR18" s="9" t="str">
        <f>if('raw 1'!DP17&lt;&gt;"x",if('raw 1'!DP17="OK",'raw 1'!KP17,'raw 1'!DP17),"")</f>
        <v>-</v>
      </c>
      <c r="DS18" s="9" t="str">
        <f>if('raw 1'!DQ17&lt;&gt;"x",if('raw 1'!DQ17="OK",'raw 1'!KQ17,'raw 1'!DQ17),"")</f>
        <v>-</v>
      </c>
      <c r="DT18" s="9" t="str">
        <f>if('raw 1'!DR17&lt;&gt;"x",if('raw 1'!DR17="OK",'raw 1'!KR17,'raw 1'!DR17),"")</f>
        <v>-</v>
      </c>
      <c r="DU18" s="9" t="str">
        <f>if('raw 1'!DS17&lt;&gt;"x",if('raw 1'!DS17="OK",'raw 1'!KS17,'raw 1'!DS17),"")</f>
        <v>-</v>
      </c>
      <c r="DV18" s="9" t="str">
        <f>if('raw 1'!DT17&lt;&gt;"x",if('raw 1'!DT17="OK",'raw 1'!KT17,'raw 1'!DT17),"")</f>
        <v>-</v>
      </c>
      <c r="DW18" s="9" t="str">
        <f>if('raw 1'!DU17&lt;&gt;"x",if('raw 1'!DU17="OK",'raw 1'!KU17,'raw 1'!DU17),"")</f>
        <v>-</v>
      </c>
      <c r="DX18" s="9" t="str">
        <f>if('raw 1'!DV17&lt;&gt;"x",if('raw 1'!DV17="OK",'raw 1'!KV17,'raw 1'!DV17),"")</f>
        <v>-</v>
      </c>
      <c r="DY18" s="9" t="str">
        <f>if('raw 1'!DW17&lt;&gt;"x",if('raw 1'!DW17="OK",'raw 1'!KW17,'raw 1'!DW17),"")</f>
        <v>-</v>
      </c>
      <c r="DZ18" s="9" t="str">
        <f>if('raw 1'!DX17&lt;&gt;"x",if('raw 1'!DX17="OK",'raw 1'!KX17,'raw 1'!DX17),"")</f>
        <v>-</v>
      </c>
      <c r="EA18" s="9" t="str">
        <f>if('raw 1'!DY17&lt;&gt;"x",if('raw 1'!DY17="OK",'raw 1'!KY17,'raw 1'!DY17),"")</f>
        <v>-</v>
      </c>
      <c r="EB18" s="9" t="str">
        <f>if('raw 1'!DZ17&lt;&gt;"x",if('raw 1'!DZ17="OK",'raw 1'!KZ17,'raw 1'!DZ17),"")</f>
        <v/>
      </c>
      <c r="EC18" s="9" t="str">
        <f>if('raw 1'!EA17&lt;&gt;"x",if('raw 1'!EA17="OK",'raw 1'!LA17,'raw 1'!EA17),"")</f>
        <v>-</v>
      </c>
      <c r="ED18" s="9" t="str">
        <f>if('raw 1'!EB17&lt;&gt;"x",if('raw 1'!EB17="OK",'raw 1'!LB17,'raw 1'!EB17),"")</f>
        <v>-</v>
      </c>
      <c r="EE18" s="9" t="str">
        <f>if('raw 1'!EC17&lt;&gt;"x",if('raw 1'!EC17="OK",'raw 1'!LC17,'raw 1'!EC17),"")</f>
        <v>-</v>
      </c>
      <c r="EF18" s="9" t="str">
        <f>if('raw 1'!ED17&lt;&gt;"x",if('raw 1'!ED17="OK",'raw 1'!LD17,'raw 1'!ED17),"")</f>
        <v>-</v>
      </c>
      <c r="EG18" s="9" t="str">
        <f>if('raw 1'!EE17&lt;&gt;"x",if('raw 1'!EE17="OK",'raw 1'!LE17,'raw 1'!EE17),"")</f>
        <v>-</v>
      </c>
      <c r="EH18" s="9" t="str">
        <f>if('raw 1'!EF17&lt;&gt;"x",if('raw 1'!EF17="OK",'raw 1'!LF17,'raw 1'!EF17),"")</f>
        <v>-</v>
      </c>
      <c r="EI18" s="9" t="str">
        <f>if('raw 1'!EG17&lt;&gt;"x",if('raw 1'!EG17="OK",'raw 1'!LG17,'raw 1'!EG17),"")</f>
        <v>-</v>
      </c>
      <c r="EJ18" s="9" t="str">
        <f>if('raw 1'!EH17&lt;&gt;"x",if('raw 1'!EH17="OK",'raw 1'!LH17,'raw 1'!EH17),"")</f>
        <v>-</v>
      </c>
      <c r="EK18" s="9" t="str">
        <f>if('raw 1'!EI17&lt;&gt;"x",if('raw 1'!EI17="OK",'raw 1'!LI17,'raw 1'!EI17),"")</f>
        <v>-</v>
      </c>
      <c r="EL18" s="9" t="str">
        <f>if('raw 1'!EJ17&lt;&gt;"x",if('raw 1'!EJ17="OK",'raw 1'!LJ17,'raw 1'!EJ17),"")</f>
        <v>-</v>
      </c>
      <c r="EM18" s="9" t="str">
        <f>if('raw 1'!EK17&lt;&gt;"x",if('raw 1'!EK17="OK",'raw 1'!LK17,'raw 1'!EK17),"")</f>
        <v>-</v>
      </c>
      <c r="EN18" s="9" t="str">
        <f>if('raw 1'!EL17&lt;&gt;"x",if('raw 1'!EL17="OK",'raw 1'!LL17,'raw 1'!EL17),"")</f>
        <v>-</v>
      </c>
      <c r="EO18" s="9" t="str">
        <f>if('raw 1'!EM17&lt;&gt;"x",if('raw 1'!EM17="OK",'raw 1'!LM17,'raw 1'!EM17),"")</f>
        <v>-</v>
      </c>
      <c r="EP18" s="9" t="str">
        <f>if('raw 1'!EN17&lt;&gt;"x",if('raw 1'!EN17="OK",'raw 1'!LN17,'raw 1'!EN17),"")</f>
        <v>-</v>
      </c>
      <c r="EQ18" s="9" t="str">
        <f>if('raw 1'!EO17&lt;&gt;"x",if('raw 1'!EO17="OK",'raw 1'!LO17,'raw 1'!EO17),"")</f>
        <v>-</v>
      </c>
      <c r="ER18" s="9" t="str">
        <f>if('raw 1'!EP17&lt;&gt;"x",if('raw 1'!EP17="OK",'raw 1'!LP17,'raw 1'!EP17),"")</f>
        <v>-</v>
      </c>
      <c r="ES18" s="9" t="str">
        <f>if('raw 1'!EQ17&lt;&gt;"x",if('raw 1'!EQ17="OK",'raw 1'!LQ17,'raw 1'!EQ17),"")</f>
        <v/>
      </c>
      <c r="ET18" s="9" t="str">
        <f>if('raw 1'!ER17&lt;&gt;"x",if('raw 1'!ER17="OK",'raw 1'!LR17,'raw 1'!ER17),"")</f>
        <v>-</v>
      </c>
      <c r="EU18" s="9" t="str">
        <f>if('raw 1'!ES17&lt;&gt;"x",if('raw 1'!ES17="OK",'raw 1'!LS17,'raw 1'!ES17),"")</f>
        <v>-</v>
      </c>
      <c r="EV18" s="9" t="str">
        <f>if('raw 1'!ET17&lt;&gt;"x",if('raw 1'!ET17="OK",'raw 1'!LT17,'raw 1'!ET17),"")</f>
        <v>-</v>
      </c>
      <c r="EW18" s="9" t="str">
        <f>if('raw 1'!EU17&lt;&gt;"x",if('raw 1'!EU17="OK",'raw 1'!LU17,'raw 1'!EU17),"")</f>
        <v>-</v>
      </c>
      <c r="EX18" s="9" t="str">
        <f>if('raw 1'!EV17&lt;&gt;"x",if('raw 1'!EV17="OK",'raw 1'!LV17,'raw 1'!EV17),"")</f>
        <v>-</v>
      </c>
      <c r="EY18" s="9" t="str">
        <f>if('raw 1'!EW17&lt;&gt;"x",if('raw 1'!EW17="OK",'raw 1'!LW17,'raw 1'!EW17),"")</f>
        <v>-</v>
      </c>
      <c r="EZ18" s="9" t="str">
        <f>if('raw 1'!EX17&lt;&gt;"x",if('raw 1'!EX17="OK",'raw 1'!LX17,'raw 1'!EX17),"")</f>
        <v>-</v>
      </c>
      <c r="FA18" s="9" t="str">
        <f>if('raw 1'!EY17&lt;&gt;"x",if('raw 1'!EY17="OK",'raw 1'!LY17,'raw 1'!EY17),"")</f>
        <v>-</v>
      </c>
      <c r="FB18" s="9" t="str">
        <f>if('raw 1'!EZ17&lt;&gt;"x",if('raw 1'!EZ17="OK",'raw 1'!LZ17,'raw 1'!EZ17),"")</f>
        <v>-</v>
      </c>
      <c r="FC18" s="9" t="str">
        <f>if('raw 1'!FA17&lt;&gt;"x",if('raw 1'!FA17="OK",'raw 1'!MA17,'raw 1'!FA17),"")</f>
        <v>-</v>
      </c>
      <c r="FD18" s="9" t="str">
        <f>if('raw 1'!FB17&lt;&gt;"x",if('raw 1'!FB17="OK",'raw 1'!MB17,'raw 1'!FB17),"")</f>
        <v>-</v>
      </c>
      <c r="FE18" s="9" t="str">
        <f>if('raw 1'!FC17&lt;&gt;"x",if('raw 1'!FC17="OK",'raw 1'!MC17,'raw 1'!FC17),"")</f>
        <v>-</v>
      </c>
      <c r="FF18" s="9" t="str">
        <f>if('raw 1'!FD17&lt;&gt;"x",if('raw 1'!FD17="OK",'raw 1'!MD17,'raw 1'!FD17),"")</f>
        <v>-</v>
      </c>
      <c r="FG18" s="9" t="str">
        <f>if('raw 1'!FE17&lt;&gt;"x",if('raw 1'!FE17="OK",'raw 1'!ME17,'raw 1'!FE17),"")</f>
        <v>-</v>
      </c>
      <c r="FH18" s="9" t="str">
        <f>if('raw 1'!FF17&lt;&gt;"x",if('raw 1'!FF17="OK",'raw 1'!MF17,'raw 1'!FF17),"")</f>
        <v>-</v>
      </c>
      <c r="FI18" s="9" t="str">
        <f>if('raw 1'!FG17&lt;&gt;"x",if('raw 1'!FG17="OK",'raw 1'!MG17,'raw 1'!FG17),"")</f>
        <v>-</v>
      </c>
      <c r="FJ18" s="9" t="str">
        <f>if('raw 1'!FH17&lt;&gt;"x",if('raw 1'!FH17="OK",'raw 1'!MH17,'raw 1'!FH17),"")</f>
        <v>-</v>
      </c>
      <c r="FK18" s="9" t="str">
        <f>if('raw 1'!FI17&lt;&gt;"x",if('raw 1'!FI17="OK",'raw 1'!MI17,'raw 1'!FI17),"")</f>
        <v>-</v>
      </c>
      <c r="FL18" s="9" t="str">
        <f>if('raw 1'!FJ17&lt;&gt;"x",if('raw 1'!FJ17="OK",'raw 1'!MJ17,'raw 1'!FJ17),"")</f>
        <v>-</v>
      </c>
      <c r="FM18" s="9" t="str">
        <f>if('raw 1'!FK17&lt;&gt;"x",if('raw 1'!FK17="OK",'raw 1'!MK17,'raw 1'!FK17),"")</f>
        <v>-</v>
      </c>
      <c r="FN18" s="9" t="str">
        <f>if('raw 1'!FL17&lt;&gt;"x",if('raw 1'!FL17="OK",'raw 1'!ML17,'raw 1'!FL17),"")</f>
        <v>-</v>
      </c>
      <c r="FO18" s="9" t="str">
        <f>if('raw 1'!FM17&lt;&gt;"x",if('raw 1'!FM17="OK",'raw 1'!MM17,'raw 1'!FM17),"")</f>
        <v>-</v>
      </c>
      <c r="FP18" s="9" t="str">
        <f>if('raw 1'!FN17&lt;&gt;"x",if('raw 1'!FN17="OK",'raw 1'!MN17,'raw 1'!FN17),"")</f>
        <v>-</v>
      </c>
      <c r="FQ18" s="9" t="str">
        <f>if('raw 1'!FO17&lt;&gt;"x",if('raw 1'!FO17="OK",'raw 1'!MO17,'raw 1'!FO17),"")</f>
        <v>-</v>
      </c>
      <c r="FR18" s="9" t="str">
        <f>if('raw 1'!FP17&lt;&gt;"x",if('raw 1'!FP17="OK",'raw 1'!MP17,'raw 1'!FP17),"")</f>
        <v>-</v>
      </c>
      <c r="FS18" s="9" t="str">
        <f>if('raw 1'!FQ17&lt;&gt;"x",if('raw 1'!FQ17="OK",'raw 1'!MQ17,'raw 1'!FQ17),"")</f>
        <v>-</v>
      </c>
      <c r="FT18" s="9" t="str">
        <f>if('raw 1'!FR17&lt;&gt;"x",if('raw 1'!FR17="OK",'raw 1'!MR17,'raw 1'!FR17),"")</f>
        <v>-</v>
      </c>
      <c r="FU18" s="9" t="str">
        <f>if('raw 1'!FS17&lt;&gt;"x",if('raw 1'!FS17="OK",'raw 1'!MS17,'raw 1'!FS17),"")</f>
        <v>-</v>
      </c>
      <c r="FV18" s="9" t="str">
        <f>if('raw 1'!FT17&lt;&gt;"x",if('raw 1'!FT17="OK",'raw 1'!MT17,'raw 1'!FT17),"")</f>
        <v/>
      </c>
      <c r="FW18" s="9" t="str">
        <f>if('raw 1'!FU17&lt;&gt;"x",if('raw 1'!FU17="OK",'raw 1'!MU17,'raw 1'!FU17),"")</f>
        <v>-</v>
      </c>
      <c r="FX18" s="9" t="str">
        <f>if('raw 1'!FV17&lt;&gt;"x",if('raw 1'!FV17="OK",'raw 1'!MV17,'raw 1'!FV17),"")</f>
        <v>-</v>
      </c>
      <c r="FY18" s="9" t="str">
        <f>if('raw 1'!FW17&lt;&gt;"x",if('raw 1'!FW17="OK",'raw 1'!MW17,'raw 1'!FW17),"")</f>
        <v>-</v>
      </c>
      <c r="FZ18" s="9" t="str">
        <f>if('raw 1'!FX17&lt;&gt;"x",if('raw 1'!FX17="OK",'raw 1'!MX17,'raw 1'!FX17),"")</f>
        <v>-</v>
      </c>
      <c r="GA18" s="9" t="str">
        <f>if('raw 1'!FY17&lt;&gt;"x",if('raw 1'!FY17="OK",'raw 1'!MY17,'raw 1'!FY17),"")</f>
        <v>-</v>
      </c>
      <c r="GB18" s="9" t="str">
        <f>if('raw 1'!FZ17&lt;&gt;"x",if('raw 1'!FZ17="OK",'raw 1'!MZ17,'raw 1'!FZ17),"")</f>
        <v>-</v>
      </c>
      <c r="GC18" s="9" t="str">
        <f>if('raw 1'!GA17&lt;&gt;"x",if('raw 1'!GA17="OK",'raw 1'!NA17,'raw 1'!GA17),"")</f>
        <v>-</v>
      </c>
      <c r="GD18" s="9" t="str">
        <f>if('raw 1'!GB17&lt;&gt;"x",if('raw 1'!GB17="OK",'raw 1'!NB17,'raw 1'!GB17),"")</f>
        <v>-</v>
      </c>
      <c r="GE18" s="9" t="str">
        <f>if('raw 1'!GC17&lt;&gt;"x",if('raw 1'!GC17="OK",'raw 1'!NC17,'raw 1'!GC17),"")</f>
        <v>-</v>
      </c>
      <c r="GF18" s="9" t="str">
        <f>if('raw 1'!GD17&lt;&gt;"x",if('raw 1'!GD17="OK",'raw 1'!ND17,'raw 1'!GD17),"")</f>
        <v>-</v>
      </c>
      <c r="GG18" s="9" t="str">
        <f>if('raw 1'!GE17&lt;&gt;"x",if('raw 1'!GE17="OK",'raw 1'!NE17,'raw 1'!GE17),"")</f>
        <v>-</v>
      </c>
      <c r="GH18" s="9" t="str">
        <f>if('raw 1'!GF17&lt;&gt;"x",if('raw 1'!GF17="OK",'raw 1'!NF17,'raw 1'!GF17),"")</f>
        <v>-</v>
      </c>
      <c r="GI18" s="9" t="str">
        <f>if('raw 1'!GG17&lt;&gt;"x",if('raw 1'!GG17="OK",'raw 1'!NG17,'raw 1'!GG17),"")</f>
        <v>-</v>
      </c>
      <c r="GJ18" s="9" t="str">
        <f>if('raw 1'!GH17&lt;&gt;"x",if('raw 1'!GH17="OK",'raw 1'!NH17,'raw 1'!GH17),"")</f>
        <v>-</v>
      </c>
      <c r="GK18" s="9" t="str">
        <f>if('raw 1'!GI17&lt;&gt;"x",if('raw 1'!GI17="OK",'raw 1'!NI17,'raw 1'!GI17),"")</f>
        <v>-</v>
      </c>
      <c r="GL18" s="9" t="str">
        <f>if('raw 1'!GJ17&lt;&gt;"x",if('raw 1'!GJ17="OK",'raw 1'!NJ17,'raw 1'!GJ17),"")</f>
        <v>-</v>
      </c>
      <c r="GM18" s="9" t="str">
        <f>if('raw 1'!GK17&lt;&gt;"x",if('raw 1'!GK17="OK",'raw 1'!NK17,'raw 1'!GK17),"")</f>
        <v>-</v>
      </c>
      <c r="GN18" s="9" t="str">
        <f>if('raw 1'!GL17&lt;&gt;"x",if('raw 1'!GL17="OK",'raw 1'!NL17,'raw 1'!GL17),"")</f>
        <v>-</v>
      </c>
      <c r="GO18" s="9" t="str">
        <f>if('raw 1'!GM17&lt;&gt;"x",if('raw 1'!GM17="OK",'raw 1'!NM17,'raw 1'!GM17),"")</f>
        <v>-</v>
      </c>
      <c r="GP18" s="9" t="str">
        <f>if('raw 1'!GN17&lt;&gt;"x",if('raw 1'!GN17="OK",'raw 1'!NN17,'raw 1'!GN17),"")</f>
        <v>-</v>
      </c>
      <c r="GQ18" s="9" t="str">
        <f>if('raw 1'!GO17&lt;&gt;"x",if('raw 1'!GO17="OK",'raw 1'!NO17,'raw 1'!GO17),"")</f>
        <v>-</v>
      </c>
      <c r="GR18" s="9" t="str">
        <f>if('raw 1'!GP17&lt;&gt;"x",if('raw 1'!GP17="OK",'raw 1'!NP17,'raw 1'!GP17),"")</f>
        <v>-</v>
      </c>
      <c r="GS18" s="9" t="str">
        <f>if('raw 1'!GQ17&lt;&gt;"x",if('raw 1'!GQ17="OK",'raw 1'!NQ17,'raw 1'!GQ17),"")</f>
        <v>-</v>
      </c>
      <c r="GT18" s="9" t="str">
        <f>if('raw 1'!GR17&lt;&gt;"x",if('raw 1'!GR17="OK",'raw 1'!NR17,'raw 1'!GR17),"")</f>
        <v>-</v>
      </c>
      <c r="GU18" s="9" t="str">
        <f>if('raw 1'!GS17&lt;&gt;"x",if('raw 1'!GS17="OK",'raw 1'!NS17,'raw 1'!GS17),"")</f>
        <v/>
      </c>
    </row>
    <row r="19">
      <c r="A19" s="5"/>
      <c r="B19" s="5"/>
      <c r="C19" s="5">
        <f>if(B19="d","diskv. iz ciklusa",if(B19="d1","diskv. iz kruga",if($E19="ODOBREN",(if(countif(H:H,"="&amp;H19)=1,countif(H:H,"&gt;"&amp;H19)+1,concatenate(countif(H:H,"&gt;"&amp;H19)+1," - ",countif(H:H,"&gt;="&amp;H19)))),empty)))</f>
        <v>17</v>
      </c>
      <c r="D19" s="6" t="str">
        <f>'raw 1'!B18</f>
        <v>VukHip</v>
      </c>
      <c r="E19" s="6" t="str">
        <f>'raw 1'!F18</f>
        <v>ODOBREN</v>
      </c>
      <c r="F19" s="6" t="str">
        <f>if($E19="ODOBREN",'raw 1'!C18,"")</f>
        <v>Vuk</v>
      </c>
      <c r="G19" s="6" t="str">
        <f>if($E19="ODOBREN",'raw 1'!D18,"")</f>
        <v>Hip</v>
      </c>
      <c r="H19" s="7">
        <f>if($E19="ODOBREN",I19,empty)</f>
        <v>198</v>
      </c>
      <c r="I19" s="7">
        <f>if(B19&lt;&gt;"d",IF(M19 = "A", SUM(R19:T19), SUM(O19:Q19)),empty)</f>
        <v>198</v>
      </c>
      <c r="J19" s="6" t="str">
        <f>if($E19="ODOBREN",'raw 1'!G18,"")</f>
        <v>Stari grad</v>
      </c>
      <c r="K19" s="6" t="str">
        <f>if($E19="ODOBREN",'raw 1'!H18,"")</f>
        <v>Matematička gimnazija</v>
      </c>
      <c r="L19" s="6" t="str">
        <f>if($E19="ODOBREN",'raw 1'!I18,"")</f>
        <v>I</v>
      </c>
      <c r="M19" s="6" t="str">
        <f>if($E19="ODOBREN",'raw 1'!J18,"")</f>
        <v>B</v>
      </c>
      <c r="N19" s="6" t="str">
        <f>if($E19="ODOBREN",'raw 1'!K19,"")</f>
        <v>Stanka Matković</v>
      </c>
      <c r="O19" s="8">
        <f>'raw 1'!M18</f>
        <v>100</v>
      </c>
      <c r="P19" s="9">
        <f>'raw 1'!N18</f>
        <v>25</v>
      </c>
      <c r="Q19" s="9">
        <f>'raw 1'!O18</f>
        <v>73</v>
      </c>
      <c r="R19" s="9" t="str">
        <f>'raw 1'!P18</f>
        <v>-</v>
      </c>
      <c r="S19" s="9" t="str">
        <f>'raw 1'!Q18</f>
        <v>-</v>
      </c>
      <c r="T19" s="9" t="str">
        <f>'raw 1'!R18</f>
        <v>-</v>
      </c>
      <c r="U19" s="9" t="str">
        <f>if('raw 1'!S18&lt;&gt;"x",if('raw 1'!S18="OK",'raw 1'!GS18,'raw 1'!S18),"")</f>
        <v/>
      </c>
      <c r="V19" s="9" t="str">
        <f>if('raw 1'!T18&lt;&gt;"x",if('raw 1'!T18="OK",'raw 1'!GT18,'raw 1'!T18),"")</f>
        <v/>
      </c>
      <c r="W19" s="9">
        <f>if('raw 1'!U18&lt;&gt;"x",if('raw 1'!U18="OK",'raw 1'!GU18,'raw 1'!U18),"")</f>
        <v>1</v>
      </c>
      <c r="X19" s="9">
        <f>if('raw 1'!V18&lt;&gt;"x",if('raw 1'!V18="OK",'raw 1'!GV18,'raw 1'!V18),"")</f>
        <v>1</v>
      </c>
      <c r="Y19" s="9">
        <f>if('raw 1'!W18&lt;&gt;"x",if('raw 1'!W18="OK",'raw 1'!GW18,'raw 1'!W18),"")</f>
        <v>1</v>
      </c>
      <c r="Z19" s="9">
        <f>if('raw 1'!X18&lt;&gt;"x",if('raw 1'!X18="OK",'raw 1'!GX18,'raw 1'!X18),"")</f>
        <v>1</v>
      </c>
      <c r="AA19" s="9">
        <f>if('raw 1'!Y18&lt;&gt;"x",if('raw 1'!Y18="OK",'raw 1'!GY18,'raw 1'!Y18),"")</f>
        <v>1</v>
      </c>
      <c r="AB19" s="9">
        <f>if('raw 1'!Z18&lt;&gt;"x",if('raw 1'!Z18="OK",'raw 1'!GZ18,'raw 1'!Z18),"")</f>
        <v>1</v>
      </c>
      <c r="AC19" s="9">
        <f>if('raw 1'!AA18&lt;&gt;"x",if('raw 1'!AA18="OK",'raw 1'!HA18,'raw 1'!AA18),"")</f>
        <v>1</v>
      </c>
      <c r="AD19" s="9">
        <f>if('raw 1'!AB18&lt;&gt;"x",if('raw 1'!AB18="OK",'raw 1'!HB18,'raw 1'!AB18),"")</f>
        <v>1</v>
      </c>
      <c r="AE19" s="9">
        <f>if('raw 1'!AC18&lt;&gt;"x",if('raw 1'!AC18="OK",'raw 1'!HC18,'raw 1'!AC18),"")</f>
        <v>1</v>
      </c>
      <c r="AF19" s="9">
        <f>if('raw 1'!AD18&lt;&gt;"x",if('raw 1'!AD18="OK",'raw 1'!HD18,'raw 1'!AD18),"")</f>
        <v>1</v>
      </c>
      <c r="AG19" s="9">
        <f>if('raw 1'!AE18&lt;&gt;"x",if('raw 1'!AE18="OK",'raw 1'!HE18,'raw 1'!AE18),"")</f>
        <v>1</v>
      </c>
      <c r="AH19" s="9">
        <f>if('raw 1'!AF18&lt;&gt;"x",if('raw 1'!AF18="OK",'raw 1'!HF18,'raw 1'!AF18),"")</f>
        <v>1</v>
      </c>
      <c r="AI19" s="9">
        <f>if('raw 1'!AG18&lt;&gt;"x",if('raw 1'!AG18="OK",'raw 1'!HG18,'raw 1'!AG18),"")</f>
        <v>1</v>
      </c>
      <c r="AJ19" s="9">
        <f>if('raw 1'!AH18&lt;&gt;"x",if('raw 1'!AH18="OK",'raw 1'!HH18,'raw 1'!AH18),"")</f>
        <v>1</v>
      </c>
      <c r="AK19" s="9">
        <f>if('raw 1'!AI18&lt;&gt;"x",if('raw 1'!AI18="OK",'raw 1'!HI18,'raw 1'!AI18),"")</f>
        <v>1</v>
      </c>
      <c r="AL19" s="9">
        <f>if('raw 1'!AJ18&lt;&gt;"x",if('raw 1'!AJ18="OK",'raw 1'!HJ18,'raw 1'!AJ18),"")</f>
        <v>1</v>
      </c>
      <c r="AM19" s="9">
        <f>if('raw 1'!AK18&lt;&gt;"x",if('raw 1'!AK18="OK",'raw 1'!HK18,'raw 1'!AK18),"")</f>
        <v>1</v>
      </c>
      <c r="AN19" s="9">
        <f>if('raw 1'!AL18&lt;&gt;"x",if('raw 1'!AL18="OK",'raw 1'!HL18,'raw 1'!AL18),"")</f>
        <v>1</v>
      </c>
      <c r="AO19" s="9">
        <f>if('raw 1'!AM18&lt;&gt;"x",if('raw 1'!AM18="OK",'raw 1'!HM18,'raw 1'!AM18),"")</f>
        <v>1</v>
      </c>
      <c r="AP19" s="9">
        <f>if('raw 1'!AN18&lt;&gt;"x",if('raw 1'!AN18="OK",'raw 1'!HN18,'raw 1'!AN18),"")</f>
        <v>1</v>
      </c>
      <c r="AQ19" s="9">
        <f>if('raw 1'!AO18&lt;&gt;"x",if('raw 1'!AO18="OK",'raw 1'!HO18,'raw 1'!AO18),"")</f>
        <v>1</v>
      </c>
      <c r="AR19" s="9">
        <f>if('raw 1'!AP18&lt;&gt;"x",if('raw 1'!AP18="OK",'raw 1'!HP18,'raw 1'!AP18),"")</f>
        <v>1</v>
      </c>
      <c r="AS19" s="9">
        <f>if('raw 1'!AQ18&lt;&gt;"x",if('raw 1'!AQ18="OK",'raw 1'!HQ18,'raw 1'!AQ18),"")</f>
        <v>1</v>
      </c>
      <c r="AT19" s="9">
        <f>if('raw 1'!AR18&lt;&gt;"x",if('raw 1'!AR18="OK",'raw 1'!HR18,'raw 1'!AR18),"")</f>
        <v>1</v>
      </c>
      <c r="AU19" s="9">
        <f>if('raw 1'!AS18&lt;&gt;"x",if('raw 1'!AS18="OK",'raw 1'!HS18,'raw 1'!AS18),"")</f>
        <v>1</v>
      </c>
      <c r="AV19" s="9">
        <f>if('raw 1'!AT18&lt;&gt;"x",if('raw 1'!AT18="OK",'raw 1'!HT18,'raw 1'!AT18),"")</f>
        <v>1</v>
      </c>
      <c r="AW19" s="9">
        <f>if('raw 1'!AU18&lt;&gt;"x",if('raw 1'!AU18="OK",'raw 1'!HU18,'raw 1'!AU18),"")</f>
        <v>1</v>
      </c>
      <c r="AX19" s="9">
        <f>if('raw 1'!AV18&lt;&gt;"x",if('raw 1'!AV18="OK",'raw 1'!HV18,'raw 1'!AV18),"")</f>
        <v>1</v>
      </c>
      <c r="AY19" s="9">
        <f>if('raw 1'!AW18&lt;&gt;"x",if('raw 1'!AW18="OK",'raw 1'!HW18,'raw 1'!AW18),"")</f>
        <v>1</v>
      </c>
      <c r="AZ19" s="9">
        <f>if('raw 1'!AX18&lt;&gt;"x",if('raw 1'!AX18="OK",'raw 1'!HX18,'raw 1'!AX18),"")</f>
        <v>1</v>
      </c>
      <c r="BA19" s="9">
        <f>if('raw 1'!AY18&lt;&gt;"x",if('raw 1'!AY18="OK",'raw 1'!HY18,'raw 1'!AY18),"")</f>
        <v>1</v>
      </c>
      <c r="BB19" s="9">
        <f>if('raw 1'!AZ18&lt;&gt;"x",if('raw 1'!AZ18="OK",'raw 1'!HZ18,'raw 1'!AZ18),"")</f>
        <v>1</v>
      </c>
      <c r="BC19" s="9">
        <f>if('raw 1'!BA18&lt;&gt;"x",if('raw 1'!BA18="OK",'raw 1'!IA18,'raw 1'!BA18),"")</f>
        <v>1</v>
      </c>
      <c r="BD19" s="9">
        <f>if('raw 1'!BB18&lt;&gt;"x",if('raw 1'!BB18="OK",'raw 1'!IB18,'raw 1'!BB18),"")</f>
        <v>1</v>
      </c>
      <c r="BE19" s="9">
        <f>if('raw 1'!BC18&lt;&gt;"x",if('raw 1'!BC18="OK",'raw 1'!IC18,'raw 1'!BC18),"")</f>
        <v>1</v>
      </c>
      <c r="BF19" s="9">
        <f>if('raw 1'!BD18&lt;&gt;"x",if('raw 1'!BD18="OK",'raw 1'!ID18,'raw 1'!BD18),"")</f>
        <v>1</v>
      </c>
      <c r="BG19" s="9">
        <f>if('raw 1'!BE18&lt;&gt;"x",if('raw 1'!BE18="OK",'raw 1'!IE18,'raw 1'!BE18),"")</f>
        <v>1</v>
      </c>
      <c r="BH19" s="9">
        <f>if('raw 1'!BF18&lt;&gt;"x",if('raw 1'!BF18="OK",'raw 1'!IF18,'raw 1'!BF18),"")</f>
        <v>1</v>
      </c>
      <c r="BI19" s="9">
        <f>if('raw 1'!BG18&lt;&gt;"x",if('raw 1'!BG18="OK",'raw 1'!IG18,'raw 1'!BG18),"")</f>
        <v>1</v>
      </c>
      <c r="BJ19" s="9">
        <f>if('raw 1'!BH18&lt;&gt;"x",if('raw 1'!BH18="OK",'raw 1'!IH18,'raw 1'!BH18),"")</f>
        <v>1</v>
      </c>
      <c r="BK19" s="9">
        <f>if('raw 1'!BI18&lt;&gt;"x",if('raw 1'!BI18="OK",'raw 1'!II18,'raw 1'!BI18),"")</f>
        <v>1</v>
      </c>
      <c r="BL19" s="9">
        <f>if('raw 1'!BJ18&lt;&gt;"x",if('raw 1'!BJ18="OK",'raw 1'!IJ18,'raw 1'!BJ18),"")</f>
        <v>1</v>
      </c>
      <c r="BM19" s="9" t="str">
        <f>if('raw 1'!BK18&lt;&gt;"x",if('raw 1'!BK18="OK",'raw 1'!IK18,'raw 1'!BK18),"")</f>
        <v/>
      </c>
      <c r="BN19" s="9" t="str">
        <f>if('raw 1'!BL18&lt;&gt;"x",if('raw 1'!BL18="OK",'raw 1'!IL18,'raw 1'!BL18),"")</f>
        <v>WA</v>
      </c>
      <c r="BO19" s="9">
        <f>if('raw 1'!BM18&lt;&gt;"x",if('raw 1'!BM18="OK",'raw 1'!IM18,'raw 1'!BM18),"")</f>
        <v>1</v>
      </c>
      <c r="BP19" s="9">
        <f>if('raw 1'!BN18&lt;&gt;"x",if('raw 1'!BN18="OK",'raw 1'!IN18,'raw 1'!BN18),"")</f>
        <v>1</v>
      </c>
      <c r="BQ19" s="9">
        <f>if('raw 1'!BO18&lt;&gt;"x",if('raw 1'!BO18="OK",'raw 1'!IO18,'raw 1'!BO18),"")</f>
        <v>1</v>
      </c>
      <c r="BR19" s="9">
        <f>if('raw 1'!BP18&lt;&gt;"x",if('raw 1'!BP18="OK",'raw 1'!IP18,'raw 1'!BP18),"")</f>
        <v>1</v>
      </c>
      <c r="BS19" s="9">
        <f>if('raw 1'!BQ18&lt;&gt;"x",if('raw 1'!BQ18="OK",'raw 1'!IQ18,'raw 1'!BQ18),"")</f>
        <v>1</v>
      </c>
      <c r="BT19" s="9">
        <f>if('raw 1'!BR18&lt;&gt;"x",if('raw 1'!BR18="OK",'raw 1'!IR18,'raw 1'!BR18),"")</f>
        <v>1</v>
      </c>
      <c r="BU19" s="9">
        <f>if('raw 1'!BS18&lt;&gt;"x",if('raw 1'!BS18="OK",'raw 1'!IS18,'raw 1'!BS18),"")</f>
        <v>1</v>
      </c>
      <c r="BV19" s="9">
        <f>if('raw 1'!BT18&lt;&gt;"x",if('raw 1'!BT18="OK",'raw 1'!IT18,'raw 1'!BT18),"")</f>
        <v>1</v>
      </c>
      <c r="BW19" s="9">
        <f>if('raw 1'!BU18&lt;&gt;"x",if('raw 1'!BU18="OK",'raw 1'!IU18,'raw 1'!BU18),"")</f>
        <v>1</v>
      </c>
      <c r="BX19" s="9">
        <f>if('raw 1'!BV18&lt;&gt;"x",if('raw 1'!BV18="OK",'raw 1'!IV18,'raw 1'!BV18),"")</f>
        <v>1</v>
      </c>
      <c r="BY19" s="9">
        <f>if('raw 1'!BW18&lt;&gt;"x",if('raw 1'!BW18="OK",'raw 1'!IW18,'raw 1'!BW18),"")</f>
        <v>1</v>
      </c>
      <c r="BZ19" s="9">
        <f>if('raw 1'!BX18&lt;&gt;"x",if('raw 1'!BX18="OK",'raw 1'!IX18,'raw 1'!BX18),"")</f>
        <v>1</v>
      </c>
      <c r="CA19" s="9">
        <f>if('raw 1'!BY18&lt;&gt;"x",if('raw 1'!BY18="OK",'raw 1'!IY18,'raw 1'!BY18),"")</f>
        <v>1</v>
      </c>
      <c r="CB19" s="9" t="str">
        <f>if('raw 1'!BZ18&lt;&gt;"x",if('raw 1'!BZ18="OK",'raw 1'!IZ18,'raw 1'!BZ18),"")</f>
        <v>WA</v>
      </c>
      <c r="CC19" s="9" t="str">
        <f>if('raw 1'!CA18&lt;&gt;"x",if('raw 1'!CA18="OK",'raw 1'!JA18,'raw 1'!CA18),"")</f>
        <v>WA</v>
      </c>
      <c r="CD19" s="9" t="str">
        <f>if('raw 1'!CB18&lt;&gt;"x",if('raw 1'!CB18="OK",'raw 1'!JB18,'raw 1'!CB18),"")</f>
        <v>WA</v>
      </c>
      <c r="CE19" s="9" t="str">
        <f>if('raw 1'!CC18&lt;&gt;"x",if('raw 1'!CC18="OK",'raw 1'!JC18,'raw 1'!CC18),"")</f>
        <v>WA</v>
      </c>
      <c r="CF19" s="9" t="str">
        <f>if('raw 1'!CD18&lt;&gt;"x",if('raw 1'!CD18="OK",'raw 1'!JD18,'raw 1'!CD18),"")</f>
        <v>WA</v>
      </c>
      <c r="CG19" s="9" t="str">
        <f>if('raw 1'!CE18&lt;&gt;"x",if('raw 1'!CE18="OK",'raw 1'!JE18,'raw 1'!CE18),"")</f>
        <v>WA</v>
      </c>
      <c r="CH19" s="9" t="str">
        <f>if('raw 1'!CF18&lt;&gt;"x",if('raw 1'!CF18="OK",'raw 1'!JF18,'raw 1'!CF18),"")</f>
        <v>WA</v>
      </c>
      <c r="CI19" s="9" t="str">
        <f>if('raw 1'!CG18&lt;&gt;"x",if('raw 1'!CG18="OK",'raw 1'!JG18,'raw 1'!CG18),"")</f>
        <v>WA</v>
      </c>
      <c r="CJ19" s="9" t="str">
        <f>if('raw 1'!CH18&lt;&gt;"x",if('raw 1'!CH18="OK",'raw 1'!JH18,'raw 1'!CH18),"")</f>
        <v>WA</v>
      </c>
      <c r="CK19" s="9" t="str">
        <f>if('raw 1'!CI18&lt;&gt;"x",if('raw 1'!CI18="OK",'raw 1'!JI18,'raw 1'!CI18),"")</f>
        <v>WA</v>
      </c>
      <c r="CL19" s="9" t="str">
        <f>if('raw 1'!CJ18&lt;&gt;"x",if('raw 1'!CJ18="OK",'raw 1'!JJ18,'raw 1'!CJ18),"")</f>
        <v>WA</v>
      </c>
      <c r="CM19" s="9" t="str">
        <f>if('raw 1'!CK18&lt;&gt;"x",if('raw 1'!CK18="OK",'raw 1'!JK18,'raw 1'!CK18),"")</f>
        <v>WA</v>
      </c>
      <c r="CN19" s="9" t="str">
        <f>if('raw 1'!CL18&lt;&gt;"x",if('raw 1'!CL18="OK",'raw 1'!JL18,'raw 1'!CL18),"")</f>
        <v>WA</v>
      </c>
      <c r="CO19" s="9" t="str">
        <f>if('raw 1'!CM18&lt;&gt;"x",if('raw 1'!CM18="OK",'raw 1'!JM18,'raw 1'!CM18),"")</f>
        <v>WA</v>
      </c>
      <c r="CP19" s="9" t="str">
        <f>if('raw 1'!CN18&lt;&gt;"x",if('raw 1'!CN18="OK",'raw 1'!JN18,'raw 1'!CN18),"")</f>
        <v>WA</v>
      </c>
      <c r="CQ19" s="9" t="str">
        <f>if('raw 1'!CO18&lt;&gt;"x",if('raw 1'!CO18="OK",'raw 1'!JO18,'raw 1'!CO18),"")</f>
        <v>WA</v>
      </c>
      <c r="CR19" s="9" t="str">
        <f>if('raw 1'!CP18&lt;&gt;"x",if('raw 1'!CP18="OK",'raw 1'!JP18,'raw 1'!CP18),"")</f>
        <v>WA</v>
      </c>
      <c r="CS19" s="9">
        <f>if('raw 1'!CQ18&lt;&gt;"x",if('raw 1'!CQ18="OK",'raw 1'!JQ18,'raw 1'!CQ18),"")</f>
        <v>1</v>
      </c>
      <c r="CT19" s="9" t="str">
        <f>if('raw 1'!CR18&lt;&gt;"x",if('raw 1'!CR18="OK",'raw 1'!JR18,'raw 1'!CR18),"")</f>
        <v>WA</v>
      </c>
      <c r="CU19" s="9" t="str">
        <f>if('raw 1'!CS18&lt;&gt;"x",if('raw 1'!CS18="OK",'raw 1'!JS18,'raw 1'!CS18),"")</f>
        <v/>
      </c>
      <c r="CV19" s="9">
        <f>if('raw 1'!CT18&lt;&gt;"x",if('raw 1'!CT18="OK",'raw 1'!JT18,'raw 1'!CT18),"")</f>
        <v>1</v>
      </c>
      <c r="CW19" s="9">
        <f>if('raw 1'!CU18&lt;&gt;"x",if('raw 1'!CU18="OK",'raw 1'!JU18,'raw 1'!CU18),"")</f>
        <v>1</v>
      </c>
      <c r="CX19" s="9">
        <f>if('raw 1'!CV18&lt;&gt;"x",if('raw 1'!CV18="OK",'raw 1'!JV18,'raw 1'!CV18),"")</f>
        <v>1</v>
      </c>
      <c r="CY19" s="9">
        <f>if('raw 1'!CW18&lt;&gt;"x",if('raw 1'!CW18="OK",'raw 1'!JW18,'raw 1'!CW18),"")</f>
        <v>1</v>
      </c>
      <c r="CZ19" s="9">
        <f>if('raw 1'!CX18&lt;&gt;"x",if('raw 1'!CX18="OK",'raw 1'!JX18,'raw 1'!CX18),"")</f>
        <v>1</v>
      </c>
      <c r="DA19" s="9">
        <f>if('raw 1'!CY18&lt;&gt;"x",if('raw 1'!CY18="OK",'raw 1'!JY18,'raw 1'!CY18),"")</f>
        <v>1</v>
      </c>
      <c r="DB19" s="9">
        <f>if('raw 1'!CZ18&lt;&gt;"x",if('raw 1'!CZ18="OK",'raw 1'!JZ18,'raw 1'!CZ18),"")</f>
        <v>1</v>
      </c>
      <c r="DC19" s="9">
        <f>if('raw 1'!DA18&lt;&gt;"x",if('raw 1'!DA18="OK",'raw 1'!KA18,'raw 1'!DA18),"")</f>
        <v>1</v>
      </c>
      <c r="DD19" s="9">
        <f>if('raw 1'!DB18&lt;&gt;"x",if('raw 1'!DB18="OK",'raw 1'!KB18,'raw 1'!DB18),"")</f>
        <v>1</v>
      </c>
      <c r="DE19" s="9">
        <f>if('raw 1'!DC18&lt;&gt;"x",if('raw 1'!DC18="OK",'raw 1'!KC18,'raw 1'!DC18),"")</f>
        <v>1</v>
      </c>
      <c r="DF19" s="9">
        <f>if('raw 1'!DD18&lt;&gt;"x",if('raw 1'!DD18="OK",'raw 1'!KD18,'raw 1'!DD18),"")</f>
        <v>1</v>
      </c>
      <c r="DG19" s="9">
        <f>if('raw 1'!DE18&lt;&gt;"x",if('raw 1'!DE18="OK",'raw 1'!KE18,'raw 1'!DE18),"")</f>
        <v>1</v>
      </c>
      <c r="DH19" s="9">
        <f>if('raw 1'!DF18&lt;&gt;"x",if('raw 1'!DF18="OK",'raw 1'!KF18,'raw 1'!DF18),"")</f>
        <v>1</v>
      </c>
      <c r="DI19" s="9">
        <f>if('raw 1'!DG18&lt;&gt;"x",if('raw 1'!DG18="OK",'raw 1'!KG18,'raw 1'!DG18),"")</f>
        <v>1</v>
      </c>
      <c r="DJ19" s="9">
        <f>if('raw 1'!DH18&lt;&gt;"x",if('raw 1'!DH18="OK",'raw 1'!KH18,'raw 1'!DH18),"")</f>
        <v>1</v>
      </c>
      <c r="DK19" s="9">
        <f>if('raw 1'!DI18&lt;&gt;"x",if('raw 1'!DI18="OK",'raw 1'!KI18,'raw 1'!DI18),"")</f>
        <v>1</v>
      </c>
      <c r="DL19" s="9">
        <f>if('raw 1'!DJ18&lt;&gt;"x",if('raw 1'!DJ18="OK",'raw 1'!KJ18,'raw 1'!DJ18),"")</f>
        <v>1</v>
      </c>
      <c r="DM19" s="9">
        <f>if('raw 1'!DK18&lt;&gt;"x",if('raw 1'!DK18="OK",'raw 1'!KK18,'raw 1'!DK18),"")</f>
        <v>1</v>
      </c>
      <c r="DN19" s="9">
        <f>if('raw 1'!DL18&lt;&gt;"x",if('raw 1'!DL18="OK",'raw 1'!KL18,'raw 1'!DL18),"")</f>
        <v>1</v>
      </c>
      <c r="DO19" s="9">
        <f>if('raw 1'!DM18&lt;&gt;"x",if('raw 1'!DM18="OK",'raw 1'!KM18,'raw 1'!DM18),"")</f>
        <v>1</v>
      </c>
      <c r="DP19" s="9">
        <f>if('raw 1'!DN18&lt;&gt;"x",if('raw 1'!DN18="OK",'raw 1'!KN18,'raw 1'!DN18),"")</f>
        <v>1</v>
      </c>
      <c r="DQ19" s="9">
        <f>if('raw 1'!DO18&lt;&gt;"x",if('raw 1'!DO18="OK",'raw 1'!KO18,'raw 1'!DO18),"")</f>
        <v>1</v>
      </c>
      <c r="DR19" s="9">
        <f>if('raw 1'!DP18&lt;&gt;"x",if('raw 1'!DP18="OK",'raw 1'!KP18,'raw 1'!DP18),"")</f>
        <v>1</v>
      </c>
      <c r="DS19" s="9">
        <f>if('raw 1'!DQ18&lt;&gt;"x",if('raw 1'!DQ18="OK",'raw 1'!KQ18,'raw 1'!DQ18),"")</f>
        <v>1</v>
      </c>
      <c r="DT19" s="9">
        <f>if('raw 1'!DR18&lt;&gt;"x",if('raw 1'!DR18="OK",'raw 1'!KR18,'raw 1'!DR18),"")</f>
        <v>1</v>
      </c>
      <c r="DU19" s="9">
        <f>if('raw 1'!DS18&lt;&gt;"x",if('raw 1'!DS18="OK",'raw 1'!KS18,'raw 1'!DS18),"")</f>
        <v>1</v>
      </c>
      <c r="DV19" s="9" t="str">
        <f>if('raw 1'!DT18&lt;&gt;"x",if('raw 1'!DT18="OK",'raw 1'!KT18,'raw 1'!DT18),"")</f>
        <v>TLE</v>
      </c>
      <c r="DW19" s="9" t="str">
        <f>if('raw 1'!DU18&lt;&gt;"x",if('raw 1'!DU18="OK",'raw 1'!KU18,'raw 1'!DU18),"")</f>
        <v>TLE</v>
      </c>
      <c r="DX19" s="9" t="str">
        <f>if('raw 1'!DV18&lt;&gt;"x",if('raw 1'!DV18="OK",'raw 1'!KV18,'raw 1'!DV18),"")</f>
        <v>TLE</v>
      </c>
      <c r="DY19" s="9" t="str">
        <f>if('raw 1'!DW18&lt;&gt;"x",if('raw 1'!DW18="OK",'raw 1'!KW18,'raw 1'!DW18),"")</f>
        <v>TLE</v>
      </c>
      <c r="DZ19" s="9" t="str">
        <f>if('raw 1'!DX18&lt;&gt;"x",if('raw 1'!DX18="OK",'raw 1'!KX18,'raw 1'!DX18),"")</f>
        <v>TLE</v>
      </c>
      <c r="EA19" s="9" t="str">
        <f>if('raw 1'!DY18&lt;&gt;"x",if('raw 1'!DY18="OK",'raw 1'!KY18,'raw 1'!DY18),"")</f>
        <v>TLE</v>
      </c>
      <c r="EB19" s="9" t="str">
        <f>if('raw 1'!DZ18&lt;&gt;"x",if('raw 1'!DZ18="OK",'raw 1'!KZ18,'raw 1'!DZ18),"")</f>
        <v/>
      </c>
      <c r="EC19" s="9" t="str">
        <f>if('raw 1'!EA18&lt;&gt;"x",if('raw 1'!EA18="OK",'raw 1'!LA18,'raw 1'!EA18),"")</f>
        <v>-</v>
      </c>
      <c r="ED19" s="9" t="str">
        <f>if('raw 1'!EB18&lt;&gt;"x",if('raw 1'!EB18="OK",'raw 1'!LB18,'raw 1'!EB18),"")</f>
        <v>-</v>
      </c>
      <c r="EE19" s="9" t="str">
        <f>if('raw 1'!EC18&lt;&gt;"x",if('raw 1'!EC18="OK",'raw 1'!LC18,'raw 1'!EC18),"")</f>
        <v>-</v>
      </c>
      <c r="EF19" s="9" t="str">
        <f>if('raw 1'!ED18&lt;&gt;"x",if('raw 1'!ED18="OK",'raw 1'!LD18,'raw 1'!ED18),"")</f>
        <v>-</v>
      </c>
      <c r="EG19" s="9" t="str">
        <f>if('raw 1'!EE18&lt;&gt;"x",if('raw 1'!EE18="OK",'raw 1'!LE18,'raw 1'!EE18),"")</f>
        <v>-</v>
      </c>
      <c r="EH19" s="9" t="str">
        <f>if('raw 1'!EF18&lt;&gt;"x",if('raw 1'!EF18="OK",'raw 1'!LF18,'raw 1'!EF18),"")</f>
        <v>-</v>
      </c>
      <c r="EI19" s="9" t="str">
        <f>if('raw 1'!EG18&lt;&gt;"x",if('raw 1'!EG18="OK",'raw 1'!LG18,'raw 1'!EG18),"")</f>
        <v>-</v>
      </c>
      <c r="EJ19" s="9" t="str">
        <f>if('raw 1'!EH18&lt;&gt;"x",if('raw 1'!EH18="OK",'raw 1'!LH18,'raw 1'!EH18),"")</f>
        <v>-</v>
      </c>
      <c r="EK19" s="9" t="str">
        <f>if('raw 1'!EI18&lt;&gt;"x",if('raw 1'!EI18="OK",'raw 1'!LI18,'raw 1'!EI18),"")</f>
        <v>-</v>
      </c>
      <c r="EL19" s="9" t="str">
        <f>if('raw 1'!EJ18&lt;&gt;"x",if('raw 1'!EJ18="OK",'raw 1'!LJ18,'raw 1'!EJ18),"")</f>
        <v>-</v>
      </c>
      <c r="EM19" s="9" t="str">
        <f>if('raw 1'!EK18&lt;&gt;"x",if('raw 1'!EK18="OK",'raw 1'!LK18,'raw 1'!EK18),"")</f>
        <v>-</v>
      </c>
      <c r="EN19" s="9" t="str">
        <f>if('raw 1'!EL18&lt;&gt;"x",if('raw 1'!EL18="OK",'raw 1'!LL18,'raw 1'!EL18),"")</f>
        <v>-</v>
      </c>
      <c r="EO19" s="9" t="str">
        <f>if('raw 1'!EM18&lt;&gt;"x",if('raw 1'!EM18="OK",'raw 1'!LM18,'raw 1'!EM18),"")</f>
        <v>-</v>
      </c>
      <c r="EP19" s="9" t="str">
        <f>if('raw 1'!EN18&lt;&gt;"x",if('raw 1'!EN18="OK",'raw 1'!LN18,'raw 1'!EN18),"")</f>
        <v>-</v>
      </c>
      <c r="EQ19" s="9" t="str">
        <f>if('raw 1'!EO18&lt;&gt;"x",if('raw 1'!EO18="OK",'raw 1'!LO18,'raw 1'!EO18),"")</f>
        <v>-</v>
      </c>
      <c r="ER19" s="9" t="str">
        <f>if('raw 1'!EP18&lt;&gt;"x",if('raw 1'!EP18="OK",'raw 1'!LP18,'raw 1'!EP18),"")</f>
        <v>-</v>
      </c>
      <c r="ES19" s="9" t="str">
        <f>if('raw 1'!EQ18&lt;&gt;"x",if('raw 1'!EQ18="OK",'raw 1'!LQ18,'raw 1'!EQ18),"")</f>
        <v/>
      </c>
      <c r="ET19" s="9" t="str">
        <f>if('raw 1'!ER18&lt;&gt;"x",if('raw 1'!ER18="OK",'raw 1'!LR18,'raw 1'!ER18),"")</f>
        <v>-</v>
      </c>
      <c r="EU19" s="9" t="str">
        <f>if('raw 1'!ES18&lt;&gt;"x",if('raw 1'!ES18="OK",'raw 1'!LS18,'raw 1'!ES18),"")</f>
        <v>-</v>
      </c>
      <c r="EV19" s="9" t="str">
        <f>if('raw 1'!ET18&lt;&gt;"x",if('raw 1'!ET18="OK",'raw 1'!LT18,'raw 1'!ET18),"")</f>
        <v>-</v>
      </c>
      <c r="EW19" s="9" t="str">
        <f>if('raw 1'!EU18&lt;&gt;"x",if('raw 1'!EU18="OK",'raw 1'!LU18,'raw 1'!EU18),"")</f>
        <v>-</v>
      </c>
      <c r="EX19" s="9" t="str">
        <f>if('raw 1'!EV18&lt;&gt;"x",if('raw 1'!EV18="OK",'raw 1'!LV18,'raw 1'!EV18),"")</f>
        <v>-</v>
      </c>
      <c r="EY19" s="9" t="str">
        <f>if('raw 1'!EW18&lt;&gt;"x",if('raw 1'!EW18="OK",'raw 1'!LW18,'raw 1'!EW18),"")</f>
        <v>-</v>
      </c>
      <c r="EZ19" s="9" t="str">
        <f>if('raw 1'!EX18&lt;&gt;"x",if('raw 1'!EX18="OK",'raw 1'!LX18,'raw 1'!EX18),"")</f>
        <v>-</v>
      </c>
      <c r="FA19" s="9" t="str">
        <f>if('raw 1'!EY18&lt;&gt;"x",if('raw 1'!EY18="OK",'raw 1'!LY18,'raw 1'!EY18),"")</f>
        <v>-</v>
      </c>
      <c r="FB19" s="9" t="str">
        <f>if('raw 1'!EZ18&lt;&gt;"x",if('raw 1'!EZ18="OK",'raw 1'!LZ18,'raw 1'!EZ18),"")</f>
        <v>-</v>
      </c>
      <c r="FC19" s="9" t="str">
        <f>if('raw 1'!FA18&lt;&gt;"x",if('raw 1'!FA18="OK",'raw 1'!MA18,'raw 1'!FA18),"")</f>
        <v>-</v>
      </c>
      <c r="FD19" s="9" t="str">
        <f>if('raw 1'!FB18&lt;&gt;"x",if('raw 1'!FB18="OK",'raw 1'!MB18,'raw 1'!FB18),"")</f>
        <v>-</v>
      </c>
      <c r="FE19" s="9" t="str">
        <f>if('raw 1'!FC18&lt;&gt;"x",if('raw 1'!FC18="OK",'raw 1'!MC18,'raw 1'!FC18),"")</f>
        <v>-</v>
      </c>
      <c r="FF19" s="9" t="str">
        <f>if('raw 1'!FD18&lt;&gt;"x",if('raw 1'!FD18="OK",'raw 1'!MD18,'raw 1'!FD18),"")</f>
        <v>-</v>
      </c>
      <c r="FG19" s="9" t="str">
        <f>if('raw 1'!FE18&lt;&gt;"x",if('raw 1'!FE18="OK",'raw 1'!ME18,'raw 1'!FE18),"")</f>
        <v>-</v>
      </c>
      <c r="FH19" s="9" t="str">
        <f>if('raw 1'!FF18&lt;&gt;"x",if('raw 1'!FF18="OK",'raw 1'!MF18,'raw 1'!FF18),"")</f>
        <v>-</v>
      </c>
      <c r="FI19" s="9" t="str">
        <f>if('raw 1'!FG18&lt;&gt;"x",if('raw 1'!FG18="OK",'raw 1'!MG18,'raw 1'!FG18),"")</f>
        <v>-</v>
      </c>
      <c r="FJ19" s="9" t="str">
        <f>if('raw 1'!FH18&lt;&gt;"x",if('raw 1'!FH18="OK",'raw 1'!MH18,'raw 1'!FH18),"")</f>
        <v>-</v>
      </c>
      <c r="FK19" s="9" t="str">
        <f>if('raw 1'!FI18&lt;&gt;"x",if('raw 1'!FI18="OK",'raw 1'!MI18,'raw 1'!FI18),"")</f>
        <v>-</v>
      </c>
      <c r="FL19" s="9" t="str">
        <f>if('raw 1'!FJ18&lt;&gt;"x",if('raw 1'!FJ18="OK",'raw 1'!MJ18,'raw 1'!FJ18),"")</f>
        <v>-</v>
      </c>
      <c r="FM19" s="9" t="str">
        <f>if('raw 1'!FK18&lt;&gt;"x",if('raw 1'!FK18="OK",'raw 1'!MK18,'raw 1'!FK18),"")</f>
        <v>-</v>
      </c>
      <c r="FN19" s="9" t="str">
        <f>if('raw 1'!FL18&lt;&gt;"x",if('raw 1'!FL18="OK",'raw 1'!ML18,'raw 1'!FL18),"")</f>
        <v>-</v>
      </c>
      <c r="FO19" s="9" t="str">
        <f>if('raw 1'!FM18&lt;&gt;"x",if('raw 1'!FM18="OK",'raw 1'!MM18,'raw 1'!FM18),"")</f>
        <v>-</v>
      </c>
      <c r="FP19" s="9" t="str">
        <f>if('raw 1'!FN18&lt;&gt;"x",if('raw 1'!FN18="OK",'raw 1'!MN18,'raw 1'!FN18),"")</f>
        <v>-</v>
      </c>
      <c r="FQ19" s="9" t="str">
        <f>if('raw 1'!FO18&lt;&gt;"x",if('raw 1'!FO18="OK",'raw 1'!MO18,'raw 1'!FO18),"")</f>
        <v>-</v>
      </c>
      <c r="FR19" s="9" t="str">
        <f>if('raw 1'!FP18&lt;&gt;"x",if('raw 1'!FP18="OK",'raw 1'!MP18,'raw 1'!FP18),"")</f>
        <v>-</v>
      </c>
      <c r="FS19" s="9" t="str">
        <f>if('raw 1'!FQ18&lt;&gt;"x",if('raw 1'!FQ18="OK",'raw 1'!MQ18,'raw 1'!FQ18),"")</f>
        <v>-</v>
      </c>
      <c r="FT19" s="9" t="str">
        <f>if('raw 1'!FR18&lt;&gt;"x",if('raw 1'!FR18="OK",'raw 1'!MR18,'raw 1'!FR18),"")</f>
        <v>-</v>
      </c>
      <c r="FU19" s="9" t="str">
        <f>if('raw 1'!FS18&lt;&gt;"x",if('raw 1'!FS18="OK",'raw 1'!MS18,'raw 1'!FS18),"")</f>
        <v>-</v>
      </c>
      <c r="FV19" s="9" t="str">
        <f>if('raw 1'!FT18&lt;&gt;"x",if('raw 1'!FT18="OK",'raw 1'!MT18,'raw 1'!FT18),"")</f>
        <v/>
      </c>
      <c r="FW19" s="9" t="str">
        <f>if('raw 1'!FU18&lt;&gt;"x",if('raw 1'!FU18="OK",'raw 1'!MU18,'raw 1'!FU18),"")</f>
        <v>-</v>
      </c>
      <c r="FX19" s="9" t="str">
        <f>if('raw 1'!FV18&lt;&gt;"x",if('raw 1'!FV18="OK",'raw 1'!MV18,'raw 1'!FV18),"")</f>
        <v>-</v>
      </c>
      <c r="FY19" s="9" t="str">
        <f>if('raw 1'!FW18&lt;&gt;"x",if('raw 1'!FW18="OK",'raw 1'!MW18,'raw 1'!FW18),"")</f>
        <v>-</v>
      </c>
      <c r="FZ19" s="9" t="str">
        <f>if('raw 1'!FX18&lt;&gt;"x",if('raw 1'!FX18="OK",'raw 1'!MX18,'raw 1'!FX18),"")</f>
        <v>-</v>
      </c>
      <c r="GA19" s="9" t="str">
        <f>if('raw 1'!FY18&lt;&gt;"x",if('raw 1'!FY18="OK",'raw 1'!MY18,'raw 1'!FY18),"")</f>
        <v>-</v>
      </c>
      <c r="GB19" s="9" t="str">
        <f>if('raw 1'!FZ18&lt;&gt;"x",if('raw 1'!FZ18="OK",'raw 1'!MZ18,'raw 1'!FZ18),"")</f>
        <v>-</v>
      </c>
      <c r="GC19" s="9" t="str">
        <f>if('raw 1'!GA18&lt;&gt;"x",if('raw 1'!GA18="OK",'raw 1'!NA18,'raw 1'!GA18),"")</f>
        <v>-</v>
      </c>
      <c r="GD19" s="9" t="str">
        <f>if('raw 1'!GB18&lt;&gt;"x",if('raw 1'!GB18="OK",'raw 1'!NB18,'raw 1'!GB18),"")</f>
        <v>-</v>
      </c>
      <c r="GE19" s="9" t="str">
        <f>if('raw 1'!GC18&lt;&gt;"x",if('raw 1'!GC18="OK",'raw 1'!NC18,'raw 1'!GC18),"")</f>
        <v>-</v>
      </c>
      <c r="GF19" s="9" t="str">
        <f>if('raw 1'!GD18&lt;&gt;"x",if('raw 1'!GD18="OK",'raw 1'!ND18,'raw 1'!GD18),"")</f>
        <v>-</v>
      </c>
      <c r="GG19" s="9" t="str">
        <f>if('raw 1'!GE18&lt;&gt;"x",if('raw 1'!GE18="OK",'raw 1'!NE18,'raw 1'!GE18),"")</f>
        <v>-</v>
      </c>
      <c r="GH19" s="9" t="str">
        <f>if('raw 1'!GF18&lt;&gt;"x",if('raw 1'!GF18="OK",'raw 1'!NF18,'raw 1'!GF18),"")</f>
        <v>-</v>
      </c>
      <c r="GI19" s="9" t="str">
        <f>if('raw 1'!GG18&lt;&gt;"x",if('raw 1'!GG18="OK",'raw 1'!NG18,'raw 1'!GG18),"")</f>
        <v>-</v>
      </c>
      <c r="GJ19" s="9" t="str">
        <f>if('raw 1'!GH18&lt;&gt;"x",if('raw 1'!GH18="OK",'raw 1'!NH18,'raw 1'!GH18),"")</f>
        <v>-</v>
      </c>
      <c r="GK19" s="9" t="str">
        <f>if('raw 1'!GI18&lt;&gt;"x",if('raw 1'!GI18="OK",'raw 1'!NI18,'raw 1'!GI18),"")</f>
        <v>-</v>
      </c>
      <c r="GL19" s="9" t="str">
        <f>if('raw 1'!GJ18&lt;&gt;"x",if('raw 1'!GJ18="OK",'raw 1'!NJ18,'raw 1'!GJ18),"")</f>
        <v>-</v>
      </c>
      <c r="GM19" s="9" t="str">
        <f>if('raw 1'!GK18&lt;&gt;"x",if('raw 1'!GK18="OK",'raw 1'!NK18,'raw 1'!GK18),"")</f>
        <v>-</v>
      </c>
      <c r="GN19" s="9" t="str">
        <f>if('raw 1'!GL18&lt;&gt;"x",if('raw 1'!GL18="OK",'raw 1'!NL18,'raw 1'!GL18),"")</f>
        <v>-</v>
      </c>
      <c r="GO19" s="9" t="str">
        <f>if('raw 1'!GM18&lt;&gt;"x",if('raw 1'!GM18="OK",'raw 1'!NM18,'raw 1'!GM18),"")</f>
        <v>-</v>
      </c>
      <c r="GP19" s="9" t="str">
        <f>if('raw 1'!GN18&lt;&gt;"x",if('raw 1'!GN18="OK",'raw 1'!NN18,'raw 1'!GN18),"")</f>
        <v>-</v>
      </c>
      <c r="GQ19" s="9" t="str">
        <f>if('raw 1'!GO18&lt;&gt;"x",if('raw 1'!GO18="OK",'raw 1'!NO18,'raw 1'!GO18),"")</f>
        <v>-</v>
      </c>
      <c r="GR19" s="9" t="str">
        <f>if('raw 1'!GP18&lt;&gt;"x",if('raw 1'!GP18="OK",'raw 1'!NP18,'raw 1'!GP18),"")</f>
        <v>-</v>
      </c>
      <c r="GS19" s="9" t="str">
        <f>if('raw 1'!GQ18&lt;&gt;"x",if('raw 1'!GQ18="OK",'raw 1'!NQ18,'raw 1'!GQ18),"")</f>
        <v>-</v>
      </c>
      <c r="GT19" s="9" t="str">
        <f>if('raw 1'!GR18&lt;&gt;"x",if('raw 1'!GR18="OK",'raw 1'!NR18,'raw 1'!GR18),"")</f>
        <v>-</v>
      </c>
      <c r="GU19" s="9" t="str">
        <f>if('raw 1'!GS18&lt;&gt;"x",if('raw 1'!GS18="OK",'raw 1'!NS18,'raw 1'!GS18),"")</f>
        <v/>
      </c>
    </row>
    <row r="20">
      <c r="A20" s="5"/>
      <c r="B20" s="5"/>
      <c r="C20" s="5">
        <f>if(B20="d","diskv. iz ciklusa",if(B20="d1","diskv. iz kruga",if($E20="ODOBREN",(if(countif(H:H,"="&amp;H20)=1,countif(H:H,"&gt;"&amp;H20)+1,concatenate(countif(H:H,"&gt;"&amp;H20)+1," - ",countif(H:H,"&gt;="&amp;H20)))),empty)))</f>
        <v>18</v>
      </c>
      <c r="D20" s="6" t="str">
        <f>'raw 1'!B19</f>
        <v>dolijan</v>
      </c>
      <c r="E20" s="6" t="str">
        <f>'raw 1'!F19</f>
        <v>ODOBREN</v>
      </c>
      <c r="F20" s="6" t="str">
        <f>if($E20="ODOBREN",'raw 1'!C19,"")</f>
        <v>Vuk</v>
      </c>
      <c r="G20" s="6" t="str">
        <f>if($E20="ODOBREN",'raw 1'!D19,"")</f>
        <v>Dolijanović</v>
      </c>
      <c r="H20" s="7">
        <f>if($E20="ODOBREN",I20,empty)</f>
        <v>185</v>
      </c>
      <c r="I20" s="7">
        <f>if(B20&lt;&gt;"d",IF(M20 = "A", SUM(R20:T20), SUM(O20:Q20)),empty)</f>
        <v>185</v>
      </c>
      <c r="J20" s="6" t="str">
        <f>if($E20="ODOBREN",'raw 1'!G19,"")</f>
        <v>Stari grad</v>
      </c>
      <c r="K20" s="6" t="str">
        <f>if($E20="ODOBREN",'raw 1'!H19,"")</f>
        <v>Matematička gimnazija</v>
      </c>
      <c r="L20" s="6" t="str">
        <f>if($E20="ODOBREN",'raw 1'!I19,"")</f>
        <v>I</v>
      </c>
      <c r="M20" s="6" t="str">
        <f>if($E20="ODOBREN",'raw 1'!J19,"")</f>
        <v>B</v>
      </c>
      <c r="N20" s="6" t="str">
        <f>if($E20="ODOBREN",'raw 1'!K20,"")</f>
        <v>Goran Mitrović</v>
      </c>
      <c r="O20" s="8">
        <f>'raw 1'!M19</f>
        <v>100</v>
      </c>
      <c r="P20" s="9">
        <f>'raw 1'!N19</f>
        <v>12</v>
      </c>
      <c r="Q20" s="9">
        <f>'raw 1'!O19</f>
        <v>73</v>
      </c>
      <c r="R20" s="9" t="str">
        <f>'raw 1'!P19</f>
        <v>-</v>
      </c>
      <c r="S20" s="9" t="str">
        <f>'raw 1'!Q19</f>
        <v>-</v>
      </c>
      <c r="T20" s="9" t="str">
        <f>'raw 1'!R19</f>
        <v>-</v>
      </c>
      <c r="U20" s="9" t="str">
        <f>if('raw 1'!S19&lt;&gt;"x",if('raw 1'!S19="OK",'raw 1'!GS19,'raw 1'!S19),"")</f>
        <v/>
      </c>
      <c r="V20" s="9" t="str">
        <f>if('raw 1'!T19&lt;&gt;"x",if('raw 1'!T19="OK",'raw 1'!GT19,'raw 1'!T19),"")</f>
        <v/>
      </c>
      <c r="W20" s="9">
        <f>if('raw 1'!U19&lt;&gt;"x",if('raw 1'!U19="OK",'raw 1'!GU19,'raw 1'!U19),"")</f>
        <v>1</v>
      </c>
      <c r="X20" s="9">
        <f>if('raw 1'!V19&lt;&gt;"x",if('raw 1'!V19="OK",'raw 1'!GV19,'raw 1'!V19),"")</f>
        <v>1</v>
      </c>
      <c r="Y20" s="9">
        <f>if('raw 1'!W19&lt;&gt;"x",if('raw 1'!W19="OK",'raw 1'!GW19,'raw 1'!W19),"")</f>
        <v>1</v>
      </c>
      <c r="Z20" s="9">
        <f>if('raw 1'!X19&lt;&gt;"x",if('raw 1'!X19="OK",'raw 1'!GX19,'raw 1'!X19),"")</f>
        <v>1</v>
      </c>
      <c r="AA20" s="9">
        <f>if('raw 1'!Y19&lt;&gt;"x",if('raw 1'!Y19="OK",'raw 1'!GY19,'raw 1'!Y19),"")</f>
        <v>1</v>
      </c>
      <c r="AB20" s="9">
        <f>if('raw 1'!Z19&lt;&gt;"x",if('raw 1'!Z19="OK",'raw 1'!GZ19,'raw 1'!Z19),"")</f>
        <v>1</v>
      </c>
      <c r="AC20" s="9">
        <f>if('raw 1'!AA19&lt;&gt;"x",if('raw 1'!AA19="OK",'raw 1'!HA19,'raw 1'!AA19),"")</f>
        <v>1</v>
      </c>
      <c r="AD20" s="9">
        <f>if('raw 1'!AB19&lt;&gt;"x",if('raw 1'!AB19="OK",'raw 1'!HB19,'raw 1'!AB19),"")</f>
        <v>1</v>
      </c>
      <c r="AE20" s="9">
        <f>if('raw 1'!AC19&lt;&gt;"x",if('raw 1'!AC19="OK",'raw 1'!HC19,'raw 1'!AC19),"")</f>
        <v>1</v>
      </c>
      <c r="AF20" s="9">
        <f>if('raw 1'!AD19&lt;&gt;"x",if('raw 1'!AD19="OK",'raw 1'!HD19,'raw 1'!AD19),"")</f>
        <v>1</v>
      </c>
      <c r="AG20" s="9">
        <f>if('raw 1'!AE19&lt;&gt;"x",if('raw 1'!AE19="OK",'raw 1'!HE19,'raw 1'!AE19),"")</f>
        <v>1</v>
      </c>
      <c r="AH20" s="9">
        <f>if('raw 1'!AF19&lt;&gt;"x",if('raw 1'!AF19="OK",'raw 1'!HF19,'raw 1'!AF19),"")</f>
        <v>1</v>
      </c>
      <c r="AI20" s="9">
        <f>if('raw 1'!AG19&lt;&gt;"x",if('raw 1'!AG19="OK",'raw 1'!HG19,'raw 1'!AG19),"")</f>
        <v>1</v>
      </c>
      <c r="AJ20" s="9">
        <f>if('raw 1'!AH19&lt;&gt;"x",if('raw 1'!AH19="OK",'raw 1'!HH19,'raw 1'!AH19),"")</f>
        <v>1</v>
      </c>
      <c r="AK20" s="9">
        <f>if('raw 1'!AI19&lt;&gt;"x",if('raw 1'!AI19="OK",'raw 1'!HI19,'raw 1'!AI19),"")</f>
        <v>1</v>
      </c>
      <c r="AL20" s="9">
        <f>if('raw 1'!AJ19&lt;&gt;"x",if('raw 1'!AJ19="OK",'raw 1'!HJ19,'raw 1'!AJ19),"")</f>
        <v>1</v>
      </c>
      <c r="AM20" s="9">
        <f>if('raw 1'!AK19&lt;&gt;"x",if('raw 1'!AK19="OK",'raw 1'!HK19,'raw 1'!AK19),"")</f>
        <v>1</v>
      </c>
      <c r="AN20" s="9">
        <f>if('raw 1'!AL19&lt;&gt;"x",if('raw 1'!AL19="OK",'raw 1'!HL19,'raw 1'!AL19),"")</f>
        <v>1</v>
      </c>
      <c r="AO20" s="9">
        <f>if('raw 1'!AM19&lt;&gt;"x",if('raw 1'!AM19="OK",'raw 1'!HM19,'raw 1'!AM19),"")</f>
        <v>1</v>
      </c>
      <c r="AP20" s="9">
        <f>if('raw 1'!AN19&lt;&gt;"x",if('raw 1'!AN19="OK",'raw 1'!HN19,'raw 1'!AN19),"")</f>
        <v>1</v>
      </c>
      <c r="AQ20" s="9">
        <f>if('raw 1'!AO19&lt;&gt;"x",if('raw 1'!AO19="OK",'raw 1'!HO19,'raw 1'!AO19),"")</f>
        <v>1</v>
      </c>
      <c r="AR20" s="9">
        <f>if('raw 1'!AP19&lt;&gt;"x",if('raw 1'!AP19="OK",'raw 1'!HP19,'raw 1'!AP19),"")</f>
        <v>1</v>
      </c>
      <c r="AS20" s="9">
        <f>if('raw 1'!AQ19&lt;&gt;"x",if('raw 1'!AQ19="OK",'raw 1'!HQ19,'raw 1'!AQ19),"")</f>
        <v>1</v>
      </c>
      <c r="AT20" s="9">
        <f>if('raw 1'!AR19&lt;&gt;"x",if('raw 1'!AR19="OK",'raw 1'!HR19,'raw 1'!AR19),"")</f>
        <v>1</v>
      </c>
      <c r="AU20" s="9">
        <f>if('raw 1'!AS19&lt;&gt;"x",if('raw 1'!AS19="OK",'raw 1'!HS19,'raw 1'!AS19),"")</f>
        <v>1</v>
      </c>
      <c r="AV20" s="9">
        <f>if('raw 1'!AT19&lt;&gt;"x",if('raw 1'!AT19="OK",'raw 1'!HT19,'raw 1'!AT19),"")</f>
        <v>1</v>
      </c>
      <c r="AW20" s="9">
        <f>if('raw 1'!AU19&lt;&gt;"x",if('raw 1'!AU19="OK",'raw 1'!HU19,'raw 1'!AU19),"")</f>
        <v>1</v>
      </c>
      <c r="AX20" s="9">
        <f>if('raw 1'!AV19&lt;&gt;"x",if('raw 1'!AV19="OK",'raw 1'!HV19,'raw 1'!AV19),"")</f>
        <v>1</v>
      </c>
      <c r="AY20" s="9">
        <f>if('raw 1'!AW19&lt;&gt;"x",if('raw 1'!AW19="OK",'raw 1'!HW19,'raw 1'!AW19),"")</f>
        <v>1</v>
      </c>
      <c r="AZ20" s="9">
        <f>if('raw 1'!AX19&lt;&gt;"x",if('raw 1'!AX19="OK",'raw 1'!HX19,'raw 1'!AX19),"")</f>
        <v>1</v>
      </c>
      <c r="BA20" s="9">
        <f>if('raw 1'!AY19&lt;&gt;"x",if('raw 1'!AY19="OK",'raw 1'!HY19,'raw 1'!AY19),"")</f>
        <v>1</v>
      </c>
      <c r="BB20" s="9">
        <f>if('raw 1'!AZ19&lt;&gt;"x",if('raw 1'!AZ19="OK",'raw 1'!HZ19,'raw 1'!AZ19),"")</f>
        <v>1</v>
      </c>
      <c r="BC20" s="9">
        <f>if('raw 1'!BA19&lt;&gt;"x",if('raw 1'!BA19="OK",'raw 1'!IA19,'raw 1'!BA19),"")</f>
        <v>1</v>
      </c>
      <c r="BD20" s="9">
        <f>if('raw 1'!BB19&lt;&gt;"x",if('raw 1'!BB19="OK",'raw 1'!IB19,'raw 1'!BB19),"")</f>
        <v>1</v>
      </c>
      <c r="BE20" s="9">
        <f>if('raw 1'!BC19&lt;&gt;"x",if('raw 1'!BC19="OK",'raw 1'!IC19,'raw 1'!BC19),"")</f>
        <v>1</v>
      </c>
      <c r="BF20" s="9">
        <f>if('raw 1'!BD19&lt;&gt;"x",if('raw 1'!BD19="OK",'raw 1'!ID19,'raw 1'!BD19),"")</f>
        <v>1</v>
      </c>
      <c r="BG20" s="9">
        <f>if('raw 1'!BE19&lt;&gt;"x",if('raw 1'!BE19="OK",'raw 1'!IE19,'raw 1'!BE19),"")</f>
        <v>1</v>
      </c>
      <c r="BH20" s="9">
        <f>if('raw 1'!BF19&lt;&gt;"x",if('raw 1'!BF19="OK",'raw 1'!IF19,'raw 1'!BF19),"")</f>
        <v>1</v>
      </c>
      <c r="BI20" s="9">
        <f>if('raw 1'!BG19&lt;&gt;"x",if('raw 1'!BG19="OK",'raw 1'!IG19,'raw 1'!BG19),"")</f>
        <v>1</v>
      </c>
      <c r="BJ20" s="9">
        <f>if('raw 1'!BH19&lt;&gt;"x",if('raw 1'!BH19="OK",'raw 1'!IH19,'raw 1'!BH19),"")</f>
        <v>1</v>
      </c>
      <c r="BK20" s="9">
        <f>if('raw 1'!BI19&lt;&gt;"x",if('raw 1'!BI19="OK",'raw 1'!II19,'raw 1'!BI19),"")</f>
        <v>1</v>
      </c>
      <c r="BL20" s="9">
        <f>if('raw 1'!BJ19&lt;&gt;"x",if('raw 1'!BJ19="OK",'raw 1'!IJ19,'raw 1'!BJ19),"")</f>
        <v>1</v>
      </c>
      <c r="BM20" s="9" t="str">
        <f>if('raw 1'!BK19&lt;&gt;"x",if('raw 1'!BK19="OK",'raw 1'!IK19,'raw 1'!BK19),"")</f>
        <v/>
      </c>
      <c r="BN20" s="9">
        <f>if('raw 1'!BL19&lt;&gt;"x",if('raw 1'!BL19="OK",'raw 1'!IL19,'raw 1'!BL19),"")</f>
        <v>1</v>
      </c>
      <c r="BO20" s="9">
        <f>if('raw 1'!BM19&lt;&gt;"x",if('raw 1'!BM19="OK",'raw 1'!IM19,'raw 1'!BM19),"")</f>
        <v>1</v>
      </c>
      <c r="BP20" s="9" t="str">
        <f>if('raw 1'!BN19&lt;&gt;"x",if('raw 1'!BN19="OK",'raw 1'!IN19,'raw 1'!BN19),"")</f>
        <v>WA</v>
      </c>
      <c r="BQ20" s="9">
        <f>if('raw 1'!BO19&lt;&gt;"x",if('raw 1'!BO19="OK",'raw 1'!IO19,'raw 1'!BO19),"")</f>
        <v>1</v>
      </c>
      <c r="BR20" s="9" t="str">
        <f>if('raw 1'!BP19&lt;&gt;"x",if('raw 1'!BP19="OK",'raw 1'!IP19,'raw 1'!BP19),"")</f>
        <v>WA</v>
      </c>
      <c r="BS20" s="9">
        <f>if('raw 1'!BQ19&lt;&gt;"x",if('raw 1'!BQ19="OK",'raw 1'!IQ19,'raw 1'!BQ19),"")</f>
        <v>1</v>
      </c>
      <c r="BT20" s="9" t="str">
        <f>if('raw 1'!BR19&lt;&gt;"x",if('raw 1'!BR19="OK",'raw 1'!IR19,'raw 1'!BR19),"")</f>
        <v>WA</v>
      </c>
      <c r="BU20" s="9">
        <f>if('raw 1'!BS19&lt;&gt;"x",if('raw 1'!BS19="OK",'raw 1'!IS19,'raw 1'!BS19),"")</f>
        <v>1</v>
      </c>
      <c r="BV20" s="9">
        <f>if('raw 1'!BT19&lt;&gt;"x",if('raw 1'!BT19="OK",'raw 1'!IT19,'raw 1'!BT19),"")</f>
        <v>1</v>
      </c>
      <c r="BW20" s="9">
        <f>if('raw 1'!BU19&lt;&gt;"x",if('raw 1'!BU19="OK",'raw 1'!IU19,'raw 1'!BU19),"")</f>
        <v>1</v>
      </c>
      <c r="BX20" s="9">
        <f>if('raw 1'!BV19&lt;&gt;"x",if('raw 1'!BV19="OK",'raw 1'!IV19,'raw 1'!BV19),"")</f>
        <v>1</v>
      </c>
      <c r="BY20" s="9">
        <f>if('raw 1'!BW19&lt;&gt;"x",if('raw 1'!BW19="OK",'raw 1'!IW19,'raw 1'!BW19),"")</f>
        <v>1</v>
      </c>
      <c r="BZ20" s="9">
        <f>if('raw 1'!BX19&lt;&gt;"x",if('raw 1'!BX19="OK",'raw 1'!IX19,'raw 1'!BX19),"")</f>
        <v>1</v>
      </c>
      <c r="CA20" s="9">
        <f>if('raw 1'!BY19&lt;&gt;"x",if('raw 1'!BY19="OK",'raw 1'!IY19,'raw 1'!BY19),"")</f>
        <v>1</v>
      </c>
      <c r="CB20" s="9" t="str">
        <f>if('raw 1'!BZ19&lt;&gt;"x",if('raw 1'!BZ19="OK",'raw 1'!IZ19,'raw 1'!BZ19),"")</f>
        <v>WA</v>
      </c>
      <c r="CC20" s="9" t="str">
        <f>if('raw 1'!CA19&lt;&gt;"x",if('raw 1'!CA19="OK",'raw 1'!JA19,'raw 1'!CA19),"")</f>
        <v>WA</v>
      </c>
      <c r="CD20" s="9" t="str">
        <f>if('raw 1'!CB19&lt;&gt;"x",if('raw 1'!CB19="OK",'raw 1'!JB19,'raw 1'!CB19),"")</f>
        <v>WA</v>
      </c>
      <c r="CE20" s="9" t="str">
        <f>if('raw 1'!CC19&lt;&gt;"x",if('raw 1'!CC19="OK",'raw 1'!JC19,'raw 1'!CC19),"")</f>
        <v>WA</v>
      </c>
      <c r="CF20" s="9" t="str">
        <f>if('raw 1'!CD19&lt;&gt;"x",if('raw 1'!CD19="OK",'raw 1'!JD19,'raw 1'!CD19),"")</f>
        <v>WA</v>
      </c>
      <c r="CG20" s="9" t="str">
        <f>if('raw 1'!CE19&lt;&gt;"x",if('raw 1'!CE19="OK",'raw 1'!JE19,'raw 1'!CE19),"")</f>
        <v>WA</v>
      </c>
      <c r="CH20" s="9" t="str">
        <f>if('raw 1'!CF19&lt;&gt;"x",if('raw 1'!CF19="OK",'raw 1'!JF19,'raw 1'!CF19),"")</f>
        <v>WA</v>
      </c>
      <c r="CI20" s="9" t="str">
        <f>if('raw 1'!CG19&lt;&gt;"x",if('raw 1'!CG19="OK",'raw 1'!JG19,'raw 1'!CG19),"")</f>
        <v>WA</v>
      </c>
      <c r="CJ20" s="9" t="str">
        <f>if('raw 1'!CH19&lt;&gt;"x",if('raw 1'!CH19="OK",'raw 1'!JH19,'raw 1'!CH19),"")</f>
        <v>WA</v>
      </c>
      <c r="CK20" s="9" t="str">
        <f>if('raw 1'!CI19&lt;&gt;"x",if('raw 1'!CI19="OK",'raw 1'!JI19,'raw 1'!CI19),"")</f>
        <v>WA</v>
      </c>
      <c r="CL20" s="9" t="str">
        <f>if('raw 1'!CJ19&lt;&gt;"x",if('raw 1'!CJ19="OK",'raw 1'!JJ19,'raw 1'!CJ19),"")</f>
        <v>WA</v>
      </c>
      <c r="CM20" s="9" t="str">
        <f>if('raw 1'!CK19&lt;&gt;"x",if('raw 1'!CK19="OK",'raw 1'!JK19,'raw 1'!CK19),"")</f>
        <v>WA</v>
      </c>
      <c r="CN20" s="9" t="str">
        <f>if('raw 1'!CL19&lt;&gt;"x",if('raw 1'!CL19="OK",'raw 1'!JL19,'raw 1'!CL19),"")</f>
        <v>WA</v>
      </c>
      <c r="CO20" s="9" t="str">
        <f>if('raw 1'!CM19&lt;&gt;"x",if('raw 1'!CM19="OK",'raw 1'!JM19,'raw 1'!CM19),"")</f>
        <v>WA</v>
      </c>
      <c r="CP20" s="9" t="str">
        <f>if('raw 1'!CN19&lt;&gt;"x",if('raw 1'!CN19="OK",'raw 1'!JN19,'raw 1'!CN19),"")</f>
        <v>WA</v>
      </c>
      <c r="CQ20" s="9" t="str">
        <f>if('raw 1'!CO19&lt;&gt;"x",if('raw 1'!CO19="OK",'raw 1'!JO19,'raw 1'!CO19),"")</f>
        <v>WA</v>
      </c>
      <c r="CR20" s="9" t="str">
        <f>if('raw 1'!CP19&lt;&gt;"x",if('raw 1'!CP19="OK",'raw 1'!JP19,'raw 1'!CP19),"")</f>
        <v>WA</v>
      </c>
      <c r="CS20" s="9">
        <f>if('raw 1'!CQ19&lt;&gt;"x",if('raw 1'!CQ19="OK",'raw 1'!JQ19,'raw 1'!CQ19),"")</f>
        <v>1</v>
      </c>
      <c r="CT20" s="9" t="str">
        <f>if('raw 1'!CR19&lt;&gt;"x",if('raw 1'!CR19="OK",'raw 1'!JR19,'raw 1'!CR19),"")</f>
        <v>WA</v>
      </c>
      <c r="CU20" s="9" t="str">
        <f>if('raw 1'!CS19&lt;&gt;"x",if('raw 1'!CS19="OK",'raw 1'!JS19,'raw 1'!CS19),"")</f>
        <v/>
      </c>
      <c r="CV20" s="9">
        <f>if('raw 1'!CT19&lt;&gt;"x",if('raw 1'!CT19="OK",'raw 1'!JT19,'raw 1'!CT19),"")</f>
        <v>1</v>
      </c>
      <c r="CW20" s="9">
        <f>if('raw 1'!CU19&lt;&gt;"x",if('raw 1'!CU19="OK",'raw 1'!JU19,'raw 1'!CU19),"")</f>
        <v>1</v>
      </c>
      <c r="CX20" s="9">
        <f>if('raw 1'!CV19&lt;&gt;"x",if('raw 1'!CV19="OK",'raw 1'!JV19,'raw 1'!CV19),"")</f>
        <v>1</v>
      </c>
      <c r="CY20" s="9">
        <f>if('raw 1'!CW19&lt;&gt;"x",if('raw 1'!CW19="OK",'raw 1'!JW19,'raw 1'!CW19),"")</f>
        <v>1</v>
      </c>
      <c r="CZ20" s="9">
        <f>if('raw 1'!CX19&lt;&gt;"x",if('raw 1'!CX19="OK",'raw 1'!JX19,'raw 1'!CX19),"")</f>
        <v>1</v>
      </c>
      <c r="DA20" s="9">
        <f>if('raw 1'!CY19&lt;&gt;"x",if('raw 1'!CY19="OK",'raw 1'!JY19,'raw 1'!CY19),"")</f>
        <v>1</v>
      </c>
      <c r="DB20" s="9">
        <f>if('raw 1'!CZ19&lt;&gt;"x",if('raw 1'!CZ19="OK",'raw 1'!JZ19,'raw 1'!CZ19),"")</f>
        <v>1</v>
      </c>
      <c r="DC20" s="9">
        <f>if('raw 1'!DA19&lt;&gt;"x",if('raw 1'!DA19="OK",'raw 1'!KA19,'raw 1'!DA19),"")</f>
        <v>1</v>
      </c>
      <c r="DD20" s="9">
        <f>if('raw 1'!DB19&lt;&gt;"x",if('raw 1'!DB19="OK",'raw 1'!KB19,'raw 1'!DB19),"")</f>
        <v>1</v>
      </c>
      <c r="DE20" s="9">
        <f>if('raw 1'!DC19&lt;&gt;"x",if('raw 1'!DC19="OK",'raw 1'!KC19,'raw 1'!DC19),"")</f>
        <v>1</v>
      </c>
      <c r="DF20" s="9">
        <f>if('raw 1'!DD19&lt;&gt;"x",if('raw 1'!DD19="OK",'raw 1'!KD19,'raw 1'!DD19),"")</f>
        <v>1</v>
      </c>
      <c r="DG20" s="9">
        <f>if('raw 1'!DE19&lt;&gt;"x",if('raw 1'!DE19="OK",'raw 1'!KE19,'raw 1'!DE19),"")</f>
        <v>1</v>
      </c>
      <c r="DH20" s="9">
        <f>if('raw 1'!DF19&lt;&gt;"x",if('raw 1'!DF19="OK",'raw 1'!KF19,'raw 1'!DF19),"")</f>
        <v>1</v>
      </c>
      <c r="DI20" s="9">
        <f>if('raw 1'!DG19&lt;&gt;"x",if('raw 1'!DG19="OK",'raw 1'!KG19,'raw 1'!DG19),"")</f>
        <v>1</v>
      </c>
      <c r="DJ20" s="9">
        <f>if('raw 1'!DH19&lt;&gt;"x",if('raw 1'!DH19="OK",'raw 1'!KH19,'raw 1'!DH19),"")</f>
        <v>1</v>
      </c>
      <c r="DK20" s="9">
        <f>if('raw 1'!DI19&lt;&gt;"x",if('raw 1'!DI19="OK",'raw 1'!KI19,'raw 1'!DI19),"")</f>
        <v>1</v>
      </c>
      <c r="DL20" s="9">
        <f>if('raw 1'!DJ19&lt;&gt;"x",if('raw 1'!DJ19="OK",'raw 1'!KJ19,'raw 1'!DJ19),"")</f>
        <v>1</v>
      </c>
      <c r="DM20" s="9">
        <f>if('raw 1'!DK19&lt;&gt;"x",if('raw 1'!DK19="OK",'raw 1'!KK19,'raw 1'!DK19),"")</f>
        <v>1</v>
      </c>
      <c r="DN20" s="9">
        <f>if('raw 1'!DL19&lt;&gt;"x",if('raw 1'!DL19="OK",'raw 1'!KL19,'raw 1'!DL19),"")</f>
        <v>1</v>
      </c>
      <c r="DO20" s="9">
        <f>if('raw 1'!DM19&lt;&gt;"x",if('raw 1'!DM19="OK",'raw 1'!KM19,'raw 1'!DM19),"")</f>
        <v>1</v>
      </c>
      <c r="DP20" s="9">
        <f>if('raw 1'!DN19&lt;&gt;"x",if('raw 1'!DN19="OK",'raw 1'!KN19,'raw 1'!DN19),"")</f>
        <v>1</v>
      </c>
      <c r="DQ20" s="9">
        <f>if('raw 1'!DO19&lt;&gt;"x",if('raw 1'!DO19="OK",'raw 1'!KO19,'raw 1'!DO19),"")</f>
        <v>1</v>
      </c>
      <c r="DR20" s="9">
        <f>if('raw 1'!DP19&lt;&gt;"x",if('raw 1'!DP19="OK",'raw 1'!KP19,'raw 1'!DP19),"")</f>
        <v>1</v>
      </c>
      <c r="DS20" s="9">
        <f>if('raw 1'!DQ19&lt;&gt;"x",if('raw 1'!DQ19="OK",'raw 1'!KQ19,'raw 1'!DQ19),"")</f>
        <v>1</v>
      </c>
      <c r="DT20" s="9">
        <f>if('raw 1'!DR19&lt;&gt;"x",if('raw 1'!DR19="OK",'raw 1'!KR19,'raw 1'!DR19),"")</f>
        <v>1</v>
      </c>
      <c r="DU20" s="9">
        <f>if('raw 1'!DS19&lt;&gt;"x",if('raw 1'!DS19="OK",'raw 1'!KS19,'raw 1'!DS19),"")</f>
        <v>1</v>
      </c>
      <c r="DV20" s="9" t="str">
        <f>if('raw 1'!DT19&lt;&gt;"x",if('raw 1'!DT19="OK",'raw 1'!KT19,'raw 1'!DT19),"")</f>
        <v>TLE</v>
      </c>
      <c r="DW20" s="9" t="str">
        <f>if('raw 1'!DU19&lt;&gt;"x",if('raw 1'!DU19="OK",'raw 1'!KU19,'raw 1'!DU19),"")</f>
        <v>TLE</v>
      </c>
      <c r="DX20" s="9" t="str">
        <f>if('raw 1'!DV19&lt;&gt;"x",if('raw 1'!DV19="OK",'raw 1'!KV19,'raw 1'!DV19),"")</f>
        <v>TLE</v>
      </c>
      <c r="DY20" s="9" t="str">
        <f>if('raw 1'!DW19&lt;&gt;"x",if('raw 1'!DW19="OK",'raw 1'!KW19,'raw 1'!DW19),"")</f>
        <v>TLE</v>
      </c>
      <c r="DZ20" s="9" t="str">
        <f>if('raw 1'!DX19&lt;&gt;"x",if('raw 1'!DX19="OK",'raw 1'!KX19,'raw 1'!DX19),"")</f>
        <v>TLE</v>
      </c>
      <c r="EA20" s="9" t="str">
        <f>if('raw 1'!DY19&lt;&gt;"x",if('raw 1'!DY19="OK",'raw 1'!KY19,'raw 1'!DY19),"")</f>
        <v>TLE</v>
      </c>
      <c r="EB20" s="9" t="str">
        <f>if('raw 1'!DZ19&lt;&gt;"x",if('raw 1'!DZ19="OK",'raw 1'!KZ19,'raw 1'!DZ19),"")</f>
        <v/>
      </c>
      <c r="EC20" s="9" t="str">
        <f>if('raw 1'!EA19&lt;&gt;"x",if('raw 1'!EA19="OK",'raw 1'!LA19,'raw 1'!EA19),"")</f>
        <v>-</v>
      </c>
      <c r="ED20" s="9" t="str">
        <f>if('raw 1'!EB19&lt;&gt;"x",if('raw 1'!EB19="OK",'raw 1'!LB19,'raw 1'!EB19),"")</f>
        <v>-</v>
      </c>
      <c r="EE20" s="9" t="str">
        <f>if('raw 1'!EC19&lt;&gt;"x",if('raw 1'!EC19="OK",'raw 1'!LC19,'raw 1'!EC19),"")</f>
        <v>-</v>
      </c>
      <c r="EF20" s="9" t="str">
        <f>if('raw 1'!ED19&lt;&gt;"x",if('raw 1'!ED19="OK",'raw 1'!LD19,'raw 1'!ED19),"")</f>
        <v>-</v>
      </c>
      <c r="EG20" s="9" t="str">
        <f>if('raw 1'!EE19&lt;&gt;"x",if('raw 1'!EE19="OK",'raw 1'!LE19,'raw 1'!EE19),"")</f>
        <v>-</v>
      </c>
      <c r="EH20" s="9" t="str">
        <f>if('raw 1'!EF19&lt;&gt;"x",if('raw 1'!EF19="OK",'raw 1'!LF19,'raw 1'!EF19),"")</f>
        <v>-</v>
      </c>
      <c r="EI20" s="9" t="str">
        <f>if('raw 1'!EG19&lt;&gt;"x",if('raw 1'!EG19="OK",'raw 1'!LG19,'raw 1'!EG19),"")</f>
        <v>-</v>
      </c>
      <c r="EJ20" s="9" t="str">
        <f>if('raw 1'!EH19&lt;&gt;"x",if('raw 1'!EH19="OK",'raw 1'!LH19,'raw 1'!EH19),"")</f>
        <v>-</v>
      </c>
      <c r="EK20" s="9" t="str">
        <f>if('raw 1'!EI19&lt;&gt;"x",if('raw 1'!EI19="OK",'raw 1'!LI19,'raw 1'!EI19),"")</f>
        <v>-</v>
      </c>
      <c r="EL20" s="9" t="str">
        <f>if('raw 1'!EJ19&lt;&gt;"x",if('raw 1'!EJ19="OK",'raw 1'!LJ19,'raw 1'!EJ19),"")</f>
        <v>-</v>
      </c>
      <c r="EM20" s="9" t="str">
        <f>if('raw 1'!EK19&lt;&gt;"x",if('raw 1'!EK19="OK",'raw 1'!LK19,'raw 1'!EK19),"")</f>
        <v>-</v>
      </c>
      <c r="EN20" s="9" t="str">
        <f>if('raw 1'!EL19&lt;&gt;"x",if('raw 1'!EL19="OK",'raw 1'!LL19,'raw 1'!EL19),"")</f>
        <v>-</v>
      </c>
      <c r="EO20" s="9" t="str">
        <f>if('raw 1'!EM19&lt;&gt;"x",if('raw 1'!EM19="OK",'raw 1'!LM19,'raw 1'!EM19),"")</f>
        <v>-</v>
      </c>
      <c r="EP20" s="9" t="str">
        <f>if('raw 1'!EN19&lt;&gt;"x",if('raw 1'!EN19="OK",'raw 1'!LN19,'raw 1'!EN19),"")</f>
        <v>-</v>
      </c>
      <c r="EQ20" s="9" t="str">
        <f>if('raw 1'!EO19&lt;&gt;"x",if('raw 1'!EO19="OK",'raw 1'!LO19,'raw 1'!EO19),"")</f>
        <v>-</v>
      </c>
      <c r="ER20" s="9" t="str">
        <f>if('raw 1'!EP19&lt;&gt;"x",if('raw 1'!EP19="OK",'raw 1'!LP19,'raw 1'!EP19),"")</f>
        <v>-</v>
      </c>
      <c r="ES20" s="9" t="str">
        <f>if('raw 1'!EQ19&lt;&gt;"x",if('raw 1'!EQ19="OK",'raw 1'!LQ19,'raw 1'!EQ19),"")</f>
        <v/>
      </c>
      <c r="ET20" s="9" t="str">
        <f>if('raw 1'!ER19&lt;&gt;"x",if('raw 1'!ER19="OK",'raw 1'!LR19,'raw 1'!ER19),"")</f>
        <v>-</v>
      </c>
      <c r="EU20" s="9" t="str">
        <f>if('raw 1'!ES19&lt;&gt;"x",if('raw 1'!ES19="OK",'raw 1'!LS19,'raw 1'!ES19),"")</f>
        <v>-</v>
      </c>
      <c r="EV20" s="9" t="str">
        <f>if('raw 1'!ET19&lt;&gt;"x",if('raw 1'!ET19="OK",'raw 1'!LT19,'raw 1'!ET19),"")</f>
        <v>-</v>
      </c>
      <c r="EW20" s="9" t="str">
        <f>if('raw 1'!EU19&lt;&gt;"x",if('raw 1'!EU19="OK",'raw 1'!LU19,'raw 1'!EU19),"")</f>
        <v>-</v>
      </c>
      <c r="EX20" s="9" t="str">
        <f>if('raw 1'!EV19&lt;&gt;"x",if('raw 1'!EV19="OK",'raw 1'!LV19,'raw 1'!EV19),"")</f>
        <v>-</v>
      </c>
      <c r="EY20" s="9" t="str">
        <f>if('raw 1'!EW19&lt;&gt;"x",if('raw 1'!EW19="OK",'raw 1'!LW19,'raw 1'!EW19),"")</f>
        <v>-</v>
      </c>
      <c r="EZ20" s="9" t="str">
        <f>if('raw 1'!EX19&lt;&gt;"x",if('raw 1'!EX19="OK",'raw 1'!LX19,'raw 1'!EX19),"")</f>
        <v>-</v>
      </c>
      <c r="FA20" s="9" t="str">
        <f>if('raw 1'!EY19&lt;&gt;"x",if('raw 1'!EY19="OK",'raw 1'!LY19,'raw 1'!EY19),"")</f>
        <v>-</v>
      </c>
      <c r="FB20" s="9" t="str">
        <f>if('raw 1'!EZ19&lt;&gt;"x",if('raw 1'!EZ19="OK",'raw 1'!LZ19,'raw 1'!EZ19),"")</f>
        <v>-</v>
      </c>
      <c r="FC20" s="9" t="str">
        <f>if('raw 1'!FA19&lt;&gt;"x",if('raw 1'!FA19="OK",'raw 1'!MA19,'raw 1'!FA19),"")</f>
        <v>-</v>
      </c>
      <c r="FD20" s="9" t="str">
        <f>if('raw 1'!FB19&lt;&gt;"x",if('raw 1'!FB19="OK",'raw 1'!MB19,'raw 1'!FB19),"")</f>
        <v>-</v>
      </c>
      <c r="FE20" s="9" t="str">
        <f>if('raw 1'!FC19&lt;&gt;"x",if('raw 1'!FC19="OK",'raw 1'!MC19,'raw 1'!FC19),"")</f>
        <v>-</v>
      </c>
      <c r="FF20" s="9" t="str">
        <f>if('raw 1'!FD19&lt;&gt;"x",if('raw 1'!FD19="OK",'raw 1'!MD19,'raw 1'!FD19),"")</f>
        <v>-</v>
      </c>
      <c r="FG20" s="9" t="str">
        <f>if('raw 1'!FE19&lt;&gt;"x",if('raw 1'!FE19="OK",'raw 1'!ME19,'raw 1'!FE19),"")</f>
        <v>-</v>
      </c>
      <c r="FH20" s="9" t="str">
        <f>if('raw 1'!FF19&lt;&gt;"x",if('raw 1'!FF19="OK",'raw 1'!MF19,'raw 1'!FF19),"")</f>
        <v>-</v>
      </c>
      <c r="FI20" s="9" t="str">
        <f>if('raw 1'!FG19&lt;&gt;"x",if('raw 1'!FG19="OK",'raw 1'!MG19,'raw 1'!FG19),"")</f>
        <v>-</v>
      </c>
      <c r="FJ20" s="9" t="str">
        <f>if('raw 1'!FH19&lt;&gt;"x",if('raw 1'!FH19="OK",'raw 1'!MH19,'raw 1'!FH19),"")</f>
        <v>-</v>
      </c>
      <c r="FK20" s="9" t="str">
        <f>if('raw 1'!FI19&lt;&gt;"x",if('raw 1'!FI19="OK",'raw 1'!MI19,'raw 1'!FI19),"")</f>
        <v>-</v>
      </c>
      <c r="FL20" s="9" t="str">
        <f>if('raw 1'!FJ19&lt;&gt;"x",if('raw 1'!FJ19="OK",'raw 1'!MJ19,'raw 1'!FJ19),"")</f>
        <v>-</v>
      </c>
      <c r="FM20" s="9" t="str">
        <f>if('raw 1'!FK19&lt;&gt;"x",if('raw 1'!FK19="OK",'raw 1'!MK19,'raw 1'!FK19),"")</f>
        <v>-</v>
      </c>
      <c r="FN20" s="9" t="str">
        <f>if('raw 1'!FL19&lt;&gt;"x",if('raw 1'!FL19="OK",'raw 1'!ML19,'raw 1'!FL19),"")</f>
        <v>-</v>
      </c>
      <c r="FO20" s="9" t="str">
        <f>if('raw 1'!FM19&lt;&gt;"x",if('raw 1'!FM19="OK",'raw 1'!MM19,'raw 1'!FM19),"")</f>
        <v>-</v>
      </c>
      <c r="FP20" s="9" t="str">
        <f>if('raw 1'!FN19&lt;&gt;"x",if('raw 1'!FN19="OK",'raw 1'!MN19,'raw 1'!FN19),"")</f>
        <v>-</v>
      </c>
      <c r="FQ20" s="9" t="str">
        <f>if('raw 1'!FO19&lt;&gt;"x",if('raw 1'!FO19="OK",'raw 1'!MO19,'raw 1'!FO19),"")</f>
        <v>-</v>
      </c>
      <c r="FR20" s="9" t="str">
        <f>if('raw 1'!FP19&lt;&gt;"x",if('raw 1'!FP19="OK",'raw 1'!MP19,'raw 1'!FP19),"")</f>
        <v>-</v>
      </c>
      <c r="FS20" s="9" t="str">
        <f>if('raw 1'!FQ19&lt;&gt;"x",if('raw 1'!FQ19="OK",'raw 1'!MQ19,'raw 1'!FQ19),"")</f>
        <v>-</v>
      </c>
      <c r="FT20" s="9" t="str">
        <f>if('raw 1'!FR19&lt;&gt;"x",if('raw 1'!FR19="OK",'raw 1'!MR19,'raw 1'!FR19),"")</f>
        <v>-</v>
      </c>
      <c r="FU20" s="9" t="str">
        <f>if('raw 1'!FS19&lt;&gt;"x",if('raw 1'!FS19="OK",'raw 1'!MS19,'raw 1'!FS19),"")</f>
        <v>-</v>
      </c>
      <c r="FV20" s="9" t="str">
        <f>if('raw 1'!FT19&lt;&gt;"x",if('raw 1'!FT19="OK",'raw 1'!MT19,'raw 1'!FT19),"")</f>
        <v/>
      </c>
      <c r="FW20" s="9" t="str">
        <f>if('raw 1'!FU19&lt;&gt;"x",if('raw 1'!FU19="OK",'raw 1'!MU19,'raw 1'!FU19),"")</f>
        <v>-</v>
      </c>
      <c r="FX20" s="9" t="str">
        <f>if('raw 1'!FV19&lt;&gt;"x",if('raw 1'!FV19="OK",'raw 1'!MV19,'raw 1'!FV19),"")</f>
        <v>-</v>
      </c>
      <c r="FY20" s="9" t="str">
        <f>if('raw 1'!FW19&lt;&gt;"x",if('raw 1'!FW19="OK",'raw 1'!MW19,'raw 1'!FW19),"")</f>
        <v>-</v>
      </c>
      <c r="FZ20" s="9" t="str">
        <f>if('raw 1'!FX19&lt;&gt;"x",if('raw 1'!FX19="OK",'raw 1'!MX19,'raw 1'!FX19),"")</f>
        <v>-</v>
      </c>
      <c r="GA20" s="9" t="str">
        <f>if('raw 1'!FY19&lt;&gt;"x",if('raw 1'!FY19="OK",'raw 1'!MY19,'raw 1'!FY19),"")</f>
        <v>-</v>
      </c>
      <c r="GB20" s="9" t="str">
        <f>if('raw 1'!FZ19&lt;&gt;"x",if('raw 1'!FZ19="OK",'raw 1'!MZ19,'raw 1'!FZ19),"")</f>
        <v>-</v>
      </c>
      <c r="GC20" s="9" t="str">
        <f>if('raw 1'!GA19&lt;&gt;"x",if('raw 1'!GA19="OK",'raw 1'!NA19,'raw 1'!GA19),"")</f>
        <v>-</v>
      </c>
      <c r="GD20" s="9" t="str">
        <f>if('raw 1'!GB19&lt;&gt;"x",if('raw 1'!GB19="OK",'raw 1'!NB19,'raw 1'!GB19),"")</f>
        <v>-</v>
      </c>
      <c r="GE20" s="9" t="str">
        <f>if('raw 1'!GC19&lt;&gt;"x",if('raw 1'!GC19="OK",'raw 1'!NC19,'raw 1'!GC19),"")</f>
        <v>-</v>
      </c>
      <c r="GF20" s="9" t="str">
        <f>if('raw 1'!GD19&lt;&gt;"x",if('raw 1'!GD19="OK",'raw 1'!ND19,'raw 1'!GD19),"")</f>
        <v>-</v>
      </c>
      <c r="GG20" s="9" t="str">
        <f>if('raw 1'!GE19&lt;&gt;"x",if('raw 1'!GE19="OK",'raw 1'!NE19,'raw 1'!GE19),"")</f>
        <v>-</v>
      </c>
      <c r="GH20" s="9" t="str">
        <f>if('raw 1'!GF19&lt;&gt;"x",if('raw 1'!GF19="OK",'raw 1'!NF19,'raw 1'!GF19),"")</f>
        <v>-</v>
      </c>
      <c r="GI20" s="9" t="str">
        <f>if('raw 1'!GG19&lt;&gt;"x",if('raw 1'!GG19="OK",'raw 1'!NG19,'raw 1'!GG19),"")</f>
        <v>-</v>
      </c>
      <c r="GJ20" s="9" t="str">
        <f>if('raw 1'!GH19&lt;&gt;"x",if('raw 1'!GH19="OK",'raw 1'!NH19,'raw 1'!GH19),"")</f>
        <v>-</v>
      </c>
      <c r="GK20" s="9" t="str">
        <f>if('raw 1'!GI19&lt;&gt;"x",if('raw 1'!GI19="OK",'raw 1'!NI19,'raw 1'!GI19),"")</f>
        <v>-</v>
      </c>
      <c r="GL20" s="9" t="str">
        <f>if('raw 1'!GJ19&lt;&gt;"x",if('raw 1'!GJ19="OK",'raw 1'!NJ19,'raw 1'!GJ19),"")</f>
        <v>-</v>
      </c>
      <c r="GM20" s="9" t="str">
        <f>if('raw 1'!GK19&lt;&gt;"x",if('raw 1'!GK19="OK",'raw 1'!NK19,'raw 1'!GK19),"")</f>
        <v>-</v>
      </c>
      <c r="GN20" s="9" t="str">
        <f>if('raw 1'!GL19&lt;&gt;"x",if('raw 1'!GL19="OK",'raw 1'!NL19,'raw 1'!GL19),"")</f>
        <v>-</v>
      </c>
      <c r="GO20" s="9" t="str">
        <f>if('raw 1'!GM19&lt;&gt;"x",if('raw 1'!GM19="OK",'raw 1'!NM19,'raw 1'!GM19),"")</f>
        <v>-</v>
      </c>
      <c r="GP20" s="9" t="str">
        <f>if('raw 1'!GN19&lt;&gt;"x",if('raw 1'!GN19="OK",'raw 1'!NN19,'raw 1'!GN19),"")</f>
        <v>-</v>
      </c>
      <c r="GQ20" s="9" t="str">
        <f>if('raw 1'!GO19&lt;&gt;"x",if('raw 1'!GO19="OK",'raw 1'!NO19,'raw 1'!GO19),"")</f>
        <v>-</v>
      </c>
      <c r="GR20" s="9" t="str">
        <f>if('raw 1'!GP19&lt;&gt;"x",if('raw 1'!GP19="OK",'raw 1'!NP19,'raw 1'!GP19),"")</f>
        <v>-</v>
      </c>
      <c r="GS20" s="9" t="str">
        <f>if('raw 1'!GQ19&lt;&gt;"x",if('raw 1'!GQ19="OK",'raw 1'!NQ19,'raw 1'!GQ19),"")</f>
        <v>-</v>
      </c>
      <c r="GT20" s="9" t="str">
        <f>if('raw 1'!GR19&lt;&gt;"x",if('raw 1'!GR19="OK",'raw 1'!NR19,'raw 1'!GR19),"")</f>
        <v>-</v>
      </c>
      <c r="GU20" s="9" t="str">
        <f>if('raw 1'!GS19&lt;&gt;"x",if('raw 1'!GS19="OK",'raw 1'!NS19,'raw 1'!GS19),"")</f>
        <v/>
      </c>
    </row>
    <row r="21">
      <c r="A21" s="5"/>
      <c r="B21" s="5"/>
      <c r="C21" s="5">
        <f>if(B21="d","diskv. iz ciklusa",if(B21="d1","diskv. iz kruga",if($E21="ODOBREN",(if(countif(H:H,"="&amp;H21)=1,countif(H:H,"&gt;"&amp;H21)+1,concatenate(countif(H:H,"&gt;"&amp;H21)+1," - ",countif(H:H,"&gt;="&amp;H21)))),empty)))</f>
        <v>19</v>
      </c>
      <c r="D21" s="6" t="str">
        <f>'raw 1'!B20</f>
        <v>Mita04</v>
      </c>
      <c r="E21" s="6" t="str">
        <f>'raw 1'!F20</f>
        <v>ODOBREN</v>
      </c>
      <c r="F21" s="6" t="str">
        <f>if($E21="ODOBREN",'raw 1'!C20,"")</f>
        <v>Dimitrije</v>
      </c>
      <c r="G21" s="6" t="str">
        <f>if($E21="ODOBREN",'raw 1'!D20,"")</f>
        <v>Ćirić</v>
      </c>
      <c r="H21" s="7">
        <f>if($E21="ODOBREN",I21,empty)</f>
        <v>181</v>
      </c>
      <c r="I21" s="7">
        <f>if(B21&lt;&gt;"d",IF(M21 = "A", SUM(R21:T21), SUM(O21:Q21)),empty)</f>
        <v>181</v>
      </c>
      <c r="J21" s="6" t="str">
        <f>if($E21="ODOBREN",'raw 1'!G20,"")</f>
        <v>Valjevo</v>
      </c>
      <c r="K21" s="6" t="str">
        <f>if($E21="ODOBREN",'raw 1'!H20,"")</f>
        <v>Valjevska gimnazija</v>
      </c>
      <c r="L21" s="6" t="str">
        <f>if($E21="ODOBREN",'raw 1'!I20,"")</f>
        <v>I</v>
      </c>
      <c r="M21" s="6" t="str">
        <f>if($E21="ODOBREN",'raw 1'!J20,"")</f>
        <v>B</v>
      </c>
      <c r="N21" s="6" t="str">
        <f>if($E21="ODOBREN",'raw 1'!K21,"")</f>
        <v>Ivan Drecun</v>
      </c>
      <c r="O21" s="8">
        <f>'raw 1'!M20</f>
        <v>100</v>
      </c>
      <c r="P21" s="9">
        <f>'raw 1'!N20</f>
        <v>81</v>
      </c>
      <c r="Q21" s="9" t="str">
        <f>'raw 1'!O20</f>
        <v>-</v>
      </c>
      <c r="R21" s="9" t="str">
        <f>'raw 1'!P20</f>
        <v>-</v>
      </c>
      <c r="S21" s="9" t="str">
        <f>'raw 1'!Q20</f>
        <v>-</v>
      </c>
      <c r="T21" s="9" t="str">
        <f>'raw 1'!R20</f>
        <v>-</v>
      </c>
      <c r="U21" s="9" t="str">
        <f>if('raw 1'!S20&lt;&gt;"x",if('raw 1'!S20="OK",'raw 1'!GS20,'raw 1'!S20),"")</f>
        <v/>
      </c>
      <c r="V21" s="9" t="str">
        <f>if('raw 1'!T20&lt;&gt;"x",if('raw 1'!T20="OK",'raw 1'!GT20,'raw 1'!T20),"")</f>
        <v/>
      </c>
      <c r="W21" s="9">
        <f>if('raw 1'!U20&lt;&gt;"x",if('raw 1'!U20="OK",'raw 1'!GU20,'raw 1'!U20),"")</f>
        <v>1</v>
      </c>
      <c r="X21" s="9">
        <f>if('raw 1'!V20&lt;&gt;"x",if('raw 1'!V20="OK",'raw 1'!GV20,'raw 1'!V20),"")</f>
        <v>1</v>
      </c>
      <c r="Y21" s="9">
        <f>if('raw 1'!W20&lt;&gt;"x",if('raw 1'!W20="OK",'raw 1'!GW20,'raw 1'!W20),"")</f>
        <v>1</v>
      </c>
      <c r="Z21" s="9">
        <f>if('raw 1'!X20&lt;&gt;"x",if('raw 1'!X20="OK",'raw 1'!GX20,'raw 1'!X20),"")</f>
        <v>1</v>
      </c>
      <c r="AA21" s="9">
        <f>if('raw 1'!Y20&lt;&gt;"x",if('raw 1'!Y20="OK",'raw 1'!GY20,'raw 1'!Y20),"")</f>
        <v>1</v>
      </c>
      <c r="AB21" s="9">
        <f>if('raw 1'!Z20&lt;&gt;"x",if('raw 1'!Z20="OK",'raw 1'!GZ20,'raw 1'!Z20),"")</f>
        <v>1</v>
      </c>
      <c r="AC21" s="9">
        <f>if('raw 1'!AA20&lt;&gt;"x",if('raw 1'!AA20="OK",'raw 1'!HA20,'raw 1'!AA20),"")</f>
        <v>1</v>
      </c>
      <c r="AD21" s="9">
        <f>if('raw 1'!AB20&lt;&gt;"x",if('raw 1'!AB20="OK",'raw 1'!HB20,'raw 1'!AB20),"")</f>
        <v>1</v>
      </c>
      <c r="AE21" s="9">
        <f>if('raw 1'!AC20&lt;&gt;"x",if('raw 1'!AC20="OK",'raw 1'!HC20,'raw 1'!AC20),"")</f>
        <v>1</v>
      </c>
      <c r="AF21" s="9">
        <f>if('raw 1'!AD20&lt;&gt;"x",if('raw 1'!AD20="OK",'raw 1'!HD20,'raw 1'!AD20),"")</f>
        <v>1</v>
      </c>
      <c r="AG21" s="9">
        <f>if('raw 1'!AE20&lt;&gt;"x",if('raw 1'!AE20="OK",'raw 1'!HE20,'raw 1'!AE20),"")</f>
        <v>1</v>
      </c>
      <c r="AH21" s="9">
        <f>if('raw 1'!AF20&lt;&gt;"x",if('raw 1'!AF20="OK",'raw 1'!HF20,'raw 1'!AF20),"")</f>
        <v>1</v>
      </c>
      <c r="AI21" s="9">
        <f>if('raw 1'!AG20&lt;&gt;"x",if('raw 1'!AG20="OK",'raw 1'!HG20,'raw 1'!AG20),"")</f>
        <v>1</v>
      </c>
      <c r="AJ21" s="9">
        <f>if('raw 1'!AH20&lt;&gt;"x",if('raw 1'!AH20="OK",'raw 1'!HH20,'raw 1'!AH20),"")</f>
        <v>1</v>
      </c>
      <c r="AK21" s="9">
        <f>if('raw 1'!AI20&lt;&gt;"x",if('raw 1'!AI20="OK",'raw 1'!HI20,'raw 1'!AI20),"")</f>
        <v>1</v>
      </c>
      <c r="AL21" s="9">
        <f>if('raw 1'!AJ20&lt;&gt;"x",if('raw 1'!AJ20="OK",'raw 1'!HJ20,'raw 1'!AJ20),"")</f>
        <v>1</v>
      </c>
      <c r="AM21" s="9">
        <f>if('raw 1'!AK20&lt;&gt;"x",if('raw 1'!AK20="OK",'raw 1'!HK20,'raw 1'!AK20),"")</f>
        <v>1</v>
      </c>
      <c r="AN21" s="9">
        <f>if('raw 1'!AL20&lt;&gt;"x",if('raw 1'!AL20="OK",'raw 1'!HL20,'raw 1'!AL20),"")</f>
        <v>1</v>
      </c>
      <c r="AO21" s="9">
        <f>if('raw 1'!AM20&lt;&gt;"x",if('raw 1'!AM20="OK",'raw 1'!HM20,'raw 1'!AM20),"")</f>
        <v>1</v>
      </c>
      <c r="AP21" s="9">
        <f>if('raw 1'!AN20&lt;&gt;"x",if('raw 1'!AN20="OK",'raw 1'!HN20,'raw 1'!AN20),"")</f>
        <v>1</v>
      </c>
      <c r="AQ21" s="9">
        <f>if('raw 1'!AO20&lt;&gt;"x",if('raw 1'!AO20="OK",'raw 1'!HO20,'raw 1'!AO20),"")</f>
        <v>1</v>
      </c>
      <c r="AR21" s="9">
        <f>if('raw 1'!AP20&lt;&gt;"x",if('raw 1'!AP20="OK",'raw 1'!HP20,'raw 1'!AP20),"")</f>
        <v>1</v>
      </c>
      <c r="AS21" s="9">
        <f>if('raw 1'!AQ20&lt;&gt;"x",if('raw 1'!AQ20="OK",'raw 1'!HQ20,'raw 1'!AQ20),"")</f>
        <v>1</v>
      </c>
      <c r="AT21" s="9">
        <f>if('raw 1'!AR20&lt;&gt;"x",if('raw 1'!AR20="OK",'raw 1'!HR20,'raw 1'!AR20),"")</f>
        <v>1</v>
      </c>
      <c r="AU21" s="9">
        <f>if('raw 1'!AS20&lt;&gt;"x",if('raw 1'!AS20="OK",'raw 1'!HS20,'raw 1'!AS20),"")</f>
        <v>1</v>
      </c>
      <c r="AV21" s="9">
        <f>if('raw 1'!AT20&lt;&gt;"x",if('raw 1'!AT20="OK",'raw 1'!HT20,'raw 1'!AT20),"")</f>
        <v>1</v>
      </c>
      <c r="AW21" s="9">
        <f>if('raw 1'!AU20&lt;&gt;"x",if('raw 1'!AU20="OK",'raw 1'!HU20,'raw 1'!AU20),"")</f>
        <v>1</v>
      </c>
      <c r="AX21" s="9">
        <f>if('raw 1'!AV20&lt;&gt;"x",if('raw 1'!AV20="OK",'raw 1'!HV20,'raw 1'!AV20),"")</f>
        <v>1</v>
      </c>
      <c r="AY21" s="9">
        <f>if('raw 1'!AW20&lt;&gt;"x",if('raw 1'!AW20="OK",'raw 1'!HW20,'raw 1'!AW20),"")</f>
        <v>1</v>
      </c>
      <c r="AZ21" s="9">
        <f>if('raw 1'!AX20&lt;&gt;"x",if('raw 1'!AX20="OK",'raw 1'!HX20,'raw 1'!AX20),"")</f>
        <v>1</v>
      </c>
      <c r="BA21" s="9">
        <f>if('raw 1'!AY20&lt;&gt;"x",if('raw 1'!AY20="OK",'raw 1'!HY20,'raw 1'!AY20),"")</f>
        <v>1</v>
      </c>
      <c r="BB21" s="9">
        <f>if('raw 1'!AZ20&lt;&gt;"x",if('raw 1'!AZ20="OK",'raw 1'!HZ20,'raw 1'!AZ20),"")</f>
        <v>1</v>
      </c>
      <c r="BC21" s="9">
        <f>if('raw 1'!BA20&lt;&gt;"x",if('raw 1'!BA20="OK",'raw 1'!IA20,'raw 1'!BA20),"")</f>
        <v>1</v>
      </c>
      <c r="BD21" s="9">
        <f>if('raw 1'!BB20&lt;&gt;"x",if('raw 1'!BB20="OK",'raw 1'!IB20,'raw 1'!BB20),"")</f>
        <v>1</v>
      </c>
      <c r="BE21" s="9">
        <f>if('raw 1'!BC20&lt;&gt;"x",if('raw 1'!BC20="OK",'raw 1'!IC20,'raw 1'!BC20),"")</f>
        <v>1</v>
      </c>
      <c r="BF21" s="9">
        <f>if('raw 1'!BD20&lt;&gt;"x",if('raw 1'!BD20="OK",'raw 1'!ID20,'raw 1'!BD20),"")</f>
        <v>1</v>
      </c>
      <c r="BG21" s="9">
        <f>if('raw 1'!BE20&lt;&gt;"x",if('raw 1'!BE20="OK",'raw 1'!IE20,'raw 1'!BE20),"")</f>
        <v>1</v>
      </c>
      <c r="BH21" s="9">
        <f>if('raw 1'!BF20&lt;&gt;"x",if('raw 1'!BF20="OK",'raw 1'!IF20,'raw 1'!BF20),"")</f>
        <v>1</v>
      </c>
      <c r="BI21" s="9">
        <f>if('raw 1'!BG20&lt;&gt;"x",if('raw 1'!BG20="OK",'raw 1'!IG20,'raw 1'!BG20),"")</f>
        <v>1</v>
      </c>
      <c r="BJ21" s="9">
        <f>if('raw 1'!BH20&lt;&gt;"x",if('raw 1'!BH20="OK",'raw 1'!IH20,'raw 1'!BH20),"")</f>
        <v>1</v>
      </c>
      <c r="BK21" s="9">
        <f>if('raw 1'!BI20&lt;&gt;"x",if('raw 1'!BI20="OK",'raw 1'!II20,'raw 1'!BI20),"")</f>
        <v>1</v>
      </c>
      <c r="BL21" s="9">
        <f>if('raw 1'!BJ20&lt;&gt;"x",if('raw 1'!BJ20="OK",'raw 1'!IJ20,'raw 1'!BJ20),"")</f>
        <v>1</v>
      </c>
      <c r="BM21" s="9" t="str">
        <f>if('raw 1'!BK20&lt;&gt;"x",if('raw 1'!BK20="OK",'raw 1'!IK20,'raw 1'!BK20),"")</f>
        <v/>
      </c>
      <c r="BN21" s="9">
        <f>if('raw 1'!BL20&lt;&gt;"x",if('raw 1'!BL20="OK",'raw 1'!IL20,'raw 1'!BL20),"")</f>
        <v>1</v>
      </c>
      <c r="BO21" s="9">
        <f>if('raw 1'!BM20&lt;&gt;"x",if('raw 1'!BM20="OK",'raw 1'!IM20,'raw 1'!BM20),"")</f>
        <v>1</v>
      </c>
      <c r="BP21" s="9">
        <f>if('raw 1'!BN20&lt;&gt;"x",if('raw 1'!BN20="OK",'raw 1'!IN20,'raw 1'!BN20),"")</f>
        <v>1</v>
      </c>
      <c r="BQ21" s="9">
        <f>if('raw 1'!BO20&lt;&gt;"x",if('raw 1'!BO20="OK",'raw 1'!IO20,'raw 1'!BO20),"")</f>
        <v>1</v>
      </c>
      <c r="BR21" s="9">
        <f>if('raw 1'!BP20&lt;&gt;"x",if('raw 1'!BP20="OK",'raw 1'!IP20,'raw 1'!BP20),"")</f>
        <v>1</v>
      </c>
      <c r="BS21" s="9">
        <f>if('raw 1'!BQ20&lt;&gt;"x",if('raw 1'!BQ20="OK",'raw 1'!IQ20,'raw 1'!BQ20),"")</f>
        <v>1</v>
      </c>
      <c r="BT21" s="9">
        <f>if('raw 1'!BR20&lt;&gt;"x",if('raw 1'!BR20="OK",'raw 1'!IR20,'raw 1'!BR20),"")</f>
        <v>1</v>
      </c>
      <c r="BU21" s="9">
        <f>if('raw 1'!BS20&lt;&gt;"x",if('raw 1'!BS20="OK",'raw 1'!IS20,'raw 1'!BS20),"")</f>
        <v>1</v>
      </c>
      <c r="BV21" s="9">
        <f>if('raw 1'!BT20&lt;&gt;"x",if('raw 1'!BT20="OK",'raw 1'!IT20,'raw 1'!BT20),"")</f>
        <v>1</v>
      </c>
      <c r="BW21" s="9">
        <f>if('raw 1'!BU20&lt;&gt;"x",if('raw 1'!BU20="OK",'raw 1'!IU20,'raw 1'!BU20),"")</f>
        <v>1</v>
      </c>
      <c r="BX21" s="9">
        <f>if('raw 1'!BV20&lt;&gt;"x",if('raw 1'!BV20="OK",'raw 1'!IV20,'raw 1'!BV20),"")</f>
        <v>1</v>
      </c>
      <c r="BY21" s="9">
        <f>if('raw 1'!BW20&lt;&gt;"x",if('raw 1'!BW20="OK",'raw 1'!IW20,'raw 1'!BW20),"")</f>
        <v>1</v>
      </c>
      <c r="BZ21" s="9">
        <f>if('raw 1'!BX20&lt;&gt;"x",if('raw 1'!BX20="OK",'raw 1'!IX20,'raw 1'!BX20),"")</f>
        <v>1</v>
      </c>
      <c r="CA21" s="9">
        <f>if('raw 1'!BY20&lt;&gt;"x",if('raw 1'!BY20="OK",'raw 1'!IY20,'raw 1'!BY20),"")</f>
        <v>1</v>
      </c>
      <c r="CB21" s="9">
        <f>if('raw 1'!BZ20&lt;&gt;"x",if('raw 1'!BZ20="OK",'raw 1'!IZ20,'raw 1'!BZ20),"")</f>
        <v>1</v>
      </c>
      <c r="CC21" s="9">
        <f>if('raw 1'!CA20&lt;&gt;"x",if('raw 1'!CA20="OK",'raw 1'!JA20,'raw 1'!CA20),"")</f>
        <v>1</v>
      </c>
      <c r="CD21" s="9">
        <f>if('raw 1'!CB20&lt;&gt;"x",if('raw 1'!CB20="OK",'raw 1'!JB20,'raw 1'!CB20),"")</f>
        <v>1</v>
      </c>
      <c r="CE21" s="9">
        <f>if('raw 1'!CC20&lt;&gt;"x",if('raw 1'!CC20="OK",'raw 1'!JC20,'raw 1'!CC20),"")</f>
        <v>1</v>
      </c>
      <c r="CF21" s="9">
        <f>if('raw 1'!CD20&lt;&gt;"x",if('raw 1'!CD20="OK",'raw 1'!JD20,'raw 1'!CD20),"")</f>
        <v>1</v>
      </c>
      <c r="CG21" s="9">
        <f>if('raw 1'!CE20&lt;&gt;"x",if('raw 1'!CE20="OK",'raw 1'!JE20,'raw 1'!CE20),"")</f>
        <v>1</v>
      </c>
      <c r="CH21" s="9">
        <f>if('raw 1'!CF20&lt;&gt;"x",if('raw 1'!CF20="OK",'raw 1'!JF20,'raw 1'!CF20),"")</f>
        <v>1</v>
      </c>
      <c r="CI21" s="9">
        <f>if('raw 1'!CG20&lt;&gt;"x",if('raw 1'!CG20="OK",'raw 1'!JG20,'raw 1'!CG20),"")</f>
        <v>1</v>
      </c>
      <c r="CJ21" s="9">
        <f>if('raw 1'!CH20&lt;&gt;"x",if('raw 1'!CH20="OK",'raw 1'!JH20,'raw 1'!CH20),"")</f>
        <v>1</v>
      </c>
      <c r="CK21" s="9">
        <f>if('raw 1'!CI20&lt;&gt;"x",if('raw 1'!CI20="OK",'raw 1'!JI20,'raw 1'!CI20),"")</f>
        <v>1</v>
      </c>
      <c r="CL21" s="9">
        <f>if('raw 1'!CJ20&lt;&gt;"x",if('raw 1'!CJ20="OK",'raw 1'!JJ20,'raw 1'!CJ20),"")</f>
        <v>1</v>
      </c>
      <c r="CM21" s="9">
        <f>if('raw 1'!CK20&lt;&gt;"x",if('raw 1'!CK20="OK",'raw 1'!JK20,'raw 1'!CK20),"")</f>
        <v>1</v>
      </c>
      <c r="CN21" s="9" t="str">
        <f>if('raw 1'!CL20&lt;&gt;"x",if('raw 1'!CL20="OK",'raw 1'!JL20,'raw 1'!CL20),"")</f>
        <v>TLE</v>
      </c>
      <c r="CO21" s="9" t="str">
        <f>if('raw 1'!CM20&lt;&gt;"x",if('raw 1'!CM20="OK",'raw 1'!JM20,'raw 1'!CM20),"")</f>
        <v>TLE</v>
      </c>
      <c r="CP21" s="9" t="str">
        <f>if('raw 1'!CN20&lt;&gt;"x",if('raw 1'!CN20="OK",'raw 1'!JN20,'raw 1'!CN20),"")</f>
        <v>TLE</v>
      </c>
      <c r="CQ21" s="9" t="str">
        <f>if('raw 1'!CO20&lt;&gt;"x",if('raw 1'!CO20="OK",'raw 1'!JO20,'raw 1'!CO20),"")</f>
        <v>TLE</v>
      </c>
      <c r="CR21" s="9" t="str">
        <f>if('raw 1'!CP20&lt;&gt;"x",if('raw 1'!CP20="OK",'raw 1'!JP20,'raw 1'!CP20),"")</f>
        <v>TLE</v>
      </c>
      <c r="CS21" s="9">
        <f>if('raw 1'!CQ20&lt;&gt;"x",if('raw 1'!CQ20="OK",'raw 1'!JQ20,'raw 1'!CQ20),"")</f>
        <v>1</v>
      </c>
      <c r="CT21" s="9" t="str">
        <f>if('raw 1'!CR20&lt;&gt;"x",if('raw 1'!CR20="OK",'raw 1'!JR20,'raw 1'!CR20),"")</f>
        <v>TLE</v>
      </c>
      <c r="CU21" s="9" t="str">
        <f>if('raw 1'!CS20&lt;&gt;"x",if('raw 1'!CS20="OK",'raw 1'!JS20,'raw 1'!CS20),"")</f>
        <v/>
      </c>
      <c r="CV21" s="9" t="str">
        <f>if('raw 1'!CT20&lt;&gt;"x",if('raw 1'!CT20="OK",'raw 1'!JT20,'raw 1'!CT20),"")</f>
        <v>-</v>
      </c>
      <c r="CW21" s="9" t="str">
        <f>if('raw 1'!CU20&lt;&gt;"x",if('raw 1'!CU20="OK",'raw 1'!JU20,'raw 1'!CU20),"")</f>
        <v>-</v>
      </c>
      <c r="CX21" s="9" t="str">
        <f>if('raw 1'!CV20&lt;&gt;"x",if('raw 1'!CV20="OK",'raw 1'!JV20,'raw 1'!CV20),"")</f>
        <v>-</v>
      </c>
      <c r="CY21" s="9" t="str">
        <f>if('raw 1'!CW20&lt;&gt;"x",if('raw 1'!CW20="OK",'raw 1'!JW20,'raw 1'!CW20),"")</f>
        <v>-</v>
      </c>
      <c r="CZ21" s="9" t="str">
        <f>if('raw 1'!CX20&lt;&gt;"x",if('raw 1'!CX20="OK",'raw 1'!JX20,'raw 1'!CX20),"")</f>
        <v>-</v>
      </c>
      <c r="DA21" s="9" t="str">
        <f>if('raw 1'!CY20&lt;&gt;"x",if('raw 1'!CY20="OK",'raw 1'!JY20,'raw 1'!CY20),"")</f>
        <v>-</v>
      </c>
      <c r="DB21" s="9" t="str">
        <f>if('raw 1'!CZ20&lt;&gt;"x",if('raw 1'!CZ20="OK",'raw 1'!JZ20,'raw 1'!CZ20),"")</f>
        <v>-</v>
      </c>
      <c r="DC21" s="9" t="str">
        <f>if('raw 1'!DA20&lt;&gt;"x",if('raw 1'!DA20="OK",'raw 1'!KA20,'raw 1'!DA20),"")</f>
        <v>-</v>
      </c>
      <c r="DD21" s="9" t="str">
        <f>if('raw 1'!DB20&lt;&gt;"x",if('raw 1'!DB20="OK",'raw 1'!KB20,'raw 1'!DB20),"")</f>
        <v>-</v>
      </c>
      <c r="DE21" s="9" t="str">
        <f>if('raw 1'!DC20&lt;&gt;"x",if('raw 1'!DC20="OK",'raw 1'!KC20,'raw 1'!DC20),"")</f>
        <v>-</v>
      </c>
      <c r="DF21" s="9" t="str">
        <f>if('raw 1'!DD20&lt;&gt;"x",if('raw 1'!DD20="OK",'raw 1'!KD20,'raw 1'!DD20),"")</f>
        <v>-</v>
      </c>
      <c r="DG21" s="9" t="str">
        <f>if('raw 1'!DE20&lt;&gt;"x",if('raw 1'!DE20="OK",'raw 1'!KE20,'raw 1'!DE20),"")</f>
        <v>-</v>
      </c>
      <c r="DH21" s="9" t="str">
        <f>if('raw 1'!DF20&lt;&gt;"x",if('raw 1'!DF20="OK",'raw 1'!KF20,'raw 1'!DF20),"")</f>
        <v>-</v>
      </c>
      <c r="DI21" s="9" t="str">
        <f>if('raw 1'!DG20&lt;&gt;"x",if('raw 1'!DG20="OK",'raw 1'!KG20,'raw 1'!DG20),"")</f>
        <v>-</v>
      </c>
      <c r="DJ21" s="9" t="str">
        <f>if('raw 1'!DH20&lt;&gt;"x",if('raw 1'!DH20="OK",'raw 1'!KH20,'raw 1'!DH20),"")</f>
        <v>-</v>
      </c>
      <c r="DK21" s="9" t="str">
        <f>if('raw 1'!DI20&lt;&gt;"x",if('raw 1'!DI20="OK",'raw 1'!KI20,'raw 1'!DI20),"")</f>
        <v>-</v>
      </c>
      <c r="DL21" s="9" t="str">
        <f>if('raw 1'!DJ20&lt;&gt;"x",if('raw 1'!DJ20="OK",'raw 1'!KJ20,'raw 1'!DJ20),"")</f>
        <v>-</v>
      </c>
      <c r="DM21" s="9" t="str">
        <f>if('raw 1'!DK20&lt;&gt;"x",if('raw 1'!DK20="OK",'raw 1'!KK20,'raw 1'!DK20),"")</f>
        <v>-</v>
      </c>
      <c r="DN21" s="9" t="str">
        <f>if('raw 1'!DL20&lt;&gt;"x",if('raw 1'!DL20="OK",'raw 1'!KL20,'raw 1'!DL20),"")</f>
        <v>-</v>
      </c>
      <c r="DO21" s="9" t="str">
        <f>if('raw 1'!DM20&lt;&gt;"x",if('raw 1'!DM20="OK",'raw 1'!KM20,'raw 1'!DM20),"")</f>
        <v>-</v>
      </c>
      <c r="DP21" s="9" t="str">
        <f>if('raw 1'!DN20&lt;&gt;"x",if('raw 1'!DN20="OK",'raw 1'!KN20,'raw 1'!DN20),"")</f>
        <v>-</v>
      </c>
      <c r="DQ21" s="9" t="str">
        <f>if('raw 1'!DO20&lt;&gt;"x",if('raw 1'!DO20="OK",'raw 1'!KO20,'raw 1'!DO20),"")</f>
        <v>-</v>
      </c>
      <c r="DR21" s="9" t="str">
        <f>if('raw 1'!DP20&lt;&gt;"x",if('raw 1'!DP20="OK",'raw 1'!KP20,'raw 1'!DP20),"")</f>
        <v>-</v>
      </c>
      <c r="DS21" s="9" t="str">
        <f>if('raw 1'!DQ20&lt;&gt;"x",if('raw 1'!DQ20="OK",'raw 1'!KQ20,'raw 1'!DQ20),"")</f>
        <v>-</v>
      </c>
      <c r="DT21" s="9" t="str">
        <f>if('raw 1'!DR20&lt;&gt;"x",if('raw 1'!DR20="OK",'raw 1'!KR20,'raw 1'!DR20),"")</f>
        <v>-</v>
      </c>
      <c r="DU21" s="9" t="str">
        <f>if('raw 1'!DS20&lt;&gt;"x",if('raw 1'!DS20="OK",'raw 1'!KS20,'raw 1'!DS20),"")</f>
        <v>-</v>
      </c>
      <c r="DV21" s="9" t="str">
        <f>if('raw 1'!DT20&lt;&gt;"x",if('raw 1'!DT20="OK",'raw 1'!KT20,'raw 1'!DT20),"")</f>
        <v>-</v>
      </c>
      <c r="DW21" s="9" t="str">
        <f>if('raw 1'!DU20&lt;&gt;"x",if('raw 1'!DU20="OK",'raw 1'!KU20,'raw 1'!DU20),"")</f>
        <v>-</v>
      </c>
      <c r="DX21" s="9" t="str">
        <f>if('raw 1'!DV20&lt;&gt;"x",if('raw 1'!DV20="OK",'raw 1'!KV20,'raw 1'!DV20),"")</f>
        <v>-</v>
      </c>
      <c r="DY21" s="9" t="str">
        <f>if('raw 1'!DW20&lt;&gt;"x",if('raw 1'!DW20="OK",'raw 1'!KW20,'raw 1'!DW20),"")</f>
        <v>-</v>
      </c>
      <c r="DZ21" s="9" t="str">
        <f>if('raw 1'!DX20&lt;&gt;"x",if('raw 1'!DX20="OK",'raw 1'!KX20,'raw 1'!DX20),"")</f>
        <v>-</v>
      </c>
      <c r="EA21" s="9" t="str">
        <f>if('raw 1'!DY20&lt;&gt;"x",if('raw 1'!DY20="OK",'raw 1'!KY20,'raw 1'!DY20),"")</f>
        <v>-</v>
      </c>
      <c r="EB21" s="9" t="str">
        <f>if('raw 1'!DZ20&lt;&gt;"x",if('raw 1'!DZ20="OK",'raw 1'!KZ20,'raw 1'!DZ20),"")</f>
        <v/>
      </c>
      <c r="EC21" s="9" t="str">
        <f>if('raw 1'!EA20&lt;&gt;"x",if('raw 1'!EA20="OK",'raw 1'!LA20,'raw 1'!EA20),"")</f>
        <v>-</v>
      </c>
      <c r="ED21" s="9" t="str">
        <f>if('raw 1'!EB20&lt;&gt;"x",if('raw 1'!EB20="OK",'raw 1'!LB20,'raw 1'!EB20),"")</f>
        <v>-</v>
      </c>
      <c r="EE21" s="9" t="str">
        <f>if('raw 1'!EC20&lt;&gt;"x",if('raw 1'!EC20="OK",'raw 1'!LC20,'raw 1'!EC20),"")</f>
        <v>-</v>
      </c>
      <c r="EF21" s="9" t="str">
        <f>if('raw 1'!ED20&lt;&gt;"x",if('raw 1'!ED20="OK",'raw 1'!LD20,'raw 1'!ED20),"")</f>
        <v>-</v>
      </c>
      <c r="EG21" s="9" t="str">
        <f>if('raw 1'!EE20&lt;&gt;"x",if('raw 1'!EE20="OK",'raw 1'!LE20,'raw 1'!EE20),"")</f>
        <v>-</v>
      </c>
      <c r="EH21" s="9" t="str">
        <f>if('raw 1'!EF20&lt;&gt;"x",if('raw 1'!EF20="OK",'raw 1'!LF20,'raw 1'!EF20),"")</f>
        <v>-</v>
      </c>
      <c r="EI21" s="9" t="str">
        <f>if('raw 1'!EG20&lt;&gt;"x",if('raw 1'!EG20="OK",'raw 1'!LG20,'raw 1'!EG20),"")</f>
        <v>-</v>
      </c>
      <c r="EJ21" s="9" t="str">
        <f>if('raw 1'!EH20&lt;&gt;"x",if('raw 1'!EH20="OK",'raw 1'!LH20,'raw 1'!EH20),"")</f>
        <v>-</v>
      </c>
      <c r="EK21" s="9" t="str">
        <f>if('raw 1'!EI20&lt;&gt;"x",if('raw 1'!EI20="OK",'raw 1'!LI20,'raw 1'!EI20),"")</f>
        <v>-</v>
      </c>
      <c r="EL21" s="9" t="str">
        <f>if('raw 1'!EJ20&lt;&gt;"x",if('raw 1'!EJ20="OK",'raw 1'!LJ20,'raw 1'!EJ20),"")</f>
        <v>-</v>
      </c>
      <c r="EM21" s="9" t="str">
        <f>if('raw 1'!EK20&lt;&gt;"x",if('raw 1'!EK20="OK",'raw 1'!LK20,'raw 1'!EK20),"")</f>
        <v>-</v>
      </c>
      <c r="EN21" s="9" t="str">
        <f>if('raw 1'!EL20&lt;&gt;"x",if('raw 1'!EL20="OK",'raw 1'!LL20,'raw 1'!EL20),"")</f>
        <v>-</v>
      </c>
      <c r="EO21" s="9" t="str">
        <f>if('raw 1'!EM20&lt;&gt;"x",if('raw 1'!EM20="OK",'raw 1'!LM20,'raw 1'!EM20),"")</f>
        <v>-</v>
      </c>
      <c r="EP21" s="9" t="str">
        <f>if('raw 1'!EN20&lt;&gt;"x",if('raw 1'!EN20="OK",'raw 1'!LN20,'raw 1'!EN20),"")</f>
        <v>-</v>
      </c>
      <c r="EQ21" s="9" t="str">
        <f>if('raw 1'!EO20&lt;&gt;"x",if('raw 1'!EO20="OK",'raw 1'!LO20,'raw 1'!EO20),"")</f>
        <v>-</v>
      </c>
      <c r="ER21" s="9" t="str">
        <f>if('raw 1'!EP20&lt;&gt;"x",if('raw 1'!EP20="OK",'raw 1'!LP20,'raw 1'!EP20),"")</f>
        <v>-</v>
      </c>
      <c r="ES21" s="9" t="str">
        <f>if('raw 1'!EQ20&lt;&gt;"x",if('raw 1'!EQ20="OK",'raw 1'!LQ20,'raw 1'!EQ20),"")</f>
        <v/>
      </c>
      <c r="ET21" s="9" t="str">
        <f>if('raw 1'!ER20&lt;&gt;"x",if('raw 1'!ER20="OK",'raw 1'!LR20,'raw 1'!ER20),"")</f>
        <v>-</v>
      </c>
      <c r="EU21" s="9" t="str">
        <f>if('raw 1'!ES20&lt;&gt;"x",if('raw 1'!ES20="OK",'raw 1'!LS20,'raw 1'!ES20),"")</f>
        <v>-</v>
      </c>
      <c r="EV21" s="9" t="str">
        <f>if('raw 1'!ET20&lt;&gt;"x",if('raw 1'!ET20="OK",'raw 1'!LT20,'raw 1'!ET20),"")</f>
        <v>-</v>
      </c>
      <c r="EW21" s="9" t="str">
        <f>if('raw 1'!EU20&lt;&gt;"x",if('raw 1'!EU20="OK",'raw 1'!LU20,'raw 1'!EU20),"")</f>
        <v>-</v>
      </c>
      <c r="EX21" s="9" t="str">
        <f>if('raw 1'!EV20&lt;&gt;"x",if('raw 1'!EV20="OK",'raw 1'!LV20,'raw 1'!EV20),"")</f>
        <v>-</v>
      </c>
      <c r="EY21" s="9" t="str">
        <f>if('raw 1'!EW20&lt;&gt;"x",if('raw 1'!EW20="OK",'raw 1'!LW20,'raw 1'!EW20),"")</f>
        <v>-</v>
      </c>
      <c r="EZ21" s="9" t="str">
        <f>if('raw 1'!EX20&lt;&gt;"x",if('raw 1'!EX20="OK",'raw 1'!LX20,'raw 1'!EX20),"")</f>
        <v>-</v>
      </c>
      <c r="FA21" s="9" t="str">
        <f>if('raw 1'!EY20&lt;&gt;"x",if('raw 1'!EY20="OK",'raw 1'!LY20,'raw 1'!EY20),"")</f>
        <v>-</v>
      </c>
      <c r="FB21" s="9" t="str">
        <f>if('raw 1'!EZ20&lt;&gt;"x",if('raw 1'!EZ20="OK",'raw 1'!LZ20,'raw 1'!EZ20),"")</f>
        <v>-</v>
      </c>
      <c r="FC21" s="9" t="str">
        <f>if('raw 1'!FA20&lt;&gt;"x",if('raw 1'!FA20="OK",'raw 1'!MA20,'raw 1'!FA20),"")</f>
        <v>-</v>
      </c>
      <c r="FD21" s="9" t="str">
        <f>if('raw 1'!FB20&lt;&gt;"x",if('raw 1'!FB20="OK",'raw 1'!MB20,'raw 1'!FB20),"")</f>
        <v>-</v>
      </c>
      <c r="FE21" s="9" t="str">
        <f>if('raw 1'!FC20&lt;&gt;"x",if('raw 1'!FC20="OK",'raw 1'!MC20,'raw 1'!FC20),"")</f>
        <v>-</v>
      </c>
      <c r="FF21" s="9" t="str">
        <f>if('raw 1'!FD20&lt;&gt;"x",if('raw 1'!FD20="OK",'raw 1'!MD20,'raw 1'!FD20),"")</f>
        <v>-</v>
      </c>
      <c r="FG21" s="9" t="str">
        <f>if('raw 1'!FE20&lt;&gt;"x",if('raw 1'!FE20="OK",'raw 1'!ME20,'raw 1'!FE20),"")</f>
        <v>-</v>
      </c>
      <c r="FH21" s="9" t="str">
        <f>if('raw 1'!FF20&lt;&gt;"x",if('raw 1'!FF20="OK",'raw 1'!MF20,'raw 1'!FF20),"")</f>
        <v>-</v>
      </c>
      <c r="FI21" s="9" t="str">
        <f>if('raw 1'!FG20&lt;&gt;"x",if('raw 1'!FG20="OK",'raw 1'!MG20,'raw 1'!FG20),"")</f>
        <v>-</v>
      </c>
      <c r="FJ21" s="9" t="str">
        <f>if('raw 1'!FH20&lt;&gt;"x",if('raw 1'!FH20="OK",'raw 1'!MH20,'raw 1'!FH20),"")</f>
        <v>-</v>
      </c>
      <c r="FK21" s="9" t="str">
        <f>if('raw 1'!FI20&lt;&gt;"x",if('raw 1'!FI20="OK",'raw 1'!MI20,'raw 1'!FI20),"")</f>
        <v>-</v>
      </c>
      <c r="FL21" s="9" t="str">
        <f>if('raw 1'!FJ20&lt;&gt;"x",if('raw 1'!FJ20="OK",'raw 1'!MJ20,'raw 1'!FJ20),"")</f>
        <v>-</v>
      </c>
      <c r="FM21" s="9" t="str">
        <f>if('raw 1'!FK20&lt;&gt;"x",if('raw 1'!FK20="OK",'raw 1'!MK20,'raw 1'!FK20),"")</f>
        <v>-</v>
      </c>
      <c r="FN21" s="9" t="str">
        <f>if('raw 1'!FL20&lt;&gt;"x",if('raw 1'!FL20="OK",'raw 1'!ML20,'raw 1'!FL20),"")</f>
        <v>-</v>
      </c>
      <c r="FO21" s="9" t="str">
        <f>if('raw 1'!FM20&lt;&gt;"x",if('raw 1'!FM20="OK",'raw 1'!MM20,'raw 1'!FM20),"")</f>
        <v>-</v>
      </c>
      <c r="FP21" s="9" t="str">
        <f>if('raw 1'!FN20&lt;&gt;"x",if('raw 1'!FN20="OK",'raw 1'!MN20,'raw 1'!FN20),"")</f>
        <v>-</v>
      </c>
      <c r="FQ21" s="9" t="str">
        <f>if('raw 1'!FO20&lt;&gt;"x",if('raw 1'!FO20="OK",'raw 1'!MO20,'raw 1'!FO20),"")</f>
        <v>-</v>
      </c>
      <c r="FR21" s="9" t="str">
        <f>if('raw 1'!FP20&lt;&gt;"x",if('raw 1'!FP20="OK",'raw 1'!MP20,'raw 1'!FP20),"")</f>
        <v>-</v>
      </c>
      <c r="FS21" s="9" t="str">
        <f>if('raw 1'!FQ20&lt;&gt;"x",if('raw 1'!FQ20="OK",'raw 1'!MQ20,'raw 1'!FQ20),"")</f>
        <v>-</v>
      </c>
      <c r="FT21" s="9" t="str">
        <f>if('raw 1'!FR20&lt;&gt;"x",if('raw 1'!FR20="OK",'raw 1'!MR20,'raw 1'!FR20),"")</f>
        <v>-</v>
      </c>
      <c r="FU21" s="9" t="str">
        <f>if('raw 1'!FS20&lt;&gt;"x",if('raw 1'!FS20="OK",'raw 1'!MS20,'raw 1'!FS20),"")</f>
        <v>-</v>
      </c>
      <c r="FV21" s="9" t="str">
        <f>if('raw 1'!FT20&lt;&gt;"x",if('raw 1'!FT20="OK",'raw 1'!MT20,'raw 1'!FT20),"")</f>
        <v/>
      </c>
      <c r="FW21" s="9" t="str">
        <f>if('raw 1'!FU20&lt;&gt;"x",if('raw 1'!FU20="OK",'raw 1'!MU20,'raw 1'!FU20),"")</f>
        <v>-</v>
      </c>
      <c r="FX21" s="9" t="str">
        <f>if('raw 1'!FV20&lt;&gt;"x",if('raw 1'!FV20="OK",'raw 1'!MV20,'raw 1'!FV20),"")</f>
        <v>-</v>
      </c>
      <c r="FY21" s="9" t="str">
        <f>if('raw 1'!FW20&lt;&gt;"x",if('raw 1'!FW20="OK",'raw 1'!MW20,'raw 1'!FW20),"")</f>
        <v>-</v>
      </c>
      <c r="FZ21" s="9" t="str">
        <f>if('raw 1'!FX20&lt;&gt;"x",if('raw 1'!FX20="OK",'raw 1'!MX20,'raw 1'!FX20),"")</f>
        <v>-</v>
      </c>
      <c r="GA21" s="9" t="str">
        <f>if('raw 1'!FY20&lt;&gt;"x",if('raw 1'!FY20="OK",'raw 1'!MY20,'raw 1'!FY20),"")</f>
        <v>-</v>
      </c>
      <c r="GB21" s="9" t="str">
        <f>if('raw 1'!FZ20&lt;&gt;"x",if('raw 1'!FZ20="OK",'raw 1'!MZ20,'raw 1'!FZ20),"")</f>
        <v>-</v>
      </c>
      <c r="GC21" s="9" t="str">
        <f>if('raw 1'!GA20&lt;&gt;"x",if('raw 1'!GA20="OK",'raw 1'!NA20,'raw 1'!GA20),"")</f>
        <v>-</v>
      </c>
      <c r="GD21" s="9" t="str">
        <f>if('raw 1'!GB20&lt;&gt;"x",if('raw 1'!GB20="OK",'raw 1'!NB20,'raw 1'!GB20),"")</f>
        <v>-</v>
      </c>
      <c r="GE21" s="9" t="str">
        <f>if('raw 1'!GC20&lt;&gt;"x",if('raw 1'!GC20="OK",'raw 1'!NC20,'raw 1'!GC20),"")</f>
        <v>-</v>
      </c>
      <c r="GF21" s="9" t="str">
        <f>if('raw 1'!GD20&lt;&gt;"x",if('raw 1'!GD20="OK",'raw 1'!ND20,'raw 1'!GD20),"")</f>
        <v>-</v>
      </c>
      <c r="GG21" s="9" t="str">
        <f>if('raw 1'!GE20&lt;&gt;"x",if('raw 1'!GE20="OK",'raw 1'!NE20,'raw 1'!GE20),"")</f>
        <v>-</v>
      </c>
      <c r="GH21" s="9" t="str">
        <f>if('raw 1'!GF20&lt;&gt;"x",if('raw 1'!GF20="OK",'raw 1'!NF20,'raw 1'!GF20),"")</f>
        <v>-</v>
      </c>
      <c r="GI21" s="9" t="str">
        <f>if('raw 1'!GG20&lt;&gt;"x",if('raw 1'!GG20="OK",'raw 1'!NG20,'raw 1'!GG20),"")</f>
        <v>-</v>
      </c>
      <c r="GJ21" s="9" t="str">
        <f>if('raw 1'!GH20&lt;&gt;"x",if('raw 1'!GH20="OK",'raw 1'!NH20,'raw 1'!GH20),"")</f>
        <v>-</v>
      </c>
      <c r="GK21" s="9" t="str">
        <f>if('raw 1'!GI20&lt;&gt;"x",if('raw 1'!GI20="OK",'raw 1'!NI20,'raw 1'!GI20),"")</f>
        <v>-</v>
      </c>
      <c r="GL21" s="9" t="str">
        <f>if('raw 1'!GJ20&lt;&gt;"x",if('raw 1'!GJ20="OK",'raw 1'!NJ20,'raw 1'!GJ20),"")</f>
        <v>-</v>
      </c>
      <c r="GM21" s="9" t="str">
        <f>if('raw 1'!GK20&lt;&gt;"x",if('raw 1'!GK20="OK",'raw 1'!NK20,'raw 1'!GK20),"")</f>
        <v>-</v>
      </c>
      <c r="GN21" s="9" t="str">
        <f>if('raw 1'!GL20&lt;&gt;"x",if('raw 1'!GL20="OK",'raw 1'!NL20,'raw 1'!GL20),"")</f>
        <v>-</v>
      </c>
      <c r="GO21" s="9" t="str">
        <f>if('raw 1'!GM20&lt;&gt;"x",if('raw 1'!GM20="OK",'raw 1'!NM20,'raw 1'!GM20),"")</f>
        <v>-</v>
      </c>
      <c r="GP21" s="9" t="str">
        <f>if('raw 1'!GN20&lt;&gt;"x",if('raw 1'!GN20="OK",'raw 1'!NN20,'raw 1'!GN20),"")</f>
        <v>-</v>
      </c>
      <c r="GQ21" s="9" t="str">
        <f>if('raw 1'!GO20&lt;&gt;"x",if('raw 1'!GO20="OK",'raw 1'!NO20,'raw 1'!GO20),"")</f>
        <v>-</v>
      </c>
      <c r="GR21" s="9" t="str">
        <f>if('raw 1'!GP20&lt;&gt;"x",if('raw 1'!GP20="OK",'raw 1'!NP20,'raw 1'!GP20),"")</f>
        <v>-</v>
      </c>
      <c r="GS21" s="9" t="str">
        <f>if('raw 1'!GQ20&lt;&gt;"x",if('raw 1'!GQ20="OK",'raw 1'!NQ20,'raw 1'!GQ20),"")</f>
        <v>-</v>
      </c>
      <c r="GT21" s="9" t="str">
        <f>if('raw 1'!GR20&lt;&gt;"x",if('raw 1'!GR20="OK",'raw 1'!NR20,'raw 1'!GR20),"")</f>
        <v>-</v>
      </c>
      <c r="GU21" s="9" t="str">
        <f>if('raw 1'!GS20&lt;&gt;"x",if('raw 1'!GS20="OK",'raw 1'!NS20,'raw 1'!GS20),"")</f>
        <v/>
      </c>
    </row>
    <row r="22">
      <c r="A22" s="5"/>
      <c r="B22" s="5"/>
      <c r="C22" s="5">
        <f>if(B22="d","diskv. iz ciklusa",if(B22="d1","diskv. iz kruga",if($E22="ODOBREN",(if(countif(H:H,"="&amp;H22)=1,countif(H:H,"&gt;"&amp;H22)+1,concatenate(countif(H:H,"&gt;"&amp;H22)+1," - ",countif(H:H,"&gt;="&amp;H22)))),empty)))</f>
        <v>20</v>
      </c>
      <c r="D22" s="6" t="str">
        <f>'raw 1'!B21</f>
        <v>RG161IvanJevtic</v>
      </c>
      <c r="E22" s="6" t="str">
        <f>'raw 1'!F21</f>
        <v>ODOBREN</v>
      </c>
      <c r="F22" s="6" t="str">
        <f>if($E22="ODOBREN",'raw 1'!C21,"")</f>
        <v>Ivan</v>
      </c>
      <c r="G22" s="6" t="str">
        <f>if($E22="ODOBREN",'raw 1'!D21,"")</f>
        <v>Jevtić</v>
      </c>
      <c r="H22" s="7">
        <f>if($E22="ODOBREN",I22,empty)</f>
        <v>161</v>
      </c>
      <c r="I22" s="7">
        <f>if(B22&lt;&gt;"d",IF(M22 = "A", SUM(R22:T22), SUM(O22:Q22)),empty)</f>
        <v>161</v>
      </c>
      <c r="J22" s="6" t="str">
        <f>if($E22="ODOBREN",'raw 1'!G21,"")</f>
        <v>Stari grad</v>
      </c>
      <c r="K22" s="6" t="str">
        <f>if($E22="ODOBREN",'raw 1'!H21,"")</f>
        <v>Računarska gimnazija</v>
      </c>
      <c r="L22" s="6" t="str">
        <f>if($E22="ODOBREN",'raw 1'!I21,"")</f>
        <v>IV</v>
      </c>
      <c r="M22" s="6" t="str">
        <f>if($E22="ODOBREN",'raw 1'!J21,"")</f>
        <v>A</v>
      </c>
      <c r="N22" s="6" t="str">
        <f>if($E22="ODOBREN",'raw 1'!K22,"")</f>
        <v>Ivan Stošić, Nikola Milosavljević</v>
      </c>
      <c r="O22" s="8" t="str">
        <f>'raw 1'!M21</f>
        <v>-</v>
      </c>
      <c r="P22" s="9" t="str">
        <f>'raw 1'!N21</f>
        <v>-</v>
      </c>
      <c r="Q22" s="9" t="str">
        <f>'raw 1'!O21</f>
        <v>-</v>
      </c>
      <c r="R22" s="9">
        <f>'raw 1'!P21</f>
        <v>100</v>
      </c>
      <c r="S22" s="9">
        <f>'raw 1'!Q21</f>
        <v>43</v>
      </c>
      <c r="T22" s="9">
        <f>'raw 1'!R21</f>
        <v>18</v>
      </c>
      <c r="U22" s="9" t="str">
        <f>if('raw 1'!S21&lt;&gt;"x",if('raw 1'!S21="OK",'raw 1'!GS21,'raw 1'!S21),"")</f>
        <v/>
      </c>
      <c r="V22" s="9" t="str">
        <f>if('raw 1'!T21&lt;&gt;"x",if('raw 1'!T21="OK",'raw 1'!GT21,'raw 1'!T21),"")</f>
        <v/>
      </c>
      <c r="W22" s="9" t="str">
        <f>if('raw 1'!U21&lt;&gt;"x",if('raw 1'!U21="OK",'raw 1'!GU21,'raw 1'!U21),"")</f>
        <v>-</v>
      </c>
      <c r="X22" s="9" t="str">
        <f>if('raw 1'!V21&lt;&gt;"x",if('raw 1'!V21="OK",'raw 1'!GV21,'raw 1'!V21),"")</f>
        <v>-</v>
      </c>
      <c r="Y22" s="9" t="str">
        <f>if('raw 1'!W21&lt;&gt;"x",if('raw 1'!W21="OK",'raw 1'!GW21,'raw 1'!W21),"")</f>
        <v>-</v>
      </c>
      <c r="Z22" s="9" t="str">
        <f>if('raw 1'!X21&lt;&gt;"x",if('raw 1'!X21="OK",'raw 1'!GX21,'raw 1'!X21),"")</f>
        <v>-</v>
      </c>
      <c r="AA22" s="9" t="str">
        <f>if('raw 1'!Y21&lt;&gt;"x",if('raw 1'!Y21="OK",'raw 1'!GY21,'raw 1'!Y21),"")</f>
        <v>-</v>
      </c>
      <c r="AB22" s="9" t="str">
        <f>if('raw 1'!Z21&lt;&gt;"x",if('raw 1'!Z21="OK",'raw 1'!GZ21,'raw 1'!Z21),"")</f>
        <v>-</v>
      </c>
      <c r="AC22" s="9" t="str">
        <f>if('raw 1'!AA21&lt;&gt;"x",if('raw 1'!AA21="OK",'raw 1'!HA21,'raw 1'!AA21),"")</f>
        <v>-</v>
      </c>
      <c r="AD22" s="9" t="str">
        <f>if('raw 1'!AB21&lt;&gt;"x",if('raw 1'!AB21="OK",'raw 1'!HB21,'raw 1'!AB21),"")</f>
        <v>-</v>
      </c>
      <c r="AE22" s="9" t="str">
        <f>if('raw 1'!AC21&lt;&gt;"x",if('raw 1'!AC21="OK",'raw 1'!HC21,'raw 1'!AC21),"")</f>
        <v>-</v>
      </c>
      <c r="AF22" s="9" t="str">
        <f>if('raw 1'!AD21&lt;&gt;"x",if('raw 1'!AD21="OK",'raw 1'!HD21,'raw 1'!AD21),"")</f>
        <v>-</v>
      </c>
      <c r="AG22" s="9" t="str">
        <f>if('raw 1'!AE21&lt;&gt;"x",if('raw 1'!AE21="OK",'raw 1'!HE21,'raw 1'!AE21),"")</f>
        <v>-</v>
      </c>
      <c r="AH22" s="9" t="str">
        <f>if('raw 1'!AF21&lt;&gt;"x",if('raw 1'!AF21="OK",'raw 1'!HF21,'raw 1'!AF21),"")</f>
        <v>-</v>
      </c>
      <c r="AI22" s="9" t="str">
        <f>if('raw 1'!AG21&lt;&gt;"x",if('raw 1'!AG21="OK",'raw 1'!HG21,'raw 1'!AG21),"")</f>
        <v>-</v>
      </c>
      <c r="AJ22" s="9" t="str">
        <f>if('raw 1'!AH21&lt;&gt;"x",if('raw 1'!AH21="OK",'raw 1'!HH21,'raw 1'!AH21),"")</f>
        <v>-</v>
      </c>
      <c r="AK22" s="9" t="str">
        <f>if('raw 1'!AI21&lt;&gt;"x",if('raw 1'!AI21="OK",'raw 1'!HI21,'raw 1'!AI21),"")</f>
        <v>-</v>
      </c>
      <c r="AL22" s="9" t="str">
        <f>if('raw 1'!AJ21&lt;&gt;"x",if('raw 1'!AJ21="OK",'raw 1'!HJ21,'raw 1'!AJ21),"")</f>
        <v>-</v>
      </c>
      <c r="AM22" s="9" t="str">
        <f>if('raw 1'!AK21&lt;&gt;"x",if('raw 1'!AK21="OK",'raw 1'!HK21,'raw 1'!AK21),"")</f>
        <v>-</v>
      </c>
      <c r="AN22" s="9" t="str">
        <f>if('raw 1'!AL21&lt;&gt;"x",if('raw 1'!AL21="OK",'raw 1'!HL21,'raw 1'!AL21),"")</f>
        <v>-</v>
      </c>
      <c r="AO22" s="9" t="str">
        <f>if('raw 1'!AM21&lt;&gt;"x",if('raw 1'!AM21="OK",'raw 1'!HM21,'raw 1'!AM21),"")</f>
        <v>-</v>
      </c>
      <c r="AP22" s="9" t="str">
        <f>if('raw 1'!AN21&lt;&gt;"x",if('raw 1'!AN21="OK",'raw 1'!HN21,'raw 1'!AN21),"")</f>
        <v>-</v>
      </c>
      <c r="AQ22" s="9" t="str">
        <f>if('raw 1'!AO21&lt;&gt;"x",if('raw 1'!AO21="OK",'raw 1'!HO21,'raw 1'!AO21),"")</f>
        <v>-</v>
      </c>
      <c r="AR22" s="9" t="str">
        <f>if('raw 1'!AP21&lt;&gt;"x",if('raw 1'!AP21="OK",'raw 1'!HP21,'raw 1'!AP21),"")</f>
        <v>-</v>
      </c>
      <c r="AS22" s="9" t="str">
        <f>if('raw 1'!AQ21&lt;&gt;"x",if('raw 1'!AQ21="OK",'raw 1'!HQ21,'raw 1'!AQ21),"")</f>
        <v>-</v>
      </c>
      <c r="AT22" s="9" t="str">
        <f>if('raw 1'!AR21&lt;&gt;"x",if('raw 1'!AR21="OK",'raw 1'!HR21,'raw 1'!AR21),"")</f>
        <v>-</v>
      </c>
      <c r="AU22" s="9" t="str">
        <f>if('raw 1'!AS21&lt;&gt;"x",if('raw 1'!AS21="OK",'raw 1'!HS21,'raw 1'!AS21),"")</f>
        <v>-</v>
      </c>
      <c r="AV22" s="9" t="str">
        <f>if('raw 1'!AT21&lt;&gt;"x",if('raw 1'!AT21="OK",'raw 1'!HT21,'raw 1'!AT21),"")</f>
        <v>-</v>
      </c>
      <c r="AW22" s="9" t="str">
        <f>if('raw 1'!AU21&lt;&gt;"x",if('raw 1'!AU21="OK",'raw 1'!HU21,'raw 1'!AU21),"")</f>
        <v>-</v>
      </c>
      <c r="AX22" s="9" t="str">
        <f>if('raw 1'!AV21&lt;&gt;"x",if('raw 1'!AV21="OK",'raw 1'!HV21,'raw 1'!AV21),"")</f>
        <v>-</v>
      </c>
      <c r="AY22" s="9" t="str">
        <f>if('raw 1'!AW21&lt;&gt;"x",if('raw 1'!AW21="OK",'raw 1'!HW21,'raw 1'!AW21),"")</f>
        <v>-</v>
      </c>
      <c r="AZ22" s="9" t="str">
        <f>if('raw 1'!AX21&lt;&gt;"x",if('raw 1'!AX21="OK",'raw 1'!HX21,'raw 1'!AX21),"")</f>
        <v>-</v>
      </c>
      <c r="BA22" s="9" t="str">
        <f>if('raw 1'!AY21&lt;&gt;"x",if('raw 1'!AY21="OK",'raw 1'!HY21,'raw 1'!AY21),"")</f>
        <v>-</v>
      </c>
      <c r="BB22" s="9" t="str">
        <f>if('raw 1'!AZ21&lt;&gt;"x",if('raw 1'!AZ21="OK",'raw 1'!HZ21,'raw 1'!AZ21),"")</f>
        <v>-</v>
      </c>
      <c r="BC22" s="9" t="str">
        <f>if('raw 1'!BA21&lt;&gt;"x",if('raw 1'!BA21="OK",'raw 1'!IA21,'raw 1'!BA21),"")</f>
        <v>-</v>
      </c>
      <c r="BD22" s="9" t="str">
        <f>if('raw 1'!BB21&lt;&gt;"x",if('raw 1'!BB21="OK",'raw 1'!IB21,'raw 1'!BB21),"")</f>
        <v>-</v>
      </c>
      <c r="BE22" s="9" t="str">
        <f>if('raw 1'!BC21&lt;&gt;"x",if('raw 1'!BC21="OK",'raw 1'!IC21,'raw 1'!BC21),"")</f>
        <v>-</v>
      </c>
      <c r="BF22" s="9" t="str">
        <f>if('raw 1'!BD21&lt;&gt;"x",if('raw 1'!BD21="OK",'raw 1'!ID21,'raw 1'!BD21),"")</f>
        <v>-</v>
      </c>
      <c r="BG22" s="9" t="str">
        <f>if('raw 1'!BE21&lt;&gt;"x",if('raw 1'!BE21="OK",'raw 1'!IE21,'raw 1'!BE21),"")</f>
        <v>-</v>
      </c>
      <c r="BH22" s="9" t="str">
        <f>if('raw 1'!BF21&lt;&gt;"x",if('raw 1'!BF21="OK",'raw 1'!IF21,'raw 1'!BF21),"")</f>
        <v>-</v>
      </c>
      <c r="BI22" s="9" t="str">
        <f>if('raw 1'!BG21&lt;&gt;"x",if('raw 1'!BG21="OK",'raw 1'!IG21,'raw 1'!BG21),"")</f>
        <v>-</v>
      </c>
      <c r="BJ22" s="9" t="str">
        <f>if('raw 1'!BH21&lt;&gt;"x",if('raw 1'!BH21="OK",'raw 1'!IH21,'raw 1'!BH21),"")</f>
        <v>-</v>
      </c>
      <c r="BK22" s="9" t="str">
        <f>if('raw 1'!BI21&lt;&gt;"x",if('raw 1'!BI21="OK",'raw 1'!II21,'raw 1'!BI21),"")</f>
        <v>-</v>
      </c>
      <c r="BL22" s="9" t="str">
        <f>if('raw 1'!BJ21&lt;&gt;"x",if('raw 1'!BJ21="OK",'raw 1'!IJ21,'raw 1'!BJ21),"")</f>
        <v>-</v>
      </c>
      <c r="BM22" s="9" t="str">
        <f>if('raw 1'!BK21&lt;&gt;"x",if('raw 1'!BK21="OK",'raw 1'!IK21,'raw 1'!BK21),"")</f>
        <v/>
      </c>
      <c r="BN22" s="9" t="str">
        <f>if('raw 1'!BL21&lt;&gt;"x",if('raw 1'!BL21="OK",'raw 1'!IL21,'raw 1'!BL21),"")</f>
        <v>-</v>
      </c>
      <c r="BO22" s="9" t="str">
        <f>if('raw 1'!BM21&lt;&gt;"x",if('raw 1'!BM21="OK",'raw 1'!IM21,'raw 1'!BM21),"")</f>
        <v>-</v>
      </c>
      <c r="BP22" s="9" t="str">
        <f>if('raw 1'!BN21&lt;&gt;"x",if('raw 1'!BN21="OK",'raw 1'!IN21,'raw 1'!BN21),"")</f>
        <v>-</v>
      </c>
      <c r="BQ22" s="9" t="str">
        <f>if('raw 1'!BO21&lt;&gt;"x",if('raw 1'!BO21="OK",'raw 1'!IO21,'raw 1'!BO21),"")</f>
        <v>-</v>
      </c>
      <c r="BR22" s="9" t="str">
        <f>if('raw 1'!BP21&lt;&gt;"x",if('raw 1'!BP21="OK",'raw 1'!IP21,'raw 1'!BP21),"")</f>
        <v>-</v>
      </c>
      <c r="BS22" s="9" t="str">
        <f>if('raw 1'!BQ21&lt;&gt;"x",if('raw 1'!BQ21="OK",'raw 1'!IQ21,'raw 1'!BQ21),"")</f>
        <v>-</v>
      </c>
      <c r="BT22" s="9" t="str">
        <f>if('raw 1'!BR21&lt;&gt;"x",if('raw 1'!BR21="OK",'raw 1'!IR21,'raw 1'!BR21),"")</f>
        <v>-</v>
      </c>
      <c r="BU22" s="9" t="str">
        <f>if('raw 1'!BS21&lt;&gt;"x",if('raw 1'!BS21="OK",'raw 1'!IS21,'raw 1'!BS21),"")</f>
        <v>-</v>
      </c>
      <c r="BV22" s="9" t="str">
        <f>if('raw 1'!BT21&lt;&gt;"x",if('raw 1'!BT21="OK",'raw 1'!IT21,'raw 1'!BT21),"")</f>
        <v>-</v>
      </c>
      <c r="BW22" s="9" t="str">
        <f>if('raw 1'!BU21&lt;&gt;"x",if('raw 1'!BU21="OK",'raw 1'!IU21,'raw 1'!BU21),"")</f>
        <v>-</v>
      </c>
      <c r="BX22" s="9" t="str">
        <f>if('raw 1'!BV21&lt;&gt;"x",if('raw 1'!BV21="OK",'raw 1'!IV21,'raw 1'!BV21),"")</f>
        <v>-</v>
      </c>
      <c r="BY22" s="9" t="str">
        <f>if('raw 1'!BW21&lt;&gt;"x",if('raw 1'!BW21="OK",'raw 1'!IW21,'raw 1'!BW21),"")</f>
        <v>-</v>
      </c>
      <c r="BZ22" s="9" t="str">
        <f>if('raw 1'!BX21&lt;&gt;"x",if('raw 1'!BX21="OK",'raw 1'!IX21,'raw 1'!BX21),"")</f>
        <v>-</v>
      </c>
      <c r="CA22" s="9" t="str">
        <f>if('raw 1'!BY21&lt;&gt;"x",if('raw 1'!BY21="OK",'raw 1'!IY21,'raw 1'!BY21),"")</f>
        <v>-</v>
      </c>
      <c r="CB22" s="9" t="str">
        <f>if('raw 1'!BZ21&lt;&gt;"x",if('raw 1'!BZ21="OK",'raw 1'!IZ21,'raw 1'!BZ21),"")</f>
        <v>-</v>
      </c>
      <c r="CC22" s="9" t="str">
        <f>if('raw 1'!CA21&lt;&gt;"x",if('raw 1'!CA21="OK",'raw 1'!JA21,'raw 1'!CA21),"")</f>
        <v>-</v>
      </c>
      <c r="CD22" s="9" t="str">
        <f>if('raw 1'!CB21&lt;&gt;"x",if('raw 1'!CB21="OK",'raw 1'!JB21,'raw 1'!CB21),"")</f>
        <v>-</v>
      </c>
      <c r="CE22" s="9" t="str">
        <f>if('raw 1'!CC21&lt;&gt;"x",if('raw 1'!CC21="OK",'raw 1'!JC21,'raw 1'!CC21),"")</f>
        <v>-</v>
      </c>
      <c r="CF22" s="9" t="str">
        <f>if('raw 1'!CD21&lt;&gt;"x",if('raw 1'!CD21="OK",'raw 1'!JD21,'raw 1'!CD21),"")</f>
        <v>-</v>
      </c>
      <c r="CG22" s="9" t="str">
        <f>if('raw 1'!CE21&lt;&gt;"x",if('raw 1'!CE21="OK",'raw 1'!JE21,'raw 1'!CE21),"")</f>
        <v>-</v>
      </c>
      <c r="CH22" s="9" t="str">
        <f>if('raw 1'!CF21&lt;&gt;"x",if('raw 1'!CF21="OK",'raw 1'!JF21,'raw 1'!CF21),"")</f>
        <v>-</v>
      </c>
      <c r="CI22" s="9" t="str">
        <f>if('raw 1'!CG21&lt;&gt;"x",if('raw 1'!CG21="OK",'raw 1'!JG21,'raw 1'!CG21),"")</f>
        <v>-</v>
      </c>
      <c r="CJ22" s="9" t="str">
        <f>if('raw 1'!CH21&lt;&gt;"x",if('raw 1'!CH21="OK",'raw 1'!JH21,'raw 1'!CH21),"")</f>
        <v>-</v>
      </c>
      <c r="CK22" s="9" t="str">
        <f>if('raw 1'!CI21&lt;&gt;"x",if('raw 1'!CI21="OK",'raw 1'!JI21,'raw 1'!CI21),"")</f>
        <v>-</v>
      </c>
      <c r="CL22" s="9" t="str">
        <f>if('raw 1'!CJ21&lt;&gt;"x",if('raw 1'!CJ21="OK",'raw 1'!JJ21,'raw 1'!CJ21),"")</f>
        <v>-</v>
      </c>
      <c r="CM22" s="9" t="str">
        <f>if('raw 1'!CK21&lt;&gt;"x",if('raw 1'!CK21="OK",'raw 1'!JK21,'raw 1'!CK21),"")</f>
        <v>-</v>
      </c>
      <c r="CN22" s="9" t="str">
        <f>if('raw 1'!CL21&lt;&gt;"x",if('raw 1'!CL21="OK",'raw 1'!JL21,'raw 1'!CL21),"")</f>
        <v>-</v>
      </c>
      <c r="CO22" s="9" t="str">
        <f>if('raw 1'!CM21&lt;&gt;"x",if('raw 1'!CM21="OK",'raw 1'!JM21,'raw 1'!CM21),"")</f>
        <v>-</v>
      </c>
      <c r="CP22" s="9" t="str">
        <f>if('raw 1'!CN21&lt;&gt;"x",if('raw 1'!CN21="OK",'raw 1'!JN21,'raw 1'!CN21),"")</f>
        <v>-</v>
      </c>
      <c r="CQ22" s="9" t="str">
        <f>if('raw 1'!CO21&lt;&gt;"x",if('raw 1'!CO21="OK",'raw 1'!JO21,'raw 1'!CO21),"")</f>
        <v>-</v>
      </c>
      <c r="CR22" s="9" t="str">
        <f>if('raw 1'!CP21&lt;&gt;"x",if('raw 1'!CP21="OK",'raw 1'!JP21,'raw 1'!CP21),"")</f>
        <v>-</v>
      </c>
      <c r="CS22" s="9" t="str">
        <f>if('raw 1'!CQ21&lt;&gt;"x",if('raw 1'!CQ21="OK",'raw 1'!JQ21,'raw 1'!CQ21),"")</f>
        <v>-</v>
      </c>
      <c r="CT22" s="9" t="str">
        <f>if('raw 1'!CR21&lt;&gt;"x",if('raw 1'!CR21="OK",'raw 1'!JR21,'raw 1'!CR21),"")</f>
        <v>-</v>
      </c>
      <c r="CU22" s="9" t="str">
        <f>if('raw 1'!CS21&lt;&gt;"x",if('raw 1'!CS21="OK",'raw 1'!JS21,'raw 1'!CS21),"")</f>
        <v/>
      </c>
      <c r="CV22" s="9" t="str">
        <f>if('raw 1'!CT21&lt;&gt;"x",if('raw 1'!CT21="OK",'raw 1'!JT21,'raw 1'!CT21),"")</f>
        <v>-</v>
      </c>
      <c r="CW22" s="9" t="str">
        <f>if('raw 1'!CU21&lt;&gt;"x",if('raw 1'!CU21="OK",'raw 1'!JU21,'raw 1'!CU21),"")</f>
        <v>-</v>
      </c>
      <c r="CX22" s="9" t="str">
        <f>if('raw 1'!CV21&lt;&gt;"x",if('raw 1'!CV21="OK",'raw 1'!JV21,'raw 1'!CV21),"")</f>
        <v>-</v>
      </c>
      <c r="CY22" s="9" t="str">
        <f>if('raw 1'!CW21&lt;&gt;"x",if('raw 1'!CW21="OK",'raw 1'!JW21,'raw 1'!CW21),"")</f>
        <v>-</v>
      </c>
      <c r="CZ22" s="9" t="str">
        <f>if('raw 1'!CX21&lt;&gt;"x",if('raw 1'!CX21="OK",'raw 1'!JX21,'raw 1'!CX21),"")</f>
        <v>-</v>
      </c>
      <c r="DA22" s="9" t="str">
        <f>if('raw 1'!CY21&lt;&gt;"x",if('raw 1'!CY21="OK",'raw 1'!JY21,'raw 1'!CY21),"")</f>
        <v>-</v>
      </c>
      <c r="DB22" s="9" t="str">
        <f>if('raw 1'!CZ21&lt;&gt;"x",if('raw 1'!CZ21="OK",'raw 1'!JZ21,'raw 1'!CZ21),"")</f>
        <v>-</v>
      </c>
      <c r="DC22" s="9" t="str">
        <f>if('raw 1'!DA21&lt;&gt;"x",if('raw 1'!DA21="OK",'raw 1'!KA21,'raw 1'!DA21),"")</f>
        <v>-</v>
      </c>
      <c r="DD22" s="9" t="str">
        <f>if('raw 1'!DB21&lt;&gt;"x",if('raw 1'!DB21="OK",'raw 1'!KB21,'raw 1'!DB21),"")</f>
        <v>-</v>
      </c>
      <c r="DE22" s="9" t="str">
        <f>if('raw 1'!DC21&lt;&gt;"x",if('raw 1'!DC21="OK",'raw 1'!KC21,'raw 1'!DC21),"")</f>
        <v>-</v>
      </c>
      <c r="DF22" s="9" t="str">
        <f>if('raw 1'!DD21&lt;&gt;"x",if('raw 1'!DD21="OK",'raw 1'!KD21,'raw 1'!DD21),"")</f>
        <v>-</v>
      </c>
      <c r="DG22" s="9" t="str">
        <f>if('raw 1'!DE21&lt;&gt;"x",if('raw 1'!DE21="OK",'raw 1'!KE21,'raw 1'!DE21),"")</f>
        <v>-</v>
      </c>
      <c r="DH22" s="9" t="str">
        <f>if('raw 1'!DF21&lt;&gt;"x",if('raw 1'!DF21="OK",'raw 1'!KF21,'raw 1'!DF21),"")</f>
        <v>-</v>
      </c>
      <c r="DI22" s="9" t="str">
        <f>if('raw 1'!DG21&lt;&gt;"x",if('raw 1'!DG21="OK",'raw 1'!KG21,'raw 1'!DG21),"")</f>
        <v>-</v>
      </c>
      <c r="DJ22" s="9" t="str">
        <f>if('raw 1'!DH21&lt;&gt;"x",if('raw 1'!DH21="OK",'raw 1'!KH21,'raw 1'!DH21),"")</f>
        <v>-</v>
      </c>
      <c r="DK22" s="9" t="str">
        <f>if('raw 1'!DI21&lt;&gt;"x",if('raw 1'!DI21="OK",'raw 1'!KI21,'raw 1'!DI21),"")</f>
        <v>-</v>
      </c>
      <c r="DL22" s="9" t="str">
        <f>if('raw 1'!DJ21&lt;&gt;"x",if('raw 1'!DJ21="OK",'raw 1'!KJ21,'raw 1'!DJ21),"")</f>
        <v>-</v>
      </c>
      <c r="DM22" s="9" t="str">
        <f>if('raw 1'!DK21&lt;&gt;"x",if('raw 1'!DK21="OK",'raw 1'!KK21,'raw 1'!DK21),"")</f>
        <v>-</v>
      </c>
      <c r="DN22" s="9" t="str">
        <f>if('raw 1'!DL21&lt;&gt;"x",if('raw 1'!DL21="OK",'raw 1'!KL21,'raw 1'!DL21),"")</f>
        <v>-</v>
      </c>
      <c r="DO22" s="9" t="str">
        <f>if('raw 1'!DM21&lt;&gt;"x",if('raw 1'!DM21="OK",'raw 1'!KM21,'raw 1'!DM21),"")</f>
        <v>-</v>
      </c>
      <c r="DP22" s="9" t="str">
        <f>if('raw 1'!DN21&lt;&gt;"x",if('raw 1'!DN21="OK",'raw 1'!KN21,'raw 1'!DN21),"")</f>
        <v>-</v>
      </c>
      <c r="DQ22" s="9" t="str">
        <f>if('raw 1'!DO21&lt;&gt;"x",if('raw 1'!DO21="OK",'raw 1'!KO21,'raw 1'!DO21),"")</f>
        <v>-</v>
      </c>
      <c r="DR22" s="9" t="str">
        <f>if('raw 1'!DP21&lt;&gt;"x",if('raw 1'!DP21="OK",'raw 1'!KP21,'raw 1'!DP21),"")</f>
        <v>-</v>
      </c>
      <c r="DS22" s="9" t="str">
        <f>if('raw 1'!DQ21&lt;&gt;"x",if('raw 1'!DQ21="OK",'raw 1'!KQ21,'raw 1'!DQ21),"")</f>
        <v>-</v>
      </c>
      <c r="DT22" s="9" t="str">
        <f>if('raw 1'!DR21&lt;&gt;"x",if('raw 1'!DR21="OK",'raw 1'!KR21,'raw 1'!DR21),"")</f>
        <v>-</v>
      </c>
      <c r="DU22" s="9" t="str">
        <f>if('raw 1'!DS21&lt;&gt;"x",if('raw 1'!DS21="OK",'raw 1'!KS21,'raw 1'!DS21),"")</f>
        <v>-</v>
      </c>
      <c r="DV22" s="9" t="str">
        <f>if('raw 1'!DT21&lt;&gt;"x",if('raw 1'!DT21="OK",'raw 1'!KT21,'raw 1'!DT21),"")</f>
        <v>-</v>
      </c>
      <c r="DW22" s="9" t="str">
        <f>if('raw 1'!DU21&lt;&gt;"x",if('raw 1'!DU21="OK",'raw 1'!KU21,'raw 1'!DU21),"")</f>
        <v>-</v>
      </c>
      <c r="DX22" s="9" t="str">
        <f>if('raw 1'!DV21&lt;&gt;"x",if('raw 1'!DV21="OK",'raw 1'!KV21,'raw 1'!DV21),"")</f>
        <v>-</v>
      </c>
      <c r="DY22" s="9" t="str">
        <f>if('raw 1'!DW21&lt;&gt;"x",if('raw 1'!DW21="OK",'raw 1'!KW21,'raw 1'!DW21),"")</f>
        <v>-</v>
      </c>
      <c r="DZ22" s="9" t="str">
        <f>if('raw 1'!DX21&lt;&gt;"x",if('raw 1'!DX21="OK",'raw 1'!KX21,'raw 1'!DX21),"")</f>
        <v>-</v>
      </c>
      <c r="EA22" s="9" t="str">
        <f>if('raw 1'!DY21&lt;&gt;"x",if('raw 1'!DY21="OK",'raw 1'!KY21,'raw 1'!DY21),"")</f>
        <v>-</v>
      </c>
      <c r="EB22" s="9" t="str">
        <f>if('raw 1'!DZ21&lt;&gt;"x",if('raw 1'!DZ21="OK",'raw 1'!KZ21,'raw 1'!DZ21),"")</f>
        <v/>
      </c>
      <c r="EC22" s="9">
        <f>if('raw 1'!EA21&lt;&gt;"x",if('raw 1'!EA21="OK",'raw 1'!LA21,'raw 1'!EA21),"")</f>
        <v>1</v>
      </c>
      <c r="ED22" s="9">
        <f>if('raw 1'!EB21&lt;&gt;"x",if('raw 1'!EB21="OK",'raw 1'!LB21,'raw 1'!EB21),"")</f>
        <v>1</v>
      </c>
      <c r="EE22" s="9">
        <f>if('raw 1'!EC21&lt;&gt;"x",if('raw 1'!EC21="OK",'raw 1'!LC21,'raw 1'!EC21),"")</f>
        <v>1</v>
      </c>
      <c r="EF22" s="9">
        <f>if('raw 1'!ED21&lt;&gt;"x",if('raw 1'!ED21="OK",'raw 1'!LD21,'raw 1'!ED21),"")</f>
        <v>1</v>
      </c>
      <c r="EG22" s="9">
        <f>if('raw 1'!EE21&lt;&gt;"x",if('raw 1'!EE21="OK",'raw 1'!LE21,'raw 1'!EE21),"")</f>
        <v>1</v>
      </c>
      <c r="EH22" s="9">
        <f>if('raw 1'!EF21&lt;&gt;"x",if('raw 1'!EF21="OK",'raw 1'!LF21,'raw 1'!EF21),"")</f>
        <v>1</v>
      </c>
      <c r="EI22" s="9">
        <f>if('raw 1'!EG21&lt;&gt;"x",if('raw 1'!EG21="OK",'raw 1'!LG21,'raw 1'!EG21),"")</f>
        <v>1</v>
      </c>
      <c r="EJ22" s="9">
        <f>if('raw 1'!EH21&lt;&gt;"x",if('raw 1'!EH21="OK",'raw 1'!LH21,'raw 1'!EH21),"")</f>
        <v>1</v>
      </c>
      <c r="EK22" s="9">
        <f>if('raw 1'!EI21&lt;&gt;"x",if('raw 1'!EI21="OK",'raw 1'!LI21,'raw 1'!EI21),"")</f>
        <v>1</v>
      </c>
      <c r="EL22" s="9">
        <f>if('raw 1'!EJ21&lt;&gt;"x",if('raw 1'!EJ21="OK",'raw 1'!LJ21,'raw 1'!EJ21),"")</f>
        <v>1</v>
      </c>
      <c r="EM22" s="9">
        <f>if('raw 1'!EK21&lt;&gt;"x",if('raw 1'!EK21="OK",'raw 1'!LK21,'raw 1'!EK21),"")</f>
        <v>1</v>
      </c>
      <c r="EN22" s="9">
        <f>if('raw 1'!EL21&lt;&gt;"x",if('raw 1'!EL21="OK",'raw 1'!LL21,'raw 1'!EL21),"")</f>
        <v>1</v>
      </c>
      <c r="EO22" s="9">
        <f>if('raw 1'!EM21&lt;&gt;"x",if('raw 1'!EM21="OK",'raw 1'!LM21,'raw 1'!EM21),"")</f>
        <v>1</v>
      </c>
      <c r="EP22" s="9">
        <f>if('raw 1'!EN21&lt;&gt;"x",if('raw 1'!EN21="OK",'raw 1'!LN21,'raw 1'!EN21),"")</f>
        <v>1</v>
      </c>
      <c r="EQ22" s="9">
        <f>if('raw 1'!EO21&lt;&gt;"x",if('raw 1'!EO21="OK",'raw 1'!LO21,'raw 1'!EO21),"")</f>
        <v>1</v>
      </c>
      <c r="ER22" s="9">
        <f>if('raw 1'!EP21&lt;&gt;"x",if('raw 1'!EP21="OK",'raw 1'!LP21,'raw 1'!EP21),"")</f>
        <v>1</v>
      </c>
      <c r="ES22" s="9" t="str">
        <f>if('raw 1'!EQ21&lt;&gt;"x",if('raw 1'!EQ21="OK",'raw 1'!LQ21,'raw 1'!EQ21),"")</f>
        <v/>
      </c>
      <c r="ET22" s="9">
        <f>if('raw 1'!ER21&lt;&gt;"x",if('raw 1'!ER21="OK",'raw 1'!LR21,'raw 1'!ER21),"")</f>
        <v>1</v>
      </c>
      <c r="EU22" s="9">
        <f>if('raw 1'!ES21&lt;&gt;"x",if('raw 1'!ES21="OK",'raw 1'!LS21,'raw 1'!ES21),"")</f>
        <v>1</v>
      </c>
      <c r="EV22" s="9">
        <f>if('raw 1'!ET21&lt;&gt;"x",if('raw 1'!ET21="OK",'raw 1'!LT21,'raw 1'!ET21),"")</f>
        <v>1</v>
      </c>
      <c r="EW22" s="9">
        <f>if('raw 1'!EU21&lt;&gt;"x",if('raw 1'!EU21="OK",'raw 1'!LU21,'raw 1'!EU21),"")</f>
        <v>1</v>
      </c>
      <c r="EX22" s="9">
        <f>if('raw 1'!EV21&lt;&gt;"x",if('raw 1'!EV21="OK",'raw 1'!LV21,'raw 1'!EV21),"")</f>
        <v>1</v>
      </c>
      <c r="EY22" s="9">
        <f>if('raw 1'!EW21&lt;&gt;"x",if('raw 1'!EW21="OK",'raw 1'!LW21,'raw 1'!EW21),"")</f>
        <v>1</v>
      </c>
      <c r="EZ22" s="9">
        <f>if('raw 1'!EX21&lt;&gt;"x",if('raw 1'!EX21="OK",'raw 1'!LX21,'raw 1'!EX21),"")</f>
        <v>1</v>
      </c>
      <c r="FA22" s="9">
        <f>if('raw 1'!EY21&lt;&gt;"x",if('raw 1'!EY21="OK",'raw 1'!LY21,'raw 1'!EY21),"")</f>
        <v>1</v>
      </c>
      <c r="FB22" s="9">
        <f>if('raw 1'!EZ21&lt;&gt;"x",if('raw 1'!EZ21="OK",'raw 1'!LZ21,'raw 1'!EZ21),"")</f>
        <v>1</v>
      </c>
      <c r="FC22" s="9">
        <f>if('raw 1'!FA21&lt;&gt;"x",if('raw 1'!FA21="OK",'raw 1'!MA21,'raw 1'!FA21),"")</f>
        <v>1</v>
      </c>
      <c r="FD22" s="9">
        <f>if('raw 1'!FB21&lt;&gt;"x",if('raw 1'!FB21="OK",'raw 1'!MB21,'raw 1'!FB21),"")</f>
        <v>1</v>
      </c>
      <c r="FE22" s="9">
        <f>if('raw 1'!FC21&lt;&gt;"x",if('raw 1'!FC21="OK",'raw 1'!MC21,'raw 1'!FC21),"")</f>
        <v>1</v>
      </c>
      <c r="FF22" s="9">
        <f>if('raw 1'!FD21&lt;&gt;"x",if('raw 1'!FD21="OK",'raw 1'!MD21,'raw 1'!FD21),"")</f>
        <v>1</v>
      </c>
      <c r="FG22" s="9">
        <f>if('raw 1'!FE21&lt;&gt;"x",if('raw 1'!FE21="OK",'raw 1'!ME21,'raw 1'!FE21),"")</f>
        <v>1</v>
      </c>
      <c r="FH22" s="9">
        <f>if('raw 1'!FF21&lt;&gt;"x",if('raw 1'!FF21="OK",'raw 1'!MF21,'raw 1'!FF21),"")</f>
        <v>1</v>
      </c>
      <c r="FI22" s="9">
        <f>if('raw 1'!FG21&lt;&gt;"x",if('raw 1'!FG21="OK",'raw 1'!MG21,'raw 1'!FG21),"")</f>
        <v>1</v>
      </c>
      <c r="FJ22" s="9" t="str">
        <f>if('raw 1'!FH21&lt;&gt;"x",if('raw 1'!FH21="OK",'raw 1'!MH21,'raw 1'!FH21),"")</f>
        <v>TLE</v>
      </c>
      <c r="FK22" s="9">
        <f>if('raw 1'!FI21&lt;&gt;"x",if('raw 1'!FI21="OK",'raw 1'!MI21,'raw 1'!FI21),"")</f>
        <v>1</v>
      </c>
      <c r="FL22" s="9">
        <f>if('raw 1'!FJ21&lt;&gt;"x",if('raw 1'!FJ21="OK",'raw 1'!MJ21,'raw 1'!FJ21),"")</f>
        <v>1</v>
      </c>
      <c r="FM22" s="9">
        <f>if('raw 1'!FK21&lt;&gt;"x",if('raw 1'!FK21="OK",'raw 1'!MK21,'raw 1'!FK21),"")</f>
        <v>1</v>
      </c>
      <c r="FN22" s="9">
        <f>if('raw 1'!FL21&lt;&gt;"x",if('raw 1'!FL21="OK",'raw 1'!ML21,'raw 1'!FL21),"")</f>
        <v>1</v>
      </c>
      <c r="FO22" s="9">
        <f>if('raw 1'!FM21&lt;&gt;"x",if('raw 1'!FM21="OK",'raw 1'!MM21,'raw 1'!FM21),"")</f>
        <v>1</v>
      </c>
      <c r="FP22" s="9">
        <f>if('raw 1'!FN21&lt;&gt;"x",if('raw 1'!FN21="OK",'raw 1'!MN21,'raw 1'!FN21),"")</f>
        <v>1</v>
      </c>
      <c r="FQ22" s="9">
        <f>if('raw 1'!FO21&lt;&gt;"x",if('raw 1'!FO21="OK",'raw 1'!MO21,'raw 1'!FO21),"")</f>
        <v>1</v>
      </c>
      <c r="FR22" s="9">
        <f>if('raw 1'!FP21&lt;&gt;"x",if('raw 1'!FP21="OK",'raw 1'!MP21,'raw 1'!FP21),"")</f>
        <v>1</v>
      </c>
      <c r="FS22" s="9">
        <f>if('raw 1'!FQ21&lt;&gt;"x",if('raw 1'!FQ21="OK",'raw 1'!MQ21,'raw 1'!FQ21),"")</f>
        <v>1</v>
      </c>
      <c r="FT22" s="9">
        <f>if('raw 1'!FR21&lt;&gt;"x",if('raw 1'!FR21="OK",'raw 1'!MR21,'raw 1'!FR21),"")</f>
        <v>1</v>
      </c>
      <c r="FU22" s="9" t="str">
        <f>if('raw 1'!FS21&lt;&gt;"x",if('raw 1'!FS21="OK",'raw 1'!MS21,'raw 1'!FS21),"")</f>
        <v>TLE</v>
      </c>
      <c r="FV22" s="9" t="str">
        <f>if('raw 1'!FT21&lt;&gt;"x",if('raw 1'!FT21="OK",'raw 1'!MT21,'raw 1'!FT21),"")</f>
        <v/>
      </c>
      <c r="FW22" s="9">
        <f>if('raw 1'!FU21&lt;&gt;"x",if('raw 1'!FU21="OK",'raw 1'!MU21,'raw 1'!FU21),"")</f>
        <v>1</v>
      </c>
      <c r="FX22" s="9">
        <f>if('raw 1'!FV21&lt;&gt;"x",if('raw 1'!FV21="OK",'raw 1'!MV21,'raw 1'!FV21),"")</f>
        <v>1</v>
      </c>
      <c r="FY22" s="9">
        <f>if('raw 1'!FW21&lt;&gt;"x",if('raw 1'!FW21="OK",'raw 1'!MW21,'raw 1'!FW21),"")</f>
        <v>1</v>
      </c>
      <c r="FZ22" s="9">
        <f>if('raw 1'!FX21&lt;&gt;"x",if('raw 1'!FX21="OK",'raw 1'!MX21,'raw 1'!FX21),"")</f>
        <v>1</v>
      </c>
      <c r="GA22" s="9">
        <f>if('raw 1'!FY21&lt;&gt;"x",if('raw 1'!FY21="OK",'raw 1'!MY21,'raw 1'!FY21),"")</f>
        <v>1</v>
      </c>
      <c r="GB22" s="9" t="str">
        <f>if('raw 1'!FZ21&lt;&gt;"x",if('raw 1'!FZ21="OK",'raw 1'!MZ21,'raw 1'!FZ21),"")</f>
        <v>TLE</v>
      </c>
      <c r="GC22" s="9" t="str">
        <f>if('raw 1'!GA21&lt;&gt;"x",if('raw 1'!GA21="OK",'raw 1'!NA21,'raw 1'!GA21),"")</f>
        <v>TLE</v>
      </c>
      <c r="GD22" s="9" t="str">
        <f>if('raw 1'!GB21&lt;&gt;"x",if('raw 1'!GB21="OK",'raw 1'!NB21,'raw 1'!GB21),"")</f>
        <v>TLE</v>
      </c>
      <c r="GE22" s="9" t="str">
        <f>if('raw 1'!GC21&lt;&gt;"x",if('raw 1'!GC21="OK",'raw 1'!NC21,'raw 1'!GC21),"")</f>
        <v>TLE</v>
      </c>
      <c r="GF22" s="9" t="str">
        <f>if('raw 1'!GD21&lt;&gt;"x",if('raw 1'!GD21="OK",'raw 1'!ND21,'raw 1'!GD21),"")</f>
        <v>TLE</v>
      </c>
      <c r="GG22" s="9" t="str">
        <f>if('raw 1'!GE21&lt;&gt;"x",if('raw 1'!GE21="OK",'raw 1'!NE21,'raw 1'!GE21),"")</f>
        <v>TLE</v>
      </c>
      <c r="GH22" s="9" t="str">
        <f>if('raw 1'!GF21&lt;&gt;"x",if('raw 1'!GF21="OK",'raw 1'!NF21,'raw 1'!GF21),"")</f>
        <v>RTE</v>
      </c>
      <c r="GI22" s="9" t="str">
        <f>if('raw 1'!GG21&lt;&gt;"x",if('raw 1'!GG21="OK",'raw 1'!NG21,'raw 1'!GG21),"")</f>
        <v>RTE</v>
      </c>
      <c r="GJ22" s="9" t="str">
        <f>if('raw 1'!GH21&lt;&gt;"x",if('raw 1'!GH21="OK",'raw 1'!NH21,'raw 1'!GH21),"")</f>
        <v>RTE</v>
      </c>
      <c r="GK22" s="9" t="str">
        <f>if('raw 1'!GI21&lt;&gt;"x",if('raw 1'!GI21="OK",'raw 1'!NI21,'raw 1'!GI21),"")</f>
        <v>RTE</v>
      </c>
      <c r="GL22" s="9" t="str">
        <f>if('raw 1'!GJ21&lt;&gt;"x",if('raw 1'!GJ21="OK",'raw 1'!NJ21,'raw 1'!GJ21),"")</f>
        <v>RTE</v>
      </c>
      <c r="GM22" s="9" t="str">
        <f>if('raw 1'!GK21&lt;&gt;"x",if('raw 1'!GK21="OK",'raw 1'!NK21,'raw 1'!GK21),"")</f>
        <v>RTE</v>
      </c>
      <c r="GN22" s="9" t="str">
        <f>if('raw 1'!GL21&lt;&gt;"x",if('raw 1'!GL21="OK",'raw 1'!NL21,'raw 1'!GL21),"")</f>
        <v>RTE</v>
      </c>
      <c r="GO22" s="9" t="str">
        <f>if('raw 1'!GM21&lt;&gt;"x",if('raw 1'!GM21="OK",'raw 1'!NM21,'raw 1'!GM21),"")</f>
        <v>RTE</v>
      </c>
      <c r="GP22" s="9" t="str">
        <f>if('raw 1'!GN21&lt;&gt;"x",if('raw 1'!GN21="OK",'raw 1'!NN21,'raw 1'!GN21),"")</f>
        <v>RTE</v>
      </c>
      <c r="GQ22" s="9" t="str">
        <f>if('raw 1'!GO21&lt;&gt;"x",if('raw 1'!GO21="OK",'raw 1'!NO21,'raw 1'!GO21),"")</f>
        <v>RTE</v>
      </c>
      <c r="GR22" s="9" t="str">
        <f>if('raw 1'!GP21&lt;&gt;"x",if('raw 1'!GP21="OK",'raw 1'!NP21,'raw 1'!GP21),"")</f>
        <v>RTE</v>
      </c>
      <c r="GS22" s="9" t="str">
        <f>if('raw 1'!GQ21&lt;&gt;"x",if('raw 1'!GQ21="OK",'raw 1'!NQ21,'raw 1'!GQ21),"")</f>
        <v>RTE</v>
      </c>
      <c r="GT22" s="9" t="str">
        <f>if('raw 1'!GR21&lt;&gt;"x",if('raw 1'!GR21="OK",'raw 1'!NR21,'raw 1'!GR21),"")</f>
        <v>RTE</v>
      </c>
      <c r="GU22" s="9" t="str">
        <f>if('raw 1'!GS21&lt;&gt;"x",if('raw 1'!GS21="OK",'raw 1'!NS21,'raw 1'!GS21),"")</f>
        <v/>
      </c>
    </row>
    <row r="23">
      <c r="A23" s="5"/>
      <c r="B23" s="5"/>
      <c r="C23" s="5">
        <f>if(B23="d","diskv. iz ciklusa",if(B23="d1","diskv. iz kruga",if($E23="ODOBREN",(if(countif(H:H,"="&amp;H23)=1,countif(H:H,"&gt;"&amp;H23)+1,concatenate(countif(H:H,"&gt;"&amp;H23)+1," - ",countif(H:H,"&gt;="&amp;H23)))),empty)))</f>
        <v>21</v>
      </c>
      <c r="D23" s="6" t="str">
        <f>'raw 1'!B22</f>
        <v>Sprdalo</v>
      </c>
      <c r="E23" s="6" t="str">
        <f>'raw 1'!F22</f>
        <v>ODOBREN</v>
      </c>
      <c r="F23" s="6" t="str">
        <f>if($E23="ODOBREN",'raw 1'!C22,"")</f>
        <v>Marko</v>
      </c>
      <c r="G23" s="6" t="str">
        <f>if($E23="ODOBREN",'raw 1'!D22,"")</f>
        <v>Milenković</v>
      </c>
      <c r="H23" s="7">
        <f>if($E23="ODOBREN",I23,empty)</f>
        <v>150</v>
      </c>
      <c r="I23" s="7">
        <f>if(B23&lt;&gt;"d",IF(M23 = "A", SUM(R23:T23), SUM(O23:Q23)),empty)</f>
        <v>150</v>
      </c>
      <c r="J23" s="6" t="str">
        <f>if($E23="ODOBREN",'raw 1'!G22,"")</f>
        <v>Niš</v>
      </c>
      <c r="K23" s="6" t="str">
        <f>if($E23="ODOBREN",'raw 1'!H22,"")</f>
        <v>Gimnazija Svetozar Marković</v>
      </c>
      <c r="L23" s="6" t="str">
        <f>if($E23="ODOBREN",'raw 1'!I22,"")</f>
        <v>III</v>
      </c>
      <c r="M23" s="6" t="str">
        <f>if($E23="ODOBREN",'raw 1'!J22,"")</f>
        <v>A</v>
      </c>
      <c r="N23" s="6" t="str">
        <f>if($E23="ODOBREN",'raw 1'!K23,"")</f>
        <v>Ivan Stošić, Nikola Milosavljević, Marko Petković</v>
      </c>
      <c r="O23" s="8" t="str">
        <f>'raw 1'!M22</f>
        <v>-</v>
      </c>
      <c r="P23" s="9" t="str">
        <f>'raw 1'!N22</f>
        <v>-</v>
      </c>
      <c r="Q23" s="9" t="str">
        <f>'raw 1'!O22</f>
        <v>-</v>
      </c>
      <c r="R23" s="9">
        <f>'raw 1'!P22</f>
        <v>100</v>
      </c>
      <c r="S23" s="9">
        <f>'raw 1'!Q22</f>
        <v>32</v>
      </c>
      <c r="T23" s="9">
        <f>'raw 1'!R22</f>
        <v>18</v>
      </c>
      <c r="U23" s="9" t="str">
        <f>if('raw 1'!S22&lt;&gt;"x",if('raw 1'!S22="OK",'raw 1'!GS22,'raw 1'!S22),"")</f>
        <v/>
      </c>
      <c r="V23" s="9" t="str">
        <f>if('raw 1'!T22&lt;&gt;"x",if('raw 1'!T22="OK",'raw 1'!GT22,'raw 1'!T22),"")</f>
        <v/>
      </c>
      <c r="W23" s="9" t="str">
        <f>if('raw 1'!U22&lt;&gt;"x",if('raw 1'!U22="OK",'raw 1'!GU22,'raw 1'!U22),"")</f>
        <v>-</v>
      </c>
      <c r="X23" s="9" t="str">
        <f>if('raw 1'!V22&lt;&gt;"x",if('raw 1'!V22="OK",'raw 1'!GV22,'raw 1'!V22),"")</f>
        <v>-</v>
      </c>
      <c r="Y23" s="9" t="str">
        <f>if('raw 1'!W22&lt;&gt;"x",if('raw 1'!W22="OK",'raw 1'!GW22,'raw 1'!W22),"")</f>
        <v>-</v>
      </c>
      <c r="Z23" s="9" t="str">
        <f>if('raw 1'!X22&lt;&gt;"x",if('raw 1'!X22="OK",'raw 1'!GX22,'raw 1'!X22),"")</f>
        <v>-</v>
      </c>
      <c r="AA23" s="9" t="str">
        <f>if('raw 1'!Y22&lt;&gt;"x",if('raw 1'!Y22="OK",'raw 1'!GY22,'raw 1'!Y22),"")</f>
        <v>-</v>
      </c>
      <c r="AB23" s="9" t="str">
        <f>if('raw 1'!Z22&lt;&gt;"x",if('raw 1'!Z22="OK",'raw 1'!GZ22,'raw 1'!Z22),"")</f>
        <v>-</v>
      </c>
      <c r="AC23" s="9" t="str">
        <f>if('raw 1'!AA22&lt;&gt;"x",if('raw 1'!AA22="OK",'raw 1'!HA22,'raw 1'!AA22),"")</f>
        <v>-</v>
      </c>
      <c r="AD23" s="9" t="str">
        <f>if('raw 1'!AB22&lt;&gt;"x",if('raw 1'!AB22="OK",'raw 1'!HB22,'raw 1'!AB22),"")</f>
        <v>-</v>
      </c>
      <c r="AE23" s="9" t="str">
        <f>if('raw 1'!AC22&lt;&gt;"x",if('raw 1'!AC22="OK",'raw 1'!HC22,'raw 1'!AC22),"")</f>
        <v>-</v>
      </c>
      <c r="AF23" s="9" t="str">
        <f>if('raw 1'!AD22&lt;&gt;"x",if('raw 1'!AD22="OK",'raw 1'!HD22,'raw 1'!AD22),"")</f>
        <v>-</v>
      </c>
      <c r="AG23" s="9" t="str">
        <f>if('raw 1'!AE22&lt;&gt;"x",if('raw 1'!AE22="OK",'raw 1'!HE22,'raw 1'!AE22),"")</f>
        <v>-</v>
      </c>
      <c r="AH23" s="9" t="str">
        <f>if('raw 1'!AF22&lt;&gt;"x",if('raw 1'!AF22="OK",'raw 1'!HF22,'raw 1'!AF22),"")</f>
        <v>-</v>
      </c>
      <c r="AI23" s="9" t="str">
        <f>if('raw 1'!AG22&lt;&gt;"x",if('raw 1'!AG22="OK",'raw 1'!HG22,'raw 1'!AG22),"")</f>
        <v>-</v>
      </c>
      <c r="AJ23" s="9" t="str">
        <f>if('raw 1'!AH22&lt;&gt;"x",if('raw 1'!AH22="OK",'raw 1'!HH22,'raw 1'!AH22),"")</f>
        <v>-</v>
      </c>
      <c r="AK23" s="9" t="str">
        <f>if('raw 1'!AI22&lt;&gt;"x",if('raw 1'!AI22="OK",'raw 1'!HI22,'raw 1'!AI22),"")</f>
        <v>-</v>
      </c>
      <c r="AL23" s="9" t="str">
        <f>if('raw 1'!AJ22&lt;&gt;"x",if('raw 1'!AJ22="OK",'raw 1'!HJ22,'raw 1'!AJ22),"")</f>
        <v>-</v>
      </c>
      <c r="AM23" s="9" t="str">
        <f>if('raw 1'!AK22&lt;&gt;"x",if('raw 1'!AK22="OK",'raw 1'!HK22,'raw 1'!AK22),"")</f>
        <v>-</v>
      </c>
      <c r="AN23" s="9" t="str">
        <f>if('raw 1'!AL22&lt;&gt;"x",if('raw 1'!AL22="OK",'raw 1'!HL22,'raw 1'!AL22),"")</f>
        <v>-</v>
      </c>
      <c r="AO23" s="9" t="str">
        <f>if('raw 1'!AM22&lt;&gt;"x",if('raw 1'!AM22="OK",'raw 1'!HM22,'raw 1'!AM22),"")</f>
        <v>-</v>
      </c>
      <c r="AP23" s="9" t="str">
        <f>if('raw 1'!AN22&lt;&gt;"x",if('raw 1'!AN22="OK",'raw 1'!HN22,'raw 1'!AN22),"")</f>
        <v>-</v>
      </c>
      <c r="AQ23" s="9" t="str">
        <f>if('raw 1'!AO22&lt;&gt;"x",if('raw 1'!AO22="OK",'raw 1'!HO22,'raw 1'!AO22),"")</f>
        <v>-</v>
      </c>
      <c r="AR23" s="9" t="str">
        <f>if('raw 1'!AP22&lt;&gt;"x",if('raw 1'!AP22="OK",'raw 1'!HP22,'raw 1'!AP22),"")</f>
        <v>-</v>
      </c>
      <c r="AS23" s="9" t="str">
        <f>if('raw 1'!AQ22&lt;&gt;"x",if('raw 1'!AQ22="OK",'raw 1'!HQ22,'raw 1'!AQ22),"")</f>
        <v>-</v>
      </c>
      <c r="AT23" s="9" t="str">
        <f>if('raw 1'!AR22&lt;&gt;"x",if('raw 1'!AR22="OK",'raw 1'!HR22,'raw 1'!AR22),"")</f>
        <v>-</v>
      </c>
      <c r="AU23" s="9" t="str">
        <f>if('raw 1'!AS22&lt;&gt;"x",if('raw 1'!AS22="OK",'raw 1'!HS22,'raw 1'!AS22),"")</f>
        <v>-</v>
      </c>
      <c r="AV23" s="9" t="str">
        <f>if('raw 1'!AT22&lt;&gt;"x",if('raw 1'!AT22="OK",'raw 1'!HT22,'raw 1'!AT22),"")</f>
        <v>-</v>
      </c>
      <c r="AW23" s="9" t="str">
        <f>if('raw 1'!AU22&lt;&gt;"x",if('raw 1'!AU22="OK",'raw 1'!HU22,'raw 1'!AU22),"")</f>
        <v>-</v>
      </c>
      <c r="AX23" s="9" t="str">
        <f>if('raw 1'!AV22&lt;&gt;"x",if('raw 1'!AV22="OK",'raw 1'!HV22,'raw 1'!AV22),"")</f>
        <v>-</v>
      </c>
      <c r="AY23" s="9" t="str">
        <f>if('raw 1'!AW22&lt;&gt;"x",if('raw 1'!AW22="OK",'raw 1'!HW22,'raw 1'!AW22),"")</f>
        <v>-</v>
      </c>
      <c r="AZ23" s="9" t="str">
        <f>if('raw 1'!AX22&lt;&gt;"x",if('raw 1'!AX22="OK",'raw 1'!HX22,'raw 1'!AX22),"")</f>
        <v>-</v>
      </c>
      <c r="BA23" s="9" t="str">
        <f>if('raw 1'!AY22&lt;&gt;"x",if('raw 1'!AY22="OK",'raw 1'!HY22,'raw 1'!AY22),"")</f>
        <v>-</v>
      </c>
      <c r="BB23" s="9" t="str">
        <f>if('raw 1'!AZ22&lt;&gt;"x",if('raw 1'!AZ22="OK",'raw 1'!HZ22,'raw 1'!AZ22),"")</f>
        <v>-</v>
      </c>
      <c r="BC23" s="9" t="str">
        <f>if('raw 1'!BA22&lt;&gt;"x",if('raw 1'!BA22="OK",'raw 1'!IA22,'raw 1'!BA22),"")</f>
        <v>-</v>
      </c>
      <c r="BD23" s="9" t="str">
        <f>if('raw 1'!BB22&lt;&gt;"x",if('raw 1'!BB22="OK",'raw 1'!IB22,'raw 1'!BB22),"")</f>
        <v>-</v>
      </c>
      <c r="BE23" s="9" t="str">
        <f>if('raw 1'!BC22&lt;&gt;"x",if('raw 1'!BC22="OK",'raw 1'!IC22,'raw 1'!BC22),"")</f>
        <v>-</v>
      </c>
      <c r="BF23" s="9" t="str">
        <f>if('raw 1'!BD22&lt;&gt;"x",if('raw 1'!BD22="OK",'raw 1'!ID22,'raw 1'!BD22),"")</f>
        <v>-</v>
      </c>
      <c r="BG23" s="9" t="str">
        <f>if('raw 1'!BE22&lt;&gt;"x",if('raw 1'!BE22="OK",'raw 1'!IE22,'raw 1'!BE22),"")</f>
        <v>-</v>
      </c>
      <c r="BH23" s="9" t="str">
        <f>if('raw 1'!BF22&lt;&gt;"x",if('raw 1'!BF22="OK",'raw 1'!IF22,'raw 1'!BF22),"")</f>
        <v>-</v>
      </c>
      <c r="BI23" s="9" t="str">
        <f>if('raw 1'!BG22&lt;&gt;"x",if('raw 1'!BG22="OK",'raw 1'!IG22,'raw 1'!BG22),"")</f>
        <v>-</v>
      </c>
      <c r="BJ23" s="9" t="str">
        <f>if('raw 1'!BH22&lt;&gt;"x",if('raw 1'!BH22="OK",'raw 1'!IH22,'raw 1'!BH22),"")</f>
        <v>-</v>
      </c>
      <c r="BK23" s="9" t="str">
        <f>if('raw 1'!BI22&lt;&gt;"x",if('raw 1'!BI22="OK",'raw 1'!II22,'raw 1'!BI22),"")</f>
        <v>-</v>
      </c>
      <c r="BL23" s="9" t="str">
        <f>if('raw 1'!BJ22&lt;&gt;"x",if('raw 1'!BJ22="OK",'raw 1'!IJ22,'raw 1'!BJ22),"")</f>
        <v>-</v>
      </c>
      <c r="BM23" s="9" t="str">
        <f>if('raw 1'!BK22&lt;&gt;"x",if('raw 1'!BK22="OK",'raw 1'!IK22,'raw 1'!BK22),"")</f>
        <v/>
      </c>
      <c r="BN23" s="9" t="str">
        <f>if('raw 1'!BL22&lt;&gt;"x",if('raw 1'!BL22="OK",'raw 1'!IL22,'raw 1'!BL22),"")</f>
        <v>-</v>
      </c>
      <c r="BO23" s="9" t="str">
        <f>if('raw 1'!BM22&lt;&gt;"x",if('raw 1'!BM22="OK",'raw 1'!IM22,'raw 1'!BM22),"")</f>
        <v>-</v>
      </c>
      <c r="BP23" s="9" t="str">
        <f>if('raw 1'!BN22&lt;&gt;"x",if('raw 1'!BN22="OK",'raw 1'!IN22,'raw 1'!BN22),"")</f>
        <v>-</v>
      </c>
      <c r="BQ23" s="9" t="str">
        <f>if('raw 1'!BO22&lt;&gt;"x",if('raw 1'!BO22="OK",'raw 1'!IO22,'raw 1'!BO22),"")</f>
        <v>-</v>
      </c>
      <c r="BR23" s="9" t="str">
        <f>if('raw 1'!BP22&lt;&gt;"x",if('raw 1'!BP22="OK",'raw 1'!IP22,'raw 1'!BP22),"")</f>
        <v>-</v>
      </c>
      <c r="BS23" s="9" t="str">
        <f>if('raw 1'!BQ22&lt;&gt;"x",if('raw 1'!BQ22="OK",'raw 1'!IQ22,'raw 1'!BQ22),"")</f>
        <v>-</v>
      </c>
      <c r="BT23" s="9" t="str">
        <f>if('raw 1'!BR22&lt;&gt;"x",if('raw 1'!BR22="OK",'raw 1'!IR22,'raw 1'!BR22),"")</f>
        <v>-</v>
      </c>
      <c r="BU23" s="9" t="str">
        <f>if('raw 1'!BS22&lt;&gt;"x",if('raw 1'!BS22="OK",'raw 1'!IS22,'raw 1'!BS22),"")</f>
        <v>-</v>
      </c>
      <c r="BV23" s="9" t="str">
        <f>if('raw 1'!BT22&lt;&gt;"x",if('raw 1'!BT22="OK",'raw 1'!IT22,'raw 1'!BT22),"")</f>
        <v>-</v>
      </c>
      <c r="BW23" s="9" t="str">
        <f>if('raw 1'!BU22&lt;&gt;"x",if('raw 1'!BU22="OK",'raw 1'!IU22,'raw 1'!BU22),"")</f>
        <v>-</v>
      </c>
      <c r="BX23" s="9" t="str">
        <f>if('raw 1'!BV22&lt;&gt;"x",if('raw 1'!BV22="OK",'raw 1'!IV22,'raw 1'!BV22),"")</f>
        <v>-</v>
      </c>
      <c r="BY23" s="9" t="str">
        <f>if('raw 1'!BW22&lt;&gt;"x",if('raw 1'!BW22="OK",'raw 1'!IW22,'raw 1'!BW22),"")</f>
        <v>-</v>
      </c>
      <c r="BZ23" s="9" t="str">
        <f>if('raw 1'!BX22&lt;&gt;"x",if('raw 1'!BX22="OK",'raw 1'!IX22,'raw 1'!BX22),"")</f>
        <v>-</v>
      </c>
      <c r="CA23" s="9" t="str">
        <f>if('raw 1'!BY22&lt;&gt;"x",if('raw 1'!BY22="OK",'raw 1'!IY22,'raw 1'!BY22),"")</f>
        <v>-</v>
      </c>
      <c r="CB23" s="9" t="str">
        <f>if('raw 1'!BZ22&lt;&gt;"x",if('raw 1'!BZ22="OK",'raw 1'!IZ22,'raw 1'!BZ22),"")</f>
        <v>-</v>
      </c>
      <c r="CC23" s="9" t="str">
        <f>if('raw 1'!CA22&lt;&gt;"x",if('raw 1'!CA22="OK",'raw 1'!JA22,'raw 1'!CA22),"")</f>
        <v>-</v>
      </c>
      <c r="CD23" s="9" t="str">
        <f>if('raw 1'!CB22&lt;&gt;"x",if('raw 1'!CB22="OK",'raw 1'!JB22,'raw 1'!CB22),"")</f>
        <v>-</v>
      </c>
      <c r="CE23" s="9" t="str">
        <f>if('raw 1'!CC22&lt;&gt;"x",if('raw 1'!CC22="OK",'raw 1'!JC22,'raw 1'!CC22),"")</f>
        <v>-</v>
      </c>
      <c r="CF23" s="9" t="str">
        <f>if('raw 1'!CD22&lt;&gt;"x",if('raw 1'!CD22="OK",'raw 1'!JD22,'raw 1'!CD22),"")</f>
        <v>-</v>
      </c>
      <c r="CG23" s="9" t="str">
        <f>if('raw 1'!CE22&lt;&gt;"x",if('raw 1'!CE22="OK",'raw 1'!JE22,'raw 1'!CE22),"")</f>
        <v>-</v>
      </c>
      <c r="CH23" s="9" t="str">
        <f>if('raw 1'!CF22&lt;&gt;"x",if('raw 1'!CF22="OK",'raw 1'!JF22,'raw 1'!CF22),"")</f>
        <v>-</v>
      </c>
      <c r="CI23" s="9" t="str">
        <f>if('raw 1'!CG22&lt;&gt;"x",if('raw 1'!CG22="OK",'raw 1'!JG22,'raw 1'!CG22),"")</f>
        <v>-</v>
      </c>
      <c r="CJ23" s="9" t="str">
        <f>if('raw 1'!CH22&lt;&gt;"x",if('raw 1'!CH22="OK",'raw 1'!JH22,'raw 1'!CH22),"")</f>
        <v>-</v>
      </c>
      <c r="CK23" s="9" t="str">
        <f>if('raw 1'!CI22&lt;&gt;"x",if('raw 1'!CI22="OK",'raw 1'!JI22,'raw 1'!CI22),"")</f>
        <v>-</v>
      </c>
      <c r="CL23" s="9" t="str">
        <f>if('raw 1'!CJ22&lt;&gt;"x",if('raw 1'!CJ22="OK",'raw 1'!JJ22,'raw 1'!CJ22),"")</f>
        <v>-</v>
      </c>
      <c r="CM23" s="9" t="str">
        <f>if('raw 1'!CK22&lt;&gt;"x",if('raw 1'!CK22="OK",'raw 1'!JK22,'raw 1'!CK22),"")</f>
        <v>-</v>
      </c>
      <c r="CN23" s="9" t="str">
        <f>if('raw 1'!CL22&lt;&gt;"x",if('raw 1'!CL22="OK",'raw 1'!JL22,'raw 1'!CL22),"")</f>
        <v>-</v>
      </c>
      <c r="CO23" s="9" t="str">
        <f>if('raw 1'!CM22&lt;&gt;"x",if('raw 1'!CM22="OK",'raw 1'!JM22,'raw 1'!CM22),"")</f>
        <v>-</v>
      </c>
      <c r="CP23" s="9" t="str">
        <f>if('raw 1'!CN22&lt;&gt;"x",if('raw 1'!CN22="OK",'raw 1'!JN22,'raw 1'!CN22),"")</f>
        <v>-</v>
      </c>
      <c r="CQ23" s="9" t="str">
        <f>if('raw 1'!CO22&lt;&gt;"x",if('raw 1'!CO22="OK",'raw 1'!JO22,'raw 1'!CO22),"")</f>
        <v>-</v>
      </c>
      <c r="CR23" s="9" t="str">
        <f>if('raw 1'!CP22&lt;&gt;"x",if('raw 1'!CP22="OK",'raw 1'!JP22,'raw 1'!CP22),"")</f>
        <v>-</v>
      </c>
      <c r="CS23" s="9" t="str">
        <f>if('raw 1'!CQ22&lt;&gt;"x",if('raw 1'!CQ22="OK",'raw 1'!JQ22,'raw 1'!CQ22),"")</f>
        <v>-</v>
      </c>
      <c r="CT23" s="9" t="str">
        <f>if('raw 1'!CR22&lt;&gt;"x",if('raw 1'!CR22="OK",'raw 1'!JR22,'raw 1'!CR22),"")</f>
        <v>-</v>
      </c>
      <c r="CU23" s="9" t="str">
        <f>if('raw 1'!CS22&lt;&gt;"x",if('raw 1'!CS22="OK",'raw 1'!JS22,'raw 1'!CS22),"")</f>
        <v/>
      </c>
      <c r="CV23" s="9" t="str">
        <f>if('raw 1'!CT22&lt;&gt;"x",if('raw 1'!CT22="OK",'raw 1'!JT22,'raw 1'!CT22),"")</f>
        <v>-</v>
      </c>
      <c r="CW23" s="9" t="str">
        <f>if('raw 1'!CU22&lt;&gt;"x",if('raw 1'!CU22="OK",'raw 1'!JU22,'raw 1'!CU22),"")</f>
        <v>-</v>
      </c>
      <c r="CX23" s="9" t="str">
        <f>if('raw 1'!CV22&lt;&gt;"x",if('raw 1'!CV22="OK",'raw 1'!JV22,'raw 1'!CV22),"")</f>
        <v>-</v>
      </c>
      <c r="CY23" s="9" t="str">
        <f>if('raw 1'!CW22&lt;&gt;"x",if('raw 1'!CW22="OK",'raw 1'!JW22,'raw 1'!CW22),"")</f>
        <v>-</v>
      </c>
      <c r="CZ23" s="9" t="str">
        <f>if('raw 1'!CX22&lt;&gt;"x",if('raw 1'!CX22="OK",'raw 1'!JX22,'raw 1'!CX22),"")</f>
        <v>-</v>
      </c>
      <c r="DA23" s="9" t="str">
        <f>if('raw 1'!CY22&lt;&gt;"x",if('raw 1'!CY22="OK",'raw 1'!JY22,'raw 1'!CY22),"")</f>
        <v>-</v>
      </c>
      <c r="DB23" s="9" t="str">
        <f>if('raw 1'!CZ22&lt;&gt;"x",if('raw 1'!CZ22="OK",'raw 1'!JZ22,'raw 1'!CZ22),"")</f>
        <v>-</v>
      </c>
      <c r="DC23" s="9" t="str">
        <f>if('raw 1'!DA22&lt;&gt;"x",if('raw 1'!DA22="OK",'raw 1'!KA22,'raw 1'!DA22),"")</f>
        <v>-</v>
      </c>
      <c r="DD23" s="9" t="str">
        <f>if('raw 1'!DB22&lt;&gt;"x",if('raw 1'!DB22="OK",'raw 1'!KB22,'raw 1'!DB22),"")</f>
        <v>-</v>
      </c>
      <c r="DE23" s="9" t="str">
        <f>if('raw 1'!DC22&lt;&gt;"x",if('raw 1'!DC22="OK",'raw 1'!KC22,'raw 1'!DC22),"")</f>
        <v>-</v>
      </c>
      <c r="DF23" s="9" t="str">
        <f>if('raw 1'!DD22&lt;&gt;"x",if('raw 1'!DD22="OK",'raw 1'!KD22,'raw 1'!DD22),"")</f>
        <v>-</v>
      </c>
      <c r="DG23" s="9" t="str">
        <f>if('raw 1'!DE22&lt;&gt;"x",if('raw 1'!DE22="OK",'raw 1'!KE22,'raw 1'!DE22),"")</f>
        <v>-</v>
      </c>
      <c r="DH23" s="9" t="str">
        <f>if('raw 1'!DF22&lt;&gt;"x",if('raw 1'!DF22="OK",'raw 1'!KF22,'raw 1'!DF22),"")</f>
        <v>-</v>
      </c>
      <c r="DI23" s="9" t="str">
        <f>if('raw 1'!DG22&lt;&gt;"x",if('raw 1'!DG22="OK",'raw 1'!KG22,'raw 1'!DG22),"")</f>
        <v>-</v>
      </c>
      <c r="DJ23" s="9" t="str">
        <f>if('raw 1'!DH22&lt;&gt;"x",if('raw 1'!DH22="OK",'raw 1'!KH22,'raw 1'!DH22),"")</f>
        <v>-</v>
      </c>
      <c r="DK23" s="9" t="str">
        <f>if('raw 1'!DI22&lt;&gt;"x",if('raw 1'!DI22="OK",'raw 1'!KI22,'raw 1'!DI22),"")</f>
        <v>-</v>
      </c>
      <c r="DL23" s="9" t="str">
        <f>if('raw 1'!DJ22&lt;&gt;"x",if('raw 1'!DJ22="OK",'raw 1'!KJ22,'raw 1'!DJ22),"")</f>
        <v>-</v>
      </c>
      <c r="DM23" s="9" t="str">
        <f>if('raw 1'!DK22&lt;&gt;"x",if('raw 1'!DK22="OK",'raw 1'!KK22,'raw 1'!DK22),"")</f>
        <v>-</v>
      </c>
      <c r="DN23" s="9" t="str">
        <f>if('raw 1'!DL22&lt;&gt;"x",if('raw 1'!DL22="OK",'raw 1'!KL22,'raw 1'!DL22),"")</f>
        <v>-</v>
      </c>
      <c r="DO23" s="9" t="str">
        <f>if('raw 1'!DM22&lt;&gt;"x",if('raw 1'!DM22="OK",'raw 1'!KM22,'raw 1'!DM22),"")</f>
        <v>-</v>
      </c>
      <c r="DP23" s="9" t="str">
        <f>if('raw 1'!DN22&lt;&gt;"x",if('raw 1'!DN22="OK",'raw 1'!KN22,'raw 1'!DN22),"")</f>
        <v>-</v>
      </c>
      <c r="DQ23" s="9" t="str">
        <f>if('raw 1'!DO22&lt;&gt;"x",if('raw 1'!DO22="OK",'raw 1'!KO22,'raw 1'!DO22),"")</f>
        <v>-</v>
      </c>
      <c r="DR23" s="9" t="str">
        <f>if('raw 1'!DP22&lt;&gt;"x",if('raw 1'!DP22="OK",'raw 1'!KP22,'raw 1'!DP22),"")</f>
        <v>-</v>
      </c>
      <c r="DS23" s="9" t="str">
        <f>if('raw 1'!DQ22&lt;&gt;"x",if('raw 1'!DQ22="OK",'raw 1'!KQ22,'raw 1'!DQ22),"")</f>
        <v>-</v>
      </c>
      <c r="DT23" s="9" t="str">
        <f>if('raw 1'!DR22&lt;&gt;"x",if('raw 1'!DR22="OK",'raw 1'!KR22,'raw 1'!DR22),"")</f>
        <v>-</v>
      </c>
      <c r="DU23" s="9" t="str">
        <f>if('raw 1'!DS22&lt;&gt;"x",if('raw 1'!DS22="OK",'raw 1'!KS22,'raw 1'!DS22),"")</f>
        <v>-</v>
      </c>
      <c r="DV23" s="9" t="str">
        <f>if('raw 1'!DT22&lt;&gt;"x",if('raw 1'!DT22="OK",'raw 1'!KT22,'raw 1'!DT22),"")</f>
        <v>-</v>
      </c>
      <c r="DW23" s="9" t="str">
        <f>if('raw 1'!DU22&lt;&gt;"x",if('raw 1'!DU22="OK",'raw 1'!KU22,'raw 1'!DU22),"")</f>
        <v>-</v>
      </c>
      <c r="DX23" s="9" t="str">
        <f>if('raw 1'!DV22&lt;&gt;"x",if('raw 1'!DV22="OK",'raw 1'!KV22,'raw 1'!DV22),"")</f>
        <v>-</v>
      </c>
      <c r="DY23" s="9" t="str">
        <f>if('raw 1'!DW22&lt;&gt;"x",if('raw 1'!DW22="OK",'raw 1'!KW22,'raw 1'!DW22),"")</f>
        <v>-</v>
      </c>
      <c r="DZ23" s="9" t="str">
        <f>if('raw 1'!DX22&lt;&gt;"x",if('raw 1'!DX22="OK",'raw 1'!KX22,'raw 1'!DX22),"")</f>
        <v>-</v>
      </c>
      <c r="EA23" s="9" t="str">
        <f>if('raw 1'!DY22&lt;&gt;"x",if('raw 1'!DY22="OK",'raw 1'!KY22,'raw 1'!DY22),"")</f>
        <v>-</v>
      </c>
      <c r="EB23" s="9" t="str">
        <f>if('raw 1'!DZ22&lt;&gt;"x",if('raw 1'!DZ22="OK",'raw 1'!KZ22,'raw 1'!DZ22),"")</f>
        <v/>
      </c>
      <c r="EC23" s="9">
        <f>if('raw 1'!EA22&lt;&gt;"x",if('raw 1'!EA22="OK",'raw 1'!LA22,'raw 1'!EA22),"")</f>
        <v>1</v>
      </c>
      <c r="ED23" s="9">
        <f>if('raw 1'!EB22&lt;&gt;"x",if('raw 1'!EB22="OK",'raw 1'!LB22,'raw 1'!EB22),"")</f>
        <v>1</v>
      </c>
      <c r="EE23" s="9">
        <f>if('raw 1'!EC22&lt;&gt;"x",if('raw 1'!EC22="OK",'raw 1'!LC22,'raw 1'!EC22),"")</f>
        <v>1</v>
      </c>
      <c r="EF23" s="9">
        <f>if('raw 1'!ED22&lt;&gt;"x",if('raw 1'!ED22="OK",'raw 1'!LD22,'raw 1'!ED22),"")</f>
        <v>1</v>
      </c>
      <c r="EG23" s="9">
        <f>if('raw 1'!EE22&lt;&gt;"x",if('raw 1'!EE22="OK",'raw 1'!LE22,'raw 1'!EE22),"")</f>
        <v>1</v>
      </c>
      <c r="EH23" s="9">
        <f>if('raw 1'!EF22&lt;&gt;"x",if('raw 1'!EF22="OK",'raw 1'!LF22,'raw 1'!EF22),"")</f>
        <v>1</v>
      </c>
      <c r="EI23" s="9">
        <f>if('raw 1'!EG22&lt;&gt;"x",if('raw 1'!EG22="OK",'raw 1'!LG22,'raw 1'!EG22),"")</f>
        <v>1</v>
      </c>
      <c r="EJ23" s="9">
        <f>if('raw 1'!EH22&lt;&gt;"x",if('raw 1'!EH22="OK",'raw 1'!LH22,'raw 1'!EH22),"")</f>
        <v>1</v>
      </c>
      <c r="EK23" s="9">
        <f>if('raw 1'!EI22&lt;&gt;"x",if('raw 1'!EI22="OK",'raw 1'!LI22,'raw 1'!EI22),"")</f>
        <v>1</v>
      </c>
      <c r="EL23" s="9">
        <f>if('raw 1'!EJ22&lt;&gt;"x",if('raw 1'!EJ22="OK",'raw 1'!LJ22,'raw 1'!EJ22),"")</f>
        <v>1</v>
      </c>
      <c r="EM23" s="9">
        <f>if('raw 1'!EK22&lt;&gt;"x",if('raw 1'!EK22="OK",'raw 1'!LK22,'raw 1'!EK22),"")</f>
        <v>1</v>
      </c>
      <c r="EN23" s="9">
        <f>if('raw 1'!EL22&lt;&gt;"x",if('raw 1'!EL22="OK",'raw 1'!LL22,'raw 1'!EL22),"")</f>
        <v>1</v>
      </c>
      <c r="EO23" s="9">
        <f>if('raw 1'!EM22&lt;&gt;"x",if('raw 1'!EM22="OK",'raw 1'!LM22,'raw 1'!EM22),"")</f>
        <v>1</v>
      </c>
      <c r="EP23" s="9">
        <f>if('raw 1'!EN22&lt;&gt;"x",if('raw 1'!EN22="OK",'raw 1'!LN22,'raw 1'!EN22),"")</f>
        <v>1</v>
      </c>
      <c r="EQ23" s="9">
        <f>if('raw 1'!EO22&lt;&gt;"x",if('raw 1'!EO22="OK",'raw 1'!LO22,'raw 1'!EO22),"")</f>
        <v>1</v>
      </c>
      <c r="ER23" s="9">
        <f>if('raw 1'!EP22&lt;&gt;"x",if('raw 1'!EP22="OK",'raw 1'!LP22,'raw 1'!EP22),"")</f>
        <v>1</v>
      </c>
      <c r="ES23" s="9" t="str">
        <f>if('raw 1'!EQ22&lt;&gt;"x",if('raw 1'!EQ22="OK",'raw 1'!LQ22,'raw 1'!EQ22),"")</f>
        <v/>
      </c>
      <c r="ET23" s="9">
        <f>if('raw 1'!ER22&lt;&gt;"x",if('raw 1'!ER22="OK",'raw 1'!LR22,'raw 1'!ER22),"")</f>
        <v>1</v>
      </c>
      <c r="EU23" s="9" t="str">
        <f>if('raw 1'!ES22&lt;&gt;"x",if('raw 1'!ES22="OK",'raw 1'!LS22,'raw 1'!ES22),"")</f>
        <v>TLE</v>
      </c>
      <c r="EV23" s="9" t="str">
        <f>if('raw 1'!ET22&lt;&gt;"x",if('raw 1'!ET22="OK",'raw 1'!LT22,'raw 1'!ET22),"")</f>
        <v>TLE</v>
      </c>
      <c r="EW23" s="9" t="str">
        <f>if('raw 1'!EU22&lt;&gt;"x",if('raw 1'!EU22="OK",'raw 1'!LU22,'raw 1'!EU22),"")</f>
        <v>TLE</v>
      </c>
      <c r="EX23" s="9" t="str">
        <f>if('raw 1'!EV22&lt;&gt;"x",if('raw 1'!EV22="OK",'raw 1'!LV22,'raw 1'!EV22),"")</f>
        <v>TLE</v>
      </c>
      <c r="EY23" s="9" t="str">
        <f>if('raw 1'!EW22&lt;&gt;"x",if('raw 1'!EW22="OK",'raw 1'!LW22,'raw 1'!EW22),"")</f>
        <v>TLE</v>
      </c>
      <c r="EZ23" s="9">
        <f>if('raw 1'!EX22&lt;&gt;"x",if('raw 1'!EX22="OK",'raw 1'!LX22,'raw 1'!EX22),"")</f>
        <v>1</v>
      </c>
      <c r="FA23" s="9">
        <f>if('raw 1'!EY22&lt;&gt;"x",if('raw 1'!EY22="OK",'raw 1'!LY22,'raw 1'!EY22),"")</f>
        <v>1</v>
      </c>
      <c r="FB23" s="9">
        <f>if('raw 1'!EZ22&lt;&gt;"x",if('raw 1'!EZ22="OK",'raw 1'!LZ22,'raw 1'!EZ22),"")</f>
        <v>1</v>
      </c>
      <c r="FC23" s="9">
        <f>if('raw 1'!FA22&lt;&gt;"x",if('raw 1'!FA22="OK",'raw 1'!MA22,'raw 1'!FA22),"")</f>
        <v>1</v>
      </c>
      <c r="FD23" s="9">
        <f>if('raw 1'!FB22&lt;&gt;"x",if('raw 1'!FB22="OK",'raw 1'!MB22,'raw 1'!FB22),"")</f>
        <v>1</v>
      </c>
      <c r="FE23" s="9">
        <f>if('raw 1'!FC22&lt;&gt;"x",if('raw 1'!FC22="OK",'raw 1'!MC22,'raw 1'!FC22),"")</f>
        <v>1</v>
      </c>
      <c r="FF23" s="9">
        <f>if('raw 1'!FD22&lt;&gt;"x",if('raw 1'!FD22="OK",'raw 1'!MD22,'raw 1'!FD22),"")</f>
        <v>1</v>
      </c>
      <c r="FG23" s="9">
        <f>if('raw 1'!FE22&lt;&gt;"x",if('raw 1'!FE22="OK",'raw 1'!ME22,'raw 1'!FE22),"")</f>
        <v>1</v>
      </c>
      <c r="FH23" s="9">
        <f>if('raw 1'!FF22&lt;&gt;"x",if('raw 1'!FF22="OK",'raw 1'!MF22,'raw 1'!FF22),"")</f>
        <v>1</v>
      </c>
      <c r="FI23" s="9">
        <f>if('raw 1'!FG22&lt;&gt;"x",if('raw 1'!FG22="OK",'raw 1'!MG22,'raw 1'!FG22),"")</f>
        <v>1</v>
      </c>
      <c r="FJ23" s="9" t="str">
        <f>if('raw 1'!FH22&lt;&gt;"x",if('raw 1'!FH22="OK",'raw 1'!MH22,'raw 1'!FH22),"")</f>
        <v>TLE</v>
      </c>
      <c r="FK23" s="9" t="str">
        <f>if('raw 1'!FI22&lt;&gt;"x",if('raw 1'!FI22="OK",'raw 1'!MI22,'raw 1'!FI22),"")</f>
        <v>TLE</v>
      </c>
      <c r="FL23" s="9" t="str">
        <f>if('raw 1'!FJ22&lt;&gt;"x",if('raw 1'!FJ22="OK",'raw 1'!MJ22,'raw 1'!FJ22),"")</f>
        <v>TLE</v>
      </c>
      <c r="FM23" s="9" t="str">
        <f>if('raw 1'!FK22&lt;&gt;"x",if('raw 1'!FK22="OK",'raw 1'!MK22,'raw 1'!FK22),"")</f>
        <v>TLE</v>
      </c>
      <c r="FN23" s="9" t="str">
        <f>if('raw 1'!FL22&lt;&gt;"x",if('raw 1'!FL22="OK",'raw 1'!ML22,'raw 1'!FL22),"")</f>
        <v>TLE</v>
      </c>
      <c r="FO23" s="9" t="str">
        <f>if('raw 1'!FM22&lt;&gt;"x",if('raw 1'!FM22="OK",'raw 1'!MM22,'raw 1'!FM22),"")</f>
        <v>TLE</v>
      </c>
      <c r="FP23" s="9" t="str">
        <f>if('raw 1'!FN22&lt;&gt;"x",if('raw 1'!FN22="OK",'raw 1'!MN22,'raw 1'!FN22),"")</f>
        <v>TLE</v>
      </c>
      <c r="FQ23" s="9" t="str">
        <f>if('raw 1'!FO22&lt;&gt;"x",if('raw 1'!FO22="OK",'raw 1'!MO22,'raw 1'!FO22),"")</f>
        <v>TLE</v>
      </c>
      <c r="FR23" s="9" t="str">
        <f>if('raw 1'!FP22&lt;&gt;"x",if('raw 1'!FP22="OK",'raw 1'!MP22,'raw 1'!FP22),"")</f>
        <v>TLE</v>
      </c>
      <c r="FS23" s="9" t="str">
        <f>if('raw 1'!FQ22&lt;&gt;"x",if('raw 1'!FQ22="OK",'raw 1'!MQ22,'raw 1'!FQ22),"")</f>
        <v>TLE</v>
      </c>
      <c r="FT23" s="9" t="str">
        <f>if('raw 1'!FR22&lt;&gt;"x",if('raw 1'!FR22="OK",'raw 1'!MR22,'raw 1'!FR22),"")</f>
        <v>TLE</v>
      </c>
      <c r="FU23" s="9" t="str">
        <f>if('raw 1'!FS22&lt;&gt;"x",if('raw 1'!FS22="OK",'raw 1'!MS22,'raw 1'!FS22),"")</f>
        <v>TLE</v>
      </c>
      <c r="FV23" s="9" t="str">
        <f>if('raw 1'!FT22&lt;&gt;"x",if('raw 1'!FT22="OK",'raw 1'!MT22,'raw 1'!FT22),"")</f>
        <v/>
      </c>
      <c r="FW23" s="9">
        <f>if('raw 1'!FU22&lt;&gt;"x",if('raw 1'!FU22="OK",'raw 1'!MU22,'raw 1'!FU22),"")</f>
        <v>1</v>
      </c>
      <c r="FX23" s="9">
        <f>if('raw 1'!FV22&lt;&gt;"x",if('raw 1'!FV22="OK",'raw 1'!MV22,'raw 1'!FV22),"")</f>
        <v>1</v>
      </c>
      <c r="FY23" s="9">
        <f>if('raw 1'!FW22&lt;&gt;"x",if('raw 1'!FW22="OK",'raw 1'!MW22,'raw 1'!FW22),"")</f>
        <v>1</v>
      </c>
      <c r="FZ23" s="9">
        <f>if('raw 1'!FX22&lt;&gt;"x",if('raw 1'!FX22="OK",'raw 1'!MX22,'raw 1'!FX22),"")</f>
        <v>1</v>
      </c>
      <c r="GA23" s="9">
        <f>if('raw 1'!FY22&lt;&gt;"x",if('raw 1'!FY22="OK",'raw 1'!MY22,'raw 1'!FY22),"")</f>
        <v>1</v>
      </c>
      <c r="GB23" s="9">
        <f>if('raw 1'!FZ22&lt;&gt;"x",if('raw 1'!FZ22="OK",'raw 1'!MZ22,'raw 1'!FZ22),"")</f>
        <v>1</v>
      </c>
      <c r="GC23" s="9" t="str">
        <f>if('raw 1'!GA22&lt;&gt;"x",if('raw 1'!GA22="OK",'raw 1'!NA22,'raw 1'!GA22),"")</f>
        <v>TLE</v>
      </c>
      <c r="GD23" s="9">
        <f>if('raw 1'!GB22&lt;&gt;"x",if('raw 1'!GB22="OK",'raw 1'!NB22,'raw 1'!GB22),"")</f>
        <v>1</v>
      </c>
      <c r="GE23" s="9">
        <f>if('raw 1'!GC22&lt;&gt;"x",if('raw 1'!GC22="OK",'raw 1'!NC22,'raw 1'!GC22),"")</f>
        <v>1</v>
      </c>
      <c r="GF23" s="9">
        <f>if('raw 1'!GD22&lt;&gt;"x",if('raw 1'!GD22="OK",'raw 1'!ND22,'raw 1'!GD22),"")</f>
        <v>1</v>
      </c>
      <c r="GG23" s="9">
        <f>if('raw 1'!GE22&lt;&gt;"x",if('raw 1'!GE22="OK",'raw 1'!NE22,'raw 1'!GE22),"")</f>
        <v>1</v>
      </c>
      <c r="GH23" s="9" t="str">
        <f>if('raw 1'!GF22&lt;&gt;"x",if('raw 1'!GF22="OK",'raw 1'!NF22,'raw 1'!GF22),"")</f>
        <v>TLE</v>
      </c>
      <c r="GI23" s="9" t="str">
        <f>if('raw 1'!GG22&lt;&gt;"x",if('raw 1'!GG22="OK",'raw 1'!NG22,'raw 1'!GG22),"")</f>
        <v>TLE</v>
      </c>
      <c r="GJ23" s="9" t="str">
        <f>if('raw 1'!GH22&lt;&gt;"x",if('raw 1'!GH22="OK",'raw 1'!NH22,'raw 1'!GH22),"")</f>
        <v>TLE</v>
      </c>
      <c r="GK23" s="9" t="str">
        <f>if('raw 1'!GI22&lt;&gt;"x",if('raw 1'!GI22="OK",'raw 1'!NI22,'raw 1'!GI22),"")</f>
        <v>TLE</v>
      </c>
      <c r="GL23" s="9" t="str">
        <f>if('raw 1'!GJ22&lt;&gt;"x",if('raw 1'!GJ22="OK",'raw 1'!NJ22,'raw 1'!GJ22),"")</f>
        <v>TLE</v>
      </c>
      <c r="GM23" s="9" t="str">
        <f>if('raw 1'!GK22&lt;&gt;"x",if('raw 1'!GK22="OK",'raw 1'!NK22,'raw 1'!GK22),"")</f>
        <v>TLE</v>
      </c>
      <c r="GN23" s="9" t="str">
        <f>if('raw 1'!GL22&lt;&gt;"x",if('raw 1'!GL22="OK",'raw 1'!NL22,'raw 1'!GL22),"")</f>
        <v>TLE</v>
      </c>
      <c r="GO23" s="9" t="str">
        <f>if('raw 1'!GM22&lt;&gt;"x",if('raw 1'!GM22="OK",'raw 1'!NM22,'raw 1'!GM22),"")</f>
        <v>TLE</v>
      </c>
      <c r="GP23" s="9" t="str">
        <f>if('raw 1'!GN22&lt;&gt;"x",if('raw 1'!GN22="OK",'raw 1'!NN22,'raw 1'!GN22),"")</f>
        <v>TLE</v>
      </c>
      <c r="GQ23" s="9" t="str">
        <f>if('raw 1'!GO22&lt;&gt;"x",if('raw 1'!GO22="OK",'raw 1'!NO22,'raw 1'!GO22),"")</f>
        <v>TLE</v>
      </c>
      <c r="GR23" s="9" t="str">
        <f>if('raw 1'!GP22&lt;&gt;"x",if('raw 1'!GP22="OK",'raw 1'!NP22,'raw 1'!GP22),"")</f>
        <v>TLE</v>
      </c>
      <c r="GS23" s="9" t="str">
        <f>if('raw 1'!GQ22&lt;&gt;"x",if('raw 1'!GQ22="OK",'raw 1'!NQ22,'raw 1'!GQ22),"")</f>
        <v>TLE</v>
      </c>
      <c r="GT23" s="9" t="str">
        <f>if('raw 1'!GR22&lt;&gt;"x",if('raw 1'!GR22="OK",'raw 1'!NR22,'raw 1'!GR22),"")</f>
        <v>TLE</v>
      </c>
      <c r="GU23" s="9" t="str">
        <f>if('raw 1'!GS22&lt;&gt;"x",if('raw 1'!GS22="OK",'raw 1'!NS22,'raw 1'!GS22),"")</f>
        <v/>
      </c>
    </row>
    <row r="24">
      <c r="A24" s="5"/>
      <c r="B24" s="5"/>
      <c r="C24" s="5" t="str">
        <f>if(B24="d","diskv. iz ciklusa",if(B24="d1","diskv. iz kruga",if($E24="ODOBREN",(if(countif(H:H,"="&amp;H24)=1,countif(H:H,"&gt;"&amp;H24)+1,concatenate(countif(H:H,"&gt;"&amp;H24)+1," - ",countif(H:H,"&gt;="&amp;H24)))),empty)))</f>
        <v>22 - 23</v>
      </c>
      <c r="D24" s="6" t="str">
        <f>'raw 1'!B23</f>
        <v>Tosic</v>
      </c>
      <c r="E24" s="6" t="str">
        <f>'raw 1'!F23</f>
        <v>ODOBREN</v>
      </c>
      <c r="F24" s="6" t="str">
        <f>if($E24="ODOBREN",'raw 1'!C23,"")</f>
        <v>Momčilo</v>
      </c>
      <c r="G24" s="6" t="str">
        <f>if($E24="ODOBREN",'raw 1'!D23,"")</f>
        <v>Tošić</v>
      </c>
      <c r="H24" s="7">
        <f>if($E24="ODOBREN",I24,empty)</f>
        <v>145</v>
      </c>
      <c r="I24" s="7">
        <f>if(B24&lt;&gt;"d",IF(M24 = "A", SUM(R24:T24), SUM(O24:Q24)),empty)</f>
        <v>145</v>
      </c>
      <c r="J24" s="6" t="str">
        <f>if($E24="ODOBREN",'raw 1'!G23,"")</f>
        <v>Niš</v>
      </c>
      <c r="K24" s="6" t="str">
        <f>if($E24="ODOBREN",'raw 1'!H23,"")</f>
        <v>Gimnazija Svetozar Marković</v>
      </c>
      <c r="L24" s="6" t="str">
        <f>if($E24="ODOBREN",'raw 1'!I23,"")</f>
        <v>III</v>
      </c>
      <c r="M24" s="6" t="str">
        <f>if($E24="ODOBREN",'raw 1'!J23,"")</f>
        <v>A</v>
      </c>
      <c r="N24" s="6" t="str">
        <f>if($E24="ODOBREN",'raw 1'!K24,"")</f>
        <v/>
      </c>
      <c r="O24" s="8" t="str">
        <f>'raw 1'!M23</f>
        <v>-</v>
      </c>
      <c r="P24" s="9" t="str">
        <f>'raw 1'!N23</f>
        <v>-</v>
      </c>
      <c r="Q24" s="9" t="str">
        <f>'raw 1'!O23</f>
        <v>-</v>
      </c>
      <c r="R24" s="9">
        <f>'raw 1'!P23</f>
        <v>100</v>
      </c>
      <c r="S24" s="9">
        <f>'raw 1'!Q23</f>
        <v>11</v>
      </c>
      <c r="T24" s="9">
        <f>'raw 1'!R23</f>
        <v>34</v>
      </c>
      <c r="U24" s="9" t="str">
        <f>if('raw 1'!S23&lt;&gt;"x",if('raw 1'!S23="OK",'raw 1'!GS23,'raw 1'!S23),"")</f>
        <v/>
      </c>
      <c r="V24" s="9" t="str">
        <f>if('raw 1'!T23&lt;&gt;"x",if('raw 1'!T23="OK",'raw 1'!GT23,'raw 1'!T23),"")</f>
        <v/>
      </c>
      <c r="W24" s="9" t="str">
        <f>if('raw 1'!U23&lt;&gt;"x",if('raw 1'!U23="OK",'raw 1'!GU23,'raw 1'!U23),"")</f>
        <v>-</v>
      </c>
      <c r="X24" s="9" t="str">
        <f>if('raw 1'!V23&lt;&gt;"x",if('raw 1'!V23="OK",'raw 1'!GV23,'raw 1'!V23),"")</f>
        <v>-</v>
      </c>
      <c r="Y24" s="9" t="str">
        <f>if('raw 1'!W23&lt;&gt;"x",if('raw 1'!W23="OK",'raw 1'!GW23,'raw 1'!W23),"")</f>
        <v>-</v>
      </c>
      <c r="Z24" s="9" t="str">
        <f>if('raw 1'!X23&lt;&gt;"x",if('raw 1'!X23="OK",'raw 1'!GX23,'raw 1'!X23),"")</f>
        <v>-</v>
      </c>
      <c r="AA24" s="9" t="str">
        <f>if('raw 1'!Y23&lt;&gt;"x",if('raw 1'!Y23="OK",'raw 1'!GY23,'raw 1'!Y23),"")</f>
        <v>-</v>
      </c>
      <c r="AB24" s="9" t="str">
        <f>if('raw 1'!Z23&lt;&gt;"x",if('raw 1'!Z23="OK",'raw 1'!GZ23,'raw 1'!Z23),"")</f>
        <v>-</v>
      </c>
      <c r="AC24" s="9" t="str">
        <f>if('raw 1'!AA23&lt;&gt;"x",if('raw 1'!AA23="OK",'raw 1'!HA23,'raw 1'!AA23),"")</f>
        <v>-</v>
      </c>
      <c r="AD24" s="9" t="str">
        <f>if('raw 1'!AB23&lt;&gt;"x",if('raw 1'!AB23="OK",'raw 1'!HB23,'raw 1'!AB23),"")</f>
        <v>-</v>
      </c>
      <c r="AE24" s="9" t="str">
        <f>if('raw 1'!AC23&lt;&gt;"x",if('raw 1'!AC23="OK",'raw 1'!HC23,'raw 1'!AC23),"")</f>
        <v>-</v>
      </c>
      <c r="AF24" s="9" t="str">
        <f>if('raw 1'!AD23&lt;&gt;"x",if('raw 1'!AD23="OK",'raw 1'!HD23,'raw 1'!AD23),"")</f>
        <v>-</v>
      </c>
      <c r="AG24" s="9" t="str">
        <f>if('raw 1'!AE23&lt;&gt;"x",if('raw 1'!AE23="OK",'raw 1'!HE23,'raw 1'!AE23),"")</f>
        <v>-</v>
      </c>
      <c r="AH24" s="9" t="str">
        <f>if('raw 1'!AF23&lt;&gt;"x",if('raw 1'!AF23="OK",'raw 1'!HF23,'raw 1'!AF23),"")</f>
        <v>-</v>
      </c>
      <c r="AI24" s="9" t="str">
        <f>if('raw 1'!AG23&lt;&gt;"x",if('raw 1'!AG23="OK",'raw 1'!HG23,'raw 1'!AG23),"")</f>
        <v>-</v>
      </c>
      <c r="AJ24" s="9" t="str">
        <f>if('raw 1'!AH23&lt;&gt;"x",if('raw 1'!AH23="OK",'raw 1'!HH23,'raw 1'!AH23),"")</f>
        <v>-</v>
      </c>
      <c r="AK24" s="9" t="str">
        <f>if('raw 1'!AI23&lt;&gt;"x",if('raw 1'!AI23="OK",'raw 1'!HI23,'raw 1'!AI23),"")</f>
        <v>-</v>
      </c>
      <c r="AL24" s="9" t="str">
        <f>if('raw 1'!AJ23&lt;&gt;"x",if('raw 1'!AJ23="OK",'raw 1'!HJ23,'raw 1'!AJ23),"")</f>
        <v>-</v>
      </c>
      <c r="AM24" s="9" t="str">
        <f>if('raw 1'!AK23&lt;&gt;"x",if('raw 1'!AK23="OK",'raw 1'!HK23,'raw 1'!AK23),"")</f>
        <v>-</v>
      </c>
      <c r="AN24" s="9" t="str">
        <f>if('raw 1'!AL23&lt;&gt;"x",if('raw 1'!AL23="OK",'raw 1'!HL23,'raw 1'!AL23),"")</f>
        <v>-</v>
      </c>
      <c r="AO24" s="9" t="str">
        <f>if('raw 1'!AM23&lt;&gt;"x",if('raw 1'!AM23="OK",'raw 1'!HM23,'raw 1'!AM23),"")</f>
        <v>-</v>
      </c>
      <c r="AP24" s="9" t="str">
        <f>if('raw 1'!AN23&lt;&gt;"x",if('raw 1'!AN23="OK",'raw 1'!HN23,'raw 1'!AN23),"")</f>
        <v>-</v>
      </c>
      <c r="AQ24" s="9" t="str">
        <f>if('raw 1'!AO23&lt;&gt;"x",if('raw 1'!AO23="OK",'raw 1'!HO23,'raw 1'!AO23),"")</f>
        <v>-</v>
      </c>
      <c r="AR24" s="9" t="str">
        <f>if('raw 1'!AP23&lt;&gt;"x",if('raw 1'!AP23="OK",'raw 1'!HP23,'raw 1'!AP23),"")</f>
        <v>-</v>
      </c>
      <c r="AS24" s="9" t="str">
        <f>if('raw 1'!AQ23&lt;&gt;"x",if('raw 1'!AQ23="OK",'raw 1'!HQ23,'raw 1'!AQ23),"")</f>
        <v>-</v>
      </c>
      <c r="AT24" s="9" t="str">
        <f>if('raw 1'!AR23&lt;&gt;"x",if('raw 1'!AR23="OK",'raw 1'!HR23,'raw 1'!AR23),"")</f>
        <v>-</v>
      </c>
      <c r="AU24" s="9" t="str">
        <f>if('raw 1'!AS23&lt;&gt;"x",if('raw 1'!AS23="OK",'raw 1'!HS23,'raw 1'!AS23),"")</f>
        <v>-</v>
      </c>
      <c r="AV24" s="9" t="str">
        <f>if('raw 1'!AT23&lt;&gt;"x",if('raw 1'!AT23="OK",'raw 1'!HT23,'raw 1'!AT23),"")</f>
        <v>-</v>
      </c>
      <c r="AW24" s="9" t="str">
        <f>if('raw 1'!AU23&lt;&gt;"x",if('raw 1'!AU23="OK",'raw 1'!HU23,'raw 1'!AU23),"")</f>
        <v>-</v>
      </c>
      <c r="AX24" s="9" t="str">
        <f>if('raw 1'!AV23&lt;&gt;"x",if('raw 1'!AV23="OK",'raw 1'!HV23,'raw 1'!AV23),"")</f>
        <v>-</v>
      </c>
      <c r="AY24" s="9" t="str">
        <f>if('raw 1'!AW23&lt;&gt;"x",if('raw 1'!AW23="OK",'raw 1'!HW23,'raw 1'!AW23),"")</f>
        <v>-</v>
      </c>
      <c r="AZ24" s="9" t="str">
        <f>if('raw 1'!AX23&lt;&gt;"x",if('raw 1'!AX23="OK",'raw 1'!HX23,'raw 1'!AX23),"")</f>
        <v>-</v>
      </c>
      <c r="BA24" s="9" t="str">
        <f>if('raw 1'!AY23&lt;&gt;"x",if('raw 1'!AY23="OK",'raw 1'!HY23,'raw 1'!AY23),"")</f>
        <v>-</v>
      </c>
      <c r="BB24" s="9" t="str">
        <f>if('raw 1'!AZ23&lt;&gt;"x",if('raw 1'!AZ23="OK",'raw 1'!HZ23,'raw 1'!AZ23),"")</f>
        <v>-</v>
      </c>
      <c r="BC24" s="9" t="str">
        <f>if('raw 1'!BA23&lt;&gt;"x",if('raw 1'!BA23="OK",'raw 1'!IA23,'raw 1'!BA23),"")</f>
        <v>-</v>
      </c>
      <c r="BD24" s="9" t="str">
        <f>if('raw 1'!BB23&lt;&gt;"x",if('raw 1'!BB23="OK",'raw 1'!IB23,'raw 1'!BB23),"")</f>
        <v>-</v>
      </c>
      <c r="BE24" s="9" t="str">
        <f>if('raw 1'!BC23&lt;&gt;"x",if('raw 1'!BC23="OK",'raw 1'!IC23,'raw 1'!BC23),"")</f>
        <v>-</v>
      </c>
      <c r="BF24" s="9" t="str">
        <f>if('raw 1'!BD23&lt;&gt;"x",if('raw 1'!BD23="OK",'raw 1'!ID23,'raw 1'!BD23),"")</f>
        <v>-</v>
      </c>
      <c r="BG24" s="9" t="str">
        <f>if('raw 1'!BE23&lt;&gt;"x",if('raw 1'!BE23="OK",'raw 1'!IE23,'raw 1'!BE23),"")</f>
        <v>-</v>
      </c>
      <c r="BH24" s="9" t="str">
        <f>if('raw 1'!BF23&lt;&gt;"x",if('raw 1'!BF23="OK",'raw 1'!IF23,'raw 1'!BF23),"")</f>
        <v>-</v>
      </c>
      <c r="BI24" s="9" t="str">
        <f>if('raw 1'!BG23&lt;&gt;"x",if('raw 1'!BG23="OK",'raw 1'!IG23,'raw 1'!BG23),"")</f>
        <v>-</v>
      </c>
      <c r="BJ24" s="9" t="str">
        <f>if('raw 1'!BH23&lt;&gt;"x",if('raw 1'!BH23="OK",'raw 1'!IH23,'raw 1'!BH23),"")</f>
        <v>-</v>
      </c>
      <c r="BK24" s="9" t="str">
        <f>if('raw 1'!BI23&lt;&gt;"x",if('raw 1'!BI23="OK",'raw 1'!II23,'raw 1'!BI23),"")</f>
        <v>-</v>
      </c>
      <c r="BL24" s="9" t="str">
        <f>if('raw 1'!BJ23&lt;&gt;"x",if('raw 1'!BJ23="OK",'raw 1'!IJ23,'raw 1'!BJ23),"")</f>
        <v>-</v>
      </c>
      <c r="BM24" s="9" t="str">
        <f>if('raw 1'!BK23&lt;&gt;"x",if('raw 1'!BK23="OK",'raw 1'!IK23,'raw 1'!BK23),"")</f>
        <v/>
      </c>
      <c r="BN24" s="9" t="str">
        <f>if('raw 1'!BL23&lt;&gt;"x",if('raw 1'!BL23="OK",'raw 1'!IL23,'raw 1'!BL23),"")</f>
        <v>-</v>
      </c>
      <c r="BO24" s="9" t="str">
        <f>if('raw 1'!BM23&lt;&gt;"x",if('raw 1'!BM23="OK",'raw 1'!IM23,'raw 1'!BM23),"")</f>
        <v>-</v>
      </c>
      <c r="BP24" s="9" t="str">
        <f>if('raw 1'!BN23&lt;&gt;"x",if('raw 1'!BN23="OK",'raw 1'!IN23,'raw 1'!BN23),"")</f>
        <v>-</v>
      </c>
      <c r="BQ24" s="9" t="str">
        <f>if('raw 1'!BO23&lt;&gt;"x",if('raw 1'!BO23="OK",'raw 1'!IO23,'raw 1'!BO23),"")</f>
        <v>-</v>
      </c>
      <c r="BR24" s="9" t="str">
        <f>if('raw 1'!BP23&lt;&gt;"x",if('raw 1'!BP23="OK",'raw 1'!IP23,'raw 1'!BP23),"")</f>
        <v>-</v>
      </c>
      <c r="BS24" s="9" t="str">
        <f>if('raw 1'!BQ23&lt;&gt;"x",if('raw 1'!BQ23="OK",'raw 1'!IQ23,'raw 1'!BQ23),"")</f>
        <v>-</v>
      </c>
      <c r="BT24" s="9" t="str">
        <f>if('raw 1'!BR23&lt;&gt;"x",if('raw 1'!BR23="OK",'raw 1'!IR23,'raw 1'!BR23),"")</f>
        <v>-</v>
      </c>
      <c r="BU24" s="9" t="str">
        <f>if('raw 1'!BS23&lt;&gt;"x",if('raw 1'!BS23="OK",'raw 1'!IS23,'raw 1'!BS23),"")</f>
        <v>-</v>
      </c>
      <c r="BV24" s="9" t="str">
        <f>if('raw 1'!BT23&lt;&gt;"x",if('raw 1'!BT23="OK",'raw 1'!IT23,'raw 1'!BT23),"")</f>
        <v>-</v>
      </c>
      <c r="BW24" s="9" t="str">
        <f>if('raw 1'!BU23&lt;&gt;"x",if('raw 1'!BU23="OK",'raw 1'!IU23,'raw 1'!BU23),"")</f>
        <v>-</v>
      </c>
      <c r="BX24" s="9" t="str">
        <f>if('raw 1'!BV23&lt;&gt;"x",if('raw 1'!BV23="OK",'raw 1'!IV23,'raw 1'!BV23),"")</f>
        <v>-</v>
      </c>
      <c r="BY24" s="9" t="str">
        <f>if('raw 1'!BW23&lt;&gt;"x",if('raw 1'!BW23="OK",'raw 1'!IW23,'raw 1'!BW23),"")</f>
        <v>-</v>
      </c>
      <c r="BZ24" s="9" t="str">
        <f>if('raw 1'!BX23&lt;&gt;"x",if('raw 1'!BX23="OK",'raw 1'!IX23,'raw 1'!BX23),"")</f>
        <v>-</v>
      </c>
      <c r="CA24" s="9" t="str">
        <f>if('raw 1'!BY23&lt;&gt;"x",if('raw 1'!BY23="OK",'raw 1'!IY23,'raw 1'!BY23),"")</f>
        <v>-</v>
      </c>
      <c r="CB24" s="9" t="str">
        <f>if('raw 1'!BZ23&lt;&gt;"x",if('raw 1'!BZ23="OK",'raw 1'!IZ23,'raw 1'!BZ23),"")</f>
        <v>-</v>
      </c>
      <c r="CC24" s="9" t="str">
        <f>if('raw 1'!CA23&lt;&gt;"x",if('raw 1'!CA23="OK",'raw 1'!JA23,'raw 1'!CA23),"")</f>
        <v>-</v>
      </c>
      <c r="CD24" s="9" t="str">
        <f>if('raw 1'!CB23&lt;&gt;"x",if('raw 1'!CB23="OK",'raw 1'!JB23,'raw 1'!CB23),"")</f>
        <v>-</v>
      </c>
      <c r="CE24" s="9" t="str">
        <f>if('raw 1'!CC23&lt;&gt;"x",if('raw 1'!CC23="OK",'raw 1'!JC23,'raw 1'!CC23),"")</f>
        <v>-</v>
      </c>
      <c r="CF24" s="9" t="str">
        <f>if('raw 1'!CD23&lt;&gt;"x",if('raw 1'!CD23="OK",'raw 1'!JD23,'raw 1'!CD23),"")</f>
        <v>-</v>
      </c>
      <c r="CG24" s="9" t="str">
        <f>if('raw 1'!CE23&lt;&gt;"x",if('raw 1'!CE23="OK",'raw 1'!JE23,'raw 1'!CE23),"")</f>
        <v>-</v>
      </c>
      <c r="CH24" s="9" t="str">
        <f>if('raw 1'!CF23&lt;&gt;"x",if('raw 1'!CF23="OK",'raw 1'!JF23,'raw 1'!CF23),"")</f>
        <v>-</v>
      </c>
      <c r="CI24" s="9" t="str">
        <f>if('raw 1'!CG23&lt;&gt;"x",if('raw 1'!CG23="OK",'raw 1'!JG23,'raw 1'!CG23),"")</f>
        <v>-</v>
      </c>
      <c r="CJ24" s="9" t="str">
        <f>if('raw 1'!CH23&lt;&gt;"x",if('raw 1'!CH23="OK",'raw 1'!JH23,'raw 1'!CH23),"")</f>
        <v>-</v>
      </c>
      <c r="CK24" s="9" t="str">
        <f>if('raw 1'!CI23&lt;&gt;"x",if('raw 1'!CI23="OK",'raw 1'!JI23,'raw 1'!CI23),"")</f>
        <v>-</v>
      </c>
      <c r="CL24" s="9" t="str">
        <f>if('raw 1'!CJ23&lt;&gt;"x",if('raw 1'!CJ23="OK",'raw 1'!JJ23,'raw 1'!CJ23),"")</f>
        <v>-</v>
      </c>
      <c r="CM24" s="9" t="str">
        <f>if('raw 1'!CK23&lt;&gt;"x",if('raw 1'!CK23="OK",'raw 1'!JK23,'raw 1'!CK23),"")</f>
        <v>-</v>
      </c>
      <c r="CN24" s="9" t="str">
        <f>if('raw 1'!CL23&lt;&gt;"x",if('raw 1'!CL23="OK",'raw 1'!JL23,'raw 1'!CL23),"")</f>
        <v>-</v>
      </c>
      <c r="CO24" s="9" t="str">
        <f>if('raw 1'!CM23&lt;&gt;"x",if('raw 1'!CM23="OK",'raw 1'!JM23,'raw 1'!CM23),"")</f>
        <v>-</v>
      </c>
      <c r="CP24" s="9" t="str">
        <f>if('raw 1'!CN23&lt;&gt;"x",if('raw 1'!CN23="OK",'raw 1'!JN23,'raw 1'!CN23),"")</f>
        <v>-</v>
      </c>
      <c r="CQ24" s="9" t="str">
        <f>if('raw 1'!CO23&lt;&gt;"x",if('raw 1'!CO23="OK",'raw 1'!JO23,'raw 1'!CO23),"")</f>
        <v>-</v>
      </c>
      <c r="CR24" s="9" t="str">
        <f>if('raw 1'!CP23&lt;&gt;"x",if('raw 1'!CP23="OK",'raw 1'!JP23,'raw 1'!CP23),"")</f>
        <v>-</v>
      </c>
      <c r="CS24" s="9" t="str">
        <f>if('raw 1'!CQ23&lt;&gt;"x",if('raw 1'!CQ23="OK",'raw 1'!JQ23,'raw 1'!CQ23),"")</f>
        <v>-</v>
      </c>
      <c r="CT24" s="9" t="str">
        <f>if('raw 1'!CR23&lt;&gt;"x",if('raw 1'!CR23="OK",'raw 1'!JR23,'raw 1'!CR23),"")</f>
        <v>-</v>
      </c>
      <c r="CU24" s="9" t="str">
        <f>if('raw 1'!CS23&lt;&gt;"x",if('raw 1'!CS23="OK",'raw 1'!JS23,'raw 1'!CS23),"")</f>
        <v/>
      </c>
      <c r="CV24" s="9" t="str">
        <f>if('raw 1'!CT23&lt;&gt;"x",if('raw 1'!CT23="OK",'raw 1'!JT23,'raw 1'!CT23),"")</f>
        <v>-</v>
      </c>
      <c r="CW24" s="9" t="str">
        <f>if('raw 1'!CU23&lt;&gt;"x",if('raw 1'!CU23="OK",'raw 1'!JU23,'raw 1'!CU23),"")</f>
        <v>-</v>
      </c>
      <c r="CX24" s="9" t="str">
        <f>if('raw 1'!CV23&lt;&gt;"x",if('raw 1'!CV23="OK",'raw 1'!JV23,'raw 1'!CV23),"")</f>
        <v>-</v>
      </c>
      <c r="CY24" s="9" t="str">
        <f>if('raw 1'!CW23&lt;&gt;"x",if('raw 1'!CW23="OK",'raw 1'!JW23,'raw 1'!CW23),"")</f>
        <v>-</v>
      </c>
      <c r="CZ24" s="9" t="str">
        <f>if('raw 1'!CX23&lt;&gt;"x",if('raw 1'!CX23="OK",'raw 1'!JX23,'raw 1'!CX23),"")</f>
        <v>-</v>
      </c>
      <c r="DA24" s="9" t="str">
        <f>if('raw 1'!CY23&lt;&gt;"x",if('raw 1'!CY23="OK",'raw 1'!JY23,'raw 1'!CY23),"")</f>
        <v>-</v>
      </c>
      <c r="DB24" s="9" t="str">
        <f>if('raw 1'!CZ23&lt;&gt;"x",if('raw 1'!CZ23="OK",'raw 1'!JZ23,'raw 1'!CZ23),"")</f>
        <v>-</v>
      </c>
      <c r="DC24" s="9" t="str">
        <f>if('raw 1'!DA23&lt;&gt;"x",if('raw 1'!DA23="OK",'raw 1'!KA23,'raw 1'!DA23),"")</f>
        <v>-</v>
      </c>
      <c r="DD24" s="9" t="str">
        <f>if('raw 1'!DB23&lt;&gt;"x",if('raw 1'!DB23="OK",'raw 1'!KB23,'raw 1'!DB23),"")</f>
        <v>-</v>
      </c>
      <c r="DE24" s="9" t="str">
        <f>if('raw 1'!DC23&lt;&gt;"x",if('raw 1'!DC23="OK",'raw 1'!KC23,'raw 1'!DC23),"")</f>
        <v>-</v>
      </c>
      <c r="DF24" s="9" t="str">
        <f>if('raw 1'!DD23&lt;&gt;"x",if('raw 1'!DD23="OK",'raw 1'!KD23,'raw 1'!DD23),"")</f>
        <v>-</v>
      </c>
      <c r="DG24" s="9" t="str">
        <f>if('raw 1'!DE23&lt;&gt;"x",if('raw 1'!DE23="OK",'raw 1'!KE23,'raw 1'!DE23),"")</f>
        <v>-</v>
      </c>
      <c r="DH24" s="9" t="str">
        <f>if('raw 1'!DF23&lt;&gt;"x",if('raw 1'!DF23="OK",'raw 1'!KF23,'raw 1'!DF23),"")</f>
        <v>-</v>
      </c>
      <c r="DI24" s="9" t="str">
        <f>if('raw 1'!DG23&lt;&gt;"x",if('raw 1'!DG23="OK",'raw 1'!KG23,'raw 1'!DG23),"")</f>
        <v>-</v>
      </c>
      <c r="DJ24" s="9" t="str">
        <f>if('raw 1'!DH23&lt;&gt;"x",if('raw 1'!DH23="OK",'raw 1'!KH23,'raw 1'!DH23),"")</f>
        <v>-</v>
      </c>
      <c r="DK24" s="9" t="str">
        <f>if('raw 1'!DI23&lt;&gt;"x",if('raw 1'!DI23="OK",'raw 1'!KI23,'raw 1'!DI23),"")</f>
        <v>-</v>
      </c>
      <c r="DL24" s="9" t="str">
        <f>if('raw 1'!DJ23&lt;&gt;"x",if('raw 1'!DJ23="OK",'raw 1'!KJ23,'raw 1'!DJ23),"")</f>
        <v>-</v>
      </c>
      <c r="DM24" s="9" t="str">
        <f>if('raw 1'!DK23&lt;&gt;"x",if('raw 1'!DK23="OK",'raw 1'!KK23,'raw 1'!DK23),"")</f>
        <v>-</v>
      </c>
      <c r="DN24" s="9" t="str">
        <f>if('raw 1'!DL23&lt;&gt;"x",if('raw 1'!DL23="OK",'raw 1'!KL23,'raw 1'!DL23),"")</f>
        <v>-</v>
      </c>
      <c r="DO24" s="9" t="str">
        <f>if('raw 1'!DM23&lt;&gt;"x",if('raw 1'!DM23="OK",'raw 1'!KM23,'raw 1'!DM23),"")</f>
        <v>-</v>
      </c>
      <c r="DP24" s="9" t="str">
        <f>if('raw 1'!DN23&lt;&gt;"x",if('raw 1'!DN23="OK",'raw 1'!KN23,'raw 1'!DN23),"")</f>
        <v>-</v>
      </c>
      <c r="DQ24" s="9" t="str">
        <f>if('raw 1'!DO23&lt;&gt;"x",if('raw 1'!DO23="OK",'raw 1'!KO23,'raw 1'!DO23),"")</f>
        <v>-</v>
      </c>
      <c r="DR24" s="9" t="str">
        <f>if('raw 1'!DP23&lt;&gt;"x",if('raw 1'!DP23="OK",'raw 1'!KP23,'raw 1'!DP23),"")</f>
        <v>-</v>
      </c>
      <c r="DS24" s="9" t="str">
        <f>if('raw 1'!DQ23&lt;&gt;"x",if('raw 1'!DQ23="OK",'raw 1'!KQ23,'raw 1'!DQ23),"")</f>
        <v>-</v>
      </c>
      <c r="DT24" s="9" t="str">
        <f>if('raw 1'!DR23&lt;&gt;"x",if('raw 1'!DR23="OK",'raw 1'!KR23,'raw 1'!DR23),"")</f>
        <v>-</v>
      </c>
      <c r="DU24" s="9" t="str">
        <f>if('raw 1'!DS23&lt;&gt;"x",if('raw 1'!DS23="OK",'raw 1'!KS23,'raw 1'!DS23),"")</f>
        <v>-</v>
      </c>
      <c r="DV24" s="9" t="str">
        <f>if('raw 1'!DT23&lt;&gt;"x",if('raw 1'!DT23="OK",'raw 1'!KT23,'raw 1'!DT23),"")</f>
        <v>-</v>
      </c>
      <c r="DW24" s="9" t="str">
        <f>if('raw 1'!DU23&lt;&gt;"x",if('raw 1'!DU23="OK",'raw 1'!KU23,'raw 1'!DU23),"")</f>
        <v>-</v>
      </c>
      <c r="DX24" s="9" t="str">
        <f>if('raw 1'!DV23&lt;&gt;"x",if('raw 1'!DV23="OK",'raw 1'!KV23,'raw 1'!DV23),"")</f>
        <v>-</v>
      </c>
      <c r="DY24" s="9" t="str">
        <f>if('raw 1'!DW23&lt;&gt;"x",if('raw 1'!DW23="OK",'raw 1'!KW23,'raw 1'!DW23),"")</f>
        <v>-</v>
      </c>
      <c r="DZ24" s="9" t="str">
        <f>if('raw 1'!DX23&lt;&gt;"x",if('raw 1'!DX23="OK",'raw 1'!KX23,'raw 1'!DX23),"")</f>
        <v>-</v>
      </c>
      <c r="EA24" s="9" t="str">
        <f>if('raw 1'!DY23&lt;&gt;"x",if('raw 1'!DY23="OK",'raw 1'!KY23,'raw 1'!DY23),"")</f>
        <v>-</v>
      </c>
      <c r="EB24" s="9" t="str">
        <f>if('raw 1'!DZ23&lt;&gt;"x",if('raw 1'!DZ23="OK",'raw 1'!KZ23,'raw 1'!DZ23),"")</f>
        <v/>
      </c>
      <c r="EC24" s="9">
        <f>if('raw 1'!EA23&lt;&gt;"x",if('raw 1'!EA23="OK",'raw 1'!LA23,'raw 1'!EA23),"")</f>
        <v>1</v>
      </c>
      <c r="ED24" s="9">
        <f>if('raw 1'!EB23&lt;&gt;"x",if('raw 1'!EB23="OK",'raw 1'!LB23,'raw 1'!EB23),"")</f>
        <v>1</v>
      </c>
      <c r="EE24" s="9">
        <f>if('raw 1'!EC23&lt;&gt;"x",if('raw 1'!EC23="OK",'raw 1'!LC23,'raw 1'!EC23),"")</f>
        <v>1</v>
      </c>
      <c r="EF24" s="9">
        <f>if('raw 1'!ED23&lt;&gt;"x",if('raw 1'!ED23="OK",'raw 1'!LD23,'raw 1'!ED23),"")</f>
        <v>1</v>
      </c>
      <c r="EG24" s="9">
        <f>if('raw 1'!EE23&lt;&gt;"x",if('raw 1'!EE23="OK",'raw 1'!LE23,'raw 1'!EE23),"")</f>
        <v>1</v>
      </c>
      <c r="EH24" s="9">
        <f>if('raw 1'!EF23&lt;&gt;"x",if('raw 1'!EF23="OK",'raw 1'!LF23,'raw 1'!EF23),"")</f>
        <v>1</v>
      </c>
      <c r="EI24" s="9">
        <f>if('raw 1'!EG23&lt;&gt;"x",if('raw 1'!EG23="OK",'raw 1'!LG23,'raw 1'!EG23),"")</f>
        <v>1</v>
      </c>
      <c r="EJ24" s="9">
        <f>if('raw 1'!EH23&lt;&gt;"x",if('raw 1'!EH23="OK",'raw 1'!LH23,'raw 1'!EH23),"")</f>
        <v>1</v>
      </c>
      <c r="EK24" s="9">
        <f>if('raw 1'!EI23&lt;&gt;"x",if('raw 1'!EI23="OK",'raw 1'!LI23,'raw 1'!EI23),"")</f>
        <v>1</v>
      </c>
      <c r="EL24" s="9">
        <f>if('raw 1'!EJ23&lt;&gt;"x",if('raw 1'!EJ23="OK",'raw 1'!LJ23,'raw 1'!EJ23),"")</f>
        <v>1</v>
      </c>
      <c r="EM24" s="9">
        <f>if('raw 1'!EK23&lt;&gt;"x",if('raw 1'!EK23="OK",'raw 1'!LK23,'raw 1'!EK23),"")</f>
        <v>1</v>
      </c>
      <c r="EN24" s="9">
        <f>if('raw 1'!EL23&lt;&gt;"x",if('raw 1'!EL23="OK",'raw 1'!LL23,'raw 1'!EL23),"")</f>
        <v>1</v>
      </c>
      <c r="EO24" s="9">
        <f>if('raw 1'!EM23&lt;&gt;"x",if('raw 1'!EM23="OK",'raw 1'!LM23,'raw 1'!EM23),"")</f>
        <v>1</v>
      </c>
      <c r="EP24" s="9">
        <f>if('raw 1'!EN23&lt;&gt;"x",if('raw 1'!EN23="OK",'raw 1'!LN23,'raw 1'!EN23),"")</f>
        <v>1</v>
      </c>
      <c r="EQ24" s="9">
        <f>if('raw 1'!EO23&lt;&gt;"x",if('raw 1'!EO23="OK",'raw 1'!LO23,'raw 1'!EO23),"")</f>
        <v>1</v>
      </c>
      <c r="ER24" s="9">
        <f>if('raw 1'!EP23&lt;&gt;"x",if('raw 1'!EP23="OK",'raw 1'!LP23,'raw 1'!EP23),"")</f>
        <v>1</v>
      </c>
      <c r="ES24" s="9" t="str">
        <f>if('raw 1'!EQ23&lt;&gt;"x",if('raw 1'!EQ23="OK",'raw 1'!LQ23,'raw 1'!EQ23),"")</f>
        <v/>
      </c>
      <c r="ET24" s="9" t="str">
        <f>if('raw 1'!ER23&lt;&gt;"x",if('raw 1'!ER23="OK",'raw 1'!LR23,'raw 1'!ER23),"")</f>
        <v>WA</v>
      </c>
      <c r="EU24" s="9">
        <f>if('raw 1'!ES23&lt;&gt;"x",if('raw 1'!ES23="OK",'raw 1'!LS23,'raw 1'!ES23),"")</f>
        <v>1</v>
      </c>
      <c r="EV24" s="9">
        <f>if('raw 1'!ET23&lt;&gt;"x",if('raw 1'!ET23="OK",'raw 1'!LT23,'raw 1'!ET23),"")</f>
        <v>1</v>
      </c>
      <c r="EW24" s="9">
        <f>if('raw 1'!EU23&lt;&gt;"x",if('raw 1'!EU23="OK",'raw 1'!LU23,'raw 1'!EU23),"")</f>
        <v>1</v>
      </c>
      <c r="EX24" s="9">
        <f>if('raw 1'!EV23&lt;&gt;"x",if('raw 1'!EV23="OK",'raw 1'!LV23,'raw 1'!EV23),"")</f>
        <v>1</v>
      </c>
      <c r="EY24" s="9">
        <f>if('raw 1'!EW23&lt;&gt;"x",if('raw 1'!EW23="OK",'raw 1'!LW23,'raw 1'!EW23),"")</f>
        <v>1</v>
      </c>
      <c r="EZ24" s="9" t="str">
        <f>if('raw 1'!EX23&lt;&gt;"x",if('raw 1'!EX23="OK",'raw 1'!LX23,'raw 1'!EX23),"")</f>
        <v>WA</v>
      </c>
      <c r="FA24" s="9" t="str">
        <f>if('raw 1'!EY23&lt;&gt;"x",if('raw 1'!EY23="OK",'raw 1'!LY23,'raw 1'!EY23),"")</f>
        <v>WA</v>
      </c>
      <c r="FB24" s="9" t="str">
        <f>if('raw 1'!EZ23&lt;&gt;"x",if('raw 1'!EZ23="OK",'raw 1'!LZ23,'raw 1'!EZ23),"")</f>
        <v>WA</v>
      </c>
      <c r="FC24" s="9" t="str">
        <f>if('raw 1'!FA23&lt;&gt;"x",if('raw 1'!FA23="OK",'raw 1'!MA23,'raw 1'!FA23),"")</f>
        <v>WA</v>
      </c>
      <c r="FD24" s="9">
        <f>if('raw 1'!FB23&lt;&gt;"x",if('raw 1'!FB23="OK",'raw 1'!MB23,'raw 1'!FB23),"")</f>
        <v>1</v>
      </c>
      <c r="FE24" s="9" t="str">
        <f>if('raw 1'!FC23&lt;&gt;"x",if('raw 1'!FC23="OK",'raw 1'!MC23,'raw 1'!FC23),"")</f>
        <v>WA</v>
      </c>
      <c r="FF24" s="9" t="str">
        <f>if('raw 1'!FD23&lt;&gt;"x",if('raw 1'!FD23="OK",'raw 1'!MD23,'raw 1'!FD23),"")</f>
        <v>WA</v>
      </c>
      <c r="FG24" s="9" t="str">
        <f>if('raw 1'!FE23&lt;&gt;"x",if('raw 1'!FE23="OK",'raw 1'!ME23,'raw 1'!FE23),"")</f>
        <v>WA</v>
      </c>
      <c r="FH24" s="9" t="str">
        <f>if('raw 1'!FF23&lt;&gt;"x",if('raw 1'!FF23="OK",'raw 1'!MF23,'raw 1'!FF23),"")</f>
        <v>WA</v>
      </c>
      <c r="FI24" s="9" t="str">
        <f>if('raw 1'!FG23&lt;&gt;"x",if('raw 1'!FG23="OK",'raw 1'!MG23,'raw 1'!FG23),"")</f>
        <v>WA</v>
      </c>
      <c r="FJ24" s="9" t="str">
        <f>if('raw 1'!FH23&lt;&gt;"x",if('raw 1'!FH23="OK",'raw 1'!MH23,'raw 1'!FH23),"")</f>
        <v>WA</v>
      </c>
      <c r="FK24" s="9" t="str">
        <f>if('raw 1'!FI23&lt;&gt;"x",if('raw 1'!FI23="OK",'raw 1'!MI23,'raw 1'!FI23),"")</f>
        <v>WA</v>
      </c>
      <c r="FL24" s="9" t="str">
        <f>if('raw 1'!FJ23&lt;&gt;"x",if('raw 1'!FJ23="OK",'raw 1'!MJ23,'raw 1'!FJ23),"")</f>
        <v>WA</v>
      </c>
      <c r="FM24" s="9" t="str">
        <f>if('raw 1'!FK23&lt;&gt;"x",if('raw 1'!FK23="OK",'raw 1'!MK23,'raw 1'!FK23),"")</f>
        <v>WA</v>
      </c>
      <c r="FN24" s="9">
        <f>if('raw 1'!FL23&lt;&gt;"x",if('raw 1'!FL23="OK",'raw 1'!ML23,'raw 1'!FL23),"")</f>
        <v>1</v>
      </c>
      <c r="FO24" s="9" t="str">
        <f>if('raw 1'!FM23&lt;&gt;"x",if('raw 1'!FM23="OK",'raw 1'!MM23,'raw 1'!FM23),"")</f>
        <v>WA</v>
      </c>
      <c r="FP24" s="9" t="str">
        <f>if('raw 1'!FN23&lt;&gt;"x",if('raw 1'!FN23="OK",'raw 1'!MN23,'raw 1'!FN23),"")</f>
        <v>WA</v>
      </c>
      <c r="FQ24" s="9" t="str">
        <f>if('raw 1'!FO23&lt;&gt;"x",if('raw 1'!FO23="OK",'raw 1'!MO23,'raw 1'!FO23),"")</f>
        <v>WA</v>
      </c>
      <c r="FR24" s="9" t="str">
        <f>if('raw 1'!FP23&lt;&gt;"x",if('raw 1'!FP23="OK",'raw 1'!MP23,'raw 1'!FP23),"")</f>
        <v>WA</v>
      </c>
      <c r="FS24" s="9" t="str">
        <f>if('raw 1'!FQ23&lt;&gt;"x",if('raw 1'!FQ23="OK",'raw 1'!MQ23,'raw 1'!FQ23),"")</f>
        <v>WA</v>
      </c>
      <c r="FT24" s="9" t="str">
        <f>if('raw 1'!FR23&lt;&gt;"x",if('raw 1'!FR23="OK",'raw 1'!MR23,'raw 1'!FR23),"")</f>
        <v>WA</v>
      </c>
      <c r="FU24" s="9" t="str">
        <f>if('raw 1'!FS23&lt;&gt;"x",if('raw 1'!FS23="OK",'raw 1'!MS23,'raw 1'!FS23),"")</f>
        <v>WA</v>
      </c>
      <c r="FV24" s="9" t="str">
        <f>if('raw 1'!FT23&lt;&gt;"x",if('raw 1'!FT23="OK",'raw 1'!MT23,'raw 1'!FT23),"")</f>
        <v/>
      </c>
      <c r="FW24" s="9">
        <f>if('raw 1'!FU23&lt;&gt;"x",if('raw 1'!FU23="OK",'raw 1'!MU23,'raw 1'!FU23),"")</f>
        <v>1</v>
      </c>
      <c r="FX24" s="9">
        <f>if('raw 1'!FV23&lt;&gt;"x",if('raw 1'!FV23="OK",'raw 1'!MV23,'raw 1'!FV23),"")</f>
        <v>1</v>
      </c>
      <c r="FY24" s="9">
        <f>if('raw 1'!FW23&lt;&gt;"x",if('raw 1'!FW23="OK",'raw 1'!MW23,'raw 1'!FW23),"")</f>
        <v>1</v>
      </c>
      <c r="FZ24" s="9">
        <f>if('raw 1'!FX23&lt;&gt;"x",if('raw 1'!FX23="OK",'raw 1'!MX23,'raw 1'!FX23),"")</f>
        <v>1</v>
      </c>
      <c r="GA24" s="9">
        <f>if('raw 1'!FY23&lt;&gt;"x",if('raw 1'!FY23="OK",'raw 1'!MY23,'raw 1'!FY23),"")</f>
        <v>1</v>
      </c>
      <c r="GB24" s="9" t="str">
        <f>if('raw 1'!FZ23&lt;&gt;"x",if('raw 1'!FZ23="OK",'raw 1'!MZ23,'raw 1'!FZ23),"")</f>
        <v>WA</v>
      </c>
      <c r="GC24" s="9" t="str">
        <f>if('raw 1'!GA23&lt;&gt;"x",if('raw 1'!GA23="OK",'raw 1'!NA23,'raw 1'!GA23),"")</f>
        <v>WA</v>
      </c>
      <c r="GD24" s="9" t="str">
        <f>if('raw 1'!GB23&lt;&gt;"x",if('raw 1'!GB23="OK",'raw 1'!NB23,'raw 1'!GB23),"")</f>
        <v>WA</v>
      </c>
      <c r="GE24" s="9" t="str">
        <f>if('raw 1'!GC23&lt;&gt;"x",if('raw 1'!GC23="OK",'raw 1'!NC23,'raw 1'!GC23),"")</f>
        <v>WA</v>
      </c>
      <c r="GF24" s="9" t="str">
        <f>if('raw 1'!GD23&lt;&gt;"x",if('raw 1'!GD23="OK",'raw 1'!ND23,'raw 1'!GD23),"")</f>
        <v>WA</v>
      </c>
      <c r="GG24" s="9" t="str">
        <f>if('raw 1'!GE23&lt;&gt;"x",if('raw 1'!GE23="OK",'raw 1'!NE23,'raw 1'!GE23),"")</f>
        <v>WA</v>
      </c>
      <c r="GH24" s="9">
        <f>if('raw 1'!GF23&lt;&gt;"x",if('raw 1'!GF23="OK",'raw 1'!NF23,'raw 1'!GF23),"")</f>
        <v>1</v>
      </c>
      <c r="GI24" s="9">
        <f>if('raw 1'!GG23&lt;&gt;"x",if('raw 1'!GG23="OK",'raw 1'!NG23,'raw 1'!GG23),"")</f>
        <v>1</v>
      </c>
      <c r="GJ24" s="9">
        <f>if('raw 1'!GH23&lt;&gt;"x",if('raw 1'!GH23="OK",'raw 1'!NH23,'raw 1'!GH23),"")</f>
        <v>1</v>
      </c>
      <c r="GK24" s="9">
        <f>if('raw 1'!GI23&lt;&gt;"x",if('raw 1'!GI23="OK",'raw 1'!NI23,'raw 1'!GI23),"")</f>
        <v>1</v>
      </c>
      <c r="GL24" s="9">
        <f>if('raw 1'!GJ23&lt;&gt;"x",if('raw 1'!GJ23="OK",'raw 1'!NJ23,'raw 1'!GJ23),"")</f>
        <v>1</v>
      </c>
      <c r="GM24" s="9" t="str">
        <f>if('raw 1'!GK23&lt;&gt;"x",if('raw 1'!GK23="OK",'raw 1'!NK23,'raw 1'!GK23),"")</f>
        <v>WA</v>
      </c>
      <c r="GN24" s="9" t="str">
        <f>if('raw 1'!GL23&lt;&gt;"x",if('raw 1'!GL23="OK",'raw 1'!NL23,'raw 1'!GL23),"")</f>
        <v>WA</v>
      </c>
      <c r="GO24" s="9" t="str">
        <f>if('raw 1'!GM23&lt;&gt;"x",if('raw 1'!GM23="OK",'raw 1'!NM23,'raw 1'!GM23),"")</f>
        <v>WA</v>
      </c>
      <c r="GP24" s="9" t="str">
        <f>if('raw 1'!GN23&lt;&gt;"x",if('raw 1'!GN23="OK",'raw 1'!NN23,'raw 1'!GN23),"")</f>
        <v>WA</v>
      </c>
      <c r="GQ24" s="9" t="str">
        <f>if('raw 1'!GO23&lt;&gt;"x",if('raw 1'!GO23="OK",'raw 1'!NO23,'raw 1'!GO23),"")</f>
        <v>WA</v>
      </c>
      <c r="GR24" s="9" t="str">
        <f>if('raw 1'!GP23&lt;&gt;"x",if('raw 1'!GP23="OK",'raw 1'!NP23,'raw 1'!GP23),"")</f>
        <v>WA</v>
      </c>
      <c r="GS24" s="9" t="str">
        <f>if('raw 1'!GQ23&lt;&gt;"x",if('raw 1'!GQ23="OK",'raw 1'!NQ23,'raw 1'!GQ23),"")</f>
        <v>WA</v>
      </c>
      <c r="GT24" s="9" t="str">
        <f>if('raw 1'!GR23&lt;&gt;"x",if('raw 1'!GR23="OK",'raw 1'!NR23,'raw 1'!GR23),"")</f>
        <v>WA</v>
      </c>
      <c r="GU24" s="9" t="str">
        <f>if('raw 1'!GS23&lt;&gt;"x",if('raw 1'!GS23="OK",'raw 1'!NS23,'raw 1'!GS23),"")</f>
        <v/>
      </c>
    </row>
    <row r="25">
      <c r="A25" s="5"/>
      <c r="B25" s="5"/>
      <c r="C25" s="5" t="str">
        <f>if(B25="d","diskv. iz ciklusa",if(B25="d1","diskv. iz kruga",if($E25="ODOBREN",(if(countif(H:H,"="&amp;H25)=1,countif(H:H,"&gt;"&amp;H25)+1,concatenate(countif(H:H,"&gt;"&amp;H25)+1," - ",countif(H:H,"&gt;="&amp;H25)))),empty)))</f>
        <v>22 - 23</v>
      </c>
      <c r="D25" s="6" t="str">
        <f>'raw 1'!B24</f>
        <v>mikigrubic</v>
      </c>
      <c r="E25" s="6" t="str">
        <f>'raw 1'!F24</f>
        <v>ODOBREN</v>
      </c>
      <c r="F25" s="6" t="str">
        <f>if($E25="ODOBREN",'raw 1'!C24,"")</f>
        <v>Miroslav</v>
      </c>
      <c r="G25" s="6" t="str">
        <f>if($E25="ODOBREN",'raw 1'!D24,"")</f>
        <v>Grubić</v>
      </c>
      <c r="H25" s="7">
        <f>if($E25="ODOBREN",I25,empty)</f>
        <v>145</v>
      </c>
      <c r="I25" s="7">
        <f>if(B25&lt;&gt;"d",IF(M25 = "A", SUM(R25:T25), SUM(O25:Q25)),empty)</f>
        <v>145</v>
      </c>
      <c r="J25" s="6" t="str">
        <f>if($E25="ODOBREN",'raw 1'!G24,"")</f>
        <v>Novi Sad</v>
      </c>
      <c r="K25" s="6" t="str">
        <f>if($E25="ODOBREN",'raw 1'!H24,"")</f>
        <v>Gimnazija Jovan Jovanović Zmaj</v>
      </c>
      <c r="L25" s="6" t="str">
        <f>if($E25="ODOBREN",'raw 1'!I24,"")</f>
        <v>II</v>
      </c>
      <c r="M25" s="6" t="str">
        <f>if($E25="ODOBREN",'raw 1'!J24,"")</f>
        <v>A</v>
      </c>
      <c r="N25" s="6" t="str">
        <f>if($E25="ODOBREN",'raw 1'!K25,"")</f>
        <v>Ivan Drecun</v>
      </c>
      <c r="O25" s="8" t="str">
        <f>'raw 1'!M24</f>
        <v>-</v>
      </c>
      <c r="P25" s="9" t="str">
        <f>'raw 1'!N24</f>
        <v>-</v>
      </c>
      <c r="Q25" s="9" t="str">
        <f>'raw 1'!O24</f>
        <v>-</v>
      </c>
      <c r="R25" s="9">
        <f>'raw 1'!P24</f>
        <v>100</v>
      </c>
      <c r="S25" s="9">
        <f>'raw 1'!Q24</f>
        <v>11</v>
      </c>
      <c r="T25" s="9">
        <f>'raw 1'!R24</f>
        <v>34</v>
      </c>
      <c r="U25" s="9" t="str">
        <f>if('raw 1'!S24&lt;&gt;"x",if('raw 1'!S24="OK",'raw 1'!GS24,'raw 1'!S24),"")</f>
        <v/>
      </c>
      <c r="V25" s="9" t="str">
        <f>if('raw 1'!T24&lt;&gt;"x",if('raw 1'!T24="OK",'raw 1'!GT24,'raw 1'!T24),"")</f>
        <v/>
      </c>
      <c r="W25" s="9" t="str">
        <f>if('raw 1'!U24&lt;&gt;"x",if('raw 1'!U24="OK",'raw 1'!GU24,'raw 1'!U24),"")</f>
        <v>-</v>
      </c>
      <c r="X25" s="9" t="str">
        <f>if('raw 1'!V24&lt;&gt;"x",if('raw 1'!V24="OK",'raw 1'!GV24,'raw 1'!V24),"")</f>
        <v>-</v>
      </c>
      <c r="Y25" s="9" t="str">
        <f>if('raw 1'!W24&lt;&gt;"x",if('raw 1'!W24="OK",'raw 1'!GW24,'raw 1'!W24),"")</f>
        <v>-</v>
      </c>
      <c r="Z25" s="9" t="str">
        <f>if('raw 1'!X24&lt;&gt;"x",if('raw 1'!X24="OK",'raw 1'!GX24,'raw 1'!X24),"")</f>
        <v>-</v>
      </c>
      <c r="AA25" s="9" t="str">
        <f>if('raw 1'!Y24&lt;&gt;"x",if('raw 1'!Y24="OK",'raw 1'!GY24,'raw 1'!Y24),"")</f>
        <v>-</v>
      </c>
      <c r="AB25" s="9" t="str">
        <f>if('raw 1'!Z24&lt;&gt;"x",if('raw 1'!Z24="OK",'raw 1'!GZ24,'raw 1'!Z24),"")</f>
        <v>-</v>
      </c>
      <c r="AC25" s="9" t="str">
        <f>if('raw 1'!AA24&lt;&gt;"x",if('raw 1'!AA24="OK",'raw 1'!HA24,'raw 1'!AA24),"")</f>
        <v>-</v>
      </c>
      <c r="AD25" s="9" t="str">
        <f>if('raw 1'!AB24&lt;&gt;"x",if('raw 1'!AB24="OK",'raw 1'!HB24,'raw 1'!AB24),"")</f>
        <v>-</v>
      </c>
      <c r="AE25" s="9" t="str">
        <f>if('raw 1'!AC24&lt;&gt;"x",if('raw 1'!AC24="OK",'raw 1'!HC24,'raw 1'!AC24),"")</f>
        <v>-</v>
      </c>
      <c r="AF25" s="9" t="str">
        <f>if('raw 1'!AD24&lt;&gt;"x",if('raw 1'!AD24="OK",'raw 1'!HD24,'raw 1'!AD24),"")</f>
        <v>-</v>
      </c>
      <c r="AG25" s="9" t="str">
        <f>if('raw 1'!AE24&lt;&gt;"x",if('raw 1'!AE24="OK",'raw 1'!HE24,'raw 1'!AE24),"")</f>
        <v>-</v>
      </c>
      <c r="AH25" s="9" t="str">
        <f>if('raw 1'!AF24&lt;&gt;"x",if('raw 1'!AF24="OK",'raw 1'!HF24,'raw 1'!AF24),"")</f>
        <v>-</v>
      </c>
      <c r="AI25" s="9" t="str">
        <f>if('raw 1'!AG24&lt;&gt;"x",if('raw 1'!AG24="OK",'raw 1'!HG24,'raw 1'!AG24),"")</f>
        <v>-</v>
      </c>
      <c r="AJ25" s="9" t="str">
        <f>if('raw 1'!AH24&lt;&gt;"x",if('raw 1'!AH24="OK",'raw 1'!HH24,'raw 1'!AH24),"")</f>
        <v>-</v>
      </c>
      <c r="AK25" s="9" t="str">
        <f>if('raw 1'!AI24&lt;&gt;"x",if('raw 1'!AI24="OK",'raw 1'!HI24,'raw 1'!AI24),"")</f>
        <v>-</v>
      </c>
      <c r="AL25" s="9" t="str">
        <f>if('raw 1'!AJ24&lt;&gt;"x",if('raw 1'!AJ24="OK",'raw 1'!HJ24,'raw 1'!AJ24),"")</f>
        <v>-</v>
      </c>
      <c r="AM25" s="9" t="str">
        <f>if('raw 1'!AK24&lt;&gt;"x",if('raw 1'!AK24="OK",'raw 1'!HK24,'raw 1'!AK24),"")</f>
        <v>-</v>
      </c>
      <c r="AN25" s="9" t="str">
        <f>if('raw 1'!AL24&lt;&gt;"x",if('raw 1'!AL24="OK",'raw 1'!HL24,'raw 1'!AL24),"")</f>
        <v>-</v>
      </c>
      <c r="AO25" s="9" t="str">
        <f>if('raw 1'!AM24&lt;&gt;"x",if('raw 1'!AM24="OK",'raw 1'!HM24,'raw 1'!AM24),"")</f>
        <v>-</v>
      </c>
      <c r="AP25" s="9" t="str">
        <f>if('raw 1'!AN24&lt;&gt;"x",if('raw 1'!AN24="OK",'raw 1'!HN24,'raw 1'!AN24),"")</f>
        <v>-</v>
      </c>
      <c r="AQ25" s="9" t="str">
        <f>if('raw 1'!AO24&lt;&gt;"x",if('raw 1'!AO24="OK",'raw 1'!HO24,'raw 1'!AO24),"")</f>
        <v>-</v>
      </c>
      <c r="AR25" s="9" t="str">
        <f>if('raw 1'!AP24&lt;&gt;"x",if('raw 1'!AP24="OK",'raw 1'!HP24,'raw 1'!AP24),"")</f>
        <v>-</v>
      </c>
      <c r="AS25" s="9" t="str">
        <f>if('raw 1'!AQ24&lt;&gt;"x",if('raw 1'!AQ24="OK",'raw 1'!HQ24,'raw 1'!AQ24),"")</f>
        <v>-</v>
      </c>
      <c r="AT25" s="9" t="str">
        <f>if('raw 1'!AR24&lt;&gt;"x",if('raw 1'!AR24="OK",'raw 1'!HR24,'raw 1'!AR24),"")</f>
        <v>-</v>
      </c>
      <c r="AU25" s="9" t="str">
        <f>if('raw 1'!AS24&lt;&gt;"x",if('raw 1'!AS24="OK",'raw 1'!HS24,'raw 1'!AS24),"")</f>
        <v>-</v>
      </c>
      <c r="AV25" s="9" t="str">
        <f>if('raw 1'!AT24&lt;&gt;"x",if('raw 1'!AT24="OK",'raw 1'!HT24,'raw 1'!AT24),"")</f>
        <v>-</v>
      </c>
      <c r="AW25" s="9" t="str">
        <f>if('raw 1'!AU24&lt;&gt;"x",if('raw 1'!AU24="OK",'raw 1'!HU24,'raw 1'!AU24),"")</f>
        <v>-</v>
      </c>
      <c r="AX25" s="9" t="str">
        <f>if('raw 1'!AV24&lt;&gt;"x",if('raw 1'!AV24="OK",'raw 1'!HV24,'raw 1'!AV24),"")</f>
        <v>-</v>
      </c>
      <c r="AY25" s="9" t="str">
        <f>if('raw 1'!AW24&lt;&gt;"x",if('raw 1'!AW24="OK",'raw 1'!HW24,'raw 1'!AW24),"")</f>
        <v>-</v>
      </c>
      <c r="AZ25" s="9" t="str">
        <f>if('raw 1'!AX24&lt;&gt;"x",if('raw 1'!AX24="OK",'raw 1'!HX24,'raw 1'!AX24),"")</f>
        <v>-</v>
      </c>
      <c r="BA25" s="9" t="str">
        <f>if('raw 1'!AY24&lt;&gt;"x",if('raw 1'!AY24="OK",'raw 1'!HY24,'raw 1'!AY24),"")</f>
        <v>-</v>
      </c>
      <c r="BB25" s="9" t="str">
        <f>if('raw 1'!AZ24&lt;&gt;"x",if('raw 1'!AZ24="OK",'raw 1'!HZ24,'raw 1'!AZ24),"")</f>
        <v>-</v>
      </c>
      <c r="BC25" s="9" t="str">
        <f>if('raw 1'!BA24&lt;&gt;"x",if('raw 1'!BA24="OK",'raw 1'!IA24,'raw 1'!BA24),"")</f>
        <v>-</v>
      </c>
      <c r="BD25" s="9" t="str">
        <f>if('raw 1'!BB24&lt;&gt;"x",if('raw 1'!BB24="OK",'raw 1'!IB24,'raw 1'!BB24),"")</f>
        <v>-</v>
      </c>
      <c r="BE25" s="9" t="str">
        <f>if('raw 1'!BC24&lt;&gt;"x",if('raw 1'!BC24="OK",'raw 1'!IC24,'raw 1'!BC24),"")</f>
        <v>-</v>
      </c>
      <c r="BF25" s="9" t="str">
        <f>if('raw 1'!BD24&lt;&gt;"x",if('raw 1'!BD24="OK",'raw 1'!ID24,'raw 1'!BD24),"")</f>
        <v>-</v>
      </c>
      <c r="BG25" s="9" t="str">
        <f>if('raw 1'!BE24&lt;&gt;"x",if('raw 1'!BE24="OK",'raw 1'!IE24,'raw 1'!BE24),"")</f>
        <v>-</v>
      </c>
      <c r="BH25" s="9" t="str">
        <f>if('raw 1'!BF24&lt;&gt;"x",if('raw 1'!BF24="OK",'raw 1'!IF24,'raw 1'!BF24),"")</f>
        <v>-</v>
      </c>
      <c r="BI25" s="9" t="str">
        <f>if('raw 1'!BG24&lt;&gt;"x",if('raw 1'!BG24="OK",'raw 1'!IG24,'raw 1'!BG24),"")</f>
        <v>-</v>
      </c>
      <c r="BJ25" s="9" t="str">
        <f>if('raw 1'!BH24&lt;&gt;"x",if('raw 1'!BH24="OK",'raw 1'!IH24,'raw 1'!BH24),"")</f>
        <v>-</v>
      </c>
      <c r="BK25" s="9" t="str">
        <f>if('raw 1'!BI24&lt;&gt;"x",if('raw 1'!BI24="OK",'raw 1'!II24,'raw 1'!BI24),"")</f>
        <v>-</v>
      </c>
      <c r="BL25" s="9" t="str">
        <f>if('raw 1'!BJ24&lt;&gt;"x",if('raw 1'!BJ24="OK",'raw 1'!IJ24,'raw 1'!BJ24),"")</f>
        <v>-</v>
      </c>
      <c r="BM25" s="9" t="str">
        <f>if('raw 1'!BK24&lt;&gt;"x",if('raw 1'!BK24="OK",'raw 1'!IK24,'raw 1'!BK24),"")</f>
        <v/>
      </c>
      <c r="BN25" s="9" t="str">
        <f>if('raw 1'!BL24&lt;&gt;"x",if('raw 1'!BL24="OK",'raw 1'!IL24,'raw 1'!BL24),"")</f>
        <v>-</v>
      </c>
      <c r="BO25" s="9" t="str">
        <f>if('raw 1'!BM24&lt;&gt;"x",if('raw 1'!BM24="OK",'raw 1'!IM24,'raw 1'!BM24),"")</f>
        <v>-</v>
      </c>
      <c r="BP25" s="9" t="str">
        <f>if('raw 1'!BN24&lt;&gt;"x",if('raw 1'!BN24="OK",'raw 1'!IN24,'raw 1'!BN24),"")</f>
        <v>-</v>
      </c>
      <c r="BQ25" s="9" t="str">
        <f>if('raw 1'!BO24&lt;&gt;"x",if('raw 1'!BO24="OK",'raw 1'!IO24,'raw 1'!BO24),"")</f>
        <v>-</v>
      </c>
      <c r="BR25" s="9" t="str">
        <f>if('raw 1'!BP24&lt;&gt;"x",if('raw 1'!BP24="OK",'raw 1'!IP24,'raw 1'!BP24),"")</f>
        <v>-</v>
      </c>
      <c r="BS25" s="9" t="str">
        <f>if('raw 1'!BQ24&lt;&gt;"x",if('raw 1'!BQ24="OK",'raw 1'!IQ24,'raw 1'!BQ24),"")</f>
        <v>-</v>
      </c>
      <c r="BT25" s="9" t="str">
        <f>if('raw 1'!BR24&lt;&gt;"x",if('raw 1'!BR24="OK",'raw 1'!IR24,'raw 1'!BR24),"")</f>
        <v>-</v>
      </c>
      <c r="BU25" s="9" t="str">
        <f>if('raw 1'!BS24&lt;&gt;"x",if('raw 1'!BS24="OK",'raw 1'!IS24,'raw 1'!BS24),"")</f>
        <v>-</v>
      </c>
      <c r="BV25" s="9" t="str">
        <f>if('raw 1'!BT24&lt;&gt;"x",if('raw 1'!BT24="OK",'raw 1'!IT24,'raw 1'!BT24),"")</f>
        <v>-</v>
      </c>
      <c r="BW25" s="9" t="str">
        <f>if('raw 1'!BU24&lt;&gt;"x",if('raw 1'!BU24="OK",'raw 1'!IU24,'raw 1'!BU24),"")</f>
        <v>-</v>
      </c>
      <c r="BX25" s="9" t="str">
        <f>if('raw 1'!BV24&lt;&gt;"x",if('raw 1'!BV24="OK",'raw 1'!IV24,'raw 1'!BV24),"")</f>
        <v>-</v>
      </c>
      <c r="BY25" s="9" t="str">
        <f>if('raw 1'!BW24&lt;&gt;"x",if('raw 1'!BW24="OK",'raw 1'!IW24,'raw 1'!BW24),"")</f>
        <v>-</v>
      </c>
      <c r="BZ25" s="9" t="str">
        <f>if('raw 1'!BX24&lt;&gt;"x",if('raw 1'!BX24="OK",'raw 1'!IX24,'raw 1'!BX24),"")</f>
        <v>-</v>
      </c>
      <c r="CA25" s="9" t="str">
        <f>if('raw 1'!BY24&lt;&gt;"x",if('raw 1'!BY24="OK",'raw 1'!IY24,'raw 1'!BY24),"")</f>
        <v>-</v>
      </c>
      <c r="CB25" s="9" t="str">
        <f>if('raw 1'!BZ24&lt;&gt;"x",if('raw 1'!BZ24="OK",'raw 1'!IZ24,'raw 1'!BZ24),"")</f>
        <v>-</v>
      </c>
      <c r="CC25" s="9" t="str">
        <f>if('raw 1'!CA24&lt;&gt;"x",if('raw 1'!CA24="OK",'raw 1'!JA24,'raw 1'!CA24),"")</f>
        <v>-</v>
      </c>
      <c r="CD25" s="9" t="str">
        <f>if('raw 1'!CB24&lt;&gt;"x",if('raw 1'!CB24="OK",'raw 1'!JB24,'raw 1'!CB24),"")</f>
        <v>-</v>
      </c>
      <c r="CE25" s="9" t="str">
        <f>if('raw 1'!CC24&lt;&gt;"x",if('raw 1'!CC24="OK",'raw 1'!JC24,'raw 1'!CC24),"")</f>
        <v>-</v>
      </c>
      <c r="CF25" s="9" t="str">
        <f>if('raw 1'!CD24&lt;&gt;"x",if('raw 1'!CD24="OK",'raw 1'!JD24,'raw 1'!CD24),"")</f>
        <v>-</v>
      </c>
      <c r="CG25" s="9" t="str">
        <f>if('raw 1'!CE24&lt;&gt;"x",if('raw 1'!CE24="OK",'raw 1'!JE24,'raw 1'!CE24),"")</f>
        <v>-</v>
      </c>
      <c r="CH25" s="9" t="str">
        <f>if('raw 1'!CF24&lt;&gt;"x",if('raw 1'!CF24="OK",'raw 1'!JF24,'raw 1'!CF24),"")</f>
        <v>-</v>
      </c>
      <c r="CI25" s="9" t="str">
        <f>if('raw 1'!CG24&lt;&gt;"x",if('raw 1'!CG24="OK",'raw 1'!JG24,'raw 1'!CG24),"")</f>
        <v>-</v>
      </c>
      <c r="CJ25" s="9" t="str">
        <f>if('raw 1'!CH24&lt;&gt;"x",if('raw 1'!CH24="OK",'raw 1'!JH24,'raw 1'!CH24),"")</f>
        <v>-</v>
      </c>
      <c r="CK25" s="9" t="str">
        <f>if('raw 1'!CI24&lt;&gt;"x",if('raw 1'!CI24="OK",'raw 1'!JI24,'raw 1'!CI24),"")</f>
        <v>-</v>
      </c>
      <c r="CL25" s="9" t="str">
        <f>if('raw 1'!CJ24&lt;&gt;"x",if('raw 1'!CJ24="OK",'raw 1'!JJ24,'raw 1'!CJ24),"")</f>
        <v>-</v>
      </c>
      <c r="CM25" s="9" t="str">
        <f>if('raw 1'!CK24&lt;&gt;"x",if('raw 1'!CK24="OK",'raw 1'!JK24,'raw 1'!CK24),"")</f>
        <v>-</v>
      </c>
      <c r="CN25" s="9" t="str">
        <f>if('raw 1'!CL24&lt;&gt;"x",if('raw 1'!CL24="OK",'raw 1'!JL24,'raw 1'!CL24),"")</f>
        <v>-</v>
      </c>
      <c r="CO25" s="9" t="str">
        <f>if('raw 1'!CM24&lt;&gt;"x",if('raw 1'!CM24="OK",'raw 1'!JM24,'raw 1'!CM24),"")</f>
        <v>-</v>
      </c>
      <c r="CP25" s="9" t="str">
        <f>if('raw 1'!CN24&lt;&gt;"x",if('raw 1'!CN24="OK",'raw 1'!JN24,'raw 1'!CN24),"")</f>
        <v>-</v>
      </c>
      <c r="CQ25" s="9" t="str">
        <f>if('raw 1'!CO24&lt;&gt;"x",if('raw 1'!CO24="OK",'raw 1'!JO24,'raw 1'!CO24),"")</f>
        <v>-</v>
      </c>
      <c r="CR25" s="9" t="str">
        <f>if('raw 1'!CP24&lt;&gt;"x",if('raw 1'!CP24="OK",'raw 1'!JP24,'raw 1'!CP24),"")</f>
        <v>-</v>
      </c>
      <c r="CS25" s="9" t="str">
        <f>if('raw 1'!CQ24&lt;&gt;"x",if('raw 1'!CQ24="OK",'raw 1'!JQ24,'raw 1'!CQ24),"")</f>
        <v>-</v>
      </c>
      <c r="CT25" s="9" t="str">
        <f>if('raw 1'!CR24&lt;&gt;"x",if('raw 1'!CR24="OK",'raw 1'!JR24,'raw 1'!CR24),"")</f>
        <v>-</v>
      </c>
      <c r="CU25" s="9" t="str">
        <f>if('raw 1'!CS24&lt;&gt;"x",if('raw 1'!CS24="OK",'raw 1'!JS24,'raw 1'!CS24),"")</f>
        <v/>
      </c>
      <c r="CV25" s="9" t="str">
        <f>if('raw 1'!CT24&lt;&gt;"x",if('raw 1'!CT24="OK",'raw 1'!JT24,'raw 1'!CT24),"")</f>
        <v>-</v>
      </c>
      <c r="CW25" s="9" t="str">
        <f>if('raw 1'!CU24&lt;&gt;"x",if('raw 1'!CU24="OK",'raw 1'!JU24,'raw 1'!CU24),"")</f>
        <v>-</v>
      </c>
      <c r="CX25" s="9" t="str">
        <f>if('raw 1'!CV24&lt;&gt;"x",if('raw 1'!CV24="OK",'raw 1'!JV24,'raw 1'!CV24),"")</f>
        <v>-</v>
      </c>
      <c r="CY25" s="9" t="str">
        <f>if('raw 1'!CW24&lt;&gt;"x",if('raw 1'!CW24="OK",'raw 1'!JW24,'raw 1'!CW24),"")</f>
        <v>-</v>
      </c>
      <c r="CZ25" s="9" t="str">
        <f>if('raw 1'!CX24&lt;&gt;"x",if('raw 1'!CX24="OK",'raw 1'!JX24,'raw 1'!CX24),"")</f>
        <v>-</v>
      </c>
      <c r="DA25" s="9" t="str">
        <f>if('raw 1'!CY24&lt;&gt;"x",if('raw 1'!CY24="OK",'raw 1'!JY24,'raw 1'!CY24),"")</f>
        <v>-</v>
      </c>
      <c r="DB25" s="9" t="str">
        <f>if('raw 1'!CZ24&lt;&gt;"x",if('raw 1'!CZ24="OK",'raw 1'!JZ24,'raw 1'!CZ24),"")</f>
        <v>-</v>
      </c>
      <c r="DC25" s="9" t="str">
        <f>if('raw 1'!DA24&lt;&gt;"x",if('raw 1'!DA24="OK",'raw 1'!KA24,'raw 1'!DA24),"")</f>
        <v>-</v>
      </c>
      <c r="DD25" s="9" t="str">
        <f>if('raw 1'!DB24&lt;&gt;"x",if('raw 1'!DB24="OK",'raw 1'!KB24,'raw 1'!DB24),"")</f>
        <v>-</v>
      </c>
      <c r="DE25" s="9" t="str">
        <f>if('raw 1'!DC24&lt;&gt;"x",if('raw 1'!DC24="OK",'raw 1'!KC24,'raw 1'!DC24),"")</f>
        <v>-</v>
      </c>
      <c r="DF25" s="9" t="str">
        <f>if('raw 1'!DD24&lt;&gt;"x",if('raw 1'!DD24="OK",'raw 1'!KD24,'raw 1'!DD24),"")</f>
        <v>-</v>
      </c>
      <c r="DG25" s="9" t="str">
        <f>if('raw 1'!DE24&lt;&gt;"x",if('raw 1'!DE24="OK",'raw 1'!KE24,'raw 1'!DE24),"")</f>
        <v>-</v>
      </c>
      <c r="DH25" s="9" t="str">
        <f>if('raw 1'!DF24&lt;&gt;"x",if('raw 1'!DF24="OK",'raw 1'!KF24,'raw 1'!DF24),"")</f>
        <v>-</v>
      </c>
      <c r="DI25" s="9" t="str">
        <f>if('raw 1'!DG24&lt;&gt;"x",if('raw 1'!DG24="OK",'raw 1'!KG24,'raw 1'!DG24),"")</f>
        <v>-</v>
      </c>
      <c r="DJ25" s="9" t="str">
        <f>if('raw 1'!DH24&lt;&gt;"x",if('raw 1'!DH24="OK",'raw 1'!KH24,'raw 1'!DH24),"")</f>
        <v>-</v>
      </c>
      <c r="DK25" s="9" t="str">
        <f>if('raw 1'!DI24&lt;&gt;"x",if('raw 1'!DI24="OK",'raw 1'!KI24,'raw 1'!DI24),"")</f>
        <v>-</v>
      </c>
      <c r="DL25" s="9" t="str">
        <f>if('raw 1'!DJ24&lt;&gt;"x",if('raw 1'!DJ24="OK",'raw 1'!KJ24,'raw 1'!DJ24),"")</f>
        <v>-</v>
      </c>
      <c r="DM25" s="9" t="str">
        <f>if('raw 1'!DK24&lt;&gt;"x",if('raw 1'!DK24="OK",'raw 1'!KK24,'raw 1'!DK24),"")</f>
        <v>-</v>
      </c>
      <c r="DN25" s="9" t="str">
        <f>if('raw 1'!DL24&lt;&gt;"x",if('raw 1'!DL24="OK",'raw 1'!KL24,'raw 1'!DL24),"")</f>
        <v>-</v>
      </c>
      <c r="DO25" s="9" t="str">
        <f>if('raw 1'!DM24&lt;&gt;"x",if('raw 1'!DM24="OK",'raw 1'!KM24,'raw 1'!DM24),"")</f>
        <v>-</v>
      </c>
      <c r="DP25" s="9" t="str">
        <f>if('raw 1'!DN24&lt;&gt;"x",if('raw 1'!DN24="OK",'raw 1'!KN24,'raw 1'!DN24),"")</f>
        <v>-</v>
      </c>
      <c r="DQ25" s="9" t="str">
        <f>if('raw 1'!DO24&lt;&gt;"x",if('raw 1'!DO24="OK",'raw 1'!KO24,'raw 1'!DO24),"")</f>
        <v>-</v>
      </c>
      <c r="DR25" s="9" t="str">
        <f>if('raw 1'!DP24&lt;&gt;"x",if('raw 1'!DP24="OK",'raw 1'!KP24,'raw 1'!DP24),"")</f>
        <v>-</v>
      </c>
      <c r="DS25" s="9" t="str">
        <f>if('raw 1'!DQ24&lt;&gt;"x",if('raw 1'!DQ24="OK",'raw 1'!KQ24,'raw 1'!DQ24),"")</f>
        <v>-</v>
      </c>
      <c r="DT25" s="9" t="str">
        <f>if('raw 1'!DR24&lt;&gt;"x",if('raw 1'!DR24="OK",'raw 1'!KR24,'raw 1'!DR24),"")</f>
        <v>-</v>
      </c>
      <c r="DU25" s="9" t="str">
        <f>if('raw 1'!DS24&lt;&gt;"x",if('raw 1'!DS24="OK",'raw 1'!KS24,'raw 1'!DS24),"")</f>
        <v>-</v>
      </c>
      <c r="DV25" s="9" t="str">
        <f>if('raw 1'!DT24&lt;&gt;"x",if('raw 1'!DT24="OK",'raw 1'!KT24,'raw 1'!DT24),"")</f>
        <v>-</v>
      </c>
      <c r="DW25" s="9" t="str">
        <f>if('raw 1'!DU24&lt;&gt;"x",if('raw 1'!DU24="OK",'raw 1'!KU24,'raw 1'!DU24),"")</f>
        <v>-</v>
      </c>
      <c r="DX25" s="9" t="str">
        <f>if('raw 1'!DV24&lt;&gt;"x",if('raw 1'!DV24="OK",'raw 1'!KV24,'raw 1'!DV24),"")</f>
        <v>-</v>
      </c>
      <c r="DY25" s="9" t="str">
        <f>if('raw 1'!DW24&lt;&gt;"x",if('raw 1'!DW24="OK",'raw 1'!KW24,'raw 1'!DW24),"")</f>
        <v>-</v>
      </c>
      <c r="DZ25" s="9" t="str">
        <f>if('raw 1'!DX24&lt;&gt;"x",if('raw 1'!DX24="OK",'raw 1'!KX24,'raw 1'!DX24),"")</f>
        <v>-</v>
      </c>
      <c r="EA25" s="9" t="str">
        <f>if('raw 1'!DY24&lt;&gt;"x",if('raw 1'!DY24="OK",'raw 1'!KY24,'raw 1'!DY24),"")</f>
        <v>-</v>
      </c>
      <c r="EB25" s="9" t="str">
        <f>if('raw 1'!DZ24&lt;&gt;"x",if('raw 1'!DZ24="OK",'raw 1'!KZ24,'raw 1'!DZ24),"")</f>
        <v/>
      </c>
      <c r="EC25" s="9">
        <f>if('raw 1'!EA24&lt;&gt;"x",if('raw 1'!EA24="OK",'raw 1'!LA24,'raw 1'!EA24),"")</f>
        <v>1</v>
      </c>
      <c r="ED25" s="9">
        <f>if('raw 1'!EB24&lt;&gt;"x",if('raw 1'!EB24="OK",'raw 1'!LB24,'raw 1'!EB24),"")</f>
        <v>1</v>
      </c>
      <c r="EE25" s="9">
        <f>if('raw 1'!EC24&lt;&gt;"x",if('raw 1'!EC24="OK",'raw 1'!LC24,'raw 1'!EC24),"")</f>
        <v>1</v>
      </c>
      <c r="EF25" s="9">
        <f>if('raw 1'!ED24&lt;&gt;"x",if('raw 1'!ED24="OK",'raw 1'!LD24,'raw 1'!ED24),"")</f>
        <v>1</v>
      </c>
      <c r="EG25" s="9">
        <f>if('raw 1'!EE24&lt;&gt;"x",if('raw 1'!EE24="OK",'raw 1'!LE24,'raw 1'!EE24),"")</f>
        <v>1</v>
      </c>
      <c r="EH25" s="9">
        <f>if('raw 1'!EF24&lt;&gt;"x",if('raw 1'!EF24="OK",'raw 1'!LF24,'raw 1'!EF24),"")</f>
        <v>1</v>
      </c>
      <c r="EI25" s="9">
        <f>if('raw 1'!EG24&lt;&gt;"x",if('raw 1'!EG24="OK",'raw 1'!LG24,'raw 1'!EG24),"")</f>
        <v>1</v>
      </c>
      <c r="EJ25" s="9">
        <f>if('raw 1'!EH24&lt;&gt;"x",if('raw 1'!EH24="OK",'raw 1'!LH24,'raw 1'!EH24),"")</f>
        <v>1</v>
      </c>
      <c r="EK25" s="9">
        <f>if('raw 1'!EI24&lt;&gt;"x",if('raw 1'!EI24="OK",'raw 1'!LI24,'raw 1'!EI24),"")</f>
        <v>1</v>
      </c>
      <c r="EL25" s="9">
        <f>if('raw 1'!EJ24&lt;&gt;"x",if('raw 1'!EJ24="OK",'raw 1'!LJ24,'raw 1'!EJ24),"")</f>
        <v>1</v>
      </c>
      <c r="EM25" s="9">
        <f>if('raw 1'!EK24&lt;&gt;"x",if('raw 1'!EK24="OK",'raw 1'!LK24,'raw 1'!EK24),"")</f>
        <v>1</v>
      </c>
      <c r="EN25" s="9">
        <f>if('raw 1'!EL24&lt;&gt;"x",if('raw 1'!EL24="OK",'raw 1'!LL24,'raw 1'!EL24),"")</f>
        <v>1</v>
      </c>
      <c r="EO25" s="9">
        <f>if('raw 1'!EM24&lt;&gt;"x",if('raw 1'!EM24="OK",'raw 1'!LM24,'raw 1'!EM24),"")</f>
        <v>1</v>
      </c>
      <c r="EP25" s="9">
        <f>if('raw 1'!EN24&lt;&gt;"x",if('raw 1'!EN24="OK",'raw 1'!LN24,'raw 1'!EN24),"")</f>
        <v>1</v>
      </c>
      <c r="EQ25" s="9">
        <f>if('raw 1'!EO24&lt;&gt;"x",if('raw 1'!EO24="OK",'raw 1'!LO24,'raw 1'!EO24),"")</f>
        <v>1</v>
      </c>
      <c r="ER25" s="9">
        <f>if('raw 1'!EP24&lt;&gt;"x",if('raw 1'!EP24="OK",'raw 1'!LP24,'raw 1'!EP24),"")</f>
        <v>1</v>
      </c>
      <c r="ES25" s="9" t="str">
        <f>if('raw 1'!EQ24&lt;&gt;"x",if('raw 1'!EQ24="OK",'raw 1'!LQ24,'raw 1'!EQ24),"")</f>
        <v/>
      </c>
      <c r="ET25" s="9" t="str">
        <f>if('raw 1'!ER24&lt;&gt;"x",if('raw 1'!ER24="OK",'raw 1'!LR24,'raw 1'!ER24),"")</f>
        <v>WA</v>
      </c>
      <c r="EU25" s="9">
        <f>if('raw 1'!ES24&lt;&gt;"x",if('raw 1'!ES24="OK",'raw 1'!LS24,'raw 1'!ES24),"")</f>
        <v>1</v>
      </c>
      <c r="EV25" s="9">
        <f>if('raw 1'!ET24&lt;&gt;"x",if('raw 1'!ET24="OK",'raw 1'!LT24,'raw 1'!ET24),"")</f>
        <v>1</v>
      </c>
      <c r="EW25" s="9">
        <f>if('raw 1'!EU24&lt;&gt;"x",if('raw 1'!EU24="OK",'raw 1'!LU24,'raw 1'!EU24),"")</f>
        <v>1</v>
      </c>
      <c r="EX25" s="9">
        <f>if('raw 1'!EV24&lt;&gt;"x",if('raw 1'!EV24="OK",'raw 1'!LV24,'raw 1'!EV24),"")</f>
        <v>1</v>
      </c>
      <c r="EY25" s="9">
        <f>if('raw 1'!EW24&lt;&gt;"x",if('raw 1'!EW24="OK",'raw 1'!LW24,'raw 1'!EW24),"")</f>
        <v>1</v>
      </c>
      <c r="EZ25" s="9" t="str">
        <f>if('raw 1'!EX24&lt;&gt;"x",if('raw 1'!EX24="OK",'raw 1'!LX24,'raw 1'!EX24),"")</f>
        <v>WA</v>
      </c>
      <c r="FA25" s="9" t="str">
        <f>if('raw 1'!EY24&lt;&gt;"x",if('raw 1'!EY24="OK",'raw 1'!LY24,'raw 1'!EY24),"")</f>
        <v>WA</v>
      </c>
      <c r="FB25" s="9" t="str">
        <f>if('raw 1'!EZ24&lt;&gt;"x",if('raw 1'!EZ24="OK",'raw 1'!LZ24,'raw 1'!EZ24),"")</f>
        <v>WA</v>
      </c>
      <c r="FC25" s="9" t="str">
        <f>if('raw 1'!FA24&lt;&gt;"x",if('raw 1'!FA24="OK",'raw 1'!MA24,'raw 1'!FA24),"")</f>
        <v>WA</v>
      </c>
      <c r="FD25" s="9">
        <f>if('raw 1'!FB24&lt;&gt;"x",if('raw 1'!FB24="OK",'raw 1'!MB24,'raw 1'!FB24),"")</f>
        <v>1</v>
      </c>
      <c r="FE25" s="9" t="str">
        <f>if('raw 1'!FC24&lt;&gt;"x",if('raw 1'!FC24="OK",'raw 1'!MC24,'raw 1'!FC24),"")</f>
        <v>WA</v>
      </c>
      <c r="FF25" s="9" t="str">
        <f>if('raw 1'!FD24&lt;&gt;"x",if('raw 1'!FD24="OK",'raw 1'!MD24,'raw 1'!FD24),"")</f>
        <v>WA</v>
      </c>
      <c r="FG25" s="9" t="str">
        <f>if('raw 1'!FE24&lt;&gt;"x",if('raw 1'!FE24="OK",'raw 1'!ME24,'raw 1'!FE24),"")</f>
        <v>WA</v>
      </c>
      <c r="FH25" s="9" t="str">
        <f>if('raw 1'!FF24&lt;&gt;"x",if('raw 1'!FF24="OK",'raw 1'!MF24,'raw 1'!FF24),"")</f>
        <v>WA</v>
      </c>
      <c r="FI25" s="9" t="str">
        <f>if('raw 1'!FG24&lt;&gt;"x",if('raw 1'!FG24="OK",'raw 1'!MG24,'raw 1'!FG24),"")</f>
        <v>WA</v>
      </c>
      <c r="FJ25" s="9" t="str">
        <f>if('raw 1'!FH24&lt;&gt;"x",if('raw 1'!FH24="OK",'raw 1'!MH24,'raw 1'!FH24),"")</f>
        <v>WA</v>
      </c>
      <c r="FK25" s="9" t="str">
        <f>if('raw 1'!FI24&lt;&gt;"x",if('raw 1'!FI24="OK",'raw 1'!MI24,'raw 1'!FI24),"")</f>
        <v>WA</v>
      </c>
      <c r="FL25" s="9" t="str">
        <f>if('raw 1'!FJ24&lt;&gt;"x",if('raw 1'!FJ24="OK",'raw 1'!MJ24,'raw 1'!FJ24),"")</f>
        <v>WA</v>
      </c>
      <c r="FM25" s="9" t="str">
        <f>if('raw 1'!FK24&lt;&gt;"x",if('raw 1'!FK24="OK",'raw 1'!MK24,'raw 1'!FK24),"")</f>
        <v>WA</v>
      </c>
      <c r="FN25" s="9">
        <f>if('raw 1'!FL24&lt;&gt;"x",if('raw 1'!FL24="OK",'raw 1'!ML24,'raw 1'!FL24),"")</f>
        <v>1</v>
      </c>
      <c r="FO25" s="9" t="str">
        <f>if('raw 1'!FM24&lt;&gt;"x",if('raw 1'!FM24="OK",'raw 1'!MM24,'raw 1'!FM24),"")</f>
        <v>WA</v>
      </c>
      <c r="FP25" s="9" t="str">
        <f>if('raw 1'!FN24&lt;&gt;"x",if('raw 1'!FN24="OK",'raw 1'!MN24,'raw 1'!FN24),"")</f>
        <v>WA</v>
      </c>
      <c r="FQ25" s="9" t="str">
        <f>if('raw 1'!FO24&lt;&gt;"x",if('raw 1'!FO24="OK",'raw 1'!MO24,'raw 1'!FO24),"")</f>
        <v>WA</v>
      </c>
      <c r="FR25" s="9" t="str">
        <f>if('raw 1'!FP24&lt;&gt;"x",if('raw 1'!FP24="OK",'raw 1'!MP24,'raw 1'!FP24),"")</f>
        <v>WA</v>
      </c>
      <c r="FS25" s="9" t="str">
        <f>if('raw 1'!FQ24&lt;&gt;"x",if('raw 1'!FQ24="OK",'raw 1'!MQ24,'raw 1'!FQ24),"")</f>
        <v>WA</v>
      </c>
      <c r="FT25" s="9" t="str">
        <f>if('raw 1'!FR24&lt;&gt;"x",if('raw 1'!FR24="OK",'raw 1'!MR24,'raw 1'!FR24),"")</f>
        <v>WA</v>
      </c>
      <c r="FU25" s="9" t="str">
        <f>if('raw 1'!FS24&lt;&gt;"x",if('raw 1'!FS24="OK",'raw 1'!MS24,'raw 1'!FS24),"")</f>
        <v>WA</v>
      </c>
      <c r="FV25" s="9" t="str">
        <f>if('raw 1'!FT24&lt;&gt;"x",if('raw 1'!FT24="OK",'raw 1'!MT24,'raw 1'!FT24),"")</f>
        <v/>
      </c>
      <c r="FW25" s="9">
        <f>if('raw 1'!FU24&lt;&gt;"x",if('raw 1'!FU24="OK",'raw 1'!MU24,'raw 1'!FU24),"")</f>
        <v>1</v>
      </c>
      <c r="FX25" s="9">
        <f>if('raw 1'!FV24&lt;&gt;"x",if('raw 1'!FV24="OK",'raw 1'!MV24,'raw 1'!FV24),"")</f>
        <v>1</v>
      </c>
      <c r="FY25" s="9">
        <f>if('raw 1'!FW24&lt;&gt;"x",if('raw 1'!FW24="OK",'raw 1'!MW24,'raw 1'!FW24),"")</f>
        <v>1</v>
      </c>
      <c r="FZ25" s="9">
        <f>if('raw 1'!FX24&lt;&gt;"x",if('raw 1'!FX24="OK",'raw 1'!MX24,'raw 1'!FX24),"")</f>
        <v>1</v>
      </c>
      <c r="GA25" s="9">
        <f>if('raw 1'!FY24&lt;&gt;"x",if('raw 1'!FY24="OK",'raw 1'!MY24,'raw 1'!FY24),"")</f>
        <v>1</v>
      </c>
      <c r="GB25" s="9">
        <f>if('raw 1'!FZ24&lt;&gt;"x",if('raw 1'!FZ24="OK",'raw 1'!MZ24,'raw 1'!FZ24),"")</f>
        <v>1</v>
      </c>
      <c r="GC25" s="9" t="str">
        <f>if('raw 1'!GA24&lt;&gt;"x",if('raw 1'!GA24="OK",'raw 1'!NA24,'raw 1'!GA24),"")</f>
        <v>TLE</v>
      </c>
      <c r="GD25" s="9">
        <f>if('raw 1'!GB24&lt;&gt;"x",if('raw 1'!GB24="OK",'raw 1'!NB24,'raw 1'!GB24),"")</f>
        <v>1</v>
      </c>
      <c r="GE25" s="9">
        <f>if('raw 1'!GC24&lt;&gt;"x",if('raw 1'!GC24="OK",'raw 1'!NC24,'raw 1'!GC24),"")</f>
        <v>1</v>
      </c>
      <c r="GF25" s="9">
        <f>if('raw 1'!GD24&lt;&gt;"x",if('raw 1'!GD24="OK",'raw 1'!ND24,'raw 1'!GD24),"")</f>
        <v>1</v>
      </c>
      <c r="GG25" s="9">
        <f>if('raw 1'!GE24&lt;&gt;"x",if('raw 1'!GE24="OK",'raw 1'!NE24,'raw 1'!GE24),"")</f>
        <v>1</v>
      </c>
      <c r="GH25" s="9">
        <f>if('raw 1'!GF24&lt;&gt;"x",if('raw 1'!GF24="OK",'raw 1'!NF24,'raw 1'!GF24),"")</f>
        <v>1</v>
      </c>
      <c r="GI25" s="9">
        <f>if('raw 1'!GG24&lt;&gt;"x",if('raw 1'!GG24="OK",'raw 1'!NG24,'raw 1'!GG24),"")</f>
        <v>1</v>
      </c>
      <c r="GJ25" s="9">
        <f>if('raw 1'!GH24&lt;&gt;"x",if('raw 1'!GH24="OK",'raw 1'!NH24,'raw 1'!GH24),"")</f>
        <v>1</v>
      </c>
      <c r="GK25" s="9">
        <f>if('raw 1'!GI24&lt;&gt;"x",if('raw 1'!GI24="OK",'raw 1'!NI24,'raw 1'!GI24),"")</f>
        <v>1</v>
      </c>
      <c r="GL25" s="9">
        <f>if('raw 1'!GJ24&lt;&gt;"x",if('raw 1'!GJ24="OK",'raw 1'!NJ24,'raw 1'!GJ24),"")</f>
        <v>1</v>
      </c>
      <c r="GM25" s="9" t="str">
        <f>if('raw 1'!GK24&lt;&gt;"x",if('raw 1'!GK24="OK",'raw 1'!NK24,'raw 1'!GK24),"")</f>
        <v>WA</v>
      </c>
      <c r="GN25" s="9" t="str">
        <f>if('raw 1'!GL24&lt;&gt;"x",if('raw 1'!GL24="OK",'raw 1'!NL24,'raw 1'!GL24),"")</f>
        <v>WA</v>
      </c>
      <c r="GO25" s="9" t="str">
        <f>if('raw 1'!GM24&lt;&gt;"x",if('raw 1'!GM24="OK",'raw 1'!NM24,'raw 1'!GM24),"")</f>
        <v>WA</v>
      </c>
      <c r="GP25" s="9" t="str">
        <f>if('raw 1'!GN24&lt;&gt;"x",if('raw 1'!GN24="OK",'raw 1'!NN24,'raw 1'!GN24),"")</f>
        <v>WA</v>
      </c>
      <c r="GQ25" s="9" t="str">
        <f>if('raw 1'!GO24&lt;&gt;"x",if('raw 1'!GO24="OK",'raw 1'!NO24,'raw 1'!GO24),"")</f>
        <v>WA</v>
      </c>
      <c r="GR25" s="9" t="str">
        <f>if('raw 1'!GP24&lt;&gt;"x",if('raw 1'!GP24="OK",'raw 1'!NP24,'raw 1'!GP24),"")</f>
        <v>WA</v>
      </c>
      <c r="GS25" s="9" t="str">
        <f>if('raw 1'!GQ24&lt;&gt;"x",if('raw 1'!GQ24="OK",'raw 1'!NQ24,'raw 1'!GQ24),"")</f>
        <v>WA</v>
      </c>
      <c r="GT25" s="9" t="str">
        <f>if('raw 1'!GR24&lt;&gt;"x",if('raw 1'!GR24="OK",'raw 1'!NR24,'raw 1'!GR24),"")</f>
        <v>WA</v>
      </c>
      <c r="GU25" s="9" t="str">
        <f>if('raw 1'!GS24&lt;&gt;"x",if('raw 1'!GS24="OK",'raw 1'!NS24,'raw 1'!GS24),"")</f>
        <v/>
      </c>
    </row>
    <row r="26">
      <c r="A26" s="5"/>
      <c r="B26" s="5"/>
      <c r="C26" s="5" t="str">
        <f>if(B26="d","diskv. iz ciklusa",if(B26="d1","diskv. iz kruga",if($E26="ODOBREN",(if(countif(H:H,"="&amp;H26)=1,countif(H:H,"&gt;"&amp;H26)+1,concatenate(countif(H:H,"&gt;"&amp;H26)+1," - ",countif(H:H,"&gt;="&amp;H26)))),empty)))</f>
        <v>24 - 25</v>
      </c>
      <c r="D26" s="6" t="str">
        <f>'raw 1'!B25</f>
        <v>RG161MihailoTrajkovic</v>
      </c>
      <c r="E26" s="6" t="str">
        <f>'raw 1'!F25</f>
        <v>ODOBREN</v>
      </c>
      <c r="F26" s="6" t="str">
        <f>if($E26="ODOBREN",'raw 1'!C25,"")</f>
        <v>Mihailo</v>
      </c>
      <c r="G26" s="6" t="str">
        <f>if($E26="ODOBREN",'raw 1'!D25,"")</f>
        <v>Trajković</v>
      </c>
      <c r="H26" s="7">
        <f>if($E26="ODOBREN",I26,empty)</f>
        <v>144</v>
      </c>
      <c r="I26" s="7">
        <f>if(B26&lt;&gt;"d",IF(M26 = "A", SUM(R26:T26), SUM(O26:Q26)),empty)</f>
        <v>144</v>
      </c>
      <c r="J26" s="6" t="str">
        <f>if($E26="ODOBREN",'raw 1'!G25,"")</f>
        <v>Stari grad</v>
      </c>
      <c r="K26" s="6" t="str">
        <f>if($E26="ODOBREN",'raw 1'!H25,"")</f>
        <v>Računarska gimnazija</v>
      </c>
      <c r="L26" s="6" t="str">
        <f>if($E26="ODOBREN",'raw 1'!I25,"")</f>
        <v>IV</v>
      </c>
      <c r="M26" s="6" t="str">
        <f>if($E26="ODOBREN",'raw 1'!J25,"")</f>
        <v>A</v>
      </c>
      <c r="N26" s="6" t="str">
        <f>if($E26="ODOBREN",'raw 1'!K26,"")</f>
        <v>Željko Nikolić; Nikola Pavlović</v>
      </c>
      <c r="O26" s="8" t="str">
        <f>'raw 1'!M25</f>
        <v>-</v>
      </c>
      <c r="P26" s="9" t="str">
        <f>'raw 1'!N25</f>
        <v>-</v>
      </c>
      <c r="Q26" s="9" t="str">
        <f>'raw 1'!O25</f>
        <v>-</v>
      </c>
      <c r="R26" s="9">
        <f>'raw 1'!P25</f>
        <v>100</v>
      </c>
      <c r="S26" s="9">
        <f>'raw 1'!Q25</f>
        <v>0</v>
      </c>
      <c r="T26" s="9">
        <f>'raw 1'!R25</f>
        <v>44</v>
      </c>
      <c r="U26" s="9" t="str">
        <f>if('raw 1'!S25&lt;&gt;"x",if('raw 1'!S25="OK",'raw 1'!GS25,'raw 1'!S25),"")</f>
        <v/>
      </c>
      <c r="V26" s="9" t="str">
        <f>if('raw 1'!T25&lt;&gt;"x",if('raw 1'!T25="OK",'raw 1'!GT25,'raw 1'!T25),"")</f>
        <v/>
      </c>
      <c r="W26" s="9" t="str">
        <f>if('raw 1'!U25&lt;&gt;"x",if('raw 1'!U25="OK",'raw 1'!GU25,'raw 1'!U25),"")</f>
        <v>-</v>
      </c>
      <c r="X26" s="9" t="str">
        <f>if('raw 1'!V25&lt;&gt;"x",if('raw 1'!V25="OK",'raw 1'!GV25,'raw 1'!V25),"")</f>
        <v>-</v>
      </c>
      <c r="Y26" s="9" t="str">
        <f>if('raw 1'!W25&lt;&gt;"x",if('raw 1'!W25="OK",'raw 1'!GW25,'raw 1'!W25),"")</f>
        <v>-</v>
      </c>
      <c r="Z26" s="9" t="str">
        <f>if('raw 1'!X25&lt;&gt;"x",if('raw 1'!X25="OK",'raw 1'!GX25,'raw 1'!X25),"")</f>
        <v>-</v>
      </c>
      <c r="AA26" s="9" t="str">
        <f>if('raw 1'!Y25&lt;&gt;"x",if('raw 1'!Y25="OK",'raw 1'!GY25,'raw 1'!Y25),"")</f>
        <v>-</v>
      </c>
      <c r="AB26" s="9" t="str">
        <f>if('raw 1'!Z25&lt;&gt;"x",if('raw 1'!Z25="OK",'raw 1'!GZ25,'raw 1'!Z25),"")</f>
        <v>-</v>
      </c>
      <c r="AC26" s="9" t="str">
        <f>if('raw 1'!AA25&lt;&gt;"x",if('raw 1'!AA25="OK",'raw 1'!HA25,'raw 1'!AA25),"")</f>
        <v>-</v>
      </c>
      <c r="AD26" s="9" t="str">
        <f>if('raw 1'!AB25&lt;&gt;"x",if('raw 1'!AB25="OK",'raw 1'!HB25,'raw 1'!AB25),"")</f>
        <v>-</v>
      </c>
      <c r="AE26" s="9" t="str">
        <f>if('raw 1'!AC25&lt;&gt;"x",if('raw 1'!AC25="OK",'raw 1'!HC25,'raw 1'!AC25),"")</f>
        <v>-</v>
      </c>
      <c r="AF26" s="9" t="str">
        <f>if('raw 1'!AD25&lt;&gt;"x",if('raw 1'!AD25="OK",'raw 1'!HD25,'raw 1'!AD25),"")</f>
        <v>-</v>
      </c>
      <c r="AG26" s="9" t="str">
        <f>if('raw 1'!AE25&lt;&gt;"x",if('raw 1'!AE25="OK",'raw 1'!HE25,'raw 1'!AE25),"")</f>
        <v>-</v>
      </c>
      <c r="AH26" s="9" t="str">
        <f>if('raw 1'!AF25&lt;&gt;"x",if('raw 1'!AF25="OK",'raw 1'!HF25,'raw 1'!AF25),"")</f>
        <v>-</v>
      </c>
      <c r="AI26" s="9" t="str">
        <f>if('raw 1'!AG25&lt;&gt;"x",if('raw 1'!AG25="OK",'raw 1'!HG25,'raw 1'!AG25),"")</f>
        <v>-</v>
      </c>
      <c r="AJ26" s="9" t="str">
        <f>if('raw 1'!AH25&lt;&gt;"x",if('raw 1'!AH25="OK",'raw 1'!HH25,'raw 1'!AH25),"")</f>
        <v>-</v>
      </c>
      <c r="AK26" s="9" t="str">
        <f>if('raw 1'!AI25&lt;&gt;"x",if('raw 1'!AI25="OK",'raw 1'!HI25,'raw 1'!AI25),"")</f>
        <v>-</v>
      </c>
      <c r="AL26" s="9" t="str">
        <f>if('raw 1'!AJ25&lt;&gt;"x",if('raw 1'!AJ25="OK",'raw 1'!HJ25,'raw 1'!AJ25),"")</f>
        <v>-</v>
      </c>
      <c r="AM26" s="9" t="str">
        <f>if('raw 1'!AK25&lt;&gt;"x",if('raw 1'!AK25="OK",'raw 1'!HK25,'raw 1'!AK25),"")</f>
        <v>-</v>
      </c>
      <c r="AN26" s="9" t="str">
        <f>if('raw 1'!AL25&lt;&gt;"x",if('raw 1'!AL25="OK",'raw 1'!HL25,'raw 1'!AL25),"")</f>
        <v>-</v>
      </c>
      <c r="AO26" s="9" t="str">
        <f>if('raw 1'!AM25&lt;&gt;"x",if('raw 1'!AM25="OK",'raw 1'!HM25,'raw 1'!AM25),"")</f>
        <v>-</v>
      </c>
      <c r="AP26" s="9" t="str">
        <f>if('raw 1'!AN25&lt;&gt;"x",if('raw 1'!AN25="OK",'raw 1'!HN25,'raw 1'!AN25),"")</f>
        <v>-</v>
      </c>
      <c r="AQ26" s="9" t="str">
        <f>if('raw 1'!AO25&lt;&gt;"x",if('raw 1'!AO25="OK",'raw 1'!HO25,'raw 1'!AO25),"")</f>
        <v>-</v>
      </c>
      <c r="AR26" s="9" t="str">
        <f>if('raw 1'!AP25&lt;&gt;"x",if('raw 1'!AP25="OK",'raw 1'!HP25,'raw 1'!AP25),"")</f>
        <v>-</v>
      </c>
      <c r="AS26" s="9" t="str">
        <f>if('raw 1'!AQ25&lt;&gt;"x",if('raw 1'!AQ25="OK",'raw 1'!HQ25,'raw 1'!AQ25),"")</f>
        <v>-</v>
      </c>
      <c r="AT26" s="9" t="str">
        <f>if('raw 1'!AR25&lt;&gt;"x",if('raw 1'!AR25="OK",'raw 1'!HR25,'raw 1'!AR25),"")</f>
        <v>-</v>
      </c>
      <c r="AU26" s="9" t="str">
        <f>if('raw 1'!AS25&lt;&gt;"x",if('raw 1'!AS25="OK",'raw 1'!HS25,'raw 1'!AS25),"")</f>
        <v>-</v>
      </c>
      <c r="AV26" s="9" t="str">
        <f>if('raw 1'!AT25&lt;&gt;"x",if('raw 1'!AT25="OK",'raw 1'!HT25,'raw 1'!AT25),"")</f>
        <v>-</v>
      </c>
      <c r="AW26" s="9" t="str">
        <f>if('raw 1'!AU25&lt;&gt;"x",if('raw 1'!AU25="OK",'raw 1'!HU25,'raw 1'!AU25),"")</f>
        <v>-</v>
      </c>
      <c r="AX26" s="9" t="str">
        <f>if('raw 1'!AV25&lt;&gt;"x",if('raw 1'!AV25="OK",'raw 1'!HV25,'raw 1'!AV25),"")</f>
        <v>-</v>
      </c>
      <c r="AY26" s="9" t="str">
        <f>if('raw 1'!AW25&lt;&gt;"x",if('raw 1'!AW25="OK",'raw 1'!HW25,'raw 1'!AW25),"")</f>
        <v>-</v>
      </c>
      <c r="AZ26" s="9" t="str">
        <f>if('raw 1'!AX25&lt;&gt;"x",if('raw 1'!AX25="OK",'raw 1'!HX25,'raw 1'!AX25),"")</f>
        <v>-</v>
      </c>
      <c r="BA26" s="9" t="str">
        <f>if('raw 1'!AY25&lt;&gt;"x",if('raw 1'!AY25="OK",'raw 1'!HY25,'raw 1'!AY25),"")</f>
        <v>-</v>
      </c>
      <c r="BB26" s="9" t="str">
        <f>if('raw 1'!AZ25&lt;&gt;"x",if('raw 1'!AZ25="OK",'raw 1'!HZ25,'raw 1'!AZ25),"")</f>
        <v>-</v>
      </c>
      <c r="BC26" s="9" t="str">
        <f>if('raw 1'!BA25&lt;&gt;"x",if('raw 1'!BA25="OK",'raw 1'!IA25,'raw 1'!BA25),"")</f>
        <v>-</v>
      </c>
      <c r="BD26" s="9" t="str">
        <f>if('raw 1'!BB25&lt;&gt;"x",if('raw 1'!BB25="OK",'raw 1'!IB25,'raw 1'!BB25),"")</f>
        <v>-</v>
      </c>
      <c r="BE26" s="9" t="str">
        <f>if('raw 1'!BC25&lt;&gt;"x",if('raw 1'!BC25="OK",'raw 1'!IC25,'raw 1'!BC25),"")</f>
        <v>-</v>
      </c>
      <c r="BF26" s="9" t="str">
        <f>if('raw 1'!BD25&lt;&gt;"x",if('raw 1'!BD25="OK",'raw 1'!ID25,'raw 1'!BD25),"")</f>
        <v>-</v>
      </c>
      <c r="BG26" s="9" t="str">
        <f>if('raw 1'!BE25&lt;&gt;"x",if('raw 1'!BE25="OK",'raw 1'!IE25,'raw 1'!BE25),"")</f>
        <v>-</v>
      </c>
      <c r="BH26" s="9" t="str">
        <f>if('raw 1'!BF25&lt;&gt;"x",if('raw 1'!BF25="OK",'raw 1'!IF25,'raw 1'!BF25),"")</f>
        <v>-</v>
      </c>
      <c r="BI26" s="9" t="str">
        <f>if('raw 1'!BG25&lt;&gt;"x",if('raw 1'!BG25="OK",'raw 1'!IG25,'raw 1'!BG25),"")</f>
        <v>-</v>
      </c>
      <c r="BJ26" s="9" t="str">
        <f>if('raw 1'!BH25&lt;&gt;"x",if('raw 1'!BH25="OK",'raw 1'!IH25,'raw 1'!BH25),"")</f>
        <v>-</v>
      </c>
      <c r="BK26" s="9" t="str">
        <f>if('raw 1'!BI25&lt;&gt;"x",if('raw 1'!BI25="OK",'raw 1'!II25,'raw 1'!BI25),"")</f>
        <v>-</v>
      </c>
      <c r="BL26" s="9" t="str">
        <f>if('raw 1'!BJ25&lt;&gt;"x",if('raw 1'!BJ25="OK",'raw 1'!IJ25,'raw 1'!BJ25),"")</f>
        <v>-</v>
      </c>
      <c r="BM26" s="9" t="str">
        <f>if('raw 1'!BK25&lt;&gt;"x",if('raw 1'!BK25="OK",'raw 1'!IK25,'raw 1'!BK25),"")</f>
        <v/>
      </c>
      <c r="BN26" s="9" t="str">
        <f>if('raw 1'!BL25&lt;&gt;"x",if('raw 1'!BL25="OK",'raw 1'!IL25,'raw 1'!BL25),"")</f>
        <v>-</v>
      </c>
      <c r="BO26" s="9" t="str">
        <f>if('raw 1'!BM25&lt;&gt;"x",if('raw 1'!BM25="OK",'raw 1'!IM25,'raw 1'!BM25),"")</f>
        <v>-</v>
      </c>
      <c r="BP26" s="9" t="str">
        <f>if('raw 1'!BN25&lt;&gt;"x",if('raw 1'!BN25="OK",'raw 1'!IN25,'raw 1'!BN25),"")</f>
        <v>-</v>
      </c>
      <c r="BQ26" s="9" t="str">
        <f>if('raw 1'!BO25&lt;&gt;"x",if('raw 1'!BO25="OK",'raw 1'!IO25,'raw 1'!BO25),"")</f>
        <v>-</v>
      </c>
      <c r="BR26" s="9" t="str">
        <f>if('raw 1'!BP25&lt;&gt;"x",if('raw 1'!BP25="OK",'raw 1'!IP25,'raw 1'!BP25),"")</f>
        <v>-</v>
      </c>
      <c r="BS26" s="9" t="str">
        <f>if('raw 1'!BQ25&lt;&gt;"x",if('raw 1'!BQ25="OK",'raw 1'!IQ25,'raw 1'!BQ25),"")</f>
        <v>-</v>
      </c>
      <c r="BT26" s="9" t="str">
        <f>if('raw 1'!BR25&lt;&gt;"x",if('raw 1'!BR25="OK",'raw 1'!IR25,'raw 1'!BR25),"")</f>
        <v>-</v>
      </c>
      <c r="BU26" s="9" t="str">
        <f>if('raw 1'!BS25&lt;&gt;"x",if('raw 1'!BS25="OK",'raw 1'!IS25,'raw 1'!BS25),"")</f>
        <v>-</v>
      </c>
      <c r="BV26" s="9" t="str">
        <f>if('raw 1'!BT25&lt;&gt;"x",if('raw 1'!BT25="OK",'raw 1'!IT25,'raw 1'!BT25),"")</f>
        <v>-</v>
      </c>
      <c r="BW26" s="9" t="str">
        <f>if('raw 1'!BU25&lt;&gt;"x",if('raw 1'!BU25="OK",'raw 1'!IU25,'raw 1'!BU25),"")</f>
        <v>-</v>
      </c>
      <c r="BX26" s="9" t="str">
        <f>if('raw 1'!BV25&lt;&gt;"x",if('raw 1'!BV25="OK",'raw 1'!IV25,'raw 1'!BV25),"")</f>
        <v>-</v>
      </c>
      <c r="BY26" s="9" t="str">
        <f>if('raw 1'!BW25&lt;&gt;"x",if('raw 1'!BW25="OK",'raw 1'!IW25,'raw 1'!BW25),"")</f>
        <v>-</v>
      </c>
      <c r="BZ26" s="9" t="str">
        <f>if('raw 1'!BX25&lt;&gt;"x",if('raw 1'!BX25="OK",'raw 1'!IX25,'raw 1'!BX25),"")</f>
        <v>-</v>
      </c>
      <c r="CA26" s="9" t="str">
        <f>if('raw 1'!BY25&lt;&gt;"x",if('raw 1'!BY25="OK",'raw 1'!IY25,'raw 1'!BY25),"")</f>
        <v>-</v>
      </c>
      <c r="CB26" s="9" t="str">
        <f>if('raw 1'!BZ25&lt;&gt;"x",if('raw 1'!BZ25="OK",'raw 1'!IZ25,'raw 1'!BZ25),"")</f>
        <v>-</v>
      </c>
      <c r="CC26" s="9" t="str">
        <f>if('raw 1'!CA25&lt;&gt;"x",if('raw 1'!CA25="OK",'raw 1'!JA25,'raw 1'!CA25),"")</f>
        <v>-</v>
      </c>
      <c r="CD26" s="9" t="str">
        <f>if('raw 1'!CB25&lt;&gt;"x",if('raw 1'!CB25="OK",'raw 1'!JB25,'raw 1'!CB25),"")</f>
        <v>-</v>
      </c>
      <c r="CE26" s="9" t="str">
        <f>if('raw 1'!CC25&lt;&gt;"x",if('raw 1'!CC25="OK",'raw 1'!JC25,'raw 1'!CC25),"")</f>
        <v>-</v>
      </c>
      <c r="CF26" s="9" t="str">
        <f>if('raw 1'!CD25&lt;&gt;"x",if('raw 1'!CD25="OK",'raw 1'!JD25,'raw 1'!CD25),"")</f>
        <v>-</v>
      </c>
      <c r="CG26" s="9" t="str">
        <f>if('raw 1'!CE25&lt;&gt;"x",if('raw 1'!CE25="OK",'raw 1'!JE25,'raw 1'!CE25),"")</f>
        <v>-</v>
      </c>
      <c r="CH26" s="9" t="str">
        <f>if('raw 1'!CF25&lt;&gt;"x",if('raw 1'!CF25="OK",'raw 1'!JF25,'raw 1'!CF25),"")</f>
        <v>-</v>
      </c>
      <c r="CI26" s="9" t="str">
        <f>if('raw 1'!CG25&lt;&gt;"x",if('raw 1'!CG25="OK",'raw 1'!JG25,'raw 1'!CG25),"")</f>
        <v>-</v>
      </c>
      <c r="CJ26" s="9" t="str">
        <f>if('raw 1'!CH25&lt;&gt;"x",if('raw 1'!CH25="OK",'raw 1'!JH25,'raw 1'!CH25),"")</f>
        <v>-</v>
      </c>
      <c r="CK26" s="9" t="str">
        <f>if('raw 1'!CI25&lt;&gt;"x",if('raw 1'!CI25="OK",'raw 1'!JI25,'raw 1'!CI25),"")</f>
        <v>-</v>
      </c>
      <c r="CL26" s="9" t="str">
        <f>if('raw 1'!CJ25&lt;&gt;"x",if('raw 1'!CJ25="OK",'raw 1'!JJ25,'raw 1'!CJ25),"")</f>
        <v>-</v>
      </c>
      <c r="CM26" s="9" t="str">
        <f>if('raw 1'!CK25&lt;&gt;"x",if('raw 1'!CK25="OK",'raw 1'!JK25,'raw 1'!CK25),"")</f>
        <v>-</v>
      </c>
      <c r="CN26" s="9" t="str">
        <f>if('raw 1'!CL25&lt;&gt;"x",if('raw 1'!CL25="OK",'raw 1'!JL25,'raw 1'!CL25),"")</f>
        <v>-</v>
      </c>
      <c r="CO26" s="9" t="str">
        <f>if('raw 1'!CM25&lt;&gt;"x",if('raw 1'!CM25="OK",'raw 1'!JM25,'raw 1'!CM25),"")</f>
        <v>-</v>
      </c>
      <c r="CP26" s="9" t="str">
        <f>if('raw 1'!CN25&lt;&gt;"x",if('raw 1'!CN25="OK",'raw 1'!JN25,'raw 1'!CN25),"")</f>
        <v>-</v>
      </c>
      <c r="CQ26" s="9" t="str">
        <f>if('raw 1'!CO25&lt;&gt;"x",if('raw 1'!CO25="OK",'raw 1'!JO25,'raw 1'!CO25),"")</f>
        <v>-</v>
      </c>
      <c r="CR26" s="9" t="str">
        <f>if('raw 1'!CP25&lt;&gt;"x",if('raw 1'!CP25="OK",'raw 1'!JP25,'raw 1'!CP25),"")</f>
        <v>-</v>
      </c>
      <c r="CS26" s="9" t="str">
        <f>if('raw 1'!CQ25&lt;&gt;"x",if('raw 1'!CQ25="OK",'raw 1'!JQ25,'raw 1'!CQ25),"")</f>
        <v>-</v>
      </c>
      <c r="CT26" s="9" t="str">
        <f>if('raw 1'!CR25&lt;&gt;"x",if('raw 1'!CR25="OK",'raw 1'!JR25,'raw 1'!CR25),"")</f>
        <v>-</v>
      </c>
      <c r="CU26" s="9" t="str">
        <f>if('raw 1'!CS25&lt;&gt;"x",if('raw 1'!CS25="OK",'raw 1'!JS25,'raw 1'!CS25),"")</f>
        <v/>
      </c>
      <c r="CV26" s="9" t="str">
        <f>if('raw 1'!CT25&lt;&gt;"x",if('raw 1'!CT25="OK",'raw 1'!JT25,'raw 1'!CT25),"")</f>
        <v>-</v>
      </c>
      <c r="CW26" s="9" t="str">
        <f>if('raw 1'!CU25&lt;&gt;"x",if('raw 1'!CU25="OK",'raw 1'!JU25,'raw 1'!CU25),"")</f>
        <v>-</v>
      </c>
      <c r="CX26" s="9" t="str">
        <f>if('raw 1'!CV25&lt;&gt;"x",if('raw 1'!CV25="OK",'raw 1'!JV25,'raw 1'!CV25),"")</f>
        <v>-</v>
      </c>
      <c r="CY26" s="9" t="str">
        <f>if('raw 1'!CW25&lt;&gt;"x",if('raw 1'!CW25="OK",'raw 1'!JW25,'raw 1'!CW25),"")</f>
        <v>-</v>
      </c>
      <c r="CZ26" s="9" t="str">
        <f>if('raw 1'!CX25&lt;&gt;"x",if('raw 1'!CX25="OK",'raw 1'!JX25,'raw 1'!CX25),"")</f>
        <v>-</v>
      </c>
      <c r="DA26" s="9" t="str">
        <f>if('raw 1'!CY25&lt;&gt;"x",if('raw 1'!CY25="OK",'raw 1'!JY25,'raw 1'!CY25),"")</f>
        <v>-</v>
      </c>
      <c r="DB26" s="9" t="str">
        <f>if('raw 1'!CZ25&lt;&gt;"x",if('raw 1'!CZ25="OK",'raw 1'!JZ25,'raw 1'!CZ25),"")</f>
        <v>-</v>
      </c>
      <c r="DC26" s="9" t="str">
        <f>if('raw 1'!DA25&lt;&gt;"x",if('raw 1'!DA25="OK",'raw 1'!KA25,'raw 1'!DA25),"")</f>
        <v>-</v>
      </c>
      <c r="DD26" s="9" t="str">
        <f>if('raw 1'!DB25&lt;&gt;"x",if('raw 1'!DB25="OK",'raw 1'!KB25,'raw 1'!DB25),"")</f>
        <v>-</v>
      </c>
      <c r="DE26" s="9" t="str">
        <f>if('raw 1'!DC25&lt;&gt;"x",if('raw 1'!DC25="OK",'raw 1'!KC25,'raw 1'!DC25),"")</f>
        <v>-</v>
      </c>
      <c r="DF26" s="9" t="str">
        <f>if('raw 1'!DD25&lt;&gt;"x",if('raw 1'!DD25="OK",'raw 1'!KD25,'raw 1'!DD25),"")</f>
        <v>-</v>
      </c>
      <c r="DG26" s="9" t="str">
        <f>if('raw 1'!DE25&lt;&gt;"x",if('raw 1'!DE25="OK",'raw 1'!KE25,'raw 1'!DE25),"")</f>
        <v>-</v>
      </c>
      <c r="DH26" s="9" t="str">
        <f>if('raw 1'!DF25&lt;&gt;"x",if('raw 1'!DF25="OK",'raw 1'!KF25,'raw 1'!DF25),"")</f>
        <v>-</v>
      </c>
      <c r="DI26" s="9" t="str">
        <f>if('raw 1'!DG25&lt;&gt;"x",if('raw 1'!DG25="OK",'raw 1'!KG25,'raw 1'!DG25),"")</f>
        <v>-</v>
      </c>
      <c r="DJ26" s="9" t="str">
        <f>if('raw 1'!DH25&lt;&gt;"x",if('raw 1'!DH25="OK",'raw 1'!KH25,'raw 1'!DH25),"")</f>
        <v>-</v>
      </c>
      <c r="DK26" s="9" t="str">
        <f>if('raw 1'!DI25&lt;&gt;"x",if('raw 1'!DI25="OK",'raw 1'!KI25,'raw 1'!DI25),"")</f>
        <v>-</v>
      </c>
      <c r="DL26" s="9" t="str">
        <f>if('raw 1'!DJ25&lt;&gt;"x",if('raw 1'!DJ25="OK",'raw 1'!KJ25,'raw 1'!DJ25),"")</f>
        <v>-</v>
      </c>
      <c r="DM26" s="9" t="str">
        <f>if('raw 1'!DK25&lt;&gt;"x",if('raw 1'!DK25="OK",'raw 1'!KK25,'raw 1'!DK25),"")</f>
        <v>-</v>
      </c>
      <c r="DN26" s="9" t="str">
        <f>if('raw 1'!DL25&lt;&gt;"x",if('raw 1'!DL25="OK",'raw 1'!KL25,'raw 1'!DL25),"")</f>
        <v>-</v>
      </c>
      <c r="DO26" s="9" t="str">
        <f>if('raw 1'!DM25&lt;&gt;"x",if('raw 1'!DM25="OK",'raw 1'!KM25,'raw 1'!DM25),"")</f>
        <v>-</v>
      </c>
      <c r="DP26" s="9" t="str">
        <f>if('raw 1'!DN25&lt;&gt;"x",if('raw 1'!DN25="OK",'raw 1'!KN25,'raw 1'!DN25),"")</f>
        <v>-</v>
      </c>
      <c r="DQ26" s="9" t="str">
        <f>if('raw 1'!DO25&lt;&gt;"x",if('raw 1'!DO25="OK",'raw 1'!KO25,'raw 1'!DO25),"")</f>
        <v>-</v>
      </c>
      <c r="DR26" s="9" t="str">
        <f>if('raw 1'!DP25&lt;&gt;"x",if('raw 1'!DP25="OK",'raw 1'!KP25,'raw 1'!DP25),"")</f>
        <v>-</v>
      </c>
      <c r="DS26" s="9" t="str">
        <f>if('raw 1'!DQ25&lt;&gt;"x",if('raw 1'!DQ25="OK",'raw 1'!KQ25,'raw 1'!DQ25),"")</f>
        <v>-</v>
      </c>
      <c r="DT26" s="9" t="str">
        <f>if('raw 1'!DR25&lt;&gt;"x",if('raw 1'!DR25="OK",'raw 1'!KR25,'raw 1'!DR25),"")</f>
        <v>-</v>
      </c>
      <c r="DU26" s="9" t="str">
        <f>if('raw 1'!DS25&lt;&gt;"x",if('raw 1'!DS25="OK",'raw 1'!KS25,'raw 1'!DS25),"")</f>
        <v>-</v>
      </c>
      <c r="DV26" s="9" t="str">
        <f>if('raw 1'!DT25&lt;&gt;"x",if('raw 1'!DT25="OK",'raw 1'!KT25,'raw 1'!DT25),"")</f>
        <v>-</v>
      </c>
      <c r="DW26" s="9" t="str">
        <f>if('raw 1'!DU25&lt;&gt;"x",if('raw 1'!DU25="OK",'raw 1'!KU25,'raw 1'!DU25),"")</f>
        <v>-</v>
      </c>
      <c r="DX26" s="9" t="str">
        <f>if('raw 1'!DV25&lt;&gt;"x",if('raw 1'!DV25="OK",'raw 1'!KV25,'raw 1'!DV25),"")</f>
        <v>-</v>
      </c>
      <c r="DY26" s="9" t="str">
        <f>if('raw 1'!DW25&lt;&gt;"x",if('raw 1'!DW25="OK",'raw 1'!KW25,'raw 1'!DW25),"")</f>
        <v>-</v>
      </c>
      <c r="DZ26" s="9" t="str">
        <f>if('raw 1'!DX25&lt;&gt;"x",if('raw 1'!DX25="OK",'raw 1'!KX25,'raw 1'!DX25),"")</f>
        <v>-</v>
      </c>
      <c r="EA26" s="9" t="str">
        <f>if('raw 1'!DY25&lt;&gt;"x",if('raw 1'!DY25="OK",'raw 1'!KY25,'raw 1'!DY25),"")</f>
        <v>-</v>
      </c>
      <c r="EB26" s="9" t="str">
        <f>if('raw 1'!DZ25&lt;&gt;"x",if('raw 1'!DZ25="OK",'raw 1'!KZ25,'raw 1'!DZ25),"")</f>
        <v/>
      </c>
      <c r="EC26" s="9">
        <f>if('raw 1'!EA25&lt;&gt;"x",if('raw 1'!EA25="OK",'raw 1'!LA25,'raw 1'!EA25),"")</f>
        <v>1</v>
      </c>
      <c r="ED26" s="9">
        <f>if('raw 1'!EB25&lt;&gt;"x",if('raw 1'!EB25="OK",'raw 1'!LB25,'raw 1'!EB25),"")</f>
        <v>1</v>
      </c>
      <c r="EE26" s="9">
        <f>if('raw 1'!EC25&lt;&gt;"x",if('raw 1'!EC25="OK",'raw 1'!LC25,'raw 1'!EC25),"")</f>
        <v>1</v>
      </c>
      <c r="EF26" s="9">
        <f>if('raw 1'!ED25&lt;&gt;"x",if('raw 1'!ED25="OK",'raw 1'!LD25,'raw 1'!ED25),"")</f>
        <v>1</v>
      </c>
      <c r="EG26" s="9">
        <f>if('raw 1'!EE25&lt;&gt;"x",if('raw 1'!EE25="OK",'raw 1'!LE25,'raw 1'!EE25),"")</f>
        <v>1</v>
      </c>
      <c r="EH26" s="9">
        <f>if('raw 1'!EF25&lt;&gt;"x",if('raw 1'!EF25="OK",'raw 1'!LF25,'raw 1'!EF25),"")</f>
        <v>1</v>
      </c>
      <c r="EI26" s="9">
        <f>if('raw 1'!EG25&lt;&gt;"x",if('raw 1'!EG25="OK",'raw 1'!LG25,'raw 1'!EG25),"")</f>
        <v>1</v>
      </c>
      <c r="EJ26" s="9">
        <f>if('raw 1'!EH25&lt;&gt;"x",if('raw 1'!EH25="OK",'raw 1'!LH25,'raw 1'!EH25),"")</f>
        <v>1</v>
      </c>
      <c r="EK26" s="9">
        <f>if('raw 1'!EI25&lt;&gt;"x",if('raw 1'!EI25="OK",'raw 1'!LI25,'raw 1'!EI25),"")</f>
        <v>1</v>
      </c>
      <c r="EL26" s="9">
        <f>if('raw 1'!EJ25&lt;&gt;"x",if('raw 1'!EJ25="OK",'raw 1'!LJ25,'raw 1'!EJ25),"")</f>
        <v>1</v>
      </c>
      <c r="EM26" s="9">
        <f>if('raw 1'!EK25&lt;&gt;"x",if('raw 1'!EK25="OK",'raw 1'!LK25,'raw 1'!EK25),"")</f>
        <v>1</v>
      </c>
      <c r="EN26" s="9">
        <f>if('raw 1'!EL25&lt;&gt;"x",if('raw 1'!EL25="OK",'raw 1'!LL25,'raw 1'!EL25),"")</f>
        <v>1</v>
      </c>
      <c r="EO26" s="9">
        <f>if('raw 1'!EM25&lt;&gt;"x",if('raw 1'!EM25="OK",'raw 1'!LM25,'raw 1'!EM25),"")</f>
        <v>1</v>
      </c>
      <c r="EP26" s="9">
        <f>if('raw 1'!EN25&lt;&gt;"x",if('raw 1'!EN25="OK",'raw 1'!LN25,'raw 1'!EN25),"")</f>
        <v>1</v>
      </c>
      <c r="EQ26" s="9">
        <f>if('raw 1'!EO25&lt;&gt;"x",if('raw 1'!EO25="OK",'raw 1'!LO25,'raw 1'!EO25),"")</f>
        <v>1</v>
      </c>
      <c r="ER26" s="9">
        <f>if('raw 1'!EP25&lt;&gt;"x",if('raw 1'!EP25="OK",'raw 1'!LP25,'raw 1'!EP25),"")</f>
        <v>1</v>
      </c>
      <c r="ES26" s="9" t="str">
        <f>if('raw 1'!EQ25&lt;&gt;"x",if('raw 1'!EQ25="OK",'raw 1'!LQ25,'raw 1'!EQ25),"")</f>
        <v/>
      </c>
      <c r="ET26" s="9">
        <f>if('raw 1'!ER25&lt;&gt;"x",if('raw 1'!ER25="OK",'raw 1'!LR25,'raw 1'!ER25),"")</f>
        <v>1</v>
      </c>
      <c r="EU26" s="9" t="str">
        <f>if('raw 1'!ES25&lt;&gt;"x",if('raw 1'!ES25="OK",'raw 1'!LS25,'raw 1'!ES25),"")</f>
        <v>WA</v>
      </c>
      <c r="EV26" s="9" t="str">
        <f>if('raw 1'!ET25&lt;&gt;"x",if('raw 1'!ET25="OK",'raw 1'!LT25,'raw 1'!ET25),"")</f>
        <v>TLE</v>
      </c>
      <c r="EW26" s="9" t="str">
        <f>if('raw 1'!EU25&lt;&gt;"x",if('raw 1'!EU25="OK",'raw 1'!LU25,'raw 1'!EU25),"")</f>
        <v>WA</v>
      </c>
      <c r="EX26" s="9" t="str">
        <f>if('raw 1'!EV25&lt;&gt;"x",if('raw 1'!EV25="OK",'raw 1'!LV25,'raw 1'!EV25),"")</f>
        <v>WA</v>
      </c>
      <c r="EY26" s="9" t="str">
        <f>if('raw 1'!EW25&lt;&gt;"x",if('raw 1'!EW25="OK",'raw 1'!LW25,'raw 1'!EW25),"")</f>
        <v>TLE</v>
      </c>
      <c r="EZ26" s="9" t="str">
        <f>if('raw 1'!EX25&lt;&gt;"x",if('raw 1'!EX25="OK",'raw 1'!LX25,'raw 1'!EX25),"")</f>
        <v>RTE</v>
      </c>
      <c r="FA26" s="9" t="str">
        <f>if('raw 1'!EY25&lt;&gt;"x",if('raw 1'!EY25="OK",'raw 1'!LY25,'raw 1'!EY25),"")</f>
        <v>WA</v>
      </c>
      <c r="FB26" s="9" t="str">
        <f>if('raw 1'!EZ25&lt;&gt;"x",if('raw 1'!EZ25="OK",'raw 1'!LZ25,'raw 1'!EZ25),"")</f>
        <v>RTE</v>
      </c>
      <c r="FC26" s="9" t="str">
        <f>if('raw 1'!FA25&lt;&gt;"x",if('raw 1'!FA25="OK",'raw 1'!MA25,'raw 1'!FA25),"")</f>
        <v>RTE</v>
      </c>
      <c r="FD26" s="9">
        <f>if('raw 1'!FB25&lt;&gt;"x",if('raw 1'!FB25="OK",'raw 1'!MB25,'raw 1'!FB25),"")</f>
        <v>1</v>
      </c>
      <c r="FE26" s="9" t="str">
        <f>if('raw 1'!FC25&lt;&gt;"x",if('raw 1'!FC25="OK",'raw 1'!MC25,'raw 1'!FC25),"")</f>
        <v>WA</v>
      </c>
      <c r="FF26" s="9" t="str">
        <f>if('raw 1'!FD25&lt;&gt;"x",if('raw 1'!FD25="OK",'raw 1'!MD25,'raw 1'!FD25),"")</f>
        <v>TLE</v>
      </c>
      <c r="FG26" s="9" t="str">
        <f>if('raw 1'!FE25&lt;&gt;"x",if('raw 1'!FE25="OK",'raw 1'!ME25,'raw 1'!FE25),"")</f>
        <v>WA</v>
      </c>
      <c r="FH26" s="9" t="str">
        <f>if('raw 1'!FF25&lt;&gt;"x",if('raw 1'!FF25="OK",'raw 1'!MF25,'raw 1'!FF25),"")</f>
        <v>WA</v>
      </c>
      <c r="FI26" s="9" t="str">
        <f>if('raw 1'!FG25&lt;&gt;"x",if('raw 1'!FG25="OK",'raw 1'!MG25,'raw 1'!FG25),"")</f>
        <v>WA</v>
      </c>
      <c r="FJ26" s="9" t="str">
        <f>if('raw 1'!FH25&lt;&gt;"x",if('raw 1'!FH25="OK",'raw 1'!MH25,'raw 1'!FH25),"")</f>
        <v>TLE</v>
      </c>
      <c r="FK26" s="9" t="str">
        <f>if('raw 1'!FI25&lt;&gt;"x",if('raw 1'!FI25="OK",'raw 1'!MI25,'raw 1'!FI25),"")</f>
        <v>TLE</v>
      </c>
      <c r="FL26" s="9" t="str">
        <f>if('raw 1'!FJ25&lt;&gt;"x",if('raw 1'!FJ25="OK",'raw 1'!MJ25,'raw 1'!FJ25),"")</f>
        <v>TLE</v>
      </c>
      <c r="FM26" s="9" t="str">
        <f>if('raw 1'!FK25&lt;&gt;"x",if('raw 1'!FK25="OK",'raw 1'!MK25,'raw 1'!FK25),"")</f>
        <v>TLE</v>
      </c>
      <c r="FN26" s="9" t="str">
        <f>if('raw 1'!FL25&lt;&gt;"x",if('raw 1'!FL25="OK",'raw 1'!ML25,'raw 1'!FL25),"")</f>
        <v>WA</v>
      </c>
      <c r="FO26" s="9" t="str">
        <f>if('raw 1'!FM25&lt;&gt;"x",if('raw 1'!FM25="OK",'raw 1'!MM25,'raw 1'!FM25),"")</f>
        <v>TLE</v>
      </c>
      <c r="FP26" s="9" t="str">
        <f>if('raw 1'!FN25&lt;&gt;"x",if('raw 1'!FN25="OK",'raw 1'!MN25,'raw 1'!FN25),"")</f>
        <v>TLE</v>
      </c>
      <c r="FQ26" s="9" t="str">
        <f>if('raw 1'!FO25&lt;&gt;"x",if('raw 1'!FO25="OK",'raw 1'!MO25,'raw 1'!FO25),"")</f>
        <v>WA</v>
      </c>
      <c r="FR26" s="9" t="str">
        <f>if('raw 1'!FP25&lt;&gt;"x",if('raw 1'!FP25="OK",'raw 1'!MP25,'raw 1'!FP25),"")</f>
        <v>TLE</v>
      </c>
      <c r="FS26" s="9" t="str">
        <f>if('raw 1'!FQ25&lt;&gt;"x",if('raw 1'!FQ25="OK",'raw 1'!MQ25,'raw 1'!FQ25),"")</f>
        <v>TLE</v>
      </c>
      <c r="FT26" s="9" t="str">
        <f>if('raw 1'!FR25&lt;&gt;"x",if('raw 1'!FR25="OK",'raw 1'!MR25,'raw 1'!FR25),"")</f>
        <v>TLE</v>
      </c>
      <c r="FU26" s="9" t="str">
        <f>if('raw 1'!FS25&lt;&gt;"x",if('raw 1'!FS25="OK",'raw 1'!MS25,'raw 1'!FS25),"")</f>
        <v>WA</v>
      </c>
      <c r="FV26" s="9" t="str">
        <f>if('raw 1'!FT25&lt;&gt;"x",if('raw 1'!FT25="OK",'raw 1'!MT25,'raw 1'!FT25),"")</f>
        <v/>
      </c>
      <c r="FW26" s="9">
        <f>if('raw 1'!FU25&lt;&gt;"x",if('raw 1'!FU25="OK",'raw 1'!MU25,'raw 1'!FU25),"")</f>
        <v>1</v>
      </c>
      <c r="FX26" s="9">
        <f>if('raw 1'!FV25&lt;&gt;"x",if('raw 1'!FV25="OK",'raw 1'!MV25,'raw 1'!FV25),"")</f>
        <v>1</v>
      </c>
      <c r="FY26" s="9">
        <f>if('raw 1'!FW25&lt;&gt;"x",if('raw 1'!FW25="OK",'raw 1'!MW25,'raw 1'!FW25),"")</f>
        <v>1</v>
      </c>
      <c r="FZ26" s="9">
        <f>if('raw 1'!FX25&lt;&gt;"x",if('raw 1'!FX25="OK",'raw 1'!MX25,'raw 1'!FX25),"")</f>
        <v>1</v>
      </c>
      <c r="GA26" s="9">
        <f>if('raw 1'!FY25&lt;&gt;"x",if('raw 1'!FY25="OK",'raw 1'!MY25,'raw 1'!FY25),"")</f>
        <v>1</v>
      </c>
      <c r="GB26" s="9">
        <f>if('raw 1'!FZ25&lt;&gt;"x",if('raw 1'!FZ25="OK",'raw 1'!MZ25,'raw 1'!FZ25),"")</f>
        <v>1</v>
      </c>
      <c r="GC26" s="9">
        <f>if('raw 1'!GA25&lt;&gt;"x",if('raw 1'!GA25="OK",'raw 1'!NA25,'raw 1'!GA25),"")</f>
        <v>1</v>
      </c>
      <c r="GD26" s="9">
        <f>if('raw 1'!GB25&lt;&gt;"x",if('raw 1'!GB25="OK",'raw 1'!NB25,'raw 1'!GB25),"")</f>
        <v>1</v>
      </c>
      <c r="GE26" s="9">
        <f>if('raw 1'!GC25&lt;&gt;"x",if('raw 1'!GC25="OK",'raw 1'!NC25,'raw 1'!GC25),"")</f>
        <v>1</v>
      </c>
      <c r="GF26" s="9">
        <f>if('raw 1'!GD25&lt;&gt;"x",if('raw 1'!GD25="OK",'raw 1'!ND25,'raw 1'!GD25),"")</f>
        <v>1</v>
      </c>
      <c r="GG26" s="9">
        <f>if('raw 1'!GE25&lt;&gt;"x",if('raw 1'!GE25="OK",'raw 1'!NE25,'raw 1'!GE25),"")</f>
        <v>1</v>
      </c>
      <c r="GH26" s="9" t="str">
        <f>if('raw 1'!GF25&lt;&gt;"x",if('raw 1'!GF25="OK",'raw 1'!NF25,'raw 1'!GF25),"")</f>
        <v>RTE</v>
      </c>
      <c r="GI26" s="9" t="str">
        <f>if('raw 1'!GG25&lt;&gt;"x",if('raw 1'!GG25="OK",'raw 1'!NG25,'raw 1'!GG25),"")</f>
        <v>RTE</v>
      </c>
      <c r="GJ26" s="9" t="str">
        <f>if('raw 1'!GH25&lt;&gt;"x",if('raw 1'!GH25="OK",'raw 1'!NH25,'raw 1'!GH25),"")</f>
        <v>RTE</v>
      </c>
      <c r="GK26" s="9" t="str">
        <f>if('raw 1'!GI25&lt;&gt;"x",if('raw 1'!GI25="OK",'raw 1'!NI25,'raw 1'!GI25),"")</f>
        <v>RTE</v>
      </c>
      <c r="GL26" s="9" t="str">
        <f>if('raw 1'!GJ25&lt;&gt;"x",if('raw 1'!GJ25="OK",'raw 1'!NJ25,'raw 1'!GJ25),"")</f>
        <v>RTE</v>
      </c>
      <c r="GM26" s="9" t="str">
        <f>if('raw 1'!GK25&lt;&gt;"x",if('raw 1'!GK25="OK",'raw 1'!NK25,'raw 1'!GK25),"")</f>
        <v>RTE</v>
      </c>
      <c r="GN26" s="9" t="str">
        <f>if('raw 1'!GL25&lt;&gt;"x",if('raw 1'!GL25="OK",'raw 1'!NL25,'raw 1'!GL25),"")</f>
        <v>RTE</v>
      </c>
      <c r="GO26" s="9" t="str">
        <f>if('raw 1'!GM25&lt;&gt;"x",if('raw 1'!GM25="OK",'raw 1'!NM25,'raw 1'!GM25),"")</f>
        <v>RTE</v>
      </c>
      <c r="GP26" s="9" t="str">
        <f>if('raw 1'!GN25&lt;&gt;"x",if('raw 1'!GN25="OK",'raw 1'!NN25,'raw 1'!GN25),"")</f>
        <v>RTE</v>
      </c>
      <c r="GQ26" s="9" t="str">
        <f>if('raw 1'!GO25&lt;&gt;"x",if('raw 1'!GO25="OK",'raw 1'!NO25,'raw 1'!GO25),"")</f>
        <v>RTE</v>
      </c>
      <c r="GR26" s="9" t="str">
        <f>if('raw 1'!GP25&lt;&gt;"x",if('raw 1'!GP25="OK",'raw 1'!NP25,'raw 1'!GP25),"")</f>
        <v>RTE</v>
      </c>
      <c r="GS26" s="9" t="str">
        <f>if('raw 1'!GQ25&lt;&gt;"x",if('raw 1'!GQ25="OK",'raw 1'!NQ25,'raw 1'!GQ25),"")</f>
        <v>RTE</v>
      </c>
      <c r="GT26" s="9" t="str">
        <f>if('raw 1'!GR25&lt;&gt;"x",if('raw 1'!GR25="OK",'raw 1'!NR25,'raw 1'!GR25),"")</f>
        <v>RTE</v>
      </c>
      <c r="GU26" s="9" t="str">
        <f>if('raw 1'!GS25&lt;&gt;"x",if('raw 1'!GS25="OK",'raw 1'!NS25,'raw 1'!GS25),"")</f>
        <v/>
      </c>
    </row>
    <row r="27">
      <c r="A27" s="5"/>
      <c r="B27" s="5"/>
      <c r="C27" s="5" t="str">
        <f>if(B27="d","diskv. iz ciklusa",if(B27="d1","diskv. iz kruga",if($E27="ODOBREN",(if(countif(H:H,"="&amp;H27)=1,countif(H:H,"&gt;"&amp;H27)+1,concatenate(countif(H:H,"&gt;"&amp;H27)+1," - ",countif(H:H,"&gt;="&amp;H27)))),empty)))</f>
        <v>24 - 25</v>
      </c>
      <c r="D27" s="6" t="str">
        <f>'raw 1'!B26</f>
        <v>Habitus</v>
      </c>
      <c r="E27" s="6" t="str">
        <f>'raw 1'!F26</f>
        <v>ODOBREN</v>
      </c>
      <c r="F27" s="6" t="str">
        <f>if($E27="ODOBREN",'raw 1'!C26,"")</f>
        <v>Jovan</v>
      </c>
      <c r="G27" s="6" t="str">
        <f>if($E27="ODOBREN",'raw 1'!D26,"")</f>
        <v>Nikolić</v>
      </c>
      <c r="H27" s="7">
        <f>if($E27="ODOBREN",I27,empty)</f>
        <v>144</v>
      </c>
      <c r="I27" s="7">
        <f>if(B27&lt;&gt;"d",IF(M27 = "A", SUM(R27:T27), SUM(O27:Q27)),empty)</f>
        <v>144</v>
      </c>
      <c r="J27" s="6" t="str">
        <f>if($E27="ODOBREN",'raw 1'!G26,"")</f>
        <v>Loznica</v>
      </c>
      <c r="K27" s="6" t="str">
        <f>if($E27="ODOBREN",'raw 1'!H26,"")</f>
        <v>Kadinjača</v>
      </c>
      <c r="L27" s="6" t="str">
        <f>if($E27="ODOBREN",'raw 1'!I26,"")</f>
        <v>OŠ 8.</v>
      </c>
      <c r="M27" s="6" t="str">
        <f>if($E27="ODOBREN",'raw 1'!J26,"")</f>
        <v>B</v>
      </c>
      <c r="N27" s="6" t="str">
        <f>if($E27="ODOBREN",'raw 1'!K27,"")</f>
        <v>Petar Radovanovic</v>
      </c>
      <c r="O27" s="8">
        <f>'raw 1'!M26</f>
        <v>100</v>
      </c>
      <c r="P27" s="9">
        <f>'raw 1'!N26</f>
        <v>25</v>
      </c>
      <c r="Q27" s="9">
        <f>'raw 1'!O26</f>
        <v>19</v>
      </c>
      <c r="R27" s="9" t="str">
        <f>'raw 1'!P26</f>
        <v>-</v>
      </c>
      <c r="S27" s="9" t="str">
        <f>'raw 1'!Q26</f>
        <v>-</v>
      </c>
      <c r="T27" s="9" t="str">
        <f>'raw 1'!R26</f>
        <v>-</v>
      </c>
      <c r="U27" s="9" t="str">
        <f>if('raw 1'!S26&lt;&gt;"x",if('raw 1'!S26="OK",'raw 1'!GS26,'raw 1'!S26),"")</f>
        <v/>
      </c>
      <c r="V27" s="9" t="str">
        <f>if('raw 1'!T26&lt;&gt;"x",if('raw 1'!T26="OK",'raw 1'!GT26,'raw 1'!T26),"")</f>
        <v/>
      </c>
      <c r="W27" s="9">
        <f>if('raw 1'!U26&lt;&gt;"x",if('raw 1'!U26="OK",'raw 1'!GU26,'raw 1'!U26),"")</f>
        <v>1</v>
      </c>
      <c r="X27" s="9">
        <f>if('raw 1'!V26&lt;&gt;"x",if('raw 1'!V26="OK",'raw 1'!GV26,'raw 1'!V26),"")</f>
        <v>1</v>
      </c>
      <c r="Y27" s="9">
        <f>if('raw 1'!W26&lt;&gt;"x",if('raw 1'!W26="OK",'raw 1'!GW26,'raw 1'!W26),"")</f>
        <v>1</v>
      </c>
      <c r="Z27" s="9">
        <f>if('raw 1'!X26&lt;&gt;"x",if('raw 1'!X26="OK",'raw 1'!GX26,'raw 1'!X26),"")</f>
        <v>1</v>
      </c>
      <c r="AA27" s="9">
        <f>if('raw 1'!Y26&lt;&gt;"x",if('raw 1'!Y26="OK",'raw 1'!GY26,'raw 1'!Y26),"")</f>
        <v>1</v>
      </c>
      <c r="AB27" s="9">
        <f>if('raw 1'!Z26&lt;&gt;"x",if('raw 1'!Z26="OK",'raw 1'!GZ26,'raw 1'!Z26),"")</f>
        <v>1</v>
      </c>
      <c r="AC27" s="9">
        <f>if('raw 1'!AA26&lt;&gt;"x",if('raw 1'!AA26="OK",'raw 1'!HA26,'raw 1'!AA26),"")</f>
        <v>1</v>
      </c>
      <c r="AD27" s="9">
        <f>if('raw 1'!AB26&lt;&gt;"x",if('raw 1'!AB26="OK",'raw 1'!HB26,'raw 1'!AB26),"")</f>
        <v>1</v>
      </c>
      <c r="AE27" s="9">
        <f>if('raw 1'!AC26&lt;&gt;"x",if('raw 1'!AC26="OK",'raw 1'!HC26,'raw 1'!AC26),"")</f>
        <v>1</v>
      </c>
      <c r="AF27" s="9">
        <f>if('raw 1'!AD26&lt;&gt;"x",if('raw 1'!AD26="OK",'raw 1'!HD26,'raw 1'!AD26),"")</f>
        <v>1</v>
      </c>
      <c r="AG27" s="9">
        <f>if('raw 1'!AE26&lt;&gt;"x",if('raw 1'!AE26="OK",'raw 1'!HE26,'raw 1'!AE26),"")</f>
        <v>1</v>
      </c>
      <c r="AH27" s="9">
        <f>if('raw 1'!AF26&lt;&gt;"x",if('raw 1'!AF26="OK",'raw 1'!HF26,'raw 1'!AF26),"")</f>
        <v>1</v>
      </c>
      <c r="AI27" s="9">
        <f>if('raw 1'!AG26&lt;&gt;"x",if('raw 1'!AG26="OK",'raw 1'!HG26,'raw 1'!AG26),"")</f>
        <v>1</v>
      </c>
      <c r="AJ27" s="9">
        <f>if('raw 1'!AH26&lt;&gt;"x",if('raw 1'!AH26="OK",'raw 1'!HH26,'raw 1'!AH26),"")</f>
        <v>1</v>
      </c>
      <c r="AK27" s="9">
        <f>if('raw 1'!AI26&lt;&gt;"x",if('raw 1'!AI26="OK",'raw 1'!HI26,'raw 1'!AI26),"")</f>
        <v>1</v>
      </c>
      <c r="AL27" s="9">
        <f>if('raw 1'!AJ26&lt;&gt;"x",if('raw 1'!AJ26="OK",'raw 1'!HJ26,'raw 1'!AJ26),"")</f>
        <v>1</v>
      </c>
      <c r="AM27" s="9">
        <f>if('raw 1'!AK26&lt;&gt;"x",if('raw 1'!AK26="OK",'raw 1'!HK26,'raw 1'!AK26),"")</f>
        <v>1</v>
      </c>
      <c r="AN27" s="9">
        <f>if('raw 1'!AL26&lt;&gt;"x",if('raw 1'!AL26="OK",'raw 1'!HL26,'raw 1'!AL26),"")</f>
        <v>1</v>
      </c>
      <c r="AO27" s="9">
        <f>if('raw 1'!AM26&lt;&gt;"x",if('raw 1'!AM26="OK",'raw 1'!HM26,'raw 1'!AM26),"")</f>
        <v>1</v>
      </c>
      <c r="AP27" s="9">
        <f>if('raw 1'!AN26&lt;&gt;"x",if('raw 1'!AN26="OK",'raw 1'!HN26,'raw 1'!AN26),"")</f>
        <v>1</v>
      </c>
      <c r="AQ27" s="9">
        <f>if('raw 1'!AO26&lt;&gt;"x",if('raw 1'!AO26="OK",'raw 1'!HO26,'raw 1'!AO26),"")</f>
        <v>1</v>
      </c>
      <c r="AR27" s="9">
        <f>if('raw 1'!AP26&lt;&gt;"x",if('raw 1'!AP26="OK",'raw 1'!HP26,'raw 1'!AP26),"")</f>
        <v>1</v>
      </c>
      <c r="AS27" s="9">
        <f>if('raw 1'!AQ26&lt;&gt;"x",if('raw 1'!AQ26="OK",'raw 1'!HQ26,'raw 1'!AQ26),"")</f>
        <v>1</v>
      </c>
      <c r="AT27" s="9">
        <f>if('raw 1'!AR26&lt;&gt;"x",if('raw 1'!AR26="OK",'raw 1'!HR26,'raw 1'!AR26),"")</f>
        <v>1</v>
      </c>
      <c r="AU27" s="9">
        <f>if('raw 1'!AS26&lt;&gt;"x",if('raw 1'!AS26="OK",'raw 1'!HS26,'raw 1'!AS26),"")</f>
        <v>1</v>
      </c>
      <c r="AV27" s="9">
        <f>if('raw 1'!AT26&lt;&gt;"x",if('raw 1'!AT26="OK",'raw 1'!HT26,'raw 1'!AT26),"")</f>
        <v>1</v>
      </c>
      <c r="AW27" s="9">
        <f>if('raw 1'!AU26&lt;&gt;"x",if('raw 1'!AU26="OK",'raw 1'!HU26,'raw 1'!AU26),"")</f>
        <v>1</v>
      </c>
      <c r="AX27" s="9">
        <f>if('raw 1'!AV26&lt;&gt;"x",if('raw 1'!AV26="OK",'raw 1'!HV26,'raw 1'!AV26),"")</f>
        <v>1</v>
      </c>
      <c r="AY27" s="9">
        <f>if('raw 1'!AW26&lt;&gt;"x",if('raw 1'!AW26="OK",'raw 1'!HW26,'raw 1'!AW26),"")</f>
        <v>1</v>
      </c>
      <c r="AZ27" s="9">
        <f>if('raw 1'!AX26&lt;&gt;"x",if('raw 1'!AX26="OK",'raw 1'!HX26,'raw 1'!AX26),"")</f>
        <v>1</v>
      </c>
      <c r="BA27" s="9">
        <f>if('raw 1'!AY26&lt;&gt;"x",if('raw 1'!AY26="OK",'raw 1'!HY26,'raw 1'!AY26),"")</f>
        <v>1</v>
      </c>
      <c r="BB27" s="9">
        <f>if('raw 1'!AZ26&lt;&gt;"x",if('raw 1'!AZ26="OK",'raw 1'!HZ26,'raw 1'!AZ26),"")</f>
        <v>1</v>
      </c>
      <c r="BC27" s="9">
        <f>if('raw 1'!BA26&lt;&gt;"x",if('raw 1'!BA26="OK",'raw 1'!IA26,'raw 1'!BA26),"")</f>
        <v>1</v>
      </c>
      <c r="BD27" s="9">
        <f>if('raw 1'!BB26&lt;&gt;"x",if('raw 1'!BB26="OK",'raw 1'!IB26,'raw 1'!BB26),"")</f>
        <v>1</v>
      </c>
      <c r="BE27" s="9">
        <f>if('raw 1'!BC26&lt;&gt;"x",if('raw 1'!BC26="OK",'raw 1'!IC26,'raw 1'!BC26),"")</f>
        <v>1</v>
      </c>
      <c r="BF27" s="9">
        <f>if('raw 1'!BD26&lt;&gt;"x",if('raw 1'!BD26="OK",'raw 1'!ID26,'raw 1'!BD26),"")</f>
        <v>1</v>
      </c>
      <c r="BG27" s="9">
        <f>if('raw 1'!BE26&lt;&gt;"x",if('raw 1'!BE26="OK",'raw 1'!IE26,'raw 1'!BE26),"")</f>
        <v>1</v>
      </c>
      <c r="BH27" s="9">
        <f>if('raw 1'!BF26&lt;&gt;"x",if('raw 1'!BF26="OK",'raw 1'!IF26,'raw 1'!BF26),"")</f>
        <v>1</v>
      </c>
      <c r="BI27" s="9">
        <f>if('raw 1'!BG26&lt;&gt;"x",if('raw 1'!BG26="OK",'raw 1'!IG26,'raw 1'!BG26),"")</f>
        <v>1</v>
      </c>
      <c r="BJ27" s="9">
        <f>if('raw 1'!BH26&lt;&gt;"x",if('raw 1'!BH26="OK",'raw 1'!IH26,'raw 1'!BH26),"")</f>
        <v>1</v>
      </c>
      <c r="BK27" s="9">
        <f>if('raw 1'!BI26&lt;&gt;"x",if('raw 1'!BI26="OK",'raw 1'!II26,'raw 1'!BI26),"")</f>
        <v>1</v>
      </c>
      <c r="BL27" s="9">
        <f>if('raw 1'!BJ26&lt;&gt;"x",if('raw 1'!BJ26="OK",'raw 1'!IJ26,'raw 1'!BJ26),"")</f>
        <v>1</v>
      </c>
      <c r="BM27" s="9" t="str">
        <f>if('raw 1'!BK26&lt;&gt;"x",if('raw 1'!BK26="OK",'raw 1'!IK26,'raw 1'!BK26),"")</f>
        <v/>
      </c>
      <c r="BN27" s="9">
        <f>if('raw 1'!BL26&lt;&gt;"x",if('raw 1'!BL26="OK",'raw 1'!IL26,'raw 1'!BL26),"")</f>
        <v>1</v>
      </c>
      <c r="BO27" s="9">
        <f>if('raw 1'!BM26&lt;&gt;"x",if('raw 1'!BM26="OK",'raw 1'!IM26,'raw 1'!BM26),"")</f>
        <v>1</v>
      </c>
      <c r="BP27" s="9">
        <f>if('raw 1'!BN26&lt;&gt;"x",if('raw 1'!BN26="OK",'raw 1'!IN26,'raw 1'!BN26),"")</f>
        <v>1</v>
      </c>
      <c r="BQ27" s="9">
        <f>if('raw 1'!BO26&lt;&gt;"x",if('raw 1'!BO26="OK",'raw 1'!IO26,'raw 1'!BO26),"")</f>
        <v>1</v>
      </c>
      <c r="BR27" s="9">
        <f>if('raw 1'!BP26&lt;&gt;"x",if('raw 1'!BP26="OK",'raw 1'!IP26,'raw 1'!BP26),"")</f>
        <v>1</v>
      </c>
      <c r="BS27" s="9">
        <f>if('raw 1'!BQ26&lt;&gt;"x",if('raw 1'!BQ26="OK",'raw 1'!IQ26,'raw 1'!BQ26),"")</f>
        <v>1</v>
      </c>
      <c r="BT27" s="9">
        <f>if('raw 1'!BR26&lt;&gt;"x",if('raw 1'!BR26="OK",'raw 1'!IR26,'raw 1'!BR26),"")</f>
        <v>1</v>
      </c>
      <c r="BU27" s="9">
        <f>if('raw 1'!BS26&lt;&gt;"x",if('raw 1'!BS26="OK",'raw 1'!IS26,'raw 1'!BS26),"")</f>
        <v>1</v>
      </c>
      <c r="BV27" s="9">
        <f>if('raw 1'!BT26&lt;&gt;"x",if('raw 1'!BT26="OK",'raw 1'!IT26,'raw 1'!BT26),"")</f>
        <v>1</v>
      </c>
      <c r="BW27" s="9">
        <f>if('raw 1'!BU26&lt;&gt;"x",if('raw 1'!BU26="OK",'raw 1'!IU26,'raw 1'!BU26),"")</f>
        <v>1</v>
      </c>
      <c r="BX27" s="9">
        <f>if('raw 1'!BV26&lt;&gt;"x",if('raw 1'!BV26="OK",'raw 1'!IV26,'raw 1'!BV26),"")</f>
        <v>1</v>
      </c>
      <c r="BY27" s="9">
        <f>if('raw 1'!BW26&lt;&gt;"x",if('raw 1'!BW26="OK",'raw 1'!IW26,'raw 1'!BW26),"")</f>
        <v>1</v>
      </c>
      <c r="BZ27" s="9">
        <f>if('raw 1'!BX26&lt;&gt;"x",if('raw 1'!BX26="OK",'raw 1'!IX26,'raw 1'!BX26),"")</f>
        <v>1</v>
      </c>
      <c r="CA27" s="9">
        <f>if('raw 1'!BY26&lt;&gt;"x",if('raw 1'!BY26="OK",'raw 1'!IY26,'raw 1'!BY26),"")</f>
        <v>1</v>
      </c>
      <c r="CB27" s="9" t="str">
        <f>if('raw 1'!BZ26&lt;&gt;"x",if('raw 1'!BZ26="OK",'raw 1'!IZ26,'raw 1'!BZ26),"")</f>
        <v>WA</v>
      </c>
      <c r="CC27" s="9" t="str">
        <f>if('raw 1'!CA26&lt;&gt;"x",if('raw 1'!CA26="OK",'raw 1'!JA26,'raw 1'!CA26),"")</f>
        <v>WA</v>
      </c>
      <c r="CD27" s="9" t="str">
        <f>if('raw 1'!CB26&lt;&gt;"x",if('raw 1'!CB26="OK",'raw 1'!JB26,'raw 1'!CB26),"")</f>
        <v>WA</v>
      </c>
      <c r="CE27" s="9" t="str">
        <f>if('raw 1'!CC26&lt;&gt;"x",if('raw 1'!CC26="OK",'raw 1'!JC26,'raw 1'!CC26),"")</f>
        <v>WA</v>
      </c>
      <c r="CF27" s="9" t="str">
        <f>if('raw 1'!CD26&lt;&gt;"x",if('raw 1'!CD26="OK",'raw 1'!JD26,'raw 1'!CD26),"")</f>
        <v>WA</v>
      </c>
      <c r="CG27" s="9" t="str">
        <f>if('raw 1'!CE26&lt;&gt;"x",if('raw 1'!CE26="OK",'raw 1'!JE26,'raw 1'!CE26),"")</f>
        <v>WA</v>
      </c>
      <c r="CH27" s="9" t="str">
        <f>if('raw 1'!CF26&lt;&gt;"x",if('raw 1'!CF26="OK",'raw 1'!JF26,'raw 1'!CF26),"")</f>
        <v>WA</v>
      </c>
      <c r="CI27" s="9" t="str">
        <f>if('raw 1'!CG26&lt;&gt;"x",if('raw 1'!CG26="OK",'raw 1'!JG26,'raw 1'!CG26),"")</f>
        <v>WA</v>
      </c>
      <c r="CJ27" s="9" t="str">
        <f>if('raw 1'!CH26&lt;&gt;"x",if('raw 1'!CH26="OK",'raw 1'!JH26,'raw 1'!CH26),"")</f>
        <v>WA</v>
      </c>
      <c r="CK27" s="9" t="str">
        <f>if('raw 1'!CI26&lt;&gt;"x",if('raw 1'!CI26="OK",'raw 1'!JI26,'raw 1'!CI26),"")</f>
        <v>WA</v>
      </c>
      <c r="CL27" s="9" t="str">
        <f>if('raw 1'!CJ26&lt;&gt;"x",if('raw 1'!CJ26="OK",'raw 1'!JJ26,'raw 1'!CJ26),"")</f>
        <v>WA</v>
      </c>
      <c r="CM27" s="9" t="str">
        <f>if('raw 1'!CK26&lt;&gt;"x",if('raw 1'!CK26="OK",'raw 1'!JK26,'raw 1'!CK26),"")</f>
        <v>WA</v>
      </c>
      <c r="CN27" s="9" t="str">
        <f>if('raw 1'!CL26&lt;&gt;"x",if('raw 1'!CL26="OK",'raw 1'!JL26,'raw 1'!CL26),"")</f>
        <v>WA</v>
      </c>
      <c r="CO27" s="9" t="str">
        <f>if('raw 1'!CM26&lt;&gt;"x",if('raw 1'!CM26="OK",'raw 1'!JM26,'raw 1'!CM26),"")</f>
        <v>WA</v>
      </c>
      <c r="CP27" s="9" t="str">
        <f>if('raw 1'!CN26&lt;&gt;"x",if('raw 1'!CN26="OK",'raw 1'!JN26,'raw 1'!CN26),"")</f>
        <v>WA</v>
      </c>
      <c r="CQ27" s="9" t="str">
        <f>if('raw 1'!CO26&lt;&gt;"x",if('raw 1'!CO26="OK",'raw 1'!JO26,'raw 1'!CO26),"")</f>
        <v>WA</v>
      </c>
      <c r="CR27" s="9" t="str">
        <f>if('raw 1'!CP26&lt;&gt;"x",if('raw 1'!CP26="OK",'raw 1'!JP26,'raw 1'!CP26),"")</f>
        <v>WA</v>
      </c>
      <c r="CS27" s="9">
        <f>if('raw 1'!CQ26&lt;&gt;"x",if('raw 1'!CQ26="OK",'raw 1'!JQ26,'raw 1'!CQ26),"")</f>
        <v>1</v>
      </c>
      <c r="CT27" s="9" t="str">
        <f>if('raw 1'!CR26&lt;&gt;"x",if('raw 1'!CR26="OK",'raw 1'!JR26,'raw 1'!CR26),"")</f>
        <v>WA</v>
      </c>
      <c r="CU27" s="9" t="str">
        <f>if('raw 1'!CS26&lt;&gt;"x",if('raw 1'!CS26="OK",'raw 1'!JS26,'raw 1'!CS26),"")</f>
        <v/>
      </c>
      <c r="CV27" s="9" t="str">
        <f>if('raw 1'!CT26&lt;&gt;"x",if('raw 1'!CT26="OK",'raw 1'!JT26,'raw 1'!CT26),"")</f>
        <v>WA</v>
      </c>
      <c r="CW27" s="9">
        <f>if('raw 1'!CU26&lt;&gt;"x",if('raw 1'!CU26="OK",'raw 1'!JU26,'raw 1'!CU26),"")</f>
        <v>1</v>
      </c>
      <c r="CX27" s="9" t="str">
        <f>if('raw 1'!CV26&lt;&gt;"x",if('raw 1'!CV26="OK",'raw 1'!JV26,'raw 1'!CV26),"")</f>
        <v>WA</v>
      </c>
      <c r="CY27" s="9" t="str">
        <f>if('raw 1'!CW26&lt;&gt;"x",if('raw 1'!CW26="OK",'raw 1'!JW26,'raw 1'!CW26),"")</f>
        <v>WA</v>
      </c>
      <c r="CZ27" s="9" t="str">
        <f>if('raw 1'!CX26&lt;&gt;"x",if('raw 1'!CX26="OK",'raw 1'!JX26,'raw 1'!CX26),"")</f>
        <v>WA</v>
      </c>
      <c r="DA27" s="9" t="str">
        <f>if('raw 1'!CY26&lt;&gt;"x",if('raw 1'!CY26="OK",'raw 1'!JY26,'raw 1'!CY26),"")</f>
        <v>WA</v>
      </c>
      <c r="DB27" s="9" t="str">
        <f>if('raw 1'!CZ26&lt;&gt;"x",if('raw 1'!CZ26="OK",'raw 1'!JZ26,'raw 1'!CZ26),"")</f>
        <v>WA</v>
      </c>
      <c r="DC27" s="9" t="str">
        <f>if('raw 1'!DA26&lt;&gt;"x",if('raw 1'!DA26="OK",'raw 1'!KA26,'raw 1'!DA26),"")</f>
        <v>WA</v>
      </c>
      <c r="DD27" s="9">
        <f>if('raw 1'!DB26&lt;&gt;"x",if('raw 1'!DB26="OK",'raw 1'!KB26,'raw 1'!DB26),"")</f>
        <v>1</v>
      </c>
      <c r="DE27" s="9" t="str">
        <f>if('raw 1'!DC26&lt;&gt;"x",if('raw 1'!DC26="OK",'raw 1'!KC26,'raw 1'!DC26),"")</f>
        <v>WA</v>
      </c>
      <c r="DF27" s="9">
        <f>if('raw 1'!DD26&lt;&gt;"x",if('raw 1'!DD26="OK",'raw 1'!KD26,'raw 1'!DD26),"")</f>
        <v>1</v>
      </c>
      <c r="DG27" s="9">
        <f>if('raw 1'!DE26&lt;&gt;"x",if('raw 1'!DE26="OK",'raw 1'!KE26,'raw 1'!DE26),"")</f>
        <v>1</v>
      </c>
      <c r="DH27" s="9">
        <f>if('raw 1'!DF26&lt;&gt;"x",if('raw 1'!DF26="OK",'raw 1'!KF26,'raw 1'!DF26),"")</f>
        <v>1</v>
      </c>
      <c r="DI27" s="9">
        <f>if('raw 1'!DG26&lt;&gt;"x",if('raw 1'!DG26="OK",'raw 1'!KG26,'raw 1'!DG26),"")</f>
        <v>1</v>
      </c>
      <c r="DJ27" s="9">
        <f>if('raw 1'!DH26&lt;&gt;"x",if('raw 1'!DH26="OK",'raw 1'!KH26,'raw 1'!DH26),"")</f>
        <v>1</v>
      </c>
      <c r="DK27" s="9">
        <f>if('raw 1'!DI26&lt;&gt;"x",if('raw 1'!DI26="OK",'raw 1'!KI26,'raw 1'!DI26),"")</f>
        <v>1</v>
      </c>
      <c r="DL27" s="9" t="str">
        <f>if('raw 1'!DJ26&lt;&gt;"x",if('raw 1'!DJ26="OK",'raw 1'!KJ26,'raw 1'!DJ26),"")</f>
        <v>WA</v>
      </c>
      <c r="DM27" s="9" t="str">
        <f>if('raw 1'!DK26&lt;&gt;"x",if('raw 1'!DK26="OK",'raw 1'!KK26,'raw 1'!DK26),"")</f>
        <v>WA</v>
      </c>
      <c r="DN27" s="9" t="str">
        <f>if('raw 1'!DL26&lt;&gt;"x",if('raw 1'!DL26="OK",'raw 1'!KL26,'raw 1'!DL26),"")</f>
        <v>WA</v>
      </c>
      <c r="DO27" s="9" t="str">
        <f>if('raw 1'!DM26&lt;&gt;"x",if('raw 1'!DM26="OK",'raw 1'!KM26,'raw 1'!DM26),"")</f>
        <v>WA</v>
      </c>
      <c r="DP27" s="9" t="str">
        <f>if('raw 1'!DN26&lt;&gt;"x",if('raw 1'!DN26="OK",'raw 1'!KN26,'raw 1'!DN26),"")</f>
        <v>WA</v>
      </c>
      <c r="DQ27" s="9" t="str">
        <f>if('raw 1'!DO26&lt;&gt;"x",if('raw 1'!DO26="OK",'raw 1'!KO26,'raw 1'!DO26),"")</f>
        <v>WA</v>
      </c>
      <c r="DR27" s="9" t="str">
        <f>if('raw 1'!DP26&lt;&gt;"x",if('raw 1'!DP26="OK",'raw 1'!KP26,'raw 1'!DP26),"")</f>
        <v>WA</v>
      </c>
      <c r="DS27" s="9" t="str">
        <f>if('raw 1'!DQ26&lt;&gt;"x",if('raw 1'!DQ26="OK",'raw 1'!KQ26,'raw 1'!DQ26),"")</f>
        <v>WA</v>
      </c>
      <c r="DT27" s="9" t="str">
        <f>if('raw 1'!DR26&lt;&gt;"x",if('raw 1'!DR26="OK",'raw 1'!KR26,'raw 1'!DR26),"")</f>
        <v>WA</v>
      </c>
      <c r="DU27" s="9" t="str">
        <f>if('raw 1'!DS26&lt;&gt;"x",if('raw 1'!DS26="OK",'raw 1'!KS26,'raw 1'!DS26),"")</f>
        <v>WA</v>
      </c>
      <c r="DV27" s="9" t="str">
        <f>if('raw 1'!DT26&lt;&gt;"x",if('raw 1'!DT26="OK",'raw 1'!KT26,'raw 1'!DT26),"")</f>
        <v>WA</v>
      </c>
      <c r="DW27" s="9" t="str">
        <f>if('raw 1'!DU26&lt;&gt;"x",if('raw 1'!DU26="OK",'raw 1'!KU26,'raw 1'!DU26),"")</f>
        <v>WA</v>
      </c>
      <c r="DX27" s="9" t="str">
        <f>if('raw 1'!DV26&lt;&gt;"x",if('raw 1'!DV26="OK",'raw 1'!KV26,'raw 1'!DV26),"")</f>
        <v>WA</v>
      </c>
      <c r="DY27" s="9" t="str">
        <f>if('raw 1'!DW26&lt;&gt;"x",if('raw 1'!DW26="OK",'raw 1'!KW26,'raw 1'!DW26),"")</f>
        <v>WA</v>
      </c>
      <c r="DZ27" s="9" t="str">
        <f>if('raw 1'!DX26&lt;&gt;"x",if('raw 1'!DX26="OK",'raw 1'!KX26,'raw 1'!DX26),"")</f>
        <v>WA</v>
      </c>
      <c r="EA27" s="9" t="str">
        <f>if('raw 1'!DY26&lt;&gt;"x",if('raw 1'!DY26="OK",'raw 1'!KY26,'raw 1'!DY26),"")</f>
        <v>WA</v>
      </c>
      <c r="EB27" s="9" t="str">
        <f>if('raw 1'!DZ26&lt;&gt;"x",if('raw 1'!DZ26="OK",'raw 1'!KZ26,'raw 1'!DZ26),"")</f>
        <v/>
      </c>
      <c r="EC27" s="9" t="str">
        <f>if('raw 1'!EA26&lt;&gt;"x",if('raw 1'!EA26="OK",'raw 1'!LA26,'raw 1'!EA26),"")</f>
        <v>-</v>
      </c>
      <c r="ED27" s="9" t="str">
        <f>if('raw 1'!EB26&lt;&gt;"x",if('raw 1'!EB26="OK",'raw 1'!LB26,'raw 1'!EB26),"")</f>
        <v>-</v>
      </c>
      <c r="EE27" s="9" t="str">
        <f>if('raw 1'!EC26&lt;&gt;"x",if('raw 1'!EC26="OK",'raw 1'!LC26,'raw 1'!EC26),"")</f>
        <v>-</v>
      </c>
      <c r="EF27" s="9" t="str">
        <f>if('raw 1'!ED26&lt;&gt;"x",if('raw 1'!ED26="OK",'raw 1'!LD26,'raw 1'!ED26),"")</f>
        <v>-</v>
      </c>
      <c r="EG27" s="9" t="str">
        <f>if('raw 1'!EE26&lt;&gt;"x",if('raw 1'!EE26="OK",'raw 1'!LE26,'raw 1'!EE26),"")</f>
        <v>-</v>
      </c>
      <c r="EH27" s="9" t="str">
        <f>if('raw 1'!EF26&lt;&gt;"x",if('raw 1'!EF26="OK",'raw 1'!LF26,'raw 1'!EF26),"")</f>
        <v>-</v>
      </c>
      <c r="EI27" s="9" t="str">
        <f>if('raw 1'!EG26&lt;&gt;"x",if('raw 1'!EG26="OK",'raw 1'!LG26,'raw 1'!EG26),"")</f>
        <v>-</v>
      </c>
      <c r="EJ27" s="9" t="str">
        <f>if('raw 1'!EH26&lt;&gt;"x",if('raw 1'!EH26="OK",'raw 1'!LH26,'raw 1'!EH26),"")</f>
        <v>-</v>
      </c>
      <c r="EK27" s="9" t="str">
        <f>if('raw 1'!EI26&lt;&gt;"x",if('raw 1'!EI26="OK",'raw 1'!LI26,'raw 1'!EI26),"")</f>
        <v>-</v>
      </c>
      <c r="EL27" s="9" t="str">
        <f>if('raw 1'!EJ26&lt;&gt;"x",if('raw 1'!EJ26="OK",'raw 1'!LJ26,'raw 1'!EJ26),"")</f>
        <v>-</v>
      </c>
      <c r="EM27" s="9" t="str">
        <f>if('raw 1'!EK26&lt;&gt;"x",if('raw 1'!EK26="OK",'raw 1'!LK26,'raw 1'!EK26),"")</f>
        <v>-</v>
      </c>
      <c r="EN27" s="9" t="str">
        <f>if('raw 1'!EL26&lt;&gt;"x",if('raw 1'!EL26="OK",'raw 1'!LL26,'raw 1'!EL26),"")</f>
        <v>-</v>
      </c>
      <c r="EO27" s="9" t="str">
        <f>if('raw 1'!EM26&lt;&gt;"x",if('raw 1'!EM26="OK",'raw 1'!LM26,'raw 1'!EM26),"")</f>
        <v>-</v>
      </c>
      <c r="EP27" s="9" t="str">
        <f>if('raw 1'!EN26&lt;&gt;"x",if('raw 1'!EN26="OK",'raw 1'!LN26,'raw 1'!EN26),"")</f>
        <v>-</v>
      </c>
      <c r="EQ27" s="9" t="str">
        <f>if('raw 1'!EO26&lt;&gt;"x",if('raw 1'!EO26="OK",'raw 1'!LO26,'raw 1'!EO26),"")</f>
        <v>-</v>
      </c>
      <c r="ER27" s="9" t="str">
        <f>if('raw 1'!EP26&lt;&gt;"x",if('raw 1'!EP26="OK",'raw 1'!LP26,'raw 1'!EP26),"")</f>
        <v>-</v>
      </c>
      <c r="ES27" s="9" t="str">
        <f>if('raw 1'!EQ26&lt;&gt;"x",if('raw 1'!EQ26="OK",'raw 1'!LQ26,'raw 1'!EQ26),"")</f>
        <v/>
      </c>
      <c r="ET27" s="9" t="str">
        <f>if('raw 1'!ER26&lt;&gt;"x",if('raw 1'!ER26="OK",'raw 1'!LR26,'raw 1'!ER26),"")</f>
        <v>-</v>
      </c>
      <c r="EU27" s="9" t="str">
        <f>if('raw 1'!ES26&lt;&gt;"x",if('raw 1'!ES26="OK",'raw 1'!LS26,'raw 1'!ES26),"")</f>
        <v>-</v>
      </c>
      <c r="EV27" s="9" t="str">
        <f>if('raw 1'!ET26&lt;&gt;"x",if('raw 1'!ET26="OK",'raw 1'!LT26,'raw 1'!ET26),"")</f>
        <v>-</v>
      </c>
      <c r="EW27" s="9" t="str">
        <f>if('raw 1'!EU26&lt;&gt;"x",if('raw 1'!EU26="OK",'raw 1'!LU26,'raw 1'!EU26),"")</f>
        <v>-</v>
      </c>
      <c r="EX27" s="9" t="str">
        <f>if('raw 1'!EV26&lt;&gt;"x",if('raw 1'!EV26="OK",'raw 1'!LV26,'raw 1'!EV26),"")</f>
        <v>-</v>
      </c>
      <c r="EY27" s="9" t="str">
        <f>if('raw 1'!EW26&lt;&gt;"x",if('raw 1'!EW26="OK",'raw 1'!LW26,'raw 1'!EW26),"")</f>
        <v>-</v>
      </c>
      <c r="EZ27" s="9" t="str">
        <f>if('raw 1'!EX26&lt;&gt;"x",if('raw 1'!EX26="OK",'raw 1'!LX26,'raw 1'!EX26),"")</f>
        <v>-</v>
      </c>
      <c r="FA27" s="9" t="str">
        <f>if('raw 1'!EY26&lt;&gt;"x",if('raw 1'!EY26="OK",'raw 1'!LY26,'raw 1'!EY26),"")</f>
        <v>-</v>
      </c>
      <c r="FB27" s="9" t="str">
        <f>if('raw 1'!EZ26&lt;&gt;"x",if('raw 1'!EZ26="OK",'raw 1'!LZ26,'raw 1'!EZ26),"")</f>
        <v>-</v>
      </c>
      <c r="FC27" s="9" t="str">
        <f>if('raw 1'!FA26&lt;&gt;"x",if('raw 1'!FA26="OK",'raw 1'!MA26,'raw 1'!FA26),"")</f>
        <v>-</v>
      </c>
      <c r="FD27" s="9" t="str">
        <f>if('raw 1'!FB26&lt;&gt;"x",if('raw 1'!FB26="OK",'raw 1'!MB26,'raw 1'!FB26),"")</f>
        <v>-</v>
      </c>
      <c r="FE27" s="9" t="str">
        <f>if('raw 1'!FC26&lt;&gt;"x",if('raw 1'!FC26="OK",'raw 1'!MC26,'raw 1'!FC26),"")</f>
        <v>-</v>
      </c>
      <c r="FF27" s="9" t="str">
        <f>if('raw 1'!FD26&lt;&gt;"x",if('raw 1'!FD26="OK",'raw 1'!MD26,'raw 1'!FD26),"")</f>
        <v>-</v>
      </c>
      <c r="FG27" s="9" t="str">
        <f>if('raw 1'!FE26&lt;&gt;"x",if('raw 1'!FE26="OK",'raw 1'!ME26,'raw 1'!FE26),"")</f>
        <v>-</v>
      </c>
      <c r="FH27" s="9" t="str">
        <f>if('raw 1'!FF26&lt;&gt;"x",if('raw 1'!FF26="OK",'raw 1'!MF26,'raw 1'!FF26),"")</f>
        <v>-</v>
      </c>
      <c r="FI27" s="9" t="str">
        <f>if('raw 1'!FG26&lt;&gt;"x",if('raw 1'!FG26="OK",'raw 1'!MG26,'raw 1'!FG26),"")</f>
        <v>-</v>
      </c>
      <c r="FJ27" s="9" t="str">
        <f>if('raw 1'!FH26&lt;&gt;"x",if('raw 1'!FH26="OK",'raw 1'!MH26,'raw 1'!FH26),"")</f>
        <v>-</v>
      </c>
      <c r="FK27" s="9" t="str">
        <f>if('raw 1'!FI26&lt;&gt;"x",if('raw 1'!FI26="OK",'raw 1'!MI26,'raw 1'!FI26),"")</f>
        <v>-</v>
      </c>
      <c r="FL27" s="9" t="str">
        <f>if('raw 1'!FJ26&lt;&gt;"x",if('raw 1'!FJ26="OK",'raw 1'!MJ26,'raw 1'!FJ26),"")</f>
        <v>-</v>
      </c>
      <c r="FM27" s="9" t="str">
        <f>if('raw 1'!FK26&lt;&gt;"x",if('raw 1'!FK26="OK",'raw 1'!MK26,'raw 1'!FK26),"")</f>
        <v>-</v>
      </c>
      <c r="FN27" s="9" t="str">
        <f>if('raw 1'!FL26&lt;&gt;"x",if('raw 1'!FL26="OK",'raw 1'!ML26,'raw 1'!FL26),"")</f>
        <v>-</v>
      </c>
      <c r="FO27" s="9" t="str">
        <f>if('raw 1'!FM26&lt;&gt;"x",if('raw 1'!FM26="OK",'raw 1'!MM26,'raw 1'!FM26),"")</f>
        <v>-</v>
      </c>
      <c r="FP27" s="9" t="str">
        <f>if('raw 1'!FN26&lt;&gt;"x",if('raw 1'!FN26="OK",'raw 1'!MN26,'raw 1'!FN26),"")</f>
        <v>-</v>
      </c>
      <c r="FQ27" s="9" t="str">
        <f>if('raw 1'!FO26&lt;&gt;"x",if('raw 1'!FO26="OK",'raw 1'!MO26,'raw 1'!FO26),"")</f>
        <v>-</v>
      </c>
      <c r="FR27" s="9" t="str">
        <f>if('raw 1'!FP26&lt;&gt;"x",if('raw 1'!FP26="OK",'raw 1'!MP26,'raw 1'!FP26),"")</f>
        <v>-</v>
      </c>
      <c r="FS27" s="9" t="str">
        <f>if('raw 1'!FQ26&lt;&gt;"x",if('raw 1'!FQ26="OK",'raw 1'!MQ26,'raw 1'!FQ26),"")</f>
        <v>-</v>
      </c>
      <c r="FT27" s="9" t="str">
        <f>if('raw 1'!FR26&lt;&gt;"x",if('raw 1'!FR26="OK",'raw 1'!MR26,'raw 1'!FR26),"")</f>
        <v>-</v>
      </c>
      <c r="FU27" s="9" t="str">
        <f>if('raw 1'!FS26&lt;&gt;"x",if('raw 1'!FS26="OK",'raw 1'!MS26,'raw 1'!FS26),"")</f>
        <v>-</v>
      </c>
      <c r="FV27" s="9" t="str">
        <f>if('raw 1'!FT26&lt;&gt;"x",if('raw 1'!FT26="OK",'raw 1'!MT26,'raw 1'!FT26),"")</f>
        <v/>
      </c>
      <c r="FW27" s="9" t="str">
        <f>if('raw 1'!FU26&lt;&gt;"x",if('raw 1'!FU26="OK",'raw 1'!MU26,'raw 1'!FU26),"")</f>
        <v>-</v>
      </c>
      <c r="FX27" s="9" t="str">
        <f>if('raw 1'!FV26&lt;&gt;"x",if('raw 1'!FV26="OK",'raw 1'!MV26,'raw 1'!FV26),"")</f>
        <v>-</v>
      </c>
      <c r="FY27" s="9" t="str">
        <f>if('raw 1'!FW26&lt;&gt;"x",if('raw 1'!FW26="OK",'raw 1'!MW26,'raw 1'!FW26),"")</f>
        <v>-</v>
      </c>
      <c r="FZ27" s="9" t="str">
        <f>if('raw 1'!FX26&lt;&gt;"x",if('raw 1'!FX26="OK",'raw 1'!MX26,'raw 1'!FX26),"")</f>
        <v>-</v>
      </c>
      <c r="GA27" s="9" t="str">
        <f>if('raw 1'!FY26&lt;&gt;"x",if('raw 1'!FY26="OK",'raw 1'!MY26,'raw 1'!FY26),"")</f>
        <v>-</v>
      </c>
      <c r="GB27" s="9" t="str">
        <f>if('raw 1'!FZ26&lt;&gt;"x",if('raw 1'!FZ26="OK",'raw 1'!MZ26,'raw 1'!FZ26),"")</f>
        <v>-</v>
      </c>
      <c r="GC27" s="9" t="str">
        <f>if('raw 1'!GA26&lt;&gt;"x",if('raw 1'!GA26="OK",'raw 1'!NA26,'raw 1'!GA26),"")</f>
        <v>-</v>
      </c>
      <c r="GD27" s="9" t="str">
        <f>if('raw 1'!GB26&lt;&gt;"x",if('raw 1'!GB26="OK",'raw 1'!NB26,'raw 1'!GB26),"")</f>
        <v>-</v>
      </c>
      <c r="GE27" s="9" t="str">
        <f>if('raw 1'!GC26&lt;&gt;"x",if('raw 1'!GC26="OK",'raw 1'!NC26,'raw 1'!GC26),"")</f>
        <v>-</v>
      </c>
      <c r="GF27" s="9" t="str">
        <f>if('raw 1'!GD26&lt;&gt;"x",if('raw 1'!GD26="OK",'raw 1'!ND26,'raw 1'!GD26),"")</f>
        <v>-</v>
      </c>
      <c r="GG27" s="9" t="str">
        <f>if('raw 1'!GE26&lt;&gt;"x",if('raw 1'!GE26="OK",'raw 1'!NE26,'raw 1'!GE26),"")</f>
        <v>-</v>
      </c>
      <c r="GH27" s="9" t="str">
        <f>if('raw 1'!GF26&lt;&gt;"x",if('raw 1'!GF26="OK",'raw 1'!NF26,'raw 1'!GF26),"")</f>
        <v>-</v>
      </c>
      <c r="GI27" s="9" t="str">
        <f>if('raw 1'!GG26&lt;&gt;"x",if('raw 1'!GG26="OK",'raw 1'!NG26,'raw 1'!GG26),"")</f>
        <v>-</v>
      </c>
      <c r="GJ27" s="9" t="str">
        <f>if('raw 1'!GH26&lt;&gt;"x",if('raw 1'!GH26="OK",'raw 1'!NH26,'raw 1'!GH26),"")</f>
        <v>-</v>
      </c>
      <c r="GK27" s="9" t="str">
        <f>if('raw 1'!GI26&lt;&gt;"x",if('raw 1'!GI26="OK",'raw 1'!NI26,'raw 1'!GI26),"")</f>
        <v>-</v>
      </c>
      <c r="GL27" s="9" t="str">
        <f>if('raw 1'!GJ26&lt;&gt;"x",if('raw 1'!GJ26="OK",'raw 1'!NJ26,'raw 1'!GJ26),"")</f>
        <v>-</v>
      </c>
      <c r="GM27" s="9" t="str">
        <f>if('raw 1'!GK26&lt;&gt;"x",if('raw 1'!GK26="OK",'raw 1'!NK26,'raw 1'!GK26),"")</f>
        <v>-</v>
      </c>
      <c r="GN27" s="9" t="str">
        <f>if('raw 1'!GL26&lt;&gt;"x",if('raw 1'!GL26="OK",'raw 1'!NL26,'raw 1'!GL26),"")</f>
        <v>-</v>
      </c>
      <c r="GO27" s="9" t="str">
        <f>if('raw 1'!GM26&lt;&gt;"x",if('raw 1'!GM26="OK",'raw 1'!NM26,'raw 1'!GM26),"")</f>
        <v>-</v>
      </c>
      <c r="GP27" s="9" t="str">
        <f>if('raw 1'!GN26&lt;&gt;"x",if('raw 1'!GN26="OK",'raw 1'!NN26,'raw 1'!GN26),"")</f>
        <v>-</v>
      </c>
      <c r="GQ27" s="9" t="str">
        <f>if('raw 1'!GO26&lt;&gt;"x",if('raw 1'!GO26="OK",'raw 1'!NO26,'raw 1'!GO26),"")</f>
        <v>-</v>
      </c>
      <c r="GR27" s="9" t="str">
        <f>if('raw 1'!GP26&lt;&gt;"x",if('raw 1'!GP26="OK",'raw 1'!NP26,'raw 1'!GP26),"")</f>
        <v>-</v>
      </c>
      <c r="GS27" s="9" t="str">
        <f>if('raw 1'!GQ26&lt;&gt;"x",if('raw 1'!GQ26="OK",'raw 1'!NQ26,'raw 1'!GQ26),"")</f>
        <v>-</v>
      </c>
      <c r="GT27" s="9" t="str">
        <f>if('raw 1'!GR26&lt;&gt;"x",if('raw 1'!GR26="OK",'raw 1'!NR26,'raw 1'!GR26),"")</f>
        <v>-</v>
      </c>
      <c r="GU27" s="9" t="str">
        <f>if('raw 1'!GS26&lt;&gt;"x",if('raw 1'!GS26="OK",'raw 1'!NS26,'raw 1'!GS26),"")</f>
        <v/>
      </c>
    </row>
    <row r="28">
      <c r="A28" s="5"/>
      <c r="B28" s="5"/>
      <c r="C28" s="5">
        <f>if(B28="d","diskv. iz ciklusa",if(B28="d1","diskv. iz kruga",if($E28="ODOBREN",(if(countif(H:H,"="&amp;H28)=1,countif(H:H,"&gt;"&amp;H28)+1,concatenate(countif(H:H,"&gt;"&amp;H28)+1," - ",countif(H:H,"&gt;="&amp;H28)))),empty)))</f>
        <v>26</v>
      </c>
      <c r="D28" s="6" t="str">
        <f>'raw 1'!B27</f>
        <v>AnjaM4</v>
      </c>
      <c r="E28" s="6" t="str">
        <f>'raw 1'!F27</f>
        <v>ODOBREN</v>
      </c>
      <c r="F28" s="6" t="str">
        <f>if($E28="ODOBREN",'raw 1'!C27,"")</f>
        <v>Anja</v>
      </c>
      <c r="G28" s="6" t="str">
        <f>if($E28="ODOBREN",'raw 1'!D27,"")</f>
        <v>Milićević</v>
      </c>
      <c r="H28" s="7">
        <f>if($E28="ODOBREN",I28,empty)</f>
        <v>143</v>
      </c>
      <c r="I28" s="7">
        <f>if(B28&lt;&gt;"d",IF(M28 = "A", SUM(R28:T28), SUM(O28:Q28)),empty)</f>
        <v>143</v>
      </c>
      <c r="J28" s="6" t="str">
        <f>if($E28="ODOBREN",'raw 1'!G27,"")</f>
        <v>Stari grad</v>
      </c>
      <c r="K28" s="6" t="str">
        <f>if($E28="ODOBREN",'raw 1'!H27,"")</f>
        <v>Matematička gimnazija</v>
      </c>
      <c r="L28" s="6" t="str">
        <f>if($E28="ODOBREN",'raw 1'!I27,"")</f>
        <v>II</v>
      </c>
      <c r="M28" s="6" t="str">
        <f>if($E28="ODOBREN",'raw 1'!J27,"")</f>
        <v>A</v>
      </c>
      <c r="N28" s="6" t="str">
        <f>if($E28="ODOBREN",'raw 1'!K28,"")</f>
        <v>Nemanja Vorkapić, Ana Pašalić</v>
      </c>
      <c r="O28" s="8" t="str">
        <f>'raw 1'!M27</f>
        <v>-</v>
      </c>
      <c r="P28" s="9" t="str">
        <f>'raw 1'!N27</f>
        <v>-</v>
      </c>
      <c r="Q28" s="9" t="str">
        <f>'raw 1'!O27</f>
        <v>-</v>
      </c>
      <c r="R28" s="9">
        <f>'raw 1'!P27</f>
        <v>100</v>
      </c>
      <c r="S28" s="9">
        <f>'raw 1'!Q27</f>
        <v>43</v>
      </c>
      <c r="T28" s="9" t="str">
        <f>'raw 1'!R27</f>
        <v>-</v>
      </c>
      <c r="U28" s="9" t="str">
        <f>if('raw 1'!S27&lt;&gt;"x",if('raw 1'!S27="OK",'raw 1'!GS27,'raw 1'!S27),"")</f>
        <v/>
      </c>
      <c r="V28" s="9" t="str">
        <f>if('raw 1'!T27&lt;&gt;"x",if('raw 1'!T27="OK",'raw 1'!GT27,'raw 1'!T27),"")</f>
        <v/>
      </c>
      <c r="W28" s="9" t="str">
        <f>if('raw 1'!U27&lt;&gt;"x",if('raw 1'!U27="OK",'raw 1'!GU27,'raw 1'!U27),"")</f>
        <v>-</v>
      </c>
      <c r="X28" s="9" t="str">
        <f>if('raw 1'!V27&lt;&gt;"x",if('raw 1'!V27="OK",'raw 1'!GV27,'raw 1'!V27),"")</f>
        <v>-</v>
      </c>
      <c r="Y28" s="9" t="str">
        <f>if('raw 1'!W27&lt;&gt;"x",if('raw 1'!W27="OK",'raw 1'!GW27,'raw 1'!W27),"")</f>
        <v>-</v>
      </c>
      <c r="Z28" s="9" t="str">
        <f>if('raw 1'!X27&lt;&gt;"x",if('raw 1'!X27="OK",'raw 1'!GX27,'raw 1'!X27),"")</f>
        <v>-</v>
      </c>
      <c r="AA28" s="9" t="str">
        <f>if('raw 1'!Y27&lt;&gt;"x",if('raw 1'!Y27="OK",'raw 1'!GY27,'raw 1'!Y27),"")</f>
        <v>-</v>
      </c>
      <c r="AB28" s="9" t="str">
        <f>if('raw 1'!Z27&lt;&gt;"x",if('raw 1'!Z27="OK",'raw 1'!GZ27,'raw 1'!Z27),"")</f>
        <v>-</v>
      </c>
      <c r="AC28" s="9" t="str">
        <f>if('raw 1'!AA27&lt;&gt;"x",if('raw 1'!AA27="OK",'raw 1'!HA27,'raw 1'!AA27),"")</f>
        <v>-</v>
      </c>
      <c r="AD28" s="9" t="str">
        <f>if('raw 1'!AB27&lt;&gt;"x",if('raw 1'!AB27="OK",'raw 1'!HB27,'raw 1'!AB27),"")</f>
        <v>-</v>
      </c>
      <c r="AE28" s="9" t="str">
        <f>if('raw 1'!AC27&lt;&gt;"x",if('raw 1'!AC27="OK",'raw 1'!HC27,'raw 1'!AC27),"")</f>
        <v>-</v>
      </c>
      <c r="AF28" s="9" t="str">
        <f>if('raw 1'!AD27&lt;&gt;"x",if('raw 1'!AD27="OK",'raw 1'!HD27,'raw 1'!AD27),"")</f>
        <v>-</v>
      </c>
      <c r="AG28" s="9" t="str">
        <f>if('raw 1'!AE27&lt;&gt;"x",if('raw 1'!AE27="OK",'raw 1'!HE27,'raw 1'!AE27),"")</f>
        <v>-</v>
      </c>
      <c r="AH28" s="9" t="str">
        <f>if('raw 1'!AF27&lt;&gt;"x",if('raw 1'!AF27="OK",'raw 1'!HF27,'raw 1'!AF27),"")</f>
        <v>-</v>
      </c>
      <c r="AI28" s="9" t="str">
        <f>if('raw 1'!AG27&lt;&gt;"x",if('raw 1'!AG27="OK",'raw 1'!HG27,'raw 1'!AG27),"")</f>
        <v>-</v>
      </c>
      <c r="AJ28" s="9" t="str">
        <f>if('raw 1'!AH27&lt;&gt;"x",if('raw 1'!AH27="OK",'raw 1'!HH27,'raw 1'!AH27),"")</f>
        <v>-</v>
      </c>
      <c r="AK28" s="9" t="str">
        <f>if('raw 1'!AI27&lt;&gt;"x",if('raw 1'!AI27="OK",'raw 1'!HI27,'raw 1'!AI27),"")</f>
        <v>-</v>
      </c>
      <c r="AL28" s="9" t="str">
        <f>if('raw 1'!AJ27&lt;&gt;"x",if('raw 1'!AJ27="OK",'raw 1'!HJ27,'raw 1'!AJ27),"")</f>
        <v>-</v>
      </c>
      <c r="AM28" s="9" t="str">
        <f>if('raw 1'!AK27&lt;&gt;"x",if('raw 1'!AK27="OK",'raw 1'!HK27,'raw 1'!AK27),"")</f>
        <v>-</v>
      </c>
      <c r="AN28" s="9" t="str">
        <f>if('raw 1'!AL27&lt;&gt;"x",if('raw 1'!AL27="OK",'raw 1'!HL27,'raw 1'!AL27),"")</f>
        <v>-</v>
      </c>
      <c r="AO28" s="9" t="str">
        <f>if('raw 1'!AM27&lt;&gt;"x",if('raw 1'!AM27="OK",'raw 1'!HM27,'raw 1'!AM27),"")</f>
        <v>-</v>
      </c>
      <c r="AP28" s="9" t="str">
        <f>if('raw 1'!AN27&lt;&gt;"x",if('raw 1'!AN27="OK",'raw 1'!HN27,'raw 1'!AN27),"")</f>
        <v>-</v>
      </c>
      <c r="AQ28" s="9" t="str">
        <f>if('raw 1'!AO27&lt;&gt;"x",if('raw 1'!AO27="OK",'raw 1'!HO27,'raw 1'!AO27),"")</f>
        <v>-</v>
      </c>
      <c r="AR28" s="9" t="str">
        <f>if('raw 1'!AP27&lt;&gt;"x",if('raw 1'!AP27="OK",'raw 1'!HP27,'raw 1'!AP27),"")</f>
        <v>-</v>
      </c>
      <c r="AS28" s="9" t="str">
        <f>if('raw 1'!AQ27&lt;&gt;"x",if('raw 1'!AQ27="OK",'raw 1'!HQ27,'raw 1'!AQ27),"")</f>
        <v>-</v>
      </c>
      <c r="AT28" s="9" t="str">
        <f>if('raw 1'!AR27&lt;&gt;"x",if('raw 1'!AR27="OK",'raw 1'!HR27,'raw 1'!AR27),"")</f>
        <v>-</v>
      </c>
      <c r="AU28" s="9" t="str">
        <f>if('raw 1'!AS27&lt;&gt;"x",if('raw 1'!AS27="OK",'raw 1'!HS27,'raw 1'!AS27),"")</f>
        <v>-</v>
      </c>
      <c r="AV28" s="9" t="str">
        <f>if('raw 1'!AT27&lt;&gt;"x",if('raw 1'!AT27="OK",'raw 1'!HT27,'raw 1'!AT27),"")</f>
        <v>-</v>
      </c>
      <c r="AW28" s="9" t="str">
        <f>if('raw 1'!AU27&lt;&gt;"x",if('raw 1'!AU27="OK",'raw 1'!HU27,'raw 1'!AU27),"")</f>
        <v>-</v>
      </c>
      <c r="AX28" s="9" t="str">
        <f>if('raw 1'!AV27&lt;&gt;"x",if('raw 1'!AV27="OK",'raw 1'!HV27,'raw 1'!AV27),"")</f>
        <v>-</v>
      </c>
      <c r="AY28" s="9" t="str">
        <f>if('raw 1'!AW27&lt;&gt;"x",if('raw 1'!AW27="OK",'raw 1'!HW27,'raw 1'!AW27),"")</f>
        <v>-</v>
      </c>
      <c r="AZ28" s="9" t="str">
        <f>if('raw 1'!AX27&lt;&gt;"x",if('raw 1'!AX27="OK",'raw 1'!HX27,'raw 1'!AX27),"")</f>
        <v>-</v>
      </c>
      <c r="BA28" s="9" t="str">
        <f>if('raw 1'!AY27&lt;&gt;"x",if('raw 1'!AY27="OK",'raw 1'!HY27,'raw 1'!AY27),"")</f>
        <v>-</v>
      </c>
      <c r="BB28" s="9" t="str">
        <f>if('raw 1'!AZ27&lt;&gt;"x",if('raw 1'!AZ27="OK",'raw 1'!HZ27,'raw 1'!AZ27),"")</f>
        <v>-</v>
      </c>
      <c r="BC28" s="9" t="str">
        <f>if('raw 1'!BA27&lt;&gt;"x",if('raw 1'!BA27="OK",'raw 1'!IA27,'raw 1'!BA27),"")</f>
        <v>-</v>
      </c>
      <c r="BD28" s="9" t="str">
        <f>if('raw 1'!BB27&lt;&gt;"x",if('raw 1'!BB27="OK",'raw 1'!IB27,'raw 1'!BB27),"")</f>
        <v>-</v>
      </c>
      <c r="BE28" s="9" t="str">
        <f>if('raw 1'!BC27&lt;&gt;"x",if('raw 1'!BC27="OK",'raw 1'!IC27,'raw 1'!BC27),"")</f>
        <v>-</v>
      </c>
      <c r="BF28" s="9" t="str">
        <f>if('raw 1'!BD27&lt;&gt;"x",if('raw 1'!BD27="OK",'raw 1'!ID27,'raw 1'!BD27),"")</f>
        <v>-</v>
      </c>
      <c r="BG28" s="9" t="str">
        <f>if('raw 1'!BE27&lt;&gt;"x",if('raw 1'!BE27="OK",'raw 1'!IE27,'raw 1'!BE27),"")</f>
        <v>-</v>
      </c>
      <c r="BH28" s="9" t="str">
        <f>if('raw 1'!BF27&lt;&gt;"x",if('raw 1'!BF27="OK",'raw 1'!IF27,'raw 1'!BF27),"")</f>
        <v>-</v>
      </c>
      <c r="BI28" s="9" t="str">
        <f>if('raw 1'!BG27&lt;&gt;"x",if('raw 1'!BG27="OK",'raw 1'!IG27,'raw 1'!BG27),"")</f>
        <v>-</v>
      </c>
      <c r="BJ28" s="9" t="str">
        <f>if('raw 1'!BH27&lt;&gt;"x",if('raw 1'!BH27="OK",'raw 1'!IH27,'raw 1'!BH27),"")</f>
        <v>-</v>
      </c>
      <c r="BK28" s="9" t="str">
        <f>if('raw 1'!BI27&lt;&gt;"x",if('raw 1'!BI27="OK",'raw 1'!II27,'raw 1'!BI27),"")</f>
        <v>-</v>
      </c>
      <c r="BL28" s="9" t="str">
        <f>if('raw 1'!BJ27&lt;&gt;"x",if('raw 1'!BJ27="OK",'raw 1'!IJ27,'raw 1'!BJ27),"")</f>
        <v>-</v>
      </c>
      <c r="BM28" s="9" t="str">
        <f>if('raw 1'!BK27&lt;&gt;"x",if('raw 1'!BK27="OK",'raw 1'!IK27,'raw 1'!BK27),"")</f>
        <v/>
      </c>
      <c r="BN28" s="9" t="str">
        <f>if('raw 1'!BL27&lt;&gt;"x",if('raw 1'!BL27="OK",'raw 1'!IL27,'raw 1'!BL27),"")</f>
        <v>-</v>
      </c>
      <c r="BO28" s="9" t="str">
        <f>if('raw 1'!BM27&lt;&gt;"x",if('raw 1'!BM27="OK",'raw 1'!IM27,'raw 1'!BM27),"")</f>
        <v>-</v>
      </c>
      <c r="BP28" s="9" t="str">
        <f>if('raw 1'!BN27&lt;&gt;"x",if('raw 1'!BN27="OK",'raw 1'!IN27,'raw 1'!BN27),"")</f>
        <v>-</v>
      </c>
      <c r="BQ28" s="9" t="str">
        <f>if('raw 1'!BO27&lt;&gt;"x",if('raw 1'!BO27="OK",'raw 1'!IO27,'raw 1'!BO27),"")</f>
        <v>-</v>
      </c>
      <c r="BR28" s="9" t="str">
        <f>if('raw 1'!BP27&lt;&gt;"x",if('raw 1'!BP27="OK",'raw 1'!IP27,'raw 1'!BP27),"")</f>
        <v>-</v>
      </c>
      <c r="BS28" s="9" t="str">
        <f>if('raw 1'!BQ27&lt;&gt;"x",if('raw 1'!BQ27="OK",'raw 1'!IQ27,'raw 1'!BQ27),"")</f>
        <v>-</v>
      </c>
      <c r="BT28" s="9" t="str">
        <f>if('raw 1'!BR27&lt;&gt;"x",if('raw 1'!BR27="OK",'raw 1'!IR27,'raw 1'!BR27),"")</f>
        <v>-</v>
      </c>
      <c r="BU28" s="9" t="str">
        <f>if('raw 1'!BS27&lt;&gt;"x",if('raw 1'!BS27="OK",'raw 1'!IS27,'raw 1'!BS27),"")</f>
        <v>-</v>
      </c>
      <c r="BV28" s="9" t="str">
        <f>if('raw 1'!BT27&lt;&gt;"x",if('raw 1'!BT27="OK",'raw 1'!IT27,'raw 1'!BT27),"")</f>
        <v>-</v>
      </c>
      <c r="BW28" s="9" t="str">
        <f>if('raw 1'!BU27&lt;&gt;"x",if('raw 1'!BU27="OK",'raw 1'!IU27,'raw 1'!BU27),"")</f>
        <v>-</v>
      </c>
      <c r="BX28" s="9" t="str">
        <f>if('raw 1'!BV27&lt;&gt;"x",if('raw 1'!BV27="OK",'raw 1'!IV27,'raw 1'!BV27),"")</f>
        <v>-</v>
      </c>
      <c r="BY28" s="9" t="str">
        <f>if('raw 1'!BW27&lt;&gt;"x",if('raw 1'!BW27="OK",'raw 1'!IW27,'raw 1'!BW27),"")</f>
        <v>-</v>
      </c>
      <c r="BZ28" s="9" t="str">
        <f>if('raw 1'!BX27&lt;&gt;"x",if('raw 1'!BX27="OK",'raw 1'!IX27,'raw 1'!BX27),"")</f>
        <v>-</v>
      </c>
      <c r="CA28" s="9" t="str">
        <f>if('raw 1'!BY27&lt;&gt;"x",if('raw 1'!BY27="OK",'raw 1'!IY27,'raw 1'!BY27),"")</f>
        <v>-</v>
      </c>
      <c r="CB28" s="9" t="str">
        <f>if('raw 1'!BZ27&lt;&gt;"x",if('raw 1'!BZ27="OK",'raw 1'!IZ27,'raw 1'!BZ27),"")</f>
        <v>-</v>
      </c>
      <c r="CC28" s="9" t="str">
        <f>if('raw 1'!CA27&lt;&gt;"x",if('raw 1'!CA27="OK",'raw 1'!JA27,'raw 1'!CA27),"")</f>
        <v>-</v>
      </c>
      <c r="CD28" s="9" t="str">
        <f>if('raw 1'!CB27&lt;&gt;"x",if('raw 1'!CB27="OK",'raw 1'!JB27,'raw 1'!CB27),"")</f>
        <v>-</v>
      </c>
      <c r="CE28" s="9" t="str">
        <f>if('raw 1'!CC27&lt;&gt;"x",if('raw 1'!CC27="OK",'raw 1'!JC27,'raw 1'!CC27),"")</f>
        <v>-</v>
      </c>
      <c r="CF28" s="9" t="str">
        <f>if('raw 1'!CD27&lt;&gt;"x",if('raw 1'!CD27="OK",'raw 1'!JD27,'raw 1'!CD27),"")</f>
        <v>-</v>
      </c>
      <c r="CG28" s="9" t="str">
        <f>if('raw 1'!CE27&lt;&gt;"x",if('raw 1'!CE27="OK",'raw 1'!JE27,'raw 1'!CE27),"")</f>
        <v>-</v>
      </c>
      <c r="CH28" s="9" t="str">
        <f>if('raw 1'!CF27&lt;&gt;"x",if('raw 1'!CF27="OK",'raw 1'!JF27,'raw 1'!CF27),"")</f>
        <v>-</v>
      </c>
      <c r="CI28" s="9" t="str">
        <f>if('raw 1'!CG27&lt;&gt;"x",if('raw 1'!CG27="OK",'raw 1'!JG27,'raw 1'!CG27),"")</f>
        <v>-</v>
      </c>
      <c r="CJ28" s="9" t="str">
        <f>if('raw 1'!CH27&lt;&gt;"x",if('raw 1'!CH27="OK",'raw 1'!JH27,'raw 1'!CH27),"")</f>
        <v>-</v>
      </c>
      <c r="CK28" s="9" t="str">
        <f>if('raw 1'!CI27&lt;&gt;"x",if('raw 1'!CI27="OK",'raw 1'!JI27,'raw 1'!CI27),"")</f>
        <v>-</v>
      </c>
      <c r="CL28" s="9" t="str">
        <f>if('raw 1'!CJ27&lt;&gt;"x",if('raw 1'!CJ27="OK",'raw 1'!JJ27,'raw 1'!CJ27),"")</f>
        <v>-</v>
      </c>
      <c r="CM28" s="9" t="str">
        <f>if('raw 1'!CK27&lt;&gt;"x",if('raw 1'!CK27="OK",'raw 1'!JK27,'raw 1'!CK27),"")</f>
        <v>-</v>
      </c>
      <c r="CN28" s="9" t="str">
        <f>if('raw 1'!CL27&lt;&gt;"x",if('raw 1'!CL27="OK",'raw 1'!JL27,'raw 1'!CL27),"")</f>
        <v>-</v>
      </c>
      <c r="CO28" s="9" t="str">
        <f>if('raw 1'!CM27&lt;&gt;"x",if('raw 1'!CM27="OK",'raw 1'!JM27,'raw 1'!CM27),"")</f>
        <v>-</v>
      </c>
      <c r="CP28" s="9" t="str">
        <f>if('raw 1'!CN27&lt;&gt;"x",if('raw 1'!CN27="OK",'raw 1'!JN27,'raw 1'!CN27),"")</f>
        <v>-</v>
      </c>
      <c r="CQ28" s="9" t="str">
        <f>if('raw 1'!CO27&lt;&gt;"x",if('raw 1'!CO27="OK",'raw 1'!JO27,'raw 1'!CO27),"")</f>
        <v>-</v>
      </c>
      <c r="CR28" s="9" t="str">
        <f>if('raw 1'!CP27&lt;&gt;"x",if('raw 1'!CP27="OK",'raw 1'!JP27,'raw 1'!CP27),"")</f>
        <v>-</v>
      </c>
      <c r="CS28" s="9" t="str">
        <f>if('raw 1'!CQ27&lt;&gt;"x",if('raw 1'!CQ27="OK",'raw 1'!JQ27,'raw 1'!CQ27),"")</f>
        <v>-</v>
      </c>
      <c r="CT28" s="9" t="str">
        <f>if('raw 1'!CR27&lt;&gt;"x",if('raw 1'!CR27="OK",'raw 1'!JR27,'raw 1'!CR27),"")</f>
        <v>-</v>
      </c>
      <c r="CU28" s="9" t="str">
        <f>if('raw 1'!CS27&lt;&gt;"x",if('raw 1'!CS27="OK",'raw 1'!JS27,'raw 1'!CS27),"")</f>
        <v/>
      </c>
      <c r="CV28" s="9" t="str">
        <f>if('raw 1'!CT27&lt;&gt;"x",if('raw 1'!CT27="OK",'raw 1'!JT27,'raw 1'!CT27),"")</f>
        <v>-</v>
      </c>
      <c r="CW28" s="9" t="str">
        <f>if('raw 1'!CU27&lt;&gt;"x",if('raw 1'!CU27="OK",'raw 1'!JU27,'raw 1'!CU27),"")</f>
        <v>-</v>
      </c>
      <c r="CX28" s="9" t="str">
        <f>if('raw 1'!CV27&lt;&gt;"x",if('raw 1'!CV27="OK",'raw 1'!JV27,'raw 1'!CV27),"")</f>
        <v>-</v>
      </c>
      <c r="CY28" s="9" t="str">
        <f>if('raw 1'!CW27&lt;&gt;"x",if('raw 1'!CW27="OK",'raw 1'!JW27,'raw 1'!CW27),"")</f>
        <v>-</v>
      </c>
      <c r="CZ28" s="9" t="str">
        <f>if('raw 1'!CX27&lt;&gt;"x",if('raw 1'!CX27="OK",'raw 1'!JX27,'raw 1'!CX27),"")</f>
        <v>-</v>
      </c>
      <c r="DA28" s="9" t="str">
        <f>if('raw 1'!CY27&lt;&gt;"x",if('raw 1'!CY27="OK",'raw 1'!JY27,'raw 1'!CY27),"")</f>
        <v>-</v>
      </c>
      <c r="DB28" s="9" t="str">
        <f>if('raw 1'!CZ27&lt;&gt;"x",if('raw 1'!CZ27="OK",'raw 1'!JZ27,'raw 1'!CZ27),"")</f>
        <v>-</v>
      </c>
      <c r="DC28" s="9" t="str">
        <f>if('raw 1'!DA27&lt;&gt;"x",if('raw 1'!DA27="OK",'raw 1'!KA27,'raw 1'!DA27),"")</f>
        <v>-</v>
      </c>
      <c r="DD28" s="9" t="str">
        <f>if('raw 1'!DB27&lt;&gt;"x",if('raw 1'!DB27="OK",'raw 1'!KB27,'raw 1'!DB27),"")</f>
        <v>-</v>
      </c>
      <c r="DE28" s="9" t="str">
        <f>if('raw 1'!DC27&lt;&gt;"x",if('raw 1'!DC27="OK",'raw 1'!KC27,'raw 1'!DC27),"")</f>
        <v>-</v>
      </c>
      <c r="DF28" s="9" t="str">
        <f>if('raw 1'!DD27&lt;&gt;"x",if('raw 1'!DD27="OK",'raw 1'!KD27,'raw 1'!DD27),"")</f>
        <v>-</v>
      </c>
      <c r="DG28" s="9" t="str">
        <f>if('raw 1'!DE27&lt;&gt;"x",if('raw 1'!DE27="OK",'raw 1'!KE27,'raw 1'!DE27),"")</f>
        <v>-</v>
      </c>
      <c r="DH28" s="9" t="str">
        <f>if('raw 1'!DF27&lt;&gt;"x",if('raw 1'!DF27="OK",'raw 1'!KF27,'raw 1'!DF27),"")</f>
        <v>-</v>
      </c>
      <c r="DI28" s="9" t="str">
        <f>if('raw 1'!DG27&lt;&gt;"x",if('raw 1'!DG27="OK",'raw 1'!KG27,'raw 1'!DG27),"")</f>
        <v>-</v>
      </c>
      <c r="DJ28" s="9" t="str">
        <f>if('raw 1'!DH27&lt;&gt;"x",if('raw 1'!DH27="OK",'raw 1'!KH27,'raw 1'!DH27),"")</f>
        <v>-</v>
      </c>
      <c r="DK28" s="9" t="str">
        <f>if('raw 1'!DI27&lt;&gt;"x",if('raw 1'!DI27="OK",'raw 1'!KI27,'raw 1'!DI27),"")</f>
        <v>-</v>
      </c>
      <c r="DL28" s="9" t="str">
        <f>if('raw 1'!DJ27&lt;&gt;"x",if('raw 1'!DJ27="OK",'raw 1'!KJ27,'raw 1'!DJ27),"")</f>
        <v>-</v>
      </c>
      <c r="DM28" s="9" t="str">
        <f>if('raw 1'!DK27&lt;&gt;"x",if('raw 1'!DK27="OK",'raw 1'!KK27,'raw 1'!DK27),"")</f>
        <v>-</v>
      </c>
      <c r="DN28" s="9" t="str">
        <f>if('raw 1'!DL27&lt;&gt;"x",if('raw 1'!DL27="OK",'raw 1'!KL27,'raw 1'!DL27),"")</f>
        <v>-</v>
      </c>
      <c r="DO28" s="9" t="str">
        <f>if('raw 1'!DM27&lt;&gt;"x",if('raw 1'!DM27="OK",'raw 1'!KM27,'raw 1'!DM27),"")</f>
        <v>-</v>
      </c>
      <c r="DP28" s="9" t="str">
        <f>if('raw 1'!DN27&lt;&gt;"x",if('raw 1'!DN27="OK",'raw 1'!KN27,'raw 1'!DN27),"")</f>
        <v>-</v>
      </c>
      <c r="DQ28" s="9" t="str">
        <f>if('raw 1'!DO27&lt;&gt;"x",if('raw 1'!DO27="OK",'raw 1'!KO27,'raw 1'!DO27),"")</f>
        <v>-</v>
      </c>
      <c r="DR28" s="9" t="str">
        <f>if('raw 1'!DP27&lt;&gt;"x",if('raw 1'!DP27="OK",'raw 1'!KP27,'raw 1'!DP27),"")</f>
        <v>-</v>
      </c>
      <c r="DS28" s="9" t="str">
        <f>if('raw 1'!DQ27&lt;&gt;"x",if('raw 1'!DQ27="OK",'raw 1'!KQ27,'raw 1'!DQ27),"")</f>
        <v>-</v>
      </c>
      <c r="DT28" s="9" t="str">
        <f>if('raw 1'!DR27&lt;&gt;"x",if('raw 1'!DR27="OK",'raw 1'!KR27,'raw 1'!DR27),"")</f>
        <v>-</v>
      </c>
      <c r="DU28" s="9" t="str">
        <f>if('raw 1'!DS27&lt;&gt;"x",if('raw 1'!DS27="OK",'raw 1'!KS27,'raw 1'!DS27),"")</f>
        <v>-</v>
      </c>
      <c r="DV28" s="9" t="str">
        <f>if('raw 1'!DT27&lt;&gt;"x",if('raw 1'!DT27="OK",'raw 1'!KT27,'raw 1'!DT27),"")</f>
        <v>-</v>
      </c>
      <c r="DW28" s="9" t="str">
        <f>if('raw 1'!DU27&lt;&gt;"x",if('raw 1'!DU27="OK",'raw 1'!KU27,'raw 1'!DU27),"")</f>
        <v>-</v>
      </c>
      <c r="DX28" s="9" t="str">
        <f>if('raw 1'!DV27&lt;&gt;"x",if('raw 1'!DV27="OK",'raw 1'!KV27,'raw 1'!DV27),"")</f>
        <v>-</v>
      </c>
      <c r="DY28" s="9" t="str">
        <f>if('raw 1'!DW27&lt;&gt;"x",if('raw 1'!DW27="OK",'raw 1'!KW27,'raw 1'!DW27),"")</f>
        <v>-</v>
      </c>
      <c r="DZ28" s="9" t="str">
        <f>if('raw 1'!DX27&lt;&gt;"x",if('raw 1'!DX27="OK",'raw 1'!KX27,'raw 1'!DX27),"")</f>
        <v>-</v>
      </c>
      <c r="EA28" s="9" t="str">
        <f>if('raw 1'!DY27&lt;&gt;"x",if('raw 1'!DY27="OK",'raw 1'!KY27,'raw 1'!DY27),"")</f>
        <v>-</v>
      </c>
      <c r="EB28" s="9" t="str">
        <f>if('raw 1'!DZ27&lt;&gt;"x",if('raw 1'!DZ27="OK",'raw 1'!KZ27,'raw 1'!DZ27),"")</f>
        <v/>
      </c>
      <c r="EC28" s="9">
        <f>if('raw 1'!EA27&lt;&gt;"x",if('raw 1'!EA27="OK",'raw 1'!LA27,'raw 1'!EA27),"")</f>
        <v>1</v>
      </c>
      <c r="ED28" s="9">
        <f>if('raw 1'!EB27&lt;&gt;"x",if('raw 1'!EB27="OK",'raw 1'!LB27,'raw 1'!EB27),"")</f>
        <v>1</v>
      </c>
      <c r="EE28" s="9">
        <f>if('raw 1'!EC27&lt;&gt;"x",if('raw 1'!EC27="OK",'raw 1'!LC27,'raw 1'!EC27),"")</f>
        <v>1</v>
      </c>
      <c r="EF28" s="9">
        <f>if('raw 1'!ED27&lt;&gt;"x",if('raw 1'!ED27="OK",'raw 1'!LD27,'raw 1'!ED27),"")</f>
        <v>1</v>
      </c>
      <c r="EG28" s="9">
        <f>if('raw 1'!EE27&lt;&gt;"x",if('raw 1'!EE27="OK",'raw 1'!LE27,'raw 1'!EE27),"")</f>
        <v>1</v>
      </c>
      <c r="EH28" s="9">
        <f>if('raw 1'!EF27&lt;&gt;"x",if('raw 1'!EF27="OK",'raw 1'!LF27,'raw 1'!EF27),"")</f>
        <v>1</v>
      </c>
      <c r="EI28" s="9">
        <f>if('raw 1'!EG27&lt;&gt;"x",if('raw 1'!EG27="OK",'raw 1'!LG27,'raw 1'!EG27),"")</f>
        <v>1</v>
      </c>
      <c r="EJ28" s="9">
        <f>if('raw 1'!EH27&lt;&gt;"x",if('raw 1'!EH27="OK",'raw 1'!LH27,'raw 1'!EH27),"")</f>
        <v>1</v>
      </c>
      <c r="EK28" s="9">
        <f>if('raw 1'!EI27&lt;&gt;"x",if('raw 1'!EI27="OK",'raw 1'!LI27,'raw 1'!EI27),"")</f>
        <v>1</v>
      </c>
      <c r="EL28" s="9">
        <f>if('raw 1'!EJ27&lt;&gt;"x",if('raw 1'!EJ27="OK",'raw 1'!LJ27,'raw 1'!EJ27),"")</f>
        <v>1</v>
      </c>
      <c r="EM28" s="9">
        <f>if('raw 1'!EK27&lt;&gt;"x",if('raw 1'!EK27="OK",'raw 1'!LK27,'raw 1'!EK27),"")</f>
        <v>1</v>
      </c>
      <c r="EN28" s="9">
        <f>if('raw 1'!EL27&lt;&gt;"x",if('raw 1'!EL27="OK",'raw 1'!LL27,'raw 1'!EL27),"")</f>
        <v>1</v>
      </c>
      <c r="EO28" s="9">
        <f>if('raw 1'!EM27&lt;&gt;"x",if('raw 1'!EM27="OK",'raw 1'!LM27,'raw 1'!EM27),"")</f>
        <v>1</v>
      </c>
      <c r="EP28" s="9">
        <f>if('raw 1'!EN27&lt;&gt;"x",if('raw 1'!EN27="OK",'raw 1'!LN27,'raw 1'!EN27),"")</f>
        <v>1</v>
      </c>
      <c r="EQ28" s="9">
        <f>if('raw 1'!EO27&lt;&gt;"x",if('raw 1'!EO27="OK",'raw 1'!LO27,'raw 1'!EO27),"")</f>
        <v>1</v>
      </c>
      <c r="ER28" s="9">
        <f>if('raw 1'!EP27&lt;&gt;"x",if('raw 1'!EP27="OK",'raw 1'!LP27,'raw 1'!EP27),"")</f>
        <v>1</v>
      </c>
      <c r="ES28" s="9" t="str">
        <f>if('raw 1'!EQ27&lt;&gt;"x",if('raw 1'!EQ27="OK",'raw 1'!LQ27,'raw 1'!EQ27),"")</f>
        <v/>
      </c>
      <c r="ET28" s="9">
        <f>if('raw 1'!ER27&lt;&gt;"x",if('raw 1'!ER27="OK",'raw 1'!LR27,'raw 1'!ER27),"")</f>
        <v>1</v>
      </c>
      <c r="EU28" s="9">
        <f>if('raw 1'!ES27&lt;&gt;"x",if('raw 1'!ES27="OK",'raw 1'!LS27,'raw 1'!ES27),"")</f>
        <v>1</v>
      </c>
      <c r="EV28" s="9">
        <f>if('raw 1'!ET27&lt;&gt;"x",if('raw 1'!ET27="OK",'raw 1'!LT27,'raw 1'!ET27),"")</f>
        <v>1</v>
      </c>
      <c r="EW28" s="9">
        <f>if('raw 1'!EU27&lt;&gt;"x",if('raw 1'!EU27="OK",'raw 1'!LU27,'raw 1'!EU27),"")</f>
        <v>1</v>
      </c>
      <c r="EX28" s="9">
        <f>if('raw 1'!EV27&lt;&gt;"x",if('raw 1'!EV27="OK",'raw 1'!LV27,'raw 1'!EV27),"")</f>
        <v>1</v>
      </c>
      <c r="EY28" s="9">
        <f>if('raw 1'!EW27&lt;&gt;"x",if('raw 1'!EW27="OK",'raw 1'!LW27,'raw 1'!EW27),"")</f>
        <v>1</v>
      </c>
      <c r="EZ28" s="9">
        <f>if('raw 1'!EX27&lt;&gt;"x",if('raw 1'!EX27="OK",'raw 1'!LX27,'raw 1'!EX27),"")</f>
        <v>1</v>
      </c>
      <c r="FA28" s="9">
        <f>if('raw 1'!EY27&lt;&gt;"x",if('raw 1'!EY27="OK",'raw 1'!LY27,'raw 1'!EY27),"")</f>
        <v>1</v>
      </c>
      <c r="FB28" s="9">
        <f>if('raw 1'!EZ27&lt;&gt;"x",if('raw 1'!EZ27="OK",'raw 1'!LZ27,'raw 1'!EZ27),"")</f>
        <v>1</v>
      </c>
      <c r="FC28" s="9">
        <f>if('raw 1'!FA27&lt;&gt;"x",if('raw 1'!FA27="OK",'raw 1'!MA27,'raw 1'!FA27),"")</f>
        <v>1</v>
      </c>
      <c r="FD28" s="9">
        <f>if('raw 1'!FB27&lt;&gt;"x",if('raw 1'!FB27="OK",'raw 1'!MB27,'raw 1'!FB27),"")</f>
        <v>1</v>
      </c>
      <c r="FE28" s="9">
        <f>if('raw 1'!FC27&lt;&gt;"x",if('raw 1'!FC27="OK",'raw 1'!MC27,'raw 1'!FC27),"")</f>
        <v>1</v>
      </c>
      <c r="FF28" s="9">
        <f>if('raw 1'!FD27&lt;&gt;"x",if('raw 1'!FD27="OK",'raw 1'!MD27,'raw 1'!FD27),"")</f>
        <v>1</v>
      </c>
      <c r="FG28" s="9">
        <f>if('raw 1'!FE27&lt;&gt;"x",if('raw 1'!FE27="OK",'raw 1'!ME27,'raw 1'!FE27),"")</f>
        <v>1</v>
      </c>
      <c r="FH28" s="9">
        <f>if('raw 1'!FF27&lt;&gt;"x",if('raw 1'!FF27="OK",'raw 1'!MF27,'raw 1'!FF27),"")</f>
        <v>1</v>
      </c>
      <c r="FI28" s="9">
        <f>if('raw 1'!FG27&lt;&gt;"x",if('raw 1'!FG27="OK",'raw 1'!MG27,'raw 1'!FG27),"")</f>
        <v>1</v>
      </c>
      <c r="FJ28" s="9" t="str">
        <f>if('raw 1'!FH27&lt;&gt;"x",if('raw 1'!FH27="OK",'raw 1'!MH27,'raw 1'!FH27),"")</f>
        <v>WA</v>
      </c>
      <c r="FK28" s="9">
        <f>if('raw 1'!FI27&lt;&gt;"x",if('raw 1'!FI27="OK",'raw 1'!MI27,'raw 1'!FI27),"")</f>
        <v>1</v>
      </c>
      <c r="FL28" s="9">
        <f>if('raw 1'!FJ27&lt;&gt;"x",if('raw 1'!FJ27="OK",'raw 1'!MJ27,'raw 1'!FJ27),"")</f>
        <v>1</v>
      </c>
      <c r="FM28" s="9">
        <f>if('raw 1'!FK27&lt;&gt;"x",if('raw 1'!FK27="OK",'raw 1'!MK27,'raw 1'!FK27),"")</f>
        <v>1</v>
      </c>
      <c r="FN28" s="9">
        <f>if('raw 1'!FL27&lt;&gt;"x",if('raw 1'!FL27="OK",'raw 1'!ML27,'raw 1'!FL27),"")</f>
        <v>1</v>
      </c>
      <c r="FO28" s="9">
        <f>if('raw 1'!FM27&lt;&gt;"x",if('raw 1'!FM27="OK",'raw 1'!MM27,'raw 1'!FM27),"")</f>
        <v>1</v>
      </c>
      <c r="FP28" s="9">
        <f>if('raw 1'!FN27&lt;&gt;"x",if('raw 1'!FN27="OK",'raw 1'!MN27,'raw 1'!FN27),"")</f>
        <v>1</v>
      </c>
      <c r="FQ28" s="9">
        <f>if('raw 1'!FO27&lt;&gt;"x",if('raw 1'!FO27="OK",'raw 1'!MO27,'raw 1'!FO27),"")</f>
        <v>1</v>
      </c>
      <c r="FR28" s="9">
        <f>if('raw 1'!FP27&lt;&gt;"x",if('raw 1'!FP27="OK",'raw 1'!MP27,'raw 1'!FP27),"")</f>
        <v>1</v>
      </c>
      <c r="FS28" s="9">
        <f>if('raw 1'!FQ27&lt;&gt;"x",if('raw 1'!FQ27="OK",'raw 1'!MQ27,'raw 1'!FQ27),"")</f>
        <v>1</v>
      </c>
      <c r="FT28" s="9">
        <f>if('raw 1'!FR27&lt;&gt;"x",if('raw 1'!FR27="OK",'raw 1'!MR27,'raw 1'!FR27),"")</f>
        <v>1</v>
      </c>
      <c r="FU28" s="9" t="str">
        <f>if('raw 1'!FS27&lt;&gt;"x",if('raw 1'!FS27="OK",'raw 1'!MS27,'raw 1'!FS27),"")</f>
        <v>TLE</v>
      </c>
      <c r="FV28" s="9" t="str">
        <f>if('raw 1'!FT27&lt;&gt;"x",if('raw 1'!FT27="OK",'raw 1'!MT27,'raw 1'!FT27),"")</f>
        <v/>
      </c>
      <c r="FW28" s="9" t="str">
        <f>if('raw 1'!FU27&lt;&gt;"x",if('raw 1'!FU27="OK",'raw 1'!MU27,'raw 1'!FU27),"")</f>
        <v>-</v>
      </c>
      <c r="FX28" s="9" t="str">
        <f>if('raw 1'!FV27&lt;&gt;"x",if('raw 1'!FV27="OK",'raw 1'!MV27,'raw 1'!FV27),"")</f>
        <v>-</v>
      </c>
      <c r="FY28" s="9" t="str">
        <f>if('raw 1'!FW27&lt;&gt;"x",if('raw 1'!FW27="OK",'raw 1'!MW27,'raw 1'!FW27),"")</f>
        <v>-</v>
      </c>
      <c r="FZ28" s="9" t="str">
        <f>if('raw 1'!FX27&lt;&gt;"x",if('raw 1'!FX27="OK",'raw 1'!MX27,'raw 1'!FX27),"")</f>
        <v>-</v>
      </c>
      <c r="GA28" s="9" t="str">
        <f>if('raw 1'!FY27&lt;&gt;"x",if('raw 1'!FY27="OK",'raw 1'!MY27,'raw 1'!FY27),"")</f>
        <v>-</v>
      </c>
      <c r="GB28" s="9" t="str">
        <f>if('raw 1'!FZ27&lt;&gt;"x",if('raw 1'!FZ27="OK",'raw 1'!MZ27,'raw 1'!FZ27),"")</f>
        <v>-</v>
      </c>
      <c r="GC28" s="9" t="str">
        <f>if('raw 1'!GA27&lt;&gt;"x",if('raw 1'!GA27="OK",'raw 1'!NA27,'raw 1'!GA27),"")</f>
        <v>-</v>
      </c>
      <c r="GD28" s="9" t="str">
        <f>if('raw 1'!GB27&lt;&gt;"x",if('raw 1'!GB27="OK",'raw 1'!NB27,'raw 1'!GB27),"")</f>
        <v>-</v>
      </c>
      <c r="GE28" s="9" t="str">
        <f>if('raw 1'!GC27&lt;&gt;"x",if('raw 1'!GC27="OK",'raw 1'!NC27,'raw 1'!GC27),"")</f>
        <v>-</v>
      </c>
      <c r="GF28" s="9" t="str">
        <f>if('raw 1'!GD27&lt;&gt;"x",if('raw 1'!GD27="OK",'raw 1'!ND27,'raw 1'!GD27),"")</f>
        <v>-</v>
      </c>
      <c r="GG28" s="9" t="str">
        <f>if('raw 1'!GE27&lt;&gt;"x",if('raw 1'!GE27="OK",'raw 1'!NE27,'raw 1'!GE27),"")</f>
        <v>-</v>
      </c>
      <c r="GH28" s="9" t="str">
        <f>if('raw 1'!GF27&lt;&gt;"x",if('raw 1'!GF27="OK",'raw 1'!NF27,'raw 1'!GF27),"")</f>
        <v>-</v>
      </c>
      <c r="GI28" s="9" t="str">
        <f>if('raw 1'!GG27&lt;&gt;"x",if('raw 1'!GG27="OK",'raw 1'!NG27,'raw 1'!GG27),"")</f>
        <v>-</v>
      </c>
      <c r="GJ28" s="9" t="str">
        <f>if('raw 1'!GH27&lt;&gt;"x",if('raw 1'!GH27="OK",'raw 1'!NH27,'raw 1'!GH27),"")</f>
        <v>-</v>
      </c>
      <c r="GK28" s="9" t="str">
        <f>if('raw 1'!GI27&lt;&gt;"x",if('raw 1'!GI27="OK",'raw 1'!NI27,'raw 1'!GI27),"")</f>
        <v>-</v>
      </c>
      <c r="GL28" s="9" t="str">
        <f>if('raw 1'!GJ27&lt;&gt;"x",if('raw 1'!GJ27="OK",'raw 1'!NJ27,'raw 1'!GJ27),"")</f>
        <v>-</v>
      </c>
      <c r="GM28" s="9" t="str">
        <f>if('raw 1'!GK27&lt;&gt;"x",if('raw 1'!GK27="OK",'raw 1'!NK27,'raw 1'!GK27),"")</f>
        <v>-</v>
      </c>
      <c r="GN28" s="9" t="str">
        <f>if('raw 1'!GL27&lt;&gt;"x",if('raw 1'!GL27="OK",'raw 1'!NL27,'raw 1'!GL27),"")</f>
        <v>-</v>
      </c>
      <c r="GO28" s="9" t="str">
        <f>if('raw 1'!GM27&lt;&gt;"x",if('raw 1'!GM27="OK",'raw 1'!NM27,'raw 1'!GM27),"")</f>
        <v>-</v>
      </c>
      <c r="GP28" s="9" t="str">
        <f>if('raw 1'!GN27&lt;&gt;"x",if('raw 1'!GN27="OK",'raw 1'!NN27,'raw 1'!GN27),"")</f>
        <v>-</v>
      </c>
      <c r="GQ28" s="9" t="str">
        <f>if('raw 1'!GO27&lt;&gt;"x",if('raw 1'!GO27="OK",'raw 1'!NO27,'raw 1'!GO27),"")</f>
        <v>-</v>
      </c>
      <c r="GR28" s="9" t="str">
        <f>if('raw 1'!GP27&lt;&gt;"x",if('raw 1'!GP27="OK",'raw 1'!NP27,'raw 1'!GP27),"")</f>
        <v>-</v>
      </c>
      <c r="GS28" s="9" t="str">
        <f>if('raw 1'!GQ27&lt;&gt;"x",if('raw 1'!GQ27="OK",'raw 1'!NQ27,'raw 1'!GQ27),"")</f>
        <v>-</v>
      </c>
      <c r="GT28" s="9" t="str">
        <f>if('raw 1'!GR27&lt;&gt;"x",if('raw 1'!GR27="OK",'raw 1'!NR27,'raw 1'!GR27),"")</f>
        <v>-</v>
      </c>
      <c r="GU28" s="9" t="str">
        <f>if('raw 1'!GS27&lt;&gt;"x",if('raw 1'!GS27="OK",'raw 1'!NS27,'raw 1'!GS27),"")</f>
        <v/>
      </c>
    </row>
    <row r="29">
      <c r="A29" s="5"/>
      <c r="B29" s="5"/>
      <c r="C29" s="5" t="str">
        <f>if(B29="d","diskv. iz ciklusa",if(B29="d1","diskv. iz kruga",if($E29="ODOBREN",(if(countif(H:H,"="&amp;H29)=1,countif(H:H,"&gt;"&amp;H29)+1,concatenate(countif(H:H,"&gt;"&amp;H29)+1," - ",countif(H:H,"&gt;="&amp;H29)))),empty)))</f>
        <v>27 - 28</v>
      </c>
      <c r="D29" s="6" t="str">
        <f>'raw 1'!B28</f>
        <v>BrankoGrbic01</v>
      </c>
      <c r="E29" s="6" t="str">
        <f>'raw 1'!F28</f>
        <v>ODOBREN</v>
      </c>
      <c r="F29" s="6" t="str">
        <f>if($E29="ODOBREN",'raw 1'!C28,"")</f>
        <v>Branko</v>
      </c>
      <c r="G29" s="6" t="str">
        <f>if($E29="ODOBREN",'raw 1'!D28,"")</f>
        <v>Grbić</v>
      </c>
      <c r="H29" s="7">
        <f>if($E29="ODOBREN",I29,empty)</f>
        <v>141</v>
      </c>
      <c r="I29" s="7">
        <f>if(B29&lt;&gt;"d",IF(M29 = "A", SUM(R29:T29), SUM(O29:Q29)),empty)</f>
        <v>141</v>
      </c>
      <c r="J29" s="6" t="str">
        <f>if($E29="ODOBREN",'raw 1'!G28,"")</f>
        <v>Zaječar</v>
      </c>
      <c r="K29" s="6" t="str">
        <f>if($E29="ODOBREN",'raw 1'!H28,"")</f>
        <v>Gimnazija</v>
      </c>
      <c r="L29" s="6" t="str">
        <f>if($E29="ODOBREN",'raw 1'!I28,"")</f>
        <v>IV</v>
      </c>
      <c r="M29" s="6" t="str">
        <f>if($E29="ODOBREN",'raw 1'!J28,"")</f>
        <v>B</v>
      </c>
      <c r="N29" s="6" t="str">
        <f>if($E29="ODOBREN",'raw 1'!K29,"")</f>
        <v>Mijodrag Djurišić</v>
      </c>
      <c r="O29" s="8">
        <f>'raw 1'!M28</f>
        <v>100</v>
      </c>
      <c r="P29" s="9">
        <f>'raw 1'!N28</f>
        <v>25</v>
      </c>
      <c r="Q29" s="9">
        <f>'raw 1'!O28</f>
        <v>16</v>
      </c>
      <c r="R29" s="9" t="str">
        <f>'raw 1'!P28</f>
        <v>-</v>
      </c>
      <c r="S29" s="9" t="str">
        <f>'raw 1'!Q28</f>
        <v>-</v>
      </c>
      <c r="T29" s="9" t="str">
        <f>'raw 1'!R28</f>
        <v>-</v>
      </c>
      <c r="U29" s="9" t="str">
        <f>if('raw 1'!S28&lt;&gt;"x",if('raw 1'!S28="OK",'raw 1'!GS28,'raw 1'!S28),"")</f>
        <v/>
      </c>
      <c r="V29" s="9" t="str">
        <f>if('raw 1'!T28&lt;&gt;"x",if('raw 1'!T28="OK",'raw 1'!GT28,'raw 1'!T28),"")</f>
        <v/>
      </c>
      <c r="W29" s="9">
        <f>if('raw 1'!U28&lt;&gt;"x",if('raw 1'!U28="OK",'raw 1'!GU28,'raw 1'!U28),"")</f>
        <v>1</v>
      </c>
      <c r="X29" s="9">
        <f>if('raw 1'!V28&lt;&gt;"x",if('raw 1'!V28="OK",'raw 1'!GV28,'raw 1'!V28),"")</f>
        <v>1</v>
      </c>
      <c r="Y29" s="9">
        <f>if('raw 1'!W28&lt;&gt;"x",if('raw 1'!W28="OK",'raw 1'!GW28,'raw 1'!W28),"")</f>
        <v>1</v>
      </c>
      <c r="Z29" s="9">
        <f>if('raw 1'!X28&lt;&gt;"x",if('raw 1'!X28="OK",'raw 1'!GX28,'raw 1'!X28),"")</f>
        <v>1</v>
      </c>
      <c r="AA29" s="9">
        <f>if('raw 1'!Y28&lt;&gt;"x",if('raw 1'!Y28="OK",'raw 1'!GY28,'raw 1'!Y28),"")</f>
        <v>1</v>
      </c>
      <c r="AB29" s="9">
        <f>if('raw 1'!Z28&lt;&gt;"x",if('raw 1'!Z28="OK",'raw 1'!GZ28,'raw 1'!Z28),"")</f>
        <v>1</v>
      </c>
      <c r="AC29" s="9">
        <f>if('raw 1'!AA28&lt;&gt;"x",if('raw 1'!AA28="OK",'raw 1'!HA28,'raw 1'!AA28),"")</f>
        <v>1</v>
      </c>
      <c r="AD29" s="9">
        <f>if('raw 1'!AB28&lt;&gt;"x",if('raw 1'!AB28="OK",'raw 1'!HB28,'raw 1'!AB28),"")</f>
        <v>1</v>
      </c>
      <c r="AE29" s="9">
        <f>if('raw 1'!AC28&lt;&gt;"x",if('raw 1'!AC28="OK",'raw 1'!HC28,'raw 1'!AC28),"")</f>
        <v>1</v>
      </c>
      <c r="AF29" s="9">
        <f>if('raw 1'!AD28&lt;&gt;"x",if('raw 1'!AD28="OK",'raw 1'!HD28,'raw 1'!AD28),"")</f>
        <v>1</v>
      </c>
      <c r="AG29" s="9">
        <f>if('raw 1'!AE28&lt;&gt;"x",if('raw 1'!AE28="OK",'raw 1'!HE28,'raw 1'!AE28),"")</f>
        <v>1</v>
      </c>
      <c r="AH29" s="9">
        <f>if('raw 1'!AF28&lt;&gt;"x",if('raw 1'!AF28="OK",'raw 1'!HF28,'raw 1'!AF28),"")</f>
        <v>1</v>
      </c>
      <c r="AI29" s="9">
        <f>if('raw 1'!AG28&lt;&gt;"x",if('raw 1'!AG28="OK",'raw 1'!HG28,'raw 1'!AG28),"")</f>
        <v>1</v>
      </c>
      <c r="AJ29" s="9">
        <f>if('raw 1'!AH28&lt;&gt;"x",if('raw 1'!AH28="OK",'raw 1'!HH28,'raw 1'!AH28),"")</f>
        <v>1</v>
      </c>
      <c r="AK29" s="9">
        <f>if('raw 1'!AI28&lt;&gt;"x",if('raw 1'!AI28="OK",'raw 1'!HI28,'raw 1'!AI28),"")</f>
        <v>1</v>
      </c>
      <c r="AL29" s="9">
        <f>if('raw 1'!AJ28&lt;&gt;"x",if('raw 1'!AJ28="OK",'raw 1'!HJ28,'raw 1'!AJ28),"")</f>
        <v>1</v>
      </c>
      <c r="AM29" s="9">
        <f>if('raw 1'!AK28&lt;&gt;"x",if('raw 1'!AK28="OK",'raw 1'!HK28,'raw 1'!AK28),"")</f>
        <v>1</v>
      </c>
      <c r="AN29" s="9">
        <f>if('raw 1'!AL28&lt;&gt;"x",if('raw 1'!AL28="OK",'raw 1'!HL28,'raw 1'!AL28),"")</f>
        <v>1</v>
      </c>
      <c r="AO29" s="9">
        <f>if('raw 1'!AM28&lt;&gt;"x",if('raw 1'!AM28="OK",'raw 1'!HM28,'raw 1'!AM28),"")</f>
        <v>1</v>
      </c>
      <c r="AP29" s="9">
        <f>if('raw 1'!AN28&lt;&gt;"x",if('raw 1'!AN28="OK",'raw 1'!HN28,'raw 1'!AN28),"")</f>
        <v>1</v>
      </c>
      <c r="AQ29" s="9">
        <f>if('raw 1'!AO28&lt;&gt;"x",if('raw 1'!AO28="OK",'raw 1'!HO28,'raw 1'!AO28),"")</f>
        <v>1</v>
      </c>
      <c r="AR29" s="9">
        <f>if('raw 1'!AP28&lt;&gt;"x",if('raw 1'!AP28="OK",'raw 1'!HP28,'raw 1'!AP28),"")</f>
        <v>1</v>
      </c>
      <c r="AS29" s="9">
        <f>if('raw 1'!AQ28&lt;&gt;"x",if('raw 1'!AQ28="OK",'raw 1'!HQ28,'raw 1'!AQ28),"")</f>
        <v>1</v>
      </c>
      <c r="AT29" s="9">
        <f>if('raw 1'!AR28&lt;&gt;"x",if('raw 1'!AR28="OK",'raw 1'!HR28,'raw 1'!AR28),"")</f>
        <v>1</v>
      </c>
      <c r="AU29" s="9">
        <f>if('raw 1'!AS28&lt;&gt;"x",if('raw 1'!AS28="OK",'raw 1'!HS28,'raw 1'!AS28),"")</f>
        <v>1</v>
      </c>
      <c r="AV29" s="9">
        <f>if('raw 1'!AT28&lt;&gt;"x",if('raw 1'!AT28="OK",'raw 1'!HT28,'raw 1'!AT28),"")</f>
        <v>1</v>
      </c>
      <c r="AW29" s="9">
        <f>if('raw 1'!AU28&lt;&gt;"x",if('raw 1'!AU28="OK",'raw 1'!HU28,'raw 1'!AU28),"")</f>
        <v>1</v>
      </c>
      <c r="AX29" s="9">
        <f>if('raw 1'!AV28&lt;&gt;"x",if('raw 1'!AV28="OK",'raw 1'!HV28,'raw 1'!AV28),"")</f>
        <v>1</v>
      </c>
      <c r="AY29" s="9">
        <f>if('raw 1'!AW28&lt;&gt;"x",if('raw 1'!AW28="OK",'raw 1'!HW28,'raw 1'!AW28),"")</f>
        <v>1</v>
      </c>
      <c r="AZ29" s="9">
        <f>if('raw 1'!AX28&lt;&gt;"x",if('raw 1'!AX28="OK",'raw 1'!HX28,'raw 1'!AX28),"")</f>
        <v>1</v>
      </c>
      <c r="BA29" s="9">
        <f>if('raw 1'!AY28&lt;&gt;"x",if('raw 1'!AY28="OK",'raw 1'!HY28,'raw 1'!AY28),"")</f>
        <v>1</v>
      </c>
      <c r="BB29" s="9">
        <f>if('raw 1'!AZ28&lt;&gt;"x",if('raw 1'!AZ28="OK",'raw 1'!HZ28,'raw 1'!AZ28),"")</f>
        <v>1</v>
      </c>
      <c r="BC29" s="9">
        <f>if('raw 1'!BA28&lt;&gt;"x",if('raw 1'!BA28="OK",'raw 1'!IA28,'raw 1'!BA28),"")</f>
        <v>1</v>
      </c>
      <c r="BD29" s="9">
        <f>if('raw 1'!BB28&lt;&gt;"x",if('raw 1'!BB28="OK",'raw 1'!IB28,'raw 1'!BB28),"")</f>
        <v>1</v>
      </c>
      <c r="BE29" s="9">
        <f>if('raw 1'!BC28&lt;&gt;"x",if('raw 1'!BC28="OK",'raw 1'!IC28,'raw 1'!BC28),"")</f>
        <v>1</v>
      </c>
      <c r="BF29" s="9">
        <f>if('raw 1'!BD28&lt;&gt;"x",if('raw 1'!BD28="OK",'raw 1'!ID28,'raw 1'!BD28),"")</f>
        <v>1</v>
      </c>
      <c r="BG29" s="9">
        <f>if('raw 1'!BE28&lt;&gt;"x",if('raw 1'!BE28="OK",'raw 1'!IE28,'raw 1'!BE28),"")</f>
        <v>1</v>
      </c>
      <c r="BH29" s="9">
        <f>if('raw 1'!BF28&lt;&gt;"x",if('raw 1'!BF28="OK",'raw 1'!IF28,'raw 1'!BF28),"")</f>
        <v>1</v>
      </c>
      <c r="BI29" s="9">
        <f>if('raw 1'!BG28&lt;&gt;"x",if('raw 1'!BG28="OK",'raw 1'!IG28,'raw 1'!BG28),"")</f>
        <v>1</v>
      </c>
      <c r="BJ29" s="9">
        <f>if('raw 1'!BH28&lt;&gt;"x",if('raw 1'!BH28="OK",'raw 1'!IH28,'raw 1'!BH28),"")</f>
        <v>1</v>
      </c>
      <c r="BK29" s="9">
        <f>if('raw 1'!BI28&lt;&gt;"x",if('raw 1'!BI28="OK",'raw 1'!II28,'raw 1'!BI28),"")</f>
        <v>1</v>
      </c>
      <c r="BL29" s="9">
        <f>if('raw 1'!BJ28&lt;&gt;"x",if('raw 1'!BJ28="OK",'raw 1'!IJ28,'raw 1'!BJ28),"")</f>
        <v>1</v>
      </c>
      <c r="BM29" s="9" t="str">
        <f>if('raw 1'!BK28&lt;&gt;"x",if('raw 1'!BK28="OK",'raw 1'!IK28,'raw 1'!BK28),"")</f>
        <v/>
      </c>
      <c r="BN29" s="9">
        <f>if('raw 1'!BL28&lt;&gt;"x",if('raw 1'!BL28="OK",'raw 1'!IL28,'raw 1'!BL28),"")</f>
        <v>1</v>
      </c>
      <c r="BO29" s="9">
        <f>if('raw 1'!BM28&lt;&gt;"x",if('raw 1'!BM28="OK",'raw 1'!IM28,'raw 1'!BM28),"")</f>
        <v>1</v>
      </c>
      <c r="BP29" s="9">
        <f>if('raw 1'!BN28&lt;&gt;"x",if('raw 1'!BN28="OK",'raw 1'!IN28,'raw 1'!BN28),"")</f>
        <v>1</v>
      </c>
      <c r="BQ29" s="9">
        <f>if('raw 1'!BO28&lt;&gt;"x",if('raw 1'!BO28="OK",'raw 1'!IO28,'raw 1'!BO28),"")</f>
        <v>1</v>
      </c>
      <c r="BR29" s="9">
        <f>if('raw 1'!BP28&lt;&gt;"x",if('raw 1'!BP28="OK",'raw 1'!IP28,'raw 1'!BP28),"")</f>
        <v>1</v>
      </c>
      <c r="BS29" s="9">
        <f>if('raw 1'!BQ28&lt;&gt;"x",if('raw 1'!BQ28="OK",'raw 1'!IQ28,'raw 1'!BQ28),"")</f>
        <v>1</v>
      </c>
      <c r="BT29" s="9">
        <f>if('raw 1'!BR28&lt;&gt;"x",if('raw 1'!BR28="OK",'raw 1'!IR28,'raw 1'!BR28),"")</f>
        <v>1</v>
      </c>
      <c r="BU29" s="9">
        <f>if('raw 1'!BS28&lt;&gt;"x",if('raw 1'!BS28="OK",'raw 1'!IS28,'raw 1'!BS28),"")</f>
        <v>1</v>
      </c>
      <c r="BV29" s="9">
        <f>if('raw 1'!BT28&lt;&gt;"x",if('raw 1'!BT28="OK",'raw 1'!IT28,'raw 1'!BT28),"")</f>
        <v>1</v>
      </c>
      <c r="BW29" s="9">
        <f>if('raw 1'!BU28&lt;&gt;"x",if('raw 1'!BU28="OK",'raw 1'!IU28,'raw 1'!BU28),"")</f>
        <v>1</v>
      </c>
      <c r="BX29" s="9">
        <f>if('raw 1'!BV28&lt;&gt;"x",if('raw 1'!BV28="OK",'raw 1'!IV28,'raw 1'!BV28),"")</f>
        <v>1</v>
      </c>
      <c r="BY29" s="9">
        <f>if('raw 1'!BW28&lt;&gt;"x",if('raw 1'!BW28="OK",'raw 1'!IW28,'raw 1'!BW28),"")</f>
        <v>1</v>
      </c>
      <c r="BZ29" s="9">
        <f>if('raw 1'!BX28&lt;&gt;"x",if('raw 1'!BX28="OK",'raw 1'!IX28,'raw 1'!BX28),"")</f>
        <v>1</v>
      </c>
      <c r="CA29" s="9">
        <f>if('raw 1'!BY28&lt;&gt;"x",if('raw 1'!BY28="OK",'raw 1'!IY28,'raw 1'!BY28),"")</f>
        <v>1</v>
      </c>
      <c r="CB29" s="9" t="str">
        <f>if('raw 1'!BZ28&lt;&gt;"x",if('raw 1'!BZ28="OK",'raw 1'!IZ28,'raw 1'!BZ28),"")</f>
        <v>WA</v>
      </c>
      <c r="CC29" s="9">
        <f>if('raw 1'!CA28&lt;&gt;"x",if('raw 1'!CA28="OK",'raw 1'!JA28,'raw 1'!CA28),"")</f>
        <v>1</v>
      </c>
      <c r="CD29" s="9" t="str">
        <f>if('raw 1'!CB28&lt;&gt;"x",if('raw 1'!CB28="OK",'raw 1'!JB28,'raw 1'!CB28),"")</f>
        <v>WA</v>
      </c>
      <c r="CE29" s="9" t="str">
        <f>if('raw 1'!CC28&lt;&gt;"x",if('raw 1'!CC28="OK",'raw 1'!JC28,'raw 1'!CC28),"")</f>
        <v>WA</v>
      </c>
      <c r="CF29" s="9" t="str">
        <f>if('raw 1'!CD28&lt;&gt;"x",if('raw 1'!CD28="OK",'raw 1'!JD28,'raw 1'!CD28),"")</f>
        <v>WA</v>
      </c>
      <c r="CG29" s="9" t="str">
        <f>if('raw 1'!CE28&lt;&gt;"x",if('raw 1'!CE28="OK",'raw 1'!JE28,'raw 1'!CE28),"")</f>
        <v>WA</v>
      </c>
      <c r="CH29" s="9" t="str">
        <f>if('raw 1'!CF28&lt;&gt;"x",if('raw 1'!CF28="OK",'raw 1'!JF28,'raw 1'!CF28),"")</f>
        <v>WA</v>
      </c>
      <c r="CI29" s="9" t="str">
        <f>if('raw 1'!CG28&lt;&gt;"x",if('raw 1'!CG28="OK",'raw 1'!JG28,'raw 1'!CG28),"")</f>
        <v>WA</v>
      </c>
      <c r="CJ29" s="9">
        <f>if('raw 1'!CH28&lt;&gt;"x",if('raw 1'!CH28="OK",'raw 1'!JH28,'raw 1'!CH28),"")</f>
        <v>1</v>
      </c>
      <c r="CK29" s="9" t="str">
        <f>if('raw 1'!CI28&lt;&gt;"x",if('raw 1'!CI28="OK",'raw 1'!JI28,'raw 1'!CI28),"")</f>
        <v>WA</v>
      </c>
      <c r="CL29" s="9" t="str">
        <f>if('raw 1'!CJ28&lt;&gt;"x",if('raw 1'!CJ28="OK",'raw 1'!JJ28,'raw 1'!CJ28),"")</f>
        <v>WA</v>
      </c>
      <c r="CM29" s="9" t="str">
        <f>if('raw 1'!CK28&lt;&gt;"x",if('raw 1'!CK28="OK",'raw 1'!JK28,'raw 1'!CK28),"")</f>
        <v>WA</v>
      </c>
      <c r="CN29" s="9" t="str">
        <f>if('raw 1'!CL28&lt;&gt;"x",if('raw 1'!CL28="OK",'raw 1'!JL28,'raw 1'!CL28),"")</f>
        <v>WA</v>
      </c>
      <c r="CO29" s="9" t="str">
        <f>if('raw 1'!CM28&lt;&gt;"x",if('raw 1'!CM28="OK",'raw 1'!JM28,'raw 1'!CM28),"")</f>
        <v>WA</v>
      </c>
      <c r="CP29" s="9" t="str">
        <f>if('raw 1'!CN28&lt;&gt;"x",if('raw 1'!CN28="OK",'raw 1'!JN28,'raw 1'!CN28),"")</f>
        <v>WA</v>
      </c>
      <c r="CQ29" s="9" t="str">
        <f>if('raw 1'!CO28&lt;&gt;"x",if('raw 1'!CO28="OK",'raw 1'!JO28,'raw 1'!CO28),"")</f>
        <v>WA</v>
      </c>
      <c r="CR29" s="9" t="str">
        <f>if('raw 1'!CP28&lt;&gt;"x",if('raw 1'!CP28="OK",'raw 1'!JP28,'raw 1'!CP28),"")</f>
        <v>WA</v>
      </c>
      <c r="CS29" s="9">
        <f>if('raw 1'!CQ28&lt;&gt;"x",if('raw 1'!CQ28="OK",'raw 1'!JQ28,'raw 1'!CQ28),"")</f>
        <v>1</v>
      </c>
      <c r="CT29" s="9">
        <f>if('raw 1'!CR28&lt;&gt;"x",if('raw 1'!CR28="OK",'raw 1'!JR28,'raw 1'!CR28),"")</f>
        <v>1</v>
      </c>
      <c r="CU29" s="9" t="str">
        <f>if('raw 1'!CS28&lt;&gt;"x",if('raw 1'!CS28="OK",'raw 1'!JS28,'raw 1'!CS28),"")</f>
        <v/>
      </c>
      <c r="CV29" s="9">
        <f>if('raw 1'!CT28&lt;&gt;"x",if('raw 1'!CT28="OK",'raw 1'!JT28,'raw 1'!CT28),"")</f>
        <v>1</v>
      </c>
      <c r="CW29" s="9">
        <f>if('raw 1'!CU28&lt;&gt;"x",if('raw 1'!CU28="OK",'raw 1'!JU28,'raw 1'!CU28),"")</f>
        <v>1</v>
      </c>
      <c r="CX29" s="9">
        <f>if('raw 1'!CV28&lt;&gt;"x",if('raw 1'!CV28="OK",'raw 1'!JV28,'raw 1'!CV28),"")</f>
        <v>1</v>
      </c>
      <c r="CY29" s="9">
        <f>if('raw 1'!CW28&lt;&gt;"x",if('raw 1'!CW28="OK",'raw 1'!JW28,'raw 1'!CW28),"")</f>
        <v>1</v>
      </c>
      <c r="CZ29" s="9">
        <f>if('raw 1'!CX28&lt;&gt;"x",if('raw 1'!CX28="OK",'raw 1'!JX28,'raw 1'!CX28),"")</f>
        <v>1</v>
      </c>
      <c r="DA29" s="9">
        <f>if('raw 1'!CY28&lt;&gt;"x",if('raw 1'!CY28="OK",'raw 1'!JY28,'raw 1'!CY28),"")</f>
        <v>1</v>
      </c>
      <c r="DB29" s="9">
        <f>if('raw 1'!CZ28&lt;&gt;"x",if('raw 1'!CZ28="OK",'raw 1'!JZ28,'raw 1'!CZ28),"")</f>
        <v>1</v>
      </c>
      <c r="DC29" s="9" t="str">
        <f>if('raw 1'!DA28&lt;&gt;"x",if('raw 1'!DA28="OK",'raw 1'!KA28,'raw 1'!DA28),"")</f>
        <v>TLE</v>
      </c>
      <c r="DD29" s="9" t="str">
        <f>if('raw 1'!DB28&lt;&gt;"x",if('raw 1'!DB28="OK",'raw 1'!KB28,'raw 1'!DB28),"")</f>
        <v>TLE</v>
      </c>
      <c r="DE29" s="9" t="str">
        <f>if('raw 1'!DC28&lt;&gt;"x",if('raw 1'!DC28="OK",'raw 1'!KC28,'raw 1'!DC28),"")</f>
        <v>TLE</v>
      </c>
      <c r="DF29" s="9" t="str">
        <f>if('raw 1'!DD28&lt;&gt;"x",if('raw 1'!DD28="OK",'raw 1'!KD28,'raw 1'!DD28),"")</f>
        <v>WA</v>
      </c>
      <c r="DG29" s="9" t="str">
        <f>if('raw 1'!DE28&lt;&gt;"x",if('raw 1'!DE28="OK",'raw 1'!KE28,'raw 1'!DE28),"")</f>
        <v>WA</v>
      </c>
      <c r="DH29" s="9" t="str">
        <f>if('raw 1'!DF28&lt;&gt;"x",if('raw 1'!DF28="OK",'raw 1'!KF28,'raw 1'!DF28),"")</f>
        <v>WA</v>
      </c>
      <c r="DI29" s="9" t="str">
        <f>if('raw 1'!DG28&lt;&gt;"x",if('raw 1'!DG28="OK",'raw 1'!KG28,'raw 1'!DG28),"")</f>
        <v>WA</v>
      </c>
      <c r="DJ29" s="9" t="str">
        <f>if('raw 1'!DH28&lt;&gt;"x",if('raw 1'!DH28="OK",'raw 1'!KH28,'raw 1'!DH28),"")</f>
        <v>WA</v>
      </c>
      <c r="DK29" s="9" t="str">
        <f>if('raw 1'!DI28&lt;&gt;"x",if('raw 1'!DI28="OK",'raw 1'!KI28,'raw 1'!DI28),"")</f>
        <v>WA</v>
      </c>
      <c r="DL29" s="9" t="str">
        <f>if('raw 1'!DJ28&lt;&gt;"x",if('raw 1'!DJ28="OK",'raw 1'!KJ28,'raw 1'!DJ28),"")</f>
        <v>TLE</v>
      </c>
      <c r="DM29" s="9" t="str">
        <f>if('raw 1'!DK28&lt;&gt;"x",if('raw 1'!DK28="OK",'raw 1'!KK28,'raw 1'!DK28),"")</f>
        <v>TLE</v>
      </c>
      <c r="DN29" s="9" t="str">
        <f>if('raw 1'!DL28&lt;&gt;"x",if('raw 1'!DL28="OK",'raw 1'!KL28,'raw 1'!DL28),"")</f>
        <v>TLE</v>
      </c>
      <c r="DO29" s="9" t="str">
        <f>if('raw 1'!DM28&lt;&gt;"x",if('raw 1'!DM28="OK",'raw 1'!KM28,'raw 1'!DM28),"")</f>
        <v>TLE</v>
      </c>
      <c r="DP29" s="9" t="str">
        <f>if('raw 1'!DN28&lt;&gt;"x",if('raw 1'!DN28="OK",'raw 1'!KN28,'raw 1'!DN28),"")</f>
        <v>TLE</v>
      </c>
      <c r="DQ29" s="9" t="str">
        <f>if('raw 1'!DO28&lt;&gt;"x",if('raw 1'!DO28="OK",'raw 1'!KO28,'raw 1'!DO28),"")</f>
        <v>TLE</v>
      </c>
      <c r="DR29" s="9" t="str">
        <f>if('raw 1'!DP28&lt;&gt;"x",if('raw 1'!DP28="OK",'raw 1'!KP28,'raw 1'!DP28),"")</f>
        <v>TLE</v>
      </c>
      <c r="DS29" s="9" t="str">
        <f>if('raw 1'!DQ28&lt;&gt;"x",if('raw 1'!DQ28="OK",'raw 1'!KQ28,'raw 1'!DQ28),"")</f>
        <v>TLE</v>
      </c>
      <c r="DT29" s="9" t="str">
        <f>if('raw 1'!DR28&lt;&gt;"x",if('raw 1'!DR28="OK",'raw 1'!KR28,'raw 1'!DR28),"")</f>
        <v>TLE</v>
      </c>
      <c r="DU29" s="9" t="str">
        <f>if('raw 1'!DS28&lt;&gt;"x",if('raw 1'!DS28="OK",'raw 1'!KS28,'raw 1'!DS28),"")</f>
        <v>TLE</v>
      </c>
      <c r="DV29" s="9" t="str">
        <f>if('raw 1'!DT28&lt;&gt;"x",if('raw 1'!DT28="OK",'raw 1'!KT28,'raw 1'!DT28),"")</f>
        <v>TLE</v>
      </c>
      <c r="DW29" s="9" t="str">
        <f>if('raw 1'!DU28&lt;&gt;"x",if('raw 1'!DU28="OK",'raw 1'!KU28,'raw 1'!DU28),"")</f>
        <v>TLE</v>
      </c>
      <c r="DX29" s="9" t="str">
        <f>if('raw 1'!DV28&lt;&gt;"x",if('raw 1'!DV28="OK",'raw 1'!KV28,'raw 1'!DV28),"")</f>
        <v>TLE</v>
      </c>
      <c r="DY29" s="9" t="str">
        <f>if('raw 1'!DW28&lt;&gt;"x",if('raw 1'!DW28="OK",'raw 1'!KW28,'raw 1'!DW28),"")</f>
        <v>TLE</v>
      </c>
      <c r="DZ29" s="9" t="str">
        <f>if('raw 1'!DX28&lt;&gt;"x",if('raw 1'!DX28="OK",'raw 1'!KX28,'raw 1'!DX28),"")</f>
        <v>TLE</v>
      </c>
      <c r="EA29" s="9" t="str">
        <f>if('raw 1'!DY28&lt;&gt;"x",if('raw 1'!DY28="OK",'raw 1'!KY28,'raw 1'!DY28),"")</f>
        <v>TLE</v>
      </c>
      <c r="EB29" s="9" t="str">
        <f>if('raw 1'!DZ28&lt;&gt;"x",if('raw 1'!DZ28="OK",'raw 1'!KZ28,'raw 1'!DZ28),"")</f>
        <v/>
      </c>
      <c r="EC29" s="9" t="str">
        <f>if('raw 1'!EA28&lt;&gt;"x",if('raw 1'!EA28="OK",'raw 1'!LA28,'raw 1'!EA28),"")</f>
        <v>-</v>
      </c>
      <c r="ED29" s="9" t="str">
        <f>if('raw 1'!EB28&lt;&gt;"x",if('raw 1'!EB28="OK",'raw 1'!LB28,'raw 1'!EB28),"")</f>
        <v>-</v>
      </c>
      <c r="EE29" s="9" t="str">
        <f>if('raw 1'!EC28&lt;&gt;"x",if('raw 1'!EC28="OK",'raw 1'!LC28,'raw 1'!EC28),"")</f>
        <v>-</v>
      </c>
      <c r="EF29" s="9" t="str">
        <f>if('raw 1'!ED28&lt;&gt;"x",if('raw 1'!ED28="OK",'raw 1'!LD28,'raw 1'!ED28),"")</f>
        <v>-</v>
      </c>
      <c r="EG29" s="9" t="str">
        <f>if('raw 1'!EE28&lt;&gt;"x",if('raw 1'!EE28="OK",'raw 1'!LE28,'raw 1'!EE28),"")</f>
        <v>-</v>
      </c>
      <c r="EH29" s="9" t="str">
        <f>if('raw 1'!EF28&lt;&gt;"x",if('raw 1'!EF28="OK",'raw 1'!LF28,'raw 1'!EF28),"")</f>
        <v>-</v>
      </c>
      <c r="EI29" s="9" t="str">
        <f>if('raw 1'!EG28&lt;&gt;"x",if('raw 1'!EG28="OK",'raw 1'!LG28,'raw 1'!EG28),"")</f>
        <v>-</v>
      </c>
      <c r="EJ29" s="9" t="str">
        <f>if('raw 1'!EH28&lt;&gt;"x",if('raw 1'!EH28="OK",'raw 1'!LH28,'raw 1'!EH28),"")</f>
        <v>-</v>
      </c>
      <c r="EK29" s="9" t="str">
        <f>if('raw 1'!EI28&lt;&gt;"x",if('raw 1'!EI28="OK",'raw 1'!LI28,'raw 1'!EI28),"")</f>
        <v>-</v>
      </c>
      <c r="EL29" s="9" t="str">
        <f>if('raw 1'!EJ28&lt;&gt;"x",if('raw 1'!EJ28="OK",'raw 1'!LJ28,'raw 1'!EJ28),"")</f>
        <v>-</v>
      </c>
      <c r="EM29" s="9" t="str">
        <f>if('raw 1'!EK28&lt;&gt;"x",if('raw 1'!EK28="OK",'raw 1'!LK28,'raw 1'!EK28),"")</f>
        <v>-</v>
      </c>
      <c r="EN29" s="9" t="str">
        <f>if('raw 1'!EL28&lt;&gt;"x",if('raw 1'!EL28="OK",'raw 1'!LL28,'raw 1'!EL28),"")</f>
        <v>-</v>
      </c>
      <c r="EO29" s="9" t="str">
        <f>if('raw 1'!EM28&lt;&gt;"x",if('raw 1'!EM28="OK",'raw 1'!LM28,'raw 1'!EM28),"")</f>
        <v>-</v>
      </c>
      <c r="EP29" s="9" t="str">
        <f>if('raw 1'!EN28&lt;&gt;"x",if('raw 1'!EN28="OK",'raw 1'!LN28,'raw 1'!EN28),"")</f>
        <v>-</v>
      </c>
      <c r="EQ29" s="9" t="str">
        <f>if('raw 1'!EO28&lt;&gt;"x",if('raw 1'!EO28="OK",'raw 1'!LO28,'raw 1'!EO28),"")</f>
        <v>-</v>
      </c>
      <c r="ER29" s="9" t="str">
        <f>if('raw 1'!EP28&lt;&gt;"x",if('raw 1'!EP28="OK",'raw 1'!LP28,'raw 1'!EP28),"")</f>
        <v>-</v>
      </c>
      <c r="ES29" s="9" t="str">
        <f>if('raw 1'!EQ28&lt;&gt;"x",if('raw 1'!EQ28="OK",'raw 1'!LQ28,'raw 1'!EQ28),"")</f>
        <v/>
      </c>
      <c r="ET29" s="9" t="str">
        <f>if('raw 1'!ER28&lt;&gt;"x",if('raw 1'!ER28="OK",'raw 1'!LR28,'raw 1'!ER28),"")</f>
        <v>-</v>
      </c>
      <c r="EU29" s="9" t="str">
        <f>if('raw 1'!ES28&lt;&gt;"x",if('raw 1'!ES28="OK",'raw 1'!LS28,'raw 1'!ES28),"")</f>
        <v>-</v>
      </c>
      <c r="EV29" s="9" t="str">
        <f>if('raw 1'!ET28&lt;&gt;"x",if('raw 1'!ET28="OK",'raw 1'!LT28,'raw 1'!ET28),"")</f>
        <v>-</v>
      </c>
      <c r="EW29" s="9" t="str">
        <f>if('raw 1'!EU28&lt;&gt;"x",if('raw 1'!EU28="OK",'raw 1'!LU28,'raw 1'!EU28),"")</f>
        <v>-</v>
      </c>
      <c r="EX29" s="9" t="str">
        <f>if('raw 1'!EV28&lt;&gt;"x",if('raw 1'!EV28="OK",'raw 1'!LV28,'raw 1'!EV28),"")</f>
        <v>-</v>
      </c>
      <c r="EY29" s="9" t="str">
        <f>if('raw 1'!EW28&lt;&gt;"x",if('raw 1'!EW28="OK",'raw 1'!LW28,'raw 1'!EW28),"")</f>
        <v>-</v>
      </c>
      <c r="EZ29" s="9" t="str">
        <f>if('raw 1'!EX28&lt;&gt;"x",if('raw 1'!EX28="OK",'raw 1'!LX28,'raw 1'!EX28),"")</f>
        <v>-</v>
      </c>
      <c r="FA29" s="9" t="str">
        <f>if('raw 1'!EY28&lt;&gt;"x",if('raw 1'!EY28="OK",'raw 1'!LY28,'raw 1'!EY28),"")</f>
        <v>-</v>
      </c>
      <c r="FB29" s="9" t="str">
        <f>if('raw 1'!EZ28&lt;&gt;"x",if('raw 1'!EZ28="OK",'raw 1'!LZ28,'raw 1'!EZ28),"")</f>
        <v>-</v>
      </c>
      <c r="FC29" s="9" t="str">
        <f>if('raw 1'!FA28&lt;&gt;"x",if('raw 1'!FA28="OK",'raw 1'!MA28,'raw 1'!FA28),"")</f>
        <v>-</v>
      </c>
      <c r="FD29" s="9" t="str">
        <f>if('raw 1'!FB28&lt;&gt;"x",if('raw 1'!FB28="OK",'raw 1'!MB28,'raw 1'!FB28),"")</f>
        <v>-</v>
      </c>
      <c r="FE29" s="9" t="str">
        <f>if('raw 1'!FC28&lt;&gt;"x",if('raw 1'!FC28="OK",'raw 1'!MC28,'raw 1'!FC28),"")</f>
        <v>-</v>
      </c>
      <c r="FF29" s="9" t="str">
        <f>if('raw 1'!FD28&lt;&gt;"x",if('raw 1'!FD28="OK",'raw 1'!MD28,'raw 1'!FD28),"")</f>
        <v>-</v>
      </c>
      <c r="FG29" s="9" t="str">
        <f>if('raw 1'!FE28&lt;&gt;"x",if('raw 1'!FE28="OK",'raw 1'!ME28,'raw 1'!FE28),"")</f>
        <v>-</v>
      </c>
      <c r="FH29" s="9" t="str">
        <f>if('raw 1'!FF28&lt;&gt;"x",if('raw 1'!FF28="OK",'raw 1'!MF28,'raw 1'!FF28),"")</f>
        <v>-</v>
      </c>
      <c r="FI29" s="9" t="str">
        <f>if('raw 1'!FG28&lt;&gt;"x",if('raw 1'!FG28="OK",'raw 1'!MG28,'raw 1'!FG28),"")</f>
        <v>-</v>
      </c>
      <c r="FJ29" s="9" t="str">
        <f>if('raw 1'!FH28&lt;&gt;"x",if('raw 1'!FH28="OK",'raw 1'!MH28,'raw 1'!FH28),"")</f>
        <v>-</v>
      </c>
      <c r="FK29" s="9" t="str">
        <f>if('raw 1'!FI28&lt;&gt;"x",if('raw 1'!FI28="OK",'raw 1'!MI28,'raw 1'!FI28),"")</f>
        <v>-</v>
      </c>
      <c r="FL29" s="9" t="str">
        <f>if('raw 1'!FJ28&lt;&gt;"x",if('raw 1'!FJ28="OK",'raw 1'!MJ28,'raw 1'!FJ28),"")</f>
        <v>-</v>
      </c>
      <c r="FM29" s="9" t="str">
        <f>if('raw 1'!FK28&lt;&gt;"x",if('raw 1'!FK28="OK",'raw 1'!MK28,'raw 1'!FK28),"")</f>
        <v>-</v>
      </c>
      <c r="FN29" s="9" t="str">
        <f>if('raw 1'!FL28&lt;&gt;"x",if('raw 1'!FL28="OK",'raw 1'!ML28,'raw 1'!FL28),"")</f>
        <v>-</v>
      </c>
      <c r="FO29" s="9" t="str">
        <f>if('raw 1'!FM28&lt;&gt;"x",if('raw 1'!FM28="OK",'raw 1'!MM28,'raw 1'!FM28),"")</f>
        <v>-</v>
      </c>
      <c r="FP29" s="9" t="str">
        <f>if('raw 1'!FN28&lt;&gt;"x",if('raw 1'!FN28="OK",'raw 1'!MN28,'raw 1'!FN28),"")</f>
        <v>-</v>
      </c>
      <c r="FQ29" s="9" t="str">
        <f>if('raw 1'!FO28&lt;&gt;"x",if('raw 1'!FO28="OK",'raw 1'!MO28,'raw 1'!FO28),"")</f>
        <v>-</v>
      </c>
      <c r="FR29" s="9" t="str">
        <f>if('raw 1'!FP28&lt;&gt;"x",if('raw 1'!FP28="OK",'raw 1'!MP28,'raw 1'!FP28),"")</f>
        <v>-</v>
      </c>
      <c r="FS29" s="9" t="str">
        <f>if('raw 1'!FQ28&lt;&gt;"x",if('raw 1'!FQ28="OK",'raw 1'!MQ28,'raw 1'!FQ28),"")</f>
        <v>-</v>
      </c>
      <c r="FT29" s="9" t="str">
        <f>if('raw 1'!FR28&lt;&gt;"x",if('raw 1'!FR28="OK",'raw 1'!MR28,'raw 1'!FR28),"")</f>
        <v>-</v>
      </c>
      <c r="FU29" s="9" t="str">
        <f>if('raw 1'!FS28&lt;&gt;"x",if('raw 1'!FS28="OK",'raw 1'!MS28,'raw 1'!FS28),"")</f>
        <v>-</v>
      </c>
      <c r="FV29" s="9" t="str">
        <f>if('raw 1'!FT28&lt;&gt;"x",if('raw 1'!FT28="OK",'raw 1'!MT28,'raw 1'!FT28),"")</f>
        <v/>
      </c>
      <c r="FW29" s="9" t="str">
        <f>if('raw 1'!FU28&lt;&gt;"x",if('raw 1'!FU28="OK",'raw 1'!MU28,'raw 1'!FU28),"")</f>
        <v>-</v>
      </c>
      <c r="FX29" s="9" t="str">
        <f>if('raw 1'!FV28&lt;&gt;"x",if('raw 1'!FV28="OK",'raw 1'!MV28,'raw 1'!FV28),"")</f>
        <v>-</v>
      </c>
      <c r="FY29" s="9" t="str">
        <f>if('raw 1'!FW28&lt;&gt;"x",if('raw 1'!FW28="OK",'raw 1'!MW28,'raw 1'!FW28),"")</f>
        <v>-</v>
      </c>
      <c r="FZ29" s="9" t="str">
        <f>if('raw 1'!FX28&lt;&gt;"x",if('raw 1'!FX28="OK",'raw 1'!MX28,'raw 1'!FX28),"")</f>
        <v>-</v>
      </c>
      <c r="GA29" s="9" t="str">
        <f>if('raw 1'!FY28&lt;&gt;"x",if('raw 1'!FY28="OK",'raw 1'!MY28,'raw 1'!FY28),"")</f>
        <v>-</v>
      </c>
      <c r="GB29" s="9" t="str">
        <f>if('raw 1'!FZ28&lt;&gt;"x",if('raw 1'!FZ28="OK",'raw 1'!MZ28,'raw 1'!FZ28),"")</f>
        <v>-</v>
      </c>
      <c r="GC29" s="9" t="str">
        <f>if('raw 1'!GA28&lt;&gt;"x",if('raw 1'!GA28="OK",'raw 1'!NA28,'raw 1'!GA28),"")</f>
        <v>-</v>
      </c>
      <c r="GD29" s="9" t="str">
        <f>if('raw 1'!GB28&lt;&gt;"x",if('raw 1'!GB28="OK",'raw 1'!NB28,'raw 1'!GB28),"")</f>
        <v>-</v>
      </c>
      <c r="GE29" s="9" t="str">
        <f>if('raw 1'!GC28&lt;&gt;"x",if('raw 1'!GC28="OK",'raw 1'!NC28,'raw 1'!GC28),"")</f>
        <v>-</v>
      </c>
      <c r="GF29" s="9" t="str">
        <f>if('raw 1'!GD28&lt;&gt;"x",if('raw 1'!GD28="OK",'raw 1'!ND28,'raw 1'!GD28),"")</f>
        <v>-</v>
      </c>
      <c r="GG29" s="9" t="str">
        <f>if('raw 1'!GE28&lt;&gt;"x",if('raw 1'!GE28="OK",'raw 1'!NE28,'raw 1'!GE28),"")</f>
        <v>-</v>
      </c>
      <c r="GH29" s="9" t="str">
        <f>if('raw 1'!GF28&lt;&gt;"x",if('raw 1'!GF28="OK",'raw 1'!NF28,'raw 1'!GF28),"")</f>
        <v>-</v>
      </c>
      <c r="GI29" s="9" t="str">
        <f>if('raw 1'!GG28&lt;&gt;"x",if('raw 1'!GG28="OK",'raw 1'!NG28,'raw 1'!GG28),"")</f>
        <v>-</v>
      </c>
      <c r="GJ29" s="9" t="str">
        <f>if('raw 1'!GH28&lt;&gt;"x",if('raw 1'!GH28="OK",'raw 1'!NH28,'raw 1'!GH28),"")</f>
        <v>-</v>
      </c>
      <c r="GK29" s="9" t="str">
        <f>if('raw 1'!GI28&lt;&gt;"x",if('raw 1'!GI28="OK",'raw 1'!NI28,'raw 1'!GI28),"")</f>
        <v>-</v>
      </c>
      <c r="GL29" s="9" t="str">
        <f>if('raw 1'!GJ28&lt;&gt;"x",if('raw 1'!GJ28="OK",'raw 1'!NJ28,'raw 1'!GJ28),"")</f>
        <v>-</v>
      </c>
      <c r="GM29" s="9" t="str">
        <f>if('raw 1'!GK28&lt;&gt;"x",if('raw 1'!GK28="OK",'raw 1'!NK28,'raw 1'!GK28),"")</f>
        <v>-</v>
      </c>
      <c r="GN29" s="9" t="str">
        <f>if('raw 1'!GL28&lt;&gt;"x",if('raw 1'!GL28="OK",'raw 1'!NL28,'raw 1'!GL28),"")</f>
        <v>-</v>
      </c>
      <c r="GO29" s="9" t="str">
        <f>if('raw 1'!GM28&lt;&gt;"x",if('raw 1'!GM28="OK",'raw 1'!NM28,'raw 1'!GM28),"")</f>
        <v>-</v>
      </c>
      <c r="GP29" s="9" t="str">
        <f>if('raw 1'!GN28&lt;&gt;"x",if('raw 1'!GN28="OK",'raw 1'!NN28,'raw 1'!GN28),"")</f>
        <v>-</v>
      </c>
      <c r="GQ29" s="9" t="str">
        <f>if('raw 1'!GO28&lt;&gt;"x",if('raw 1'!GO28="OK",'raw 1'!NO28,'raw 1'!GO28),"")</f>
        <v>-</v>
      </c>
      <c r="GR29" s="9" t="str">
        <f>if('raw 1'!GP28&lt;&gt;"x",if('raw 1'!GP28="OK",'raw 1'!NP28,'raw 1'!GP28),"")</f>
        <v>-</v>
      </c>
      <c r="GS29" s="9" t="str">
        <f>if('raw 1'!GQ28&lt;&gt;"x",if('raw 1'!GQ28="OK",'raw 1'!NQ28,'raw 1'!GQ28),"")</f>
        <v>-</v>
      </c>
      <c r="GT29" s="9" t="str">
        <f>if('raw 1'!GR28&lt;&gt;"x",if('raw 1'!GR28="OK",'raw 1'!NR28,'raw 1'!GR28),"")</f>
        <v>-</v>
      </c>
      <c r="GU29" s="9" t="str">
        <f>if('raw 1'!GS28&lt;&gt;"x",if('raw 1'!GS28="OK",'raw 1'!NS28,'raw 1'!GS28),"")</f>
        <v/>
      </c>
    </row>
    <row r="30">
      <c r="A30" s="5"/>
      <c r="B30" s="5"/>
      <c r="C30" s="5" t="str">
        <f>if(B30="d","diskv. iz ciklusa",if(B30="d1","diskv. iz kruga",if($E30="ODOBREN",(if(countif(H:H,"="&amp;H30)=1,countif(H:H,"&gt;"&amp;H30)+1,concatenate(countif(H:H,"&gt;"&amp;H30)+1," - ",countif(H:H,"&gt;="&amp;H30)))),empty)))</f>
        <v>27 - 28</v>
      </c>
      <c r="D30" s="6" t="str">
        <f>'raw 1'!B29</f>
        <v>MilosP</v>
      </c>
      <c r="E30" s="6" t="str">
        <f>'raw 1'!F29</f>
        <v>ODOBREN</v>
      </c>
      <c r="F30" s="6" t="str">
        <f>if($E30="ODOBREN",'raw 1'!C29,"")</f>
        <v>Miloš</v>
      </c>
      <c r="G30" s="6" t="str">
        <f>if($E30="ODOBREN",'raw 1'!D29,"")</f>
        <v>Purić</v>
      </c>
      <c r="H30" s="7">
        <f>if($E30="ODOBREN",I30,empty)</f>
        <v>141</v>
      </c>
      <c r="I30" s="7">
        <f>if(B30&lt;&gt;"d",IF(M30 = "A", SUM(R30:T30), SUM(O30:Q30)),empty)</f>
        <v>141</v>
      </c>
      <c r="J30" s="6" t="str">
        <f>if($E30="ODOBREN",'raw 1'!G29,"")</f>
        <v>Stari grad</v>
      </c>
      <c r="K30" s="6" t="str">
        <f>if($E30="ODOBREN",'raw 1'!H29,"")</f>
        <v>Matematička gimnazija</v>
      </c>
      <c r="L30" s="6" t="str">
        <f>if($E30="ODOBREN",'raw 1'!I29,"")</f>
        <v>II</v>
      </c>
      <c r="M30" s="6" t="str">
        <f>if($E30="ODOBREN",'raw 1'!J29,"")</f>
        <v>A</v>
      </c>
      <c r="N30" s="6" t="str">
        <f>if($E30="ODOBREN",'raw 1'!K30,"")</f>
        <v>Ivan Stošić,Nikola Milosavljević</v>
      </c>
      <c r="O30" s="8" t="str">
        <f>'raw 1'!M29</f>
        <v>-</v>
      </c>
      <c r="P30" s="9" t="str">
        <f>'raw 1'!N29</f>
        <v>-</v>
      </c>
      <c r="Q30" s="9" t="str">
        <f>'raw 1'!O29</f>
        <v>-</v>
      </c>
      <c r="R30" s="9">
        <f>'raw 1'!P29</f>
        <v>100</v>
      </c>
      <c r="S30" s="9">
        <f>'raw 1'!Q29</f>
        <v>23</v>
      </c>
      <c r="T30" s="9">
        <f>'raw 1'!R29</f>
        <v>18</v>
      </c>
      <c r="U30" s="9" t="str">
        <f>if('raw 1'!S29&lt;&gt;"x",if('raw 1'!S29="OK",'raw 1'!GS29,'raw 1'!S29),"")</f>
        <v/>
      </c>
      <c r="V30" s="9" t="str">
        <f>if('raw 1'!T29&lt;&gt;"x",if('raw 1'!T29="OK",'raw 1'!GT29,'raw 1'!T29),"")</f>
        <v/>
      </c>
      <c r="W30" s="9" t="str">
        <f>if('raw 1'!U29&lt;&gt;"x",if('raw 1'!U29="OK",'raw 1'!GU29,'raw 1'!U29),"")</f>
        <v>-</v>
      </c>
      <c r="X30" s="9" t="str">
        <f>if('raw 1'!V29&lt;&gt;"x",if('raw 1'!V29="OK",'raw 1'!GV29,'raw 1'!V29),"")</f>
        <v>-</v>
      </c>
      <c r="Y30" s="9" t="str">
        <f>if('raw 1'!W29&lt;&gt;"x",if('raw 1'!W29="OK",'raw 1'!GW29,'raw 1'!W29),"")</f>
        <v>-</v>
      </c>
      <c r="Z30" s="9" t="str">
        <f>if('raw 1'!X29&lt;&gt;"x",if('raw 1'!X29="OK",'raw 1'!GX29,'raw 1'!X29),"")</f>
        <v>-</v>
      </c>
      <c r="AA30" s="9" t="str">
        <f>if('raw 1'!Y29&lt;&gt;"x",if('raw 1'!Y29="OK",'raw 1'!GY29,'raw 1'!Y29),"")</f>
        <v>-</v>
      </c>
      <c r="AB30" s="9" t="str">
        <f>if('raw 1'!Z29&lt;&gt;"x",if('raw 1'!Z29="OK",'raw 1'!GZ29,'raw 1'!Z29),"")</f>
        <v>-</v>
      </c>
      <c r="AC30" s="9" t="str">
        <f>if('raw 1'!AA29&lt;&gt;"x",if('raw 1'!AA29="OK",'raw 1'!HA29,'raw 1'!AA29),"")</f>
        <v>-</v>
      </c>
      <c r="AD30" s="9" t="str">
        <f>if('raw 1'!AB29&lt;&gt;"x",if('raw 1'!AB29="OK",'raw 1'!HB29,'raw 1'!AB29),"")</f>
        <v>-</v>
      </c>
      <c r="AE30" s="9" t="str">
        <f>if('raw 1'!AC29&lt;&gt;"x",if('raw 1'!AC29="OK",'raw 1'!HC29,'raw 1'!AC29),"")</f>
        <v>-</v>
      </c>
      <c r="AF30" s="9" t="str">
        <f>if('raw 1'!AD29&lt;&gt;"x",if('raw 1'!AD29="OK",'raw 1'!HD29,'raw 1'!AD29),"")</f>
        <v>-</v>
      </c>
      <c r="AG30" s="9" t="str">
        <f>if('raw 1'!AE29&lt;&gt;"x",if('raw 1'!AE29="OK",'raw 1'!HE29,'raw 1'!AE29),"")</f>
        <v>-</v>
      </c>
      <c r="AH30" s="9" t="str">
        <f>if('raw 1'!AF29&lt;&gt;"x",if('raw 1'!AF29="OK",'raw 1'!HF29,'raw 1'!AF29),"")</f>
        <v>-</v>
      </c>
      <c r="AI30" s="9" t="str">
        <f>if('raw 1'!AG29&lt;&gt;"x",if('raw 1'!AG29="OK",'raw 1'!HG29,'raw 1'!AG29),"")</f>
        <v>-</v>
      </c>
      <c r="AJ30" s="9" t="str">
        <f>if('raw 1'!AH29&lt;&gt;"x",if('raw 1'!AH29="OK",'raw 1'!HH29,'raw 1'!AH29),"")</f>
        <v>-</v>
      </c>
      <c r="AK30" s="9" t="str">
        <f>if('raw 1'!AI29&lt;&gt;"x",if('raw 1'!AI29="OK",'raw 1'!HI29,'raw 1'!AI29),"")</f>
        <v>-</v>
      </c>
      <c r="AL30" s="9" t="str">
        <f>if('raw 1'!AJ29&lt;&gt;"x",if('raw 1'!AJ29="OK",'raw 1'!HJ29,'raw 1'!AJ29),"")</f>
        <v>-</v>
      </c>
      <c r="AM30" s="9" t="str">
        <f>if('raw 1'!AK29&lt;&gt;"x",if('raw 1'!AK29="OK",'raw 1'!HK29,'raw 1'!AK29),"")</f>
        <v>-</v>
      </c>
      <c r="AN30" s="9" t="str">
        <f>if('raw 1'!AL29&lt;&gt;"x",if('raw 1'!AL29="OK",'raw 1'!HL29,'raw 1'!AL29),"")</f>
        <v>-</v>
      </c>
      <c r="AO30" s="9" t="str">
        <f>if('raw 1'!AM29&lt;&gt;"x",if('raw 1'!AM29="OK",'raw 1'!HM29,'raw 1'!AM29),"")</f>
        <v>-</v>
      </c>
      <c r="AP30" s="9" t="str">
        <f>if('raw 1'!AN29&lt;&gt;"x",if('raw 1'!AN29="OK",'raw 1'!HN29,'raw 1'!AN29),"")</f>
        <v>-</v>
      </c>
      <c r="AQ30" s="9" t="str">
        <f>if('raw 1'!AO29&lt;&gt;"x",if('raw 1'!AO29="OK",'raw 1'!HO29,'raw 1'!AO29),"")</f>
        <v>-</v>
      </c>
      <c r="AR30" s="9" t="str">
        <f>if('raw 1'!AP29&lt;&gt;"x",if('raw 1'!AP29="OK",'raw 1'!HP29,'raw 1'!AP29),"")</f>
        <v>-</v>
      </c>
      <c r="AS30" s="9" t="str">
        <f>if('raw 1'!AQ29&lt;&gt;"x",if('raw 1'!AQ29="OK",'raw 1'!HQ29,'raw 1'!AQ29),"")</f>
        <v>-</v>
      </c>
      <c r="AT30" s="9" t="str">
        <f>if('raw 1'!AR29&lt;&gt;"x",if('raw 1'!AR29="OK",'raw 1'!HR29,'raw 1'!AR29),"")</f>
        <v>-</v>
      </c>
      <c r="AU30" s="9" t="str">
        <f>if('raw 1'!AS29&lt;&gt;"x",if('raw 1'!AS29="OK",'raw 1'!HS29,'raw 1'!AS29),"")</f>
        <v>-</v>
      </c>
      <c r="AV30" s="9" t="str">
        <f>if('raw 1'!AT29&lt;&gt;"x",if('raw 1'!AT29="OK",'raw 1'!HT29,'raw 1'!AT29),"")</f>
        <v>-</v>
      </c>
      <c r="AW30" s="9" t="str">
        <f>if('raw 1'!AU29&lt;&gt;"x",if('raw 1'!AU29="OK",'raw 1'!HU29,'raw 1'!AU29),"")</f>
        <v>-</v>
      </c>
      <c r="AX30" s="9" t="str">
        <f>if('raw 1'!AV29&lt;&gt;"x",if('raw 1'!AV29="OK",'raw 1'!HV29,'raw 1'!AV29),"")</f>
        <v>-</v>
      </c>
      <c r="AY30" s="9" t="str">
        <f>if('raw 1'!AW29&lt;&gt;"x",if('raw 1'!AW29="OK",'raw 1'!HW29,'raw 1'!AW29),"")</f>
        <v>-</v>
      </c>
      <c r="AZ30" s="9" t="str">
        <f>if('raw 1'!AX29&lt;&gt;"x",if('raw 1'!AX29="OK",'raw 1'!HX29,'raw 1'!AX29),"")</f>
        <v>-</v>
      </c>
      <c r="BA30" s="9" t="str">
        <f>if('raw 1'!AY29&lt;&gt;"x",if('raw 1'!AY29="OK",'raw 1'!HY29,'raw 1'!AY29),"")</f>
        <v>-</v>
      </c>
      <c r="BB30" s="9" t="str">
        <f>if('raw 1'!AZ29&lt;&gt;"x",if('raw 1'!AZ29="OK",'raw 1'!HZ29,'raw 1'!AZ29),"")</f>
        <v>-</v>
      </c>
      <c r="BC30" s="9" t="str">
        <f>if('raw 1'!BA29&lt;&gt;"x",if('raw 1'!BA29="OK",'raw 1'!IA29,'raw 1'!BA29),"")</f>
        <v>-</v>
      </c>
      <c r="BD30" s="9" t="str">
        <f>if('raw 1'!BB29&lt;&gt;"x",if('raw 1'!BB29="OK",'raw 1'!IB29,'raw 1'!BB29),"")</f>
        <v>-</v>
      </c>
      <c r="BE30" s="9" t="str">
        <f>if('raw 1'!BC29&lt;&gt;"x",if('raw 1'!BC29="OK",'raw 1'!IC29,'raw 1'!BC29),"")</f>
        <v>-</v>
      </c>
      <c r="BF30" s="9" t="str">
        <f>if('raw 1'!BD29&lt;&gt;"x",if('raw 1'!BD29="OK",'raw 1'!ID29,'raw 1'!BD29),"")</f>
        <v>-</v>
      </c>
      <c r="BG30" s="9" t="str">
        <f>if('raw 1'!BE29&lt;&gt;"x",if('raw 1'!BE29="OK",'raw 1'!IE29,'raw 1'!BE29),"")</f>
        <v>-</v>
      </c>
      <c r="BH30" s="9" t="str">
        <f>if('raw 1'!BF29&lt;&gt;"x",if('raw 1'!BF29="OK",'raw 1'!IF29,'raw 1'!BF29),"")</f>
        <v>-</v>
      </c>
      <c r="BI30" s="9" t="str">
        <f>if('raw 1'!BG29&lt;&gt;"x",if('raw 1'!BG29="OK",'raw 1'!IG29,'raw 1'!BG29),"")</f>
        <v>-</v>
      </c>
      <c r="BJ30" s="9" t="str">
        <f>if('raw 1'!BH29&lt;&gt;"x",if('raw 1'!BH29="OK",'raw 1'!IH29,'raw 1'!BH29),"")</f>
        <v>-</v>
      </c>
      <c r="BK30" s="9" t="str">
        <f>if('raw 1'!BI29&lt;&gt;"x",if('raw 1'!BI29="OK",'raw 1'!II29,'raw 1'!BI29),"")</f>
        <v>-</v>
      </c>
      <c r="BL30" s="9" t="str">
        <f>if('raw 1'!BJ29&lt;&gt;"x",if('raw 1'!BJ29="OK",'raw 1'!IJ29,'raw 1'!BJ29),"")</f>
        <v>-</v>
      </c>
      <c r="BM30" s="9" t="str">
        <f>if('raw 1'!BK29&lt;&gt;"x",if('raw 1'!BK29="OK",'raw 1'!IK29,'raw 1'!BK29),"")</f>
        <v/>
      </c>
      <c r="BN30" s="9" t="str">
        <f>if('raw 1'!BL29&lt;&gt;"x",if('raw 1'!BL29="OK",'raw 1'!IL29,'raw 1'!BL29),"")</f>
        <v>-</v>
      </c>
      <c r="BO30" s="9" t="str">
        <f>if('raw 1'!BM29&lt;&gt;"x",if('raw 1'!BM29="OK",'raw 1'!IM29,'raw 1'!BM29),"")</f>
        <v>-</v>
      </c>
      <c r="BP30" s="9" t="str">
        <f>if('raw 1'!BN29&lt;&gt;"x",if('raw 1'!BN29="OK",'raw 1'!IN29,'raw 1'!BN29),"")</f>
        <v>-</v>
      </c>
      <c r="BQ30" s="9" t="str">
        <f>if('raw 1'!BO29&lt;&gt;"x",if('raw 1'!BO29="OK",'raw 1'!IO29,'raw 1'!BO29),"")</f>
        <v>-</v>
      </c>
      <c r="BR30" s="9" t="str">
        <f>if('raw 1'!BP29&lt;&gt;"x",if('raw 1'!BP29="OK",'raw 1'!IP29,'raw 1'!BP29),"")</f>
        <v>-</v>
      </c>
      <c r="BS30" s="9" t="str">
        <f>if('raw 1'!BQ29&lt;&gt;"x",if('raw 1'!BQ29="OK",'raw 1'!IQ29,'raw 1'!BQ29),"")</f>
        <v>-</v>
      </c>
      <c r="BT30" s="9" t="str">
        <f>if('raw 1'!BR29&lt;&gt;"x",if('raw 1'!BR29="OK",'raw 1'!IR29,'raw 1'!BR29),"")</f>
        <v>-</v>
      </c>
      <c r="BU30" s="9" t="str">
        <f>if('raw 1'!BS29&lt;&gt;"x",if('raw 1'!BS29="OK",'raw 1'!IS29,'raw 1'!BS29),"")</f>
        <v>-</v>
      </c>
      <c r="BV30" s="9" t="str">
        <f>if('raw 1'!BT29&lt;&gt;"x",if('raw 1'!BT29="OK",'raw 1'!IT29,'raw 1'!BT29),"")</f>
        <v>-</v>
      </c>
      <c r="BW30" s="9" t="str">
        <f>if('raw 1'!BU29&lt;&gt;"x",if('raw 1'!BU29="OK",'raw 1'!IU29,'raw 1'!BU29),"")</f>
        <v>-</v>
      </c>
      <c r="BX30" s="9" t="str">
        <f>if('raw 1'!BV29&lt;&gt;"x",if('raw 1'!BV29="OK",'raw 1'!IV29,'raw 1'!BV29),"")</f>
        <v>-</v>
      </c>
      <c r="BY30" s="9" t="str">
        <f>if('raw 1'!BW29&lt;&gt;"x",if('raw 1'!BW29="OK",'raw 1'!IW29,'raw 1'!BW29),"")</f>
        <v>-</v>
      </c>
      <c r="BZ30" s="9" t="str">
        <f>if('raw 1'!BX29&lt;&gt;"x",if('raw 1'!BX29="OK",'raw 1'!IX29,'raw 1'!BX29),"")</f>
        <v>-</v>
      </c>
      <c r="CA30" s="9" t="str">
        <f>if('raw 1'!BY29&lt;&gt;"x",if('raw 1'!BY29="OK",'raw 1'!IY29,'raw 1'!BY29),"")</f>
        <v>-</v>
      </c>
      <c r="CB30" s="9" t="str">
        <f>if('raw 1'!BZ29&lt;&gt;"x",if('raw 1'!BZ29="OK",'raw 1'!IZ29,'raw 1'!BZ29),"")</f>
        <v>-</v>
      </c>
      <c r="CC30" s="9" t="str">
        <f>if('raw 1'!CA29&lt;&gt;"x",if('raw 1'!CA29="OK",'raw 1'!JA29,'raw 1'!CA29),"")</f>
        <v>-</v>
      </c>
      <c r="CD30" s="9" t="str">
        <f>if('raw 1'!CB29&lt;&gt;"x",if('raw 1'!CB29="OK",'raw 1'!JB29,'raw 1'!CB29),"")</f>
        <v>-</v>
      </c>
      <c r="CE30" s="9" t="str">
        <f>if('raw 1'!CC29&lt;&gt;"x",if('raw 1'!CC29="OK",'raw 1'!JC29,'raw 1'!CC29),"")</f>
        <v>-</v>
      </c>
      <c r="CF30" s="9" t="str">
        <f>if('raw 1'!CD29&lt;&gt;"x",if('raw 1'!CD29="OK",'raw 1'!JD29,'raw 1'!CD29),"")</f>
        <v>-</v>
      </c>
      <c r="CG30" s="9" t="str">
        <f>if('raw 1'!CE29&lt;&gt;"x",if('raw 1'!CE29="OK",'raw 1'!JE29,'raw 1'!CE29),"")</f>
        <v>-</v>
      </c>
      <c r="CH30" s="9" t="str">
        <f>if('raw 1'!CF29&lt;&gt;"x",if('raw 1'!CF29="OK",'raw 1'!JF29,'raw 1'!CF29),"")</f>
        <v>-</v>
      </c>
      <c r="CI30" s="9" t="str">
        <f>if('raw 1'!CG29&lt;&gt;"x",if('raw 1'!CG29="OK",'raw 1'!JG29,'raw 1'!CG29),"")</f>
        <v>-</v>
      </c>
      <c r="CJ30" s="9" t="str">
        <f>if('raw 1'!CH29&lt;&gt;"x",if('raw 1'!CH29="OK",'raw 1'!JH29,'raw 1'!CH29),"")</f>
        <v>-</v>
      </c>
      <c r="CK30" s="9" t="str">
        <f>if('raw 1'!CI29&lt;&gt;"x",if('raw 1'!CI29="OK",'raw 1'!JI29,'raw 1'!CI29),"")</f>
        <v>-</v>
      </c>
      <c r="CL30" s="9" t="str">
        <f>if('raw 1'!CJ29&lt;&gt;"x",if('raw 1'!CJ29="OK",'raw 1'!JJ29,'raw 1'!CJ29),"")</f>
        <v>-</v>
      </c>
      <c r="CM30" s="9" t="str">
        <f>if('raw 1'!CK29&lt;&gt;"x",if('raw 1'!CK29="OK",'raw 1'!JK29,'raw 1'!CK29),"")</f>
        <v>-</v>
      </c>
      <c r="CN30" s="9" t="str">
        <f>if('raw 1'!CL29&lt;&gt;"x",if('raw 1'!CL29="OK",'raw 1'!JL29,'raw 1'!CL29),"")</f>
        <v>-</v>
      </c>
      <c r="CO30" s="9" t="str">
        <f>if('raw 1'!CM29&lt;&gt;"x",if('raw 1'!CM29="OK",'raw 1'!JM29,'raw 1'!CM29),"")</f>
        <v>-</v>
      </c>
      <c r="CP30" s="9" t="str">
        <f>if('raw 1'!CN29&lt;&gt;"x",if('raw 1'!CN29="OK",'raw 1'!JN29,'raw 1'!CN29),"")</f>
        <v>-</v>
      </c>
      <c r="CQ30" s="9" t="str">
        <f>if('raw 1'!CO29&lt;&gt;"x",if('raw 1'!CO29="OK",'raw 1'!JO29,'raw 1'!CO29),"")</f>
        <v>-</v>
      </c>
      <c r="CR30" s="9" t="str">
        <f>if('raw 1'!CP29&lt;&gt;"x",if('raw 1'!CP29="OK",'raw 1'!JP29,'raw 1'!CP29),"")</f>
        <v>-</v>
      </c>
      <c r="CS30" s="9" t="str">
        <f>if('raw 1'!CQ29&lt;&gt;"x",if('raw 1'!CQ29="OK",'raw 1'!JQ29,'raw 1'!CQ29),"")</f>
        <v>-</v>
      </c>
      <c r="CT30" s="9" t="str">
        <f>if('raw 1'!CR29&lt;&gt;"x",if('raw 1'!CR29="OK",'raw 1'!JR29,'raw 1'!CR29),"")</f>
        <v>-</v>
      </c>
      <c r="CU30" s="9" t="str">
        <f>if('raw 1'!CS29&lt;&gt;"x",if('raw 1'!CS29="OK",'raw 1'!JS29,'raw 1'!CS29),"")</f>
        <v/>
      </c>
      <c r="CV30" s="9" t="str">
        <f>if('raw 1'!CT29&lt;&gt;"x",if('raw 1'!CT29="OK",'raw 1'!JT29,'raw 1'!CT29),"")</f>
        <v>-</v>
      </c>
      <c r="CW30" s="9" t="str">
        <f>if('raw 1'!CU29&lt;&gt;"x",if('raw 1'!CU29="OK",'raw 1'!JU29,'raw 1'!CU29),"")</f>
        <v>-</v>
      </c>
      <c r="CX30" s="9" t="str">
        <f>if('raw 1'!CV29&lt;&gt;"x",if('raw 1'!CV29="OK",'raw 1'!JV29,'raw 1'!CV29),"")</f>
        <v>-</v>
      </c>
      <c r="CY30" s="9" t="str">
        <f>if('raw 1'!CW29&lt;&gt;"x",if('raw 1'!CW29="OK",'raw 1'!JW29,'raw 1'!CW29),"")</f>
        <v>-</v>
      </c>
      <c r="CZ30" s="9" t="str">
        <f>if('raw 1'!CX29&lt;&gt;"x",if('raw 1'!CX29="OK",'raw 1'!JX29,'raw 1'!CX29),"")</f>
        <v>-</v>
      </c>
      <c r="DA30" s="9" t="str">
        <f>if('raw 1'!CY29&lt;&gt;"x",if('raw 1'!CY29="OK",'raw 1'!JY29,'raw 1'!CY29),"")</f>
        <v>-</v>
      </c>
      <c r="DB30" s="9" t="str">
        <f>if('raw 1'!CZ29&lt;&gt;"x",if('raw 1'!CZ29="OK",'raw 1'!JZ29,'raw 1'!CZ29),"")</f>
        <v>-</v>
      </c>
      <c r="DC30" s="9" t="str">
        <f>if('raw 1'!DA29&lt;&gt;"x",if('raw 1'!DA29="OK",'raw 1'!KA29,'raw 1'!DA29),"")</f>
        <v>-</v>
      </c>
      <c r="DD30" s="9" t="str">
        <f>if('raw 1'!DB29&lt;&gt;"x",if('raw 1'!DB29="OK",'raw 1'!KB29,'raw 1'!DB29),"")</f>
        <v>-</v>
      </c>
      <c r="DE30" s="9" t="str">
        <f>if('raw 1'!DC29&lt;&gt;"x",if('raw 1'!DC29="OK",'raw 1'!KC29,'raw 1'!DC29),"")</f>
        <v>-</v>
      </c>
      <c r="DF30" s="9" t="str">
        <f>if('raw 1'!DD29&lt;&gt;"x",if('raw 1'!DD29="OK",'raw 1'!KD29,'raw 1'!DD29),"")</f>
        <v>-</v>
      </c>
      <c r="DG30" s="9" t="str">
        <f>if('raw 1'!DE29&lt;&gt;"x",if('raw 1'!DE29="OK",'raw 1'!KE29,'raw 1'!DE29),"")</f>
        <v>-</v>
      </c>
      <c r="DH30" s="9" t="str">
        <f>if('raw 1'!DF29&lt;&gt;"x",if('raw 1'!DF29="OK",'raw 1'!KF29,'raw 1'!DF29),"")</f>
        <v>-</v>
      </c>
      <c r="DI30" s="9" t="str">
        <f>if('raw 1'!DG29&lt;&gt;"x",if('raw 1'!DG29="OK",'raw 1'!KG29,'raw 1'!DG29),"")</f>
        <v>-</v>
      </c>
      <c r="DJ30" s="9" t="str">
        <f>if('raw 1'!DH29&lt;&gt;"x",if('raw 1'!DH29="OK",'raw 1'!KH29,'raw 1'!DH29),"")</f>
        <v>-</v>
      </c>
      <c r="DK30" s="9" t="str">
        <f>if('raw 1'!DI29&lt;&gt;"x",if('raw 1'!DI29="OK",'raw 1'!KI29,'raw 1'!DI29),"")</f>
        <v>-</v>
      </c>
      <c r="DL30" s="9" t="str">
        <f>if('raw 1'!DJ29&lt;&gt;"x",if('raw 1'!DJ29="OK",'raw 1'!KJ29,'raw 1'!DJ29),"")</f>
        <v>-</v>
      </c>
      <c r="DM30" s="9" t="str">
        <f>if('raw 1'!DK29&lt;&gt;"x",if('raw 1'!DK29="OK",'raw 1'!KK29,'raw 1'!DK29),"")</f>
        <v>-</v>
      </c>
      <c r="DN30" s="9" t="str">
        <f>if('raw 1'!DL29&lt;&gt;"x",if('raw 1'!DL29="OK",'raw 1'!KL29,'raw 1'!DL29),"")</f>
        <v>-</v>
      </c>
      <c r="DO30" s="9" t="str">
        <f>if('raw 1'!DM29&lt;&gt;"x",if('raw 1'!DM29="OK",'raw 1'!KM29,'raw 1'!DM29),"")</f>
        <v>-</v>
      </c>
      <c r="DP30" s="9" t="str">
        <f>if('raw 1'!DN29&lt;&gt;"x",if('raw 1'!DN29="OK",'raw 1'!KN29,'raw 1'!DN29),"")</f>
        <v>-</v>
      </c>
      <c r="DQ30" s="9" t="str">
        <f>if('raw 1'!DO29&lt;&gt;"x",if('raw 1'!DO29="OK",'raw 1'!KO29,'raw 1'!DO29),"")</f>
        <v>-</v>
      </c>
      <c r="DR30" s="9" t="str">
        <f>if('raw 1'!DP29&lt;&gt;"x",if('raw 1'!DP29="OK",'raw 1'!KP29,'raw 1'!DP29),"")</f>
        <v>-</v>
      </c>
      <c r="DS30" s="9" t="str">
        <f>if('raw 1'!DQ29&lt;&gt;"x",if('raw 1'!DQ29="OK",'raw 1'!KQ29,'raw 1'!DQ29),"")</f>
        <v>-</v>
      </c>
      <c r="DT30" s="9" t="str">
        <f>if('raw 1'!DR29&lt;&gt;"x",if('raw 1'!DR29="OK",'raw 1'!KR29,'raw 1'!DR29),"")</f>
        <v>-</v>
      </c>
      <c r="DU30" s="9" t="str">
        <f>if('raw 1'!DS29&lt;&gt;"x",if('raw 1'!DS29="OK",'raw 1'!KS29,'raw 1'!DS29),"")</f>
        <v>-</v>
      </c>
      <c r="DV30" s="9" t="str">
        <f>if('raw 1'!DT29&lt;&gt;"x",if('raw 1'!DT29="OK",'raw 1'!KT29,'raw 1'!DT29),"")</f>
        <v>-</v>
      </c>
      <c r="DW30" s="9" t="str">
        <f>if('raw 1'!DU29&lt;&gt;"x",if('raw 1'!DU29="OK",'raw 1'!KU29,'raw 1'!DU29),"")</f>
        <v>-</v>
      </c>
      <c r="DX30" s="9" t="str">
        <f>if('raw 1'!DV29&lt;&gt;"x",if('raw 1'!DV29="OK",'raw 1'!KV29,'raw 1'!DV29),"")</f>
        <v>-</v>
      </c>
      <c r="DY30" s="9" t="str">
        <f>if('raw 1'!DW29&lt;&gt;"x",if('raw 1'!DW29="OK",'raw 1'!KW29,'raw 1'!DW29),"")</f>
        <v>-</v>
      </c>
      <c r="DZ30" s="9" t="str">
        <f>if('raw 1'!DX29&lt;&gt;"x",if('raw 1'!DX29="OK",'raw 1'!KX29,'raw 1'!DX29),"")</f>
        <v>-</v>
      </c>
      <c r="EA30" s="9" t="str">
        <f>if('raw 1'!DY29&lt;&gt;"x",if('raw 1'!DY29="OK",'raw 1'!KY29,'raw 1'!DY29),"")</f>
        <v>-</v>
      </c>
      <c r="EB30" s="9" t="str">
        <f>if('raw 1'!DZ29&lt;&gt;"x",if('raw 1'!DZ29="OK",'raw 1'!KZ29,'raw 1'!DZ29),"")</f>
        <v/>
      </c>
      <c r="EC30" s="9">
        <f>if('raw 1'!EA29&lt;&gt;"x",if('raw 1'!EA29="OK",'raw 1'!LA29,'raw 1'!EA29),"")</f>
        <v>1</v>
      </c>
      <c r="ED30" s="9">
        <f>if('raw 1'!EB29&lt;&gt;"x",if('raw 1'!EB29="OK",'raw 1'!LB29,'raw 1'!EB29),"")</f>
        <v>1</v>
      </c>
      <c r="EE30" s="9">
        <f>if('raw 1'!EC29&lt;&gt;"x",if('raw 1'!EC29="OK",'raw 1'!LC29,'raw 1'!EC29),"")</f>
        <v>1</v>
      </c>
      <c r="EF30" s="9">
        <f>if('raw 1'!ED29&lt;&gt;"x",if('raw 1'!ED29="OK",'raw 1'!LD29,'raw 1'!ED29),"")</f>
        <v>1</v>
      </c>
      <c r="EG30" s="9">
        <f>if('raw 1'!EE29&lt;&gt;"x",if('raw 1'!EE29="OK",'raw 1'!LE29,'raw 1'!EE29),"")</f>
        <v>1</v>
      </c>
      <c r="EH30" s="9">
        <f>if('raw 1'!EF29&lt;&gt;"x",if('raw 1'!EF29="OK",'raw 1'!LF29,'raw 1'!EF29),"")</f>
        <v>1</v>
      </c>
      <c r="EI30" s="9">
        <f>if('raw 1'!EG29&lt;&gt;"x",if('raw 1'!EG29="OK",'raw 1'!LG29,'raw 1'!EG29),"")</f>
        <v>1</v>
      </c>
      <c r="EJ30" s="9">
        <f>if('raw 1'!EH29&lt;&gt;"x",if('raw 1'!EH29="OK",'raw 1'!LH29,'raw 1'!EH29),"")</f>
        <v>1</v>
      </c>
      <c r="EK30" s="9">
        <f>if('raw 1'!EI29&lt;&gt;"x",if('raw 1'!EI29="OK",'raw 1'!LI29,'raw 1'!EI29),"")</f>
        <v>1</v>
      </c>
      <c r="EL30" s="9">
        <f>if('raw 1'!EJ29&lt;&gt;"x",if('raw 1'!EJ29="OK",'raw 1'!LJ29,'raw 1'!EJ29),"")</f>
        <v>1</v>
      </c>
      <c r="EM30" s="9">
        <f>if('raw 1'!EK29&lt;&gt;"x",if('raw 1'!EK29="OK",'raw 1'!LK29,'raw 1'!EK29),"")</f>
        <v>1</v>
      </c>
      <c r="EN30" s="9">
        <f>if('raw 1'!EL29&lt;&gt;"x",if('raw 1'!EL29="OK",'raw 1'!LL29,'raw 1'!EL29),"")</f>
        <v>1</v>
      </c>
      <c r="EO30" s="9">
        <f>if('raw 1'!EM29&lt;&gt;"x",if('raw 1'!EM29="OK",'raw 1'!LM29,'raw 1'!EM29),"")</f>
        <v>1</v>
      </c>
      <c r="EP30" s="9">
        <f>if('raw 1'!EN29&lt;&gt;"x",if('raw 1'!EN29="OK",'raw 1'!LN29,'raw 1'!EN29),"")</f>
        <v>1</v>
      </c>
      <c r="EQ30" s="9">
        <f>if('raw 1'!EO29&lt;&gt;"x",if('raw 1'!EO29="OK",'raw 1'!LO29,'raw 1'!EO29),"")</f>
        <v>1</v>
      </c>
      <c r="ER30" s="9">
        <f>if('raw 1'!EP29&lt;&gt;"x",if('raw 1'!EP29="OK",'raw 1'!LP29,'raw 1'!EP29),"")</f>
        <v>1</v>
      </c>
      <c r="ES30" s="9" t="str">
        <f>if('raw 1'!EQ29&lt;&gt;"x",if('raw 1'!EQ29="OK",'raw 1'!LQ29,'raw 1'!EQ29),"")</f>
        <v/>
      </c>
      <c r="ET30" s="9">
        <f>if('raw 1'!ER29&lt;&gt;"x",if('raw 1'!ER29="OK",'raw 1'!LR29,'raw 1'!ER29),"")</f>
        <v>1</v>
      </c>
      <c r="EU30" s="9">
        <f>if('raw 1'!ES29&lt;&gt;"x",if('raw 1'!ES29="OK",'raw 1'!LS29,'raw 1'!ES29),"")</f>
        <v>1</v>
      </c>
      <c r="EV30" s="9">
        <f>if('raw 1'!ET29&lt;&gt;"x",if('raw 1'!ET29="OK",'raw 1'!LT29,'raw 1'!ET29),"")</f>
        <v>1</v>
      </c>
      <c r="EW30" s="9">
        <f>if('raw 1'!EU29&lt;&gt;"x",if('raw 1'!EU29="OK",'raw 1'!LU29,'raw 1'!EU29),"")</f>
        <v>1</v>
      </c>
      <c r="EX30" s="9">
        <f>if('raw 1'!EV29&lt;&gt;"x",if('raw 1'!EV29="OK",'raw 1'!LV29,'raw 1'!EV29),"")</f>
        <v>1</v>
      </c>
      <c r="EY30" s="9">
        <f>if('raw 1'!EW29&lt;&gt;"x",if('raw 1'!EW29="OK",'raw 1'!LW29,'raw 1'!EW29),"")</f>
        <v>1</v>
      </c>
      <c r="EZ30" s="9">
        <f>if('raw 1'!EX29&lt;&gt;"x",if('raw 1'!EX29="OK",'raw 1'!LX29,'raw 1'!EX29),"")</f>
        <v>1</v>
      </c>
      <c r="FA30" s="9">
        <f>if('raw 1'!EY29&lt;&gt;"x",if('raw 1'!EY29="OK",'raw 1'!LY29,'raw 1'!EY29),"")</f>
        <v>1</v>
      </c>
      <c r="FB30" s="9">
        <f>if('raw 1'!EZ29&lt;&gt;"x",if('raw 1'!EZ29="OK",'raw 1'!LZ29,'raw 1'!EZ29),"")</f>
        <v>1</v>
      </c>
      <c r="FC30" s="9">
        <f>if('raw 1'!FA29&lt;&gt;"x",if('raw 1'!FA29="OK",'raw 1'!MA29,'raw 1'!FA29),"")</f>
        <v>1</v>
      </c>
      <c r="FD30" s="9">
        <f>if('raw 1'!FB29&lt;&gt;"x",if('raw 1'!FB29="OK",'raw 1'!MB29,'raw 1'!FB29),"")</f>
        <v>1</v>
      </c>
      <c r="FE30" s="9">
        <f>if('raw 1'!FC29&lt;&gt;"x",if('raw 1'!FC29="OK",'raw 1'!MC29,'raw 1'!FC29),"")</f>
        <v>1</v>
      </c>
      <c r="FF30" s="9">
        <f>if('raw 1'!FD29&lt;&gt;"x",if('raw 1'!FD29="OK",'raw 1'!MD29,'raw 1'!FD29),"")</f>
        <v>1</v>
      </c>
      <c r="FG30" s="9" t="str">
        <f>if('raw 1'!FE29&lt;&gt;"x",if('raw 1'!FE29="OK",'raw 1'!ME29,'raw 1'!FE29),"")</f>
        <v>TLE</v>
      </c>
      <c r="FH30" s="9" t="str">
        <f>if('raw 1'!FF29&lt;&gt;"x",if('raw 1'!FF29="OK",'raw 1'!MF29,'raw 1'!FF29),"")</f>
        <v>TLE</v>
      </c>
      <c r="FI30" s="9" t="str">
        <f>if('raw 1'!FG29&lt;&gt;"x",if('raw 1'!FG29="OK",'raw 1'!MG29,'raw 1'!FG29),"")</f>
        <v>TLE</v>
      </c>
      <c r="FJ30" s="9">
        <f>if('raw 1'!FH29&lt;&gt;"x",if('raw 1'!FH29="OK",'raw 1'!MH29,'raw 1'!FH29),"")</f>
        <v>1</v>
      </c>
      <c r="FK30" s="9">
        <f>if('raw 1'!FI29&lt;&gt;"x",if('raw 1'!FI29="OK",'raw 1'!MI29,'raw 1'!FI29),"")</f>
        <v>1</v>
      </c>
      <c r="FL30" s="9" t="str">
        <f>if('raw 1'!FJ29&lt;&gt;"x",if('raw 1'!FJ29="OK",'raw 1'!MJ29,'raw 1'!FJ29),"")</f>
        <v>TLE</v>
      </c>
      <c r="FM30" s="9">
        <f>if('raw 1'!FK29&lt;&gt;"x",if('raw 1'!FK29="OK",'raw 1'!MK29,'raw 1'!FK29),"")</f>
        <v>1</v>
      </c>
      <c r="FN30" s="9">
        <f>if('raw 1'!FL29&lt;&gt;"x",if('raw 1'!FL29="OK",'raw 1'!ML29,'raw 1'!FL29),"")</f>
        <v>1</v>
      </c>
      <c r="FO30" s="9">
        <f>if('raw 1'!FM29&lt;&gt;"x",if('raw 1'!FM29="OK",'raw 1'!MM29,'raw 1'!FM29),"")</f>
        <v>1</v>
      </c>
      <c r="FP30" s="9" t="str">
        <f>if('raw 1'!FN29&lt;&gt;"x",if('raw 1'!FN29="OK",'raw 1'!MN29,'raw 1'!FN29),"")</f>
        <v>TLE</v>
      </c>
      <c r="FQ30" s="9" t="str">
        <f>if('raw 1'!FO29&lt;&gt;"x",if('raw 1'!FO29="OK",'raw 1'!MO29,'raw 1'!FO29),"")</f>
        <v>TLE</v>
      </c>
      <c r="FR30" s="9" t="str">
        <f>if('raw 1'!FP29&lt;&gt;"x",if('raw 1'!FP29="OK",'raw 1'!MP29,'raw 1'!FP29),"")</f>
        <v>TLE</v>
      </c>
      <c r="FS30" s="9" t="str">
        <f>if('raw 1'!FQ29&lt;&gt;"x",if('raw 1'!FQ29="OK",'raw 1'!MQ29,'raw 1'!FQ29),"")</f>
        <v>TLE</v>
      </c>
      <c r="FT30" s="9">
        <f>if('raw 1'!FR29&lt;&gt;"x",if('raw 1'!FR29="OK",'raw 1'!MR29,'raw 1'!FR29),"")</f>
        <v>1</v>
      </c>
      <c r="FU30" s="9" t="str">
        <f>if('raw 1'!FS29&lt;&gt;"x",if('raw 1'!FS29="OK",'raw 1'!MS29,'raw 1'!FS29),"")</f>
        <v>TLE</v>
      </c>
      <c r="FV30" s="9" t="str">
        <f>if('raw 1'!FT29&lt;&gt;"x",if('raw 1'!FT29="OK",'raw 1'!MT29,'raw 1'!FT29),"")</f>
        <v/>
      </c>
      <c r="FW30" s="9">
        <f>if('raw 1'!FU29&lt;&gt;"x",if('raw 1'!FU29="OK",'raw 1'!MU29,'raw 1'!FU29),"")</f>
        <v>1</v>
      </c>
      <c r="FX30" s="9">
        <f>if('raw 1'!FV29&lt;&gt;"x",if('raw 1'!FV29="OK",'raw 1'!MV29,'raw 1'!FV29),"")</f>
        <v>1</v>
      </c>
      <c r="FY30" s="9">
        <f>if('raw 1'!FW29&lt;&gt;"x",if('raw 1'!FW29="OK",'raw 1'!MW29,'raw 1'!FW29),"")</f>
        <v>1</v>
      </c>
      <c r="FZ30" s="9">
        <f>if('raw 1'!FX29&lt;&gt;"x",if('raw 1'!FX29="OK",'raw 1'!MX29,'raw 1'!FX29),"")</f>
        <v>1</v>
      </c>
      <c r="GA30" s="9">
        <f>if('raw 1'!FY29&lt;&gt;"x",if('raw 1'!FY29="OK",'raw 1'!MY29,'raw 1'!FY29),"")</f>
        <v>1</v>
      </c>
      <c r="GB30" s="9" t="str">
        <f>if('raw 1'!FZ29&lt;&gt;"x",if('raw 1'!FZ29="OK",'raw 1'!MZ29,'raw 1'!FZ29),"")</f>
        <v>TLE</v>
      </c>
      <c r="GC30" s="9" t="str">
        <f>if('raw 1'!GA29&lt;&gt;"x",if('raw 1'!GA29="OK",'raw 1'!NA29,'raw 1'!GA29),"")</f>
        <v>TLE</v>
      </c>
      <c r="GD30" s="9" t="str">
        <f>if('raw 1'!GB29&lt;&gt;"x",if('raw 1'!GB29="OK",'raw 1'!NB29,'raw 1'!GB29),"")</f>
        <v>TLE</v>
      </c>
      <c r="GE30" s="9" t="str">
        <f>if('raw 1'!GC29&lt;&gt;"x",if('raw 1'!GC29="OK",'raw 1'!NC29,'raw 1'!GC29),"")</f>
        <v>TLE</v>
      </c>
      <c r="GF30" s="9" t="str">
        <f>if('raw 1'!GD29&lt;&gt;"x",if('raw 1'!GD29="OK",'raw 1'!ND29,'raw 1'!GD29),"")</f>
        <v>TLE</v>
      </c>
      <c r="GG30" s="9" t="str">
        <f>if('raw 1'!GE29&lt;&gt;"x",if('raw 1'!GE29="OK",'raw 1'!NE29,'raw 1'!GE29),"")</f>
        <v>TLE</v>
      </c>
      <c r="GH30" s="9" t="str">
        <f>if('raw 1'!GF29&lt;&gt;"x",if('raw 1'!GF29="OK",'raw 1'!NF29,'raw 1'!GF29),"")</f>
        <v>TLE</v>
      </c>
      <c r="GI30" s="9" t="str">
        <f>if('raw 1'!GG29&lt;&gt;"x",if('raw 1'!GG29="OK",'raw 1'!NG29,'raw 1'!GG29),"")</f>
        <v>TLE</v>
      </c>
      <c r="GJ30" s="9" t="str">
        <f>if('raw 1'!GH29&lt;&gt;"x",if('raw 1'!GH29="OK",'raw 1'!NH29,'raw 1'!GH29),"")</f>
        <v>TLE</v>
      </c>
      <c r="GK30" s="9" t="str">
        <f>if('raw 1'!GI29&lt;&gt;"x",if('raw 1'!GI29="OK",'raw 1'!NI29,'raw 1'!GI29),"")</f>
        <v>TLE</v>
      </c>
      <c r="GL30" s="9" t="str">
        <f>if('raw 1'!GJ29&lt;&gt;"x",if('raw 1'!GJ29="OK",'raw 1'!NJ29,'raw 1'!GJ29),"")</f>
        <v>TLE</v>
      </c>
      <c r="GM30" s="9" t="str">
        <f>if('raw 1'!GK29&lt;&gt;"x",if('raw 1'!GK29="OK",'raw 1'!NK29,'raw 1'!GK29),"")</f>
        <v>TLE</v>
      </c>
      <c r="GN30" s="9" t="str">
        <f>if('raw 1'!GL29&lt;&gt;"x",if('raw 1'!GL29="OK",'raw 1'!NL29,'raw 1'!GL29),"")</f>
        <v>TLE</v>
      </c>
      <c r="GO30" s="9" t="str">
        <f>if('raw 1'!GM29&lt;&gt;"x",if('raw 1'!GM29="OK",'raw 1'!NM29,'raw 1'!GM29),"")</f>
        <v>TLE</v>
      </c>
      <c r="GP30" s="9" t="str">
        <f>if('raw 1'!GN29&lt;&gt;"x",if('raw 1'!GN29="OK",'raw 1'!NN29,'raw 1'!GN29),"")</f>
        <v>TLE</v>
      </c>
      <c r="GQ30" s="9" t="str">
        <f>if('raw 1'!GO29&lt;&gt;"x",if('raw 1'!GO29="OK",'raw 1'!NO29,'raw 1'!GO29),"")</f>
        <v>TLE</v>
      </c>
      <c r="GR30" s="9" t="str">
        <f>if('raw 1'!GP29&lt;&gt;"x",if('raw 1'!GP29="OK",'raw 1'!NP29,'raw 1'!GP29),"")</f>
        <v>TLE</v>
      </c>
      <c r="GS30" s="9" t="str">
        <f>if('raw 1'!GQ29&lt;&gt;"x",if('raw 1'!GQ29="OK",'raw 1'!NQ29,'raw 1'!GQ29),"")</f>
        <v>TLE</v>
      </c>
      <c r="GT30" s="9" t="str">
        <f>if('raw 1'!GR29&lt;&gt;"x",if('raw 1'!GR29="OK",'raw 1'!NR29,'raw 1'!GR29),"")</f>
        <v>TLE</v>
      </c>
      <c r="GU30" s="9" t="str">
        <f>if('raw 1'!GS29&lt;&gt;"x",if('raw 1'!GS29="OK",'raw 1'!NS29,'raw 1'!GS29),"")</f>
        <v/>
      </c>
    </row>
    <row r="31">
      <c r="A31" s="5"/>
      <c r="B31" s="5"/>
      <c r="C31" s="5" t="str">
        <f>if(B31="d","diskv. iz ciklusa",if(B31="d1","diskv. iz kruga",if($E31="ODOBREN",(if(countif(H:H,"="&amp;H31)=1,countif(H:H,"&gt;"&amp;H31)+1,concatenate(countif(H:H,"&gt;"&amp;H31)+1," - ",countif(H:H,"&gt;="&amp;H31)))),empty)))</f>
        <v>29 - 31</v>
      </c>
      <c r="D31" s="6" t="str">
        <f>'raw 1'!B30</f>
        <v>veljkot</v>
      </c>
      <c r="E31" s="6" t="str">
        <f>'raw 1'!F30</f>
        <v>ODOBREN</v>
      </c>
      <c r="F31" s="6" t="str">
        <f>if($E31="ODOBREN",'raw 1'!C30,"")</f>
        <v>Veljko</v>
      </c>
      <c r="G31" s="6" t="str">
        <f>if($E31="ODOBREN",'raw 1'!D30,"")</f>
        <v>Toljić</v>
      </c>
      <c r="H31" s="7">
        <f>if($E31="ODOBREN",I31,empty)</f>
        <v>134</v>
      </c>
      <c r="I31" s="7">
        <f>if(B31&lt;&gt;"d",IF(M31 = "A", SUM(R31:T31), SUM(O31:Q31)),empty)</f>
        <v>134</v>
      </c>
      <c r="J31" s="6" t="str">
        <f>if($E31="ODOBREN",'raw 1'!G30,"")</f>
        <v>Niš</v>
      </c>
      <c r="K31" s="6" t="str">
        <f>if($E31="ODOBREN",'raw 1'!H30,"")</f>
        <v>Gimnazija Svetozar Marković</v>
      </c>
      <c r="L31" s="6" t="str">
        <f>if($E31="ODOBREN",'raw 1'!I30,"")</f>
        <v>II</v>
      </c>
      <c r="M31" s="6" t="str">
        <f>if($E31="ODOBREN",'raw 1'!J30,"")</f>
        <v>A</v>
      </c>
      <c r="N31" s="6" t="str">
        <f>if($E31="ODOBREN",'raw 1'!K31,"")</f>
        <v>Јелена Хаџи Пурић</v>
      </c>
      <c r="O31" s="8" t="str">
        <f>'raw 1'!M30</f>
        <v>-</v>
      </c>
      <c r="P31" s="9" t="str">
        <f>'raw 1'!N30</f>
        <v>-</v>
      </c>
      <c r="Q31" s="9" t="str">
        <f>'raw 1'!O30</f>
        <v>-</v>
      </c>
      <c r="R31" s="9">
        <f>'raw 1'!P30</f>
        <v>100</v>
      </c>
      <c r="S31" s="9">
        <f>'raw 1'!Q30</f>
        <v>0</v>
      </c>
      <c r="T31" s="9">
        <f>'raw 1'!R30</f>
        <v>34</v>
      </c>
      <c r="U31" s="9" t="str">
        <f>if('raw 1'!S30&lt;&gt;"x",if('raw 1'!S30="OK",'raw 1'!GS30,'raw 1'!S30),"")</f>
        <v/>
      </c>
      <c r="V31" s="9" t="str">
        <f>if('raw 1'!T30&lt;&gt;"x",if('raw 1'!T30="OK",'raw 1'!GT30,'raw 1'!T30),"")</f>
        <v/>
      </c>
      <c r="W31" s="9" t="str">
        <f>if('raw 1'!U30&lt;&gt;"x",if('raw 1'!U30="OK",'raw 1'!GU30,'raw 1'!U30),"")</f>
        <v>-</v>
      </c>
      <c r="X31" s="9" t="str">
        <f>if('raw 1'!V30&lt;&gt;"x",if('raw 1'!V30="OK",'raw 1'!GV30,'raw 1'!V30),"")</f>
        <v>-</v>
      </c>
      <c r="Y31" s="9" t="str">
        <f>if('raw 1'!W30&lt;&gt;"x",if('raw 1'!W30="OK",'raw 1'!GW30,'raw 1'!W30),"")</f>
        <v>-</v>
      </c>
      <c r="Z31" s="9" t="str">
        <f>if('raw 1'!X30&lt;&gt;"x",if('raw 1'!X30="OK",'raw 1'!GX30,'raw 1'!X30),"")</f>
        <v>-</v>
      </c>
      <c r="AA31" s="9" t="str">
        <f>if('raw 1'!Y30&lt;&gt;"x",if('raw 1'!Y30="OK",'raw 1'!GY30,'raw 1'!Y30),"")</f>
        <v>-</v>
      </c>
      <c r="AB31" s="9" t="str">
        <f>if('raw 1'!Z30&lt;&gt;"x",if('raw 1'!Z30="OK",'raw 1'!GZ30,'raw 1'!Z30),"")</f>
        <v>-</v>
      </c>
      <c r="AC31" s="9" t="str">
        <f>if('raw 1'!AA30&lt;&gt;"x",if('raw 1'!AA30="OK",'raw 1'!HA30,'raw 1'!AA30),"")</f>
        <v>-</v>
      </c>
      <c r="AD31" s="9" t="str">
        <f>if('raw 1'!AB30&lt;&gt;"x",if('raw 1'!AB30="OK",'raw 1'!HB30,'raw 1'!AB30),"")</f>
        <v>-</v>
      </c>
      <c r="AE31" s="9" t="str">
        <f>if('raw 1'!AC30&lt;&gt;"x",if('raw 1'!AC30="OK",'raw 1'!HC30,'raw 1'!AC30),"")</f>
        <v>-</v>
      </c>
      <c r="AF31" s="9" t="str">
        <f>if('raw 1'!AD30&lt;&gt;"x",if('raw 1'!AD30="OK",'raw 1'!HD30,'raw 1'!AD30),"")</f>
        <v>-</v>
      </c>
      <c r="AG31" s="9" t="str">
        <f>if('raw 1'!AE30&lt;&gt;"x",if('raw 1'!AE30="OK",'raw 1'!HE30,'raw 1'!AE30),"")</f>
        <v>-</v>
      </c>
      <c r="AH31" s="9" t="str">
        <f>if('raw 1'!AF30&lt;&gt;"x",if('raw 1'!AF30="OK",'raw 1'!HF30,'raw 1'!AF30),"")</f>
        <v>-</v>
      </c>
      <c r="AI31" s="9" t="str">
        <f>if('raw 1'!AG30&lt;&gt;"x",if('raw 1'!AG30="OK",'raw 1'!HG30,'raw 1'!AG30),"")</f>
        <v>-</v>
      </c>
      <c r="AJ31" s="9" t="str">
        <f>if('raw 1'!AH30&lt;&gt;"x",if('raw 1'!AH30="OK",'raw 1'!HH30,'raw 1'!AH30),"")</f>
        <v>-</v>
      </c>
      <c r="AK31" s="9" t="str">
        <f>if('raw 1'!AI30&lt;&gt;"x",if('raw 1'!AI30="OK",'raw 1'!HI30,'raw 1'!AI30),"")</f>
        <v>-</v>
      </c>
      <c r="AL31" s="9" t="str">
        <f>if('raw 1'!AJ30&lt;&gt;"x",if('raw 1'!AJ30="OK",'raw 1'!HJ30,'raw 1'!AJ30),"")</f>
        <v>-</v>
      </c>
      <c r="AM31" s="9" t="str">
        <f>if('raw 1'!AK30&lt;&gt;"x",if('raw 1'!AK30="OK",'raw 1'!HK30,'raw 1'!AK30),"")</f>
        <v>-</v>
      </c>
      <c r="AN31" s="9" t="str">
        <f>if('raw 1'!AL30&lt;&gt;"x",if('raw 1'!AL30="OK",'raw 1'!HL30,'raw 1'!AL30),"")</f>
        <v>-</v>
      </c>
      <c r="AO31" s="9" t="str">
        <f>if('raw 1'!AM30&lt;&gt;"x",if('raw 1'!AM30="OK",'raw 1'!HM30,'raw 1'!AM30),"")</f>
        <v>-</v>
      </c>
      <c r="AP31" s="9" t="str">
        <f>if('raw 1'!AN30&lt;&gt;"x",if('raw 1'!AN30="OK",'raw 1'!HN30,'raw 1'!AN30),"")</f>
        <v>-</v>
      </c>
      <c r="AQ31" s="9" t="str">
        <f>if('raw 1'!AO30&lt;&gt;"x",if('raw 1'!AO30="OK",'raw 1'!HO30,'raw 1'!AO30),"")</f>
        <v>-</v>
      </c>
      <c r="AR31" s="9" t="str">
        <f>if('raw 1'!AP30&lt;&gt;"x",if('raw 1'!AP30="OK",'raw 1'!HP30,'raw 1'!AP30),"")</f>
        <v>-</v>
      </c>
      <c r="AS31" s="9" t="str">
        <f>if('raw 1'!AQ30&lt;&gt;"x",if('raw 1'!AQ30="OK",'raw 1'!HQ30,'raw 1'!AQ30),"")</f>
        <v>-</v>
      </c>
      <c r="AT31" s="9" t="str">
        <f>if('raw 1'!AR30&lt;&gt;"x",if('raw 1'!AR30="OK",'raw 1'!HR30,'raw 1'!AR30),"")</f>
        <v>-</v>
      </c>
      <c r="AU31" s="9" t="str">
        <f>if('raw 1'!AS30&lt;&gt;"x",if('raw 1'!AS30="OK",'raw 1'!HS30,'raw 1'!AS30),"")</f>
        <v>-</v>
      </c>
      <c r="AV31" s="9" t="str">
        <f>if('raw 1'!AT30&lt;&gt;"x",if('raw 1'!AT30="OK",'raw 1'!HT30,'raw 1'!AT30),"")</f>
        <v>-</v>
      </c>
      <c r="AW31" s="9" t="str">
        <f>if('raw 1'!AU30&lt;&gt;"x",if('raw 1'!AU30="OK",'raw 1'!HU30,'raw 1'!AU30),"")</f>
        <v>-</v>
      </c>
      <c r="AX31" s="9" t="str">
        <f>if('raw 1'!AV30&lt;&gt;"x",if('raw 1'!AV30="OK",'raw 1'!HV30,'raw 1'!AV30),"")</f>
        <v>-</v>
      </c>
      <c r="AY31" s="9" t="str">
        <f>if('raw 1'!AW30&lt;&gt;"x",if('raw 1'!AW30="OK",'raw 1'!HW30,'raw 1'!AW30),"")</f>
        <v>-</v>
      </c>
      <c r="AZ31" s="9" t="str">
        <f>if('raw 1'!AX30&lt;&gt;"x",if('raw 1'!AX30="OK",'raw 1'!HX30,'raw 1'!AX30),"")</f>
        <v>-</v>
      </c>
      <c r="BA31" s="9" t="str">
        <f>if('raw 1'!AY30&lt;&gt;"x",if('raw 1'!AY30="OK",'raw 1'!HY30,'raw 1'!AY30),"")</f>
        <v>-</v>
      </c>
      <c r="BB31" s="9" t="str">
        <f>if('raw 1'!AZ30&lt;&gt;"x",if('raw 1'!AZ30="OK",'raw 1'!HZ30,'raw 1'!AZ30),"")</f>
        <v>-</v>
      </c>
      <c r="BC31" s="9" t="str">
        <f>if('raw 1'!BA30&lt;&gt;"x",if('raw 1'!BA30="OK",'raw 1'!IA30,'raw 1'!BA30),"")</f>
        <v>-</v>
      </c>
      <c r="BD31" s="9" t="str">
        <f>if('raw 1'!BB30&lt;&gt;"x",if('raw 1'!BB30="OK",'raw 1'!IB30,'raw 1'!BB30),"")</f>
        <v>-</v>
      </c>
      <c r="BE31" s="9" t="str">
        <f>if('raw 1'!BC30&lt;&gt;"x",if('raw 1'!BC30="OK",'raw 1'!IC30,'raw 1'!BC30),"")</f>
        <v>-</v>
      </c>
      <c r="BF31" s="9" t="str">
        <f>if('raw 1'!BD30&lt;&gt;"x",if('raw 1'!BD30="OK",'raw 1'!ID30,'raw 1'!BD30),"")</f>
        <v>-</v>
      </c>
      <c r="BG31" s="9" t="str">
        <f>if('raw 1'!BE30&lt;&gt;"x",if('raw 1'!BE30="OK",'raw 1'!IE30,'raw 1'!BE30),"")</f>
        <v>-</v>
      </c>
      <c r="BH31" s="9" t="str">
        <f>if('raw 1'!BF30&lt;&gt;"x",if('raw 1'!BF30="OK",'raw 1'!IF30,'raw 1'!BF30),"")</f>
        <v>-</v>
      </c>
      <c r="BI31" s="9" t="str">
        <f>if('raw 1'!BG30&lt;&gt;"x",if('raw 1'!BG30="OK",'raw 1'!IG30,'raw 1'!BG30),"")</f>
        <v>-</v>
      </c>
      <c r="BJ31" s="9" t="str">
        <f>if('raw 1'!BH30&lt;&gt;"x",if('raw 1'!BH30="OK",'raw 1'!IH30,'raw 1'!BH30),"")</f>
        <v>-</v>
      </c>
      <c r="BK31" s="9" t="str">
        <f>if('raw 1'!BI30&lt;&gt;"x",if('raw 1'!BI30="OK",'raw 1'!II30,'raw 1'!BI30),"")</f>
        <v>-</v>
      </c>
      <c r="BL31" s="9" t="str">
        <f>if('raw 1'!BJ30&lt;&gt;"x",if('raw 1'!BJ30="OK",'raw 1'!IJ30,'raw 1'!BJ30),"")</f>
        <v>-</v>
      </c>
      <c r="BM31" s="9" t="str">
        <f>if('raw 1'!BK30&lt;&gt;"x",if('raw 1'!BK30="OK",'raw 1'!IK30,'raw 1'!BK30),"")</f>
        <v/>
      </c>
      <c r="BN31" s="9" t="str">
        <f>if('raw 1'!BL30&lt;&gt;"x",if('raw 1'!BL30="OK",'raw 1'!IL30,'raw 1'!BL30),"")</f>
        <v>-</v>
      </c>
      <c r="BO31" s="9" t="str">
        <f>if('raw 1'!BM30&lt;&gt;"x",if('raw 1'!BM30="OK",'raw 1'!IM30,'raw 1'!BM30),"")</f>
        <v>-</v>
      </c>
      <c r="BP31" s="9" t="str">
        <f>if('raw 1'!BN30&lt;&gt;"x",if('raw 1'!BN30="OK",'raw 1'!IN30,'raw 1'!BN30),"")</f>
        <v>-</v>
      </c>
      <c r="BQ31" s="9" t="str">
        <f>if('raw 1'!BO30&lt;&gt;"x",if('raw 1'!BO30="OK",'raw 1'!IO30,'raw 1'!BO30),"")</f>
        <v>-</v>
      </c>
      <c r="BR31" s="9" t="str">
        <f>if('raw 1'!BP30&lt;&gt;"x",if('raw 1'!BP30="OK",'raw 1'!IP30,'raw 1'!BP30),"")</f>
        <v>-</v>
      </c>
      <c r="BS31" s="9" t="str">
        <f>if('raw 1'!BQ30&lt;&gt;"x",if('raw 1'!BQ30="OK",'raw 1'!IQ30,'raw 1'!BQ30),"")</f>
        <v>-</v>
      </c>
      <c r="BT31" s="9" t="str">
        <f>if('raw 1'!BR30&lt;&gt;"x",if('raw 1'!BR30="OK",'raw 1'!IR30,'raw 1'!BR30),"")</f>
        <v>-</v>
      </c>
      <c r="BU31" s="9" t="str">
        <f>if('raw 1'!BS30&lt;&gt;"x",if('raw 1'!BS30="OK",'raw 1'!IS30,'raw 1'!BS30),"")</f>
        <v>-</v>
      </c>
      <c r="BV31" s="9" t="str">
        <f>if('raw 1'!BT30&lt;&gt;"x",if('raw 1'!BT30="OK",'raw 1'!IT30,'raw 1'!BT30),"")</f>
        <v>-</v>
      </c>
      <c r="BW31" s="9" t="str">
        <f>if('raw 1'!BU30&lt;&gt;"x",if('raw 1'!BU30="OK",'raw 1'!IU30,'raw 1'!BU30),"")</f>
        <v>-</v>
      </c>
      <c r="BX31" s="9" t="str">
        <f>if('raw 1'!BV30&lt;&gt;"x",if('raw 1'!BV30="OK",'raw 1'!IV30,'raw 1'!BV30),"")</f>
        <v>-</v>
      </c>
      <c r="BY31" s="9" t="str">
        <f>if('raw 1'!BW30&lt;&gt;"x",if('raw 1'!BW30="OK",'raw 1'!IW30,'raw 1'!BW30),"")</f>
        <v>-</v>
      </c>
      <c r="BZ31" s="9" t="str">
        <f>if('raw 1'!BX30&lt;&gt;"x",if('raw 1'!BX30="OK",'raw 1'!IX30,'raw 1'!BX30),"")</f>
        <v>-</v>
      </c>
      <c r="CA31" s="9" t="str">
        <f>if('raw 1'!BY30&lt;&gt;"x",if('raw 1'!BY30="OK",'raw 1'!IY30,'raw 1'!BY30),"")</f>
        <v>-</v>
      </c>
      <c r="CB31" s="9" t="str">
        <f>if('raw 1'!BZ30&lt;&gt;"x",if('raw 1'!BZ30="OK",'raw 1'!IZ30,'raw 1'!BZ30),"")</f>
        <v>-</v>
      </c>
      <c r="CC31" s="9" t="str">
        <f>if('raw 1'!CA30&lt;&gt;"x",if('raw 1'!CA30="OK",'raw 1'!JA30,'raw 1'!CA30),"")</f>
        <v>-</v>
      </c>
      <c r="CD31" s="9" t="str">
        <f>if('raw 1'!CB30&lt;&gt;"x",if('raw 1'!CB30="OK",'raw 1'!JB30,'raw 1'!CB30),"")</f>
        <v>-</v>
      </c>
      <c r="CE31" s="9" t="str">
        <f>if('raw 1'!CC30&lt;&gt;"x",if('raw 1'!CC30="OK",'raw 1'!JC30,'raw 1'!CC30),"")</f>
        <v>-</v>
      </c>
      <c r="CF31" s="9" t="str">
        <f>if('raw 1'!CD30&lt;&gt;"x",if('raw 1'!CD30="OK",'raw 1'!JD30,'raw 1'!CD30),"")</f>
        <v>-</v>
      </c>
      <c r="CG31" s="9" t="str">
        <f>if('raw 1'!CE30&lt;&gt;"x",if('raw 1'!CE30="OK",'raw 1'!JE30,'raw 1'!CE30),"")</f>
        <v>-</v>
      </c>
      <c r="CH31" s="9" t="str">
        <f>if('raw 1'!CF30&lt;&gt;"x",if('raw 1'!CF30="OK",'raw 1'!JF30,'raw 1'!CF30),"")</f>
        <v>-</v>
      </c>
      <c r="CI31" s="9" t="str">
        <f>if('raw 1'!CG30&lt;&gt;"x",if('raw 1'!CG30="OK",'raw 1'!JG30,'raw 1'!CG30),"")</f>
        <v>-</v>
      </c>
      <c r="CJ31" s="9" t="str">
        <f>if('raw 1'!CH30&lt;&gt;"x",if('raw 1'!CH30="OK",'raw 1'!JH30,'raw 1'!CH30),"")</f>
        <v>-</v>
      </c>
      <c r="CK31" s="9" t="str">
        <f>if('raw 1'!CI30&lt;&gt;"x",if('raw 1'!CI30="OK",'raw 1'!JI30,'raw 1'!CI30),"")</f>
        <v>-</v>
      </c>
      <c r="CL31" s="9" t="str">
        <f>if('raw 1'!CJ30&lt;&gt;"x",if('raw 1'!CJ30="OK",'raw 1'!JJ30,'raw 1'!CJ30),"")</f>
        <v>-</v>
      </c>
      <c r="CM31" s="9" t="str">
        <f>if('raw 1'!CK30&lt;&gt;"x",if('raw 1'!CK30="OK",'raw 1'!JK30,'raw 1'!CK30),"")</f>
        <v>-</v>
      </c>
      <c r="CN31" s="9" t="str">
        <f>if('raw 1'!CL30&lt;&gt;"x",if('raw 1'!CL30="OK",'raw 1'!JL30,'raw 1'!CL30),"")</f>
        <v>-</v>
      </c>
      <c r="CO31" s="9" t="str">
        <f>if('raw 1'!CM30&lt;&gt;"x",if('raw 1'!CM30="OK",'raw 1'!JM30,'raw 1'!CM30),"")</f>
        <v>-</v>
      </c>
      <c r="CP31" s="9" t="str">
        <f>if('raw 1'!CN30&lt;&gt;"x",if('raw 1'!CN30="OK",'raw 1'!JN30,'raw 1'!CN30),"")</f>
        <v>-</v>
      </c>
      <c r="CQ31" s="9" t="str">
        <f>if('raw 1'!CO30&lt;&gt;"x",if('raw 1'!CO30="OK",'raw 1'!JO30,'raw 1'!CO30),"")</f>
        <v>-</v>
      </c>
      <c r="CR31" s="9" t="str">
        <f>if('raw 1'!CP30&lt;&gt;"x",if('raw 1'!CP30="OK",'raw 1'!JP30,'raw 1'!CP30),"")</f>
        <v>-</v>
      </c>
      <c r="CS31" s="9" t="str">
        <f>if('raw 1'!CQ30&lt;&gt;"x",if('raw 1'!CQ30="OK",'raw 1'!JQ30,'raw 1'!CQ30),"")</f>
        <v>-</v>
      </c>
      <c r="CT31" s="9" t="str">
        <f>if('raw 1'!CR30&lt;&gt;"x",if('raw 1'!CR30="OK",'raw 1'!JR30,'raw 1'!CR30),"")</f>
        <v>-</v>
      </c>
      <c r="CU31" s="9" t="str">
        <f>if('raw 1'!CS30&lt;&gt;"x",if('raw 1'!CS30="OK",'raw 1'!JS30,'raw 1'!CS30),"")</f>
        <v/>
      </c>
      <c r="CV31" s="9" t="str">
        <f>if('raw 1'!CT30&lt;&gt;"x",if('raw 1'!CT30="OK",'raw 1'!JT30,'raw 1'!CT30),"")</f>
        <v>-</v>
      </c>
      <c r="CW31" s="9" t="str">
        <f>if('raw 1'!CU30&lt;&gt;"x",if('raw 1'!CU30="OK",'raw 1'!JU30,'raw 1'!CU30),"")</f>
        <v>-</v>
      </c>
      <c r="CX31" s="9" t="str">
        <f>if('raw 1'!CV30&lt;&gt;"x",if('raw 1'!CV30="OK",'raw 1'!JV30,'raw 1'!CV30),"")</f>
        <v>-</v>
      </c>
      <c r="CY31" s="9" t="str">
        <f>if('raw 1'!CW30&lt;&gt;"x",if('raw 1'!CW30="OK",'raw 1'!JW30,'raw 1'!CW30),"")</f>
        <v>-</v>
      </c>
      <c r="CZ31" s="9" t="str">
        <f>if('raw 1'!CX30&lt;&gt;"x",if('raw 1'!CX30="OK",'raw 1'!JX30,'raw 1'!CX30),"")</f>
        <v>-</v>
      </c>
      <c r="DA31" s="9" t="str">
        <f>if('raw 1'!CY30&lt;&gt;"x",if('raw 1'!CY30="OK",'raw 1'!JY30,'raw 1'!CY30),"")</f>
        <v>-</v>
      </c>
      <c r="DB31" s="9" t="str">
        <f>if('raw 1'!CZ30&lt;&gt;"x",if('raw 1'!CZ30="OK",'raw 1'!JZ30,'raw 1'!CZ30),"")</f>
        <v>-</v>
      </c>
      <c r="DC31" s="9" t="str">
        <f>if('raw 1'!DA30&lt;&gt;"x",if('raw 1'!DA30="OK",'raw 1'!KA30,'raw 1'!DA30),"")</f>
        <v>-</v>
      </c>
      <c r="DD31" s="9" t="str">
        <f>if('raw 1'!DB30&lt;&gt;"x",if('raw 1'!DB30="OK",'raw 1'!KB30,'raw 1'!DB30),"")</f>
        <v>-</v>
      </c>
      <c r="DE31" s="9" t="str">
        <f>if('raw 1'!DC30&lt;&gt;"x",if('raw 1'!DC30="OK",'raw 1'!KC30,'raw 1'!DC30),"")</f>
        <v>-</v>
      </c>
      <c r="DF31" s="9" t="str">
        <f>if('raw 1'!DD30&lt;&gt;"x",if('raw 1'!DD30="OK",'raw 1'!KD30,'raw 1'!DD30),"")</f>
        <v>-</v>
      </c>
      <c r="DG31" s="9" t="str">
        <f>if('raw 1'!DE30&lt;&gt;"x",if('raw 1'!DE30="OK",'raw 1'!KE30,'raw 1'!DE30),"")</f>
        <v>-</v>
      </c>
      <c r="DH31" s="9" t="str">
        <f>if('raw 1'!DF30&lt;&gt;"x",if('raw 1'!DF30="OK",'raw 1'!KF30,'raw 1'!DF30),"")</f>
        <v>-</v>
      </c>
      <c r="DI31" s="9" t="str">
        <f>if('raw 1'!DG30&lt;&gt;"x",if('raw 1'!DG30="OK",'raw 1'!KG30,'raw 1'!DG30),"")</f>
        <v>-</v>
      </c>
      <c r="DJ31" s="9" t="str">
        <f>if('raw 1'!DH30&lt;&gt;"x",if('raw 1'!DH30="OK",'raw 1'!KH30,'raw 1'!DH30),"")</f>
        <v>-</v>
      </c>
      <c r="DK31" s="9" t="str">
        <f>if('raw 1'!DI30&lt;&gt;"x",if('raw 1'!DI30="OK",'raw 1'!KI30,'raw 1'!DI30),"")</f>
        <v>-</v>
      </c>
      <c r="DL31" s="9" t="str">
        <f>if('raw 1'!DJ30&lt;&gt;"x",if('raw 1'!DJ30="OK",'raw 1'!KJ30,'raw 1'!DJ30),"")</f>
        <v>-</v>
      </c>
      <c r="DM31" s="9" t="str">
        <f>if('raw 1'!DK30&lt;&gt;"x",if('raw 1'!DK30="OK",'raw 1'!KK30,'raw 1'!DK30),"")</f>
        <v>-</v>
      </c>
      <c r="DN31" s="9" t="str">
        <f>if('raw 1'!DL30&lt;&gt;"x",if('raw 1'!DL30="OK",'raw 1'!KL30,'raw 1'!DL30),"")</f>
        <v>-</v>
      </c>
      <c r="DO31" s="9" t="str">
        <f>if('raw 1'!DM30&lt;&gt;"x",if('raw 1'!DM30="OK",'raw 1'!KM30,'raw 1'!DM30),"")</f>
        <v>-</v>
      </c>
      <c r="DP31" s="9" t="str">
        <f>if('raw 1'!DN30&lt;&gt;"x",if('raw 1'!DN30="OK",'raw 1'!KN30,'raw 1'!DN30),"")</f>
        <v>-</v>
      </c>
      <c r="DQ31" s="9" t="str">
        <f>if('raw 1'!DO30&lt;&gt;"x",if('raw 1'!DO30="OK",'raw 1'!KO30,'raw 1'!DO30),"")</f>
        <v>-</v>
      </c>
      <c r="DR31" s="9" t="str">
        <f>if('raw 1'!DP30&lt;&gt;"x",if('raw 1'!DP30="OK",'raw 1'!KP30,'raw 1'!DP30),"")</f>
        <v>-</v>
      </c>
      <c r="DS31" s="9" t="str">
        <f>if('raw 1'!DQ30&lt;&gt;"x",if('raw 1'!DQ30="OK",'raw 1'!KQ30,'raw 1'!DQ30),"")</f>
        <v>-</v>
      </c>
      <c r="DT31" s="9" t="str">
        <f>if('raw 1'!DR30&lt;&gt;"x",if('raw 1'!DR30="OK",'raw 1'!KR30,'raw 1'!DR30),"")</f>
        <v>-</v>
      </c>
      <c r="DU31" s="9" t="str">
        <f>if('raw 1'!DS30&lt;&gt;"x",if('raw 1'!DS30="OK",'raw 1'!KS30,'raw 1'!DS30),"")</f>
        <v>-</v>
      </c>
      <c r="DV31" s="9" t="str">
        <f>if('raw 1'!DT30&lt;&gt;"x",if('raw 1'!DT30="OK",'raw 1'!KT30,'raw 1'!DT30),"")</f>
        <v>-</v>
      </c>
      <c r="DW31" s="9" t="str">
        <f>if('raw 1'!DU30&lt;&gt;"x",if('raw 1'!DU30="OK",'raw 1'!KU30,'raw 1'!DU30),"")</f>
        <v>-</v>
      </c>
      <c r="DX31" s="9" t="str">
        <f>if('raw 1'!DV30&lt;&gt;"x",if('raw 1'!DV30="OK",'raw 1'!KV30,'raw 1'!DV30),"")</f>
        <v>-</v>
      </c>
      <c r="DY31" s="9" t="str">
        <f>if('raw 1'!DW30&lt;&gt;"x",if('raw 1'!DW30="OK",'raw 1'!KW30,'raw 1'!DW30),"")</f>
        <v>-</v>
      </c>
      <c r="DZ31" s="9" t="str">
        <f>if('raw 1'!DX30&lt;&gt;"x",if('raw 1'!DX30="OK",'raw 1'!KX30,'raw 1'!DX30),"")</f>
        <v>-</v>
      </c>
      <c r="EA31" s="9" t="str">
        <f>if('raw 1'!DY30&lt;&gt;"x",if('raw 1'!DY30="OK",'raw 1'!KY30,'raw 1'!DY30),"")</f>
        <v>-</v>
      </c>
      <c r="EB31" s="9" t="str">
        <f>if('raw 1'!DZ30&lt;&gt;"x",if('raw 1'!DZ30="OK",'raw 1'!KZ30,'raw 1'!DZ30),"")</f>
        <v/>
      </c>
      <c r="EC31" s="9">
        <f>if('raw 1'!EA30&lt;&gt;"x",if('raw 1'!EA30="OK",'raw 1'!LA30,'raw 1'!EA30),"")</f>
        <v>1</v>
      </c>
      <c r="ED31" s="9">
        <f>if('raw 1'!EB30&lt;&gt;"x",if('raw 1'!EB30="OK",'raw 1'!LB30,'raw 1'!EB30),"")</f>
        <v>1</v>
      </c>
      <c r="EE31" s="9">
        <f>if('raw 1'!EC30&lt;&gt;"x",if('raw 1'!EC30="OK",'raw 1'!LC30,'raw 1'!EC30),"")</f>
        <v>1</v>
      </c>
      <c r="EF31" s="9">
        <f>if('raw 1'!ED30&lt;&gt;"x",if('raw 1'!ED30="OK",'raw 1'!LD30,'raw 1'!ED30),"")</f>
        <v>1</v>
      </c>
      <c r="EG31" s="9">
        <f>if('raw 1'!EE30&lt;&gt;"x",if('raw 1'!EE30="OK",'raw 1'!LE30,'raw 1'!EE30),"")</f>
        <v>1</v>
      </c>
      <c r="EH31" s="9">
        <f>if('raw 1'!EF30&lt;&gt;"x",if('raw 1'!EF30="OK",'raw 1'!LF30,'raw 1'!EF30),"")</f>
        <v>1</v>
      </c>
      <c r="EI31" s="9">
        <f>if('raw 1'!EG30&lt;&gt;"x",if('raw 1'!EG30="OK",'raw 1'!LG30,'raw 1'!EG30),"")</f>
        <v>1</v>
      </c>
      <c r="EJ31" s="9">
        <f>if('raw 1'!EH30&lt;&gt;"x",if('raw 1'!EH30="OK",'raw 1'!LH30,'raw 1'!EH30),"")</f>
        <v>1</v>
      </c>
      <c r="EK31" s="9">
        <f>if('raw 1'!EI30&lt;&gt;"x",if('raw 1'!EI30="OK",'raw 1'!LI30,'raw 1'!EI30),"")</f>
        <v>1</v>
      </c>
      <c r="EL31" s="9">
        <f>if('raw 1'!EJ30&lt;&gt;"x",if('raw 1'!EJ30="OK",'raw 1'!LJ30,'raw 1'!EJ30),"")</f>
        <v>1</v>
      </c>
      <c r="EM31" s="9">
        <f>if('raw 1'!EK30&lt;&gt;"x",if('raw 1'!EK30="OK",'raw 1'!LK30,'raw 1'!EK30),"")</f>
        <v>1</v>
      </c>
      <c r="EN31" s="9">
        <f>if('raw 1'!EL30&lt;&gt;"x",if('raw 1'!EL30="OK",'raw 1'!LL30,'raw 1'!EL30),"")</f>
        <v>1</v>
      </c>
      <c r="EO31" s="9">
        <f>if('raw 1'!EM30&lt;&gt;"x",if('raw 1'!EM30="OK",'raw 1'!LM30,'raw 1'!EM30),"")</f>
        <v>1</v>
      </c>
      <c r="EP31" s="9">
        <f>if('raw 1'!EN30&lt;&gt;"x",if('raw 1'!EN30="OK",'raw 1'!LN30,'raw 1'!EN30),"")</f>
        <v>1</v>
      </c>
      <c r="EQ31" s="9">
        <f>if('raw 1'!EO30&lt;&gt;"x",if('raw 1'!EO30="OK",'raw 1'!LO30,'raw 1'!EO30),"")</f>
        <v>1</v>
      </c>
      <c r="ER31" s="9">
        <f>if('raw 1'!EP30&lt;&gt;"x",if('raw 1'!EP30="OK",'raw 1'!LP30,'raw 1'!EP30),"")</f>
        <v>1</v>
      </c>
      <c r="ES31" s="9" t="str">
        <f>if('raw 1'!EQ30&lt;&gt;"x",if('raw 1'!EQ30="OK",'raw 1'!LQ30,'raw 1'!EQ30),"")</f>
        <v/>
      </c>
      <c r="ET31" s="9" t="str">
        <f>if('raw 1'!ER30&lt;&gt;"x",if('raw 1'!ER30="OK",'raw 1'!LR30,'raw 1'!ER30),"")</f>
        <v>WA</v>
      </c>
      <c r="EU31" s="9" t="str">
        <f>if('raw 1'!ES30&lt;&gt;"x",if('raw 1'!ES30="OK",'raw 1'!LS30,'raw 1'!ES30),"")</f>
        <v>WA</v>
      </c>
      <c r="EV31" s="9" t="str">
        <f>if('raw 1'!ET30&lt;&gt;"x",if('raw 1'!ET30="OK",'raw 1'!LT30,'raw 1'!ET30),"")</f>
        <v>WA</v>
      </c>
      <c r="EW31" s="9" t="str">
        <f>if('raw 1'!EU30&lt;&gt;"x",if('raw 1'!EU30="OK",'raw 1'!LU30,'raw 1'!EU30),"")</f>
        <v>WA</v>
      </c>
      <c r="EX31" s="9" t="str">
        <f>if('raw 1'!EV30&lt;&gt;"x",if('raw 1'!EV30="OK",'raw 1'!LV30,'raw 1'!EV30),"")</f>
        <v>WA</v>
      </c>
      <c r="EY31" s="9" t="str">
        <f>if('raw 1'!EW30&lt;&gt;"x",if('raw 1'!EW30="OK",'raw 1'!LW30,'raw 1'!EW30),"")</f>
        <v>WA</v>
      </c>
      <c r="EZ31" s="9" t="str">
        <f>if('raw 1'!EX30&lt;&gt;"x",if('raw 1'!EX30="OK",'raw 1'!LX30,'raw 1'!EX30),"")</f>
        <v>WA</v>
      </c>
      <c r="FA31" s="9" t="str">
        <f>if('raw 1'!EY30&lt;&gt;"x",if('raw 1'!EY30="OK",'raw 1'!LY30,'raw 1'!EY30),"")</f>
        <v>WA</v>
      </c>
      <c r="FB31" s="9" t="str">
        <f>if('raw 1'!EZ30&lt;&gt;"x",if('raw 1'!EZ30="OK",'raw 1'!LZ30,'raw 1'!EZ30),"")</f>
        <v>WA</v>
      </c>
      <c r="FC31" s="9" t="str">
        <f>if('raw 1'!FA30&lt;&gt;"x",if('raw 1'!FA30="OK",'raw 1'!MA30,'raw 1'!FA30),"")</f>
        <v>WA</v>
      </c>
      <c r="FD31" s="9" t="str">
        <f>if('raw 1'!FB30&lt;&gt;"x",if('raw 1'!FB30="OK",'raw 1'!MB30,'raw 1'!FB30),"")</f>
        <v>WA</v>
      </c>
      <c r="FE31" s="9" t="str">
        <f>if('raw 1'!FC30&lt;&gt;"x",if('raw 1'!FC30="OK",'raw 1'!MC30,'raw 1'!FC30),"")</f>
        <v>WA</v>
      </c>
      <c r="FF31" s="9" t="str">
        <f>if('raw 1'!FD30&lt;&gt;"x",if('raw 1'!FD30="OK",'raw 1'!MD30,'raw 1'!FD30),"")</f>
        <v>WA</v>
      </c>
      <c r="FG31" s="9" t="str">
        <f>if('raw 1'!FE30&lt;&gt;"x",if('raw 1'!FE30="OK",'raw 1'!ME30,'raw 1'!FE30),"")</f>
        <v>WA</v>
      </c>
      <c r="FH31" s="9" t="str">
        <f>if('raw 1'!FF30&lt;&gt;"x",if('raw 1'!FF30="OK",'raw 1'!MF30,'raw 1'!FF30),"")</f>
        <v>WA</v>
      </c>
      <c r="FI31" s="9" t="str">
        <f>if('raw 1'!FG30&lt;&gt;"x",if('raw 1'!FG30="OK",'raw 1'!MG30,'raw 1'!FG30),"")</f>
        <v>WA</v>
      </c>
      <c r="FJ31" s="9" t="str">
        <f>if('raw 1'!FH30&lt;&gt;"x",if('raw 1'!FH30="OK",'raw 1'!MH30,'raw 1'!FH30),"")</f>
        <v>WA</v>
      </c>
      <c r="FK31" s="9" t="str">
        <f>if('raw 1'!FI30&lt;&gt;"x",if('raw 1'!FI30="OK",'raw 1'!MI30,'raw 1'!FI30),"")</f>
        <v>WA</v>
      </c>
      <c r="FL31" s="9" t="str">
        <f>if('raw 1'!FJ30&lt;&gt;"x",if('raw 1'!FJ30="OK",'raw 1'!MJ30,'raw 1'!FJ30),"")</f>
        <v>WA</v>
      </c>
      <c r="FM31" s="9" t="str">
        <f>if('raw 1'!FK30&lt;&gt;"x",if('raw 1'!FK30="OK",'raw 1'!MK30,'raw 1'!FK30),"")</f>
        <v>WA</v>
      </c>
      <c r="FN31" s="9" t="str">
        <f>if('raw 1'!FL30&lt;&gt;"x",if('raw 1'!FL30="OK",'raw 1'!ML30,'raw 1'!FL30),"")</f>
        <v>WA</v>
      </c>
      <c r="FO31" s="9" t="str">
        <f>if('raw 1'!FM30&lt;&gt;"x",if('raw 1'!FM30="OK",'raw 1'!MM30,'raw 1'!FM30),"")</f>
        <v>WA</v>
      </c>
      <c r="FP31" s="9" t="str">
        <f>if('raw 1'!FN30&lt;&gt;"x",if('raw 1'!FN30="OK",'raw 1'!MN30,'raw 1'!FN30),"")</f>
        <v>WA</v>
      </c>
      <c r="FQ31" s="9" t="str">
        <f>if('raw 1'!FO30&lt;&gt;"x",if('raw 1'!FO30="OK",'raw 1'!MO30,'raw 1'!FO30),"")</f>
        <v>WA</v>
      </c>
      <c r="FR31" s="9" t="str">
        <f>if('raw 1'!FP30&lt;&gt;"x",if('raw 1'!FP30="OK",'raw 1'!MP30,'raw 1'!FP30),"")</f>
        <v>WA</v>
      </c>
      <c r="FS31" s="9" t="str">
        <f>if('raw 1'!FQ30&lt;&gt;"x",if('raw 1'!FQ30="OK",'raw 1'!MQ30,'raw 1'!FQ30),"")</f>
        <v>WA</v>
      </c>
      <c r="FT31" s="9" t="str">
        <f>if('raw 1'!FR30&lt;&gt;"x",if('raw 1'!FR30="OK",'raw 1'!MR30,'raw 1'!FR30),"")</f>
        <v>WA</v>
      </c>
      <c r="FU31" s="9" t="str">
        <f>if('raw 1'!FS30&lt;&gt;"x",if('raw 1'!FS30="OK",'raw 1'!MS30,'raw 1'!FS30),"")</f>
        <v>WA</v>
      </c>
      <c r="FV31" s="9" t="str">
        <f>if('raw 1'!FT30&lt;&gt;"x",if('raw 1'!FT30="OK",'raw 1'!MT30,'raw 1'!FT30),"")</f>
        <v/>
      </c>
      <c r="FW31" s="9">
        <f>if('raw 1'!FU30&lt;&gt;"x",if('raw 1'!FU30="OK",'raw 1'!MU30,'raw 1'!FU30),"")</f>
        <v>1</v>
      </c>
      <c r="FX31" s="9">
        <f>if('raw 1'!FV30&lt;&gt;"x",if('raw 1'!FV30="OK",'raw 1'!MV30,'raw 1'!FV30),"")</f>
        <v>1</v>
      </c>
      <c r="FY31" s="9">
        <f>if('raw 1'!FW30&lt;&gt;"x",if('raw 1'!FW30="OK",'raw 1'!MW30,'raw 1'!FW30),"")</f>
        <v>1</v>
      </c>
      <c r="FZ31" s="9">
        <f>if('raw 1'!FX30&lt;&gt;"x",if('raw 1'!FX30="OK",'raw 1'!MX30,'raw 1'!FX30),"")</f>
        <v>1</v>
      </c>
      <c r="GA31" s="9">
        <f>if('raw 1'!FY30&lt;&gt;"x",if('raw 1'!FY30="OK",'raw 1'!MY30,'raw 1'!FY30),"")</f>
        <v>1</v>
      </c>
      <c r="GB31" s="9" t="str">
        <f>if('raw 1'!FZ30&lt;&gt;"x",if('raw 1'!FZ30="OK",'raw 1'!MZ30,'raw 1'!FZ30),"")</f>
        <v>TLE</v>
      </c>
      <c r="GC31" s="9" t="str">
        <f>if('raw 1'!GA30&lt;&gt;"x",if('raw 1'!GA30="OK",'raw 1'!NA30,'raw 1'!GA30),"")</f>
        <v>TLE</v>
      </c>
      <c r="GD31" s="9" t="str">
        <f>if('raw 1'!GB30&lt;&gt;"x",if('raw 1'!GB30="OK",'raw 1'!NB30,'raw 1'!GB30),"")</f>
        <v>TLE</v>
      </c>
      <c r="GE31" s="9" t="str">
        <f>if('raw 1'!GC30&lt;&gt;"x",if('raw 1'!GC30="OK",'raw 1'!NC30,'raw 1'!GC30),"")</f>
        <v>TLE</v>
      </c>
      <c r="GF31" s="9" t="str">
        <f>if('raw 1'!GD30&lt;&gt;"x",if('raw 1'!GD30="OK",'raw 1'!ND30,'raw 1'!GD30),"")</f>
        <v>TLE</v>
      </c>
      <c r="GG31" s="9" t="str">
        <f>if('raw 1'!GE30&lt;&gt;"x",if('raw 1'!GE30="OK",'raw 1'!NE30,'raw 1'!GE30),"")</f>
        <v>TLE</v>
      </c>
      <c r="GH31" s="9">
        <f>if('raw 1'!GF30&lt;&gt;"x",if('raw 1'!GF30="OK",'raw 1'!NF30,'raw 1'!GF30),"")</f>
        <v>1</v>
      </c>
      <c r="GI31" s="9">
        <f>if('raw 1'!GG30&lt;&gt;"x",if('raw 1'!GG30="OK",'raw 1'!NG30,'raw 1'!GG30),"")</f>
        <v>1</v>
      </c>
      <c r="GJ31" s="9">
        <f>if('raw 1'!GH30&lt;&gt;"x",if('raw 1'!GH30="OK",'raw 1'!NH30,'raw 1'!GH30),"")</f>
        <v>1</v>
      </c>
      <c r="GK31" s="9">
        <f>if('raw 1'!GI30&lt;&gt;"x",if('raw 1'!GI30="OK",'raw 1'!NI30,'raw 1'!GI30),"")</f>
        <v>1</v>
      </c>
      <c r="GL31" s="9">
        <f>if('raw 1'!GJ30&lt;&gt;"x",if('raw 1'!GJ30="OK",'raw 1'!NJ30,'raw 1'!GJ30),"")</f>
        <v>1</v>
      </c>
      <c r="GM31" s="9" t="str">
        <f>if('raw 1'!GK30&lt;&gt;"x",if('raw 1'!GK30="OK",'raw 1'!NK30,'raw 1'!GK30),"")</f>
        <v>TLE</v>
      </c>
      <c r="GN31" s="9" t="str">
        <f>if('raw 1'!GL30&lt;&gt;"x",if('raw 1'!GL30="OK",'raw 1'!NL30,'raw 1'!GL30),"")</f>
        <v>TLE</v>
      </c>
      <c r="GO31" s="9" t="str">
        <f>if('raw 1'!GM30&lt;&gt;"x",if('raw 1'!GM30="OK",'raw 1'!NM30,'raw 1'!GM30),"")</f>
        <v>TLE</v>
      </c>
      <c r="GP31" s="9" t="str">
        <f>if('raw 1'!GN30&lt;&gt;"x",if('raw 1'!GN30="OK",'raw 1'!NN30,'raw 1'!GN30),"")</f>
        <v>TLE</v>
      </c>
      <c r="GQ31" s="9" t="str">
        <f>if('raw 1'!GO30&lt;&gt;"x",if('raw 1'!GO30="OK",'raw 1'!NO30,'raw 1'!GO30),"")</f>
        <v>TLE</v>
      </c>
      <c r="GR31" s="9" t="str">
        <f>if('raw 1'!GP30&lt;&gt;"x",if('raw 1'!GP30="OK",'raw 1'!NP30,'raw 1'!GP30),"")</f>
        <v>TLE</v>
      </c>
      <c r="GS31" s="9" t="str">
        <f>if('raw 1'!GQ30&lt;&gt;"x",if('raw 1'!GQ30="OK",'raw 1'!NQ30,'raw 1'!GQ30),"")</f>
        <v>TLE</v>
      </c>
      <c r="GT31" s="9" t="str">
        <f>if('raw 1'!GR30&lt;&gt;"x",if('raw 1'!GR30="OK",'raw 1'!NR30,'raw 1'!GR30),"")</f>
        <v>TLE</v>
      </c>
      <c r="GU31" s="9" t="str">
        <f>if('raw 1'!GS30&lt;&gt;"x",if('raw 1'!GS30="OK",'raw 1'!NS30,'raw 1'!GS30),"")</f>
        <v/>
      </c>
    </row>
    <row r="32">
      <c r="A32" s="5"/>
      <c r="B32" s="5"/>
      <c r="C32" s="5" t="str">
        <f>if(B32="d","diskv. iz ciklusa",if(B32="d1","diskv. iz kruga",if($E32="ODOBREN",(if(countif(H:H,"="&amp;H32)=1,countif(H:H,"&gt;"&amp;H32)+1,concatenate(countif(H:H,"&gt;"&amp;H32)+1," - ",countif(H:H,"&gt;="&amp;H32)))),empty)))</f>
        <v>29 - 31</v>
      </c>
      <c r="D32" s="6" t="str">
        <f>'raw 1'!B31</f>
        <v>Magdalina</v>
      </c>
      <c r="E32" s="6" t="str">
        <f>'raw 1'!F31</f>
        <v>ODOBREN</v>
      </c>
      <c r="F32" s="6" t="str">
        <f>if($E32="ODOBREN",'raw 1'!C31,"")</f>
        <v>Магдалина</v>
      </c>
      <c r="G32" s="6" t="str">
        <f>if($E32="ODOBREN",'raw 1'!D31,"")</f>
        <v>Јелић</v>
      </c>
      <c r="H32" s="7">
        <f>if($E32="ODOBREN",I32,empty)</f>
        <v>134</v>
      </c>
      <c r="I32" s="7">
        <f>if(B32&lt;&gt;"d",IF(M32 = "A", SUM(R32:T32), SUM(O32:Q32)),empty)</f>
        <v>134</v>
      </c>
      <c r="J32" s="6" t="str">
        <f>if($E32="ODOBREN",'raw 1'!G31,"")</f>
        <v>Stari grad</v>
      </c>
      <c r="K32" s="6" t="str">
        <f>if($E32="ODOBREN",'raw 1'!H31,"")</f>
        <v>Matematička gimnazija</v>
      </c>
      <c r="L32" s="6" t="str">
        <f>if($E32="ODOBREN",'raw 1'!I31,"")</f>
        <v>IV</v>
      </c>
      <c r="M32" s="6" t="str">
        <f>if($E32="ODOBREN",'raw 1'!J31,"")</f>
        <v>A</v>
      </c>
      <c r="N32" s="6" t="str">
        <f>if($E32="ODOBREN",'raw 1'!K32,"")</f>
        <v>Duša Vuković</v>
      </c>
      <c r="O32" s="8" t="str">
        <f>'raw 1'!M31</f>
        <v>-</v>
      </c>
      <c r="P32" s="9" t="str">
        <f>'raw 1'!N31</f>
        <v>-</v>
      </c>
      <c r="Q32" s="9" t="str">
        <f>'raw 1'!O31</f>
        <v>-</v>
      </c>
      <c r="R32" s="9">
        <f>'raw 1'!P31</f>
        <v>100</v>
      </c>
      <c r="S32" s="9">
        <f>'raw 1'!Q31</f>
        <v>0</v>
      </c>
      <c r="T32" s="9">
        <f>'raw 1'!R31</f>
        <v>34</v>
      </c>
      <c r="U32" s="9" t="str">
        <f>if('raw 1'!S31&lt;&gt;"x",if('raw 1'!S31="OK",'raw 1'!GS31,'raw 1'!S31),"")</f>
        <v/>
      </c>
      <c r="V32" s="9" t="str">
        <f>if('raw 1'!T31&lt;&gt;"x",if('raw 1'!T31="OK",'raw 1'!GT31,'raw 1'!T31),"")</f>
        <v/>
      </c>
      <c r="W32" s="9" t="str">
        <f>if('raw 1'!U31&lt;&gt;"x",if('raw 1'!U31="OK",'raw 1'!GU31,'raw 1'!U31),"")</f>
        <v>-</v>
      </c>
      <c r="X32" s="9" t="str">
        <f>if('raw 1'!V31&lt;&gt;"x",if('raw 1'!V31="OK",'raw 1'!GV31,'raw 1'!V31),"")</f>
        <v>-</v>
      </c>
      <c r="Y32" s="9" t="str">
        <f>if('raw 1'!W31&lt;&gt;"x",if('raw 1'!W31="OK",'raw 1'!GW31,'raw 1'!W31),"")</f>
        <v>-</v>
      </c>
      <c r="Z32" s="9" t="str">
        <f>if('raw 1'!X31&lt;&gt;"x",if('raw 1'!X31="OK",'raw 1'!GX31,'raw 1'!X31),"")</f>
        <v>-</v>
      </c>
      <c r="AA32" s="9" t="str">
        <f>if('raw 1'!Y31&lt;&gt;"x",if('raw 1'!Y31="OK",'raw 1'!GY31,'raw 1'!Y31),"")</f>
        <v>-</v>
      </c>
      <c r="AB32" s="9" t="str">
        <f>if('raw 1'!Z31&lt;&gt;"x",if('raw 1'!Z31="OK",'raw 1'!GZ31,'raw 1'!Z31),"")</f>
        <v>-</v>
      </c>
      <c r="AC32" s="9" t="str">
        <f>if('raw 1'!AA31&lt;&gt;"x",if('raw 1'!AA31="OK",'raw 1'!HA31,'raw 1'!AA31),"")</f>
        <v>-</v>
      </c>
      <c r="AD32" s="9" t="str">
        <f>if('raw 1'!AB31&lt;&gt;"x",if('raw 1'!AB31="OK",'raw 1'!HB31,'raw 1'!AB31),"")</f>
        <v>-</v>
      </c>
      <c r="AE32" s="9" t="str">
        <f>if('raw 1'!AC31&lt;&gt;"x",if('raw 1'!AC31="OK",'raw 1'!HC31,'raw 1'!AC31),"")</f>
        <v>-</v>
      </c>
      <c r="AF32" s="9" t="str">
        <f>if('raw 1'!AD31&lt;&gt;"x",if('raw 1'!AD31="OK",'raw 1'!HD31,'raw 1'!AD31),"")</f>
        <v>-</v>
      </c>
      <c r="AG32" s="9" t="str">
        <f>if('raw 1'!AE31&lt;&gt;"x",if('raw 1'!AE31="OK",'raw 1'!HE31,'raw 1'!AE31),"")</f>
        <v>-</v>
      </c>
      <c r="AH32" s="9" t="str">
        <f>if('raw 1'!AF31&lt;&gt;"x",if('raw 1'!AF31="OK",'raw 1'!HF31,'raw 1'!AF31),"")</f>
        <v>-</v>
      </c>
      <c r="AI32" s="9" t="str">
        <f>if('raw 1'!AG31&lt;&gt;"x",if('raw 1'!AG31="OK",'raw 1'!HG31,'raw 1'!AG31),"")</f>
        <v>-</v>
      </c>
      <c r="AJ32" s="9" t="str">
        <f>if('raw 1'!AH31&lt;&gt;"x",if('raw 1'!AH31="OK",'raw 1'!HH31,'raw 1'!AH31),"")</f>
        <v>-</v>
      </c>
      <c r="AK32" s="9" t="str">
        <f>if('raw 1'!AI31&lt;&gt;"x",if('raw 1'!AI31="OK",'raw 1'!HI31,'raw 1'!AI31),"")</f>
        <v>-</v>
      </c>
      <c r="AL32" s="9" t="str">
        <f>if('raw 1'!AJ31&lt;&gt;"x",if('raw 1'!AJ31="OK",'raw 1'!HJ31,'raw 1'!AJ31),"")</f>
        <v>-</v>
      </c>
      <c r="AM32" s="9" t="str">
        <f>if('raw 1'!AK31&lt;&gt;"x",if('raw 1'!AK31="OK",'raw 1'!HK31,'raw 1'!AK31),"")</f>
        <v>-</v>
      </c>
      <c r="AN32" s="9" t="str">
        <f>if('raw 1'!AL31&lt;&gt;"x",if('raw 1'!AL31="OK",'raw 1'!HL31,'raw 1'!AL31),"")</f>
        <v>-</v>
      </c>
      <c r="AO32" s="9" t="str">
        <f>if('raw 1'!AM31&lt;&gt;"x",if('raw 1'!AM31="OK",'raw 1'!HM31,'raw 1'!AM31),"")</f>
        <v>-</v>
      </c>
      <c r="AP32" s="9" t="str">
        <f>if('raw 1'!AN31&lt;&gt;"x",if('raw 1'!AN31="OK",'raw 1'!HN31,'raw 1'!AN31),"")</f>
        <v>-</v>
      </c>
      <c r="AQ32" s="9" t="str">
        <f>if('raw 1'!AO31&lt;&gt;"x",if('raw 1'!AO31="OK",'raw 1'!HO31,'raw 1'!AO31),"")</f>
        <v>-</v>
      </c>
      <c r="AR32" s="9" t="str">
        <f>if('raw 1'!AP31&lt;&gt;"x",if('raw 1'!AP31="OK",'raw 1'!HP31,'raw 1'!AP31),"")</f>
        <v>-</v>
      </c>
      <c r="AS32" s="9" t="str">
        <f>if('raw 1'!AQ31&lt;&gt;"x",if('raw 1'!AQ31="OK",'raw 1'!HQ31,'raw 1'!AQ31),"")</f>
        <v>-</v>
      </c>
      <c r="AT32" s="9" t="str">
        <f>if('raw 1'!AR31&lt;&gt;"x",if('raw 1'!AR31="OK",'raw 1'!HR31,'raw 1'!AR31),"")</f>
        <v>-</v>
      </c>
      <c r="AU32" s="9" t="str">
        <f>if('raw 1'!AS31&lt;&gt;"x",if('raw 1'!AS31="OK",'raw 1'!HS31,'raw 1'!AS31),"")</f>
        <v>-</v>
      </c>
      <c r="AV32" s="9" t="str">
        <f>if('raw 1'!AT31&lt;&gt;"x",if('raw 1'!AT31="OK",'raw 1'!HT31,'raw 1'!AT31),"")</f>
        <v>-</v>
      </c>
      <c r="AW32" s="9" t="str">
        <f>if('raw 1'!AU31&lt;&gt;"x",if('raw 1'!AU31="OK",'raw 1'!HU31,'raw 1'!AU31),"")</f>
        <v>-</v>
      </c>
      <c r="AX32" s="9" t="str">
        <f>if('raw 1'!AV31&lt;&gt;"x",if('raw 1'!AV31="OK",'raw 1'!HV31,'raw 1'!AV31),"")</f>
        <v>-</v>
      </c>
      <c r="AY32" s="9" t="str">
        <f>if('raw 1'!AW31&lt;&gt;"x",if('raw 1'!AW31="OK",'raw 1'!HW31,'raw 1'!AW31),"")</f>
        <v>-</v>
      </c>
      <c r="AZ32" s="9" t="str">
        <f>if('raw 1'!AX31&lt;&gt;"x",if('raw 1'!AX31="OK",'raw 1'!HX31,'raw 1'!AX31),"")</f>
        <v>-</v>
      </c>
      <c r="BA32" s="9" t="str">
        <f>if('raw 1'!AY31&lt;&gt;"x",if('raw 1'!AY31="OK",'raw 1'!HY31,'raw 1'!AY31),"")</f>
        <v>-</v>
      </c>
      <c r="BB32" s="9" t="str">
        <f>if('raw 1'!AZ31&lt;&gt;"x",if('raw 1'!AZ31="OK",'raw 1'!HZ31,'raw 1'!AZ31),"")</f>
        <v>-</v>
      </c>
      <c r="BC32" s="9" t="str">
        <f>if('raw 1'!BA31&lt;&gt;"x",if('raw 1'!BA31="OK",'raw 1'!IA31,'raw 1'!BA31),"")</f>
        <v>-</v>
      </c>
      <c r="BD32" s="9" t="str">
        <f>if('raw 1'!BB31&lt;&gt;"x",if('raw 1'!BB31="OK",'raw 1'!IB31,'raw 1'!BB31),"")</f>
        <v>-</v>
      </c>
      <c r="BE32" s="9" t="str">
        <f>if('raw 1'!BC31&lt;&gt;"x",if('raw 1'!BC31="OK",'raw 1'!IC31,'raw 1'!BC31),"")</f>
        <v>-</v>
      </c>
      <c r="BF32" s="9" t="str">
        <f>if('raw 1'!BD31&lt;&gt;"x",if('raw 1'!BD31="OK",'raw 1'!ID31,'raw 1'!BD31),"")</f>
        <v>-</v>
      </c>
      <c r="BG32" s="9" t="str">
        <f>if('raw 1'!BE31&lt;&gt;"x",if('raw 1'!BE31="OK",'raw 1'!IE31,'raw 1'!BE31),"")</f>
        <v>-</v>
      </c>
      <c r="BH32" s="9" t="str">
        <f>if('raw 1'!BF31&lt;&gt;"x",if('raw 1'!BF31="OK",'raw 1'!IF31,'raw 1'!BF31),"")</f>
        <v>-</v>
      </c>
      <c r="BI32" s="9" t="str">
        <f>if('raw 1'!BG31&lt;&gt;"x",if('raw 1'!BG31="OK",'raw 1'!IG31,'raw 1'!BG31),"")</f>
        <v>-</v>
      </c>
      <c r="BJ32" s="9" t="str">
        <f>if('raw 1'!BH31&lt;&gt;"x",if('raw 1'!BH31="OK",'raw 1'!IH31,'raw 1'!BH31),"")</f>
        <v>-</v>
      </c>
      <c r="BK32" s="9" t="str">
        <f>if('raw 1'!BI31&lt;&gt;"x",if('raw 1'!BI31="OK",'raw 1'!II31,'raw 1'!BI31),"")</f>
        <v>-</v>
      </c>
      <c r="BL32" s="9" t="str">
        <f>if('raw 1'!BJ31&lt;&gt;"x",if('raw 1'!BJ31="OK",'raw 1'!IJ31,'raw 1'!BJ31),"")</f>
        <v>-</v>
      </c>
      <c r="BM32" s="9" t="str">
        <f>if('raw 1'!BK31&lt;&gt;"x",if('raw 1'!BK31="OK",'raw 1'!IK31,'raw 1'!BK31),"")</f>
        <v/>
      </c>
      <c r="BN32" s="9" t="str">
        <f>if('raw 1'!BL31&lt;&gt;"x",if('raw 1'!BL31="OK",'raw 1'!IL31,'raw 1'!BL31),"")</f>
        <v>-</v>
      </c>
      <c r="BO32" s="9" t="str">
        <f>if('raw 1'!BM31&lt;&gt;"x",if('raw 1'!BM31="OK",'raw 1'!IM31,'raw 1'!BM31),"")</f>
        <v>-</v>
      </c>
      <c r="BP32" s="9" t="str">
        <f>if('raw 1'!BN31&lt;&gt;"x",if('raw 1'!BN31="OK",'raw 1'!IN31,'raw 1'!BN31),"")</f>
        <v>-</v>
      </c>
      <c r="BQ32" s="9" t="str">
        <f>if('raw 1'!BO31&lt;&gt;"x",if('raw 1'!BO31="OK",'raw 1'!IO31,'raw 1'!BO31),"")</f>
        <v>-</v>
      </c>
      <c r="BR32" s="9" t="str">
        <f>if('raw 1'!BP31&lt;&gt;"x",if('raw 1'!BP31="OK",'raw 1'!IP31,'raw 1'!BP31),"")</f>
        <v>-</v>
      </c>
      <c r="BS32" s="9" t="str">
        <f>if('raw 1'!BQ31&lt;&gt;"x",if('raw 1'!BQ31="OK",'raw 1'!IQ31,'raw 1'!BQ31),"")</f>
        <v>-</v>
      </c>
      <c r="BT32" s="9" t="str">
        <f>if('raw 1'!BR31&lt;&gt;"x",if('raw 1'!BR31="OK",'raw 1'!IR31,'raw 1'!BR31),"")</f>
        <v>-</v>
      </c>
      <c r="BU32" s="9" t="str">
        <f>if('raw 1'!BS31&lt;&gt;"x",if('raw 1'!BS31="OK",'raw 1'!IS31,'raw 1'!BS31),"")</f>
        <v>-</v>
      </c>
      <c r="BV32" s="9" t="str">
        <f>if('raw 1'!BT31&lt;&gt;"x",if('raw 1'!BT31="OK",'raw 1'!IT31,'raw 1'!BT31),"")</f>
        <v>-</v>
      </c>
      <c r="BW32" s="9" t="str">
        <f>if('raw 1'!BU31&lt;&gt;"x",if('raw 1'!BU31="OK",'raw 1'!IU31,'raw 1'!BU31),"")</f>
        <v>-</v>
      </c>
      <c r="BX32" s="9" t="str">
        <f>if('raw 1'!BV31&lt;&gt;"x",if('raw 1'!BV31="OK",'raw 1'!IV31,'raw 1'!BV31),"")</f>
        <v>-</v>
      </c>
      <c r="BY32" s="9" t="str">
        <f>if('raw 1'!BW31&lt;&gt;"x",if('raw 1'!BW31="OK",'raw 1'!IW31,'raw 1'!BW31),"")</f>
        <v>-</v>
      </c>
      <c r="BZ32" s="9" t="str">
        <f>if('raw 1'!BX31&lt;&gt;"x",if('raw 1'!BX31="OK",'raw 1'!IX31,'raw 1'!BX31),"")</f>
        <v>-</v>
      </c>
      <c r="CA32" s="9" t="str">
        <f>if('raw 1'!BY31&lt;&gt;"x",if('raw 1'!BY31="OK",'raw 1'!IY31,'raw 1'!BY31),"")</f>
        <v>-</v>
      </c>
      <c r="CB32" s="9" t="str">
        <f>if('raw 1'!BZ31&lt;&gt;"x",if('raw 1'!BZ31="OK",'raw 1'!IZ31,'raw 1'!BZ31),"")</f>
        <v>-</v>
      </c>
      <c r="CC32" s="9" t="str">
        <f>if('raw 1'!CA31&lt;&gt;"x",if('raw 1'!CA31="OK",'raw 1'!JA31,'raw 1'!CA31),"")</f>
        <v>-</v>
      </c>
      <c r="CD32" s="9" t="str">
        <f>if('raw 1'!CB31&lt;&gt;"x",if('raw 1'!CB31="OK",'raw 1'!JB31,'raw 1'!CB31),"")</f>
        <v>-</v>
      </c>
      <c r="CE32" s="9" t="str">
        <f>if('raw 1'!CC31&lt;&gt;"x",if('raw 1'!CC31="OK",'raw 1'!JC31,'raw 1'!CC31),"")</f>
        <v>-</v>
      </c>
      <c r="CF32" s="9" t="str">
        <f>if('raw 1'!CD31&lt;&gt;"x",if('raw 1'!CD31="OK",'raw 1'!JD31,'raw 1'!CD31),"")</f>
        <v>-</v>
      </c>
      <c r="CG32" s="9" t="str">
        <f>if('raw 1'!CE31&lt;&gt;"x",if('raw 1'!CE31="OK",'raw 1'!JE31,'raw 1'!CE31),"")</f>
        <v>-</v>
      </c>
      <c r="CH32" s="9" t="str">
        <f>if('raw 1'!CF31&lt;&gt;"x",if('raw 1'!CF31="OK",'raw 1'!JF31,'raw 1'!CF31),"")</f>
        <v>-</v>
      </c>
      <c r="CI32" s="9" t="str">
        <f>if('raw 1'!CG31&lt;&gt;"x",if('raw 1'!CG31="OK",'raw 1'!JG31,'raw 1'!CG31),"")</f>
        <v>-</v>
      </c>
      <c r="CJ32" s="9" t="str">
        <f>if('raw 1'!CH31&lt;&gt;"x",if('raw 1'!CH31="OK",'raw 1'!JH31,'raw 1'!CH31),"")</f>
        <v>-</v>
      </c>
      <c r="CK32" s="9" t="str">
        <f>if('raw 1'!CI31&lt;&gt;"x",if('raw 1'!CI31="OK",'raw 1'!JI31,'raw 1'!CI31),"")</f>
        <v>-</v>
      </c>
      <c r="CL32" s="9" t="str">
        <f>if('raw 1'!CJ31&lt;&gt;"x",if('raw 1'!CJ31="OK",'raw 1'!JJ31,'raw 1'!CJ31),"")</f>
        <v>-</v>
      </c>
      <c r="CM32" s="9" t="str">
        <f>if('raw 1'!CK31&lt;&gt;"x",if('raw 1'!CK31="OK",'raw 1'!JK31,'raw 1'!CK31),"")</f>
        <v>-</v>
      </c>
      <c r="CN32" s="9" t="str">
        <f>if('raw 1'!CL31&lt;&gt;"x",if('raw 1'!CL31="OK",'raw 1'!JL31,'raw 1'!CL31),"")</f>
        <v>-</v>
      </c>
      <c r="CO32" s="9" t="str">
        <f>if('raw 1'!CM31&lt;&gt;"x",if('raw 1'!CM31="OK",'raw 1'!JM31,'raw 1'!CM31),"")</f>
        <v>-</v>
      </c>
      <c r="CP32" s="9" t="str">
        <f>if('raw 1'!CN31&lt;&gt;"x",if('raw 1'!CN31="OK",'raw 1'!JN31,'raw 1'!CN31),"")</f>
        <v>-</v>
      </c>
      <c r="CQ32" s="9" t="str">
        <f>if('raw 1'!CO31&lt;&gt;"x",if('raw 1'!CO31="OK",'raw 1'!JO31,'raw 1'!CO31),"")</f>
        <v>-</v>
      </c>
      <c r="CR32" s="9" t="str">
        <f>if('raw 1'!CP31&lt;&gt;"x",if('raw 1'!CP31="OK",'raw 1'!JP31,'raw 1'!CP31),"")</f>
        <v>-</v>
      </c>
      <c r="CS32" s="9" t="str">
        <f>if('raw 1'!CQ31&lt;&gt;"x",if('raw 1'!CQ31="OK",'raw 1'!JQ31,'raw 1'!CQ31),"")</f>
        <v>-</v>
      </c>
      <c r="CT32" s="9" t="str">
        <f>if('raw 1'!CR31&lt;&gt;"x",if('raw 1'!CR31="OK",'raw 1'!JR31,'raw 1'!CR31),"")</f>
        <v>-</v>
      </c>
      <c r="CU32" s="9" t="str">
        <f>if('raw 1'!CS31&lt;&gt;"x",if('raw 1'!CS31="OK",'raw 1'!JS31,'raw 1'!CS31),"")</f>
        <v/>
      </c>
      <c r="CV32" s="9" t="str">
        <f>if('raw 1'!CT31&lt;&gt;"x",if('raw 1'!CT31="OK",'raw 1'!JT31,'raw 1'!CT31),"")</f>
        <v>-</v>
      </c>
      <c r="CW32" s="9" t="str">
        <f>if('raw 1'!CU31&lt;&gt;"x",if('raw 1'!CU31="OK",'raw 1'!JU31,'raw 1'!CU31),"")</f>
        <v>-</v>
      </c>
      <c r="CX32" s="9" t="str">
        <f>if('raw 1'!CV31&lt;&gt;"x",if('raw 1'!CV31="OK",'raw 1'!JV31,'raw 1'!CV31),"")</f>
        <v>-</v>
      </c>
      <c r="CY32" s="9" t="str">
        <f>if('raw 1'!CW31&lt;&gt;"x",if('raw 1'!CW31="OK",'raw 1'!JW31,'raw 1'!CW31),"")</f>
        <v>-</v>
      </c>
      <c r="CZ32" s="9" t="str">
        <f>if('raw 1'!CX31&lt;&gt;"x",if('raw 1'!CX31="OK",'raw 1'!JX31,'raw 1'!CX31),"")</f>
        <v>-</v>
      </c>
      <c r="DA32" s="9" t="str">
        <f>if('raw 1'!CY31&lt;&gt;"x",if('raw 1'!CY31="OK",'raw 1'!JY31,'raw 1'!CY31),"")</f>
        <v>-</v>
      </c>
      <c r="DB32" s="9" t="str">
        <f>if('raw 1'!CZ31&lt;&gt;"x",if('raw 1'!CZ31="OK",'raw 1'!JZ31,'raw 1'!CZ31),"")</f>
        <v>-</v>
      </c>
      <c r="DC32" s="9" t="str">
        <f>if('raw 1'!DA31&lt;&gt;"x",if('raw 1'!DA31="OK",'raw 1'!KA31,'raw 1'!DA31),"")</f>
        <v>-</v>
      </c>
      <c r="DD32" s="9" t="str">
        <f>if('raw 1'!DB31&lt;&gt;"x",if('raw 1'!DB31="OK",'raw 1'!KB31,'raw 1'!DB31),"")</f>
        <v>-</v>
      </c>
      <c r="DE32" s="9" t="str">
        <f>if('raw 1'!DC31&lt;&gt;"x",if('raw 1'!DC31="OK",'raw 1'!KC31,'raw 1'!DC31),"")</f>
        <v>-</v>
      </c>
      <c r="DF32" s="9" t="str">
        <f>if('raw 1'!DD31&lt;&gt;"x",if('raw 1'!DD31="OK",'raw 1'!KD31,'raw 1'!DD31),"")</f>
        <v>-</v>
      </c>
      <c r="DG32" s="9" t="str">
        <f>if('raw 1'!DE31&lt;&gt;"x",if('raw 1'!DE31="OK",'raw 1'!KE31,'raw 1'!DE31),"")</f>
        <v>-</v>
      </c>
      <c r="DH32" s="9" t="str">
        <f>if('raw 1'!DF31&lt;&gt;"x",if('raw 1'!DF31="OK",'raw 1'!KF31,'raw 1'!DF31),"")</f>
        <v>-</v>
      </c>
      <c r="DI32" s="9" t="str">
        <f>if('raw 1'!DG31&lt;&gt;"x",if('raw 1'!DG31="OK",'raw 1'!KG31,'raw 1'!DG31),"")</f>
        <v>-</v>
      </c>
      <c r="DJ32" s="9" t="str">
        <f>if('raw 1'!DH31&lt;&gt;"x",if('raw 1'!DH31="OK",'raw 1'!KH31,'raw 1'!DH31),"")</f>
        <v>-</v>
      </c>
      <c r="DK32" s="9" t="str">
        <f>if('raw 1'!DI31&lt;&gt;"x",if('raw 1'!DI31="OK",'raw 1'!KI31,'raw 1'!DI31),"")</f>
        <v>-</v>
      </c>
      <c r="DL32" s="9" t="str">
        <f>if('raw 1'!DJ31&lt;&gt;"x",if('raw 1'!DJ31="OK",'raw 1'!KJ31,'raw 1'!DJ31),"")</f>
        <v>-</v>
      </c>
      <c r="DM32" s="9" t="str">
        <f>if('raw 1'!DK31&lt;&gt;"x",if('raw 1'!DK31="OK",'raw 1'!KK31,'raw 1'!DK31),"")</f>
        <v>-</v>
      </c>
      <c r="DN32" s="9" t="str">
        <f>if('raw 1'!DL31&lt;&gt;"x",if('raw 1'!DL31="OK",'raw 1'!KL31,'raw 1'!DL31),"")</f>
        <v>-</v>
      </c>
      <c r="DO32" s="9" t="str">
        <f>if('raw 1'!DM31&lt;&gt;"x",if('raw 1'!DM31="OK",'raw 1'!KM31,'raw 1'!DM31),"")</f>
        <v>-</v>
      </c>
      <c r="DP32" s="9" t="str">
        <f>if('raw 1'!DN31&lt;&gt;"x",if('raw 1'!DN31="OK",'raw 1'!KN31,'raw 1'!DN31),"")</f>
        <v>-</v>
      </c>
      <c r="DQ32" s="9" t="str">
        <f>if('raw 1'!DO31&lt;&gt;"x",if('raw 1'!DO31="OK",'raw 1'!KO31,'raw 1'!DO31),"")</f>
        <v>-</v>
      </c>
      <c r="DR32" s="9" t="str">
        <f>if('raw 1'!DP31&lt;&gt;"x",if('raw 1'!DP31="OK",'raw 1'!KP31,'raw 1'!DP31),"")</f>
        <v>-</v>
      </c>
      <c r="DS32" s="9" t="str">
        <f>if('raw 1'!DQ31&lt;&gt;"x",if('raw 1'!DQ31="OK",'raw 1'!KQ31,'raw 1'!DQ31),"")</f>
        <v>-</v>
      </c>
      <c r="DT32" s="9" t="str">
        <f>if('raw 1'!DR31&lt;&gt;"x",if('raw 1'!DR31="OK",'raw 1'!KR31,'raw 1'!DR31),"")</f>
        <v>-</v>
      </c>
      <c r="DU32" s="9" t="str">
        <f>if('raw 1'!DS31&lt;&gt;"x",if('raw 1'!DS31="OK",'raw 1'!KS31,'raw 1'!DS31),"")</f>
        <v>-</v>
      </c>
      <c r="DV32" s="9" t="str">
        <f>if('raw 1'!DT31&lt;&gt;"x",if('raw 1'!DT31="OK",'raw 1'!KT31,'raw 1'!DT31),"")</f>
        <v>-</v>
      </c>
      <c r="DW32" s="9" t="str">
        <f>if('raw 1'!DU31&lt;&gt;"x",if('raw 1'!DU31="OK",'raw 1'!KU31,'raw 1'!DU31),"")</f>
        <v>-</v>
      </c>
      <c r="DX32" s="9" t="str">
        <f>if('raw 1'!DV31&lt;&gt;"x",if('raw 1'!DV31="OK",'raw 1'!KV31,'raw 1'!DV31),"")</f>
        <v>-</v>
      </c>
      <c r="DY32" s="9" t="str">
        <f>if('raw 1'!DW31&lt;&gt;"x",if('raw 1'!DW31="OK",'raw 1'!KW31,'raw 1'!DW31),"")</f>
        <v>-</v>
      </c>
      <c r="DZ32" s="9" t="str">
        <f>if('raw 1'!DX31&lt;&gt;"x",if('raw 1'!DX31="OK",'raw 1'!KX31,'raw 1'!DX31),"")</f>
        <v>-</v>
      </c>
      <c r="EA32" s="9" t="str">
        <f>if('raw 1'!DY31&lt;&gt;"x",if('raw 1'!DY31="OK",'raw 1'!KY31,'raw 1'!DY31),"")</f>
        <v>-</v>
      </c>
      <c r="EB32" s="9" t="str">
        <f>if('raw 1'!DZ31&lt;&gt;"x",if('raw 1'!DZ31="OK",'raw 1'!KZ31,'raw 1'!DZ31),"")</f>
        <v/>
      </c>
      <c r="EC32" s="9">
        <f>if('raw 1'!EA31&lt;&gt;"x",if('raw 1'!EA31="OK",'raw 1'!LA31,'raw 1'!EA31),"")</f>
        <v>1</v>
      </c>
      <c r="ED32" s="9">
        <f>if('raw 1'!EB31&lt;&gt;"x",if('raw 1'!EB31="OK",'raw 1'!LB31,'raw 1'!EB31),"")</f>
        <v>1</v>
      </c>
      <c r="EE32" s="9">
        <f>if('raw 1'!EC31&lt;&gt;"x",if('raw 1'!EC31="OK",'raw 1'!LC31,'raw 1'!EC31),"")</f>
        <v>1</v>
      </c>
      <c r="EF32" s="9">
        <f>if('raw 1'!ED31&lt;&gt;"x",if('raw 1'!ED31="OK",'raw 1'!LD31,'raw 1'!ED31),"")</f>
        <v>1</v>
      </c>
      <c r="EG32" s="9">
        <f>if('raw 1'!EE31&lt;&gt;"x",if('raw 1'!EE31="OK",'raw 1'!LE31,'raw 1'!EE31),"")</f>
        <v>1</v>
      </c>
      <c r="EH32" s="9">
        <f>if('raw 1'!EF31&lt;&gt;"x",if('raw 1'!EF31="OK",'raw 1'!LF31,'raw 1'!EF31),"")</f>
        <v>1</v>
      </c>
      <c r="EI32" s="9">
        <f>if('raw 1'!EG31&lt;&gt;"x",if('raw 1'!EG31="OK",'raw 1'!LG31,'raw 1'!EG31),"")</f>
        <v>1</v>
      </c>
      <c r="EJ32" s="9">
        <f>if('raw 1'!EH31&lt;&gt;"x",if('raw 1'!EH31="OK",'raw 1'!LH31,'raw 1'!EH31),"")</f>
        <v>1</v>
      </c>
      <c r="EK32" s="9">
        <f>if('raw 1'!EI31&lt;&gt;"x",if('raw 1'!EI31="OK",'raw 1'!LI31,'raw 1'!EI31),"")</f>
        <v>1</v>
      </c>
      <c r="EL32" s="9">
        <f>if('raw 1'!EJ31&lt;&gt;"x",if('raw 1'!EJ31="OK",'raw 1'!LJ31,'raw 1'!EJ31),"")</f>
        <v>1</v>
      </c>
      <c r="EM32" s="9">
        <f>if('raw 1'!EK31&lt;&gt;"x",if('raw 1'!EK31="OK",'raw 1'!LK31,'raw 1'!EK31),"")</f>
        <v>1</v>
      </c>
      <c r="EN32" s="9">
        <f>if('raw 1'!EL31&lt;&gt;"x",if('raw 1'!EL31="OK",'raw 1'!LL31,'raw 1'!EL31),"")</f>
        <v>1</v>
      </c>
      <c r="EO32" s="9">
        <f>if('raw 1'!EM31&lt;&gt;"x",if('raw 1'!EM31="OK",'raw 1'!LM31,'raw 1'!EM31),"")</f>
        <v>1</v>
      </c>
      <c r="EP32" s="9">
        <f>if('raw 1'!EN31&lt;&gt;"x",if('raw 1'!EN31="OK",'raw 1'!LN31,'raw 1'!EN31),"")</f>
        <v>1</v>
      </c>
      <c r="EQ32" s="9">
        <f>if('raw 1'!EO31&lt;&gt;"x",if('raw 1'!EO31="OK",'raw 1'!LO31,'raw 1'!EO31),"")</f>
        <v>1</v>
      </c>
      <c r="ER32" s="9">
        <f>if('raw 1'!EP31&lt;&gt;"x",if('raw 1'!EP31="OK",'raw 1'!LP31,'raw 1'!EP31),"")</f>
        <v>1</v>
      </c>
      <c r="ES32" s="9" t="str">
        <f>if('raw 1'!EQ31&lt;&gt;"x",if('raw 1'!EQ31="OK",'raw 1'!LQ31,'raw 1'!EQ31),"")</f>
        <v/>
      </c>
      <c r="ET32" s="9" t="str">
        <f>if('raw 1'!ER31&lt;&gt;"x",if('raw 1'!ER31="OK",'raw 1'!LR31,'raw 1'!ER31),"")</f>
        <v>WA</v>
      </c>
      <c r="EU32" s="9" t="str">
        <f>if('raw 1'!ES31&lt;&gt;"x",if('raw 1'!ES31="OK",'raw 1'!LS31,'raw 1'!ES31),"")</f>
        <v>TLE</v>
      </c>
      <c r="EV32" s="9" t="str">
        <f>if('raw 1'!ET31&lt;&gt;"x",if('raw 1'!ET31="OK",'raw 1'!LT31,'raw 1'!ET31),"")</f>
        <v>TLE</v>
      </c>
      <c r="EW32" s="9" t="str">
        <f>if('raw 1'!EU31&lt;&gt;"x",if('raw 1'!EU31="OK",'raw 1'!LU31,'raw 1'!EU31),"")</f>
        <v>TLE</v>
      </c>
      <c r="EX32" s="9" t="str">
        <f>if('raw 1'!EV31&lt;&gt;"x",if('raw 1'!EV31="OK",'raw 1'!LV31,'raw 1'!EV31),"")</f>
        <v>TLE</v>
      </c>
      <c r="EY32" s="9" t="str">
        <f>if('raw 1'!EW31&lt;&gt;"x",if('raw 1'!EW31="OK",'raw 1'!LW31,'raw 1'!EW31),"")</f>
        <v>TLE</v>
      </c>
      <c r="EZ32" s="9" t="str">
        <f>if('raw 1'!EX31&lt;&gt;"x",if('raw 1'!EX31="OK",'raw 1'!LX31,'raw 1'!EX31),"")</f>
        <v>WA</v>
      </c>
      <c r="FA32" s="9" t="str">
        <f>if('raw 1'!EY31&lt;&gt;"x",if('raw 1'!EY31="OK",'raw 1'!LY31,'raw 1'!EY31),"")</f>
        <v>WA</v>
      </c>
      <c r="FB32" s="9" t="str">
        <f>if('raw 1'!EZ31&lt;&gt;"x",if('raw 1'!EZ31="OK",'raw 1'!LZ31,'raw 1'!EZ31),"")</f>
        <v>WA</v>
      </c>
      <c r="FC32" s="9" t="str">
        <f>if('raw 1'!FA31&lt;&gt;"x",if('raw 1'!FA31="OK",'raw 1'!MA31,'raw 1'!FA31),"")</f>
        <v>WA</v>
      </c>
      <c r="FD32" s="9">
        <f>if('raw 1'!FB31&lt;&gt;"x",if('raw 1'!FB31="OK",'raw 1'!MB31,'raw 1'!FB31),"")</f>
        <v>1</v>
      </c>
      <c r="FE32" s="9" t="str">
        <f>if('raw 1'!FC31&lt;&gt;"x",if('raw 1'!FC31="OK",'raw 1'!MC31,'raw 1'!FC31),"")</f>
        <v>WA</v>
      </c>
      <c r="FF32" s="9" t="str">
        <f>if('raw 1'!FD31&lt;&gt;"x",if('raw 1'!FD31="OK",'raw 1'!MD31,'raw 1'!FD31),"")</f>
        <v>TLE</v>
      </c>
      <c r="FG32" s="9" t="str">
        <f>if('raw 1'!FE31&lt;&gt;"x",if('raw 1'!FE31="OK",'raw 1'!ME31,'raw 1'!FE31),"")</f>
        <v>WA</v>
      </c>
      <c r="FH32" s="9" t="str">
        <f>if('raw 1'!FF31&lt;&gt;"x",if('raw 1'!FF31="OK",'raw 1'!MF31,'raw 1'!FF31),"")</f>
        <v>WA</v>
      </c>
      <c r="FI32" s="9" t="str">
        <f>if('raw 1'!FG31&lt;&gt;"x",if('raw 1'!FG31="OK",'raw 1'!MG31,'raw 1'!FG31),"")</f>
        <v>WA</v>
      </c>
      <c r="FJ32" s="9" t="str">
        <f>if('raw 1'!FH31&lt;&gt;"x",if('raw 1'!FH31="OK",'raw 1'!MH31,'raw 1'!FH31),"")</f>
        <v>TLE</v>
      </c>
      <c r="FK32" s="9" t="str">
        <f>if('raw 1'!FI31&lt;&gt;"x",if('raw 1'!FI31="OK",'raw 1'!MI31,'raw 1'!FI31),"")</f>
        <v>TLE</v>
      </c>
      <c r="FL32" s="9" t="str">
        <f>if('raw 1'!FJ31&lt;&gt;"x",if('raw 1'!FJ31="OK",'raw 1'!MJ31,'raw 1'!FJ31),"")</f>
        <v>TLE</v>
      </c>
      <c r="FM32" s="9" t="str">
        <f>if('raw 1'!FK31&lt;&gt;"x",if('raw 1'!FK31="OK",'raw 1'!MK31,'raw 1'!FK31),"")</f>
        <v>TLE</v>
      </c>
      <c r="FN32" s="9" t="str">
        <f>if('raw 1'!FL31&lt;&gt;"x",if('raw 1'!FL31="OK",'raw 1'!ML31,'raw 1'!FL31),"")</f>
        <v>TLE</v>
      </c>
      <c r="FO32" s="9" t="str">
        <f>if('raw 1'!FM31&lt;&gt;"x",if('raw 1'!FM31="OK",'raw 1'!MM31,'raw 1'!FM31),"")</f>
        <v>TLE</v>
      </c>
      <c r="FP32" s="9" t="str">
        <f>if('raw 1'!FN31&lt;&gt;"x",if('raw 1'!FN31="OK",'raw 1'!MN31,'raw 1'!FN31),"")</f>
        <v>TLE</v>
      </c>
      <c r="FQ32" s="9" t="str">
        <f>if('raw 1'!FO31&lt;&gt;"x",if('raw 1'!FO31="OK",'raw 1'!MO31,'raw 1'!FO31),"")</f>
        <v>TLE</v>
      </c>
      <c r="FR32" s="9" t="str">
        <f>if('raw 1'!FP31&lt;&gt;"x",if('raw 1'!FP31="OK",'raw 1'!MP31,'raw 1'!FP31),"")</f>
        <v>TLE</v>
      </c>
      <c r="FS32" s="9" t="str">
        <f>if('raw 1'!FQ31&lt;&gt;"x",if('raw 1'!FQ31="OK",'raw 1'!MQ31,'raw 1'!FQ31),"")</f>
        <v>TLE</v>
      </c>
      <c r="FT32" s="9" t="str">
        <f>if('raw 1'!FR31&lt;&gt;"x",if('raw 1'!FR31="OK",'raw 1'!MR31,'raw 1'!FR31),"")</f>
        <v>TLE</v>
      </c>
      <c r="FU32" s="9" t="str">
        <f>if('raw 1'!FS31&lt;&gt;"x",if('raw 1'!FS31="OK",'raw 1'!MS31,'raw 1'!FS31),"")</f>
        <v>TLE</v>
      </c>
      <c r="FV32" s="9" t="str">
        <f>if('raw 1'!FT31&lt;&gt;"x",if('raw 1'!FT31="OK",'raw 1'!MT31,'raw 1'!FT31),"")</f>
        <v/>
      </c>
      <c r="FW32" s="9">
        <f>if('raw 1'!FU31&lt;&gt;"x",if('raw 1'!FU31="OK",'raw 1'!MU31,'raw 1'!FU31),"")</f>
        <v>1</v>
      </c>
      <c r="FX32" s="9">
        <f>if('raw 1'!FV31&lt;&gt;"x",if('raw 1'!FV31="OK",'raw 1'!MV31,'raw 1'!FV31),"")</f>
        <v>1</v>
      </c>
      <c r="FY32" s="9">
        <f>if('raw 1'!FW31&lt;&gt;"x",if('raw 1'!FW31="OK",'raw 1'!MW31,'raw 1'!FW31),"")</f>
        <v>1</v>
      </c>
      <c r="FZ32" s="9">
        <f>if('raw 1'!FX31&lt;&gt;"x",if('raw 1'!FX31="OK",'raw 1'!MX31,'raw 1'!FX31),"")</f>
        <v>1</v>
      </c>
      <c r="GA32" s="9">
        <f>if('raw 1'!FY31&lt;&gt;"x",if('raw 1'!FY31="OK",'raw 1'!MY31,'raw 1'!FY31),"")</f>
        <v>1</v>
      </c>
      <c r="GB32" s="9" t="str">
        <f>if('raw 1'!FZ31&lt;&gt;"x",if('raw 1'!FZ31="OK",'raw 1'!MZ31,'raw 1'!FZ31),"")</f>
        <v>WA</v>
      </c>
      <c r="GC32" s="9" t="str">
        <f>if('raw 1'!GA31&lt;&gt;"x",if('raw 1'!GA31="OK",'raw 1'!NA31,'raw 1'!GA31),"")</f>
        <v>WA</v>
      </c>
      <c r="GD32" s="9" t="str">
        <f>if('raw 1'!GB31&lt;&gt;"x",if('raw 1'!GB31="OK",'raw 1'!NB31,'raw 1'!GB31),"")</f>
        <v>WA</v>
      </c>
      <c r="GE32" s="9" t="str">
        <f>if('raw 1'!GC31&lt;&gt;"x",if('raw 1'!GC31="OK",'raw 1'!NC31,'raw 1'!GC31),"")</f>
        <v>WA</v>
      </c>
      <c r="GF32" s="9" t="str">
        <f>if('raw 1'!GD31&lt;&gt;"x",if('raw 1'!GD31="OK",'raw 1'!ND31,'raw 1'!GD31),"")</f>
        <v>WA</v>
      </c>
      <c r="GG32" s="9" t="str">
        <f>if('raw 1'!GE31&lt;&gt;"x",if('raw 1'!GE31="OK",'raw 1'!NE31,'raw 1'!GE31),"")</f>
        <v>WA</v>
      </c>
      <c r="GH32" s="9">
        <f>if('raw 1'!GF31&lt;&gt;"x",if('raw 1'!GF31="OK",'raw 1'!NF31,'raw 1'!GF31),"")</f>
        <v>1</v>
      </c>
      <c r="GI32" s="9">
        <f>if('raw 1'!GG31&lt;&gt;"x",if('raw 1'!GG31="OK",'raw 1'!NG31,'raw 1'!GG31),"")</f>
        <v>1</v>
      </c>
      <c r="GJ32" s="9">
        <f>if('raw 1'!GH31&lt;&gt;"x",if('raw 1'!GH31="OK",'raw 1'!NH31,'raw 1'!GH31),"")</f>
        <v>1</v>
      </c>
      <c r="GK32" s="9">
        <f>if('raw 1'!GI31&lt;&gt;"x",if('raw 1'!GI31="OK",'raw 1'!NI31,'raw 1'!GI31),"")</f>
        <v>1</v>
      </c>
      <c r="GL32" s="9">
        <f>if('raw 1'!GJ31&lt;&gt;"x",if('raw 1'!GJ31="OK",'raw 1'!NJ31,'raw 1'!GJ31),"")</f>
        <v>1</v>
      </c>
      <c r="GM32" s="9" t="str">
        <f>if('raw 1'!GK31&lt;&gt;"x",if('raw 1'!GK31="OK",'raw 1'!NK31,'raw 1'!GK31),"")</f>
        <v>WA</v>
      </c>
      <c r="GN32" s="9" t="str">
        <f>if('raw 1'!GL31&lt;&gt;"x",if('raw 1'!GL31="OK",'raw 1'!NL31,'raw 1'!GL31),"")</f>
        <v>WA</v>
      </c>
      <c r="GO32" s="9" t="str">
        <f>if('raw 1'!GM31&lt;&gt;"x",if('raw 1'!GM31="OK",'raw 1'!NM31,'raw 1'!GM31),"")</f>
        <v>WA</v>
      </c>
      <c r="GP32" s="9" t="str">
        <f>if('raw 1'!GN31&lt;&gt;"x",if('raw 1'!GN31="OK",'raw 1'!NN31,'raw 1'!GN31),"")</f>
        <v>WA</v>
      </c>
      <c r="GQ32" s="9" t="str">
        <f>if('raw 1'!GO31&lt;&gt;"x",if('raw 1'!GO31="OK",'raw 1'!NO31,'raw 1'!GO31),"")</f>
        <v>WA</v>
      </c>
      <c r="GR32" s="9" t="str">
        <f>if('raw 1'!GP31&lt;&gt;"x",if('raw 1'!GP31="OK",'raw 1'!NP31,'raw 1'!GP31),"")</f>
        <v>WA</v>
      </c>
      <c r="GS32" s="9" t="str">
        <f>if('raw 1'!GQ31&lt;&gt;"x",if('raw 1'!GQ31="OK",'raw 1'!NQ31,'raw 1'!GQ31),"")</f>
        <v>WA</v>
      </c>
      <c r="GT32" s="9" t="str">
        <f>if('raw 1'!GR31&lt;&gt;"x",if('raw 1'!GR31="OK",'raw 1'!NR31,'raw 1'!GR31),"")</f>
        <v>WA</v>
      </c>
      <c r="GU32" s="9" t="str">
        <f>if('raw 1'!GS31&lt;&gt;"x",if('raw 1'!GS31="OK",'raw 1'!NS31,'raw 1'!GS31),"")</f>
        <v/>
      </c>
    </row>
    <row r="33">
      <c r="A33" s="5"/>
      <c r="B33" s="5"/>
      <c r="C33" s="5" t="str">
        <f>if(B33="d","diskv. iz ciklusa",if(B33="d1","diskv. iz kruga",if($E33="ODOBREN",(if(countif(H:H,"="&amp;H33)=1,countif(H:H,"&gt;"&amp;H33)+1,concatenate(countif(H:H,"&gt;"&amp;H33)+1," - ",countif(H:H,"&gt;="&amp;H33)))),empty)))</f>
        <v>29 - 31</v>
      </c>
      <c r="D33" s="6" t="str">
        <f>'raw 1'!B32</f>
        <v>aleksami</v>
      </c>
      <c r="E33" s="6" t="str">
        <f>'raw 1'!F32</f>
        <v>ODOBREN</v>
      </c>
      <c r="F33" s="6" t="str">
        <f>if($E33="ODOBREN",'raw 1'!C32,"")</f>
        <v>Aleksa</v>
      </c>
      <c r="G33" s="6" t="str">
        <f>if($E33="ODOBREN",'raw 1'!D32,"")</f>
        <v>Miljković</v>
      </c>
      <c r="H33" s="7">
        <f>if($E33="ODOBREN",I33,empty)</f>
        <v>134</v>
      </c>
      <c r="I33" s="7">
        <f>if(B33&lt;&gt;"d",IF(M33 = "A", SUM(R33:T33), SUM(O33:Q33)),empty)</f>
        <v>134</v>
      </c>
      <c r="J33" s="6" t="str">
        <f>if($E33="ODOBREN",'raw 1'!G32,"")</f>
        <v>Stari grad</v>
      </c>
      <c r="K33" s="6" t="str">
        <f>if($E33="ODOBREN",'raw 1'!H32,"")</f>
        <v>Matematička gimnazija</v>
      </c>
      <c r="L33" s="6" t="str">
        <f>if($E33="ODOBREN",'raw 1'!I32,"")</f>
        <v>IV</v>
      </c>
      <c r="M33" s="6" t="str">
        <f>if($E33="ODOBREN",'raw 1'!J32,"")</f>
        <v>A</v>
      </c>
      <c r="N33" s="6" t="str">
        <f>if($E33="ODOBREN",'raw 1'!K33,"")</f>
        <v>Ana Pašalić</v>
      </c>
      <c r="O33" s="8" t="str">
        <f>'raw 1'!M32</f>
        <v>-</v>
      </c>
      <c r="P33" s="9" t="str">
        <f>'raw 1'!N32</f>
        <v>-</v>
      </c>
      <c r="Q33" s="9" t="str">
        <f>'raw 1'!O32</f>
        <v>-</v>
      </c>
      <c r="R33" s="9">
        <f>'raw 1'!P32</f>
        <v>100</v>
      </c>
      <c r="S33" s="9">
        <f>'raw 1'!Q32</f>
        <v>0</v>
      </c>
      <c r="T33" s="9">
        <f>'raw 1'!R32</f>
        <v>34</v>
      </c>
      <c r="U33" s="9" t="str">
        <f>if('raw 1'!S32&lt;&gt;"x",if('raw 1'!S32="OK",'raw 1'!GS32,'raw 1'!S32),"")</f>
        <v/>
      </c>
      <c r="V33" s="9" t="str">
        <f>if('raw 1'!T32&lt;&gt;"x",if('raw 1'!T32="OK",'raw 1'!GT32,'raw 1'!T32),"")</f>
        <v/>
      </c>
      <c r="W33" s="9" t="str">
        <f>if('raw 1'!U32&lt;&gt;"x",if('raw 1'!U32="OK",'raw 1'!GU32,'raw 1'!U32),"")</f>
        <v>-</v>
      </c>
      <c r="X33" s="9" t="str">
        <f>if('raw 1'!V32&lt;&gt;"x",if('raw 1'!V32="OK",'raw 1'!GV32,'raw 1'!V32),"")</f>
        <v>-</v>
      </c>
      <c r="Y33" s="9" t="str">
        <f>if('raw 1'!W32&lt;&gt;"x",if('raw 1'!W32="OK",'raw 1'!GW32,'raw 1'!W32),"")</f>
        <v>-</v>
      </c>
      <c r="Z33" s="9" t="str">
        <f>if('raw 1'!X32&lt;&gt;"x",if('raw 1'!X32="OK",'raw 1'!GX32,'raw 1'!X32),"")</f>
        <v>-</v>
      </c>
      <c r="AA33" s="9" t="str">
        <f>if('raw 1'!Y32&lt;&gt;"x",if('raw 1'!Y32="OK",'raw 1'!GY32,'raw 1'!Y32),"")</f>
        <v>-</v>
      </c>
      <c r="AB33" s="9" t="str">
        <f>if('raw 1'!Z32&lt;&gt;"x",if('raw 1'!Z32="OK",'raw 1'!GZ32,'raw 1'!Z32),"")</f>
        <v>-</v>
      </c>
      <c r="AC33" s="9" t="str">
        <f>if('raw 1'!AA32&lt;&gt;"x",if('raw 1'!AA32="OK",'raw 1'!HA32,'raw 1'!AA32),"")</f>
        <v>-</v>
      </c>
      <c r="AD33" s="9" t="str">
        <f>if('raw 1'!AB32&lt;&gt;"x",if('raw 1'!AB32="OK",'raw 1'!HB32,'raw 1'!AB32),"")</f>
        <v>-</v>
      </c>
      <c r="AE33" s="9" t="str">
        <f>if('raw 1'!AC32&lt;&gt;"x",if('raw 1'!AC32="OK",'raw 1'!HC32,'raw 1'!AC32),"")</f>
        <v>-</v>
      </c>
      <c r="AF33" s="9" t="str">
        <f>if('raw 1'!AD32&lt;&gt;"x",if('raw 1'!AD32="OK",'raw 1'!HD32,'raw 1'!AD32),"")</f>
        <v>-</v>
      </c>
      <c r="AG33" s="9" t="str">
        <f>if('raw 1'!AE32&lt;&gt;"x",if('raw 1'!AE32="OK",'raw 1'!HE32,'raw 1'!AE32),"")</f>
        <v>-</v>
      </c>
      <c r="AH33" s="9" t="str">
        <f>if('raw 1'!AF32&lt;&gt;"x",if('raw 1'!AF32="OK",'raw 1'!HF32,'raw 1'!AF32),"")</f>
        <v>-</v>
      </c>
      <c r="AI33" s="9" t="str">
        <f>if('raw 1'!AG32&lt;&gt;"x",if('raw 1'!AG32="OK",'raw 1'!HG32,'raw 1'!AG32),"")</f>
        <v>-</v>
      </c>
      <c r="AJ33" s="9" t="str">
        <f>if('raw 1'!AH32&lt;&gt;"x",if('raw 1'!AH32="OK",'raw 1'!HH32,'raw 1'!AH32),"")</f>
        <v>-</v>
      </c>
      <c r="AK33" s="9" t="str">
        <f>if('raw 1'!AI32&lt;&gt;"x",if('raw 1'!AI32="OK",'raw 1'!HI32,'raw 1'!AI32),"")</f>
        <v>-</v>
      </c>
      <c r="AL33" s="9" t="str">
        <f>if('raw 1'!AJ32&lt;&gt;"x",if('raw 1'!AJ32="OK",'raw 1'!HJ32,'raw 1'!AJ32),"")</f>
        <v>-</v>
      </c>
      <c r="AM33" s="9" t="str">
        <f>if('raw 1'!AK32&lt;&gt;"x",if('raw 1'!AK32="OK",'raw 1'!HK32,'raw 1'!AK32),"")</f>
        <v>-</v>
      </c>
      <c r="AN33" s="9" t="str">
        <f>if('raw 1'!AL32&lt;&gt;"x",if('raw 1'!AL32="OK",'raw 1'!HL32,'raw 1'!AL32),"")</f>
        <v>-</v>
      </c>
      <c r="AO33" s="9" t="str">
        <f>if('raw 1'!AM32&lt;&gt;"x",if('raw 1'!AM32="OK",'raw 1'!HM32,'raw 1'!AM32),"")</f>
        <v>-</v>
      </c>
      <c r="AP33" s="9" t="str">
        <f>if('raw 1'!AN32&lt;&gt;"x",if('raw 1'!AN32="OK",'raw 1'!HN32,'raw 1'!AN32),"")</f>
        <v>-</v>
      </c>
      <c r="AQ33" s="9" t="str">
        <f>if('raw 1'!AO32&lt;&gt;"x",if('raw 1'!AO32="OK",'raw 1'!HO32,'raw 1'!AO32),"")</f>
        <v>-</v>
      </c>
      <c r="AR33" s="9" t="str">
        <f>if('raw 1'!AP32&lt;&gt;"x",if('raw 1'!AP32="OK",'raw 1'!HP32,'raw 1'!AP32),"")</f>
        <v>-</v>
      </c>
      <c r="AS33" s="9" t="str">
        <f>if('raw 1'!AQ32&lt;&gt;"x",if('raw 1'!AQ32="OK",'raw 1'!HQ32,'raw 1'!AQ32),"")</f>
        <v>-</v>
      </c>
      <c r="AT33" s="9" t="str">
        <f>if('raw 1'!AR32&lt;&gt;"x",if('raw 1'!AR32="OK",'raw 1'!HR32,'raw 1'!AR32),"")</f>
        <v>-</v>
      </c>
      <c r="AU33" s="9" t="str">
        <f>if('raw 1'!AS32&lt;&gt;"x",if('raw 1'!AS32="OK",'raw 1'!HS32,'raw 1'!AS32),"")</f>
        <v>-</v>
      </c>
      <c r="AV33" s="9" t="str">
        <f>if('raw 1'!AT32&lt;&gt;"x",if('raw 1'!AT32="OK",'raw 1'!HT32,'raw 1'!AT32),"")</f>
        <v>-</v>
      </c>
      <c r="AW33" s="9" t="str">
        <f>if('raw 1'!AU32&lt;&gt;"x",if('raw 1'!AU32="OK",'raw 1'!HU32,'raw 1'!AU32),"")</f>
        <v>-</v>
      </c>
      <c r="AX33" s="9" t="str">
        <f>if('raw 1'!AV32&lt;&gt;"x",if('raw 1'!AV32="OK",'raw 1'!HV32,'raw 1'!AV32),"")</f>
        <v>-</v>
      </c>
      <c r="AY33" s="9" t="str">
        <f>if('raw 1'!AW32&lt;&gt;"x",if('raw 1'!AW32="OK",'raw 1'!HW32,'raw 1'!AW32),"")</f>
        <v>-</v>
      </c>
      <c r="AZ33" s="9" t="str">
        <f>if('raw 1'!AX32&lt;&gt;"x",if('raw 1'!AX32="OK",'raw 1'!HX32,'raw 1'!AX32),"")</f>
        <v>-</v>
      </c>
      <c r="BA33" s="9" t="str">
        <f>if('raw 1'!AY32&lt;&gt;"x",if('raw 1'!AY32="OK",'raw 1'!HY32,'raw 1'!AY32),"")</f>
        <v>-</v>
      </c>
      <c r="BB33" s="9" t="str">
        <f>if('raw 1'!AZ32&lt;&gt;"x",if('raw 1'!AZ32="OK",'raw 1'!HZ32,'raw 1'!AZ32),"")</f>
        <v>-</v>
      </c>
      <c r="BC33" s="9" t="str">
        <f>if('raw 1'!BA32&lt;&gt;"x",if('raw 1'!BA32="OK",'raw 1'!IA32,'raw 1'!BA32),"")</f>
        <v>-</v>
      </c>
      <c r="BD33" s="9" t="str">
        <f>if('raw 1'!BB32&lt;&gt;"x",if('raw 1'!BB32="OK",'raw 1'!IB32,'raw 1'!BB32),"")</f>
        <v>-</v>
      </c>
      <c r="BE33" s="9" t="str">
        <f>if('raw 1'!BC32&lt;&gt;"x",if('raw 1'!BC32="OK",'raw 1'!IC32,'raw 1'!BC32),"")</f>
        <v>-</v>
      </c>
      <c r="BF33" s="9" t="str">
        <f>if('raw 1'!BD32&lt;&gt;"x",if('raw 1'!BD32="OK",'raw 1'!ID32,'raw 1'!BD32),"")</f>
        <v>-</v>
      </c>
      <c r="BG33" s="9" t="str">
        <f>if('raw 1'!BE32&lt;&gt;"x",if('raw 1'!BE32="OK",'raw 1'!IE32,'raw 1'!BE32),"")</f>
        <v>-</v>
      </c>
      <c r="BH33" s="9" t="str">
        <f>if('raw 1'!BF32&lt;&gt;"x",if('raw 1'!BF32="OK",'raw 1'!IF32,'raw 1'!BF32),"")</f>
        <v>-</v>
      </c>
      <c r="BI33" s="9" t="str">
        <f>if('raw 1'!BG32&lt;&gt;"x",if('raw 1'!BG32="OK",'raw 1'!IG32,'raw 1'!BG32),"")</f>
        <v>-</v>
      </c>
      <c r="BJ33" s="9" t="str">
        <f>if('raw 1'!BH32&lt;&gt;"x",if('raw 1'!BH32="OK",'raw 1'!IH32,'raw 1'!BH32),"")</f>
        <v>-</v>
      </c>
      <c r="BK33" s="9" t="str">
        <f>if('raw 1'!BI32&lt;&gt;"x",if('raw 1'!BI32="OK",'raw 1'!II32,'raw 1'!BI32),"")</f>
        <v>-</v>
      </c>
      <c r="BL33" s="9" t="str">
        <f>if('raw 1'!BJ32&lt;&gt;"x",if('raw 1'!BJ32="OK",'raw 1'!IJ32,'raw 1'!BJ32),"")</f>
        <v>-</v>
      </c>
      <c r="BM33" s="9" t="str">
        <f>if('raw 1'!BK32&lt;&gt;"x",if('raw 1'!BK32="OK",'raw 1'!IK32,'raw 1'!BK32),"")</f>
        <v/>
      </c>
      <c r="BN33" s="9" t="str">
        <f>if('raw 1'!BL32&lt;&gt;"x",if('raw 1'!BL32="OK",'raw 1'!IL32,'raw 1'!BL32),"")</f>
        <v>-</v>
      </c>
      <c r="BO33" s="9" t="str">
        <f>if('raw 1'!BM32&lt;&gt;"x",if('raw 1'!BM32="OK",'raw 1'!IM32,'raw 1'!BM32),"")</f>
        <v>-</v>
      </c>
      <c r="BP33" s="9" t="str">
        <f>if('raw 1'!BN32&lt;&gt;"x",if('raw 1'!BN32="OK",'raw 1'!IN32,'raw 1'!BN32),"")</f>
        <v>-</v>
      </c>
      <c r="BQ33" s="9" t="str">
        <f>if('raw 1'!BO32&lt;&gt;"x",if('raw 1'!BO32="OK",'raw 1'!IO32,'raw 1'!BO32),"")</f>
        <v>-</v>
      </c>
      <c r="BR33" s="9" t="str">
        <f>if('raw 1'!BP32&lt;&gt;"x",if('raw 1'!BP32="OK",'raw 1'!IP32,'raw 1'!BP32),"")</f>
        <v>-</v>
      </c>
      <c r="BS33" s="9" t="str">
        <f>if('raw 1'!BQ32&lt;&gt;"x",if('raw 1'!BQ32="OK",'raw 1'!IQ32,'raw 1'!BQ32),"")</f>
        <v>-</v>
      </c>
      <c r="BT33" s="9" t="str">
        <f>if('raw 1'!BR32&lt;&gt;"x",if('raw 1'!BR32="OK",'raw 1'!IR32,'raw 1'!BR32),"")</f>
        <v>-</v>
      </c>
      <c r="BU33" s="9" t="str">
        <f>if('raw 1'!BS32&lt;&gt;"x",if('raw 1'!BS32="OK",'raw 1'!IS32,'raw 1'!BS32),"")</f>
        <v>-</v>
      </c>
      <c r="BV33" s="9" t="str">
        <f>if('raw 1'!BT32&lt;&gt;"x",if('raw 1'!BT32="OK",'raw 1'!IT32,'raw 1'!BT32),"")</f>
        <v>-</v>
      </c>
      <c r="BW33" s="9" t="str">
        <f>if('raw 1'!BU32&lt;&gt;"x",if('raw 1'!BU32="OK",'raw 1'!IU32,'raw 1'!BU32),"")</f>
        <v>-</v>
      </c>
      <c r="BX33" s="9" t="str">
        <f>if('raw 1'!BV32&lt;&gt;"x",if('raw 1'!BV32="OK",'raw 1'!IV32,'raw 1'!BV32),"")</f>
        <v>-</v>
      </c>
      <c r="BY33" s="9" t="str">
        <f>if('raw 1'!BW32&lt;&gt;"x",if('raw 1'!BW32="OK",'raw 1'!IW32,'raw 1'!BW32),"")</f>
        <v>-</v>
      </c>
      <c r="BZ33" s="9" t="str">
        <f>if('raw 1'!BX32&lt;&gt;"x",if('raw 1'!BX32="OK",'raw 1'!IX32,'raw 1'!BX32),"")</f>
        <v>-</v>
      </c>
      <c r="CA33" s="9" t="str">
        <f>if('raw 1'!BY32&lt;&gt;"x",if('raw 1'!BY32="OK",'raw 1'!IY32,'raw 1'!BY32),"")</f>
        <v>-</v>
      </c>
      <c r="CB33" s="9" t="str">
        <f>if('raw 1'!BZ32&lt;&gt;"x",if('raw 1'!BZ32="OK",'raw 1'!IZ32,'raw 1'!BZ32),"")</f>
        <v>-</v>
      </c>
      <c r="CC33" s="9" t="str">
        <f>if('raw 1'!CA32&lt;&gt;"x",if('raw 1'!CA32="OK",'raw 1'!JA32,'raw 1'!CA32),"")</f>
        <v>-</v>
      </c>
      <c r="CD33" s="9" t="str">
        <f>if('raw 1'!CB32&lt;&gt;"x",if('raw 1'!CB32="OK",'raw 1'!JB32,'raw 1'!CB32),"")</f>
        <v>-</v>
      </c>
      <c r="CE33" s="9" t="str">
        <f>if('raw 1'!CC32&lt;&gt;"x",if('raw 1'!CC32="OK",'raw 1'!JC32,'raw 1'!CC32),"")</f>
        <v>-</v>
      </c>
      <c r="CF33" s="9" t="str">
        <f>if('raw 1'!CD32&lt;&gt;"x",if('raw 1'!CD32="OK",'raw 1'!JD32,'raw 1'!CD32),"")</f>
        <v>-</v>
      </c>
      <c r="CG33" s="9" t="str">
        <f>if('raw 1'!CE32&lt;&gt;"x",if('raw 1'!CE32="OK",'raw 1'!JE32,'raw 1'!CE32),"")</f>
        <v>-</v>
      </c>
      <c r="CH33" s="9" t="str">
        <f>if('raw 1'!CF32&lt;&gt;"x",if('raw 1'!CF32="OK",'raw 1'!JF32,'raw 1'!CF32),"")</f>
        <v>-</v>
      </c>
      <c r="CI33" s="9" t="str">
        <f>if('raw 1'!CG32&lt;&gt;"x",if('raw 1'!CG32="OK",'raw 1'!JG32,'raw 1'!CG32),"")</f>
        <v>-</v>
      </c>
      <c r="CJ33" s="9" t="str">
        <f>if('raw 1'!CH32&lt;&gt;"x",if('raw 1'!CH32="OK",'raw 1'!JH32,'raw 1'!CH32),"")</f>
        <v>-</v>
      </c>
      <c r="CK33" s="9" t="str">
        <f>if('raw 1'!CI32&lt;&gt;"x",if('raw 1'!CI32="OK",'raw 1'!JI32,'raw 1'!CI32),"")</f>
        <v>-</v>
      </c>
      <c r="CL33" s="9" t="str">
        <f>if('raw 1'!CJ32&lt;&gt;"x",if('raw 1'!CJ32="OK",'raw 1'!JJ32,'raw 1'!CJ32),"")</f>
        <v>-</v>
      </c>
      <c r="CM33" s="9" t="str">
        <f>if('raw 1'!CK32&lt;&gt;"x",if('raw 1'!CK32="OK",'raw 1'!JK32,'raw 1'!CK32),"")</f>
        <v>-</v>
      </c>
      <c r="CN33" s="9" t="str">
        <f>if('raw 1'!CL32&lt;&gt;"x",if('raw 1'!CL32="OK",'raw 1'!JL32,'raw 1'!CL32),"")</f>
        <v>-</v>
      </c>
      <c r="CO33" s="9" t="str">
        <f>if('raw 1'!CM32&lt;&gt;"x",if('raw 1'!CM32="OK",'raw 1'!JM32,'raw 1'!CM32),"")</f>
        <v>-</v>
      </c>
      <c r="CP33" s="9" t="str">
        <f>if('raw 1'!CN32&lt;&gt;"x",if('raw 1'!CN32="OK",'raw 1'!JN32,'raw 1'!CN32),"")</f>
        <v>-</v>
      </c>
      <c r="CQ33" s="9" t="str">
        <f>if('raw 1'!CO32&lt;&gt;"x",if('raw 1'!CO32="OK",'raw 1'!JO32,'raw 1'!CO32),"")</f>
        <v>-</v>
      </c>
      <c r="CR33" s="9" t="str">
        <f>if('raw 1'!CP32&lt;&gt;"x",if('raw 1'!CP32="OK",'raw 1'!JP32,'raw 1'!CP32),"")</f>
        <v>-</v>
      </c>
      <c r="CS33" s="9" t="str">
        <f>if('raw 1'!CQ32&lt;&gt;"x",if('raw 1'!CQ32="OK",'raw 1'!JQ32,'raw 1'!CQ32),"")</f>
        <v>-</v>
      </c>
      <c r="CT33" s="9" t="str">
        <f>if('raw 1'!CR32&lt;&gt;"x",if('raw 1'!CR32="OK",'raw 1'!JR32,'raw 1'!CR32),"")</f>
        <v>-</v>
      </c>
      <c r="CU33" s="9" t="str">
        <f>if('raw 1'!CS32&lt;&gt;"x",if('raw 1'!CS32="OK",'raw 1'!JS32,'raw 1'!CS32),"")</f>
        <v/>
      </c>
      <c r="CV33" s="9" t="str">
        <f>if('raw 1'!CT32&lt;&gt;"x",if('raw 1'!CT32="OK",'raw 1'!JT32,'raw 1'!CT32),"")</f>
        <v>-</v>
      </c>
      <c r="CW33" s="9" t="str">
        <f>if('raw 1'!CU32&lt;&gt;"x",if('raw 1'!CU32="OK",'raw 1'!JU32,'raw 1'!CU32),"")</f>
        <v>-</v>
      </c>
      <c r="CX33" s="9" t="str">
        <f>if('raw 1'!CV32&lt;&gt;"x",if('raw 1'!CV32="OK",'raw 1'!JV32,'raw 1'!CV32),"")</f>
        <v>-</v>
      </c>
      <c r="CY33" s="9" t="str">
        <f>if('raw 1'!CW32&lt;&gt;"x",if('raw 1'!CW32="OK",'raw 1'!JW32,'raw 1'!CW32),"")</f>
        <v>-</v>
      </c>
      <c r="CZ33" s="9" t="str">
        <f>if('raw 1'!CX32&lt;&gt;"x",if('raw 1'!CX32="OK",'raw 1'!JX32,'raw 1'!CX32),"")</f>
        <v>-</v>
      </c>
      <c r="DA33" s="9" t="str">
        <f>if('raw 1'!CY32&lt;&gt;"x",if('raw 1'!CY32="OK",'raw 1'!JY32,'raw 1'!CY32),"")</f>
        <v>-</v>
      </c>
      <c r="DB33" s="9" t="str">
        <f>if('raw 1'!CZ32&lt;&gt;"x",if('raw 1'!CZ32="OK",'raw 1'!JZ32,'raw 1'!CZ32),"")</f>
        <v>-</v>
      </c>
      <c r="DC33" s="9" t="str">
        <f>if('raw 1'!DA32&lt;&gt;"x",if('raw 1'!DA32="OK",'raw 1'!KA32,'raw 1'!DA32),"")</f>
        <v>-</v>
      </c>
      <c r="DD33" s="9" t="str">
        <f>if('raw 1'!DB32&lt;&gt;"x",if('raw 1'!DB32="OK",'raw 1'!KB32,'raw 1'!DB32),"")</f>
        <v>-</v>
      </c>
      <c r="DE33" s="9" t="str">
        <f>if('raw 1'!DC32&lt;&gt;"x",if('raw 1'!DC32="OK",'raw 1'!KC32,'raw 1'!DC32),"")</f>
        <v>-</v>
      </c>
      <c r="DF33" s="9" t="str">
        <f>if('raw 1'!DD32&lt;&gt;"x",if('raw 1'!DD32="OK",'raw 1'!KD32,'raw 1'!DD32),"")</f>
        <v>-</v>
      </c>
      <c r="DG33" s="9" t="str">
        <f>if('raw 1'!DE32&lt;&gt;"x",if('raw 1'!DE32="OK",'raw 1'!KE32,'raw 1'!DE32),"")</f>
        <v>-</v>
      </c>
      <c r="DH33" s="9" t="str">
        <f>if('raw 1'!DF32&lt;&gt;"x",if('raw 1'!DF32="OK",'raw 1'!KF32,'raw 1'!DF32),"")</f>
        <v>-</v>
      </c>
      <c r="DI33" s="9" t="str">
        <f>if('raw 1'!DG32&lt;&gt;"x",if('raw 1'!DG32="OK",'raw 1'!KG32,'raw 1'!DG32),"")</f>
        <v>-</v>
      </c>
      <c r="DJ33" s="9" t="str">
        <f>if('raw 1'!DH32&lt;&gt;"x",if('raw 1'!DH32="OK",'raw 1'!KH32,'raw 1'!DH32),"")</f>
        <v>-</v>
      </c>
      <c r="DK33" s="9" t="str">
        <f>if('raw 1'!DI32&lt;&gt;"x",if('raw 1'!DI32="OK",'raw 1'!KI32,'raw 1'!DI32),"")</f>
        <v>-</v>
      </c>
      <c r="DL33" s="9" t="str">
        <f>if('raw 1'!DJ32&lt;&gt;"x",if('raw 1'!DJ32="OK",'raw 1'!KJ32,'raw 1'!DJ32),"")</f>
        <v>-</v>
      </c>
      <c r="DM33" s="9" t="str">
        <f>if('raw 1'!DK32&lt;&gt;"x",if('raw 1'!DK32="OK",'raw 1'!KK32,'raw 1'!DK32),"")</f>
        <v>-</v>
      </c>
      <c r="DN33" s="9" t="str">
        <f>if('raw 1'!DL32&lt;&gt;"x",if('raw 1'!DL32="OK",'raw 1'!KL32,'raw 1'!DL32),"")</f>
        <v>-</v>
      </c>
      <c r="DO33" s="9" t="str">
        <f>if('raw 1'!DM32&lt;&gt;"x",if('raw 1'!DM32="OK",'raw 1'!KM32,'raw 1'!DM32),"")</f>
        <v>-</v>
      </c>
      <c r="DP33" s="9" t="str">
        <f>if('raw 1'!DN32&lt;&gt;"x",if('raw 1'!DN32="OK",'raw 1'!KN32,'raw 1'!DN32),"")</f>
        <v>-</v>
      </c>
      <c r="DQ33" s="9" t="str">
        <f>if('raw 1'!DO32&lt;&gt;"x",if('raw 1'!DO32="OK",'raw 1'!KO32,'raw 1'!DO32),"")</f>
        <v>-</v>
      </c>
      <c r="DR33" s="9" t="str">
        <f>if('raw 1'!DP32&lt;&gt;"x",if('raw 1'!DP32="OK",'raw 1'!KP32,'raw 1'!DP32),"")</f>
        <v>-</v>
      </c>
      <c r="DS33" s="9" t="str">
        <f>if('raw 1'!DQ32&lt;&gt;"x",if('raw 1'!DQ32="OK",'raw 1'!KQ32,'raw 1'!DQ32),"")</f>
        <v>-</v>
      </c>
      <c r="DT33" s="9" t="str">
        <f>if('raw 1'!DR32&lt;&gt;"x",if('raw 1'!DR32="OK",'raw 1'!KR32,'raw 1'!DR32),"")</f>
        <v>-</v>
      </c>
      <c r="DU33" s="9" t="str">
        <f>if('raw 1'!DS32&lt;&gt;"x",if('raw 1'!DS32="OK",'raw 1'!KS32,'raw 1'!DS32),"")</f>
        <v>-</v>
      </c>
      <c r="DV33" s="9" t="str">
        <f>if('raw 1'!DT32&lt;&gt;"x",if('raw 1'!DT32="OK",'raw 1'!KT32,'raw 1'!DT32),"")</f>
        <v>-</v>
      </c>
      <c r="DW33" s="9" t="str">
        <f>if('raw 1'!DU32&lt;&gt;"x",if('raw 1'!DU32="OK",'raw 1'!KU32,'raw 1'!DU32),"")</f>
        <v>-</v>
      </c>
      <c r="DX33" s="9" t="str">
        <f>if('raw 1'!DV32&lt;&gt;"x",if('raw 1'!DV32="OK",'raw 1'!KV32,'raw 1'!DV32),"")</f>
        <v>-</v>
      </c>
      <c r="DY33" s="9" t="str">
        <f>if('raw 1'!DW32&lt;&gt;"x",if('raw 1'!DW32="OK",'raw 1'!KW32,'raw 1'!DW32),"")</f>
        <v>-</v>
      </c>
      <c r="DZ33" s="9" t="str">
        <f>if('raw 1'!DX32&lt;&gt;"x",if('raw 1'!DX32="OK",'raw 1'!KX32,'raw 1'!DX32),"")</f>
        <v>-</v>
      </c>
      <c r="EA33" s="9" t="str">
        <f>if('raw 1'!DY32&lt;&gt;"x",if('raw 1'!DY32="OK",'raw 1'!KY32,'raw 1'!DY32),"")</f>
        <v>-</v>
      </c>
      <c r="EB33" s="9" t="str">
        <f>if('raw 1'!DZ32&lt;&gt;"x",if('raw 1'!DZ32="OK",'raw 1'!KZ32,'raw 1'!DZ32),"")</f>
        <v/>
      </c>
      <c r="EC33" s="9">
        <f>if('raw 1'!EA32&lt;&gt;"x",if('raw 1'!EA32="OK",'raw 1'!LA32,'raw 1'!EA32),"")</f>
        <v>1</v>
      </c>
      <c r="ED33" s="9">
        <f>if('raw 1'!EB32&lt;&gt;"x",if('raw 1'!EB32="OK",'raw 1'!LB32,'raw 1'!EB32),"")</f>
        <v>1</v>
      </c>
      <c r="EE33" s="9">
        <f>if('raw 1'!EC32&lt;&gt;"x",if('raw 1'!EC32="OK",'raw 1'!LC32,'raw 1'!EC32),"")</f>
        <v>1</v>
      </c>
      <c r="EF33" s="9">
        <f>if('raw 1'!ED32&lt;&gt;"x",if('raw 1'!ED32="OK",'raw 1'!LD32,'raw 1'!ED32),"")</f>
        <v>1</v>
      </c>
      <c r="EG33" s="9">
        <f>if('raw 1'!EE32&lt;&gt;"x",if('raw 1'!EE32="OK",'raw 1'!LE32,'raw 1'!EE32),"")</f>
        <v>1</v>
      </c>
      <c r="EH33" s="9">
        <f>if('raw 1'!EF32&lt;&gt;"x",if('raw 1'!EF32="OK",'raw 1'!LF32,'raw 1'!EF32),"")</f>
        <v>1</v>
      </c>
      <c r="EI33" s="9">
        <f>if('raw 1'!EG32&lt;&gt;"x",if('raw 1'!EG32="OK",'raw 1'!LG32,'raw 1'!EG32),"")</f>
        <v>1</v>
      </c>
      <c r="EJ33" s="9">
        <f>if('raw 1'!EH32&lt;&gt;"x",if('raw 1'!EH32="OK",'raw 1'!LH32,'raw 1'!EH32),"")</f>
        <v>1</v>
      </c>
      <c r="EK33" s="9">
        <f>if('raw 1'!EI32&lt;&gt;"x",if('raw 1'!EI32="OK",'raw 1'!LI32,'raw 1'!EI32),"")</f>
        <v>1</v>
      </c>
      <c r="EL33" s="9">
        <f>if('raw 1'!EJ32&lt;&gt;"x",if('raw 1'!EJ32="OK",'raw 1'!LJ32,'raw 1'!EJ32),"")</f>
        <v>1</v>
      </c>
      <c r="EM33" s="9">
        <f>if('raw 1'!EK32&lt;&gt;"x",if('raw 1'!EK32="OK",'raw 1'!LK32,'raw 1'!EK32),"")</f>
        <v>1</v>
      </c>
      <c r="EN33" s="9">
        <f>if('raw 1'!EL32&lt;&gt;"x",if('raw 1'!EL32="OK",'raw 1'!LL32,'raw 1'!EL32),"")</f>
        <v>1</v>
      </c>
      <c r="EO33" s="9">
        <f>if('raw 1'!EM32&lt;&gt;"x",if('raw 1'!EM32="OK",'raw 1'!LM32,'raw 1'!EM32),"")</f>
        <v>1</v>
      </c>
      <c r="EP33" s="9">
        <f>if('raw 1'!EN32&lt;&gt;"x",if('raw 1'!EN32="OK",'raw 1'!LN32,'raw 1'!EN32),"")</f>
        <v>1</v>
      </c>
      <c r="EQ33" s="9">
        <f>if('raw 1'!EO32&lt;&gt;"x",if('raw 1'!EO32="OK",'raw 1'!LO32,'raw 1'!EO32),"")</f>
        <v>1</v>
      </c>
      <c r="ER33" s="9">
        <f>if('raw 1'!EP32&lt;&gt;"x",if('raw 1'!EP32="OK",'raw 1'!LP32,'raw 1'!EP32),"")</f>
        <v>1</v>
      </c>
      <c r="ES33" s="9" t="str">
        <f>if('raw 1'!EQ32&lt;&gt;"x",if('raw 1'!EQ32="OK",'raw 1'!LQ32,'raw 1'!EQ32),"")</f>
        <v/>
      </c>
      <c r="ET33" s="9">
        <f>if('raw 1'!ER32&lt;&gt;"x",if('raw 1'!ER32="OK",'raw 1'!LR32,'raw 1'!ER32),"")</f>
        <v>1</v>
      </c>
      <c r="EU33" s="9" t="str">
        <f>if('raw 1'!ES32&lt;&gt;"x",if('raw 1'!ES32="OK",'raw 1'!LS32,'raw 1'!ES32),"")</f>
        <v>WA</v>
      </c>
      <c r="EV33" s="9" t="str">
        <f>if('raw 1'!ET32&lt;&gt;"x",if('raw 1'!ET32="OK",'raw 1'!LT32,'raw 1'!ET32),"")</f>
        <v>WA</v>
      </c>
      <c r="EW33" s="9" t="str">
        <f>if('raw 1'!EU32&lt;&gt;"x",if('raw 1'!EU32="OK",'raw 1'!LU32,'raw 1'!EU32),"")</f>
        <v>WA</v>
      </c>
      <c r="EX33" s="9" t="str">
        <f>if('raw 1'!EV32&lt;&gt;"x",if('raw 1'!EV32="OK",'raw 1'!LV32,'raw 1'!EV32),"")</f>
        <v>WA</v>
      </c>
      <c r="EY33" s="9" t="str">
        <f>if('raw 1'!EW32&lt;&gt;"x",if('raw 1'!EW32="OK",'raw 1'!LW32,'raw 1'!EW32),"")</f>
        <v>WA</v>
      </c>
      <c r="EZ33" s="9">
        <f>if('raw 1'!EX32&lt;&gt;"x",if('raw 1'!EX32="OK",'raw 1'!LX32,'raw 1'!EX32),"")</f>
        <v>1</v>
      </c>
      <c r="FA33" s="9" t="str">
        <f>if('raw 1'!EY32&lt;&gt;"x",if('raw 1'!EY32="OK",'raw 1'!LY32,'raw 1'!EY32),"")</f>
        <v>WA</v>
      </c>
      <c r="FB33" s="9">
        <f>if('raw 1'!EZ32&lt;&gt;"x",if('raw 1'!EZ32="OK",'raw 1'!LZ32,'raw 1'!EZ32),"")</f>
        <v>1</v>
      </c>
      <c r="FC33" s="9">
        <f>if('raw 1'!FA32&lt;&gt;"x",if('raw 1'!FA32="OK",'raw 1'!MA32,'raw 1'!FA32),"")</f>
        <v>1</v>
      </c>
      <c r="FD33" s="9">
        <f>if('raw 1'!FB32&lt;&gt;"x",if('raw 1'!FB32="OK",'raw 1'!MB32,'raw 1'!FB32),"")</f>
        <v>1</v>
      </c>
      <c r="FE33" s="9">
        <f>if('raw 1'!FC32&lt;&gt;"x",if('raw 1'!FC32="OK",'raw 1'!MC32,'raw 1'!FC32),"")</f>
        <v>1</v>
      </c>
      <c r="FF33" s="9" t="str">
        <f>if('raw 1'!FD32&lt;&gt;"x",if('raw 1'!FD32="OK",'raw 1'!MD32,'raw 1'!FD32),"")</f>
        <v>WA</v>
      </c>
      <c r="FG33" s="9" t="str">
        <f>if('raw 1'!FE32&lt;&gt;"x",if('raw 1'!FE32="OK",'raw 1'!ME32,'raw 1'!FE32),"")</f>
        <v>WA</v>
      </c>
      <c r="FH33" s="9" t="str">
        <f>if('raw 1'!FF32&lt;&gt;"x",if('raw 1'!FF32="OK",'raw 1'!MF32,'raw 1'!FF32),"")</f>
        <v>WA</v>
      </c>
      <c r="FI33" s="9" t="str">
        <f>if('raw 1'!FG32&lt;&gt;"x",if('raw 1'!FG32="OK",'raw 1'!MG32,'raw 1'!FG32),"")</f>
        <v>WA</v>
      </c>
      <c r="FJ33" s="9" t="str">
        <f>if('raw 1'!FH32&lt;&gt;"x",if('raw 1'!FH32="OK",'raw 1'!MH32,'raw 1'!FH32),"")</f>
        <v>WA</v>
      </c>
      <c r="FK33" s="9" t="str">
        <f>if('raw 1'!FI32&lt;&gt;"x",if('raw 1'!FI32="OK",'raw 1'!MI32,'raw 1'!FI32),"")</f>
        <v>WA</v>
      </c>
      <c r="FL33" s="9" t="str">
        <f>if('raw 1'!FJ32&lt;&gt;"x",if('raw 1'!FJ32="OK",'raw 1'!MJ32,'raw 1'!FJ32),"")</f>
        <v>WA</v>
      </c>
      <c r="FM33" s="9" t="str">
        <f>if('raw 1'!FK32&lt;&gt;"x",if('raw 1'!FK32="OK",'raw 1'!MK32,'raw 1'!FK32),"")</f>
        <v>WA</v>
      </c>
      <c r="FN33" s="9" t="str">
        <f>if('raw 1'!FL32&lt;&gt;"x",if('raw 1'!FL32="OK",'raw 1'!ML32,'raw 1'!FL32),"")</f>
        <v>WA</v>
      </c>
      <c r="FO33" s="9" t="str">
        <f>if('raw 1'!FM32&lt;&gt;"x",if('raw 1'!FM32="OK",'raw 1'!MM32,'raw 1'!FM32),"")</f>
        <v>WA</v>
      </c>
      <c r="FP33" s="9" t="str">
        <f>if('raw 1'!FN32&lt;&gt;"x",if('raw 1'!FN32="OK",'raw 1'!MN32,'raw 1'!FN32),"")</f>
        <v>WA</v>
      </c>
      <c r="FQ33" s="9" t="str">
        <f>if('raw 1'!FO32&lt;&gt;"x",if('raw 1'!FO32="OK",'raw 1'!MO32,'raw 1'!FO32),"")</f>
        <v>WA</v>
      </c>
      <c r="FR33" s="9" t="str">
        <f>if('raw 1'!FP32&lt;&gt;"x",if('raw 1'!FP32="OK",'raw 1'!MP32,'raw 1'!FP32),"")</f>
        <v>WA</v>
      </c>
      <c r="FS33" s="9" t="str">
        <f>if('raw 1'!FQ32&lt;&gt;"x",if('raw 1'!FQ32="OK",'raw 1'!MQ32,'raw 1'!FQ32),"")</f>
        <v>WA</v>
      </c>
      <c r="FT33" s="9" t="str">
        <f>if('raw 1'!FR32&lt;&gt;"x",if('raw 1'!FR32="OK",'raw 1'!MR32,'raw 1'!FR32),"")</f>
        <v>WA</v>
      </c>
      <c r="FU33" s="9" t="str">
        <f>if('raw 1'!FS32&lt;&gt;"x",if('raw 1'!FS32="OK",'raw 1'!MS32,'raw 1'!FS32),"")</f>
        <v>WA</v>
      </c>
      <c r="FV33" s="9" t="str">
        <f>if('raw 1'!FT32&lt;&gt;"x",if('raw 1'!FT32="OK",'raw 1'!MT32,'raw 1'!FT32),"")</f>
        <v/>
      </c>
      <c r="FW33" s="9">
        <f>if('raw 1'!FU32&lt;&gt;"x",if('raw 1'!FU32="OK",'raw 1'!MU32,'raw 1'!FU32),"")</f>
        <v>1</v>
      </c>
      <c r="FX33" s="9">
        <f>if('raw 1'!FV32&lt;&gt;"x",if('raw 1'!FV32="OK",'raw 1'!MV32,'raw 1'!FV32),"")</f>
        <v>1</v>
      </c>
      <c r="FY33" s="9">
        <f>if('raw 1'!FW32&lt;&gt;"x",if('raw 1'!FW32="OK",'raw 1'!MW32,'raw 1'!FW32),"")</f>
        <v>1</v>
      </c>
      <c r="FZ33" s="9">
        <f>if('raw 1'!FX32&lt;&gt;"x",if('raw 1'!FX32="OK",'raw 1'!MX32,'raw 1'!FX32),"")</f>
        <v>1</v>
      </c>
      <c r="GA33" s="9">
        <f>if('raw 1'!FY32&lt;&gt;"x",if('raw 1'!FY32="OK",'raw 1'!MY32,'raw 1'!FY32),"")</f>
        <v>1</v>
      </c>
      <c r="GB33" s="9" t="str">
        <f>if('raw 1'!FZ32&lt;&gt;"x",if('raw 1'!FZ32="OK",'raw 1'!MZ32,'raw 1'!FZ32),"")</f>
        <v>WA</v>
      </c>
      <c r="GC33" s="9" t="str">
        <f>if('raw 1'!GA32&lt;&gt;"x",if('raw 1'!GA32="OK",'raw 1'!NA32,'raw 1'!GA32),"")</f>
        <v>WA</v>
      </c>
      <c r="GD33" s="9" t="str">
        <f>if('raw 1'!GB32&lt;&gt;"x",if('raw 1'!GB32="OK",'raw 1'!NB32,'raw 1'!GB32),"")</f>
        <v>WA</v>
      </c>
      <c r="GE33" s="9" t="str">
        <f>if('raw 1'!GC32&lt;&gt;"x",if('raw 1'!GC32="OK",'raw 1'!NC32,'raw 1'!GC32),"")</f>
        <v>WA</v>
      </c>
      <c r="GF33" s="9" t="str">
        <f>if('raw 1'!GD32&lt;&gt;"x",if('raw 1'!GD32="OK",'raw 1'!ND32,'raw 1'!GD32),"")</f>
        <v>WA</v>
      </c>
      <c r="GG33" s="9" t="str">
        <f>if('raw 1'!GE32&lt;&gt;"x",if('raw 1'!GE32="OK",'raw 1'!NE32,'raw 1'!GE32),"")</f>
        <v>WA</v>
      </c>
      <c r="GH33" s="9">
        <f>if('raw 1'!GF32&lt;&gt;"x",if('raw 1'!GF32="OK",'raw 1'!NF32,'raw 1'!GF32),"")</f>
        <v>1</v>
      </c>
      <c r="GI33" s="9">
        <f>if('raw 1'!GG32&lt;&gt;"x",if('raw 1'!GG32="OK",'raw 1'!NG32,'raw 1'!GG32),"")</f>
        <v>1</v>
      </c>
      <c r="GJ33" s="9">
        <f>if('raw 1'!GH32&lt;&gt;"x",if('raw 1'!GH32="OK",'raw 1'!NH32,'raw 1'!GH32),"")</f>
        <v>1</v>
      </c>
      <c r="GK33" s="9">
        <f>if('raw 1'!GI32&lt;&gt;"x",if('raw 1'!GI32="OK",'raw 1'!NI32,'raw 1'!GI32),"")</f>
        <v>1</v>
      </c>
      <c r="GL33" s="9">
        <f>if('raw 1'!GJ32&lt;&gt;"x",if('raw 1'!GJ32="OK",'raw 1'!NJ32,'raw 1'!GJ32),"")</f>
        <v>1</v>
      </c>
      <c r="GM33" s="9" t="str">
        <f>if('raw 1'!GK32&lt;&gt;"x",if('raw 1'!GK32="OK",'raw 1'!NK32,'raw 1'!GK32),"")</f>
        <v>WA</v>
      </c>
      <c r="GN33" s="9" t="str">
        <f>if('raw 1'!GL32&lt;&gt;"x",if('raw 1'!GL32="OK",'raw 1'!NL32,'raw 1'!GL32),"")</f>
        <v>WA</v>
      </c>
      <c r="GO33" s="9" t="str">
        <f>if('raw 1'!GM32&lt;&gt;"x",if('raw 1'!GM32="OK",'raw 1'!NM32,'raw 1'!GM32),"")</f>
        <v>WA</v>
      </c>
      <c r="GP33" s="9" t="str">
        <f>if('raw 1'!GN32&lt;&gt;"x",if('raw 1'!GN32="OK",'raw 1'!NN32,'raw 1'!GN32),"")</f>
        <v>WA</v>
      </c>
      <c r="GQ33" s="9" t="str">
        <f>if('raw 1'!GO32&lt;&gt;"x",if('raw 1'!GO32="OK",'raw 1'!NO32,'raw 1'!GO32),"")</f>
        <v>WA</v>
      </c>
      <c r="GR33" s="9" t="str">
        <f>if('raw 1'!GP32&lt;&gt;"x",if('raw 1'!GP32="OK",'raw 1'!NP32,'raw 1'!GP32),"")</f>
        <v>WA</v>
      </c>
      <c r="GS33" s="9" t="str">
        <f>if('raw 1'!GQ32&lt;&gt;"x",if('raw 1'!GQ32="OK",'raw 1'!NQ32,'raw 1'!GQ32),"")</f>
        <v>WA</v>
      </c>
      <c r="GT33" s="9" t="str">
        <f>if('raw 1'!GR32&lt;&gt;"x",if('raw 1'!GR32="OK",'raw 1'!NR32,'raw 1'!GR32),"")</f>
        <v>WA</v>
      </c>
      <c r="GU33" s="9" t="str">
        <f>if('raw 1'!GS32&lt;&gt;"x",if('raw 1'!GS32="OK",'raw 1'!NS32,'raw 1'!GS32),"")</f>
        <v/>
      </c>
    </row>
    <row r="34">
      <c r="A34" s="5"/>
      <c r="B34" s="5"/>
      <c r="C34" s="5" t="str">
        <f>if(B34="d","diskv. iz ciklusa",if(B34="d1","diskv. iz kruga",if($E34="ODOBREN",(if(countif(H:H,"="&amp;H34)=1,countif(H:H,"&gt;"&amp;H34)+1,concatenate(countif(H:H,"&gt;"&amp;H34)+1," - ",countif(H:H,"&gt;="&amp;H34)))),empty)))</f>
        <v>32 - 33</v>
      </c>
      <c r="D34" s="6" t="str">
        <f>'raw 1'!B33</f>
        <v>mushisgosuuu</v>
      </c>
      <c r="E34" s="6" t="str">
        <f>'raw 1'!F33</f>
        <v>ODOBREN</v>
      </c>
      <c r="F34" s="6" t="str">
        <f>if($E34="ODOBREN",'raw 1'!C33,"")</f>
        <v>Petar</v>
      </c>
      <c r="G34" s="6" t="str">
        <f>if($E34="ODOBREN",'raw 1'!D33,"")</f>
        <v>Vasiljević</v>
      </c>
      <c r="H34" s="7">
        <f>if($E34="ODOBREN",I34,empty)</f>
        <v>131</v>
      </c>
      <c r="I34" s="7">
        <f>if(B34&lt;&gt;"d",IF(M34 = "A", SUM(R34:T34), SUM(O34:Q34)),empty)</f>
        <v>131</v>
      </c>
      <c r="J34" s="6" t="str">
        <f>if($E34="ODOBREN",'raw 1'!G33,"")</f>
        <v>Zaječar</v>
      </c>
      <c r="K34" s="6" t="str">
        <f>if($E34="ODOBREN",'raw 1'!H33,"")</f>
        <v>Gimnazija</v>
      </c>
      <c r="L34" s="6" t="str">
        <f>if($E34="ODOBREN",'raw 1'!I33,"")</f>
        <v>IV</v>
      </c>
      <c r="M34" s="6" t="str">
        <f>if($E34="ODOBREN",'raw 1'!J33,"")</f>
        <v>B</v>
      </c>
      <c r="N34" s="6" t="str">
        <f>if($E34="ODOBREN",'raw 1'!K34,"")</f>
        <v>Јелена Хаџи Пурић</v>
      </c>
      <c r="O34" s="8">
        <f>'raw 1'!M33</f>
        <v>100</v>
      </c>
      <c r="P34" s="9">
        <f>'raw 1'!N33</f>
        <v>12</v>
      </c>
      <c r="Q34" s="9">
        <f>'raw 1'!O33</f>
        <v>19</v>
      </c>
      <c r="R34" s="9" t="str">
        <f>'raw 1'!P33</f>
        <v>-</v>
      </c>
      <c r="S34" s="9" t="str">
        <f>'raw 1'!Q33</f>
        <v>-</v>
      </c>
      <c r="T34" s="9" t="str">
        <f>'raw 1'!R33</f>
        <v>-</v>
      </c>
      <c r="U34" s="9" t="str">
        <f>if('raw 1'!S33&lt;&gt;"x",if('raw 1'!S33="OK",'raw 1'!GS33,'raw 1'!S33),"")</f>
        <v/>
      </c>
      <c r="V34" s="9" t="str">
        <f>if('raw 1'!T33&lt;&gt;"x",if('raw 1'!T33="OK",'raw 1'!GT33,'raw 1'!T33),"")</f>
        <v/>
      </c>
      <c r="W34" s="9">
        <f>if('raw 1'!U33&lt;&gt;"x",if('raw 1'!U33="OK",'raw 1'!GU33,'raw 1'!U33),"")</f>
        <v>1</v>
      </c>
      <c r="X34" s="9">
        <f>if('raw 1'!V33&lt;&gt;"x",if('raw 1'!V33="OK",'raw 1'!GV33,'raw 1'!V33),"")</f>
        <v>1</v>
      </c>
      <c r="Y34" s="9">
        <f>if('raw 1'!W33&lt;&gt;"x",if('raw 1'!W33="OK",'raw 1'!GW33,'raw 1'!W33),"")</f>
        <v>1</v>
      </c>
      <c r="Z34" s="9">
        <f>if('raw 1'!X33&lt;&gt;"x",if('raw 1'!X33="OK",'raw 1'!GX33,'raw 1'!X33),"")</f>
        <v>1</v>
      </c>
      <c r="AA34" s="9">
        <f>if('raw 1'!Y33&lt;&gt;"x",if('raw 1'!Y33="OK",'raw 1'!GY33,'raw 1'!Y33),"")</f>
        <v>1</v>
      </c>
      <c r="AB34" s="9">
        <f>if('raw 1'!Z33&lt;&gt;"x",if('raw 1'!Z33="OK",'raw 1'!GZ33,'raw 1'!Z33),"")</f>
        <v>1</v>
      </c>
      <c r="AC34" s="9">
        <f>if('raw 1'!AA33&lt;&gt;"x",if('raw 1'!AA33="OK",'raw 1'!HA33,'raw 1'!AA33),"")</f>
        <v>1</v>
      </c>
      <c r="AD34" s="9">
        <f>if('raw 1'!AB33&lt;&gt;"x",if('raw 1'!AB33="OK",'raw 1'!HB33,'raw 1'!AB33),"")</f>
        <v>1</v>
      </c>
      <c r="AE34" s="9">
        <f>if('raw 1'!AC33&lt;&gt;"x",if('raw 1'!AC33="OK",'raw 1'!HC33,'raw 1'!AC33),"")</f>
        <v>1</v>
      </c>
      <c r="AF34" s="9">
        <f>if('raw 1'!AD33&lt;&gt;"x",if('raw 1'!AD33="OK",'raw 1'!HD33,'raw 1'!AD33),"")</f>
        <v>1</v>
      </c>
      <c r="AG34" s="9">
        <f>if('raw 1'!AE33&lt;&gt;"x",if('raw 1'!AE33="OK",'raw 1'!HE33,'raw 1'!AE33),"")</f>
        <v>1</v>
      </c>
      <c r="AH34" s="9">
        <f>if('raw 1'!AF33&lt;&gt;"x",if('raw 1'!AF33="OK",'raw 1'!HF33,'raw 1'!AF33),"")</f>
        <v>1</v>
      </c>
      <c r="AI34" s="9">
        <f>if('raw 1'!AG33&lt;&gt;"x",if('raw 1'!AG33="OK",'raw 1'!HG33,'raw 1'!AG33),"")</f>
        <v>1</v>
      </c>
      <c r="AJ34" s="9">
        <f>if('raw 1'!AH33&lt;&gt;"x",if('raw 1'!AH33="OK",'raw 1'!HH33,'raw 1'!AH33),"")</f>
        <v>1</v>
      </c>
      <c r="AK34" s="9">
        <f>if('raw 1'!AI33&lt;&gt;"x",if('raw 1'!AI33="OK",'raw 1'!HI33,'raw 1'!AI33),"")</f>
        <v>1</v>
      </c>
      <c r="AL34" s="9">
        <f>if('raw 1'!AJ33&lt;&gt;"x",if('raw 1'!AJ33="OK",'raw 1'!HJ33,'raw 1'!AJ33),"")</f>
        <v>1</v>
      </c>
      <c r="AM34" s="9">
        <f>if('raw 1'!AK33&lt;&gt;"x",if('raw 1'!AK33="OK",'raw 1'!HK33,'raw 1'!AK33),"")</f>
        <v>1</v>
      </c>
      <c r="AN34" s="9">
        <f>if('raw 1'!AL33&lt;&gt;"x",if('raw 1'!AL33="OK",'raw 1'!HL33,'raw 1'!AL33),"")</f>
        <v>1</v>
      </c>
      <c r="AO34" s="9">
        <f>if('raw 1'!AM33&lt;&gt;"x",if('raw 1'!AM33="OK",'raw 1'!HM33,'raw 1'!AM33),"")</f>
        <v>1</v>
      </c>
      <c r="AP34" s="9">
        <f>if('raw 1'!AN33&lt;&gt;"x",if('raw 1'!AN33="OK",'raw 1'!HN33,'raw 1'!AN33),"")</f>
        <v>1</v>
      </c>
      <c r="AQ34" s="9">
        <f>if('raw 1'!AO33&lt;&gt;"x",if('raw 1'!AO33="OK",'raw 1'!HO33,'raw 1'!AO33),"")</f>
        <v>1</v>
      </c>
      <c r="AR34" s="9">
        <f>if('raw 1'!AP33&lt;&gt;"x",if('raw 1'!AP33="OK",'raw 1'!HP33,'raw 1'!AP33),"")</f>
        <v>1</v>
      </c>
      <c r="AS34" s="9">
        <f>if('raw 1'!AQ33&lt;&gt;"x",if('raw 1'!AQ33="OK",'raw 1'!HQ33,'raw 1'!AQ33),"")</f>
        <v>1</v>
      </c>
      <c r="AT34" s="9">
        <f>if('raw 1'!AR33&lt;&gt;"x",if('raw 1'!AR33="OK",'raw 1'!HR33,'raw 1'!AR33),"")</f>
        <v>1</v>
      </c>
      <c r="AU34" s="9">
        <f>if('raw 1'!AS33&lt;&gt;"x",if('raw 1'!AS33="OK",'raw 1'!HS33,'raw 1'!AS33),"")</f>
        <v>1</v>
      </c>
      <c r="AV34" s="9">
        <f>if('raw 1'!AT33&lt;&gt;"x",if('raw 1'!AT33="OK",'raw 1'!HT33,'raw 1'!AT33),"")</f>
        <v>1</v>
      </c>
      <c r="AW34" s="9">
        <f>if('raw 1'!AU33&lt;&gt;"x",if('raw 1'!AU33="OK",'raw 1'!HU33,'raw 1'!AU33),"")</f>
        <v>1</v>
      </c>
      <c r="AX34" s="9">
        <f>if('raw 1'!AV33&lt;&gt;"x",if('raw 1'!AV33="OK",'raw 1'!HV33,'raw 1'!AV33),"")</f>
        <v>1</v>
      </c>
      <c r="AY34" s="9">
        <f>if('raw 1'!AW33&lt;&gt;"x",if('raw 1'!AW33="OK",'raw 1'!HW33,'raw 1'!AW33),"")</f>
        <v>1</v>
      </c>
      <c r="AZ34" s="9">
        <f>if('raw 1'!AX33&lt;&gt;"x",if('raw 1'!AX33="OK",'raw 1'!HX33,'raw 1'!AX33),"")</f>
        <v>1</v>
      </c>
      <c r="BA34" s="9">
        <f>if('raw 1'!AY33&lt;&gt;"x",if('raw 1'!AY33="OK",'raw 1'!HY33,'raw 1'!AY33),"")</f>
        <v>1</v>
      </c>
      <c r="BB34" s="9">
        <f>if('raw 1'!AZ33&lt;&gt;"x",if('raw 1'!AZ33="OK",'raw 1'!HZ33,'raw 1'!AZ33),"")</f>
        <v>1</v>
      </c>
      <c r="BC34" s="9">
        <f>if('raw 1'!BA33&lt;&gt;"x",if('raw 1'!BA33="OK",'raw 1'!IA33,'raw 1'!BA33),"")</f>
        <v>1</v>
      </c>
      <c r="BD34" s="9">
        <f>if('raw 1'!BB33&lt;&gt;"x",if('raw 1'!BB33="OK",'raw 1'!IB33,'raw 1'!BB33),"")</f>
        <v>1</v>
      </c>
      <c r="BE34" s="9">
        <f>if('raw 1'!BC33&lt;&gt;"x",if('raw 1'!BC33="OK",'raw 1'!IC33,'raw 1'!BC33),"")</f>
        <v>1</v>
      </c>
      <c r="BF34" s="9">
        <f>if('raw 1'!BD33&lt;&gt;"x",if('raw 1'!BD33="OK",'raw 1'!ID33,'raw 1'!BD33),"")</f>
        <v>1</v>
      </c>
      <c r="BG34" s="9">
        <f>if('raw 1'!BE33&lt;&gt;"x",if('raw 1'!BE33="OK",'raw 1'!IE33,'raw 1'!BE33),"")</f>
        <v>1</v>
      </c>
      <c r="BH34" s="9">
        <f>if('raw 1'!BF33&lt;&gt;"x",if('raw 1'!BF33="OK",'raw 1'!IF33,'raw 1'!BF33),"")</f>
        <v>1</v>
      </c>
      <c r="BI34" s="9">
        <f>if('raw 1'!BG33&lt;&gt;"x",if('raw 1'!BG33="OK",'raw 1'!IG33,'raw 1'!BG33),"")</f>
        <v>1</v>
      </c>
      <c r="BJ34" s="9">
        <f>if('raw 1'!BH33&lt;&gt;"x",if('raw 1'!BH33="OK",'raw 1'!IH33,'raw 1'!BH33),"")</f>
        <v>1</v>
      </c>
      <c r="BK34" s="9">
        <f>if('raw 1'!BI33&lt;&gt;"x",if('raw 1'!BI33="OK",'raw 1'!II33,'raw 1'!BI33),"")</f>
        <v>1</v>
      </c>
      <c r="BL34" s="9">
        <f>if('raw 1'!BJ33&lt;&gt;"x",if('raw 1'!BJ33="OK",'raw 1'!IJ33,'raw 1'!BJ33),"")</f>
        <v>1</v>
      </c>
      <c r="BM34" s="9" t="str">
        <f>if('raw 1'!BK33&lt;&gt;"x",if('raw 1'!BK33="OK",'raw 1'!IK33,'raw 1'!BK33),"")</f>
        <v/>
      </c>
      <c r="BN34" s="9">
        <f>if('raw 1'!BL33&lt;&gt;"x",if('raw 1'!BL33="OK",'raw 1'!IL33,'raw 1'!BL33),"")</f>
        <v>1</v>
      </c>
      <c r="BO34" s="9">
        <f>if('raw 1'!BM33&lt;&gt;"x",if('raw 1'!BM33="OK",'raw 1'!IM33,'raw 1'!BM33),"")</f>
        <v>1</v>
      </c>
      <c r="BP34" s="9" t="str">
        <f>if('raw 1'!BN33&lt;&gt;"x",if('raw 1'!BN33="OK",'raw 1'!IN33,'raw 1'!BN33),"")</f>
        <v>WA</v>
      </c>
      <c r="BQ34" s="9">
        <f>if('raw 1'!BO33&lt;&gt;"x",if('raw 1'!BO33="OK",'raw 1'!IO33,'raw 1'!BO33),"")</f>
        <v>1</v>
      </c>
      <c r="BR34" s="9" t="str">
        <f>if('raw 1'!BP33&lt;&gt;"x",if('raw 1'!BP33="OK",'raw 1'!IP33,'raw 1'!BP33),"")</f>
        <v>WA</v>
      </c>
      <c r="BS34" s="9">
        <f>if('raw 1'!BQ33&lt;&gt;"x",if('raw 1'!BQ33="OK",'raw 1'!IQ33,'raw 1'!BQ33),"")</f>
        <v>1</v>
      </c>
      <c r="BT34" s="9" t="str">
        <f>if('raw 1'!BR33&lt;&gt;"x",if('raw 1'!BR33="OK",'raw 1'!IR33,'raw 1'!BR33),"")</f>
        <v>WA</v>
      </c>
      <c r="BU34" s="9">
        <f>if('raw 1'!BS33&lt;&gt;"x",if('raw 1'!BS33="OK",'raw 1'!IS33,'raw 1'!BS33),"")</f>
        <v>1</v>
      </c>
      <c r="BV34" s="9">
        <f>if('raw 1'!BT33&lt;&gt;"x",if('raw 1'!BT33="OK",'raw 1'!IT33,'raw 1'!BT33),"")</f>
        <v>1</v>
      </c>
      <c r="BW34" s="9">
        <f>if('raw 1'!BU33&lt;&gt;"x",if('raw 1'!BU33="OK",'raw 1'!IU33,'raw 1'!BU33),"")</f>
        <v>1</v>
      </c>
      <c r="BX34" s="9">
        <f>if('raw 1'!BV33&lt;&gt;"x",if('raw 1'!BV33="OK",'raw 1'!IV33,'raw 1'!BV33),"")</f>
        <v>1</v>
      </c>
      <c r="BY34" s="9">
        <f>if('raw 1'!BW33&lt;&gt;"x",if('raw 1'!BW33="OK",'raw 1'!IW33,'raw 1'!BW33),"")</f>
        <v>1</v>
      </c>
      <c r="BZ34" s="9">
        <f>if('raw 1'!BX33&lt;&gt;"x",if('raw 1'!BX33="OK",'raw 1'!IX33,'raw 1'!BX33),"")</f>
        <v>1</v>
      </c>
      <c r="CA34" s="9">
        <f>if('raw 1'!BY33&lt;&gt;"x",if('raw 1'!BY33="OK",'raw 1'!IY33,'raw 1'!BY33),"")</f>
        <v>1</v>
      </c>
      <c r="CB34" s="9" t="str">
        <f>if('raw 1'!BZ33&lt;&gt;"x",if('raw 1'!BZ33="OK",'raw 1'!IZ33,'raw 1'!BZ33),"")</f>
        <v>WA</v>
      </c>
      <c r="CC34" s="9" t="str">
        <f>if('raw 1'!CA33&lt;&gt;"x",if('raw 1'!CA33="OK",'raw 1'!JA33,'raw 1'!CA33),"")</f>
        <v>WA</v>
      </c>
      <c r="CD34" s="9" t="str">
        <f>if('raw 1'!CB33&lt;&gt;"x",if('raw 1'!CB33="OK",'raw 1'!JB33,'raw 1'!CB33),"")</f>
        <v>WA</v>
      </c>
      <c r="CE34" s="9" t="str">
        <f>if('raw 1'!CC33&lt;&gt;"x",if('raw 1'!CC33="OK",'raw 1'!JC33,'raw 1'!CC33),"")</f>
        <v>WA</v>
      </c>
      <c r="CF34" s="9" t="str">
        <f>if('raw 1'!CD33&lt;&gt;"x",if('raw 1'!CD33="OK",'raw 1'!JD33,'raw 1'!CD33),"")</f>
        <v>WA</v>
      </c>
      <c r="CG34" s="9" t="str">
        <f>if('raw 1'!CE33&lt;&gt;"x",if('raw 1'!CE33="OK",'raw 1'!JE33,'raw 1'!CE33),"")</f>
        <v>WA</v>
      </c>
      <c r="CH34" s="9" t="str">
        <f>if('raw 1'!CF33&lt;&gt;"x",if('raw 1'!CF33="OK",'raw 1'!JF33,'raw 1'!CF33),"")</f>
        <v>WA</v>
      </c>
      <c r="CI34" s="9" t="str">
        <f>if('raw 1'!CG33&lt;&gt;"x",if('raw 1'!CG33="OK",'raw 1'!JG33,'raw 1'!CG33),"")</f>
        <v>WA</v>
      </c>
      <c r="CJ34" s="9" t="str">
        <f>if('raw 1'!CH33&lt;&gt;"x",if('raw 1'!CH33="OK",'raw 1'!JH33,'raw 1'!CH33),"")</f>
        <v>WA</v>
      </c>
      <c r="CK34" s="9" t="str">
        <f>if('raw 1'!CI33&lt;&gt;"x",if('raw 1'!CI33="OK",'raw 1'!JI33,'raw 1'!CI33),"")</f>
        <v>WA</v>
      </c>
      <c r="CL34" s="9" t="str">
        <f>if('raw 1'!CJ33&lt;&gt;"x",if('raw 1'!CJ33="OK",'raw 1'!JJ33,'raw 1'!CJ33),"")</f>
        <v>WA</v>
      </c>
      <c r="CM34" s="9" t="str">
        <f>if('raw 1'!CK33&lt;&gt;"x",if('raw 1'!CK33="OK",'raw 1'!JK33,'raw 1'!CK33),"")</f>
        <v>WA</v>
      </c>
      <c r="CN34" s="9" t="str">
        <f>if('raw 1'!CL33&lt;&gt;"x",if('raw 1'!CL33="OK",'raw 1'!JL33,'raw 1'!CL33),"")</f>
        <v>WA</v>
      </c>
      <c r="CO34" s="9" t="str">
        <f>if('raw 1'!CM33&lt;&gt;"x",if('raw 1'!CM33="OK",'raw 1'!JM33,'raw 1'!CM33),"")</f>
        <v>WA</v>
      </c>
      <c r="CP34" s="9" t="str">
        <f>if('raw 1'!CN33&lt;&gt;"x",if('raw 1'!CN33="OK",'raw 1'!JN33,'raw 1'!CN33),"")</f>
        <v>WA</v>
      </c>
      <c r="CQ34" s="9" t="str">
        <f>if('raw 1'!CO33&lt;&gt;"x",if('raw 1'!CO33="OK",'raw 1'!JO33,'raw 1'!CO33),"")</f>
        <v>WA</v>
      </c>
      <c r="CR34" s="9" t="str">
        <f>if('raw 1'!CP33&lt;&gt;"x",if('raw 1'!CP33="OK",'raw 1'!JP33,'raw 1'!CP33),"")</f>
        <v>WA</v>
      </c>
      <c r="CS34" s="9">
        <f>if('raw 1'!CQ33&lt;&gt;"x",if('raw 1'!CQ33="OK",'raw 1'!JQ33,'raw 1'!CQ33),"")</f>
        <v>1</v>
      </c>
      <c r="CT34" s="9" t="str">
        <f>if('raw 1'!CR33&lt;&gt;"x",if('raw 1'!CR33="OK",'raw 1'!JR33,'raw 1'!CR33),"")</f>
        <v>WA</v>
      </c>
      <c r="CU34" s="9" t="str">
        <f>if('raw 1'!CS33&lt;&gt;"x",if('raw 1'!CS33="OK",'raw 1'!JS33,'raw 1'!CS33),"")</f>
        <v/>
      </c>
      <c r="CV34" s="9">
        <f>if('raw 1'!CT33&lt;&gt;"x",if('raw 1'!CT33="OK",'raw 1'!JT33,'raw 1'!CT33),"")</f>
        <v>1</v>
      </c>
      <c r="CW34" s="9">
        <f>if('raw 1'!CU33&lt;&gt;"x",if('raw 1'!CU33="OK",'raw 1'!JU33,'raw 1'!CU33),"")</f>
        <v>1</v>
      </c>
      <c r="CX34" s="9" t="str">
        <f>if('raw 1'!CV33&lt;&gt;"x",if('raw 1'!CV33="OK",'raw 1'!JV33,'raw 1'!CV33),"")</f>
        <v>WA</v>
      </c>
      <c r="CY34" s="9" t="str">
        <f>if('raw 1'!CW33&lt;&gt;"x",if('raw 1'!CW33="OK",'raw 1'!JW33,'raw 1'!CW33),"")</f>
        <v>WA</v>
      </c>
      <c r="CZ34" s="9" t="str">
        <f>if('raw 1'!CX33&lt;&gt;"x",if('raw 1'!CX33="OK",'raw 1'!JX33,'raw 1'!CX33),"")</f>
        <v>WA</v>
      </c>
      <c r="DA34" s="9" t="str">
        <f>if('raw 1'!CY33&lt;&gt;"x",if('raw 1'!CY33="OK",'raw 1'!JY33,'raw 1'!CY33),"")</f>
        <v>WA</v>
      </c>
      <c r="DB34" s="9" t="str">
        <f>if('raw 1'!CZ33&lt;&gt;"x",if('raw 1'!CZ33="OK",'raw 1'!JZ33,'raw 1'!CZ33),"")</f>
        <v>WA</v>
      </c>
      <c r="DC34" s="9" t="str">
        <f>if('raw 1'!DA33&lt;&gt;"x",if('raw 1'!DA33="OK",'raw 1'!KA33,'raw 1'!DA33),"")</f>
        <v>WA</v>
      </c>
      <c r="DD34" s="9" t="str">
        <f>if('raw 1'!DB33&lt;&gt;"x",if('raw 1'!DB33="OK",'raw 1'!KB33,'raw 1'!DB33),"")</f>
        <v>WA</v>
      </c>
      <c r="DE34" s="9" t="str">
        <f>if('raw 1'!DC33&lt;&gt;"x",if('raw 1'!DC33="OK",'raw 1'!KC33,'raw 1'!DC33),"")</f>
        <v>WA</v>
      </c>
      <c r="DF34" s="9">
        <f>if('raw 1'!DD33&lt;&gt;"x",if('raw 1'!DD33="OK",'raw 1'!KD33,'raw 1'!DD33),"")</f>
        <v>1</v>
      </c>
      <c r="DG34" s="9">
        <f>if('raw 1'!DE33&lt;&gt;"x",if('raw 1'!DE33="OK",'raw 1'!KE33,'raw 1'!DE33),"")</f>
        <v>1</v>
      </c>
      <c r="DH34" s="9">
        <f>if('raw 1'!DF33&lt;&gt;"x",if('raw 1'!DF33="OK",'raw 1'!KF33,'raw 1'!DF33),"")</f>
        <v>1</v>
      </c>
      <c r="DI34" s="9">
        <f>if('raw 1'!DG33&lt;&gt;"x",if('raw 1'!DG33="OK",'raw 1'!KG33,'raw 1'!DG33),"")</f>
        <v>1</v>
      </c>
      <c r="DJ34" s="9">
        <f>if('raw 1'!DH33&lt;&gt;"x",if('raw 1'!DH33="OK",'raw 1'!KH33,'raw 1'!DH33),"")</f>
        <v>1</v>
      </c>
      <c r="DK34" s="9">
        <f>if('raw 1'!DI33&lt;&gt;"x",if('raw 1'!DI33="OK",'raw 1'!KI33,'raw 1'!DI33),"")</f>
        <v>1</v>
      </c>
      <c r="DL34" s="9" t="str">
        <f>if('raw 1'!DJ33&lt;&gt;"x",if('raw 1'!DJ33="OK",'raw 1'!KJ33,'raw 1'!DJ33),"")</f>
        <v>WA</v>
      </c>
      <c r="DM34" s="9" t="str">
        <f>if('raw 1'!DK33&lt;&gt;"x",if('raw 1'!DK33="OK",'raw 1'!KK33,'raw 1'!DK33),"")</f>
        <v>WA</v>
      </c>
      <c r="DN34" s="9" t="str">
        <f>if('raw 1'!DL33&lt;&gt;"x",if('raw 1'!DL33="OK",'raw 1'!KL33,'raw 1'!DL33),"")</f>
        <v>WA</v>
      </c>
      <c r="DO34" s="9" t="str">
        <f>if('raw 1'!DM33&lt;&gt;"x",if('raw 1'!DM33="OK",'raw 1'!KM33,'raw 1'!DM33),"")</f>
        <v>WA</v>
      </c>
      <c r="DP34" s="9" t="str">
        <f>if('raw 1'!DN33&lt;&gt;"x",if('raw 1'!DN33="OK",'raw 1'!KN33,'raw 1'!DN33),"")</f>
        <v>WA</v>
      </c>
      <c r="DQ34" s="9" t="str">
        <f>if('raw 1'!DO33&lt;&gt;"x",if('raw 1'!DO33="OK",'raw 1'!KO33,'raw 1'!DO33),"")</f>
        <v>WA</v>
      </c>
      <c r="DR34" s="9" t="str">
        <f>if('raw 1'!DP33&lt;&gt;"x",if('raw 1'!DP33="OK",'raw 1'!KP33,'raw 1'!DP33),"")</f>
        <v>WA</v>
      </c>
      <c r="DS34" s="9" t="str">
        <f>if('raw 1'!DQ33&lt;&gt;"x",if('raw 1'!DQ33="OK",'raw 1'!KQ33,'raw 1'!DQ33),"")</f>
        <v>WA</v>
      </c>
      <c r="DT34" s="9" t="str">
        <f>if('raw 1'!DR33&lt;&gt;"x",if('raw 1'!DR33="OK",'raw 1'!KR33,'raw 1'!DR33),"")</f>
        <v>WA</v>
      </c>
      <c r="DU34" s="9" t="str">
        <f>if('raw 1'!DS33&lt;&gt;"x",if('raw 1'!DS33="OK",'raw 1'!KS33,'raw 1'!DS33),"")</f>
        <v>WA</v>
      </c>
      <c r="DV34" s="9" t="str">
        <f>if('raw 1'!DT33&lt;&gt;"x",if('raw 1'!DT33="OK",'raw 1'!KT33,'raw 1'!DT33),"")</f>
        <v>WA</v>
      </c>
      <c r="DW34" s="9" t="str">
        <f>if('raw 1'!DU33&lt;&gt;"x",if('raw 1'!DU33="OK",'raw 1'!KU33,'raw 1'!DU33),"")</f>
        <v>WA</v>
      </c>
      <c r="DX34" s="9" t="str">
        <f>if('raw 1'!DV33&lt;&gt;"x",if('raw 1'!DV33="OK",'raw 1'!KV33,'raw 1'!DV33),"")</f>
        <v>WA</v>
      </c>
      <c r="DY34" s="9" t="str">
        <f>if('raw 1'!DW33&lt;&gt;"x",if('raw 1'!DW33="OK",'raw 1'!KW33,'raw 1'!DW33),"")</f>
        <v>WA</v>
      </c>
      <c r="DZ34" s="9" t="str">
        <f>if('raw 1'!DX33&lt;&gt;"x",if('raw 1'!DX33="OK",'raw 1'!KX33,'raw 1'!DX33),"")</f>
        <v>WA</v>
      </c>
      <c r="EA34" s="9" t="str">
        <f>if('raw 1'!DY33&lt;&gt;"x",if('raw 1'!DY33="OK",'raw 1'!KY33,'raw 1'!DY33),"")</f>
        <v>WA</v>
      </c>
      <c r="EB34" s="9" t="str">
        <f>if('raw 1'!DZ33&lt;&gt;"x",if('raw 1'!DZ33="OK",'raw 1'!KZ33,'raw 1'!DZ33),"")</f>
        <v/>
      </c>
      <c r="EC34" s="9" t="str">
        <f>if('raw 1'!EA33&lt;&gt;"x",if('raw 1'!EA33="OK",'raw 1'!LA33,'raw 1'!EA33),"")</f>
        <v>-</v>
      </c>
      <c r="ED34" s="9" t="str">
        <f>if('raw 1'!EB33&lt;&gt;"x",if('raw 1'!EB33="OK",'raw 1'!LB33,'raw 1'!EB33),"")</f>
        <v>-</v>
      </c>
      <c r="EE34" s="9" t="str">
        <f>if('raw 1'!EC33&lt;&gt;"x",if('raw 1'!EC33="OK",'raw 1'!LC33,'raw 1'!EC33),"")</f>
        <v>-</v>
      </c>
      <c r="EF34" s="9" t="str">
        <f>if('raw 1'!ED33&lt;&gt;"x",if('raw 1'!ED33="OK",'raw 1'!LD33,'raw 1'!ED33),"")</f>
        <v>-</v>
      </c>
      <c r="EG34" s="9" t="str">
        <f>if('raw 1'!EE33&lt;&gt;"x",if('raw 1'!EE33="OK",'raw 1'!LE33,'raw 1'!EE33),"")</f>
        <v>-</v>
      </c>
      <c r="EH34" s="9" t="str">
        <f>if('raw 1'!EF33&lt;&gt;"x",if('raw 1'!EF33="OK",'raw 1'!LF33,'raw 1'!EF33),"")</f>
        <v>-</v>
      </c>
      <c r="EI34" s="9" t="str">
        <f>if('raw 1'!EG33&lt;&gt;"x",if('raw 1'!EG33="OK",'raw 1'!LG33,'raw 1'!EG33),"")</f>
        <v>-</v>
      </c>
      <c r="EJ34" s="9" t="str">
        <f>if('raw 1'!EH33&lt;&gt;"x",if('raw 1'!EH33="OK",'raw 1'!LH33,'raw 1'!EH33),"")</f>
        <v>-</v>
      </c>
      <c r="EK34" s="9" t="str">
        <f>if('raw 1'!EI33&lt;&gt;"x",if('raw 1'!EI33="OK",'raw 1'!LI33,'raw 1'!EI33),"")</f>
        <v>-</v>
      </c>
      <c r="EL34" s="9" t="str">
        <f>if('raw 1'!EJ33&lt;&gt;"x",if('raw 1'!EJ33="OK",'raw 1'!LJ33,'raw 1'!EJ33),"")</f>
        <v>-</v>
      </c>
      <c r="EM34" s="9" t="str">
        <f>if('raw 1'!EK33&lt;&gt;"x",if('raw 1'!EK33="OK",'raw 1'!LK33,'raw 1'!EK33),"")</f>
        <v>-</v>
      </c>
      <c r="EN34" s="9" t="str">
        <f>if('raw 1'!EL33&lt;&gt;"x",if('raw 1'!EL33="OK",'raw 1'!LL33,'raw 1'!EL33),"")</f>
        <v>-</v>
      </c>
      <c r="EO34" s="9" t="str">
        <f>if('raw 1'!EM33&lt;&gt;"x",if('raw 1'!EM33="OK",'raw 1'!LM33,'raw 1'!EM33),"")</f>
        <v>-</v>
      </c>
      <c r="EP34" s="9" t="str">
        <f>if('raw 1'!EN33&lt;&gt;"x",if('raw 1'!EN33="OK",'raw 1'!LN33,'raw 1'!EN33),"")</f>
        <v>-</v>
      </c>
      <c r="EQ34" s="9" t="str">
        <f>if('raw 1'!EO33&lt;&gt;"x",if('raw 1'!EO33="OK",'raw 1'!LO33,'raw 1'!EO33),"")</f>
        <v>-</v>
      </c>
      <c r="ER34" s="9" t="str">
        <f>if('raw 1'!EP33&lt;&gt;"x",if('raw 1'!EP33="OK",'raw 1'!LP33,'raw 1'!EP33),"")</f>
        <v>-</v>
      </c>
      <c r="ES34" s="9" t="str">
        <f>if('raw 1'!EQ33&lt;&gt;"x",if('raw 1'!EQ33="OK",'raw 1'!LQ33,'raw 1'!EQ33),"")</f>
        <v/>
      </c>
      <c r="ET34" s="9" t="str">
        <f>if('raw 1'!ER33&lt;&gt;"x",if('raw 1'!ER33="OK",'raw 1'!LR33,'raw 1'!ER33),"")</f>
        <v>-</v>
      </c>
      <c r="EU34" s="9" t="str">
        <f>if('raw 1'!ES33&lt;&gt;"x",if('raw 1'!ES33="OK",'raw 1'!LS33,'raw 1'!ES33),"")</f>
        <v>-</v>
      </c>
      <c r="EV34" s="9" t="str">
        <f>if('raw 1'!ET33&lt;&gt;"x",if('raw 1'!ET33="OK",'raw 1'!LT33,'raw 1'!ET33),"")</f>
        <v>-</v>
      </c>
      <c r="EW34" s="9" t="str">
        <f>if('raw 1'!EU33&lt;&gt;"x",if('raw 1'!EU33="OK",'raw 1'!LU33,'raw 1'!EU33),"")</f>
        <v>-</v>
      </c>
      <c r="EX34" s="9" t="str">
        <f>if('raw 1'!EV33&lt;&gt;"x",if('raw 1'!EV33="OK",'raw 1'!LV33,'raw 1'!EV33),"")</f>
        <v>-</v>
      </c>
      <c r="EY34" s="9" t="str">
        <f>if('raw 1'!EW33&lt;&gt;"x",if('raw 1'!EW33="OK",'raw 1'!LW33,'raw 1'!EW33),"")</f>
        <v>-</v>
      </c>
      <c r="EZ34" s="9" t="str">
        <f>if('raw 1'!EX33&lt;&gt;"x",if('raw 1'!EX33="OK",'raw 1'!LX33,'raw 1'!EX33),"")</f>
        <v>-</v>
      </c>
      <c r="FA34" s="9" t="str">
        <f>if('raw 1'!EY33&lt;&gt;"x",if('raw 1'!EY33="OK",'raw 1'!LY33,'raw 1'!EY33),"")</f>
        <v>-</v>
      </c>
      <c r="FB34" s="9" t="str">
        <f>if('raw 1'!EZ33&lt;&gt;"x",if('raw 1'!EZ33="OK",'raw 1'!LZ33,'raw 1'!EZ33),"")</f>
        <v>-</v>
      </c>
      <c r="FC34" s="9" t="str">
        <f>if('raw 1'!FA33&lt;&gt;"x",if('raw 1'!FA33="OK",'raw 1'!MA33,'raw 1'!FA33),"")</f>
        <v>-</v>
      </c>
      <c r="FD34" s="9" t="str">
        <f>if('raw 1'!FB33&lt;&gt;"x",if('raw 1'!FB33="OK",'raw 1'!MB33,'raw 1'!FB33),"")</f>
        <v>-</v>
      </c>
      <c r="FE34" s="9" t="str">
        <f>if('raw 1'!FC33&lt;&gt;"x",if('raw 1'!FC33="OK",'raw 1'!MC33,'raw 1'!FC33),"")</f>
        <v>-</v>
      </c>
      <c r="FF34" s="9" t="str">
        <f>if('raw 1'!FD33&lt;&gt;"x",if('raw 1'!FD33="OK",'raw 1'!MD33,'raw 1'!FD33),"")</f>
        <v>-</v>
      </c>
      <c r="FG34" s="9" t="str">
        <f>if('raw 1'!FE33&lt;&gt;"x",if('raw 1'!FE33="OK",'raw 1'!ME33,'raw 1'!FE33),"")</f>
        <v>-</v>
      </c>
      <c r="FH34" s="9" t="str">
        <f>if('raw 1'!FF33&lt;&gt;"x",if('raw 1'!FF33="OK",'raw 1'!MF33,'raw 1'!FF33),"")</f>
        <v>-</v>
      </c>
      <c r="FI34" s="9" t="str">
        <f>if('raw 1'!FG33&lt;&gt;"x",if('raw 1'!FG33="OK",'raw 1'!MG33,'raw 1'!FG33),"")</f>
        <v>-</v>
      </c>
      <c r="FJ34" s="9" t="str">
        <f>if('raw 1'!FH33&lt;&gt;"x",if('raw 1'!FH33="OK",'raw 1'!MH33,'raw 1'!FH33),"")</f>
        <v>-</v>
      </c>
      <c r="FK34" s="9" t="str">
        <f>if('raw 1'!FI33&lt;&gt;"x",if('raw 1'!FI33="OK",'raw 1'!MI33,'raw 1'!FI33),"")</f>
        <v>-</v>
      </c>
      <c r="FL34" s="9" t="str">
        <f>if('raw 1'!FJ33&lt;&gt;"x",if('raw 1'!FJ33="OK",'raw 1'!MJ33,'raw 1'!FJ33),"")</f>
        <v>-</v>
      </c>
      <c r="FM34" s="9" t="str">
        <f>if('raw 1'!FK33&lt;&gt;"x",if('raw 1'!FK33="OK",'raw 1'!MK33,'raw 1'!FK33),"")</f>
        <v>-</v>
      </c>
      <c r="FN34" s="9" t="str">
        <f>if('raw 1'!FL33&lt;&gt;"x",if('raw 1'!FL33="OK",'raw 1'!ML33,'raw 1'!FL33),"")</f>
        <v>-</v>
      </c>
      <c r="FO34" s="9" t="str">
        <f>if('raw 1'!FM33&lt;&gt;"x",if('raw 1'!FM33="OK",'raw 1'!MM33,'raw 1'!FM33),"")</f>
        <v>-</v>
      </c>
      <c r="FP34" s="9" t="str">
        <f>if('raw 1'!FN33&lt;&gt;"x",if('raw 1'!FN33="OK",'raw 1'!MN33,'raw 1'!FN33),"")</f>
        <v>-</v>
      </c>
      <c r="FQ34" s="9" t="str">
        <f>if('raw 1'!FO33&lt;&gt;"x",if('raw 1'!FO33="OK",'raw 1'!MO33,'raw 1'!FO33),"")</f>
        <v>-</v>
      </c>
      <c r="FR34" s="9" t="str">
        <f>if('raw 1'!FP33&lt;&gt;"x",if('raw 1'!FP33="OK",'raw 1'!MP33,'raw 1'!FP33),"")</f>
        <v>-</v>
      </c>
      <c r="FS34" s="9" t="str">
        <f>if('raw 1'!FQ33&lt;&gt;"x",if('raw 1'!FQ33="OK",'raw 1'!MQ33,'raw 1'!FQ33),"")</f>
        <v>-</v>
      </c>
      <c r="FT34" s="9" t="str">
        <f>if('raw 1'!FR33&lt;&gt;"x",if('raw 1'!FR33="OK",'raw 1'!MR33,'raw 1'!FR33),"")</f>
        <v>-</v>
      </c>
      <c r="FU34" s="9" t="str">
        <f>if('raw 1'!FS33&lt;&gt;"x",if('raw 1'!FS33="OK",'raw 1'!MS33,'raw 1'!FS33),"")</f>
        <v>-</v>
      </c>
      <c r="FV34" s="9" t="str">
        <f>if('raw 1'!FT33&lt;&gt;"x",if('raw 1'!FT33="OK",'raw 1'!MT33,'raw 1'!FT33),"")</f>
        <v/>
      </c>
      <c r="FW34" s="9" t="str">
        <f>if('raw 1'!FU33&lt;&gt;"x",if('raw 1'!FU33="OK",'raw 1'!MU33,'raw 1'!FU33),"")</f>
        <v>-</v>
      </c>
      <c r="FX34" s="9" t="str">
        <f>if('raw 1'!FV33&lt;&gt;"x",if('raw 1'!FV33="OK",'raw 1'!MV33,'raw 1'!FV33),"")</f>
        <v>-</v>
      </c>
      <c r="FY34" s="9" t="str">
        <f>if('raw 1'!FW33&lt;&gt;"x",if('raw 1'!FW33="OK",'raw 1'!MW33,'raw 1'!FW33),"")</f>
        <v>-</v>
      </c>
      <c r="FZ34" s="9" t="str">
        <f>if('raw 1'!FX33&lt;&gt;"x",if('raw 1'!FX33="OK",'raw 1'!MX33,'raw 1'!FX33),"")</f>
        <v>-</v>
      </c>
      <c r="GA34" s="9" t="str">
        <f>if('raw 1'!FY33&lt;&gt;"x",if('raw 1'!FY33="OK",'raw 1'!MY33,'raw 1'!FY33),"")</f>
        <v>-</v>
      </c>
      <c r="GB34" s="9" t="str">
        <f>if('raw 1'!FZ33&lt;&gt;"x",if('raw 1'!FZ33="OK",'raw 1'!MZ33,'raw 1'!FZ33),"")</f>
        <v>-</v>
      </c>
      <c r="GC34" s="9" t="str">
        <f>if('raw 1'!GA33&lt;&gt;"x",if('raw 1'!GA33="OK",'raw 1'!NA33,'raw 1'!GA33),"")</f>
        <v>-</v>
      </c>
      <c r="GD34" s="9" t="str">
        <f>if('raw 1'!GB33&lt;&gt;"x",if('raw 1'!GB33="OK",'raw 1'!NB33,'raw 1'!GB33),"")</f>
        <v>-</v>
      </c>
      <c r="GE34" s="9" t="str">
        <f>if('raw 1'!GC33&lt;&gt;"x",if('raw 1'!GC33="OK",'raw 1'!NC33,'raw 1'!GC33),"")</f>
        <v>-</v>
      </c>
      <c r="GF34" s="9" t="str">
        <f>if('raw 1'!GD33&lt;&gt;"x",if('raw 1'!GD33="OK",'raw 1'!ND33,'raw 1'!GD33),"")</f>
        <v>-</v>
      </c>
      <c r="GG34" s="9" t="str">
        <f>if('raw 1'!GE33&lt;&gt;"x",if('raw 1'!GE33="OK",'raw 1'!NE33,'raw 1'!GE33),"")</f>
        <v>-</v>
      </c>
      <c r="GH34" s="9" t="str">
        <f>if('raw 1'!GF33&lt;&gt;"x",if('raw 1'!GF33="OK",'raw 1'!NF33,'raw 1'!GF33),"")</f>
        <v>-</v>
      </c>
      <c r="GI34" s="9" t="str">
        <f>if('raw 1'!GG33&lt;&gt;"x",if('raw 1'!GG33="OK",'raw 1'!NG33,'raw 1'!GG33),"")</f>
        <v>-</v>
      </c>
      <c r="GJ34" s="9" t="str">
        <f>if('raw 1'!GH33&lt;&gt;"x",if('raw 1'!GH33="OK",'raw 1'!NH33,'raw 1'!GH33),"")</f>
        <v>-</v>
      </c>
      <c r="GK34" s="9" t="str">
        <f>if('raw 1'!GI33&lt;&gt;"x",if('raw 1'!GI33="OK",'raw 1'!NI33,'raw 1'!GI33),"")</f>
        <v>-</v>
      </c>
      <c r="GL34" s="9" t="str">
        <f>if('raw 1'!GJ33&lt;&gt;"x",if('raw 1'!GJ33="OK",'raw 1'!NJ33,'raw 1'!GJ33),"")</f>
        <v>-</v>
      </c>
      <c r="GM34" s="9" t="str">
        <f>if('raw 1'!GK33&lt;&gt;"x",if('raw 1'!GK33="OK",'raw 1'!NK33,'raw 1'!GK33),"")</f>
        <v>-</v>
      </c>
      <c r="GN34" s="9" t="str">
        <f>if('raw 1'!GL33&lt;&gt;"x",if('raw 1'!GL33="OK",'raw 1'!NL33,'raw 1'!GL33),"")</f>
        <v>-</v>
      </c>
      <c r="GO34" s="9" t="str">
        <f>if('raw 1'!GM33&lt;&gt;"x",if('raw 1'!GM33="OK",'raw 1'!NM33,'raw 1'!GM33),"")</f>
        <v>-</v>
      </c>
      <c r="GP34" s="9" t="str">
        <f>if('raw 1'!GN33&lt;&gt;"x",if('raw 1'!GN33="OK",'raw 1'!NN33,'raw 1'!GN33),"")</f>
        <v>-</v>
      </c>
      <c r="GQ34" s="9" t="str">
        <f>if('raw 1'!GO33&lt;&gt;"x",if('raw 1'!GO33="OK",'raw 1'!NO33,'raw 1'!GO33),"")</f>
        <v>-</v>
      </c>
      <c r="GR34" s="9" t="str">
        <f>if('raw 1'!GP33&lt;&gt;"x",if('raw 1'!GP33="OK",'raw 1'!NP33,'raw 1'!GP33),"")</f>
        <v>-</v>
      </c>
      <c r="GS34" s="9" t="str">
        <f>if('raw 1'!GQ33&lt;&gt;"x",if('raw 1'!GQ33="OK",'raw 1'!NQ33,'raw 1'!GQ33),"")</f>
        <v>-</v>
      </c>
      <c r="GT34" s="9" t="str">
        <f>if('raw 1'!GR33&lt;&gt;"x",if('raw 1'!GR33="OK",'raw 1'!NR33,'raw 1'!GR33),"")</f>
        <v>-</v>
      </c>
      <c r="GU34" s="9" t="str">
        <f>if('raw 1'!GS33&lt;&gt;"x",if('raw 1'!GS33="OK",'raw 1'!NS33,'raw 1'!GS33),"")</f>
        <v/>
      </c>
    </row>
    <row r="35">
      <c r="A35" s="5"/>
      <c r="B35" s="5"/>
      <c r="C35" s="5" t="str">
        <f>if(B35="d","diskv. iz ciklusa",if(B35="d1","diskv. iz kruga",if($E35="ODOBREN",(if(countif(H:H,"="&amp;H35)=1,countif(H:H,"&gt;"&amp;H35)+1,concatenate(countif(H:H,"&gt;"&amp;H35)+1," - ",countif(H:H,"&gt;="&amp;H35)))),empty)))</f>
        <v>32 - 33</v>
      </c>
      <c r="D35" s="6" t="str">
        <f>'raw 1'!B34</f>
        <v>HECAM_CA_CEBEPA</v>
      </c>
      <c r="E35" s="6" t="str">
        <f>'raw 1'!F34</f>
        <v>ODOBREN</v>
      </c>
      <c r="F35" s="6" t="str">
        <f>if($E35="ODOBREN",'raw 1'!C34,"")</f>
        <v>Јован</v>
      </c>
      <c r="G35" s="6" t="str">
        <f>if($E35="ODOBREN",'raw 1'!D34,"")</f>
        <v>Торомановић</v>
      </c>
      <c r="H35" s="7">
        <f>if($E35="ODOBREN",I35,empty)</f>
        <v>131</v>
      </c>
      <c r="I35" s="7">
        <f>if(B35&lt;&gt;"d",IF(M35 = "A", SUM(R35:T35), SUM(O35:Q35)),empty)</f>
        <v>131</v>
      </c>
      <c r="J35" s="6" t="str">
        <f>if($E35="ODOBREN",'raw 1'!G34,"")</f>
        <v>Stari grad</v>
      </c>
      <c r="K35" s="6" t="str">
        <f>if($E35="ODOBREN",'raw 1'!H34,"")</f>
        <v>Matematička gimnazija</v>
      </c>
      <c r="L35" s="6" t="str">
        <f>if($E35="ODOBREN",'raw 1'!I34,"")</f>
        <v>IV</v>
      </c>
      <c r="M35" s="6" t="str">
        <f>if($E35="ODOBREN",'raw 1'!J34,"")</f>
        <v>A</v>
      </c>
      <c r="N35" s="6" t="str">
        <f>if($E35="ODOBREN",'raw 1'!K35,"")</f>
        <v>Vladan Mihajlovic</v>
      </c>
      <c r="O35" s="8" t="str">
        <f>'raw 1'!M34</f>
        <v>-</v>
      </c>
      <c r="P35" s="9" t="str">
        <f>'raw 1'!N34</f>
        <v>-</v>
      </c>
      <c r="Q35" s="9" t="str">
        <f>'raw 1'!O34</f>
        <v>-</v>
      </c>
      <c r="R35" s="9">
        <f>'raw 1'!P34</f>
        <v>100</v>
      </c>
      <c r="S35" s="9">
        <f>'raw 1'!Q34</f>
        <v>31</v>
      </c>
      <c r="T35" s="9">
        <f>'raw 1'!R34</f>
        <v>0</v>
      </c>
      <c r="U35" s="9" t="str">
        <f>if('raw 1'!S34&lt;&gt;"x",if('raw 1'!S34="OK",'raw 1'!GS34,'raw 1'!S34),"")</f>
        <v/>
      </c>
      <c r="V35" s="9" t="str">
        <f>if('raw 1'!T34&lt;&gt;"x",if('raw 1'!T34="OK",'raw 1'!GT34,'raw 1'!T34),"")</f>
        <v/>
      </c>
      <c r="W35" s="9" t="str">
        <f>if('raw 1'!U34&lt;&gt;"x",if('raw 1'!U34="OK",'raw 1'!GU34,'raw 1'!U34),"")</f>
        <v>-</v>
      </c>
      <c r="X35" s="9" t="str">
        <f>if('raw 1'!V34&lt;&gt;"x",if('raw 1'!V34="OK",'raw 1'!GV34,'raw 1'!V34),"")</f>
        <v>-</v>
      </c>
      <c r="Y35" s="9" t="str">
        <f>if('raw 1'!W34&lt;&gt;"x",if('raw 1'!W34="OK",'raw 1'!GW34,'raw 1'!W34),"")</f>
        <v>-</v>
      </c>
      <c r="Z35" s="9" t="str">
        <f>if('raw 1'!X34&lt;&gt;"x",if('raw 1'!X34="OK",'raw 1'!GX34,'raw 1'!X34),"")</f>
        <v>-</v>
      </c>
      <c r="AA35" s="9" t="str">
        <f>if('raw 1'!Y34&lt;&gt;"x",if('raw 1'!Y34="OK",'raw 1'!GY34,'raw 1'!Y34),"")</f>
        <v>-</v>
      </c>
      <c r="AB35" s="9" t="str">
        <f>if('raw 1'!Z34&lt;&gt;"x",if('raw 1'!Z34="OK",'raw 1'!GZ34,'raw 1'!Z34),"")</f>
        <v>-</v>
      </c>
      <c r="AC35" s="9" t="str">
        <f>if('raw 1'!AA34&lt;&gt;"x",if('raw 1'!AA34="OK",'raw 1'!HA34,'raw 1'!AA34),"")</f>
        <v>-</v>
      </c>
      <c r="AD35" s="9" t="str">
        <f>if('raw 1'!AB34&lt;&gt;"x",if('raw 1'!AB34="OK",'raw 1'!HB34,'raw 1'!AB34),"")</f>
        <v>-</v>
      </c>
      <c r="AE35" s="9" t="str">
        <f>if('raw 1'!AC34&lt;&gt;"x",if('raw 1'!AC34="OK",'raw 1'!HC34,'raw 1'!AC34),"")</f>
        <v>-</v>
      </c>
      <c r="AF35" s="9" t="str">
        <f>if('raw 1'!AD34&lt;&gt;"x",if('raw 1'!AD34="OK",'raw 1'!HD34,'raw 1'!AD34),"")</f>
        <v>-</v>
      </c>
      <c r="AG35" s="9" t="str">
        <f>if('raw 1'!AE34&lt;&gt;"x",if('raw 1'!AE34="OK",'raw 1'!HE34,'raw 1'!AE34),"")</f>
        <v>-</v>
      </c>
      <c r="AH35" s="9" t="str">
        <f>if('raw 1'!AF34&lt;&gt;"x",if('raw 1'!AF34="OK",'raw 1'!HF34,'raw 1'!AF34),"")</f>
        <v>-</v>
      </c>
      <c r="AI35" s="9" t="str">
        <f>if('raw 1'!AG34&lt;&gt;"x",if('raw 1'!AG34="OK",'raw 1'!HG34,'raw 1'!AG34),"")</f>
        <v>-</v>
      </c>
      <c r="AJ35" s="9" t="str">
        <f>if('raw 1'!AH34&lt;&gt;"x",if('raw 1'!AH34="OK",'raw 1'!HH34,'raw 1'!AH34),"")</f>
        <v>-</v>
      </c>
      <c r="AK35" s="9" t="str">
        <f>if('raw 1'!AI34&lt;&gt;"x",if('raw 1'!AI34="OK",'raw 1'!HI34,'raw 1'!AI34),"")</f>
        <v>-</v>
      </c>
      <c r="AL35" s="9" t="str">
        <f>if('raw 1'!AJ34&lt;&gt;"x",if('raw 1'!AJ34="OK",'raw 1'!HJ34,'raw 1'!AJ34),"")</f>
        <v>-</v>
      </c>
      <c r="AM35" s="9" t="str">
        <f>if('raw 1'!AK34&lt;&gt;"x",if('raw 1'!AK34="OK",'raw 1'!HK34,'raw 1'!AK34),"")</f>
        <v>-</v>
      </c>
      <c r="AN35" s="9" t="str">
        <f>if('raw 1'!AL34&lt;&gt;"x",if('raw 1'!AL34="OK",'raw 1'!HL34,'raw 1'!AL34),"")</f>
        <v>-</v>
      </c>
      <c r="AO35" s="9" t="str">
        <f>if('raw 1'!AM34&lt;&gt;"x",if('raw 1'!AM34="OK",'raw 1'!HM34,'raw 1'!AM34),"")</f>
        <v>-</v>
      </c>
      <c r="AP35" s="9" t="str">
        <f>if('raw 1'!AN34&lt;&gt;"x",if('raw 1'!AN34="OK",'raw 1'!HN34,'raw 1'!AN34),"")</f>
        <v>-</v>
      </c>
      <c r="AQ35" s="9" t="str">
        <f>if('raw 1'!AO34&lt;&gt;"x",if('raw 1'!AO34="OK",'raw 1'!HO34,'raw 1'!AO34),"")</f>
        <v>-</v>
      </c>
      <c r="AR35" s="9" t="str">
        <f>if('raw 1'!AP34&lt;&gt;"x",if('raw 1'!AP34="OK",'raw 1'!HP34,'raw 1'!AP34),"")</f>
        <v>-</v>
      </c>
      <c r="AS35" s="9" t="str">
        <f>if('raw 1'!AQ34&lt;&gt;"x",if('raw 1'!AQ34="OK",'raw 1'!HQ34,'raw 1'!AQ34),"")</f>
        <v>-</v>
      </c>
      <c r="AT35" s="9" t="str">
        <f>if('raw 1'!AR34&lt;&gt;"x",if('raw 1'!AR34="OK",'raw 1'!HR34,'raw 1'!AR34),"")</f>
        <v>-</v>
      </c>
      <c r="AU35" s="9" t="str">
        <f>if('raw 1'!AS34&lt;&gt;"x",if('raw 1'!AS34="OK",'raw 1'!HS34,'raw 1'!AS34),"")</f>
        <v>-</v>
      </c>
      <c r="AV35" s="9" t="str">
        <f>if('raw 1'!AT34&lt;&gt;"x",if('raw 1'!AT34="OK",'raw 1'!HT34,'raw 1'!AT34),"")</f>
        <v>-</v>
      </c>
      <c r="AW35" s="9" t="str">
        <f>if('raw 1'!AU34&lt;&gt;"x",if('raw 1'!AU34="OK",'raw 1'!HU34,'raw 1'!AU34),"")</f>
        <v>-</v>
      </c>
      <c r="AX35" s="9" t="str">
        <f>if('raw 1'!AV34&lt;&gt;"x",if('raw 1'!AV34="OK",'raw 1'!HV34,'raw 1'!AV34),"")</f>
        <v>-</v>
      </c>
      <c r="AY35" s="9" t="str">
        <f>if('raw 1'!AW34&lt;&gt;"x",if('raw 1'!AW34="OK",'raw 1'!HW34,'raw 1'!AW34),"")</f>
        <v>-</v>
      </c>
      <c r="AZ35" s="9" t="str">
        <f>if('raw 1'!AX34&lt;&gt;"x",if('raw 1'!AX34="OK",'raw 1'!HX34,'raw 1'!AX34),"")</f>
        <v>-</v>
      </c>
      <c r="BA35" s="9" t="str">
        <f>if('raw 1'!AY34&lt;&gt;"x",if('raw 1'!AY34="OK",'raw 1'!HY34,'raw 1'!AY34),"")</f>
        <v>-</v>
      </c>
      <c r="BB35" s="9" t="str">
        <f>if('raw 1'!AZ34&lt;&gt;"x",if('raw 1'!AZ34="OK",'raw 1'!HZ34,'raw 1'!AZ34),"")</f>
        <v>-</v>
      </c>
      <c r="BC35" s="9" t="str">
        <f>if('raw 1'!BA34&lt;&gt;"x",if('raw 1'!BA34="OK",'raw 1'!IA34,'raw 1'!BA34),"")</f>
        <v>-</v>
      </c>
      <c r="BD35" s="9" t="str">
        <f>if('raw 1'!BB34&lt;&gt;"x",if('raw 1'!BB34="OK",'raw 1'!IB34,'raw 1'!BB34),"")</f>
        <v>-</v>
      </c>
      <c r="BE35" s="9" t="str">
        <f>if('raw 1'!BC34&lt;&gt;"x",if('raw 1'!BC34="OK",'raw 1'!IC34,'raw 1'!BC34),"")</f>
        <v>-</v>
      </c>
      <c r="BF35" s="9" t="str">
        <f>if('raw 1'!BD34&lt;&gt;"x",if('raw 1'!BD34="OK",'raw 1'!ID34,'raw 1'!BD34),"")</f>
        <v>-</v>
      </c>
      <c r="BG35" s="9" t="str">
        <f>if('raw 1'!BE34&lt;&gt;"x",if('raw 1'!BE34="OK",'raw 1'!IE34,'raw 1'!BE34),"")</f>
        <v>-</v>
      </c>
      <c r="BH35" s="9" t="str">
        <f>if('raw 1'!BF34&lt;&gt;"x",if('raw 1'!BF34="OK",'raw 1'!IF34,'raw 1'!BF34),"")</f>
        <v>-</v>
      </c>
      <c r="BI35" s="9" t="str">
        <f>if('raw 1'!BG34&lt;&gt;"x",if('raw 1'!BG34="OK",'raw 1'!IG34,'raw 1'!BG34),"")</f>
        <v>-</v>
      </c>
      <c r="BJ35" s="9" t="str">
        <f>if('raw 1'!BH34&lt;&gt;"x",if('raw 1'!BH34="OK",'raw 1'!IH34,'raw 1'!BH34),"")</f>
        <v>-</v>
      </c>
      <c r="BK35" s="9" t="str">
        <f>if('raw 1'!BI34&lt;&gt;"x",if('raw 1'!BI34="OK",'raw 1'!II34,'raw 1'!BI34),"")</f>
        <v>-</v>
      </c>
      <c r="BL35" s="9" t="str">
        <f>if('raw 1'!BJ34&lt;&gt;"x",if('raw 1'!BJ34="OK",'raw 1'!IJ34,'raw 1'!BJ34),"")</f>
        <v>-</v>
      </c>
      <c r="BM35" s="9" t="str">
        <f>if('raw 1'!BK34&lt;&gt;"x",if('raw 1'!BK34="OK",'raw 1'!IK34,'raw 1'!BK34),"")</f>
        <v/>
      </c>
      <c r="BN35" s="9" t="str">
        <f>if('raw 1'!BL34&lt;&gt;"x",if('raw 1'!BL34="OK",'raw 1'!IL34,'raw 1'!BL34),"")</f>
        <v>-</v>
      </c>
      <c r="BO35" s="9" t="str">
        <f>if('raw 1'!BM34&lt;&gt;"x",if('raw 1'!BM34="OK",'raw 1'!IM34,'raw 1'!BM34),"")</f>
        <v>-</v>
      </c>
      <c r="BP35" s="9" t="str">
        <f>if('raw 1'!BN34&lt;&gt;"x",if('raw 1'!BN34="OK",'raw 1'!IN34,'raw 1'!BN34),"")</f>
        <v>-</v>
      </c>
      <c r="BQ35" s="9" t="str">
        <f>if('raw 1'!BO34&lt;&gt;"x",if('raw 1'!BO34="OK",'raw 1'!IO34,'raw 1'!BO34),"")</f>
        <v>-</v>
      </c>
      <c r="BR35" s="9" t="str">
        <f>if('raw 1'!BP34&lt;&gt;"x",if('raw 1'!BP34="OK",'raw 1'!IP34,'raw 1'!BP34),"")</f>
        <v>-</v>
      </c>
      <c r="BS35" s="9" t="str">
        <f>if('raw 1'!BQ34&lt;&gt;"x",if('raw 1'!BQ34="OK",'raw 1'!IQ34,'raw 1'!BQ34),"")</f>
        <v>-</v>
      </c>
      <c r="BT35" s="9" t="str">
        <f>if('raw 1'!BR34&lt;&gt;"x",if('raw 1'!BR34="OK",'raw 1'!IR34,'raw 1'!BR34),"")</f>
        <v>-</v>
      </c>
      <c r="BU35" s="9" t="str">
        <f>if('raw 1'!BS34&lt;&gt;"x",if('raw 1'!BS34="OK",'raw 1'!IS34,'raw 1'!BS34),"")</f>
        <v>-</v>
      </c>
      <c r="BV35" s="9" t="str">
        <f>if('raw 1'!BT34&lt;&gt;"x",if('raw 1'!BT34="OK",'raw 1'!IT34,'raw 1'!BT34),"")</f>
        <v>-</v>
      </c>
      <c r="BW35" s="9" t="str">
        <f>if('raw 1'!BU34&lt;&gt;"x",if('raw 1'!BU34="OK",'raw 1'!IU34,'raw 1'!BU34),"")</f>
        <v>-</v>
      </c>
      <c r="BX35" s="9" t="str">
        <f>if('raw 1'!BV34&lt;&gt;"x",if('raw 1'!BV34="OK",'raw 1'!IV34,'raw 1'!BV34),"")</f>
        <v>-</v>
      </c>
      <c r="BY35" s="9" t="str">
        <f>if('raw 1'!BW34&lt;&gt;"x",if('raw 1'!BW34="OK",'raw 1'!IW34,'raw 1'!BW34),"")</f>
        <v>-</v>
      </c>
      <c r="BZ35" s="9" t="str">
        <f>if('raw 1'!BX34&lt;&gt;"x",if('raw 1'!BX34="OK",'raw 1'!IX34,'raw 1'!BX34),"")</f>
        <v>-</v>
      </c>
      <c r="CA35" s="9" t="str">
        <f>if('raw 1'!BY34&lt;&gt;"x",if('raw 1'!BY34="OK",'raw 1'!IY34,'raw 1'!BY34),"")</f>
        <v>-</v>
      </c>
      <c r="CB35" s="9" t="str">
        <f>if('raw 1'!BZ34&lt;&gt;"x",if('raw 1'!BZ34="OK",'raw 1'!IZ34,'raw 1'!BZ34),"")</f>
        <v>-</v>
      </c>
      <c r="CC35" s="9" t="str">
        <f>if('raw 1'!CA34&lt;&gt;"x",if('raw 1'!CA34="OK",'raw 1'!JA34,'raw 1'!CA34),"")</f>
        <v>-</v>
      </c>
      <c r="CD35" s="9" t="str">
        <f>if('raw 1'!CB34&lt;&gt;"x",if('raw 1'!CB34="OK",'raw 1'!JB34,'raw 1'!CB34),"")</f>
        <v>-</v>
      </c>
      <c r="CE35" s="9" t="str">
        <f>if('raw 1'!CC34&lt;&gt;"x",if('raw 1'!CC34="OK",'raw 1'!JC34,'raw 1'!CC34),"")</f>
        <v>-</v>
      </c>
      <c r="CF35" s="9" t="str">
        <f>if('raw 1'!CD34&lt;&gt;"x",if('raw 1'!CD34="OK",'raw 1'!JD34,'raw 1'!CD34),"")</f>
        <v>-</v>
      </c>
      <c r="CG35" s="9" t="str">
        <f>if('raw 1'!CE34&lt;&gt;"x",if('raw 1'!CE34="OK",'raw 1'!JE34,'raw 1'!CE34),"")</f>
        <v>-</v>
      </c>
      <c r="CH35" s="9" t="str">
        <f>if('raw 1'!CF34&lt;&gt;"x",if('raw 1'!CF34="OK",'raw 1'!JF34,'raw 1'!CF34),"")</f>
        <v>-</v>
      </c>
      <c r="CI35" s="9" t="str">
        <f>if('raw 1'!CG34&lt;&gt;"x",if('raw 1'!CG34="OK",'raw 1'!JG34,'raw 1'!CG34),"")</f>
        <v>-</v>
      </c>
      <c r="CJ35" s="9" t="str">
        <f>if('raw 1'!CH34&lt;&gt;"x",if('raw 1'!CH34="OK",'raw 1'!JH34,'raw 1'!CH34),"")</f>
        <v>-</v>
      </c>
      <c r="CK35" s="9" t="str">
        <f>if('raw 1'!CI34&lt;&gt;"x",if('raw 1'!CI34="OK",'raw 1'!JI34,'raw 1'!CI34),"")</f>
        <v>-</v>
      </c>
      <c r="CL35" s="9" t="str">
        <f>if('raw 1'!CJ34&lt;&gt;"x",if('raw 1'!CJ34="OK",'raw 1'!JJ34,'raw 1'!CJ34),"")</f>
        <v>-</v>
      </c>
      <c r="CM35" s="9" t="str">
        <f>if('raw 1'!CK34&lt;&gt;"x",if('raw 1'!CK34="OK",'raw 1'!JK34,'raw 1'!CK34),"")</f>
        <v>-</v>
      </c>
      <c r="CN35" s="9" t="str">
        <f>if('raw 1'!CL34&lt;&gt;"x",if('raw 1'!CL34="OK",'raw 1'!JL34,'raw 1'!CL34),"")</f>
        <v>-</v>
      </c>
      <c r="CO35" s="9" t="str">
        <f>if('raw 1'!CM34&lt;&gt;"x",if('raw 1'!CM34="OK",'raw 1'!JM34,'raw 1'!CM34),"")</f>
        <v>-</v>
      </c>
      <c r="CP35" s="9" t="str">
        <f>if('raw 1'!CN34&lt;&gt;"x",if('raw 1'!CN34="OK",'raw 1'!JN34,'raw 1'!CN34),"")</f>
        <v>-</v>
      </c>
      <c r="CQ35" s="9" t="str">
        <f>if('raw 1'!CO34&lt;&gt;"x",if('raw 1'!CO34="OK",'raw 1'!JO34,'raw 1'!CO34),"")</f>
        <v>-</v>
      </c>
      <c r="CR35" s="9" t="str">
        <f>if('raw 1'!CP34&lt;&gt;"x",if('raw 1'!CP34="OK",'raw 1'!JP34,'raw 1'!CP34),"")</f>
        <v>-</v>
      </c>
      <c r="CS35" s="9" t="str">
        <f>if('raw 1'!CQ34&lt;&gt;"x",if('raw 1'!CQ34="OK",'raw 1'!JQ34,'raw 1'!CQ34),"")</f>
        <v>-</v>
      </c>
      <c r="CT35" s="9" t="str">
        <f>if('raw 1'!CR34&lt;&gt;"x",if('raw 1'!CR34="OK",'raw 1'!JR34,'raw 1'!CR34),"")</f>
        <v>-</v>
      </c>
      <c r="CU35" s="9" t="str">
        <f>if('raw 1'!CS34&lt;&gt;"x",if('raw 1'!CS34="OK",'raw 1'!JS34,'raw 1'!CS34),"")</f>
        <v/>
      </c>
      <c r="CV35" s="9" t="str">
        <f>if('raw 1'!CT34&lt;&gt;"x",if('raw 1'!CT34="OK",'raw 1'!JT34,'raw 1'!CT34),"")</f>
        <v>-</v>
      </c>
      <c r="CW35" s="9" t="str">
        <f>if('raw 1'!CU34&lt;&gt;"x",if('raw 1'!CU34="OK",'raw 1'!JU34,'raw 1'!CU34),"")</f>
        <v>-</v>
      </c>
      <c r="CX35" s="9" t="str">
        <f>if('raw 1'!CV34&lt;&gt;"x",if('raw 1'!CV34="OK",'raw 1'!JV34,'raw 1'!CV34),"")</f>
        <v>-</v>
      </c>
      <c r="CY35" s="9" t="str">
        <f>if('raw 1'!CW34&lt;&gt;"x",if('raw 1'!CW34="OK",'raw 1'!JW34,'raw 1'!CW34),"")</f>
        <v>-</v>
      </c>
      <c r="CZ35" s="9" t="str">
        <f>if('raw 1'!CX34&lt;&gt;"x",if('raw 1'!CX34="OK",'raw 1'!JX34,'raw 1'!CX34),"")</f>
        <v>-</v>
      </c>
      <c r="DA35" s="9" t="str">
        <f>if('raw 1'!CY34&lt;&gt;"x",if('raw 1'!CY34="OK",'raw 1'!JY34,'raw 1'!CY34),"")</f>
        <v>-</v>
      </c>
      <c r="DB35" s="9" t="str">
        <f>if('raw 1'!CZ34&lt;&gt;"x",if('raw 1'!CZ34="OK",'raw 1'!JZ34,'raw 1'!CZ34),"")</f>
        <v>-</v>
      </c>
      <c r="DC35" s="9" t="str">
        <f>if('raw 1'!DA34&lt;&gt;"x",if('raw 1'!DA34="OK",'raw 1'!KA34,'raw 1'!DA34),"")</f>
        <v>-</v>
      </c>
      <c r="DD35" s="9" t="str">
        <f>if('raw 1'!DB34&lt;&gt;"x",if('raw 1'!DB34="OK",'raw 1'!KB34,'raw 1'!DB34),"")</f>
        <v>-</v>
      </c>
      <c r="DE35" s="9" t="str">
        <f>if('raw 1'!DC34&lt;&gt;"x",if('raw 1'!DC34="OK",'raw 1'!KC34,'raw 1'!DC34),"")</f>
        <v>-</v>
      </c>
      <c r="DF35" s="9" t="str">
        <f>if('raw 1'!DD34&lt;&gt;"x",if('raw 1'!DD34="OK",'raw 1'!KD34,'raw 1'!DD34),"")</f>
        <v>-</v>
      </c>
      <c r="DG35" s="9" t="str">
        <f>if('raw 1'!DE34&lt;&gt;"x",if('raw 1'!DE34="OK",'raw 1'!KE34,'raw 1'!DE34),"")</f>
        <v>-</v>
      </c>
      <c r="DH35" s="9" t="str">
        <f>if('raw 1'!DF34&lt;&gt;"x",if('raw 1'!DF34="OK",'raw 1'!KF34,'raw 1'!DF34),"")</f>
        <v>-</v>
      </c>
      <c r="DI35" s="9" t="str">
        <f>if('raw 1'!DG34&lt;&gt;"x",if('raw 1'!DG34="OK",'raw 1'!KG34,'raw 1'!DG34),"")</f>
        <v>-</v>
      </c>
      <c r="DJ35" s="9" t="str">
        <f>if('raw 1'!DH34&lt;&gt;"x",if('raw 1'!DH34="OK",'raw 1'!KH34,'raw 1'!DH34),"")</f>
        <v>-</v>
      </c>
      <c r="DK35" s="9" t="str">
        <f>if('raw 1'!DI34&lt;&gt;"x",if('raw 1'!DI34="OK",'raw 1'!KI34,'raw 1'!DI34),"")</f>
        <v>-</v>
      </c>
      <c r="DL35" s="9" t="str">
        <f>if('raw 1'!DJ34&lt;&gt;"x",if('raw 1'!DJ34="OK",'raw 1'!KJ34,'raw 1'!DJ34),"")</f>
        <v>-</v>
      </c>
      <c r="DM35" s="9" t="str">
        <f>if('raw 1'!DK34&lt;&gt;"x",if('raw 1'!DK34="OK",'raw 1'!KK34,'raw 1'!DK34),"")</f>
        <v>-</v>
      </c>
      <c r="DN35" s="9" t="str">
        <f>if('raw 1'!DL34&lt;&gt;"x",if('raw 1'!DL34="OK",'raw 1'!KL34,'raw 1'!DL34),"")</f>
        <v>-</v>
      </c>
      <c r="DO35" s="9" t="str">
        <f>if('raw 1'!DM34&lt;&gt;"x",if('raw 1'!DM34="OK",'raw 1'!KM34,'raw 1'!DM34),"")</f>
        <v>-</v>
      </c>
      <c r="DP35" s="9" t="str">
        <f>if('raw 1'!DN34&lt;&gt;"x",if('raw 1'!DN34="OK",'raw 1'!KN34,'raw 1'!DN34),"")</f>
        <v>-</v>
      </c>
      <c r="DQ35" s="9" t="str">
        <f>if('raw 1'!DO34&lt;&gt;"x",if('raw 1'!DO34="OK",'raw 1'!KO34,'raw 1'!DO34),"")</f>
        <v>-</v>
      </c>
      <c r="DR35" s="9" t="str">
        <f>if('raw 1'!DP34&lt;&gt;"x",if('raw 1'!DP34="OK",'raw 1'!KP34,'raw 1'!DP34),"")</f>
        <v>-</v>
      </c>
      <c r="DS35" s="9" t="str">
        <f>if('raw 1'!DQ34&lt;&gt;"x",if('raw 1'!DQ34="OK",'raw 1'!KQ34,'raw 1'!DQ34),"")</f>
        <v>-</v>
      </c>
      <c r="DT35" s="9" t="str">
        <f>if('raw 1'!DR34&lt;&gt;"x",if('raw 1'!DR34="OK",'raw 1'!KR34,'raw 1'!DR34),"")</f>
        <v>-</v>
      </c>
      <c r="DU35" s="9" t="str">
        <f>if('raw 1'!DS34&lt;&gt;"x",if('raw 1'!DS34="OK",'raw 1'!KS34,'raw 1'!DS34),"")</f>
        <v>-</v>
      </c>
      <c r="DV35" s="9" t="str">
        <f>if('raw 1'!DT34&lt;&gt;"x",if('raw 1'!DT34="OK",'raw 1'!KT34,'raw 1'!DT34),"")</f>
        <v>-</v>
      </c>
      <c r="DW35" s="9" t="str">
        <f>if('raw 1'!DU34&lt;&gt;"x",if('raw 1'!DU34="OK",'raw 1'!KU34,'raw 1'!DU34),"")</f>
        <v>-</v>
      </c>
      <c r="DX35" s="9" t="str">
        <f>if('raw 1'!DV34&lt;&gt;"x",if('raw 1'!DV34="OK",'raw 1'!KV34,'raw 1'!DV34),"")</f>
        <v>-</v>
      </c>
      <c r="DY35" s="9" t="str">
        <f>if('raw 1'!DW34&lt;&gt;"x",if('raw 1'!DW34="OK",'raw 1'!KW34,'raw 1'!DW34),"")</f>
        <v>-</v>
      </c>
      <c r="DZ35" s="9" t="str">
        <f>if('raw 1'!DX34&lt;&gt;"x",if('raw 1'!DX34="OK",'raw 1'!KX34,'raw 1'!DX34),"")</f>
        <v>-</v>
      </c>
      <c r="EA35" s="9" t="str">
        <f>if('raw 1'!DY34&lt;&gt;"x",if('raw 1'!DY34="OK",'raw 1'!KY34,'raw 1'!DY34),"")</f>
        <v>-</v>
      </c>
      <c r="EB35" s="9" t="str">
        <f>if('raw 1'!DZ34&lt;&gt;"x",if('raw 1'!DZ34="OK",'raw 1'!KZ34,'raw 1'!DZ34),"")</f>
        <v/>
      </c>
      <c r="EC35" s="9">
        <f>if('raw 1'!EA34&lt;&gt;"x",if('raw 1'!EA34="OK",'raw 1'!LA34,'raw 1'!EA34),"")</f>
        <v>1</v>
      </c>
      <c r="ED35" s="9">
        <f>if('raw 1'!EB34&lt;&gt;"x",if('raw 1'!EB34="OK",'raw 1'!LB34,'raw 1'!EB34),"")</f>
        <v>1</v>
      </c>
      <c r="EE35" s="9">
        <f>if('raw 1'!EC34&lt;&gt;"x",if('raw 1'!EC34="OK",'raw 1'!LC34,'raw 1'!EC34),"")</f>
        <v>1</v>
      </c>
      <c r="EF35" s="9">
        <f>if('raw 1'!ED34&lt;&gt;"x",if('raw 1'!ED34="OK",'raw 1'!LD34,'raw 1'!ED34),"")</f>
        <v>1</v>
      </c>
      <c r="EG35" s="9">
        <f>if('raw 1'!EE34&lt;&gt;"x",if('raw 1'!EE34="OK",'raw 1'!LE34,'raw 1'!EE34),"")</f>
        <v>1</v>
      </c>
      <c r="EH35" s="9">
        <f>if('raw 1'!EF34&lt;&gt;"x",if('raw 1'!EF34="OK",'raw 1'!LF34,'raw 1'!EF34),"")</f>
        <v>1</v>
      </c>
      <c r="EI35" s="9">
        <f>if('raw 1'!EG34&lt;&gt;"x",if('raw 1'!EG34="OK",'raw 1'!LG34,'raw 1'!EG34),"")</f>
        <v>1</v>
      </c>
      <c r="EJ35" s="9">
        <f>if('raw 1'!EH34&lt;&gt;"x",if('raw 1'!EH34="OK",'raw 1'!LH34,'raw 1'!EH34),"")</f>
        <v>1</v>
      </c>
      <c r="EK35" s="9">
        <f>if('raw 1'!EI34&lt;&gt;"x",if('raw 1'!EI34="OK",'raw 1'!LI34,'raw 1'!EI34),"")</f>
        <v>1</v>
      </c>
      <c r="EL35" s="9">
        <f>if('raw 1'!EJ34&lt;&gt;"x",if('raw 1'!EJ34="OK",'raw 1'!LJ34,'raw 1'!EJ34),"")</f>
        <v>1</v>
      </c>
      <c r="EM35" s="9">
        <f>if('raw 1'!EK34&lt;&gt;"x",if('raw 1'!EK34="OK",'raw 1'!LK34,'raw 1'!EK34),"")</f>
        <v>1</v>
      </c>
      <c r="EN35" s="9">
        <f>if('raw 1'!EL34&lt;&gt;"x",if('raw 1'!EL34="OK",'raw 1'!LL34,'raw 1'!EL34),"")</f>
        <v>1</v>
      </c>
      <c r="EO35" s="9">
        <f>if('raw 1'!EM34&lt;&gt;"x",if('raw 1'!EM34="OK",'raw 1'!LM34,'raw 1'!EM34),"")</f>
        <v>1</v>
      </c>
      <c r="EP35" s="9">
        <f>if('raw 1'!EN34&lt;&gt;"x",if('raw 1'!EN34="OK",'raw 1'!LN34,'raw 1'!EN34),"")</f>
        <v>1</v>
      </c>
      <c r="EQ35" s="9">
        <f>if('raw 1'!EO34&lt;&gt;"x",if('raw 1'!EO34="OK",'raw 1'!LO34,'raw 1'!EO34),"")</f>
        <v>1</v>
      </c>
      <c r="ER35" s="9">
        <f>if('raw 1'!EP34&lt;&gt;"x",if('raw 1'!EP34="OK",'raw 1'!LP34,'raw 1'!EP34),"")</f>
        <v>1</v>
      </c>
      <c r="ES35" s="9" t="str">
        <f>if('raw 1'!EQ34&lt;&gt;"x",if('raw 1'!EQ34="OK",'raw 1'!LQ34,'raw 1'!EQ34),"")</f>
        <v/>
      </c>
      <c r="ET35" s="9">
        <f>if('raw 1'!ER34&lt;&gt;"x",if('raw 1'!ER34="OK",'raw 1'!LR34,'raw 1'!ER34),"")</f>
        <v>1</v>
      </c>
      <c r="EU35" s="9">
        <f>if('raw 1'!ES34&lt;&gt;"x",if('raw 1'!ES34="OK",'raw 1'!LS34,'raw 1'!ES34),"")</f>
        <v>1</v>
      </c>
      <c r="EV35" s="9">
        <f>if('raw 1'!ET34&lt;&gt;"x",if('raw 1'!ET34="OK",'raw 1'!LT34,'raw 1'!ET34),"")</f>
        <v>1</v>
      </c>
      <c r="EW35" s="9">
        <f>if('raw 1'!EU34&lt;&gt;"x",if('raw 1'!EU34="OK",'raw 1'!LU34,'raw 1'!EU34),"")</f>
        <v>1</v>
      </c>
      <c r="EX35" s="9">
        <f>if('raw 1'!EV34&lt;&gt;"x",if('raw 1'!EV34="OK",'raw 1'!LV34,'raw 1'!EV34),"")</f>
        <v>1</v>
      </c>
      <c r="EY35" s="9">
        <f>if('raw 1'!EW34&lt;&gt;"x",if('raw 1'!EW34="OK",'raw 1'!LW34,'raw 1'!EW34),"")</f>
        <v>1</v>
      </c>
      <c r="EZ35" s="9">
        <f>if('raw 1'!EX34&lt;&gt;"x",if('raw 1'!EX34="OK",'raw 1'!LX34,'raw 1'!EX34),"")</f>
        <v>1</v>
      </c>
      <c r="FA35" s="9">
        <f>if('raw 1'!EY34&lt;&gt;"x",if('raw 1'!EY34="OK",'raw 1'!LY34,'raw 1'!EY34),"")</f>
        <v>1</v>
      </c>
      <c r="FB35" s="9">
        <f>if('raw 1'!EZ34&lt;&gt;"x",if('raw 1'!EZ34="OK",'raw 1'!LZ34,'raw 1'!EZ34),"")</f>
        <v>1</v>
      </c>
      <c r="FC35" s="9" t="str">
        <f>if('raw 1'!FA34&lt;&gt;"x",if('raw 1'!FA34="OK",'raw 1'!MA34,'raw 1'!FA34),"")</f>
        <v>WA</v>
      </c>
      <c r="FD35" s="9">
        <f>if('raw 1'!FB34&lt;&gt;"x",if('raw 1'!FB34="OK",'raw 1'!MB34,'raw 1'!FB34),"")</f>
        <v>1</v>
      </c>
      <c r="FE35" s="9">
        <f>if('raw 1'!FC34&lt;&gt;"x",if('raw 1'!FC34="OK",'raw 1'!MC34,'raw 1'!FC34),"")</f>
        <v>1</v>
      </c>
      <c r="FF35" s="9">
        <f>if('raw 1'!FD34&lt;&gt;"x",if('raw 1'!FD34="OK",'raw 1'!MD34,'raw 1'!FD34),"")</f>
        <v>1</v>
      </c>
      <c r="FG35" s="9">
        <f>if('raw 1'!FE34&lt;&gt;"x",if('raw 1'!FE34="OK",'raw 1'!ME34,'raw 1'!FE34),"")</f>
        <v>1</v>
      </c>
      <c r="FH35" s="9">
        <f>if('raw 1'!FF34&lt;&gt;"x",if('raw 1'!FF34="OK",'raw 1'!MF34,'raw 1'!FF34),"")</f>
        <v>1</v>
      </c>
      <c r="FI35" s="9">
        <f>if('raw 1'!FG34&lt;&gt;"x",if('raw 1'!FG34="OK",'raw 1'!MG34,'raw 1'!FG34),"")</f>
        <v>1</v>
      </c>
      <c r="FJ35" s="9">
        <f>if('raw 1'!FH34&lt;&gt;"x",if('raw 1'!FH34="OK",'raw 1'!MH34,'raw 1'!FH34),"")</f>
        <v>1</v>
      </c>
      <c r="FK35" s="9">
        <f>if('raw 1'!FI34&lt;&gt;"x",if('raw 1'!FI34="OK",'raw 1'!MI34,'raw 1'!FI34),"")</f>
        <v>1</v>
      </c>
      <c r="FL35" s="9">
        <f>if('raw 1'!FJ34&lt;&gt;"x",if('raw 1'!FJ34="OK",'raw 1'!MJ34,'raw 1'!FJ34),"")</f>
        <v>1</v>
      </c>
      <c r="FM35" s="9" t="str">
        <f>if('raw 1'!FK34&lt;&gt;"x",if('raw 1'!FK34="OK",'raw 1'!MK34,'raw 1'!FK34),"")</f>
        <v>WA</v>
      </c>
      <c r="FN35" s="9">
        <f>if('raw 1'!FL34&lt;&gt;"x",if('raw 1'!FL34="OK",'raw 1'!ML34,'raw 1'!FL34),"")</f>
        <v>1</v>
      </c>
      <c r="FO35" s="9" t="str">
        <f>if('raw 1'!FM34&lt;&gt;"x",if('raw 1'!FM34="OK",'raw 1'!MM34,'raw 1'!FM34),"")</f>
        <v>WA</v>
      </c>
      <c r="FP35" s="9">
        <f>if('raw 1'!FN34&lt;&gt;"x",if('raw 1'!FN34="OK",'raw 1'!MN34,'raw 1'!FN34),"")</f>
        <v>1</v>
      </c>
      <c r="FQ35" s="9">
        <f>if('raw 1'!FO34&lt;&gt;"x",if('raw 1'!FO34="OK",'raw 1'!MO34,'raw 1'!FO34),"")</f>
        <v>1</v>
      </c>
      <c r="FR35" s="9" t="str">
        <f>if('raw 1'!FP34&lt;&gt;"x",if('raw 1'!FP34="OK",'raw 1'!MP34,'raw 1'!FP34),"")</f>
        <v>WA</v>
      </c>
      <c r="FS35" s="9" t="str">
        <f>if('raw 1'!FQ34&lt;&gt;"x",if('raw 1'!FQ34="OK",'raw 1'!MQ34,'raw 1'!FQ34),"")</f>
        <v>WA</v>
      </c>
      <c r="FT35" s="9">
        <f>if('raw 1'!FR34&lt;&gt;"x",if('raw 1'!FR34="OK",'raw 1'!MR34,'raw 1'!FR34),"")</f>
        <v>1</v>
      </c>
      <c r="FU35" s="9" t="str">
        <f>if('raw 1'!FS34&lt;&gt;"x",if('raw 1'!FS34="OK",'raw 1'!MS34,'raw 1'!FS34),"")</f>
        <v>WA</v>
      </c>
      <c r="FV35" s="9" t="str">
        <f>if('raw 1'!FT34&lt;&gt;"x",if('raw 1'!FT34="OK",'raw 1'!MT34,'raw 1'!FT34),"")</f>
        <v/>
      </c>
      <c r="FW35" s="9">
        <f>if('raw 1'!FU34&lt;&gt;"x",if('raw 1'!FU34="OK",'raw 1'!MU34,'raw 1'!FU34),"")</f>
        <v>1</v>
      </c>
      <c r="FX35" s="9" t="str">
        <f>if('raw 1'!FV34&lt;&gt;"x",if('raw 1'!FV34="OK",'raw 1'!MV34,'raw 1'!FV34),"")</f>
        <v>WA</v>
      </c>
      <c r="FY35" s="9" t="str">
        <f>if('raw 1'!FW34&lt;&gt;"x",if('raw 1'!FW34="OK",'raw 1'!MW34,'raw 1'!FW34),"")</f>
        <v>WA</v>
      </c>
      <c r="FZ35" s="9" t="str">
        <f>if('raw 1'!FX34&lt;&gt;"x",if('raw 1'!FX34="OK",'raw 1'!MX34,'raw 1'!FX34),"")</f>
        <v>WA</v>
      </c>
      <c r="GA35" s="9" t="str">
        <f>if('raw 1'!FY34&lt;&gt;"x",if('raw 1'!FY34="OK",'raw 1'!MY34,'raw 1'!FY34),"")</f>
        <v>WA</v>
      </c>
      <c r="GB35" s="9" t="str">
        <f>if('raw 1'!FZ34&lt;&gt;"x",if('raw 1'!FZ34="OK",'raw 1'!MZ34,'raw 1'!FZ34),"")</f>
        <v>WA</v>
      </c>
      <c r="GC35" s="9" t="str">
        <f>if('raw 1'!GA34&lt;&gt;"x",if('raw 1'!GA34="OK",'raw 1'!NA34,'raw 1'!GA34),"")</f>
        <v>WA</v>
      </c>
      <c r="GD35" s="9" t="str">
        <f>if('raw 1'!GB34&lt;&gt;"x",if('raw 1'!GB34="OK",'raw 1'!NB34,'raw 1'!GB34),"")</f>
        <v>WA</v>
      </c>
      <c r="GE35" s="9" t="str">
        <f>if('raw 1'!GC34&lt;&gt;"x",if('raw 1'!GC34="OK",'raw 1'!NC34,'raw 1'!GC34),"")</f>
        <v>WA</v>
      </c>
      <c r="GF35" s="9" t="str">
        <f>if('raw 1'!GD34&lt;&gt;"x",if('raw 1'!GD34="OK",'raw 1'!ND34,'raw 1'!GD34),"")</f>
        <v>WA</v>
      </c>
      <c r="GG35" s="9" t="str">
        <f>if('raw 1'!GE34&lt;&gt;"x",if('raw 1'!GE34="OK",'raw 1'!NE34,'raw 1'!GE34),"")</f>
        <v>WA</v>
      </c>
      <c r="GH35" s="9" t="str">
        <f>if('raw 1'!GF34&lt;&gt;"x",if('raw 1'!GF34="OK",'raw 1'!NF34,'raw 1'!GF34),"")</f>
        <v>WA</v>
      </c>
      <c r="GI35" s="9" t="str">
        <f>if('raw 1'!GG34&lt;&gt;"x",if('raw 1'!GG34="OK",'raw 1'!NG34,'raw 1'!GG34),"")</f>
        <v>WA</v>
      </c>
      <c r="GJ35" s="9" t="str">
        <f>if('raw 1'!GH34&lt;&gt;"x",if('raw 1'!GH34="OK",'raw 1'!NH34,'raw 1'!GH34),"")</f>
        <v>TLE</v>
      </c>
      <c r="GK35" s="9" t="str">
        <f>if('raw 1'!GI34&lt;&gt;"x",if('raw 1'!GI34="OK",'raw 1'!NI34,'raw 1'!GI34),"")</f>
        <v>TLE</v>
      </c>
      <c r="GL35" s="9" t="str">
        <f>if('raw 1'!GJ34&lt;&gt;"x",if('raw 1'!GJ34="OK",'raw 1'!NJ34,'raw 1'!GJ34),"")</f>
        <v>TLE</v>
      </c>
      <c r="GM35" s="9" t="str">
        <f>if('raw 1'!GK34&lt;&gt;"x",if('raw 1'!GK34="OK",'raw 1'!NK34,'raw 1'!GK34),"")</f>
        <v>WA</v>
      </c>
      <c r="GN35" s="9" t="str">
        <f>if('raw 1'!GL34&lt;&gt;"x",if('raw 1'!GL34="OK",'raw 1'!NL34,'raw 1'!GL34),"")</f>
        <v>TLE</v>
      </c>
      <c r="GO35" s="9" t="str">
        <f>if('raw 1'!GM34&lt;&gt;"x",if('raw 1'!GM34="OK",'raw 1'!NM34,'raw 1'!GM34),"")</f>
        <v>TLE</v>
      </c>
      <c r="GP35" s="9" t="str">
        <f>if('raw 1'!GN34&lt;&gt;"x",if('raw 1'!GN34="OK",'raw 1'!NN34,'raw 1'!GN34),"")</f>
        <v>WA</v>
      </c>
      <c r="GQ35" s="9" t="str">
        <f>if('raw 1'!GO34&lt;&gt;"x",if('raw 1'!GO34="OK",'raw 1'!NO34,'raw 1'!GO34),"")</f>
        <v>TLE</v>
      </c>
      <c r="GR35" s="9" t="str">
        <f>if('raw 1'!GP34&lt;&gt;"x",if('raw 1'!GP34="OK",'raw 1'!NP34,'raw 1'!GP34),"")</f>
        <v>TLE</v>
      </c>
      <c r="GS35" s="9" t="str">
        <f>if('raw 1'!GQ34&lt;&gt;"x",if('raw 1'!GQ34="OK",'raw 1'!NQ34,'raw 1'!GQ34),"")</f>
        <v>TLE</v>
      </c>
      <c r="GT35" s="9" t="str">
        <f>if('raw 1'!GR34&lt;&gt;"x",if('raw 1'!GR34="OK",'raw 1'!NR34,'raw 1'!GR34),"")</f>
        <v>TLE</v>
      </c>
      <c r="GU35" s="9" t="str">
        <f>if('raw 1'!GS34&lt;&gt;"x",if('raw 1'!GS34="OK",'raw 1'!NS34,'raw 1'!GS34),"")</f>
        <v/>
      </c>
    </row>
    <row r="36">
      <c r="A36" s="5"/>
      <c r="B36" s="5"/>
      <c r="C36" s="5">
        <f>if(B36="d","diskv. iz ciklusa",if(B36="d1","diskv. iz kruga",if($E36="ODOBREN",(if(countif(H:H,"="&amp;H36)=1,countif(H:H,"&gt;"&amp;H36)+1,concatenate(countif(H:H,"&gt;"&amp;H36)+1," - ",countif(H:H,"&gt;="&amp;H36)))),empty)))</f>
        <v>34</v>
      </c>
      <c r="D36" s="6" t="str">
        <f>'raw 1'!B35</f>
        <v>papa</v>
      </c>
      <c r="E36" s="6" t="str">
        <f>'raw 1'!F35</f>
        <v>ODOBREN</v>
      </c>
      <c r="F36" s="6" t="str">
        <f>if($E36="ODOBREN",'raw 1'!C35,"")</f>
        <v>Pavle</v>
      </c>
      <c r="G36" s="6" t="str">
        <f>if($E36="ODOBREN",'raw 1'!D35,"")</f>
        <v>Janevski</v>
      </c>
      <c r="H36" s="7">
        <f>if($E36="ODOBREN",I36,empty)</f>
        <v>130</v>
      </c>
      <c r="I36" s="7">
        <f>if(B36&lt;&gt;"d",IF(M36 = "A", SUM(R36:T36), SUM(O36:Q36)),empty)</f>
        <v>130</v>
      </c>
      <c r="J36" s="6" t="str">
        <f>if($E36="ODOBREN",'raw 1'!G35,"")</f>
        <v>Niš</v>
      </c>
      <c r="K36" s="6" t="str">
        <f>if($E36="ODOBREN",'raw 1'!H35,"")</f>
        <v>Gimnazija Bora Stanković</v>
      </c>
      <c r="L36" s="6" t="str">
        <f>if($E36="ODOBREN",'raw 1'!I35,"")</f>
        <v>IV</v>
      </c>
      <c r="M36" s="6" t="str">
        <f>if($E36="ODOBREN",'raw 1'!J35,"")</f>
        <v>A</v>
      </c>
      <c r="N36" s="6" t="str">
        <f>if($E36="ODOBREN",'raw 1'!K36,"")</f>
        <v/>
      </c>
      <c r="O36" s="8" t="str">
        <f>'raw 1'!M35</f>
        <v>-</v>
      </c>
      <c r="P36" s="9" t="str">
        <f>'raw 1'!N35</f>
        <v>-</v>
      </c>
      <c r="Q36" s="9" t="str">
        <f>'raw 1'!O35</f>
        <v>-</v>
      </c>
      <c r="R36" s="9">
        <f>'raw 1'!P35</f>
        <v>100</v>
      </c>
      <c r="S36" s="9">
        <f>'raw 1'!Q35</f>
        <v>12</v>
      </c>
      <c r="T36" s="9">
        <f>'raw 1'!R35</f>
        <v>18</v>
      </c>
      <c r="U36" s="9" t="str">
        <f>if('raw 1'!S35&lt;&gt;"x",if('raw 1'!S35="OK",'raw 1'!GS35,'raw 1'!S35),"")</f>
        <v/>
      </c>
      <c r="V36" s="9" t="str">
        <f>if('raw 1'!T35&lt;&gt;"x",if('raw 1'!T35="OK",'raw 1'!GT35,'raw 1'!T35),"")</f>
        <v/>
      </c>
      <c r="W36" s="9" t="str">
        <f>if('raw 1'!U35&lt;&gt;"x",if('raw 1'!U35="OK",'raw 1'!GU35,'raw 1'!U35),"")</f>
        <v>-</v>
      </c>
      <c r="X36" s="9" t="str">
        <f>if('raw 1'!V35&lt;&gt;"x",if('raw 1'!V35="OK",'raw 1'!GV35,'raw 1'!V35),"")</f>
        <v>-</v>
      </c>
      <c r="Y36" s="9" t="str">
        <f>if('raw 1'!W35&lt;&gt;"x",if('raw 1'!W35="OK",'raw 1'!GW35,'raw 1'!W35),"")</f>
        <v>-</v>
      </c>
      <c r="Z36" s="9" t="str">
        <f>if('raw 1'!X35&lt;&gt;"x",if('raw 1'!X35="OK",'raw 1'!GX35,'raw 1'!X35),"")</f>
        <v>-</v>
      </c>
      <c r="AA36" s="9" t="str">
        <f>if('raw 1'!Y35&lt;&gt;"x",if('raw 1'!Y35="OK",'raw 1'!GY35,'raw 1'!Y35),"")</f>
        <v>-</v>
      </c>
      <c r="AB36" s="9" t="str">
        <f>if('raw 1'!Z35&lt;&gt;"x",if('raw 1'!Z35="OK",'raw 1'!GZ35,'raw 1'!Z35),"")</f>
        <v>-</v>
      </c>
      <c r="AC36" s="9" t="str">
        <f>if('raw 1'!AA35&lt;&gt;"x",if('raw 1'!AA35="OK",'raw 1'!HA35,'raw 1'!AA35),"")</f>
        <v>-</v>
      </c>
      <c r="AD36" s="9" t="str">
        <f>if('raw 1'!AB35&lt;&gt;"x",if('raw 1'!AB35="OK",'raw 1'!HB35,'raw 1'!AB35),"")</f>
        <v>-</v>
      </c>
      <c r="AE36" s="9" t="str">
        <f>if('raw 1'!AC35&lt;&gt;"x",if('raw 1'!AC35="OK",'raw 1'!HC35,'raw 1'!AC35),"")</f>
        <v>-</v>
      </c>
      <c r="AF36" s="9" t="str">
        <f>if('raw 1'!AD35&lt;&gt;"x",if('raw 1'!AD35="OK",'raw 1'!HD35,'raw 1'!AD35),"")</f>
        <v>-</v>
      </c>
      <c r="AG36" s="9" t="str">
        <f>if('raw 1'!AE35&lt;&gt;"x",if('raw 1'!AE35="OK",'raw 1'!HE35,'raw 1'!AE35),"")</f>
        <v>-</v>
      </c>
      <c r="AH36" s="9" t="str">
        <f>if('raw 1'!AF35&lt;&gt;"x",if('raw 1'!AF35="OK",'raw 1'!HF35,'raw 1'!AF35),"")</f>
        <v>-</v>
      </c>
      <c r="AI36" s="9" t="str">
        <f>if('raw 1'!AG35&lt;&gt;"x",if('raw 1'!AG35="OK",'raw 1'!HG35,'raw 1'!AG35),"")</f>
        <v>-</v>
      </c>
      <c r="AJ36" s="9" t="str">
        <f>if('raw 1'!AH35&lt;&gt;"x",if('raw 1'!AH35="OK",'raw 1'!HH35,'raw 1'!AH35),"")</f>
        <v>-</v>
      </c>
      <c r="AK36" s="9" t="str">
        <f>if('raw 1'!AI35&lt;&gt;"x",if('raw 1'!AI35="OK",'raw 1'!HI35,'raw 1'!AI35),"")</f>
        <v>-</v>
      </c>
      <c r="AL36" s="9" t="str">
        <f>if('raw 1'!AJ35&lt;&gt;"x",if('raw 1'!AJ35="OK",'raw 1'!HJ35,'raw 1'!AJ35),"")</f>
        <v>-</v>
      </c>
      <c r="AM36" s="9" t="str">
        <f>if('raw 1'!AK35&lt;&gt;"x",if('raw 1'!AK35="OK",'raw 1'!HK35,'raw 1'!AK35),"")</f>
        <v>-</v>
      </c>
      <c r="AN36" s="9" t="str">
        <f>if('raw 1'!AL35&lt;&gt;"x",if('raw 1'!AL35="OK",'raw 1'!HL35,'raw 1'!AL35),"")</f>
        <v>-</v>
      </c>
      <c r="AO36" s="9" t="str">
        <f>if('raw 1'!AM35&lt;&gt;"x",if('raw 1'!AM35="OK",'raw 1'!HM35,'raw 1'!AM35),"")</f>
        <v>-</v>
      </c>
      <c r="AP36" s="9" t="str">
        <f>if('raw 1'!AN35&lt;&gt;"x",if('raw 1'!AN35="OK",'raw 1'!HN35,'raw 1'!AN35),"")</f>
        <v>-</v>
      </c>
      <c r="AQ36" s="9" t="str">
        <f>if('raw 1'!AO35&lt;&gt;"x",if('raw 1'!AO35="OK",'raw 1'!HO35,'raw 1'!AO35),"")</f>
        <v>-</v>
      </c>
      <c r="AR36" s="9" t="str">
        <f>if('raw 1'!AP35&lt;&gt;"x",if('raw 1'!AP35="OK",'raw 1'!HP35,'raw 1'!AP35),"")</f>
        <v>-</v>
      </c>
      <c r="AS36" s="9" t="str">
        <f>if('raw 1'!AQ35&lt;&gt;"x",if('raw 1'!AQ35="OK",'raw 1'!HQ35,'raw 1'!AQ35),"")</f>
        <v>-</v>
      </c>
      <c r="AT36" s="9" t="str">
        <f>if('raw 1'!AR35&lt;&gt;"x",if('raw 1'!AR35="OK",'raw 1'!HR35,'raw 1'!AR35),"")</f>
        <v>-</v>
      </c>
      <c r="AU36" s="9" t="str">
        <f>if('raw 1'!AS35&lt;&gt;"x",if('raw 1'!AS35="OK",'raw 1'!HS35,'raw 1'!AS35),"")</f>
        <v>-</v>
      </c>
      <c r="AV36" s="9" t="str">
        <f>if('raw 1'!AT35&lt;&gt;"x",if('raw 1'!AT35="OK",'raw 1'!HT35,'raw 1'!AT35),"")</f>
        <v>-</v>
      </c>
      <c r="AW36" s="9" t="str">
        <f>if('raw 1'!AU35&lt;&gt;"x",if('raw 1'!AU35="OK",'raw 1'!HU35,'raw 1'!AU35),"")</f>
        <v>-</v>
      </c>
      <c r="AX36" s="9" t="str">
        <f>if('raw 1'!AV35&lt;&gt;"x",if('raw 1'!AV35="OK",'raw 1'!HV35,'raw 1'!AV35),"")</f>
        <v>-</v>
      </c>
      <c r="AY36" s="9" t="str">
        <f>if('raw 1'!AW35&lt;&gt;"x",if('raw 1'!AW35="OK",'raw 1'!HW35,'raw 1'!AW35),"")</f>
        <v>-</v>
      </c>
      <c r="AZ36" s="9" t="str">
        <f>if('raw 1'!AX35&lt;&gt;"x",if('raw 1'!AX35="OK",'raw 1'!HX35,'raw 1'!AX35),"")</f>
        <v>-</v>
      </c>
      <c r="BA36" s="9" t="str">
        <f>if('raw 1'!AY35&lt;&gt;"x",if('raw 1'!AY35="OK",'raw 1'!HY35,'raw 1'!AY35),"")</f>
        <v>-</v>
      </c>
      <c r="BB36" s="9" t="str">
        <f>if('raw 1'!AZ35&lt;&gt;"x",if('raw 1'!AZ35="OK",'raw 1'!HZ35,'raw 1'!AZ35),"")</f>
        <v>-</v>
      </c>
      <c r="BC36" s="9" t="str">
        <f>if('raw 1'!BA35&lt;&gt;"x",if('raw 1'!BA35="OK",'raw 1'!IA35,'raw 1'!BA35),"")</f>
        <v>-</v>
      </c>
      <c r="BD36" s="9" t="str">
        <f>if('raw 1'!BB35&lt;&gt;"x",if('raw 1'!BB35="OK",'raw 1'!IB35,'raw 1'!BB35),"")</f>
        <v>-</v>
      </c>
      <c r="BE36" s="9" t="str">
        <f>if('raw 1'!BC35&lt;&gt;"x",if('raw 1'!BC35="OK",'raw 1'!IC35,'raw 1'!BC35),"")</f>
        <v>-</v>
      </c>
      <c r="BF36" s="9" t="str">
        <f>if('raw 1'!BD35&lt;&gt;"x",if('raw 1'!BD35="OK",'raw 1'!ID35,'raw 1'!BD35),"")</f>
        <v>-</v>
      </c>
      <c r="BG36" s="9" t="str">
        <f>if('raw 1'!BE35&lt;&gt;"x",if('raw 1'!BE35="OK",'raw 1'!IE35,'raw 1'!BE35),"")</f>
        <v>-</v>
      </c>
      <c r="BH36" s="9" t="str">
        <f>if('raw 1'!BF35&lt;&gt;"x",if('raw 1'!BF35="OK",'raw 1'!IF35,'raw 1'!BF35),"")</f>
        <v>-</v>
      </c>
      <c r="BI36" s="9" t="str">
        <f>if('raw 1'!BG35&lt;&gt;"x",if('raw 1'!BG35="OK",'raw 1'!IG35,'raw 1'!BG35),"")</f>
        <v>-</v>
      </c>
      <c r="BJ36" s="9" t="str">
        <f>if('raw 1'!BH35&lt;&gt;"x",if('raw 1'!BH35="OK",'raw 1'!IH35,'raw 1'!BH35),"")</f>
        <v>-</v>
      </c>
      <c r="BK36" s="9" t="str">
        <f>if('raw 1'!BI35&lt;&gt;"x",if('raw 1'!BI35="OK",'raw 1'!II35,'raw 1'!BI35),"")</f>
        <v>-</v>
      </c>
      <c r="BL36" s="9" t="str">
        <f>if('raw 1'!BJ35&lt;&gt;"x",if('raw 1'!BJ35="OK",'raw 1'!IJ35,'raw 1'!BJ35),"")</f>
        <v>-</v>
      </c>
      <c r="BM36" s="9" t="str">
        <f>if('raw 1'!BK35&lt;&gt;"x",if('raw 1'!BK35="OK",'raw 1'!IK35,'raw 1'!BK35),"")</f>
        <v/>
      </c>
      <c r="BN36" s="9" t="str">
        <f>if('raw 1'!BL35&lt;&gt;"x",if('raw 1'!BL35="OK",'raw 1'!IL35,'raw 1'!BL35),"")</f>
        <v>-</v>
      </c>
      <c r="BO36" s="9" t="str">
        <f>if('raw 1'!BM35&lt;&gt;"x",if('raw 1'!BM35="OK",'raw 1'!IM35,'raw 1'!BM35),"")</f>
        <v>-</v>
      </c>
      <c r="BP36" s="9" t="str">
        <f>if('raw 1'!BN35&lt;&gt;"x",if('raw 1'!BN35="OK",'raw 1'!IN35,'raw 1'!BN35),"")</f>
        <v>-</v>
      </c>
      <c r="BQ36" s="9" t="str">
        <f>if('raw 1'!BO35&lt;&gt;"x",if('raw 1'!BO35="OK",'raw 1'!IO35,'raw 1'!BO35),"")</f>
        <v>-</v>
      </c>
      <c r="BR36" s="9" t="str">
        <f>if('raw 1'!BP35&lt;&gt;"x",if('raw 1'!BP35="OK",'raw 1'!IP35,'raw 1'!BP35),"")</f>
        <v>-</v>
      </c>
      <c r="BS36" s="9" t="str">
        <f>if('raw 1'!BQ35&lt;&gt;"x",if('raw 1'!BQ35="OK",'raw 1'!IQ35,'raw 1'!BQ35),"")</f>
        <v>-</v>
      </c>
      <c r="BT36" s="9" t="str">
        <f>if('raw 1'!BR35&lt;&gt;"x",if('raw 1'!BR35="OK",'raw 1'!IR35,'raw 1'!BR35),"")</f>
        <v>-</v>
      </c>
      <c r="BU36" s="9" t="str">
        <f>if('raw 1'!BS35&lt;&gt;"x",if('raw 1'!BS35="OK",'raw 1'!IS35,'raw 1'!BS35),"")</f>
        <v>-</v>
      </c>
      <c r="BV36" s="9" t="str">
        <f>if('raw 1'!BT35&lt;&gt;"x",if('raw 1'!BT35="OK",'raw 1'!IT35,'raw 1'!BT35),"")</f>
        <v>-</v>
      </c>
      <c r="BW36" s="9" t="str">
        <f>if('raw 1'!BU35&lt;&gt;"x",if('raw 1'!BU35="OK",'raw 1'!IU35,'raw 1'!BU35),"")</f>
        <v>-</v>
      </c>
      <c r="BX36" s="9" t="str">
        <f>if('raw 1'!BV35&lt;&gt;"x",if('raw 1'!BV35="OK",'raw 1'!IV35,'raw 1'!BV35),"")</f>
        <v>-</v>
      </c>
      <c r="BY36" s="9" t="str">
        <f>if('raw 1'!BW35&lt;&gt;"x",if('raw 1'!BW35="OK",'raw 1'!IW35,'raw 1'!BW35),"")</f>
        <v>-</v>
      </c>
      <c r="BZ36" s="9" t="str">
        <f>if('raw 1'!BX35&lt;&gt;"x",if('raw 1'!BX35="OK",'raw 1'!IX35,'raw 1'!BX35),"")</f>
        <v>-</v>
      </c>
      <c r="CA36" s="9" t="str">
        <f>if('raw 1'!BY35&lt;&gt;"x",if('raw 1'!BY35="OK",'raw 1'!IY35,'raw 1'!BY35),"")</f>
        <v>-</v>
      </c>
      <c r="CB36" s="9" t="str">
        <f>if('raw 1'!BZ35&lt;&gt;"x",if('raw 1'!BZ35="OK",'raw 1'!IZ35,'raw 1'!BZ35),"")</f>
        <v>-</v>
      </c>
      <c r="CC36" s="9" t="str">
        <f>if('raw 1'!CA35&lt;&gt;"x",if('raw 1'!CA35="OK",'raw 1'!JA35,'raw 1'!CA35),"")</f>
        <v>-</v>
      </c>
      <c r="CD36" s="9" t="str">
        <f>if('raw 1'!CB35&lt;&gt;"x",if('raw 1'!CB35="OK",'raw 1'!JB35,'raw 1'!CB35),"")</f>
        <v>-</v>
      </c>
      <c r="CE36" s="9" t="str">
        <f>if('raw 1'!CC35&lt;&gt;"x",if('raw 1'!CC35="OK",'raw 1'!JC35,'raw 1'!CC35),"")</f>
        <v>-</v>
      </c>
      <c r="CF36" s="9" t="str">
        <f>if('raw 1'!CD35&lt;&gt;"x",if('raw 1'!CD35="OK",'raw 1'!JD35,'raw 1'!CD35),"")</f>
        <v>-</v>
      </c>
      <c r="CG36" s="9" t="str">
        <f>if('raw 1'!CE35&lt;&gt;"x",if('raw 1'!CE35="OK",'raw 1'!JE35,'raw 1'!CE35),"")</f>
        <v>-</v>
      </c>
      <c r="CH36" s="9" t="str">
        <f>if('raw 1'!CF35&lt;&gt;"x",if('raw 1'!CF35="OK",'raw 1'!JF35,'raw 1'!CF35),"")</f>
        <v>-</v>
      </c>
      <c r="CI36" s="9" t="str">
        <f>if('raw 1'!CG35&lt;&gt;"x",if('raw 1'!CG35="OK",'raw 1'!JG35,'raw 1'!CG35),"")</f>
        <v>-</v>
      </c>
      <c r="CJ36" s="9" t="str">
        <f>if('raw 1'!CH35&lt;&gt;"x",if('raw 1'!CH35="OK",'raw 1'!JH35,'raw 1'!CH35),"")</f>
        <v>-</v>
      </c>
      <c r="CK36" s="9" t="str">
        <f>if('raw 1'!CI35&lt;&gt;"x",if('raw 1'!CI35="OK",'raw 1'!JI35,'raw 1'!CI35),"")</f>
        <v>-</v>
      </c>
      <c r="CL36" s="9" t="str">
        <f>if('raw 1'!CJ35&lt;&gt;"x",if('raw 1'!CJ35="OK",'raw 1'!JJ35,'raw 1'!CJ35),"")</f>
        <v>-</v>
      </c>
      <c r="CM36" s="9" t="str">
        <f>if('raw 1'!CK35&lt;&gt;"x",if('raw 1'!CK35="OK",'raw 1'!JK35,'raw 1'!CK35),"")</f>
        <v>-</v>
      </c>
      <c r="CN36" s="9" t="str">
        <f>if('raw 1'!CL35&lt;&gt;"x",if('raw 1'!CL35="OK",'raw 1'!JL35,'raw 1'!CL35),"")</f>
        <v>-</v>
      </c>
      <c r="CO36" s="9" t="str">
        <f>if('raw 1'!CM35&lt;&gt;"x",if('raw 1'!CM35="OK",'raw 1'!JM35,'raw 1'!CM35),"")</f>
        <v>-</v>
      </c>
      <c r="CP36" s="9" t="str">
        <f>if('raw 1'!CN35&lt;&gt;"x",if('raw 1'!CN35="OK",'raw 1'!JN35,'raw 1'!CN35),"")</f>
        <v>-</v>
      </c>
      <c r="CQ36" s="9" t="str">
        <f>if('raw 1'!CO35&lt;&gt;"x",if('raw 1'!CO35="OK",'raw 1'!JO35,'raw 1'!CO35),"")</f>
        <v>-</v>
      </c>
      <c r="CR36" s="9" t="str">
        <f>if('raw 1'!CP35&lt;&gt;"x",if('raw 1'!CP35="OK",'raw 1'!JP35,'raw 1'!CP35),"")</f>
        <v>-</v>
      </c>
      <c r="CS36" s="9" t="str">
        <f>if('raw 1'!CQ35&lt;&gt;"x",if('raw 1'!CQ35="OK",'raw 1'!JQ35,'raw 1'!CQ35),"")</f>
        <v>-</v>
      </c>
      <c r="CT36" s="9" t="str">
        <f>if('raw 1'!CR35&lt;&gt;"x",if('raw 1'!CR35="OK",'raw 1'!JR35,'raw 1'!CR35),"")</f>
        <v>-</v>
      </c>
      <c r="CU36" s="9" t="str">
        <f>if('raw 1'!CS35&lt;&gt;"x",if('raw 1'!CS35="OK",'raw 1'!JS35,'raw 1'!CS35),"")</f>
        <v/>
      </c>
      <c r="CV36" s="9" t="str">
        <f>if('raw 1'!CT35&lt;&gt;"x",if('raw 1'!CT35="OK",'raw 1'!JT35,'raw 1'!CT35),"")</f>
        <v>-</v>
      </c>
      <c r="CW36" s="9" t="str">
        <f>if('raw 1'!CU35&lt;&gt;"x",if('raw 1'!CU35="OK",'raw 1'!JU35,'raw 1'!CU35),"")</f>
        <v>-</v>
      </c>
      <c r="CX36" s="9" t="str">
        <f>if('raw 1'!CV35&lt;&gt;"x",if('raw 1'!CV35="OK",'raw 1'!JV35,'raw 1'!CV35),"")</f>
        <v>-</v>
      </c>
      <c r="CY36" s="9" t="str">
        <f>if('raw 1'!CW35&lt;&gt;"x",if('raw 1'!CW35="OK",'raw 1'!JW35,'raw 1'!CW35),"")</f>
        <v>-</v>
      </c>
      <c r="CZ36" s="9" t="str">
        <f>if('raw 1'!CX35&lt;&gt;"x",if('raw 1'!CX35="OK",'raw 1'!JX35,'raw 1'!CX35),"")</f>
        <v>-</v>
      </c>
      <c r="DA36" s="9" t="str">
        <f>if('raw 1'!CY35&lt;&gt;"x",if('raw 1'!CY35="OK",'raw 1'!JY35,'raw 1'!CY35),"")</f>
        <v>-</v>
      </c>
      <c r="DB36" s="9" t="str">
        <f>if('raw 1'!CZ35&lt;&gt;"x",if('raw 1'!CZ35="OK",'raw 1'!JZ35,'raw 1'!CZ35),"")</f>
        <v>-</v>
      </c>
      <c r="DC36" s="9" t="str">
        <f>if('raw 1'!DA35&lt;&gt;"x",if('raw 1'!DA35="OK",'raw 1'!KA35,'raw 1'!DA35),"")</f>
        <v>-</v>
      </c>
      <c r="DD36" s="9" t="str">
        <f>if('raw 1'!DB35&lt;&gt;"x",if('raw 1'!DB35="OK",'raw 1'!KB35,'raw 1'!DB35),"")</f>
        <v>-</v>
      </c>
      <c r="DE36" s="9" t="str">
        <f>if('raw 1'!DC35&lt;&gt;"x",if('raw 1'!DC35="OK",'raw 1'!KC35,'raw 1'!DC35),"")</f>
        <v>-</v>
      </c>
      <c r="DF36" s="9" t="str">
        <f>if('raw 1'!DD35&lt;&gt;"x",if('raw 1'!DD35="OK",'raw 1'!KD35,'raw 1'!DD35),"")</f>
        <v>-</v>
      </c>
      <c r="DG36" s="9" t="str">
        <f>if('raw 1'!DE35&lt;&gt;"x",if('raw 1'!DE35="OK",'raw 1'!KE35,'raw 1'!DE35),"")</f>
        <v>-</v>
      </c>
      <c r="DH36" s="9" t="str">
        <f>if('raw 1'!DF35&lt;&gt;"x",if('raw 1'!DF35="OK",'raw 1'!KF35,'raw 1'!DF35),"")</f>
        <v>-</v>
      </c>
      <c r="DI36" s="9" t="str">
        <f>if('raw 1'!DG35&lt;&gt;"x",if('raw 1'!DG35="OK",'raw 1'!KG35,'raw 1'!DG35),"")</f>
        <v>-</v>
      </c>
      <c r="DJ36" s="9" t="str">
        <f>if('raw 1'!DH35&lt;&gt;"x",if('raw 1'!DH35="OK",'raw 1'!KH35,'raw 1'!DH35),"")</f>
        <v>-</v>
      </c>
      <c r="DK36" s="9" t="str">
        <f>if('raw 1'!DI35&lt;&gt;"x",if('raw 1'!DI35="OK",'raw 1'!KI35,'raw 1'!DI35),"")</f>
        <v>-</v>
      </c>
      <c r="DL36" s="9" t="str">
        <f>if('raw 1'!DJ35&lt;&gt;"x",if('raw 1'!DJ35="OK",'raw 1'!KJ35,'raw 1'!DJ35),"")</f>
        <v>-</v>
      </c>
      <c r="DM36" s="9" t="str">
        <f>if('raw 1'!DK35&lt;&gt;"x",if('raw 1'!DK35="OK",'raw 1'!KK35,'raw 1'!DK35),"")</f>
        <v>-</v>
      </c>
      <c r="DN36" s="9" t="str">
        <f>if('raw 1'!DL35&lt;&gt;"x",if('raw 1'!DL35="OK",'raw 1'!KL35,'raw 1'!DL35),"")</f>
        <v>-</v>
      </c>
      <c r="DO36" s="9" t="str">
        <f>if('raw 1'!DM35&lt;&gt;"x",if('raw 1'!DM35="OK",'raw 1'!KM35,'raw 1'!DM35),"")</f>
        <v>-</v>
      </c>
      <c r="DP36" s="9" t="str">
        <f>if('raw 1'!DN35&lt;&gt;"x",if('raw 1'!DN35="OK",'raw 1'!KN35,'raw 1'!DN35),"")</f>
        <v>-</v>
      </c>
      <c r="DQ36" s="9" t="str">
        <f>if('raw 1'!DO35&lt;&gt;"x",if('raw 1'!DO35="OK",'raw 1'!KO35,'raw 1'!DO35),"")</f>
        <v>-</v>
      </c>
      <c r="DR36" s="9" t="str">
        <f>if('raw 1'!DP35&lt;&gt;"x",if('raw 1'!DP35="OK",'raw 1'!KP35,'raw 1'!DP35),"")</f>
        <v>-</v>
      </c>
      <c r="DS36" s="9" t="str">
        <f>if('raw 1'!DQ35&lt;&gt;"x",if('raw 1'!DQ35="OK",'raw 1'!KQ35,'raw 1'!DQ35),"")</f>
        <v>-</v>
      </c>
      <c r="DT36" s="9" t="str">
        <f>if('raw 1'!DR35&lt;&gt;"x",if('raw 1'!DR35="OK",'raw 1'!KR35,'raw 1'!DR35),"")</f>
        <v>-</v>
      </c>
      <c r="DU36" s="9" t="str">
        <f>if('raw 1'!DS35&lt;&gt;"x",if('raw 1'!DS35="OK",'raw 1'!KS35,'raw 1'!DS35),"")</f>
        <v>-</v>
      </c>
      <c r="DV36" s="9" t="str">
        <f>if('raw 1'!DT35&lt;&gt;"x",if('raw 1'!DT35="OK",'raw 1'!KT35,'raw 1'!DT35),"")</f>
        <v>-</v>
      </c>
      <c r="DW36" s="9" t="str">
        <f>if('raw 1'!DU35&lt;&gt;"x",if('raw 1'!DU35="OK",'raw 1'!KU35,'raw 1'!DU35),"")</f>
        <v>-</v>
      </c>
      <c r="DX36" s="9" t="str">
        <f>if('raw 1'!DV35&lt;&gt;"x",if('raw 1'!DV35="OK",'raw 1'!KV35,'raw 1'!DV35),"")</f>
        <v>-</v>
      </c>
      <c r="DY36" s="9" t="str">
        <f>if('raw 1'!DW35&lt;&gt;"x",if('raw 1'!DW35="OK",'raw 1'!KW35,'raw 1'!DW35),"")</f>
        <v>-</v>
      </c>
      <c r="DZ36" s="9" t="str">
        <f>if('raw 1'!DX35&lt;&gt;"x",if('raw 1'!DX35="OK",'raw 1'!KX35,'raw 1'!DX35),"")</f>
        <v>-</v>
      </c>
      <c r="EA36" s="9" t="str">
        <f>if('raw 1'!DY35&lt;&gt;"x",if('raw 1'!DY35="OK",'raw 1'!KY35,'raw 1'!DY35),"")</f>
        <v>-</v>
      </c>
      <c r="EB36" s="9" t="str">
        <f>if('raw 1'!DZ35&lt;&gt;"x",if('raw 1'!DZ35="OK",'raw 1'!KZ35,'raw 1'!DZ35),"")</f>
        <v/>
      </c>
      <c r="EC36" s="9">
        <f>if('raw 1'!EA35&lt;&gt;"x",if('raw 1'!EA35="OK",'raw 1'!LA35,'raw 1'!EA35),"")</f>
        <v>1</v>
      </c>
      <c r="ED36" s="9">
        <f>if('raw 1'!EB35&lt;&gt;"x",if('raw 1'!EB35="OK",'raw 1'!LB35,'raw 1'!EB35),"")</f>
        <v>1</v>
      </c>
      <c r="EE36" s="9">
        <f>if('raw 1'!EC35&lt;&gt;"x",if('raw 1'!EC35="OK",'raw 1'!LC35,'raw 1'!EC35),"")</f>
        <v>1</v>
      </c>
      <c r="EF36" s="9">
        <f>if('raw 1'!ED35&lt;&gt;"x",if('raw 1'!ED35="OK",'raw 1'!LD35,'raw 1'!ED35),"")</f>
        <v>1</v>
      </c>
      <c r="EG36" s="9">
        <f>if('raw 1'!EE35&lt;&gt;"x",if('raw 1'!EE35="OK",'raw 1'!LE35,'raw 1'!EE35),"")</f>
        <v>1</v>
      </c>
      <c r="EH36" s="9">
        <f>if('raw 1'!EF35&lt;&gt;"x",if('raw 1'!EF35="OK",'raw 1'!LF35,'raw 1'!EF35),"")</f>
        <v>1</v>
      </c>
      <c r="EI36" s="9">
        <f>if('raw 1'!EG35&lt;&gt;"x",if('raw 1'!EG35="OK",'raw 1'!LG35,'raw 1'!EG35),"")</f>
        <v>1</v>
      </c>
      <c r="EJ36" s="9">
        <f>if('raw 1'!EH35&lt;&gt;"x",if('raw 1'!EH35="OK",'raw 1'!LH35,'raw 1'!EH35),"")</f>
        <v>1</v>
      </c>
      <c r="EK36" s="9">
        <f>if('raw 1'!EI35&lt;&gt;"x",if('raw 1'!EI35="OK",'raw 1'!LI35,'raw 1'!EI35),"")</f>
        <v>1</v>
      </c>
      <c r="EL36" s="9">
        <f>if('raw 1'!EJ35&lt;&gt;"x",if('raw 1'!EJ35="OK",'raw 1'!LJ35,'raw 1'!EJ35),"")</f>
        <v>1</v>
      </c>
      <c r="EM36" s="9">
        <f>if('raw 1'!EK35&lt;&gt;"x",if('raw 1'!EK35="OK",'raw 1'!LK35,'raw 1'!EK35),"")</f>
        <v>1</v>
      </c>
      <c r="EN36" s="9">
        <f>if('raw 1'!EL35&lt;&gt;"x",if('raw 1'!EL35="OK",'raw 1'!LL35,'raw 1'!EL35),"")</f>
        <v>1</v>
      </c>
      <c r="EO36" s="9">
        <f>if('raw 1'!EM35&lt;&gt;"x",if('raw 1'!EM35="OK",'raw 1'!LM35,'raw 1'!EM35),"")</f>
        <v>1</v>
      </c>
      <c r="EP36" s="9">
        <f>if('raw 1'!EN35&lt;&gt;"x",if('raw 1'!EN35="OK",'raw 1'!LN35,'raw 1'!EN35),"")</f>
        <v>1</v>
      </c>
      <c r="EQ36" s="9">
        <f>if('raw 1'!EO35&lt;&gt;"x",if('raw 1'!EO35="OK",'raw 1'!LO35,'raw 1'!EO35),"")</f>
        <v>1</v>
      </c>
      <c r="ER36" s="9">
        <f>if('raw 1'!EP35&lt;&gt;"x",if('raw 1'!EP35="OK",'raw 1'!LP35,'raw 1'!EP35),"")</f>
        <v>1</v>
      </c>
      <c r="ES36" s="9" t="str">
        <f>if('raw 1'!EQ35&lt;&gt;"x",if('raw 1'!EQ35="OK",'raw 1'!LQ35,'raw 1'!EQ35),"")</f>
        <v/>
      </c>
      <c r="ET36" s="9">
        <f>if('raw 1'!ER35&lt;&gt;"x",if('raw 1'!ER35="OK",'raw 1'!LR35,'raw 1'!ER35),"")</f>
        <v>1</v>
      </c>
      <c r="EU36" s="9">
        <f>if('raw 1'!ES35&lt;&gt;"x",if('raw 1'!ES35="OK",'raw 1'!LS35,'raw 1'!ES35),"")</f>
        <v>1</v>
      </c>
      <c r="EV36" s="9">
        <f>if('raw 1'!ET35&lt;&gt;"x",if('raw 1'!ET35="OK",'raw 1'!LT35,'raw 1'!ET35),"")</f>
        <v>1</v>
      </c>
      <c r="EW36" s="9">
        <f>if('raw 1'!EU35&lt;&gt;"x",if('raw 1'!EU35="OK",'raw 1'!LU35,'raw 1'!EU35),"")</f>
        <v>1</v>
      </c>
      <c r="EX36" s="9" t="str">
        <f>if('raw 1'!EV35&lt;&gt;"x",if('raw 1'!EV35="OK",'raw 1'!LV35,'raw 1'!EV35),"")</f>
        <v>WA</v>
      </c>
      <c r="EY36" s="9">
        <f>if('raw 1'!EW35&lt;&gt;"x",if('raw 1'!EW35="OK",'raw 1'!LW35,'raw 1'!EW35),"")</f>
        <v>1</v>
      </c>
      <c r="EZ36" s="9">
        <f>if('raw 1'!EX35&lt;&gt;"x",if('raw 1'!EX35="OK",'raw 1'!LX35,'raw 1'!EX35),"")</f>
        <v>1</v>
      </c>
      <c r="FA36" s="9">
        <f>if('raw 1'!EY35&lt;&gt;"x",if('raw 1'!EY35="OK",'raw 1'!LY35,'raw 1'!EY35),"")</f>
        <v>1</v>
      </c>
      <c r="FB36" s="9">
        <f>if('raw 1'!EZ35&lt;&gt;"x",if('raw 1'!EZ35="OK",'raw 1'!LZ35,'raw 1'!EZ35),"")</f>
        <v>1</v>
      </c>
      <c r="FC36" s="9">
        <f>if('raw 1'!FA35&lt;&gt;"x",if('raw 1'!FA35="OK",'raw 1'!MA35,'raw 1'!FA35),"")</f>
        <v>1</v>
      </c>
      <c r="FD36" s="9">
        <f>if('raw 1'!FB35&lt;&gt;"x",if('raw 1'!FB35="OK",'raw 1'!MB35,'raw 1'!FB35),"")</f>
        <v>1</v>
      </c>
      <c r="FE36" s="9">
        <f>if('raw 1'!FC35&lt;&gt;"x",if('raw 1'!FC35="OK",'raw 1'!MC35,'raw 1'!FC35),"")</f>
        <v>1</v>
      </c>
      <c r="FF36" s="9">
        <f>if('raw 1'!FD35&lt;&gt;"x",if('raw 1'!FD35="OK",'raw 1'!MD35,'raw 1'!FD35),"")</f>
        <v>1</v>
      </c>
      <c r="FG36" s="9" t="str">
        <f>if('raw 1'!FE35&lt;&gt;"x",if('raw 1'!FE35="OK",'raw 1'!ME35,'raw 1'!FE35),"")</f>
        <v>WA</v>
      </c>
      <c r="FH36" s="9">
        <f>if('raw 1'!FF35&lt;&gt;"x",if('raw 1'!FF35="OK",'raw 1'!MF35,'raw 1'!FF35),"")</f>
        <v>1</v>
      </c>
      <c r="FI36" s="9">
        <f>if('raw 1'!FG35&lt;&gt;"x",if('raw 1'!FG35="OK",'raw 1'!MG35,'raw 1'!FG35),"")</f>
        <v>1</v>
      </c>
      <c r="FJ36" s="9" t="str">
        <f>if('raw 1'!FH35&lt;&gt;"x",if('raw 1'!FH35="OK",'raw 1'!MH35,'raw 1'!FH35),"")</f>
        <v>WA</v>
      </c>
      <c r="FK36" s="9">
        <f>if('raw 1'!FI35&lt;&gt;"x",if('raw 1'!FI35="OK",'raw 1'!MI35,'raw 1'!FI35),"")</f>
        <v>1</v>
      </c>
      <c r="FL36" s="9" t="str">
        <f>if('raw 1'!FJ35&lt;&gt;"x",if('raw 1'!FJ35="OK",'raw 1'!MJ35,'raw 1'!FJ35),"")</f>
        <v>WA</v>
      </c>
      <c r="FM36" s="9" t="str">
        <f>if('raw 1'!FK35&lt;&gt;"x",if('raw 1'!FK35="OK",'raw 1'!MK35,'raw 1'!FK35),"")</f>
        <v>WA</v>
      </c>
      <c r="FN36" s="9">
        <f>if('raw 1'!FL35&lt;&gt;"x",if('raw 1'!FL35="OK",'raw 1'!ML35,'raw 1'!FL35),"")</f>
        <v>1</v>
      </c>
      <c r="FO36" s="9" t="str">
        <f>if('raw 1'!FM35&lt;&gt;"x",if('raw 1'!FM35="OK",'raw 1'!MM35,'raw 1'!FM35),"")</f>
        <v>WA</v>
      </c>
      <c r="FP36" s="9">
        <f>if('raw 1'!FN35&lt;&gt;"x",if('raw 1'!FN35="OK",'raw 1'!MN35,'raw 1'!FN35),"")</f>
        <v>1</v>
      </c>
      <c r="FQ36" s="9">
        <f>if('raw 1'!FO35&lt;&gt;"x",if('raw 1'!FO35="OK",'raw 1'!MO35,'raw 1'!FO35),"")</f>
        <v>1</v>
      </c>
      <c r="FR36" s="9">
        <f>if('raw 1'!FP35&lt;&gt;"x",if('raw 1'!FP35="OK",'raw 1'!MP35,'raw 1'!FP35),"")</f>
        <v>1</v>
      </c>
      <c r="FS36" s="9">
        <f>if('raw 1'!FQ35&lt;&gt;"x",if('raw 1'!FQ35="OK",'raw 1'!MQ35,'raw 1'!FQ35),"")</f>
        <v>1</v>
      </c>
      <c r="FT36" s="9">
        <f>if('raw 1'!FR35&lt;&gt;"x",if('raw 1'!FR35="OK",'raw 1'!MR35,'raw 1'!FR35),"")</f>
        <v>1</v>
      </c>
      <c r="FU36" s="9" t="str">
        <f>if('raw 1'!FS35&lt;&gt;"x",if('raw 1'!FS35="OK",'raw 1'!MS35,'raw 1'!FS35),"")</f>
        <v>TLE</v>
      </c>
      <c r="FV36" s="9" t="str">
        <f>if('raw 1'!FT35&lt;&gt;"x",if('raw 1'!FT35="OK",'raw 1'!MT35,'raw 1'!FT35),"")</f>
        <v/>
      </c>
      <c r="FW36" s="9">
        <f>if('raw 1'!FU35&lt;&gt;"x",if('raw 1'!FU35="OK",'raw 1'!MU35,'raw 1'!FU35),"")</f>
        <v>1</v>
      </c>
      <c r="FX36" s="9">
        <f>if('raw 1'!FV35&lt;&gt;"x",if('raw 1'!FV35="OK",'raw 1'!MV35,'raw 1'!FV35),"")</f>
        <v>1</v>
      </c>
      <c r="FY36" s="9">
        <f>if('raw 1'!FW35&lt;&gt;"x",if('raw 1'!FW35="OK",'raw 1'!MW35,'raw 1'!FW35),"")</f>
        <v>1</v>
      </c>
      <c r="FZ36" s="9">
        <f>if('raw 1'!FX35&lt;&gt;"x",if('raw 1'!FX35="OK",'raw 1'!MX35,'raw 1'!FX35),"")</f>
        <v>1</v>
      </c>
      <c r="GA36" s="9">
        <f>if('raw 1'!FY35&lt;&gt;"x",if('raw 1'!FY35="OK",'raw 1'!MY35,'raw 1'!FY35),"")</f>
        <v>1</v>
      </c>
      <c r="GB36" s="9">
        <f>if('raw 1'!FZ35&lt;&gt;"x",if('raw 1'!FZ35="OK",'raw 1'!MZ35,'raw 1'!FZ35),"")</f>
        <v>1</v>
      </c>
      <c r="GC36" s="9" t="str">
        <f>if('raw 1'!GA35&lt;&gt;"x",if('raw 1'!GA35="OK",'raw 1'!NA35,'raw 1'!GA35),"")</f>
        <v>TLE</v>
      </c>
      <c r="GD36" s="9" t="str">
        <f>if('raw 1'!GB35&lt;&gt;"x",if('raw 1'!GB35="OK",'raw 1'!NB35,'raw 1'!GB35),"")</f>
        <v>TLE</v>
      </c>
      <c r="GE36" s="9">
        <f>if('raw 1'!GC35&lt;&gt;"x",if('raw 1'!GC35="OK",'raw 1'!NC35,'raw 1'!GC35),"")</f>
        <v>1</v>
      </c>
      <c r="GF36" s="9">
        <f>if('raw 1'!GD35&lt;&gt;"x",if('raw 1'!GD35="OK",'raw 1'!ND35,'raw 1'!GD35),"")</f>
        <v>1</v>
      </c>
      <c r="GG36" s="9">
        <f>if('raw 1'!GE35&lt;&gt;"x",if('raw 1'!GE35="OK",'raw 1'!NE35,'raw 1'!GE35),"")</f>
        <v>1</v>
      </c>
      <c r="GH36" s="9" t="str">
        <f>if('raw 1'!GF35&lt;&gt;"x",if('raw 1'!GF35="OK",'raw 1'!NF35,'raw 1'!GF35),"")</f>
        <v>RTE</v>
      </c>
      <c r="GI36" s="9" t="str">
        <f>if('raw 1'!GG35&lt;&gt;"x",if('raw 1'!GG35="OK",'raw 1'!NG35,'raw 1'!GG35),"")</f>
        <v>RTE</v>
      </c>
      <c r="GJ36" s="9" t="str">
        <f>if('raw 1'!GH35&lt;&gt;"x",if('raw 1'!GH35="OK",'raw 1'!NH35,'raw 1'!GH35),"")</f>
        <v>RTE</v>
      </c>
      <c r="GK36" s="9" t="str">
        <f>if('raw 1'!GI35&lt;&gt;"x",if('raw 1'!GI35="OK",'raw 1'!NI35,'raw 1'!GI35),"")</f>
        <v>RTE</v>
      </c>
      <c r="GL36" s="9" t="str">
        <f>if('raw 1'!GJ35&lt;&gt;"x",if('raw 1'!GJ35="OK",'raw 1'!NJ35,'raw 1'!GJ35),"")</f>
        <v>RTE</v>
      </c>
      <c r="GM36" s="9" t="str">
        <f>if('raw 1'!GK35&lt;&gt;"x",if('raw 1'!GK35="OK",'raw 1'!NK35,'raw 1'!GK35),"")</f>
        <v>RTE</v>
      </c>
      <c r="GN36" s="9" t="str">
        <f>if('raw 1'!GL35&lt;&gt;"x",if('raw 1'!GL35="OK",'raw 1'!NL35,'raw 1'!GL35),"")</f>
        <v>RTE</v>
      </c>
      <c r="GO36" s="9" t="str">
        <f>if('raw 1'!GM35&lt;&gt;"x",if('raw 1'!GM35="OK",'raw 1'!NM35,'raw 1'!GM35),"")</f>
        <v>RTE</v>
      </c>
      <c r="GP36" s="9" t="str">
        <f>if('raw 1'!GN35&lt;&gt;"x",if('raw 1'!GN35="OK",'raw 1'!NN35,'raw 1'!GN35),"")</f>
        <v>RTE</v>
      </c>
      <c r="GQ36" s="9" t="str">
        <f>if('raw 1'!GO35&lt;&gt;"x",if('raw 1'!GO35="OK",'raw 1'!NO35,'raw 1'!GO35),"")</f>
        <v>RTE</v>
      </c>
      <c r="GR36" s="9" t="str">
        <f>if('raw 1'!GP35&lt;&gt;"x",if('raw 1'!GP35="OK",'raw 1'!NP35,'raw 1'!GP35),"")</f>
        <v>RTE</v>
      </c>
      <c r="GS36" s="9" t="str">
        <f>if('raw 1'!GQ35&lt;&gt;"x",if('raw 1'!GQ35="OK",'raw 1'!NQ35,'raw 1'!GQ35),"")</f>
        <v>RTE</v>
      </c>
      <c r="GT36" s="9" t="str">
        <f>if('raw 1'!GR35&lt;&gt;"x",if('raw 1'!GR35="OK",'raw 1'!NR35,'raw 1'!GR35),"")</f>
        <v>RTE</v>
      </c>
      <c r="GU36" s="9" t="str">
        <f>if('raw 1'!GS35&lt;&gt;"x",if('raw 1'!GS35="OK",'raw 1'!NS35,'raw 1'!GS35),"")</f>
        <v/>
      </c>
    </row>
    <row r="37">
      <c r="A37" s="5"/>
      <c r="B37" s="5"/>
      <c r="C37" s="5" t="str">
        <f>if(B37="d","diskv. iz ciklusa",if(B37="d1","diskv. iz kruga",if($E37="ODOBREN",(if(countif(H:H,"="&amp;H37)=1,countif(H:H,"&gt;"&amp;H37)+1,concatenate(countif(H:H,"&gt;"&amp;H37)+1," - ",countif(H:H,"&gt;="&amp;H37)))),empty)))</f>
        <v>35 - 36</v>
      </c>
      <c r="D37" s="6" t="str">
        <f>'raw 1'!B36</f>
        <v>LordZerato</v>
      </c>
      <c r="E37" s="6" t="str">
        <f>'raw 1'!F36</f>
        <v>ODOBREN</v>
      </c>
      <c r="F37" s="6" t="str">
        <f>if($E37="ODOBREN",'raw 1'!C36,"")</f>
        <v>Zlatko</v>
      </c>
      <c r="G37" s="6" t="str">
        <f>if($E37="ODOBREN",'raw 1'!D36,"")</f>
        <v>Golubović</v>
      </c>
      <c r="H37" s="7">
        <f>if($E37="ODOBREN",I37,empty)</f>
        <v>129</v>
      </c>
      <c r="I37" s="7">
        <f>if(B37&lt;&gt;"d",IF(M37 = "A", SUM(R37:T37), SUM(O37:Q37)),empty)</f>
        <v>129</v>
      </c>
      <c r="J37" s="6" t="str">
        <f>if($E37="ODOBREN",'raw 1'!G36,"")</f>
        <v>Kragujevac</v>
      </c>
      <c r="K37" s="6" t="str">
        <f>if($E37="ODOBREN",'raw 1'!H36,"")</f>
        <v>Prva kragujevačka gimnazija</v>
      </c>
      <c r="L37" s="6" t="str">
        <f>if($E37="ODOBREN",'raw 1'!I36,"")</f>
        <v>III</v>
      </c>
      <c r="M37" s="6" t="str">
        <f>if($E37="ODOBREN",'raw 1'!J36,"")</f>
        <v>A</v>
      </c>
      <c r="N37" s="6" t="str">
        <f>if($E37="ODOBREN",'raw 1'!K37,"")</f>
        <v>Mijodrag Đurišić</v>
      </c>
      <c r="O37" s="8" t="str">
        <f>'raw 1'!M36</f>
        <v>-</v>
      </c>
      <c r="P37" s="9" t="str">
        <f>'raw 1'!N36</f>
        <v>-</v>
      </c>
      <c r="Q37" s="9" t="str">
        <f>'raw 1'!O36</f>
        <v>-</v>
      </c>
      <c r="R37" s="9">
        <f>'raw 1'!P36</f>
        <v>100</v>
      </c>
      <c r="S37" s="9">
        <f>'raw 1'!Q36</f>
        <v>11</v>
      </c>
      <c r="T37" s="9">
        <f>'raw 1'!R36</f>
        <v>18</v>
      </c>
      <c r="U37" s="9" t="str">
        <f>if('raw 1'!S36&lt;&gt;"x",if('raw 1'!S36="OK",'raw 1'!GS36,'raw 1'!S36),"")</f>
        <v/>
      </c>
      <c r="V37" s="9" t="str">
        <f>if('raw 1'!T36&lt;&gt;"x",if('raw 1'!T36="OK",'raw 1'!GT36,'raw 1'!T36),"")</f>
        <v/>
      </c>
      <c r="W37" s="9" t="str">
        <f>if('raw 1'!U36&lt;&gt;"x",if('raw 1'!U36="OK",'raw 1'!GU36,'raw 1'!U36),"")</f>
        <v>-</v>
      </c>
      <c r="X37" s="9" t="str">
        <f>if('raw 1'!V36&lt;&gt;"x",if('raw 1'!V36="OK",'raw 1'!GV36,'raw 1'!V36),"")</f>
        <v>-</v>
      </c>
      <c r="Y37" s="9" t="str">
        <f>if('raw 1'!W36&lt;&gt;"x",if('raw 1'!W36="OK",'raw 1'!GW36,'raw 1'!W36),"")</f>
        <v>-</v>
      </c>
      <c r="Z37" s="9" t="str">
        <f>if('raw 1'!X36&lt;&gt;"x",if('raw 1'!X36="OK",'raw 1'!GX36,'raw 1'!X36),"")</f>
        <v>-</v>
      </c>
      <c r="AA37" s="9" t="str">
        <f>if('raw 1'!Y36&lt;&gt;"x",if('raw 1'!Y36="OK",'raw 1'!GY36,'raw 1'!Y36),"")</f>
        <v>-</v>
      </c>
      <c r="AB37" s="9" t="str">
        <f>if('raw 1'!Z36&lt;&gt;"x",if('raw 1'!Z36="OK",'raw 1'!GZ36,'raw 1'!Z36),"")</f>
        <v>-</v>
      </c>
      <c r="AC37" s="9" t="str">
        <f>if('raw 1'!AA36&lt;&gt;"x",if('raw 1'!AA36="OK",'raw 1'!HA36,'raw 1'!AA36),"")</f>
        <v>-</v>
      </c>
      <c r="AD37" s="9" t="str">
        <f>if('raw 1'!AB36&lt;&gt;"x",if('raw 1'!AB36="OK",'raw 1'!HB36,'raw 1'!AB36),"")</f>
        <v>-</v>
      </c>
      <c r="AE37" s="9" t="str">
        <f>if('raw 1'!AC36&lt;&gt;"x",if('raw 1'!AC36="OK",'raw 1'!HC36,'raw 1'!AC36),"")</f>
        <v>-</v>
      </c>
      <c r="AF37" s="9" t="str">
        <f>if('raw 1'!AD36&lt;&gt;"x",if('raw 1'!AD36="OK",'raw 1'!HD36,'raw 1'!AD36),"")</f>
        <v>-</v>
      </c>
      <c r="AG37" s="9" t="str">
        <f>if('raw 1'!AE36&lt;&gt;"x",if('raw 1'!AE36="OK",'raw 1'!HE36,'raw 1'!AE36),"")</f>
        <v>-</v>
      </c>
      <c r="AH37" s="9" t="str">
        <f>if('raw 1'!AF36&lt;&gt;"x",if('raw 1'!AF36="OK",'raw 1'!HF36,'raw 1'!AF36),"")</f>
        <v>-</v>
      </c>
      <c r="AI37" s="9" t="str">
        <f>if('raw 1'!AG36&lt;&gt;"x",if('raw 1'!AG36="OK",'raw 1'!HG36,'raw 1'!AG36),"")</f>
        <v>-</v>
      </c>
      <c r="AJ37" s="9" t="str">
        <f>if('raw 1'!AH36&lt;&gt;"x",if('raw 1'!AH36="OK",'raw 1'!HH36,'raw 1'!AH36),"")</f>
        <v>-</v>
      </c>
      <c r="AK37" s="9" t="str">
        <f>if('raw 1'!AI36&lt;&gt;"x",if('raw 1'!AI36="OK",'raw 1'!HI36,'raw 1'!AI36),"")</f>
        <v>-</v>
      </c>
      <c r="AL37" s="9" t="str">
        <f>if('raw 1'!AJ36&lt;&gt;"x",if('raw 1'!AJ36="OK",'raw 1'!HJ36,'raw 1'!AJ36),"")</f>
        <v>-</v>
      </c>
      <c r="AM37" s="9" t="str">
        <f>if('raw 1'!AK36&lt;&gt;"x",if('raw 1'!AK36="OK",'raw 1'!HK36,'raw 1'!AK36),"")</f>
        <v>-</v>
      </c>
      <c r="AN37" s="9" t="str">
        <f>if('raw 1'!AL36&lt;&gt;"x",if('raw 1'!AL36="OK",'raw 1'!HL36,'raw 1'!AL36),"")</f>
        <v>-</v>
      </c>
      <c r="AO37" s="9" t="str">
        <f>if('raw 1'!AM36&lt;&gt;"x",if('raw 1'!AM36="OK",'raw 1'!HM36,'raw 1'!AM36),"")</f>
        <v>-</v>
      </c>
      <c r="AP37" s="9" t="str">
        <f>if('raw 1'!AN36&lt;&gt;"x",if('raw 1'!AN36="OK",'raw 1'!HN36,'raw 1'!AN36),"")</f>
        <v>-</v>
      </c>
      <c r="AQ37" s="9" t="str">
        <f>if('raw 1'!AO36&lt;&gt;"x",if('raw 1'!AO36="OK",'raw 1'!HO36,'raw 1'!AO36),"")</f>
        <v>-</v>
      </c>
      <c r="AR37" s="9" t="str">
        <f>if('raw 1'!AP36&lt;&gt;"x",if('raw 1'!AP36="OK",'raw 1'!HP36,'raw 1'!AP36),"")</f>
        <v>-</v>
      </c>
      <c r="AS37" s="9" t="str">
        <f>if('raw 1'!AQ36&lt;&gt;"x",if('raw 1'!AQ36="OK",'raw 1'!HQ36,'raw 1'!AQ36),"")</f>
        <v>-</v>
      </c>
      <c r="AT37" s="9" t="str">
        <f>if('raw 1'!AR36&lt;&gt;"x",if('raw 1'!AR36="OK",'raw 1'!HR36,'raw 1'!AR36),"")</f>
        <v>-</v>
      </c>
      <c r="AU37" s="9" t="str">
        <f>if('raw 1'!AS36&lt;&gt;"x",if('raw 1'!AS36="OK",'raw 1'!HS36,'raw 1'!AS36),"")</f>
        <v>-</v>
      </c>
      <c r="AV37" s="9" t="str">
        <f>if('raw 1'!AT36&lt;&gt;"x",if('raw 1'!AT36="OK",'raw 1'!HT36,'raw 1'!AT36),"")</f>
        <v>-</v>
      </c>
      <c r="AW37" s="9" t="str">
        <f>if('raw 1'!AU36&lt;&gt;"x",if('raw 1'!AU36="OK",'raw 1'!HU36,'raw 1'!AU36),"")</f>
        <v>-</v>
      </c>
      <c r="AX37" s="9" t="str">
        <f>if('raw 1'!AV36&lt;&gt;"x",if('raw 1'!AV36="OK",'raw 1'!HV36,'raw 1'!AV36),"")</f>
        <v>-</v>
      </c>
      <c r="AY37" s="9" t="str">
        <f>if('raw 1'!AW36&lt;&gt;"x",if('raw 1'!AW36="OK",'raw 1'!HW36,'raw 1'!AW36),"")</f>
        <v>-</v>
      </c>
      <c r="AZ37" s="9" t="str">
        <f>if('raw 1'!AX36&lt;&gt;"x",if('raw 1'!AX36="OK",'raw 1'!HX36,'raw 1'!AX36),"")</f>
        <v>-</v>
      </c>
      <c r="BA37" s="9" t="str">
        <f>if('raw 1'!AY36&lt;&gt;"x",if('raw 1'!AY36="OK",'raw 1'!HY36,'raw 1'!AY36),"")</f>
        <v>-</v>
      </c>
      <c r="BB37" s="9" t="str">
        <f>if('raw 1'!AZ36&lt;&gt;"x",if('raw 1'!AZ36="OK",'raw 1'!HZ36,'raw 1'!AZ36),"")</f>
        <v>-</v>
      </c>
      <c r="BC37" s="9" t="str">
        <f>if('raw 1'!BA36&lt;&gt;"x",if('raw 1'!BA36="OK",'raw 1'!IA36,'raw 1'!BA36),"")</f>
        <v>-</v>
      </c>
      <c r="BD37" s="9" t="str">
        <f>if('raw 1'!BB36&lt;&gt;"x",if('raw 1'!BB36="OK",'raw 1'!IB36,'raw 1'!BB36),"")</f>
        <v>-</v>
      </c>
      <c r="BE37" s="9" t="str">
        <f>if('raw 1'!BC36&lt;&gt;"x",if('raw 1'!BC36="OK",'raw 1'!IC36,'raw 1'!BC36),"")</f>
        <v>-</v>
      </c>
      <c r="BF37" s="9" t="str">
        <f>if('raw 1'!BD36&lt;&gt;"x",if('raw 1'!BD36="OK",'raw 1'!ID36,'raw 1'!BD36),"")</f>
        <v>-</v>
      </c>
      <c r="BG37" s="9" t="str">
        <f>if('raw 1'!BE36&lt;&gt;"x",if('raw 1'!BE36="OK",'raw 1'!IE36,'raw 1'!BE36),"")</f>
        <v>-</v>
      </c>
      <c r="BH37" s="9" t="str">
        <f>if('raw 1'!BF36&lt;&gt;"x",if('raw 1'!BF36="OK",'raw 1'!IF36,'raw 1'!BF36),"")</f>
        <v>-</v>
      </c>
      <c r="BI37" s="9" t="str">
        <f>if('raw 1'!BG36&lt;&gt;"x",if('raw 1'!BG36="OK",'raw 1'!IG36,'raw 1'!BG36),"")</f>
        <v>-</v>
      </c>
      <c r="BJ37" s="9" t="str">
        <f>if('raw 1'!BH36&lt;&gt;"x",if('raw 1'!BH36="OK",'raw 1'!IH36,'raw 1'!BH36),"")</f>
        <v>-</v>
      </c>
      <c r="BK37" s="9" t="str">
        <f>if('raw 1'!BI36&lt;&gt;"x",if('raw 1'!BI36="OK",'raw 1'!II36,'raw 1'!BI36),"")</f>
        <v>-</v>
      </c>
      <c r="BL37" s="9" t="str">
        <f>if('raw 1'!BJ36&lt;&gt;"x",if('raw 1'!BJ36="OK",'raw 1'!IJ36,'raw 1'!BJ36),"")</f>
        <v>-</v>
      </c>
      <c r="BM37" s="9" t="str">
        <f>if('raw 1'!BK36&lt;&gt;"x",if('raw 1'!BK36="OK",'raw 1'!IK36,'raw 1'!BK36),"")</f>
        <v/>
      </c>
      <c r="BN37" s="9" t="str">
        <f>if('raw 1'!BL36&lt;&gt;"x",if('raw 1'!BL36="OK",'raw 1'!IL36,'raw 1'!BL36),"")</f>
        <v>-</v>
      </c>
      <c r="BO37" s="9" t="str">
        <f>if('raw 1'!BM36&lt;&gt;"x",if('raw 1'!BM36="OK",'raw 1'!IM36,'raw 1'!BM36),"")</f>
        <v>-</v>
      </c>
      <c r="BP37" s="9" t="str">
        <f>if('raw 1'!BN36&lt;&gt;"x",if('raw 1'!BN36="OK",'raw 1'!IN36,'raw 1'!BN36),"")</f>
        <v>-</v>
      </c>
      <c r="BQ37" s="9" t="str">
        <f>if('raw 1'!BO36&lt;&gt;"x",if('raw 1'!BO36="OK",'raw 1'!IO36,'raw 1'!BO36),"")</f>
        <v>-</v>
      </c>
      <c r="BR37" s="9" t="str">
        <f>if('raw 1'!BP36&lt;&gt;"x",if('raw 1'!BP36="OK",'raw 1'!IP36,'raw 1'!BP36),"")</f>
        <v>-</v>
      </c>
      <c r="BS37" s="9" t="str">
        <f>if('raw 1'!BQ36&lt;&gt;"x",if('raw 1'!BQ36="OK",'raw 1'!IQ36,'raw 1'!BQ36),"")</f>
        <v>-</v>
      </c>
      <c r="BT37" s="9" t="str">
        <f>if('raw 1'!BR36&lt;&gt;"x",if('raw 1'!BR36="OK",'raw 1'!IR36,'raw 1'!BR36),"")</f>
        <v>-</v>
      </c>
      <c r="BU37" s="9" t="str">
        <f>if('raw 1'!BS36&lt;&gt;"x",if('raw 1'!BS36="OK",'raw 1'!IS36,'raw 1'!BS36),"")</f>
        <v>-</v>
      </c>
      <c r="BV37" s="9" t="str">
        <f>if('raw 1'!BT36&lt;&gt;"x",if('raw 1'!BT36="OK",'raw 1'!IT36,'raw 1'!BT36),"")</f>
        <v>-</v>
      </c>
      <c r="BW37" s="9" t="str">
        <f>if('raw 1'!BU36&lt;&gt;"x",if('raw 1'!BU36="OK",'raw 1'!IU36,'raw 1'!BU36),"")</f>
        <v>-</v>
      </c>
      <c r="BX37" s="9" t="str">
        <f>if('raw 1'!BV36&lt;&gt;"x",if('raw 1'!BV36="OK",'raw 1'!IV36,'raw 1'!BV36),"")</f>
        <v>-</v>
      </c>
      <c r="BY37" s="9" t="str">
        <f>if('raw 1'!BW36&lt;&gt;"x",if('raw 1'!BW36="OK",'raw 1'!IW36,'raw 1'!BW36),"")</f>
        <v>-</v>
      </c>
      <c r="BZ37" s="9" t="str">
        <f>if('raw 1'!BX36&lt;&gt;"x",if('raw 1'!BX36="OK",'raw 1'!IX36,'raw 1'!BX36),"")</f>
        <v>-</v>
      </c>
      <c r="CA37" s="9" t="str">
        <f>if('raw 1'!BY36&lt;&gt;"x",if('raw 1'!BY36="OK",'raw 1'!IY36,'raw 1'!BY36),"")</f>
        <v>-</v>
      </c>
      <c r="CB37" s="9" t="str">
        <f>if('raw 1'!BZ36&lt;&gt;"x",if('raw 1'!BZ36="OK",'raw 1'!IZ36,'raw 1'!BZ36),"")</f>
        <v>-</v>
      </c>
      <c r="CC37" s="9" t="str">
        <f>if('raw 1'!CA36&lt;&gt;"x",if('raw 1'!CA36="OK",'raw 1'!JA36,'raw 1'!CA36),"")</f>
        <v>-</v>
      </c>
      <c r="CD37" s="9" t="str">
        <f>if('raw 1'!CB36&lt;&gt;"x",if('raw 1'!CB36="OK",'raw 1'!JB36,'raw 1'!CB36),"")</f>
        <v>-</v>
      </c>
      <c r="CE37" s="9" t="str">
        <f>if('raw 1'!CC36&lt;&gt;"x",if('raw 1'!CC36="OK",'raw 1'!JC36,'raw 1'!CC36),"")</f>
        <v>-</v>
      </c>
      <c r="CF37" s="9" t="str">
        <f>if('raw 1'!CD36&lt;&gt;"x",if('raw 1'!CD36="OK",'raw 1'!JD36,'raw 1'!CD36),"")</f>
        <v>-</v>
      </c>
      <c r="CG37" s="9" t="str">
        <f>if('raw 1'!CE36&lt;&gt;"x",if('raw 1'!CE36="OK",'raw 1'!JE36,'raw 1'!CE36),"")</f>
        <v>-</v>
      </c>
      <c r="CH37" s="9" t="str">
        <f>if('raw 1'!CF36&lt;&gt;"x",if('raw 1'!CF36="OK",'raw 1'!JF36,'raw 1'!CF36),"")</f>
        <v>-</v>
      </c>
      <c r="CI37" s="9" t="str">
        <f>if('raw 1'!CG36&lt;&gt;"x",if('raw 1'!CG36="OK",'raw 1'!JG36,'raw 1'!CG36),"")</f>
        <v>-</v>
      </c>
      <c r="CJ37" s="9" t="str">
        <f>if('raw 1'!CH36&lt;&gt;"x",if('raw 1'!CH36="OK",'raw 1'!JH36,'raw 1'!CH36),"")</f>
        <v>-</v>
      </c>
      <c r="CK37" s="9" t="str">
        <f>if('raw 1'!CI36&lt;&gt;"x",if('raw 1'!CI36="OK",'raw 1'!JI36,'raw 1'!CI36),"")</f>
        <v>-</v>
      </c>
      <c r="CL37" s="9" t="str">
        <f>if('raw 1'!CJ36&lt;&gt;"x",if('raw 1'!CJ36="OK",'raw 1'!JJ36,'raw 1'!CJ36),"")</f>
        <v>-</v>
      </c>
      <c r="CM37" s="9" t="str">
        <f>if('raw 1'!CK36&lt;&gt;"x",if('raw 1'!CK36="OK",'raw 1'!JK36,'raw 1'!CK36),"")</f>
        <v>-</v>
      </c>
      <c r="CN37" s="9" t="str">
        <f>if('raw 1'!CL36&lt;&gt;"x",if('raw 1'!CL36="OK",'raw 1'!JL36,'raw 1'!CL36),"")</f>
        <v>-</v>
      </c>
      <c r="CO37" s="9" t="str">
        <f>if('raw 1'!CM36&lt;&gt;"x",if('raw 1'!CM36="OK",'raw 1'!JM36,'raw 1'!CM36),"")</f>
        <v>-</v>
      </c>
      <c r="CP37" s="9" t="str">
        <f>if('raw 1'!CN36&lt;&gt;"x",if('raw 1'!CN36="OK",'raw 1'!JN36,'raw 1'!CN36),"")</f>
        <v>-</v>
      </c>
      <c r="CQ37" s="9" t="str">
        <f>if('raw 1'!CO36&lt;&gt;"x",if('raw 1'!CO36="OK",'raw 1'!JO36,'raw 1'!CO36),"")</f>
        <v>-</v>
      </c>
      <c r="CR37" s="9" t="str">
        <f>if('raw 1'!CP36&lt;&gt;"x",if('raw 1'!CP36="OK",'raw 1'!JP36,'raw 1'!CP36),"")</f>
        <v>-</v>
      </c>
      <c r="CS37" s="9" t="str">
        <f>if('raw 1'!CQ36&lt;&gt;"x",if('raw 1'!CQ36="OK",'raw 1'!JQ36,'raw 1'!CQ36),"")</f>
        <v>-</v>
      </c>
      <c r="CT37" s="9" t="str">
        <f>if('raw 1'!CR36&lt;&gt;"x",if('raw 1'!CR36="OK",'raw 1'!JR36,'raw 1'!CR36),"")</f>
        <v>-</v>
      </c>
      <c r="CU37" s="9" t="str">
        <f>if('raw 1'!CS36&lt;&gt;"x",if('raw 1'!CS36="OK",'raw 1'!JS36,'raw 1'!CS36),"")</f>
        <v/>
      </c>
      <c r="CV37" s="9" t="str">
        <f>if('raw 1'!CT36&lt;&gt;"x",if('raw 1'!CT36="OK",'raw 1'!JT36,'raw 1'!CT36),"")</f>
        <v>-</v>
      </c>
      <c r="CW37" s="9" t="str">
        <f>if('raw 1'!CU36&lt;&gt;"x",if('raw 1'!CU36="OK",'raw 1'!JU36,'raw 1'!CU36),"")</f>
        <v>-</v>
      </c>
      <c r="CX37" s="9" t="str">
        <f>if('raw 1'!CV36&lt;&gt;"x",if('raw 1'!CV36="OK",'raw 1'!JV36,'raw 1'!CV36),"")</f>
        <v>-</v>
      </c>
      <c r="CY37" s="9" t="str">
        <f>if('raw 1'!CW36&lt;&gt;"x",if('raw 1'!CW36="OK",'raw 1'!JW36,'raw 1'!CW36),"")</f>
        <v>-</v>
      </c>
      <c r="CZ37" s="9" t="str">
        <f>if('raw 1'!CX36&lt;&gt;"x",if('raw 1'!CX36="OK",'raw 1'!JX36,'raw 1'!CX36),"")</f>
        <v>-</v>
      </c>
      <c r="DA37" s="9" t="str">
        <f>if('raw 1'!CY36&lt;&gt;"x",if('raw 1'!CY36="OK",'raw 1'!JY36,'raw 1'!CY36),"")</f>
        <v>-</v>
      </c>
      <c r="DB37" s="9" t="str">
        <f>if('raw 1'!CZ36&lt;&gt;"x",if('raw 1'!CZ36="OK",'raw 1'!JZ36,'raw 1'!CZ36),"")</f>
        <v>-</v>
      </c>
      <c r="DC37" s="9" t="str">
        <f>if('raw 1'!DA36&lt;&gt;"x",if('raw 1'!DA36="OK",'raw 1'!KA36,'raw 1'!DA36),"")</f>
        <v>-</v>
      </c>
      <c r="DD37" s="9" t="str">
        <f>if('raw 1'!DB36&lt;&gt;"x",if('raw 1'!DB36="OK",'raw 1'!KB36,'raw 1'!DB36),"")</f>
        <v>-</v>
      </c>
      <c r="DE37" s="9" t="str">
        <f>if('raw 1'!DC36&lt;&gt;"x",if('raw 1'!DC36="OK",'raw 1'!KC36,'raw 1'!DC36),"")</f>
        <v>-</v>
      </c>
      <c r="DF37" s="9" t="str">
        <f>if('raw 1'!DD36&lt;&gt;"x",if('raw 1'!DD36="OK",'raw 1'!KD36,'raw 1'!DD36),"")</f>
        <v>-</v>
      </c>
      <c r="DG37" s="9" t="str">
        <f>if('raw 1'!DE36&lt;&gt;"x",if('raw 1'!DE36="OK",'raw 1'!KE36,'raw 1'!DE36),"")</f>
        <v>-</v>
      </c>
      <c r="DH37" s="9" t="str">
        <f>if('raw 1'!DF36&lt;&gt;"x",if('raw 1'!DF36="OK",'raw 1'!KF36,'raw 1'!DF36),"")</f>
        <v>-</v>
      </c>
      <c r="DI37" s="9" t="str">
        <f>if('raw 1'!DG36&lt;&gt;"x",if('raw 1'!DG36="OK",'raw 1'!KG36,'raw 1'!DG36),"")</f>
        <v>-</v>
      </c>
      <c r="DJ37" s="9" t="str">
        <f>if('raw 1'!DH36&lt;&gt;"x",if('raw 1'!DH36="OK",'raw 1'!KH36,'raw 1'!DH36),"")</f>
        <v>-</v>
      </c>
      <c r="DK37" s="9" t="str">
        <f>if('raw 1'!DI36&lt;&gt;"x",if('raw 1'!DI36="OK",'raw 1'!KI36,'raw 1'!DI36),"")</f>
        <v>-</v>
      </c>
      <c r="DL37" s="9" t="str">
        <f>if('raw 1'!DJ36&lt;&gt;"x",if('raw 1'!DJ36="OK",'raw 1'!KJ36,'raw 1'!DJ36),"")</f>
        <v>-</v>
      </c>
      <c r="DM37" s="9" t="str">
        <f>if('raw 1'!DK36&lt;&gt;"x",if('raw 1'!DK36="OK",'raw 1'!KK36,'raw 1'!DK36),"")</f>
        <v>-</v>
      </c>
      <c r="DN37" s="9" t="str">
        <f>if('raw 1'!DL36&lt;&gt;"x",if('raw 1'!DL36="OK",'raw 1'!KL36,'raw 1'!DL36),"")</f>
        <v>-</v>
      </c>
      <c r="DO37" s="9" t="str">
        <f>if('raw 1'!DM36&lt;&gt;"x",if('raw 1'!DM36="OK",'raw 1'!KM36,'raw 1'!DM36),"")</f>
        <v>-</v>
      </c>
      <c r="DP37" s="9" t="str">
        <f>if('raw 1'!DN36&lt;&gt;"x",if('raw 1'!DN36="OK",'raw 1'!KN36,'raw 1'!DN36),"")</f>
        <v>-</v>
      </c>
      <c r="DQ37" s="9" t="str">
        <f>if('raw 1'!DO36&lt;&gt;"x",if('raw 1'!DO36="OK",'raw 1'!KO36,'raw 1'!DO36),"")</f>
        <v>-</v>
      </c>
      <c r="DR37" s="9" t="str">
        <f>if('raw 1'!DP36&lt;&gt;"x",if('raw 1'!DP36="OK",'raw 1'!KP36,'raw 1'!DP36),"")</f>
        <v>-</v>
      </c>
      <c r="DS37" s="9" t="str">
        <f>if('raw 1'!DQ36&lt;&gt;"x",if('raw 1'!DQ36="OK",'raw 1'!KQ36,'raw 1'!DQ36),"")</f>
        <v>-</v>
      </c>
      <c r="DT37" s="9" t="str">
        <f>if('raw 1'!DR36&lt;&gt;"x",if('raw 1'!DR36="OK",'raw 1'!KR36,'raw 1'!DR36),"")</f>
        <v>-</v>
      </c>
      <c r="DU37" s="9" t="str">
        <f>if('raw 1'!DS36&lt;&gt;"x",if('raw 1'!DS36="OK",'raw 1'!KS36,'raw 1'!DS36),"")</f>
        <v>-</v>
      </c>
      <c r="DV37" s="9" t="str">
        <f>if('raw 1'!DT36&lt;&gt;"x",if('raw 1'!DT36="OK",'raw 1'!KT36,'raw 1'!DT36),"")</f>
        <v>-</v>
      </c>
      <c r="DW37" s="9" t="str">
        <f>if('raw 1'!DU36&lt;&gt;"x",if('raw 1'!DU36="OK",'raw 1'!KU36,'raw 1'!DU36),"")</f>
        <v>-</v>
      </c>
      <c r="DX37" s="9" t="str">
        <f>if('raw 1'!DV36&lt;&gt;"x",if('raw 1'!DV36="OK",'raw 1'!KV36,'raw 1'!DV36),"")</f>
        <v>-</v>
      </c>
      <c r="DY37" s="9" t="str">
        <f>if('raw 1'!DW36&lt;&gt;"x",if('raw 1'!DW36="OK",'raw 1'!KW36,'raw 1'!DW36),"")</f>
        <v>-</v>
      </c>
      <c r="DZ37" s="9" t="str">
        <f>if('raw 1'!DX36&lt;&gt;"x",if('raw 1'!DX36="OK",'raw 1'!KX36,'raw 1'!DX36),"")</f>
        <v>-</v>
      </c>
      <c r="EA37" s="9" t="str">
        <f>if('raw 1'!DY36&lt;&gt;"x",if('raw 1'!DY36="OK",'raw 1'!KY36,'raw 1'!DY36),"")</f>
        <v>-</v>
      </c>
      <c r="EB37" s="9" t="str">
        <f>if('raw 1'!DZ36&lt;&gt;"x",if('raw 1'!DZ36="OK",'raw 1'!KZ36,'raw 1'!DZ36),"")</f>
        <v/>
      </c>
      <c r="EC37" s="9">
        <f>if('raw 1'!EA36&lt;&gt;"x",if('raw 1'!EA36="OK",'raw 1'!LA36,'raw 1'!EA36),"")</f>
        <v>1</v>
      </c>
      <c r="ED37" s="9">
        <f>if('raw 1'!EB36&lt;&gt;"x",if('raw 1'!EB36="OK",'raw 1'!LB36,'raw 1'!EB36),"")</f>
        <v>1</v>
      </c>
      <c r="EE37" s="9">
        <f>if('raw 1'!EC36&lt;&gt;"x",if('raw 1'!EC36="OK",'raw 1'!LC36,'raw 1'!EC36),"")</f>
        <v>1</v>
      </c>
      <c r="EF37" s="9">
        <f>if('raw 1'!ED36&lt;&gt;"x",if('raw 1'!ED36="OK",'raw 1'!LD36,'raw 1'!ED36),"")</f>
        <v>1</v>
      </c>
      <c r="EG37" s="9">
        <f>if('raw 1'!EE36&lt;&gt;"x",if('raw 1'!EE36="OK",'raw 1'!LE36,'raw 1'!EE36),"")</f>
        <v>1</v>
      </c>
      <c r="EH37" s="9">
        <f>if('raw 1'!EF36&lt;&gt;"x",if('raw 1'!EF36="OK",'raw 1'!LF36,'raw 1'!EF36),"")</f>
        <v>1</v>
      </c>
      <c r="EI37" s="9">
        <f>if('raw 1'!EG36&lt;&gt;"x",if('raw 1'!EG36="OK",'raw 1'!LG36,'raw 1'!EG36),"")</f>
        <v>1</v>
      </c>
      <c r="EJ37" s="9">
        <f>if('raw 1'!EH36&lt;&gt;"x",if('raw 1'!EH36="OK",'raw 1'!LH36,'raw 1'!EH36),"")</f>
        <v>1</v>
      </c>
      <c r="EK37" s="9">
        <f>if('raw 1'!EI36&lt;&gt;"x",if('raw 1'!EI36="OK",'raw 1'!LI36,'raw 1'!EI36),"")</f>
        <v>1</v>
      </c>
      <c r="EL37" s="9">
        <f>if('raw 1'!EJ36&lt;&gt;"x",if('raw 1'!EJ36="OK",'raw 1'!LJ36,'raw 1'!EJ36),"")</f>
        <v>1</v>
      </c>
      <c r="EM37" s="9">
        <f>if('raw 1'!EK36&lt;&gt;"x",if('raw 1'!EK36="OK",'raw 1'!LK36,'raw 1'!EK36),"")</f>
        <v>1</v>
      </c>
      <c r="EN37" s="9">
        <f>if('raw 1'!EL36&lt;&gt;"x",if('raw 1'!EL36="OK",'raw 1'!LL36,'raw 1'!EL36),"")</f>
        <v>1</v>
      </c>
      <c r="EO37" s="9">
        <f>if('raw 1'!EM36&lt;&gt;"x",if('raw 1'!EM36="OK",'raw 1'!LM36,'raw 1'!EM36),"")</f>
        <v>1</v>
      </c>
      <c r="EP37" s="9">
        <f>if('raw 1'!EN36&lt;&gt;"x",if('raw 1'!EN36="OK",'raw 1'!LN36,'raw 1'!EN36),"")</f>
        <v>1</v>
      </c>
      <c r="EQ37" s="9">
        <f>if('raw 1'!EO36&lt;&gt;"x",if('raw 1'!EO36="OK",'raw 1'!LO36,'raw 1'!EO36),"")</f>
        <v>1</v>
      </c>
      <c r="ER37" s="9">
        <f>if('raw 1'!EP36&lt;&gt;"x",if('raw 1'!EP36="OK",'raw 1'!LP36,'raw 1'!EP36),"")</f>
        <v>1</v>
      </c>
      <c r="ES37" s="9" t="str">
        <f>if('raw 1'!EQ36&lt;&gt;"x",if('raw 1'!EQ36="OK",'raw 1'!LQ36,'raw 1'!EQ36),"")</f>
        <v/>
      </c>
      <c r="ET37" s="9" t="str">
        <f>if('raw 1'!ER36&lt;&gt;"x",if('raw 1'!ER36="OK",'raw 1'!LR36,'raw 1'!ER36),"")</f>
        <v>WA</v>
      </c>
      <c r="EU37" s="9">
        <f>if('raw 1'!ES36&lt;&gt;"x",if('raw 1'!ES36="OK",'raw 1'!LS36,'raw 1'!ES36),"")</f>
        <v>1</v>
      </c>
      <c r="EV37" s="9">
        <f>if('raw 1'!ET36&lt;&gt;"x",if('raw 1'!ET36="OK",'raw 1'!LT36,'raw 1'!ET36),"")</f>
        <v>1</v>
      </c>
      <c r="EW37" s="9">
        <f>if('raw 1'!EU36&lt;&gt;"x",if('raw 1'!EU36="OK",'raw 1'!LU36,'raw 1'!EU36),"")</f>
        <v>1</v>
      </c>
      <c r="EX37" s="9">
        <f>if('raw 1'!EV36&lt;&gt;"x",if('raw 1'!EV36="OK",'raw 1'!LV36,'raw 1'!EV36),"")</f>
        <v>1</v>
      </c>
      <c r="EY37" s="9">
        <f>if('raw 1'!EW36&lt;&gt;"x",if('raw 1'!EW36="OK",'raw 1'!LW36,'raw 1'!EW36),"")</f>
        <v>1</v>
      </c>
      <c r="EZ37" s="9" t="str">
        <f>if('raw 1'!EX36&lt;&gt;"x",if('raw 1'!EX36="OK",'raw 1'!LX36,'raw 1'!EX36),"")</f>
        <v>WA</v>
      </c>
      <c r="FA37" s="9" t="str">
        <f>if('raw 1'!EY36&lt;&gt;"x",if('raw 1'!EY36="OK",'raw 1'!LY36,'raw 1'!EY36),"")</f>
        <v>WA</v>
      </c>
      <c r="FB37" s="9" t="str">
        <f>if('raw 1'!EZ36&lt;&gt;"x",if('raw 1'!EZ36="OK",'raw 1'!LZ36,'raw 1'!EZ36),"")</f>
        <v>WA</v>
      </c>
      <c r="FC37" s="9" t="str">
        <f>if('raw 1'!FA36&lt;&gt;"x",if('raw 1'!FA36="OK",'raw 1'!MA36,'raw 1'!FA36),"")</f>
        <v>WA</v>
      </c>
      <c r="FD37" s="9">
        <f>if('raw 1'!FB36&lt;&gt;"x",if('raw 1'!FB36="OK",'raw 1'!MB36,'raw 1'!FB36),"")</f>
        <v>1</v>
      </c>
      <c r="FE37" s="9" t="str">
        <f>if('raw 1'!FC36&lt;&gt;"x",if('raw 1'!FC36="OK",'raw 1'!MC36,'raw 1'!FC36),"")</f>
        <v>WA</v>
      </c>
      <c r="FF37" s="9" t="str">
        <f>if('raw 1'!FD36&lt;&gt;"x",if('raw 1'!FD36="OK",'raw 1'!MD36,'raw 1'!FD36),"")</f>
        <v>WA</v>
      </c>
      <c r="FG37" s="9" t="str">
        <f>if('raw 1'!FE36&lt;&gt;"x",if('raw 1'!FE36="OK",'raw 1'!ME36,'raw 1'!FE36),"")</f>
        <v>WA</v>
      </c>
      <c r="FH37" s="9" t="str">
        <f>if('raw 1'!FF36&lt;&gt;"x",if('raw 1'!FF36="OK",'raw 1'!MF36,'raw 1'!FF36),"")</f>
        <v>WA</v>
      </c>
      <c r="FI37" s="9" t="str">
        <f>if('raw 1'!FG36&lt;&gt;"x",if('raw 1'!FG36="OK",'raw 1'!MG36,'raw 1'!FG36),"")</f>
        <v>WA</v>
      </c>
      <c r="FJ37" s="9" t="str">
        <f>if('raw 1'!FH36&lt;&gt;"x",if('raw 1'!FH36="OK",'raw 1'!MH36,'raw 1'!FH36),"")</f>
        <v>WA</v>
      </c>
      <c r="FK37" s="9" t="str">
        <f>if('raw 1'!FI36&lt;&gt;"x",if('raw 1'!FI36="OK",'raw 1'!MI36,'raw 1'!FI36),"")</f>
        <v>WA</v>
      </c>
      <c r="FL37" s="9" t="str">
        <f>if('raw 1'!FJ36&lt;&gt;"x",if('raw 1'!FJ36="OK",'raw 1'!MJ36,'raw 1'!FJ36),"")</f>
        <v>WA</v>
      </c>
      <c r="FM37" s="9" t="str">
        <f>if('raw 1'!FK36&lt;&gt;"x",if('raw 1'!FK36="OK",'raw 1'!MK36,'raw 1'!FK36),"")</f>
        <v>WA</v>
      </c>
      <c r="FN37" s="9">
        <f>if('raw 1'!FL36&lt;&gt;"x",if('raw 1'!FL36="OK",'raw 1'!ML36,'raw 1'!FL36),"")</f>
        <v>1</v>
      </c>
      <c r="FO37" s="9" t="str">
        <f>if('raw 1'!FM36&lt;&gt;"x",if('raw 1'!FM36="OK",'raw 1'!MM36,'raw 1'!FM36),"")</f>
        <v>WA</v>
      </c>
      <c r="FP37" s="9" t="str">
        <f>if('raw 1'!FN36&lt;&gt;"x",if('raw 1'!FN36="OK",'raw 1'!MN36,'raw 1'!FN36),"")</f>
        <v>WA</v>
      </c>
      <c r="FQ37" s="9" t="str">
        <f>if('raw 1'!FO36&lt;&gt;"x",if('raw 1'!FO36="OK",'raw 1'!MO36,'raw 1'!FO36),"")</f>
        <v>WA</v>
      </c>
      <c r="FR37" s="9" t="str">
        <f>if('raw 1'!FP36&lt;&gt;"x",if('raw 1'!FP36="OK",'raw 1'!MP36,'raw 1'!FP36),"")</f>
        <v>WA</v>
      </c>
      <c r="FS37" s="9" t="str">
        <f>if('raw 1'!FQ36&lt;&gt;"x",if('raw 1'!FQ36="OK",'raw 1'!MQ36,'raw 1'!FQ36),"")</f>
        <v>WA</v>
      </c>
      <c r="FT37" s="9" t="str">
        <f>if('raw 1'!FR36&lt;&gt;"x",if('raw 1'!FR36="OK",'raw 1'!MR36,'raw 1'!FR36),"")</f>
        <v>WA</v>
      </c>
      <c r="FU37" s="9" t="str">
        <f>if('raw 1'!FS36&lt;&gt;"x",if('raw 1'!FS36="OK",'raw 1'!MS36,'raw 1'!FS36),"")</f>
        <v>WA</v>
      </c>
      <c r="FV37" s="9" t="str">
        <f>if('raw 1'!FT36&lt;&gt;"x",if('raw 1'!FT36="OK",'raw 1'!MT36,'raw 1'!FT36),"")</f>
        <v/>
      </c>
      <c r="FW37" s="9">
        <f>if('raw 1'!FU36&lt;&gt;"x",if('raw 1'!FU36="OK",'raw 1'!MU36,'raw 1'!FU36),"")</f>
        <v>1</v>
      </c>
      <c r="FX37" s="9">
        <f>if('raw 1'!FV36&lt;&gt;"x",if('raw 1'!FV36="OK",'raw 1'!MV36,'raw 1'!FV36),"")</f>
        <v>1</v>
      </c>
      <c r="FY37" s="9">
        <f>if('raw 1'!FW36&lt;&gt;"x",if('raw 1'!FW36="OK",'raw 1'!MW36,'raw 1'!FW36),"")</f>
        <v>1</v>
      </c>
      <c r="FZ37" s="9">
        <f>if('raw 1'!FX36&lt;&gt;"x",if('raw 1'!FX36="OK",'raw 1'!MX36,'raw 1'!FX36),"")</f>
        <v>1</v>
      </c>
      <c r="GA37" s="9">
        <f>if('raw 1'!FY36&lt;&gt;"x",if('raw 1'!FY36="OK",'raw 1'!MY36,'raw 1'!FY36),"")</f>
        <v>1</v>
      </c>
      <c r="GB37" s="9">
        <f>if('raw 1'!FZ36&lt;&gt;"x",if('raw 1'!FZ36="OK",'raw 1'!MZ36,'raw 1'!FZ36),"")</f>
        <v>1</v>
      </c>
      <c r="GC37" s="9" t="str">
        <f>if('raw 1'!GA36&lt;&gt;"x",if('raw 1'!GA36="OK",'raw 1'!NA36,'raw 1'!GA36),"")</f>
        <v>TLE</v>
      </c>
      <c r="GD37" s="9" t="str">
        <f>if('raw 1'!GB36&lt;&gt;"x",if('raw 1'!GB36="OK",'raw 1'!NB36,'raw 1'!GB36),"")</f>
        <v>TLE</v>
      </c>
      <c r="GE37" s="9">
        <f>if('raw 1'!GC36&lt;&gt;"x",if('raw 1'!GC36="OK",'raw 1'!NC36,'raw 1'!GC36),"")</f>
        <v>1</v>
      </c>
      <c r="GF37" s="9">
        <f>if('raw 1'!GD36&lt;&gt;"x",if('raw 1'!GD36="OK",'raw 1'!ND36,'raw 1'!GD36),"")</f>
        <v>1</v>
      </c>
      <c r="GG37" s="9">
        <f>if('raw 1'!GE36&lt;&gt;"x",if('raw 1'!GE36="OK",'raw 1'!NE36,'raw 1'!GE36),"")</f>
        <v>1</v>
      </c>
      <c r="GH37" s="9" t="str">
        <f>if('raw 1'!GF36&lt;&gt;"x",if('raw 1'!GF36="OK",'raw 1'!NF36,'raw 1'!GF36),"")</f>
        <v>TLE</v>
      </c>
      <c r="GI37" s="9" t="str">
        <f>if('raw 1'!GG36&lt;&gt;"x",if('raw 1'!GG36="OK",'raw 1'!NG36,'raw 1'!GG36),"")</f>
        <v>TLE</v>
      </c>
      <c r="GJ37" s="9" t="str">
        <f>if('raw 1'!GH36&lt;&gt;"x",if('raw 1'!GH36="OK",'raw 1'!NH36,'raw 1'!GH36),"")</f>
        <v>TLE</v>
      </c>
      <c r="GK37" s="9" t="str">
        <f>if('raw 1'!GI36&lt;&gt;"x",if('raw 1'!GI36="OK",'raw 1'!NI36,'raw 1'!GI36),"")</f>
        <v>TLE</v>
      </c>
      <c r="GL37" s="9" t="str">
        <f>if('raw 1'!GJ36&lt;&gt;"x",if('raw 1'!GJ36="OK",'raw 1'!NJ36,'raw 1'!GJ36),"")</f>
        <v>MLE</v>
      </c>
      <c r="GM37" s="9" t="str">
        <f>if('raw 1'!GK36&lt;&gt;"x",if('raw 1'!GK36="OK",'raw 1'!NK36,'raw 1'!GK36),"")</f>
        <v>TLE</v>
      </c>
      <c r="GN37" s="9" t="str">
        <f>if('raw 1'!GL36&lt;&gt;"x",if('raw 1'!GL36="OK",'raw 1'!NL36,'raw 1'!GL36),"")</f>
        <v>TLE</v>
      </c>
      <c r="GO37" s="9" t="str">
        <f>if('raw 1'!GM36&lt;&gt;"x",if('raw 1'!GM36="OK",'raw 1'!NM36,'raw 1'!GM36),"")</f>
        <v>TLE</v>
      </c>
      <c r="GP37" s="9" t="str">
        <f>if('raw 1'!GN36&lt;&gt;"x",if('raw 1'!GN36="OK",'raw 1'!NN36,'raw 1'!GN36),"")</f>
        <v>TLE</v>
      </c>
      <c r="GQ37" s="9" t="str">
        <f>if('raw 1'!GO36&lt;&gt;"x",if('raw 1'!GO36="OK",'raw 1'!NO36,'raw 1'!GO36),"")</f>
        <v>TLE</v>
      </c>
      <c r="GR37" s="9" t="str">
        <f>if('raw 1'!GP36&lt;&gt;"x",if('raw 1'!GP36="OK",'raw 1'!NP36,'raw 1'!GP36),"")</f>
        <v>TLE</v>
      </c>
      <c r="GS37" s="9" t="str">
        <f>if('raw 1'!GQ36&lt;&gt;"x",if('raw 1'!GQ36="OK",'raw 1'!NQ36,'raw 1'!GQ36),"")</f>
        <v>MLE</v>
      </c>
      <c r="GT37" s="9" t="str">
        <f>if('raw 1'!GR36&lt;&gt;"x",if('raw 1'!GR36="OK",'raw 1'!NR36,'raw 1'!GR36),"")</f>
        <v>TLE</v>
      </c>
      <c r="GU37" s="9" t="str">
        <f>if('raw 1'!GS36&lt;&gt;"x",if('raw 1'!GS36="OK",'raw 1'!NS36,'raw 1'!GS36),"")</f>
        <v/>
      </c>
    </row>
    <row r="38">
      <c r="A38" s="5"/>
      <c r="B38" s="5"/>
      <c r="C38" s="5" t="str">
        <f>if(B38="d","diskv. iz ciklusa",if(B38="d1","diskv. iz kruga",if($E38="ODOBREN",(if(countif(H:H,"="&amp;H38)=1,countif(H:H,"&gt;"&amp;H38)+1,concatenate(countif(H:H,"&gt;"&amp;H38)+1," - ",countif(H:H,"&gt;="&amp;H38)))),empty)))</f>
        <v>35 - 36</v>
      </c>
      <c r="D38" s="6" t="str">
        <f>'raw 1'!B37</f>
        <v>nikicakica</v>
      </c>
      <c r="E38" s="6" t="str">
        <f>'raw 1'!F37</f>
        <v>ODOBREN</v>
      </c>
      <c r="F38" s="6" t="str">
        <f>if($E38="ODOBREN",'raw 1'!C37,"")</f>
        <v>Nikola</v>
      </c>
      <c r="G38" s="6" t="str">
        <f>if($E38="ODOBREN",'raw 1'!D37,"")</f>
        <v>Čuturić</v>
      </c>
      <c r="H38" s="7">
        <f>if($E38="ODOBREN",I38,empty)</f>
        <v>129</v>
      </c>
      <c r="I38" s="7">
        <f>if(B38&lt;&gt;"d",IF(M38 = "A", SUM(R38:T38), SUM(O38:Q38)),empty)</f>
        <v>129</v>
      </c>
      <c r="J38" s="6" t="str">
        <f>if($E38="ODOBREN",'raw 1'!G37,"")</f>
        <v>Stari grad</v>
      </c>
      <c r="K38" s="6" t="str">
        <f>if($E38="ODOBREN",'raw 1'!H37,"")</f>
        <v>Matematička gimnazija</v>
      </c>
      <c r="L38" s="6" t="str">
        <f>if($E38="ODOBREN",'raw 1'!I37,"")</f>
        <v>III</v>
      </c>
      <c r="M38" s="6" t="str">
        <f>if($E38="ODOBREN",'raw 1'!J37,"")</f>
        <v>A</v>
      </c>
      <c r="N38" s="6" t="str">
        <f>if($E38="ODOBREN",'raw 1'!K38,"")</f>
        <v>Ђорђе Бабић</v>
      </c>
      <c r="O38" s="8" t="str">
        <f>'raw 1'!M37</f>
        <v>-</v>
      </c>
      <c r="P38" s="9" t="str">
        <f>'raw 1'!N37</f>
        <v>-</v>
      </c>
      <c r="Q38" s="9" t="str">
        <f>'raw 1'!O37</f>
        <v>-</v>
      </c>
      <c r="R38" s="9">
        <f>'raw 1'!P37</f>
        <v>100</v>
      </c>
      <c r="S38" s="9">
        <f>'raw 1'!Q37</f>
        <v>11</v>
      </c>
      <c r="T38" s="9">
        <f>'raw 1'!R37</f>
        <v>18</v>
      </c>
      <c r="U38" s="9" t="str">
        <f>if('raw 1'!S37&lt;&gt;"x",if('raw 1'!S37="OK",'raw 1'!GS37,'raw 1'!S37),"")</f>
        <v/>
      </c>
      <c r="V38" s="9" t="str">
        <f>if('raw 1'!T37&lt;&gt;"x",if('raw 1'!T37="OK",'raw 1'!GT37,'raw 1'!T37),"")</f>
        <v/>
      </c>
      <c r="W38" s="9" t="str">
        <f>if('raw 1'!U37&lt;&gt;"x",if('raw 1'!U37="OK",'raw 1'!GU37,'raw 1'!U37),"")</f>
        <v>-</v>
      </c>
      <c r="X38" s="9" t="str">
        <f>if('raw 1'!V37&lt;&gt;"x",if('raw 1'!V37="OK",'raw 1'!GV37,'raw 1'!V37),"")</f>
        <v>-</v>
      </c>
      <c r="Y38" s="9" t="str">
        <f>if('raw 1'!W37&lt;&gt;"x",if('raw 1'!W37="OK",'raw 1'!GW37,'raw 1'!W37),"")</f>
        <v>-</v>
      </c>
      <c r="Z38" s="9" t="str">
        <f>if('raw 1'!X37&lt;&gt;"x",if('raw 1'!X37="OK",'raw 1'!GX37,'raw 1'!X37),"")</f>
        <v>-</v>
      </c>
      <c r="AA38" s="9" t="str">
        <f>if('raw 1'!Y37&lt;&gt;"x",if('raw 1'!Y37="OK",'raw 1'!GY37,'raw 1'!Y37),"")</f>
        <v>-</v>
      </c>
      <c r="AB38" s="9" t="str">
        <f>if('raw 1'!Z37&lt;&gt;"x",if('raw 1'!Z37="OK",'raw 1'!GZ37,'raw 1'!Z37),"")</f>
        <v>-</v>
      </c>
      <c r="AC38" s="9" t="str">
        <f>if('raw 1'!AA37&lt;&gt;"x",if('raw 1'!AA37="OK",'raw 1'!HA37,'raw 1'!AA37),"")</f>
        <v>-</v>
      </c>
      <c r="AD38" s="9" t="str">
        <f>if('raw 1'!AB37&lt;&gt;"x",if('raw 1'!AB37="OK",'raw 1'!HB37,'raw 1'!AB37),"")</f>
        <v>-</v>
      </c>
      <c r="AE38" s="9" t="str">
        <f>if('raw 1'!AC37&lt;&gt;"x",if('raw 1'!AC37="OK",'raw 1'!HC37,'raw 1'!AC37),"")</f>
        <v>-</v>
      </c>
      <c r="AF38" s="9" t="str">
        <f>if('raw 1'!AD37&lt;&gt;"x",if('raw 1'!AD37="OK",'raw 1'!HD37,'raw 1'!AD37),"")</f>
        <v>-</v>
      </c>
      <c r="AG38" s="9" t="str">
        <f>if('raw 1'!AE37&lt;&gt;"x",if('raw 1'!AE37="OK",'raw 1'!HE37,'raw 1'!AE37),"")</f>
        <v>-</v>
      </c>
      <c r="AH38" s="9" t="str">
        <f>if('raw 1'!AF37&lt;&gt;"x",if('raw 1'!AF37="OK",'raw 1'!HF37,'raw 1'!AF37),"")</f>
        <v>-</v>
      </c>
      <c r="AI38" s="9" t="str">
        <f>if('raw 1'!AG37&lt;&gt;"x",if('raw 1'!AG37="OK",'raw 1'!HG37,'raw 1'!AG37),"")</f>
        <v>-</v>
      </c>
      <c r="AJ38" s="9" t="str">
        <f>if('raw 1'!AH37&lt;&gt;"x",if('raw 1'!AH37="OK",'raw 1'!HH37,'raw 1'!AH37),"")</f>
        <v>-</v>
      </c>
      <c r="AK38" s="9" t="str">
        <f>if('raw 1'!AI37&lt;&gt;"x",if('raw 1'!AI37="OK",'raw 1'!HI37,'raw 1'!AI37),"")</f>
        <v>-</v>
      </c>
      <c r="AL38" s="9" t="str">
        <f>if('raw 1'!AJ37&lt;&gt;"x",if('raw 1'!AJ37="OK",'raw 1'!HJ37,'raw 1'!AJ37),"")</f>
        <v>-</v>
      </c>
      <c r="AM38" s="9" t="str">
        <f>if('raw 1'!AK37&lt;&gt;"x",if('raw 1'!AK37="OK",'raw 1'!HK37,'raw 1'!AK37),"")</f>
        <v>-</v>
      </c>
      <c r="AN38" s="9" t="str">
        <f>if('raw 1'!AL37&lt;&gt;"x",if('raw 1'!AL37="OK",'raw 1'!HL37,'raw 1'!AL37),"")</f>
        <v>-</v>
      </c>
      <c r="AO38" s="9" t="str">
        <f>if('raw 1'!AM37&lt;&gt;"x",if('raw 1'!AM37="OK",'raw 1'!HM37,'raw 1'!AM37),"")</f>
        <v>-</v>
      </c>
      <c r="AP38" s="9" t="str">
        <f>if('raw 1'!AN37&lt;&gt;"x",if('raw 1'!AN37="OK",'raw 1'!HN37,'raw 1'!AN37),"")</f>
        <v>-</v>
      </c>
      <c r="AQ38" s="9" t="str">
        <f>if('raw 1'!AO37&lt;&gt;"x",if('raw 1'!AO37="OK",'raw 1'!HO37,'raw 1'!AO37),"")</f>
        <v>-</v>
      </c>
      <c r="AR38" s="9" t="str">
        <f>if('raw 1'!AP37&lt;&gt;"x",if('raw 1'!AP37="OK",'raw 1'!HP37,'raw 1'!AP37),"")</f>
        <v>-</v>
      </c>
      <c r="AS38" s="9" t="str">
        <f>if('raw 1'!AQ37&lt;&gt;"x",if('raw 1'!AQ37="OK",'raw 1'!HQ37,'raw 1'!AQ37),"")</f>
        <v>-</v>
      </c>
      <c r="AT38" s="9" t="str">
        <f>if('raw 1'!AR37&lt;&gt;"x",if('raw 1'!AR37="OK",'raw 1'!HR37,'raw 1'!AR37),"")</f>
        <v>-</v>
      </c>
      <c r="AU38" s="9" t="str">
        <f>if('raw 1'!AS37&lt;&gt;"x",if('raw 1'!AS37="OK",'raw 1'!HS37,'raw 1'!AS37),"")</f>
        <v>-</v>
      </c>
      <c r="AV38" s="9" t="str">
        <f>if('raw 1'!AT37&lt;&gt;"x",if('raw 1'!AT37="OK",'raw 1'!HT37,'raw 1'!AT37),"")</f>
        <v>-</v>
      </c>
      <c r="AW38" s="9" t="str">
        <f>if('raw 1'!AU37&lt;&gt;"x",if('raw 1'!AU37="OK",'raw 1'!HU37,'raw 1'!AU37),"")</f>
        <v>-</v>
      </c>
      <c r="AX38" s="9" t="str">
        <f>if('raw 1'!AV37&lt;&gt;"x",if('raw 1'!AV37="OK",'raw 1'!HV37,'raw 1'!AV37),"")</f>
        <v>-</v>
      </c>
      <c r="AY38" s="9" t="str">
        <f>if('raw 1'!AW37&lt;&gt;"x",if('raw 1'!AW37="OK",'raw 1'!HW37,'raw 1'!AW37),"")</f>
        <v>-</v>
      </c>
      <c r="AZ38" s="9" t="str">
        <f>if('raw 1'!AX37&lt;&gt;"x",if('raw 1'!AX37="OK",'raw 1'!HX37,'raw 1'!AX37),"")</f>
        <v>-</v>
      </c>
      <c r="BA38" s="9" t="str">
        <f>if('raw 1'!AY37&lt;&gt;"x",if('raw 1'!AY37="OK",'raw 1'!HY37,'raw 1'!AY37),"")</f>
        <v>-</v>
      </c>
      <c r="BB38" s="9" t="str">
        <f>if('raw 1'!AZ37&lt;&gt;"x",if('raw 1'!AZ37="OK",'raw 1'!HZ37,'raw 1'!AZ37),"")</f>
        <v>-</v>
      </c>
      <c r="BC38" s="9" t="str">
        <f>if('raw 1'!BA37&lt;&gt;"x",if('raw 1'!BA37="OK",'raw 1'!IA37,'raw 1'!BA37),"")</f>
        <v>-</v>
      </c>
      <c r="BD38" s="9" t="str">
        <f>if('raw 1'!BB37&lt;&gt;"x",if('raw 1'!BB37="OK",'raw 1'!IB37,'raw 1'!BB37),"")</f>
        <v>-</v>
      </c>
      <c r="BE38" s="9" t="str">
        <f>if('raw 1'!BC37&lt;&gt;"x",if('raw 1'!BC37="OK",'raw 1'!IC37,'raw 1'!BC37),"")</f>
        <v>-</v>
      </c>
      <c r="BF38" s="9" t="str">
        <f>if('raw 1'!BD37&lt;&gt;"x",if('raw 1'!BD37="OK",'raw 1'!ID37,'raw 1'!BD37),"")</f>
        <v>-</v>
      </c>
      <c r="BG38" s="9" t="str">
        <f>if('raw 1'!BE37&lt;&gt;"x",if('raw 1'!BE37="OK",'raw 1'!IE37,'raw 1'!BE37),"")</f>
        <v>-</v>
      </c>
      <c r="BH38" s="9" t="str">
        <f>if('raw 1'!BF37&lt;&gt;"x",if('raw 1'!BF37="OK",'raw 1'!IF37,'raw 1'!BF37),"")</f>
        <v>-</v>
      </c>
      <c r="BI38" s="9" t="str">
        <f>if('raw 1'!BG37&lt;&gt;"x",if('raw 1'!BG37="OK",'raw 1'!IG37,'raw 1'!BG37),"")</f>
        <v>-</v>
      </c>
      <c r="BJ38" s="9" t="str">
        <f>if('raw 1'!BH37&lt;&gt;"x",if('raw 1'!BH37="OK",'raw 1'!IH37,'raw 1'!BH37),"")</f>
        <v>-</v>
      </c>
      <c r="BK38" s="9" t="str">
        <f>if('raw 1'!BI37&lt;&gt;"x",if('raw 1'!BI37="OK",'raw 1'!II37,'raw 1'!BI37),"")</f>
        <v>-</v>
      </c>
      <c r="BL38" s="9" t="str">
        <f>if('raw 1'!BJ37&lt;&gt;"x",if('raw 1'!BJ37="OK",'raw 1'!IJ37,'raw 1'!BJ37),"")</f>
        <v>-</v>
      </c>
      <c r="BM38" s="9" t="str">
        <f>if('raw 1'!BK37&lt;&gt;"x",if('raw 1'!BK37="OK",'raw 1'!IK37,'raw 1'!BK37),"")</f>
        <v/>
      </c>
      <c r="BN38" s="9" t="str">
        <f>if('raw 1'!BL37&lt;&gt;"x",if('raw 1'!BL37="OK",'raw 1'!IL37,'raw 1'!BL37),"")</f>
        <v>-</v>
      </c>
      <c r="BO38" s="9" t="str">
        <f>if('raw 1'!BM37&lt;&gt;"x",if('raw 1'!BM37="OK",'raw 1'!IM37,'raw 1'!BM37),"")</f>
        <v>-</v>
      </c>
      <c r="BP38" s="9" t="str">
        <f>if('raw 1'!BN37&lt;&gt;"x",if('raw 1'!BN37="OK",'raw 1'!IN37,'raw 1'!BN37),"")</f>
        <v>-</v>
      </c>
      <c r="BQ38" s="9" t="str">
        <f>if('raw 1'!BO37&lt;&gt;"x",if('raw 1'!BO37="OK",'raw 1'!IO37,'raw 1'!BO37),"")</f>
        <v>-</v>
      </c>
      <c r="BR38" s="9" t="str">
        <f>if('raw 1'!BP37&lt;&gt;"x",if('raw 1'!BP37="OK",'raw 1'!IP37,'raw 1'!BP37),"")</f>
        <v>-</v>
      </c>
      <c r="BS38" s="9" t="str">
        <f>if('raw 1'!BQ37&lt;&gt;"x",if('raw 1'!BQ37="OK",'raw 1'!IQ37,'raw 1'!BQ37),"")</f>
        <v>-</v>
      </c>
      <c r="BT38" s="9" t="str">
        <f>if('raw 1'!BR37&lt;&gt;"x",if('raw 1'!BR37="OK",'raw 1'!IR37,'raw 1'!BR37),"")</f>
        <v>-</v>
      </c>
      <c r="BU38" s="9" t="str">
        <f>if('raw 1'!BS37&lt;&gt;"x",if('raw 1'!BS37="OK",'raw 1'!IS37,'raw 1'!BS37),"")</f>
        <v>-</v>
      </c>
      <c r="BV38" s="9" t="str">
        <f>if('raw 1'!BT37&lt;&gt;"x",if('raw 1'!BT37="OK",'raw 1'!IT37,'raw 1'!BT37),"")</f>
        <v>-</v>
      </c>
      <c r="BW38" s="9" t="str">
        <f>if('raw 1'!BU37&lt;&gt;"x",if('raw 1'!BU37="OK",'raw 1'!IU37,'raw 1'!BU37),"")</f>
        <v>-</v>
      </c>
      <c r="BX38" s="9" t="str">
        <f>if('raw 1'!BV37&lt;&gt;"x",if('raw 1'!BV37="OK",'raw 1'!IV37,'raw 1'!BV37),"")</f>
        <v>-</v>
      </c>
      <c r="BY38" s="9" t="str">
        <f>if('raw 1'!BW37&lt;&gt;"x",if('raw 1'!BW37="OK",'raw 1'!IW37,'raw 1'!BW37),"")</f>
        <v>-</v>
      </c>
      <c r="BZ38" s="9" t="str">
        <f>if('raw 1'!BX37&lt;&gt;"x",if('raw 1'!BX37="OK",'raw 1'!IX37,'raw 1'!BX37),"")</f>
        <v>-</v>
      </c>
      <c r="CA38" s="9" t="str">
        <f>if('raw 1'!BY37&lt;&gt;"x",if('raw 1'!BY37="OK",'raw 1'!IY37,'raw 1'!BY37),"")</f>
        <v>-</v>
      </c>
      <c r="CB38" s="9" t="str">
        <f>if('raw 1'!BZ37&lt;&gt;"x",if('raw 1'!BZ37="OK",'raw 1'!IZ37,'raw 1'!BZ37),"")</f>
        <v>-</v>
      </c>
      <c r="CC38" s="9" t="str">
        <f>if('raw 1'!CA37&lt;&gt;"x",if('raw 1'!CA37="OK",'raw 1'!JA37,'raw 1'!CA37),"")</f>
        <v>-</v>
      </c>
      <c r="CD38" s="9" t="str">
        <f>if('raw 1'!CB37&lt;&gt;"x",if('raw 1'!CB37="OK",'raw 1'!JB37,'raw 1'!CB37),"")</f>
        <v>-</v>
      </c>
      <c r="CE38" s="9" t="str">
        <f>if('raw 1'!CC37&lt;&gt;"x",if('raw 1'!CC37="OK",'raw 1'!JC37,'raw 1'!CC37),"")</f>
        <v>-</v>
      </c>
      <c r="CF38" s="9" t="str">
        <f>if('raw 1'!CD37&lt;&gt;"x",if('raw 1'!CD37="OK",'raw 1'!JD37,'raw 1'!CD37),"")</f>
        <v>-</v>
      </c>
      <c r="CG38" s="9" t="str">
        <f>if('raw 1'!CE37&lt;&gt;"x",if('raw 1'!CE37="OK",'raw 1'!JE37,'raw 1'!CE37),"")</f>
        <v>-</v>
      </c>
      <c r="CH38" s="9" t="str">
        <f>if('raw 1'!CF37&lt;&gt;"x",if('raw 1'!CF37="OK",'raw 1'!JF37,'raw 1'!CF37),"")</f>
        <v>-</v>
      </c>
      <c r="CI38" s="9" t="str">
        <f>if('raw 1'!CG37&lt;&gt;"x",if('raw 1'!CG37="OK",'raw 1'!JG37,'raw 1'!CG37),"")</f>
        <v>-</v>
      </c>
      <c r="CJ38" s="9" t="str">
        <f>if('raw 1'!CH37&lt;&gt;"x",if('raw 1'!CH37="OK",'raw 1'!JH37,'raw 1'!CH37),"")</f>
        <v>-</v>
      </c>
      <c r="CK38" s="9" t="str">
        <f>if('raw 1'!CI37&lt;&gt;"x",if('raw 1'!CI37="OK",'raw 1'!JI37,'raw 1'!CI37),"")</f>
        <v>-</v>
      </c>
      <c r="CL38" s="9" t="str">
        <f>if('raw 1'!CJ37&lt;&gt;"x",if('raw 1'!CJ37="OK",'raw 1'!JJ37,'raw 1'!CJ37),"")</f>
        <v>-</v>
      </c>
      <c r="CM38" s="9" t="str">
        <f>if('raw 1'!CK37&lt;&gt;"x",if('raw 1'!CK37="OK",'raw 1'!JK37,'raw 1'!CK37),"")</f>
        <v>-</v>
      </c>
      <c r="CN38" s="9" t="str">
        <f>if('raw 1'!CL37&lt;&gt;"x",if('raw 1'!CL37="OK",'raw 1'!JL37,'raw 1'!CL37),"")</f>
        <v>-</v>
      </c>
      <c r="CO38" s="9" t="str">
        <f>if('raw 1'!CM37&lt;&gt;"x",if('raw 1'!CM37="OK",'raw 1'!JM37,'raw 1'!CM37),"")</f>
        <v>-</v>
      </c>
      <c r="CP38" s="9" t="str">
        <f>if('raw 1'!CN37&lt;&gt;"x",if('raw 1'!CN37="OK",'raw 1'!JN37,'raw 1'!CN37),"")</f>
        <v>-</v>
      </c>
      <c r="CQ38" s="9" t="str">
        <f>if('raw 1'!CO37&lt;&gt;"x",if('raw 1'!CO37="OK",'raw 1'!JO37,'raw 1'!CO37),"")</f>
        <v>-</v>
      </c>
      <c r="CR38" s="9" t="str">
        <f>if('raw 1'!CP37&lt;&gt;"x",if('raw 1'!CP37="OK",'raw 1'!JP37,'raw 1'!CP37),"")</f>
        <v>-</v>
      </c>
      <c r="CS38" s="9" t="str">
        <f>if('raw 1'!CQ37&lt;&gt;"x",if('raw 1'!CQ37="OK",'raw 1'!JQ37,'raw 1'!CQ37),"")</f>
        <v>-</v>
      </c>
      <c r="CT38" s="9" t="str">
        <f>if('raw 1'!CR37&lt;&gt;"x",if('raw 1'!CR37="OK",'raw 1'!JR37,'raw 1'!CR37),"")</f>
        <v>-</v>
      </c>
      <c r="CU38" s="9" t="str">
        <f>if('raw 1'!CS37&lt;&gt;"x",if('raw 1'!CS37="OK",'raw 1'!JS37,'raw 1'!CS37),"")</f>
        <v/>
      </c>
      <c r="CV38" s="9" t="str">
        <f>if('raw 1'!CT37&lt;&gt;"x",if('raw 1'!CT37="OK",'raw 1'!JT37,'raw 1'!CT37),"")</f>
        <v>-</v>
      </c>
      <c r="CW38" s="9" t="str">
        <f>if('raw 1'!CU37&lt;&gt;"x",if('raw 1'!CU37="OK",'raw 1'!JU37,'raw 1'!CU37),"")</f>
        <v>-</v>
      </c>
      <c r="CX38" s="9" t="str">
        <f>if('raw 1'!CV37&lt;&gt;"x",if('raw 1'!CV37="OK",'raw 1'!JV37,'raw 1'!CV37),"")</f>
        <v>-</v>
      </c>
      <c r="CY38" s="9" t="str">
        <f>if('raw 1'!CW37&lt;&gt;"x",if('raw 1'!CW37="OK",'raw 1'!JW37,'raw 1'!CW37),"")</f>
        <v>-</v>
      </c>
      <c r="CZ38" s="9" t="str">
        <f>if('raw 1'!CX37&lt;&gt;"x",if('raw 1'!CX37="OK",'raw 1'!JX37,'raw 1'!CX37),"")</f>
        <v>-</v>
      </c>
      <c r="DA38" s="9" t="str">
        <f>if('raw 1'!CY37&lt;&gt;"x",if('raw 1'!CY37="OK",'raw 1'!JY37,'raw 1'!CY37),"")</f>
        <v>-</v>
      </c>
      <c r="DB38" s="9" t="str">
        <f>if('raw 1'!CZ37&lt;&gt;"x",if('raw 1'!CZ37="OK",'raw 1'!JZ37,'raw 1'!CZ37),"")</f>
        <v>-</v>
      </c>
      <c r="DC38" s="9" t="str">
        <f>if('raw 1'!DA37&lt;&gt;"x",if('raw 1'!DA37="OK",'raw 1'!KA37,'raw 1'!DA37),"")</f>
        <v>-</v>
      </c>
      <c r="DD38" s="9" t="str">
        <f>if('raw 1'!DB37&lt;&gt;"x",if('raw 1'!DB37="OK",'raw 1'!KB37,'raw 1'!DB37),"")</f>
        <v>-</v>
      </c>
      <c r="DE38" s="9" t="str">
        <f>if('raw 1'!DC37&lt;&gt;"x",if('raw 1'!DC37="OK",'raw 1'!KC37,'raw 1'!DC37),"")</f>
        <v>-</v>
      </c>
      <c r="DF38" s="9" t="str">
        <f>if('raw 1'!DD37&lt;&gt;"x",if('raw 1'!DD37="OK",'raw 1'!KD37,'raw 1'!DD37),"")</f>
        <v>-</v>
      </c>
      <c r="DG38" s="9" t="str">
        <f>if('raw 1'!DE37&lt;&gt;"x",if('raw 1'!DE37="OK",'raw 1'!KE37,'raw 1'!DE37),"")</f>
        <v>-</v>
      </c>
      <c r="DH38" s="9" t="str">
        <f>if('raw 1'!DF37&lt;&gt;"x",if('raw 1'!DF37="OK",'raw 1'!KF37,'raw 1'!DF37),"")</f>
        <v>-</v>
      </c>
      <c r="DI38" s="9" t="str">
        <f>if('raw 1'!DG37&lt;&gt;"x",if('raw 1'!DG37="OK",'raw 1'!KG37,'raw 1'!DG37),"")</f>
        <v>-</v>
      </c>
      <c r="DJ38" s="9" t="str">
        <f>if('raw 1'!DH37&lt;&gt;"x",if('raw 1'!DH37="OK",'raw 1'!KH37,'raw 1'!DH37),"")</f>
        <v>-</v>
      </c>
      <c r="DK38" s="9" t="str">
        <f>if('raw 1'!DI37&lt;&gt;"x",if('raw 1'!DI37="OK",'raw 1'!KI37,'raw 1'!DI37),"")</f>
        <v>-</v>
      </c>
      <c r="DL38" s="9" t="str">
        <f>if('raw 1'!DJ37&lt;&gt;"x",if('raw 1'!DJ37="OK",'raw 1'!KJ37,'raw 1'!DJ37),"")</f>
        <v>-</v>
      </c>
      <c r="DM38" s="9" t="str">
        <f>if('raw 1'!DK37&lt;&gt;"x",if('raw 1'!DK37="OK",'raw 1'!KK37,'raw 1'!DK37),"")</f>
        <v>-</v>
      </c>
      <c r="DN38" s="9" t="str">
        <f>if('raw 1'!DL37&lt;&gt;"x",if('raw 1'!DL37="OK",'raw 1'!KL37,'raw 1'!DL37),"")</f>
        <v>-</v>
      </c>
      <c r="DO38" s="9" t="str">
        <f>if('raw 1'!DM37&lt;&gt;"x",if('raw 1'!DM37="OK",'raw 1'!KM37,'raw 1'!DM37),"")</f>
        <v>-</v>
      </c>
      <c r="DP38" s="9" t="str">
        <f>if('raw 1'!DN37&lt;&gt;"x",if('raw 1'!DN37="OK",'raw 1'!KN37,'raw 1'!DN37),"")</f>
        <v>-</v>
      </c>
      <c r="DQ38" s="9" t="str">
        <f>if('raw 1'!DO37&lt;&gt;"x",if('raw 1'!DO37="OK",'raw 1'!KO37,'raw 1'!DO37),"")</f>
        <v>-</v>
      </c>
      <c r="DR38" s="9" t="str">
        <f>if('raw 1'!DP37&lt;&gt;"x",if('raw 1'!DP37="OK",'raw 1'!KP37,'raw 1'!DP37),"")</f>
        <v>-</v>
      </c>
      <c r="DS38" s="9" t="str">
        <f>if('raw 1'!DQ37&lt;&gt;"x",if('raw 1'!DQ37="OK",'raw 1'!KQ37,'raw 1'!DQ37),"")</f>
        <v>-</v>
      </c>
      <c r="DT38" s="9" t="str">
        <f>if('raw 1'!DR37&lt;&gt;"x",if('raw 1'!DR37="OK",'raw 1'!KR37,'raw 1'!DR37),"")</f>
        <v>-</v>
      </c>
      <c r="DU38" s="9" t="str">
        <f>if('raw 1'!DS37&lt;&gt;"x",if('raw 1'!DS37="OK",'raw 1'!KS37,'raw 1'!DS37),"")</f>
        <v>-</v>
      </c>
      <c r="DV38" s="9" t="str">
        <f>if('raw 1'!DT37&lt;&gt;"x",if('raw 1'!DT37="OK",'raw 1'!KT37,'raw 1'!DT37),"")</f>
        <v>-</v>
      </c>
      <c r="DW38" s="9" t="str">
        <f>if('raw 1'!DU37&lt;&gt;"x",if('raw 1'!DU37="OK",'raw 1'!KU37,'raw 1'!DU37),"")</f>
        <v>-</v>
      </c>
      <c r="DX38" s="9" t="str">
        <f>if('raw 1'!DV37&lt;&gt;"x",if('raw 1'!DV37="OK",'raw 1'!KV37,'raw 1'!DV37),"")</f>
        <v>-</v>
      </c>
      <c r="DY38" s="9" t="str">
        <f>if('raw 1'!DW37&lt;&gt;"x",if('raw 1'!DW37="OK",'raw 1'!KW37,'raw 1'!DW37),"")</f>
        <v>-</v>
      </c>
      <c r="DZ38" s="9" t="str">
        <f>if('raw 1'!DX37&lt;&gt;"x",if('raw 1'!DX37="OK",'raw 1'!KX37,'raw 1'!DX37),"")</f>
        <v>-</v>
      </c>
      <c r="EA38" s="9" t="str">
        <f>if('raw 1'!DY37&lt;&gt;"x",if('raw 1'!DY37="OK",'raw 1'!KY37,'raw 1'!DY37),"")</f>
        <v>-</v>
      </c>
      <c r="EB38" s="9" t="str">
        <f>if('raw 1'!DZ37&lt;&gt;"x",if('raw 1'!DZ37="OK",'raw 1'!KZ37,'raw 1'!DZ37),"")</f>
        <v/>
      </c>
      <c r="EC38" s="9">
        <f>if('raw 1'!EA37&lt;&gt;"x",if('raw 1'!EA37="OK",'raw 1'!LA37,'raw 1'!EA37),"")</f>
        <v>1</v>
      </c>
      <c r="ED38" s="9">
        <f>if('raw 1'!EB37&lt;&gt;"x",if('raw 1'!EB37="OK",'raw 1'!LB37,'raw 1'!EB37),"")</f>
        <v>1</v>
      </c>
      <c r="EE38" s="9">
        <f>if('raw 1'!EC37&lt;&gt;"x",if('raw 1'!EC37="OK",'raw 1'!LC37,'raw 1'!EC37),"")</f>
        <v>1</v>
      </c>
      <c r="EF38" s="9">
        <f>if('raw 1'!ED37&lt;&gt;"x",if('raw 1'!ED37="OK",'raw 1'!LD37,'raw 1'!ED37),"")</f>
        <v>1</v>
      </c>
      <c r="EG38" s="9">
        <f>if('raw 1'!EE37&lt;&gt;"x",if('raw 1'!EE37="OK",'raw 1'!LE37,'raw 1'!EE37),"")</f>
        <v>1</v>
      </c>
      <c r="EH38" s="9">
        <f>if('raw 1'!EF37&lt;&gt;"x",if('raw 1'!EF37="OK",'raw 1'!LF37,'raw 1'!EF37),"")</f>
        <v>1</v>
      </c>
      <c r="EI38" s="9">
        <f>if('raw 1'!EG37&lt;&gt;"x",if('raw 1'!EG37="OK",'raw 1'!LG37,'raw 1'!EG37),"")</f>
        <v>1</v>
      </c>
      <c r="EJ38" s="9">
        <f>if('raw 1'!EH37&lt;&gt;"x",if('raw 1'!EH37="OK",'raw 1'!LH37,'raw 1'!EH37),"")</f>
        <v>1</v>
      </c>
      <c r="EK38" s="9">
        <f>if('raw 1'!EI37&lt;&gt;"x",if('raw 1'!EI37="OK",'raw 1'!LI37,'raw 1'!EI37),"")</f>
        <v>1</v>
      </c>
      <c r="EL38" s="9">
        <f>if('raw 1'!EJ37&lt;&gt;"x",if('raw 1'!EJ37="OK",'raw 1'!LJ37,'raw 1'!EJ37),"")</f>
        <v>1</v>
      </c>
      <c r="EM38" s="9">
        <f>if('raw 1'!EK37&lt;&gt;"x",if('raw 1'!EK37="OK",'raw 1'!LK37,'raw 1'!EK37),"")</f>
        <v>1</v>
      </c>
      <c r="EN38" s="9">
        <f>if('raw 1'!EL37&lt;&gt;"x",if('raw 1'!EL37="OK",'raw 1'!LL37,'raw 1'!EL37),"")</f>
        <v>1</v>
      </c>
      <c r="EO38" s="9">
        <f>if('raw 1'!EM37&lt;&gt;"x",if('raw 1'!EM37="OK",'raw 1'!LM37,'raw 1'!EM37),"")</f>
        <v>1</v>
      </c>
      <c r="EP38" s="9">
        <f>if('raw 1'!EN37&lt;&gt;"x",if('raw 1'!EN37="OK",'raw 1'!LN37,'raw 1'!EN37),"")</f>
        <v>1</v>
      </c>
      <c r="EQ38" s="9">
        <f>if('raw 1'!EO37&lt;&gt;"x",if('raw 1'!EO37="OK",'raw 1'!LO37,'raw 1'!EO37),"")</f>
        <v>1</v>
      </c>
      <c r="ER38" s="9">
        <f>if('raw 1'!EP37&lt;&gt;"x",if('raw 1'!EP37="OK",'raw 1'!LP37,'raw 1'!EP37),"")</f>
        <v>1</v>
      </c>
      <c r="ES38" s="9" t="str">
        <f>if('raw 1'!EQ37&lt;&gt;"x",if('raw 1'!EQ37="OK",'raw 1'!LQ37,'raw 1'!EQ37),"")</f>
        <v/>
      </c>
      <c r="ET38" s="9" t="str">
        <f>if('raw 1'!ER37&lt;&gt;"x",if('raw 1'!ER37="OK",'raw 1'!LR37,'raw 1'!ER37),"")</f>
        <v>WA</v>
      </c>
      <c r="EU38" s="9">
        <f>if('raw 1'!ES37&lt;&gt;"x",if('raw 1'!ES37="OK",'raw 1'!LS37,'raw 1'!ES37),"")</f>
        <v>1</v>
      </c>
      <c r="EV38" s="9">
        <f>if('raw 1'!ET37&lt;&gt;"x",if('raw 1'!ET37="OK",'raw 1'!LT37,'raw 1'!ET37),"")</f>
        <v>1</v>
      </c>
      <c r="EW38" s="9">
        <f>if('raw 1'!EU37&lt;&gt;"x",if('raw 1'!EU37="OK",'raw 1'!LU37,'raw 1'!EU37),"")</f>
        <v>1</v>
      </c>
      <c r="EX38" s="9">
        <f>if('raw 1'!EV37&lt;&gt;"x",if('raw 1'!EV37="OK",'raw 1'!LV37,'raw 1'!EV37),"")</f>
        <v>1</v>
      </c>
      <c r="EY38" s="9">
        <f>if('raw 1'!EW37&lt;&gt;"x",if('raw 1'!EW37="OK",'raw 1'!LW37,'raw 1'!EW37),"")</f>
        <v>1</v>
      </c>
      <c r="EZ38" s="9" t="str">
        <f>if('raw 1'!EX37&lt;&gt;"x",if('raw 1'!EX37="OK",'raw 1'!LX37,'raw 1'!EX37),"")</f>
        <v>WA</v>
      </c>
      <c r="FA38" s="9" t="str">
        <f>if('raw 1'!EY37&lt;&gt;"x",if('raw 1'!EY37="OK",'raw 1'!LY37,'raw 1'!EY37),"")</f>
        <v>WA</v>
      </c>
      <c r="FB38" s="9" t="str">
        <f>if('raw 1'!EZ37&lt;&gt;"x",if('raw 1'!EZ37="OK",'raw 1'!LZ37,'raw 1'!EZ37),"")</f>
        <v>WA</v>
      </c>
      <c r="FC38" s="9" t="str">
        <f>if('raw 1'!FA37&lt;&gt;"x",if('raw 1'!FA37="OK",'raw 1'!MA37,'raw 1'!FA37),"")</f>
        <v>WA</v>
      </c>
      <c r="FD38" s="9">
        <f>if('raw 1'!FB37&lt;&gt;"x",if('raw 1'!FB37="OK",'raw 1'!MB37,'raw 1'!FB37),"")</f>
        <v>1</v>
      </c>
      <c r="FE38" s="9" t="str">
        <f>if('raw 1'!FC37&lt;&gt;"x",if('raw 1'!FC37="OK",'raw 1'!MC37,'raw 1'!FC37),"")</f>
        <v>WA</v>
      </c>
      <c r="FF38" s="9" t="str">
        <f>if('raw 1'!FD37&lt;&gt;"x",if('raw 1'!FD37="OK",'raw 1'!MD37,'raw 1'!FD37),"")</f>
        <v>WA</v>
      </c>
      <c r="FG38" s="9" t="str">
        <f>if('raw 1'!FE37&lt;&gt;"x",if('raw 1'!FE37="OK",'raw 1'!ME37,'raw 1'!FE37),"")</f>
        <v>WA</v>
      </c>
      <c r="FH38" s="9" t="str">
        <f>if('raw 1'!FF37&lt;&gt;"x",if('raw 1'!FF37="OK",'raw 1'!MF37,'raw 1'!FF37),"")</f>
        <v>WA</v>
      </c>
      <c r="FI38" s="9" t="str">
        <f>if('raw 1'!FG37&lt;&gt;"x",if('raw 1'!FG37="OK",'raw 1'!MG37,'raw 1'!FG37),"")</f>
        <v>WA</v>
      </c>
      <c r="FJ38" s="9" t="str">
        <f>if('raw 1'!FH37&lt;&gt;"x",if('raw 1'!FH37="OK",'raw 1'!MH37,'raw 1'!FH37),"")</f>
        <v>WA</v>
      </c>
      <c r="FK38" s="9" t="str">
        <f>if('raw 1'!FI37&lt;&gt;"x",if('raw 1'!FI37="OK",'raw 1'!MI37,'raw 1'!FI37),"")</f>
        <v>WA</v>
      </c>
      <c r="FL38" s="9" t="str">
        <f>if('raw 1'!FJ37&lt;&gt;"x",if('raw 1'!FJ37="OK",'raw 1'!MJ37,'raw 1'!FJ37),"")</f>
        <v>WA</v>
      </c>
      <c r="FM38" s="9" t="str">
        <f>if('raw 1'!FK37&lt;&gt;"x",if('raw 1'!FK37="OK",'raw 1'!MK37,'raw 1'!FK37),"")</f>
        <v>WA</v>
      </c>
      <c r="FN38" s="9">
        <f>if('raw 1'!FL37&lt;&gt;"x",if('raw 1'!FL37="OK",'raw 1'!ML37,'raw 1'!FL37),"")</f>
        <v>1</v>
      </c>
      <c r="FO38" s="9" t="str">
        <f>if('raw 1'!FM37&lt;&gt;"x",if('raw 1'!FM37="OK",'raw 1'!MM37,'raw 1'!FM37),"")</f>
        <v>WA</v>
      </c>
      <c r="FP38" s="9" t="str">
        <f>if('raw 1'!FN37&lt;&gt;"x",if('raw 1'!FN37="OK",'raw 1'!MN37,'raw 1'!FN37),"")</f>
        <v>WA</v>
      </c>
      <c r="FQ38" s="9" t="str">
        <f>if('raw 1'!FO37&lt;&gt;"x",if('raw 1'!FO37="OK",'raw 1'!MO37,'raw 1'!FO37),"")</f>
        <v>WA</v>
      </c>
      <c r="FR38" s="9" t="str">
        <f>if('raw 1'!FP37&lt;&gt;"x",if('raw 1'!FP37="OK",'raw 1'!MP37,'raw 1'!FP37),"")</f>
        <v>WA</v>
      </c>
      <c r="FS38" s="9" t="str">
        <f>if('raw 1'!FQ37&lt;&gt;"x",if('raw 1'!FQ37="OK",'raw 1'!MQ37,'raw 1'!FQ37),"")</f>
        <v>WA</v>
      </c>
      <c r="FT38" s="9" t="str">
        <f>if('raw 1'!FR37&lt;&gt;"x",if('raw 1'!FR37="OK",'raw 1'!MR37,'raw 1'!FR37),"")</f>
        <v>WA</v>
      </c>
      <c r="FU38" s="9" t="str">
        <f>if('raw 1'!FS37&lt;&gt;"x",if('raw 1'!FS37="OK",'raw 1'!MS37,'raw 1'!FS37),"")</f>
        <v>WA</v>
      </c>
      <c r="FV38" s="9" t="str">
        <f>if('raw 1'!FT37&lt;&gt;"x",if('raw 1'!FT37="OK",'raw 1'!MT37,'raw 1'!FT37),"")</f>
        <v/>
      </c>
      <c r="FW38" s="9">
        <f>if('raw 1'!FU37&lt;&gt;"x",if('raw 1'!FU37="OK",'raw 1'!MU37,'raw 1'!FU37),"")</f>
        <v>1</v>
      </c>
      <c r="FX38" s="9">
        <f>if('raw 1'!FV37&lt;&gt;"x",if('raw 1'!FV37="OK",'raw 1'!MV37,'raw 1'!FV37),"")</f>
        <v>1</v>
      </c>
      <c r="FY38" s="9">
        <f>if('raw 1'!FW37&lt;&gt;"x",if('raw 1'!FW37="OK",'raw 1'!MW37,'raw 1'!FW37),"")</f>
        <v>1</v>
      </c>
      <c r="FZ38" s="9">
        <f>if('raw 1'!FX37&lt;&gt;"x",if('raw 1'!FX37="OK",'raw 1'!MX37,'raw 1'!FX37),"")</f>
        <v>1</v>
      </c>
      <c r="GA38" s="9">
        <f>if('raw 1'!FY37&lt;&gt;"x",if('raw 1'!FY37="OK",'raw 1'!MY37,'raw 1'!FY37),"")</f>
        <v>1</v>
      </c>
      <c r="GB38" s="9">
        <f>if('raw 1'!FZ37&lt;&gt;"x",if('raw 1'!FZ37="OK",'raw 1'!MZ37,'raw 1'!FZ37),"")</f>
        <v>1</v>
      </c>
      <c r="GC38" s="9" t="str">
        <f>if('raw 1'!GA37&lt;&gt;"x",if('raw 1'!GA37="OK",'raw 1'!NA37,'raw 1'!GA37),"")</f>
        <v>TLE</v>
      </c>
      <c r="GD38" s="9" t="str">
        <f>if('raw 1'!GB37&lt;&gt;"x",if('raw 1'!GB37="OK",'raw 1'!NB37,'raw 1'!GB37),"")</f>
        <v>TLE</v>
      </c>
      <c r="GE38" s="9">
        <f>if('raw 1'!GC37&lt;&gt;"x",if('raw 1'!GC37="OK",'raw 1'!NC37,'raw 1'!GC37),"")</f>
        <v>1</v>
      </c>
      <c r="GF38" s="9">
        <f>if('raw 1'!GD37&lt;&gt;"x",if('raw 1'!GD37="OK",'raw 1'!ND37,'raw 1'!GD37),"")</f>
        <v>1</v>
      </c>
      <c r="GG38" s="9">
        <f>if('raw 1'!GE37&lt;&gt;"x",if('raw 1'!GE37="OK",'raw 1'!NE37,'raw 1'!GE37),"")</f>
        <v>1</v>
      </c>
      <c r="GH38" s="9" t="str">
        <f>if('raw 1'!GF37&lt;&gt;"x",if('raw 1'!GF37="OK",'raw 1'!NF37,'raw 1'!GF37),"")</f>
        <v>TLE</v>
      </c>
      <c r="GI38" s="9" t="str">
        <f>if('raw 1'!GG37&lt;&gt;"x",if('raw 1'!GG37="OK",'raw 1'!NG37,'raw 1'!GG37),"")</f>
        <v>TLE</v>
      </c>
      <c r="GJ38" s="9" t="str">
        <f>if('raw 1'!GH37&lt;&gt;"x",if('raw 1'!GH37="OK",'raw 1'!NH37,'raw 1'!GH37),"")</f>
        <v>TLE</v>
      </c>
      <c r="GK38" s="9" t="str">
        <f>if('raw 1'!GI37&lt;&gt;"x",if('raw 1'!GI37="OK",'raw 1'!NI37,'raw 1'!GI37),"")</f>
        <v>TLE</v>
      </c>
      <c r="GL38" s="9" t="str">
        <f>if('raw 1'!GJ37&lt;&gt;"x",if('raw 1'!GJ37="OK",'raw 1'!NJ37,'raw 1'!GJ37),"")</f>
        <v>MLE</v>
      </c>
      <c r="GM38" s="9" t="str">
        <f>if('raw 1'!GK37&lt;&gt;"x",if('raw 1'!GK37="OK",'raw 1'!NK37,'raw 1'!GK37),"")</f>
        <v>TLE</v>
      </c>
      <c r="GN38" s="9" t="str">
        <f>if('raw 1'!GL37&lt;&gt;"x",if('raw 1'!GL37="OK",'raw 1'!NL37,'raw 1'!GL37),"")</f>
        <v>TLE</v>
      </c>
      <c r="GO38" s="9" t="str">
        <f>if('raw 1'!GM37&lt;&gt;"x",if('raw 1'!GM37="OK",'raw 1'!NM37,'raw 1'!GM37),"")</f>
        <v>TLE</v>
      </c>
      <c r="GP38" s="9" t="str">
        <f>if('raw 1'!GN37&lt;&gt;"x",if('raw 1'!GN37="OK",'raw 1'!NN37,'raw 1'!GN37),"")</f>
        <v>TLE</v>
      </c>
      <c r="GQ38" s="9" t="str">
        <f>if('raw 1'!GO37&lt;&gt;"x",if('raw 1'!GO37="OK",'raw 1'!NO37,'raw 1'!GO37),"")</f>
        <v>TLE</v>
      </c>
      <c r="GR38" s="9" t="str">
        <f>if('raw 1'!GP37&lt;&gt;"x",if('raw 1'!GP37="OK",'raw 1'!NP37,'raw 1'!GP37),"")</f>
        <v>TLE</v>
      </c>
      <c r="GS38" s="9" t="str">
        <f>if('raw 1'!GQ37&lt;&gt;"x",if('raw 1'!GQ37="OK",'raw 1'!NQ37,'raw 1'!GQ37),"")</f>
        <v>TLE</v>
      </c>
      <c r="GT38" s="9" t="str">
        <f>if('raw 1'!GR37&lt;&gt;"x",if('raw 1'!GR37="OK",'raw 1'!NR37,'raw 1'!GR37),"")</f>
        <v>TLE</v>
      </c>
      <c r="GU38" s="9" t="str">
        <f>if('raw 1'!GS37&lt;&gt;"x",if('raw 1'!GS37="OK",'raw 1'!NS37,'raw 1'!GS37),"")</f>
        <v/>
      </c>
    </row>
    <row r="39">
      <c r="A39" s="5"/>
      <c r="B39" s="5"/>
      <c r="C39" s="5">
        <f>if(B39="d","diskv. iz ciklusa",if(B39="d1","diskv. iz kruga",if($E39="ODOBREN",(if(countif(H:H,"="&amp;H39)=1,countif(H:H,"&gt;"&amp;H39)+1,concatenate(countif(H:H,"&gt;"&amp;H39)+1," - ",countif(H:H,"&gt;="&amp;H39)))),empty)))</f>
        <v>37</v>
      </c>
      <c r="D39" s="6" t="str">
        <f>'raw 1'!B38</f>
        <v>vukasinbabic06</v>
      </c>
      <c r="E39" s="6" t="str">
        <f>'raw 1'!F38</f>
        <v>ODOBREN</v>
      </c>
      <c r="F39" s="6" t="str">
        <f>if($E39="ODOBREN",'raw 1'!C38,"")</f>
        <v>Вукашин</v>
      </c>
      <c r="G39" s="6" t="str">
        <f>if($E39="ODOBREN",'raw 1'!D38,"")</f>
        <v>Бабић</v>
      </c>
      <c r="H39" s="7">
        <f>if($E39="ODOBREN",I39,empty)</f>
        <v>128</v>
      </c>
      <c r="I39" s="7">
        <f>if(B39&lt;&gt;"d",IF(M39 = "A", SUM(R39:T39), SUM(O39:Q39)),empty)</f>
        <v>128</v>
      </c>
      <c r="J39" s="6" t="str">
        <f>if($E39="ODOBREN",'raw 1'!G38,"")</f>
        <v>Šabac</v>
      </c>
      <c r="K39" s="6" t="str">
        <f>if($E39="ODOBREN",'raw 1'!H38,"")</f>
        <v>Nikolaj Velimirović</v>
      </c>
      <c r="L39" s="6" t="str">
        <f>if($E39="ODOBREN",'raw 1'!I38,"")</f>
        <v>OŠ 8.</v>
      </c>
      <c r="M39" s="6" t="str">
        <f>if($E39="ODOBREN",'raw 1'!J38,"")</f>
        <v>B</v>
      </c>
      <c r="N39" s="6" t="str">
        <f>if($E39="ODOBREN",'raw 1'!K39,"")</f>
        <v>Duško Obradović</v>
      </c>
      <c r="O39" s="8">
        <f>'raw 1'!M38</f>
        <v>100</v>
      </c>
      <c r="P39" s="9">
        <f>'raw 1'!N38</f>
        <v>12</v>
      </c>
      <c r="Q39" s="9">
        <f>'raw 1'!O38</f>
        <v>16</v>
      </c>
      <c r="R39" s="9" t="str">
        <f>'raw 1'!P38</f>
        <v>-</v>
      </c>
      <c r="S39" s="9" t="str">
        <f>'raw 1'!Q38</f>
        <v>-</v>
      </c>
      <c r="T39" s="9" t="str">
        <f>'raw 1'!R38</f>
        <v>-</v>
      </c>
      <c r="U39" s="9" t="str">
        <f>if('raw 1'!S38&lt;&gt;"x",if('raw 1'!S38="OK",'raw 1'!GS38,'raw 1'!S38),"")</f>
        <v/>
      </c>
      <c r="V39" s="9" t="str">
        <f>if('raw 1'!T38&lt;&gt;"x",if('raw 1'!T38="OK",'raw 1'!GT38,'raw 1'!T38),"")</f>
        <v/>
      </c>
      <c r="W39" s="9">
        <f>if('raw 1'!U38&lt;&gt;"x",if('raw 1'!U38="OK",'raw 1'!GU38,'raw 1'!U38),"")</f>
        <v>1</v>
      </c>
      <c r="X39" s="9">
        <f>if('raw 1'!V38&lt;&gt;"x",if('raw 1'!V38="OK",'raw 1'!GV38,'raw 1'!V38),"")</f>
        <v>1</v>
      </c>
      <c r="Y39" s="9">
        <f>if('raw 1'!W38&lt;&gt;"x",if('raw 1'!W38="OK",'raw 1'!GW38,'raw 1'!W38),"")</f>
        <v>1</v>
      </c>
      <c r="Z39" s="9">
        <f>if('raw 1'!X38&lt;&gt;"x",if('raw 1'!X38="OK",'raw 1'!GX38,'raw 1'!X38),"")</f>
        <v>1</v>
      </c>
      <c r="AA39" s="9">
        <f>if('raw 1'!Y38&lt;&gt;"x",if('raw 1'!Y38="OK",'raw 1'!GY38,'raw 1'!Y38),"")</f>
        <v>1</v>
      </c>
      <c r="AB39" s="9">
        <f>if('raw 1'!Z38&lt;&gt;"x",if('raw 1'!Z38="OK",'raw 1'!GZ38,'raw 1'!Z38),"")</f>
        <v>1</v>
      </c>
      <c r="AC39" s="9">
        <f>if('raw 1'!AA38&lt;&gt;"x",if('raw 1'!AA38="OK",'raw 1'!HA38,'raw 1'!AA38),"")</f>
        <v>1</v>
      </c>
      <c r="AD39" s="9">
        <f>if('raw 1'!AB38&lt;&gt;"x",if('raw 1'!AB38="OK",'raw 1'!HB38,'raw 1'!AB38),"")</f>
        <v>1</v>
      </c>
      <c r="AE39" s="9">
        <f>if('raw 1'!AC38&lt;&gt;"x",if('raw 1'!AC38="OK",'raw 1'!HC38,'raw 1'!AC38),"")</f>
        <v>1</v>
      </c>
      <c r="AF39" s="9">
        <f>if('raw 1'!AD38&lt;&gt;"x",if('raw 1'!AD38="OK",'raw 1'!HD38,'raw 1'!AD38),"")</f>
        <v>1</v>
      </c>
      <c r="AG39" s="9">
        <f>if('raw 1'!AE38&lt;&gt;"x",if('raw 1'!AE38="OK",'raw 1'!HE38,'raw 1'!AE38),"")</f>
        <v>1</v>
      </c>
      <c r="AH39" s="9">
        <f>if('raw 1'!AF38&lt;&gt;"x",if('raw 1'!AF38="OK",'raw 1'!HF38,'raw 1'!AF38),"")</f>
        <v>1</v>
      </c>
      <c r="AI39" s="9">
        <f>if('raw 1'!AG38&lt;&gt;"x",if('raw 1'!AG38="OK",'raw 1'!HG38,'raw 1'!AG38),"")</f>
        <v>1</v>
      </c>
      <c r="AJ39" s="9">
        <f>if('raw 1'!AH38&lt;&gt;"x",if('raw 1'!AH38="OK",'raw 1'!HH38,'raw 1'!AH38),"")</f>
        <v>1</v>
      </c>
      <c r="AK39" s="9">
        <f>if('raw 1'!AI38&lt;&gt;"x",if('raw 1'!AI38="OK",'raw 1'!HI38,'raw 1'!AI38),"")</f>
        <v>1</v>
      </c>
      <c r="AL39" s="9">
        <f>if('raw 1'!AJ38&lt;&gt;"x",if('raw 1'!AJ38="OK",'raw 1'!HJ38,'raw 1'!AJ38),"")</f>
        <v>1</v>
      </c>
      <c r="AM39" s="9">
        <f>if('raw 1'!AK38&lt;&gt;"x",if('raw 1'!AK38="OK",'raw 1'!HK38,'raw 1'!AK38),"")</f>
        <v>1</v>
      </c>
      <c r="AN39" s="9">
        <f>if('raw 1'!AL38&lt;&gt;"x",if('raw 1'!AL38="OK",'raw 1'!HL38,'raw 1'!AL38),"")</f>
        <v>1</v>
      </c>
      <c r="AO39" s="9">
        <f>if('raw 1'!AM38&lt;&gt;"x",if('raw 1'!AM38="OK",'raw 1'!HM38,'raw 1'!AM38),"")</f>
        <v>1</v>
      </c>
      <c r="AP39" s="9">
        <f>if('raw 1'!AN38&lt;&gt;"x",if('raw 1'!AN38="OK",'raw 1'!HN38,'raw 1'!AN38),"")</f>
        <v>1</v>
      </c>
      <c r="AQ39" s="9">
        <f>if('raw 1'!AO38&lt;&gt;"x",if('raw 1'!AO38="OK",'raw 1'!HO38,'raw 1'!AO38),"")</f>
        <v>1</v>
      </c>
      <c r="AR39" s="9">
        <f>if('raw 1'!AP38&lt;&gt;"x",if('raw 1'!AP38="OK",'raw 1'!HP38,'raw 1'!AP38),"")</f>
        <v>1</v>
      </c>
      <c r="AS39" s="9">
        <f>if('raw 1'!AQ38&lt;&gt;"x",if('raw 1'!AQ38="OK",'raw 1'!HQ38,'raw 1'!AQ38),"")</f>
        <v>1</v>
      </c>
      <c r="AT39" s="9">
        <f>if('raw 1'!AR38&lt;&gt;"x",if('raw 1'!AR38="OK",'raw 1'!HR38,'raw 1'!AR38),"")</f>
        <v>1</v>
      </c>
      <c r="AU39" s="9">
        <f>if('raw 1'!AS38&lt;&gt;"x",if('raw 1'!AS38="OK",'raw 1'!HS38,'raw 1'!AS38),"")</f>
        <v>1</v>
      </c>
      <c r="AV39" s="9">
        <f>if('raw 1'!AT38&lt;&gt;"x",if('raw 1'!AT38="OK",'raw 1'!HT38,'raw 1'!AT38),"")</f>
        <v>1</v>
      </c>
      <c r="AW39" s="9">
        <f>if('raw 1'!AU38&lt;&gt;"x",if('raw 1'!AU38="OK",'raw 1'!HU38,'raw 1'!AU38),"")</f>
        <v>1</v>
      </c>
      <c r="AX39" s="9">
        <f>if('raw 1'!AV38&lt;&gt;"x",if('raw 1'!AV38="OK",'raw 1'!HV38,'raw 1'!AV38),"")</f>
        <v>1</v>
      </c>
      <c r="AY39" s="9">
        <f>if('raw 1'!AW38&lt;&gt;"x",if('raw 1'!AW38="OK",'raw 1'!HW38,'raw 1'!AW38),"")</f>
        <v>1</v>
      </c>
      <c r="AZ39" s="9">
        <f>if('raw 1'!AX38&lt;&gt;"x",if('raw 1'!AX38="OK",'raw 1'!HX38,'raw 1'!AX38),"")</f>
        <v>1</v>
      </c>
      <c r="BA39" s="9">
        <f>if('raw 1'!AY38&lt;&gt;"x",if('raw 1'!AY38="OK",'raw 1'!HY38,'raw 1'!AY38),"")</f>
        <v>1</v>
      </c>
      <c r="BB39" s="9">
        <f>if('raw 1'!AZ38&lt;&gt;"x",if('raw 1'!AZ38="OK",'raw 1'!HZ38,'raw 1'!AZ38),"")</f>
        <v>1</v>
      </c>
      <c r="BC39" s="9">
        <f>if('raw 1'!BA38&lt;&gt;"x",if('raw 1'!BA38="OK",'raw 1'!IA38,'raw 1'!BA38),"")</f>
        <v>1</v>
      </c>
      <c r="BD39" s="9">
        <f>if('raw 1'!BB38&lt;&gt;"x",if('raw 1'!BB38="OK",'raw 1'!IB38,'raw 1'!BB38),"")</f>
        <v>1</v>
      </c>
      <c r="BE39" s="9">
        <f>if('raw 1'!BC38&lt;&gt;"x",if('raw 1'!BC38="OK",'raw 1'!IC38,'raw 1'!BC38),"")</f>
        <v>1</v>
      </c>
      <c r="BF39" s="9">
        <f>if('raw 1'!BD38&lt;&gt;"x",if('raw 1'!BD38="OK",'raw 1'!ID38,'raw 1'!BD38),"")</f>
        <v>1</v>
      </c>
      <c r="BG39" s="9">
        <f>if('raw 1'!BE38&lt;&gt;"x",if('raw 1'!BE38="OK",'raw 1'!IE38,'raw 1'!BE38),"")</f>
        <v>1</v>
      </c>
      <c r="BH39" s="9">
        <f>if('raw 1'!BF38&lt;&gt;"x",if('raw 1'!BF38="OK",'raw 1'!IF38,'raw 1'!BF38),"")</f>
        <v>1</v>
      </c>
      <c r="BI39" s="9">
        <f>if('raw 1'!BG38&lt;&gt;"x",if('raw 1'!BG38="OK",'raw 1'!IG38,'raw 1'!BG38),"")</f>
        <v>1</v>
      </c>
      <c r="BJ39" s="9">
        <f>if('raw 1'!BH38&lt;&gt;"x",if('raw 1'!BH38="OK",'raw 1'!IH38,'raw 1'!BH38),"")</f>
        <v>1</v>
      </c>
      <c r="BK39" s="9">
        <f>if('raw 1'!BI38&lt;&gt;"x",if('raw 1'!BI38="OK",'raw 1'!II38,'raw 1'!BI38),"")</f>
        <v>1</v>
      </c>
      <c r="BL39" s="9">
        <f>if('raw 1'!BJ38&lt;&gt;"x",if('raw 1'!BJ38="OK",'raw 1'!IJ38,'raw 1'!BJ38),"")</f>
        <v>1</v>
      </c>
      <c r="BM39" s="9" t="str">
        <f>if('raw 1'!BK38&lt;&gt;"x",if('raw 1'!BK38="OK",'raw 1'!IK38,'raw 1'!BK38),"")</f>
        <v/>
      </c>
      <c r="BN39" s="9">
        <f>if('raw 1'!BL38&lt;&gt;"x",if('raw 1'!BL38="OK",'raw 1'!IL38,'raw 1'!BL38),"")</f>
        <v>1</v>
      </c>
      <c r="BO39" s="9">
        <f>if('raw 1'!BM38&lt;&gt;"x",if('raw 1'!BM38="OK",'raw 1'!IM38,'raw 1'!BM38),"")</f>
        <v>1</v>
      </c>
      <c r="BP39" s="9" t="str">
        <f>if('raw 1'!BN38&lt;&gt;"x",if('raw 1'!BN38="OK",'raw 1'!IN38,'raw 1'!BN38),"")</f>
        <v>WA</v>
      </c>
      <c r="BQ39" s="9">
        <f>if('raw 1'!BO38&lt;&gt;"x",if('raw 1'!BO38="OK",'raw 1'!IO38,'raw 1'!BO38),"")</f>
        <v>1</v>
      </c>
      <c r="BR39" s="9" t="str">
        <f>if('raw 1'!BP38&lt;&gt;"x",if('raw 1'!BP38="OK",'raw 1'!IP38,'raw 1'!BP38),"")</f>
        <v>WA</v>
      </c>
      <c r="BS39" s="9">
        <f>if('raw 1'!BQ38&lt;&gt;"x",if('raw 1'!BQ38="OK",'raw 1'!IQ38,'raw 1'!BQ38),"")</f>
        <v>1</v>
      </c>
      <c r="BT39" s="9" t="str">
        <f>if('raw 1'!BR38&lt;&gt;"x",if('raw 1'!BR38="OK",'raw 1'!IR38,'raw 1'!BR38),"")</f>
        <v>WA</v>
      </c>
      <c r="BU39" s="9">
        <f>if('raw 1'!BS38&lt;&gt;"x",if('raw 1'!BS38="OK",'raw 1'!IS38,'raw 1'!BS38),"")</f>
        <v>1</v>
      </c>
      <c r="BV39" s="9">
        <f>if('raw 1'!BT38&lt;&gt;"x",if('raw 1'!BT38="OK",'raw 1'!IT38,'raw 1'!BT38),"")</f>
        <v>1</v>
      </c>
      <c r="BW39" s="9">
        <f>if('raw 1'!BU38&lt;&gt;"x",if('raw 1'!BU38="OK",'raw 1'!IU38,'raw 1'!BU38),"")</f>
        <v>1</v>
      </c>
      <c r="BX39" s="9">
        <f>if('raw 1'!BV38&lt;&gt;"x",if('raw 1'!BV38="OK",'raw 1'!IV38,'raw 1'!BV38),"")</f>
        <v>1</v>
      </c>
      <c r="BY39" s="9">
        <f>if('raw 1'!BW38&lt;&gt;"x",if('raw 1'!BW38="OK",'raw 1'!IW38,'raw 1'!BW38),"")</f>
        <v>1</v>
      </c>
      <c r="BZ39" s="9">
        <f>if('raw 1'!BX38&lt;&gt;"x",if('raw 1'!BX38="OK",'raw 1'!IX38,'raw 1'!BX38),"")</f>
        <v>1</v>
      </c>
      <c r="CA39" s="9">
        <f>if('raw 1'!BY38&lt;&gt;"x",if('raw 1'!BY38="OK",'raw 1'!IY38,'raw 1'!BY38),"")</f>
        <v>1</v>
      </c>
      <c r="CB39" s="9" t="str">
        <f>if('raw 1'!BZ38&lt;&gt;"x",if('raw 1'!BZ38="OK",'raw 1'!IZ38,'raw 1'!BZ38),"")</f>
        <v>WA</v>
      </c>
      <c r="CC39" s="9" t="str">
        <f>if('raw 1'!CA38&lt;&gt;"x",if('raw 1'!CA38="OK",'raw 1'!JA38,'raw 1'!CA38),"")</f>
        <v>WA</v>
      </c>
      <c r="CD39" s="9" t="str">
        <f>if('raw 1'!CB38&lt;&gt;"x",if('raw 1'!CB38="OK",'raw 1'!JB38,'raw 1'!CB38),"")</f>
        <v>WA</v>
      </c>
      <c r="CE39" s="9" t="str">
        <f>if('raw 1'!CC38&lt;&gt;"x",if('raw 1'!CC38="OK",'raw 1'!JC38,'raw 1'!CC38),"")</f>
        <v>WA</v>
      </c>
      <c r="CF39" s="9" t="str">
        <f>if('raw 1'!CD38&lt;&gt;"x",if('raw 1'!CD38="OK",'raw 1'!JD38,'raw 1'!CD38),"")</f>
        <v>WA</v>
      </c>
      <c r="CG39" s="9" t="str">
        <f>if('raw 1'!CE38&lt;&gt;"x",if('raw 1'!CE38="OK",'raw 1'!JE38,'raw 1'!CE38),"")</f>
        <v>WA</v>
      </c>
      <c r="CH39" s="9" t="str">
        <f>if('raw 1'!CF38&lt;&gt;"x",if('raw 1'!CF38="OK",'raw 1'!JF38,'raw 1'!CF38),"")</f>
        <v>WA</v>
      </c>
      <c r="CI39" s="9" t="str">
        <f>if('raw 1'!CG38&lt;&gt;"x",if('raw 1'!CG38="OK",'raw 1'!JG38,'raw 1'!CG38),"")</f>
        <v>WA</v>
      </c>
      <c r="CJ39" s="9" t="str">
        <f>if('raw 1'!CH38&lt;&gt;"x",if('raw 1'!CH38="OK",'raw 1'!JH38,'raw 1'!CH38),"")</f>
        <v>WA</v>
      </c>
      <c r="CK39" s="9" t="str">
        <f>if('raw 1'!CI38&lt;&gt;"x",if('raw 1'!CI38="OK",'raw 1'!JI38,'raw 1'!CI38),"")</f>
        <v>WA</v>
      </c>
      <c r="CL39" s="9" t="str">
        <f>if('raw 1'!CJ38&lt;&gt;"x",if('raw 1'!CJ38="OK",'raw 1'!JJ38,'raw 1'!CJ38),"")</f>
        <v>WA</v>
      </c>
      <c r="CM39" s="9" t="str">
        <f>if('raw 1'!CK38&lt;&gt;"x",if('raw 1'!CK38="OK",'raw 1'!JK38,'raw 1'!CK38),"")</f>
        <v>WA</v>
      </c>
      <c r="CN39" s="9" t="str">
        <f>if('raw 1'!CL38&lt;&gt;"x",if('raw 1'!CL38="OK",'raw 1'!JL38,'raw 1'!CL38),"")</f>
        <v>WA</v>
      </c>
      <c r="CO39" s="9" t="str">
        <f>if('raw 1'!CM38&lt;&gt;"x",if('raw 1'!CM38="OK",'raw 1'!JM38,'raw 1'!CM38),"")</f>
        <v>WA</v>
      </c>
      <c r="CP39" s="9" t="str">
        <f>if('raw 1'!CN38&lt;&gt;"x",if('raw 1'!CN38="OK",'raw 1'!JN38,'raw 1'!CN38),"")</f>
        <v>WA</v>
      </c>
      <c r="CQ39" s="9" t="str">
        <f>if('raw 1'!CO38&lt;&gt;"x",if('raw 1'!CO38="OK",'raw 1'!JO38,'raw 1'!CO38),"")</f>
        <v>WA</v>
      </c>
      <c r="CR39" s="9" t="str">
        <f>if('raw 1'!CP38&lt;&gt;"x",if('raw 1'!CP38="OK",'raw 1'!JP38,'raw 1'!CP38),"")</f>
        <v>WA</v>
      </c>
      <c r="CS39" s="9">
        <f>if('raw 1'!CQ38&lt;&gt;"x",if('raw 1'!CQ38="OK",'raw 1'!JQ38,'raw 1'!CQ38),"")</f>
        <v>1</v>
      </c>
      <c r="CT39" s="9" t="str">
        <f>if('raw 1'!CR38&lt;&gt;"x",if('raw 1'!CR38="OK",'raw 1'!JR38,'raw 1'!CR38),"")</f>
        <v>WA</v>
      </c>
      <c r="CU39" s="9" t="str">
        <f>if('raw 1'!CS38&lt;&gt;"x",if('raw 1'!CS38="OK",'raw 1'!JS38,'raw 1'!CS38),"")</f>
        <v/>
      </c>
      <c r="CV39" s="9">
        <f>if('raw 1'!CT38&lt;&gt;"x",if('raw 1'!CT38="OK",'raw 1'!JT38,'raw 1'!CT38),"")</f>
        <v>1</v>
      </c>
      <c r="CW39" s="9">
        <f>if('raw 1'!CU38&lt;&gt;"x",if('raw 1'!CU38="OK",'raw 1'!JU38,'raw 1'!CU38),"")</f>
        <v>1</v>
      </c>
      <c r="CX39" s="9">
        <f>if('raw 1'!CV38&lt;&gt;"x",if('raw 1'!CV38="OK",'raw 1'!JV38,'raw 1'!CV38),"")</f>
        <v>1</v>
      </c>
      <c r="CY39" s="9">
        <f>if('raw 1'!CW38&lt;&gt;"x",if('raw 1'!CW38="OK",'raw 1'!JW38,'raw 1'!CW38),"")</f>
        <v>1</v>
      </c>
      <c r="CZ39" s="9">
        <f>if('raw 1'!CX38&lt;&gt;"x",if('raw 1'!CX38="OK",'raw 1'!JX38,'raw 1'!CX38),"")</f>
        <v>1</v>
      </c>
      <c r="DA39" s="9">
        <f>if('raw 1'!CY38&lt;&gt;"x",if('raw 1'!CY38="OK",'raw 1'!JY38,'raw 1'!CY38),"")</f>
        <v>1</v>
      </c>
      <c r="DB39" s="9">
        <f>if('raw 1'!CZ38&lt;&gt;"x",if('raw 1'!CZ38="OK",'raw 1'!JZ38,'raw 1'!CZ38),"")</f>
        <v>1</v>
      </c>
      <c r="DC39" s="9" t="str">
        <f>if('raw 1'!DA38&lt;&gt;"x",if('raw 1'!DA38="OK",'raw 1'!KA38,'raw 1'!DA38),"")</f>
        <v>TLE</v>
      </c>
      <c r="DD39" s="9" t="str">
        <f>if('raw 1'!DB38&lt;&gt;"x",if('raw 1'!DB38="OK",'raw 1'!KB38,'raw 1'!DB38),"")</f>
        <v>TLE</v>
      </c>
      <c r="DE39" s="9" t="str">
        <f>if('raw 1'!DC38&lt;&gt;"x",if('raw 1'!DC38="OK",'raw 1'!KC38,'raw 1'!DC38),"")</f>
        <v>TLE</v>
      </c>
      <c r="DF39" s="9">
        <f>if('raw 1'!DD38&lt;&gt;"x",if('raw 1'!DD38="OK",'raw 1'!KD38,'raw 1'!DD38),"")</f>
        <v>1</v>
      </c>
      <c r="DG39" s="9" t="str">
        <f>if('raw 1'!DE38&lt;&gt;"x",if('raw 1'!DE38="OK",'raw 1'!KE38,'raw 1'!DE38),"")</f>
        <v>TLE</v>
      </c>
      <c r="DH39" s="9">
        <f>if('raw 1'!DF38&lt;&gt;"x",if('raw 1'!DF38="OK",'raw 1'!KF38,'raw 1'!DF38),"")</f>
        <v>1</v>
      </c>
      <c r="DI39" s="9" t="str">
        <f>if('raw 1'!DG38&lt;&gt;"x",if('raw 1'!DG38="OK",'raw 1'!KG38,'raw 1'!DG38),"")</f>
        <v>TLE</v>
      </c>
      <c r="DJ39" s="9" t="str">
        <f>if('raw 1'!DH38&lt;&gt;"x",if('raw 1'!DH38="OK",'raw 1'!KH38,'raw 1'!DH38),"")</f>
        <v>TLE</v>
      </c>
      <c r="DK39" s="9" t="str">
        <f>if('raw 1'!DI38&lt;&gt;"x",if('raw 1'!DI38="OK",'raw 1'!KI38,'raw 1'!DI38),"")</f>
        <v>TLE</v>
      </c>
      <c r="DL39" s="9" t="str">
        <f>if('raw 1'!DJ38&lt;&gt;"x",if('raw 1'!DJ38="OK",'raw 1'!KJ38,'raw 1'!DJ38),"")</f>
        <v>TLE</v>
      </c>
      <c r="DM39" s="9" t="str">
        <f>if('raw 1'!DK38&lt;&gt;"x",if('raw 1'!DK38="OK",'raw 1'!KK38,'raw 1'!DK38),"")</f>
        <v>TLE</v>
      </c>
      <c r="DN39" s="9" t="str">
        <f>if('raw 1'!DL38&lt;&gt;"x",if('raw 1'!DL38="OK",'raw 1'!KL38,'raw 1'!DL38),"")</f>
        <v>TLE</v>
      </c>
      <c r="DO39" s="9" t="str">
        <f>if('raw 1'!DM38&lt;&gt;"x",if('raw 1'!DM38="OK",'raw 1'!KM38,'raw 1'!DM38),"")</f>
        <v>TLE</v>
      </c>
      <c r="DP39" s="9" t="str">
        <f>if('raw 1'!DN38&lt;&gt;"x",if('raw 1'!DN38="OK",'raw 1'!KN38,'raw 1'!DN38),"")</f>
        <v>TLE</v>
      </c>
      <c r="DQ39" s="9" t="str">
        <f>if('raw 1'!DO38&lt;&gt;"x",if('raw 1'!DO38="OK",'raw 1'!KO38,'raw 1'!DO38),"")</f>
        <v>TLE</v>
      </c>
      <c r="DR39" s="9" t="str">
        <f>if('raw 1'!DP38&lt;&gt;"x",if('raw 1'!DP38="OK",'raw 1'!KP38,'raw 1'!DP38),"")</f>
        <v>TLE</v>
      </c>
      <c r="DS39" s="9" t="str">
        <f>if('raw 1'!DQ38&lt;&gt;"x",if('raw 1'!DQ38="OK",'raw 1'!KQ38,'raw 1'!DQ38),"")</f>
        <v>TLE</v>
      </c>
      <c r="DT39" s="9" t="str">
        <f>if('raw 1'!DR38&lt;&gt;"x",if('raw 1'!DR38="OK",'raw 1'!KR38,'raw 1'!DR38),"")</f>
        <v>TLE</v>
      </c>
      <c r="DU39" s="9" t="str">
        <f>if('raw 1'!DS38&lt;&gt;"x",if('raw 1'!DS38="OK",'raw 1'!KS38,'raw 1'!DS38),"")</f>
        <v>TLE</v>
      </c>
      <c r="DV39" s="9" t="str">
        <f>if('raw 1'!DT38&lt;&gt;"x",if('raw 1'!DT38="OK",'raw 1'!KT38,'raw 1'!DT38),"")</f>
        <v>TLE</v>
      </c>
      <c r="DW39" s="9" t="str">
        <f>if('raw 1'!DU38&lt;&gt;"x",if('raw 1'!DU38="OK",'raw 1'!KU38,'raw 1'!DU38),"")</f>
        <v>TLE</v>
      </c>
      <c r="DX39" s="9" t="str">
        <f>if('raw 1'!DV38&lt;&gt;"x",if('raw 1'!DV38="OK",'raw 1'!KV38,'raw 1'!DV38),"")</f>
        <v>TLE</v>
      </c>
      <c r="DY39" s="9" t="str">
        <f>if('raw 1'!DW38&lt;&gt;"x",if('raw 1'!DW38="OK",'raw 1'!KW38,'raw 1'!DW38),"")</f>
        <v>TLE</v>
      </c>
      <c r="DZ39" s="9" t="str">
        <f>if('raw 1'!DX38&lt;&gt;"x",if('raw 1'!DX38="OK",'raw 1'!KX38,'raw 1'!DX38),"")</f>
        <v>TLE</v>
      </c>
      <c r="EA39" s="9" t="str">
        <f>if('raw 1'!DY38&lt;&gt;"x",if('raw 1'!DY38="OK",'raw 1'!KY38,'raw 1'!DY38),"")</f>
        <v>TLE</v>
      </c>
      <c r="EB39" s="9" t="str">
        <f>if('raw 1'!DZ38&lt;&gt;"x",if('raw 1'!DZ38="OK",'raw 1'!KZ38,'raw 1'!DZ38),"")</f>
        <v/>
      </c>
      <c r="EC39" s="9" t="str">
        <f>if('raw 1'!EA38&lt;&gt;"x",if('raw 1'!EA38="OK",'raw 1'!LA38,'raw 1'!EA38),"")</f>
        <v>-</v>
      </c>
      <c r="ED39" s="9" t="str">
        <f>if('raw 1'!EB38&lt;&gt;"x",if('raw 1'!EB38="OK",'raw 1'!LB38,'raw 1'!EB38),"")</f>
        <v>-</v>
      </c>
      <c r="EE39" s="9" t="str">
        <f>if('raw 1'!EC38&lt;&gt;"x",if('raw 1'!EC38="OK",'raw 1'!LC38,'raw 1'!EC38),"")</f>
        <v>-</v>
      </c>
      <c r="EF39" s="9" t="str">
        <f>if('raw 1'!ED38&lt;&gt;"x",if('raw 1'!ED38="OK",'raw 1'!LD38,'raw 1'!ED38),"")</f>
        <v>-</v>
      </c>
      <c r="EG39" s="9" t="str">
        <f>if('raw 1'!EE38&lt;&gt;"x",if('raw 1'!EE38="OK",'raw 1'!LE38,'raw 1'!EE38),"")</f>
        <v>-</v>
      </c>
      <c r="EH39" s="9" t="str">
        <f>if('raw 1'!EF38&lt;&gt;"x",if('raw 1'!EF38="OK",'raw 1'!LF38,'raw 1'!EF38),"")</f>
        <v>-</v>
      </c>
      <c r="EI39" s="9" t="str">
        <f>if('raw 1'!EG38&lt;&gt;"x",if('raw 1'!EG38="OK",'raw 1'!LG38,'raw 1'!EG38),"")</f>
        <v>-</v>
      </c>
      <c r="EJ39" s="9" t="str">
        <f>if('raw 1'!EH38&lt;&gt;"x",if('raw 1'!EH38="OK",'raw 1'!LH38,'raw 1'!EH38),"")</f>
        <v>-</v>
      </c>
      <c r="EK39" s="9" t="str">
        <f>if('raw 1'!EI38&lt;&gt;"x",if('raw 1'!EI38="OK",'raw 1'!LI38,'raw 1'!EI38),"")</f>
        <v>-</v>
      </c>
      <c r="EL39" s="9" t="str">
        <f>if('raw 1'!EJ38&lt;&gt;"x",if('raw 1'!EJ38="OK",'raw 1'!LJ38,'raw 1'!EJ38),"")</f>
        <v>-</v>
      </c>
      <c r="EM39" s="9" t="str">
        <f>if('raw 1'!EK38&lt;&gt;"x",if('raw 1'!EK38="OK",'raw 1'!LK38,'raw 1'!EK38),"")</f>
        <v>-</v>
      </c>
      <c r="EN39" s="9" t="str">
        <f>if('raw 1'!EL38&lt;&gt;"x",if('raw 1'!EL38="OK",'raw 1'!LL38,'raw 1'!EL38),"")</f>
        <v>-</v>
      </c>
      <c r="EO39" s="9" t="str">
        <f>if('raw 1'!EM38&lt;&gt;"x",if('raw 1'!EM38="OK",'raw 1'!LM38,'raw 1'!EM38),"")</f>
        <v>-</v>
      </c>
      <c r="EP39" s="9" t="str">
        <f>if('raw 1'!EN38&lt;&gt;"x",if('raw 1'!EN38="OK",'raw 1'!LN38,'raw 1'!EN38),"")</f>
        <v>-</v>
      </c>
      <c r="EQ39" s="9" t="str">
        <f>if('raw 1'!EO38&lt;&gt;"x",if('raw 1'!EO38="OK",'raw 1'!LO38,'raw 1'!EO38),"")</f>
        <v>-</v>
      </c>
      <c r="ER39" s="9" t="str">
        <f>if('raw 1'!EP38&lt;&gt;"x",if('raw 1'!EP38="OK",'raw 1'!LP38,'raw 1'!EP38),"")</f>
        <v>-</v>
      </c>
      <c r="ES39" s="9" t="str">
        <f>if('raw 1'!EQ38&lt;&gt;"x",if('raw 1'!EQ38="OK",'raw 1'!LQ38,'raw 1'!EQ38),"")</f>
        <v/>
      </c>
      <c r="ET39" s="9" t="str">
        <f>if('raw 1'!ER38&lt;&gt;"x",if('raw 1'!ER38="OK",'raw 1'!LR38,'raw 1'!ER38),"")</f>
        <v>-</v>
      </c>
      <c r="EU39" s="9" t="str">
        <f>if('raw 1'!ES38&lt;&gt;"x",if('raw 1'!ES38="OK",'raw 1'!LS38,'raw 1'!ES38),"")</f>
        <v>-</v>
      </c>
      <c r="EV39" s="9" t="str">
        <f>if('raw 1'!ET38&lt;&gt;"x",if('raw 1'!ET38="OK",'raw 1'!LT38,'raw 1'!ET38),"")</f>
        <v>-</v>
      </c>
      <c r="EW39" s="9" t="str">
        <f>if('raw 1'!EU38&lt;&gt;"x",if('raw 1'!EU38="OK",'raw 1'!LU38,'raw 1'!EU38),"")</f>
        <v>-</v>
      </c>
      <c r="EX39" s="9" t="str">
        <f>if('raw 1'!EV38&lt;&gt;"x",if('raw 1'!EV38="OK",'raw 1'!LV38,'raw 1'!EV38),"")</f>
        <v>-</v>
      </c>
      <c r="EY39" s="9" t="str">
        <f>if('raw 1'!EW38&lt;&gt;"x",if('raw 1'!EW38="OK",'raw 1'!LW38,'raw 1'!EW38),"")</f>
        <v>-</v>
      </c>
      <c r="EZ39" s="9" t="str">
        <f>if('raw 1'!EX38&lt;&gt;"x",if('raw 1'!EX38="OK",'raw 1'!LX38,'raw 1'!EX38),"")</f>
        <v>-</v>
      </c>
      <c r="FA39" s="9" t="str">
        <f>if('raw 1'!EY38&lt;&gt;"x",if('raw 1'!EY38="OK",'raw 1'!LY38,'raw 1'!EY38),"")</f>
        <v>-</v>
      </c>
      <c r="FB39" s="9" t="str">
        <f>if('raw 1'!EZ38&lt;&gt;"x",if('raw 1'!EZ38="OK",'raw 1'!LZ38,'raw 1'!EZ38),"")</f>
        <v>-</v>
      </c>
      <c r="FC39" s="9" t="str">
        <f>if('raw 1'!FA38&lt;&gt;"x",if('raw 1'!FA38="OK",'raw 1'!MA38,'raw 1'!FA38),"")</f>
        <v>-</v>
      </c>
      <c r="FD39" s="9" t="str">
        <f>if('raw 1'!FB38&lt;&gt;"x",if('raw 1'!FB38="OK",'raw 1'!MB38,'raw 1'!FB38),"")</f>
        <v>-</v>
      </c>
      <c r="FE39" s="9" t="str">
        <f>if('raw 1'!FC38&lt;&gt;"x",if('raw 1'!FC38="OK",'raw 1'!MC38,'raw 1'!FC38),"")</f>
        <v>-</v>
      </c>
      <c r="FF39" s="9" t="str">
        <f>if('raw 1'!FD38&lt;&gt;"x",if('raw 1'!FD38="OK",'raw 1'!MD38,'raw 1'!FD38),"")</f>
        <v>-</v>
      </c>
      <c r="FG39" s="9" t="str">
        <f>if('raw 1'!FE38&lt;&gt;"x",if('raw 1'!FE38="OK",'raw 1'!ME38,'raw 1'!FE38),"")</f>
        <v>-</v>
      </c>
      <c r="FH39" s="9" t="str">
        <f>if('raw 1'!FF38&lt;&gt;"x",if('raw 1'!FF38="OK",'raw 1'!MF38,'raw 1'!FF38),"")</f>
        <v>-</v>
      </c>
      <c r="FI39" s="9" t="str">
        <f>if('raw 1'!FG38&lt;&gt;"x",if('raw 1'!FG38="OK",'raw 1'!MG38,'raw 1'!FG38),"")</f>
        <v>-</v>
      </c>
      <c r="FJ39" s="9" t="str">
        <f>if('raw 1'!FH38&lt;&gt;"x",if('raw 1'!FH38="OK",'raw 1'!MH38,'raw 1'!FH38),"")</f>
        <v>-</v>
      </c>
      <c r="FK39" s="9" t="str">
        <f>if('raw 1'!FI38&lt;&gt;"x",if('raw 1'!FI38="OK",'raw 1'!MI38,'raw 1'!FI38),"")</f>
        <v>-</v>
      </c>
      <c r="FL39" s="9" t="str">
        <f>if('raw 1'!FJ38&lt;&gt;"x",if('raw 1'!FJ38="OK",'raw 1'!MJ38,'raw 1'!FJ38),"")</f>
        <v>-</v>
      </c>
      <c r="FM39" s="9" t="str">
        <f>if('raw 1'!FK38&lt;&gt;"x",if('raw 1'!FK38="OK",'raw 1'!MK38,'raw 1'!FK38),"")</f>
        <v>-</v>
      </c>
      <c r="FN39" s="9" t="str">
        <f>if('raw 1'!FL38&lt;&gt;"x",if('raw 1'!FL38="OK",'raw 1'!ML38,'raw 1'!FL38),"")</f>
        <v>-</v>
      </c>
      <c r="FO39" s="9" t="str">
        <f>if('raw 1'!FM38&lt;&gt;"x",if('raw 1'!FM38="OK",'raw 1'!MM38,'raw 1'!FM38),"")</f>
        <v>-</v>
      </c>
      <c r="FP39" s="9" t="str">
        <f>if('raw 1'!FN38&lt;&gt;"x",if('raw 1'!FN38="OK",'raw 1'!MN38,'raw 1'!FN38),"")</f>
        <v>-</v>
      </c>
      <c r="FQ39" s="9" t="str">
        <f>if('raw 1'!FO38&lt;&gt;"x",if('raw 1'!FO38="OK",'raw 1'!MO38,'raw 1'!FO38),"")</f>
        <v>-</v>
      </c>
      <c r="FR39" s="9" t="str">
        <f>if('raw 1'!FP38&lt;&gt;"x",if('raw 1'!FP38="OK",'raw 1'!MP38,'raw 1'!FP38),"")</f>
        <v>-</v>
      </c>
      <c r="FS39" s="9" t="str">
        <f>if('raw 1'!FQ38&lt;&gt;"x",if('raw 1'!FQ38="OK",'raw 1'!MQ38,'raw 1'!FQ38),"")</f>
        <v>-</v>
      </c>
      <c r="FT39" s="9" t="str">
        <f>if('raw 1'!FR38&lt;&gt;"x",if('raw 1'!FR38="OK",'raw 1'!MR38,'raw 1'!FR38),"")</f>
        <v>-</v>
      </c>
      <c r="FU39" s="9" t="str">
        <f>if('raw 1'!FS38&lt;&gt;"x",if('raw 1'!FS38="OK",'raw 1'!MS38,'raw 1'!FS38),"")</f>
        <v>-</v>
      </c>
      <c r="FV39" s="9" t="str">
        <f>if('raw 1'!FT38&lt;&gt;"x",if('raw 1'!FT38="OK",'raw 1'!MT38,'raw 1'!FT38),"")</f>
        <v/>
      </c>
      <c r="FW39" s="9" t="str">
        <f>if('raw 1'!FU38&lt;&gt;"x",if('raw 1'!FU38="OK",'raw 1'!MU38,'raw 1'!FU38),"")</f>
        <v>-</v>
      </c>
      <c r="FX39" s="9" t="str">
        <f>if('raw 1'!FV38&lt;&gt;"x",if('raw 1'!FV38="OK",'raw 1'!MV38,'raw 1'!FV38),"")</f>
        <v>-</v>
      </c>
      <c r="FY39" s="9" t="str">
        <f>if('raw 1'!FW38&lt;&gt;"x",if('raw 1'!FW38="OK",'raw 1'!MW38,'raw 1'!FW38),"")</f>
        <v>-</v>
      </c>
      <c r="FZ39" s="9" t="str">
        <f>if('raw 1'!FX38&lt;&gt;"x",if('raw 1'!FX38="OK",'raw 1'!MX38,'raw 1'!FX38),"")</f>
        <v>-</v>
      </c>
      <c r="GA39" s="9" t="str">
        <f>if('raw 1'!FY38&lt;&gt;"x",if('raw 1'!FY38="OK",'raw 1'!MY38,'raw 1'!FY38),"")</f>
        <v>-</v>
      </c>
      <c r="GB39" s="9" t="str">
        <f>if('raw 1'!FZ38&lt;&gt;"x",if('raw 1'!FZ38="OK",'raw 1'!MZ38,'raw 1'!FZ38),"")</f>
        <v>-</v>
      </c>
      <c r="GC39" s="9" t="str">
        <f>if('raw 1'!GA38&lt;&gt;"x",if('raw 1'!GA38="OK",'raw 1'!NA38,'raw 1'!GA38),"")</f>
        <v>-</v>
      </c>
      <c r="GD39" s="9" t="str">
        <f>if('raw 1'!GB38&lt;&gt;"x",if('raw 1'!GB38="OK",'raw 1'!NB38,'raw 1'!GB38),"")</f>
        <v>-</v>
      </c>
      <c r="GE39" s="9" t="str">
        <f>if('raw 1'!GC38&lt;&gt;"x",if('raw 1'!GC38="OK",'raw 1'!NC38,'raw 1'!GC38),"")</f>
        <v>-</v>
      </c>
      <c r="GF39" s="9" t="str">
        <f>if('raw 1'!GD38&lt;&gt;"x",if('raw 1'!GD38="OK",'raw 1'!ND38,'raw 1'!GD38),"")</f>
        <v>-</v>
      </c>
      <c r="GG39" s="9" t="str">
        <f>if('raw 1'!GE38&lt;&gt;"x",if('raw 1'!GE38="OK",'raw 1'!NE38,'raw 1'!GE38),"")</f>
        <v>-</v>
      </c>
      <c r="GH39" s="9" t="str">
        <f>if('raw 1'!GF38&lt;&gt;"x",if('raw 1'!GF38="OK",'raw 1'!NF38,'raw 1'!GF38),"")</f>
        <v>-</v>
      </c>
      <c r="GI39" s="9" t="str">
        <f>if('raw 1'!GG38&lt;&gt;"x",if('raw 1'!GG38="OK",'raw 1'!NG38,'raw 1'!GG38),"")</f>
        <v>-</v>
      </c>
      <c r="GJ39" s="9" t="str">
        <f>if('raw 1'!GH38&lt;&gt;"x",if('raw 1'!GH38="OK",'raw 1'!NH38,'raw 1'!GH38),"")</f>
        <v>-</v>
      </c>
      <c r="GK39" s="9" t="str">
        <f>if('raw 1'!GI38&lt;&gt;"x",if('raw 1'!GI38="OK",'raw 1'!NI38,'raw 1'!GI38),"")</f>
        <v>-</v>
      </c>
      <c r="GL39" s="9" t="str">
        <f>if('raw 1'!GJ38&lt;&gt;"x",if('raw 1'!GJ38="OK",'raw 1'!NJ38,'raw 1'!GJ38),"")</f>
        <v>-</v>
      </c>
      <c r="GM39" s="9" t="str">
        <f>if('raw 1'!GK38&lt;&gt;"x",if('raw 1'!GK38="OK",'raw 1'!NK38,'raw 1'!GK38),"")</f>
        <v>-</v>
      </c>
      <c r="GN39" s="9" t="str">
        <f>if('raw 1'!GL38&lt;&gt;"x",if('raw 1'!GL38="OK",'raw 1'!NL38,'raw 1'!GL38),"")</f>
        <v>-</v>
      </c>
      <c r="GO39" s="9" t="str">
        <f>if('raw 1'!GM38&lt;&gt;"x",if('raw 1'!GM38="OK",'raw 1'!NM38,'raw 1'!GM38),"")</f>
        <v>-</v>
      </c>
      <c r="GP39" s="9" t="str">
        <f>if('raw 1'!GN38&lt;&gt;"x",if('raw 1'!GN38="OK",'raw 1'!NN38,'raw 1'!GN38),"")</f>
        <v>-</v>
      </c>
      <c r="GQ39" s="9" t="str">
        <f>if('raw 1'!GO38&lt;&gt;"x",if('raw 1'!GO38="OK",'raw 1'!NO38,'raw 1'!GO38),"")</f>
        <v>-</v>
      </c>
      <c r="GR39" s="9" t="str">
        <f>if('raw 1'!GP38&lt;&gt;"x",if('raw 1'!GP38="OK",'raw 1'!NP38,'raw 1'!GP38),"")</f>
        <v>-</v>
      </c>
      <c r="GS39" s="9" t="str">
        <f>if('raw 1'!GQ38&lt;&gt;"x",if('raw 1'!GQ38="OK",'raw 1'!NQ38,'raw 1'!GQ38),"")</f>
        <v>-</v>
      </c>
      <c r="GT39" s="9" t="str">
        <f>if('raw 1'!GR38&lt;&gt;"x",if('raw 1'!GR38="OK",'raw 1'!NR38,'raw 1'!GR38),"")</f>
        <v>-</v>
      </c>
      <c r="GU39" s="9" t="str">
        <f>if('raw 1'!GS38&lt;&gt;"x",if('raw 1'!GS38="OK",'raw 1'!NS38,'raw 1'!GS38),"")</f>
        <v/>
      </c>
    </row>
    <row r="40">
      <c r="A40" s="5"/>
      <c r="B40" s="5"/>
      <c r="C40" s="5" t="str">
        <f>if(B40="d","diskv. iz ciklusa",if(B40="d1","diskv. iz kruga",if($E40="ODOBREN",(if(countif(H:H,"="&amp;H40)=1,countif(H:H,"&gt;"&amp;H40)+1,concatenate(countif(H:H,"&gt;"&amp;H40)+1," - ",countif(H:H,"&gt;="&amp;H40)))),empty)))</f>
        <v>38 - 40</v>
      </c>
      <c r="D40" s="6" t="str">
        <f>'raw 1'!B39</f>
        <v>NemanjaSo2005</v>
      </c>
      <c r="E40" s="6" t="str">
        <f>'raw 1'!F39</f>
        <v>ODOBREN</v>
      </c>
      <c r="F40" s="6" t="str">
        <f>if($E40="ODOBREN",'raw 1'!C39,"")</f>
        <v>Nemanja</v>
      </c>
      <c r="G40" s="6" t="str">
        <f>if($E40="ODOBREN",'raw 1'!D39,"")</f>
        <v>Majski</v>
      </c>
      <c r="H40" s="7">
        <f>if($E40="ODOBREN",I40,empty)</f>
        <v>125</v>
      </c>
      <c r="I40" s="7">
        <f>if(B40&lt;&gt;"d",IF(M40 = "A", SUM(R40:T40), SUM(O40:Q40)),empty)</f>
        <v>125</v>
      </c>
      <c r="J40" s="6" t="str">
        <f>if($E40="ODOBREN",'raw 1'!G39,"")</f>
        <v>Sombor</v>
      </c>
      <c r="K40" s="6" t="str">
        <f>if($E40="ODOBREN",'raw 1'!H39,"")</f>
        <v>Gimnazija Veljko Petrović</v>
      </c>
      <c r="L40" s="6" t="str">
        <f>if($E40="ODOBREN",'raw 1'!I39,"")</f>
        <v>OŠ 8.</v>
      </c>
      <c r="M40" s="6" t="str">
        <f>if($E40="ODOBREN",'raw 1'!J39,"")</f>
        <v>B</v>
      </c>
      <c r="N40" s="6" t="str">
        <f>if($E40="ODOBREN",'raw 1'!K40,"")</f>
        <v/>
      </c>
      <c r="O40" s="8">
        <f>'raw 1'!M39</f>
        <v>100</v>
      </c>
      <c r="P40" s="9">
        <f>'raw 1'!N39</f>
        <v>25</v>
      </c>
      <c r="Q40" s="9">
        <f>'raw 1'!O39</f>
        <v>0</v>
      </c>
      <c r="R40" s="9" t="str">
        <f>'raw 1'!P39</f>
        <v>-</v>
      </c>
      <c r="S40" s="9" t="str">
        <f>'raw 1'!Q39</f>
        <v>-</v>
      </c>
      <c r="T40" s="9" t="str">
        <f>'raw 1'!R39</f>
        <v>-</v>
      </c>
      <c r="U40" s="9" t="str">
        <f>if('raw 1'!S39&lt;&gt;"x",if('raw 1'!S39="OK",'raw 1'!GS39,'raw 1'!S39),"")</f>
        <v/>
      </c>
      <c r="V40" s="9" t="str">
        <f>if('raw 1'!T39&lt;&gt;"x",if('raw 1'!T39="OK",'raw 1'!GT39,'raw 1'!T39),"")</f>
        <v/>
      </c>
      <c r="W40" s="9">
        <f>if('raw 1'!U39&lt;&gt;"x",if('raw 1'!U39="OK",'raw 1'!GU39,'raw 1'!U39),"")</f>
        <v>1</v>
      </c>
      <c r="X40" s="9">
        <f>if('raw 1'!V39&lt;&gt;"x",if('raw 1'!V39="OK",'raw 1'!GV39,'raw 1'!V39),"")</f>
        <v>1</v>
      </c>
      <c r="Y40" s="9">
        <f>if('raw 1'!W39&lt;&gt;"x",if('raw 1'!W39="OK",'raw 1'!GW39,'raw 1'!W39),"")</f>
        <v>1</v>
      </c>
      <c r="Z40" s="9">
        <f>if('raw 1'!X39&lt;&gt;"x",if('raw 1'!X39="OK",'raw 1'!GX39,'raw 1'!X39),"")</f>
        <v>1</v>
      </c>
      <c r="AA40" s="9">
        <f>if('raw 1'!Y39&lt;&gt;"x",if('raw 1'!Y39="OK",'raw 1'!GY39,'raw 1'!Y39),"")</f>
        <v>1</v>
      </c>
      <c r="AB40" s="9">
        <f>if('raw 1'!Z39&lt;&gt;"x",if('raw 1'!Z39="OK",'raw 1'!GZ39,'raw 1'!Z39),"")</f>
        <v>1</v>
      </c>
      <c r="AC40" s="9">
        <f>if('raw 1'!AA39&lt;&gt;"x",if('raw 1'!AA39="OK",'raw 1'!HA39,'raw 1'!AA39),"")</f>
        <v>1</v>
      </c>
      <c r="AD40" s="9">
        <f>if('raw 1'!AB39&lt;&gt;"x",if('raw 1'!AB39="OK",'raw 1'!HB39,'raw 1'!AB39),"")</f>
        <v>1</v>
      </c>
      <c r="AE40" s="9">
        <f>if('raw 1'!AC39&lt;&gt;"x",if('raw 1'!AC39="OK",'raw 1'!HC39,'raw 1'!AC39),"")</f>
        <v>1</v>
      </c>
      <c r="AF40" s="9">
        <f>if('raw 1'!AD39&lt;&gt;"x",if('raw 1'!AD39="OK",'raw 1'!HD39,'raw 1'!AD39),"")</f>
        <v>1</v>
      </c>
      <c r="AG40" s="9">
        <f>if('raw 1'!AE39&lt;&gt;"x",if('raw 1'!AE39="OK",'raw 1'!HE39,'raw 1'!AE39),"")</f>
        <v>1</v>
      </c>
      <c r="AH40" s="9">
        <f>if('raw 1'!AF39&lt;&gt;"x",if('raw 1'!AF39="OK",'raw 1'!HF39,'raw 1'!AF39),"")</f>
        <v>1</v>
      </c>
      <c r="AI40" s="9">
        <f>if('raw 1'!AG39&lt;&gt;"x",if('raw 1'!AG39="OK",'raw 1'!HG39,'raw 1'!AG39),"")</f>
        <v>1</v>
      </c>
      <c r="AJ40" s="9">
        <f>if('raw 1'!AH39&lt;&gt;"x",if('raw 1'!AH39="OK",'raw 1'!HH39,'raw 1'!AH39),"")</f>
        <v>1</v>
      </c>
      <c r="AK40" s="9">
        <f>if('raw 1'!AI39&lt;&gt;"x",if('raw 1'!AI39="OK",'raw 1'!HI39,'raw 1'!AI39),"")</f>
        <v>1</v>
      </c>
      <c r="AL40" s="9">
        <f>if('raw 1'!AJ39&lt;&gt;"x",if('raw 1'!AJ39="OK",'raw 1'!HJ39,'raw 1'!AJ39),"")</f>
        <v>1</v>
      </c>
      <c r="AM40" s="9">
        <f>if('raw 1'!AK39&lt;&gt;"x",if('raw 1'!AK39="OK",'raw 1'!HK39,'raw 1'!AK39),"")</f>
        <v>1</v>
      </c>
      <c r="AN40" s="9">
        <f>if('raw 1'!AL39&lt;&gt;"x",if('raw 1'!AL39="OK",'raw 1'!HL39,'raw 1'!AL39),"")</f>
        <v>1</v>
      </c>
      <c r="AO40" s="9">
        <f>if('raw 1'!AM39&lt;&gt;"x",if('raw 1'!AM39="OK",'raw 1'!HM39,'raw 1'!AM39),"")</f>
        <v>1</v>
      </c>
      <c r="AP40" s="9">
        <f>if('raw 1'!AN39&lt;&gt;"x",if('raw 1'!AN39="OK",'raw 1'!HN39,'raw 1'!AN39),"")</f>
        <v>1</v>
      </c>
      <c r="AQ40" s="9">
        <f>if('raw 1'!AO39&lt;&gt;"x",if('raw 1'!AO39="OK",'raw 1'!HO39,'raw 1'!AO39),"")</f>
        <v>1</v>
      </c>
      <c r="AR40" s="9">
        <f>if('raw 1'!AP39&lt;&gt;"x",if('raw 1'!AP39="OK",'raw 1'!HP39,'raw 1'!AP39),"")</f>
        <v>1</v>
      </c>
      <c r="AS40" s="9">
        <f>if('raw 1'!AQ39&lt;&gt;"x",if('raw 1'!AQ39="OK",'raw 1'!HQ39,'raw 1'!AQ39),"")</f>
        <v>1</v>
      </c>
      <c r="AT40" s="9">
        <f>if('raw 1'!AR39&lt;&gt;"x",if('raw 1'!AR39="OK",'raw 1'!HR39,'raw 1'!AR39),"")</f>
        <v>1</v>
      </c>
      <c r="AU40" s="9">
        <f>if('raw 1'!AS39&lt;&gt;"x",if('raw 1'!AS39="OK",'raw 1'!HS39,'raw 1'!AS39),"")</f>
        <v>1</v>
      </c>
      <c r="AV40" s="9">
        <f>if('raw 1'!AT39&lt;&gt;"x",if('raw 1'!AT39="OK",'raw 1'!HT39,'raw 1'!AT39),"")</f>
        <v>1</v>
      </c>
      <c r="AW40" s="9">
        <f>if('raw 1'!AU39&lt;&gt;"x",if('raw 1'!AU39="OK",'raw 1'!HU39,'raw 1'!AU39),"")</f>
        <v>1</v>
      </c>
      <c r="AX40" s="9">
        <f>if('raw 1'!AV39&lt;&gt;"x",if('raw 1'!AV39="OK",'raw 1'!HV39,'raw 1'!AV39),"")</f>
        <v>1</v>
      </c>
      <c r="AY40" s="9">
        <f>if('raw 1'!AW39&lt;&gt;"x",if('raw 1'!AW39="OK",'raw 1'!HW39,'raw 1'!AW39),"")</f>
        <v>1</v>
      </c>
      <c r="AZ40" s="9">
        <f>if('raw 1'!AX39&lt;&gt;"x",if('raw 1'!AX39="OK",'raw 1'!HX39,'raw 1'!AX39),"")</f>
        <v>1</v>
      </c>
      <c r="BA40" s="9">
        <f>if('raw 1'!AY39&lt;&gt;"x",if('raw 1'!AY39="OK",'raw 1'!HY39,'raw 1'!AY39),"")</f>
        <v>1</v>
      </c>
      <c r="BB40" s="9">
        <f>if('raw 1'!AZ39&lt;&gt;"x",if('raw 1'!AZ39="OK",'raw 1'!HZ39,'raw 1'!AZ39),"")</f>
        <v>1</v>
      </c>
      <c r="BC40" s="9">
        <f>if('raw 1'!BA39&lt;&gt;"x",if('raw 1'!BA39="OK",'raw 1'!IA39,'raw 1'!BA39),"")</f>
        <v>1</v>
      </c>
      <c r="BD40" s="9">
        <f>if('raw 1'!BB39&lt;&gt;"x",if('raw 1'!BB39="OK",'raw 1'!IB39,'raw 1'!BB39),"")</f>
        <v>1</v>
      </c>
      <c r="BE40" s="9">
        <f>if('raw 1'!BC39&lt;&gt;"x",if('raw 1'!BC39="OK",'raw 1'!IC39,'raw 1'!BC39),"")</f>
        <v>1</v>
      </c>
      <c r="BF40" s="9">
        <f>if('raw 1'!BD39&lt;&gt;"x",if('raw 1'!BD39="OK",'raw 1'!ID39,'raw 1'!BD39),"")</f>
        <v>1</v>
      </c>
      <c r="BG40" s="9">
        <f>if('raw 1'!BE39&lt;&gt;"x",if('raw 1'!BE39="OK",'raw 1'!IE39,'raw 1'!BE39),"")</f>
        <v>1</v>
      </c>
      <c r="BH40" s="9">
        <f>if('raw 1'!BF39&lt;&gt;"x",if('raw 1'!BF39="OK",'raw 1'!IF39,'raw 1'!BF39),"")</f>
        <v>1</v>
      </c>
      <c r="BI40" s="9">
        <f>if('raw 1'!BG39&lt;&gt;"x",if('raw 1'!BG39="OK",'raw 1'!IG39,'raw 1'!BG39),"")</f>
        <v>1</v>
      </c>
      <c r="BJ40" s="9">
        <f>if('raw 1'!BH39&lt;&gt;"x",if('raw 1'!BH39="OK",'raw 1'!IH39,'raw 1'!BH39),"")</f>
        <v>1</v>
      </c>
      <c r="BK40" s="9">
        <f>if('raw 1'!BI39&lt;&gt;"x",if('raw 1'!BI39="OK",'raw 1'!II39,'raw 1'!BI39),"")</f>
        <v>1</v>
      </c>
      <c r="BL40" s="9">
        <f>if('raw 1'!BJ39&lt;&gt;"x",if('raw 1'!BJ39="OK",'raw 1'!IJ39,'raw 1'!BJ39),"")</f>
        <v>1</v>
      </c>
      <c r="BM40" s="9" t="str">
        <f>if('raw 1'!BK39&lt;&gt;"x",if('raw 1'!BK39="OK",'raw 1'!IK39,'raw 1'!BK39),"")</f>
        <v/>
      </c>
      <c r="BN40" s="9">
        <f>if('raw 1'!BL39&lt;&gt;"x",if('raw 1'!BL39="OK",'raw 1'!IL39,'raw 1'!BL39),"")</f>
        <v>1</v>
      </c>
      <c r="BO40" s="9">
        <f>if('raw 1'!BM39&lt;&gt;"x",if('raw 1'!BM39="OK",'raw 1'!IM39,'raw 1'!BM39),"")</f>
        <v>1</v>
      </c>
      <c r="BP40" s="9">
        <f>if('raw 1'!BN39&lt;&gt;"x",if('raw 1'!BN39="OK",'raw 1'!IN39,'raw 1'!BN39),"")</f>
        <v>1</v>
      </c>
      <c r="BQ40" s="9">
        <f>if('raw 1'!BO39&lt;&gt;"x",if('raw 1'!BO39="OK",'raw 1'!IO39,'raw 1'!BO39),"")</f>
        <v>1</v>
      </c>
      <c r="BR40" s="9">
        <f>if('raw 1'!BP39&lt;&gt;"x",if('raw 1'!BP39="OK",'raw 1'!IP39,'raw 1'!BP39),"")</f>
        <v>1</v>
      </c>
      <c r="BS40" s="9">
        <f>if('raw 1'!BQ39&lt;&gt;"x",if('raw 1'!BQ39="OK",'raw 1'!IQ39,'raw 1'!BQ39),"")</f>
        <v>1</v>
      </c>
      <c r="BT40" s="9">
        <f>if('raw 1'!BR39&lt;&gt;"x",if('raw 1'!BR39="OK",'raw 1'!IR39,'raw 1'!BR39),"")</f>
        <v>1</v>
      </c>
      <c r="BU40" s="9">
        <f>if('raw 1'!BS39&lt;&gt;"x",if('raw 1'!BS39="OK",'raw 1'!IS39,'raw 1'!BS39),"")</f>
        <v>1</v>
      </c>
      <c r="BV40" s="9">
        <f>if('raw 1'!BT39&lt;&gt;"x",if('raw 1'!BT39="OK",'raw 1'!IT39,'raw 1'!BT39),"")</f>
        <v>1</v>
      </c>
      <c r="BW40" s="9">
        <f>if('raw 1'!BU39&lt;&gt;"x",if('raw 1'!BU39="OK",'raw 1'!IU39,'raw 1'!BU39),"")</f>
        <v>1</v>
      </c>
      <c r="BX40" s="9">
        <f>if('raw 1'!BV39&lt;&gt;"x",if('raw 1'!BV39="OK",'raw 1'!IV39,'raw 1'!BV39),"")</f>
        <v>1</v>
      </c>
      <c r="BY40" s="9">
        <f>if('raw 1'!BW39&lt;&gt;"x",if('raw 1'!BW39="OK",'raw 1'!IW39,'raw 1'!BW39),"")</f>
        <v>1</v>
      </c>
      <c r="BZ40" s="9">
        <f>if('raw 1'!BX39&lt;&gt;"x",if('raw 1'!BX39="OK",'raw 1'!IX39,'raw 1'!BX39),"")</f>
        <v>1</v>
      </c>
      <c r="CA40" s="9">
        <f>if('raw 1'!BY39&lt;&gt;"x",if('raw 1'!BY39="OK",'raw 1'!IY39,'raw 1'!BY39),"")</f>
        <v>1</v>
      </c>
      <c r="CB40" s="9" t="str">
        <f>if('raw 1'!BZ39&lt;&gt;"x",if('raw 1'!BZ39="OK",'raw 1'!IZ39,'raw 1'!BZ39),"")</f>
        <v>WA</v>
      </c>
      <c r="CC40" s="9">
        <f>if('raw 1'!CA39&lt;&gt;"x",if('raw 1'!CA39="OK",'raw 1'!JA39,'raw 1'!CA39),"")</f>
        <v>1</v>
      </c>
      <c r="CD40" s="9" t="str">
        <f>if('raw 1'!CB39&lt;&gt;"x",if('raw 1'!CB39="OK",'raw 1'!JB39,'raw 1'!CB39),"")</f>
        <v>WA</v>
      </c>
      <c r="CE40" s="9" t="str">
        <f>if('raw 1'!CC39&lt;&gt;"x",if('raw 1'!CC39="OK",'raw 1'!JC39,'raw 1'!CC39),"")</f>
        <v>WA</v>
      </c>
      <c r="CF40" s="9" t="str">
        <f>if('raw 1'!CD39&lt;&gt;"x",if('raw 1'!CD39="OK",'raw 1'!JD39,'raw 1'!CD39),"")</f>
        <v>WA</v>
      </c>
      <c r="CG40" s="9" t="str">
        <f>if('raw 1'!CE39&lt;&gt;"x",if('raw 1'!CE39="OK",'raw 1'!JE39,'raw 1'!CE39),"")</f>
        <v>WA</v>
      </c>
      <c r="CH40" s="9" t="str">
        <f>if('raw 1'!CF39&lt;&gt;"x",if('raw 1'!CF39="OK",'raw 1'!JF39,'raw 1'!CF39),"")</f>
        <v>WA</v>
      </c>
      <c r="CI40" s="9" t="str">
        <f>if('raw 1'!CG39&lt;&gt;"x",if('raw 1'!CG39="OK",'raw 1'!JG39,'raw 1'!CG39),"")</f>
        <v>WA</v>
      </c>
      <c r="CJ40" s="9">
        <f>if('raw 1'!CH39&lt;&gt;"x",if('raw 1'!CH39="OK",'raw 1'!JH39,'raw 1'!CH39),"")</f>
        <v>1</v>
      </c>
      <c r="CK40" s="9" t="str">
        <f>if('raw 1'!CI39&lt;&gt;"x",if('raw 1'!CI39="OK",'raw 1'!JI39,'raw 1'!CI39),"")</f>
        <v>WA</v>
      </c>
      <c r="CL40" s="9" t="str">
        <f>if('raw 1'!CJ39&lt;&gt;"x",if('raw 1'!CJ39="OK",'raw 1'!JJ39,'raw 1'!CJ39),"")</f>
        <v>WA</v>
      </c>
      <c r="CM40" s="9" t="str">
        <f>if('raw 1'!CK39&lt;&gt;"x",if('raw 1'!CK39="OK",'raw 1'!JK39,'raw 1'!CK39),"")</f>
        <v>WA</v>
      </c>
      <c r="CN40" s="9" t="str">
        <f>if('raw 1'!CL39&lt;&gt;"x",if('raw 1'!CL39="OK",'raw 1'!JL39,'raw 1'!CL39),"")</f>
        <v>WA</v>
      </c>
      <c r="CO40" s="9" t="str">
        <f>if('raw 1'!CM39&lt;&gt;"x",if('raw 1'!CM39="OK",'raw 1'!JM39,'raw 1'!CM39),"")</f>
        <v>WA</v>
      </c>
      <c r="CP40" s="9" t="str">
        <f>if('raw 1'!CN39&lt;&gt;"x",if('raw 1'!CN39="OK",'raw 1'!JN39,'raw 1'!CN39),"")</f>
        <v>WA</v>
      </c>
      <c r="CQ40" s="9" t="str">
        <f>if('raw 1'!CO39&lt;&gt;"x",if('raw 1'!CO39="OK",'raw 1'!JO39,'raw 1'!CO39),"")</f>
        <v>WA</v>
      </c>
      <c r="CR40" s="9" t="str">
        <f>if('raw 1'!CP39&lt;&gt;"x",if('raw 1'!CP39="OK",'raw 1'!JP39,'raw 1'!CP39),"")</f>
        <v>WA</v>
      </c>
      <c r="CS40" s="9">
        <f>if('raw 1'!CQ39&lt;&gt;"x",if('raw 1'!CQ39="OK",'raw 1'!JQ39,'raw 1'!CQ39),"")</f>
        <v>1</v>
      </c>
      <c r="CT40" s="9">
        <f>if('raw 1'!CR39&lt;&gt;"x",if('raw 1'!CR39="OK",'raw 1'!JR39,'raw 1'!CR39),"")</f>
        <v>1</v>
      </c>
      <c r="CU40" s="9" t="str">
        <f>if('raw 1'!CS39&lt;&gt;"x",if('raw 1'!CS39="OK",'raw 1'!JS39,'raw 1'!CS39),"")</f>
        <v/>
      </c>
      <c r="CV40" s="9" t="str">
        <f>if('raw 1'!CT39&lt;&gt;"x",if('raw 1'!CT39="OK",'raw 1'!JT39,'raw 1'!CT39),"")</f>
        <v>WA</v>
      </c>
      <c r="CW40" s="9">
        <f>if('raw 1'!CU39&lt;&gt;"x",if('raw 1'!CU39="OK",'raw 1'!JU39,'raw 1'!CU39),"")</f>
        <v>1</v>
      </c>
      <c r="CX40" s="9" t="str">
        <f>if('raw 1'!CV39&lt;&gt;"x",if('raw 1'!CV39="OK",'raw 1'!JV39,'raw 1'!CV39),"")</f>
        <v>WA</v>
      </c>
      <c r="CY40" s="9" t="str">
        <f>if('raw 1'!CW39&lt;&gt;"x",if('raw 1'!CW39="OK",'raw 1'!JW39,'raw 1'!CW39),"")</f>
        <v>WA</v>
      </c>
      <c r="CZ40" s="9" t="str">
        <f>if('raw 1'!CX39&lt;&gt;"x",if('raw 1'!CX39="OK",'raw 1'!JX39,'raw 1'!CX39),"")</f>
        <v>WA</v>
      </c>
      <c r="DA40" s="9" t="str">
        <f>if('raw 1'!CY39&lt;&gt;"x",if('raw 1'!CY39="OK",'raw 1'!JY39,'raw 1'!CY39),"")</f>
        <v>WA</v>
      </c>
      <c r="DB40" s="9" t="str">
        <f>if('raw 1'!CZ39&lt;&gt;"x",if('raw 1'!CZ39="OK",'raw 1'!JZ39,'raw 1'!CZ39),"")</f>
        <v>WA</v>
      </c>
      <c r="DC40" s="9" t="str">
        <f>if('raw 1'!DA39&lt;&gt;"x",if('raw 1'!DA39="OK",'raw 1'!KA39,'raw 1'!DA39),"")</f>
        <v>WA</v>
      </c>
      <c r="DD40" s="9">
        <f>if('raw 1'!DB39&lt;&gt;"x",if('raw 1'!DB39="OK",'raw 1'!KB39,'raw 1'!DB39),"")</f>
        <v>1</v>
      </c>
      <c r="DE40" s="9" t="str">
        <f>if('raw 1'!DC39&lt;&gt;"x",if('raw 1'!DC39="OK",'raw 1'!KC39,'raw 1'!DC39),"")</f>
        <v>WA</v>
      </c>
      <c r="DF40" s="9" t="str">
        <f>if('raw 1'!DD39&lt;&gt;"x",if('raw 1'!DD39="OK",'raw 1'!KD39,'raw 1'!DD39),"")</f>
        <v>WA</v>
      </c>
      <c r="DG40" s="9" t="str">
        <f>if('raw 1'!DE39&lt;&gt;"x",if('raw 1'!DE39="OK",'raw 1'!KE39,'raw 1'!DE39),"")</f>
        <v>WA</v>
      </c>
      <c r="DH40" s="9" t="str">
        <f>if('raw 1'!DF39&lt;&gt;"x",if('raw 1'!DF39="OK",'raw 1'!KF39,'raw 1'!DF39),"")</f>
        <v>WA</v>
      </c>
      <c r="DI40" s="9" t="str">
        <f>if('raw 1'!DG39&lt;&gt;"x",if('raw 1'!DG39="OK",'raw 1'!KG39,'raw 1'!DG39),"")</f>
        <v>WA</v>
      </c>
      <c r="DJ40" s="9" t="str">
        <f>if('raw 1'!DH39&lt;&gt;"x",if('raw 1'!DH39="OK",'raw 1'!KH39,'raw 1'!DH39),"")</f>
        <v>WA</v>
      </c>
      <c r="DK40" s="9" t="str">
        <f>if('raw 1'!DI39&lt;&gt;"x",if('raw 1'!DI39="OK",'raw 1'!KI39,'raw 1'!DI39),"")</f>
        <v>WA</v>
      </c>
      <c r="DL40" s="9">
        <f>if('raw 1'!DJ39&lt;&gt;"x",if('raw 1'!DJ39="OK",'raw 1'!KJ39,'raw 1'!DJ39),"")</f>
        <v>1</v>
      </c>
      <c r="DM40" s="9" t="str">
        <f>if('raw 1'!DK39&lt;&gt;"x",if('raw 1'!DK39="OK",'raw 1'!KK39,'raw 1'!DK39),"")</f>
        <v>WA</v>
      </c>
      <c r="DN40" s="9" t="str">
        <f>if('raw 1'!DL39&lt;&gt;"x",if('raw 1'!DL39="OK",'raw 1'!KL39,'raw 1'!DL39),"")</f>
        <v>WA</v>
      </c>
      <c r="DO40" s="9" t="str">
        <f>if('raw 1'!DM39&lt;&gt;"x",if('raw 1'!DM39="OK",'raw 1'!KM39,'raw 1'!DM39),"")</f>
        <v>WA</v>
      </c>
      <c r="DP40" s="9" t="str">
        <f>if('raw 1'!DN39&lt;&gt;"x",if('raw 1'!DN39="OK",'raw 1'!KN39,'raw 1'!DN39),"")</f>
        <v>WA</v>
      </c>
      <c r="DQ40" s="9" t="str">
        <f>if('raw 1'!DO39&lt;&gt;"x",if('raw 1'!DO39="OK",'raw 1'!KO39,'raw 1'!DO39),"")</f>
        <v>WA</v>
      </c>
      <c r="DR40" s="9" t="str">
        <f>if('raw 1'!DP39&lt;&gt;"x",if('raw 1'!DP39="OK",'raw 1'!KP39,'raw 1'!DP39),"")</f>
        <v>WA</v>
      </c>
      <c r="DS40" s="9" t="str">
        <f>if('raw 1'!DQ39&lt;&gt;"x",if('raw 1'!DQ39="OK",'raw 1'!KQ39,'raw 1'!DQ39),"")</f>
        <v>WA</v>
      </c>
      <c r="DT40" s="9" t="str">
        <f>if('raw 1'!DR39&lt;&gt;"x",if('raw 1'!DR39="OK",'raw 1'!KR39,'raw 1'!DR39),"")</f>
        <v>WA</v>
      </c>
      <c r="DU40" s="9" t="str">
        <f>if('raw 1'!DS39&lt;&gt;"x",if('raw 1'!DS39="OK",'raw 1'!KS39,'raw 1'!DS39),"")</f>
        <v>WA</v>
      </c>
      <c r="DV40" s="9" t="str">
        <f>if('raw 1'!DT39&lt;&gt;"x",if('raw 1'!DT39="OK",'raw 1'!KT39,'raw 1'!DT39),"")</f>
        <v>WA</v>
      </c>
      <c r="DW40" s="9" t="str">
        <f>if('raw 1'!DU39&lt;&gt;"x",if('raw 1'!DU39="OK",'raw 1'!KU39,'raw 1'!DU39),"")</f>
        <v>WA</v>
      </c>
      <c r="DX40" s="9" t="str">
        <f>if('raw 1'!DV39&lt;&gt;"x",if('raw 1'!DV39="OK",'raw 1'!KV39,'raw 1'!DV39),"")</f>
        <v>WA</v>
      </c>
      <c r="DY40" s="9" t="str">
        <f>if('raw 1'!DW39&lt;&gt;"x",if('raw 1'!DW39="OK",'raw 1'!KW39,'raw 1'!DW39),"")</f>
        <v>WA</v>
      </c>
      <c r="DZ40" s="9" t="str">
        <f>if('raw 1'!DX39&lt;&gt;"x",if('raw 1'!DX39="OK",'raw 1'!KX39,'raw 1'!DX39),"")</f>
        <v>WA</v>
      </c>
      <c r="EA40" s="9" t="str">
        <f>if('raw 1'!DY39&lt;&gt;"x",if('raw 1'!DY39="OK",'raw 1'!KY39,'raw 1'!DY39),"")</f>
        <v>WA</v>
      </c>
      <c r="EB40" s="9" t="str">
        <f>if('raw 1'!DZ39&lt;&gt;"x",if('raw 1'!DZ39="OK",'raw 1'!KZ39,'raw 1'!DZ39),"")</f>
        <v/>
      </c>
      <c r="EC40" s="9" t="str">
        <f>if('raw 1'!EA39&lt;&gt;"x",if('raw 1'!EA39="OK",'raw 1'!LA39,'raw 1'!EA39),"")</f>
        <v>-</v>
      </c>
      <c r="ED40" s="9" t="str">
        <f>if('raw 1'!EB39&lt;&gt;"x",if('raw 1'!EB39="OK",'raw 1'!LB39,'raw 1'!EB39),"")</f>
        <v>-</v>
      </c>
      <c r="EE40" s="9" t="str">
        <f>if('raw 1'!EC39&lt;&gt;"x",if('raw 1'!EC39="OK",'raw 1'!LC39,'raw 1'!EC39),"")</f>
        <v>-</v>
      </c>
      <c r="EF40" s="9" t="str">
        <f>if('raw 1'!ED39&lt;&gt;"x",if('raw 1'!ED39="OK",'raw 1'!LD39,'raw 1'!ED39),"")</f>
        <v>-</v>
      </c>
      <c r="EG40" s="9" t="str">
        <f>if('raw 1'!EE39&lt;&gt;"x",if('raw 1'!EE39="OK",'raw 1'!LE39,'raw 1'!EE39),"")</f>
        <v>-</v>
      </c>
      <c r="EH40" s="9" t="str">
        <f>if('raw 1'!EF39&lt;&gt;"x",if('raw 1'!EF39="OK",'raw 1'!LF39,'raw 1'!EF39),"")</f>
        <v>-</v>
      </c>
      <c r="EI40" s="9" t="str">
        <f>if('raw 1'!EG39&lt;&gt;"x",if('raw 1'!EG39="OK",'raw 1'!LG39,'raw 1'!EG39),"")</f>
        <v>-</v>
      </c>
      <c r="EJ40" s="9" t="str">
        <f>if('raw 1'!EH39&lt;&gt;"x",if('raw 1'!EH39="OK",'raw 1'!LH39,'raw 1'!EH39),"")</f>
        <v>-</v>
      </c>
      <c r="EK40" s="9" t="str">
        <f>if('raw 1'!EI39&lt;&gt;"x",if('raw 1'!EI39="OK",'raw 1'!LI39,'raw 1'!EI39),"")</f>
        <v>-</v>
      </c>
      <c r="EL40" s="9" t="str">
        <f>if('raw 1'!EJ39&lt;&gt;"x",if('raw 1'!EJ39="OK",'raw 1'!LJ39,'raw 1'!EJ39),"")</f>
        <v>-</v>
      </c>
      <c r="EM40" s="9" t="str">
        <f>if('raw 1'!EK39&lt;&gt;"x",if('raw 1'!EK39="OK",'raw 1'!LK39,'raw 1'!EK39),"")</f>
        <v>-</v>
      </c>
      <c r="EN40" s="9" t="str">
        <f>if('raw 1'!EL39&lt;&gt;"x",if('raw 1'!EL39="OK",'raw 1'!LL39,'raw 1'!EL39),"")</f>
        <v>-</v>
      </c>
      <c r="EO40" s="9" t="str">
        <f>if('raw 1'!EM39&lt;&gt;"x",if('raw 1'!EM39="OK",'raw 1'!LM39,'raw 1'!EM39),"")</f>
        <v>-</v>
      </c>
      <c r="EP40" s="9" t="str">
        <f>if('raw 1'!EN39&lt;&gt;"x",if('raw 1'!EN39="OK",'raw 1'!LN39,'raw 1'!EN39),"")</f>
        <v>-</v>
      </c>
      <c r="EQ40" s="9" t="str">
        <f>if('raw 1'!EO39&lt;&gt;"x",if('raw 1'!EO39="OK",'raw 1'!LO39,'raw 1'!EO39),"")</f>
        <v>-</v>
      </c>
      <c r="ER40" s="9" t="str">
        <f>if('raw 1'!EP39&lt;&gt;"x",if('raw 1'!EP39="OK",'raw 1'!LP39,'raw 1'!EP39),"")</f>
        <v>-</v>
      </c>
      <c r="ES40" s="9" t="str">
        <f>if('raw 1'!EQ39&lt;&gt;"x",if('raw 1'!EQ39="OK",'raw 1'!LQ39,'raw 1'!EQ39),"")</f>
        <v/>
      </c>
      <c r="ET40" s="9" t="str">
        <f>if('raw 1'!ER39&lt;&gt;"x",if('raw 1'!ER39="OK",'raw 1'!LR39,'raw 1'!ER39),"")</f>
        <v>-</v>
      </c>
      <c r="EU40" s="9" t="str">
        <f>if('raw 1'!ES39&lt;&gt;"x",if('raw 1'!ES39="OK",'raw 1'!LS39,'raw 1'!ES39),"")</f>
        <v>-</v>
      </c>
      <c r="EV40" s="9" t="str">
        <f>if('raw 1'!ET39&lt;&gt;"x",if('raw 1'!ET39="OK",'raw 1'!LT39,'raw 1'!ET39),"")</f>
        <v>-</v>
      </c>
      <c r="EW40" s="9" t="str">
        <f>if('raw 1'!EU39&lt;&gt;"x",if('raw 1'!EU39="OK",'raw 1'!LU39,'raw 1'!EU39),"")</f>
        <v>-</v>
      </c>
      <c r="EX40" s="9" t="str">
        <f>if('raw 1'!EV39&lt;&gt;"x",if('raw 1'!EV39="OK",'raw 1'!LV39,'raw 1'!EV39),"")</f>
        <v>-</v>
      </c>
      <c r="EY40" s="9" t="str">
        <f>if('raw 1'!EW39&lt;&gt;"x",if('raw 1'!EW39="OK",'raw 1'!LW39,'raw 1'!EW39),"")</f>
        <v>-</v>
      </c>
      <c r="EZ40" s="9" t="str">
        <f>if('raw 1'!EX39&lt;&gt;"x",if('raw 1'!EX39="OK",'raw 1'!LX39,'raw 1'!EX39),"")</f>
        <v>-</v>
      </c>
      <c r="FA40" s="9" t="str">
        <f>if('raw 1'!EY39&lt;&gt;"x",if('raw 1'!EY39="OK",'raw 1'!LY39,'raw 1'!EY39),"")</f>
        <v>-</v>
      </c>
      <c r="FB40" s="9" t="str">
        <f>if('raw 1'!EZ39&lt;&gt;"x",if('raw 1'!EZ39="OK",'raw 1'!LZ39,'raw 1'!EZ39),"")</f>
        <v>-</v>
      </c>
      <c r="FC40" s="9" t="str">
        <f>if('raw 1'!FA39&lt;&gt;"x",if('raw 1'!FA39="OK",'raw 1'!MA39,'raw 1'!FA39),"")</f>
        <v>-</v>
      </c>
      <c r="FD40" s="9" t="str">
        <f>if('raw 1'!FB39&lt;&gt;"x",if('raw 1'!FB39="OK",'raw 1'!MB39,'raw 1'!FB39),"")</f>
        <v>-</v>
      </c>
      <c r="FE40" s="9" t="str">
        <f>if('raw 1'!FC39&lt;&gt;"x",if('raw 1'!FC39="OK",'raw 1'!MC39,'raw 1'!FC39),"")</f>
        <v>-</v>
      </c>
      <c r="FF40" s="9" t="str">
        <f>if('raw 1'!FD39&lt;&gt;"x",if('raw 1'!FD39="OK",'raw 1'!MD39,'raw 1'!FD39),"")</f>
        <v>-</v>
      </c>
      <c r="FG40" s="9" t="str">
        <f>if('raw 1'!FE39&lt;&gt;"x",if('raw 1'!FE39="OK",'raw 1'!ME39,'raw 1'!FE39),"")</f>
        <v>-</v>
      </c>
      <c r="FH40" s="9" t="str">
        <f>if('raw 1'!FF39&lt;&gt;"x",if('raw 1'!FF39="OK",'raw 1'!MF39,'raw 1'!FF39),"")</f>
        <v>-</v>
      </c>
      <c r="FI40" s="9" t="str">
        <f>if('raw 1'!FG39&lt;&gt;"x",if('raw 1'!FG39="OK",'raw 1'!MG39,'raw 1'!FG39),"")</f>
        <v>-</v>
      </c>
      <c r="FJ40" s="9" t="str">
        <f>if('raw 1'!FH39&lt;&gt;"x",if('raw 1'!FH39="OK",'raw 1'!MH39,'raw 1'!FH39),"")</f>
        <v>-</v>
      </c>
      <c r="FK40" s="9" t="str">
        <f>if('raw 1'!FI39&lt;&gt;"x",if('raw 1'!FI39="OK",'raw 1'!MI39,'raw 1'!FI39),"")</f>
        <v>-</v>
      </c>
      <c r="FL40" s="9" t="str">
        <f>if('raw 1'!FJ39&lt;&gt;"x",if('raw 1'!FJ39="OK",'raw 1'!MJ39,'raw 1'!FJ39),"")</f>
        <v>-</v>
      </c>
      <c r="FM40" s="9" t="str">
        <f>if('raw 1'!FK39&lt;&gt;"x",if('raw 1'!FK39="OK",'raw 1'!MK39,'raw 1'!FK39),"")</f>
        <v>-</v>
      </c>
      <c r="FN40" s="9" t="str">
        <f>if('raw 1'!FL39&lt;&gt;"x",if('raw 1'!FL39="OK",'raw 1'!ML39,'raw 1'!FL39),"")</f>
        <v>-</v>
      </c>
      <c r="FO40" s="9" t="str">
        <f>if('raw 1'!FM39&lt;&gt;"x",if('raw 1'!FM39="OK",'raw 1'!MM39,'raw 1'!FM39),"")</f>
        <v>-</v>
      </c>
      <c r="FP40" s="9" t="str">
        <f>if('raw 1'!FN39&lt;&gt;"x",if('raw 1'!FN39="OK",'raw 1'!MN39,'raw 1'!FN39),"")</f>
        <v>-</v>
      </c>
      <c r="FQ40" s="9" t="str">
        <f>if('raw 1'!FO39&lt;&gt;"x",if('raw 1'!FO39="OK",'raw 1'!MO39,'raw 1'!FO39),"")</f>
        <v>-</v>
      </c>
      <c r="FR40" s="9" t="str">
        <f>if('raw 1'!FP39&lt;&gt;"x",if('raw 1'!FP39="OK",'raw 1'!MP39,'raw 1'!FP39),"")</f>
        <v>-</v>
      </c>
      <c r="FS40" s="9" t="str">
        <f>if('raw 1'!FQ39&lt;&gt;"x",if('raw 1'!FQ39="OK",'raw 1'!MQ39,'raw 1'!FQ39),"")</f>
        <v>-</v>
      </c>
      <c r="FT40" s="9" t="str">
        <f>if('raw 1'!FR39&lt;&gt;"x",if('raw 1'!FR39="OK",'raw 1'!MR39,'raw 1'!FR39),"")</f>
        <v>-</v>
      </c>
      <c r="FU40" s="9" t="str">
        <f>if('raw 1'!FS39&lt;&gt;"x",if('raw 1'!FS39="OK",'raw 1'!MS39,'raw 1'!FS39),"")</f>
        <v>-</v>
      </c>
      <c r="FV40" s="9" t="str">
        <f>if('raw 1'!FT39&lt;&gt;"x",if('raw 1'!FT39="OK",'raw 1'!MT39,'raw 1'!FT39),"")</f>
        <v/>
      </c>
      <c r="FW40" s="9" t="str">
        <f>if('raw 1'!FU39&lt;&gt;"x",if('raw 1'!FU39="OK",'raw 1'!MU39,'raw 1'!FU39),"")</f>
        <v>-</v>
      </c>
      <c r="FX40" s="9" t="str">
        <f>if('raw 1'!FV39&lt;&gt;"x",if('raw 1'!FV39="OK",'raw 1'!MV39,'raw 1'!FV39),"")</f>
        <v>-</v>
      </c>
      <c r="FY40" s="9" t="str">
        <f>if('raw 1'!FW39&lt;&gt;"x",if('raw 1'!FW39="OK",'raw 1'!MW39,'raw 1'!FW39),"")</f>
        <v>-</v>
      </c>
      <c r="FZ40" s="9" t="str">
        <f>if('raw 1'!FX39&lt;&gt;"x",if('raw 1'!FX39="OK",'raw 1'!MX39,'raw 1'!FX39),"")</f>
        <v>-</v>
      </c>
      <c r="GA40" s="9" t="str">
        <f>if('raw 1'!FY39&lt;&gt;"x",if('raw 1'!FY39="OK",'raw 1'!MY39,'raw 1'!FY39),"")</f>
        <v>-</v>
      </c>
      <c r="GB40" s="9" t="str">
        <f>if('raw 1'!FZ39&lt;&gt;"x",if('raw 1'!FZ39="OK",'raw 1'!MZ39,'raw 1'!FZ39),"")</f>
        <v>-</v>
      </c>
      <c r="GC40" s="9" t="str">
        <f>if('raw 1'!GA39&lt;&gt;"x",if('raw 1'!GA39="OK",'raw 1'!NA39,'raw 1'!GA39),"")</f>
        <v>-</v>
      </c>
      <c r="GD40" s="9" t="str">
        <f>if('raw 1'!GB39&lt;&gt;"x",if('raw 1'!GB39="OK",'raw 1'!NB39,'raw 1'!GB39),"")</f>
        <v>-</v>
      </c>
      <c r="GE40" s="9" t="str">
        <f>if('raw 1'!GC39&lt;&gt;"x",if('raw 1'!GC39="OK",'raw 1'!NC39,'raw 1'!GC39),"")</f>
        <v>-</v>
      </c>
      <c r="GF40" s="9" t="str">
        <f>if('raw 1'!GD39&lt;&gt;"x",if('raw 1'!GD39="OK",'raw 1'!ND39,'raw 1'!GD39),"")</f>
        <v>-</v>
      </c>
      <c r="GG40" s="9" t="str">
        <f>if('raw 1'!GE39&lt;&gt;"x",if('raw 1'!GE39="OK",'raw 1'!NE39,'raw 1'!GE39),"")</f>
        <v>-</v>
      </c>
      <c r="GH40" s="9" t="str">
        <f>if('raw 1'!GF39&lt;&gt;"x",if('raw 1'!GF39="OK",'raw 1'!NF39,'raw 1'!GF39),"")</f>
        <v>-</v>
      </c>
      <c r="GI40" s="9" t="str">
        <f>if('raw 1'!GG39&lt;&gt;"x",if('raw 1'!GG39="OK",'raw 1'!NG39,'raw 1'!GG39),"")</f>
        <v>-</v>
      </c>
      <c r="GJ40" s="9" t="str">
        <f>if('raw 1'!GH39&lt;&gt;"x",if('raw 1'!GH39="OK",'raw 1'!NH39,'raw 1'!GH39),"")</f>
        <v>-</v>
      </c>
      <c r="GK40" s="9" t="str">
        <f>if('raw 1'!GI39&lt;&gt;"x",if('raw 1'!GI39="OK",'raw 1'!NI39,'raw 1'!GI39),"")</f>
        <v>-</v>
      </c>
      <c r="GL40" s="9" t="str">
        <f>if('raw 1'!GJ39&lt;&gt;"x",if('raw 1'!GJ39="OK",'raw 1'!NJ39,'raw 1'!GJ39),"")</f>
        <v>-</v>
      </c>
      <c r="GM40" s="9" t="str">
        <f>if('raw 1'!GK39&lt;&gt;"x",if('raw 1'!GK39="OK",'raw 1'!NK39,'raw 1'!GK39),"")</f>
        <v>-</v>
      </c>
      <c r="GN40" s="9" t="str">
        <f>if('raw 1'!GL39&lt;&gt;"x",if('raw 1'!GL39="OK",'raw 1'!NL39,'raw 1'!GL39),"")</f>
        <v>-</v>
      </c>
      <c r="GO40" s="9" t="str">
        <f>if('raw 1'!GM39&lt;&gt;"x",if('raw 1'!GM39="OK",'raw 1'!NM39,'raw 1'!GM39),"")</f>
        <v>-</v>
      </c>
      <c r="GP40" s="9" t="str">
        <f>if('raw 1'!GN39&lt;&gt;"x",if('raw 1'!GN39="OK",'raw 1'!NN39,'raw 1'!GN39),"")</f>
        <v>-</v>
      </c>
      <c r="GQ40" s="9" t="str">
        <f>if('raw 1'!GO39&lt;&gt;"x",if('raw 1'!GO39="OK",'raw 1'!NO39,'raw 1'!GO39),"")</f>
        <v>-</v>
      </c>
      <c r="GR40" s="9" t="str">
        <f>if('raw 1'!GP39&lt;&gt;"x",if('raw 1'!GP39="OK",'raw 1'!NP39,'raw 1'!GP39),"")</f>
        <v>-</v>
      </c>
      <c r="GS40" s="9" t="str">
        <f>if('raw 1'!GQ39&lt;&gt;"x",if('raw 1'!GQ39="OK",'raw 1'!NQ39,'raw 1'!GQ39),"")</f>
        <v>-</v>
      </c>
      <c r="GT40" s="9" t="str">
        <f>if('raw 1'!GR39&lt;&gt;"x",if('raw 1'!GR39="OK",'raw 1'!NR39,'raw 1'!GR39),"")</f>
        <v>-</v>
      </c>
      <c r="GU40" s="9" t="str">
        <f>if('raw 1'!GS39&lt;&gt;"x",if('raw 1'!GS39="OK",'raw 1'!NS39,'raw 1'!GS39),"")</f>
        <v/>
      </c>
    </row>
    <row r="41">
      <c r="A41" s="5"/>
      <c r="B41" s="5"/>
      <c r="C41" s="5" t="str">
        <f>if(B41="d","diskv. iz ciklusa",if(B41="d1","diskv. iz kruga",if($E41="ODOBREN",(if(countif(H:H,"="&amp;H41)=1,countif(H:H,"&gt;"&amp;H41)+1,concatenate(countif(H:H,"&gt;"&amp;H41)+1," - ",countif(H:H,"&gt;="&amp;H41)))),empty)))</f>
        <v>38 - 40</v>
      </c>
      <c r="D41" s="6" t="str">
        <f>'raw 1'!B40</f>
        <v>stefancurovic</v>
      </c>
      <c r="E41" s="6" t="str">
        <f>'raw 1'!F40</f>
        <v>ODOBREN</v>
      </c>
      <c r="F41" s="6" t="str">
        <f>if($E41="ODOBREN",'raw 1'!C40,"")</f>
        <v>Stefan</v>
      </c>
      <c r="G41" s="6" t="str">
        <f>if($E41="ODOBREN",'raw 1'!D40,"")</f>
        <v>Curović</v>
      </c>
      <c r="H41" s="7">
        <f>if($E41="ODOBREN",I41,empty)</f>
        <v>125</v>
      </c>
      <c r="I41" s="7">
        <f>if(B41&lt;&gt;"d",IF(M41 = "A", SUM(R41:T41), SUM(O41:Q41)),empty)</f>
        <v>125</v>
      </c>
      <c r="J41" s="6" t="str">
        <f>if($E41="ODOBREN",'raw 1'!G40,"")</f>
        <v>Stari grad</v>
      </c>
      <c r="K41" s="6" t="str">
        <f>if($E41="ODOBREN",'raw 1'!H40,"")</f>
        <v>Prva beogradska gimnazija</v>
      </c>
      <c r="L41" s="6" t="str">
        <f>if($E41="ODOBREN",'raw 1'!I40,"")</f>
        <v>IV</v>
      </c>
      <c r="M41" s="6" t="str">
        <f>if($E41="ODOBREN",'raw 1'!J40,"")</f>
        <v>B</v>
      </c>
      <c r="N41" s="6" t="str">
        <f>if($E41="ODOBREN",'raw 1'!K41,"")</f>
        <v>Sanja Dačević</v>
      </c>
      <c r="O41" s="8">
        <f>'raw 1'!M40</f>
        <v>100</v>
      </c>
      <c r="P41" s="9">
        <f>'raw 1'!N40</f>
        <v>25</v>
      </c>
      <c r="Q41" s="9" t="str">
        <f>'raw 1'!O40</f>
        <v>-</v>
      </c>
      <c r="R41" s="9" t="str">
        <f>'raw 1'!P40</f>
        <v>-</v>
      </c>
      <c r="S41" s="9" t="str">
        <f>'raw 1'!Q40</f>
        <v>-</v>
      </c>
      <c r="T41" s="9" t="str">
        <f>'raw 1'!R40</f>
        <v>-</v>
      </c>
      <c r="U41" s="9" t="str">
        <f>if('raw 1'!S40&lt;&gt;"x",if('raw 1'!S40="OK",'raw 1'!GS40,'raw 1'!S40),"")</f>
        <v/>
      </c>
      <c r="V41" s="9" t="str">
        <f>if('raw 1'!T40&lt;&gt;"x",if('raw 1'!T40="OK",'raw 1'!GT40,'raw 1'!T40),"")</f>
        <v/>
      </c>
      <c r="W41" s="9">
        <f>if('raw 1'!U40&lt;&gt;"x",if('raw 1'!U40="OK",'raw 1'!GU40,'raw 1'!U40),"")</f>
        <v>1</v>
      </c>
      <c r="X41" s="9">
        <f>if('raw 1'!V40&lt;&gt;"x",if('raw 1'!V40="OK",'raw 1'!GV40,'raw 1'!V40),"")</f>
        <v>1</v>
      </c>
      <c r="Y41" s="9">
        <f>if('raw 1'!W40&lt;&gt;"x",if('raw 1'!W40="OK",'raw 1'!GW40,'raw 1'!W40),"")</f>
        <v>1</v>
      </c>
      <c r="Z41" s="9">
        <f>if('raw 1'!X40&lt;&gt;"x",if('raw 1'!X40="OK",'raw 1'!GX40,'raw 1'!X40),"")</f>
        <v>1</v>
      </c>
      <c r="AA41" s="9">
        <f>if('raw 1'!Y40&lt;&gt;"x",if('raw 1'!Y40="OK",'raw 1'!GY40,'raw 1'!Y40),"")</f>
        <v>1</v>
      </c>
      <c r="AB41" s="9">
        <f>if('raw 1'!Z40&lt;&gt;"x",if('raw 1'!Z40="OK",'raw 1'!GZ40,'raw 1'!Z40),"")</f>
        <v>1</v>
      </c>
      <c r="AC41" s="9">
        <f>if('raw 1'!AA40&lt;&gt;"x",if('raw 1'!AA40="OK",'raw 1'!HA40,'raw 1'!AA40),"")</f>
        <v>1</v>
      </c>
      <c r="AD41" s="9">
        <f>if('raw 1'!AB40&lt;&gt;"x",if('raw 1'!AB40="OK",'raw 1'!HB40,'raw 1'!AB40),"")</f>
        <v>1</v>
      </c>
      <c r="AE41" s="9">
        <f>if('raw 1'!AC40&lt;&gt;"x",if('raw 1'!AC40="OK",'raw 1'!HC40,'raw 1'!AC40),"")</f>
        <v>1</v>
      </c>
      <c r="AF41" s="9">
        <f>if('raw 1'!AD40&lt;&gt;"x",if('raw 1'!AD40="OK",'raw 1'!HD40,'raw 1'!AD40),"")</f>
        <v>1</v>
      </c>
      <c r="AG41" s="9">
        <f>if('raw 1'!AE40&lt;&gt;"x",if('raw 1'!AE40="OK",'raw 1'!HE40,'raw 1'!AE40),"")</f>
        <v>1</v>
      </c>
      <c r="AH41" s="9">
        <f>if('raw 1'!AF40&lt;&gt;"x",if('raw 1'!AF40="OK",'raw 1'!HF40,'raw 1'!AF40),"")</f>
        <v>1</v>
      </c>
      <c r="AI41" s="9">
        <f>if('raw 1'!AG40&lt;&gt;"x",if('raw 1'!AG40="OK",'raw 1'!HG40,'raw 1'!AG40),"")</f>
        <v>1</v>
      </c>
      <c r="AJ41" s="9">
        <f>if('raw 1'!AH40&lt;&gt;"x",if('raw 1'!AH40="OK",'raw 1'!HH40,'raw 1'!AH40),"")</f>
        <v>1</v>
      </c>
      <c r="AK41" s="9">
        <f>if('raw 1'!AI40&lt;&gt;"x",if('raw 1'!AI40="OK",'raw 1'!HI40,'raw 1'!AI40),"")</f>
        <v>1</v>
      </c>
      <c r="AL41" s="9">
        <f>if('raw 1'!AJ40&lt;&gt;"x",if('raw 1'!AJ40="OK",'raw 1'!HJ40,'raw 1'!AJ40),"")</f>
        <v>1</v>
      </c>
      <c r="AM41" s="9">
        <f>if('raw 1'!AK40&lt;&gt;"x",if('raw 1'!AK40="OK",'raw 1'!HK40,'raw 1'!AK40),"")</f>
        <v>1</v>
      </c>
      <c r="AN41" s="9">
        <f>if('raw 1'!AL40&lt;&gt;"x",if('raw 1'!AL40="OK",'raw 1'!HL40,'raw 1'!AL40),"")</f>
        <v>1</v>
      </c>
      <c r="AO41" s="9">
        <f>if('raw 1'!AM40&lt;&gt;"x",if('raw 1'!AM40="OK",'raw 1'!HM40,'raw 1'!AM40),"")</f>
        <v>1</v>
      </c>
      <c r="AP41" s="9">
        <f>if('raw 1'!AN40&lt;&gt;"x",if('raw 1'!AN40="OK",'raw 1'!HN40,'raw 1'!AN40),"")</f>
        <v>1</v>
      </c>
      <c r="AQ41" s="9">
        <f>if('raw 1'!AO40&lt;&gt;"x",if('raw 1'!AO40="OK",'raw 1'!HO40,'raw 1'!AO40),"")</f>
        <v>1</v>
      </c>
      <c r="AR41" s="9">
        <f>if('raw 1'!AP40&lt;&gt;"x",if('raw 1'!AP40="OK",'raw 1'!HP40,'raw 1'!AP40),"")</f>
        <v>1</v>
      </c>
      <c r="AS41" s="9">
        <f>if('raw 1'!AQ40&lt;&gt;"x",if('raw 1'!AQ40="OK",'raw 1'!HQ40,'raw 1'!AQ40),"")</f>
        <v>1</v>
      </c>
      <c r="AT41" s="9">
        <f>if('raw 1'!AR40&lt;&gt;"x",if('raw 1'!AR40="OK",'raw 1'!HR40,'raw 1'!AR40),"")</f>
        <v>1</v>
      </c>
      <c r="AU41" s="9">
        <f>if('raw 1'!AS40&lt;&gt;"x",if('raw 1'!AS40="OK",'raw 1'!HS40,'raw 1'!AS40),"")</f>
        <v>1</v>
      </c>
      <c r="AV41" s="9">
        <f>if('raw 1'!AT40&lt;&gt;"x",if('raw 1'!AT40="OK",'raw 1'!HT40,'raw 1'!AT40),"")</f>
        <v>1</v>
      </c>
      <c r="AW41" s="9">
        <f>if('raw 1'!AU40&lt;&gt;"x",if('raw 1'!AU40="OK",'raw 1'!HU40,'raw 1'!AU40),"")</f>
        <v>1</v>
      </c>
      <c r="AX41" s="9">
        <f>if('raw 1'!AV40&lt;&gt;"x",if('raw 1'!AV40="OK",'raw 1'!HV40,'raw 1'!AV40),"")</f>
        <v>1</v>
      </c>
      <c r="AY41" s="9">
        <f>if('raw 1'!AW40&lt;&gt;"x",if('raw 1'!AW40="OK",'raw 1'!HW40,'raw 1'!AW40),"")</f>
        <v>1</v>
      </c>
      <c r="AZ41" s="9">
        <f>if('raw 1'!AX40&lt;&gt;"x",if('raw 1'!AX40="OK",'raw 1'!HX40,'raw 1'!AX40),"")</f>
        <v>1</v>
      </c>
      <c r="BA41" s="9">
        <f>if('raw 1'!AY40&lt;&gt;"x",if('raw 1'!AY40="OK",'raw 1'!HY40,'raw 1'!AY40),"")</f>
        <v>1</v>
      </c>
      <c r="BB41" s="9">
        <f>if('raw 1'!AZ40&lt;&gt;"x",if('raw 1'!AZ40="OK",'raw 1'!HZ40,'raw 1'!AZ40),"")</f>
        <v>1</v>
      </c>
      <c r="BC41" s="9">
        <f>if('raw 1'!BA40&lt;&gt;"x",if('raw 1'!BA40="OK",'raw 1'!IA40,'raw 1'!BA40),"")</f>
        <v>1</v>
      </c>
      <c r="BD41" s="9">
        <f>if('raw 1'!BB40&lt;&gt;"x",if('raw 1'!BB40="OK",'raw 1'!IB40,'raw 1'!BB40),"")</f>
        <v>1</v>
      </c>
      <c r="BE41" s="9">
        <f>if('raw 1'!BC40&lt;&gt;"x",if('raw 1'!BC40="OK",'raw 1'!IC40,'raw 1'!BC40),"")</f>
        <v>1</v>
      </c>
      <c r="BF41" s="9">
        <f>if('raw 1'!BD40&lt;&gt;"x",if('raw 1'!BD40="OK",'raw 1'!ID40,'raw 1'!BD40),"")</f>
        <v>1</v>
      </c>
      <c r="BG41" s="9">
        <f>if('raw 1'!BE40&lt;&gt;"x",if('raw 1'!BE40="OK",'raw 1'!IE40,'raw 1'!BE40),"")</f>
        <v>1</v>
      </c>
      <c r="BH41" s="9">
        <f>if('raw 1'!BF40&lt;&gt;"x",if('raw 1'!BF40="OK",'raw 1'!IF40,'raw 1'!BF40),"")</f>
        <v>1</v>
      </c>
      <c r="BI41" s="9">
        <f>if('raw 1'!BG40&lt;&gt;"x",if('raw 1'!BG40="OK",'raw 1'!IG40,'raw 1'!BG40),"")</f>
        <v>1</v>
      </c>
      <c r="BJ41" s="9">
        <f>if('raw 1'!BH40&lt;&gt;"x",if('raw 1'!BH40="OK",'raw 1'!IH40,'raw 1'!BH40),"")</f>
        <v>1</v>
      </c>
      <c r="BK41" s="9">
        <f>if('raw 1'!BI40&lt;&gt;"x",if('raw 1'!BI40="OK",'raw 1'!II40,'raw 1'!BI40),"")</f>
        <v>1</v>
      </c>
      <c r="BL41" s="9">
        <f>if('raw 1'!BJ40&lt;&gt;"x",if('raw 1'!BJ40="OK",'raw 1'!IJ40,'raw 1'!BJ40),"")</f>
        <v>1</v>
      </c>
      <c r="BM41" s="9" t="str">
        <f>if('raw 1'!BK40&lt;&gt;"x",if('raw 1'!BK40="OK",'raw 1'!IK40,'raw 1'!BK40),"")</f>
        <v/>
      </c>
      <c r="BN41" s="9">
        <f>if('raw 1'!BL40&lt;&gt;"x",if('raw 1'!BL40="OK",'raw 1'!IL40,'raw 1'!BL40),"")</f>
        <v>1</v>
      </c>
      <c r="BO41" s="9">
        <f>if('raw 1'!BM40&lt;&gt;"x",if('raw 1'!BM40="OK",'raw 1'!IM40,'raw 1'!BM40),"")</f>
        <v>1</v>
      </c>
      <c r="BP41" s="9">
        <f>if('raw 1'!BN40&lt;&gt;"x",if('raw 1'!BN40="OK",'raw 1'!IN40,'raw 1'!BN40),"")</f>
        <v>1</v>
      </c>
      <c r="BQ41" s="9">
        <f>if('raw 1'!BO40&lt;&gt;"x",if('raw 1'!BO40="OK",'raw 1'!IO40,'raw 1'!BO40),"")</f>
        <v>1</v>
      </c>
      <c r="BR41" s="9">
        <f>if('raw 1'!BP40&lt;&gt;"x",if('raw 1'!BP40="OK",'raw 1'!IP40,'raw 1'!BP40),"")</f>
        <v>1</v>
      </c>
      <c r="BS41" s="9">
        <f>if('raw 1'!BQ40&lt;&gt;"x",if('raw 1'!BQ40="OK",'raw 1'!IQ40,'raw 1'!BQ40),"")</f>
        <v>1</v>
      </c>
      <c r="BT41" s="9">
        <f>if('raw 1'!BR40&lt;&gt;"x",if('raw 1'!BR40="OK",'raw 1'!IR40,'raw 1'!BR40),"")</f>
        <v>1</v>
      </c>
      <c r="BU41" s="9">
        <f>if('raw 1'!BS40&lt;&gt;"x",if('raw 1'!BS40="OK",'raw 1'!IS40,'raw 1'!BS40),"")</f>
        <v>1</v>
      </c>
      <c r="BV41" s="9">
        <f>if('raw 1'!BT40&lt;&gt;"x",if('raw 1'!BT40="OK",'raw 1'!IT40,'raw 1'!BT40),"")</f>
        <v>1</v>
      </c>
      <c r="BW41" s="9">
        <f>if('raw 1'!BU40&lt;&gt;"x",if('raw 1'!BU40="OK",'raw 1'!IU40,'raw 1'!BU40),"")</f>
        <v>1</v>
      </c>
      <c r="BX41" s="9">
        <f>if('raw 1'!BV40&lt;&gt;"x",if('raw 1'!BV40="OK",'raw 1'!IV40,'raw 1'!BV40),"")</f>
        <v>1</v>
      </c>
      <c r="BY41" s="9">
        <f>if('raw 1'!BW40&lt;&gt;"x",if('raw 1'!BW40="OK",'raw 1'!IW40,'raw 1'!BW40),"")</f>
        <v>1</v>
      </c>
      <c r="BZ41" s="9">
        <f>if('raw 1'!BX40&lt;&gt;"x",if('raw 1'!BX40="OK",'raw 1'!IX40,'raw 1'!BX40),"")</f>
        <v>1</v>
      </c>
      <c r="CA41" s="9">
        <f>if('raw 1'!BY40&lt;&gt;"x",if('raw 1'!BY40="OK",'raw 1'!IY40,'raw 1'!BY40),"")</f>
        <v>1</v>
      </c>
      <c r="CB41" s="9" t="str">
        <f>if('raw 1'!BZ40&lt;&gt;"x",if('raw 1'!BZ40="OK",'raw 1'!IZ40,'raw 1'!BZ40),"")</f>
        <v>WA</v>
      </c>
      <c r="CC41" s="9">
        <f>if('raw 1'!CA40&lt;&gt;"x",if('raw 1'!CA40="OK",'raw 1'!JA40,'raw 1'!CA40),"")</f>
        <v>1</v>
      </c>
      <c r="CD41" s="9" t="str">
        <f>if('raw 1'!CB40&lt;&gt;"x",if('raw 1'!CB40="OK",'raw 1'!JB40,'raw 1'!CB40),"")</f>
        <v>WA</v>
      </c>
      <c r="CE41" s="9" t="str">
        <f>if('raw 1'!CC40&lt;&gt;"x",if('raw 1'!CC40="OK",'raw 1'!JC40,'raw 1'!CC40),"")</f>
        <v>WA</v>
      </c>
      <c r="CF41" s="9" t="str">
        <f>if('raw 1'!CD40&lt;&gt;"x",if('raw 1'!CD40="OK",'raw 1'!JD40,'raw 1'!CD40),"")</f>
        <v>WA</v>
      </c>
      <c r="CG41" s="9" t="str">
        <f>if('raw 1'!CE40&lt;&gt;"x",if('raw 1'!CE40="OK",'raw 1'!JE40,'raw 1'!CE40),"")</f>
        <v>WA</v>
      </c>
      <c r="CH41" s="9" t="str">
        <f>if('raw 1'!CF40&lt;&gt;"x",if('raw 1'!CF40="OK",'raw 1'!JF40,'raw 1'!CF40),"")</f>
        <v>WA</v>
      </c>
      <c r="CI41" s="9" t="str">
        <f>if('raw 1'!CG40&lt;&gt;"x",if('raw 1'!CG40="OK",'raw 1'!JG40,'raw 1'!CG40),"")</f>
        <v>WA</v>
      </c>
      <c r="CJ41" s="9">
        <f>if('raw 1'!CH40&lt;&gt;"x",if('raw 1'!CH40="OK",'raw 1'!JH40,'raw 1'!CH40),"")</f>
        <v>1</v>
      </c>
      <c r="CK41" s="9" t="str">
        <f>if('raw 1'!CI40&lt;&gt;"x",if('raw 1'!CI40="OK",'raw 1'!JI40,'raw 1'!CI40),"")</f>
        <v>WA</v>
      </c>
      <c r="CL41" s="9" t="str">
        <f>if('raw 1'!CJ40&lt;&gt;"x",if('raw 1'!CJ40="OK",'raw 1'!JJ40,'raw 1'!CJ40),"")</f>
        <v>WA</v>
      </c>
      <c r="CM41" s="9" t="str">
        <f>if('raw 1'!CK40&lt;&gt;"x",if('raw 1'!CK40="OK",'raw 1'!JK40,'raw 1'!CK40),"")</f>
        <v>WA</v>
      </c>
      <c r="CN41" s="9" t="str">
        <f>if('raw 1'!CL40&lt;&gt;"x",if('raw 1'!CL40="OK",'raw 1'!JL40,'raw 1'!CL40),"")</f>
        <v>WA</v>
      </c>
      <c r="CO41" s="9" t="str">
        <f>if('raw 1'!CM40&lt;&gt;"x",if('raw 1'!CM40="OK",'raw 1'!JM40,'raw 1'!CM40),"")</f>
        <v>WA</v>
      </c>
      <c r="CP41" s="9" t="str">
        <f>if('raw 1'!CN40&lt;&gt;"x",if('raw 1'!CN40="OK",'raw 1'!JN40,'raw 1'!CN40),"")</f>
        <v>WA</v>
      </c>
      <c r="CQ41" s="9" t="str">
        <f>if('raw 1'!CO40&lt;&gt;"x",if('raw 1'!CO40="OK",'raw 1'!JO40,'raw 1'!CO40),"")</f>
        <v>WA</v>
      </c>
      <c r="CR41" s="9" t="str">
        <f>if('raw 1'!CP40&lt;&gt;"x",if('raw 1'!CP40="OK",'raw 1'!JP40,'raw 1'!CP40),"")</f>
        <v>WA</v>
      </c>
      <c r="CS41" s="9">
        <f>if('raw 1'!CQ40&lt;&gt;"x",if('raw 1'!CQ40="OK",'raw 1'!JQ40,'raw 1'!CQ40),"")</f>
        <v>1</v>
      </c>
      <c r="CT41" s="9">
        <f>if('raw 1'!CR40&lt;&gt;"x",if('raw 1'!CR40="OK",'raw 1'!JR40,'raw 1'!CR40),"")</f>
        <v>1</v>
      </c>
      <c r="CU41" s="9" t="str">
        <f>if('raw 1'!CS40&lt;&gt;"x",if('raw 1'!CS40="OK",'raw 1'!JS40,'raw 1'!CS40),"")</f>
        <v/>
      </c>
      <c r="CV41" s="9" t="str">
        <f>if('raw 1'!CT40&lt;&gt;"x",if('raw 1'!CT40="OK",'raw 1'!JT40,'raw 1'!CT40),"")</f>
        <v>-</v>
      </c>
      <c r="CW41" s="9" t="str">
        <f>if('raw 1'!CU40&lt;&gt;"x",if('raw 1'!CU40="OK",'raw 1'!JU40,'raw 1'!CU40),"")</f>
        <v>-</v>
      </c>
      <c r="CX41" s="9" t="str">
        <f>if('raw 1'!CV40&lt;&gt;"x",if('raw 1'!CV40="OK",'raw 1'!JV40,'raw 1'!CV40),"")</f>
        <v>-</v>
      </c>
      <c r="CY41" s="9" t="str">
        <f>if('raw 1'!CW40&lt;&gt;"x",if('raw 1'!CW40="OK",'raw 1'!JW40,'raw 1'!CW40),"")</f>
        <v>-</v>
      </c>
      <c r="CZ41" s="9" t="str">
        <f>if('raw 1'!CX40&lt;&gt;"x",if('raw 1'!CX40="OK",'raw 1'!JX40,'raw 1'!CX40),"")</f>
        <v>-</v>
      </c>
      <c r="DA41" s="9" t="str">
        <f>if('raw 1'!CY40&lt;&gt;"x",if('raw 1'!CY40="OK",'raw 1'!JY40,'raw 1'!CY40),"")</f>
        <v>-</v>
      </c>
      <c r="DB41" s="9" t="str">
        <f>if('raw 1'!CZ40&lt;&gt;"x",if('raw 1'!CZ40="OK",'raw 1'!JZ40,'raw 1'!CZ40),"")</f>
        <v>-</v>
      </c>
      <c r="DC41" s="9" t="str">
        <f>if('raw 1'!DA40&lt;&gt;"x",if('raw 1'!DA40="OK",'raw 1'!KA40,'raw 1'!DA40),"")</f>
        <v>-</v>
      </c>
      <c r="DD41" s="9" t="str">
        <f>if('raw 1'!DB40&lt;&gt;"x",if('raw 1'!DB40="OK",'raw 1'!KB40,'raw 1'!DB40),"")</f>
        <v>-</v>
      </c>
      <c r="DE41" s="9" t="str">
        <f>if('raw 1'!DC40&lt;&gt;"x",if('raw 1'!DC40="OK",'raw 1'!KC40,'raw 1'!DC40),"")</f>
        <v>-</v>
      </c>
      <c r="DF41" s="9" t="str">
        <f>if('raw 1'!DD40&lt;&gt;"x",if('raw 1'!DD40="OK",'raw 1'!KD40,'raw 1'!DD40),"")</f>
        <v>-</v>
      </c>
      <c r="DG41" s="9" t="str">
        <f>if('raw 1'!DE40&lt;&gt;"x",if('raw 1'!DE40="OK",'raw 1'!KE40,'raw 1'!DE40),"")</f>
        <v>-</v>
      </c>
      <c r="DH41" s="9" t="str">
        <f>if('raw 1'!DF40&lt;&gt;"x",if('raw 1'!DF40="OK",'raw 1'!KF40,'raw 1'!DF40),"")</f>
        <v>-</v>
      </c>
      <c r="DI41" s="9" t="str">
        <f>if('raw 1'!DG40&lt;&gt;"x",if('raw 1'!DG40="OK",'raw 1'!KG40,'raw 1'!DG40),"")</f>
        <v>-</v>
      </c>
      <c r="DJ41" s="9" t="str">
        <f>if('raw 1'!DH40&lt;&gt;"x",if('raw 1'!DH40="OK",'raw 1'!KH40,'raw 1'!DH40),"")</f>
        <v>-</v>
      </c>
      <c r="DK41" s="9" t="str">
        <f>if('raw 1'!DI40&lt;&gt;"x",if('raw 1'!DI40="OK",'raw 1'!KI40,'raw 1'!DI40),"")</f>
        <v>-</v>
      </c>
      <c r="DL41" s="9" t="str">
        <f>if('raw 1'!DJ40&lt;&gt;"x",if('raw 1'!DJ40="OK",'raw 1'!KJ40,'raw 1'!DJ40),"")</f>
        <v>-</v>
      </c>
      <c r="DM41" s="9" t="str">
        <f>if('raw 1'!DK40&lt;&gt;"x",if('raw 1'!DK40="OK",'raw 1'!KK40,'raw 1'!DK40),"")</f>
        <v>-</v>
      </c>
      <c r="DN41" s="9" t="str">
        <f>if('raw 1'!DL40&lt;&gt;"x",if('raw 1'!DL40="OK",'raw 1'!KL40,'raw 1'!DL40),"")</f>
        <v>-</v>
      </c>
      <c r="DO41" s="9" t="str">
        <f>if('raw 1'!DM40&lt;&gt;"x",if('raw 1'!DM40="OK",'raw 1'!KM40,'raw 1'!DM40),"")</f>
        <v>-</v>
      </c>
      <c r="DP41" s="9" t="str">
        <f>if('raw 1'!DN40&lt;&gt;"x",if('raw 1'!DN40="OK",'raw 1'!KN40,'raw 1'!DN40),"")</f>
        <v>-</v>
      </c>
      <c r="DQ41" s="9" t="str">
        <f>if('raw 1'!DO40&lt;&gt;"x",if('raw 1'!DO40="OK",'raw 1'!KO40,'raw 1'!DO40),"")</f>
        <v>-</v>
      </c>
      <c r="DR41" s="9" t="str">
        <f>if('raw 1'!DP40&lt;&gt;"x",if('raw 1'!DP40="OK",'raw 1'!KP40,'raw 1'!DP40),"")</f>
        <v>-</v>
      </c>
      <c r="DS41" s="9" t="str">
        <f>if('raw 1'!DQ40&lt;&gt;"x",if('raw 1'!DQ40="OK",'raw 1'!KQ40,'raw 1'!DQ40),"")</f>
        <v>-</v>
      </c>
      <c r="DT41" s="9" t="str">
        <f>if('raw 1'!DR40&lt;&gt;"x",if('raw 1'!DR40="OK",'raw 1'!KR40,'raw 1'!DR40),"")</f>
        <v>-</v>
      </c>
      <c r="DU41" s="9" t="str">
        <f>if('raw 1'!DS40&lt;&gt;"x",if('raw 1'!DS40="OK",'raw 1'!KS40,'raw 1'!DS40),"")</f>
        <v>-</v>
      </c>
      <c r="DV41" s="9" t="str">
        <f>if('raw 1'!DT40&lt;&gt;"x",if('raw 1'!DT40="OK",'raw 1'!KT40,'raw 1'!DT40),"")</f>
        <v>-</v>
      </c>
      <c r="DW41" s="9" t="str">
        <f>if('raw 1'!DU40&lt;&gt;"x",if('raw 1'!DU40="OK",'raw 1'!KU40,'raw 1'!DU40),"")</f>
        <v>-</v>
      </c>
      <c r="DX41" s="9" t="str">
        <f>if('raw 1'!DV40&lt;&gt;"x",if('raw 1'!DV40="OK",'raw 1'!KV40,'raw 1'!DV40),"")</f>
        <v>-</v>
      </c>
      <c r="DY41" s="9" t="str">
        <f>if('raw 1'!DW40&lt;&gt;"x",if('raw 1'!DW40="OK",'raw 1'!KW40,'raw 1'!DW40),"")</f>
        <v>-</v>
      </c>
      <c r="DZ41" s="9" t="str">
        <f>if('raw 1'!DX40&lt;&gt;"x",if('raw 1'!DX40="OK",'raw 1'!KX40,'raw 1'!DX40),"")</f>
        <v>-</v>
      </c>
      <c r="EA41" s="9" t="str">
        <f>if('raw 1'!DY40&lt;&gt;"x",if('raw 1'!DY40="OK",'raw 1'!KY40,'raw 1'!DY40),"")</f>
        <v>-</v>
      </c>
      <c r="EB41" s="9" t="str">
        <f>if('raw 1'!DZ40&lt;&gt;"x",if('raw 1'!DZ40="OK",'raw 1'!KZ40,'raw 1'!DZ40),"")</f>
        <v/>
      </c>
      <c r="EC41" s="9" t="str">
        <f>if('raw 1'!EA40&lt;&gt;"x",if('raw 1'!EA40="OK",'raw 1'!LA40,'raw 1'!EA40),"")</f>
        <v>-</v>
      </c>
      <c r="ED41" s="9" t="str">
        <f>if('raw 1'!EB40&lt;&gt;"x",if('raw 1'!EB40="OK",'raw 1'!LB40,'raw 1'!EB40),"")</f>
        <v>-</v>
      </c>
      <c r="EE41" s="9" t="str">
        <f>if('raw 1'!EC40&lt;&gt;"x",if('raw 1'!EC40="OK",'raw 1'!LC40,'raw 1'!EC40),"")</f>
        <v>-</v>
      </c>
      <c r="EF41" s="9" t="str">
        <f>if('raw 1'!ED40&lt;&gt;"x",if('raw 1'!ED40="OK",'raw 1'!LD40,'raw 1'!ED40),"")</f>
        <v>-</v>
      </c>
      <c r="EG41" s="9" t="str">
        <f>if('raw 1'!EE40&lt;&gt;"x",if('raw 1'!EE40="OK",'raw 1'!LE40,'raw 1'!EE40),"")</f>
        <v>-</v>
      </c>
      <c r="EH41" s="9" t="str">
        <f>if('raw 1'!EF40&lt;&gt;"x",if('raw 1'!EF40="OK",'raw 1'!LF40,'raw 1'!EF40),"")</f>
        <v>-</v>
      </c>
      <c r="EI41" s="9" t="str">
        <f>if('raw 1'!EG40&lt;&gt;"x",if('raw 1'!EG40="OK",'raw 1'!LG40,'raw 1'!EG40),"")</f>
        <v>-</v>
      </c>
      <c r="EJ41" s="9" t="str">
        <f>if('raw 1'!EH40&lt;&gt;"x",if('raw 1'!EH40="OK",'raw 1'!LH40,'raw 1'!EH40),"")</f>
        <v>-</v>
      </c>
      <c r="EK41" s="9" t="str">
        <f>if('raw 1'!EI40&lt;&gt;"x",if('raw 1'!EI40="OK",'raw 1'!LI40,'raw 1'!EI40),"")</f>
        <v>-</v>
      </c>
      <c r="EL41" s="9" t="str">
        <f>if('raw 1'!EJ40&lt;&gt;"x",if('raw 1'!EJ40="OK",'raw 1'!LJ40,'raw 1'!EJ40),"")</f>
        <v>-</v>
      </c>
      <c r="EM41" s="9" t="str">
        <f>if('raw 1'!EK40&lt;&gt;"x",if('raw 1'!EK40="OK",'raw 1'!LK40,'raw 1'!EK40),"")</f>
        <v>-</v>
      </c>
      <c r="EN41" s="9" t="str">
        <f>if('raw 1'!EL40&lt;&gt;"x",if('raw 1'!EL40="OK",'raw 1'!LL40,'raw 1'!EL40),"")</f>
        <v>-</v>
      </c>
      <c r="EO41" s="9" t="str">
        <f>if('raw 1'!EM40&lt;&gt;"x",if('raw 1'!EM40="OK",'raw 1'!LM40,'raw 1'!EM40),"")</f>
        <v>-</v>
      </c>
      <c r="EP41" s="9" t="str">
        <f>if('raw 1'!EN40&lt;&gt;"x",if('raw 1'!EN40="OK",'raw 1'!LN40,'raw 1'!EN40),"")</f>
        <v>-</v>
      </c>
      <c r="EQ41" s="9" t="str">
        <f>if('raw 1'!EO40&lt;&gt;"x",if('raw 1'!EO40="OK",'raw 1'!LO40,'raw 1'!EO40),"")</f>
        <v>-</v>
      </c>
      <c r="ER41" s="9" t="str">
        <f>if('raw 1'!EP40&lt;&gt;"x",if('raw 1'!EP40="OK",'raw 1'!LP40,'raw 1'!EP40),"")</f>
        <v>-</v>
      </c>
      <c r="ES41" s="9" t="str">
        <f>if('raw 1'!EQ40&lt;&gt;"x",if('raw 1'!EQ40="OK",'raw 1'!LQ40,'raw 1'!EQ40),"")</f>
        <v/>
      </c>
      <c r="ET41" s="9" t="str">
        <f>if('raw 1'!ER40&lt;&gt;"x",if('raw 1'!ER40="OK",'raw 1'!LR40,'raw 1'!ER40),"")</f>
        <v>-</v>
      </c>
      <c r="EU41" s="9" t="str">
        <f>if('raw 1'!ES40&lt;&gt;"x",if('raw 1'!ES40="OK",'raw 1'!LS40,'raw 1'!ES40),"")</f>
        <v>-</v>
      </c>
      <c r="EV41" s="9" t="str">
        <f>if('raw 1'!ET40&lt;&gt;"x",if('raw 1'!ET40="OK",'raw 1'!LT40,'raw 1'!ET40),"")</f>
        <v>-</v>
      </c>
      <c r="EW41" s="9" t="str">
        <f>if('raw 1'!EU40&lt;&gt;"x",if('raw 1'!EU40="OK",'raw 1'!LU40,'raw 1'!EU40),"")</f>
        <v>-</v>
      </c>
      <c r="EX41" s="9" t="str">
        <f>if('raw 1'!EV40&lt;&gt;"x",if('raw 1'!EV40="OK",'raw 1'!LV40,'raw 1'!EV40),"")</f>
        <v>-</v>
      </c>
      <c r="EY41" s="9" t="str">
        <f>if('raw 1'!EW40&lt;&gt;"x",if('raw 1'!EW40="OK",'raw 1'!LW40,'raw 1'!EW40),"")</f>
        <v>-</v>
      </c>
      <c r="EZ41" s="9" t="str">
        <f>if('raw 1'!EX40&lt;&gt;"x",if('raw 1'!EX40="OK",'raw 1'!LX40,'raw 1'!EX40),"")</f>
        <v>-</v>
      </c>
      <c r="FA41" s="9" t="str">
        <f>if('raw 1'!EY40&lt;&gt;"x",if('raw 1'!EY40="OK",'raw 1'!LY40,'raw 1'!EY40),"")</f>
        <v>-</v>
      </c>
      <c r="FB41" s="9" t="str">
        <f>if('raw 1'!EZ40&lt;&gt;"x",if('raw 1'!EZ40="OK",'raw 1'!LZ40,'raw 1'!EZ40),"")</f>
        <v>-</v>
      </c>
      <c r="FC41" s="9" t="str">
        <f>if('raw 1'!FA40&lt;&gt;"x",if('raw 1'!FA40="OK",'raw 1'!MA40,'raw 1'!FA40),"")</f>
        <v>-</v>
      </c>
      <c r="FD41" s="9" t="str">
        <f>if('raw 1'!FB40&lt;&gt;"x",if('raw 1'!FB40="OK",'raw 1'!MB40,'raw 1'!FB40),"")</f>
        <v>-</v>
      </c>
      <c r="FE41" s="9" t="str">
        <f>if('raw 1'!FC40&lt;&gt;"x",if('raw 1'!FC40="OK",'raw 1'!MC40,'raw 1'!FC40),"")</f>
        <v>-</v>
      </c>
      <c r="FF41" s="9" t="str">
        <f>if('raw 1'!FD40&lt;&gt;"x",if('raw 1'!FD40="OK",'raw 1'!MD40,'raw 1'!FD40),"")</f>
        <v>-</v>
      </c>
      <c r="FG41" s="9" t="str">
        <f>if('raw 1'!FE40&lt;&gt;"x",if('raw 1'!FE40="OK",'raw 1'!ME40,'raw 1'!FE40),"")</f>
        <v>-</v>
      </c>
      <c r="FH41" s="9" t="str">
        <f>if('raw 1'!FF40&lt;&gt;"x",if('raw 1'!FF40="OK",'raw 1'!MF40,'raw 1'!FF40),"")</f>
        <v>-</v>
      </c>
      <c r="FI41" s="9" t="str">
        <f>if('raw 1'!FG40&lt;&gt;"x",if('raw 1'!FG40="OK",'raw 1'!MG40,'raw 1'!FG40),"")</f>
        <v>-</v>
      </c>
      <c r="FJ41" s="9" t="str">
        <f>if('raw 1'!FH40&lt;&gt;"x",if('raw 1'!FH40="OK",'raw 1'!MH40,'raw 1'!FH40),"")</f>
        <v>-</v>
      </c>
      <c r="FK41" s="9" t="str">
        <f>if('raw 1'!FI40&lt;&gt;"x",if('raw 1'!FI40="OK",'raw 1'!MI40,'raw 1'!FI40),"")</f>
        <v>-</v>
      </c>
      <c r="FL41" s="9" t="str">
        <f>if('raw 1'!FJ40&lt;&gt;"x",if('raw 1'!FJ40="OK",'raw 1'!MJ40,'raw 1'!FJ40),"")</f>
        <v>-</v>
      </c>
      <c r="FM41" s="9" t="str">
        <f>if('raw 1'!FK40&lt;&gt;"x",if('raw 1'!FK40="OK",'raw 1'!MK40,'raw 1'!FK40),"")</f>
        <v>-</v>
      </c>
      <c r="FN41" s="9" t="str">
        <f>if('raw 1'!FL40&lt;&gt;"x",if('raw 1'!FL40="OK",'raw 1'!ML40,'raw 1'!FL40),"")</f>
        <v>-</v>
      </c>
      <c r="FO41" s="9" t="str">
        <f>if('raw 1'!FM40&lt;&gt;"x",if('raw 1'!FM40="OK",'raw 1'!MM40,'raw 1'!FM40),"")</f>
        <v>-</v>
      </c>
      <c r="FP41" s="9" t="str">
        <f>if('raw 1'!FN40&lt;&gt;"x",if('raw 1'!FN40="OK",'raw 1'!MN40,'raw 1'!FN40),"")</f>
        <v>-</v>
      </c>
      <c r="FQ41" s="9" t="str">
        <f>if('raw 1'!FO40&lt;&gt;"x",if('raw 1'!FO40="OK",'raw 1'!MO40,'raw 1'!FO40),"")</f>
        <v>-</v>
      </c>
      <c r="FR41" s="9" t="str">
        <f>if('raw 1'!FP40&lt;&gt;"x",if('raw 1'!FP40="OK",'raw 1'!MP40,'raw 1'!FP40),"")</f>
        <v>-</v>
      </c>
      <c r="FS41" s="9" t="str">
        <f>if('raw 1'!FQ40&lt;&gt;"x",if('raw 1'!FQ40="OK",'raw 1'!MQ40,'raw 1'!FQ40),"")</f>
        <v>-</v>
      </c>
      <c r="FT41" s="9" t="str">
        <f>if('raw 1'!FR40&lt;&gt;"x",if('raw 1'!FR40="OK",'raw 1'!MR40,'raw 1'!FR40),"")</f>
        <v>-</v>
      </c>
      <c r="FU41" s="9" t="str">
        <f>if('raw 1'!FS40&lt;&gt;"x",if('raw 1'!FS40="OK",'raw 1'!MS40,'raw 1'!FS40),"")</f>
        <v>-</v>
      </c>
      <c r="FV41" s="9" t="str">
        <f>if('raw 1'!FT40&lt;&gt;"x",if('raw 1'!FT40="OK",'raw 1'!MT40,'raw 1'!FT40),"")</f>
        <v/>
      </c>
      <c r="FW41" s="9" t="str">
        <f>if('raw 1'!FU40&lt;&gt;"x",if('raw 1'!FU40="OK",'raw 1'!MU40,'raw 1'!FU40),"")</f>
        <v>-</v>
      </c>
      <c r="FX41" s="9" t="str">
        <f>if('raw 1'!FV40&lt;&gt;"x",if('raw 1'!FV40="OK",'raw 1'!MV40,'raw 1'!FV40),"")</f>
        <v>-</v>
      </c>
      <c r="FY41" s="9" t="str">
        <f>if('raw 1'!FW40&lt;&gt;"x",if('raw 1'!FW40="OK",'raw 1'!MW40,'raw 1'!FW40),"")</f>
        <v>-</v>
      </c>
      <c r="FZ41" s="9" t="str">
        <f>if('raw 1'!FX40&lt;&gt;"x",if('raw 1'!FX40="OK",'raw 1'!MX40,'raw 1'!FX40),"")</f>
        <v>-</v>
      </c>
      <c r="GA41" s="9" t="str">
        <f>if('raw 1'!FY40&lt;&gt;"x",if('raw 1'!FY40="OK",'raw 1'!MY40,'raw 1'!FY40),"")</f>
        <v>-</v>
      </c>
      <c r="GB41" s="9" t="str">
        <f>if('raw 1'!FZ40&lt;&gt;"x",if('raw 1'!FZ40="OK",'raw 1'!MZ40,'raw 1'!FZ40),"")</f>
        <v>-</v>
      </c>
      <c r="GC41" s="9" t="str">
        <f>if('raw 1'!GA40&lt;&gt;"x",if('raw 1'!GA40="OK",'raw 1'!NA40,'raw 1'!GA40),"")</f>
        <v>-</v>
      </c>
      <c r="GD41" s="9" t="str">
        <f>if('raw 1'!GB40&lt;&gt;"x",if('raw 1'!GB40="OK",'raw 1'!NB40,'raw 1'!GB40),"")</f>
        <v>-</v>
      </c>
      <c r="GE41" s="9" t="str">
        <f>if('raw 1'!GC40&lt;&gt;"x",if('raw 1'!GC40="OK",'raw 1'!NC40,'raw 1'!GC40),"")</f>
        <v>-</v>
      </c>
      <c r="GF41" s="9" t="str">
        <f>if('raw 1'!GD40&lt;&gt;"x",if('raw 1'!GD40="OK",'raw 1'!ND40,'raw 1'!GD40),"")</f>
        <v>-</v>
      </c>
      <c r="GG41" s="9" t="str">
        <f>if('raw 1'!GE40&lt;&gt;"x",if('raw 1'!GE40="OK",'raw 1'!NE40,'raw 1'!GE40),"")</f>
        <v>-</v>
      </c>
      <c r="GH41" s="9" t="str">
        <f>if('raw 1'!GF40&lt;&gt;"x",if('raw 1'!GF40="OK",'raw 1'!NF40,'raw 1'!GF40),"")</f>
        <v>-</v>
      </c>
      <c r="GI41" s="9" t="str">
        <f>if('raw 1'!GG40&lt;&gt;"x",if('raw 1'!GG40="OK",'raw 1'!NG40,'raw 1'!GG40),"")</f>
        <v>-</v>
      </c>
      <c r="GJ41" s="9" t="str">
        <f>if('raw 1'!GH40&lt;&gt;"x",if('raw 1'!GH40="OK",'raw 1'!NH40,'raw 1'!GH40),"")</f>
        <v>-</v>
      </c>
      <c r="GK41" s="9" t="str">
        <f>if('raw 1'!GI40&lt;&gt;"x",if('raw 1'!GI40="OK",'raw 1'!NI40,'raw 1'!GI40),"")</f>
        <v>-</v>
      </c>
      <c r="GL41" s="9" t="str">
        <f>if('raw 1'!GJ40&lt;&gt;"x",if('raw 1'!GJ40="OK",'raw 1'!NJ40,'raw 1'!GJ40),"")</f>
        <v>-</v>
      </c>
      <c r="GM41" s="9" t="str">
        <f>if('raw 1'!GK40&lt;&gt;"x",if('raw 1'!GK40="OK",'raw 1'!NK40,'raw 1'!GK40),"")</f>
        <v>-</v>
      </c>
      <c r="GN41" s="9" t="str">
        <f>if('raw 1'!GL40&lt;&gt;"x",if('raw 1'!GL40="OK",'raw 1'!NL40,'raw 1'!GL40),"")</f>
        <v>-</v>
      </c>
      <c r="GO41" s="9" t="str">
        <f>if('raw 1'!GM40&lt;&gt;"x",if('raw 1'!GM40="OK",'raw 1'!NM40,'raw 1'!GM40),"")</f>
        <v>-</v>
      </c>
      <c r="GP41" s="9" t="str">
        <f>if('raw 1'!GN40&lt;&gt;"x",if('raw 1'!GN40="OK",'raw 1'!NN40,'raw 1'!GN40),"")</f>
        <v>-</v>
      </c>
      <c r="GQ41" s="9" t="str">
        <f>if('raw 1'!GO40&lt;&gt;"x",if('raw 1'!GO40="OK",'raw 1'!NO40,'raw 1'!GO40),"")</f>
        <v>-</v>
      </c>
      <c r="GR41" s="9" t="str">
        <f>if('raw 1'!GP40&lt;&gt;"x",if('raw 1'!GP40="OK",'raw 1'!NP40,'raw 1'!GP40),"")</f>
        <v>-</v>
      </c>
      <c r="GS41" s="9" t="str">
        <f>if('raw 1'!GQ40&lt;&gt;"x",if('raw 1'!GQ40="OK",'raw 1'!NQ40,'raw 1'!GQ40),"")</f>
        <v>-</v>
      </c>
      <c r="GT41" s="9" t="str">
        <f>if('raw 1'!GR40&lt;&gt;"x",if('raw 1'!GR40="OK",'raw 1'!NR40,'raw 1'!GR40),"")</f>
        <v>-</v>
      </c>
      <c r="GU41" s="9" t="str">
        <f>if('raw 1'!GS40&lt;&gt;"x",if('raw 1'!GS40="OK",'raw 1'!NS40,'raw 1'!GS40),"")</f>
        <v/>
      </c>
    </row>
    <row r="42">
      <c r="A42" s="5"/>
      <c r="B42" s="5"/>
      <c r="C42" s="5" t="str">
        <f>if(B42="d","diskv. iz ciklusa",if(B42="d1","diskv. iz kruga",if($E42="ODOBREN",(if(countif(H:H,"="&amp;H42)=1,countif(H:H,"&gt;"&amp;H42)+1,concatenate(countif(H:H,"&gt;"&amp;H42)+1," - ",countif(H:H,"&gt;="&amp;H42)))),empty)))</f>
        <v>38 - 40</v>
      </c>
      <c r="D42" s="6" t="str">
        <f>'raw 1'!B41</f>
        <v>MilosMbeograd</v>
      </c>
      <c r="E42" s="6" t="str">
        <f>'raw 1'!F41</f>
        <v>ODOBREN</v>
      </c>
      <c r="F42" s="6" t="str">
        <f>if($E42="ODOBREN",'raw 1'!C41,"")</f>
        <v>Milos</v>
      </c>
      <c r="G42" s="6" t="str">
        <f>if($E42="ODOBREN",'raw 1'!D41,"")</f>
        <v>Milutinovic</v>
      </c>
      <c r="H42" s="7">
        <f>if($E42="ODOBREN",I42,empty)</f>
        <v>125</v>
      </c>
      <c r="I42" s="7">
        <f>if(B42&lt;&gt;"d",IF(M42 = "A", SUM(R42:T42), SUM(O42:Q42)),empty)</f>
        <v>125</v>
      </c>
      <c r="J42" s="6" t="str">
        <f>if($E42="ODOBREN",'raw 1'!G41,"")</f>
        <v>Zvezdara</v>
      </c>
      <c r="K42" s="6" t="str">
        <f>if($E42="ODOBREN",'raw 1'!H41,"")</f>
        <v>Despot Stefan Lazarević</v>
      </c>
      <c r="L42" s="6" t="str">
        <f>if($E42="ODOBREN",'raw 1'!I41,"")</f>
        <v>OŠ 8.</v>
      </c>
      <c r="M42" s="6" t="str">
        <f>if($E42="ODOBREN",'raw 1'!J41,"")</f>
        <v>B</v>
      </c>
      <c r="N42" s="6" t="str">
        <f>if($E42="ODOBREN",'raw 1'!K42,"")</f>
        <v/>
      </c>
      <c r="O42" s="8">
        <f>'raw 1'!M41</f>
        <v>100</v>
      </c>
      <c r="P42" s="9">
        <f>'raw 1'!N41</f>
        <v>25</v>
      </c>
      <c r="Q42" s="9" t="str">
        <f>'raw 1'!O41</f>
        <v>-</v>
      </c>
      <c r="R42" s="9" t="str">
        <f>'raw 1'!P41</f>
        <v>-</v>
      </c>
      <c r="S42" s="9" t="str">
        <f>'raw 1'!Q41</f>
        <v>-</v>
      </c>
      <c r="T42" s="9" t="str">
        <f>'raw 1'!R41</f>
        <v>-</v>
      </c>
      <c r="U42" s="9" t="str">
        <f>if('raw 1'!S41&lt;&gt;"x",if('raw 1'!S41="OK",'raw 1'!GS41,'raw 1'!S41),"")</f>
        <v/>
      </c>
      <c r="V42" s="9" t="str">
        <f>if('raw 1'!T41&lt;&gt;"x",if('raw 1'!T41="OK",'raw 1'!GT41,'raw 1'!T41),"")</f>
        <v/>
      </c>
      <c r="W42" s="9">
        <f>if('raw 1'!U41&lt;&gt;"x",if('raw 1'!U41="OK",'raw 1'!GU41,'raw 1'!U41),"")</f>
        <v>1</v>
      </c>
      <c r="X42" s="9">
        <f>if('raw 1'!V41&lt;&gt;"x",if('raw 1'!V41="OK",'raw 1'!GV41,'raw 1'!V41),"")</f>
        <v>1</v>
      </c>
      <c r="Y42" s="9">
        <f>if('raw 1'!W41&lt;&gt;"x",if('raw 1'!W41="OK",'raw 1'!GW41,'raw 1'!W41),"")</f>
        <v>1</v>
      </c>
      <c r="Z42" s="9">
        <f>if('raw 1'!X41&lt;&gt;"x",if('raw 1'!X41="OK",'raw 1'!GX41,'raw 1'!X41),"")</f>
        <v>1</v>
      </c>
      <c r="AA42" s="9">
        <f>if('raw 1'!Y41&lt;&gt;"x",if('raw 1'!Y41="OK",'raw 1'!GY41,'raw 1'!Y41),"")</f>
        <v>1</v>
      </c>
      <c r="AB42" s="9">
        <f>if('raw 1'!Z41&lt;&gt;"x",if('raw 1'!Z41="OK",'raw 1'!GZ41,'raw 1'!Z41),"")</f>
        <v>1</v>
      </c>
      <c r="AC42" s="9">
        <f>if('raw 1'!AA41&lt;&gt;"x",if('raw 1'!AA41="OK",'raw 1'!HA41,'raw 1'!AA41),"")</f>
        <v>1</v>
      </c>
      <c r="AD42" s="9">
        <f>if('raw 1'!AB41&lt;&gt;"x",if('raw 1'!AB41="OK",'raw 1'!HB41,'raw 1'!AB41),"")</f>
        <v>1</v>
      </c>
      <c r="AE42" s="9">
        <f>if('raw 1'!AC41&lt;&gt;"x",if('raw 1'!AC41="OK",'raw 1'!HC41,'raw 1'!AC41),"")</f>
        <v>1</v>
      </c>
      <c r="AF42" s="9">
        <f>if('raw 1'!AD41&lt;&gt;"x",if('raw 1'!AD41="OK",'raw 1'!HD41,'raw 1'!AD41),"")</f>
        <v>1</v>
      </c>
      <c r="AG42" s="9">
        <f>if('raw 1'!AE41&lt;&gt;"x",if('raw 1'!AE41="OK",'raw 1'!HE41,'raw 1'!AE41),"")</f>
        <v>1</v>
      </c>
      <c r="AH42" s="9">
        <f>if('raw 1'!AF41&lt;&gt;"x",if('raw 1'!AF41="OK",'raw 1'!HF41,'raw 1'!AF41),"")</f>
        <v>1</v>
      </c>
      <c r="AI42" s="9">
        <f>if('raw 1'!AG41&lt;&gt;"x",if('raw 1'!AG41="OK",'raw 1'!HG41,'raw 1'!AG41),"")</f>
        <v>1</v>
      </c>
      <c r="AJ42" s="9">
        <f>if('raw 1'!AH41&lt;&gt;"x",if('raw 1'!AH41="OK",'raw 1'!HH41,'raw 1'!AH41),"")</f>
        <v>1</v>
      </c>
      <c r="AK42" s="9">
        <f>if('raw 1'!AI41&lt;&gt;"x",if('raw 1'!AI41="OK",'raw 1'!HI41,'raw 1'!AI41),"")</f>
        <v>1</v>
      </c>
      <c r="AL42" s="9">
        <f>if('raw 1'!AJ41&lt;&gt;"x",if('raw 1'!AJ41="OK",'raw 1'!HJ41,'raw 1'!AJ41),"")</f>
        <v>1</v>
      </c>
      <c r="AM42" s="9">
        <f>if('raw 1'!AK41&lt;&gt;"x",if('raw 1'!AK41="OK",'raw 1'!HK41,'raw 1'!AK41),"")</f>
        <v>1</v>
      </c>
      <c r="AN42" s="9">
        <f>if('raw 1'!AL41&lt;&gt;"x",if('raw 1'!AL41="OK",'raw 1'!HL41,'raw 1'!AL41),"")</f>
        <v>1</v>
      </c>
      <c r="AO42" s="9">
        <f>if('raw 1'!AM41&lt;&gt;"x",if('raw 1'!AM41="OK",'raw 1'!HM41,'raw 1'!AM41),"")</f>
        <v>1</v>
      </c>
      <c r="AP42" s="9">
        <f>if('raw 1'!AN41&lt;&gt;"x",if('raw 1'!AN41="OK",'raw 1'!HN41,'raw 1'!AN41),"")</f>
        <v>1</v>
      </c>
      <c r="AQ42" s="9">
        <f>if('raw 1'!AO41&lt;&gt;"x",if('raw 1'!AO41="OK",'raw 1'!HO41,'raw 1'!AO41),"")</f>
        <v>1</v>
      </c>
      <c r="AR42" s="9">
        <f>if('raw 1'!AP41&lt;&gt;"x",if('raw 1'!AP41="OK",'raw 1'!HP41,'raw 1'!AP41),"")</f>
        <v>1</v>
      </c>
      <c r="AS42" s="9">
        <f>if('raw 1'!AQ41&lt;&gt;"x",if('raw 1'!AQ41="OK",'raw 1'!HQ41,'raw 1'!AQ41),"")</f>
        <v>1</v>
      </c>
      <c r="AT42" s="9">
        <f>if('raw 1'!AR41&lt;&gt;"x",if('raw 1'!AR41="OK",'raw 1'!HR41,'raw 1'!AR41),"")</f>
        <v>1</v>
      </c>
      <c r="AU42" s="9">
        <f>if('raw 1'!AS41&lt;&gt;"x",if('raw 1'!AS41="OK",'raw 1'!HS41,'raw 1'!AS41),"")</f>
        <v>1</v>
      </c>
      <c r="AV42" s="9">
        <f>if('raw 1'!AT41&lt;&gt;"x",if('raw 1'!AT41="OK",'raw 1'!HT41,'raw 1'!AT41),"")</f>
        <v>1</v>
      </c>
      <c r="AW42" s="9">
        <f>if('raw 1'!AU41&lt;&gt;"x",if('raw 1'!AU41="OK",'raw 1'!HU41,'raw 1'!AU41),"")</f>
        <v>1</v>
      </c>
      <c r="AX42" s="9">
        <f>if('raw 1'!AV41&lt;&gt;"x",if('raw 1'!AV41="OK",'raw 1'!HV41,'raw 1'!AV41),"")</f>
        <v>1</v>
      </c>
      <c r="AY42" s="9">
        <f>if('raw 1'!AW41&lt;&gt;"x",if('raw 1'!AW41="OK",'raw 1'!HW41,'raw 1'!AW41),"")</f>
        <v>1</v>
      </c>
      <c r="AZ42" s="9">
        <f>if('raw 1'!AX41&lt;&gt;"x",if('raw 1'!AX41="OK",'raw 1'!HX41,'raw 1'!AX41),"")</f>
        <v>1</v>
      </c>
      <c r="BA42" s="9">
        <f>if('raw 1'!AY41&lt;&gt;"x",if('raw 1'!AY41="OK",'raw 1'!HY41,'raw 1'!AY41),"")</f>
        <v>1</v>
      </c>
      <c r="BB42" s="9">
        <f>if('raw 1'!AZ41&lt;&gt;"x",if('raw 1'!AZ41="OK",'raw 1'!HZ41,'raw 1'!AZ41),"")</f>
        <v>1</v>
      </c>
      <c r="BC42" s="9">
        <f>if('raw 1'!BA41&lt;&gt;"x",if('raw 1'!BA41="OK",'raw 1'!IA41,'raw 1'!BA41),"")</f>
        <v>1</v>
      </c>
      <c r="BD42" s="9">
        <f>if('raw 1'!BB41&lt;&gt;"x",if('raw 1'!BB41="OK",'raw 1'!IB41,'raw 1'!BB41),"")</f>
        <v>1</v>
      </c>
      <c r="BE42" s="9">
        <f>if('raw 1'!BC41&lt;&gt;"x",if('raw 1'!BC41="OK",'raw 1'!IC41,'raw 1'!BC41),"")</f>
        <v>1</v>
      </c>
      <c r="BF42" s="9">
        <f>if('raw 1'!BD41&lt;&gt;"x",if('raw 1'!BD41="OK",'raw 1'!ID41,'raw 1'!BD41),"")</f>
        <v>1</v>
      </c>
      <c r="BG42" s="9">
        <f>if('raw 1'!BE41&lt;&gt;"x",if('raw 1'!BE41="OK",'raw 1'!IE41,'raw 1'!BE41),"")</f>
        <v>1</v>
      </c>
      <c r="BH42" s="9">
        <f>if('raw 1'!BF41&lt;&gt;"x",if('raw 1'!BF41="OK",'raw 1'!IF41,'raw 1'!BF41),"")</f>
        <v>1</v>
      </c>
      <c r="BI42" s="9">
        <f>if('raw 1'!BG41&lt;&gt;"x",if('raw 1'!BG41="OK",'raw 1'!IG41,'raw 1'!BG41),"")</f>
        <v>1</v>
      </c>
      <c r="BJ42" s="9">
        <f>if('raw 1'!BH41&lt;&gt;"x",if('raw 1'!BH41="OK",'raw 1'!IH41,'raw 1'!BH41),"")</f>
        <v>1</v>
      </c>
      <c r="BK42" s="9">
        <f>if('raw 1'!BI41&lt;&gt;"x",if('raw 1'!BI41="OK",'raw 1'!II41,'raw 1'!BI41),"")</f>
        <v>1</v>
      </c>
      <c r="BL42" s="9">
        <f>if('raw 1'!BJ41&lt;&gt;"x",if('raw 1'!BJ41="OK",'raw 1'!IJ41,'raw 1'!BJ41),"")</f>
        <v>1</v>
      </c>
      <c r="BM42" s="9" t="str">
        <f>if('raw 1'!BK41&lt;&gt;"x",if('raw 1'!BK41="OK",'raw 1'!IK41,'raw 1'!BK41),"")</f>
        <v/>
      </c>
      <c r="BN42" s="9">
        <f>if('raw 1'!BL41&lt;&gt;"x",if('raw 1'!BL41="OK",'raw 1'!IL41,'raw 1'!BL41),"")</f>
        <v>1</v>
      </c>
      <c r="BO42" s="9">
        <f>if('raw 1'!BM41&lt;&gt;"x",if('raw 1'!BM41="OK",'raw 1'!IM41,'raw 1'!BM41),"")</f>
        <v>1</v>
      </c>
      <c r="BP42" s="9">
        <f>if('raw 1'!BN41&lt;&gt;"x",if('raw 1'!BN41="OK",'raw 1'!IN41,'raw 1'!BN41),"")</f>
        <v>1</v>
      </c>
      <c r="BQ42" s="9">
        <f>if('raw 1'!BO41&lt;&gt;"x",if('raw 1'!BO41="OK",'raw 1'!IO41,'raw 1'!BO41),"")</f>
        <v>1</v>
      </c>
      <c r="BR42" s="9">
        <f>if('raw 1'!BP41&lt;&gt;"x",if('raw 1'!BP41="OK",'raw 1'!IP41,'raw 1'!BP41),"")</f>
        <v>1</v>
      </c>
      <c r="BS42" s="9">
        <f>if('raw 1'!BQ41&lt;&gt;"x",if('raw 1'!BQ41="OK",'raw 1'!IQ41,'raw 1'!BQ41),"")</f>
        <v>1</v>
      </c>
      <c r="BT42" s="9">
        <f>if('raw 1'!BR41&lt;&gt;"x",if('raw 1'!BR41="OK",'raw 1'!IR41,'raw 1'!BR41),"")</f>
        <v>1</v>
      </c>
      <c r="BU42" s="9">
        <f>if('raw 1'!BS41&lt;&gt;"x",if('raw 1'!BS41="OK",'raw 1'!IS41,'raw 1'!BS41),"")</f>
        <v>1</v>
      </c>
      <c r="BV42" s="9">
        <f>if('raw 1'!BT41&lt;&gt;"x",if('raw 1'!BT41="OK",'raw 1'!IT41,'raw 1'!BT41),"")</f>
        <v>1</v>
      </c>
      <c r="BW42" s="9">
        <f>if('raw 1'!BU41&lt;&gt;"x",if('raw 1'!BU41="OK",'raw 1'!IU41,'raw 1'!BU41),"")</f>
        <v>1</v>
      </c>
      <c r="BX42" s="9">
        <f>if('raw 1'!BV41&lt;&gt;"x",if('raw 1'!BV41="OK",'raw 1'!IV41,'raw 1'!BV41),"")</f>
        <v>1</v>
      </c>
      <c r="BY42" s="9">
        <f>if('raw 1'!BW41&lt;&gt;"x",if('raw 1'!BW41="OK",'raw 1'!IW41,'raw 1'!BW41),"")</f>
        <v>1</v>
      </c>
      <c r="BZ42" s="9">
        <f>if('raw 1'!BX41&lt;&gt;"x",if('raw 1'!BX41="OK",'raw 1'!IX41,'raw 1'!BX41),"")</f>
        <v>1</v>
      </c>
      <c r="CA42" s="9">
        <f>if('raw 1'!BY41&lt;&gt;"x",if('raw 1'!BY41="OK",'raw 1'!IY41,'raw 1'!BY41),"")</f>
        <v>1</v>
      </c>
      <c r="CB42" s="9" t="str">
        <f>if('raw 1'!BZ41&lt;&gt;"x",if('raw 1'!BZ41="OK",'raw 1'!IZ41,'raw 1'!BZ41),"")</f>
        <v>WA</v>
      </c>
      <c r="CC42" s="9" t="str">
        <f>if('raw 1'!CA41&lt;&gt;"x",if('raw 1'!CA41="OK",'raw 1'!JA41,'raw 1'!CA41),"")</f>
        <v>WA</v>
      </c>
      <c r="CD42" s="9" t="str">
        <f>if('raw 1'!CB41&lt;&gt;"x",if('raw 1'!CB41="OK",'raw 1'!JB41,'raw 1'!CB41),"")</f>
        <v>WA</v>
      </c>
      <c r="CE42" s="9" t="str">
        <f>if('raw 1'!CC41&lt;&gt;"x",if('raw 1'!CC41="OK",'raw 1'!JC41,'raw 1'!CC41),"")</f>
        <v>WA</v>
      </c>
      <c r="CF42" s="9" t="str">
        <f>if('raw 1'!CD41&lt;&gt;"x",if('raw 1'!CD41="OK",'raw 1'!JD41,'raw 1'!CD41),"")</f>
        <v>WA</v>
      </c>
      <c r="CG42" s="9" t="str">
        <f>if('raw 1'!CE41&lt;&gt;"x",if('raw 1'!CE41="OK",'raw 1'!JE41,'raw 1'!CE41),"")</f>
        <v>WA</v>
      </c>
      <c r="CH42" s="9" t="str">
        <f>if('raw 1'!CF41&lt;&gt;"x",if('raw 1'!CF41="OK",'raw 1'!JF41,'raw 1'!CF41),"")</f>
        <v>WA</v>
      </c>
      <c r="CI42" s="9" t="str">
        <f>if('raw 1'!CG41&lt;&gt;"x",if('raw 1'!CG41="OK",'raw 1'!JG41,'raw 1'!CG41),"")</f>
        <v>WA</v>
      </c>
      <c r="CJ42" s="9" t="str">
        <f>if('raw 1'!CH41&lt;&gt;"x",if('raw 1'!CH41="OK",'raw 1'!JH41,'raw 1'!CH41),"")</f>
        <v>WA</v>
      </c>
      <c r="CK42" s="9" t="str">
        <f>if('raw 1'!CI41&lt;&gt;"x",if('raw 1'!CI41="OK",'raw 1'!JI41,'raw 1'!CI41),"")</f>
        <v>WA</v>
      </c>
      <c r="CL42" s="9" t="str">
        <f>if('raw 1'!CJ41&lt;&gt;"x",if('raw 1'!CJ41="OK",'raw 1'!JJ41,'raw 1'!CJ41),"")</f>
        <v>WA</v>
      </c>
      <c r="CM42" s="9" t="str">
        <f>if('raw 1'!CK41&lt;&gt;"x",if('raw 1'!CK41="OK",'raw 1'!JK41,'raw 1'!CK41),"")</f>
        <v>WA</v>
      </c>
      <c r="CN42" s="9" t="str">
        <f>if('raw 1'!CL41&lt;&gt;"x",if('raw 1'!CL41="OK",'raw 1'!JL41,'raw 1'!CL41),"")</f>
        <v>WA</v>
      </c>
      <c r="CO42" s="9" t="str">
        <f>if('raw 1'!CM41&lt;&gt;"x",if('raw 1'!CM41="OK",'raw 1'!JM41,'raw 1'!CM41),"")</f>
        <v>WA</v>
      </c>
      <c r="CP42" s="9" t="str">
        <f>if('raw 1'!CN41&lt;&gt;"x",if('raw 1'!CN41="OK",'raw 1'!JN41,'raw 1'!CN41),"")</f>
        <v>WA</v>
      </c>
      <c r="CQ42" s="9" t="str">
        <f>if('raw 1'!CO41&lt;&gt;"x",if('raw 1'!CO41="OK",'raw 1'!JO41,'raw 1'!CO41),"")</f>
        <v>WA</v>
      </c>
      <c r="CR42" s="9" t="str">
        <f>if('raw 1'!CP41&lt;&gt;"x",if('raw 1'!CP41="OK",'raw 1'!JP41,'raw 1'!CP41),"")</f>
        <v>WA</v>
      </c>
      <c r="CS42" s="9">
        <f>if('raw 1'!CQ41&lt;&gt;"x",if('raw 1'!CQ41="OK",'raw 1'!JQ41,'raw 1'!CQ41),"")</f>
        <v>1</v>
      </c>
      <c r="CT42" s="9" t="str">
        <f>if('raw 1'!CR41&lt;&gt;"x",if('raw 1'!CR41="OK",'raw 1'!JR41,'raw 1'!CR41),"")</f>
        <v>WA</v>
      </c>
      <c r="CU42" s="9" t="str">
        <f>if('raw 1'!CS41&lt;&gt;"x",if('raw 1'!CS41="OK",'raw 1'!JS41,'raw 1'!CS41),"")</f>
        <v/>
      </c>
      <c r="CV42" s="9" t="str">
        <f>if('raw 1'!CT41&lt;&gt;"x",if('raw 1'!CT41="OK",'raw 1'!JT41,'raw 1'!CT41),"")</f>
        <v>-</v>
      </c>
      <c r="CW42" s="9" t="str">
        <f>if('raw 1'!CU41&lt;&gt;"x",if('raw 1'!CU41="OK",'raw 1'!JU41,'raw 1'!CU41),"")</f>
        <v>-</v>
      </c>
      <c r="CX42" s="9" t="str">
        <f>if('raw 1'!CV41&lt;&gt;"x",if('raw 1'!CV41="OK",'raw 1'!JV41,'raw 1'!CV41),"")</f>
        <v>-</v>
      </c>
      <c r="CY42" s="9" t="str">
        <f>if('raw 1'!CW41&lt;&gt;"x",if('raw 1'!CW41="OK",'raw 1'!JW41,'raw 1'!CW41),"")</f>
        <v>-</v>
      </c>
      <c r="CZ42" s="9" t="str">
        <f>if('raw 1'!CX41&lt;&gt;"x",if('raw 1'!CX41="OK",'raw 1'!JX41,'raw 1'!CX41),"")</f>
        <v>-</v>
      </c>
      <c r="DA42" s="9" t="str">
        <f>if('raw 1'!CY41&lt;&gt;"x",if('raw 1'!CY41="OK",'raw 1'!JY41,'raw 1'!CY41),"")</f>
        <v>-</v>
      </c>
      <c r="DB42" s="9" t="str">
        <f>if('raw 1'!CZ41&lt;&gt;"x",if('raw 1'!CZ41="OK",'raw 1'!JZ41,'raw 1'!CZ41),"")</f>
        <v>-</v>
      </c>
      <c r="DC42" s="9" t="str">
        <f>if('raw 1'!DA41&lt;&gt;"x",if('raw 1'!DA41="OK",'raw 1'!KA41,'raw 1'!DA41),"")</f>
        <v>-</v>
      </c>
      <c r="DD42" s="9" t="str">
        <f>if('raw 1'!DB41&lt;&gt;"x",if('raw 1'!DB41="OK",'raw 1'!KB41,'raw 1'!DB41),"")</f>
        <v>-</v>
      </c>
      <c r="DE42" s="9" t="str">
        <f>if('raw 1'!DC41&lt;&gt;"x",if('raw 1'!DC41="OK",'raw 1'!KC41,'raw 1'!DC41),"")</f>
        <v>-</v>
      </c>
      <c r="DF42" s="9" t="str">
        <f>if('raw 1'!DD41&lt;&gt;"x",if('raw 1'!DD41="OK",'raw 1'!KD41,'raw 1'!DD41),"")</f>
        <v>-</v>
      </c>
      <c r="DG42" s="9" t="str">
        <f>if('raw 1'!DE41&lt;&gt;"x",if('raw 1'!DE41="OK",'raw 1'!KE41,'raw 1'!DE41),"")</f>
        <v>-</v>
      </c>
      <c r="DH42" s="9" t="str">
        <f>if('raw 1'!DF41&lt;&gt;"x",if('raw 1'!DF41="OK",'raw 1'!KF41,'raw 1'!DF41),"")</f>
        <v>-</v>
      </c>
      <c r="DI42" s="9" t="str">
        <f>if('raw 1'!DG41&lt;&gt;"x",if('raw 1'!DG41="OK",'raw 1'!KG41,'raw 1'!DG41),"")</f>
        <v>-</v>
      </c>
      <c r="DJ42" s="9" t="str">
        <f>if('raw 1'!DH41&lt;&gt;"x",if('raw 1'!DH41="OK",'raw 1'!KH41,'raw 1'!DH41),"")</f>
        <v>-</v>
      </c>
      <c r="DK42" s="9" t="str">
        <f>if('raw 1'!DI41&lt;&gt;"x",if('raw 1'!DI41="OK",'raw 1'!KI41,'raw 1'!DI41),"")</f>
        <v>-</v>
      </c>
      <c r="DL42" s="9" t="str">
        <f>if('raw 1'!DJ41&lt;&gt;"x",if('raw 1'!DJ41="OK",'raw 1'!KJ41,'raw 1'!DJ41),"")</f>
        <v>-</v>
      </c>
      <c r="DM42" s="9" t="str">
        <f>if('raw 1'!DK41&lt;&gt;"x",if('raw 1'!DK41="OK",'raw 1'!KK41,'raw 1'!DK41),"")</f>
        <v>-</v>
      </c>
      <c r="DN42" s="9" t="str">
        <f>if('raw 1'!DL41&lt;&gt;"x",if('raw 1'!DL41="OK",'raw 1'!KL41,'raw 1'!DL41),"")</f>
        <v>-</v>
      </c>
      <c r="DO42" s="9" t="str">
        <f>if('raw 1'!DM41&lt;&gt;"x",if('raw 1'!DM41="OK",'raw 1'!KM41,'raw 1'!DM41),"")</f>
        <v>-</v>
      </c>
      <c r="DP42" s="9" t="str">
        <f>if('raw 1'!DN41&lt;&gt;"x",if('raw 1'!DN41="OK",'raw 1'!KN41,'raw 1'!DN41),"")</f>
        <v>-</v>
      </c>
      <c r="DQ42" s="9" t="str">
        <f>if('raw 1'!DO41&lt;&gt;"x",if('raw 1'!DO41="OK",'raw 1'!KO41,'raw 1'!DO41),"")</f>
        <v>-</v>
      </c>
      <c r="DR42" s="9" t="str">
        <f>if('raw 1'!DP41&lt;&gt;"x",if('raw 1'!DP41="OK",'raw 1'!KP41,'raw 1'!DP41),"")</f>
        <v>-</v>
      </c>
      <c r="DS42" s="9" t="str">
        <f>if('raw 1'!DQ41&lt;&gt;"x",if('raw 1'!DQ41="OK",'raw 1'!KQ41,'raw 1'!DQ41),"")</f>
        <v>-</v>
      </c>
      <c r="DT42" s="9" t="str">
        <f>if('raw 1'!DR41&lt;&gt;"x",if('raw 1'!DR41="OK",'raw 1'!KR41,'raw 1'!DR41),"")</f>
        <v>-</v>
      </c>
      <c r="DU42" s="9" t="str">
        <f>if('raw 1'!DS41&lt;&gt;"x",if('raw 1'!DS41="OK",'raw 1'!KS41,'raw 1'!DS41),"")</f>
        <v>-</v>
      </c>
      <c r="DV42" s="9" t="str">
        <f>if('raw 1'!DT41&lt;&gt;"x",if('raw 1'!DT41="OK",'raw 1'!KT41,'raw 1'!DT41),"")</f>
        <v>-</v>
      </c>
      <c r="DW42" s="9" t="str">
        <f>if('raw 1'!DU41&lt;&gt;"x",if('raw 1'!DU41="OK",'raw 1'!KU41,'raw 1'!DU41),"")</f>
        <v>-</v>
      </c>
      <c r="DX42" s="9" t="str">
        <f>if('raw 1'!DV41&lt;&gt;"x",if('raw 1'!DV41="OK",'raw 1'!KV41,'raw 1'!DV41),"")</f>
        <v>-</v>
      </c>
      <c r="DY42" s="9" t="str">
        <f>if('raw 1'!DW41&lt;&gt;"x",if('raw 1'!DW41="OK",'raw 1'!KW41,'raw 1'!DW41),"")</f>
        <v>-</v>
      </c>
      <c r="DZ42" s="9" t="str">
        <f>if('raw 1'!DX41&lt;&gt;"x",if('raw 1'!DX41="OK",'raw 1'!KX41,'raw 1'!DX41),"")</f>
        <v>-</v>
      </c>
      <c r="EA42" s="9" t="str">
        <f>if('raw 1'!DY41&lt;&gt;"x",if('raw 1'!DY41="OK",'raw 1'!KY41,'raw 1'!DY41),"")</f>
        <v>-</v>
      </c>
      <c r="EB42" s="9" t="str">
        <f>if('raw 1'!DZ41&lt;&gt;"x",if('raw 1'!DZ41="OK",'raw 1'!KZ41,'raw 1'!DZ41),"")</f>
        <v/>
      </c>
      <c r="EC42" s="9" t="str">
        <f>if('raw 1'!EA41&lt;&gt;"x",if('raw 1'!EA41="OK",'raw 1'!LA41,'raw 1'!EA41),"")</f>
        <v>-</v>
      </c>
      <c r="ED42" s="9" t="str">
        <f>if('raw 1'!EB41&lt;&gt;"x",if('raw 1'!EB41="OK",'raw 1'!LB41,'raw 1'!EB41),"")</f>
        <v>-</v>
      </c>
      <c r="EE42" s="9" t="str">
        <f>if('raw 1'!EC41&lt;&gt;"x",if('raw 1'!EC41="OK",'raw 1'!LC41,'raw 1'!EC41),"")</f>
        <v>-</v>
      </c>
      <c r="EF42" s="9" t="str">
        <f>if('raw 1'!ED41&lt;&gt;"x",if('raw 1'!ED41="OK",'raw 1'!LD41,'raw 1'!ED41),"")</f>
        <v>-</v>
      </c>
      <c r="EG42" s="9" t="str">
        <f>if('raw 1'!EE41&lt;&gt;"x",if('raw 1'!EE41="OK",'raw 1'!LE41,'raw 1'!EE41),"")</f>
        <v>-</v>
      </c>
      <c r="EH42" s="9" t="str">
        <f>if('raw 1'!EF41&lt;&gt;"x",if('raw 1'!EF41="OK",'raw 1'!LF41,'raw 1'!EF41),"")</f>
        <v>-</v>
      </c>
      <c r="EI42" s="9" t="str">
        <f>if('raw 1'!EG41&lt;&gt;"x",if('raw 1'!EG41="OK",'raw 1'!LG41,'raw 1'!EG41),"")</f>
        <v>-</v>
      </c>
      <c r="EJ42" s="9" t="str">
        <f>if('raw 1'!EH41&lt;&gt;"x",if('raw 1'!EH41="OK",'raw 1'!LH41,'raw 1'!EH41),"")</f>
        <v>-</v>
      </c>
      <c r="EK42" s="9" t="str">
        <f>if('raw 1'!EI41&lt;&gt;"x",if('raw 1'!EI41="OK",'raw 1'!LI41,'raw 1'!EI41),"")</f>
        <v>-</v>
      </c>
      <c r="EL42" s="9" t="str">
        <f>if('raw 1'!EJ41&lt;&gt;"x",if('raw 1'!EJ41="OK",'raw 1'!LJ41,'raw 1'!EJ41),"")</f>
        <v>-</v>
      </c>
      <c r="EM42" s="9" t="str">
        <f>if('raw 1'!EK41&lt;&gt;"x",if('raw 1'!EK41="OK",'raw 1'!LK41,'raw 1'!EK41),"")</f>
        <v>-</v>
      </c>
      <c r="EN42" s="9" t="str">
        <f>if('raw 1'!EL41&lt;&gt;"x",if('raw 1'!EL41="OK",'raw 1'!LL41,'raw 1'!EL41),"")</f>
        <v>-</v>
      </c>
      <c r="EO42" s="9" t="str">
        <f>if('raw 1'!EM41&lt;&gt;"x",if('raw 1'!EM41="OK",'raw 1'!LM41,'raw 1'!EM41),"")</f>
        <v>-</v>
      </c>
      <c r="EP42" s="9" t="str">
        <f>if('raw 1'!EN41&lt;&gt;"x",if('raw 1'!EN41="OK",'raw 1'!LN41,'raw 1'!EN41),"")</f>
        <v>-</v>
      </c>
      <c r="EQ42" s="9" t="str">
        <f>if('raw 1'!EO41&lt;&gt;"x",if('raw 1'!EO41="OK",'raw 1'!LO41,'raw 1'!EO41),"")</f>
        <v>-</v>
      </c>
      <c r="ER42" s="9" t="str">
        <f>if('raw 1'!EP41&lt;&gt;"x",if('raw 1'!EP41="OK",'raw 1'!LP41,'raw 1'!EP41),"")</f>
        <v>-</v>
      </c>
      <c r="ES42" s="9" t="str">
        <f>if('raw 1'!EQ41&lt;&gt;"x",if('raw 1'!EQ41="OK",'raw 1'!LQ41,'raw 1'!EQ41),"")</f>
        <v/>
      </c>
      <c r="ET42" s="9" t="str">
        <f>if('raw 1'!ER41&lt;&gt;"x",if('raw 1'!ER41="OK",'raw 1'!LR41,'raw 1'!ER41),"")</f>
        <v>-</v>
      </c>
      <c r="EU42" s="9" t="str">
        <f>if('raw 1'!ES41&lt;&gt;"x",if('raw 1'!ES41="OK",'raw 1'!LS41,'raw 1'!ES41),"")</f>
        <v>-</v>
      </c>
      <c r="EV42" s="9" t="str">
        <f>if('raw 1'!ET41&lt;&gt;"x",if('raw 1'!ET41="OK",'raw 1'!LT41,'raw 1'!ET41),"")</f>
        <v>-</v>
      </c>
      <c r="EW42" s="9" t="str">
        <f>if('raw 1'!EU41&lt;&gt;"x",if('raw 1'!EU41="OK",'raw 1'!LU41,'raw 1'!EU41),"")</f>
        <v>-</v>
      </c>
      <c r="EX42" s="9" t="str">
        <f>if('raw 1'!EV41&lt;&gt;"x",if('raw 1'!EV41="OK",'raw 1'!LV41,'raw 1'!EV41),"")</f>
        <v>-</v>
      </c>
      <c r="EY42" s="9" t="str">
        <f>if('raw 1'!EW41&lt;&gt;"x",if('raw 1'!EW41="OK",'raw 1'!LW41,'raw 1'!EW41),"")</f>
        <v>-</v>
      </c>
      <c r="EZ42" s="9" t="str">
        <f>if('raw 1'!EX41&lt;&gt;"x",if('raw 1'!EX41="OK",'raw 1'!LX41,'raw 1'!EX41),"")</f>
        <v>-</v>
      </c>
      <c r="FA42" s="9" t="str">
        <f>if('raw 1'!EY41&lt;&gt;"x",if('raw 1'!EY41="OK",'raw 1'!LY41,'raw 1'!EY41),"")</f>
        <v>-</v>
      </c>
      <c r="FB42" s="9" t="str">
        <f>if('raw 1'!EZ41&lt;&gt;"x",if('raw 1'!EZ41="OK",'raw 1'!LZ41,'raw 1'!EZ41),"")</f>
        <v>-</v>
      </c>
      <c r="FC42" s="9" t="str">
        <f>if('raw 1'!FA41&lt;&gt;"x",if('raw 1'!FA41="OK",'raw 1'!MA41,'raw 1'!FA41),"")</f>
        <v>-</v>
      </c>
      <c r="FD42" s="9" t="str">
        <f>if('raw 1'!FB41&lt;&gt;"x",if('raw 1'!FB41="OK",'raw 1'!MB41,'raw 1'!FB41),"")</f>
        <v>-</v>
      </c>
      <c r="FE42" s="9" t="str">
        <f>if('raw 1'!FC41&lt;&gt;"x",if('raw 1'!FC41="OK",'raw 1'!MC41,'raw 1'!FC41),"")</f>
        <v>-</v>
      </c>
      <c r="FF42" s="9" t="str">
        <f>if('raw 1'!FD41&lt;&gt;"x",if('raw 1'!FD41="OK",'raw 1'!MD41,'raw 1'!FD41),"")</f>
        <v>-</v>
      </c>
      <c r="FG42" s="9" t="str">
        <f>if('raw 1'!FE41&lt;&gt;"x",if('raw 1'!FE41="OK",'raw 1'!ME41,'raw 1'!FE41),"")</f>
        <v>-</v>
      </c>
      <c r="FH42" s="9" t="str">
        <f>if('raw 1'!FF41&lt;&gt;"x",if('raw 1'!FF41="OK",'raw 1'!MF41,'raw 1'!FF41),"")</f>
        <v>-</v>
      </c>
      <c r="FI42" s="9" t="str">
        <f>if('raw 1'!FG41&lt;&gt;"x",if('raw 1'!FG41="OK",'raw 1'!MG41,'raw 1'!FG41),"")</f>
        <v>-</v>
      </c>
      <c r="FJ42" s="9" t="str">
        <f>if('raw 1'!FH41&lt;&gt;"x",if('raw 1'!FH41="OK",'raw 1'!MH41,'raw 1'!FH41),"")</f>
        <v>-</v>
      </c>
      <c r="FK42" s="9" t="str">
        <f>if('raw 1'!FI41&lt;&gt;"x",if('raw 1'!FI41="OK",'raw 1'!MI41,'raw 1'!FI41),"")</f>
        <v>-</v>
      </c>
      <c r="FL42" s="9" t="str">
        <f>if('raw 1'!FJ41&lt;&gt;"x",if('raw 1'!FJ41="OK",'raw 1'!MJ41,'raw 1'!FJ41),"")</f>
        <v>-</v>
      </c>
      <c r="FM42" s="9" t="str">
        <f>if('raw 1'!FK41&lt;&gt;"x",if('raw 1'!FK41="OK",'raw 1'!MK41,'raw 1'!FK41),"")</f>
        <v>-</v>
      </c>
      <c r="FN42" s="9" t="str">
        <f>if('raw 1'!FL41&lt;&gt;"x",if('raw 1'!FL41="OK",'raw 1'!ML41,'raw 1'!FL41),"")</f>
        <v>-</v>
      </c>
      <c r="FO42" s="9" t="str">
        <f>if('raw 1'!FM41&lt;&gt;"x",if('raw 1'!FM41="OK",'raw 1'!MM41,'raw 1'!FM41),"")</f>
        <v>-</v>
      </c>
      <c r="FP42" s="9" t="str">
        <f>if('raw 1'!FN41&lt;&gt;"x",if('raw 1'!FN41="OK",'raw 1'!MN41,'raw 1'!FN41),"")</f>
        <v>-</v>
      </c>
      <c r="FQ42" s="9" t="str">
        <f>if('raw 1'!FO41&lt;&gt;"x",if('raw 1'!FO41="OK",'raw 1'!MO41,'raw 1'!FO41),"")</f>
        <v>-</v>
      </c>
      <c r="FR42" s="9" t="str">
        <f>if('raw 1'!FP41&lt;&gt;"x",if('raw 1'!FP41="OK",'raw 1'!MP41,'raw 1'!FP41),"")</f>
        <v>-</v>
      </c>
      <c r="FS42" s="9" t="str">
        <f>if('raw 1'!FQ41&lt;&gt;"x",if('raw 1'!FQ41="OK",'raw 1'!MQ41,'raw 1'!FQ41),"")</f>
        <v>-</v>
      </c>
      <c r="FT42" s="9" t="str">
        <f>if('raw 1'!FR41&lt;&gt;"x",if('raw 1'!FR41="OK",'raw 1'!MR41,'raw 1'!FR41),"")</f>
        <v>-</v>
      </c>
      <c r="FU42" s="9" t="str">
        <f>if('raw 1'!FS41&lt;&gt;"x",if('raw 1'!FS41="OK",'raw 1'!MS41,'raw 1'!FS41),"")</f>
        <v>-</v>
      </c>
      <c r="FV42" s="9" t="str">
        <f>if('raw 1'!FT41&lt;&gt;"x",if('raw 1'!FT41="OK",'raw 1'!MT41,'raw 1'!FT41),"")</f>
        <v/>
      </c>
      <c r="FW42" s="9" t="str">
        <f>if('raw 1'!FU41&lt;&gt;"x",if('raw 1'!FU41="OK",'raw 1'!MU41,'raw 1'!FU41),"")</f>
        <v>-</v>
      </c>
      <c r="FX42" s="9" t="str">
        <f>if('raw 1'!FV41&lt;&gt;"x",if('raw 1'!FV41="OK",'raw 1'!MV41,'raw 1'!FV41),"")</f>
        <v>-</v>
      </c>
      <c r="FY42" s="9" t="str">
        <f>if('raw 1'!FW41&lt;&gt;"x",if('raw 1'!FW41="OK",'raw 1'!MW41,'raw 1'!FW41),"")</f>
        <v>-</v>
      </c>
      <c r="FZ42" s="9" t="str">
        <f>if('raw 1'!FX41&lt;&gt;"x",if('raw 1'!FX41="OK",'raw 1'!MX41,'raw 1'!FX41),"")</f>
        <v>-</v>
      </c>
      <c r="GA42" s="9" t="str">
        <f>if('raw 1'!FY41&lt;&gt;"x",if('raw 1'!FY41="OK",'raw 1'!MY41,'raw 1'!FY41),"")</f>
        <v>-</v>
      </c>
      <c r="GB42" s="9" t="str">
        <f>if('raw 1'!FZ41&lt;&gt;"x",if('raw 1'!FZ41="OK",'raw 1'!MZ41,'raw 1'!FZ41),"")</f>
        <v>-</v>
      </c>
      <c r="GC42" s="9" t="str">
        <f>if('raw 1'!GA41&lt;&gt;"x",if('raw 1'!GA41="OK",'raw 1'!NA41,'raw 1'!GA41),"")</f>
        <v>-</v>
      </c>
      <c r="GD42" s="9" t="str">
        <f>if('raw 1'!GB41&lt;&gt;"x",if('raw 1'!GB41="OK",'raw 1'!NB41,'raw 1'!GB41),"")</f>
        <v>-</v>
      </c>
      <c r="GE42" s="9" t="str">
        <f>if('raw 1'!GC41&lt;&gt;"x",if('raw 1'!GC41="OK",'raw 1'!NC41,'raw 1'!GC41),"")</f>
        <v>-</v>
      </c>
      <c r="GF42" s="9" t="str">
        <f>if('raw 1'!GD41&lt;&gt;"x",if('raw 1'!GD41="OK",'raw 1'!ND41,'raw 1'!GD41),"")</f>
        <v>-</v>
      </c>
      <c r="GG42" s="9" t="str">
        <f>if('raw 1'!GE41&lt;&gt;"x",if('raw 1'!GE41="OK",'raw 1'!NE41,'raw 1'!GE41),"")</f>
        <v>-</v>
      </c>
      <c r="GH42" s="9" t="str">
        <f>if('raw 1'!GF41&lt;&gt;"x",if('raw 1'!GF41="OK",'raw 1'!NF41,'raw 1'!GF41),"")</f>
        <v>-</v>
      </c>
      <c r="GI42" s="9" t="str">
        <f>if('raw 1'!GG41&lt;&gt;"x",if('raw 1'!GG41="OK",'raw 1'!NG41,'raw 1'!GG41),"")</f>
        <v>-</v>
      </c>
      <c r="GJ42" s="9" t="str">
        <f>if('raw 1'!GH41&lt;&gt;"x",if('raw 1'!GH41="OK",'raw 1'!NH41,'raw 1'!GH41),"")</f>
        <v>-</v>
      </c>
      <c r="GK42" s="9" t="str">
        <f>if('raw 1'!GI41&lt;&gt;"x",if('raw 1'!GI41="OK",'raw 1'!NI41,'raw 1'!GI41),"")</f>
        <v>-</v>
      </c>
      <c r="GL42" s="9" t="str">
        <f>if('raw 1'!GJ41&lt;&gt;"x",if('raw 1'!GJ41="OK",'raw 1'!NJ41,'raw 1'!GJ41),"")</f>
        <v>-</v>
      </c>
      <c r="GM42" s="9" t="str">
        <f>if('raw 1'!GK41&lt;&gt;"x",if('raw 1'!GK41="OK",'raw 1'!NK41,'raw 1'!GK41),"")</f>
        <v>-</v>
      </c>
      <c r="GN42" s="9" t="str">
        <f>if('raw 1'!GL41&lt;&gt;"x",if('raw 1'!GL41="OK",'raw 1'!NL41,'raw 1'!GL41),"")</f>
        <v>-</v>
      </c>
      <c r="GO42" s="9" t="str">
        <f>if('raw 1'!GM41&lt;&gt;"x",if('raw 1'!GM41="OK",'raw 1'!NM41,'raw 1'!GM41),"")</f>
        <v>-</v>
      </c>
      <c r="GP42" s="9" t="str">
        <f>if('raw 1'!GN41&lt;&gt;"x",if('raw 1'!GN41="OK",'raw 1'!NN41,'raw 1'!GN41),"")</f>
        <v>-</v>
      </c>
      <c r="GQ42" s="9" t="str">
        <f>if('raw 1'!GO41&lt;&gt;"x",if('raw 1'!GO41="OK",'raw 1'!NO41,'raw 1'!GO41),"")</f>
        <v>-</v>
      </c>
      <c r="GR42" s="9" t="str">
        <f>if('raw 1'!GP41&lt;&gt;"x",if('raw 1'!GP41="OK",'raw 1'!NP41,'raw 1'!GP41),"")</f>
        <v>-</v>
      </c>
      <c r="GS42" s="9" t="str">
        <f>if('raw 1'!GQ41&lt;&gt;"x",if('raw 1'!GQ41="OK",'raw 1'!NQ41,'raw 1'!GQ41),"")</f>
        <v>-</v>
      </c>
      <c r="GT42" s="9" t="str">
        <f>if('raw 1'!GR41&lt;&gt;"x",if('raw 1'!GR41="OK",'raw 1'!NR41,'raw 1'!GR41),"")</f>
        <v>-</v>
      </c>
      <c r="GU42" s="9" t="str">
        <f>if('raw 1'!GS41&lt;&gt;"x",if('raw 1'!GS41="OK",'raw 1'!NS41,'raw 1'!GS41),"")</f>
        <v/>
      </c>
    </row>
    <row r="43">
      <c r="A43" s="5"/>
      <c r="B43" s="5"/>
      <c r="C43" s="5" t="str">
        <f>if(B43="d","diskv. iz ciklusa",if(B43="d1","diskv. iz kruga",if($E43="ODOBREN",(if(countif(H:H,"="&amp;H43)=1,countif(H:H,"&gt;"&amp;H43)+1,concatenate(countif(H:H,"&gt;"&amp;H43)+1," - ",countif(H:H,"&gt;="&amp;H43)))),empty)))</f>
        <v>41 - 42</v>
      </c>
      <c r="D43" s="6" t="str">
        <f>'raw 1'!B42</f>
        <v>kooooo</v>
      </c>
      <c r="E43" s="6" t="str">
        <f>'raw 1'!F42</f>
        <v>ODOBREN</v>
      </c>
      <c r="F43" s="6" t="str">
        <f>if($E43="ODOBREN",'raw 1'!C42,"")</f>
        <v>Вељко</v>
      </c>
      <c r="G43" s="6" t="str">
        <f>if($E43="ODOBREN",'raw 1'!D42,"")</f>
        <v>Радић</v>
      </c>
      <c r="H43" s="7">
        <f>if($E43="ODOBREN",I43,empty)</f>
        <v>116</v>
      </c>
      <c r="I43" s="7">
        <f>if(B43&lt;&gt;"d",IF(M43 = "A", SUM(R43:T43), SUM(O43:Q43)),empty)</f>
        <v>116</v>
      </c>
      <c r="J43" s="6" t="str">
        <f>if($E43="ODOBREN",'raw 1'!G42,"")</f>
        <v>Stari grad</v>
      </c>
      <c r="K43" s="6" t="str">
        <f>if($E43="ODOBREN",'raw 1'!H42,"")</f>
        <v>Matematička gimnazija</v>
      </c>
      <c r="L43" s="6" t="str">
        <f>if($E43="ODOBREN",'raw 1'!I42,"")</f>
        <v>III</v>
      </c>
      <c r="M43" s="6" t="str">
        <f>if($E43="ODOBREN",'raw 1'!J42,"")</f>
        <v>A</v>
      </c>
      <c r="N43" s="6" t="str">
        <f>if($E43="ODOBREN",'raw 1'!K43,"")</f>
        <v>Jelena Hadži-Purić</v>
      </c>
      <c r="O43" s="8" t="str">
        <f>'raw 1'!M42</f>
        <v>-</v>
      </c>
      <c r="P43" s="9" t="str">
        <f>'raw 1'!N42</f>
        <v>-</v>
      </c>
      <c r="Q43" s="9" t="str">
        <f>'raw 1'!O42</f>
        <v>-</v>
      </c>
      <c r="R43" s="9">
        <f>'raw 1'!P42</f>
        <v>100</v>
      </c>
      <c r="S43" s="9">
        <f>'raw 1'!Q42</f>
        <v>0</v>
      </c>
      <c r="T43" s="9">
        <f>'raw 1'!R42</f>
        <v>16</v>
      </c>
      <c r="U43" s="9" t="str">
        <f>if('raw 1'!S42&lt;&gt;"x",if('raw 1'!S42="OK",'raw 1'!GS42,'raw 1'!S42),"")</f>
        <v/>
      </c>
      <c r="V43" s="9" t="str">
        <f>if('raw 1'!T42&lt;&gt;"x",if('raw 1'!T42="OK",'raw 1'!GT42,'raw 1'!T42),"")</f>
        <v/>
      </c>
      <c r="W43" s="9" t="str">
        <f>if('raw 1'!U42&lt;&gt;"x",if('raw 1'!U42="OK",'raw 1'!GU42,'raw 1'!U42),"")</f>
        <v>-</v>
      </c>
      <c r="X43" s="9" t="str">
        <f>if('raw 1'!V42&lt;&gt;"x",if('raw 1'!V42="OK",'raw 1'!GV42,'raw 1'!V42),"")</f>
        <v>-</v>
      </c>
      <c r="Y43" s="9" t="str">
        <f>if('raw 1'!W42&lt;&gt;"x",if('raw 1'!W42="OK",'raw 1'!GW42,'raw 1'!W42),"")</f>
        <v>-</v>
      </c>
      <c r="Z43" s="9" t="str">
        <f>if('raw 1'!X42&lt;&gt;"x",if('raw 1'!X42="OK",'raw 1'!GX42,'raw 1'!X42),"")</f>
        <v>-</v>
      </c>
      <c r="AA43" s="9" t="str">
        <f>if('raw 1'!Y42&lt;&gt;"x",if('raw 1'!Y42="OK",'raw 1'!GY42,'raw 1'!Y42),"")</f>
        <v>-</v>
      </c>
      <c r="AB43" s="9" t="str">
        <f>if('raw 1'!Z42&lt;&gt;"x",if('raw 1'!Z42="OK",'raw 1'!GZ42,'raw 1'!Z42),"")</f>
        <v>-</v>
      </c>
      <c r="AC43" s="9" t="str">
        <f>if('raw 1'!AA42&lt;&gt;"x",if('raw 1'!AA42="OK",'raw 1'!HA42,'raw 1'!AA42),"")</f>
        <v>-</v>
      </c>
      <c r="AD43" s="9" t="str">
        <f>if('raw 1'!AB42&lt;&gt;"x",if('raw 1'!AB42="OK",'raw 1'!HB42,'raw 1'!AB42),"")</f>
        <v>-</v>
      </c>
      <c r="AE43" s="9" t="str">
        <f>if('raw 1'!AC42&lt;&gt;"x",if('raw 1'!AC42="OK",'raw 1'!HC42,'raw 1'!AC42),"")</f>
        <v>-</v>
      </c>
      <c r="AF43" s="9" t="str">
        <f>if('raw 1'!AD42&lt;&gt;"x",if('raw 1'!AD42="OK",'raw 1'!HD42,'raw 1'!AD42),"")</f>
        <v>-</v>
      </c>
      <c r="AG43" s="9" t="str">
        <f>if('raw 1'!AE42&lt;&gt;"x",if('raw 1'!AE42="OK",'raw 1'!HE42,'raw 1'!AE42),"")</f>
        <v>-</v>
      </c>
      <c r="AH43" s="9" t="str">
        <f>if('raw 1'!AF42&lt;&gt;"x",if('raw 1'!AF42="OK",'raw 1'!HF42,'raw 1'!AF42),"")</f>
        <v>-</v>
      </c>
      <c r="AI43" s="9" t="str">
        <f>if('raw 1'!AG42&lt;&gt;"x",if('raw 1'!AG42="OK",'raw 1'!HG42,'raw 1'!AG42),"")</f>
        <v>-</v>
      </c>
      <c r="AJ43" s="9" t="str">
        <f>if('raw 1'!AH42&lt;&gt;"x",if('raw 1'!AH42="OK",'raw 1'!HH42,'raw 1'!AH42),"")</f>
        <v>-</v>
      </c>
      <c r="AK43" s="9" t="str">
        <f>if('raw 1'!AI42&lt;&gt;"x",if('raw 1'!AI42="OK",'raw 1'!HI42,'raw 1'!AI42),"")</f>
        <v>-</v>
      </c>
      <c r="AL43" s="9" t="str">
        <f>if('raw 1'!AJ42&lt;&gt;"x",if('raw 1'!AJ42="OK",'raw 1'!HJ42,'raw 1'!AJ42),"")</f>
        <v>-</v>
      </c>
      <c r="AM43" s="9" t="str">
        <f>if('raw 1'!AK42&lt;&gt;"x",if('raw 1'!AK42="OK",'raw 1'!HK42,'raw 1'!AK42),"")</f>
        <v>-</v>
      </c>
      <c r="AN43" s="9" t="str">
        <f>if('raw 1'!AL42&lt;&gt;"x",if('raw 1'!AL42="OK",'raw 1'!HL42,'raw 1'!AL42),"")</f>
        <v>-</v>
      </c>
      <c r="AO43" s="9" t="str">
        <f>if('raw 1'!AM42&lt;&gt;"x",if('raw 1'!AM42="OK",'raw 1'!HM42,'raw 1'!AM42),"")</f>
        <v>-</v>
      </c>
      <c r="AP43" s="9" t="str">
        <f>if('raw 1'!AN42&lt;&gt;"x",if('raw 1'!AN42="OK",'raw 1'!HN42,'raw 1'!AN42),"")</f>
        <v>-</v>
      </c>
      <c r="AQ43" s="9" t="str">
        <f>if('raw 1'!AO42&lt;&gt;"x",if('raw 1'!AO42="OK",'raw 1'!HO42,'raw 1'!AO42),"")</f>
        <v>-</v>
      </c>
      <c r="AR43" s="9" t="str">
        <f>if('raw 1'!AP42&lt;&gt;"x",if('raw 1'!AP42="OK",'raw 1'!HP42,'raw 1'!AP42),"")</f>
        <v>-</v>
      </c>
      <c r="AS43" s="9" t="str">
        <f>if('raw 1'!AQ42&lt;&gt;"x",if('raw 1'!AQ42="OK",'raw 1'!HQ42,'raw 1'!AQ42),"")</f>
        <v>-</v>
      </c>
      <c r="AT43" s="9" t="str">
        <f>if('raw 1'!AR42&lt;&gt;"x",if('raw 1'!AR42="OK",'raw 1'!HR42,'raw 1'!AR42),"")</f>
        <v>-</v>
      </c>
      <c r="AU43" s="9" t="str">
        <f>if('raw 1'!AS42&lt;&gt;"x",if('raw 1'!AS42="OK",'raw 1'!HS42,'raw 1'!AS42),"")</f>
        <v>-</v>
      </c>
      <c r="AV43" s="9" t="str">
        <f>if('raw 1'!AT42&lt;&gt;"x",if('raw 1'!AT42="OK",'raw 1'!HT42,'raw 1'!AT42),"")</f>
        <v>-</v>
      </c>
      <c r="AW43" s="9" t="str">
        <f>if('raw 1'!AU42&lt;&gt;"x",if('raw 1'!AU42="OK",'raw 1'!HU42,'raw 1'!AU42),"")</f>
        <v>-</v>
      </c>
      <c r="AX43" s="9" t="str">
        <f>if('raw 1'!AV42&lt;&gt;"x",if('raw 1'!AV42="OK",'raw 1'!HV42,'raw 1'!AV42),"")</f>
        <v>-</v>
      </c>
      <c r="AY43" s="9" t="str">
        <f>if('raw 1'!AW42&lt;&gt;"x",if('raw 1'!AW42="OK",'raw 1'!HW42,'raw 1'!AW42),"")</f>
        <v>-</v>
      </c>
      <c r="AZ43" s="9" t="str">
        <f>if('raw 1'!AX42&lt;&gt;"x",if('raw 1'!AX42="OK",'raw 1'!HX42,'raw 1'!AX42),"")</f>
        <v>-</v>
      </c>
      <c r="BA43" s="9" t="str">
        <f>if('raw 1'!AY42&lt;&gt;"x",if('raw 1'!AY42="OK",'raw 1'!HY42,'raw 1'!AY42),"")</f>
        <v>-</v>
      </c>
      <c r="BB43" s="9" t="str">
        <f>if('raw 1'!AZ42&lt;&gt;"x",if('raw 1'!AZ42="OK",'raw 1'!HZ42,'raw 1'!AZ42),"")</f>
        <v>-</v>
      </c>
      <c r="BC43" s="9" t="str">
        <f>if('raw 1'!BA42&lt;&gt;"x",if('raw 1'!BA42="OK",'raw 1'!IA42,'raw 1'!BA42),"")</f>
        <v>-</v>
      </c>
      <c r="BD43" s="9" t="str">
        <f>if('raw 1'!BB42&lt;&gt;"x",if('raw 1'!BB42="OK",'raw 1'!IB42,'raw 1'!BB42),"")</f>
        <v>-</v>
      </c>
      <c r="BE43" s="9" t="str">
        <f>if('raw 1'!BC42&lt;&gt;"x",if('raw 1'!BC42="OK",'raw 1'!IC42,'raw 1'!BC42),"")</f>
        <v>-</v>
      </c>
      <c r="BF43" s="9" t="str">
        <f>if('raw 1'!BD42&lt;&gt;"x",if('raw 1'!BD42="OK",'raw 1'!ID42,'raw 1'!BD42),"")</f>
        <v>-</v>
      </c>
      <c r="BG43" s="9" t="str">
        <f>if('raw 1'!BE42&lt;&gt;"x",if('raw 1'!BE42="OK",'raw 1'!IE42,'raw 1'!BE42),"")</f>
        <v>-</v>
      </c>
      <c r="BH43" s="9" t="str">
        <f>if('raw 1'!BF42&lt;&gt;"x",if('raw 1'!BF42="OK",'raw 1'!IF42,'raw 1'!BF42),"")</f>
        <v>-</v>
      </c>
      <c r="BI43" s="9" t="str">
        <f>if('raw 1'!BG42&lt;&gt;"x",if('raw 1'!BG42="OK",'raw 1'!IG42,'raw 1'!BG42),"")</f>
        <v>-</v>
      </c>
      <c r="BJ43" s="9" t="str">
        <f>if('raw 1'!BH42&lt;&gt;"x",if('raw 1'!BH42="OK",'raw 1'!IH42,'raw 1'!BH42),"")</f>
        <v>-</v>
      </c>
      <c r="BK43" s="9" t="str">
        <f>if('raw 1'!BI42&lt;&gt;"x",if('raw 1'!BI42="OK",'raw 1'!II42,'raw 1'!BI42),"")</f>
        <v>-</v>
      </c>
      <c r="BL43" s="9" t="str">
        <f>if('raw 1'!BJ42&lt;&gt;"x",if('raw 1'!BJ42="OK",'raw 1'!IJ42,'raw 1'!BJ42),"")</f>
        <v>-</v>
      </c>
      <c r="BM43" s="9" t="str">
        <f>if('raw 1'!BK42&lt;&gt;"x",if('raw 1'!BK42="OK",'raw 1'!IK42,'raw 1'!BK42),"")</f>
        <v/>
      </c>
      <c r="BN43" s="9" t="str">
        <f>if('raw 1'!BL42&lt;&gt;"x",if('raw 1'!BL42="OK",'raw 1'!IL42,'raw 1'!BL42),"")</f>
        <v>-</v>
      </c>
      <c r="BO43" s="9" t="str">
        <f>if('raw 1'!BM42&lt;&gt;"x",if('raw 1'!BM42="OK",'raw 1'!IM42,'raw 1'!BM42),"")</f>
        <v>-</v>
      </c>
      <c r="BP43" s="9" t="str">
        <f>if('raw 1'!BN42&lt;&gt;"x",if('raw 1'!BN42="OK",'raw 1'!IN42,'raw 1'!BN42),"")</f>
        <v>-</v>
      </c>
      <c r="BQ43" s="9" t="str">
        <f>if('raw 1'!BO42&lt;&gt;"x",if('raw 1'!BO42="OK",'raw 1'!IO42,'raw 1'!BO42),"")</f>
        <v>-</v>
      </c>
      <c r="BR43" s="9" t="str">
        <f>if('raw 1'!BP42&lt;&gt;"x",if('raw 1'!BP42="OK",'raw 1'!IP42,'raw 1'!BP42),"")</f>
        <v>-</v>
      </c>
      <c r="BS43" s="9" t="str">
        <f>if('raw 1'!BQ42&lt;&gt;"x",if('raw 1'!BQ42="OK",'raw 1'!IQ42,'raw 1'!BQ42),"")</f>
        <v>-</v>
      </c>
      <c r="BT43" s="9" t="str">
        <f>if('raw 1'!BR42&lt;&gt;"x",if('raw 1'!BR42="OK",'raw 1'!IR42,'raw 1'!BR42),"")</f>
        <v>-</v>
      </c>
      <c r="BU43" s="9" t="str">
        <f>if('raw 1'!BS42&lt;&gt;"x",if('raw 1'!BS42="OK",'raw 1'!IS42,'raw 1'!BS42),"")</f>
        <v>-</v>
      </c>
      <c r="BV43" s="9" t="str">
        <f>if('raw 1'!BT42&lt;&gt;"x",if('raw 1'!BT42="OK",'raw 1'!IT42,'raw 1'!BT42),"")</f>
        <v>-</v>
      </c>
      <c r="BW43" s="9" t="str">
        <f>if('raw 1'!BU42&lt;&gt;"x",if('raw 1'!BU42="OK",'raw 1'!IU42,'raw 1'!BU42),"")</f>
        <v>-</v>
      </c>
      <c r="BX43" s="9" t="str">
        <f>if('raw 1'!BV42&lt;&gt;"x",if('raw 1'!BV42="OK",'raw 1'!IV42,'raw 1'!BV42),"")</f>
        <v>-</v>
      </c>
      <c r="BY43" s="9" t="str">
        <f>if('raw 1'!BW42&lt;&gt;"x",if('raw 1'!BW42="OK",'raw 1'!IW42,'raw 1'!BW42),"")</f>
        <v>-</v>
      </c>
      <c r="BZ43" s="9" t="str">
        <f>if('raw 1'!BX42&lt;&gt;"x",if('raw 1'!BX42="OK",'raw 1'!IX42,'raw 1'!BX42),"")</f>
        <v>-</v>
      </c>
      <c r="CA43" s="9" t="str">
        <f>if('raw 1'!BY42&lt;&gt;"x",if('raw 1'!BY42="OK",'raw 1'!IY42,'raw 1'!BY42),"")</f>
        <v>-</v>
      </c>
      <c r="CB43" s="9" t="str">
        <f>if('raw 1'!BZ42&lt;&gt;"x",if('raw 1'!BZ42="OK",'raw 1'!IZ42,'raw 1'!BZ42),"")</f>
        <v>-</v>
      </c>
      <c r="CC43" s="9" t="str">
        <f>if('raw 1'!CA42&lt;&gt;"x",if('raw 1'!CA42="OK",'raw 1'!JA42,'raw 1'!CA42),"")</f>
        <v>-</v>
      </c>
      <c r="CD43" s="9" t="str">
        <f>if('raw 1'!CB42&lt;&gt;"x",if('raw 1'!CB42="OK",'raw 1'!JB42,'raw 1'!CB42),"")</f>
        <v>-</v>
      </c>
      <c r="CE43" s="9" t="str">
        <f>if('raw 1'!CC42&lt;&gt;"x",if('raw 1'!CC42="OK",'raw 1'!JC42,'raw 1'!CC42),"")</f>
        <v>-</v>
      </c>
      <c r="CF43" s="9" t="str">
        <f>if('raw 1'!CD42&lt;&gt;"x",if('raw 1'!CD42="OK",'raw 1'!JD42,'raw 1'!CD42),"")</f>
        <v>-</v>
      </c>
      <c r="CG43" s="9" t="str">
        <f>if('raw 1'!CE42&lt;&gt;"x",if('raw 1'!CE42="OK",'raw 1'!JE42,'raw 1'!CE42),"")</f>
        <v>-</v>
      </c>
      <c r="CH43" s="9" t="str">
        <f>if('raw 1'!CF42&lt;&gt;"x",if('raw 1'!CF42="OK",'raw 1'!JF42,'raw 1'!CF42),"")</f>
        <v>-</v>
      </c>
      <c r="CI43" s="9" t="str">
        <f>if('raw 1'!CG42&lt;&gt;"x",if('raw 1'!CG42="OK",'raw 1'!JG42,'raw 1'!CG42),"")</f>
        <v>-</v>
      </c>
      <c r="CJ43" s="9" t="str">
        <f>if('raw 1'!CH42&lt;&gt;"x",if('raw 1'!CH42="OK",'raw 1'!JH42,'raw 1'!CH42),"")</f>
        <v>-</v>
      </c>
      <c r="CK43" s="9" t="str">
        <f>if('raw 1'!CI42&lt;&gt;"x",if('raw 1'!CI42="OK",'raw 1'!JI42,'raw 1'!CI42),"")</f>
        <v>-</v>
      </c>
      <c r="CL43" s="9" t="str">
        <f>if('raw 1'!CJ42&lt;&gt;"x",if('raw 1'!CJ42="OK",'raw 1'!JJ42,'raw 1'!CJ42),"")</f>
        <v>-</v>
      </c>
      <c r="CM43" s="9" t="str">
        <f>if('raw 1'!CK42&lt;&gt;"x",if('raw 1'!CK42="OK",'raw 1'!JK42,'raw 1'!CK42),"")</f>
        <v>-</v>
      </c>
      <c r="CN43" s="9" t="str">
        <f>if('raw 1'!CL42&lt;&gt;"x",if('raw 1'!CL42="OK",'raw 1'!JL42,'raw 1'!CL42),"")</f>
        <v>-</v>
      </c>
      <c r="CO43" s="9" t="str">
        <f>if('raw 1'!CM42&lt;&gt;"x",if('raw 1'!CM42="OK",'raw 1'!JM42,'raw 1'!CM42),"")</f>
        <v>-</v>
      </c>
      <c r="CP43" s="9" t="str">
        <f>if('raw 1'!CN42&lt;&gt;"x",if('raw 1'!CN42="OK",'raw 1'!JN42,'raw 1'!CN42),"")</f>
        <v>-</v>
      </c>
      <c r="CQ43" s="9" t="str">
        <f>if('raw 1'!CO42&lt;&gt;"x",if('raw 1'!CO42="OK",'raw 1'!JO42,'raw 1'!CO42),"")</f>
        <v>-</v>
      </c>
      <c r="CR43" s="9" t="str">
        <f>if('raw 1'!CP42&lt;&gt;"x",if('raw 1'!CP42="OK",'raw 1'!JP42,'raw 1'!CP42),"")</f>
        <v>-</v>
      </c>
      <c r="CS43" s="9" t="str">
        <f>if('raw 1'!CQ42&lt;&gt;"x",if('raw 1'!CQ42="OK",'raw 1'!JQ42,'raw 1'!CQ42),"")</f>
        <v>-</v>
      </c>
      <c r="CT43" s="9" t="str">
        <f>if('raw 1'!CR42&lt;&gt;"x",if('raw 1'!CR42="OK",'raw 1'!JR42,'raw 1'!CR42),"")</f>
        <v>-</v>
      </c>
      <c r="CU43" s="9" t="str">
        <f>if('raw 1'!CS42&lt;&gt;"x",if('raw 1'!CS42="OK",'raw 1'!JS42,'raw 1'!CS42),"")</f>
        <v/>
      </c>
      <c r="CV43" s="9" t="str">
        <f>if('raw 1'!CT42&lt;&gt;"x",if('raw 1'!CT42="OK",'raw 1'!JT42,'raw 1'!CT42),"")</f>
        <v>-</v>
      </c>
      <c r="CW43" s="9" t="str">
        <f>if('raw 1'!CU42&lt;&gt;"x",if('raw 1'!CU42="OK",'raw 1'!JU42,'raw 1'!CU42),"")</f>
        <v>-</v>
      </c>
      <c r="CX43" s="9" t="str">
        <f>if('raw 1'!CV42&lt;&gt;"x",if('raw 1'!CV42="OK",'raw 1'!JV42,'raw 1'!CV42),"")</f>
        <v>-</v>
      </c>
      <c r="CY43" s="9" t="str">
        <f>if('raw 1'!CW42&lt;&gt;"x",if('raw 1'!CW42="OK",'raw 1'!JW42,'raw 1'!CW42),"")</f>
        <v>-</v>
      </c>
      <c r="CZ43" s="9" t="str">
        <f>if('raw 1'!CX42&lt;&gt;"x",if('raw 1'!CX42="OK",'raw 1'!JX42,'raw 1'!CX42),"")</f>
        <v>-</v>
      </c>
      <c r="DA43" s="9" t="str">
        <f>if('raw 1'!CY42&lt;&gt;"x",if('raw 1'!CY42="OK",'raw 1'!JY42,'raw 1'!CY42),"")</f>
        <v>-</v>
      </c>
      <c r="DB43" s="9" t="str">
        <f>if('raw 1'!CZ42&lt;&gt;"x",if('raw 1'!CZ42="OK",'raw 1'!JZ42,'raw 1'!CZ42),"")</f>
        <v>-</v>
      </c>
      <c r="DC43" s="9" t="str">
        <f>if('raw 1'!DA42&lt;&gt;"x",if('raw 1'!DA42="OK",'raw 1'!KA42,'raw 1'!DA42),"")</f>
        <v>-</v>
      </c>
      <c r="DD43" s="9" t="str">
        <f>if('raw 1'!DB42&lt;&gt;"x",if('raw 1'!DB42="OK",'raw 1'!KB42,'raw 1'!DB42),"")</f>
        <v>-</v>
      </c>
      <c r="DE43" s="9" t="str">
        <f>if('raw 1'!DC42&lt;&gt;"x",if('raw 1'!DC42="OK",'raw 1'!KC42,'raw 1'!DC42),"")</f>
        <v>-</v>
      </c>
      <c r="DF43" s="9" t="str">
        <f>if('raw 1'!DD42&lt;&gt;"x",if('raw 1'!DD42="OK",'raw 1'!KD42,'raw 1'!DD42),"")</f>
        <v>-</v>
      </c>
      <c r="DG43" s="9" t="str">
        <f>if('raw 1'!DE42&lt;&gt;"x",if('raw 1'!DE42="OK",'raw 1'!KE42,'raw 1'!DE42),"")</f>
        <v>-</v>
      </c>
      <c r="DH43" s="9" t="str">
        <f>if('raw 1'!DF42&lt;&gt;"x",if('raw 1'!DF42="OK",'raw 1'!KF42,'raw 1'!DF42),"")</f>
        <v>-</v>
      </c>
      <c r="DI43" s="9" t="str">
        <f>if('raw 1'!DG42&lt;&gt;"x",if('raw 1'!DG42="OK",'raw 1'!KG42,'raw 1'!DG42),"")</f>
        <v>-</v>
      </c>
      <c r="DJ43" s="9" t="str">
        <f>if('raw 1'!DH42&lt;&gt;"x",if('raw 1'!DH42="OK",'raw 1'!KH42,'raw 1'!DH42),"")</f>
        <v>-</v>
      </c>
      <c r="DK43" s="9" t="str">
        <f>if('raw 1'!DI42&lt;&gt;"x",if('raw 1'!DI42="OK",'raw 1'!KI42,'raw 1'!DI42),"")</f>
        <v>-</v>
      </c>
      <c r="DL43" s="9" t="str">
        <f>if('raw 1'!DJ42&lt;&gt;"x",if('raw 1'!DJ42="OK",'raw 1'!KJ42,'raw 1'!DJ42),"")</f>
        <v>-</v>
      </c>
      <c r="DM43" s="9" t="str">
        <f>if('raw 1'!DK42&lt;&gt;"x",if('raw 1'!DK42="OK",'raw 1'!KK42,'raw 1'!DK42),"")</f>
        <v>-</v>
      </c>
      <c r="DN43" s="9" t="str">
        <f>if('raw 1'!DL42&lt;&gt;"x",if('raw 1'!DL42="OK",'raw 1'!KL42,'raw 1'!DL42),"")</f>
        <v>-</v>
      </c>
      <c r="DO43" s="9" t="str">
        <f>if('raw 1'!DM42&lt;&gt;"x",if('raw 1'!DM42="OK",'raw 1'!KM42,'raw 1'!DM42),"")</f>
        <v>-</v>
      </c>
      <c r="DP43" s="9" t="str">
        <f>if('raw 1'!DN42&lt;&gt;"x",if('raw 1'!DN42="OK",'raw 1'!KN42,'raw 1'!DN42),"")</f>
        <v>-</v>
      </c>
      <c r="DQ43" s="9" t="str">
        <f>if('raw 1'!DO42&lt;&gt;"x",if('raw 1'!DO42="OK",'raw 1'!KO42,'raw 1'!DO42),"")</f>
        <v>-</v>
      </c>
      <c r="DR43" s="9" t="str">
        <f>if('raw 1'!DP42&lt;&gt;"x",if('raw 1'!DP42="OK",'raw 1'!KP42,'raw 1'!DP42),"")</f>
        <v>-</v>
      </c>
      <c r="DS43" s="9" t="str">
        <f>if('raw 1'!DQ42&lt;&gt;"x",if('raw 1'!DQ42="OK",'raw 1'!KQ42,'raw 1'!DQ42),"")</f>
        <v>-</v>
      </c>
      <c r="DT43" s="9" t="str">
        <f>if('raw 1'!DR42&lt;&gt;"x",if('raw 1'!DR42="OK",'raw 1'!KR42,'raw 1'!DR42),"")</f>
        <v>-</v>
      </c>
      <c r="DU43" s="9" t="str">
        <f>if('raw 1'!DS42&lt;&gt;"x",if('raw 1'!DS42="OK",'raw 1'!KS42,'raw 1'!DS42),"")</f>
        <v>-</v>
      </c>
      <c r="DV43" s="9" t="str">
        <f>if('raw 1'!DT42&lt;&gt;"x",if('raw 1'!DT42="OK",'raw 1'!KT42,'raw 1'!DT42),"")</f>
        <v>-</v>
      </c>
      <c r="DW43" s="9" t="str">
        <f>if('raw 1'!DU42&lt;&gt;"x",if('raw 1'!DU42="OK",'raw 1'!KU42,'raw 1'!DU42),"")</f>
        <v>-</v>
      </c>
      <c r="DX43" s="9" t="str">
        <f>if('raw 1'!DV42&lt;&gt;"x",if('raw 1'!DV42="OK",'raw 1'!KV42,'raw 1'!DV42),"")</f>
        <v>-</v>
      </c>
      <c r="DY43" s="9" t="str">
        <f>if('raw 1'!DW42&lt;&gt;"x",if('raw 1'!DW42="OK",'raw 1'!KW42,'raw 1'!DW42),"")</f>
        <v>-</v>
      </c>
      <c r="DZ43" s="9" t="str">
        <f>if('raw 1'!DX42&lt;&gt;"x",if('raw 1'!DX42="OK",'raw 1'!KX42,'raw 1'!DX42),"")</f>
        <v>-</v>
      </c>
      <c r="EA43" s="9" t="str">
        <f>if('raw 1'!DY42&lt;&gt;"x",if('raw 1'!DY42="OK",'raw 1'!KY42,'raw 1'!DY42),"")</f>
        <v>-</v>
      </c>
      <c r="EB43" s="9" t="str">
        <f>if('raw 1'!DZ42&lt;&gt;"x",if('raw 1'!DZ42="OK",'raw 1'!KZ42,'raw 1'!DZ42),"")</f>
        <v/>
      </c>
      <c r="EC43" s="9">
        <f>if('raw 1'!EA42&lt;&gt;"x",if('raw 1'!EA42="OK",'raw 1'!LA42,'raw 1'!EA42),"")</f>
        <v>1</v>
      </c>
      <c r="ED43" s="9">
        <f>if('raw 1'!EB42&lt;&gt;"x",if('raw 1'!EB42="OK",'raw 1'!LB42,'raw 1'!EB42),"")</f>
        <v>1</v>
      </c>
      <c r="EE43" s="9">
        <f>if('raw 1'!EC42&lt;&gt;"x",if('raw 1'!EC42="OK",'raw 1'!LC42,'raw 1'!EC42),"")</f>
        <v>1</v>
      </c>
      <c r="EF43" s="9">
        <f>if('raw 1'!ED42&lt;&gt;"x",if('raw 1'!ED42="OK",'raw 1'!LD42,'raw 1'!ED42),"")</f>
        <v>1</v>
      </c>
      <c r="EG43" s="9">
        <f>if('raw 1'!EE42&lt;&gt;"x",if('raw 1'!EE42="OK",'raw 1'!LE42,'raw 1'!EE42),"")</f>
        <v>1</v>
      </c>
      <c r="EH43" s="9">
        <f>if('raw 1'!EF42&lt;&gt;"x",if('raw 1'!EF42="OK",'raw 1'!LF42,'raw 1'!EF42),"")</f>
        <v>1</v>
      </c>
      <c r="EI43" s="9">
        <f>if('raw 1'!EG42&lt;&gt;"x",if('raw 1'!EG42="OK",'raw 1'!LG42,'raw 1'!EG42),"")</f>
        <v>1</v>
      </c>
      <c r="EJ43" s="9">
        <f>if('raw 1'!EH42&lt;&gt;"x",if('raw 1'!EH42="OK",'raw 1'!LH42,'raw 1'!EH42),"")</f>
        <v>1</v>
      </c>
      <c r="EK43" s="9">
        <f>if('raw 1'!EI42&lt;&gt;"x",if('raw 1'!EI42="OK",'raw 1'!LI42,'raw 1'!EI42),"")</f>
        <v>1</v>
      </c>
      <c r="EL43" s="9">
        <f>if('raw 1'!EJ42&lt;&gt;"x",if('raw 1'!EJ42="OK",'raw 1'!LJ42,'raw 1'!EJ42),"")</f>
        <v>1</v>
      </c>
      <c r="EM43" s="9">
        <f>if('raw 1'!EK42&lt;&gt;"x",if('raw 1'!EK42="OK",'raw 1'!LK42,'raw 1'!EK42),"")</f>
        <v>1</v>
      </c>
      <c r="EN43" s="9">
        <f>if('raw 1'!EL42&lt;&gt;"x",if('raw 1'!EL42="OK",'raw 1'!LL42,'raw 1'!EL42),"")</f>
        <v>1</v>
      </c>
      <c r="EO43" s="9">
        <f>if('raw 1'!EM42&lt;&gt;"x",if('raw 1'!EM42="OK",'raw 1'!LM42,'raw 1'!EM42),"")</f>
        <v>1</v>
      </c>
      <c r="EP43" s="9">
        <f>if('raw 1'!EN42&lt;&gt;"x",if('raw 1'!EN42="OK",'raw 1'!LN42,'raw 1'!EN42),"")</f>
        <v>1</v>
      </c>
      <c r="EQ43" s="9">
        <f>if('raw 1'!EO42&lt;&gt;"x",if('raw 1'!EO42="OK",'raw 1'!LO42,'raw 1'!EO42),"")</f>
        <v>1</v>
      </c>
      <c r="ER43" s="9">
        <f>if('raw 1'!EP42&lt;&gt;"x",if('raw 1'!EP42="OK",'raw 1'!LP42,'raw 1'!EP42),"")</f>
        <v>1</v>
      </c>
      <c r="ES43" s="9" t="str">
        <f>if('raw 1'!EQ42&lt;&gt;"x",if('raw 1'!EQ42="OK",'raw 1'!LQ42,'raw 1'!EQ42),"")</f>
        <v/>
      </c>
      <c r="ET43" s="9" t="str">
        <f>if('raw 1'!ER42&lt;&gt;"x",if('raw 1'!ER42="OK",'raw 1'!LR42,'raw 1'!ER42),"")</f>
        <v>WA</v>
      </c>
      <c r="EU43" s="9">
        <f>if('raw 1'!ES42&lt;&gt;"x",if('raw 1'!ES42="OK",'raw 1'!LS42,'raw 1'!ES42),"")</f>
        <v>1</v>
      </c>
      <c r="EV43" s="9">
        <f>if('raw 1'!ET42&lt;&gt;"x",if('raw 1'!ET42="OK",'raw 1'!LT42,'raw 1'!ET42),"")</f>
        <v>1</v>
      </c>
      <c r="EW43" s="9" t="str">
        <f>if('raw 1'!EU42&lt;&gt;"x",if('raw 1'!EU42="OK",'raw 1'!LU42,'raw 1'!EU42),"")</f>
        <v>TLE</v>
      </c>
      <c r="EX43" s="9">
        <f>if('raw 1'!EV42&lt;&gt;"x",if('raw 1'!EV42="OK",'raw 1'!LV42,'raw 1'!EV42),"")</f>
        <v>1</v>
      </c>
      <c r="EY43" s="9">
        <f>if('raw 1'!EW42&lt;&gt;"x",if('raw 1'!EW42="OK",'raw 1'!LW42,'raw 1'!EW42),"")</f>
        <v>1</v>
      </c>
      <c r="EZ43" s="9" t="str">
        <f>if('raw 1'!EX42&lt;&gt;"x",if('raw 1'!EX42="OK",'raw 1'!LX42,'raw 1'!EX42),"")</f>
        <v>WA</v>
      </c>
      <c r="FA43" s="9" t="str">
        <f>if('raw 1'!EY42&lt;&gt;"x",if('raw 1'!EY42="OK",'raw 1'!LY42,'raw 1'!EY42),"")</f>
        <v>WA</v>
      </c>
      <c r="FB43" s="9" t="str">
        <f>if('raw 1'!EZ42&lt;&gt;"x",if('raw 1'!EZ42="OK",'raw 1'!LZ42,'raw 1'!EZ42),"")</f>
        <v>WA</v>
      </c>
      <c r="FC43" s="9" t="str">
        <f>if('raw 1'!FA42&lt;&gt;"x",if('raw 1'!FA42="OK",'raw 1'!MA42,'raw 1'!FA42),"")</f>
        <v>WA</v>
      </c>
      <c r="FD43" s="9">
        <f>if('raw 1'!FB42&lt;&gt;"x",if('raw 1'!FB42="OK",'raw 1'!MB42,'raw 1'!FB42),"")</f>
        <v>1</v>
      </c>
      <c r="FE43" s="9" t="str">
        <f>if('raw 1'!FC42&lt;&gt;"x",if('raw 1'!FC42="OK",'raw 1'!MC42,'raw 1'!FC42),"")</f>
        <v>WA</v>
      </c>
      <c r="FF43" s="9" t="str">
        <f>if('raw 1'!FD42&lt;&gt;"x",if('raw 1'!FD42="OK",'raw 1'!MD42,'raw 1'!FD42),"")</f>
        <v>WA</v>
      </c>
      <c r="FG43" s="9" t="str">
        <f>if('raw 1'!FE42&lt;&gt;"x",if('raw 1'!FE42="OK",'raw 1'!ME42,'raw 1'!FE42),"")</f>
        <v>WA</v>
      </c>
      <c r="FH43" s="9" t="str">
        <f>if('raw 1'!FF42&lt;&gt;"x",if('raw 1'!FF42="OK",'raw 1'!MF42,'raw 1'!FF42),"")</f>
        <v>WA</v>
      </c>
      <c r="FI43" s="9" t="str">
        <f>if('raw 1'!FG42&lt;&gt;"x",if('raw 1'!FG42="OK",'raw 1'!MG42,'raw 1'!FG42),"")</f>
        <v>WA</v>
      </c>
      <c r="FJ43" s="9" t="str">
        <f>if('raw 1'!FH42&lt;&gt;"x",if('raw 1'!FH42="OK",'raw 1'!MH42,'raw 1'!FH42),"")</f>
        <v>WA</v>
      </c>
      <c r="FK43" s="9" t="str">
        <f>if('raw 1'!FI42&lt;&gt;"x",if('raw 1'!FI42="OK",'raw 1'!MI42,'raw 1'!FI42),"")</f>
        <v>WA</v>
      </c>
      <c r="FL43" s="9" t="str">
        <f>if('raw 1'!FJ42&lt;&gt;"x",if('raw 1'!FJ42="OK",'raw 1'!MJ42,'raw 1'!FJ42),"")</f>
        <v>WA</v>
      </c>
      <c r="FM43" s="9" t="str">
        <f>if('raw 1'!FK42&lt;&gt;"x",if('raw 1'!FK42="OK",'raw 1'!MK42,'raw 1'!FK42),"")</f>
        <v>WA</v>
      </c>
      <c r="FN43" s="9" t="str">
        <f>if('raw 1'!FL42&lt;&gt;"x",if('raw 1'!FL42="OK",'raw 1'!ML42,'raw 1'!FL42),"")</f>
        <v>TLE</v>
      </c>
      <c r="FO43" s="9" t="str">
        <f>if('raw 1'!FM42&lt;&gt;"x",if('raw 1'!FM42="OK",'raw 1'!MM42,'raw 1'!FM42),"")</f>
        <v>WA</v>
      </c>
      <c r="FP43" s="9" t="str">
        <f>if('raw 1'!FN42&lt;&gt;"x",if('raw 1'!FN42="OK",'raw 1'!MN42,'raw 1'!FN42),"")</f>
        <v>WA</v>
      </c>
      <c r="FQ43" s="9" t="str">
        <f>if('raw 1'!FO42&lt;&gt;"x",if('raw 1'!FO42="OK",'raw 1'!MO42,'raw 1'!FO42),"")</f>
        <v>WA</v>
      </c>
      <c r="FR43" s="9" t="str">
        <f>if('raw 1'!FP42&lt;&gt;"x",if('raw 1'!FP42="OK",'raw 1'!MP42,'raw 1'!FP42),"")</f>
        <v>WA</v>
      </c>
      <c r="FS43" s="9" t="str">
        <f>if('raw 1'!FQ42&lt;&gt;"x",if('raw 1'!FQ42="OK",'raw 1'!MQ42,'raw 1'!FQ42),"")</f>
        <v>WA</v>
      </c>
      <c r="FT43" s="9" t="str">
        <f>if('raw 1'!FR42&lt;&gt;"x",if('raw 1'!FR42="OK",'raw 1'!MR42,'raw 1'!FR42),"")</f>
        <v>WA</v>
      </c>
      <c r="FU43" s="9" t="str">
        <f>if('raw 1'!FS42&lt;&gt;"x",if('raw 1'!FS42="OK",'raw 1'!MS42,'raw 1'!FS42),"")</f>
        <v>WA</v>
      </c>
      <c r="FV43" s="9" t="str">
        <f>if('raw 1'!FT42&lt;&gt;"x",if('raw 1'!FT42="OK",'raw 1'!MT42,'raw 1'!FT42),"")</f>
        <v/>
      </c>
      <c r="FW43" s="9">
        <f>if('raw 1'!FU42&lt;&gt;"x",if('raw 1'!FU42="OK",'raw 1'!MU42,'raw 1'!FU42),"")</f>
        <v>1</v>
      </c>
      <c r="FX43" s="9" t="str">
        <f>if('raw 1'!FV42&lt;&gt;"x",if('raw 1'!FV42="OK",'raw 1'!MV42,'raw 1'!FV42),"")</f>
        <v>WA</v>
      </c>
      <c r="FY43" s="9" t="str">
        <f>if('raw 1'!FW42&lt;&gt;"x",if('raw 1'!FW42="OK",'raw 1'!MW42,'raw 1'!FW42),"")</f>
        <v>WA</v>
      </c>
      <c r="FZ43" s="9" t="str">
        <f>if('raw 1'!FX42&lt;&gt;"x",if('raw 1'!FX42="OK",'raw 1'!MX42,'raw 1'!FX42),"")</f>
        <v>WA</v>
      </c>
      <c r="GA43" s="9" t="str">
        <f>if('raw 1'!FY42&lt;&gt;"x",if('raw 1'!FY42="OK",'raw 1'!MY42,'raw 1'!FY42),"")</f>
        <v>WA</v>
      </c>
      <c r="GB43" s="9" t="str">
        <f>if('raw 1'!FZ42&lt;&gt;"x",if('raw 1'!FZ42="OK",'raw 1'!MZ42,'raw 1'!FZ42),"")</f>
        <v>WA</v>
      </c>
      <c r="GC43" s="9" t="str">
        <f>if('raw 1'!GA42&lt;&gt;"x",if('raw 1'!GA42="OK",'raw 1'!NA42,'raw 1'!GA42),"")</f>
        <v>WA</v>
      </c>
      <c r="GD43" s="9" t="str">
        <f>if('raw 1'!GB42&lt;&gt;"x",if('raw 1'!GB42="OK",'raw 1'!NB42,'raw 1'!GB42),"")</f>
        <v>WA</v>
      </c>
      <c r="GE43" s="9" t="str">
        <f>if('raw 1'!GC42&lt;&gt;"x",if('raw 1'!GC42="OK",'raw 1'!NC42,'raw 1'!GC42),"")</f>
        <v>WA</v>
      </c>
      <c r="GF43" s="9" t="str">
        <f>if('raw 1'!GD42&lt;&gt;"x",if('raw 1'!GD42="OK",'raw 1'!ND42,'raw 1'!GD42),"")</f>
        <v>WA</v>
      </c>
      <c r="GG43" s="9" t="str">
        <f>if('raw 1'!GE42&lt;&gt;"x",if('raw 1'!GE42="OK",'raw 1'!NE42,'raw 1'!GE42),"")</f>
        <v>WA</v>
      </c>
      <c r="GH43" s="9">
        <f>if('raw 1'!GF42&lt;&gt;"x",if('raw 1'!GF42="OK",'raw 1'!NF42,'raw 1'!GF42),"")</f>
        <v>1</v>
      </c>
      <c r="GI43" s="9">
        <f>if('raw 1'!GG42&lt;&gt;"x",if('raw 1'!GG42="OK",'raw 1'!NG42,'raw 1'!GG42),"")</f>
        <v>1</v>
      </c>
      <c r="GJ43" s="9">
        <f>if('raw 1'!GH42&lt;&gt;"x",if('raw 1'!GH42="OK",'raw 1'!NH42,'raw 1'!GH42),"")</f>
        <v>1</v>
      </c>
      <c r="GK43" s="9">
        <f>if('raw 1'!GI42&lt;&gt;"x",if('raw 1'!GI42="OK",'raw 1'!NI42,'raw 1'!GI42),"")</f>
        <v>1</v>
      </c>
      <c r="GL43" s="9">
        <f>if('raw 1'!GJ42&lt;&gt;"x",if('raw 1'!GJ42="OK",'raw 1'!NJ42,'raw 1'!GJ42),"")</f>
        <v>1</v>
      </c>
      <c r="GM43" s="9" t="str">
        <f>if('raw 1'!GK42&lt;&gt;"x",if('raw 1'!GK42="OK",'raw 1'!NK42,'raw 1'!GK42),"")</f>
        <v>WA</v>
      </c>
      <c r="GN43" s="9" t="str">
        <f>if('raw 1'!GL42&lt;&gt;"x",if('raw 1'!GL42="OK",'raw 1'!NL42,'raw 1'!GL42),"")</f>
        <v>WA</v>
      </c>
      <c r="GO43" s="9" t="str">
        <f>if('raw 1'!GM42&lt;&gt;"x",if('raw 1'!GM42="OK",'raw 1'!NM42,'raw 1'!GM42),"")</f>
        <v>WA</v>
      </c>
      <c r="GP43" s="9" t="str">
        <f>if('raw 1'!GN42&lt;&gt;"x",if('raw 1'!GN42="OK",'raw 1'!NN42,'raw 1'!GN42),"")</f>
        <v>WA</v>
      </c>
      <c r="GQ43" s="9" t="str">
        <f>if('raw 1'!GO42&lt;&gt;"x",if('raw 1'!GO42="OK",'raw 1'!NO42,'raw 1'!GO42),"")</f>
        <v>WA</v>
      </c>
      <c r="GR43" s="9" t="str">
        <f>if('raw 1'!GP42&lt;&gt;"x",if('raw 1'!GP42="OK",'raw 1'!NP42,'raw 1'!GP42),"")</f>
        <v>WA</v>
      </c>
      <c r="GS43" s="9" t="str">
        <f>if('raw 1'!GQ42&lt;&gt;"x",if('raw 1'!GQ42="OK",'raw 1'!NQ42,'raw 1'!GQ42),"")</f>
        <v>WA</v>
      </c>
      <c r="GT43" s="9" t="str">
        <f>if('raw 1'!GR42&lt;&gt;"x",if('raw 1'!GR42="OK",'raw 1'!NR42,'raw 1'!GR42),"")</f>
        <v>WA</v>
      </c>
      <c r="GU43" s="9" t="str">
        <f>if('raw 1'!GS42&lt;&gt;"x",if('raw 1'!GS42="OK",'raw 1'!NS42,'raw 1'!GS42),"")</f>
        <v/>
      </c>
    </row>
    <row r="44">
      <c r="A44" s="5"/>
      <c r="B44" s="5"/>
      <c r="C44" s="5" t="str">
        <f>if(B44="d","diskv. iz ciklusa",if(B44="d1","diskv. iz kruga",if($E44="ODOBREN",(if(countif(H:H,"="&amp;H44)=1,countif(H:H,"&gt;"&amp;H44)+1,concatenate(countif(H:H,"&gt;"&amp;H44)+1," - ",countif(H:H,"&gt;="&amp;H44)))),empty)))</f>
        <v>41 - 42</v>
      </c>
      <c r="D44" s="6" t="str">
        <f>'raw 1'!B43</f>
        <v>MladenP</v>
      </c>
      <c r="E44" s="6" t="str">
        <f>'raw 1'!F43</f>
        <v>ODOBREN</v>
      </c>
      <c r="F44" s="6" t="str">
        <f>if($E44="ODOBREN",'raw 1'!C43,"")</f>
        <v>Mladen</v>
      </c>
      <c r="G44" s="6" t="str">
        <f>if($E44="ODOBREN",'raw 1'!D43,"")</f>
        <v>Puzić</v>
      </c>
      <c r="H44" s="7">
        <f>if($E44="ODOBREN",I44,empty)</f>
        <v>116</v>
      </c>
      <c r="I44" s="7">
        <f>if(B44&lt;&gt;"d",IF(M44 = "A", SUM(R44:T44), SUM(O44:Q44)),empty)</f>
        <v>116</v>
      </c>
      <c r="J44" s="6" t="str">
        <f>if($E44="ODOBREN",'raw 1'!G43,"")</f>
        <v>Stari grad</v>
      </c>
      <c r="K44" s="6" t="str">
        <f>if($E44="ODOBREN",'raw 1'!H43,"")</f>
        <v>Matematička gimnazija</v>
      </c>
      <c r="L44" s="6" t="str">
        <f>if($E44="ODOBREN",'raw 1'!I43,"")</f>
        <v>IV</v>
      </c>
      <c r="M44" s="6" t="str">
        <f>if($E44="ODOBREN",'raw 1'!J43,"")</f>
        <v>A</v>
      </c>
      <c r="N44" s="6" t="str">
        <f>if($E44="ODOBREN",'raw 1'!K44,"")</f>
        <v>Jelena Bošković</v>
      </c>
      <c r="O44" s="8" t="str">
        <f>'raw 1'!M43</f>
        <v>-</v>
      </c>
      <c r="P44" s="9" t="str">
        <f>'raw 1'!N43</f>
        <v>-</v>
      </c>
      <c r="Q44" s="9" t="str">
        <f>'raw 1'!O43</f>
        <v>-</v>
      </c>
      <c r="R44" s="9">
        <f>'raw 1'!P43</f>
        <v>100</v>
      </c>
      <c r="S44" s="9" t="str">
        <f>'raw 1'!Q43</f>
        <v>-</v>
      </c>
      <c r="T44" s="9">
        <f>'raw 1'!R43</f>
        <v>16</v>
      </c>
      <c r="U44" s="9" t="str">
        <f>if('raw 1'!S43&lt;&gt;"x",if('raw 1'!S43="OK",'raw 1'!GS43,'raw 1'!S43),"")</f>
        <v/>
      </c>
      <c r="V44" s="9" t="str">
        <f>if('raw 1'!T43&lt;&gt;"x",if('raw 1'!T43="OK",'raw 1'!GT43,'raw 1'!T43),"")</f>
        <v/>
      </c>
      <c r="W44" s="9" t="str">
        <f>if('raw 1'!U43&lt;&gt;"x",if('raw 1'!U43="OK",'raw 1'!GU43,'raw 1'!U43),"")</f>
        <v>-</v>
      </c>
      <c r="X44" s="9" t="str">
        <f>if('raw 1'!V43&lt;&gt;"x",if('raw 1'!V43="OK",'raw 1'!GV43,'raw 1'!V43),"")</f>
        <v>-</v>
      </c>
      <c r="Y44" s="9" t="str">
        <f>if('raw 1'!W43&lt;&gt;"x",if('raw 1'!W43="OK",'raw 1'!GW43,'raw 1'!W43),"")</f>
        <v>-</v>
      </c>
      <c r="Z44" s="9" t="str">
        <f>if('raw 1'!X43&lt;&gt;"x",if('raw 1'!X43="OK",'raw 1'!GX43,'raw 1'!X43),"")</f>
        <v>-</v>
      </c>
      <c r="AA44" s="9" t="str">
        <f>if('raw 1'!Y43&lt;&gt;"x",if('raw 1'!Y43="OK",'raw 1'!GY43,'raw 1'!Y43),"")</f>
        <v>-</v>
      </c>
      <c r="AB44" s="9" t="str">
        <f>if('raw 1'!Z43&lt;&gt;"x",if('raw 1'!Z43="OK",'raw 1'!GZ43,'raw 1'!Z43),"")</f>
        <v>-</v>
      </c>
      <c r="AC44" s="9" t="str">
        <f>if('raw 1'!AA43&lt;&gt;"x",if('raw 1'!AA43="OK",'raw 1'!HA43,'raw 1'!AA43),"")</f>
        <v>-</v>
      </c>
      <c r="AD44" s="9" t="str">
        <f>if('raw 1'!AB43&lt;&gt;"x",if('raw 1'!AB43="OK",'raw 1'!HB43,'raw 1'!AB43),"")</f>
        <v>-</v>
      </c>
      <c r="AE44" s="9" t="str">
        <f>if('raw 1'!AC43&lt;&gt;"x",if('raw 1'!AC43="OK",'raw 1'!HC43,'raw 1'!AC43),"")</f>
        <v>-</v>
      </c>
      <c r="AF44" s="9" t="str">
        <f>if('raw 1'!AD43&lt;&gt;"x",if('raw 1'!AD43="OK",'raw 1'!HD43,'raw 1'!AD43),"")</f>
        <v>-</v>
      </c>
      <c r="AG44" s="9" t="str">
        <f>if('raw 1'!AE43&lt;&gt;"x",if('raw 1'!AE43="OK",'raw 1'!HE43,'raw 1'!AE43),"")</f>
        <v>-</v>
      </c>
      <c r="AH44" s="9" t="str">
        <f>if('raw 1'!AF43&lt;&gt;"x",if('raw 1'!AF43="OK",'raw 1'!HF43,'raw 1'!AF43),"")</f>
        <v>-</v>
      </c>
      <c r="AI44" s="9" t="str">
        <f>if('raw 1'!AG43&lt;&gt;"x",if('raw 1'!AG43="OK",'raw 1'!HG43,'raw 1'!AG43),"")</f>
        <v>-</v>
      </c>
      <c r="AJ44" s="9" t="str">
        <f>if('raw 1'!AH43&lt;&gt;"x",if('raw 1'!AH43="OK",'raw 1'!HH43,'raw 1'!AH43),"")</f>
        <v>-</v>
      </c>
      <c r="AK44" s="9" t="str">
        <f>if('raw 1'!AI43&lt;&gt;"x",if('raw 1'!AI43="OK",'raw 1'!HI43,'raw 1'!AI43),"")</f>
        <v>-</v>
      </c>
      <c r="AL44" s="9" t="str">
        <f>if('raw 1'!AJ43&lt;&gt;"x",if('raw 1'!AJ43="OK",'raw 1'!HJ43,'raw 1'!AJ43),"")</f>
        <v>-</v>
      </c>
      <c r="AM44" s="9" t="str">
        <f>if('raw 1'!AK43&lt;&gt;"x",if('raw 1'!AK43="OK",'raw 1'!HK43,'raw 1'!AK43),"")</f>
        <v>-</v>
      </c>
      <c r="AN44" s="9" t="str">
        <f>if('raw 1'!AL43&lt;&gt;"x",if('raw 1'!AL43="OK",'raw 1'!HL43,'raw 1'!AL43),"")</f>
        <v>-</v>
      </c>
      <c r="AO44" s="9" t="str">
        <f>if('raw 1'!AM43&lt;&gt;"x",if('raw 1'!AM43="OK",'raw 1'!HM43,'raw 1'!AM43),"")</f>
        <v>-</v>
      </c>
      <c r="AP44" s="9" t="str">
        <f>if('raw 1'!AN43&lt;&gt;"x",if('raw 1'!AN43="OK",'raw 1'!HN43,'raw 1'!AN43),"")</f>
        <v>-</v>
      </c>
      <c r="AQ44" s="9" t="str">
        <f>if('raw 1'!AO43&lt;&gt;"x",if('raw 1'!AO43="OK",'raw 1'!HO43,'raw 1'!AO43),"")</f>
        <v>-</v>
      </c>
      <c r="AR44" s="9" t="str">
        <f>if('raw 1'!AP43&lt;&gt;"x",if('raw 1'!AP43="OK",'raw 1'!HP43,'raw 1'!AP43),"")</f>
        <v>-</v>
      </c>
      <c r="AS44" s="9" t="str">
        <f>if('raw 1'!AQ43&lt;&gt;"x",if('raw 1'!AQ43="OK",'raw 1'!HQ43,'raw 1'!AQ43),"")</f>
        <v>-</v>
      </c>
      <c r="AT44" s="9" t="str">
        <f>if('raw 1'!AR43&lt;&gt;"x",if('raw 1'!AR43="OK",'raw 1'!HR43,'raw 1'!AR43),"")</f>
        <v>-</v>
      </c>
      <c r="AU44" s="9" t="str">
        <f>if('raw 1'!AS43&lt;&gt;"x",if('raw 1'!AS43="OK",'raw 1'!HS43,'raw 1'!AS43),"")</f>
        <v>-</v>
      </c>
      <c r="AV44" s="9" t="str">
        <f>if('raw 1'!AT43&lt;&gt;"x",if('raw 1'!AT43="OK",'raw 1'!HT43,'raw 1'!AT43),"")</f>
        <v>-</v>
      </c>
      <c r="AW44" s="9" t="str">
        <f>if('raw 1'!AU43&lt;&gt;"x",if('raw 1'!AU43="OK",'raw 1'!HU43,'raw 1'!AU43),"")</f>
        <v>-</v>
      </c>
      <c r="AX44" s="9" t="str">
        <f>if('raw 1'!AV43&lt;&gt;"x",if('raw 1'!AV43="OK",'raw 1'!HV43,'raw 1'!AV43),"")</f>
        <v>-</v>
      </c>
      <c r="AY44" s="9" t="str">
        <f>if('raw 1'!AW43&lt;&gt;"x",if('raw 1'!AW43="OK",'raw 1'!HW43,'raw 1'!AW43),"")</f>
        <v>-</v>
      </c>
      <c r="AZ44" s="9" t="str">
        <f>if('raw 1'!AX43&lt;&gt;"x",if('raw 1'!AX43="OK",'raw 1'!HX43,'raw 1'!AX43),"")</f>
        <v>-</v>
      </c>
      <c r="BA44" s="9" t="str">
        <f>if('raw 1'!AY43&lt;&gt;"x",if('raw 1'!AY43="OK",'raw 1'!HY43,'raw 1'!AY43),"")</f>
        <v>-</v>
      </c>
      <c r="BB44" s="9" t="str">
        <f>if('raw 1'!AZ43&lt;&gt;"x",if('raw 1'!AZ43="OK",'raw 1'!HZ43,'raw 1'!AZ43),"")</f>
        <v>-</v>
      </c>
      <c r="BC44" s="9" t="str">
        <f>if('raw 1'!BA43&lt;&gt;"x",if('raw 1'!BA43="OK",'raw 1'!IA43,'raw 1'!BA43),"")</f>
        <v>-</v>
      </c>
      <c r="BD44" s="9" t="str">
        <f>if('raw 1'!BB43&lt;&gt;"x",if('raw 1'!BB43="OK",'raw 1'!IB43,'raw 1'!BB43),"")</f>
        <v>-</v>
      </c>
      <c r="BE44" s="9" t="str">
        <f>if('raw 1'!BC43&lt;&gt;"x",if('raw 1'!BC43="OK",'raw 1'!IC43,'raw 1'!BC43),"")</f>
        <v>-</v>
      </c>
      <c r="BF44" s="9" t="str">
        <f>if('raw 1'!BD43&lt;&gt;"x",if('raw 1'!BD43="OK",'raw 1'!ID43,'raw 1'!BD43),"")</f>
        <v>-</v>
      </c>
      <c r="BG44" s="9" t="str">
        <f>if('raw 1'!BE43&lt;&gt;"x",if('raw 1'!BE43="OK",'raw 1'!IE43,'raw 1'!BE43),"")</f>
        <v>-</v>
      </c>
      <c r="BH44" s="9" t="str">
        <f>if('raw 1'!BF43&lt;&gt;"x",if('raw 1'!BF43="OK",'raw 1'!IF43,'raw 1'!BF43),"")</f>
        <v>-</v>
      </c>
      <c r="BI44" s="9" t="str">
        <f>if('raw 1'!BG43&lt;&gt;"x",if('raw 1'!BG43="OK",'raw 1'!IG43,'raw 1'!BG43),"")</f>
        <v>-</v>
      </c>
      <c r="BJ44" s="9" t="str">
        <f>if('raw 1'!BH43&lt;&gt;"x",if('raw 1'!BH43="OK",'raw 1'!IH43,'raw 1'!BH43),"")</f>
        <v>-</v>
      </c>
      <c r="BK44" s="9" t="str">
        <f>if('raw 1'!BI43&lt;&gt;"x",if('raw 1'!BI43="OK",'raw 1'!II43,'raw 1'!BI43),"")</f>
        <v>-</v>
      </c>
      <c r="BL44" s="9" t="str">
        <f>if('raw 1'!BJ43&lt;&gt;"x",if('raw 1'!BJ43="OK",'raw 1'!IJ43,'raw 1'!BJ43),"")</f>
        <v>-</v>
      </c>
      <c r="BM44" s="9" t="str">
        <f>if('raw 1'!BK43&lt;&gt;"x",if('raw 1'!BK43="OK",'raw 1'!IK43,'raw 1'!BK43),"")</f>
        <v/>
      </c>
      <c r="BN44" s="9" t="str">
        <f>if('raw 1'!BL43&lt;&gt;"x",if('raw 1'!BL43="OK",'raw 1'!IL43,'raw 1'!BL43),"")</f>
        <v>-</v>
      </c>
      <c r="BO44" s="9" t="str">
        <f>if('raw 1'!BM43&lt;&gt;"x",if('raw 1'!BM43="OK",'raw 1'!IM43,'raw 1'!BM43),"")</f>
        <v>-</v>
      </c>
      <c r="BP44" s="9" t="str">
        <f>if('raw 1'!BN43&lt;&gt;"x",if('raw 1'!BN43="OK",'raw 1'!IN43,'raw 1'!BN43),"")</f>
        <v>-</v>
      </c>
      <c r="BQ44" s="9" t="str">
        <f>if('raw 1'!BO43&lt;&gt;"x",if('raw 1'!BO43="OK",'raw 1'!IO43,'raw 1'!BO43),"")</f>
        <v>-</v>
      </c>
      <c r="BR44" s="9" t="str">
        <f>if('raw 1'!BP43&lt;&gt;"x",if('raw 1'!BP43="OK",'raw 1'!IP43,'raw 1'!BP43),"")</f>
        <v>-</v>
      </c>
      <c r="BS44" s="9" t="str">
        <f>if('raw 1'!BQ43&lt;&gt;"x",if('raw 1'!BQ43="OK",'raw 1'!IQ43,'raw 1'!BQ43),"")</f>
        <v>-</v>
      </c>
      <c r="BT44" s="9" t="str">
        <f>if('raw 1'!BR43&lt;&gt;"x",if('raw 1'!BR43="OK",'raw 1'!IR43,'raw 1'!BR43),"")</f>
        <v>-</v>
      </c>
      <c r="BU44" s="9" t="str">
        <f>if('raw 1'!BS43&lt;&gt;"x",if('raw 1'!BS43="OK",'raw 1'!IS43,'raw 1'!BS43),"")</f>
        <v>-</v>
      </c>
      <c r="BV44" s="9" t="str">
        <f>if('raw 1'!BT43&lt;&gt;"x",if('raw 1'!BT43="OK",'raw 1'!IT43,'raw 1'!BT43),"")</f>
        <v>-</v>
      </c>
      <c r="BW44" s="9" t="str">
        <f>if('raw 1'!BU43&lt;&gt;"x",if('raw 1'!BU43="OK",'raw 1'!IU43,'raw 1'!BU43),"")</f>
        <v>-</v>
      </c>
      <c r="BX44" s="9" t="str">
        <f>if('raw 1'!BV43&lt;&gt;"x",if('raw 1'!BV43="OK",'raw 1'!IV43,'raw 1'!BV43),"")</f>
        <v>-</v>
      </c>
      <c r="BY44" s="9" t="str">
        <f>if('raw 1'!BW43&lt;&gt;"x",if('raw 1'!BW43="OK",'raw 1'!IW43,'raw 1'!BW43),"")</f>
        <v>-</v>
      </c>
      <c r="BZ44" s="9" t="str">
        <f>if('raw 1'!BX43&lt;&gt;"x",if('raw 1'!BX43="OK",'raw 1'!IX43,'raw 1'!BX43),"")</f>
        <v>-</v>
      </c>
      <c r="CA44" s="9" t="str">
        <f>if('raw 1'!BY43&lt;&gt;"x",if('raw 1'!BY43="OK",'raw 1'!IY43,'raw 1'!BY43),"")</f>
        <v>-</v>
      </c>
      <c r="CB44" s="9" t="str">
        <f>if('raw 1'!BZ43&lt;&gt;"x",if('raw 1'!BZ43="OK",'raw 1'!IZ43,'raw 1'!BZ43),"")</f>
        <v>-</v>
      </c>
      <c r="CC44" s="9" t="str">
        <f>if('raw 1'!CA43&lt;&gt;"x",if('raw 1'!CA43="OK",'raw 1'!JA43,'raw 1'!CA43),"")</f>
        <v>-</v>
      </c>
      <c r="CD44" s="9" t="str">
        <f>if('raw 1'!CB43&lt;&gt;"x",if('raw 1'!CB43="OK",'raw 1'!JB43,'raw 1'!CB43),"")</f>
        <v>-</v>
      </c>
      <c r="CE44" s="9" t="str">
        <f>if('raw 1'!CC43&lt;&gt;"x",if('raw 1'!CC43="OK",'raw 1'!JC43,'raw 1'!CC43),"")</f>
        <v>-</v>
      </c>
      <c r="CF44" s="9" t="str">
        <f>if('raw 1'!CD43&lt;&gt;"x",if('raw 1'!CD43="OK",'raw 1'!JD43,'raw 1'!CD43),"")</f>
        <v>-</v>
      </c>
      <c r="CG44" s="9" t="str">
        <f>if('raw 1'!CE43&lt;&gt;"x",if('raw 1'!CE43="OK",'raw 1'!JE43,'raw 1'!CE43),"")</f>
        <v>-</v>
      </c>
      <c r="CH44" s="9" t="str">
        <f>if('raw 1'!CF43&lt;&gt;"x",if('raw 1'!CF43="OK",'raw 1'!JF43,'raw 1'!CF43),"")</f>
        <v>-</v>
      </c>
      <c r="CI44" s="9" t="str">
        <f>if('raw 1'!CG43&lt;&gt;"x",if('raw 1'!CG43="OK",'raw 1'!JG43,'raw 1'!CG43),"")</f>
        <v>-</v>
      </c>
      <c r="CJ44" s="9" t="str">
        <f>if('raw 1'!CH43&lt;&gt;"x",if('raw 1'!CH43="OK",'raw 1'!JH43,'raw 1'!CH43),"")</f>
        <v>-</v>
      </c>
      <c r="CK44" s="9" t="str">
        <f>if('raw 1'!CI43&lt;&gt;"x",if('raw 1'!CI43="OK",'raw 1'!JI43,'raw 1'!CI43),"")</f>
        <v>-</v>
      </c>
      <c r="CL44" s="9" t="str">
        <f>if('raw 1'!CJ43&lt;&gt;"x",if('raw 1'!CJ43="OK",'raw 1'!JJ43,'raw 1'!CJ43),"")</f>
        <v>-</v>
      </c>
      <c r="CM44" s="9" t="str">
        <f>if('raw 1'!CK43&lt;&gt;"x",if('raw 1'!CK43="OK",'raw 1'!JK43,'raw 1'!CK43),"")</f>
        <v>-</v>
      </c>
      <c r="CN44" s="9" t="str">
        <f>if('raw 1'!CL43&lt;&gt;"x",if('raw 1'!CL43="OK",'raw 1'!JL43,'raw 1'!CL43),"")</f>
        <v>-</v>
      </c>
      <c r="CO44" s="9" t="str">
        <f>if('raw 1'!CM43&lt;&gt;"x",if('raw 1'!CM43="OK",'raw 1'!JM43,'raw 1'!CM43),"")</f>
        <v>-</v>
      </c>
      <c r="CP44" s="9" t="str">
        <f>if('raw 1'!CN43&lt;&gt;"x",if('raw 1'!CN43="OK",'raw 1'!JN43,'raw 1'!CN43),"")</f>
        <v>-</v>
      </c>
      <c r="CQ44" s="9" t="str">
        <f>if('raw 1'!CO43&lt;&gt;"x",if('raw 1'!CO43="OK",'raw 1'!JO43,'raw 1'!CO43),"")</f>
        <v>-</v>
      </c>
      <c r="CR44" s="9" t="str">
        <f>if('raw 1'!CP43&lt;&gt;"x",if('raw 1'!CP43="OK",'raw 1'!JP43,'raw 1'!CP43),"")</f>
        <v>-</v>
      </c>
      <c r="CS44" s="9" t="str">
        <f>if('raw 1'!CQ43&lt;&gt;"x",if('raw 1'!CQ43="OK",'raw 1'!JQ43,'raw 1'!CQ43),"")</f>
        <v>-</v>
      </c>
      <c r="CT44" s="9" t="str">
        <f>if('raw 1'!CR43&lt;&gt;"x",if('raw 1'!CR43="OK",'raw 1'!JR43,'raw 1'!CR43),"")</f>
        <v>-</v>
      </c>
      <c r="CU44" s="9" t="str">
        <f>if('raw 1'!CS43&lt;&gt;"x",if('raw 1'!CS43="OK",'raw 1'!JS43,'raw 1'!CS43),"")</f>
        <v/>
      </c>
      <c r="CV44" s="9" t="str">
        <f>if('raw 1'!CT43&lt;&gt;"x",if('raw 1'!CT43="OK",'raw 1'!JT43,'raw 1'!CT43),"")</f>
        <v>-</v>
      </c>
      <c r="CW44" s="9" t="str">
        <f>if('raw 1'!CU43&lt;&gt;"x",if('raw 1'!CU43="OK",'raw 1'!JU43,'raw 1'!CU43),"")</f>
        <v>-</v>
      </c>
      <c r="CX44" s="9" t="str">
        <f>if('raw 1'!CV43&lt;&gt;"x",if('raw 1'!CV43="OK",'raw 1'!JV43,'raw 1'!CV43),"")</f>
        <v>-</v>
      </c>
      <c r="CY44" s="9" t="str">
        <f>if('raw 1'!CW43&lt;&gt;"x",if('raw 1'!CW43="OK",'raw 1'!JW43,'raw 1'!CW43),"")</f>
        <v>-</v>
      </c>
      <c r="CZ44" s="9" t="str">
        <f>if('raw 1'!CX43&lt;&gt;"x",if('raw 1'!CX43="OK",'raw 1'!JX43,'raw 1'!CX43),"")</f>
        <v>-</v>
      </c>
      <c r="DA44" s="9" t="str">
        <f>if('raw 1'!CY43&lt;&gt;"x",if('raw 1'!CY43="OK",'raw 1'!JY43,'raw 1'!CY43),"")</f>
        <v>-</v>
      </c>
      <c r="DB44" s="9" t="str">
        <f>if('raw 1'!CZ43&lt;&gt;"x",if('raw 1'!CZ43="OK",'raw 1'!JZ43,'raw 1'!CZ43),"")</f>
        <v>-</v>
      </c>
      <c r="DC44" s="9" t="str">
        <f>if('raw 1'!DA43&lt;&gt;"x",if('raw 1'!DA43="OK",'raw 1'!KA43,'raw 1'!DA43),"")</f>
        <v>-</v>
      </c>
      <c r="DD44" s="9" t="str">
        <f>if('raw 1'!DB43&lt;&gt;"x",if('raw 1'!DB43="OK",'raw 1'!KB43,'raw 1'!DB43),"")</f>
        <v>-</v>
      </c>
      <c r="DE44" s="9" t="str">
        <f>if('raw 1'!DC43&lt;&gt;"x",if('raw 1'!DC43="OK",'raw 1'!KC43,'raw 1'!DC43),"")</f>
        <v>-</v>
      </c>
      <c r="DF44" s="9" t="str">
        <f>if('raw 1'!DD43&lt;&gt;"x",if('raw 1'!DD43="OK",'raw 1'!KD43,'raw 1'!DD43),"")</f>
        <v>-</v>
      </c>
      <c r="DG44" s="9" t="str">
        <f>if('raw 1'!DE43&lt;&gt;"x",if('raw 1'!DE43="OK",'raw 1'!KE43,'raw 1'!DE43),"")</f>
        <v>-</v>
      </c>
      <c r="DH44" s="9" t="str">
        <f>if('raw 1'!DF43&lt;&gt;"x",if('raw 1'!DF43="OK",'raw 1'!KF43,'raw 1'!DF43),"")</f>
        <v>-</v>
      </c>
      <c r="DI44" s="9" t="str">
        <f>if('raw 1'!DG43&lt;&gt;"x",if('raw 1'!DG43="OK",'raw 1'!KG43,'raw 1'!DG43),"")</f>
        <v>-</v>
      </c>
      <c r="DJ44" s="9" t="str">
        <f>if('raw 1'!DH43&lt;&gt;"x",if('raw 1'!DH43="OK",'raw 1'!KH43,'raw 1'!DH43),"")</f>
        <v>-</v>
      </c>
      <c r="DK44" s="9" t="str">
        <f>if('raw 1'!DI43&lt;&gt;"x",if('raw 1'!DI43="OK",'raw 1'!KI43,'raw 1'!DI43),"")</f>
        <v>-</v>
      </c>
      <c r="DL44" s="9" t="str">
        <f>if('raw 1'!DJ43&lt;&gt;"x",if('raw 1'!DJ43="OK",'raw 1'!KJ43,'raw 1'!DJ43),"")</f>
        <v>-</v>
      </c>
      <c r="DM44" s="9" t="str">
        <f>if('raw 1'!DK43&lt;&gt;"x",if('raw 1'!DK43="OK",'raw 1'!KK43,'raw 1'!DK43),"")</f>
        <v>-</v>
      </c>
      <c r="DN44" s="9" t="str">
        <f>if('raw 1'!DL43&lt;&gt;"x",if('raw 1'!DL43="OK",'raw 1'!KL43,'raw 1'!DL43),"")</f>
        <v>-</v>
      </c>
      <c r="DO44" s="9" t="str">
        <f>if('raw 1'!DM43&lt;&gt;"x",if('raw 1'!DM43="OK",'raw 1'!KM43,'raw 1'!DM43),"")</f>
        <v>-</v>
      </c>
      <c r="DP44" s="9" t="str">
        <f>if('raw 1'!DN43&lt;&gt;"x",if('raw 1'!DN43="OK",'raw 1'!KN43,'raw 1'!DN43),"")</f>
        <v>-</v>
      </c>
      <c r="DQ44" s="9" t="str">
        <f>if('raw 1'!DO43&lt;&gt;"x",if('raw 1'!DO43="OK",'raw 1'!KO43,'raw 1'!DO43),"")</f>
        <v>-</v>
      </c>
      <c r="DR44" s="9" t="str">
        <f>if('raw 1'!DP43&lt;&gt;"x",if('raw 1'!DP43="OK",'raw 1'!KP43,'raw 1'!DP43),"")</f>
        <v>-</v>
      </c>
      <c r="DS44" s="9" t="str">
        <f>if('raw 1'!DQ43&lt;&gt;"x",if('raw 1'!DQ43="OK",'raw 1'!KQ43,'raw 1'!DQ43),"")</f>
        <v>-</v>
      </c>
      <c r="DT44" s="9" t="str">
        <f>if('raw 1'!DR43&lt;&gt;"x",if('raw 1'!DR43="OK",'raw 1'!KR43,'raw 1'!DR43),"")</f>
        <v>-</v>
      </c>
      <c r="DU44" s="9" t="str">
        <f>if('raw 1'!DS43&lt;&gt;"x",if('raw 1'!DS43="OK",'raw 1'!KS43,'raw 1'!DS43),"")</f>
        <v>-</v>
      </c>
      <c r="DV44" s="9" t="str">
        <f>if('raw 1'!DT43&lt;&gt;"x",if('raw 1'!DT43="OK",'raw 1'!KT43,'raw 1'!DT43),"")</f>
        <v>-</v>
      </c>
      <c r="DW44" s="9" t="str">
        <f>if('raw 1'!DU43&lt;&gt;"x",if('raw 1'!DU43="OK",'raw 1'!KU43,'raw 1'!DU43),"")</f>
        <v>-</v>
      </c>
      <c r="DX44" s="9" t="str">
        <f>if('raw 1'!DV43&lt;&gt;"x",if('raw 1'!DV43="OK",'raw 1'!KV43,'raw 1'!DV43),"")</f>
        <v>-</v>
      </c>
      <c r="DY44" s="9" t="str">
        <f>if('raw 1'!DW43&lt;&gt;"x",if('raw 1'!DW43="OK",'raw 1'!KW43,'raw 1'!DW43),"")</f>
        <v>-</v>
      </c>
      <c r="DZ44" s="9" t="str">
        <f>if('raw 1'!DX43&lt;&gt;"x",if('raw 1'!DX43="OK",'raw 1'!KX43,'raw 1'!DX43),"")</f>
        <v>-</v>
      </c>
      <c r="EA44" s="9" t="str">
        <f>if('raw 1'!DY43&lt;&gt;"x",if('raw 1'!DY43="OK",'raw 1'!KY43,'raw 1'!DY43),"")</f>
        <v>-</v>
      </c>
      <c r="EB44" s="9" t="str">
        <f>if('raw 1'!DZ43&lt;&gt;"x",if('raw 1'!DZ43="OK",'raw 1'!KZ43,'raw 1'!DZ43),"")</f>
        <v/>
      </c>
      <c r="EC44" s="9">
        <f>if('raw 1'!EA43&lt;&gt;"x",if('raw 1'!EA43="OK",'raw 1'!LA43,'raw 1'!EA43),"")</f>
        <v>1</v>
      </c>
      <c r="ED44" s="9">
        <f>if('raw 1'!EB43&lt;&gt;"x",if('raw 1'!EB43="OK",'raw 1'!LB43,'raw 1'!EB43),"")</f>
        <v>1</v>
      </c>
      <c r="EE44" s="9">
        <f>if('raw 1'!EC43&lt;&gt;"x",if('raw 1'!EC43="OK",'raw 1'!LC43,'raw 1'!EC43),"")</f>
        <v>1</v>
      </c>
      <c r="EF44" s="9">
        <f>if('raw 1'!ED43&lt;&gt;"x",if('raw 1'!ED43="OK",'raw 1'!LD43,'raw 1'!ED43),"")</f>
        <v>1</v>
      </c>
      <c r="EG44" s="9">
        <f>if('raw 1'!EE43&lt;&gt;"x",if('raw 1'!EE43="OK",'raw 1'!LE43,'raw 1'!EE43),"")</f>
        <v>1</v>
      </c>
      <c r="EH44" s="9">
        <f>if('raw 1'!EF43&lt;&gt;"x",if('raw 1'!EF43="OK",'raw 1'!LF43,'raw 1'!EF43),"")</f>
        <v>1</v>
      </c>
      <c r="EI44" s="9">
        <f>if('raw 1'!EG43&lt;&gt;"x",if('raw 1'!EG43="OK",'raw 1'!LG43,'raw 1'!EG43),"")</f>
        <v>1</v>
      </c>
      <c r="EJ44" s="9">
        <f>if('raw 1'!EH43&lt;&gt;"x",if('raw 1'!EH43="OK",'raw 1'!LH43,'raw 1'!EH43),"")</f>
        <v>1</v>
      </c>
      <c r="EK44" s="9">
        <f>if('raw 1'!EI43&lt;&gt;"x",if('raw 1'!EI43="OK",'raw 1'!LI43,'raw 1'!EI43),"")</f>
        <v>1</v>
      </c>
      <c r="EL44" s="9">
        <f>if('raw 1'!EJ43&lt;&gt;"x",if('raw 1'!EJ43="OK",'raw 1'!LJ43,'raw 1'!EJ43),"")</f>
        <v>1</v>
      </c>
      <c r="EM44" s="9">
        <f>if('raw 1'!EK43&lt;&gt;"x",if('raw 1'!EK43="OK",'raw 1'!LK43,'raw 1'!EK43),"")</f>
        <v>1</v>
      </c>
      <c r="EN44" s="9">
        <f>if('raw 1'!EL43&lt;&gt;"x",if('raw 1'!EL43="OK",'raw 1'!LL43,'raw 1'!EL43),"")</f>
        <v>1</v>
      </c>
      <c r="EO44" s="9">
        <f>if('raw 1'!EM43&lt;&gt;"x",if('raw 1'!EM43="OK",'raw 1'!LM43,'raw 1'!EM43),"")</f>
        <v>1</v>
      </c>
      <c r="EP44" s="9">
        <f>if('raw 1'!EN43&lt;&gt;"x",if('raw 1'!EN43="OK",'raw 1'!LN43,'raw 1'!EN43),"")</f>
        <v>1</v>
      </c>
      <c r="EQ44" s="9">
        <f>if('raw 1'!EO43&lt;&gt;"x",if('raw 1'!EO43="OK",'raw 1'!LO43,'raw 1'!EO43),"")</f>
        <v>1</v>
      </c>
      <c r="ER44" s="9">
        <f>if('raw 1'!EP43&lt;&gt;"x",if('raw 1'!EP43="OK",'raw 1'!LP43,'raw 1'!EP43),"")</f>
        <v>1</v>
      </c>
      <c r="ES44" s="9" t="str">
        <f>if('raw 1'!EQ43&lt;&gt;"x",if('raw 1'!EQ43="OK",'raw 1'!LQ43,'raw 1'!EQ43),"")</f>
        <v/>
      </c>
      <c r="ET44" s="9" t="str">
        <f>if('raw 1'!ER43&lt;&gt;"x",if('raw 1'!ER43="OK",'raw 1'!LR43,'raw 1'!ER43),"")</f>
        <v>-</v>
      </c>
      <c r="EU44" s="9" t="str">
        <f>if('raw 1'!ES43&lt;&gt;"x",if('raw 1'!ES43="OK",'raw 1'!LS43,'raw 1'!ES43),"")</f>
        <v>-</v>
      </c>
      <c r="EV44" s="9" t="str">
        <f>if('raw 1'!ET43&lt;&gt;"x",if('raw 1'!ET43="OK",'raw 1'!LT43,'raw 1'!ET43),"")</f>
        <v>-</v>
      </c>
      <c r="EW44" s="9" t="str">
        <f>if('raw 1'!EU43&lt;&gt;"x",if('raw 1'!EU43="OK",'raw 1'!LU43,'raw 1'!EU43),"")</f>
        <v>-</v>
      </c>
      <c r="EX44" s="9" t="str">
        <f>if('raw 1'!EV43&lt;&gt;"x",if('raw 1'!EV43="OK",'raw 1'!LV43,'raw 1'!EV43),"")</f>
        <v>-</v>
      </c>
      <c r="EY44" s="9" t="str">
        <f>if('raw 1'!EW43&lt;&gt;"x",if('raw 1'!EW43="OK",'raw 1'!LW43,'raw 1'!EW43),"")</f>
        <v>-</v>
      </c>
      <c r="EZ44" s="9" t="str">
        <f>if('raw 1'!EX43&lt;&gt;"x",if('raw 1'!EX43="OK",'raw 1'!LX43,'raw 1'!EX43),"")</f>
        <v>-</v>
      </c>
      <c r="FA44" s="9" t="str">
        <f>if('raw 1'!EY43&lt;&gt;"x",if('raw 1'!EY43="OK",'raw 1'!LY43,'raw 1'!EY43),"")</f>
        <v>-</v>
      </c>
      <c r="FB44" s="9" t="str">
        <f>if('raw 1'!EZ43&lt;&gt;"x",if('raw 1'!EZ43="OK",'raw 1'!LZ43,'raw 1'!EZ43),"")</f>
        <v>-</v>
      </c>
      <c r="FC44" s="9" t="str">
        <f>if('raw 1'!FA43&lt;&gt;"x",if('raw 1'!FA43="OK",'raw 1'!MA43,'raw 1'!FA43),"")</f>
        <v>-</v>
      </c>
      <c r="FD44" s="9" t="str">
        <f>if('raw 1'!FB43&lt;&gt;"x",if('raw 1'!FB43="OK",'raw 1'!MB43,'raw 1'!FB43),"")</f>
        <v>-</v>
      </c>
      <c r="FE44" s="9" t="str">
        <f>if('raw 1'!FC43&lt;&gt;"x",if('raw 1'!FC43="OK",'raw 1'!MC43,'raw 1'!FC43),"")</f>
        <v>-</v>
      </c>
      <c r="FF44" s="9" t="str">
        <f>if('raw 1'!FD43&lt;&gt;"x",if('raw 1'!FD43="OK",'raw 1'!MD43,'raw 1'!FD43),"")</f>
        <v>-</v>
      </c>
      <c r="FG44" s="9" t="str">
        <f>if('raw 1'!FE43&lt;&gt;"x",if('raw 1'!FE43="OK",'raw 1'!ME43,'raw 1'!FE43),"")</f>
        <v>-</v>
      </c>
      <c r="FH44" s="9" t="str">
        <f>if('raw 1'!FF43&lt;&gt;"x",if('raw 1'!FF43="OK",'raw 1'!MF43,'raw 1'!FF43),"")</f>
        <v>-</v>
      </c>
      <c r="FI44" s="9" t="str">
        <f>if('raw 1'!FG43&lt;&gt;"x",if('raw 1'!FG43="OK",'raw 1'!MG43,'raw 1'!FG43),"")</f>
        <v>-</v>
      </c>
      <c r="FJ44" s="9" t="str">
        <f>if('raw 1'!FH43&lt;&gt;"x",if('raw 1'!FH43="OK",'raw 1'!MH43,'raw 1'!FH43),"")</f>
        <v>-</v>
      </c>
      <c r="FK44" s="9" t="str">
        <f>if('raw 1'!FI43&lt;&gt;"x",if('raw 1'!FI43="OK",'raw 1'!MI43,'raw 1'!FI43),"")</f>
        <v>-</v>
      </c>
      <c r="FL44" s="9" t="str">
        <f>if('raw 1'!FJ43&lt;&gt;"x",if('raw 1'!FJ43="OK",'raw 1'!MJ43,'raw 1'!FJ43),"")</f>
        <v>-</v>
      </c>
      <c r="FM44" s="9" t="str">
        <f>if('raw 1'!FK43&lt;&gt;"x",if('raw 1'!FK43="OK",'raw 1'!MK43,'raw 1'!FK43),"")</f>
        <v>-</v>
      </c>
      <c r="FN44" s="9" t="str">
        <f>if('raw 1'!FL43&lt;&gt;"x",if('raw 1'!FL43="OK",'raw 1'!ML43,'raw 1'!FL43),"")</f>
        <v>-</v>
      </c>
      <c r="FO44" s="9" t="str">
        <f>if('raw 1'!FM43&lt;&gt;"x",if('raw 1'!FM43="OK",'raw 1'!MM43,'raw 1'!FM43),"")</f>
        <v>-</v>
      </c>
      <c r="FP44" s="9" t="str">
        <f>if('raw 1'!FN43&lt;&gt;"x",if('raw 1'!FN43="OK",'raw 1'!MN43,'raw 1'!FN43),"")</f>
        <v>-</v>
      </c>
      <c r="FQ44" s="9" t="str">
        <f>if('raw 1'!FO43&lt;&gt;"x",if('raw 1'!FO43="OK",'raw 1'!MO43,'raw 1'!FO43),"")</f>
        <v>-</v>
      </c>
      <c r="FR44" s="9" t="str">
        <f>if('raw 1'!FP43&lt;&gt;"x",if('raw 1'!FP43="OK",'raw 1'!MP43,'raw 1'!FP43),"")</f>
        <v>-</v>
      </c>
      <c r="FS44" s="9" t="str">
        <f>if('raw 1'!FQ43&lt;&gt;"x",if('raw 1'!FQ43="OK",'raw 1'!MQ43,'raw 1'!FQ43),"")</f>
        <v>-</v>
      </c>
      <c r="FT44" s="9" t="str">
        <f>if('raw 1'!FR43&lt;&gt;"x",if('raw 1'!FR43="OK",'raw 1'!MR43,'raw 1'!FR43),"")</f>
        <v>-</v>
      </c>
      <c r="FU44" s="9" t="str">
        <f>if('raw 1'!FS43&lt;&gt;"x",if('raw 1'!FS43="OK",'raw 1'!MS43,'raw 1'!FS43),"")</f>
        <v>-</v>
      </c>
      <c r="FV44" s="9" t="str">
        <f>if('raw 1'!FT43&lt;&gt;"x",if('raw 1'!FT43="OK",'raw 1'!MT43,'raw 1'!FT43),"")</f>
        <v/>
      </c>
      <c r="FW44" s="9">
        <f>if('raw 1'!FU43&lt;&gt;"x",if('raw 1'!FU43="OK",'raw 1'!MU43,'raw 1'!FU43),"")</f>
        <v>1</v>
      </c>
      <c r="FX44" s="9" t="str">
        <f>if('raw 1'!FV43&lt;&gt;"x",if('raw 1'!FV43="OK",'raw 1'!MV43,'raw 1'!FV43),"")</f>
        <v>WA</v>
      </c>
      <c r="FY44" s="9" t="str">
        <f>if('raw 1'!FW43&lt;&gt;"x",if('raw 1'!FW43="OK",'raw 1'!MW43,'raw 1'!FW43),"")</f>
        <v>WA</v>
      </c>
      <c r="FZ44" s="9" t="str">
        <f>if('raw 1'!FX43&lt;&gt;"x",if('raw 1'!FX43="OK",'raw 1'!MX43,'raw 1'!FX43),"")</f>
        <v>WA</v>
      </c>
      <c r="GA44" s="9" t="str">
        <f>if('raw 1'!FY43&lt;&gt;"x",if('raw 1'!FY43="OK",'raw 1'!MY43,'raw 1'!FY43),"")</f>
        <v>WA</v>
      </c>
      <c r="GB44" s="9" t="str">
        <f>if('raw 1'!FZ43&lt;&gt;"x",if('raw 1'!FZ43="OK",'raw 1'!MZ43,'raw 1'!FZ43),"")</f>
        <v>WA</v>
      </c>
      <c r="GC44" s="9" t="str">
        <f>if('raw 1'!GA43&lt;&gt;"x",if('raw 1'!GA43="OK",'raw 1'!NA43,'raw 1'!GA43),"")</f>
        <v>WA</v>
      </c>
      <c r="GD44" s="9" t="str">
        <f>if('raw 1'!GB43&lt;&gt;"x",if('raw 1'!GB43="OK",'raw 1'!NB43,'raw 1'!GB43),"")</f>
        <v>WA</v>
      </c>
      <c r="GE44" s="9" t="str">
        <f>if('raw 1'!GC43&lt;&gt;"x",if('raw 1'!GC43="OK",'raw 1'!NC43,'raw 1'!GC43),"")</f>
        <v>WA</v>
      </c>
      <c r="GF44" s="9" t="str">
        <f>if('raw 1'!GD43&lt;&gt;"x",if('raw 1'!GD43="OK",'raw 1'!ND43,'raw 1'!GD43),"")</f>
        <v>WA</v>
      </c>
      <c r="GG44" s="9" t="str">
        <f>if('raw 1'!GE43&lt;&gt;"x",if('raw 1'!GE43="OK",'raw 1'!NE43,'raw 1'!GE43),"")</f>
        <v>WA</v>
      </c>
      <c r="GH44" s="9">
        <f>if('raw 1'!GF43&lt;&gt;"x",if('raw 1'!GF43="OK",'raw 1'!NF43,'raw 1'!GF43),"")</f>
        <v>1</v>
      </c>
      <c r="GI44" s="9">
        <f>if('raw 1'!GG43&lt;&gt;"x",if('raw 1'!GG43="OK",'raw 1'!NG43,'raw 1'!GG43),"")</f>
        <v>1</v>
      </c>
      <c r="GJ44" s="9">
        <f>if('raw 1'!GH43&lt;&gt;"x",if('raw 1'!GH43="OK",'raw 1'!NH43,'raw 1'!GH43),"")</f>
        <v>1</v>
      </c>
      <c r="GK44" s="9">
        <f>if('raw 1'!GI43&lt;&gt;"x",if('raw 1'!GI43="OK",'raw 1'!NI43,'raw 1'!GI43),"")</f>
        <v>1</v>
      </c>
      <c r="GL44" s="9">
        <f>if('raw 1'!GJ43&lt;&gt;"x",if('raw 1'!GJ43="OK",'raw 1'!NJ43,'raw 1'!GJ43),"")</f>
        <v>1</v>
      </c>
      <c r="GM44" s="9" t="str">
        <f>if('raw 1'!GK43&lt;&gt;"x",if('raw 1'!GK43="OK",'raw 1'!NK43,'raw 1'!GK43),"")</f>
        <v>WA</v>
      </c>
      <c r="GN44" s="9" t="str">
        <f>if('raw 1'!GL43&lt;&gt;"x",if('raw 1'!GL43="OK",'raw 1'!NL43,'raw 1'!GL43),"")</f>
        <v>WA</v>
      </c>
      <c r="GO44" s="9" t="str">
        <f>if('raw 1'!GM43&lt;&gt;"x",if('raw 1'!GM43="OK",'raw 1'!NM43,'raw 1'!GM43),"")</f>
        <v>WA</v>
      </c>
      <c r="GP44" s="9" t="str">
        <f>if('raw 1'!GN43&lt;&gt;"x",if('raw 1'!GN43="OK",'raw 1'!NN43,'raw 1'!GN43),"")</f>
        <v>WA</v>
      </c>
      <c r="GQ44" s="9" t="str">
        <f>if('raw 1'!GO43&lt;&gt;"x",if('raw 1'!GO43="OK",'raw 1'!NO43,'raw 1'!GO43),"")</f>
        <v>WA</v>
      </c>
      <c r="GR44" s="9" t="str">
        <f>if('raw 1'!GP43&lt;&gt;"x",if('raw 1'!GP43="OK",'raw 1'!NP43,'raw 1'!GP43),"")</f>
        <v>WA</v>
      </c>
      <c r="GS44" s="9" t="str">
        <f>if('raw 1'!GQ43&lt;&gt;"x",if('raw 1'!GQ43="OK",'raw 1'!NQ43,'raw 1'!GQ43),"")</f>
        <v>WA</v>
      </c>
      <c r="GT44" s="9" t="str">
        <f>if('raw 1'!GR43&lt;&gt;"x",if('raw 1'!GR43="OK",'raw 1'!NR43,'raw 1'!GR43),"")</f>
        <v>WA</v>
      </c>
      <c r="GU44" s="9" t="str">
        <f>if('raw 1'!GS43&lt;&gt;"x",if('raw 1'!GS43="OK",'raw 1'!NS43,'raw 1'!GS43),"")</f>
        <v/>
      </c>
    </row>
    <row r="45">
      <c r="A45" s="5"/>
      <c r="B45" s="5"/>
      <c r="C45" s="5" t="str">
        <f>if(B45="d","diskv. iz ciklusa",if(B45="d1","diskv. iz kruga",if($E45="ODOBREN",(if(countif(H:H,"="&amp;H45)=1,countif(H:H,"&gt;"&amp;H45)+1,concatenate(countif(H:H,"&gt;"&amp;H45)+1," - ",countif(H:H,"&gt;="&amp;H45)))),empty)))</f>
        <v>43 - 45</v>
      </c>
      <c r="D45" s="6" t="str">
        <f>'raw 1'!B44</f>
        <v>Ljuba2</v>
      </c>
      <c r="E45" s="6" t="str">
        <f>'raw 1'!F44</f>
        <v>ODOBREN</v>
      </c>
      <c r="F45" s="6" t="str">
        <f>if($E45="ODOBREN",'raw 1'!C44,"")</f>
        <v>Ljubomir</v>
      </c>
      <c r="G45" s="6" t="str">
        <f>if($E45="ODOBREN",'raw 1'!D44,"")</f>
        <v>Banović</v>
      </c>
      <c r="H45" s="7">
        <f>if($E45="ODOBREN",I45,empty)</f>
        <v>113</v>
      </c>
      <c r="I45" s="7">
        <f>if(B45&lt;&gt;"d",IF(M45 = "A", SUM(R45:T45), SUM(O45:Q45)),empty)</f>
        <v>113</v>
      </c>
      <c r="J45" s="6" t="str">
        <f>if($E45="ODOBREN",'raw 1'!G44,"")</f>
        <v>Zemun</v>
      </c>
      <c r="K45" s="6" t="str">
        <f>if($E45="ODOBREN",'raw 1'!H44,"")</f>
        <v>Zemunska gimnazija</v>
      </c>
      <c r="L45" s="6" t="str">
        <f>if($E45="ODOBREN",'raw 1'!I44,"")</f>
        <v>I</v>
      </c>
      <c r="M45" s="6" t="str">
        <f>if($E45="ODOBREN",'raw 1'!J44,"")</f>
        <v>B</v>
      </c>
      <c r="N45" s="6" t="str">
        <f>if($E45="ODOBREN",'raw 1'!K45,"")</f>
        <v>Stanka Matković</v>
      </c>
      <c r="O45" s="8">
        <f>'raw 1'!M44</f>
        <v>100</v>
      </c>
      <c r="P45" s="9">
        <f>'raw 1'!N44</f>
        <v>13</v>
      </c>
      <c r="Q45" s="9" t="str">
        <f>'raw 1'!O44</f>
        <v>-</v>
      </c>
      <c r="R45" s="9" t="str">
        <f>'raw 1'!P44</f>
        <v>-</v>
      </c>
      <c r="S45" s="9" t="str">
        <f>'raw 1'!Q44</f>
        <v>-</v>
      </c>
      <c r="T45" s="9" t="str">
        <f>'raw 1'!R44</f>
        <v>-</v>
      </c>
      <c r="U45" s="9" t="str">
        <f>if('raw 1'!S44&lt;&gt;"x",if('raw 1'!S44="OK",'raw 1'!GS44,'raw 1'!S44),"")</f>
        <v/>
      </c>
      <c r="V45" s="9" t="str">
        <f>if('raw 1'!T44&lt;&gt;"x",if('raw 1'!T44="OK",'raw 1'!GT44,'raw 1'!T44),"")</f>
        <v/>
      </c>
      <c r="W45" s="9">
        <f>if('raw 1'!U44&lt;&gt;"x",if('raw 1'!U44="OK",'raw 1'!GU44,'raw 1'!U44),"")</f>
        <v>1</v>
      </c>
      <c r="X45" s="9">
        <f>if('raw 1'!V44&lt;&gt;"x",if('raw 1'!V44="OK",'raw 1'!GV44,'raw 1'!V44),"")</f>
        <v>1</v>
      </c>
      <c r="Y45" s="9">
        <f>if('raw 1'!W44&lt;&gt;"x",if('raw 1'!W44="OK",'raw 1'!GW44,'raw 1'!W44),"")</f>
        <v>1</v>
      </c>
      <c r="Z45" s="9">
        <f>if('raw 1'!X44&lt;&gt;"x",if('raw 1'!X44="OK",'raw 1'!GX44,'raw 1'!X44),"")</f>
        <v>1</v>
      </c>
      <c r="AA45" s="9">
        <f>if('raw 1'!Y44&lt;&gt;"x",if('raw 1'!Y44="OK",'raw 1'!GY44,'raw 1'!Y44),"")</f>
        <v>1</v>
      </c>
      <c r="AB45" s="9">
        <f>if('raw 1'!Z44&lt;&gt;"x",if('raw 1'!Z44="OK",'raw 1'!GZ44,'raw 1'!Z44),"")</f>
        <v>1</v>
      </c>
      <c r="AC45" s="9">
        <f>if('raw 1'!AA44&lt;&gt;"x",if('raw 1'!AA44="OK",'raw 1'!HA44,'raw 1'!AA44),"")</f>
        <v>1</v>
      </c>
      <c r="AD45" s="9">
        <f>if('raw 1'!AB44&lt;&gt;"x",if('raw 1'!AB44="OK",'raw 1'!HB44,'raw 1'!AB44),"")</f>
        <v>1</v>
      </c>
      <c r="AE45" s="9">
        <f>if('raw 1'!AC44&lt;&gt;"x",if('raw 1'!AC44="OK",'raw 1'!HC44,'raw 1'!AC44),"")</f>
        <v>1</v>
      </c>
      <c r="AF45" s="9">
        <f>if('raw 1'!AD44&lt;&gt;"x",if('raw 1'!AD44="OK",'raw 1'!HD44,'raw 1'!AD44),"")</f>
        <v>1</v>
      </c>
      <c r="AG45" s="9">
        <f>if('raw 1'!AE44&lt;&gt;"x",if('raw 1'!AE44="OK",'raw 1'!HE44,'raw 1'!AE44),"")</f>
        <v>1</v>
      </c>
      <c r="AH45" s="9">
        <f>if('raw 1'!AF44&lt;&gt;"x",if('raw 1'!AF44="OK",'raw 1'!HF44,'raw 1'!AF44),"")</f>
        <v>1</v>
      </c>
      <c r="AI45" s="9">
        <f>if('raw 1'!AG44&lt;&gt;"x",if('raw 1'!AG44="OK",'raw 1'!HG44,'raw 1'!AG44),"")</f>
        <v>1</v>
      </c>
      <c r="AJ45" s="9">
        <f>if('raw 1'!AH44&lt;&gt;"x",if('raw 1'!AH44="OK",'raw 1'!HH44,'raw 1'!AH44),"")</f>
        <v>1</v>
      </c>
      <c r="AK45" s="9">
        <f>if('raw 1'!AI44&lt;&gt;"x",if('raw 1'!AI44="OK",'raw 1'!HI44,'raw 1'!AI44),"")</f>
        <v>1</v>
      </c>
      <c r="AL45" s="9">
        <f>if('raw 1'!AJ44&lt;&gt;"x",if('raw 1'!AJ44="OK",'raw 1'!HJ44,'raw 1'!AJ44),"")</f>
        <v>1</v>
      </c>
      <c r="AM45" s="9">
        <f>if('raw 1'!AK44&lt;&gt;"x",if('raw 1'!AK44="OK",'raw 1'!HK44,'raw 1'!AK44),"")</f>
        <v>1</v>
      </c>
      <c r="AN45" s="9">
        <f>if('raw 1'!AL44&lt;&gt;"x",if('raw 1'!AL44="OK",'raw 1'!HL44,'raw 1'!AL44),"")</f>
        <v>1</v>
      </c>
      <c r="AO45" s="9">
        <f>if('raw 1'!AM44&lt;&gt;"x",if('raw 1'!AM44="OK",'raw 1'!HM44,'raw 1'!AM44),"")</f>
        <v>1</v>
      </c>
      <c r="AP45" s="9">
        <f>if('raw 1'!AN44&lt;&gt;"x",if('raw 1'!AN44="OK",'raw 1'!HN44,'raw 1'!AN44),"")</f>
        <v>1</v>
      </c>
      <c r="AQ45" s="9">
        <f>if('raw 1'!AO44&lt;&gt;"x",if('raw 1'!AO44="OK",'raw 1'!HO44,'raw 1'!AO44),"")</f>
        <v>1</v>
      </c>
      <c r="AR45" s="9">
        <f>if('raw 1'!AP44&lt;&gt;"x",if('raw 1'!AP44="OK",'raw 1'!HP44,'raw 1'!AP44),"")</f>
        <v>1</v>
      </c>
      <c r="AS45" s="9">
        <f>if('raw 1'!AQ44&lt;&gt;"x",if('raw 1'!AQ44="OK",'raw 1'!HQ44,'raw 1'!AQ44),"")</f>
        <v>1</v>
      </c>
      <c r="AT45" s="9">
        <f>if('raw 1'!AR44&lt;&gt;"x",if('raw 1'!AR44="OK",'raw 1'!HR44,'raw 1'!AR44),"")</f>
        <v>1</v>
      </c>
      <c r="AU45" s="9">
        <f>if('raw 1'!AS44&lt;&gt;"x",if('raw 1'!AS44="OK",'raw 1'!HS44,'raw 1'!AS44),"")</f>
        <v>1</v>
      </c>
      <c r="AV45" s="9">
        <f>if('raw 1'!AT44&lt;&gt;"x",if('raw 1'!AT44="OK",'raw 1'!HT44,'raw 1'!AT44),"")</f>
        <v>1</v>
      </c>
      <c r="AW45" s="9">
        <f>if('raw 1'!AU44&lt;&gt;"x",if('raw 1'!AU44="OK",'raw 1'!HU44,'raw 1'!AU44),"")</f>
        <v>1</v>
      </c>
      <c r="AX45" s="9">
        <f>if('raw 1'!AV44&lt;&gt;"x",if('raw 1'!AV44="OK",'raw 1'!HV44,'raw 1'!AV44),"")</f>
        <v>1</v>
      </c>
      <c r="AY45" s="9">
        <f>if('raw 1'!AW44&lt;&gt;"x",if('raw 1'!AW44="OK",'raw 1'!HW44,'raw 1'!AW44),"")</f>
        <v>1</v>
      </c>
      <c r="AZ45" s="9">
        <f>if('raw 1'!AX44&lt;&gt;"x",if('raw 1'!AX44="OK",'raw 1'!HX44,'raw 1'!AX44),"")</f>
        <v>1</v>
      </c>
      <c r="BA45" s="9">
        <f>if('raw 1'!AY44&lt;&gt;"x",if('raw 1'!AY44="OK",'raw 1'!HY44,'raw 1'!AY44),"")</f>
        <v>1</v>
      </c>
      <c r="BB45" s="9">
        <f>if('raw 1'!AZ44&lt;&gt;"x",if('raw 1'!AZ44="OK",'raw 1'!HZ44,'raw 1'!AZ44),"")</f>
        <v>1</v>
      </c>
      <c r="BC45" s="9">
        <f>if('raw 1'!BA44&lt;&gt;"x",if('raw 1'!BA44="OK",'raw 1'!IA44,'raw 1'!BA44),"")</f>
        <v>1</v>
      </c>
      <c r="BD45" s="9">
        <f>if('raw 1'!BB44&lt;&gt;"x",if('raw 1'!BB44="OK",'raw 1'!IB44,'raw 1'!BB44),"")</f>
        <v>1</v>
      </c>
      <c r="BE45" s="9">
        <f>if('raw 1'!BC44&lt;&gt;"x",if('raw 1'!BC44="OK",'raw 1'!IC44,'raw 1'!BC44),"")</f>
        <v>1</v>
      </c>
      <c r="BF45" s="9">
        <f>if('raw 1'!BD44&lt;&gt;"x",if('raw 1'!BD44="OK",'raw 1'!ID44,'raw 1'!BD44),"")</f>
        <v>1</v>
      </c>
      <c r="BG45" s="9">
        <f>if('raw 1'!BE44&lt;&gt;"x",if('raw 1'!BE44="OK",'raw 1'!IE44,'raw 1'!BE44),"")</f>
        <v>1</v>
      </c>
      <c r="BH45" s="9">
        <f>if('raw 1'!BF44&lt;&gt;"x",if('raw 1'!BF44="OK",'raw 1'!IF44,'raw 1'!BF44),"")</f>
        <v>1</v>
      </c>
      <c r="BI45" s="9">
        <f>if('raw 1'!BG44&lt;&gt;"x",if('raw 1'!BG44="OK",'raw 1'!IG44,'raw 1'!BG44),"")</f>
        <v>1</v>
      </c>
      <c r="BJ45" s="9">
        <f>if('raw 1'!BH44&lt;&gt;"x",if('raw 1'!BH44="OK",'raw 1'!IH44,'raw 1'!BH44),"")</f>
        <v>1</v>
      </c>
      <c r="BK45" s="9">
        <f>if('raw 1'!BI44&lt;&gt;"x",if('raw 1'!BI44="OK",'raw 1'!II44,'raw 1'!BI44),"")</f>
        <v>1</v>
      </c>
      <c r="BL45" s="9">
        <f>if('raw 1'!BJ44&lt;&gt;"x",if('raw 1'!BJ44="OK",'raw 1'!IJ44,'raw 1'!BJ44),"")</f>
        <v>1</v>
      </c>
      <c r="BM45" s="9" t="str">
        <f>if('raw 1'!BK44&lt;&gt;"x",if('raw 1'!BK44="OK",'raw 1'!IK44,'raw 1'!BK44),"")</f>
        <v/>
      </c>
      <c r="BN45" s="9">
        <f>if('raw 1'!BL44&lt;&gt;"x",if('raw 1'!BL44="OK",'raw 1'!IL44,'raw 1'!BL44),"")</f>
        <v>1</v>
      </c>
      <c r="BO45" s="9">
        <f>if('raw 1'!BM44&lt;&gt;"x",if('raw 1'!BM44="OK",'raw 1'!IM44,'raw 1'!BM44),"")</f>
        <v>1</v>
      </c>
      <c r="BP45" s="9">
        <f>if('raw 1'!BN44&lt;&gt;"x",if('raw 1'!BN44="OK",'raw 1'!IN44,'raw 1'!BN44),"")</f>
        <v>1</v>
      </c>
      <c r="BQ45" s="9">
        <f>if('raw 1'!BO44&lt;&gt;"x",if('raw 1'!BO44="OK",'raw 1'!IO44,'raw 1'!BO44),"")</f>
        <v>1</v>
      </c>
      <c r="BR45" s="9">
        <f>if('raw 1'!BP44&lt;&gt;"x",if('raw 1'!BP44="OK",'raw 1'!IP44,'raw 1'!BP44),"")</f>
        <v>1</v>
      </c>
      <c r="BS45" s="9">
        <f>if('raw 1'!BQ44&lt;&gt;"x",if('raw 1'!BQ44="OK",'raw 1'!IQ44,'raw 1'!BQ44),"")</f>
        <v>1</v>
      </c>
      <c r="BT45" s="9">
        <f>if('raw 1'!BR44&lt;&gt;"x",if('raw 1'!BR44="OK",'raw 1'!IR44,'raw 1'!BR44),"")</f>
        <v>1</v>
      </c>
      <c r="BU45" s="9">
        <f>if('raw 1'!BS44&lt;&gt;"x",if('raw 1'!BS44="OK",'raw 1'!IS44,'raw 1'!BS44),"")</f>
        <v>1</v>
      </c>
      <c r="BV45" s="9">
        <f>if('raw 1'!BT44&lt;&gt;"x",if('raw 1'!BT44="OK",'raw 1'!IT44,'raw 1'!BT44),"")</f>
        <v>1</v>
      </c>
      <c r="BW45" s="9" t="str">
        <f>if('raw 1'!BU44&lt;&gt;"x",if('raw 1'!BU44="OK",'raw 1'!IU44,'raw 1'!BU44),"")</f>
        <v>TLE</v>
      </c>
      <c r="BX45" s="9" t="str">
        <f>if('raw 1'!BV44&lt;&gt;"x",if('raw 1'!BV44="OK",'raw 1'!IV44,'raw 1'!BV44),"")</f>
        <v>TLE</v>
      </c>
      <c r="BY45" s="9" t="str">
        <f>if('raw 1'!BW44&lt;&gt;"x",if('raw 1'!BW44="OK",'raw 1'!IW44,'raw 1'!BW44),"")</f>
        <v>TLE</v>
      </c>
      <c r="BZ45" s="9">
        <f>if('raw 1'!BX44&lt;&gt;"x",if('raw 1'!BX44="OK",'raw 1'!IX44,'raw 1'!BX44),"")</f>
        <v>1</v>
      </c>
      <c r="CA45" s="9" t="str">
        <f>if('raw 1'!BY44&lt;&gt;"x",if('raw 1'!BY44="OK",'raw 1'!IY44,'raw 1'!BY44),"")</f>
        <v>TLE</v>
      </c>
      <c r="CB45" s="9" t="str">
        <f>if('raw 1'!BZ44&lt;&gt;"x",if('raw 1'!BZ44="OK",'raw 1'!IZ44,'raw 1'!BZ44),"")</f>
        <v>TLE</v>
      </c>
      <c r="CC45" s="9" t="str">
        <f>if('raw 1'!CA44&lt;&gt;"x",if('raw 1'!CA44="OK",'raw 1'!JA44,'raw 1'!CA44),"")</f>
        <v>TLE</v>
      </c>
      <c r="CD45" s="9" t="str">
        <f>if('raw 1'!CB44&lt;&gt;"x",if('raw 1'!CB44="OK",'raw 1'!JB44,'raw 1'!CB44),"")</f>
        <v>TLE</v>
      </c>
      <c r="CE45" s="9" t="str">
        <f>if('raw 1'!CC44&lt;&gt;"x",if('raw 1'!CC44="OK",'raw 1'!JC44,'raw 1'!CC44),"")</f>
        <v>TLE</v>
      </c>
      <c r="CF45" s="9" t="str">
        <f>if('raw 1'!CD44&lt;&gt;"x",if('raw 1'!CD44="OK",'raw 1'!JD44,'raw 1'!CD44),"")</f>
        <v>TLE</v>
      </c>
      <c r="CG45" s="9" t="str">
        <f>if('raw 1'!CE44&lt;&gt;"x",if('raw 1'!CE44="OK",'raw 1'!JE44,'raw 1'!CE44),"")</f>
        <v>TLE</v>
      </c>
      <c r="CH45" s="9" t="str">
        <f>if('raw 1'!CF44&lt;&gt;"x",if('raw 1'!CF44="OK",'raw 1'!JF44,'raw 1'!CF44),"")</f>
        <v>TLE</v>
      </c>
      <c r="CI45" s="9" t="str">
        <f>if('raw 1'!CG44&lt;&gt;"x",if('raw 1'!CG44="OK",'raw 1'!JG44,'raw 1'!CG44),"")</f>
        <v>TLE</v>
      </c>
      <c r="CJ45" s="9" t="str">
        <f>if('raw 1'!CH44&lt;&gt;"x",if('raw 1'!CH44="OK",'raw 1'!JH44,'raw 1'!CH44),"")</f>
        <v>TLE</v>
      </c>
      <c r="CK45" s="9" t="str">
        <f>if('raw 1'!CI44&lt;&gt;"x",if('raw 1'!CI44="OK",'raw 1'!JI44,'raw 1'!CI44),"")</f>
        <v>TLE</v>
      </c>
      <c r="CL45" s="9" t="str">
        <f>if('raw 1'!CJ44&lt;&gt;"x",if('raw 1'!CJ44="OK",'raw 1'!JJ44,'raw 1'!CJ44),"")</f>
        <v>TLE</v>
      </c>
      <c r="CM45" s="9" t="str">
        <f>if('raw 1'!CK44&lt;&gt;"x",if('raw 1'!CK44="OK",'raw 1'!JK44,'raw 1'!CK44),"")</f>
        <v>TLE</v>
      </c>
      <c r="CN45" s="9" t="str">
        <f>if('raw 1'!CL44&lt;&gt;"x",if('raw 1'!CL44="OK",'raw 1'!JL44,'raw 1'!CL44),"")</f>
        <v>TLE</v>
      </c>
      <c r="CO45" s="9" t="str">
        <f>if('raw 1'!CM44&lt;&gt;"x",if('raw 1'!CM44="OK",'raw 1'!JM44,'raw 1'!CM44),"")</f>
        <v>TLE</v>
      </c>
      <c r="CP45" s="9" t="str">
        <f>if('raw 1'!CN44&lt;&gt;"x",if('raw 1'!CN44="OK",'raw 1'!JN44,'raw 1'!CN44),"")</f>
        <v>TLE</v>
      </c>
      <c r="CQ45" s="9" t="str">
        <f>if('raw 1'!CO44&lt;&gt;"x",if('raw 1'!CO44="OK",'raw 1'!JO44,'raw 1'!CO44),"")</f>
        <v>TLE</v>
      </c>
      <c r="CR45" s="9" t="str">
        <f>if('raw 1'!CP44&lt;&gt;"x",if('raw 1'!CP44="OK",'raw 1'!JP44,'raw 1'!CP44),"")</f>
        <v>TLE</v>
      </c>
      <c r="CS45" s="9" t="str">
        <f>if('raw 1'!CQ44&lt;&gt;"x",if('raw 1'!CQ44="OK",'raw 1'!JQ44,'raw 1'!CQ44),"")</f>
        <v>TLE</v>
      </c>
      <c r="CT45" s="9" t="str">
        <f>if('raw 1'!CR44&lt;&gt;"x",if('raw 1'!CR44="OK",'raw 1'!JR44,'raw 1'!CR44),"")</f>
        <v>TLE</v>
      </c>
      <c r="CU45" s="9" t="str">
        <f>if('raw 1'!CS44&lt;&gt;"x",if('raw 1'!CS44="OK",'raw 1'!JS44,'raw 1'!CS44),"")</f>
        <v/>
      </c>
      <c r="CV45" s="9" t="str">
        <f>if('raw 1'!CT44&lt;&gt;"x",if('raw 1'!CT44="OK",'raw 1'!JT44,'raw 1'!CT44),"")</f>
        <v>-</v>
      </c>
      <c r="CW45" s="9" t="str">
        <f>if('raw 1'!CU44&lt;&gt;"x",if('raw 1'!CU44="OK",'raw 1'!JU44,'raw 1'!CU44),"")</f>
        <v>-</v>
      </c>
      <c r="CX45" s="9" t="str">
        <f>if('raw 1'!CV44&lt;&gt;"x",if('raw 1'!CV44="OK",'raw 1'!JV44,'raw 1'!CV44),"")</f>
        <v>-</v>
      </c>
      <c r="CY45" s="9" t="str">
        <f>if('raw 1'!CW44&lt;&gt;"x",if('raw 1'!CW44="OK",'raw 1'!JW44,'raw 1'!CW44),"")</f>
        <v>-</v>
      </c>
      <c r="CZ45" s="9" t="str">
        <f>if('raw 1'!CX44&lt;&gt;"x",if('raw 1'!CX44="OK",'raw 1'!JX44,'raw 1'!CX44),"")</f>
        <v>-</v>
      </c>
      <c r="DA45" s="9" t="str">
        <f>if('raw 1'!CY44&lt;&gt;"x",if('raw 1'!CY44="OK",'raw 1'!JY44,'raw 1'!CY44),"")</f>
        <v>-</v>
      </c>
      <c r="DB45" s="9" t="str">
        <f>if('raw 1'!CZ44&lt;&gt;"x",if('raw 1'!CZ44="OK",'raw 1'!JZ44,'raw 1'!CZ44),"")</f>
        <v>-</v>
      </c>
      <c r="DC45" s="9" t="str">
        <f>if('raw 1'!DA44&lt;&gt;"x",if('raw 1'!DA44="OK",'raw 1'!KA44,'raw 1'!DA44),"")</f>
        <v>-</v>
      </c>
      <c r="DD45" s="9" t="str">
        <f>if('raw 1'!DB44&lt;&gt;"x",if('raw 1'!DB44="OK",'raw 1'!KB44,'raw 1'!DB44),"")</f>
        <v>-</v>
      </c>
      <c r="DE45" s="9" t="str">
        <f>if('raw 1'!DC44&lt;&gt;"x",if('raw 1'!DC44="OK",'raw 1'!KC44,'raw 1'!DC44),"")</f>
        <v>-</v>
      </c>
      <c r="DF45" s="9" t="str">
        <f>if('raw 1'!DD44&lt;&gt;"x",if('raw 1'!DD44="OK",'raw 1'!KD44,'raw 1'!DD44),"")</f>
        <v>-</v>
      </c>
      <c r="DG45" s="9" t="str">
        <f>if('raw 1'!DE44&lt;&gt;"x",if('raw 1'!DE44="OK",'raw 1'!KE44,'raw 1'!DE44),"")</f>
        <v>-</v>
      </c>
      <c r="DH45" s="9" t="str">
        <f>if('raw 1'!DF44&lt;&gt;"x",if('raw 1'!DF44="OK",'raw 1'!KF44,'raw 1'!DF44),"")</f>
        <v>-</v>
      </c>
      <c r="DI45" s="9" t="str">
        <f>if('raw 1'!DG44&lt;&gt;"x",if('raw 1'!DG44="OK",'raw 1'!KG44,'raw 1'!DG44),"")</f>
        <v>-</v>
      </c>
      <c r="DJ45" s="9" t="str">
        <f>if('raw 1'!DH44&lt;&gt;"x",if('raw 1'!DH44="OK",'raw 1'!KH44,'raw 1'!DH44),"")</f>
        <v>-</v>
      </c>
      <c r="DK45" s="9" t="str">
        <f>if('raw 1'!DI44&lt;&gt;"x",if('raw 1'!DI44="OK",'raw 1'!KI44,'raw 1'!DI44),"")</f>
        <v>-</v>
      </c>
      <c r="DL45" s="9" t="str">
        <f>if('raw 1'!DJ44&lt;&gt;"x",if('raw 1'!DJ44="OK",'raw 1'!KJ44,'raw 1'!DJ44),"")</f>
        <v>-</v>
      </c>
      <c r="DM45" s="9" t="str">
        <f>if('raw 1'!DK44&lt;&gt;"x",if('raw 1'!DK44="OK",'raw 1'!KK44,'raw 1'!DK44),"")</f>
        <v>-</v>
      </c>
      <c r="DN45" s="9" t="str">
        <f>if('raw 1'!DL44&lt;&gt;"x",if('raw 1'!DL44="OK",'raw 1'!KL44,'raw 1'!DL44),"")</f>
        <v>-</v>
      </c>
      <c r="DO45" s="9" t="str">
        <f>if('raw 1'!DM44&lt;&gt;"x",if('raw 1'!DM44="OK",'raw 1'!KM44,'raw 1'!DM44),"")</f>
        <v>-</v>
      </c>
      <c r="DP45" s="9" t="str">
        <f>if('raw 1'!DN44&lt;&gt;"x",if('raw 1'!DN44="OK",'raw 1'!KN44,'raw 1'!DN44),"")</f>
        <v>-</v>
      </c>
      <c r="DQ45" s="9" t="str">
        <f>if('raw 1'!DO44&lt;&gt;"x",if('raw 1'!DO44="OK",'raw 1'!KO44,'raw 1'!DO44),"")</f>
        <v>-</v>
      </c>
      <c r="DR45" s="9" t="str">
        <f>if('raw 1'!DP44&lt;&gt;"x",if('raw 1'!DP44="OK",'raw 1'!KP44,'raw 1'!DP44),"")</f>
        <v>-</v>
      </c>
      <c r="DS45" s="9" t="str">
        <f>if('raw 1'!DQ44&lt;&gt;"x",if('raw 1'!DQ44="OK",'raw 1'!KQ44,'raw 1'!DQ44),"")</f>
        <v>-</v>
      </c>
      <c r="DT45" s="9" t="str">
        <f>if('raw 1'!DR44&lt;&gt;"x",if('raw 1'!DR44="OK",'raw 1'!KR44,'raw 1'!DR44),"")</f>
        <v>-</v>
      </c>
      <c r="DU45" s="9" t="str">
        <f>if('raw 1'!DS44&lt;&gt;"x",if('raw 1'!DS44="OK",'raw 1'!KS44,'raw 1'!DS44),"")</f>
        <v>-</v>
      </c>
      <c r="DV45" s="9" t="str">
        <f>if('raw 1'!DT44&lt;&gt;"x",if('raw 1'!DT44="OK",'raw 1'!KT44,'raw 1'!DT44),"")</f>
        <v>-</v>
      </c>
      <c r="DW45" s="9" t="str">
        <f>if('raw 1'!DU44&lt;&gt;"x",if('raw 1'!DU44="OK",'raw 1'!KU44,'raw 1'!DU44),"")</f>
        <v>-</v>
      </c>
      <c r="DX45" s="9" t="str">
        <f>if('raw 1'!DV44&lt;&gt;"x",if('raw 1'!DV44="OK",'raw 1'!KV44,'raw 1'!DV44),"")</f>
        <v>-</v>
      </c>
      <c r="DY45" s="9" t="str">
        <f>if('raw 1'!DW44&lt;&gt;"x",if('raw 1'!DW44="OK",'raw 1'!KW44,'raw 1'!DW44),"")</f>
        <v>-</v>
      </c>
      <c r="DZ45" s="9" t="str">
        <f>if('raw 1'!DX44&lt;&gt;"x",if('raw 1'!DX44="OK",'raw 1'!KX44,'raw 1'!DX44),"")</f>
        <v>-</v>
      </c>
      <c r="EA45" s="9" t="str">
        <f>if('raw 1'!DY44&lt;&gt;"x",if('raw 1'!DY44="OK",'raw 1'!KY44,'raw 1'!DY44),"")</f>
        <v>-</v>
      </c>
      <c r="EB45" s="9" t="str">
        <f>if('raw 1'!DZ44&lt;&gt;"x",if('raw 1'!DZ44="OK",'raw 1'!KZ44,'raw 1'!DZ44),"")</f>
        <v/>
      </c>
      <c r="EC45" s="9" t="str">
        <f>if('raw 1'!EA44&lt;&gt;"x",if('raw 1'!EA44="OK",'raw 1'!LA44,'raw 1'!EA44),"")</f>
        <v>-</v>
      </c>
      <c r="ED45" s="9" t="str">
        <f>if('raw 1'!EB44&lt;&gt;"x",if('raw 1'!EB44="OK",'raw 1'!LB44,'raw 1'!EB44),"")</f>
        <v>-</v>
      </c>
      <c r="EE45" s="9" t="str">
        <f>if('raw 1'!EC44&lt;&gt;"x",if('raw 1'!EC44="OK",'raw 1'!LC44,'raw 1'!EC44),"")</f>
        <v>-</v>
      </c>
      <c r="EF45" s="9" t="str">
        <f>if('raw 1'!ED44&lt;&gt;"x",if('raw 1'!ED44="OK",'raw 1'!LD44,'raw 1'!ED44),"")</f>
        <v>-</v>
      </c>
      <c r="EG45" s="9" t="str">
        <f>if('raw 1'!EE44&lt;&gt;"x",if('raw 1'!EE44="OK",'raw 1'!LE44,'raw 1'!EE44),"")</f>
        <v>-</v>
      </c>
      <c r="EH45" s="9" t="str">
        <f>if('raw 1'!EF44&lt;&gt;"x",if('raw 1'!EF44="OK",'raw 1'!LF44,'raw 1'!EF44),"")</f>
        <v>-</v>
      </c>
      <c r="EI45" s="9" t="str">
        <f>if('raw 1'!EG44&lt;&gt;"x",if('raw 1'!EG44="OK",'raw 1'!LG44,'raw 1'!EG44),"")</f>
        <v>-</v>
      </c>
      <c r="EJ45" s="9" t="str">
        <f>if('raw 1'!EH44&lt;&gt;"x",if('raw 1'!EH44="OK",'raw 1'!LH44,'raw 1'!EH44),"")</f>
        <v>-</v>
      </c>
      <c r="EK45" s="9" t="str">
        <f>if('raw 1'!EI44&lt;&gt;"x",if('raw 1'!EI44="OK",'raw 1'!LI44,'raw 1'!EI44),"")</f>
        <v>-</v>
      </c>
      <c r="EL45" s="9" t="str">
        <f>if('raw 1'!EJ44&lt;&gt;"x",if('raw 1'!EJ44="OK",'raw 1'!LJ44,'raw 1'!EJ44),"")</f>
        <v>-</v>
      </c>
      <c r="EM45" s="9" t="str">
        <f>if('raw 1'!EK44&lt;&gt;"x",if('raw 1'!EK44="OK",'raw 1'!LK44,'raw 1'!EK44),"")</f>
        <v>-</v>
      </c>
      <c r="EN45" s="9" t="str">
        <f>if('raw 1'!EL44&lt;&gt;"x",if('raw 1'!EL44="OK",'raw 1'!LL44,'raw 1'!EL44),"")</f>
        <v>-</v>
      </c>
      <c r="EO45" s="9" t="str">
        <f>if('raw 1'!EM44&lt;&gt;"x",if('raw 1'!EM44="OK",'raw 1'!LM44,'raw 1'!EM44),"")</f>
        <v>-</v>
      </c>
      <c r="EP45" s="9" t="str">
        <f>if('raw 1'!EN44&lt;&gt;"x",if('raw 1'!EN44="OK",'raw 1'!LN44,'raw 1'!EN44),"")</f>
        <v>-</v>
      </c>
      <c r="EQ45" s="9" t="str">
        <f>if('raw 1'!EO44&lt;&gt;"x",if('raw 1'!EO44="OK",'raw 1'!LO44,'raw 1'!EO44),"")</f>
        <v>-</v>
      </c>
      <c r="ER45" s="9" t="str">
        <f>if('raw 1'!EP44&lt;&gt;"x",if('raw 1'!EP44="OK",'raw 1'!LP44,'raw 1'!EP44),"")</f>
        <v>-</v>
      </c>
      <c r="ES45" s="9" t="str">
        <f>if('raw 1'!EQ44&lt;&gt;"x",if('raw 1'!EQ44="OK",'raw 1'!LQ44,'raw 1'!EQ44),"")</f>
        <v/>
      </c>
      <c r="ET45" s="9" t="str">
        <f>if('raw 1'!ER44&lt;&gt;"x",if('raw 1'!ER44="OK",'raw 1'!LR44,'raw 1'!ER44),"")</f>
        <v>-</v>
      </c>
      <c r="EU45" s="9" t="str">
        <f>if('raw 1'!ES44&lt;&gt;"x",if('raw 1'!ES44="OK",'raw 1'!LS44,'raw 1'!ES44),"")</f>
        <v>-</v>
      </c>
      <c r="EV45" s="9" t="str">
        <f>if('raw 1'!ET44&lt;&gt;"x",if('raw 1'!ET44="OK",'raw 1'!LT44,'raw 1'!ET44),"")</f>
        <v>-</v>
      </c>
      <c r="EW45" s="9" t="str">
        <f>if('raw 1'!EU44&lt;&gt;"x",if('raw 1'!EU44="OK",'raw 1'!LU44,'raw 1'!EU44),"")</f>
        <v>-</v>
      </c>
      <c r="EX45" s="9" t="str">
        <f>if('raw 1'!EV44&lt;&gt;"x",if('raw 1'!EV44="OK",'raw 1'!LV44,'raw 1'!EV44),"")</f>
        <v>-</v>
      </c>
      <c r="EY45" s="9" t="str">
        <f>if('raw 1'!EW44&lt;&gt;"x",if('raw 1'!EW44="OK",'raw 1'!LW44,'raw 1'!EW44),"")</f>
        <v>-</v>
      </c>
      <c r="EZ45" s="9" t="str">
        <f>if('raw 1'!EX44&lt;&gt;"x",if('raw 1'!EX44="OK",'raw 1'!LX44,'raw 1'!EX44),"")</f>
        <v>-</v>
      </c>
      <c r="FA45" s="9" t="str">
        <f>if('raw 1'!EY44&lt;&gt;"x",if('raw 1'!EY44="OK",'raw 1'!LY44,'raw 1'!EY44),"")</f>
        <v>-</v>
      </c>
      <c r="FB45" s="9" t="str">
        <f>if('raw 1'!EZ44&lt;&gt;"x",if('raw 1'!EZ44="OK",'raw 1'!LZ44,'raw 1'!EZ44),"")</f>
        <v>-</v>
      </c>
      <c r="FC45" s="9" t="str">
        <f>if('raw 1'!FA44&lt;&gt;"x",if('raw 1'!FA44="OK",'raw 1'!MA44,'raw 1'!FA44),"")</f>
        <v>-</v>
      </c>
      <c r="FD45" s="9" t="str">
        <f>if('raw 1'!FB44&lt;&gt;"x",if('raw 1'!FB44="OK",'raw 1'!MB44,'raw 1'!FB44),"")</f>
        <v>-</v>
      </c>
      <c r="FE45" s="9" t="str">
        <f>if('raw 1'!FC44&lt;&gt;"x",if('raw 1'!FC44="OK",'raw 1'!MC44,'raw 1'!FC44),"")</f>
        <v>-</v>
      </c>
      <c r="FF45" s="9" t="str">
        <f>if('raw 1'!FD44&lt;&gt;"x",if('raw 1'!FD44="OK",'raw 1'!MD44,'raw 1'!FD44),"")</f>
        <v>-</v>
      </c>
      <c r="FG45" s="9" t="str">
        <f>if('raw 1'!FE44&lt;&gt;"x",if('raw 1'!FE44="OK",'raw 1'!ME44,'raw 1'!FE44),"")</f>
        <v>-</v>
      </c>
      <c r="FH45" s="9" t="str">
        <f>if('raw 1'!FF44&lt;&gt;"x",if('raw 1'!FF44="OK",'raw 1'!MF44,'raw 1'!FF44),"")</f>
        <v>-</v>
      </c>
      <c r="FI45" s="9" t="str">
        <f>if('raw 1'!FG44&lt;&gt;"x",if('raw 1'!FG44="OK",'raw 1'!MG44,'raw 1'!FG44),"")</f>
        <v>-</v>
      </c>
      <c r="FJ45" s="9" t="str">
        <f>if('raw 1'!FH44&lt;&gt;"x",if('raw 1'!FH44="OK",'raw 1'!MH44,'raw 1'!FH44),"")</f>
        <v>-</v>
      </c>
      <c r="FK45" s="9" t="str">
        <f>if('raw 1'!FI44&lt;&gt;"x",if('raw 1'!FI44="OK",'raw 1'!MI44,'raw 1'!FI44),"")</f>
        <v>-</v>
      </c>
      <c r="FL45" s="9" t="str">
        <f>if('raw 1'!FJ44&lt;&gt;"x",if('raw 1'!FJ44="OK",'raw 1'!MJ44,'raw 1'!FJ44),"")</f>
        <v>-</v>
      </c>
      <c r="FM45" s="9" t="str">
        <f>if('raw 1'!FK44&lt;&gt;"x",if('raw 1'!FK44="OK",'raw 1'!MK44,'raw 1'!FK44),"")</f>
        <v>-</v>
      </c>
      <c r="FN45" s="9" t="str">
        <f>if('raw 1'!FL44&lt;&gt;"x",if('raw 1'!FL44="OK",'raw 1'!ML44,'raw 1'!FL44),"")</f>
        <v>-</v>
      </c>
      <c r="FO45" s="9" t="str">
        <f>if('raw 1'!FM44&lt;&gt;"x",if('raw 1'!FM44="OK",'raw 1'!MM44,'raw 1'!FM44),"")</f>
        <v>-</v>
      </c>
      <c r="FP45" s="9" t="str">
        <f>if('raw 1'!FN44&lt;&gt;"x",if('raw 1'!FN44="OK",'raw 1'!MN44,'raw 1'!FN44),"")</f>
        <v>-</v>
      </c>
      <c r="FQ45" s="9" t="str">
        <f>if('raw 1'!FO44&lt;&gt;"x",if('raw 1'!FO44="OK",'raw 1'!MO44,'raw 1'!FO44),"")</f>
        <v>-</v>
      </c>
      <c r="FR45" s="9" t="str">
        <f>if('raw 1'!FP44&lt;&gt;"x",if('raw 1'!FP44="OK",'raw 1'!MP44,'raw 1'!FP44),"")</f>
        <v>-</v>
      </c>
      <c r="FS45" s="9" t="str">
        <f>if('raw 1'!FQ44&lt;&gt;"x",if('raw 1'!FQ44="OK",'raw 1'!MQ44,'raw 1'!FQ44),"")</f>
        <v>-</v>
      </c>
      <c r="FT45" s="9" t="str">
        <f>if('raw 1'!FR44&lt;&gt;"x",if('raw 1'!FR44="OK",'raw 1'!MR44,'raw 1'!FR44),"")</f>
        <v>-</v>
      </c>
      <c r="FU45" s="9" t="str">
        <f>if('raw 1'!FS44&lt;&gt;"x",if('raw 1'!FS44="OK",'raw 1'!MS44,'raw 1'!FS44),"")</f>
        <v>-</v>
      </c>
      <c r="FV45" s="9" t="str">
        <f>if('raw 1'!FT44&lt;&gt;"x",if('raw 1'!FT44="OK",'raw 1'!MT44,'raw 1'!FT44),"")</f>
        <v/>
      </c>
      <c r="FW45" s="9" t="str">
        <f>if('raw 1'!FU44&lt;&gt;"x",if('raw 1'!FU44="OK",'raw 1'!MU44,'raw 1'!FU44),"")</f>
        <v>-</v>
      </c>
      <c r="FX45" s="9" t="str">
        <f>if('raw 1'!FV44&lt;&gt;"x",if('raw 1'!FV44="OK",'raw 1'!MV44,'raw 1'!FV44),"")</f>
        <v>-</v>
      </c>
      <c r="FY45" s="9" t="str">
        <f>if('raw 1'!FW44&lt;&gt;"x",if('raw 1'!FW44="OK",'raw 1'!MW44,'raw 1'!FW44),"")</f>
        <v>-</v>
      </c>
      <c r="FZ45" s="9" t="str">
        <f>if('raw 1'!FX44&lt;&gt;"x",if('raw 1'!FX44="OK",'raw 1'!MX44,'raw 1'!FX44),"")</f>
        <v>-</v>
      </c>
      <c r="GA45" s="9" t="str">
        <f>if('raw 1'!FY44&lt;&gt;"x",if('raw 1'!FY44="OK",'raw 1'!MY44,'raw 1'!FY44),"")</f>
        <v>-</v>
      </c>
      <c r="GB45" s="9" t="str">
        <f>if('raw 1'!FZ44&lt;&gt;"x",if('raw 1'!FZ44="OK",'raw 1'!MZ44,'raw 1'!FZ44),"")</f>
        <v>-</v>
      </c>
      <c r="GC45" s="9" t="str">
        <f>if('raw 1'!GA44&lt;&gt;"x",if('raw 1'!GA44="OK",'raw 1'!NA44,'raw 1'!GA44),"")</f>
        <v>-</v>
      </c>
      <c r="GD45" s="9" t="str">
        <f>if('raw 1'!GB44&lt;&gt;"x",if('raw 1'!GB44="OK",'raw 1'!NB44,'raw 1'!GB44),"")</f>
        <v>-</v>
      </c>
      <c r="GE45" s="9" t="str">
        <f>if('raw 1'!GC44&lt;&gt;"x",if('raw 1'!GC44="OK",'raw 1'!NC44,'raw 1'!GC44),"")</f>
        <v>-</v>
      </c>
      <c r="GF45" s="9" t="str">
        <f>if('raw 1'!GD44&lt;&gt;"x",if('raw 1'!GD44="OK",'raw 1'!ND44,'raw 1'!GD44),"")</f>
        <v>-</v>
      </c>
      <c r="GG45" s="9" t="str">
        <f>if('raw 1'!GE44&lt;&gt;"x",if('raw 1'!GE44="OK",'raw 1'!NE44,'raw 1'!GE44),"")</f>
        <v>-</v>
      </c>
      <c r="GH45" s="9" t="str">
        <f>if('raw 1'!GF44&lt;&gt;"x",if('raw 1'!GF44="OK",'raw 1'!NF44,'raw 1'!GF44),"")</f>
        <v>-</v>
      </c>
      <c r="GI45" s="9" t="str">
        <f>if('raw 1'!GG44&lt;&gt;"x",if('raw 1'!GG44="OK",'raw 1'!NG44,'raw 1'!GG44),"")</f>
        <v>-</v>
      </c>
      <c r="GJ45" s="9" t="str">
        <f>if('raw 1'!GH44&lt;&gt;"x",if('raw 1'!GH44="OK",'raw 1'!NH44,'raw 1'!GH44),"")</f>
        <v>-</v>
      </c>
      <c r="GK45" s="9" t="str">
        <f>if('raw 1'!GI44&lt;&gt;"x",if('raw 1'!GI44="OK",'raw 1'!NI44,'raw 1'!GI44),"")</f>
        <v>-</v>
      </c>
      <c r="GL45" s="9" t="str">
        <f>if('raw 1'!GJ44&lt;&gt;"x",if('raw 1'!GJ44="OK",'raw 1'!NJ44,'raw 1'!GJ44),"")</f>
        <v>-</v>
      </c>
      <c r="GM45" s="9" t="str">
        <f>if('raw 1'!GK44&lt;&gt;"x",if('raw 1'!GK44="OK",'raw 1'!NK44,'raw 1'!GK44),"")</f>
        <v>-</v>
      </c>
      <c r="GN45" s="9" t="str">
        <f>if('raw 1'!GL44&lt;&gt;"x",if('raw 1'!GL44="OK",'raw 1'!NL44,'raw 1'!GL44),"")</f>
        <v>-</v>
      </c>
      <c r="GO45" s="9" t="str">
        <f>if('raw 1'!GM44&lt;&gt;"x",if('raw 1'!GM44="OK",'raw 1'!NM44,'raw 1'!GM44),"")</f>
        <v>-</v>
      </c>
      <c r="GP45" s="9" t="str">
        <f>if('raw 1'!GN44&lt;&gt;"x",if('raw 1'!GN44="OK",'raw 1'!NN44,'raw 1'!GN44),"")</f>
        <v>-</v>
      </c>
      <c r="GQ45" s="9" t="str">
        <f>if('raw 1'!GO44&lt;&gt;"x",if('raw 1'!GO44="OK",'raw 1'!NO44,'raw 1'!GO44),"")</f>
        <v>-</v>
      </c>
      <c r="GR45" s="9" t="str">
        <f>if('raw 1'!GP44&lt;&gt;"x",if('raw 1'!GP44="OK",'raw 1'!NP44,'raw 1'!GP44),"")</f>
        <v>-</v>
      </c>
      <c r="GS45" s="9" t="str">
        <f>if('raw 1'!GQ44&lt;&gt;"x",if('raw 1'!GQ44="OK",'raw 1'!NQ44,'raw 1'!GQ44),"")</f>
        <v>-</v>
      </c>
      <c r="GT45" s="9" t="str">
        <f>if('raw 1'!GR44&lt;&gt;"x",if('raw 1'!GR44="OK",'raw 1'!NR44,'raw 1'!GR44),"")</f>
        <v>-</v>
      </c>
      <c r="GU45" s="9" t="str">
        <f>if('raw 1'!GS44&lt;&gt;"x",if('raw 1'!GS44="OK",'raw 1'!NS44,'raw 1'!GS44),"")</f>
        <v/>
      </c>
    </row>
    <row r="46">
      <c r="A46" s="5"/>
      <c r="B46" s="5"/>
      <c r="C46" s="5" t="str">
        <f>if(B46="d","diskv. iz ciklusa",if(B46="d1","diskv. iz kruga",if($E46="ODOBREN",(if(countif(H:H,"="&amp;H46)=1,countif(H:H,"&gt;"&amp;H46)+1,concatenate(countif(H:H,"&gt;"&amp;H46)+1," - ",countif(H:H,"&gt;="&amp;H46)))),empty)))</f>
        <v>43 - 45</v>
      </c>
      <c r="D46" s="6" t="str">
        <f>'raw 1'!B45</f>
        <v>NovakMG</v>
      </c>
      <c r="E46" s="6" t="str">
        <f>'raw 1'!F45</f>
        <v>ODOBREN</v>
      </c>
      <c r="F46" s="6" t="str">
        <f>if($E46="ODOBREN",'raw 1'!C45,"")</f>
        <v>Novak</v>
      </c>
      <c r="G46" s="6" t="str">
        <f>if($E46="ODOBREN",'raw 1'!D45,"")</f>
        <v>Stijepić</v>
      </c>
      <c r="H46" s="7">
        <f>if($E46="ODOBREN",I46,empty)</f>
        <v>113</v>
      </c>
      <c r="I46" s="7">
        <f>if(B46&lt;&gt;"d",IF(M46 = "A", SUM(R46:T46), SUM(O46:Q46)),empty)</f>
        <v>113</v>
      </c>
      <c r="J46" s="6" t="str">
        <f>if($E46="ODOBREN",'raw 1'!G45,"")</f>
        <v>Stari grad</v>
      </c>
      <c r="K46" s="6" t="str">
        <f>if($E46="ODOBREN",'raw 1'!H45,"")</f>
        <v>Matematička gimnazija</v>
      </c>
      <c r="L46" s="6" t="str">
        <f>if($E46="ODOBREN",'raw 1'!I45,"")</f>
        <v>I</v>
      </c>
      <c r="M46" s="6" t="str">
        <f>if($E46="ODOBREN",'raw 1'!J45,"")</f>
        <v>B</v>
      </c>
      <c r="N46" s="6" t="str">
        <f>if($E46="ODOBREN",'raw 1'!K46,"")</f>
        <v/>
      </c>
      <c r="O46" s="8">
        <f>'raw 1'!M45</f>
        <v>100</v>
      </c>
      <c r="P46" s="9">
        <f>'raw 1'!N45</f>
        <v>13</v>
      </c>
      <c r="Q46" s="9" t="str">
        <f>'raw 1'!O45</f>
        <v>-</v>
      </c>
      <c r="R46" s="9" t="str">
        <f>'raw 1'!P45</f>
        <v>-</v>
      </c>
      <c r="S46" s="9" t="str">
        <f>'raw 1'!Q45</f>
        <v>-</v>
      </c>
      <c r="T46" s="9" t="str">
        <f>'raw 1'!R45</f>
        <v>-</v>
      </c>
      <c r="U46" s="9" t="str">
        <f>if('raw 1'!S45&lt;&gt;"x",if('raw 1'!S45="OK",'raw 1'!GS45,'raw 1'!S45),"")</f>
        <v/>
      </c>
      <c r="V46" s="9" t="str">
        <f>if('raw 1'!T45&lt;&gt;"x",if('raw 1'!T45="OK",'raw 1'!GT45,'raw 1'!T45),"")</f>
        <v/>
      </c>
      <c r="W46" s="9">
        <f>if('raw 1'!U45&lt;&gt;"x",if('raw 1'!U45="OK",'raw 1'!GU45,'raw 1'!U45),"")</f>
        <v>1</v>
      </c>
      <c r="X46" s="9">
        <f>if('raw 1'!V45&lt;&gt;"x",if('raw 1'!V45="OK",'raw 1'!GV45,'raw 1'!V45),"")</f>
        <v>1</v>
      </c>
      <c r="Y46" s="9">
        <f>if('raw 1'!W45&lt;&gt;"x",if('raw 1'!W45="OK",'raw 1'!GW45,'raw 1'!W45),"")</f>
        <v>1</v>
      </c>
      <c r="Z46" s="9">
        <f>if('raw 1'!X45&lt;&gt;"x",if('raw 1'!X45="OK",'raw 1'!GX45,'raw 1'!X45),"")</f>
        <v>1</v>
      </c>
      <c r="AA46" s="9">
        <f>if('raw 1'!Y45&lt;&gt;"x",if('raw 1'!Y45="OK",'raw 1'!GY45,'raw 1'!Y45),"")</f>
        <v>1</v>
      </c>
      <c r="AB46" s="9">
        <f>if('raw 1'!Z45&lt;&gt;"x",if('raw 1'!Z45="OK",'raw 1'!GZ45,'raw 1'!Z45),"")</f>
        <v>1</v>
      </c>
      <c r="AC46" s="9">
        <f>if('raw 1'!AA45&lt;&gt;"x",if('raw 1'!AA45="OK",'raw 1'!HA45,'raw 1'!AA45),"")</f>
        <v>1</v>
      </c>
      <c r="AD46" s="9">
        <f>if('raw 1'!AB45&lt;&gt;"x",if('raw 1'!AB45="OK",'raw 1'!HB45,'raw 1'!AB45),"")</f>
        <v>1</v>
      </c>
      <c r="AE46" s="9">
        <f>if('raw 1'!AC45&lt;&gt;"x",if('raw 1'!AC45="OK",'raw 1'!HC45,'raw 1'!AC45),"")</f>
        <v>1</v>
      </c>
      <c r="AF46" s="9">
        <f>if('raw 1'!AD45&lt;&gt;"x",if('raw 1'!AD45="OK",'raw 1'!HD45,'raw 1'!AD45),"")</f>
        <v>1</v>
      </c>
      <c r="AG46" s="9">
        <f>if('raw 1'!AE45&lt;&gt;"x",if('raw 1'!AE45="OK",'raw 1'!HE45,'raw 1'!AE45),"")</f>
        <v>1</v>
      </c>
      <c r="AH46" s="9">
        <f>if('raw 1'!AF45&lt;&gt;"x",if('raw 1'!AF45="OK",'raw 1'!HF45,'raw 1'!AF45),"")</f>
        <v>1</v>
      </c>
      <c r="AI46" s="9">
        <f>if('raw 1'!AG45&lt;&gt;"x",if('raw 1'!AG45="OK",'raw 1'!HG45,'raw 1'!AG45),"")</f>
        <v>1</v>
      </c>
      <c r="AJ46" s="9">
        <f>if('raw 1'!AH45&lt;&gt;"x",if('raw 1'!AH45="OK",'raw 1'!HH45,'raw 1'!AH45),"")</f>
        <v>1</v>
      </c>
      <c r="AK46" s="9">
        <f>if('raw 1'!AI45&lt;&gt;"x",if('raw 1'!AI45="OK",'raw 1'!HI45,'raw 1'!AI45),"")</f>
        <v>1</v>
      </c>
      <c r="AL46" s="9">
        <f>if('raw 1'!AJ45&lt;&gt;"x",if('raw 1'!AJ45="OK",'raw 1'!HJ45,'raw 1'!AJ45),"")</f>
        <v>1</v>
      </c>
      <c r="AM46" s="9">
        <f>if('raw 1'!AK45&lt;&gt;"x",if('raw 1'!AK45="OK",'raw 1'!HK45,'raw 1'!AK45),"")</f>
        <v>1</v>
      </c>
      <c r="AN46" s="9">
        <f>if('raw 1'!AL45&lt;&gt;"x",if('raw 1'!AL45="OK",'raw 1'!HL45,'raw 1'!AL45),"")</f>
        <v>1</v>
      </c>
      <c r="AO46" s="9">
        <f>if('raw 1'!AM45&lt;&gt;"x",if('raw 1'!AM45="OK",'raw 1'!HM45,'raw 1'!AM45),"")</f>
        <v>1</v>
      </c>
      <c r="AP46" s="9">
        <f>if('raw 1'!AN45&lt;&gt;"x",if('raw 1'!AN45="OK",'raw 1'!HN45,'raw 1'!AN45),"")</f>
        <v>1</v>
      </c>
      <c r="AQ46" s="9">
        <f>if('raw 1'!AO45&lt;&gt;"x",if('raw 1'!AO45="OK",'raw 1'!HO45,'raw 1'!AO45),"")</f>
        <v>1</v>
      </c>
      <c r="AR46" s="9">
        <f>if('raw 1'!AP45&lt;&gt;"x",if('raw 1'!AP45="OK",'raw 1'!HP45,'raw 1'!AP45),"")</f>
        <v>1</v>
      </c>
      <c r="AS46" s="9">
        <f>if('raw 1'!AQ45&lt;&gt;"x",if('raw 1'!AQ45="OK",'raw 1'!HQ45,'raw 1'!AQ45),"")</f>
        <v>1</v>
      </c>
      <c r="AT46" s="9">
        <f>if('raw 1'!AR45&lt;&gt;"x",if('raw 1'!AR45="OK",'raw 1'!HR45,'raw 1'!AR45),"")</f>
        <v>1</v>
      </c>
      <c r="AU46" s="9">
        <f>if('raw 1'!AS45&lt;&gt;"x",if('raw 1'!AS45="OK",'raw 1'!HS45,'raw 1'!AS45),"")</f>
        <v>1</v>
      </c>
      <c r="AV46" s="9">
        <f>if('raw 1'!AT45&lt;&gt;"x",if('raw 1'!AT45="OK",'raw 1'!HT45,'raw 1'!AT45),"")</f>
        <v>1</v>
      </c>
      <c r="AW46" s="9">
        <f>if('raw 1'!AU45&lt;&gt;"x",if('raw 1'!AU45="OK",'raw 1'!HU45,'raw 1'!AU45),"")</f>
        <v>1</v>
      </c>
      <c r="AX46" s="9">
        <f>if('raw 1'!AV45&lt;&gt;"x",if('raw 1'!AV45="OK",'raw 1'!HV45,'raw 1'!AV45),"")</f>
        <v>1</v>
      </c>
      <c r="AY46" s="9">
        <f>if('raw 1'!AW45&lt;&gt;"x",if('raw 1'!AW45="OK",'raw 1'!HW45,'raw 1'!AW45),"")</f>
        <v>1</v>
      </c>
      <c r="AZ46" s="9">
        <f>if('raw 1'!AX45&lt;&gt;"x",if('raw 1'!AX45="OK",'raw 1'!HX45,'raw 1'!AX45),"")</f>
        <v>1</v>
      </c>
      <c r="BA46" s="9">
        <f>if('raw 1'!AY45&lt;&gt;"x",if('raw 1'!AY45="OK",'raw 1'!HY45,'raw 1'!AY45),"")</f>
        <v>1</v>
      </c>
      <c r="BB46" s="9">
        <f>if('raw 1'!AZ45&lt;&gt;"x",if('raw 1'!AZ45="OK",'raw 1'!HZ45,'raw 1'!AZ45),"")</f>
        <v>1</v>
      </c>
      <c r="BC46" s="9">
        <f>if('raw 1'!BA45&lt;&gt;"x",if('raw 1'!BA45="OK",'raw 1'!IA45,'raw 1'!BA45),"")</f>
        <v>1</v>
      </c>
      <c r="BD46" s="9">
        <f>if('raw 1'!BB45&lt;&gt;"x",if('raw 1'!BB45="OK",'raw 1'!IB45,'raw 1'!BB45),"")</f>
        <v>1</v>
      </c>
      <c r="BE46" s="9">
        <f>if('raw 1'!BC45&lt;&gt;"x",if('raw 1'!BC45="OK",'raw 1'!IC45,'raw 1'!BC45),"")</f>
        <v>1</v>
      </c>
      <c r="BF46" s="9">
        <f>if('raw 1'!BD45&lt;&gt;"x",if('raw 1'!BD45="OK",'raw 1'!ID45,'raw 1'!BD45),"")</f>
        <v>1</v>
      </c>
      <c r="BG46" s="9">
        <f>if('raw 1'!BE45&lt;&gt;"x",if('raw 1'!BE45="OK",'raw 1'!IE45,'raw 1'!BE45),"")</f>
        <v>1</v>
      </c>
      <c r="BH46" s="9">
        <f>if('raw 1'!BF45&lt;&gt;"x",if('raw 1'!BF45="OK",'raw 1'!IF45,'raw 1'!BF45),"")</f>
        <v>1</v>
      </c>
      <c r="BI46" s="9">
        <f>if('raw 1'!BG45&lt;&gt;"x",if('raw 1'!BG45="OK",'raw 1'!IG45,'raw 1'!BG45),"")</f>
        <v>1</v>
      </c>
      <c r="BJ46" s="9">
        <f>if('raw 1'!BH45&lt;&gt;"x",if('raw 1'!BH45="OK",'raw 1'!IH45,'raw 1'!BH45),"")</f>
        <v>1</v>
      </c>
      <c r="BK46" s="9">
        <f>if('raw 1'!BI45&lt;&gt;"x",if('raw 1'!BI45="OK",'raw 1'!II45,'raw 1'!BI45),"")</f>
        <v>1</v>
      </c>
      <c r="BL46" s="9">
        <f>if('raw 1'!BJ45&lt;&gt;"x",if('raw 1'!BJ45="OK",'raw 1'!IJ45,'raw 1'!BJ45),"")</f>
        <v>1</v>
      </c>
      <c r="BM46" s="9" t="str">
        <f>if('raw 1'!BK45&lt;&gt;"x",if('raw 1'!BK45="OK",'raw 1'!IK45,'raw 1'!BK45),"")</f>
        <v/>
      </c>
      <c r="BN46" s="9">
        <f>if('raw 1'!BL45&lt;&gt;"x",if('raw 1'!BL45="OK",'raw 1'!IL45,'raw 1'!BL45),"")</f>
        <v>1</v>
      </c>
      <c r="BO46" s="9">
        <f>if('raw 1'!BM45&lt;&gt;"x",if('raw 1'!BM45="OK",'raw 1'!IM45,'raw 1'!BM45),"")</f>
        <v>1</v>
      </c>
      <c r="BP46" s="9">
        <f>if('raw 1'!BN45&lt;&gt;"x",if('raw 1'!BN45="OK",'raw 1'!IN45,'raw 1'!BN45),"")</f>
        <v>1</v>
      </c>
      <c r="BQ46" s="9">
        <f>if('raw 1'!BO45&lt;&gt;"x",if('raw 1'!BO45="OK",'raw 1'!IO45,'raw 1'!BO45),"")</f>
        <v>1</v>
      </c>
      <c r="BR46" s="9">
        <f>if('raw 1'!BP45&lt;&gt;"x",if('raw 1'!BP45="OK",'raw 1'!IP45,'raw 1'!BP45),"")</f>
        <v>1</v>
      </c>
      <c r="BS46" s="9">
        <f>if('raw 1'!BQ45&lt;&gt;"x",if('raw 1'!BQ45="OK",'raw 1'!IQ45,'raw 1'!BQ45),"")</f>
        <v>1</v>
      </c>
      <c r="BT46" s="9">
        <f>if('raw 1'!BR45&lt;&gt;"x",if('raw 1'!BR45="OK",'raw 1'!IR45,'raw 1'!BR45),"")</f>
        <v>1</v>
      </c>
      <c r="BU46" s="9">
        <f>if('raw 1'!BS45&lt;&gt;"x",if('raw 1'!BS45="OK",'raw 1'!IS45,'raw 1'!BS45),"")</f>
        <v>1</v>
      </c>
      <c r="BV46" s="9">
        <f>if('raw 1'!BT45&lt;&gt;"x",if('raw 1'!BT45="OK",'raw 1'!IT45,'raw 1'!BT45),"")</f>
        <v>1</v>
      </c>
      <c r="BW46" s="9">
        <f>if('raw 1'!BU45&lt;&gt;"x",if('raw 1'!BU45="OK",'raw 1'!IU45,'raw 1'!BU45),"")</f>
        <v>1</v>
      </c>
      <c r="BX46" s="9">
        <f>if('raw 1'!BV45&lt;&gt;"x",if('raw 1'!BV45="OK",'raw 1'!IV45,'raw 1'!BV45),"")</f>
        <v>1</v>
      </c>
      <c r="BY46" s="9">
        <f>if('raw 1'!BW45&lt;&gt;"x",if('raw 1'!BW45="OK",'raw 1'!IW45,'raw 1'!BW45),"")</f>
        <v>1</v>
      </c>
      <c r="BZ46" s="9">
        <f>if('raw 1'!BX45&lt;&gt;"x",if('raw 1'!BX45="OK",'raw 1'!IX45,'raw 1'!BX45),"")</f>
        <v>1</v>
      </c>
      <c r="CA46" s="9" t="str">
        <f>if('raw 1'!BY45&lt;&gt;"x",if('raw 1'!BY45="OK",'raw 1'!IY45,'raw 1'!BY45),"")</f>
        <v>TLE</v>
      </c>
      <c r="CB46" s="9" t="str">
        <f>if('raw 1'!BZ45&lt;&gt;"x",if('raw 1'!BZ45="OK",'raw 1'!IZ45,'raw 1'!BZ45),"")</f>
        <v>TLE</v>
      </c>
      <c r="CC46" s="9" t="str">
        <f>if('raw 1'!CA45&lt;&gt;"x",if('raw 1'!CA45="OK",'raw 1'!JA45,'raw 1'!CA45),"")</f>
        <v>TLE</v>
      </c>
      <c r="CD46" s="9" t="str">
        <f>if('raw 1'!CB45&lt;&gt;"x",if('raw 1'!CB45="OK",'raw 1'!JB45,'raw 1'!CB45),"")</f>
        <v>TLE</v>
      </c>
      <c r="CE46" s="9" t="str">
        <f>if('raw 1'!CC45&lt;&gt;"x",if('raw 1'!CC45="OK",'raw 1'!JC45,'raw 1'!CC45),"")</f>
        <v>TLE</v>
      </c>
      <c r="CF46" s="9" t="str">
        <f>if('raw 1'!CD45&lt;&gt;"x",if('raw 1'!CD45="OK",'raw 1'!JD45,'raw 1'!CD45),"")</f>
        <v>TLE</v>
      </c>
      <c r="CG46" s="9" t="str">
        <f>if('raw 1'!CE45&lt;&gt;"x",if('raw 1'!CE45="OK",'raw 1'!JE45,'raw 1'!CE45),"")</f>
        <v>TLE</v>
      </c>
      <c r="CH46" s="9" t="str">
        <f>if('raw 1'!CF45&lt;&gt;"x",if('raw 1'!CF45="OK",'raw 1'!JF45,'raw 1'!CF45),"")</f>
        <v>TLE</v>
      </c>
      <c r="CI46" s="9" t="str">
        <f>if('raw 1'!CG45&lt;&gt;"x",if('raw 1'!CG45="OK",'raw 1'!JG45,'raw 1'!CG45),"")</f>
        <v>TLE</v>
      </c>
      <c r="CJ46" s="9" t="str">
        <f>if('raw 1'!CH45&lt;&gt;"x",if('raw 1'!CH45="OK",'raw 1'!JH45,'raw 1'!CH45),"")</f>
        <v>TLE</v>
      </c>
      <c r="CK46" s="9" t="str">
        <f>if('raw 1'!CI45&lt;&gt;"x",if('raw 1'!CI45="OK",'raw 1'!JI45,'raw 1'!CI45),"")</f>
        <v>TLE</v>
      </c>
      <c r="CL46" s="9" t="str">
        <f>if('raw 1'!CJ45&lt;&gt;"x",if('raw 1'!CJ45="OK",'raw 1'!JJ45,'raw 1'!CJ45),"")</f>
        <v>TLE</v>
      </c>
      <c r="CM46" s="9" t="str">
        <f>if('raw 1'!CK45&lt;&gt;"x",if('raw 1'!CK45="OK",'raw 1'!JK45,'raw 1'!CK45),"")</f>
        <v>TLE</v>
      </c>
      <c r="CN46" s="9" t="str">
        <f>if('raw 1'!CL45&lt;&gt;"x",if('raw 1'!CL45="OK",'raw 1'!JL45,'raw 1'!CL45),"")</f>
        <v>TLE</v>
      </c>
      <c r="CO46" s="9" t="str">
        <f>if('raw 1'!CM45&lt;&gt;"x",if('raw 1'!CM45="OK",'raw 1'!JM45,'raw 1'!CM45),"")</f>
        <v>TLE</v>
      </c>
      <c r="CP46" s="9" t="str">
        <f>if('raw 1'!CN45&lt;&gt;"x",if('raw 1'!CN45="OK",'raw 1'!JN45,'raw 1'!CN45),"")</f>
        <v>TLE</v>
      </c>
      <c r="CQ46" s="9" t="str">
        <f>if('raw 1'!CO45&lt;&gt;"x",if('raw 1'!CO45="OK",'raw 1'!JO45,'raw 1'!CO45),"")</f>
        <v>TLE</v>
      </c>
      <c r="CR46" s="9" t="str">
        <f>if('raw 1'!CP45&lt;&gt;"x",if('raw 1'!CP45="OK",'raw 1'!JP45,'raw 1'!CP45),"")</f>
        <v>TLE</v>
      </c>
      <c r="CS46" s="9" t="str">
        <f>if('raw 1'!CQ45&lt;&gt;"x",if('raw 1'!CQ45="OK",'raw 1'!JQ45,'raw 1'!CQ45),"")</f>
        <v>TLE</v>
      </c>
      <c r="CT46" s="9" t="str">
        <f>if('raw 1'!CR45&lt;&gt;"x",if('raw 1'!CR45="OK",'raw 1'!JR45,'raw 1'!CR45),"")</f>
        <v>TLE</v>
      </c>
      <c r="CU46" s="9" t="str">
        <f>if('raw 1'!CS45&lt;&gt;"x",if('raw 1'!CS45="OK",'raw 1'!JS45,'raw 1'!CS45),"")</f>
        <v/>
      </c>
      <c r="CV46" s="9" t="str">
        <f>if('raw 1'!CT45&lt;&gt;"x",if('raw 1'!CT45="OK",'raw 1'!JT45,'raw 1'!CT45),"")</f>
        <v>-</v>
      </c>
      <c r="CW46" s="9" t="str">
        <f>if('raw 1'!CU45&lt;&gt;"x",if('raw 1'!CU45="OK",'raw 1'!JU45,'raw 1'!CU45),"")</f>
        <v>-</v>
      </c>
      <c r="CX46" s="9" t="str">
        <f>if('raw 1'!CV45&lt;&gt;"x",if('raw 1'!CV45="OK",'raw 1'!JV45,'raw 1'!CV45),"")</f>
        <v>-</v>
      </c>
      <c r="CY46" s="9" t="str">
        <f>if('raw 1'!CW45&lt;&gt;"x",if('raw 1'!CW45="OK",'raw 1'!JW45,'raw 1'!CW45),"")</f>
        <v>-</v>
      </c>
      <c r="CZ46" s="9" t="str">
        <f>if('raw 1'!CX45&lt;&gt;"x",if('raw 1'!CX45="OK",'raw 1'!JX45,'raw 1'!CX45),"")</f>
        <v>-</v>
      </c>
      <c r="DA46" s="9" t="str">
        <f>if('raw 1'!CY45&lt;&gt;"x",if('raw 1'!CY45="OK",'raw 1'!JY45,'raw 1'!CY45),"")</f>
        <v>-</v>
      </c>
      <c r="DB46" s="9" t="str">
        <f>if('raw 1'!CZ45&lt;&gt;"x",if('raw 1'!CZ45="OK",'raw 1'!JZ45,'raw 1'!CZ45),"")</f>
        <v>-</v>
      </c>
      <c r="DC46" s="9" t="str">
        <f>if('raw 1'!DA45&lt;&gt;"x",if('raw 1'!DA45="OK",'raw 1'!KA45,'raw 1'!DA45),"")</f>
        <v>-</v>
      </c>
      <c r="DD46" s="9" t="str">
        <f>if('raw 1'!DB45&lt;&gt;"x",if('raw 1'!DB45="OK",'raw 1'!KB45,'raw 1'!DB45),"")</f>
        <v>-</v>
      </c>
      <c r="DE46" s="9" t="str">
        <f>if('raw 1'!DC45&lt;&gt;"x",if('raw 1'!DC45="OK",'raw 1'!KC45,'raw 1'!DC45),"")</f>
        <v>-</v>
      </c>
      <c r="DF46" s="9" t="str">
        <f>if('raw 1'!DD45&lt;&gt;"x",if('raw 1'!DD45="OK",'raw 1'!KD45,'raw 1'!DD45),"")</f>
        <v>-</v>
      </c>
      <c r="DG46" s="9" t="str">
        <f>if('raw 1'!DE45&lt;&gt;"x",if('raw 1'!DE45="OK",'raw 1'!KE45,'raw 1'!DE45),"")</f>
        <v>-</v>
      </c>
      <c r="DH46" s="9" t="str">
        <f>if('raw 1'!DF45&lt;&gt;"x",if('raw 1'!DF45="OK",'raw 1'!KF45,'raw 1'!DF45),"")</f>
        <v>-</v>
      </c>
      <c r="DI46" s="9" t="str">
        <f>if('raw 1'!DG45&lt;&gt;"x",if('raw 1'!DG45="OK",'raw 1'!KG45,'raw 1'!DG45),"")</f>
        <v>-</v>
      </c>
      <c r="DJ46" s="9" t="str">
        <f>if('raw 1'!DH45&lt;&gt;"x",if('raw 1'!DH45="OK",'raw 1'!KH45,'raw 1'!DH45),"")</f>
        <v>-</v>
      </c>
      <c r="DK46" s="9" t="str">
        <f>if('raw 1'!DI45&lt;&gt;"x",if('raw 1'!DI45="OK",'raw 1'!KI45,'raw 1'!DI45),"")</f>
        <v>-</v>
      </c>
      <c r="DL46" s="9" t="str">
        <f>if('raw 1'!DJ45&lt;&gt;"x",if('raw 1'!DJ45="OK",'raw 1'!KJ45,'raw 1'!DJ45),"")</f>
        <v>-</v>
      </c>
      <c r="DM46" s="9" t="str">
        <f>if('raw 1'!DK45&lt;&gt;"x",if('raw 1'!DK45="OK",'raw 1'!KK45,'raw 1'!DK45),"")</f>
        <v>-</v>
      </c>
      <c r="DN46" s="9" t="str">
        <f>if('raw 1'!DL45&lt;&gt;"x",if('raw 1'!DL45="OK",'raw 1'!KL45,'raw 1'!DL45),"")</f>
        <v>-</v>
      </c>
      <c r="DO46" s="9" t="str">
        <f>if('raw 1'!DM45&lt;&gt;"x",if('raw 1'!DM45="OK",'raw 1'!KM45,'raw 1'!DM45),"")</f>
        <v>-</v>
      </c>
      <c r="DP46" s="9" t="str">
        <f>if('raw 1'!DN45&lt;&gt;"x",if('raw 1'!DN45="OK",'raw 1'!KN45,'raw 1'!DN45),"")</f>
        <v>-</v>
      </c>
      <c r="DQ46" s="9" t="str">
        <f>if('raw 1'!DO45&lt;&gt;"x",if('raw 1'!DO45="OK",'raw 1'!KO45,'raw 1'!DO45),"")</f>
        <v>-</v>
      </c>
      <c r="DR46" s="9" t="str">
        <f>if('raw 1'!DP45&lt;&gt;"x",if('raw 1'!DP45="OK",'raw 1'!KP45,'raw 1'!DP45),"")</f>
        <v>-</v>
      </c>
      <c r="DS46" s="9" t="str">
        <f>if('raw 1'!DQ45&lt;&gt;"x",if('raw 1'!DQ45="OK",'raw 1'!KQ45,'raw 1'!DQ45),"")</f>
        <v>-</v>
      </c>
      <c r="DT46" s="9" t="str">
        <f>if('raw 1'!DR45&lt;&gt;"x",if('raw 1'!DR45="OK",'raw 1'!KR45,'raw 1'!DR45),"")</f>
        <v>-</v>
      </c>
      <c r="DU46" s="9" t="str">
        <f>if('raw 1'!DS45&lt;&gt;"x",if('raw 1'!DS45="OK",'raw 1'!KS45,'raw 1'!DS45),"")</f>
        <v>-</v>
      </c>
      <c r="DV46" s="9" t="str">
        <f>if('raw 1'!DT45&lt;&gt;"x",if('raw 1'!DT45="OK",'raw 1'!KT45,'raw 1'!DT45),"")</f>
        <v>-</v>
      </c>
      <c r="DW46" s="9" t="str">
        <f>if('raw 1'!DU45&lt;&gt;"x",if('raw 1'!DU45="OK",'raw 1'!KU45,'raw 1'!DU45),"")</f>
        <v>-</v>
      </c>
      <c r="DX46" s="9" t="str">
        <f>if('raw 1'!DV45&lt;&gt;"x",if('raw 1'!DV45="OK",'raw 1'!KV45,'raw 1'!DV45),"")</f>
        <v>-</v>
      </c>
      <c r="DY46" s="9" t="str">
        <f>if('raw 1'!DW45&lt;&gt;"x",if('raw 1'!DW45="OK",'raw 1'!KW45,'raw 1'!DW45),"")</f>
        <v>-</v>
      </c>
      <c r="DZ46" s="9" t="str">
        <f>if('raw 1'!DX45&lt;&gt;"x",if('raw 1'!DX45="OK",'raw 1'!KX45,'raw 1'!DX45),"")</f>
        <v>-</v>
      </c>
      <c r="EA46" s="9" t="str">
        <f>if('raw 1'!DY45&lt;&gt;"x",if('raw 1'!DY45="OK",'raw 1'!KY45,'raw 1'!DY45),"")</f>
        <v>-</v>
      </c>
      <c r="EB46" s="9" t="str">
        <f>if('raw 1'!DZ45&lt;&gt;"x",if('raw 1'!DZ45="OK",'raw 1'!KZ45,'raw 1'!DZ45),"")</f>
        <v/>
      </c>
      <c r="EC46" s="9" t="str">
        <f>if('raw 1'!EA45&lt;&gt;"x",if('raw 1'!EA45="OK",'raw 1'!LA45,'raw 1'!EA45),"")</f>
        <v>-</v>
      </c>
      <c r="ED46" s="9" t="str">
        <f>if('raw 1'!EB45&lt;&gt;"x",if('raw 1'!EB45="OK",'raw 1'!LB45,'raw 1'!EB45),"")</f>
        <v>-</v>
      </c>
      <c r="EE46" s="9" t="str">
        <f>if('raw 1'!EC45&lt;&gt;"x",if('raw 1'!EC45="OK",'raw 1'!LC45,'raw 1'!EC45),"")</f>
        <v>-</v>
      </c>
      <c r="EF46" s="9" t="str">
        <f>if('raw 1'!ED45&lt;&gt;"x",if('raw 1'!ED45="OK",'raw 1'!LD45,'raw 1'!ED45),"")</f>
        <v>-</v>
      </c>
      <c r="EG46" s="9" t="str">
        <f>if('raw 1'!EE45&lt;&gt;"x",if('raw 1'!EE45="OK",'raw 1'!LE45,'raw 1'!EE45),"")</f>
        <v>-</v>
      </c>
      <c r="EH46" s="9" t="str">
        <f>if('raw 1'!EF45&lt;&gt;"x",if('raw 1'!EF45="OK",'raw 1'!LF45,'raw 1'!EF45),"")</f>
        <v>-</v>
      </c>
      <c r="EI46" s="9" t="str">
        <f>if('raw 1'!EG45&lt;&gt;"x",if('raw 1'!EG45="OK",'raw 1'!LG45,'raw 1'!EG45),"")</f>
        <v>-</v>
      </c>
      <c r="EJ46" s="9" t="str">
        <f>if('raw 1'!EH45&lt;&gt;"x",if('raw 1'!EH45="OK",'raw 1'!LH45,'raw 1'!EH45),"")</f>
        <v>-</v>
      </c>
      <c r="EK46" s="9" t="str">
        <f>if('raw 1'!EI45&lt;&gt;"x",if('raw 1'!EI45="OK",'raw 1'!LI45,'raw 1'!EI45),"")</f>
        <v>-</v>
      </c>
      <c r="EL46" s="9" t="str">
        <f>if('raw 1'!EJ45&lt;&gt;"x",if('raw 1'!EJ45="OK",'raw 1'!LJ45,'raw 1'!EJ45),"")</f>
        <v>-</v>
      </c>
      <c r="EM46" s="9" t="str">
        <f>if('raw 1'!EK45&lt;&gt;"x",if('raw 1'!EK45="OK",'raw 1'!LK45,'raw 1'!EK45),"")</f>
        <v>-</v>
      </c>
      <c r="EN46" s="9" t="str">
        <f>if('raw 1'!EL45&lt;&gt;"x",if('raw 1'!EL45="OK",'raw 1'!LL45,'raw 1'!EL45),"")</f>
        <v>-</v>
      </c>
      <c r="EO46" s="9" t="str">
        <f>if('raw 1'!EM45&lt;&gt;"x",if('raw 1'!EM45="OK",'raw 1'!LM45,'raw 1'!EM45),"")</f>
        <v>-</v>
      </c>
      <c r="EP46" s="9" t="str">
        <f>if('raw 1'!EN45&lt;&gt;"x",if('raw 1'!EN45="OK",'raw 1'!LN45,'raw 1'!EN45),"")</f>
        <v>-</v>
      </c>
      <c r="EQ46" s="9" t="str">
        <f>if('raw 1'!EO45&lt;&gt;"x",if('raw 1'!EO45="OK",'raw 1'!LO45,'raw 1'!EO45),"")</f>
        <v>-</v>
      </c>
      <c r="ER46" s="9" t="str">
        <f>if('raw 1'!EP45&lt;&gt;"x",if('raw 1'!EP45="OK",'raw 1'!LP45,'raw 1'!EP45),"")</f>
        <v>-</v>
      </c>
      <c r="ES46" s="9" t="str">
        <f>if('raw 1'!EQ45&lt;&gt;"x",if('raw 1'!EQ45="OK",'raw 1'!LQ45,'raw 1'!EQ45),"")</f>
        <v/>
      </c>
      <c r="ET46" s="9" t="str">
        <f>if('raw 1'!ER45&lt;&gt;"x",if('raw 1'!ER45="OK",'raw 1'!LR45,'raw 1'!ER45),"")</f>
        <v>-</v>
      </c>
      <c r="EU46" s="9" t="str">
        <f>if('raw 1'!ES45&lt;&gt;"x",if('raw 1'!ES45="OK",'raw 1'!LS45,'raw 1'!ES45),"")</f>
        <v>-</v>
      </c>
      <c r="EV46" s="9" t="str">
        <f>if('raw 1'!ET45&lt;&gt;"x",if('raw 1'!ET45="OK",'raw 1'!LT45,'raw 1'!ET45),"")</f>
        <v>-</v>
      </c>
      <c r="EW46" s="9" t="str">
        <f>if('raw 1'!EU45&lt;&gt;"x",if('raw 1'!EU45="OK",'raw 1'!LU45,'raw 1'!EU45),"")</f>
        <v>-</v>
      </c>
      <c r="EX46" s="9" t="str">
        <f>if('raw 1'!EV45&lt;&gt;"x",if('raw 1'!EV45="OK",'raw 1'!LV45,'raw 1'!EV45),"")</f>
        <v>-</v>
      </c>
      <c r="EY46" s="9" t="str">
        <f>if('raw 1'!EW45&lt;&gt;"x",if('raw 1'!EW45="OK",'raw 1'!LW45,'raw 1'!EW45),"")</f>
        <v>-</v>
      </c>
      <c r="EZ46" s="9" t="str">
        <f>if('raw 1'!EX45&lt;&gt;"x",if('raw 1'!EX45="OK",'raw 1'!LX45,'raw 1'!EX45),"")</f>
        <v>-</v>
      </c>
      <c r="FA46" s="9" t="str">
        <f>if('raw 1'!EY45&lt;&gt;"x",if('raw 1'!EY45="OK",'raw 1'!LY45,'raw 1'!EY45),"")</f>
        <v>-</v>
      </c>
      <c r="FB46" s="9" t="str">
        <f>if('raw 1'!EZ45&lt;&gt;"x",if('raw 1'!EZ45="OK",'raw 1'!LZ45,'raw 1'!EZ45),"")</f>
        <v>-</v>
      </c>
      <c r="FC46" s="9" t="str">
        <f>if('raw 1'!FA45&lt;&gt;"x",if('raw 1'!FA45="OK",'raw 1'!MA45,'raw 1'!FA45),"")</f>
        <v>-</v>
      </c>
      <c r="FD46" s="9" t="str">
        <f>if('raw 1'!FB45&lt;&gt;"x",if('raw 1'!FB45="OK",'raw 1'!MB45,'raw 1'!FB45),"")</f>
        <v>-</v>
      </c>
      <c r="FE46" s="9" t="str">
        <f>if('raw 1'!FC45&lt;&gt;"x",if('raw 1'!FC45="OK",'raw 1'!MC45,'raw 1'!FC45),"")</f>
        <v>-</v>
      </c>
      <c r="FF46" s="9" t="str">
        <f>if('raw 1'!FD45&lt;&gt;"x",if('raw 1'!FD45="OK",'raw 1'!MD45,'raw 1'!FD45),"")</f>
        <v>-</v>
      </c>
      <c r="FG46" s="9" t="str">
        <f>if('raw 1'!FE45&lt;&gt;"x",if('raw 1'!FE45="OK",'raw 1'!ME45,'raw 1'!FE45),"")</f>
        <v>-</v>
      </c>
      <c r="FH46" s="9" t="str">
        <f>if('raw 1'!FF45&lt;&gt;"x",if('raw 1'!FF45="OK",'raw 1'!MF45,'raw 1'!FF45),"")</f>
        <v>-</v>
      </c>
      <c r="FI46" s="9" t="str">
        <f>if('raw 1'!FG45&lt;&gt;"x",if('raw 1'!FG45="OK",'raw 1'!MG45,'raw 1'!FG45),"")</f>
        <v>-</v>
      </c>
      <c r="FJ46" s="9" t="str">
        <f>if('raw 1'!FH45&lt;&gt;"x",if('raw 1'!FH45="OK",'raw 1'!MH45,'raw 1'!FH45),"")</f>
        <v>-</v>
      </c>
      <c r="FK46" s="9" t="str">
        <f>if('raw 1'!FI45&lt;&gt;"x",if('raw 1'!FI45="OK",'raw 1'!MI45,'raw 1'!FI45),"")</f>
        <v>-</v>
      </c>
      <c r="FL46" s="9" t="str">
        <f>if('raw 1'!FJ45&lt;&gt;"x",if('raw 1'!FJ45="OK",'raw 1'!MJ45,'raw 1'!FJ45),"")</f>
        <v>-</v>
      </c>
      <c r="FM46" s="9" t="str">
        <f>if('raw 1'!FK45&lt;&gt;"x",if('raw 1'!FK45="OK",'raw 1'!MK45,'raw 1'!FK45),"")</f>
        <v>-</v>
      </c>
      <c r="FN46" s="9" t="str">
        <f>if('raw 1'!FL45&lt;&gt;"x",if('raw 1'!FL45="OK",'raw 1'!ML45,'raw 1'!FL45),"")</f>
        <v>-</v>
      </c>
      <c r="FO46" s="9" t="str">
        <f>if('raw 1'!FM45&lt;&gt;"x",if('raw 1'!FM45="OK",'raw 1'!MM45,'raw 1'!FM45),"")</f>
        <v>-</v>
      </c>
      <c r="FP46" s="9" t="str">
        <f>if('raw 1'!FN45&lt;&gt;"x",if('raw 1'!FN45="OK",'raw 1'!MN45,'raw 1'!FN45),"")</f>
        <v>-</v>
      </c>
      <c r="FQ46" s="9" t="str">
        <f>if('raw 1'!FO45&lt;&gt;"x",if('raw 1'!FO45="OK",'raw 1'!MO45,'raw 1'!FO45),"")</f>
        <v>-</v>
      </c>
      <c r="FR46" s="9" t="str">
        <f>if('raw 1'!FP45&lt;&gt;"x",if('raw 1'!FP45="OK",'raw 1'!MP45,'raw 1'!FP45),"")</f>
        <v>-</v>
      </c>
      <c r="FS46" s="9" t="str">
        <f>if('raw 1'!FQ45&lt;&gt;"x",if('raw 1'!FQ45="OK",'raw 1'!MQ45,'raw 1'!FQ45),"")</f>
        <v>-</v>
      </c>
      <c r="FT46" s="9" t="str">
        <f>if('raw 1'!FR45&lt;&gt;"x",if('raw 1'!FR45="OK",'raw 1'!MR45,'raw 1'!FR45),"")</f>
        <v>-</v>
      </c>
      <c r="FU46" s="9" t="str">
        <f>if('raw 1'!FS45&lt;&gt;"x",if('raw 1'!FS45="OK",'raw 1'!MS45,'raw 1'!FS45),"")</f>
        <v>-</v>
      </c>
      <c r="FV46" s="9" t="str">
        <f>if('raw 1'!FT45&lt;&gt;"x",if('raw 1'!FT45="OK",'raw 1'!MT45,'raw 1'!FT45),"")</f>
        <v/>
      </c>
      <c r="FW46" s="9" t="str">
        <f>if('raw 1'!FU45&lt;&gt;"x",if('raw 1'!FU45="OK",'raw 1'!MU45,'raw 1'!FU45),"")</f>
        <v>-</v>
      </c>
      <c r="FX46" s="9" t="str">
        <f>if('raw 1'!FV45&lt;&gt;"x",if('raw 1'!FV45="OK",'raw 1'!MV45,'raw 1'!FV45),"")</f>
        <v>-</v>
      </c>
      <c r="FY46" s="9" t="str">
        <f>if('raw 1'!FW45&lt;&gt;"x",if('raw 1'!FW45="OK",'raw 1'!MW45,'raw 1'!FW45),"")</f>
        <v>-</v>
      </c>
      <c r="FZ46" s="9" t="str">
        <f>if('raw 1'!FX45&lt;&gt;"x",if('raw 1'!FX45="OK",'raw 1'!MX45,'raw 1'!FX45),"")</f>
        <v>-</v>
      </c>
      <c r="GA46" s="9" t="str">
        <f>if('raw 1'!FY45&lt;&gt;"x",if('raw 1'!FY45="OK",'raw 1'!MY45,'raw 1'!FY45),"")</f>
        <v>-</v>
      </c>
      <c r="GB46" s="9" t="str">
        <f>if('raw 1'!FZ45&lt;&gt;"x",if('raw 1'!FZ45="OK",'raw 1'!MZ45,'raw 1'!FZ45),"")</f>
        <v>-</v>
      </c>
      <c r="GC46" s="9" t="str">
        <f>if('raw 1'!GA45&lt;&gt;"x",if('raw 1'!GA45="OK",'raw 1'!NA45,'raw 1'!GA45),"")</f>
        <v>-</v>
      </c>
      <c r="GD46" s="9" t="str">
        <f>if('raw 1'!GB45&lt;&gt;"x",if('raw 1'!GB45="OK",'raw 1'!NB45,'raw 1'!GB45),"")</f>
        <v>-</v>
      </c>
      <c r="GE46" s="9" t="str">
        <f>if('raw 1'!GC45&lt;&gt;"x",if('raw 1'!GC45="OK",'raw 1'!NC45,'raw 1'!GC45),"")</f>
        <v>-</v>
      </c>
      <c r="GF46" s="9" t="str">
        <f>if('raw 1'!GD45&lt;&gt;"x",if('raw 1'!GD45="OK",'raw 1'!ND45,'raw 1'!GD45),"")</f>
        <v>-</v>
      </c>
      <c r="GG46" s="9" t="str">
        <f>if('raw 1'!GE45&lt;&gt;"x",if('raw 1'!GE45="OK",'raw 1'!NE45,'raw 1'!GE45),"")</f>
        <v>-</v>
      </c>
      <c r="GH46" s="9" t="str">
        <f>if('raw 1'!GF45&lt;&gt;"x",if('raw 1'!GF45="OK",'raw 1'!NF45,'raw 1'!GF45),"")</f>
        <v>-</v>
      </c>
      <c r="GI46" s="9" t="str">
        <f>if('raw 1'!GG45&lt;&gt;"x",if('raw 1'!GG45="OK",'raw 1'!NG45,'raw 1'!GG45),"")</f>
        <v>-</v>
      </c>
      <c r="GJ46" s="9" t="str">
        <f>if('raw 1'!GH45&lt;&gt;"x",if('raw 1'!GH45="OK",'raw 1'!NH45,'raw 1'!GH45),"")</f>
        <v>-</v>
      </c>
      <c r="GK46" s="9" t="str">
        <f>if('raw 1'!GI45&lt;&gt;"x",if('raw 1'!GI45="OK",'raw 1'!NI45,'raw 1'!GI45),"")</f>
        <v>-</v>
      </c>
      <c r="GL46" s="9" t="str">
        <f>if('raw 1'!GJ45&lt;&gt;"x",if('raw 1'!GJ45="OK",'raw 1'!NJ45,'raw 1'!GJ45),"")</f>
        <v>-</v>
      </c>
      <c r="GM46" s="9" t="str">
        <f>if('raw 1'!GK45&lt;&gt;"x",if('raw 1'!GK45="OK",'raw 1'!NK45,'raw 1'!GK45),"")</f>
        <v>-</v>
      </c>
      <c r="GN46" s="9" t="str">
        <f>if('raw 1'!GL45&lt;&gt;"x",if('raw 1'!GL45="OK",'raw 1'!NL45,'raw 1'!GL45),"")</f>
        <v>-</v>
      </c>
      <c r="GO46" s="9" t="str">
        <f>if('raw 1'!GM45&lt;&gt;"x",if('raw 1'!GM45="OK",'raw 1'!NM45,'raw 1'!GM45),"")</f>
        <v>-</v>
      </c>
      <c r="GP46" s="9" t="str">
        <f>if('raw 1'!GN45&lt;&gt;"x",if('raw 1'!GN45="OK",'raw 1'!NN45,'raw 1'!GN45),"")</f>
        <v>-</v>
      </c>
      <c r="GQ46" s="9" t="str">
        <f>if('raw 1'!GO45&lt;&gt;"x",if('raw 1'!GO45="OK",'raw 1'!NO45,'raw 1'!GO45),"")</f>
        <v>-</v>
      </c>
      <c r="GR46" s="9" t="str">
        <f>if('raw 1'!GP45&lt;&gt;"x",if('raw 1'!GP45="OK",'raw 1'!NP45,'raw 1'!GP45),"")</f>
        <v>-</v>
      </c>
      <c r="GS46" s="9" t="str">
        <f>if('raw 1'!GQ45&lt;&gt;"x",if('raw 1'!GQ45="OK",'raw 1'!NQ45,'raw 1'!GQ45),"")</f>
        <v>-</v>
      </c>
      <c r="GT46" s="9" t="str">
        <f>if('raw 1'!GR45&lt;&gt;"x",if('raw 1'!GR45="OK",'raw 1'!NR45,'raw 1'!GR45),"")</f>
        <v>-</v>
      </c>
      <c r="GU46" s="9" t="str">
        <f>if('raw 1'!GS45&lt;&gt;"x",if('raw 1'!GS45="OK",'raw 1'!NS45,'raw 1'!GS45),"")</f>
        <v/>
      </c>
    </row>
    <row r="47">
      <c r="A47" s="5"/>
      <c r="B47" s="5"/>
      <c r="C47" s="5" t="str">
        <f>if(B47="d","diskv. iz ciklusa",if(B47="d1","diskv. iz kruga",if($E47="ODOBREN",(if(countif(H:H,"="&amp;H47)=1,countif(H:H,"&gt;"&amp;H47)+1,concatenate(countif(H:H,"&gt;"&amp;H47)+1," - ",countif(H:H,"&gt;="&amp;H47)))),empty)))</f>
        <v>43 - 45</v>
      </c>
      <c r="D47" s="6" t="str">
        <f>'raw 1'!B46</f>
        <v>Snowden</v>
      </c>
      <c r="E47" s="6" t="str">
        <f>'raw 1'!F46</f>
        <v>ODOBREN</v>
      </c>
      <c r="F47" s="6" t="str">
        <f>if($E47="ODOBREN",'raw 1'!C46,"")</f>
        <v>Marko</v>
      </c>
      <c r="G47" s="6" t="str">
        <f>if($E47="ODOBREN",'raw 1'!D46,"")</f>
        <v>Milovanov</v>
      </c>
      <c r="H47" s="7">
        <f>if($E47="ODOBREN",I47,empty)</f>
        <v>113</v>
      </c>
      <c r="I47" s="7">
        <f>if(B47&lt;&gt;"d",IF(M47 = "A", SUM(R47:T47), SUM(O47:Q47)),empty)</f>
        <v>113</v>
      </c>
      <c r="J47" s="6" t="str">
        <f>if($E47="ODOBREN",'raw 1'!G46,"")</f>
        <v>Pančevo</v>
      </c>
      <c r="K47" s="6" t="str">
        <f>if($E47="ODOBREN",'raw 1'!H46,"")</f>
        <v>Elektrotehnička škola Nikola Tesla</v>
      </c>
      <c r="L47" s="6" t="str">
        <f>if($E47="ODOBREN",'raw 1'!I46,"")</f>
        <v>II</v>
      </c>
      <c r="M47" s="6" t="str">
        <f>if($E47="ODOBREN",'raw 1'!J46,"")</f>
        <v>B</v>
      </c>
      <c r="N47" s="6" t="str">
        <f>if($E47="ODOBREN",'raw 1'!K47,"")</f>
        <v/>
      </c>
      <c r="O47" s="8">
        <f>'raw 1'!M46</f>
        <v>100</v>
      </c>
      <c r="P47" s="9">
        <f>'raw 1'!N46</f>
        <v>13</v>
      </c>
      <c r="Q47" s="9" t="str">
        <f>'raw 1'!O46</f>
        <v>-</v>
      </c>
      <c r="R47" s="9" t="str">
        <f>'raw 1'!P46</f>
        <v>-</v>
      </c>
      <c r="S47" s="9" t="str">
        <f>'raw 1'!Q46</f>
        <v>-</v>
      </c>
      <c r="T47" s="9" t="str">
        <f>'raw 1'!R46</f>
        <v>-</v>
      </c>
      <c r="U47" s="9" t="str">
        <f>if('raw 1'!S46&lt;&gt;"x",if('raw 1'!S46="OK",'raw 1'!GS46,'raw 1'!S46),"")</f>
        <v/>
      </c>
      <c r="V47" s="9" t="str">
        <f>if('raw 1'!T46&lt;&gt;"x",if('raw 1'!T46="OK",'raw 1'!GT46,'raw 1'!T46),"")</f>
        <v/>
      </c>
      <c r="W47" s="9">
        <f>if('raw 1'!U46&lt;&gt;"x",if('raw 1'!U46="OK",'raw 1'!GU46,'raw 1'!U46),"")</f>
        <v>1</v>
      </c>
      <c r="X47" s="9">
        <f>if('raw 1'!V46&lt;&gt;"x",if('raw 1'!V46="OK",'raw 1'!GV46,'raw 1'!V46),"")</f>
        <v>1</v>
      </c>
      <c r="Y47" s="9">
        <f>if('raw 1'!W46&lt;&gt;"x",if('raw 1'!W46="OK",'raw 1'!GW46,'raw 1'!W46),"")</f>
        <v>1</v>
      </c>
      <c r="Z47" s="9">
        <f>if('raw 1'!X46&lt;&gt;"x",if('raw 1'!X46="OK",'raw 1'!GX46,'raw 1'!X46),"")</f>
        <v>1</v>
      </c>
      <c r="AA47" s="9">
        <f>if('raw 1'!Y46&lt;&gt;"x",if('raw 1'!Y46="OK",'raw 1'!GY46,'raw 1'!Y46),"")</f>
        <v>1</v>
      </c>
      <c r="AB47" s="9">
        <f>if('raw 1'!Z46&lt;&gt;"x",if('raw 1'!Z46="OK",'raw 1'!GZ46,'raw 1'!Z46),"")</f>
        <v>1</v>
      </c>
      <c r="AC47" s="9">
        <f>if('raw 1'!AA46&lt;&gt;"x",if('raw 1'!AA46="OK",'raw 1'!HA46,'raw 1'!AA46),"")</f>
        <v>1</v>
      </c>
      <c r="AD47" s="9">
        <f>if('raw 1'!AB46&lt;&gt;"x",if('raw 1'!AB46="OK",'raw 1'!HB46,'raw 1'!AB46),"")</f>
        <v>1</v>
      </c>
      <c r="AE47" s="9">
        <f>if('raw 1'!AC46&lt;&gt;"x",if('raw 1'!AC46="OK",'raw 1'!HC46,'raw 1'!AC46),"")</f>
        <v>1</v>
      </c>
      <c r="AF47" s="9">
        <f>if('raw 1'!AD46&lt;&gt;"x",if('raw 1'!AD46="OK",'raw 1'!HD46,'raw 1'!AD46),"")</f>
        <v>1</v>
      </c>
      <c r="AG47" s="9">
        <f>if('raw 1'!AE46&lt;&gt;"x",if('raw 1'!AE46="OK",'raw 1'!HE46,'raw 1'!AE46),"")</f>
        <v>1</v>
      </c>
      <c r="AH47" s="9">
        <f>if('raw 1'!AF46&lt;&gt;"x",if('raw 1'!AF46="OK",'raw 1'!HF46,'raw 1'!AF46),"")</f>
        <v>1</v>
      </c>
      <c r="AI47" s="9">
        <f>if('raw 1'!AG46&lt;&gt;"x",if('raw 1'!AG46="OK",'raw 1'!HG46,'raw 1'!AG46),"")</f>
        <v>1</v>
      </c>
      <c r="AJ47" s="9">
        <f>if('raw 1'!AH46&lt;&gt;"x",if('raw 1'!AH46="OK",'raw 1'!HH46,'raw 1'!AH46),"")</f>
        <v>1</v>
      </c>
      <c r="AK47" s="9">
        <f>if('raw 1'!AI46&lt;&gt;"x",if('raw 1'!AI46="OK",'raw 1'!HI46,'raw 1'!AI46),"")</f>
        <v>1</v>
      </c>
      <c r="AL47" s="9">
        <f>if('raw 1'!AJ46&lt;&gt;"x",if('raw 1'!AJ46="OK",'raw 1'!HJ46,'raw 1'!AJ46),"")</f>
        <v>1</v>
      </c>
      <c r="AM47" s="9">
        <f>if('raw 1'!AK46&lt;&gt;"x",if('raw 1'!AK46="OK",'raw 1'!HK46,'raw 1'!AK46),"")</f>
        <v>1</v>
      </c>
      <c r="AN47" s="9">
        <f>if('raw 1'!AL46&lt;&gt;"x",if('raw 1'!AL46="OK",'raw 1'!HL46,'raw 1'!AL46),"")</f>
        <v>1</v>
      </c>
      <c r="AO47" s="9">
        <f>if('raw 1'!AM46&lt;&gt;"x",if('raw 1'!AM46="OK",'raw 1'!HM46,'raw 1'!AM46),"")</f>
        <v>1</v>
      </c>
      <c r="AP47" s="9">
        <f>if('raw 1'!AN46&lt;&gt;"x",if('raw 1'!AN46="OK",'raw 1'!HN46,'raw 1'!AN46),"")</f>
        <v>1</v>
      </c>
      <c r="AQ47" s="9">
        <f>if('raw 1'!AO46&lt;&gt;"x",if('raw 1'!AO46="OK",'raw 1'!HO46,'raw 1'!AO46),"")</f>
        <v>1</v>
      </c>
      <c r="AR47" s="9">
        <f>if('raw 1'!AP46&lt;&gt;"x",if('raw 1'!AP46="OK",'raw 1'!HP46,'raw 1'!AP46),"")</f>
        <v>1</v>
      </c>
      <c r="AS47" s="9">
        <f>if('raw 1'!AQ46&lt;&gt;"x",if('raw 1'!AQ46="OK",'raw 1'!HQ46,'raw 1'!AQ46),"")</f>
        <v>1</v>
      </c>
      <c r="AT47" s="9">
        <f>if('raw 1'!AR46&lt;&gt;"x",if('raw 1'!AR46="OK",'raw 1'!HR46,'raw 1'!AR46),"")</f>
        <v>1</v>
      </c>
      <c r="AU47" s="9">
        <f>if('raw 1'!AS46&lt;&gt;"x",if('raw 1'!AS46="OK",'raw 1'!HS46,'raw 1'!AS46),"")</f>
        <v>1</v>
      </c>
      <c r="AV47" s="9">
        <f>if('raw 1'!AT46&lt;&gt;"x",if('raw 1'!AT46="OK",'raw 1'!HT46,'raw 1'!AT46),"")</f>
        <v>1</v>
      </c>
      <c r="AW47" s="9">
        <f>if('raw 1'!AU46&lt;&gt;"x",if('raw 1'!AU46="OK",'raw 1'!HU46,'raw 1'!AU46),"")</f>
        <v>1</v>
      </c>
      <c r="AX47" s="9">
        <f>if('raw 1'!AV46&lt;&gt;"x",if('raw 1'!AV46="OK",'raw 1'!HV46,'raw 1'!AV46),"")</f>
        <v>1</v>
      </c>
      <c r="AY47" s="9">
        <f>if('raw 1'!AW46&lt;&gt;"x",if('raw 1'!AW46="OK",'raw 1'!HW46,'raw 1'!AW46),"")</f>
        <v>1</v>
      </c>
      <c r="AZ47" s="9">
        <f>if('raw 1'!AX46&lt;&gt;"x",if('raw 1'!AX46="OK",'raw 1'!HX46,'raw 1'!AX46),"")</f>
        <v>1</v>
      </c>
      <c r="BA47" s="9">
        <f>if('raw 1'!AY46&lt;&gt;"x",if('raw 1'!AY46="OK",'raw 1'!HY46,'raw 1'!AY46),"")</f>
        <v>1</v>
      </c>
      <c r="BB47" s="9">
        <f>if('raw 1'!AZ46&lt;&gt;"x",if('raw 1'!AZ46="OK",'raw 1'!HZ46,'raw 1'!AZ46),"")</f>
        <v>1</v>
      </c>
      <c r="BC47" s="9">
        <f>if('raw 1'!BA46&lt;&gt;"x",if('raw 1'!BA46="OK",'raw 1'!IA46,'raw 1'!BA46),"")</f>
        <v>1</v>
      </c>
      <c r="BD47" s="9">
        <f>if('raw 1'!BB46&lt;&gt;"x",if('raw 1'!BB46="OK",'raw 1'!IB46,'raw 1'!BB46),"")</f>
        <v>1</v>
      </c>
      <c r="BE47" s="9">
        <f>if('raw 1'!BC46&lt;&gt;"x",if('raw 1'!BC46="OK",'raw 1'!IC46,'raw 1'!BC46),"")</f>
        <v>1</v>
      </c>
      <c r="BF47" s="9">
        <f>if('raw 1'!BD46&lt;&gt;"x",if('raw 1'!BD46="OK",'raw 1'!ID46,'raw 1'!BD46),"")</f>
        <v>1</v>
      </c>
      <c r="BG47" s="9">
        <f>if('raw 1'!BE46&lt;&gt;"x",if('raw 1'!BE46="OK",'raw 1'!IE46,'raw 1'!BE46),"")</f>
        <v>1</v>
      </c>
      <c r="BH47" s="9">
        <f>if('raw 1'!BF46&lt;&gt;"x",if('raw 1'!BF46="OK",'raw 1'!IF46,'raw 1'!BF46),"")</f>
        <v>1</v>
      </c>
      <c r="BI47" s="9">
        <f>if('raw 1'!BG46&lt;&gt;"x",if('raw 1'!BG46="OK",'raw 1'!IG46,'raw 1'!BG46),"")</f>
        <v>1</v>
      </c>
      <c r="BJ47" s="9">
        <f>if('raw 1'!BH46&lt;&gt;"x",if('raw 1'!BH46="OK",'raw 1'!IH46,'raw 1'!BH46),"")</f>
        <v>1</v>
      </c>
      <c r="BK47" s="9">
        <f>if('raw 1'!BI46&lt;&gt;"x",if('raw 1'!BI46="OK",'raw 1'!II46,'raw 1'!BI46),"")</f>
        <v>1</v>
      </c>
      <c r="BL47" s="9">
        <f>if('raw 1'!BJ46&lt;&gt;"x",if('raw 1'!BJ46="OK",'raw 1'!IJ46,'raw 1'!BJ46),"")</f>
        <v>1</v>
      </c>
      <c r="BM47" s="9" t="str">
        <f>if('raw 1'!BK46&lt;&gt;"x",if('raw 1'!BK46="OK",'raw 1'!IK46,'raw 1'!BK46),"")</f>
        <v/>
      </c>
      <c r="BN47" s="9">
        <f>if('raw 1'!BL46&lt;&gt;"x",if('raw 1'!BL46="OK",'raw 1'!IL46,'raw 1'!BL46),"")</f>
        <v>1</v>
      </c>
      <c r="BO47" s="9">
        <f>if('raw 1'!BM46&lt;&gt;"x",if('raw 1'!BM46="OK",'raw 1'!IM46,'raw 1'!BM46),"")</f>
        <v>1</v>
      </c>
      <c r="BP47" s="9">
        <f>if('raw 1'!BN46&lt;&gt;"x",if('raw 1'!BN46="OK",'raw 1'!IN46,'raw 1'!BN46),"")</f>
        <v>1</v>
      </c>
      <c r="BQ47" s="9">
        <f>if('raw 1'!BO46&lt;&gt;"x",if('raw 1'!BO46="OK",'raw 1'!IO46,'raw 1'!BO46),"")</f>
        <v>1</v>
      </c>
      <c r="BR47" s="9">
        <f>if('raw 1'!BP46&lt;&gt;"x",if('raw 1'!BP46="OK",'raw 1'!IP46,'raw 1'!BP46),"")</f>
        <v>1</v>
      </c>
      <c r="BS47" s="9">
        <f>if('raw 1'!BQ46&lt;&gt;"x",if('raw 1'!BQ46="OK",'raw 1'!IQ46,'raw 1'!BQ46),"")</f>
        <v>1</v>
      </c>
      <c r="BT47" s="9">
        <f>if('raw 1'!BR46&lt;&gt;"x",if('raw 1'!BR46="OK",'raw 1'!IR46,'raw 1'!BR46),"")</f>
        <v>1</v>
      </c>
      <c r="BU47" s="9">
        <f>if('raw 1'!BS46&lt;&gt;"x",if('raw 1'!BS46="OK",'raw 1'!IS46,'raw 1'!BS46),"")</f>
        <v>1</v>
      </c>
      <c r="BV47" s="9" t="str">
        <f>if('raw 1'!BT46&lt;&gt;"x",if('raw 1'!BT46="OK",'raw 1'!IT46,'raw 1'!BT46),"")</f>
        <v>WA</v>
      </c>
      <c r="BW47" s="9" t="str">
        <f>if('raw 1'!BU46&lt;&gt;"x",if('raw 1'!BU46="OK",'raw 1'!IU46,'raw 1'!BU46),"")</f>
        <v>WA</v>
      </c>
      <c r="BX47" s="9" t="str">
        <f>if('raw 1'!BV46&lt;&gt;"x",if('raw 1'!BV46="OK",'raw 1'!IV46,'raw 1'!BV46),"")</f>
        <v>WA</v>
      </c>
      <c r="BY47" s="9" t="str">
        <f>if('raw 1'!BW46&lt;&gt;"x",if('raw 1'!BW46="OK",'raw 1'!IW46,'raw 1'!BW46),"")</f>
        <v>WA</v>
      </c>
      <c r="BZ47" s="9">
        <f>if('raw 1'!BX46&lt;&gt;"x",if('raw 1'!BX46="OK",'raw 1'!IX46,'raw 1'!BX46),"")</f>
        <v>1</v>
      </c>
      <c r="CA47" s="9" t="str">
        <f>if('raw 1'!BY46&lt;&gt;"x",if('raw 1'!BY46="OK",'raw 1'!IY46,'raw 1'!BY46),"")</f>
        <v>WA</v>
      </c>
      <c r="CB47" s="9" t="str">
        <f>if('raw 1'!BZ46&lt;&gt;"x",if('raw 1'!BZ46="OK",'raw 1'!IZ46,'raw 1'!BZ46),"")</f>
        <v>WA</v>
      </c>
      <c r="CC47" s="9">
        <f>if('raw 1'!CA46&lt;&gt;"x",if('raw 1'!CA46="OK",'raw 1'!JA46,'raw 1'!CA46),"")</f>
        <v>1</v>
      </c>
      <c r="CD47" s="9" t="str">
        <f>if('raw 1'!CB46&lt;&gt;"x",if('raw 1'!CB46="OK",'raw 1'!JB46,'raw 1'!CB46),"")</f>
        <v>WA</v>
      </c>
      <c r="CE47" s="9" t="str">
        <f>if('raw 1'!CC46&lt;&gt;"x",if('raw 1'!CC46="OK",'raw 1'!JC46,'raw 1'!CC46),"")</f>
        <v>WA</v>
      </c>
      <c r="CF47" s="9" t="str">
        <f>if('raw 1'!CD46&lt;&gt;"x",if('raw 1'!CD46="OK",'raw 1'!JD46,'raw 1'!CD46),"")</f>
        <v>WA</v>
      </c>
      <c r="CG47" s="9" t="str">
        <f>if('raw 1'!CE46&lt;&gt;"x",if('raw 1'!CE46="OK",'raw 1'!JE46,'raw 1'!CE46),"")</f>
        <v>WA</v>
      </c>
      <c r="CH47" s="9" t="str">
        <f>if('raw 1'!CF46&lt;&gt;"x",if('raw 1'!CF46="OK",'raw 1'!JF46,'raw 1'!CF46),"")</f>
        <v>WA</v>
      </c>
      <c r="CI47" s="9" t="str">
        <f>if('raw 1'!CG46&lt;&gt;"x",if('raw 1'!CG46="OK",'raw 1'!JG46,'raw 1'!CG46),"")</f>
        <v>WA</v>
      </c>
      <c r="CJ47" s="9">
        <f>if('raw 1'!CH46&lt;&gt;"x",if('raw 1'!CH46="OK",'raw 1'!JH46,'raw 1'!CH46),"")</f>
        <v>1</v>
      </c>
      <c r="CK47" s="9" t="str">
        <f>if('raw 1'!CI46&lt;&gt;"x",if('raw 1'!CI46="OK",'raw 1'!JI46,'raw 1'!CI46),"")</f>
        <v>WA</v>
      </c>
      <c r="CL47" s="9" t="str">
        <f>if('raw 1'!CJ46&lt;&gt;"x",if('raw 1'!CJ46="OK",'raw 1'!JJ46,'raw 1'!CJ46),"")</f>
        <v>WA</v>
      </c>
      <c r="CM47" s="9" t="str">
        <f>if('raw 1'!CK46&lt;&gt;"x",if('raw 1'!CK46="OK",'raw 1'!JK46,'raw 1'!CK46),"")</f>
        <v>WA</v>
      </c>
      <c r="CN47" s="9" t="str">
        <f>if('raw 1'!CL46&lt;&gt;"x",if('raw 1'!CL46="OK",'raw 1'!JL46,'raw 1'!CL46),"")</f>
        <v>WA</v>
      </c>
      <c r="CO47" s="9" t="str">
        <f>if('raw 1'!CM46&lt;&gt;"x",if('raw 1'!CM46="OK",'raw 1'!JM46,'raw 1'!CM46),"")</f>
        <v>WA</v>
      </c>
      <c r="CP47" s="9" t="str">
        <f>if('raw 1'!CN46&lt;&gt;"x",if('raw 1'!CN46="OK",'raw 1'!JN46,'raw 1'!CN46),"")</f>
        <v>WA</v>
      </c>
      <c r="CQ47" s="9" t="str">
        <f>if('raw 1'!CO46&lt;&gt;"x",if('raw 1'!CO46="OK",'raw 1'!JO46,'raw 1'!CO46),"")</f>
        <v>WA</v>
      </c>
      <c r="CR47" s="9" t="str">
        <f>if('raw 1'!CP46&lt;&gt;"x",if('raw 1'!CP46="OK",'raw 1'!JP46,'raw 1'!CP46),"")</f>
        <v>WA</v>
      </c>
      <c r="CS47" s="9" t="str">
        <f>if('raw 1'!CQ46&lt;&gt;"x",if('raw 1'!CQ46="OK",'raw 1'!JQ46,'raw 1'!CQ46),"")</f>
        <v>WA</v>
      </c>
      <c r="CT47" s="9">
        <f>if('raw 1'!CR46&lt;&gt;"x",if('raw 1'!CR46="OK",'raw 1'!JR46,'raw 1'!CR46),"")</f>
        <v>1</v>
      </c>
      <c r="CU47" s="9" t="str">
        <f>if('raw 1'!CS46&lt;&gt;"x",if('raw 1'!CS46="OK",'raw 1'!JS46,'raw 1'!CS46),"")</f>
        <v/>
      </c>
      <c r="CV47" s="9" t="str">
        <f>if('raw 1'!CT46&lt;&gt;"x",if('raw 1'!CT46="OK",'raw 1'!JT46,'raw 1'!CT46),"")</f>
        <v>-</v>
      </c>
      <c r="CW47" s="9" t="str">
        <f>if('raw 1'!CU46&lt;&gt;"x",if('raw 1'!CU46="OK",'raw 1'!JU46,'raw 1'!CU46),"")</f>
        <v>-</v>
      </c>
      <c r="CX47" s="9" t="str">
        <f>if('raw 1'!CV46&lt;&gt;"x",if('raw 1'!CV46="OK",'raw 1'!JV46,'raw 1'!CV46),"")</f>
        <v>-</v>
      </c>
      <c r="CY47" s="9" t="str">
        <f>if('raw 1'!CW46&lt;&gt;"x",if('raw 1'!CW46="OK",'raw 1'!JW46,'raw 1'!CW46),"")</f>
        <v>-</v>
      </c>
      <c r="CZ47" s="9" t="str">
        <f>if('raw 1'!CX46&lt;&gt;"x",if('raw 1'!CX46="OK",'raw 1'!JX46,'raw 1'!CX46),"")</f>
        <v>-</v>
      </c>
      <c r="DA47" s="9" t="str">
        <f>if('raw 1'!CY46&lt;&gt;"x",if('raw 1'!CY46="OK",'raw 1'!JY46,'raw 1'!CY46),"")</f>
        <v>-</v>
      </c>
      <c r="DB47" s="9" t="str">
        <f>if('raw 1'!CZ46&lt;&gt;"x",if('raw 1'!CZ46="OK",'raw 1'!JZ46,'raw 1'!CZ46),"")</f>
        <v>-</v>
      </c>
      <c r="DC47" s="9" t="str">
        <f>if('raw 1'!DA46&lt;&gt;"x",if('raw 1'!DA46="OK",'raw 1'!KA46,'raw 1'!DA46),"")</f>
        <v>-</v>
      </c>
      <c r="DD47" s="9" t="str">
        <f>if('raw 1'!DB46&lt;&gt;"x",if('raw 1'!DB46="OK",'raw 1'!KB46,'raw 1'!DB46),"")</f>
        <v>-</v>
      </c>
      <c r="DE47" s="9" t="str">
        <f>if('raw 1'!DC46&lt;&gt;"x",if('raw 1'!DC46="OK",'raw 1'!KC46,'raw 1'!DC46),"")</f>
        <v>-</v>
      </c>
      <c r="DF47" s="9" t="str">
        <f>if('raw 1'!DD46&lt;&gt;"x",if('raw 1'!DD46="OK",'raw 1'!KD46,'raw 1'!DD46),"")</f>
        <v>-</v>
      </c>
      <c r="DG47" s="9" t="str">
        <f>if('raw 1'!DE46&lt;&gt;"x",if('raw 1'!DE46="OK",'raw 1'!KE46,'raw 1'!DE46),"")</f>
        <v>-</v>
      </c>
      <c r="DH47" s="9" t="str">
        <f>if('raw 1'!DF46&lt;&gt;"x",if('raw 1'!DF46="OK",'raw 1'!KF46,'raw 1'!DF46),"")</f>
        <v>-</v>
      </c>
      <c r="DI47" s="9" t="str">
        <f>if('raw 1'!DG46&lt;&gt;"x",if('raw 1'!DG46="OK",'raw 1'!KG46,'raw 1'!DG46),"")</f>
        <v>-</v>
      </c>
      <c r="DJ47" s="9" t="str">
        <f>if('raw 1'!DH46&lt;&gt;"x",if('raw 1'!DH46="OK",'raw 1'!KH46,'raw 1'!DH46),"")</f>
        <v>-</v>
      </c>
      <c r="DK47" s="9" t="str">
        <f>if('raw 1'!DI46&lt;&gt;"x",if('raw 1'!DI46="OK",'raw 1'!KI46,'raw 1'!DI46),"")</f>
        <v>-</v>
      </c>
      <c r="DL47" s="9" t="str">
        <f>if('raw 1'!DJ46&lt;&gt;"x",if('raw 1'!DJ46="OK",'raw 1'!KJ46,'raw 1'!DJ46),"")</f>
        <v>-</v>
      </c>
      <c r="DM47" s="9" t="str">
        <f>if('raw 1'!DK46&lt;&gt;"x",if('raw 1'!DK46="OK",'raw 1'!KK46,'raw 1'!DK46),"")</f>
        <v>-</v>
      </c>
      <c r="DN47" s="9" t="str">
        <f>if('raw 1'!DL46&lt;&gt;"x",if('raw 1'!DL46="OK",'raw 1'!KL46,'raw 1'!DL46),"")</f>
        <v>-</v>
      </c>
      <c r="DO47" s="9" t="str">
        <f>if('raw 1'!DM46&lt;&gt;"x",if('raw 1'!DM46="OK",'raw 1'!KM46,'raw 1'!DM46),"")</f>
        <v>-</v>
      </c>
      <c r="DP47" s="9" t="str">
        <f>if('raw 1'!DN46&lt;&gt;"x",if('raw 1'!DN46="OK",'raw 1'!KN46,'raw 1'!DN46),"")</f>
        <v>-</v>
      </c>
      <c r="DQ47" s="9" t="str">
        <f>if('raw 1'!DO46&lt;&gt;"x",if('raw 1'!DO46="OK",'raw 1'!KO46,'raw 1'!DO46),"")</f>
        <v>-</v>
      </c>
      <c r="DR47" s="9" t="str">
        <f>if('raw 1'!DP46&lt;&gt;"x",if('raw 1'!DP46="OK",'raw 1'!KP46,'raw 1'!DP46),"")</f>
        <v>-</v>
      </c>
      <c r="DS47" s="9" t="str">
        <f>if('raw 1'!DQ46&lt;&gt;"x",if('raw 1'!DQ46="OK",'raw 1'!KQ46,'raw 1'!DQ46),"")</f>
        <v>-</v>
      </c>
      <c r="DT47" s="9" t="str">
        <f>if('raw 1'!DR46&lt;&gt;"x",if('raw 1'!DR46="OK",'raw 1'!KR46,'raw 1'!DR46),"")</f>
        <v>-</v>
      </c>
      <c r="DU47" s="9" t="str">
        <f>if('raw 1'!DS46&lt;&gt;"x",if('raw 1'!DS46="OK",'raw 1'!KS46,'raw 1'!DS46),"")</f>
        <v>-</v>
      </c>
      <c r="DV47" s="9" t="str">
        <f>if('raw 1'!DT46&lt;&gt;"x",if('raw 1'!DT46="OK",'raw 1'!KT46,'raw 1'!DT46),"")</f>
        <v>-</v>
      </c>
      <c r="DW47" s="9" t="str">
        <f>if('raw 1'!DU46&lt;&gt;"x",if('raw 1'!DU46="OK",'raw 1'!KU46,'raw 1'!DU46),"")</f>
        <v>-</v>
      </c>
      <c r="DX47" s="9" t="str">
        <f>if('raw 1'!DV46&lt;&gt;"x",if('raw 1'!DV46="OK",'raw 1'!KV46,'raw 1'!DV46),"")</f>
        <v>-</v>
      </c>
      <c r="DY47" s="9" t="str">
        <f>if('raw 1'!DW46&lt;&gt;"x",if('raw 1'!DW46="OK",'raw 1'!KW46,'raw 1'!DW46),"")</f>
        <v>-</v>
      </c>
      <c r="DZ47" s="9" t="str">
        <f>if('raw 1'!DX46&lt;&gt;"x",if('raw 1'!DX46="OK",'raw 1'!KX46,'raw 1'!DX46),"")</f>
        <v>-</v>
      </c>
      <c r="EA47" s="9" t="str">
        <f>if('raw 1'!DY46&lt;&gt;"x",if('raw 1'!DY46="OK",'raw 1'!KY46,'raw 1'!DY46),"")</f>
        <v>-</v>
      </c>
      <c r="EB47" s="9" t="str">
        <f>if('raw 1'!DZ46&lt;&gt;"x",if('raw 1'!DZ46="OK",'raw 1'!KZ46,'raw 1'!DZ46),"")</f>
        <v/>
      </c>
      <c r="EC47" s="9" t="str">
        <f>if('raw 1'!EA46&lt;&gt;"x",if('raw 1'!EA46="OK",'raw 1'!LA46,'raw 1'!EA46),"")</f>
        <v>-</v>
      </c>
      <c r="ED47" s="9" t="str">
        <f>if('raw 1'!EB46&lt;&gt;"x",if('raw 1'!EB46="OK",'raw 1'!LB46,'raw 1'!EB46),"")</f>
        <v>-</v>
      </c>
      <c r="EE47" s="9" t="str">
        <f>if('raw 1'!EC46&lt;&gt;"x",if('raw 1'!EC46="OK",'raw 1'!LC46,'raw 1'!EC46),"")</f>
        <v>-</v>
      </c>
      <c r="EF47" s="9" t="str">
        <f>if('raw 1'!ED46&lt;&gt;"x",if('raw 1'!ED46="OK",'raw 1'!LD46,'raw 1'!ED46),"")</f>
        <v>-</v>
      </c>
      <c r="EG47" s="9" t="str">
        <f>if('raw 1'!EE46&lt;&gt;"x",if('raw 1'!EE46="OK",'raw 1'!LE46,'raw 1'!EE46),"")</f>
        <v>-</v>
      </c>
      <c r="EH47" s="9" t="str">
        <f>if('raw 1'!EF46&lt;&gt;"x",if('raw 1'!EF46="OK",'raw 1'!LF46,'raw 1'!EF46),"")</f>
        <v>-</v>
      </c>
      <c r="EI47" s="9" t="str">
        <f>if('raw 1'!EG46&lt;&gt;"x",if('raw 1'!EG46="OK",'raw 1'!LG46,'raw 1'!EG46),"")</f>
        <v>-</v>
      </c>
      <c r="EJ47" s="9" t="str">
        <f>if('raw 1'!EH46&lt;&gt;"x",if('raw 1'!EH46="OK",'raw 1'!LH46,'raw 1'!EH46),"")</f>
        <v>-</v>
      </c>
      <c r="EK47" s="9" t="str">
        <f>if('raw 1'!EI46&lt;&gt;"x",if('raw 1'!EI46="OK",'raw 1'!LI46,'raw 1'!EI46),"")</f>
        <v>-</v>
      </c>
      <c r="EL47" s="9" t="str">
        <f>if('raw 1'!EJ46&lt;&gt;"x",if('raw 1'!EJ46="OK",'raw 1'!LJ46,'raw 1'!EJ46),"")</f>
        <v>-</v>
      </c>
      <c r="EM47" s="9" t="str">
        <f>if('raw 1'!EK46&lt;&gt;"x",if('raw 1'!EK46="OK",'raw 1'!LK46,'raw 1'!EK46),"")</f>
        <v>-</v>
      </c>
      <c r="EN47" s="9" t="str">
        <f>if('raw 1'!EL46&lt;&gt;"x",if('raw 1'!EL46="OK",'raw 1'!LL46,'raw 1'!EL46),"")</f>
        <v>-</v>
      </c>
      <c r="EO47" s="9" t="str">
        <f>if('raw 1'!EM46&lt;&gt;"x",if('raw 1'!EM46="OK",'raw 1'!LM46,'raw 1'!EM46),"")</f>
        <v>-</v>
      </c>
      <c r="EP47" s="9" t="str">
        <f>if('raw 1'!EN46&lt;&gt;"x",if('raw 1'!EN46="OK",'raw 1'!LN46,'raw 1'!EN46),"")</f>
        <v>-</v>
      </c>
      <c r="EQ47" s="9" t="str">
        <f>if('raw 1'!EO46&lt;&gt;"x",if('raw 1'!EO46="OK",'raw 1'!LO46,'raw 1'!EO46),"")</f>
        <v>-</v>
      </c>
      <c r="ER47" s="9" t="str">
        <f>if('raw 1'!EP46&lt;&gt;"x",if('raw 1'!EP46="OK",'raw 1'!LP46,'raw 1'!EP46),"")</f>
        <v>-</v>
      </c>
      <c r="ES47" s="9" t="str">
        <f>if('raw 1'!EQ46&lt;&gt;"x",if('raw 1'!EQ46="OK",'raw 1'!LQ46,'raw 1'!EQ46),"")</f>
        <v/>
      </c>
      <c r="ET47" s="9" t="str">
        <f>if('raw 1'!ER46&lt;&gt;"x",if('raw 1'!ER46="OK",'raw 1'!LR46,'raw 1'!ER46),"")</f>
        <v>-</v>
      </c>
      <c r="EU47" s="9" t="str">
        <f>if('raw 1'!ES46&lt;&gt;"x",if('raw 1'!ES46="OK",'raw 1'!LS46,'raw 1'!ES46),"")</f>
        <v>-</v>
      </c>
      <c r="EV47" s="9" t="str">
        <f>if('raw 1'!ET46&lt;&gt;"x",if('raw 1'!ET46="OK",'raw 1'!LT46,'raw 1'!ET46),"")</f>
        <v>-</v>
      </c>
      <c r="EW47" s="9" t="str">
        <f>if('raw 1'!EU46&lt;&gt;"x",if('raw 1'!EU46="OK",'raw 1'!LU46,'raw 1'!EU46),"")</f>
        <v>-</v>
      </c>
      <c r="EX47" s="9" t="str">
        <f>if('raw 1'!EV46&lt;&gt;"x",if('raw 1'!EV46="OK",'raw 1'!LV46,'raw 1'!EV46),"")</f>
        <v>-</v>
      </c>
      <c r="EY47" s="9" t="str">
        <f>if('raw 1'!EW46&lt;&gt;"x",if('raw 1'!EW46="OK",'raw 1'!LW46,'raw 1'!EW46),"")</f>
        <v>-</v>
      </c>
      <c r="EZ47" s="9" t="str">
        <f>if('raw 1'!EX46&lt;&gt;"x",if('raw 1'!EX46="OK",'raw 1'!LX46,'raw 1'!EX46),"")</f>
        <v>-</v>
      </c>
      <c r="FA47" s="9" t="str">
        <f>if('raw 1'!EY46&lt;&gt;"x",if('raw 1'!EY46="OK",'raw 1'!LY46,'raw 1'!EY46),"")</f>
        <v>-</v>
      </c>
      <c r="FB47" s="9" t="str">
        <f>if('raw 1'!EZ46&lt;&gt;"x",if('raw 1'!EZ46="OK",'raw 1'!LZ46,'raw 1'!EZ46),"")</f>
        <v>-</v>
      </c>
      <c r="FC47" s="9" t="str">
        <f>if('raw 1'!FA46&lt;&gt;"x",if('raw 1'!FA46="OK",'raw 1'!MA46,'raw 1'!FA46),"")</f>
        <v>-</v>
      </c>
      <c r="FD47" s="9" t="str">
        <f>if('raw 1'!FB46&lt;&gt;"x",if('raw 1'!FB46="OK",'raw 1'!MB46,'raw 1'!FB46),"")</f>
        <v>-</v>
      </c>
      <c r="FE47" s="9" t="str">
        <f>if('raw 1'!FC46&lt;&gt;"x",if('raw 1'!FC46="OK",'raw 1'!MC46,'raw 1'!FC46),"")</f>
        <v>-</v>
      </c>
      <c r="FF47" s="9" t="str">
        <f>if('raw 1'!FD46&lt;&gt;"x",if('raw 1'!FD46="OK",'raw 1'!MD46,'raw 1'!FD46),"")</f>
        <v>-</v>
      </c>
      <c r="FG47" s="9" t="str">
        <f>if('raw 1'!FE46&lt;&gt;"x",if('raw 1'!FE46="OK",'raw 1'!ME46,'raw 1'!FE46),"")</f>
        <v>-</v>
      </c>
      <c r="FH47" s="9" t="str">
        <f>if('raw 1'!FF46&lt;&gt;"x",if('raw 1'!FF46="OK",'raw 1'!MF46,'raw 1'!FF46),"")</f>
        <v>-</v>
      </c>
      <c r="FI47" s="9" t="str">
        <f>if('raw 1'!FG46&lt;&gt;"x",if('raw 1'!FG46="OK",'raw 1'!MG46,'raw 1'!FG46),"")</f>
        <v>-</v>
      </c>
      <c r="FJ47" s="9" t="str">
        <f>if('raw 1'!FH46&lt;&gt;"x",if('raw 1'!FH46="OK",'raw 1'!MH46,'raw 1'!FH46),"")</f>
        <v>-</v>
      </c>
      <c r="FK47" s="9" t="str">
        <f>if('raw 1'!FI46&lt;&gt;"x",if('raw 1'!FI46="OK",'raw 1'!MI46,'raw 1'!FI46),"")</f>
        <v>-</v>
      </c>
      <c r="FL47" s="9" t="str">
        <f>if('raw 1'!FJ46&lt;&gt;"x",if('raw 1'!FJ46="OK",'raw 1'!MJ46,'raw 1'!FJ46),"")</f>
        <v>-</v>
      </c>
      <c r="FM47" s="9" t="str">
        <f>if('raw 1'!FK46&lt;&gt;"x",if('raw 1'!FK46="OK",'raw 1'!MK46,'raw 1'!FK46),"")</f>
        <v>-</v>
      </c>
      <c r="FN47" s="9" t="str">
        <f>if('raw 1'!FL46&lt;&gt;"x",if('raw 1'!FL46="OK",'raw 1'!ML46,'raw 1'!FL46),"")</f>
        <v>-</v>
      </c>
      <c r="FO47" s="9" t="str">
        <f>if('raw 1'!FM46&lt;&gt;"x",if('raw 1'!FM46="OK",'raw 1'!MM46,'raw 1'!FM46),"")</f>
        <v>-</v>
      </c>
      <c r="FP47" s="9" t="str">
        <f>if('raw 1'!FN46&lt;&gt;"x",if('raw 1'!FN46="OK",'raw 1'!MN46,'raw 1'!FN46),"")</f>
        <v>-</v>
      </c>
      <c r="FQ47" s="9" t="str">
        <f>if('raw 1'!FO46&lt;&gt;"x",if('raw 1'!FO46="OK",'raw 1'!MO46,'raw 1'!FO46),"")</f>
        <v>-</v>
      </c>
      <c r="FR47" s="9" t="str">
        <f>if('raw 1'!FP46&lt;&gt;"x",if('raw 1'!FP46="OK",'raw 1'!MP46,'raw 1'!FP46),"")</f>
        <v>-</v>
      </c>
      <c r="FS47" s="9" t="str">
        <f>if('raw 1'!FQ46&lt;&gt;"x",if('raw 1'!FQ46="OK",'raw 1'!MQ46,'raw 1'!FQ46),"")</f>
        <v>-</v>
      </c>
      <c r="FT47" s="9" t="str">
        <f>if('raw 1'!FR46&lt;&gt;"x",if('raw 1'!FR46="OK",'raw 1'!MR46,'raw 1'!FR46),"")</f>
        <v>-</v>
      </c>
      <c r="FU47" s="9" t="str">
        <f>if('raw 1'!FS46&lt;&gt;"x",if('raw 1'!FS46="OK",'raw 1'!MS46,'raw 1'!FS46),"")</f>
        <v>-</v>
      </c>
      <c r="FV47" s="9" t="str">
        <f>if('raw 1'!FT46&lt;&gt;"x",if('raw 1'!FT46="OK",'raw 1'!MT46,'raw 1'!FT46),"")</f>
        <v/>
      </c>
      <c r="FW47" s="9" t="str">
        <f>if('raw 1'!FU46&lt;&gt;"x",if('raw 1'!FU46="OK",'raw 1'!MU46,'raw 1'!FU46),"")</f>
        <v>-</v>
      </c>
      <c r="FX47" s="9" t="str">
        <f>if('raw 1'!FV46&lt;&gt;"x",if('raw 1'!FV46="OK",'raw 1'!MV46,'raw 1'!FV46),"")</f>
        <v>-</v>
      </c>
      <c r="FY47" s="9" t="str">
        <f>if('raw 1'!FW46&lt;&gt;"x",if('raw 1'!FW46="OK",'raw 1'!MW46,'raw 1'!FW46),"")</f>
        <v>-</v>
      </c>
      <c r="FZ47" s="9" t="str">
        <f>if('raw 1'!FX46&lt;&gt;"x",if('raw 1'!FX46="OK",'raw 1'!MX46,'raw 1'!FX46),"")</f>
        <v>-</v>
      </c>
      <c r="GA47" s="9" t="str">
        <f>if('raw 1'!FY46&lt;&gt;"x",if('raw 1'!FY46="OK",'raw 1'!MY46,'raw 1'!FY46),"")</f>
        <v>-</v>
      </c>
      <c r="GB47" s="9" t="str">
        <f>if('raw 1'!FZ46&lt;&gt;"x",if('raw 1'!FZ46="OK",'raw 1'!MZ46,'raw 1'!FZ46),"")</f>
        <v>-</v>
      </c>
      <c r="GC47" s="9" t="str">
        <f>if('raw 1'!GA46&lt;&gt;"x",if('raw 1'!GA46="OK",'raw 1'!NA46,'raw 1'!GA46),"")</f>
        <v>-</v>
      </c>
      <c r="GD47" s="9" t="str">
        <f>if('raw 1'!GB46&lt;&gt;"x",if('raw 1'!GB46="OK",'raw 1'!NB46,'raw 1'!GB46),"")</f>
        <v>-</v>
      </c>
      <c r="GE47" s="9" t="str">
        <f>if('raw 1'!GC46&lt;&gt;"x",if('raw 1'!GC46="OK",'raw 1'!NC46,'raw 1'!GC46),"")</f>
        <v>-</v>
      </c>
      <c r="GF47" s="9" t="str">
        <f>if('raw 1'!GD46&lt;&gt;"x",if('raw 1'!GD46="OK",'raw 1'!ND46,'raw 1'!GD46),"")</f>
        <v>-</v>
      </c>
      <c r="GG47" s="9" t="str">
        <f>if('raw 1'!GE46&lt;&gt;"x",if('raw 1'!GE46="OK",'raw 1'!NE46,'raw 1'!GE46),"")</f>
        <v>-</v>
      </c>
      <c r="GH47" s="9" t="str">
        <f>if('raw 1'!GF46&lt;&gt;"x",if('raw 1'!GF46="OK",'raw 1'!NF46,'raw 1'!GF46),"")</f>
        <v>-</v>
      </c>
      <c r="GI47" s="9" t="str">
        <f>if('raw 1'!GG46&lt;&gt;"x",if('raw 1'!GG46="OK",'raw 1'!NG46,'raw 1'!GG46),"")</f>
        <v>-</v>
      </c>
      <c r="GJ47" s="9" t="str">
        <f>if('raw 1'!GH46&lt;&gt;"x",if('raw 1'!GH46="OK",'raw 1'!NH46,'raw 1'!GH46),"")</f>
        <v>-</v>
      </c>
      <c r="GK47" s="9" t="str">
        <f>if('raw 1'!GI46&lt;&gt;"x",if('raw 1'!GI46="OK",'raw 1'!NI46,'raw 1'!GI46),"")</f>
        <v>-</v>
      </c>
      <c r="GL47" s="9" t="str">
        <f>if('raw 1'!GJ46&lt;&gt;"x",if('raw 1'!GJ46="OK",'raw 1'!NJ46,'raw 1'!GJ46),"")</f>
        <v>-</v>
      </c>
      <c r="GM47" s="9" t="str">
        <f>if('raw 1'!GK46&lt;&gt;"x",if('raw 1'!GK46="OK",'raw 1'!NK46,'raw 1'!GK46),"")</f>
        <v>-</v>
      </c>
      <c r="GN47" s="9" t="str">
        <f>if('raw 1'!GL46&lt;&gt;"x",if('raw 1'!GL46="OK",'raw 1'!NL46,'raw 1'!GL46),"")</f>
        <v>-</v>
      </c>
      <c r="GO47" s="9" t="str">
        <f>if('raw 1'!GM46&lt;&gt;"x",if('raw 1'!GM46="OK",'raw 1'!NM46,'raw 1'!GM46),"")</f>
        <v>-</v>
      </c>
      <c r="GP47" s="9" t="str">
        <f>if('raw 1'!GN46&lt;&gt;"x",if('raw 1'!GN46="OK",'raw 1'!NN46,'raw 1'!GN46),"")</f>
        <v>-</v>
      </c>
      <c r="GQ47" s="9" t="str">
        <f>if('raw 1'!GO46&lt;&gt;"x",if('raw 1'!GO46="OK",'raw 1'!NO46,'raw 1'!GO46),"")</f>
        <v>-</v>
      </c>
      <c r="GR47" s="9" t="str">
        <f>if('raw 1'!GP46&lt;&gt;"x",if('raw 1'!GP46="OK",'raw 1'!NP46,'raw 1'!GP46),"")</f>
        <v>-</v>
      </c>
      <c r="GS47" s="9" t="str">
        <f>if('raw 1'!GQ46&lt;&gt;"x",if('raw 1'!GQ46="OK",'raw 1'!NQ46,'raw 1'!GQ46),"")</f>
        <v>-</v>
      </c>
      <c r="GT47" s="9" t="str">
        <f>if('raw 1'!GR46&lt;&gt;"x",if('raw 1'!GR46="OK",'raw 1'!NR46,'raw 1'!GR46),"")</f>
        <v>-</v>
      </c>
      <c r="GU47" s="9" t="str">
        <f>if('raw 1'!GS46&lt;&gt;"x",if('raw 1'!GS46="OK",'raw 1'!NS46,'raw 1'!GS46),"")</f>
        <v/>
      </c>
    </row>
    <row r="48">
      <c r="A48" s="5"/>
      <c r="B48" s="5"/>
      <c r="C48" s="5" t="str">
        <f>if(B48="d","diskv. iz ciklusa",if(B48="d1","diskv. iz kruga",if($E48="ODOBREN",(if(countif(H:H,"="&amp;H48)=1,countif(H:H,"&gt;"&amp;H48)+1,concatenate(countif(H:H,"&gt;"&amp;H48)+1," - ",countif(H:H,"&gt;="&amp;H48)))),empty)))</f>
        <v>46 - 58</v>
      </c>
      <c r="D48" s="6" t="str">
        <f>'raw 1'!B47</f>
        <v>Danilo21</v>
      </c>
      <c r="E48" s="6" t="str">
        <f>'raw 1'!F47</f>
        <v>ODOBREN</v>
      </c>
      <c r="F48" s="6" t="str">
        <f>if($E48="ODOBREN",'raw 1'!C47,"")</f>
        <v>Danilo</v>
      </c>
      <c r="G48" s="6" t="str">
        <f>if($E48="ODOBREN",'raw 1'!D47,"")</f>
        <v>Trninic</v>
      </c>
      <c r="H48" s="7">
        <f>if($E48="ODOBREN",I48,empty)</f>
        <v>112</v>
      </c>
      <c r="I48" s="7">
        <f>if(B48&lt;&gt;"d",IF(M48 = "A", SUM(R48:T48), SUM(O48:Q48)),empty)</f>
        <v>112</v>
      </c>
      <c r="J48" s="6" t="str">
        <f>if($E48="ODOBREN",'raw 1'!G47,"")</f>
        <v>Stari grad</v>
      </c>
      <c r="K48" s="6" t="str">
        <f>if($E48="ODOBREN",'raw 1'!H47,"")</f>
        <v>Računarska gimnazija</v>
      </c>
      <c r="L48" s="6" t="str">
        <f>if($E48="ODOBREN",'raw 1'!I47,"")</f>
        <v>I</v>
      </c>
      <c r="M48" s="6" t="str">
        <f>if($E48="ODOBREN",'raw 1'!J47,"")</f>
        <v>B</v>
      </c>
      <c r="N48" s="6" t="str">
        <f>if($E48="ODOBREN",'raw 1'!K48,"")</f>
        <v/>
      </c>
      <c r="O48" s="8">
        <f>'raw 1'!M47</f>
        <v>100</v>
      </c>
      <c r="P48" s="9">
        <f>'raw 1'!N47</f>
        <v>12</v>
      </c>
      <c r="Q48" s="9" t="str">
        <f>'raw 1'!O47</f>
        <v>-</v>
      </c>
      <c r="R48" s="9" t="str">
        <f>'raw 1'!P47</f>
        <v>-</v>
      </c>
      <c r="S48" s="9" t="str">
        <f>'raw 1'!Q47</f>
        <v>-</v>
      </c>
      <c r="T48" s="9" t="str">
        <f>'raw 1'!R47</f>
        <v>-</v>
      </c>
      <c r="U48" s="9" t="str">
        <f>if('raw 1'!S47&lt;&gt;"x",if('raw 1'!S47="OK",'raw 1'!GS47,'raw 1'!S47),"")</f>
        <v/>
      </c>
      <c r="V48" s="9" t="str">
        <f>if('raw 1'!T47&lt;&gt;"x",if('raw 1'!T47="OK",'raw 1'!GT47,'raw 1'!T47),"")</f>
        <v/>
      </c>
      <c r="W48" s="9">
        <f>if('raw 1'!U47&lt;&gt;"x",if('raw 1'!U47="OK",'raw 1'!GU47,'raw 1'!U47),"")</f>
        <v>1</v>
      </c>
      <c r="X48" s="9">
        <f>if('raw 1'!V47&lt;&gt;"x",if('raw 1'!V47="OK",'raw 1'!GV47,'raw 1'!V47),"")</f>
        <v>1</v>
      </c>
      <c r="Y48" s="9">
        <f>if('raw 1'!W47&lt;&gt;"x",if('raw 1'!W47="OK",'raw 1'!GW47,'raw 1'!W47),"")</f>
        <v>1</v>
      </c>
      <c r="Z48" s="9">
        <f>if('raw 1'!X47&lt;&gt;"x",if('raw 1'!X47="OK",'raw 1'!GX47,'raw 1'!X47),"")</f>
        <v>1</v>
      </c>
      <c r="AA48" s="9">
        <f>if('raw 1'!Y47&lt;&gt;"x",if('raw 1'!Y47="OK",'raw 1'!GY47,'raw 1'!Y47),"")</f>
        <v>1</v>
      </c>
      <c r="AB48" s="9">
        <f>if('raw 1'!Z47&lt;&gt;"x",if('raw 1'!Z47="OK",'raw 1'!GZ47,'raw 1'!Z47),"")</f>
        <v>1</v>
      </c>
      <c r="AC48" s="9">
        <f>if('raw 1'!AA47&lt;&gt;"x",if('raw 1'!AA47="OK",'raw 1'!HA47,'raw 1'!AA47),"")</f>
        <v>1</v>
      </c>
      <c r="AD48" s="9">
        <f>if('raw 1'!AB47&lt;&gt;"x",if('raw 1'!AB47="OK",'raw 1'!HB47,'raw 1'!AB47),"")</f>
        <v>1</v>
      </c>
      <c r="AE48" s="9">
        <f>if('raw 1'!AC47&lt;&gt;"x",if('raw 1'!AC47="OK",'raw 1'!HC47,'raw 1'!AC47),"")</f>
        <v>1</v>
      </c>
      <c r="AF48" s="9">
        <f>if('raw 1'!AD47&lt;&gt;"x",if('raw 1'!AD47="OK",'raw 1'!HD47,'raw 1'!AD47),"")</f>
        <v>1</v>
      </c>
      <c r="AG48" s="9">
        <f>if('raw 1'!AE47&lt;&gt;"x",if('raw 1'!AE47="OK",'raw 1'!HE47,'raw 1'!AE47),"")</f>
        <v>1</v>
      </c>
      <c r="AH48" s="9">
        <f>if('raw 1'!AF47&lt;&gt;"x",if('raw 1'!AF47="OK",'raw 1'!HF47,'raw 1'!AF47),"")</f>
        <v>1</v>
      </c>
      <c r="AI48" s="9">
        <f>if('raw 1'!AG47&lt;&gt;"x",if('raw 1'!AG47="OK",'raw 1'!HG47,'raw 1'!AG47),"")</f>
        <v>1</v>
      </c>
      <c r="AJ48" s="9">
        <f>if('raw 1'!AH47&lt;&gt;"x",if('raw 1'!AH47="OK",'raw 1'!HH47,'raw 1'!AH47),"")</f>
        <v>1</v>
      </c>
      <c r="AK48" s="9">
        <f>if('raw 1'!AI47&lt;&gt;"x",if('raw 1'!AI47="OK",'raw 1'!HI47,'raw 1'!AI47),"")</f>
        <v>1</v>
      </c>
      <c r="AL48" s="9">
        <f>if('raw 1'!AJ47&lt;&gt;"x",if('raw 1'!AJ47="OK",'raw 1'!HJ47,'raw 1'!AJ47),"")</f>
        <v>1</v>
      </c>
      <c r="AM48" s="9">
        <f>if('raw 1'!AK47&lt;&gt;"x",if('raw 1'!AK47="OK",'raw 1'!HK47,'raw 1'!AK47),"")</f>
        <v>1</v>
      </c>
      <c r="AN48" s="9">
        <f>if('raw 1'!AL47&lt;&gt;"x",if('raw 1'!AL47="OK",'raw 1'!HL47,'raw 1'!AL47),"")</f>
        <v>1</v>
      </c>
      <c r="AO48" s="9">
        <f>if('raw 1'!AM47&lt;&gt;"x",if('raw 1'!AM47="OK",'raw 1'!HM47,'raw 1'!AM47),"")</f>
        <v>1</v>
      </c>
      <c r="AP48" s="9">
        <f>if('raw 1'!AN47&lt;&gt;"x",if('raw 1'!AN47="OK",'raw 1'!HN47,'raw 1'!AN47),"")</f>
        <v>1</v>
      </c>
      <c r="AQ48" s="9">
        <f>if('raw 1'!AO47&lt;&gt;"x",if('raw 1'!AO47="OK",'raw 1'!HO47,'raw 1'!AO47),"")</f>
        <v>1</v>
      </c>
      <c r="AR48" s="9">
        <f>if('raw 1'!AP47&lt;&gt;"x",if('raw 1'!AP47="OK",'raw 1'!HP47,'raw 1'!AP47),"")</f>
        <v>1</v>
      </c>
      <c r="AS48" s="9">
        <f>if('raw 1'!AQ47&lt;&gt;"x",if('raw 1'!AQ47="OK",'raw 1'!HQ47,'raw 1'!AQ47),"")</f>
        <v>1</v>
      </c>
      <c r="AT48" s="9">
        <f>if('raw 1'!AR47&lt;&gt;"x",if('raw 1'!AR47="OK",'raw 1'!HR47,'raw 1'!AR47),"")</f>
        <v>1</v>
      </c>
      <c r="AU48" s="9">
        <f>if('raw 1'!AS47&lt;&gt;"x",if('raw 1'!AS47="OK",'raw 1'!HS47,'raw 1'!AS47),"")</f>
        <v>1</v>
      </c>
      <c r="AV48" s="9">
        <f>if('raw 1'!AT47&lt;&gt;"x",if('raw 1'!AT47="OK",'raw 1'!HT47,'raw 1'!AT47),"")</f>
        <v>1</v>
      </c>
      <c r="AW48" s="9">
        <f>if('raw 1'!AU47&lt;&gt;"x",if('raw 1'!AU47="OK",'raw 1'!HU47,'raw 1'!AU47),"")</f>
        <v>1</v>
      </c>
      <c r="AX48" s="9">
        <f>if('raw 1'!AV47&lt;&gt;"x",if('raw 1'!AV47="OK",'raw 1'!HV47,'raw 1'!AV47),"")</f>
        <v>1</v>
      </c>
      <c r="AY48" s="9">
        <f>if('raw 1'!AW47&lt;&gt;"x",if('raw 1'!AW47="OK",'raw 1'!HW47,'raw 1'!AW47),"")</f>
        <v>1</v>
      </c>
      <c r="AZ48" s="9">
        <f>if('raw 1'!AX47&lt;&gt;"x",if('raw 1'!AX47="OK",'raw 1'!HX47,'raw 1'!AX47),"")</f>
        <v>1</v>
      </c>
      <c r="BA48" s="9">
        <f>if('raw 1'!AY47&lt;&gt;"x",if('raw 1'!AY47="OK",'raw 1'!HY47,'raw 1'!AY47),"")</f>
        <v>1</v>
      </c>
      <c r="BB48" s="9">
        <f>if('raw 1'!AZ47&lt;&gt;"x",if('raw 1'!AZ47="OK",'raw 1'!HZ47,'raw 1'!AZ47),"")</f>
        <v>1</v>
      </c>
      <c r="BC48" s="9">
        <f>if('raw 1'!BA47&lt;&gt;"x",if('raw 1'!BA47="OK",'raw 1'!IA47,'raw 1'!BA47),"")</f>
        <v>1</v>
      </c>
      <c r="BD48" s="9">
        <f>if('raw 1'!BB47&lt;&gt;"x",if('raw 1'!BB47="OK",'raw 1'!IB47,'raw 1'!BB47),"")</f>
        <v>1</v>
      </c>
      <c r="BE48" s="9">
        <f>if('raw 1'!BC47&lt;&gt;"x",if('raw 1'!BC47="OK",'raw 1'!IC47,'raw 1'!BC47),"")</f>
        <v>1</v>
      </c>
      <c r="BF48" s="9">
        <f>if('raw 1'!BD47&lt;&gt;"x",if('raw 1'!BD47="OK",'raw 1'!ID47,'raw 1'!BD47),"")</f>
        <v>1</v>
      </c>
      <c r="BG48" s="9">
        <f>if('raw 1'!BE47&lt;&gt;"x",if('raw 1'!BE47="OK",'raw 1'!IE47,'raw 1'!BE47),"")</f>
        <v>1</v>
      </c>
      <c r="BH48" s="9">
        <f>if('raw 1'!BF47&lt;&gt;"x",if('raw 1'!BF47="OK",'raw 1'!IF47,'raw 1'!BF47),"")</f>
        <v>1</v>
      </c>
      <c r="BI48" s="9">
        <f>if('raw 1'!BG47&lt;&gt;"x",if('raw 1'!BG47="OK",'raw 1'!IG47,'raw 1'!BG47),"")</f>
        <v>1</v>
      </c>
      <c r="BJ48" s="9">
        <f>if('raw 1'!BH47&lt;&gt;"x",if('raw 1'!BH47="OK",'raw 1'!IH47,'raw 1'!BH47),"")</f>
        <v>1</v>
      </c>
      <c r="BK48" s="9">
        <f>if('raw 1'!BI47&lt;&gt;"x",if('raw 1'!BI47="OK",'raw 1'!II47,'raw 1'!BI47),"")</f>
        <v>1</v>
      </c>
      <c r="BL48" s="9">
        <f>if('raw 1'!BJ47&lt;&gt;"x",if('raw 1'!BJ47="OK",'raw 1'!IJ47,'raw 1'!BJ47),"")</f>
        <v>1</v>
      </c>
      <c r="BM48" s="9" t="str">
        <f>if('raw 1'!BK47&lt;&gt;"x",if('raw 1'!BK47="OK",'raw 1'!IK47,'raw 1'!BK47),"")</f>
        <v/>
      </c>
      <c r="BN48" s="9">
        <f>if('raw 1'!BL47&lt;&gt;"x",if('raw 1'!BL47="OK",'raw 1'!IL47,'raw 1'!BL47),"")</f>
        <v>1</v>
      </c>
      <c r="BO48" s="9">
        <f>if('raw 1'!BM47&lt;&gt;"x",if('raw 1'!BM47="OK",'raw 1'!IM47,'raw 1'!BM47),"")</f>
        <v>1</v>
      </c>
      <c r="BP48" s="9">
        <f>if('raw 1'!BN47&lt;&gt;"x",if('raw 1'!BN47="OK",'raw 1'!IN47,'raw 1'!BN47),"")</f>
        <v>1</v>
      </c>
      <c r="BQ48" s="9">
        <f>if('raw 1'!BO47&lt;&gt;"x",if('raw 1'!BO47="OK",'raw 1'!IO47,'raw 1'!BO47),"")</f>
        <v>1</v>
      </c>
      <c r="BR48" s="9">
        <f>if('raw 1'!BP47&lt;&gt;"x",if('raw 1'!BP47="OK",'raw 1'!IP47,'raw 1'!BP47),"")</f>
        <v>1</v>
      </c>
      <c r="BS48" s="9" t="str">
        <f>if('raw 1'!BQ47&lt;&gt;"x",if('raw 1'!BQ47="OK",'raw 1'!IQ47,'raw 1'!BQ47),"")</f>
        <v>WA</v>
      </c>
      <c r="BT48" s="9">
        <f>if('raw 1'!BR47&lt;&gt;"x",if('raw 1'!BR47="OK",'raw 1'!IR47,'raw 1'!BR47),"")</f>
        <v>1</v>
      </c>
      <c r="BU48" s="9">
        <f>if('raw 1'!BS47&lt;&gt;"x",if('raw 1'!BS47="OK",'raw 1'!IS47,'raw 1'!BS47),"")</f>
        <v>1</v>
      </c>
      <c r="BV48" s="9">
        <f>if('raw 1'!BT47&lt;&gt;"x",if('raw 1'!BT47="OK",'raw 1'!IT47,'raw 1'!BT47),"")</f>
        <v>1</v>
      </c>
      <c r="BW48" s="9">
        <f>if('raw 1'!BU47&lt;&gt;"x",if('raw 1'!BU47="OK",'raw 1'!IU47,'raw 1'!BU47),"")</f>
        <v>1</v>
      </c>
      <c r="BX48" s="9">
        <f>if('raw 1'!BV47&lt;&gt;"x",if('raw 1'!BV47="OK",'raw 1'!IV47,'raw 1'!BV47),"")</f>
        <v>1</v>
      </c>
      <c r="BY48" s="9">
        <f>if('raw 1'!BW47&lt;&gt;"x",if('raw 1'!BW47="OK",'raw 1'!IW47,'raw 1'!BW47),"")</f>
        <v>1</v>
      </c>
      <c r="BZ48" s="9">
        <f>if('raw 1'!BX47&lt;&gt;"x",if('raw 1'!BX47="OK",'raw 1'!IX47,'raw 1'!BX47),"")</f>
        <v>1</v>
      </c>
      <c r="CA48" s="9">
        <f>if('raw 1'!BY47&lt;&gt;"x",if('raw 1'!BY47="OK",'raw 1'!IY47,'raw 1'!BY47),"")</f>
        <v>1</v>
      </c>
      <c r="CB48" s="9" t="str">
        <f>if('raw 1'!BZ47&lt;&gt;"x",if('raw 1'!BZ47="OK",'raw 1'!IZ47,'raw 1'!BZ47),"")</f>
        <v>WA</v>
      </c>
      <c r="CC48" s="9">
        <f>if('raw 1'!CA47&lt;&gt;"x",if('raw 1'!CA47="OK",'raw 1'!JA47,'raw 1'!CA47),"")</f>
        <v>1</v>
      </c>
      <c r="CD48" s="9" t="str">
        <f>if('raw 1'!CB47&lt;&gt;"x",if('raw 1'!CB47="OK",'raw 1'!JB47,'raw 1'!CB47),"")</f>
        <v>WA</v>
      </c>
      <c r="CE48" s="9" t="str">
        <f>if('raw 1'!CC47&lt;&gt;"x",if('raw 1'!CC47="OK",'raw 1'!JC47,'raw 1'!CC47),"")</f>
        <v>WA</v>
      </c>
      <c r="CF48" s="9" t="str">
        <f>if('raw 1'!CD47&lt;&gt;"x",if('raw 1'!CD47="OK",'raw 1'!JD47,'raw 1'!CD47),"")</f>
        <v>WA</v>
      </c>
      <c r="CG48" s="9" t="str">
        <f>if('raw 1'!CE47&lt;&gt;"x",if('raw 1'!CE47="OK",'raw 1'!JE47,'raw 1'!CE47),"")</f>
        <v>WA</v>
      </c>
      <c r="CH48" s="9" t="str">
        <f>if('raw 1'!CF47&lt;&gt;"x",if('raw 1'!CF47="OK",'raw 1'!JF47,'raw 1'!CF47),"")</f>
        <v>WA</v>
      </c>
      <c r="CI48" s="9" t="str">
        <f>if('raw 1'!CG47&lt;&gt;"x",if('raw 1'!CG47="OK",'raw 1'!JG47,'raw 1'!CG47),"")</f>
        <v>WA</v>
      </c>
      <c r="CJ48" s="9">
        <f>if('raw 1'!CH47&lt;&gt;"x",if('raw 1'!CH47="OK",'raw 1'!JH47,'raw 1'!CH47),"")</f>
        <v>1</v>
      </c>
      <c r="CK48" s="9" t="str">
        <f>if('raw 1'!CI47&lt;&gt;"x",if('raw 1'!CI47="OK",'raw 1'!JI47,'raw 1'!CI47),"")</f>
        <v>WA</v>
      </c>
      <c r="CL48" s="9" t="str">
        <f>if('raw 1'!CJ47&lt;&gt;"x",if('raw 1'!CJ47="OK",'raw 1'!JJ47,'raw 1'!CJ47),"")</f>
        <v>WA</v>
      </c>
      <c r="CM48" s="9" t="str">
        <f>if('raw 1'!CK47&lt;&gt;"x",if('raw 1'!CK47="OK",'raw 1'!JK47,'raw 1'!CK47),"")</f>
        <v>WA</v>
      </c>
      <c r="CN48" s="9" t="str">
        <f>if('raw 1'!CL47&lt;&gt;"x",if('raw 1'!CL47="OK",'raw 1'!JL47,'raw 1'!CL47),"")</f>
        <v>WA</v>
      </c>
      <c r="CO48" s="9" t="str">
        <f>if('raw 1'!CM47&lt;&gt;"x",if('raw 1'!CM47="OK",'raw 1'!JM47,'raw 1'!CM47),"")</f>
        <v>WA</v>
      </c>
      <c r="CP48" s="9" t="str">
        <f>if('raw 1'!CN47&lt;&gt;"x",if('raw 1'!CN47="OK",'raw 1'!JN47,'raw 1'!CN47),"")</f>
        <v>WA</v>
      </c>
      <c r="CQ48" s="9" t="str">
        <f>if('raw 1'!CO47&lt;&gt;"x",if('raw 1'!CO47="OK",'raw 1'!JO47,'raw 1'!CO47),"")</f>
        <v>WA</v>
      </c>
      <c r="CR48" s="9" t="str">
        <f>if('raw 1'!CP47&lt;&gt;"x",if('raw 1'!CP47="OK",'raw 1'!JP47,'raw 1'!CP47),"")</f>
        <v>WA</v>
      </c>
      <c r="CS48" s="9">
        <f>if('raw 1'!CQ47&lt;&gt;"x",if('raw 1'!CQ47="OK",'raw 1'!JQ47,'raw 1'!CQ47),"")</f>
        <v>1</v>
      </c>
      <c r="CT48" s="9">
        <f>if('raw 1'!CR47&lt;&gt;"x",if('raw 1'!CR47="OK",'raw 1'!JR47,'raw 1'!CR47),"")</f>
        <v>1</v>
      </c>
      <c r="CU48" s="9" t="str">
        <f>if('raw 1'!CS47&lt;&gt;"x",if('raw 1'!CS47="OK",'raw 1'!JS47,'raw 1'!CS47),"")</f>
        <v/>
      </c>
      <c r="CV48" s="9" t="str">
        <f>if('raw 1'!CT47&lt;&gt;"x",if('raw 1'!CT47="OK",'raw 1'!JT47,'raw 1'!CT47),"")</f>
        <v>-</v>
      </c>
      <c r="CW48" s="9" t="str">
        <f>if('raw 1'!CU47&lt;&gt;"x",if('raw 1'!CU47="OK",'raw 1'!JU47,'raw 1'!CU47),"")</f>
        <v>-</v>
      </c>
      <c r="CX48" s="9" t="str">
        <f>if('raw 1'!CV47&lt;&gt;"x",if('raw 1'!CV47="OK",'raw 1'!JV47,'raw 1'!CV47),"")</f>
        <v>-</v>
      </c>
      <c r="CY48" s="9" t="str">
        <f>if('raw 1'!CW47&lt;&gt;"x",if('raw 1'!CW47="OK",'raw 1'!JW47,'raw 1'!CW47),"")</f>
        <v>-</v>
      </c>
      <c r="CZ48" s="9" t="str">
        <f>if('raw 1'!CX47&lt;&gt;"x",if('raw 1'!CX47="OK",'raw 1'!JX47,'raw 1'!CX47),"")</f>
        <v>-</v>
      </c>
      <c r="DA48" s="9" t="str">
        <f>if('raw 1'!CY47&lt;&gt;"x",if('raw 1'!CY47="OK",'raw 1'!JY47,'raw 1'!CY47),"")</f>
        <v>-</v>
      </c>
      <c r="DB48" s="9" t="str">
        <f>if('raw 1'!CZ47&lt;&gt;"x",if('raw 1'!CZ47="OK",'raw 1'!JZ47,'raw 1'!CZ47),"")</f>
        <v>-</v>
      </c>
      <c r="DC48" s="9" t="str">
        <f>if('raw 1'!DA47&lt;&gt;"x",if('raw 1'!DA47="OK",'raw 1'!KA47,'raw 1'!DA47),"")</f>
        <v>-</v>
      </c>
      <c r="DD48" s="9" t="str">
        <f>if('raw 1'!DB47&lt;&gt;"x",if('raw 1'!DB47="OK",'raw 1'!KB47,'raw 1'!DB47),"")</f>
        <v>-</v>
      </c>
      <c r="DE48" s="9" t="str">
        <f>if('raw 1'!DC47&lt;&gt;"x",if('raw 1'!DC47="OK",'raw 1'!KC47,'raw 1'!DC47),"")</f>
        <v>-</v>
      </c>
      <c r="DF48" s="9" t="str">
        <f>if('raw 1'!DD47&lt;&gt;"x",if('raw 1'!DD47="OK",'raw 1'!KD47,'raw 1'!DD47),"")</f>
        <v>-</v>
      </c>
      <c r="DG48" s="9" t="str">
        <f>if('raw 1'!DE47&lt;&gt;"x",if('raw 1'!DE47="OK",'raw 1'!KE47,'raw 1'!DE47),"")</f>
        <v>-</v>
      </c>
      <c r="DH48" s="9" t="str">
        <f>if('raw 1'!DF47&lt;&gt;"x",if('raw 1'!DF47="OK",'raw 1'!KF47,'raw 1'!DF47),"")</f>
        <v>-</v>
      </c>
      <c r="DI48" s="9" t="str">
        <f>if('raw 1'!DG47&lt;&gt;"x",if('raw 1'!DG47="OK",'raw 1'!KG47,'raw 1'!DG47),"")</f>
        <v>-</v>
      </c>
      <c r="DJ48" s="9" t="str">
        <f>if('raw 1'!DH47&lt;&gt;"x",if('raw 1'!DH47="OK",'raw 1'!KH47,'raw 1'!DH47),"")</f>
        <v>-</v>
      </c>
      <c r="DK48" s="9" t="str">
        <f>if('raw 1'!DI47&lt;&gt;"x",if('raw 1'!DI47="OK",'raw 1'!KI47,'raw 1'!DI47),"")</f>
        <v>-</v>
      </c>
      <c r="DL48" s="9" t="str">
        <f>if('raw 1'!DJ47&lt;&gt;"x",if('raw 1'!DJ47="OK",'raw 1'!KJ47,'raw 1'!DJ47),"")</f>
        <v>-</v>
      </c>
      <c r="DM48" s="9" t="str">
        <f>if('raw 1'!DK47&lt;&gt;"x",if('raw 1'!DK47="OK",'raw 1'!KK47,'raw 1'!DK47),"")</f>
        <v>-</v>
      </c>
      <c r="DN48" s="9" t="str">
        <f>if('raw 1'!DL47&lt;&gt;"x",if('raw 1'!DL47="OK",'raw 1'!KL47,'raw 1'!DL47),"")</f>
        <v>-</v>
      </c>
      <c r="DO48" s="9" t="str">
        <f>if('raw 1'!DM47&lt;&gt;"x",if('raw 1'!DM47="OK",'raw 1'!KM47,'raw 1'!DM47),"")</f>
        <v>-</v>
      </c>
      <c r="DP48" s="9" t="str">
        <f>if('raw 1'!DN47&lt;&gt;"x",if('raw 1'!DN47="OK",'raw 1'!KN47,'raw 1'!DN47),"")</f>
        <v>-</v>
      </c>
      <c r="DQ48" s="9" t="str">
        <f>if('raw 1'!DO47&lt;&gt;"x",if('raw 1'!DO47="OK",'raw 1'!KO47,'raw 1'!DO47),"")</f>
        <v>-</v>
      </c>
      <c r="DR48" s="9" t="str">
        <f>if('raw 1'!DP47&lt;&gt;"x",if('raw 1'!DP47="OK",'raw 1'!KP47,'raw 1'!DP47),"")</f>
        <v>-</v>
      </c>
      <c r="DS48" s="9" t="str">
        <f>if('raw 1'!DQ47&lt;&gt;"x",if('raw 1'!DQ47="OK",'raw 1'!KQ47,'raw 1'!DQ47),"")</f>
        <v>-</v>
      </c>
      <c r="DT48" s="9" t="str">
        <f>if('raw 1'!DR47&lt;&gt;"x",if('raw 1'!DR47="OK",'raw 1'!KR47,'raw 1'!DR47),"")</f>
        <v>-</v>
      </c>
      <c r="DU48" s="9" t="str">
        <f>if('raw 1'!DS47&lt;&gt;"x",if('raw 1'!DS47="OK",'raw 1'!KS47,'raw 1'!DS47),"")</f>
        <v>-</v>
      </c>
      <c r="DV48" s="9" t="str">
        <f>if('raw 1'!DT47&lt;&gt;"x",if('raw 1'!DT47="OK",'raw 1'!KT47,'raw 1'!DT47),"")</f>
        <v>-</v>
      </c>
      <c r="DW48" s="9" t="str">
        <f>if('raw 1'!DU47&lt;&gt;"x",if('raw 1'!DU47="OK",'raw 1'!KU47,'raw 1'!DU47),"")</f>
        <v>-</v>
      </c>
      <c r="DX48" s="9" t="str">
        <f>if('raw 1'!DV47&lt;&gt;"x",if('raw 1'!DV47="OK",'raw 1'!KV47,'raw 1'!DV47),"")</f>
        <v>-</v>
      </c>
      <c r="DY48" s="9" t="str">
        <f>if('raw 1'!DW47&lt;&gt;"x",if('raw 1'!DW47="OK",'raw 1'!KW47,'raw 1'!DW47),"")</f>
        <v>-</v>
      </c>
      <c r="DZ48" s="9" t="str">
        <f>if('raw 1'!DX47&lt;&gt;"x",if('raw 1'!DX47="OK",'raw 1'!KX47,'raw 1'!DX47),"")</f>
        <v>-</v>
      </c>
      <c r="EA48" s="9" t="str">
        <f>if('raw 1'!DY47&lt;&gt;"x",if('raw 1'!DY47="OK",'raw 1'!KY47,'raw 1'!DY47),"")</f>
        <v>-</v>
      </c>
      <c r="EB48" s="9" t="str">
        <f>if('raw 1'!DZ47&lt;&gt;"x",if('raw 1'!DZ47="OK",'raw 1'!KZ47,'raw 1'!DZ47),"")</f>
        <v/>
      </c>
      <c r="EC48" s="9" t="str">
        <f>if('raw 1'!EA47&lt;&gt;"x",if('raw 1'!EA47="OK",'raw 1'!LA47,'raw 1'!EA47),"")</f>
        <v>-</v>
      </c>
      <c r="ED48" s="9" t="str">
        <f>if('raw 1'!EB47&lt;&gt;"x",if('raw 1'!EB47="OK",'raw 1'!LB47,'raw 1'!EB47),"")</f>
        <v>-</v>
      </c>
      <c r="EE48" s="9" t="str">
        <f>if('raw 1'!EC47&lt;&gt;"x",if('raw 1'!EC47="OK",'raw 1'!LC47,'raw 1'!EC47),"")</f>
        <v>-</v>
      </c>
      <c r="EF48" s="9" t="str">
        <f>if('raw 1'!ED47&lt;&gt;"x",if('raw 1'!ED47="OK",'raw 1'!LD47,'raw 1'!ED47),"")</f>
        <v>-</v>
      </c>
      <c r="EG48" s="9" t="str">
        <f>if('raw 1'!EE47&lt;&gt;"x",if('raw 1'!EE47="OK",'raw 1'!LE47,'raw 1'!EE47),"")</f>
        <v>-</v>
      </c>
      <c r="EH48" s="9" t="str">
        <f>if('raw 1'!EF47&lt;&gt;"x",if('raw 1'!EF47="OK",'raw 1'!LF47,'raw 1'!EF47),"")</f>
        <v>-</v>
      </c>
      <c r="EI48" s="9" t="str">
        <f>if('raw 1'!EG47&lt;&gt;"x",if('raw 1'!EG47="OK",'raw 1'!LG47,'raw 1'!EG47),"")</f>
        <v>-</v>
      </c>
      <c r="EJ48" s="9" t="str">
        <f>if('raw 1'!EH47&lt;&gt;"x",if('raw 1'!EH47="OK",'raw 1'!LH47,'raw 1'!EH47),"")</f>
        <v>-</v>
      </c>
      <c r="EK48" s="9" t="str">
        <f>if('raw 1'!EI47&lt;&gt;"x",if('raw 1'!EI47="OK",'raw 1'!LI47,'raw 1'!EI47),"")</f>
        <v>-</v>
      </c>
      <c r="EL48" s="9" t="str">
        <f>if('raw 1'!EJ47&lt;&gt;"x",if('raw 1'!EJ47="OK",'raw 1'!LJ47,'raw 1'!EJ47),"")</f>
        <v>-</v>
      </c>
      <c r="EM48" s="9" t="str">
        <f>if('raw 1'!EK47&lt;&gt;"x",if('raw 1'!EK47="OK",'raw 1'!LK47,'raw 1'!EK47),"")</f>
        <v>-</v>
      </c>
      <c r="EN48" s="9" t="str">
        <f>if('raw 1'!EL47&lt;&gt;"x",if('raw 1'!EL47="OK",'raw 1'!LL47,'raw 1'!EL47),"")</f>
        <v>-</v>
      </c>
      <c r="EO48" s="9" t="str">
        <f>if('raw 1'!EM47&lt;&gt;"x",if('raw 1'!EM47="OK",'raw 1'!LM47,'raw 1'!EM47),"")</f>
        <v>-</v>
      </c>
      <c r="EP48" s="9" t="str">
        <f>if('raw 1'!EN47&lt;&gt;"x",if('raw 1'!EN47="OK",'raw 1'!LN47,'raw 1'!EN47),"")</f>
        <v>-</v>
      </c>
      <c r="EQ48" s="9" t="str">
        <f>if('raw 1'!EO47&lt;&gt;"x",if('raw 1'!EO47="OK",'raw 1'!LO47,'raw 1'!EO47),"")</f>
        <v>-</v>
      </c>
      <c r="ER48" s="9" t="str">
        <f>if('raw 1'!EP47&lt;&gt;"x",if('raw 1'!EP47="OK",'raw 1'!LP47,'raw 1'!EP47),"")</f>
        <v>-</v>
      </c>
      <c r="ES48" s="9" t="str">
        <f>if('raw 1'!EQ47&lt;&gt;"x",if('raw 1'!EQ47="OK",'raw 1'!LQ47,'raw 1'!EQ47),"")</f>
        <v/>
      </c>
      <c r="ET48" s="9" t="str">
        <f>if('raw 1'!ER47&lt;&gt;"x",if('raw 1'!ER47="OK",'raw 1'!LR47,'raw 1'!ER47),"")</f>
        <v>-</v>
      </c>
      <c r="EU48" s="9" t="str">
        <f>if('raw 1'!ES47&lt;&gt;"x",if('raw 1'!ES47="OK",'raw 1'!LS47,'raw 1'!ES47),"")</f>
        <v>-</v>
      </c>
      <c r="EV48" s="9" t="str">
        <f>if('raw 1'!ET47&lt;&gt;"x",if('raw 1'!ET47="OK",'raw 1'!LT47,'raw 1'!ET47),"")</f>
        <v>-</v>
      </c>
      <c r="EW48" s="9" t="str">
        <f>if('raw 1'!EU47&lt;&gt;"x",if('raw 1'!EU47="OK",'raw 1'!LU47,'raw 1'!EU47),"")</f>
        <v>-</v>
      </c>
      <c r="EX48" s="9" t="str">
        <f>if('raw 1'!EV47&lt;&gt;"x",if('raw 1'!EV47="OK",'raw 1'!LV47,'raw 1'!EV47),"")</f>
        <v>-</v>
      </c>
      <c r="EY48" s="9" t="str">
        <f>if('raw 1'!EW47&lt;&gt;"x",if('raw 1'!EW47="OK",'raw 1'!LW47,'raw 1'!EW47),"")</f>
        <v>-</v>
      </c>
      <c r="EZ48" s="9" t="str">
        <f>if('raw 1'!EX47&lt;&gt;"x",if('raw 1'!EX47="OK",'raw 1'!LX47,'raw 1'!EX47),"")</f>
        <v>-</v>
      </c>
      <c r="FA48" s="9" t="str">
        <f>if('raw 1'!EY47&lt;&gt;"x",if('raw 1'!EY47="OK",'raw 1'!LY47,'raw 1'!EY47),"")</f>
        <v>-</v>
      </c>
      <c r="FB48" s="9" t="str">
        <f>if('raw 1'!EZ47&lt;&gt;"x",if('raw 1'!EZ47="OK",'raw 1'!LZ47,'raw 1'!EZ47),"")</f>
        <v>-</v>
      </c>
      <c r="FC48" s="9" t="str">
        <f>if('raw 1'!FA47&lt;&gt;"x",if('raw 1'!FA47="OK",'raw 1'!MA47,'raw 1'!FA47),"")</f>
        <v>-</v>
      </c>
      <c r="FD48" s="9" t="str">
        <f>if('raw 1'!FB47&lt;&gt;"x",if('raw 1'!FB47="OK",'raw 1'!MB47,'raw 1'!FB47),"")</f>
        <v>-</v>
      </c>
      <c r="FE48" s="9" t="str">
        <f>if('raw 1'!FC47&lt;&gt;"x",if('raw 1'!FC47="OK",'raw 1'!MC47,'raw 1'!FC47),"")</f>
        <v>-</v>
      </c>
      <c r="FF48" s="9" t="str">
        <f>if('raw 1'!FD47&lt;&gt;"x",if('raw 1'!FD47="OK",'raw 1'!MD47,'raw 1'!FD47),"")</f>
        <v>-</v>
      </c>
      <c r="FG48" s="9" t="str">
        <f>if('raw 1'!FE47&lt;&gt;"x",if('raw 1'!FE47="OK",'raw 1'!ME47,'raw 1'!FE47),"")</f>
        <v>-</v>
      </c>
      <c r="FH48" s="9" t="str">
        <f>if('raw 1'!FF47&lt;&gt;"x",if('raw 1'!FF47="OK",'raw 1'!MF47,'raw 1'!FF47),"")</f>
        <v>-</v>
      </c>
      <c r="FI48" s="9" t="str">
        <f>if('raw 1'!FG47&lt;&gt;"x",if('raw 1'!FG47="OK",'raw 1'!MG47,'raw 1'!FG47),"")</f>
        <v>-</v>
      </c>
      <c r="FJ48" s="9" t="str">
        <f>if('raw 1'!FH47&lt;&gt;"x",if('raw 1'!FH47="OK",'raw 1'!MH47,'raw 1'!FH47),"")</f>
        <v>-</v>
      </c>
      <c r="FK48" s="9" t="str">
        <f>if('raw 1'!FI47&lt;&gt;"x",if('raw 1'!FI47="OK",'raw 1'!MI47,'raw 1'!FI47),"")</f>
        <v>-</v>
      </c>
      <c r="FL48" s="9" t="str">
        <f>if('raw 1'!FJ47&lt;&gt;"x",if('raw 1'!FJ47="OK",'raw 1'!MJ47,'raw 1'!FJ47),"")</f>
        <v>-</v>
      </c>
      <c r="FM48" s="9" t="str">
        <f>if('raw 1'!FK47&lt;&gt;"x",if('raw 1'!FK47="OK",'raw 1'!MK47,'raw 1'!FK47),"")</f>
        <v>-</v>
      </c>
      <c r="FN48" s="9" t="str">
        <f>if('raw 1'!FL47&lt;&gt;"x",if('raw 1'!FL47="OK",'raw 1'!ML47,'raw 1'!FL47),"")</f>
        <v>-</v>
      </c>
      <c r="FO48" s="9" t="str">
        <f>if('raw 1'!FM47&lt;&gt;"x",if('raw 1'!FM47="OK",'raw 1'!MM47,'raw 1'!FM47),"")</f>
        <v>-</v>
      </c>
      <c r="FP48" s="9" t="str">
        <f>if('raw 1'!FN47&lt;&gt;"x",if('raw 1'!FN47="OK",'raw 1'!MN47,'raw 1'!FN47),"")</f>
        <v>-</v>
      </c>
      <c r="FQ48" s="9" t="str">
        <f>if('raw 1'!FO47&lt;&gt;"x",if('raw 1'!FO47="OK",'raw 1'!MO47,'raw 1'!FO47),"")</f>
        <v>-</v>
      </c>
      <c r="FR48" s="9" t="str">
        <f>if('raw 1'!FP47&lt;&gt;"x",if('raw 1'!FP47="OK",'raw 1'!MP47,'raw 1'!FP47),"")</f>
        <v>-</v>
      </c>
      <c r="FS48" s="9" t="str">
        <f>if('raw 1'!FQ47&lt;&gt;"x",if('raw 1'!FQ47="OK",'raw 1'!MQ47,'raw 1'!FQ47),"")</f>
        <v>-</v>
      </c>
      <c r="FT48" s="9" t="str">
        <f>if('raw 1'!FR47&lt;&gt;"x",if('raw 1'!FR47="OK",'raw 1'!MR47,'raw 1'!FR47),"")</f>
        <v>-</v>
      </c>
      <c r="FU48" s="9" t="str">
        <f>if('raw 1'!FS47&lt;&gt;"x",if('raw 1'!FS47="OK",'raw 1'!MS47,'raw 1'!FS47),"")</f>
        <v>-</v>
      </c>
      <c r="FV48" s="9" t="str">
        <f>if('raw 1'!FT47&lt;&gt;"x",if('raw 1'!FT47="OK",'raw 1'!MT47,'raw 1'!FT47),"")</f>
        <v/>
      </c>
      <c r="FW48" s="9" t="str">
        <f>if('raw 1'!FU47&lt;&gt;"x",if('raw 1'!FU47="OK",'raw 1'!MU47,'raw 1'!FU47),"")</f>
        <v>-</v>
      </c>
      <c r="FX48" s="9" t="str">
        <f>if('raw 1'!FV47&lt;&gt;"x",if('raw 1'!FV47="OK",'raw 1'!MV47,'raw 1'!FV47),"")</f>
        <v>-</v>
      </c>
      <c r="FY48" s="9" t="str">
        <f>if('raw 1'!FW47&lt;&gt;"x",if('raw 1'!FW47="OK",'raw 1'!MW47,'raw 1'!FW47),"")</f>
        <v>-</v>
      </c>
      <c r="FZ48" s="9" t="str">
        <f>if('raw 1'!FX47&lt;&gt;"x",if('raw 1'!FX47="OK",'raw 1'!MX47,'raw 1'!FX47),"")</f>
        <v>-</v>
      </c>
      <c r="GA48" s="9" t="str">
        <f>if('raw 1'!FY47&lt;&gt;"x",if('raw 1'!FY47="OK",'raw 1'!MY47,'raw 1'!FY47),"")</f>
        <v>-</v>
      </c>
      <c r="GB48" s="9" t="str">
        <f>if('raw 1'!FZ47&lt;&gt;"x",if('raw 1'!FZ47="OK",'raw 1'!MZ47,'raw 1'!FZ47),"")</f>
        <v>-</v>
      </c>
      <c r="GC48" s="9" t="str">
        <f>if('raw 1'!GA47&lt;&gt;"x",if('raw 1'!GA47="OK",'raw 1'!NA47,'raw 1'!GA47),"")</f>
        <v>-</v>
      </c>
      <c r="GD48" s="9" t="str">
        <f>if('raw 1'!GB47&lt;&gt;"x",if('raw 1'!GB47="OK",'raw 1'!NB47,'raw 1'!GB47),"")</f>
        <v>-</v>
      </c>
      <c r="GE48" s="9" t="str">
        <f>if('raw 1'!GC47&lt;&gt;"x",if('raw 1'!GC47="OK",'raw 1'!NC47,'raw 1'!GC47),"")</f>
        <v>-</v>
      </c>
      <c r="GF48" s="9" t="str">
        <f>if('raw 1'!GD47&lt;&gt;"x",if('raw 1'!GD47="OK",'raw 1'!ND47,'raw 1'!GD47),"")</f>
        <v>-</v>
      </c>
      <c r="GG48" s="9" t="str">
        <f>if('raw 1'!GE47&lt;&gt;"x",if('raw 1'!GE47="OK",'raw 1'!NE47,'raw 1'!GE47),"")</f>
        <v>-</v>
      </c>
      <c r="GH48" s="9" t="str">
        <f>if('raw 1'!GF47&lt;&gt;"x",if('raw 1'!GF47="OK",'raw 1'!NF47,'raw 1'!GF47),"")</f>
        <v>-</v>
      </c>
      <c r="GI48" s="9" t="str">
        <f>if('raw 1'!GG47&lt;&gt;"x",if('raw 1'!GG47="OK",'raw 1'!NG47,'raw 1'!GG47),"")</f>
        <v>-</v>
      </c>
      <c r="GJ48" s="9" t="str">
        <f>if('raw 1'!GH47&lt;&gt;"x",if('raw 1'!GH47="OK",'raw 1'!NH47,'raw 1'!GH47),"")</f>
        <v>-</v>
      </c>
      <c r="GK48" s="9" t="str">
        <f>if('raw 1'!GI47&lt;&gt;"x",if('raw 1'!GI47="OK",'raw 1'!NI47,'raw 1'!GI47),"")</f>
        <v>-</v>
      </c>
      <c r="GL48" s="9" t="str">
        <f>if('raw 1'!GJ47&lt;&gt;"x",if('raw 1'!GJ47="OK",'raw 1'!NJ47,'raw 1'!GJ47),"")</f>
        <v>-</v>
      </c>
      <c r="GM48" s="9" t="str">
        <f>if('raw 1'!GK47&lt;&gt;"x",if('raw 1'!GK47="OK",'raw 1'!NK47,'raw 1'!GK47),"")</f>
        <v>-</v>
      </c>
      <c r="GN48" s="9" t="str">
        <f>if('raw 1'!GL47&lt;&gt;"x",if('raw 1'!GL47="OK",'raw 1'!NL47,'raw 1'!GL47),"")</f>
        <v>-</v>
      </c>
      <c r="GO48" s="9" t="str">
        <f>if('raw 1'!GM47&lt;&gt;"x",if('raw 1'!GM47="OK",'raw 1'!NM47,'raw 1'!GM47),"")</f>
        <v>-</v>
      </c>
      <c r="GP48" s="9" t="str">
        <f>if('raw 1'!GN47&lt;&gt;"x",if('raw 1'!GN47="OK",'raw 1'!NN47,'raw 1'!GN47),"")</f>
        <v>-</v>
      </c>
      <c r="GQ48" s="9" t="str">
        <f>if('raw 1'!GO47&lt;&gt;"x",if('raw 1'!GO47="OK",'raw 1'!NO47,'raw 1'!GO47),"")</f>
        <v>-</v>
      </c>
      <c r="GR48" s="9" t="str">
        <f>if('raw 1'!GP47&lt;&gt;"x",if('raw 1'!GP47="OK",'raw 1'!NP47,'raw 1'!GP47),"")</f>
        <v>-</v>
      </c>
      <c r="GS48" s="9" t="str">
        <f>if('raw 1'!GQ47&lt;&gt;"x",if('raw 1'!GQ47="OK",'raw 1'!NQ47,'raw 1'!GQ47),"")</f>
        <v>-</v>
      </c>
      <c r="GT48" s="9" t="str">
        <f>if('raw 1'!GR47&lt;&gt;"x",if('raw 1'!GR47="OK",'raw 1'!NR47,'raw 1'!GR47),"")</f>
        <v>-</v>
      </c>
      <c r="GU48" s="9" t="str">
        <f>if('raw 1'!GS47&lt;&gt;"x",if('raw 1'!GS47="OK",'raw 1'!NS47,'raw 1'!GS47),"")</f>
        <v/>
      </c>
    </row>
    <row r="49">
      <c r="A49" s="5"/>
      <c r="B49" s="5"/>
      <c r="C49" s="5" t="str">
        <f>if(B49="d","diskv. iz ciklusa",if(B49="d1","diskv. iz kruga",if($E49="ODOBREN",(if(countif(H:H,"="&amp;H49)=1,countif(H:H,"&gt;"&amp;H49)+1,concatenate(countif(H:H,"&gt;"&amp;H49)+1," - ",countif(H:H,"&gt;="&amp;H49)))),empty)))</f>
        <v>46 - 58</v>
      </c>
      <c r="D49" s="6" t="str">
        <f>'raw 1'!B48</f>
        <v>DusanBrkic123</v>
      </c>
      <c r="E49" s="6" t="str">
        <f>'raw 1'!F48</f>
        <v>ODOBREN</v>
      </c>
      <c r="F49" s="6" t="str">
        <f>if($E49="ODOBREN",'raw 1'!C48,"")</f>
        <v>Dušan</v>
      </c>
      <c r="G49" s="6" t="str">
        <f>if($E49="ODOBREN",'raw 1'!D48,"")</f>
        <v>Brkić</v>
      </c>
      <c r="H49" s="7">
        <f>if($E49="ODOBREN",I49,empty)</f>
        <v>112</v>
      </c>
      <c r="I49" s="7">
        <f>if(B49&lt;&gt;"d",IF(M49 = "A", SUM(R49:T49), SUM(O49:Q49)),empty)</f>
        <v>112</v>
      </c>
      <c r="J49" s="6" t="str">
        <f>if($E49="ODOBREN",'raw 1'!G48,"")</f>
        <v>Stari grad</v>
      </c>
      <c r="K49" s="6" t="str">
        <f>if($E49="ODOBREN",'raw 1'!H48,"")</f>
        <v>Računarska gimnazija</v>
      </c>
      <c r="L49" s="6" t="str">
        <f>if($E49="ODOBREN",'raw 1'!I48,"")</f>
        <v>I</v>
      </c>
      <c r="M49" s="6" t="str">
        <f>if($E49="ODOBREN",'raw 1'!J48,"")</f>
        <v>B</v>
      </c>
      <c r="N49" s="6" t="str">
        <f>if($E49="ODOBREN",'raw 1'!K49,"")</f>
        <v/>
      </c>
      <c r="O49" s="8">
        <f>'raw 1'!M48</f>
        <v>100</v>
      </c>
      <c r="P49" s="9">
        <f>'raw 1'!N48</f>
        <v>12</v>
      </c>
      <c r="Q49" s="9" t="str">
        <f>'raw 1'!O48</f>
        <v>-</v>
      </c>
      <c r="R49" s="9" t="str">
        <f>'raw 1'!P48</f>
        <v>-</v>
      </c>
      <c r="S49" s="9" t="str">
        <f>'raw 1'!Q48</f>
        <v>-</v>
      </c>
      <c r="T49" s="9" t="str">
        <f>'raw 1'!R48</f>
        <v>-</v>
      </c>
      <c r="U49" s="9" t="str">
        <f>if('raw 1'!S48&lt;&gt;"x",if('raw 1'!S48="OK",'raw 1'!GS48,'raw 1'!S48),"")</f>
        <v/>
      </c>
      <c r="V49" s="9" t="str">
        <f>if('raw 1'!T48&lt;&gt;"x",if('raw 1'!T48="OK",'raw 1'!GT48,'raw 1'!T48),"")</f>
        <v/>
      </c>
      <c r="W49" s="9">
        <f>if('raw 1'!U48&lt;&gt;"x",if('raw 1'!U48="OK",'raw 1'!GU48,'raw 1'!U48),"")</f>
        <v>1</v>
      </c>
      <c r="X49" s="9">
        <f>if('raw 1'!V48&lt;&gt;"x",if('raw 1'!V48="OK",'raw 1'!GV48,'raw 1'!V48),"")</f>
        <v>1</v>
      </c>
      <c r="Y49" s="9">
        <f>if('raw 1'!W48&lt;&gt;"x",if('raw 1'!W48="OK",'raw 1'!GW48,'raw 1'!W48),"")</f>
        <v>1</v>
      </c>
      <c r="Z49" s="9">
        <f>if('raw 1'!X48&lt;&gt;"x",if('raw 1'!X48="OK",'raw 1'!GX48,'raw 1'!X48),"")</f>
        <v>1</v>
      </c>
      <c r="AA49" s="9">
        <f>if('raw 1'!Y48&lt;&gt;"x",if('raw 1'!Y48="OK",'raw 1'!GY48,'raw 1'!Y48),"")</f>
        <v>1</v>
      </c>
      <c r="AB49" s="9">
        <f>if('raw 1'!Z48&lt;&gt;"x",if('raw 1'!Z48="OK",'raw 1'!GZ48,'raw 1'!Z48),"")</f>
        <v>1</v>
      </c>
      <c r="AC49" s="9">
        <f>if('raw 1'!AA48&lt;&gt;"x",if('raw 1'!AA48="OK",'raw 1'!HA48,'raw 1'!AA48),"")</f>
        <v>1</v>
      </c>
      <c r="AD49" s="9">
        <f>if('raw 1'!AB48&lt;&gt;"x",if('raw 1'!AB48="OK",'raw 1'!HB48,'raw 1'!AB48),"")</f>
        <v>1</v>
      </c>
      <c r="AE49" s="9">
        <f>if('raw 1'!AC48&lt;&gt;"x",if('raw 1'!AC48="OK",'raw 1'!HC48,'raw 1'!AC48),"")</f>
        <v>1</v>
      </c>
      <c r="AF49" s="9">
        <f>if('raw 1'!AD48&lt;&gt;"x",if('raw 1'!AD48="OK",'raw 1'!HD48,'raw 1'!AD48),"")</f>
        <v>1</v>
      </c>
      <c r="AG49" s="9">
        <f>if('raw 1'!AE48&lt;&gt;"x",if('raw 1'!AE48="OK",'raw 1'!HE48,'raw 1'!AE48),"")</f>
        <v>1</v>
      </c>
      <c r="AH49" s="9">
        <f>if('raw 1'!AF48&lt;&gt;"x",if('raw 1'!AF48="OK",'raw 1'!HF48,'raw 1'!AF48),"")</f>
        <v>1</v>
      </c>
      <c r="AI49" s="9">
        <f>if('raw 1'!AG48&lt;&gt;"x",if('raw 1'!AG48="OK",'raw 1'!HG48,'raw 1'!AG48),"")</f>
        <v>1</v>
      </c>
      <c r="AJ49" s="9">
        <f>if('raw 1'!AH48&lt;&gt;"x",if('raw 1'!AH48="OK",'raw 1'!HH48,'raw 1'!AH48),"")</f>
        <v>1</v>
      </c>
      <c r="AK49" s="9">
        <f>if('raw 1'!AI48&lt;&gt;"x",if('raw 1'!AI48="OK",'raw 1'!HI48,'raw 1'!AI48),"")</f>
        <v>1</v>
      </c>
      <c r="AL49" s="9">
        <f>if('raw 1'!AJ48&lt;&gt;"x",if('raw 1'!AJ48="OK",'raw 1'!HJ48,'raw 1'!AJ48),"")</f>
        <v>1</v>
      </c>
      <c r="AM49" s="9">
        <f>if('raw 1'!AK48&lt;&gt;"x",if('raw 1'!AK48="OK",'raw 1'!HK48,'raw 1'!AK48),"")</f>
        <v>1</v>
      </c>
      <c r="AN49" s="9">
        <f>if('raw 1'!AL48&lt;&gt;"x",if('raw 1'!AL48="OK",'raw 1'!HL48,'raw 1'!AL48),"")</f>
        <v>1</v>
      </c>
      <c r="AO49" s="9">
        <f>if('raw 1'!AM48&lt;&gt;"x",if('raw 1'!AM48="OK",'raw 1'!HM48,'raw 1'!AM48),"")</f>
        <v>1</v>
      </c>
      <c r="AP49" s="9">
        <f>if('raw 1'!AN48&lt;&gt;"x",if('raw 1'!AN48="OK",'raw 1'!HN48,'raw 1'!AN48),"")</f>
        <v>1</v>
      </c>
      <c r="AQ49" s="9">
        <f>if('raw 1'!AO48&lt;&gt;"x",if('raw 1'!AO48="OK",'raw 1'!HO48,'raw 1'!AO48),"")</f>
        <v>1</v>
      </c>
      <c r="AR49" s="9">
        <f>if('raw 1'!AP48&lt;&gt;"x",if('raw 1'!AP48="OK",'raw 1'!HP48,'raw 1'!AP48),"")</f>
        <v>1</v>
      </c>
      <c r="AS49" s="9">
        <f>if('raw 1'!AQ48&lt;&gt;"x",if('raw 1'!AQ48="OK",'raw 1'!HQ48,'raw 1'!AQ48),"")</f>
        <v>1</v>
      </c>
      <c r="AT49" s="9">
        <f>if('raw 1'!AR48&lt;&gt;"x",if('raw 1'!AR48="OK",'raw 1'!HR48,'raw 1'!AR48),"")</f>
        <v>1</v>
      </c>
      <c r="AU49" s="9">
        <f>if('raw 1'!AS48&lt;&gt;"x",if('raw 1'!AS48="OK",'raw 1'!HS48,'raw 1'!AS48),"")</f>
        <v>1</v>
      </c>
      <c r="AV49" s="9">
        <f>if('raw 1'!AT48&lt;&gt;"x",if('raw 1'!AT48="OK",'raw 1'!HT48,'raw 1'!AT48),"")</f>
        <v>1</v>
      </c>
      <c r="AW49" s="9">
        <f>if('raw 1'!AU48&lt;&gt;"x",if('raw 1'!AU48="OK",'raw 1'!HU48,'raw 1'!AU48),"")</f>
        <v>1</v>
      </c>
      <c r="AX49" s="9">
        <f>if('raw 1'!AV48&lt;&gt;"x",if('raw 1'!AV48="OK",'raw 1'!HV48,'raw 1'!AV48),"")</f>
        <v>1</v>
      </c>
      <c r="AY49" s="9">
        <f>if('raw 1'!AW48&lt;&gt;"x",if('raw 1'!AW48="OK",'raw 1'!HW48,'raw 1'!AW48),"")</f>
        <v>1</v>
      </c>
      <c r="AZ49" s="9">
        <f>if('raw 1'!AX48&lt;&gt;"x",if('raw 1'!AX48="OK",'raw 1'!HX48,'raw 1'!AX48),"")</f>
        <v>1</v>
      </c>
      <c r="BA49" s="9">
        <f>if('raw 1'!AY48&lt;&gt;"x",if('raw 1'!AY48="OK",'raw 1'!HY48,'raw 1'!AY48),"")</f>
        <v>1</v>
      </c>
      <c r="BB49" s="9">
        <f>if('raw 1'!AZ48&lt;&gt;"x",if('raw 1'!AZ48="OK",'raw 1'!HZ48,'raw 1'!AZ48),"")</f>
        <v>1</v>
      </c>
      <c r="BC49" s="9">
        <f>if('raw 1'!BA48&lt;&gt;"x",if('raw 1'!BA48="OK",'raw 1'!IA48,'raw 1'!BA48),"")</f>
        <v>1</v>
      </c>
      <c r="BD49" s="9">
        <f>if('raw 1'!BB48&lt;&gt;"x",if('raw 1'!BB48="OK",'raw 1'!IB48,'raw 1'!BB48),"")</f>
        <v>1</v>
      </c>
      <c r="BE49" s="9">
        <f>if('raw 1'!BC48&lt;&gt;"x",if('raw 1'!BC48="OK",'raw 1'!IC48,'raw 1'!BC48),"")</f>
        <v>1</v>
      </c>
      <c r="BF49" s="9">
        <f>if('raw 1'!BD48&lt;&gt;"x",if('raw 1'!BD48="OK",'raw 1'!ID48,'raw 1'!BD48),"")</f>
        <v>1</v>
      </c>
      <c r="BG49" s="9">
        <f>if('raw 1'!BE48&lt;&gt;"x",if('raw 1'!BE48="OK",'raw 1'!IE48,'raw 1'!BE48),"")</f>
        <v>1</v>
      </c>
      <c r="BH49" s="9">
        <f>if('raw 1'!BF48&lt;&gt;"x",if('raw 1'!BF48="OK",'raw 1'!IF48,'raw 1'!BF48),"")</f>
        <v>1</v>
      </c>
      <c r="BI49" s="9">
        <f>if('raw 1'!BG48&lt;&gt;"x",if('raw 1'!BG48="OK",'raw 1'!IG48,'raw 1'!BG48),"")</f>
        <v>1</v>
      </c>
      <c r="BJ49" s="9">
        <f>if('raw 1'!BH48&lt;&gt;"x",if('raw 1'!BH48="OK",'raw 1'!IH48,'raw 1'!BH48),"")</f>
        <v>1</v>
      </c>
      <c r="BK49" s="9">
        <f>if('raw 1'!BI48&lt;&gt;"x",if('raw 1'!BI48="OK",'raw 1'!II48,'raw 1'!BI48),"")</f>
        <v>1</v>
      </c>
      <c r="BL49" s="9">
        <f>if('raw 1'!BJ48&lt;&gt;"x",if('raw 1'!BJ48="OK",'raw 1'!IJ48,'raw 1'!BJ48),"")</f>
        <v>1</v>
      </c>
      <c r="BM49" s="9" t="str">
        <f>if('raw 1'!BK48&lt;&gt;"x",if('raw 1'!BK48="OK",'raw 1'!IK48,'raw 1'!BK48),"")</f>
        <v/>
      </c>
      <c r="BN49" s="9" t="str">
        <f>if('raw 1'!BL48&lt;&gt;"x",if('raw 1'!BL48="OK",'raw 1'!IL48,'raw 1'!BL48),"")</f>
        <v>WA</v>
      </c>
      <c r="BO49" s="9">
        <f>if('raw 1'!BM48&lt;&gt;"x",if('raw 1'!BM48="OK",'raw 1'!IM48,'raw 1'!BM48),"")</f>
        <v>1</v>
      </c>
      <c r="BP49" s="9" t="str">
        <f>if('raw 1'!BN48&lt;&gt;"x",if('raw 1'!BN48="OK",'raw 1'!IN48,'raw 1'!BN48),"")</f>
        <v>WA</v>
      </c>
      <c r="BQ49" s="9">
        <f>if('raw 1'!BO48&lt;&gt;"x",if('raw 1'!BO48="OK",'raw 1'!IO48,'raw 1'!BO48),"")</f>
        <v>1</v>
      </c>
      <c r="BR49" s="9" t="str">
        <f>if('raw 1'!BP48&lt;&gt;"x",if('raw 1'!BP48="OK",'raw 1'!IP48,'raw 1'!BP48),"")</f>
        <v>WA</v>
      </c>
      <c r="BS49" s="9" t="str">
        <f>if('raw 1'!BQ48&lt;&gt;"x",if('raw 1'!BQ48="OK",'raw 1'!IQ48,'raw 1'!BQ48),"")</f>
        <v>WA</v>
      </c>
      <c r="BT49" s="9" t="str">
        <f>if('raw 1'!BR48&lt;&gt;"x",if('raw 1'!BR48="OK",'raw 1'!IR48,'raw 1'!BR48),"")</f>
        <v>WA</v>
      </c>
      <c r="BU49" s="9" t="str">
        <f>if('raw 1'!BS48&lt;&gt;"x",if('raw 1'!BS48="OK",'raw 1'!IS48,'raw 1'!BS48),"")</f>
        <v>WA</v>
      </c>
      <c r="BV49" s="9">
        <f>if('raw 1'!BT48&lt;&gt;"x",if('raw 1'!BT48="OK",'raw 1'!IT48,'raw 1'!BT48),"")</f>
        <v>1</v>
      </c>
      <c r="BW49" s="9">
        <f>if('raw 1'!BU48&lt;&gt;"x",if('raw 1'!BU48="OK",'raw 1'!IU48,'raw 1'!BU48),"")</f>
        <v>1</v>
      </c>
      <c r="BX49" s="9">
        <f>if('raw 1'!BV48&lt;&gt;"x",if('raw 1'!BV48="OK",'raw 1'!IV48,'raw 1'!BV48),"")</f>
        <v>1</v>
      </c>
      <c r="BY49" s="9">
        <f>if('raw 1'!BW48&lt;&gt;"x",if('raw 1'!BW48="OK",'raw 1'!IW48,'raw 1'!BW48),"")</f>
        <v>1</v>
      </c>
      <c r="BZ49" s="9">
        <f>if('raw 1'!BX48&lt;&gt;"x",if('raw 1'!BX48="OK",'raw 1'!IX48,'raw 1'!BX48),"")</f>
        <v>1</v>
      </c>
      <c r="CA49" s="9">
        <f>if('raw 1'!BY48&lt;&gt;"x",if('raw 1'!BY48="OK",'raw 1'!IY48,'raw 1'!BY48),"")</f>
        <v>1</v>
      </c>
      <c r="CB49" s="9" t="str">
        <f>if('raw 1'!BZ48&lt;&gt;"x",if('raw 1'!BZ48="OK",'raw 1'!IZ48,'raw 1'!BZ48),"")</f>
        <v>WA</v>
      </c>
      <c r="CC49" s="9" t="str">
        <f>if('raw 1'!CA48&lt;&gt;"x",if('raw 1'!CA48="OK",'raw 1'!JA48,'raw 1'!CA48),"")</f>
        <v>WA</v>
      </c>
      <c r="CD49" s="9" t="str">
        <f>if('raw 1'!CB48&lt;&gt;"x",if('raw 1'!CB48="OK",'raw 1'!JB48,'raw 1'!CB48),"")</f>
        <v>WA</v>
      </c>
      <c r="CE49" s="9" t="str">
        <f>if('raw 1'!CC48&lt;&gt;"x",if('raw 1'!CC48="OK",'raw 1'!JC48,'raw 1'!CC48),"")</f>
        <v>WA</v>
      </c>
      <c r="CF49" s="9" t="str">
        <f>if('raw 1'!CD48&lt;&gt;"x",if('raw 1'!CD48="OK",'raw 1'!JD48,'raw 1'!CD48),"")</f>
        <v>WA</v>
      </c>
      <c r="CG49" s="9" t="str">
        <f>if('raw 1'!CE48&lt;&gt;"x",if('raw 1'!CE48="OK",'raw 1'!JE48,'raw 1'!CE48),"")</f>
        <v>WA</v>
      </c>
      <c r="CH49" s="9" t="str">
        <f>if('raw 1'!CF48&lt;&gt;"x",if('raw 1'!CF48="OK",'raw 1'!JF48,'raw 1'!CF48),"")</f>
        <v>WA</v>
      </c>
      <c r="CI49" s="9" t="str">
        <f>if('raw 1'!CG48&lt;&gt;"x",if('raw 1'!CG48="OK",'raw 1'!JG48,'raw 1'!CG48),"")</f>
        <v>WA</v>
      </c>
      <c r="CJ49" s="9" t="str">
        <f>if('raw 1'!CH48&lt;&gt;"x",if('raw 1'!CH48="OK",'raw 1'!JH48,'raw 1'!CH48),"")</f>
        <v>WA</v>
      </c>
      <c r="CK49" s="9" t="str">
        <f>if('raw 1'!CI48&lt;&gt;"x",if('raw 1'!CI48="OK",'raw 1'!JI48,'raw 1'!CI48),"")</f>
        <v>WA</v>
      </c>
      <c r="CL49" s="9" t="str">
        <f>if('raw 1'!CJ48&lt;&gt;"x",if('raw 1'!CJ48="OK",'raw 1'!JJ48,'raw 1'!CJ48),"")</f>
        <v>WA</v>
      </c>
      <c r="CM49" s="9" t="str">
        <f>if('raw 1'!CK48&lt;&gt;"x",if('raw 1'!CK48="OK",'raw 1'!JK48,'raw 1'!CK48),"")</f>
        <v>WA</v>
      </c>
      <c r="CN49" s="9" t="str">
        <f>if('raw 1'!CL48&lt;&gt;"x",if('raw 1'!CL48="OK",'raw 1'!JL48,'raw 1'!CL48),"")</f>
        <v>WA</v>
      </c>
      <c r="CO49" s="9" t="str">
        <f>if('raw 1'!CM48&lt;&gt;"x",if('raw 1'!CM48="OK",'raw 1'!JM48,'raw 1'!CM48),"")</f>
        <v>WA</v>
      </c>
      <c r="CP49" s="9" t="str">
        <f>if('raw 1'!CN48&lt;&gt;"x",if('raw 1'!CN48="OK",'raw 1'!JN48,'raw 1'!CN48),"")</f>
        <v>WA</v>
      </c>
      <c r="CQ49" s="9" t="str">
        <f>if('raw 1'!CO48&lt;&gt;"x",if('raw 1'!CO48="OK",'raw 1'!JO48,'raw 1'!CO48),"")</f>
        <v>WA</v>
      </c>
      <c r="CR49" s="9" t="str">
        <f>if('raw 1'!CP48&lt;&gt;"x",if('raw 1'!CP48="OK",'raw 1'!JP48,'raw 1'!CP48),"")</f>
        <v>WA</v>
      </c>
      <c r="CS49" s="9">
        <f>if('raw 1'!CQ48&lt;&gt;"x",if('raw 1'!CQ48="OK",'raw 1'!JQ48,'raw 1'!CQ48),"")</f>
        <v>1</v>
      </c>
      <c r="CT49" s="9" t="str">
        <f>if('raw 1'!CR48&lt;&gt;"x",if('raw 1'!CR48="OK",'raw 1'!JR48,'raw 1'!CR48),"")</f>
        <v>WA</v>
      </c>
      <c r="CU49" s="9" t="str">
        <f>if('raw 1'!CS48&lt;&gt;"x",if('raw 1'!CS48="OK",'raw 1'!JS48,'raw 1'!CS48),"")</f>
        <v/>
      </c>
      <c r="CV49" s="9" t="str">
        <f>if('raw 1'!CT48&lt;&gt;"x",if('raw 1'!CT48="OK",'raw 1'!JT48,'raw 1'!CT48),"")</f>
        <v>-</v>
      </c>
      <c r="CW49" s="9" t="str">
        <f>if('raw 1'!CU48&lt;&gt;"x",if('raw 1'!CU48="OK",'raw 1'!JU48,'raw 1'!CU48),"")</f>
        <v>-</v>
      </c>
      <c r="CX49" s="9" t="str">
        <f>if('raw 1'!CV48&lt;&gt;"x",if('raw 1'!CV48="OK",'raw 1'!JV48,'raw 1'!CV48),"")</f>
        <v>-</v>
      </c>
      <c r="CY49" s="9" t="str">
        <f>if('raw 1'!CW48&lt;&gt;"x",if('raw 1'!CW48="OK",'raw 1'!JW48,'raw 1'!CW48),"")</f>
        <v>-</v>
      </c>
      <c r="CZ49" s="9" t="str">
        <f>if('raw 1'!CX48&lt;&gt;"x",if('raw 1'!CX48="OK",'raw 1'!JX48,'raw 1'!CX48),"")</f>
        <v>-</v>
      </c>
      <c r="DA49" s="9" t="str">
        <f>if('raw 1'!CY48&lt;&gt;"x",if('raw 1'!CY48="OK",'raw 1'!JY48,'raw 1'!CY48),"")</f>
        <v>-</v>
      </c>
      <c r="DB49" s="9" t="str">
        <f>if('raw 1'!CZ48&lt;&gt;"x",if('raw 1'!CZ48="OK",'raw 1'!JZ48,'raw 1'!CZ48),"")</f>
        <v>-</v>
      </c>
      <c r="DC49" s="9" t="str">
        <f>if('raw 1'!DA48&lt;&gt;"x",if('raw 1'!DA48="OK",'raw 1'!KA48,'raw 1'!DA48),"")</f>
        <v>-</v>
      </c>
      <c r="DD49" s="9" t="str">
        <f>if('raw 1'!DB48&lt;&gt;"x",if('raw 1'!DB48="OK",'raw 1'!KB48,'raw 1'!DB48),"")</f>
        <v>-</v>
      </c>
      <c r="DE49" s="9" t="str">
        <f>if('raw 1'!DC48&lt;&gt;"x",if('raw 1'!DC48="OK",'raw 1'!KC48,'raw 1'!DC48),"")</f>
        <v>-</v>
      </c>
      <c r="DF49" s="9" t="str">
        <f>if('raw 1'!DD48&lt;&gt;"x",if('raw 1'!DD48="OK",'raw 1'!KD48,'raw 1'!DD48),"")</f>
        <v>-</v>
      </c>
      <c r="DG49" s="9" t="str">
        <f>if('raw 1'!DE48&lt;&gt;"x",if('raw 1'!DE48="OK",'raw 1'!KE48,'raw 1'!DE48),"")</f>
        <v>-</v>
      </c>
      <c r="DH49" s="9" t="str">
        <f>if('raw 1'!DF48&lt;&gt;"x",if('raw 1'!DF48="OK",'raw 1'!KF48,'raw 1'!DF48),"")</f>
        <v>-</v>
      </c>
      <c r="DI49" s="9" t="str">
        <f>if('raw 1'!DG48&lt;&gt;"x",if('raw 1'!DG48="OK",'raw 1'!KG48,'raw 1'!DG48),"")</f>
        <v>-</v>
      </c>
      <c r="DJ49" s="9" t="str">
        <f>if('raw 1'!DH48&lt;&gt;"x",if('raw 1'!DH48="OK",'raw 1'!KH48,'raw 1'!DH48),"")</f>
        <v>-</v>
      </c>
      <c r="DK49" s="9" t="str">
        <f>if('raw 1'!DI48&lt;&gt;"x",if('raw 1'!DI48="OK",'raw 1'!KI48,'raw 1'!DI48),"")</f>
        <v>-</v>
      </c>
      <c r="DL49" s="9" t="str">
        <f>if('raw 1'!DJ48&lt;&gt;"x",if('raw 1'!DJ48="OK",'raw 1'!KJ48,'raw 1'!DJ48),"")</f>
        <v>-</v>
      </c>
      <c r="DM49" s="9" t="str">
        <f>if('raw 1'!DK48&lt;&gt;"x",if('raw 1'!DK48="OK",'raw 1'!KK48,'raw 1'!DK48),"")</f>
        <v>-</v>
      </c>
      <c r="DN49" s="9" t="str">
        <f>if('raw 1'!DL48&lt;&gt;"x",if('raw 1'!DL48="OK",'raw 1'!KL48,'raw 1'!DL48),"")</f>
        <v>-</v>
      </c>
      <c r="DO49" s="9" t="str">
        <f>if('raw 1'!DM48&lt;&gt;"x",if('raw 1'!DM48="OK",'raw 1'!KM48,'raw 1'!DM48),"")</f>
        <v>-</v>
      </c>
      <c r="DP49" s="9" t="str">
        <f>if('raw 1'!DN48&lt;&gt;"x",if('raw 1'!DN48="OK",'raw 1'!KN48,'raw 1'!DN48),"")</f>
        <v>-</v>
      </c>
      <c r="DQ49" s="9" t="str">
        <f>if('raw 1'!DO48&lt;&gt;"x",if('raw 1'!DO48="OK",'raw 1'!KO48,'raw 1'!DO48),"")</f>
        <v>-</v>
      </c>
      <c r="DR49" s="9" t="str">
        <f>if('raw 1'!DP48&lt;&gt;"x",if('raw 1'!DP48="OK",'raw 1'!KP48,'raw 1'!DP48),"")</f>
        <v>-</v>
      </c>
      <c r="DS49" s="9" t="str">
        <f>if('raw 1'!DQ48&lt;&gt;"x",if('raw 1'!DQ48="OK",'raw 1'!KQ48,'raw 1'!DQ48),"")</f>
        <v>-</v>
      </c>
      <c r="DT49" s="9" t="str">
        <f>if('raw 1'!DR48&lt;&gt;"x",if('raw 1'!DR48="OK",'raw 1'!KR48,'raw 1'!DR48),"")</f>
        <v>-</v>
      </c>
      <c r="DU49" s="9" t="str">
        <f>if('raw 1'!DS48&lt;&gt;"x",if('raw 1'!DS48="OK",'raw 1'!KS48,'raw 1'!DS48),"")</f>
        <v>-</v>
      </c>
      <c r="DV49" s="9" t="str">
        <f>if('raw 1'!DT48&lt;&gt;"x",if('raw 1'!DT48="OK",'raw 1'!KT48,'raw 1'!DT48),"")</f>
        <v>-</v>
      </c>
      <c r="DW49" s="9" t="str">
        <f>if('raw 1'!DU48&lt;&gt;"x",if('raw 1'!DU48="OK",'raw 1'!KU48,'raw 1'!DU48),"")</f>
        <v>-</v>
      </c>
      <c r="DX49" s="9" t="str">
        <f>if('raw 1'!DV48&lt;&gt;"x",if('raw 1'!DV48="OK",'raw 1'!KV48,'raw 1'!DV48),"")</f>
        <v>-</v>
      </c>
      <c r="DY49" s="9" t="str">
        <f>if('raw 1'!DW48&lt;&gt;"x",if('raw 1'!DW48="OK",'raw 1'!KW48,'raw 1'!DW48),"")</f>
        <v>-</v>
      </c>
      <c r="DZ49" s="9" t="str">
        <f>if('raw 1'!DX48&lt;&gt;"x",if('raw 1'!DX48="OK",'raw 1'!KX48,'raw 1'!DX48),"")</f>
        <v>-</v>
      </c>
      <c r="EA49" s="9" t="str">
        <f>if('raw 1'!DY48&lt;&gt;"x",if('raw 1'!DY48="OK",'raw 1'!KY48,'raw 1'!DY48),"")</f>
        <v>-</v>
      </c>
      <c r="EB49" s="9" t="str">
        <f>if('raw 1'!DZ48&lt;&gt;"x",if('raw 1'!DZ48="OK",'raw 1'!KZ48,'raw 1'!DZ48),"")</f>
        <v/>
      </c>
      <c r="EC49" s="9" t="str">
        <f>if('raw 1'!EA48&lt;&gt;"x",if('raw 1'!EA48="OK",'raw 1'!LA48,'raw 1'!EA48),"")</f>
        <v>-</v>
      </c>
      <c r="ED49" s="9" t="str">
        <f>if('raw 1'!EB48&lt;&gt;"x",if('raw 1'!EB48="OK",'raw 1'!LB48,'raw 1'!EB48),"")</f>
        <v>-</v>
      </c>
      <c r="EE49" s="9" t="str">
        <f>if('raw 1'!EC48&lt;&gt;"x",if('raw 1'!EC48="OK",'raw 1'!LC48,'raw 1'!EC48),"")</f>
        <v>-</v>
      </c>
      <c r="EF49" s="9" t="str">
        <f>if('raw 1'!ED48&lt;&gt;"x",if('raw 1'!ED48="OK",'raw 1'!LD48,'raw 1'!ED48),"")</f>
        <v>-</v>
      </c>
      <c r="EG49" s="9" t="str">
        <f>if('raw 1'!EE48&lt;&gt;"x",if('raw 1'!EE48="OK",'raw 1'!LE48,'raw 1'!EE48),"")</f>
        <v>-</v>
      </c>
      <c r="EH49" s="9" t="str">
        <f>if('raw 1'!EF48&lt;&gt;"x",if('raw 1'!EF48="OK",'raw 1'!LF48,'raw 1'!EF48),"")</f>
        <v>-</v>
      </c>
      <c r="EI49" s="9" t="str">
        <f>if('raw 1'!EG48&lt;&gt;"x",if('raw 1'!EG48="OK",'raw 1'!LG48,'raw 1'!EG48),"")</f>
        <v>-</v>
      </c>
      <c r="EJ49" s="9" t="str">
        <f>if('raw 1'!EH48&lt;&gt;"x",if('raw 1'!EH48="OK",'raw 1'!LH48,'raw 1'!EH48),"")</f>
        <v>-</v>
      </c>
      <c r="EK49" s="9" t="str">
        <f>if('raw 1'!EI48&lt;&gt;"x",if('raw 1'!EI48="OK",'raw 1'!LI48,'raw 1'!EI48),"")</f>
        <v>-</v>
      </c>
      <c r="EL49" s="9" t="str">
        <f>if('raw 1'!EJ48&lt;&gt;"x",if('raw 1'!EJ48="OK",'raw 1'!LJ48,'raw 1'!EJ48),"")</f>
        <v>-</v>
      </c>
      <c r="EM49" s="9" t="str">
        <f>if('raw 1'!EK48&lt;&gt;"x",if('raw 1'!EK48="OK",'raw 1'!LK48,'raw 1'!EK48),"")</f>
        <v>-</v>
      </c>
      <c r="EN49" s="9" t="str">
        <f>if('raw 1'!EL48&lt;&gt;"x",if('raw 1'!EL48="OK",'raw 1'!LL48,'raw 1'!EL48),"")</f>
        <v>-</v>
      </c>
      <c r="EO49" s="9" t="str">
        <f>if('raw 1'!EM48&lt;&gt;"x",if('raw 1'!EM48="OK",'raw 1'!LM48,'raw 1'!EM48),"")</f>
        <v>-</v>
      </c>
      <c r="EP49" s="9" t="str">
        <f>if('raw 1'!EN48&lt;&gt;"x",if('raw 1'!EN48="OK",'raw 1'!LN48,'raw 1'!EN48),"")</f>
        <v>-</v>
      </c>
      <c r="EQ49" s="9" t="str">
        <f>if('raw 1'!EO48&lt;&gt;"x",if('raw 1'!EO48="OK",'raw 1'!LO48,'raw 1'!EO48),"")</f>
        <v>-</v>
      </c>
      <c r="ER49" s="9" t="str">
        <f>if('raw 1'!EP48&lt;&gt;"x",if('raw 1'!EP48="OK",'raw 1'!LP48,'raw 1'!EP48),"")</f>
        <v>-</v>
      </c>
      <c r="ES49" s="9" t="str">
        <f>if('raw 1'!EQ48&lt;&gt;"x",if('raw 1'!EQ48="OK",'raw 1'!LQ48,'raw 1'!EQ48),"")</f>
        <v/>
      </c>
      <c r="ET49" s="9" t="str">
        <f>if('raw 1'!ER48&lt;&gt;"x",if('raw 1'!ER48="OK",'raw 1'!LR48,'raw 1'!ER48),"")</f>
        <v>-</v>
      </c>
      <c r="EU49" s="9" t="str">
        <f>if('raw 1'!ES48&lt;&gt;"x",if('raw 1'!ES48="OK",'raw 1'!LS48,'raw 1'!ES48),"")</f>
        <v>-</v>
      </c>
      <c r="EV49" s="9" t="str">
        <f>if('raw 1'!ET48&lt;&gt;"x",if('raw 1'!ET48="OK",'raw 1'!LT48,'raw 1'!ET48),"")</f>
        <v>-</v>
      </c>
      <c r="EW49" s="9" t="str">
        <f>if('raw 1'!EU48&lt;&gt;"x",if('raw 1'!EU48="OK",'raw 1'!LU48,'raw 1'!EU48),"")</f>
        <v>-</v>
      </c>
      <c r="EX49" s="9" t="str">
        <f>if('raw 1'!EV48&lt;&gt;"x",if('raw 1'!EV48="OK",'raw 1'!LV48,'raw 1'!EV48),"")</f>
        <v>-</v>
      </c>
      <c r="EY49" s="9" t="str">
        <f>if('raw 1'!EW48&lt;&gt;"x",if('raw 1'!EW48="OK",'raw 1'!LW48,'raw 1'!EW48),"")</f>
        <v>-</v>
      </c>
      <c r="EZ49" s="9" t="str">
        <f>if('raw 1'!EX48&lt;&gt;"x",if('raw 1'!EX48="OK",'raw 1'!LX48,'raw 1'!EX48),"")</f>
        <v>-</v>
      </c>
      <c r="FA49" s="9" t="str">
        <f>if('raw 1'!EY48&lt;&gt;"x",if('raw 1'!EY48="OK",'raw 1'!LY48,'raw 1'!EY48),"")</f>
        <v>-</v>
      </c>
      <c r="FB49" s="9" t="str">
        <f>if('raw 1'!EZ48&lt;&gt;"x",if('raw 1'!EZ48="OK",'raw 1'!LZ48,'raw 1'!EZ48),"")</f>
        <v>-</v>
      </c>
      <c r="FC49" s="9" t="str">
        <f>if('raw 1'!FA48&lt;&gt;"x",if('raw 1'!FA48="OK",'raw 1'!MA48,'raw 1'!FA48),"")</f>
        <v>-</v>
      </c>
      <c r="FD49" s="9" t="str">
        <f>if('raw 1'!FB48&lt;&gt;"x",if('raw 1'!FB48="OK",'raw 1'!MB48,'raw 1'!FB48),"")</f>
        <v>-</v>
      </c>
      <c r="FE49" s="9" t="str">
        <f>if('raw 1'!FC48&lt;&gt;"x",if('raw 1'!FC48="OK",'raw 1'!MC48,'raw 1'!FC48),"")</f>
        <v>-</v>
      </c>
      <c r="FF49" s="9" t="str">
        <f>if('raw 1'!FD48&lt;&gt;"x",if('raw 1'!FD48="OK",'raw 1'!MD48,'raw 1'!FD48),"")</f>
        <v>-</v>
      </c>
      <c r="FG49" s="9" t="str">
        <f>if('raw 1'!FE48&lt;&gt;"x",if('raw 1'!FE48="OK",'raw 1'!ME48,'raw 1'!FE48),"")</f>
        <v>-</v>
      </c>
      <c r="FH49" s="9" t="str">
        <f>if('raw 1'!FF48&lt;&gt;"x",if('raw 1'!FF48="OK",'raw 1'!MF48,'raw 1'!FF48),"")</f>
        <v>-</v>
      </c>
      <c r="FI49" s="9" t="str">
        <f>if('raw 1'!FG48&lt;&gt;"x",if('raw 1'!FG48="OK",'raw 1'!MG48,'raw 1'!FG48),"")</f>
        <v>-</v>
      </c>
      <c r="FJ49" s="9" t="str">
        <f>if('raw 1'!FH48&lt;&gt;"x",if('raw 1'!FH48="OK",'raw 1'!MH48,'raw 1'!FH48),"")</f>
        <v>-</v>
      </c>
      <c r="FK49" s="9" t="str">
        <f>if('raw 1'!FI48&lt;&gt;"x",if('raw 1'!FI48="OK",'raw 1'!MI48,'raw 1'!FI48),"")</f>
        <v>-</v>
      </c>
      <c r="FL49" s="9" t="str">
        <f>if('raw 1'!FJ48&lt;&gt;"x",if('raw 1'!FJ48="OK",'raw 1'!MJ48,'raw 1'!FJ48),"")</f>
        <v>-</v>
      </c>
      <c r="FM49" s="9" t="str">
        <f>if('raw 1'!FK48&lt;&gt;"x",if('raw 1'!FK48="OK",'raw 1'!MK48,'raw 1'!FK48),"")</f>
        <v>-</v>
      </c>
      <c r="FN49" s="9" t="str">
        <f>if('raw 1'!FL48&lt;&gt;"x",if('raw 1'!FL48="OK",'raw 1'!ML48,'raw 1'!FL48),"")</f>
        <v>-</v>
      </c>
      <c r="FO49" s="9" t="str">
        <f>if('raw 1'!FM48&lt;&gt;"x",if('raw 1'!FM48="OK",'raw 1'!MM48,'raw 1'!FM48),"")</f>
        <v>-</v>
      </c>
      <c r="FP49" s="9" t="str">
        <f>if('raw 1'!FN48&lt;&gt;"x",if('raw 1'!FN48="OK",'raw 1'!MN48,'raw 1'!FN48),"")</f>
        <v>-</v>
      </c>
      <c r="FQ49" s="9" t="str">
        <f>if('raw 1'!FO48&lt;&gt;"x",if('raw 1'!FO48="OK",'raw 1'!MO48,'raw 1'!FO48),"")</f>
        <v>-</v>
      </c>
      <c r="FR49" s="9" t="str">
        <f>if('raw 1'!FP48&lt;&gt;"x",if('raw 1'!FP48="OK",'raw 1'!MP48,'raw 1'!FP48),"")</f>
        <v>-</v>
      </c>
      <c r="FS49" s="9" t="str">
        <f>if('raw 1'!FQ48&lt;&gt;"x",if('raw 1'!FQ48="OK",'raw 1'!MQ48,'raw 1'!FQ48),"")</f>
        <v>-</v>
      </c>
      <c r="FT49" s="9" t="str">
        <f>if('raw 1'!FR48&lt;&gt;"x",if('raw 1'!FR48="OK",'raw 1'!MR48,'raw 1'!FR48),"")</f>
        <v>-</v>
      </c>
      <c r="FU49" s="9" t="str">
        <f>if('raw 1'!FS48&lt;&gt;"x",if('raw 1'!FS48="OK",'raw 1'!MS48,'raw 1'!FS48),"")</f>
        <v>-</v>
      </c>
      <c r="FV49" s="9" t="str">
        <f>if('raw 1'!FT48&lt;&gt;"x",if('raw 1'!FT48="OK",'raw 1'!MT48,'raw 1'!FT48),"")</f>
        <v/>
      </c>
      <c r="FW49" s="9" t="str">
        <f>if('raw 1'!FU48&lt;&gt;"x",if('raw 1'!FU48="OK",'raw 1'!MU48,'raw 1'!FU48),"")</f>
        <v>-</v>
      </c>
      <c r="FX49" s="9" t="str">
        <f>if('raw 1'!FV48&lt;&gt;"x",if('raw 1'!FV48="OK",'raw 1'!MV48,'raw 1'!FV48),"")</f>
        <v>-</v>
      </c>
      <c r="FY49" s="9" t="str">
        <f>if('raw 1'!FW48&lt;&gt;"x",if('raw 1'!FW48="OK",'raw 1'!MW48,'raw 1'!FW48),"")</f>
        <v>-</v>
      </c>
      <c r="FZ49" s="9" t="str">
        <f>if('raw 1'!FX48&lt;&gt;"x",if('raw 1'!FX48="OK",'raw 1'!MX48,'raw 1'!FX48),"")</f>
        <v>-</v>
      </c>
      <c r="GA49" s="9" t="str">
        <f>if('raw 1'!FY48&lt;&gt;"x",if('raw 1'!FY48="OK",'raw 1'!MY48,'raw 1'!FY48),"")</f>
        <v>-</v>
      </c>
      <c r="GB49" s="9" t="str">
        <f>if('raw 1'!FZ48&lt;&gt;"x",if('raw 1'!FZ48="OK",'raw 1'!MZ48,'raw 1'!FZ48),"")</f>
        <v>-</v>
      </c>
      <c r="GC49" s="9" t="str">
        <f>if('raw 1'!GA48&lt;&gt;"x",if('raw 1'!GA48="OK",'raw 1'!NA48,'raw 1'!GA48),"")</f>
        <v>-</v>
      </c>
      <c r="GD49" s="9" t="str">
        <f>if('raw 1'!GB48&lt;&gt;"x",if('raw 1'!GB48="OK",'raw 1'!NB48,'raw 1'!GB48),"")</f>
        <v>-</v>
      </c>
      <c r="GE49" s="9" t="str">
        <f>if('raw 1'!GC48&lt;&gt;"x",if('raw 1'!GC48="OK",'raw 1'!NC48,'raw 1'!GC48),"")</f>
        <v>-</v>
      </c>
      <c r="GF49" s="9" t="str">
        <f>if('raw 1'!GD48&lt;&gt;"x",if('raw 1'!GD48="OK",'raw 1'!ND48,'raw 1'!GD48),"")</f>
        <v>-</v>
      </c>
      <c r="GG49" s="9" t="str">
        <f>if('raw 1'!GE48&lt;&gt;"x",if('raw 1'!GE48="OK",'raw 1'!NE48,'raw 1'!GE48),"")</f>
        <v>-</v>
      </c>
      <c r="GH49" s="9" t="str">
        <f>if('raw 1'!GF48&lt;&gt;"x",if('raw 1'!GF48="OK",'raw 1'!NF48,'raw 1'!GF48),"")</f>
        <v>-</v>
      </c>
      <c r="GI49" s="9" t="str">
        <f>if('raw 1'!GG48&lt;&gt;"x",if('raw 1'!GG48="OK",'raw 1'!NG48,'raw 1'!GG48),"")</f>
        <v>-</v>
      </c>
      <c r="GJ49" s="9" t="str">
        <f>if('raw 1'!GH48&lt;&gt;"x",if('raw 1'!GH48="OK",'raw 1'!NH48,'raw 1'!GH48),"")</f>
        <v>-</v>
      </c>
      <c r="GK49" s="9" t="str">
        <f>if('raw 1'!GI48&lt;&gt;"x",if('raw 1'!GI48="OK",'raw 1'!NI48,'raw 1'!GI48),"")</f>
        <v>-</v>
      </c>
      <c r="GL49" s="9" t="str">
        <f>if('raw 1'!GJ48&lt;&gt;"x",if('raw 1'!GJ48="OK",'raw 1'!NJ48,'raw 1'!GJ48),"")</f>
        <v>-</v>
      </c>
      <c r="GM49" s="9" t="str">
        <f>if('raw 1'!GK48&lt;&gt;"x",if('raw 1'!GK48="OK",'raw 1'!NK48,'raw 1'!GK48),"")</f>
        <v>-</v>
      </c>
      <c r="GN49" s="9" t="str">
        <f>if('raw 1'!GL48&lt;&gt;"x",if('raw 1'!GL48="OK",'raw 1'!NL48,'raw 1'!GL48),"")</f>
        <v>-</v>
      </c>
      <c r="GO49" s="9" t="str">
        <f>if('raw 1'!GM48&lt;&gt;"x",if('raw 1'!GM48="OK",'raw 1'!NM48,'raw 1'!GM48),"")</f>
        <v>-</v>
      </c>
      <c r="GP49" s="9" t="str">
        <f>if('raw 1'!GN48&lt;&gt;"x",if('raw 1'!GN48="OK",'raw 1'!NN48,'raw 1'!GN48),"")</f>
        <v>-</v>
      </c>
      <c r="GQ49" s="9" t="str">
        <f>if('raw 1'!GO48&lt;&gt;"x",if('raw 1'!GO48="OK",'raw 1'!NO48,'raw 1'!GO48),"")</f>
        <v>-</v>
      </c>
      <c r="GR49" s="9" t="str">
        <f>if('raw 1'!GP48&lt;&gt;"x",if('raw 1'!GP48="OK",'raw 1'!NP48,'raw 1'!GP48),"")</f>
        <v>-</v>
      </c>
      <c r="GS49" s="9" t="str">
        <f>if('raw 1'!GQ48&lt;&gt;"x",if('raw 1'!GQ48="OK",'raw 1'!NQ48,'raw 1'!GQ48),"")</f>
        <v>-</v>
      </c>
      <c r="GT49" s="9" t="str">
        <f>if('raw 1'!GR48&lt;&gt;"x",if('raw 1'!GR48="OK",'raw 1'!NR48,'raw 1'!GR48),"")</f>
        <v>-</v>
      </c>
      <c r="GU49" s="9" t="str">
        <f>if('raw 1'!GS48&lt;&gt;"x",if('raw 1'!GS48="OK",'raw 1'!NS48,'raw 1'!GS48),"")</f>
        <v/>
      </c>
    </row>
    <row r="50">
      <c r="A50" s="5"/>
      <c r="B50" s="5"/>
      <c r="C50" s="5" t="str">
        <f>if(B50="d","diskv. iz ciklusa",if(B50="d1","diskv. iz kruga",if($E50="ODOBREN",(if(countif(H:H,"="&amp;H50)=1,countif(H:H,"&gt;"&amp;H50)+1,concatenate(countif(H:H,"&gt;"&amp;H50)+1," - ",countif(H:H,"&gt;="&amp;H50)))),empty)))</f>
        <v>46 - 58</v>
      </c>
      <c r="D50" s="6" t="str">
        <f>'raw 1'!B49</f>
        <v>StanSand</v>
      </c>
      <c r="E50" s="6" t="str">
        <f>'raw 1'!F49</f>
        <v>ODOBREN</v>
      </c>
      <c r="F50" s="6" t="str">
        <f>if($E50="ODOBREN",'raw 1'!C49,"")</f>
        <v>Stanislav</v>
      </c>
      <c r="G50" s="6" t="str">
        <f>if($E50="ODOBREN",'raw 1'!D49,"")</f>
        <v>Sandler</v>
      </c>
      <c r="H50" s="7">
        <f>if($E50="ODOBREN",I50,empty)</f>
        <v>112</v>
      </c>
      <c r="I50" s="7">
        <f>if(B50&lt;&gt;"d",IF(M50 = "A", SUM(R50:T50), SUM(O50:Q50)),empty)</f>
        <v>112</v>
      </c>
      <c r="J50" s="6" t="str">
        <f>if($E50="ODOBREN",'raw 1'!G49,"")</f>
        <v>Novi Sad</v>
      </c>
      <c r="K50" s="6" t="str">
        <f>if($E50="ODOBREN",'raw 1'!H49,"")</f>
        <v>Gimnazija Jovan Jovanović Zmaj</v>
      </c>
      <c r="L50" s="6" t="str">
        <f>if($E50="ODOBREN",'raw 1'!I49,"")</f>
        <v>I</v>
      </c>
      <c r="M50" s="6" t="str">
        <f>if($E50="ODOBREN",'raw 1'!J49,"")</f>
        <v>B</v>
      </c>
      <c r="N50" s="6" t="str">
        <f>if($E50="ODOBREN",'raw 1'!K50,"")</f>
        <v/>
      </c>
      <c r="O50" s="8">
        <f>'raw 1'!M49</f>
        <v>100</v>
      </c>
      <c r="P50" s="9">
        <f>'raw 1'!N49</f>
        <v>12</v>
      </c>
      <c r="Q50" s="9" t="str">
        <f>'raw 1'!O49</f>
        <v>-</v>
      </c>
      <c r="R50" s="9" t="str">
        <f>'raw 1'!P49</f>
        <v>-</v>
      </c>
      <c r="S50" s="9" t="str">
        <f>'raw 1'!Q49</f>
        <v>-</v>
      </c>
      <c r="T50" s="9" t="str">
        <f>'raw 1'!R49</f>
        <v>-</v>
      </c>
      <c r="U50" s="9" t="str">
        <f>if('raw 1'!S49&lt;&gt;"x",if('raw 1'!S49="OK",'raw 1'!GS49,'raw 1'!S49),"")</f>
        <v/>
      </c>
      <c r="V50" s="9" t="str">
        <f>if('raw 1'!T49&lt;&gt;"x",if('raw 1'!T49="OK",'raw 1'!GT49,'raw 1'!T49),"")</f>
        <v/>
      </c>
      <c r="W50" s="9">
        <f>if('raw 1'!U49&lt;&gt;"x",if('raw 1'!U49="OK",'raw 1'!GU49,'raw 1'!U49),"")</f>
        <v>1</v>
      </c>
      <c r="X50" s="9">
        <f>if('raw 1'!V49&lt;&gt;"x",if('raw 1'!V49="OK",'raw 1'!GV49,'raw 1'!V49),"")</f>
        <v>1</v>
      </c>
      <c r="Y50" s="9">
        <f>if('raw 1'!W49&lt;&gt;"x",if('raw 1'!W49="OK",'raw 1'!GW49,'raw 1'!W49),"")</f>
        <v>1</v>
      </c>
      <c r="Z50" s="9">
        <f>if('raw 1'!X49&lt;&gt;"x",if('raw 1'!X49="OK",'raw 1'!GX49,'raw 1'!X49),"")</f>
        <v>1</v>
      </c>
      <c r="AA50" s="9">
        <f>if('raw 1'!Y49&lt;&gt;"x",if('raw 1'!Y49="OK",'raw 1'!GY49,'raw 1'!Y49),"")</f>
        <v>1</v>
      </c>
      <c r="AB50" s="9">
        <f>if('raw 1'!Z49&lt;&gt;"x",if('raw 1'!Z49="OK",'raw 1'!GZ49,'raw 1'!Z49),"")</f>
        <v>1</v>
      </c>
      <c r="AC50" s="9">
        <f>if('raw 1'!AA49&lt;&gt;"x",if('raw 1'!AA49="OK",'raw 1'!HA49,'raw 1'!AA49),"")</f>
        <v>1</v>
      </c>
      <c r="AD50" s="9">
        <f>if('raw 1'!AB49&lt;&gt;"x",if('raw 1'!AB49="OK",'raw 1'!HB49,'raw 1'!AB49),"")</f>
        <v>1</v>
      </c>
      <c r="AE50" s="9">
        <f>if('raw 1'!AC49&lt;&gt;"x",if('raw 1'!AC49="OK",'raw 1'!HC49,'raw 1'!AC49),"")</f>
        <v>1</v>
      </c>
      <c r="AF50" s="9">
        <f>if('raw 1'!AD49&lt;&gt;"x",if('raw 1'!AD49="OK",'raw 1'!HD49,'raw 1'!AD49),"")</f>
        <v>1</v>
      </c>
      <c r="AG50" s="9">
        <f>if('raw 1'!AE49&lt;&gt;"x",if('raw 1'!AE49="OK",'raw 1'!HE49,'raw 1'!AE49),"")</f>
        <v>1</v>
      </c>
      <c r="AH50" s="9">
        <f>if('raw 1'!AF49&lt;&gt;"x",if('raw 1'!AF49="OK",'raw 1'!HF49,'raw 1'!AF49),"")</f>
        <v>1</v>
      </c>
      <c r="AI50" s="9">
        <f>if('raw 1'!AG49&lt;&gt;"x",if('raw 1'!AG49="OK",'raw 1'!HG49,'raw 1'!AG49),"")</f>
        <v>1</v>
      </c>
      <c r="AJ50" s="9">
        <f>if('raw 1'!AH49&lt;&gt;"x",if('raw 1'!AH49="OK",'raw 1'!HH49,'raw 1'!AH49),"")</f>
        <v>1</v>
      </c>
      <c r="AK50" s="9">
        <f>if('raw 1'!AI49&lt;&gt;"x",if('raw 1'!AI49="OK",'raw 1'!HI49,'raw 1'!AI49),"")</f>
        <v>1</v>
      </c>
      <c r="AL50" s="9">
        <f>if('raw 1'!AJ49&lt;&gt;"x",if('raw 1'!AJ49="OK",'raw 1'!HJ49,'raw 1'!AJ49),"")</f>
        <v>1</v>
      </c>
      <c r="AM50" s="9">
        <f>if('raw 1'!AK49&lt;&gt;"x",if('raw 1'!AK49="OK",'raw 1'!HK49,'raw 1'!AK49),"")</f>
        <v>1</v>
      </c>
      <c r="AN50" s="9">
        <f>if('raw 1'!AL49&lt;&gt;"x",if('raw 1'!AL49="OK",'raw 1'!HL49,'raw 1'!AL49),"")</f>
        <v>1</v>
      </c>
      <c r="AO50" s="9">
        <f>if('raw 1'!AM49&lt;&gt;"x",if('raw 1'!AM49="OK",'raw 1'!HM49,'raw 1'!AM49),"")</f>
        <v>1</v>
      </c>
      <c r="AP50" s="9">
        <f>if('raw 1'!AN49&lt;&gt;"x",if('raw 1'!AN49="OK",'raw 1'!HN49,'raw 1'!AN49),"")</f>
        <v>1</v>
      </c>
      <c r="AQ50" s="9">
        <f>if('raw 1'!AO49&lt;&gt;"x",if('raw 1'!AO49="OK",'raw 1'!HO49,'raw 1'!AO49),"")</f>
        <v>1</v>
      </c>
      <c r="AR50" s="9">
        <f>if('raw 1'!AP49&lt;&gt;"x",if('raw 1'!AP49="OK",'raw 1'!HP49,'raw 1'!AP49),"")</f>
        <v>1</v>
      </c>
      <c r="AS50" s="9">
        <f>if('raw 1'!AQ49&lt;&gt;"x",if('raw 1'!AQ49="OK",'raw 1'!HQ49,'raw 1'!AQ49),"")</f>
        <v>1</v>
      </c>
      <c r="AT50" s="9">
        <f>if('raw 1'!AR49&lt;&gt;"x",if('raw 1'!AR49="OK",'raw 1'!HR49,'raw 1'!AR49),"")</f>
        <v>1</v>
      </c>
      <c r="AU50" s="9">
        <f>if('raw 1'!AS49&lt;&gt;"x",if('raw 1'!AS49="OK",'raw 1'!HS49,'raw 1'!AS49),"")</f>
        <v>1</v>
      </c>
      <c r="AV50" s="9">
        <f>if('raw 1'!AT49&lt;&gt;"x",if('raw 1'!AT49="OK",'raw 1'!HT49,'raw 1'!AT49),"")</f>
        <v>1</v>
      </c>
      <c r="AW50" s="9">
        <f>if('raw 1'!AU49&lt;&gt;"x",if('raw 1'!AU49="OK",'raw 1'!HU49,'raw 1'!AU49),"")</f>
        <v>1</v>
      </c>
      <c r="AX50" s="9">
        <f>if('raw 1'!AV49&lt;&gt;"x",if('raw 1'!AV49="OK",'raw 1'!HV49,'raw 1'!AV49),"")</f>
        <v>1</v>
      </c>
      <c r="AY50" s="9">
        <f>if('raw 1'!AW49&lt;&gt;"x",if('raw 1'!AW49="OK",'raw 1'!HW49,'raw 1'!AW49),"")</f>
        <v>1</v>
      </c>
      <c r="AZ50" s="9">
        <f>if('raw 1'!AX49&lt;&gt;"x",if('raw 1'!AX49="OK",'raw 1'!HX49,'raw 1'!AX49),"")</f>
        <v>1</v>
      </c>
      <c r="BA50" s="9">
        <f>if('raw 1'!AY49&lt;&gt;"x",if('raw 1'!AY49="OK",'raw 1'!HY49,'raw 1'!AY49),"")</f>
        <v>1</v>
      </c>
      <c r="BB50" s="9">
        <f>if('raw 1'!AZ49&lt;&gt;"x",if('raw 1'!AZ49="OK",'raw 1'!HZ49,'raw 1'!AZ49),"")</f>
        <v>1</v>
      </c>
      <c r="BC50" s="9">
        <f>if('raw 1'!BA49&lt;&gt;"x",if('raw 1'!BA49="OK",'raw 1'!IA49,'raw 1'!BA49),"")</f>
        <v>1</v>
      </c>
      <c r="BD50" s="9">
        <f>if('raw 1'!BB49&lt;&gt;"x",if('raw 1'!BB49="OK",'raw 1'!IB49,'raw 1'!BB49),"")</f>
        <v>1</v>
      </c>
      <c r="BE50" s="9">
        <f>if('raw 1'!BC49&lt;&gt;"x",if('raw 1'!BC49="OK",'raw 1'!IC49,'raw 1'!BC49),"")</f>
        <v>1</v>
      </c>
      <c r="BF50" s="9">
        <f>if('raw 1'!BD49&lt;&gt;"x",if('raw 1'!BD49="OK",'raw 1'!ID49,'raw 1'!BD49),"")</f>
        <v>1</v>
      </c>
      <c r="BG50" s="9">
        <f>if('raw 1'!BE49&lt;&gt;"x",if('raw 1'!BE49="OK",'raw 1'!IE49,'raw 1'!BE49),"")</f>
        <v>1</v>
      </c>
      <c r="BH50" s="9">
        <f>if('raw 1'!BF49&lt;&gt;"x",if('raw 1'!BF49="OK",'raw 1'!IF49,'raw 1'!BF49),"")</f>
        <v>1</v>
      </c>
      <c r="BI50" s="9">
        <f>if('raw 1'!BG49&lt;&gt;"x",if('raw 1'!BG49="OK",'raw 1'!IG49,'raw 1'!BG49),"")</f>
        <v>1</v>
      </c>
      <c r="BJ50" s="9">
        <f>if('raw 1'!BH49&lt;&gt;"x",if('raw 1'!BH49="OK",'raw 1'!IH49,'raw 1'!BH49),"")</f>
        <v>1</v>
      </c>
      <c r="BK50" s="9">
        <f>if('raw 1'!BI49&lt;&gt;"x",if('raw 1'!BI49="OK",'raw 1'!II49,'raw 1'!BI49),"")</f>
        <v>1</v>
      </c>
      <c r="BL50" s="9">
        <f>if('raw 1'!BJ49&lt;&gt;"x",if('raw 1'!BJ49="OK",'raw 1'!IJ49,'raw 1'!BJ49),"")</f>
        <v>1</v>
      </c>
      <c r="BM50" s="9" t="str">
        <f>if('raw 1'!BK49&lt;&gt;"x",if('raw 1'!BK49="OK",'raw 1'!IK49,'raw 1'!BK49),"")</f>
        <v/>
      </c>
      <c r="BN50" s="9">
        <f>if('raw 1'!BL49&lt;&gt;"x",if('raw 1'!BL49="OK",'raw 1'!IL49,'raw 1'!BL49),"")</f>
        <v>1</v>
      </c>
      <c r="BO50" s="9">
        <f>if('raw 1'!BM49&lt;&gt;"x",if('raw 1'!BM49="OK",'raw 1'!IM49,'raw 1'!BM49),"")</f>
        <v>1</v>
      </c>
      <c r="BP50" s="9">
        <f>if('raw 1'!BN49&lt;&gt;"x",if('raw 1'!BN49="OK",'raw 1'!IN49,'raw 1'!BN49),"")</f>
        <v>1</v>
      </c>
      <c r="BQ50" s="9">
        <f>if('raw 1'!BO49&lt;&gt;"x",if('raw 1'!BO49="OK",'raw 1'!IO49,'raw 1'!BO49),"")</f>
        <v>1</v>
      </c>
      <c r="BR50" s="9">
        <f>if('raw 1'!BP49&lt;&gt;"x",if('raw 1'!BP49="OK",'raw 1'!IP49,'raw 1'!BP49),"")</f>
        <v>1</v>
      </c>
      <c r="BS50" s="9" t="str">
        <f>if('raw 1'!BQ49&lt;&gt;"x",if('raw 1'!BQ49="OK",'raw 1'!IQ49,'raw 1'!BQ49),"")</f>
        <v>WA</v>
      </c>
      <c r="BT50" s="9">
        <f>if('raw 1'!BR49&lt;&gt;"x",if('raw 1'!BR49="OK",'raw 1'!IR49,'raw 1'!BR49),"")</f>
        <v>1</v>
      </c>
      <c r="BU50" s="9">
        <f>if('raw 1'!BS49&lt;&gt;"x",if('raw 1'!BS49="OK",'raw 1'!IS49,'raw 1'!BS49),"")</f>
        <v>1</v>
      </c>
      <c r="BV50" s="9">
        <f>if('raw 1'!BT49&lt;&gt;"x",if('raw 1'!BT49="OK",'raw 1'!IT49,'raw 1'!BT49),"")</f>
        <v>1</v>
      </c>
      <c r="BW50" s="9">
        <f>if('raw 1'!BU49&lt;&gt;"x",if('raw 1'!BU49="OK",'raw 1'!IU49,'raw 1'!BU49),"")</f>
        <v>1</v>
      </c>
      <c r="BX50" s="9">
        <f>if('raw 1'!BV49&lt;&gt;"x",if('raw 1'!BV49="OK",'raw 1'!IV49,'raw 1'!BV49),"")</f>
        <v>1</v>
      </c>
      <c r="BY50" s="9">
        <f>if('raw 1'!BW49&lt;&gt;"x",if('raw 1'!BW49="OK",'raw 1'!IW49,'raw 1'!BW49),"")</f>
        <v>1</v>
      </c>
      <c r="BZ50" s="9">
        <f>if('raw 1'!BX49&lt;&gt;"x",if('raw 1'!BX49="OK",'raw 1'!IX49,'raw 1'!BX49),"")</f>
        <v>1</v>
      </c>
      <c r="CA50" s="9">
        <f>if('raw 1'!BY49&lt;&gt;"x",if('raw 1'!BY49="OK",'raw 1'!IY49,'raw 1'!BY49),"")</f>
        <v>1</v>
      </c>
      <c r="CB50" s="9" t="str">
        <f>if('raw 1'!BZ49&lt;&gt;"x",if('raw 1'!BZ49="OK",'raw 1'!IZ49,'raw 1'!BZ49),"")</f>
        <v>WA</v>
      </c>
      <c r="CC50" s="9">
        <f>if('raw 1'!CA49&lt;&gt;"x",if('raw 1'!CA49="OK",'raw 1'!JA49,'raw 1'!CA49),"")</f>
        <v>1</v>
      </c>
      <c r="CD50" s="9" t="str">
        <f>if('raw 1'!CB49&lt;&gt;"x",if('raw 1'!CB49="OK",'raw 1'!JB49,'raw 1'!CB49),"")</f>
        <v>WA</v>
      </c>
      <c r="CE50" s="9" t="str">
        <f>if('raw 1'!CC49&lt;&gt;"x",if('raw 1'!CC49="OK",'raw 1'!JC49,'raw 1'!CC49),"")</f>
        <v>WA</v>
      </c>
      <c r="CF50" s="9" t="str">
        <f>if('raw 1'!CD49&lt;&gt;"x",if('raw 1'!CD49="OK",'raw 1'!JD49,'raw 1'!CD49),"")</f>
        <v>WA</v>
      </c>
      <c r="CG50" s="9" t="str">
        <f>if('raw 1'!CE49&lt;&gt;"x",if('raw 1'!CE49="OK",'raw 1'!JE49,'raw 1'!CE49),"")</f>
        <v>WA</v>
      </c>
      <c r="CH50" s="9" t="str">
        <f>if('raw 1'!CF49&lt;&gt;"x",if('raw 1'!CF49="OK",'raw 1'!JF49,'raw 1'!CF49),"")</f>
        <v>WA</v>
      </c>
      <c r="CI50" s="9" t="str">
        <f>if('raw 1'!CG49&lt;&gt;"x",if('raw 1'!CG49="OK",'raw 1'!JG49,'raw 1'!CG49),"")</f>
        <v>WA</v>
      </c>
      <c r="CJ50" s="9">
        <f>if('raw 1'!CH49&lt;&gt;"x",if('raw 1'!CH49="OK",'raw 1'!JH49,'raw 1'!CH49),"")</f>
        <v>1</v>
      </c>
      <c r="CK50" s="9" t="str">
        <f>if('raw 1'!CI49&lt;&gt;"x",if('raw 1'!CI49="OK",'raw 1'!JI49,'raw 1'!CI49),"")</f>
        <v>WA</v>
      </c>
      <c r="CL50" s="9" t="str">
        <f>if('raw 1'!CJ49&lt;&gt;"x",if('raw 1'!CJ49="OK",'raw 1'!JJ49,'raw 1'!CJ49),"")</f>
        <v>WA</v>
      </c>
      <c r="CM50" s="9" t="str">
        <f>if('raw 1'!CK49&lt;&gt;"x",if('raw 1'!CK49="OK",'raw 1'!JK49,'raw 1'!CK49),"")</f>
        <v>WA</v>
      </c>
      <c r="CN50" s="9" t="str">
        <f>if('raw 1'!CL49&lt;&gt;"x",if('raw 1'!CL49="OK",'raw 1'!JL49,'raw 1'!CL49),"")</f>
        <v>WA</v>
      </c>
      <c r="CO50" s="9" t="str">
        <f>if('raw 1'!CM49&lt;&gt;"x",if('raw 1'!CM49="OK",'raw 1'!JM49,'raw 1'!CM49),"")</f>
        <v>WA</v>
      </c>
      <c r="CP50" s="9" t="str">
        <f>if('raw 1'!CN49&lt;&gt;"x",if('raw 1'!CN49="OK",'raw 1'!JN49,'raw 1'!CN49),"")</f>
        <v>WA</v>
      </c>
      <c r="CQ50" s="9" t="str">
        <f>if('raw 1'!CO49&lt;&gt;"x",if('raw 1'!CO49="OK",'raw 1'!JO49,'raw 1'!CO49),"")</f>
        <v>WA</v>
      </c>
      <c r="CR50" s="9" t="str">
        <f>if('raw 1'!CP49&lt;&gt;"x",if('raw 1'!CP49="OK",'raw 1'!JP49,'raw 1'!CP49),"")</f>
        <v>WA</v>
      </c>
      <c r="CS50" s="9">
        <f>if('raw 1'!CQ49&lt;&gt;"x",if('raw 1'!CQ49="OK",'raw 1'!JQ49,'raw 1'!CQ49),"")</f>
        <v>1</v>
      </c>
      <c r="CT50" s="9">
        <f>if('raw 1'!CR49&lt;&gt;"x",if('raw 1'!CR49="OK",'raw 1'!JR49,'raw 1'!CR49),"")</f>
        <v>1</v>
      </c>
      <c r="CU50" s="9" t="str">
        <f>if('raw 1'!CS49&lt;&gt;"x",if('raw 1'!CS49="OK",'raw 1'!JS49,'raw 1'!CS49),"")</f>
        <v/>
      </c>
      <c r="CV50" s="9" t="str">
        <f>if('raw 1'!CT49&lt;&gt;"x",if('raw 1'!CT49="OK",'raw 1'!JT49,'raw 1'!CT49),"")</f>
        <v>-</v>
      </c>
      <c r="CW50" s="9" t="str">
        <f>if('raw 1'!CU49&lt;&gt;"x",if('raw 1'!CU49="OK",'raw 1'!JU49,'raw 1'!CU49),"")</f>
        <v>-</v>
      </c>
      <c r="CX50" s="9" t="str">
        <f>if('raw 1'!CV49&lt;&gt;"x",if('raw 1'!CV49="OK",'raw 1'!JV49,'raw 1'!CV49),"")</f>
        <v>-</v>
      </c>
      <c r="CY50" s="9" t="str">
        <f>if('raw 1'!CW49&lt;&gt;"x",if('raw 1'!CW49="OK",'raw 1'!JW49,'raw 1'!CW49),"")</f>
        <v>-</v>
      </c>
      <c r="CZ50" s="9" t="str">
        <f>if('raw 1'!CX49&lt;&gt;"x",if('raw 1'!CX49="OK",'raw 1'!JX49,'raw 1'!CX49),"")</f>
        <v>-</v>
      </c>
      <c r="DA50" s="9" t="str">
        <f>if('raw 1'!CY49&lt;&gt;"x",if('raw 1'!CY49="OK",'raw 1'!JY49,'raw 1'!CY49),"")</f>
        <v>-</v>
      </c>
      <c r="DB50" s="9" t="str">
        <f>if('raw 1'!CZ49&lt;&gt;"x",if('raw 1'!CZ49="OK",'raw 1'!JZ49,'raw 1'!CZ49),"")</f>
        <v>-</v>
      </c>
      <c r="DC50" s="9" t="str">
        <f>if('raw 1'!DA49&lt;&gt;"x",if('raw 1'!DA49="OK",'raw 1'!KA49,'raw 1'!DA49),"")</f>
        <v>-</v>
      </c>
      <c r="DD50" s="9" t="str">
        <f>if('raw 1'!DB49&lt;&gt;"x",if('raw 1'!DB49="OK",'raw 1'!KB49,'raw 1'!DB49),"")</f>
        <v>-</v>
      </c>
      <c r="DE50" s="9" t="str">
        <f>if('raw 1'!DC49&lt;&gt;"x",if('raw 1'!DC49="OK",'raw 1'!KC49,'raw 1'!DC49),"")</f>
        <v>-</v>
      </c>
      <c r="DF50" s="9" t="str">
        <f>if('raw 1'!DD49&lt;&gt;"x",if('raw 1'!DD49="OK",'raw 1'!KD49,'raw 1'!DD49),"")</f>
        <v>-</v>
      </c>
      <c r="DG50" s="9" t="str">
        <f>if('raw 1'!DE49&lt;&gt;"x",if('raw 1'!DE49="OK",'raw 1'!KE49,'raw 1'!DE49),"")</f>
        <v>-</v>
      </c>
      <c r="DH50" s="9" t="str">
        <f>if('raw 1'!DF49&lt;&gt;"x",if('raw 1'!DF49="OK",'raw 1'!KF49,'raw 1'!DF49),"")</f>
        <v>-</v>
      </c>
      <c r="DI50" s="9" t="str">
        <f>if('raw 1'!DG49&lt;&gt;"x",if('raw 1'!DG49="OK",'raw 1'!KG49,'raw 1'!DG49),"")</f>
        <v>-</v>
      </c>
      <c r="DJ50" s="9" t="str">
        <f>if('raw 1'!DH49&lt;&gt;"x",if('raw 1'!DH49="OK",'raw 1'!KH49,'raw 1'!DH49),"")</f>
        <v>-</v>
      </c>
      <c r="DK50" s="9" t="str">
        <f>if('raw 1'!DI49&lt;&gt;"x",if('raw 1'!DI49="OK",'raw 1'!KI49,'raw 1'!DI49),"")</f>
        <v>-</v>
      </c>
      <c r="DL50" s="9" t="str">
        <f>if('raw 1'!DJ49&lt;&gt;"x",if('raw 1'!DJ49="OK",'raw 1'!KJ49,'raw 1'!DJ49),"")</f>
        <v>-</v>
      </c>
      <c r="DM50" s="9" t="str">
        <f>if('raw 1'!DK49&lt;&gt;"x",if('raw 1'!DK49="OK",'raw 1'!KK49,'raw 1'!DK49),"")</f>
        <v>-</v>
      </c>
      <c r="DN50" s="9" t="str">
        <f>if('raw 1'!DL49&lt;&gt;"x",if('raw 1'!DL49="OK",'raw 1'!KL49,'raw 1'!DL49),"")</f>
        <v>-</v>
      </c>
      <c r="DO50" s="9" t="str">
        <f>if('raw 1'!DM49&lt;&gt;"x",if('raw 1'!DM49="OK",'raw 1'!KM49,'raw 1'!DM49),"")</f>
        <v>-</v>
      </c>
      <c r="DP50" s="9" t="str">
        <f>if('raw 1'!DN49&lt;&gt;"x",if('raw 1'!DN49="OK",'raw 1'!KN49,'raw 1'!DN49),"")</f>
        <v>-</v>
      </c>
      <c r="DQ50" s="9" t="str">
        <f>if('raw 1'!DO49&lt;&gt;"x",if('raw 1'!DO49="OK",'raw 1'!KO49,'raw 1'!DO49),"")</f>
        <v>-</v>
      </c>
      <c r="DR50" s="9" t="str">
        <f>if('raw 1'!DP49&lt;&gt;"x",if('raw 1'!DP49="OK",'raw 1'!KP49,'raw 1'!DP49),"")</f>
        <v>-</v>
      </c>
      <c r="DS50" s="9" t="str">
        <f>if('raw 1'!DQ49&lt;&gt;"x",if('raw 1'!DQ49="OK",'raw 1'!KQ49,'raw 1'!DQ49),"")</f>
        <v>-</v>
      </c>
      <c r="DT50" s="9" t="str">
        <f>if('raw 1'!DR49&lt;&gt;"x",if('raw 1'!DR49="OK",'raw 1'!KR49,'raw 1'!DR49),"")</f>
        <v>-</v>
      </c>
      <c r="DU50" s="9" t="str">
        <f>if('raw 1'!DS49&lt;&gt;"x",if('raw 1'!DS49="OK",'raw 1'!KS49,'raw 1'!DS49),"")</f>
        <v>-</v>
      </c>
      <c r="DV50" s="9" t="str">
        <f>if('raw 1'!DT49&lt;&gt;"x",if('raw 1'!DT49="OK",'raw 1'!KT49,'raw 1'!DT49),"")</f>
        <v>-</v>
      </c>
      <c r="DW50" s="9" t="str">
        <f>if('raw 1'!DU49&lt;&gt;"x",if('raw 1'!DU49="OK",'raw 1'!KU49,'raw 1'!DU49),"")</f>
        <v>-</v>
      </c>
      <c r="DX50" s="9" t="str">
        <f>if('raw 1'!DV49&lt;&gt;"x",if('raw 1'!DV49="OK",'raw 1'!KV49,'raw 1'!DV49),"")</f>
        <v>-</v>
      </c>
      <c r="DY50" s="9" t="str">
        <f>if('raw 1'!DW49&lt;&gt;"x",if('raw 1'!DW49="OK",'raw 1'!KW49,'raw 1'!DW49),"")</f>
        <v>-</v>
      </c>
      <c r="DZ50" s="9" t="str">
        <f>if('raw 1'!DX49&lt;&gt;"x",if('raw 1'!DX49="OK",'raw 1'!KX49,'raw 1'!DX49),"")</f>
        <v>-</v>
      </c>
      <c r="EA50" s="9" t="str">
        <f>if('raw 1'!DY49&lt;&gt;"x",if('raw 1'!DY49="OK",'raw 1'!KY49,'raw 1'!DY49),"")</f>
        <v>-</v>
      </c>
      <c r="EB50" s="9" t="str">
        <f>if('raw 1'!DZ49&lt;&gt;"x",if('raw 1'!DZ49="OK",'raw 1'!KZ49,'raw 1'!DZ49),"")</f>
        <v/>
      </c>
      <c r="EC50" s="9" t="str">
        <f>if('raw 1'!EA49&lt;&gt;"x",if('raw 1'!EA49="OK",'raw 1'!LA49,'raw 1'!EA49),"")</f>
        <v>-</v>
      </c>
      <c r="ED50" s="9" t="str">
        <f>if('raw 1'!EB49&lt;&gt;"x",if('raw 1'!EB49="OK",'raw 1'!LB49,'raw 1'!EB49),"")</f>
        <v>-</v>
      </c>
      <c r="EE50" s="9" t="str">
        <f>if('raw 1'!EC49&lt;&gt;"x",if('raw 1'!EC49="OK",'raw 1'!LC49,'raw 1'!EC49),"")</f>
        <v>-</v>
      </c>
      <c r="EF50" s="9" t="str">
        <f>if('raw 1'!ED49&lt;&gt;"x",if('raw 1'!ED49="OK",'raw 1'!LD49,'raw 1'!ED49),"")</f>
        <v>-</v>
      </c>
      <c r="EG50" s="9" t="str">
        <f>if('raw 1'!EE49&lt;&gt;"x",if('raw 1'!EE49="OK",'raw 1'!LE49,'raw 1'!EE49),"")</f>
        <v>-</v>
      </c>
      <c r="EH50" s="9" t="str">
        <f>if('raw 1'!EF49&lt;&gt;"x",if('raw 1'!EF49="OK",'raw 1'!LF49,'raw 1'!EF49),"")</f>
        <v>-</v>
      </c>
      <c r="EI50" s="9" t="str">
        <f>if('raw 1'!EG49&lt;&gt;"x",if('raw 1'!EG49="OK",'raw 1'!LG49,'raw 1'!EG49),"")</f>
        <v>-</v>
      </c>
      <c r="EJ50" s="9" t="str">
        <f>if('raw 1'!EH49&lt;&gt;"x",if('raw 1'!EH49="OK",'raw 1'!LH49,'raw 1'!EH49),"")</f>
        <v>-</v>
      </c>
      <c r="EK50" s="9" t="str">
        <f>if('raw 1'!EI49&lt;&gt;"x",if('raw 1'!EI49="OK",'raw 1'!LI49,'raw 1'!EI49),"")</f>
        <v>-</v>
      </c>
      <c r="EL50" s="9" t="str">
        <f>if('raw 1'!EJ49&lt;&gt;"x",if('raw 1'!EJ49="OK",'raw 1'!LJ49,'raw 1'!EJ49),"")</f>
        <v>-</v>
      </c>
      <c r="EM50" s="9" t="str">
        <f>if('raw 1'!EK49&lt;&gt;"x",if('raw 1'!EK49="OK",'raw 1'!LK49,'raw 1'!EK49),"")</f>
        <v>-</v>
      </c>
      <c r="EN50" s="9" t="str">
        <f>if('raw 1'!EL49&lt;&gt;"x",if('raw 1'!EL49="OK",'raw 1'!LL49,'raw 1'!EL49),"")</f>
        <v>-</v>
      </c>
      <c r="EO50" s="9" t="str">
        <f>if('raw 1'!EM49&lt;&gt;"x",if('raw 1'!EM49="OK",'raw 1'!LM49,'raw 1'!EM49),"")</f>
        <v>-</v>
      </c>
      <c r="EP50" s="9" t="str">
        <f>if('raw 1'!EN49&lt;&gt;"x",if('raw 1'!EN49="OK",'raw 1'!LN49,'raw 1'!EN49),"")</f>
        <v>-</v>
      </c>
      <c r="EQ50" s="9" t="str">
        <f>if('raw 1'!EO49&lt;&gt;"x",if('raw 1'!EO49="OK",'raw 1'!LO49,'raw 1'!EO49),"")</f>
        <v>-</v>
      </c>
      <c r="ER50" s="9" t="str">
        <f>if('raw 1'!EP49&lt;&gt;"x",if('raw 1'!EP49="OK",'raw 1'!LP49,'raw 1'!EP49),"")</f>
        <v>-</v>
      </c>
      <c r="ES50" s="9" t="str">
        <f>if('raw 1'!EQ49&lt;&gt;"x",if('raw 1'!EQ49="OK",'raw 1'!LQ49,'raw 1'!EQ49),"")</f>
        <v/>
      </c>
      <c r="ET50" s="9" t="str">
        <f>if('raw 1'!ER49&lt;&gt;"x",if('raw 1'!ER49="OK",'raw 1'!LR49,'raw 1'!ER49),"")</f>
        <v>-</v>
      </c>
      <c r="EU50" s="9" t="str">
        <f>if('raw 1'!ES49&lt;&gt;"x",if('raw 1'!ES49="OK",'raw 1'!LS49,'raw 1'!ES49),"")</f>
        <v>-</v>
      </c>
      <c r="EV50" s="9" t="str">
        <f>if('raw 1'!ET49&lt;&gt;"x",if('raw 1'!ET49="OK",'raw 1'!LT49,'raw 1'!ET49),"")</f>
        <v>-</v>
      </c>
      <c r="EW50" s="9" t="str">
        <f>if('raw 1'!EU49&lt;&gt;"x",if('raw 1'!EU49="OK",'raw 1'!LU49,'raw 1'!EU49),"")</f>
        <v>-</v>
      </c>
      <c r="EX50" s="9" t="str">
        <f>if('raw 1'!EV49&lt;&gt;"x",if('raw 1'!EV49="OK",'raw 1'!LV49,'raw 1'!EV49),"")</f>
        <v>-</v>
      </c>
      <c r="EY50" s="9" t="str">
        <f>if('raw 1'!EW49&lt;&gt;"x",if('raw 1'!EW49="OK",'raw 1'!LW49,'raw 1'!EW49),"")</f>
        <v>-</v>
      </c>
      <c r="EZ50" s="9" t="str">
        <f>if('raw 1'!EX49&lt;&gt;"x",if('raw 1'!EX49="OK",'raw 1'!LX49,'raw 1'!EX49),"")</f>
        <v>-</v>
      </c>
      <c r="FA50" s="9" t="str">
        <f>if('raw 1'!EY49&lt;&gt;"x",if('raw 1'!EY49="OK",'raw 1'!LY49,'raw 1'!EY49),"")</f>
        <v>-</v>
      </c>
      <c r="FB50" s="9" t="str">
        <f>if('raw 1'!EZ49&lt;&gt;"x",if('raw 1'!EZ49="OK",'raw 1'!LZ49,'raw 1'!EZ49),"")</f>
        <v>-</v>
      </c>
      <c r="FC50" s="9" t="str">
        <f>if('raw 1'!FA49&lt;&gt;"x",if('raw 1'!FA49="OK",'raw 1'!MA49,'raw 1'!FA49),"")</f>
        <v>-</v>
      </c>
      <c r="FD50" s="9" t="str">
        <f>if('raw 1'!FB49&lt;&gt;"x",if('raw 1'!FB49="OK",'raw 1'!MB49,'raw 1'!FB49),"")</f>
        <v>-</v>
      </c>
      <c r="FE50" s="9" t="str">
        <f>if('raw 1'!FC49&lt;&gt;"x",if('raw 1'!FC49="OK",'raw 1'!MC49,'raw 1'!FC49),"")</f>
        <v>-</v>
      </c>
      <c r="FF50" s="9" t="str">
        <f>if('raw 1'!FD49&lt;&gt;"x",if('raw 1'!FD49="OK",'raw 1'!MD49,'raw 1'!FD49),"")</f>
        <v>-</v>
      </c>
      <c r="FG50" s="9" t="str">
        <f>if('raw 1'!FE49&lt;&gt;"x",if('raw 1'!FE49="OK",'raw 1'!ME49,'raw 1'!FE49),"")</f>
        <v>-</v>
      </c>
      <c r="FH50" s="9" t="str">
        <f>if('raw 1'!FF49&lt;&gt;"x",if('raw 1'!FF49="OK",'raw 1'!MF49,'raw 1'!FF49),"")</f>
        <v>-</v>
      </c>
      <c r="FI50" s="9" t="str">
        <f>if('raw 1'!FG49&lt;&gt;"x",if('raw 1'!FG49="OK",'raw 1'!MG49,'raw 1'!FG49),"")</f>
        <v>-</v>
      </c>
      <c r="FJ50" s="9" t="str">
        <f>if('raw 1'!FH49&lt;&gt;"x",if('raw 1'!FH49="OK",'raw 1'!MH49,'raw 1'!FH49),"")</f>
        <v>-</v>
      </c>
      <c r="FK50" s="9" t="str">
        <f>if('raw 1'!FI49&lt;&gt;"x",if('raw 1'!FI49="OK",'raw 1'!MI49,'raw 1'!FI49),"")</f>
        <v>-</v>
      </c>
      <c r="FL50" s="9" t="str">
        <f>if('raw 1'!FJ49&lt;&gt;"x",if('raw 1'!FJ49="OK",'raw 1'!MJ49,'raw 1'!FJ49),"")</f>
        <v>-</v>
      </c>
      <c r="FM50" s="9" t="str">
        <f>if('raw 1'!FK49&lt;&gt;"x",if('raw 1'!FK49="OK",'raw 1'!MK49,'raw 1'!FK49),"")</f>
        <v>-</v>
      </c>
      <c r="FN50" s="9" t="str">
        <f>if('raw 1'!FL49&lt;&gt;"x",if('raw 1'!FL49="OK",'raw 1'!ML49,'raw 1'!FL49),"")</f>
        <v>-</v>
      </c>
      <c r="FO50" s="9" t="str">
        <f>if('raw 1'!FM49&lt;&gt;"x",if('raw 1'!FM49="OK",'raw 1'!MM49,'raw 1'!FM49),"")</f>
        <v>-</v>
      </c>
      <c r="FP50" s="9" t="str">
        <f>if('raw 1'!FN49&lt;&gt;"x",if('raw 1'!FN49="OK",'raw 1'!MN49,'raw 1'!FN49),"")</f>
        <v>-</v>
      </c>
      <c r="FQ50" s="9" t="str">
        <f>if('raw 1'!FO49&lt;&gt;"x",if('raw 1'!FO49="OK",'raw 1'!MO49,'raw 1'!FO49),"")</f>
        <v>-</v>
      </c>
      <c r="FR50" s="9" t="str">
        <f>if('raw 1'!FP49&lt;&gt;"x",if('raw 1'!FP49="OK",'raw 1'!MP49,'raw 1'!FP49),"")</f>
        <v>-</v>
      </c>
      <c r="FS50" s="9" t="str">
        <f>if('raw 1'!FQ49&lt;&gt;"x",if('raw 1'!FQ49="OK",'raw 1'!MQ49,'raw 1'!FQ49),"")</f>
        <v>-</v>
      </c>
      <c r="FT50" s="9" t="str">
        <f>if('raw 1'!FR49&lt;&gt;"x",if('raw 1'!FR49="OK",'raw 1'!MR49,'raw 1'!FR49),"")</f>
        <v>-</v>
      </c>
      <c r="FU50" s="9" t="str">
        <f>if('raw 1'!FS49&lt;&gt;"x",if('raw 1'!FS49="OK",'raw 1'!MS49,'raw 1'!FS49),"")</f>
        <v>-</v>
      </c>
      <c r="FV50" s="9" t="str">
        <f>if('raw 1'!FT49&lt;&gt;"x",if('raw 1'!FT49="OK",'raw 1'!MT49,'raw 1'!FT49),"")</f>
        <v/>
      </c>
      <c r="FW50" s="9" t="str">
        <f>if('raw 1'!FU49&lt;&gt;"x",if('raw 1'!FU49="OK",'raw 1'!MU49,'raw 1'!FU49),"")</f>
        <v>-</v>
      </c>
      <c r="FX50" s="9" t="str">
        <f>if('raw 1'!FV49&lt;&gt;"x",if('raw 1'!FV49="OK",'raw 1'!MV49,'raw 1'!FV49),"")</f>
        <v>-</v>
      </c>
      <c r="FY50" s="9" t="str">
        <f>if('raw 1'!FW49&lt;&gt;"x",if('raw 1'!FW49="OK",'raw 1'!MW49,'raw 1'!FW49),"")</f>
        <v>-</v>
      </c>
      <c r="FZ50" s="9" t="str">
        <f>if('raw 1'!FX49&lt;&gt;"x",if('raw 1'!FX49="OK",'raw 1'!MX49,'raw 1'!FX49),"")</f>
        <v>-</v>
      </c>
      <c r="GA50" s="9" t="str">
        <f>if('raw 1'!FY49&lt;&gt;"x",if('raw 1'!FY49="OK",'raw 1'!MY49,'raw 1'!FY49),"")</f>
        <v>-</v>
      </c>
      <c r="GB50" s="9" t="str">
        <f>if('raw 1'!FZ49&lt;&gt;"x",if('raw 1'!FZ49="OK",'raw 1'!MZ49,'raw 1'!FZ49),"")</f>
        <v>-</v>
      </c>
      <c r="GC50" s="9" t="str">
        <f>if('raw 1'!GA49&lt;&gt;"x",if('raw 1'!GA49="OK",'raw 1'!NA49,'raw 1'!GA49),"")</f>
        <v>-</v>
      </c>
      <c r="GD50" s="9" t="str">
        <f>if('raw 1'!GB49&lt;&gt;"x",if('raw 1'!GB49="OK",'raw 1'!NB49,'raw 1'!GB49),"")</f>
        <v>-</v>
      </c>
      <c r="GE50" s="9" t="str">
        <f>if('raw 1'!GC49&lt;&gt;"x",if('raw 1'!GC49="OK",'raw 1'!NC49,'raw 1'!GC49),"")</f>
        <v>-</v>
      </c>
      <c r="GF50" s="9" t="str">
        <f>if('raw 1'!GD49&lt;&gt;"x",if('raw 1'!GD49="OK",'raw 1'!ND49,'raw 1'!GD49),"")</f>
        <v>-</v>
      </c>
      <c r="GG50" s="9" t="str">
        <f>if('raw 1'!GE49&lt;&gt;"x",if('raw 1'!GE49="OK",'raw 1'!NE49,'raw 1'!GE49),"")</f>
        <v>-</v>
      </c>
      <c r="GH50" s="9" t="str">
        <f>if('raw 1'!GF49&lt;&gt;"x",if('raw 1'!GF49="OK",'raw 1'!NF49,'raw 1'!GF49),"")</f>
        <v>-</v>
      </c>
      <c r="GI50" s="9" t="str">
        <f>if('raw 1'!GG49&lt;&gt;"x",if('raw 1'!GG49="OK",'raw 1'!NG49,'raw 1'!GG49),"")</f>
        <v>-</v>
      </c>
      <c r="GJ50" s="9" t="str">
        <f>if('raw 1'!GH49&lt;&gt;"x",if('raw 1'!GH49="OK",'raw 1'!NH49,'raw 1'!GH49),"")</f>
        <v>-</v>
      </c>
      <c r="GK50" s="9" t="str">
        <f>if('raw 1'!GI49&lt;&gt;"x",if('raw 1'!GI49="OK",'raw 1'!NI49,'raw 1'!GI49),"")</f>
        <v>-</v>
      </c>
      <c r="GL50" s="9" t="str">
        <f>if('raw 1'!GJ49&lt;&gt;"x",if('raw 1'!GJ49="OK",'raw 1'!NJ49,'raw 1'!GJ49),"")</f>
        <v>-</v>
      </c>
      <c r="GM50" s="9" t="str">
        <f>if('raw 1'!GK49&lt;&gt;"x",if('raw 1'!GK49="OK",'raw 1'!NK49,'raw 1'!GK49),"")</f>
        <v>-</v>
      </c>
      <c r="GN50" s="9" t="str">
        <f>if('raw 1'!GL49&lt;&gt;"x",if('raw 1'!GL49="OK",'raw 1'!NL49,'raw 1'!GL49),"")</f>
        <v>-</v>
      </c>
      <c r="GO50" s="9" t="str">
        <f>if('raw 1'!GM49&lt;&gt;"x",if('raw 1'!GM49="OK",'raw 1'!NM49,'raw 1'!GM49),"")</f>
        <v>-</v>
      </c>
      <c r="GP50" s="9" t="str">
        <f>if('raw 1'!GN49&lt;&gt;"x",if('raw 1'!GN49="OK",'raw 1'!NN49,'raw 1'!GN49),"")</f>
        <v>-</v>
      </c>
      <c r="GQ50" s="9" t="str">
        <f>if('raw 1'!GO49&lt;&gt;"x",if('raw 1'!GO49="OK",'raw 1'!NO49,'raw 1'!GO49),"")</f>
        <v>-</v>
      </c>
      <c r="GR50" s="9" t="str">
        <f>if('raw 1'!GP49&lt;&gt;"x",if('raw 1'!GP49="OK",'raw 1'!NP49,'raw 1'!GP49),"")</f>
        <v>-</v>
      </c>
      <c r="GS50" s="9" t="str">
        <f>if('raw 1'!GQ49&lt;&gt;"x",if('raw 1'!GQ49="OK",'raw 1'!NQ49,'raw 1'!GQ49),"")</f>
        <v>-</v>
      </c>
      <c r="GT50" s="9" t="str">
        <f>if('raw 1'!GR49&lt;&gt;"x",if('raw 1'!GR49="OK",'raw 1'!NR49,'raw 1'!GR49),"")</f>
        <v>-</v>
      </c>
      <c r="GU50" s="9" t="str">
        <f>if('raw 1'!GS49&lt;&gt;"x",if('raw 1'!GS49="OK",'raw 1'!NS49,'raw 1'!GS49),"")</f>
        <v/>
      </c>
    </row>
    <row r="51">
      <c r="A51" s="5"/>
      <c r="B51" s="5"/>
      <c r="C51" s="5" t="str">
        <f>if(B51="d","diskv. iz ciklusa",if(B51="d1","diskv. iz kruga",if($E51="ODOBREN",(if(countif(H:H,"="&amp;H51)=1,countif(H:H,"&gt;"&amp;H51)+1,concatenate(countif(H:H,"&gt;"&amp;H51)+1," - ",countif(H:H,"&gt;="&amp;H51)))),empty)))</f>
        <v>46 - 58</v>
      </c>
      <c r="D51" s="6" t="str">
        <f>'raw 1'!B50</f>
        <v>UniqJohniUnic</v>
      </c>
      <c r="E51" s="6" t="str">
        <f>'raw 1'!F50</f>
        <v>ODOBREN</v>
      </c>
      <c r="F51" s="6" t="str">
        <f>if($E51="ODOBREN",'raw 1'!C50,"")</f>
        <v>Nikola</v>
      </c>
      <c r="G51" s="6" t="str">
        <f>if($E51="ODOBREN",'raw 1'!D50,"")</f>
        <v>Jovićević</v>
      </c>
      <c r="H51" s="7">
        <f>if($E51="ODOBREN",I51,empty)</f>
        <v>112</v>
      </c>
      <c r="I51" s="7">
        <f>if(B51&lt;&gt;"d",IF(M51 = "A", SUM(R51:T51), SUM(O51:Q51)),empty)</f>
        <v>112</v>
      </c>
      <c r="J51" s="6" t="str">
        <f>if($E51="ODOBREN",'raw 1'!G50,"")</f>
        <v>Novi Sad</v>
      </c>
      <c r="K51" s="6" t="str">
        <f>if($E51="ODOBREN",'raw 1'!H50,"")</f>
        <v>Gimnazija Jovan Jovanović Zmaj</v>
      </c>
      <c r="L51" s="6" t="str">
        <f>if($E51="ODOBREN",'raw 1'!I50,"")</f>
        <v>I</v>
      </c>
      <c r="M51" s="6" t="str">
        <f>if($E51="ODOBREN",'raw 1'!J50,"")</f>
        <v>B</v>
      </c>
      <c r="N51" s="6" t="str">
        <f>if($E51="ODOBREN",'raw 1'!K51,"")</f>
        <v/>
      </c>
      <c r="O51" s="8">
        <f>'raw 1'!M50</f>
        <v>100</v>
      </c>
      <c r="P51" s="9">
        <f>'raw 1'!N50</f>
        <v>12</v>
      </c>
      <c r="Q51" s="9" t="str">
        <f>'raw 1'!O50</f>
        <v>-</v>
      </c>
      <c r="R51" s="9" t="str">
        <f>'raw 1'!P50</f>
        <v>-</v>
      </c>
      <c r="S51" s="9" t="str">
        <f>'raw 1'!Q50</f>
        <v>-</v>
      </c>
      <c r="T51" s="9" t="str">
        <f>'raw 1'!R50</f>
        <v>-</v>
      </c>
      <c r="U51" s="9" t="str">
        <f>if('raw 1'!S50&lt;&gt;"x",if('raw 1'!S50="OK",'raw 1'!GS50,'raw 1'!S50),"")</f>
        <v/>
      </c>
      <c r="V51" s="9" t="str">
        <f>if('raw 1'!T50&lt;&gt;"x",if('raw 1'!T50="OK",'raw 1'!GT50,'raw 1'!T50),"")</f>
        <v/>
      </c>
      <c r="W51" s="9">
        <f>if('raw 1'!U50&lt;&gt;"x",if('raw 1'!U50="OK",'raw 1'!GU50,'raw 1'!U50),"")</f>
        <v>1</v>
      </c>
      <c r="X51" s="9">
        <f>if('raw 1'!V50&lt;&gt;"x",if('raw 1'!V50="OK",'raw 1'!GV50,'raw 1'!V50),"")</f>
        <v>1</v>
      </c>
      <c r="Y51" s="9">
        <f>if('raw 1'!W50&lt;&gt;"x",if('raw 1'!W50="OK",'raw 1'!GW50,'raw 1'!W50),"")</f>
        <v>1</v>
      </c>
      <c r="Z51" s="9">
        <f>if('raw 1'!X50&lt;&gt;"x",if('raw 1'!X50="OK",'raw 1'!GX50,'raw 1'!X50),"")</f>
        <v>1</v>
      </c>
      <c r="AA51" s="9">
        <f>if('raw 1'!Y50&lt;&gt;"x",if('raw 1'!Y50="OK",'raw 1'!GY50,'raw 1'!Y50),"")</f>
        <v>1</v>
      </c>
      <c r="AB51" s="9">
        <f>if('raw 1'!Z50&lt;&gt;"x",if('raw 1'!Z50="OK",'raw 1'!GZ50,'raw 1'!Z50),"")</f>
        <v>1</v>
      </c>
      <c r="AC51" s="9">
        <f>if('raw 1'!AA50&lt;&gt;"x",if('raw 1'!AA50="OK",'raw 1'!HA50,'raw 1'!AA50),"")</f>
        <v>1</v>
      </c>
      <c r="AD51" s="9">
        <f>if('raw 1'!AB50&lt;&gt;"x",if('raw 1'!AB50="OK",'raw 1'!HB50,'raw 1'!AB50),"")</f>
        <v>1</v>
      </c>
      <c r="AE51" s="9">
        <f>if('raw 1'!AC50&lt;&gt;"x",if('raw 1'!AC50="OK",'raw 1'!HC50,'raw 1'!AC50),"")</f>
        <v>1</v>
      </c>
      <c r="AF51" s="9">
        <f>if('raw 1'!AD50&lt;&gt;"x",if('raw 1'!AD50="OK",'raw 1'!HD50,'raw 1'!AD50),"")</f>
        <v>1</v>
      </c>
      <c r="AG51" s="9">
        <f>if('raw 1'!AE50&lt;&gt;"x",if('raw 1'!AE50="OK",'raw 1'!HE50,'raw 1'!AE50),"")</f>
        <v>1</v>
      </c>
      <c r="AH51" s="9">
        <f>if('raw 1'!AF50&lt;&gt;"x",if('raw 1'!AF50="OK",'raw 1'!HF50,'raw 1'!AF50),"")</f>
        <v>1</v>
      </c>
      <c r="AI51" s="9">
        <f>if('raw 1'!AG50&lt;&gt;"x",if('raw 1'!AG50="OK",'raw 1'!HG50,'raw 1'!AG50),"")</f>
        <v>1</v>
      </c>
      <c r="AJ51" s="9">
        <f>if('raw 1'!AH50&lt;&gt;"x",if('raw 1'!AH50="OK",'raw 1'!HH50,'raw 1'!AH50),"")</f>
        <v>1</v>
      </c>
      <c r="AK51" s="9">
        <f>if('raw 1'!AI50&lt;&gt;"x",if('raw 1'!AI50="OK",'raw 1'!HI50,'raw 1'!AI50),"")</f>
        <v>1</v>
      </c>
      <c r="AL51" s="9">
        <f>if('raw 1'!AJ50&lt;&gt;"x",if('raw 1'!AJ50="OK",'raw 1'!HJ50,'raw 1'!AJ50),"")</f>
        <v>1</v>
      </c>
      <c r="AM51" s="9">
        <f>if('raw 1'!AK50&lt;&gt;"x",if('raw 1'!AK50="OK",'raw 1'!HK50,'raw 1'!AK50),"")</f>
        <v>1</v>
      </c>
      <c r="AN51" s="9">
        <f>if('raw 1'!AL50&lt;&gt;"x",if('raw 1'!AL50="OK",'raw 1'!HL50,'raw 1'!AL50),"")</f>
        <v>1</v>
      </c>
      <c r="AO51" s="9">
        <f>if('raw 1'!AM50&lt;&gt;"x",if('raw 1'!AM50="OK",'raw 1'!HM50,'raw 1'!AM50),"")</f>
        <v>1</v>
      </c>
      <c r="AP51" s="9">
        <f>if('raw 1'!AN50&lt;&gt;"x",if('raw 1'!AN50="OK",'raw 1'!HN50,'raw 1'!AN50),"")</f>
        <v>1</v>
      </c>
      <c r="AQ51" s="9">
        <f>if('raw 1'!AO50&lt;&gt;"x",if('raw 1'!AO50="OK",'raw 1'!HO50,'raw 1'!AO50),"")</f>
        <v>1</v>
      </c>
      <c r="AR51" s="9">
        <f>if('raw 1'!AP50&lt;&gt;"x",if('raw 1'!AP50="OK",'raw 1'!HP50,'raw 1'!AP50),"")</f>
        <v>1</v>
      </c>
      <c r="AS51" s="9">
        <f>if('raw 1'!AQ50&lt;&gt;"x",if('raw 1'!AQ50="OK",'raw 1'!HQ50,'raw 1'!AQ50),"")</f>
        <v>1</v>
      </c>
      <c r="AT51" s="9">
        <f>if('raw 1'!AR50&lt;&gt;"x",if('raw 1'!AR50="OK",'raw 1'!HR50,'raw 1'!AR50),"")</f>
        <v>1</v>
      </c>
      <c r="AU51" s="9">
        <f>if('raw 1'!AS50&lt;&gt;"x",if('raw 1'!AS50="OK",'raw 1'!HS50,'raw 1'!AS50),"")</f>
        <v>1</v>
      </c>
      <c r="AV51" s="9">
        <f>if('raw 1'!AT50&lt;&gt;"x",if('raw 1'!AT50="OK",'raw 1'!HT50,'raw 1'!AT50),"")</f>
        <v>1</v>
      </c>
      <c r="AW51" s="9">
        <f>if('raw 1'!AU50&lt;&gt;"x",if('raw 1'!AU50="OK",'raw 1'!HU50,'raw 1'!AU50),"")</f>
        <v>1</v>
      </c>
      <c r="AX51" s="9">
        <f>if('raw 1'!AV50&lt;&gt;"x",if('raw 1'!AV50="OK",'raw 1'!HV50,'raw 1'!AV50),"")</f>
        <v>1</v>
      </c>
      <c r="AY51" s="9">
        <f>if('raw 1'!AW50&lt;&gt;"x",if('raw 1'!AW50="OK",'raw 1'!HW50,'raw 1'!AW50),"")</f>
        <v>1</v>
      </c>
      <c r="AZ51" s="9">
        <f>if('raw 1'!AX50&lt;&gt;"x",if('raw 1'!AX50="OK",'raw 1'!HX50,'raw 1'!AX50),"")</f>
        <v>1</v>
      </c>
      <c r="BA51" s="9">
        <f>if('raw 1'!AY50&lt;&gt;"x",if('raw 1'!AY50="OK",'raw 1'!HY50,'raw 1'!AY50),"")</f>
        <v>1</v>
      </c>
      <c r="BB51" s="9">
        <f>if('raw 1'!AZ50&lt;&gt;"x",if('raw 1'!AZ50="OK",'raw 1'!HZ50,'raw 1'!AZ50),"")</f>
        <v>1</v>
      </c>
      <c r="BC51" s="9">
        <f>if('raw 1'!BA50&lt;&gt;"x",if('raw 1'!BA50="OK",'raw 1'!IA50,'raw 1'!BA50),"")</f>
        <v>1</v>
      </c>
      <c r="BD51" s="9">
        <f>if('raw 1'!BB50&lt;&gt;"x",if('raw 1'!BB50="OK",'raw 1'!IB50,'raw 1'!BB50),"")</f>
        <v>1</v>
      </c>
      <c r="BE51" s="9">
        <f>if('raw 1'!BC50&lt;&gt;"x",if('raw 1'!BC50="OK",'raw 1'!IC50,'raw 1'!BC50),"")</f>
        <v>1</v>
      </c>
      <c r="BF51" s="9">
        <f>if('raw 1'!BD50&lt;&gt;"x",if('raw 1'!BD50="OK",'raw 1'!ID50,'raw 1'!BD50),"")</f>
        <v>1</v>
      </c>
      <c r="BG51" s="9">
        <f>if('raw 1'!BE50&lt;&gt;"x",if('raw 1'!BE50="OK",'raw 1'!IE50,'raw 1'!BE50),"")</f>
        <v>1</v>
      </c>
      <c r="BH51" s="9">
        <f>if('raw 1'!BF50&lt;&gt;"x",if('raw 1'!BF50="OK",'raw 1'!IF50,'raw 1'!BF50),"")</f>
        <v>1</v>
      </c>
      <c r="BI51" s="9">
        <f>if('raw 1'!BG50&lt;&gt;"x",if('raw 1'!BG50="OK",'raw 1'!IG50,'raw 1'!BG50),"")</f>
        <v>1</v>
      </c>
      <c r="BJ51" s="9">
        <f>if('raw 1'!BH50&lt;&gt;"x",if('raw 1'!BH50="OK",'raw 1'!IH50,'raw 1'!BH50),"")</f>
        <v>1</v>
      </c>
      <c r="BK51" s="9">
        <f>if('raw 1'!BI50&lt;&gt;"x",if('raw 1'!BI50="OK",'raw 1'!II50,'raw 1'!BI50),"")</f>
        <v>1</v>
      </c>
      <c r="BL51" s="9">
        <f>if('raw 1'!BJ50&lt;&gt;"x",if('raw 1'!BJ50="OK",'raw 1'!IJ50,'raw 1'!BJ50),"")</f>
        <v>1</v>
      </c>
      <c r="BM51" s="9" t="str">
        <f>if('raw 1'!BK50&lt;&gt;"x",if('raw 1'!BK50="OK",'raw 1'!IK50,'raw 1'!BK50),"")</f>
        <v/>
      </c>
      <c r="BN51" s="9">
        <f>if('raw 1'!BL50&lt;&gt;"x",if('raw 1'!BL50="OK",'raw 1'!IL50,'raw 1'!BL50),"")</f>
        <v>1</v>
      </c>
      <c r="BO51" s="9">
        <f>if('raw 1'!BM50&lt;&gt;"x",if('raw 1'!BM50="OK",'raw 1'!IM50,'raw 1'!BM50),"")</f>
        <v>1</v>
      </c>
      <c r="BP51" s="9">
        <f>if('raw 1'!BN50&lt;&gt;"x",if('raw 1'!BN50="OK",'raw 1'!IN50,'raw 1'!BN50),"")</f>
        <v>1</v>
      </c>
      <c r="BQ51" s="9">
        <f>if('raw 1'!BO50&lt;&gt;"x",if('raw 1'!BO50="OK",'raw 1'!IO50,'raw 1'!BO50),"")</f>
        <v>1</v>
      </c>
      <c r="BR51" s="9" t="str">
        <f>if('raw 1'!BP50&lt;&gt;"x",if('raw 1'!BP50="OK",'raw 1'!IP50,'raw 1'!BP50),"")</f>
        <v>WA</v>
      </c>
      <c r="BS51" s="9">
        <f>if('raw 1'!BQ50&lt;&gt;"x",if('raw 1'!BQ50="OK",'raw 1'!IQ50,'raw 1'!BQ50),"")</f>
        <v>1</v>
      </c>
      <c r="BT51" s="9">
        <f>if('raw 1'!BR50&lt;&gt;"x",if('raw 1'!BR50="OK",'raw 1'!IR50,'raw 1'!BR50),"")</f>
        <v>1</v>
      </c>
      <c r="BU51" s="9">
        <f>if('raw 1'!BS50&lt;&gt;"x",if('raw 1'!BS50="OK",'raw 1'!IS50,'raw 1'!BS50),"")</f>
        <v>1</v>
      </c>
      <c r="BV51" s="9">
        <f>if('raw 1'!BT50&lt;&gt;"x",if('raw 1'!BT50="OK",'raw 1'!IT50,'raw 1'!BT50),"")</f>
        <v>1</v>
      </c>
      <c r="BW51" s="9">
        <f>if('raw 1'!BU50&lt;&gt;"x",if('raw 1'!BU50="OK",'raw 1'!IU50,'raw 1'!BU50),"")</f>
        <v>1</v>
      </c>
      <c r="BX51" s="9">
        <f>if('raw 1'!BV50&lt;&gt;"x",if('raw 1'!BV50="OK",'raw 1'!IV50,'raw 1'!BV50),"")</f>
        <v>1</v>
      </c>
      <c r="BY51" s="9">
        <f>if('raw 1'!BW50&lt;&gt;"x",if('raw 1'!BW50="OK",'raw 1'!IW50,'raw 1'!BW50),"")</f>
        <v>1</v>
      </c>
      <c r="BZ51" s="9">
        <f>if('raw 1'!BX50&lt;&gt;"x",if('raw 1'!BX50="OK",'raw 1'!IX50,'raw 1'!BX50),"")</f>
        <v>1</v>
      </c>
      <c r="CA51" s="9">
        <f>if('raw 1'!BY50&lt;&gt;"x",if('raw 1'!BY50="OK",'raw 1'!IY50,'raw 1'!BY50),"")</f>
        <v>1</v>
      </c>
      <c r="CB51" s="9" t="str">
        <f>if('raw 1'!BZ50&lt;&gt;"x",if('raw 1'!BZ50="OK",'raw 1'!IZ50,'raw 1'!BZ50),"")</f>
        <v>WA</v>
      </c>
      <c r="CC51" s="9">
        <f>if('raw 1'!CA50&lt;&gt;"x",if('raw 1'!CA50="OK",'raw 1'!JA50,'raw 1'!CA50),"")</f>
        <v>1</v>
      </c>
      <c r="CD51" s="9" t="str">
        <f>if('raw 1'!CB50&lt;&gt;"x",if('raw 1'!CB50="OK",'raw 1'!JB50,'raw 1'!CB50),"")</f>
        <v>WA</v>
      </c>
      <c r="CE51" s="9" t="str">
        <f>if('raw 1'!CC50&lt;&gt;"x",if('raw 1'!CC50="OK",'raw 1'!JC50,'raw 1'!CC50),"")</f>
        <v>WA</v>
      </c>
      <c r="CF51" s="9" t="str">
        <f>if('raw 1'!CD50&lt;&gt;"x",if('raw 1'!CD50="OK",'raw 1'!JD50,'raw 1'!CD50),"")</f>
        <v>WA</v>
      </c>
      <c r="CG51" s="9" t="str">
        <f>if('raw 1'!CE50&lt;&gt;"x",if('raw 1'!CE50="OK",'raw 1'!JE50,'raw 1'!CE50),"")</f>
        <v>WA</v>
      </c>
      <c r="CH51" s="9" t="str">
        <f>if('raw 1'!CF50&lt;&gt;"x",if('raw 1'!CF50="OK",'raw 1'!JF50,'raw 1'!CF50),"")</f>
        <v>WA</v>
      </c>
      <c r="CI51" s="9" t="str">
        <f>if('raw 1'!CG50&lt;&gt;"x",if('raw 1'!CG50="OK",'raw 1'!JG50,'raw 1'!CG50),"")</f>
        <v>WA</v>
      </c>
      <c r="CJ51" s="9">
        <f>if('raw 1'!CH50&lt;&gt;"x",if('raw 1'!CH50="OK",'raw 1'!JH50,'raw 1'!CH50),"")</f>
        <v>1</v>
      </c>
      <c r="CK51" s="9" t="str">
        <f>if('raw 1'!CI50&lt;&gt;"x",if('raw 1'!CI50="OK",'raw 1'!JI50,'raw 1'!CI50),"")</f>
        <v>WA</v>
      </c>
      <c r="CL51" s="9" t="str">
        <f>if('raw 1'!CJ50&lt;&gt;"x",if('raw 1'!CJ50="OK",'raw 1'!JJ50,'raw 1'!CJ50),"")</f>
        <v>WA</v>
      </c>
      <c r="CM51" s="9" t="str">
        <f>if('raw 1'!CK50&lt;&gt;"x",if('raw 1'!CK50="OK",'raw 1'!JK50,'raw 1'!CK50),"")</f>
        <v>WA</v>
      </c>
      <c r="CN51" s="9" t="str">
        <f>if('raw 1'!CL50&lt;&gt;"x",if('raw 1'!CL50="OK",'raw 1'!JL50,'raw 1'!CL50),"")</f>
        <v>WA</v>
      </c>
      <c r="CO51" s="9" t="str">
        <f>if('raw 1'!CM50&lt;&gt;"x",if('raw 1'!CM50="OK",'raw 1'!JM50,'raw 1'!CM50),"")</f>
        <v>WA</v>
      </c>
      <c r="CP51" s="9" t="str">
        <f>if('raw 1'!CN50&lt;&gt;"x",if('raw 1'!CN50="OK",'raw 1'!JN50,'raw 1'!CN50),"")</f>
        <v>WA</v>
      </c>
      <c r="CQ51" s="9" t="str">
        <f>if('raw 1'!CO50&lt;&gt;"x",if('raw 1'!CO50="OK",'raw 1'!JO50,'raw 1'!CO50),"")</f>
        <v>WA</v>
      </c>
      <c r="CR51" s="9" t="str">
        <f>if('raw 1'!CP50&lt;&gt;"x",if('raw 1'!CP50="OK",'raw 1'!JP50,'raw 1'!CP50),"")</f>
        <v>WA</v>
      </c>
      <c r="CS51" s="9">
        <f>if('raw 1'!CQ50&lt;&gt;"x",if('raw 1'!CQ50="OK",'raw 1'!JQ50,'raw 1'!CQ50),"")</f>
        <v>1</v>
      </c>
      <c r="CT51" s="9">
        <f>if('raw 1'!CR50&lt;&gt;"x",if('raw 1'!CR50="OK",'raw 1'!JR50,'raw 1'!CR50),"")</f>
        <v>1</v>
      </c>
      <c r="CU51" s="9" t="str">
        <f>if('raw 1'!CS50&lt;&gt;"x",if('raw 1'!CS50="OK",'raw 1'!JS50,'raw 1'!CS50),"")</f>
        <v/>
      </c>
      <c r="CV51" s="9" t="str">
        <f>if('raw 1'!CT50&lt;&gt;"x",if('raw 1'!CT50="OK",'raw 1'!JT50,'raw 1'!CT50),"")</f>
        <v>-</v>
      </c>
      <c r="CW51" s="9" t="str">
        <f>if('raw 1'!CU50&lt;&gt;"x",if('raw 1'!CU50="OK",'raw 1'!JU50,'raw 1'!CU50),"")</f>
        <v>-</v>
      </c>
      <c r="CX51" s="9" t="str">
        <f>if('raw 1'!CV50&lt;&gt;"x",if('raw 1'!CV50="OK",'raw 1'!JV50,'raw 1'!CV50),"")</f>
        <v>-</v>
      </c>
      <c r="CY51" s="9" t="str">
        <f>if('raw 1'!CW50&lt;&gt;"x",if('raw 1'!CW50="OK",'raw 1'!JW50,'raw 1'!CW50),"")</f>
        <v>-</v>
      </c>
      <c r="CZ51" s="9" t="str">
        <f>if('raw 1'!CX50&lt;&gt;"x",if('raw 1'!CX50="OK",'raw 1'!JX50,'raw 1'!CX50),"")</f>
        <v>-</v>
      </c>
      <c r="DA51" s="9" t="str">
        <f>if('raw 1'!CY50&lt;&gt;"x",if('raw 1'!CY50="OK",'raw 1'!JY50,'raw 1'!CY50),"")</f>
        <v>-</v>
      </c>
      <c r="DB51" s="9" t="str">
        <f>if('raw 1'!CZ50&lt;&gt;"x",if('raw 1'!CZ50="OK",'raw 1'!JZ50,'raw 1'!CZ50),"")</f>
        <v>-</v>
      </c>
      <c r="DC51" s="9" t="str">
        <f>if('raw 1'!DA50&lt;&gt;"x",if('raw 1'!DA50="OK",'raw 1'!KA50,'raw 1'!DA50),"")</f>
        <v>-</v>
      </c>
      <c r="DD51" s="9" t="str">
        <f>if('raw 1'!DB50&lt;&gt;"x",if('raw 1'!DB50="OK",'raw 1'!KB50,'raw 1'!DB50),"")</f>
        <v>-</v>
      </c>
      <c r="DE51" s="9" t="str">
        <f>if('raw 1'!DC50&lt;&gt;"x",if('raw 1'!DC50="OK",'raw 1'!KC50,'raw 1'!DC50),"")</f>
        <v>-</v>
      </c>
      <c r="DF51" s="9" t="str">
        <f>if('raw 1'!DD50&lt;&gt;"x",if('raw 1'!DD50="OK",'raw 1'!KD50,'raw 1'!DD50),"")</f>
        <v>-</v>
      </c>
      <c r="DG51" s="9" t="str">
        <f>if('raw 1'!DE50&lt;&gt;"x",if('raw 1'!DE50="OK",'raw 1'!KE50,'raw 1'!DE50),"")</f>
        <v>-</v>
      </c>
      <c r="DH51" s="9" t="str">
        <f>if('raw 1'!DF50&lt;&gt;"x",if('raw 1'!DF50="OK",'raw 1'!KF50,'raw 1'!DF50),"")</f>
        <v>-</v>
      </c>
      <c r="DI51" s="9" t="str">
        <f>if('raw 1'!DG50&lt;&gt;"x",if('raw 1'!DG50="OK",'raw 1'!KG50,'raw 1'!DG50),"")</f>
        <v>-</v>
      </c>
      <c r="DJ51" s="9" t="str">
        <f>if('raw 1'!DH50&lt;&gt;"x",if('raw 1'!DH50="OK",'raw 1'!KH50,'raw 1'!DH50),"")</f>
        <v>-</v>
      </c>
      <c r="DK51" s="9" t="str">
        <f>if('raw 1'!DI50&lt;&gt;"x",if('raw 1'!DI50="OK",'raw 1'!KI50,'raw 1'!DI50),"")</f>
        <v>-</v>
      </c>
      <c r="DL51" s="9" t="str">
        <f>if('raw 1'!DJ50&lt;&gt;"x",if('raw 1'!DJ50="OK",'raw 1'!KJ50,'raw 1'!DJ50),"")</f>
        <v>-</v>
      </c>
      <c r="DM51" s="9" t="str">
        <f>if('raw 1'!DK50&lt;&gt;"x",if('raw 1'!DK50="OK",'raw 1'!KK50,'raw 1'!DK50),"")</f>
        <v>-</v>
      </c>
      <c r="DN51" s="9" t="str">
        <f>if('raw 1'!DL50&lt;&gt;"x",if('raw 1'!DL50="OK",'raw 1'!KL50,'raw 1'!DL50),"")</f>
        <v>-</v>
      </c>
      <c r="DO51" s="9" t="str">
        <f>if('raw 1'!DM50&lt;&gt;"x",if('raw 1'!DM50="OK",'raw 1'!KM50,'raw 1'!DM50),"")</f>
        <v>-</v>
      </c>
      <c r="DP51" s="9" t="str">
        <f>if('raw 1'!DN50&lt;&gt;"x",if('raw 1'!DN50="OK",'raw 1'!KN50,'raw 1'!DN50),"")</f>
        <v>-</v>
      </c>
      <c r="DQ51" s="9" t="str">
        <f>if('raw 1'!DO50&lt;&gt;"x",if('raw 1'!DO50="OK",'raw 1'!KO50,'raw 1'!DO50),"")</f>
        <v>-</v>
      </c>
      <c r="DR51" s="9" t="str">
        <f>if('raw 1'!DP50&lt;&gt;"x",if('raw 1'!DP50="OK",'raw 1'!KP50,'raw 1'!DP50),"")</f>
        <v>-</v>
      </c>
      <c r="DS51" s="9" t="str">
        <f>if('raw 1'!DQ50&lt;&gt;"x",if('raw 1'!DQ50="OK",'raw 1'!KQ50,'raw 1'!DQ50),"")</f>
        <v>-</v>
      </c>
      <c r="DT51" s="9" t="str">
        <f>if('raw 1'!DR50&lt;&gt;"x",if('raw 1'!DR50="OK",'raw 1'!KR50,'raw 1'!DR50),"")</f>
        <v>-</v>
      </c>
      <c r="DU51" s="9" t="str">
        <f>if('raw 1'!DS50&lt;&gt;"x",if('raw 1'!DS50="OK",'raw 1'!KS50,'raw 1'!DS50),"")</f>
        <v>-</v>
      </c>
      <c r="DV51" s="9" t="str">
        <f>if('raw 1'!DT50&lt;&gt;"x",if('raw 1'!DT50="OK",'raw 1'!KT50,'raw 1'!DT50),"")</f>
        <v>-</v>
      </c>
      <c r="DW51" s="9" t="str">
        <f>if('raw 1'!DU50&lt;&gt;"x",if('raw 1'!DU50="OK",'raw 1'!KU50,'raw 1'!DU50),"")</f>
        <v>-</v>
      </c>
      <c r="DX51" s="9" t="str">
        <f>if('raw 1'!DV50&lt;&gt;"x",if('raw 1'!DV50="OK",'raw 1'!KV50,'raw 1'!DV50),"")</f>
        <v>-</v>
      </c>
      <c r="DY51" s="9" t="str">
        <f>if('raw 1'!DW50&lt;&gt;"x",if('raw 1'!DW50="OK",'raw 1'!KW50,'raw 1'!DW50),"")</f>
        <v>-</v>
      </c>
      <c r="DZ51" s="9" t="str">
        <f>if('raw 1'!DX50&lt;&gt;"x",if('raw 1'!DX50="OK",'raw 1'!KX50,'raw 1'!DX50),"")</f>
        <v>-</v>
      </c>
      <c r="EA51" s="9" t="str">
        <f>if('raw 1'!DY50&lt;&gt;"x",if('raw 1'!DY50="OK",'raw 1'!KY50,'raw 1'!DY50),"")</f>
        <v>-</v>
      </c>
      <c r="EB51" s="9" t="str">
        <f>if('raw 1'!DZ50&lt;&gt;"x",if('raw 1'!DZ50="OK",'raw 1'!KZ50,'raw 1'!DZ50),"")</f>
        <v/>
      </c>
      <c r="EC51" s="9" t="str">
        <f>if('raw 1'!EA50&lt;&gt;"x",if('raw 1'!EA50="OK",'raw 1'!LA50,'raw 1'!EA50),"")</f>
        <v>-</v>
      </c>
      <c r="ED51" s="9" t="str">
        <f>if('raw 1'!EB50&lt;&gt;"x",if('raw 1'!EB50="OK",'raw 1'!LB50,'raw 1'!EB50),"")</f>
        <v>-</v>
      </c>
      <c r="EE51" s="9" t="str">
        <f>if('raw 1'!EC50&lt;&gt;"x",if('raw 1'!EC50="OK",'raw 1'!LC50,'raw 1'!EC50),"")</f>
        <v>-</v>
      </c>
      <c r="EF51" s="9" t="str">
        <f>if('raw 1'!ED50&lt;&gt;"x",if('raw 1'!ED50="OK",'raw 1'!LD50,'raw 1'!ED50),"")</f>
        <v>-</v>
      </c>
      <c r="EG51" s="9" t="str">
        <f>if('raw 1'!EE50&lt;&gt;"x",if('raw 1'!EE50="OK",'raw 1'!LE50,'raw 1'!EE50),"")</f>
        <v>-</v>
      </c>
      <c r="EH51" s="9" t="str">
        <f>if('raw 1'!EF50&lt;&gt;"x",if('raw 1'!EF50="OK",'raw 1'!LF50,'raw 1'!EF50),"")</f>
        <v>-</v>
      </c>
      <c r="EI51" s="9" t="str">
        <f>if('raw 1'!EG50&lt;&gt;"x",if('raw 1'!EG50="OK",'raw 1'!LG50,'raw 1'!EG50),"")</f>
        <v>-</v>
      </c>
      <c r="EJ51" s="9" t="str">
        <f>if('raw 1'!EH50&lt;&gt;"x",if('raw 1'!EH50="OK",'raw 1'!LH50,'raw 1'!EH50),"")</f>
        <v>-</v>
      </c>
      <c r="EK51" s="9" t="str">
        <f>if('raw 1'!EI50&lt;&gt;"x",if('raw 1'!EI50="OK",'raw 1'!LI50,'raw 1'!EI50),"")</f>
        <v>-</v>
      </c>
      <c r="EL51" s="9" t="str">
        <f>if('raw 1'!EJ50&lt;&gt;"x",if('raw 1'!EJ50="OK",'raw 1'!LJ50,'raw 1'!EJ50),"")</f>
        <v>-</v>
      </c>
      <c r="EM51" s="9" t="str">
        <f>if('raw 1'!EK50&lt;&gt;"x",if('raw 1'!EK50="OK",'raw 1'!LK50,'raw 1'!EK50),"")</f>
        <v>-</v>
      </c>
      <c r="EN51" s="9" t="str">
        <f>if('raw 1'!EL50&lt;&gt;"x",if('raw 1'!EL50="OK",'raw 1'!LL50,'raw 1'!EL50),"")</f>
        <v>-</v>
      </c>
      <c r="EO51" s="9" t="str">
        <f>if('raw 1'!EM50&lt;&gt;"x",if('raw 1'!EM50="OK",'raw 1'!LM50,'raw 1'!EM50),"")</f>
        <v>-</v>
      </c>
      <c r="EP51" s="9" t="str">
        <f>if('raw 1'!EN50&lt;&gt;"x",if('raw 1'!EN50="OK",'raw 1'!LN50,'raw 1'!EN50),"")</f>
        <v>-</v>
      </c>
      <c r="EQ51" s="9" t="str">
        <f>if('raw 1'!EO50&lt;&gt;"x",if('raw 1'!EO50="OK",'raw 1'!LO50,'raw 1'!EO50),"")</f>
        <v>-</v>
      </c>
      <c r="ER51" s="9" t="str">
        <f>if('raw 1'!EP50&lt;&gt;"x",if('raw 1'!EP50="OK",'raw 1'!LP50,'raw 1'!EP50),"")</f>
        <v>-</v>
      </c>
      <c r="ES51" s="9" t="str">
        <f>if('raw 1'!EQ50&lt;&gt;"x",if('raw 1'!EQ50="OK",'raw 1'!LQ50,'raw 1'!EQ50),"")</f>
        <v/>
      </c>
      <c r="ET51" s="9" t="str">
        <f>if('raw 1'!ER50&lt;&gt;"x",if('raw 1'!ER50="OK",'raw 1'!LR50,'raw 1'!ER50),"")</f>
        <v>-</v>
      </c>
      <c r="EU51" s="9" t="str">
        <f>if('raw 1'!ES50&lt;&gt;"x",if('raw 1'!ES50="OK",'raw 1'!LS50,'raw 1'!ES50),"")</f>
        <v>-</v>
      </c>
      <c r="EV51" s="9" t="str">
        <f>if('raw 1'!ET50&lt;&gt;"x",if('raw 1'!ET50="OK",'raw 1'!LT50,'raw 1'!ET50),"")</f>
        <v>-</v>
      </c>
      <c r="EW51" s="9" t="str">
        <f>if('raw 1'!EU50&lt;&gt;"x",if('raw 1'!EU50="OK",'raw 1'!LU50,'raw 1'!EU50),"")</f>
        <v>-</v>
      </c>
      <c r="EX51" s="9" t="str">
        <f>if('raw 1'!EV50&lt;&gt;"x",if('raw 1'!EV50="OK",'raw 1'!LV50,'raw 1'!EV50),"")</f>
        <v>-</v>
      </c>
      <c r="EY51" s="9" t="str">
        <f>if('raw 1'!EW50&lt;&gt;"x",if('raw 1'!EW50="OK",'raw 1'!LW50,'raw 1'!EW50),"")</f>
        <v>-</v>
      </c>
      <c r="EZ51" s="9" t="str">
        <f>if('raw 1'!EX50&lt;&gt;"x",if('raw 1'!EX50="OK",'raw 1'!LX50,'raw 1'!EX50),"")</f>
        <v>-</v>
      </c>
      <c r="FA51" s="9" t="str">
        <f>if('raw 1'!EY50&lt;&gt;"x",if('raw 1'!EY50="OK",'raw 1'!LY50,'raw 1'!EY50),"")</f>
        <v>-</v>
      </c>
      <c r="FB51" s="9" t="str">
        <f>if('raw 1'!EZ50&lt;&gt;"x",if('raw 1'!EZ50="OK",'raw 1'!LZ50,'raw 1'!EZ50),"")</f>
        <v>-</v>
      </c>
      <c r="FC51" s="9" t="str">
        <f>if('raw 1'!FA50&lt;&gt;"x",if('raw 1'!FA50="OK",'raw 1'!MA50,'raw 1'!FA50),"")</f>
        <v>-</v>
      </c>
      <c r="FD51" s="9" t="str">
        <f>if('raw 1'!FB50&lt;&gt;"x",if('raw 1'!FB50="OK",'raw 1'!MB50,'raw 1'!FB50),"")</f>
        <v>-</v>
      </c>
      <c r="FE51" s="9" t="str">
        <f>if('raw 1'!FC50&lt;&gt;"x",if('raw 1'!FC50="OK",'raw 1'!MC50,'raw 1'!FC50),"")</f>
        <v>-</v>
      </c>
      <c r="FF51" s="9" t="str">
        <f>if('raw 1'!FD50&lt;&gt;"x",if('raw 1'!FD50="OK",'raw 1'!MD50,'raw 1'!FD50),"")</f>
        <v>-</v>
      </c>
      <c r="FG51" s="9" t="str">
        <f>if('raw 1'!FE50&lt;&gt;"x",if('raw 1'!FE50="OK",'raw 1'!ME50,'raw 1'!FE50),"")</f>
        <v>-</v>
      </c>
      <c r="FH51" s="9" t="str">
        <f>if('raw 1'!FF50&lt;&gt;"x",if('raw 1'!FF50="OK",'raw 1'!MF50,'raw 1'!FF50),"")</f>
        <v>-</v>
      </c>
      <c r="FI51" s="9" t="str">
        <f>if('raw 1'!FG50&lt;&gt;"x",if('raw 1'!FG50="OK",'raw 1'!MG50,'raw 1'!FG50),"")</f>
        <v>-</v>
      </c>
      <c r="FJ51" s="9" t="str">
        <f>if('raw 1'!FH50&lt;&gt;"x",if('raw 1'!FH50="OK",'raw 1'!MH50,'raw 1'!FH50),"")</f>
        <v>-</v>
      </c>
      <c r="FK51" s="9" t="str">
        <f>if('raw 1'!FI50&lt;&gt;"x",if('raw 1'!FI50="OK",'raw 1'!MI50,'raw 1'!FI50),"")</f>
        <v>-</v>
      </c>
      <c r="FL51" s="9" t="str">
        <f>if('raw 1'!FJ50&lt;&gt;"x",if('raw 1'!FJ50="OK",'raw 1'!MJ50,'raw 1'!FJ50),"")</f>
        <v>-</v>
      </c>
      <c r="FM51" s="9" t="str">
        <f>if('raw 1'!FK50&lt;&gt;"x",if('raw 1'!FK50="OK",'raw 1'!MK50,'raw 1'!FK50),"")</f>
        <v>-</v>
      </c>
      <c r="FN51" s="9" t="str">
        <f>if('raw 1'!FL50&lt;&gt;"x",if('raw 1'!FL50="OK",'raw 1'!ML50,'raw 1'!FL50),"")</f>
        <v>-</v>
      </c>
      <c r="FO51" s="9" t="str">
        <f>if('raw 1'!FM50&lt;&gt;"x",if('raw 1'!FM50="OK",'raw 1'!MM50,'raw 1'!FM50),"")</f>
        <v>-</v>
      </c>
      <c r="FP51" s="9" t="str">
        <f>if('raw 1'!FN50&lt;&gt;"x",if('raw 1'!FN50="OK",'raw 1'!MN50,'raw 1'!FN50),"")</f>
        <v>-</v>
      </c>
      <c r="FQ51" s="9" t="str">
        <f>if('raw 1'!FO50&lt;&gt;"x",if('raw 1'!FO50="OK",'raw 1'!MO50,'raw 1'!FO50),"")</f>
        <v>-</v>
      </c>
      <c r="FR51" s="9" t="str">
        <f>if('raw 1'!FP50&lt;&gt;"x",if('raw 1'!FP50="OK",'raw 1'!MP50,'raw 1'!FP50),"")</f>
        <v>-</v>
      </c>
      <c r="FS51" s="9" t="str">
        <f>if('raw 1'!FQ50&lt;&gt;"x",if('raw 1'!FQ50="OK",'raw 1'!MQ50,'raw 1'!FQ50),"")</f>
        <v>-</v>
      </c>
      <c r="FT51" s="9" t="str">
        <f>if('raw 1'!FR50&lt;&gt;"x",if('raw 1'!FR50="OK",'raw 1'!MR50,'raw 1'!FR50),"")</f>
        <v>-</v>
      </c>
      <c r="FU51" s="9" t="str">
        <f>if('raw 1'!FS50&lt;&gt;"x",if('raw 1'!FS50="OK",'raw 1'!MS50,'raw 1'!FS50),"")</f>
        <v>-</v>
      </c>
      <c r="FV51" s="9" t="str">
        <f>if('raw 1'!FT50&lt;&gt;"x",if('raw 1'!FT50="OK",'raw 1'!MT50,'raw 1'!FT50),"")</f>
        <v/>
      </c>
      <c r="FW51" s="9" t="str">
        <f>if('raw 1'!FU50&lt;&gt;"x",if('raw 1'!FU50="OK",'raw 1'!MU50,'raw 1'!FU50),"")</f>
        <v>-</v>
      </c>
      <c r="FX51" s="9" t="str">
        <f>if('raw 1'!FV50&lt;&gt;"x",if('raw 1'!FV50="OK",'raw 1'!MV50,'raw 1'!FV50),"")</f>
        <v>-</v>
      </c>
      <c r="FY51" s="9" t="str">
        <f>if('raw 1'!FW50&lt;&gt;"x",if('raw 1'!FW50="OK",'raw 1'!MW50,'raw 1'!FW50),"")</f>
        <v>-</v>
      </c>
      <c r="FZ51" s="9" t="str">
        <f>if('raw 1'!FX50&lt;&gt;"x",if('raw 1'!FX50="OK",'raw 1'!MX50,'raw 1'!FX50),"")</f>
        <v>-</v>
      </c>
      <c r="GA51" s="9" t="str">
        <f>if('raw 1'!FY50&lt;&gt;"x",if('raw 1'!FY50="OK",'raw 1'!MY50,'raw 1'!FY50),"")</f>
        <v>-</v>
      </c>
      <c r="GB51" s="9" t="str">
        <f>if('raw 1'!FZ50&lt;&gt;"x",if('raw 1'!FZ50="OK",'raw 1'!MZ50,'raw 1'!FZ50),"")</f>
        <v>-</v>
      </c>
      <c r="GC51" s="9" t="str">
        <f>if('raw 1'!GA50&lt;&gt;"x",if('raw 1'!GA50="OK",'raw 1'!NA50,'raw 1'!GA50),"")</f>
        <v>-</v>
      </c>
      <c r="GD51" s="9" t="str">
        <f>if('raw 1'!GB50&lt;&gt;"x",if('raw 1'!GB50="OK",'raw 1'!NB50,'raw 1'!GB50),"")</f>
        <v>-</v>
      </c>
      <c r="GE51" s="9" t="str">
        <f>if('raw 1'!GC50&lt;&gt;"x",if('raw 1'!GC50="OK",'raw 1'!NC50,'raw 1'!GC50),"")</f>
        <v>-</v>
      </c>
      <c r="GF51" s="9" t="str">
        <f>if('raw 1'!GD50&lt;&gt;"x",if('raw 1'!GD50="OK",'raw 1'!ND50,'raw 1'!GD50),"")</f>
        <v>-</v>
      </c>
      <c r="GG51" s="9" t="str">
        <f>if('raw 1'!GE50&lt;&gt;"x",if('raw 1'!GE50="OK",'raw 1'!NE50,'raw 1'!GE50),"")</f>
        <v>-</v>
      </c>
      <c r="GH51" s="9" t="str">
        <f>if('raw 1'!GF50&lt;&gt;"x",if('raw 1'!GF50="OK",'raw 1'!NF50,'raw 1'!GF50),"")</f>
        <v>-</v>
      </c>
      <c r="GI51" s="9" t="str">
        <f>if('raw 1'!GG50&lt;&gt;"x",if('raw 1'!GG50="OK",'raw 1'!NG50,'raw 1'!GG50),"")</f>
        <v>-</v>
      </c>
      <c r="GJ51" s="9" t="str">
        <f>if('raw 1'!GH50&lt;&gt;"x",if('raw 1'!GH50="OK",'raw 1'!NH50,'raw 1'!GH50),"")</f>
        <v>-</v>
      </c>
      <c r="GK51" s="9" t="str">
        <f>if('raw 1'!GI50&lt;&gt;"x",if('raw 1'!GI50="OK",'raw 1'!NI50,'raw 1'!GI50),"")</f>
        <v>-</v>
      </c>
      <c r="GL51" s="9" t="str">
        <f>if('raw 1'!GJ50&lt;&gt;"x",if('raw 1'!GJ50="OK",'raw 1'!NJ50,'raw 1'!GJ50),"")</f>
        <v>-</v>
      </c>
      <c r="GM51" s="9" t="str">
        <f>if('raw 1'!GK50&lt;&gt;"x",if('raw 1'!GK50="OK",'raw 1'!NK50,'raw 1'!GK50),"")</f>
        <v>-</v>
      </c>
      <c r="GN51" s="9" t="str">
        <f>if('raw 1'!GL50&lt;&gt;"x",if('raw 1'!GL50="OK",'raw 1'!NL50,'raw 1'!GL50),"")</f>
        <v>-</v>
      </c>
      <c r="GO51" s="9" t="str">
        <f>if('raw 1'!GM50&lt;&gt;"x",if('raw 1'!GM50="OK",'raw 1'!NM50,'raw 1'!GM50),"")</f>
        <v>-</v>
      </c>
      <c r="GP51" s="9" t="str">
        <f>if('raw 1'!GN50&lt;&gt;"x",if('raw 1'!GN50="OK",'raw 1'!NN50,'raw 1'!GN50),"")</f>
        <v>-</v>
      </c>
      <c r="GQ51" s="9" t="str">
        <f>if('raw 1'!GO50&lt;&gt;"x",if('raw 1'!GO50="OK",'raw 1'!NO50,'raw 1'!GO50),"")</f>
        <v>-</v>
      </c>
      <c r="GR51" s="9" t="str">
        <f>if('raw 1'!GP50&lt;&gt;"x",if('raw 1'!GP50="OK",'raw 1'!NP50,'raw 1'!GP50),"")</f>
        <v>-</v>
      </c>
      <c r="GS51" s="9" t="str">
        <f>if('raw 1'!GQ50&lt;&gt;"x",if('raw 1'!GQ50="OK",'raw 1'!NQ50,'raw 1'!GQ50),"")</f>
        <v>-</v>
      </c>
      <c r="GT51" s="9" t="str">
        <f>if('raw 1'!GR50&lt;&gt;"x",if('raw 1'!GR50="OK",'raw 1'!NR50,'raw 1'!GR50),"")</f>
        <v>-</v>
      </c>
      <c r="GU51" s="9" t="str">
        <f>if('raw 1'!GS50&lt;&gt;"x",if('raw 1'!GS50="OK",'raw 1'!NS50,'raw 1'!GS50),"")</f>
        <v/>
      </c>
    </row>
    <row r="52">
      <c r="A52" s="5"/>
      <c r="B52" s="5"/>
      <c r="C52" s="5" t="str">
        <f>if(B52="d","diskv. iz ciklusa",if(B52="d1","diskv. iz kruga",if($E52="ODOBREN",(if(countif(H:H,"="&amp;H52)=1,countif(H:H,"&gt;"&amp;H52)+1,concatenate(countif(H:H,"&gt;"&amp;H52)+1," - ",countif(H:H,"&gt;="&amp;H52)))),empty)))</f>
        <v>46 - 58</v>
      </c>
      <c r="D52" s="6" t="str">
        <f>'raw 1'!B51</f>
        <v>Petar_Veliki</v>
      </c>
      <c r="E52" s="6" t="str">
        <f>'raw 1'!F51</f>
        <v>ODOBREN</v>
      </c>
      <c r="F52" s="6" t="str">
        <f>if($E52="ODOBREN",'raw 1'!C51,"")</f>
        <v>Petar</v>
      </c>
      <c r="G52" s="6" t="str">
        <f>if($E52="ODOBREN",'raw 1'!D51,"")</f>
        <v>Vukotić</v>
      </c>
      <c r="H52" s="7">
        <f>if($E52="ODOBREN",I52,empty)</f>
        <v>112</v>
      </c>
      <c r="I52" s="7">
        <f>if(B52&lt;&gt;"d",IF(M52 = "A", SUM(R52:T52), SUM(O52:Q52)),empty)</f>
        <v>112</v>
      </c>
      <c r="J52" s="6" t="str">
        <f>if($E52="ODOBREN",'raw 1'!G51,"")</f>
        <v>Stari grad</v>
      </c>
      <c r="K52" s="6" t="str">
        <f>if($E52="ODOBREN",'raw 1'!H51,"")</f>
        <v>Matematička gimnazija</v>
      </c>
      <c r="L52" s="6" t="str">
        <f>if($E52="ODOBREN",'raw 1'!I51,"")</f>
        <v>I</v>
      </c>
      <c r="M52" s="6" t="str">
        <f>if($E52="ODOBREN",'raw 1'!J51,"")</f>
        <v>B</v>
      </c>
      <c r="N52" s="6" t="str">
        <f>if($E52="ODOBREN",'raw 1'!K52,"")</f>
        <v/>
      </c>
      <c r="O52" s="8">
        <f>'raw 1'!M51</f>
        <v>100</v>
      </c>
      <c r="P52" s="9">
        <f>'raw 1'!N51</f>
        <v>12</v>
      </c>
      <c r="Q52" s="9" t="str">
        <f>'raw 1'!O51</f>
        <v>-</v>
      </c>
      <c r="R52" s="9" t="str">
        <f>'raw 1'!P51</f>
        <v>-</v>
      </c>
      <c r="S52" s="9" t="str">
        <f>'raw 1'!Q51</f>
        <v>-</v>
      </c>
      <c r="T52" s="9" t="str">
        <f>'raw 1'!R51</f>
        <v>-</v>
      </c>
      <c r="U52" s="9" t="str">
        <f>if('raw 1'!S51&lt;&gt;"x",if('raw 1'!S51="OK",'raw 1'!GS51,'raw 1'!S51),"")</f>
        <v/>
      </c>
      <c r="V52" s="9" t="str">
        <f>if('raw 1'!T51&lt;&gt;"x",if('raw 1'!T51="OK",'raw 1'!GT51,'raw 1'!T51),"")</f>
        <v/>
      </c>
      <c r="W52" s="9">
        <f>if('raw 1'!U51&lt;&gt;"x",if('raw 1'!U51="OK",'raw 1'!GU51,'raw 1'!U51),"")</f>
        <v>1</v>
      </c>
      <c r="X52" s="9">
        <f>if('raw 1'!V51&lt;&gt;"x",if('raw 1'!V51="OK",'raw 1'!GV51,'raw 1'!V51),"")</f>
        <v>1</v>
      </c>
      <c r="Y52" s="9">
        <f>if('raw 1'!W51&lt;&gt;"x",if('raw 1'!W51="OK",'raw 1'!GW51,'raw 1'!W51),"")</f>
        <v>1</v>
      </c>
      <c r="Z52" s="9">
        <f>if('raw 1'!X51&lt;&gt;"x",if('raw 1'!X51="OK",'raw 1'!GX51,'raw 1'!X51),"")</f>
        <v>1</v>
      </c>
      <c r="AA52" s="9">
        <f>if('raw 1'!Y51&lt;&gt;"x",if('raw 1'!Y51="OK",'raw 1'!GY51,'raw 1'!Y51),"")</f>
        <v>1</v>
      </c>
      <c r="AB52" s="9">
        <f>if('raw 1'!Z51&lt;&gt;"x",if('raw 1'!Z51="OK",'raw 1'!GZ51,'raw 1'!Z51),"")</f>
        <v>1</v>
      </c>
      <c r="AC52" s="9">
        <f>if('raw 1'!AA51&lt;&gt;"x",if('raw 1'!AA51="OK",'raw 1'!HA51,'raw 1'!AA51),"")</f>
        <v>1</v>
      </c>
      <c r="AD52" s="9">
        <f>if('raw 1'!AB51&lt;&gt;"x",if('raw 1'!AB51="OK",'raw 1'!HB51,'raw 1'!AB51),"")</f>
        <v>1</v>
      </c>
      <c r="AE52" s="9">
        <f>if('raw 1'!AC51&lt;&gt;"x",if('raw 1'!AC51="OK",'raw 1'!HC51,'raw 1'!AC51),"")</f>
        <v>1</v>
      </c>
      <c r="AF52" s="9">
        <f>if('raw 1'!AD51&lt;&gt;"x",if('raw 1'!AD51="OK",'raw 1'!HD51,'raw 1'!AD51),"")</f>
        <v>1</v>
      </c>
      <c r="AG52" s="9">
        <f>if('raw 1'!AE51&lt;&gt;"x",if('raw 1'!AE51="OK",'raw 1'!HE51,'raw 1'!AE51),"")</f>
        <v>1</v>
      </c>
      <c r="AH52" s="9">
        <f>if('raw 1'!AF51&lt;&gt;"x",if('raw 1'!AF51="OK",'raw 1'!HF51,'raw 1'!AF51),"")</f>
        <v>1</v>
      </c>
      <c r="AI52" s="9">
        <f>if('raw 1'!AG51&lt;&gt;"x",if('raw 1'!AG51="OK",'raw 1'!HG51,'raw 1'!AG51),"")</f>
        <v>1</v>
      </c>
      <c r="AJ52" s="9">
        <f>if('raw 1'!AH51&lt;&gt;"x",if('raw 1'!AH51="OK",'raw 1'!HH51,'raw 1'!AH51),"")</f>
        <v>1</v>
      </c>
      <c r="AK52" s="9">
        <f>if('raw 1'!AI51&lt;&gt;"x",if('raw 1'!AI51="OK",'raw 1'!HI51,'raw 1'!AI51),"")</f>
        <v>1</v>
      </c>
      <c r="AL52" s="9">
        <f>if('raw 1'!AJ51&lt;&gt;"x",if('raw 1'!AJ51="OK",'raw 1'!HJ51,'raw 1'!AJ51),"")</f>
        <v>1</v>
      </c>
      <c r="AM52" s="9">
        <f>if('raw 1'!AK51&lt;&gt;"x",if('raw 1'!AK51="OK",'raw 1'!HK51,'raw 1'!AK51),"")</f>
        <v>1</v>
      </c>
      <c r="AN52" s="9">
        <f>if('raw 1'!AL51&lt;&gt;"x",if('raw 1'!AL51="OK",'raw 1'!HL51,'raw 1'!AL51),"")</f>
        <v>1</v>
      </c>
      <c r="AO52" s="9">
        <f>if('raw 1'!AM51&lt;&gt;"x",if('raw 1'!AM51="OK",'raw 1'!HM51,'raw 1'!AM51),"")</f>
        <v>1</v>
      </c>
      <c r="AP52" s="9">
        <f>if('raw 1'!AN51&lt;&gt;"x",if('raw 1'!AN51="OK",'raw 1'!HN51,'raw 1'!AN51),"")</f>
        <v>1</v>
      </c>
      <c r="AQ52" s="9">
        <f>if('raw 1'!AO51&lt;&gt;"x",if('raw 1'!AO51="OK",'raw 1'!HO51,'raw 1'!AO51),"")</f>
        <v>1</v>
      </c>
      <c r="AR52" s="9">
        <f>if('raw 1'!AP51&lt;&gt;"x",if('raw 1'!AP51="OK",'raw 1'!HP51,'raw 1'!AP51),"")</f>
        <v>1</v>
      </c>
      <c r="AS52" s="9">
        <f>if('raw 1'!AQ51&lt;&gt;"x",if('raw 1'!AQ51="OK",'raw 1'!HQ51,'raw 1'!AQ51),"")</f>
        <v>1</v>
      </c>
      <c r="AT52" s="9">
        <f>if('raw 1'!AR51&lt;&gt;"x",if('raw 1'!AR51="OK",'raw 1'!HR51,'raw 1'!AR51),"")</f>
        <v>1</v>
      </c>
      <c r="AU52" s="9">
        <f>if('raw 1'!AS51&lt;&gt;"x",if('raw 1'!AS51="OK",'raw 1'!HS51,'raw 1'!AS51),"")</f>
        <v>1</v>
      </c>
      <c r="AV52" s="9">
        <f>if('raw 1'!AT51&lt;&gt;"x",if('raw 1'!AT51="OK",'raw 1'!HT51,'raw 1'!AT51),"")</f>
        <v>1</v>
      </c>
      <c r="AW52" s="9">
        <f>if('raw 1'!AU51&lt;&gt;"x",if('raw 1'!AU51="OK",'raw 1'!HU51,'raw 1'!AU51),"")</f>
        <v>1</v>
      </c>
      <c r="AX52" s="9">
        <f>if('raw 1'!AV51&lt;&gt;"x",if('raw 1'!AV51="OK",'raw 1'!HV51,'raw 1'!AV51),"")</f>
        <v>1</v>
      </c>
      <c r="AY52" s="9">
        <f>if('raw 1'!AW51&lt;&gt;"x",if('raw 1'!AW51="OK",'raw 1'!HW51,'raw 1'!AW51),"")</f>
        <v>1</v>
      </c>
      <c r="AZ52" s="9">
        <f>if('raw 1'!AX51&lt;&gt;"x",if('raw 1'!AX51="OK",'raw 1'!HX51,'raw 1'!AX51),"")</f>
        <v>1</v>
      </c>
      <c r="BA52" s="9">
        <f>if('raw 1'!AY51&lt;&gt;"x",if('raw 1'!AY51="OK",'raw 1'!HY51,'raw 1'!AY51),"")</f>
        <v>1</v>
      </c>
      <c r="BB52" s="9">
        <f>if('raw 1'!AZ51&lt;&gt;"x",if('raw 1'!AZ51="OK",'raw 1'!HZ51,'raw 1'!AZ51),"")</f>
        <v>1</v>
      </c>
      <c r="BC52" s="9">
        <f>if('raw 1'!BA51&lt;&gt;"x",if('raw 1'!BA51="OK",'raw 1'!IA51,'raw 1'!BA51),"")</f>
        <v>1</v>
      </c>
      <c r="BD52" s="9">
        <f>if('raw 1'!BB51&lt;&gt;"x",if('raw 1'!BB51="OK",'raw 1'!IB51,'raw 1'!BB51),"")</f>
        <v>1</v>
      </c>
      <c r="BE52" s="9">
        <f>if('raw 1'!BC51&lt;&gt;"x",if('raw 1'!BC51="OK",'raw 1'!IC51,'raw 1'!BC51),"")</f>
        <v>1</v>
      </c>
      <c r="BF52" s="9">
        <f>if('raw 1'!BD51&lt;&gt;"x",if('raw 1'!BD51="OK",'raw 1'!ID51,'raw 1'!BD51),"")</f>
        <v>1</v>
      </c>
      <c r="BG52" s="9">
        <f>if('raw 1'!BE51&lt;&gt;"x",if('raw 1'!BE51="OK",'raw 1'!IE51,'raw 1'!BE51),"")</f>
        <v>1</v>
      </c>
      <c r="BH52" s="9">
        <f>if('raw 1'!BF51&lt;&gt;"x",if('raw 1'!BF51="OK",'raw 1'!IF51,'raw 1'!BF51),"")</f>
        <v>1</v>
      </c>
      <c r="BI52" s="9">
        <f>if('raw 1'!BG51&lt;&gt;"x",if('raw 1'!BG51="OK",'raw 1'!IG51,'raw 1'!BG51),"")</f>
        <v>1</v>
      </c>
      <c r="BJ52" s="9">
        <f>if('raw 1'!BH51&lt;&gt;"x",if('raw 1'!BH51="OK",'raw 1'!IH51,'raw 1'!BH51),"")</f>
        <v>1</v>
      </c>
      <c r="BK52" s="9">
        <f>if('raw 1'!BI51&lt;&gt;"x",if('raw 1'!BI51="OK",'raw 1'!II51,'raw 1'!BI51),"")</f>
        <v>1</v>
      </c>
      <c r="BL52" s="9">
        <f>if('raw 1'!BJ51&lt;&gt;"x",if('raw 1'!BJ51="OK",'raw 1'!IJ51,'raw 1'!BJ51),"")</f>
        <v>1</v>
      </c>
      <c r="BM52" s="9" t="str">
        <f>if('raw 1'!BK51&lt;&gt;"x",if('raw 1'!BK51="OK",'raw 1'!IK51,'raw 1'!BK51),"")</f>
        <v/>
      </c>
      <c r="BN52" s="9">
        <f>if('raw 1'!BL51&lt;&gt;"x",if('raw 1'!BL51="OK",'raw 1'!IL51,'raw 1'!BL51),"")</f>
        <v>1</v>
      </c>
      <c r="BO52" s="9">
        <f>if('raw 1'!BM51&lt;&gt;"x",if('raw 1'!BM51="OK",'raw 1'!IM51,'raw 1'!BM51),"")</f>
        <v>1</v>
      </c>
      <c r="BP52" s="9" t="str">
        <f>if('raw 1'!BN51&lt;&gt;"x",if('raw 1'!BN51="OK",'raw 1'!IN51,'raw 1'!BN51),"")</f>
        <v>WA</v>
      </c>
      <c r="BQ52" s="9">
        <f>if('raw 1'!BO51&lt;&gt;"x",if('raw 1'!BO51="OK",'raw 1'!IO51,'raw 1'!BO51),"")</f>
        <v>1</v>
      </c>
      <c r="BR52" s="9" t="str">
        <f>if('raw 1'!BP51&lt;&gt;"x",if('raw 1'!BP51="OK",'raw 1'!IP51,'raw 1'!BP51),"")</f>
        <v>WA</v>
      </c>
      <c r="BS52" s="9">
        <f>if('raw 1'!BQ51&lt;&gt;"x",if('raw 1'!BQ51="OK",'raw 1'!IQ51,'raw 1'!BQ51),"")</f>
        <v>1</v>
      </c>
      <c r="BT52" s="9" t="str">
        <f>if('raw 1'!BR51&lt;&gt;"x",if('raw 1'!BR51="OK",'raw 1'!IR51,'raw 1'!BR51),"")</f>
        <v>WA</v>
      </c>
      <c r="BU52" s="9">
        <f>if('raw 1'!BS51&lt;&gt;"x",if('raw 1'!BS51="OK",'raw 1'!IS51,'raw 1'!BS51),"")</f>
        <v>1</v>
      </c>
      <c r="BV52" s="9">
        <f>if('raw 1'!BT51&lt;&gt;"x",if('raw 1'!BT51="OK",'raw 1'!IT51,'raw 1'!BT51),"")</f>
        <v>1</v>
      </c>
      <c r="BW52" s="9">
        <f>if('raw 1'!BU51&lt;&gt;"x",if('raw 1'!BU51="OK",'raw 1'!IU51,'raw 1'!BU51),"")</f>
        <v>1</v>
      </c>
      <c r="BX52" s="9">
        <f>if('raw 1'!BV51&lt;&gt;"x",if('raw 1'!BV51="OK",'raw 1'!IV51,'raw 1'!BV51),"")</f>
        <v>1</v>
      </c>
      <c r="BY52" s="9">
        <f>if('raw 1'!BW51&lt;&gt;"x",if('raw 1'!BW51="OK",'raw 1'!IW51,'raw 1'!BW51),"")</f>
        <v>1</v>
      </c>
      <c r="BZ52" s="9">
        <f>if('raw 1'!BX51&lt;&gt;"x",if('raw 1'!BX51="OK",'raw 1'!IX51,'raw 1'!BX51),"")</f>
        <v>1</v>
      </c>
      <c r="CA52" s="9">
        <f>if('raw 1'!BY51&lt;&gt;"x",if('raw 1'!BY51="OK",'raw 1'!IY51,'raw 1'!BY51),"")</f>
        <v>1</v>
      </c>
      <c r="CB52" s="9" t="str">
        <f>if('raw 1'!BZ51&lt;&gt;"x",if('raw 1'!BZ51="OK",'raw 1'!IZ51,'raw 1'!BZ51),"")</f>
        <v>WA</v>
      </c>
      <c r="CC52" s="9" t="str">
        <f>if('raw 1'!CA51&lt;&gt;"x",if('raw 1'!CA51="OK",'raw 1'!JA51,'raw 1'!CA51),"")</f>
        <v>WA</v>
      </c>
      <c r="CD52" s="9" t="str">
        <f>if('raw 1'!CB51&lt;&gt;"x",if('raw 1'!CB51="OK",'raw 1'!JB51,'raw 1'!CB51),"")</f>
        <v>WA</v>
      </c>
      <c r="CE52" s="9" t="str">
        <f>if('raw 1'!CC51&lt;&gt;"x",if('raw 1'!CC51="OK",'raw 1'!JC51,'raw 1'!CC51),"")</f>
        <v>WA</v>
      </c>
      <c r="CF52" s="9" t="str">
        <f>if('raw 1'!CD51&lt;&gt;"x",if('raw 1'!CD51="OK",'raw 1'!JD51,'raw 1'!CD51),"")</f>
        <v>WA</v>
      </c>
      <c r="CG52" s="9" t="str">
        <f>if('raw 1'!CE51&lt;&gt;"x",if('raw 1'!CE51="OK",'raw 1'!JE51,'raw 1'!CE51),"")</f>
        <v>WA</v>
      </c>
      <c r="CH52" s="9" t="str">
        <f>if('raw 1'!CF51&lt;&gt;"x",if('raw 1'!CF51="OK",'raw 1'!JF51,'raw 1'!CF51),"")</f>
        <v>WA</v>
      </c>
      <c r="CI52" s="9" t="str">
        <f>if('raw 1'!CG51&lt;&gt;"x",if('raw 1'!CG51="OK",'raw 1'!JG51,'raw 1'!CG51),"")</f>
        <v>WA</v>
      </c>
      <c r="CJ52" s="9" t="str">
        <f>if('raw 1'!CH51&lt;&gt;"x",if('raw 1'!CH51="OK",'raw 1'!JH51,'raw 1'!CH51),"")</f>
        <v>WA</v>
      </c>
      <c r="CK52" s="9" t="str">
        <f>if('raw 1'!CI51&lt;&gt;"x",if('raw 1'!CI51="OK",'raw 1'!JI51,'raw 1'!CI51),"")</f>
        <v>WA</v>
      </c>
      <c r="CL52" s="9" t="str">
        <f>if('raw 1'!CJ51&lt;&gt;"x",if('raw 1'!CJ51="OK",'raw 1'!JJ51,'raw 1'!CJ51),"")</f>
        <v>WA</v>
      </c>
      <c r="CM52" s="9" t="str">
        <f>if('raw 1'!CK51&lt;&gt;"x",if('raw 1'!CK51="OK",'raw 1'!JK51,'raw 1'!CK51),"")</f>
        <v>WA</v>
      </c>
      <c r="CN52" s="9" t="str">
        <f>if('raw 1'!CL51&lt;&gt;"x",if('raw 1'!CL51="OK",'raw 1'!JL51,'raw 1'!CL51),"")</f>
        <v>WA</v>
      </c>
      <c r="CO52" s="9" t="str">
        <f>if('raw 1'!CM51&lt;&gt;"x",if('raw 1'!CM51="OK",'raw 1'!JM51,'raw 1'!CM51),"")</f>
        <v>WA</v>
      </c>
      <c r="CP52" s="9" t="str">
        <f>if('raw 1'!CN51&lt;&gt;"x",if('raw 1'!CN51="OK",'raw 1'!JN51,'raw 1'!CN51),"")</f>
        <v>WA</v>
      </c>
      <c r="CQ52" s="9" t="str">
        <f>if('raw 1'!CO51&lt;&gt;"x",if('raw 1'!CO51="OK",'raw 1'!JO51,'raw 1'!CO51),"")</f>
        <v>WA</v>
      </c>
      <c r="CR52" s="9" t="str">
        <f>if('raw 1'!CP51&lt;&gt;"x",if('raw 1'!CP51="OK",'raw 1'!JP51,'raw 1'!CP51),"")</f>
        <v>WA</v>
      </c>
      <c r="CS52" s="9">
        <f>if('raw 1'!CQ51&lt;&gt;"x",if('raw 1'!CQ51="OK",'raw 1'!JQ51,'raw 1'!CQ51),"")</f>
        <v>1</v>
      </c>
      <c r="CT52" s="9" t="str">
        <f>if('raw 1'!CR51&lt;&gt;"x",if('raw 1'!CR51="OK",'raw 1'!JR51,'raw 1'!CR51),"")</f>
        <v>WA</v>
      </c>
      <c r="CU52" s="9" t="str">
        <f>if('raw 1'!CS51&lt;&gt;"x",if('raw 1'!CS51="OK",'raw 1'!JS51,'raw 1'!CS51),"")</f>
        <v/>
      </c>
      <c r="CV52" s="9" t="str">
        <f>if('raw 1'!CT51&lt;&gt;"x",if('raw 1'!CT51="OK",'raw 1'!JT51,'raw 1'!CT51),"")</f>
        <v>-</v>
      </c>
      <c r="CW52" s="9" t="str">
        <f>if('raw 1'!CU51&lt;&gt;"x",if('raw 1'!CU51="OK",'raw 1'!JU51,'raw 1'!CU51),"")</f>
        <v>-</v>
      </c>
      <c r="CX52" s="9" t="str">
        <f>if('raw 1'!CV51&lt;&gt;"x",if('raw 1'!CV51="OK",'raw 1'!JV51,'raw 1'!CV51),"")</f>
        <v>-</v>
      </c>
      <c r="CY52" s="9" t="str">
        <f>if('raw 1'!CW51&lt;&gt;"x",if('raw 1'!CW51="OK",'raw 1'!JW51,'raw 1'!CW51),"")</f>
        <v>-</v>
      </c>
      <c r="CZ52" s="9" t="str">
        <f>if('raw 1'!CX51&lt;&gt;"x",if('raw 1'!CX51="OK",'raw 1'!JX51,'raw 1'!CX51),"")</f>
        <v>-</v>
      </c>
      <c r="DA52" s="9" t="str">
        <f>if('raw 1'!CY51&lt;&gt;"x",if('raw 1'!CY51="OK",'raw 1'!JY51,'raw 1'!CY51),"")</f>
        <v>-</v>
      </c>
      <c r="DB52" s="9" t="str">
        <f>if('raw 1'!CZ51&lt;&gt;"x",if('raw 1'!CZ51="OK",'raw 1'!JZ51,'raw 1'!CZ51),"")</f>
        <v>-</v>
      </c>
      <c r="DC52" s="9" t="str">
        <f>if('raw 1'!DA51&lt;&gt;"x",if('raw 1'!DA51="OK",'raw 1'!KA51,'raw 1'!DA51),"")</f>
        <v>-</v>
      </c>
      <c r="DD52" s="9" t="str">
        <f>if('raw 1'!DB51&lt;&gt;"x",if('raw 1'!DB51="OK",'raw 1'!KB51,'raw 1'!DB51),"")</f>
        <v>-</v>
      </c>
      <c r="DE52" s="9" t="str">
        <f>if('raw 1'!DC51&lt;&gt;"x",if('raw 1'!DC51="OK",'raw 1'!KC51,'raw 1'!DC51),"")</f>
        <v>-</v>
      </c>
      <c r="DF52" s="9" t="str">
        <f>if('raw 1'!DD51&lt;&gt;"x",if('raw 1'!DD51="OK",'raw 1'!KD51,'raw 1'!DD51),"")</f>
        <v>-</v>
      </c>
      <c r="DG52" s="9" t="str">
        <f>if('raw 1'!DE51&lt;&gt;"x",if('raw 1'!DE51="OK",'raw 1'!KE51,'raw 1'!DE51),"")</f>
        <v>-</v>
      </c>
      <c r="DH52" s="9" t="str">
        <f>if('raw 1'!DF51&lt;&gt;"x",if('raw 1'!DF51="OK",'raw 1'!KF51,'raw 1'!DF51),"")</f>
        <v>-</v>
      </c>
      <c r="DI52" s="9" t="str">
        <f>if('raw 1'!DG51&lt;&gt;"x",if('raw 1'!DG51="OK",'raw 1'!KG51,'raw 1'!DG51),"")</f>
        <v>-</v>
      </c>
      <c r="DJ52" s="9" t="str">
        <f>if('raw 1'!DH51&lt;&gt;"x",if('raw 1'!DH51="OK",'raw 1'!KH51,'raw 1'!DH51),"")</f>
        <v>-</v>
      </c>
      <c r="DK52" s="9" t="str">
        <f>if('raw 1'!DI51&lt;&gt;"x",if('raw 1'!DI51="OK",'raw 1'!KI51,'raw 1'!DI51),"")</f>
        <v>-</v>
      </c>
      <c r="DL52" s="9" t="str">
        <f>if('raw 1'!DJ51&lt;&gt;"x",if('raw 1'!DJ51="OK",'raw 1'!KJ51,'raw 1'!DJ51),"")</f>
        <v>-</v>
      </c>
      <c r="DM52" s="9" t="str">
        <f>if('raw 1'!DK51&lt;&gt;"x",if('raw 1'!DK51="OK",'raw 1'!KK51,'raw 1'!DK51),"")</f>
        <v>-</v>
      </c>
      <c r="DN52" s="9" t="str">
        <f>if('raw 1'!DL51&lt;&gt;"x",if('raw 1'!DL51="OK",'raw 1'!KL51,'raw 1'!DL51),"")</f>
        <v>-</v>
      </c>
      <c r="DO52" s="9" t="str">
        <f>if('raw 1'!DM51&lt;&gt;"x",if('raw 1'!DM51="OK",'raw 1'!KM51,'raw 1'!DM51),"")</f>
        <v>-</v>
      </c>
      <c r="DP52" s="9" t="str">
        <f>if('raw 1'!DN51&lt;&gt;"x",if('raw 1'!DN51="OK",'raw 1'!KN51,'raw 1'!DN51),"")</f>
        <v>-</v>
      </c>
      <c r="DQ52" s="9" t="str">
        <f>if('raw 1'!DO51&lt;&gt;"x",if('raw 1'!DO51="OK",'raw 1'!KO51,'raw 1'!DO51),"")</f>
        <v>-</v>
      </c>
      <c r="DR52" s="9" t="str">
        <f>if('raw 1'!DP51&lt;&gt;"x",if('raw 1'!DP51="OK",'raw 1'!KP51,'raw 1'!DP51),"")</f>
        <v>-</v>
      </c>
      <c r="DS52" s="9" t="str">
        <f>if('raw 1'!DQ51&lt;&gt;"x",if('raw 1'!DQ51="OK",'raw 1'!KQ51,'raw 1'!DQ51),"")</f>
        <v>-</v>
      </c>
      <c r="DT52" s="9" t="str">
        <f>if('raw 1'!DR51&lt;&gt;"x",if('raw 1'!DR51="OK",'raw 1'!KR51,'raw 1'!DR51),"")</f>
        <v>-</v>
      </c>
      <c r="DU52" s="9" t="str">
        <f>if('raw 1'!DS51&lt;&gt;"x",if('raw 1'!DS51="OK",'raw 1'!KS51,'raw 1'!DS51),"")</f>
        <v>-</v>
      </c>
      <c r="DV52" s="9" t="str">
        <f>if('raw 1'!DT51&lt;&gt;"x",if('raw 1'!DT51="OK",'raw 1'!KT51,'raw 1'!DT51),"")</f>
        <v>-</v>
      </c>
      <c r="DW52" s="9" t="str">
        <f>if('raw 1'!DU51&lt;&gt;"x",if('raw 1'!DU51="OK",'raw 1'!KU51,'raw 1'!DU51),"")</f>
        <v>-</v>
      </c>
      <c r="DX52" s="9" t="str">
        <f>if('raw 1'!DV51&lt;&gt;"x",if('raw 1'!DV51="OK",'raw 1'!KV51,'raw 1'!DV51),"")</f>
        <v>-</v>
      </c>
      <c r="DY52" s="9" t="str">
        <f>if('raw 1'!DW51&lt;&gt;"x",if('raw 1'!DW51="OK",'raw 1'!KW51,'raw 1'!DW51),"")</f>
        <v>-</v>
      </c>
      <c r="DZ52" s="9" t="str">
        <f>if('raw 1'!DX51&lt;&gt;"x",if('raw 1'!DX51="OK",'raw 1'!KX51,'raw 1'!DX51),"")</f>
        <v>-</v>
      </c>
      <c r="EA52" s="9" t="str">
        <f>if('raw 1'!DY51&lt;&gt;"x",if('raw 1'!DY51="OK",'raw 1'!KY51,'raw 1'!DY51),"")</f>
        <v>-</v>
      </c>
      <c r="EB52" s="9" t="str">
        <f>if('raw 1'!DZ51&lt;&gt;"x",if('raw 1'!DZ51="OK",'raw 1'!KZ51,'raw 1'!DZ51),"")</f>
        <v/>
      </c>
      <c r="EC52" s="9" t="str">
        <f>if('raw 1'!EA51&lt;&gt;"x",if('raw 1'!EA51="OK",'raw 1'!LA51,'raw 1'!EA51),"")</f>
        <v>-</v>
      </c>
      <c r="ED52" s="9" t="str">
        <f>if('raw 1'!EB51&lt;&gt;"x",if('raw 1'!EB51="OK",'raw 1'!LB51,'raw 1'!EB51),"")</f>
        <v>-</v>
      </c>
      <c r="EE52" s="9" t="str">
        <f>if('raw 1'!EC51&lt;&gt;"x",if('raw 1'!EC51="OK",'raw 1'!LC51,'raw 1'!EC51),"")</f>
        <v>-</v>
      </c>
      <c r="EF52" s="9" t="str">
        <f>if('raw 1'!ED51&lt;&gt;"x",if('raw 1'!ED51="OK",'raw 1'!LD51,'raw 1'!ED51),"")</f>
        <v>-</v>
      </c>
      <c r="EG52" s="9" t="str">
        <f>if('raw 1'!EE51&lt;&gt;"x",if('raw 1'!EE51="OK",'raw 1'!LE51,'raw 1'!EE51),"")</f>
        <v>-</v>
      </c>
      <c r="EH52" s="9" t="str">
        <f>if('raw 1'!EF51&lt;&gt;"x",if('raw 1'!EF51="OK",'raw 1'!LF51,'raw 1'!EF51),"")</f>
        <v>-</v>
      </c>
      <c r="EI52" s="9" t="str">
        <f>if('raw 1'!EG51&lt;&gt;"x",if('raw 1'!EG51="OK",'raw 1'!LG51,'raw 1'!EG51),"")</f>
        <v>-</v>
      </c>
      <c r="EJ52" s="9" t="str">
        <f>if('raw 1'!EH51&lt;&gt;"x",if('raw 1'!EH51="OK",'raw 1'!LH51,'raw 1'!EH51),"")</f>
        <v>-</v>
      </c>
      <c r="EK52" s="9" t="str">
        <f>if('raw 1'!EI51&lt;&gt;"x",if('raw 1'!EI51="OK",'raw 1'!LI51,'raw 1'!EI51),"")</f>
        <v>-</v>
      </c>
      <c r="EL52" s="9" t="str">
        <f>if('raw 1'!EJ51&lt;&gt;"x",if('raw 1'!EJ51="OK",'raw 1'!LJ51,'raw 1'!EJ51),"")</f>
        <v>-</v>
      </c>
      <c r="EM52" s="9" t="str">
        <f>if('raw 1'!EK51&lt;&gt;"x",if('raw 1'!EK51="OK",'raw 1'!LK51,'raw 1'!EK51),"")</f>
        <v>-</v>
      </c>
      <c r="EN52" s="9" t="str">
        <f>if('raw 1'!EL51&lt;&gt;"x",if('raw 1'!EL51="OK",'raw 1'!LL51,'raw 1'!EL51),"")</f>
        <v>-</v>
      </c>
      <c r="EO52" s="9" t="str">
        <f>if('raw 1'!EM51&lt;&gt;"x",if('raw 1'!EM51="OK",'raw 1'!LM51,'raw 1'!EM51),"")</f>
        <v>-</v>
      </c>
      <c r="EP52" s="9" t="str">
        <f>if('raw 1'!EN51&lt;&gt;"x",if('raw 1'!EN51="OK",'raw 1'!LN51,'raw 1'!EN51),"")</f>
        <v>-</v>
      </c>
      <c r="EQ52" s="9" t="str">
        <f>if('raw 1'!EO51&lt;&gt;"x",if('raw 1'!EO51="OK",'raw 1'!LO51,'raw 1'!EO51),"")</f>
        <v>-</v>
      </c>
      <c r="ER52" s="9" t="str">
        <f>if('raw 1'!EP51&lt;&gt;"x",if('raw 1'!EP51="OK",'raw 1'!LP51,'raw 1'!EP51),"")</f>
        <v>-</v>
      </c>
      <c r="ES52" s="9" t="str">
        <f>if('raw 1'!EQ51&lt;&gt;"x",if('raw 1'!EQ51="OK",'raw 1'!LQ51,'raw 1'!EQ51),"")</f>
        <v/>
      </c>
      <c r="ET52" s="9" t="str">
        <f>if('raw 1'!ER51&lt;&gt;"x",if('raw 1'!ER51="OK",'raw 1'!LR51,'raw 1'!ER51),"")</f>
        <v>-</v>
      </c>
      <c r="EU52" s="9" t="str">
        <f>if('raw 1'!ES51&lt;&gt;"x",if('raw 1'!ES51="OK",'raw 1'!LS51,'raw 1'!ES51),"")</f>
        <v>-</v>
      </c>
      <c r="EV52" s="9" t="str">
        <f>if('raw 1'!ET51&lt;&gt;"x",if('raw 1'!ET51="OK",'raw 1'!LT51,'raw 1'!ET51),"")</f>
        <v>-</v>
      </c>
      <c r="EW52" s="9" t="str">
        <f>if('raw 1'!EU51&lt;&gt;"x",if('raw 1'!EU51="OK",'raw 1'!LU51,'raw 1'!EU51),"")</f>
        <v>-</v>
      </c>
      <c r="EX52" s="9" t="str">
        <f>if('raw 1'!EV51&lt;&gt;"x",if('raw 1'!EV51="OK",'raw 1'!LV51,'raw 1'!EV51),"")</f>
        <v>-</v>
      </c>
      <c r="EY52" s="9" t="str">
        <f>if('raw 1'!EW51&lt;&gt;"x",if('raw 1'!EW51="OK",'raw 1'!LW51,'raw 1'!EW51),"")</f>
        <v>-</v>
      </c>
      <c r="EZ52" s="9" t="str">
        <f>if('raw 1'!EX51&lt;&gt;"x",if('raw 1'!EX51="OK",'raw 1'!LX51,'raw 1'!EX51),"")</f>
        <v>-</v>
      </c>
      <c r="FA52" s="9" t="str">
        <f>if('raw 1'!EY51&lt;&gt;"x",if('raw 1'!EY51="OK",'raw 1'!LY51,'raw 1'!EY51),"")</f>
        <v>-</v>
      </c>
      <c r="FB52" s="9" t="str">
        <f>if('raw 1'!EZ51&lt;&gt;"x",if('raw 1'!EZ51="OK",'raw 1'!LZ51,'raw 1'!EZ51),"")</f>
        <v>-</v>
      </c>
      <c r="FC52" s="9" t="str">
        <f>if('raw 1'!FA51&lt;&gt;"x",if('raw 1'!FA51="OK",'raw 1'!MA51,'raw 1'!FA51),"")</f>
        <v>-</v>
      </c>
      <c r="FD52" s="9" t="str">
        <f>if('raw 1'!FB51&lt;&gt;"x",if('raw 1'!FB51="OK",'raw 1'!MB51,'raw 1'!FB51),"")</f>
        <v>-</v>
      </c>
      <c r="FE52" s="9" t="str">
        <f>if('raw 1'!FC51&lt;&gt;"x",if('raw 1'!FC51="OK",'raw 1'!MC51,'raw 1'!FC51),"")</f>
        <v>-</v>
      </c>
      <c r="FF52" s="9" t="str">
        <f>if('raw 1'!FD51&lt;&gt;"x",if('raw 1'!FD51="OK",'raw 1'!MD51,'raw 1'!FD51),"")</f>
        <v>-</v>
      </c>
      <c r="FG52" s="9" t="str">
        <f>if('raw 1'!FE51&lt;&gt;"x",if('raw 1'!FE51="OK",'raw 1'!ME51,'raw 1'!FE51),"")</f>
        <v>-</v>
      </c>
      <c r="FH52" s="9" t="str">
        <f>if('raw 1'!FF51&lt;&gt;"x",if('raw 1'!FF51="OK",'raw 1'!MF51,'raw 1'!FF51),"")</f>
        <v>-</v>
      </c>
      <c r="FI52" s="9" t="str">
        <f>if('raw 1'!FG51&lt;&gt;"x",if('raw 1'!FG51="OK",'raw 1'!MG51,'raw 1'!FG51),"")</f>
        <v>-</v>
      </c>
      <c r="FJ52" s="9" t="str">
        <f>if('raw 1'!FH51&lt;&gt;"x",if('raw 1'!FH51="OK",'raw 1'!MH51,'raw 1'!FH51),"")</f>
        <v>-</v>
      </c>
      <c r="FK52" s="9" t="str">
        <f>if('raw 1'!FI51&lt;&gt;"x",if('raw 1'!FI51="OK",'raw 1'!MI51,'raw 1'!FI51),"")</f>
        <v>-</v>
      </c>
      <c r="FL52" s="9" t="str">
        <f>if('raw 1'!FJ51&lt;&gt;"x",if('raw 1'!FJ51="OK",'raw 1'!MJ51,'raw 1'!FJ51),"")</f>
        <v>-</v>
      </c>
      <c r="FM52" s="9" t="str">
        <f>if('raw 1'!FK51&lt;&gt;"x",if('raw 1'!FK51="OK",'raw 1'!MK51,'raw 1'!FK51),"")</f>
        <v>-</v>
      </c>
      <c r="FN52" s="9" t="str">
        <f>if('raw 1'!FL51&lt;&gt;"x",if('raw 1'!FL51="OK",'raw 1'!ML51,'raw 1'!FL51),"")</f>
        <v>-</v>
      </c>
      <c r="FO52" s="9" t="str">
        <f>if('raw 1'!FM51&lt;&gt;"x",if('raw 1'!FM51="OK",'raw 1'!MM51,'raw 1'!FM51),"")</f>
        <v>-</v>
      </c>
      <c r="FP52" s="9" t="str">
        <f>if('raw 1'!FN51&lt;&gt;"x",if('raw 1'!FN51="OK",'raw 1'!MN51,'raw 1'!FN51),"")</f>
        <v>-</v>
      </c>
      <c r="FQ52" s="9" t="str">
        <f>if('raw 1'!FO51&lt;&gt;"x",if('raw 1'!FO51="OK",'raw 1'!MO51,'raw 1'!FO51),"")</f>
        <v>-</v>
      </c>
      <c r="FR52" s="9" t="str">
        <f>if('raw 1'!FP51&lt;&gt;"x",if('raw 1'!FP51="OK",'raw 1'!MP51,'raw 1'!FP51),"")</f>
        <v>-</v>
      </c>
      <c r="FS52" s="9" t="str">
        <f>if('raw 1'!FQ51&lt;&gt;"x",if('raw 1'!FQ51="OK",'raw 1'!MQ51,'raw 1'!FQ51),"")</f>
        <v>-</v>
      </c>
      <c r="FT52" s="9" t="str">
        <f>if('raw 1'!FR51&lt;&gt;"x",if('raw 1'!FR51="OK",'raw 1'!MR51,'raw 1'!FR51),"")</f>
        <v>-</v>
      </c>
      <c r="FU52" s="9" t="str">
        <f>if('raw 1'!FS51&lt;&gt;"x",if('raw 1'!FS51="OK",'raw 1'!MS51,'raw 1'!FS51),"")</f>
        <v>-</v>
      </c>
      <c r="FV52" s="9" t="str">
        <f>if('raw 1'!FT51&lt;&gt;"x",if('raw 1'!FT51="OK",'raw 1'!MT51,'raw 1'!FT51),"")</f>
        <v/>
      </c>
      <c r="FW52" s="9" t="str">
        <f>if('raw 1'!FU51&lt;&gt;"x",if('raw 1'!FU51="OK",'raw 1'!MU51,'raw 1'!FU51),"")</f>
        <v>-</v>
      </c>
      <c r="FX52" s="9" t="str">
        <f>if('raw 1'!FV51&lt;&gt;"x",if('raw 1'!FV51="OK",'raw 1'!MV51,'raw 1'!FV51),"")</f>
        <v>-</v>
      </c>
      <c r="FY52" s="9" t="str">
        <f>if('raw 1'!FW51&lt;&gt;"x",if('raw 1'!FW51="OK",'raw 1'!MW51,'raw 1'!FW51),"")</f>
        <v>-</v>
      </c>
      <c r="FZ52" s="9" t="str">
        <f>if('raw 1'!FX51&lt;&gt;"x",if('raw 1'!FX51="OK",'raw 1'!MX51,'raw 1'!FX51),"")</f>
        <v>-</v>
      </c>
      <c r="GA52" s="9" t="str">
        <f>if('raw 1'!FY51&lt;&gt;"x",if('raw 1'!FY51="OK",'raw 1'!MY51,'raw 1'!FY51),"")</f>
        <v>-</v>
      </c>
      <c r="GB52" s="9" t="str">
        <f>if('raw 1'!FZ51&lt;&gt;"x",if('raw 1'!FZ51="OK",'raw 1'!MZ51,'raw 1'!FZ51),"")</f>
        <v>-</v>
      </c>
      <c r="GC52" s="9" t="str">
        <f>if('raw 1'!GA51&lt;&gt;"x",if('raw 1'!GA51="OK",'raw 1'!NA51,'raw 1'!GA51),"")</f>
        <v>-</v>
      </c>
      <c r="GD52" s="9" t="str">
        <f>if('raw 1'!GB51&lt;&gt;"x",if('raw 1'!GB51="OK",'raw 1'!NB51,'raw 1'!GB51),"")</f>
        <v>-</v>
      </c>
      <c r="GE52" s="9" t="str">
        <f>if('raw 1'!GC51&lt;&gt;"x",if('raw 1'!GC51="OK",'raw 1'!NC51,'raw 1'!GC51),"")</f>
        <v>-</v>
      </c>
      <c r="GF52" s="9" t="str">
        <f>if('raw 1'!GD51&lt;&gt;"x",if('raw 1'!GD51="OK",'raw 1'!ND51,'raw 1'!GD51),"")</f>
        <v>-</v>
      </c>
      <c r="GG52" s="9" t="str">
        <f>if('raw 1'!GE51&lt;&gt;"x",if('raw 1'!GE51="OK",'raw 1'!NE51,'raw 1'!GE51),"")</f>
        <v>-</v>
      </c>
      <c r="GH52" s="9" t="str">
        <f>if('raw 1'!GF51&lt;&gt;"x",if('raw 1'!GF51="OK",'raw 1'!NF51,'raw 1'!GF51),"")</f>
        <v>-</v>
      </c>
      <c r="GI52" s="9" t="str">
        <f>if('raw 1'!GG51&lt;&gt;"x",if('raw 1'!GG51="OK",'raw 1'!NG51,'raw 1'!GG51),"")</f>
        <v>-</v>
      </c>
      <c r="GJ52" s="9" t="str">
        <f>if('raw 1'!GH51&lt;&gt;"x",if('raw 1'!GH51="OK",'raw 1'!NH51,'raw 1'!GH51),"")</f>
        <v>-</v>
      </c>
      <c r="GK52" s="9" t="str">
        <f>if('raw 1'!GI51&lt;&gt;"x",if('raw 1'!GI51="OK",'raw 1'!NI51,'raw 1'!GI51),"")</f>
        <v>-</v>
      </c>
      <c r="GL52" s="9" t="str">
        <f>if('raw 1'!GJ51&lt;&gt;"x",if('raw 1'!GJ51="OK",'raw 1'!NJ51,'raw 1'!GJ51),"")</f>
        <v>-</v>
      </c>
      <c r="GM52" s="9" t="str">
        <f>if('raw 1'!GK51&lt;&gt;"x",if('raw 1'!GK51="OK",'raw 1'!NK51,'raw 1'!GK51),"")</f>
        <v>-</v>
      </c>
      <c r="GN52" s="9" t="str">
        <f>if('raw 1'!GL51&lt;&gt;"x",if('raw 1'!GL51="OK",'raw 1'!NL51,'raw 1'!GL51),"")</f>
        <v>-</v>
      </c>
      <c r="GO52" s="9" t="str">
        <f>if('raw 1'!GM51&lt;&gt;"x",if('raw 1'!GM51="OK",'raw 1'!NM51,'raw 1'!GM51),"")</f>
        <v>-</v>
      </c>
      <c r="GP52" s="9" t="str">
        <f>if('raw 1'!GN51&lt;&gt;"x",if('raw 1'!GN51="OK",'raw 1'!NN51,'raw 1'!GN51),"")</f>
        <v>-</v>
      </c>
      <c r="GQ52" s="9" t="str">
        <f>if('raw 1'!GO51&lt;&gt;"x",if('raw 1'!GO51="OK",'raw 1'!NO51,'raw 1'!GO51),"")</f>
        <v>-</v>
      </c>
      <c r="GR52" s="9" t="str">
        <f>if('raw 1'!GP51&lt;&gt;"x",if('raw 1'!GP51="OK",'raw 1'!NP51,'raw 1'!GP51),"")</f>
        <v>-</v>
      </c>
      <c r="GS52" s="9" t="str">
        <f>if('raw 1'!GQ51&lt;&gt;"x",if('raw 1'!GQ51="OK",'raw 1'!NQ51,'raw 1'!GQ51),"")</f>
        <v>-</v>
      </c>
      <c r="GT52" s="9" t="str">
        <f>if('raw 1'!GR51&lt;&gt;"x",if('raw 1'!GR51="OK",'raw 1'!NR51,'raw 1'!GR51),"")</f>
        <v>-</v>
      </c>
      <c r="GU52" s="9" t="str">
        <f>if('raw 1'!GS51&lt;&gt;"x",if('raw 1'!GS51="OK",'raw 1'!NS51,'raw 1'!GS51),"")</f>
        <v/>
      </c>
    </row>
    <row r="53">
      <c r="A53" s="5"/>
      <c r="B53" s="5"/>
      <c r="C53" s="5" t="str">
        <f>if(B53="d","diskv. iz ciklusa",if(B53="d1","diskv. iz kruga",if($E53="ODOBREN",(if(countif(H:H,"="&amp;H53)=1,countif(H:H,"&gt;"&amp;H53)+1,concatenate(countif(H:H,"&gt;"&amp;H53)+1," - ",countif(H:H,"&gt;="&amp;H53)))),empty)))</f>
        <v>46 - 58</v>
      </c>
      <c r="D53" s="6" t="str">
        <f>'raw 1'!B52</f>
        <v>dusantisma</v>
      </c>
      <c r="E53" s="6" t="str">
        <f>'raw 1'!F52</f>
        <v>ODOBREN</v>
      </c>
      <c r="F53" s="6" t="str">
        <f>if($E53="ODOBREN",'raw 1'!C52,"")</f>
        <v>Dušan</v>
      </c>
      <c r="G53" s="6" t="str">
        <f>if($E53="ODOBREN",'raw 1'!D52,"")</f>
        <v>Tišma</v>
      </c>
      <c r="H53" s="7">
        <f>if($E53="ODOBREN",I53,empty)</f>
        <v>112</v>
      </c>
      <c r="I53" s="7">
        <f>if(B53&lt;&gt;"d",IF(M53 = "A", SUM(R53:T53), SUM(O53:Q53)),empty)</f>
        <v>112</v>
      </c>
      <c r="J53" s="6" t="str">
        <f>if($E53="ODOBREN",'raw 1'!G52,"")</f>
        <v>Novi Beograd</v>
      </c>
      <c r="K53" s="6" t="str">
        <f>if($E53="ODOBREN",'raw 1'!H52,"")</f>
        <v>Deveta gimnazija Mihailo Petrović Alas</v>
      </c>
      <c r="L53" s="6" t="str">
        <f>if($E53="ODOBREN",'raw 1'!I52,"")</f>
        <v>IV</v>
      </c>
      <c r="M53" s="6" t="str">
        <f>if($E53="ODOBREN",'raw 1'!J52,"")</f>
        <v>B</v>
      </c>
      <c r="N53" s="6" t="str">
        <f>if($E53="ODOBREN",'raw 1'!K53,"")</f>
        <v>Biljana Stefanović</v>
      </c>
      <c r="O53" s="8">
        <f>'raw 1'!M52</f>
        <v>100</v>
      </c>
      <c r="P53" s="9">
        <f>'raw 1'!N52</f>
        <v>12</v>
      </c>
      <c r="Q53" s="9" t="str">
        <f>'raw 1'!O52</f>
        <v>-</v>
      </c>
      <c r="R53" s="9" t="str">
        <f>'raw 1'!P52</f>
        <v>-</v>
      </c>
      <c r="S53" s="9" t="str">
        <f>'raw 1'!Q52</f>
        <v>-</v>
      </c>
      <c r="T53" s="9" t="str">
        <f>'raw 1'!R52</f>
        <v>-</v>
      </c>
      <c r="U53" s="9" t="str">
        <f>if('raw 1'!S52&lt;&gt;"x",if('raw 1'!S52="OK",'raw 1'!GS52,'raw 1'!S52),"")</f>
        <v/>
      </c>
      <c r="V53" s="9" t="str">
        <f>if('raw 1'!T52&lt;&gt;"x",if('raw 1'!T52="OK",'raw 1'!GT52,'raw 1'!T52),"")</f>
        <v/>
      </c>
      <c r="W53" s="9">
        <f>if('raw 1'!U52&lt;&gt;"x",if('raw 1'!U52="OK",'raw 1'!GU52,'raw 1'!U52),"")</f>
        <v>1</v>
      </c>
      <c r="X53" s="9">
        <f>if('raw 1'!V52&lt;&gt;"x",if('raw 1'!V52="OK",'raw 1'!GV52,'raw 1'!V52),"")</f>
        <v>1</v>
      </c>
      <c r="Y53" s="9">
        <f>if('raw 1'!W52&lt;&gt;"x",if('raw 1'!W52="OK",'raw 1'!GW52,'raw 1'!W52),"")</f>
        <v>1</v>
      </c>
      <c r="Z53" s="9">
        <f>if('raw 1'!X52&lt;&gt;"x",if('raw 1'!X52="OK",'raw 1'!GX52,'raw 1'!X52),"")</f>
        <v>1</v>
      </c>
      <c r="AA53" s="9">
        <f>if('raw 1'!Y52&lt;&gt;"x",if('raw 1'!Y52="OK",'raw 1'!GY52,'raw 1'!Y52),"")</f>
        <v>1</v>
      </c>
      <c r="AB53" s="9">
        <f>if('raw 1'!Z52&lt;&gt;"x",if('raw 1'!Z52="OK",'raw 1'!GZ52,'raw 1'!Z52),"")</f>
        <v>1</v>
      </c>
      <c r="AC53" s="9">
        <f>if('raw 1'!AA52&lt;&gt;"x",if('raw 1'!AA52="OK",'raw 1'!HA52,'raw 1'!AA52),"")</f>
        <v>1</v>
      </c>
      <c r="AD53" s="9">
        <f>if('raw 1'!AB52&lt;&gt;"x",if('raw 1'!AB52="OK",'raw 1'!HB52,'raw 1'!AB52),"")</f>
        <v>1</v>
      </c>
      <c r="AE53" s="9">
        <f>if('raw 1'!AC52&lt;&gt;"x",if('raw 1'!AC52="OK",'raw 1'!HC52,'raw 1'!AC52),"")</f>
        <v>1</v>
      </c>
      <c r="AF53" s="9">
        <f>if('raw 1'!AD52&lt;&gt;"x",if('raw 1'!AD52="OK",'raw 1'!HD52,'raw 1'!AD52),"")</f>
        <v>1</v>
      </c>
      <c r="AG53" s="9">
        <f>if('raw 1'!AE52&lt;&gt;"x",if('raw 1'!AE52="OK",'raw 1'!HE52,'raw 1'!AE52),"")</f>
        <v>1</v>
      </c>
      <c r="AH53" s="9">
        <f>if('raw 1'!AF52&lt;&gt;"x",if('raw 1'!AF52="OK",'raw 1'!HF52,'raw 1'!AF52),"")</f>
        <v>1</v>
      </c>
      <c r="AI53" s="9">
        <f>if('raw 1'!AG52&lt;&gt;"x",if('raw 1'!AG52="OK",'raw 1'!HG52,'raw 1'!AG52),"")</f>
        <v>1</v>
      </c>
      <c r="AJ53" s="9">
        <f>if('raw 1'!AH52&lt;&gt;"x",if('raw 1'!AH52="OK",'raw 1'!HH52,'raw 1'!AH52),"")</f>
        <v>1</v>
      </c>
      <c r="AK53" s="9">
        <f>if('raw 1'!AI52&lt;&gt;"x",if('raw 1'!AI52="OK",'raw 1'!HI52,'raw 1'!AI52),"")</f>
        <v>1</v>
      </c>
      <c r="AL53" s="9">
        <f>if('raw 1'!AJ52&lt;&gt;"x",if('raw 1'!AJ52="OK",'raw 1'!HJ52,'raw 1'!AJ52),"")</f>
        <v>1</v>
      </c>
      <c r="AM53" s="9">
        <f>if('raw 1'!AK52&lt;&gt;"x",if('raw 1'!AK52="OK",'raw 1'!HK52,'raw 1'!AK52),"")</f>
        <v>1</v>
      </c>
      <c r="AN53" s="9">
        <f>if('raw 1'!AL52&lt;&gt;"x",if('raw 1'!AL52="OK",'raw 1'!HL52,'raw 1'!AL52),"")</f>
        <v>1</v>
      </c>
      <c r="AO53" s="9">
        <f>if('raw 1'!AM52&lt;&gt;"x",if('raw 1'!AM52="OK",'raw 1'!HM52,'raw 1'!AM52),"")</f>
        <v>1</v>
      </c>
      <c r="AP53" s="9">
        <f>if('raw 1'!AN52&lt;&gt;"x",if('raw 1'!AN52="OK",'raw 1'!HN52,'raw 1'!AN52),"")</f>
        <v>1</v>
      </c>
      <c r="AQ53" s="9">
        <f>if('raw 1'!AO52&lt;&gt;"x",if('raw 1'!AO52="OK",'raw 1'!HO52,'raw 1'!AO52),"")</f>
        <v>1</v>
      </c>
      <c r="AR53" s="9">
        <f>if('raw 1'!AP52&lt;&gt;"x",if('raw 1'!AP52="OK",'raw 1'!HP52,'raw 1'!AP52),"")</f>
        <v>1</v>
      </c>
      <c r="AS53" s="9">
        <f>if('raw 1'!AQ52&lt;&gt;"x",if('raw 1'!AQ52="OK",'raw 1'!HQ52,'raw 1'!AQ52),"")</f>
        <v>1</v>
      </c>
      <c r="AT53" s="9">
        <f>if('raw 1'!AR52&lt;&gt;"x",if('raw 1'!AR52="OK",'raw 1'!HR52,'raw 1'!AR52),"")</f>
        <v>1</v>
      </c>
      <c r="AU53" s="9">
        <f>if('raw 1'!AS52&lt;&gt;"x",if('raw 1'!AS52="OK",'raw 1'!HS52,'raw 1'!AS52),"")</f>
        <v>1</v>
      </c>
      <c r="AV53" s="9">
        <f>if('raw 1'!AT52&lt;&gt;"x",if('raw 1'!AT52="OK",'raw 1'!HT52,'raw 1'!AT52),"")</f>
        <v>1</v>
      </c>
      <c r="AW53" s="9">
        <f>if('raw 1'!AU52&lt;&gt;"x",if('raw 1'!AU52="OK",'raw 1'!HU52,'raw 1'!AU52),"")</f>
        <v>1</v>
      </c>
      <c r="AX53" s="9">
        <f>if('raw 1'!AV52&lt;&gt;"x",if('raw 1'!AV52="OK",'raw 1'!HV52,'raw 1'!AV52),"")</f>
        <v>1</v>
      </c>
      <c r="AY53" s="9">
        <f>if('raw 1'!AW52&lt;&gt;"x",if('raw 1'!AW52="OK",'raw 1'!HW52,'raw 1'!AW52),"")</f>
        <v>1</v>
      </c>
      <c r="AZ53" s="9">
        <f>if('raw 1'!AX52&lt;&gt;"x",if('raw 1'!AX52="OK",'raw 1'!HX52,'raw 1'!AX52),"")</f>
        <v>1</v>
      </c>
      <c r="BA53" s="9">
        <f>if('raw 1'!AY52&lt;&gt;"x",if('raw 1'!AY52="OK",'raw 1'!HY52,'raw 1'!AY52),"")</f>
        <v>1</v>
      </c>
      <c r="BB53" s="9">
        <f>if('raw 1'!AZ52&lt;&gt;"x",if('raw 1'!AZ52="OK",'raw 1'!HZ52,'raw 1'!AZ52),"")</f>
        <v>1</v>
      </c>
      <c r="BC53" s="9">
        <f>if('raw 1'!BA52&lt;&gt;"x",if('raw 1'!BA52="OK",'raw 1'!IA52,'raw 1'!BA52),"")</f>
        <v>1</v>
      </c>
      <c r="BD53" s="9">
        <f>if('raw 1'!BB52&lt;&gt;"x",if('raw 1'!BB52="OK",'raw 1'!IB52,'raw 1'!BB52),"")</f>
        <v>1</v>
      </c>
      <c r="BE53" s="9">
        <f>if('raw 1'!BC52&lt;&gt;"x",if('raw 1'!BC52="OK",'raw 1'!IC52,'raw 1'!BC52),"")</f>
        <v>1</v>
      </c>
      <c r="BF53" s="9">
        <f>if('raw 1'!BD52&lt;&gt;"x",if('raw 1'!BD52="OK",'raw 1'!ID52,'raw 1'!BD52),"")</f>
        <v>1</v>
      </c>
      <c r="BG53" s="9">
        <f>if('raw 1'!BE52&lt;&gt;"x",if('raw 1'!BE52="OK",'raw 1'!IE52,'raw 1'!BE52),"")</f>
        <v>1</v>
      </c>
      <c r="BH53" s="9">
        <f>if('raw 1'!BF52&lt;&gt;"x",if('raw 1'!BF52="OK",'raw 1'!IF52,'raw 1'!BF52),"")</f>
        <v>1</v>
      </c>
      <c r="BI53" s="9">
        <f>if('raw 1'!BG52&lt;&gt;"x",if('raw 1'!BG52="OK",'raw 1'!IG52,'raw 1'!BG52),"")</f>
        <v>1</v>
      </c>
      <c r="BJ53" s="9">
        <f>if('raw 1'!BH52&lt;&gt;"x",if('raw 1'!BH52="OK",'raw 1'!IH52,'raw 1'!BH52),"")</f>
        <v>1</v>
      </c>
      <c r="BK53" s="9">
        <f>if('raw 1'!BI52&lt;&gt;"x",if('raw 1'!BI52="OK",'raw 1'!II52,'raw 1'!BI52),"")</f>
        <v>1</v>
      </c>
      <c r="BL53" s="9">
        <f>if('raw 1'!BJ52&lt;&gt;"x",if('raw 1'!BJ52="OK",'raw 1'!IJ52,'raw 1'!BJ52),"")</f>
        <v>1</v>
      </c>
      <c r="BM53" s="9" t="str">
        <f>if('raw 1'!BK52&lt;&gt;"x",if('raw 1'!BK52="OK",'raw 1'!IK52,'raw 1'!BK52),"")</f>
        <v/>
      </c>
      <c r="BN53" s="9">
        <f>if('raw 1'!BL52&lt;&gt;"x",if('raw 1'!BL52="OK",'raw 1'!IL52,'raw 1'!BL52),"")</f>
        <v>1</v>
      </c>
      <c r="BO53" s="9">
        <f>if('raw 1'!BM52&lt;&gt;"x",if('raw 1'!BM52="OK",'raw 1'!IM52,'raw 1'!BM52),"")</f>
        <v>1</v>
      </c>
      <c r="BP53" s="9">
        <f>if('raw 1'!BN52&lt;&gt;"x",if('raw 1'!BN52="OK",'raw 1'!IN52,'raw 1'!BN52),"")</f>
        <v>1</v>
      </c>
      <c r="BQ53" s="9">
        <f>if('raw 1'!BO52&lt;&gt;"x",if('raw 1'!BO52="OK",'raw 1'!IO52,'raw 1'!BO52),"")</f>
        <v>1</v>
      </c>
      <c r="BR53" s="9">
        <f>if('raw 1'!BP52&lt;&gt;"x",if('raw 1'!BP52="OK",'raw 1'!IP52,'raw 1'!BP52),"")</f>
        <v>1</v>
      </c>
      <c r="BS53" s="9" t="str">
        <f>if('raw 1'!BQ52&lt;&gt;"x",if('raw 1'!BQ52="OK",'raw 1'!IQ52,'raw 1'!BQ52),"")</f>
        <v>WA</v>
      </c>
      <c r="BT53" s="9">
        <f>if('raw 1'!BR52&lt;&gt;"x",if('raw 1'!BR52="OK",'raw 1'!IR52,'raw 1'!BR52),"")</f>
        <v>1</v>
      </c>
      <c r="BU53" s="9">
        <f>if('raw 1'!BS52&lt;&gt;"x",if('raw 1'!BS52="OK",'raw 1'!IS52,'raw 1'!BS52),"")</f>
        <v>1</v>
      </c>
      <c r="BV53" s="9">
        <f>if('raw 1'!BT52&lt;&gt;"x",if('raw 1'!BT52="OK",'raw 1'!IT52,'raw 1'!BT52),"")</f>
        <v>1</v>
      </c>
      <c r="BW53" s="9">
        <f>if('raw 1'!BU52&lt;&gt;"x",if('raw 1'!BU52="OK",'raw 1'!IU52,'raw 1'!BU52),"")</f>
        <v>1</v>
      </c>
      <c r="BX53" s="9">
        <f>if('raw 1'!BV52&lt;&gt;"x",if('raw 1'!BV52="OK",'raw 1'!IV52,'raw 1'!BV52),"")</f>
        <v>1</v>
      </c>
      <c r="BY53" s="9">
        <f>if('raw 1'!BW52&lt;&gt;"x",if('raw 1'!BW52="OK",'raw 1'!IW52,'raw 1'!BW52),"")</f>
        <v>1</v>
      </c>
      <c r="BZ53" s="9">
        <f>if('raw 1'!BX52&lt;&gt;"x",if('raw 1'!BX52="OK",'raw 1'!IX52,'raw 1'!BX52),"")</f>
        <v>1</v>
      </c>
      <c r="CA53" s="9">
        <f>if('raw 1'!BY52&lt;&gt;"x",if('raw 1'!BY52="OK",'raw 1'!IY52,'raw 1'!BY52),"")</f>
        <v>1</v>
      </c>
      <c r="CB53" s="9" t="str">
        <f>if('raw 1'!BZ52&lt;&gt;"x",if('raw 1'!BZ52="OK",'raw 1'!IZ52,'raw 1'!BZ52),"")</f>
        <v>WA</v>
      </c>
      <c r="CC53" s="9">
        <f>if('raw 1'!CA52&lt;&gt;"x",if('raw 1'!CA52="OK",'raw 1'!JA52,'raw 1'!CA52),"")</f>
        <v>1</v>
      </c>
      <c r="CD53" s="9" t="str">
        <f>if('raw 1'!CB52&lt;&gt;"x",if('raw 1'!CB52="OK",'raw 1'!JB52,'raw 1'!CB52),"")</f>
        <v>WA</v>
      </c>
      <c r="CE53" s="9" t="str">
        <f>if('raw 1'!CC52&lt;&gt;"x",if('raw 1'!CC52="OK",'raw 1'!JC52,'raw 1'!CC52),"")</f>
        <v>WA</v>
      </c>
      <c r="CF53" s="9" t="str">
        <f>if('raw 1'!CD52&lt;&gt;"x",if('raw 1'!CD52="OK",'raw 1'!JD52,'raw 1'!CD52),"")</f>
        <v>WA</v>
      </c>
      <c r="CG53" s="9" t="str">
        <f>if('raw 1'!CE52&lt;&gt;"x",if('raw 1'!CE52="OK",'raw 1'!JE52,'raw 1'!CE52),"")</f>
        <v>WA</v>
      </c>
      <c r="CH53" s="9" t="str">
        <f>if('raw 1'!CF52&lt;&gt;"x",if('raw 1'!CF52="OK",'raw 1'!JF52,'raw 1'!CF52),"")</f>
        <v>WA</v>
      </c>
      <c r="CI53" s="9" t="str">
        <f>if('raw 1'!CG52&lt;&gt;"x",if('raw 1'!CG52="OK",'raw 1'!JG52,'raw 1'!CG52),"")</f>
        <v>WA</v>
      </c>
      <c r="CJ53" s="9">
        <f>if('raw 1'!CH52&lt;&gt;"x",if('raw 1'!CH52="OK",'raw 1'!JH52,'raw 1'!CH52),"")</f>
        <v>1</v>
      </c>
      <c r="CK53" s="9" t="str">
        <f>if('raw 1'!CI52&lt;&gt;"x",if('raw 1'!CI52="OK",'raw 1'!JI52,'raw 1'!CI52),"")</f>
        <v>WA</v>
      </c>
      <c r="CL53" s="9" t="str">
        <f>if('raw 1'!CJ52&lt;&gt;"x",if('raw 1'!CJ52="OK",'raw 1'!JJ52,'raw 1'!CJ52),"")</f>
        <v>WA</v>
      </c>
      <c r="CM53" s="9" t="str">
        <f>if('raw 1'!CK52&lt;&gt;"x",if('raw 1'!CK52="OK",'raw 1'!JK52,'raw 1'!CK52),"")</f>
        <v>WA</v>
      </c>
      <c r="CN53" s="9" t="str">
        <f>if('raw 1'!CL52&lt;&gt;"x",if('raw 1'!CL52="OK",'raw 1'!JL52,'raw 1'!CL52),"")</f>
        <v>WA</v>
      </c>
      <c r="CO53" s="9" t="str">
        <f>if('raw 1'!CM52&lt;&gt;"x",if('raw 1'!CM52="OK",'raw 1'!JM52,'raw 1'!CM52),"")</f>
        <v>WA</v>
      </c>
      <c r="CP53" s="9" t="str">
        <f>if('raw 1'!CN52&lt;&gt;"x",if('raw 1'!CN52="OK",'raw 1'!JN52,'raw 1'!CN52),"")</f>
        <v>WA</v>
      </c>
      <c r="CQ53" s="9" t="str">
        <f>if('raw 1'!CO52&lt;&gt;"x",if('raw 1'!CO52="OK",'raw 1'!JO52,'raw 1'!CO52),"")</f>
        <v>WA</v>
      </c>
      <c r="CR53" s="9" t="str">
        <f>if('raw 1'!CP52&lt;&gt;"x",if('raw 1'!CP52="OK",'raw 1'!JP52,'raw 1'!CP52),"")</f>
        <v>WA</v>
      </c>
      <c r="CS53" s="9">
        <f>if('raw 1'!CQ52&lt;&gt;"x",if('raw 1'!CQ52="OK",'raw 1'!JQ52,'raw 1'!CQ52),"")</f>
        <v>1</v>
      </c>
      <c r="CT53" s="9">
        <f>if('raw 1'!CR52&lt;&gt;"x",if('raw 1'!CR52="OK",'raw 1'!JR52,'raw 1'!CR52),"")</f>
        <v>1</v>
      </c>
      <c r="CU53" s="9" t="str">
        <f>if('raw 1'!CS52&lt;&gt;"x",if('raw 1'!CS52="OK",'raw 1'!JS52,'raw 1'!CS52),"")</f>
        <v/>
      </c>
      <c r="CV53" s="9" t="str">
        <f>if('raw 1'!CT52&lt;&gt;"x",if('raw 1'!CT52="OK",'raw 1'!JT52,'raw 1'!CT52),"")</f>
        <v>-</v>
      </c>
      <c r="CW53" s="9" t="str">
        <f>if('raw 1'!CU52&lt;&gt;"x",if('raw 1'!CU52="OK",'raw 1'!JU52,'raw 1'!CU52),"")</f>
        <v>-</v>
      </c>
      <c r="CX53" s="9" t="str">
        <f>if('raw 1'!CV52&lt;&gt;"x",if('raw 1'!CV52="OK",'raw 1'!JV52,'raw 1'!CV52),"")</f>
        <v>-</v>
      </c>
      <c r="CY53" s="9" t="str">
        <f>if('raw 1'!CW52&lt;&gt;"x",if('raw 1'!CW52="OK",'raw 1'!JW52,'raw 1'!CW52),"")</f>
        <v>-</v>
      </c>
      <c r="CZ53" s="9" t="str">
        <f>if('raw 1'!CX52&lt;&gt;"x",if('raw 1'!CX52="OK",'raw 1'!JX52,'raw 1'!CX52),"")</f>
        <v>-</v>
      </c>
      <c r="DA53" s="9" t="str">
        <f>if('raw 1'!CY52&lt;&gt;"x",if('raw 1'!CY52="OK",'raw 1'!JY52,'raw 1'!CY52),"")</f>
        <v>-</v>
      </c>
      <c r="DB53" s="9" t="str">
        <f>if('raw 1'!CZ52&lt;&gt;"x",if('raw 1'!CZ52="OK",'raw 1'!JZ52,'raw 1'!CZ52),"")</f>
        <v>-</v>
      </c>
      <c r="DC53" s="9" t="str">
        <f>if('raw 1'!DA52&lt;&gt;"x",if('raw 1'!DA52="OK",'raw 1'!KA52,'raw 1'!DA52),"")</f>
        <v>-</v>
      </c>
      <c r="DD53" s="9" t="str">
        <f>if('raw 1'!DB52&lt;&gt;"x",if('raw 1'!DB52="OK",'raw 1'!KB52,'raw 1'!DB52),"")</f>
        <v>-</v>
      </c>
      <c r="DE53" s="9" t="str">
        <f>if('raw 1'!DC52&lt;&gt;"x",if('raw 1'!DC52="OK",'raw 1'!KC52,'raw 1'!DC52),"")</f>
        <v>-</v>
      </c>
      <c r="DF53" s="9" t="str">
        <f>if('raw 1'!DD52&lt;&gt;"x",if('raw 1'!DD52="OK",'raw 1'!KD52,'raw 1'!DD52),"")</f>
        <v>-</v>
      </c>
      <c r="DG53" s="9" t="str">
        <f>if('raw 1'!DE52&lt;&gt;"x",if('raw 1'!DE52="OK",'raw 1'!KE52,'raw 1'!DE52),"")</f>
        <v>-</v>
      </c>
      <c r="DH53" s="9" t="str">
        <f>if('raw 1'!DF52&lt;&gt;"x",if('raw 1'!DF52="OK",'raw 1'!KF52,'raw 1'!DF52),"")</f>
        <v>-</v>
      </c>
      <c r="DI53" s="9" t="str">
        <f>if('raw 1'!DG52&lt;&gt;"x",if('raw 1'!DG52="OK",'raw 1'!KG52,'raw 1'!DG52),"")</f>
        <v>-</v>
      </c>
      <c r="DJ53" s="9" t="str">
        <f>if('raw 1'!DH52&lt;&gt;"x",if('raw 1'!DH52="OK",'raw 1'!KH52,'raw 1'!DH52),"")</f>
        <v>-</v>
      </c>
      <c r="DK53" s="9" t="str">
        <f>if('raw 1'!DI52&lt;&gt;"x",if('raw 1'!DI52="OK",'raw 1'!KI52,'raw 1'!DI52),"")</f>
        <v>-</v>
      </c>
      <c r="DL53" s="9" t="str">
        <f>if('raw 1'!DJ52&lt;&gt;"x",if('raw 1'!DJ52="OK",'raw 1'!KJ52,'raw 1'!DJ52),"")</f>
        <v>-</v>
      </c>
      <c r="DM53" s="9" t="str">
        <f>if('raw 1'!DK52&lt;&gt;"x",if('raw 1'!DK52="OK",'raw 1'!KK52,'raw 1'!DK52),"")</f>
        <v>-</v>
      </c>
      <c r="DN53" s="9" t="str">
        <f>if('raw 1'!DL52&lt;&gt;"x",if('raw 1'!DL52="OK",'raw 1'!KL52,'raw 1'!DL52),"")</f>
        <v>-</v>
      </c>
      <c r="DO53" s="9" t="str">
        <f>if('raw 1'!DM52&lt;&gt;"x",if('raw 1'!DM52="OK",'raw 1'!KM52,'raw 1'!DM52),"")</f>
        <v>-</v>
      </c>
      <c r="DP53" s="9" t="str">
        <f>if('raw 1'!DN52&lt;&gt;"x",if('raw 1'!DN52="OK",'raw 1'!KN52,'raw 1'!DN52),"")</f>
        <v>-</v>
      </c>
      <c r="DQ53" s="9" t="str">
        <f>if('raw 1'!DO52&lt;&gt;"x",if('raw 1'!DO52="OK",'raw 1'!KO52,'raw 1'!DO52),"")</f>
        <v>-</v>
      </c>
      <c r="DR53" s="9" t="str">
        <f>if('raw 1'!DP52&lt;&gt;"x",if('raw 1'!DP52="OK",'raw 1'!KP52,'raw 1'!DP52),"")</f>
        <v>-</v>
      </c>
      <c r="DS53" s="9" t="str">
        <f>if('raw 1'!DQ52&lt;&gt;"x",if('raw 1'!DQ52="OK",'raw 1'!KQ52,'raw 1'!DQ52),"")</f>
        <v>-</v>
      </c>
      <c r="DT53" s="9" t="str">
        <f>if('raw 1'!DR52&lt;&gt;"x",if('raw 1'!DR52="OK",'raw 1'!KR52,'raw 1'!DR52),"")</f>
        <v>-</v>
      </c>
      <c r="DU53" s="9" t="str">
        <f>if('raw 1'!DS52&lt;&gt;"x",if('raw 1'!DS52="OK",'raw 1'!KS52,'raw 1'!DS52),"")</f>
        <v>-</v>
      </c>
      <c r="DV53" s="9" t="str">
        <f>if('raw 1'!DT52&lt;&gt;"x",if('raw 1'!DT52="OK",'raw 1'!KT52,'raw 1'!DT52),"")</f>
        <v>-</v>
      </c>
      <c r="DW53" s="9" t="str">
        <f>if('raw 1'!DU52&lt;&gt;"x",if('raw 1'!DU52="OK",'raw 1'!KU52,'raw 1'!DU52),"")</f>
        <v>-</v>
      </c>
      <c r="DX53" s="9" t="str">
        <f>if('raw 1'!DV52&lt;&gt;"x",if('raw 1'!DV52="OK",'raw 1'!KV52,'raw 1'!DV52),"")</f>
        <v>-</v>
      </c>
      <c r="DY53" s="9" t="str">
        <f>if('raw 1'!DW52&lt;&gt;"x",if('raw 1'!DW52="OK",'raw 1'!KW52,'raw 1'!DW52),"")</f>
        <v>-</v>
      </c>
      <c r="DZ53" s="9" t="str">
        <f>if('raw 1'!DX52&lt;&gt;"x",if('raw 1'!DX52="OK",'raw 1'!KX52,'raw 1'!DX52),"")</f>
        <v>-</v>
      </c>
      <c r="EA53" s="9" t="str">
        <f>if('raw 1'!DY52&lt;&gt;"x",if('raw 1'!DY52="OK",'raw 1'!KY52,'raw 1'!DY52),"")</f>
        <v>-</v>
      </c>
      <c r="EB53" s="9" t="str">
        <f>if('raw 1'!DZ52&lt;&gt;"x",if('raw 1'!DZ52="OK",'raw 1'!KZ52,'raw 1'!DZ52),"")</f>
        <v/>
      </c>
      <c r="EC53" s="9" t="str">
        <f>if('raw 1'!EA52&lt;&gt;"x",if('raw 1'!EA52="OK",'raw 1'!LA52,'raw 1'!EA52),"")</f>
        <v>-</v>
      </c>
      <c r="ED53" s="9" t="str">
        <f>if('raw 1'!EB52&lt;&gt;"x",if('raw 1'!EB52="OK",'raw 1'!LB52,'raw 1'!EB52),"")</f>
        <v>-</v>
      </c>
      <c r="EE53" s="9" t="str">
        <f>if('raw 1'!EC52&lt;&gt;"x",if('raw 1'!EC52="OK",'raw 1'!LC52,'raw 1'!EC52),"")</f>
        <v>-</v>
      </c>
      <c r="EF53" s="9" t="str">
        <f>if('raw 1'!ED52&lt;&gt;"x",if('raw 1'!ED52="OK",'raw 1'!LD52,'raw 1'!ED52),"")</f>
        <v>-</v>
      </c>
      <c r="EG53" s="9" t="str">
        <f>if('raw 1'!EE52&lt;&gt;"x",if('raw 1'!EE52="OK",'raw 1'!LE52,'raw 1'!EE52),"")</f>
        <v>-</v>
      </c>
      <c r="EH53" s="9" t="str">
        <f>if('raw 1'!EF52&lt;&gt;"x",if('raw 1'!EF52="OK",'raw 1'!LF52,'raw 1'!EF52),"")</f>
        <v>-</v>
      </c>
      <c r="EI53" s="9" t="str">
        <f>if('raw 1'!EG52&lt;&gt;"x",if('raw 1'!EG52="OK",'raw 1'!LG52,'raw 1'!EG52),"")</f>
        <v>-</v>
      </c>
      <c r="EJ53" s="9" t="str">
        <f>if('raw 1'!EH52&lt;&gt;"x",if('raw 1'!EH52="OK",'raw 1'!LH52,'raw 1'!EH52),"")</f>
        <v>-</v>
      </c>
      <c r="EK53" s="9" t="str">
        <f>if('raw 1'!EI52&lt;&gt;"x",if('raw 1'!EI52="OK",'raw 1'!LI52,'raw 1'!EI52),"")</f>
        <v>-</v>
      </c>
      <c r="EL53" s="9" t="str">
        <f>if('raw 1'!EJ52&lt;&gt;"x",if('raw 1'!EJ52="OK",'raw 1'!LJ52,'raw 1'!EJ52),"")</f>
        <v>-</v>
      </c>
      <c r="EM53" s="9" t="str">
        <f>if('raw 1'!EK52&lt;&gt;"x",if('raw 1'!EK52="OK",'raw 1'!LK52,'raw 1'!EK52),"")</f>
        <v>-</v>
      </c>
      <c r="EN53" s="9" t="str">
        <f>if('raw 1'!EL52&lt;&gt;"x",if('raw 1'!EL52="OK",'raw 1'!LL52,'raw 1'!EL52),"")</f>
        <v>-</v>
      </c>
      <c r="EO53" s="9" t="str">
        <f>if('raw 1'!EM52&lt;&gt;"x",if('raw 1'!EM52="OK",'raw 1'!LM52,'raw 1'!EM52),"")</f>
        <v>-</v>
      </c>
      <c r="EP53" s="9" t="str">
        <f>if('raw 1'!EN52&lt;&gt;"x",if('raw 1'!EN52="OK",'raw 1'!LN52,'raw 1'!EN52),"")</f>
        <v>-</v>
      </c>
      <c r="EQ53" s="9" t="str">
        <f>if('raw 1'!EO52&lt;&gt;"x",if('raw 1'!EO52="OK",'raw 1'!LO52,'raw 1'!EO52),"")</f>
        <v>-</v>
      </c>
      <c r="ER53" s="9" t="str">
        <f>if('raw 1'!EP52&lt;&gt;"x",if('raw 1'!EP52="OK",'raw 1'!LP52,'raw 1'!EP52),"")</f>
        <v>-</v>
      </c>
      <c r="ES53" s="9" t="str">
        <f>if('raw 1'!EQ52&lt;&gt;"x",if('raw 1'!EQ52="OK",'raw 1'!LQ52,'raw 1'!EQ52),"")</f>
        <v/>
      </c>
      <c r="ET53" s="9" t="str">
        <f>if('raw 1'!ER52&lt;&gt;"x",if('raw 1'!ER52="OK",'raw 1'!LR52,'raw 1'!ER52),"")</f>
        <v>-</v>
      </c>
      <c r="EU53" s="9" t="str">
        <f>if('raw 1'!ES52&lt;&gt;"x",if('raw 1'!ES52="OK",'raw 1'!LS52,'raw 1'!ES52),"")</f>
        <v>-</v>
      </c>
      <c r="EV53" s="9" t="str">
        <f>if('raw 1'!ET52&lt;&gt;"x",if('raw 1'!ET52="OK",'raw 1'!LT52,'raw 1'!ET52),"")</f>
        <v>-</v>
      </c>
      <c r="EW53" s="9" t="str">
        <f>if('raw 1'!EU52&lt;&gt;"x",if('raw 1'!EU52="OK",'raw 1'!LU52,'raw 1'!EU52),"")</f>
        <v>-</v>
      </c>
      <c r="EX53" s="9" t="str">
        <f>if('raw 1'!EV52&lt;&gt;"x",if('raw 1'!EV52="OK",'raw 1'!LV52,'raw 1'!EV52),"")</f>
        <v>-</v>
      </c>
      <c r="EY53" s="9" t="str">
        <f>if('raw 1'!EW52&lt;&gt;"x",if('raw 1'!EW52="OK",'raw 1'!LW52,'raw 1'!EW52),"")</f>
        <v>-</v>
      </c>
      <c r="EZ53" s="9" t="str">
        <f>if('raw 1'!EX52&lt;&gt;"x",if('raw 1'!EX52="OK",'raw 1'!LX52,'raw 1'!EX52),"")</f>
        <v>-</v>
      </c>
      <c r="FA53" s="9" t="str">
        <f>if('raw 1'!EY52&lt;&gt;"x",if('raw 1'!EY52="OK",'raw 1'!LY52,'raw 1'!EY52),"")</f>
        <v>-</v>
      </c>
      <c r="FB53" s="9" t="str">
        <f>if('raw 1'!EZ52&lt;&gt;"x",if('raw 1'!EZ52="OK",'raw 1'!LZ52,'raw 1'!EZ52),"")</f>
        <v>-</v>
      </c>
      <c r="FC53" s="9" t="str">
        <f>if('raw 1'!FA52&lt;&gt;"x",if('raw 1'!FA52="OK",'raw 1'!MA52,'raw 1'!FA52),"")</f>
        <v>-</v>
      </c>
      <c r="FD53" s="9" t="str">
        <f>if('raw 1'!FB52&lt;&gt;"x",if('raw 1'!FB52="OK",'raw 1'!MB52,'raw 1'!FB52),"")</f>
        <v>-</v>
      </c>
      <c r="FE53" s="9" t="str">
        <f>if('raw 1'!FC52&lt;&gt;"x",if('raw 1'!FC52="OK",'raw 1'!MC52,'raw 1'!FC52),"")</f>
        <v>-</v>
      </c>
      <c r="FF53" s="9" t="str">
        <f>if('raw 1'!FD52&lt;&gt;"x",if('raw 1'!FD52="OK",'raw 1'!MD52,'raw 1'!FD52),"")</f>
        <v>-</v>
      </c>
      <c r="FG53" s="9" t="str">
        <f>if('raw 1'!FE52&lt;&gt;"x",if('raw 1'!FE52="OK",'raw 1'!ME52,'raw 1'!FE52),"")</f>
        <v>-</v>
      </c>
      <c r="FH53" s="9" t="str">
        <f>if('raw 1'!FF52&lt;&gt;"x",if('raw 1'!FF52="OK",'raw 1'!MF52,'raw 1'!FF52),"")</f>
        <v>-</v>
      </c>
      <c r="FI53" s="9" t="str">
        <f>if('raw 1'!FG52&lt;&gt;"x",if('raw 1'!FG52="OK",'raw 1'!MG52,'raw 1'!FG52),"")</f>
        <v>-</v>
      </c>
      <c r="FJ53" s="9" t="str">
        <f>if('raw 1'!FH52&lt;&gt;"x",if('raw 1'!FH52="OK",'raw 1'!MH52,'raw 1'!FH52),"")</f>
        <v>-</v>
      </c>
      <c r="FK53" s="9" t="str">
        <f>if('raw 1'!FI52&lt;&gt;"x",if('raw 1'!FI52="OK",'raw 1'!MI52,'raw 1'!FI52),"")</f>
        <v>-</v>
      </c>
      <c r="FL53" s="9" t="str">
        <f>if('raw 1'!FJ52&lt;&gt;"x",if('raw 1'!FJ52="OK",'raw 1'!MJ52,'raw 1'!FJ52),"")</f>
        <v>-</v>
      </c>
      <c r="FM53" s="9" t="str">
        <f>if('raw 1'!FK52&lt;&gt;"x",if('raw 1'!FK52="OK",'raw 1'!MK52,'raw 1'!FK52),"")</f>
        <v>-</v>
      </c>
      <c r="FN53" s="9" t="str">
        <f>if('raw 1'!FL52&lt;&gt;"x",if('raw 1'!FL52="OK",'raw 1'!ML52,'raw 1'!FL52),"")</f>
        <v>-</v>
      </c>
      <c r="FO53" s="9" t="str">
        <f>if('raw 1'!FM52&lt;&gt;"x",if('raw 1'!FM52="OK",'raw 1'!MM52,'raw 1'!FM52),"")</f>
        <v>-</v>
      </c>
      <c r="FP53" s="9" t="str">
        <f>if('raw 1'!FN52&lt;&gt;"x",if('raw 1'!FN52="OK",'raw 1'!MN52,'raw 1'!FN52),"")</f>
        <v>-</v>
      </c>
      <c r="FQ53" s="9" t="str">
        <f>if('raw 1'!FO52&lt;&gt;"x",if('raw 1'!FO52="OK",'raw 1'!MO52,'raw 1'!FO52),"")</f>
        <v>-</v>
      </c>
      <c r="FR53" s="9" t="str">
        <f>if('raw 1'!FP52&lt;&gt;"x",if('raw 1'!FP52="OK",'raw 1'!MP52,'raw 1'!FP52),"")</f>
        <v>-</v>
      </c>
      <c r="FS53" s="9" t="str">
        <f>if('raw 1'!FQ52&lt;&gt;"x",if('raw 1'!FQ52="OK",'raw 1'!MQ52,'raw 1'!FQ52),"")</f>
        <v>-</v>
      </c>
      <c r="FT53" s="9" t="str">
        <f>if('raw 1'!FR52&lt;&gt;"x",if('raw 1'!FR52="OK",'raw 1'!MR52,'raw 1'!FR52),"")</f>
        <v>-</v>
      </c>
      <c r="FU53" s="9" t="str">
        <f>if('raw 1'!FS52&lt;&gt;"x",if('raw 1'!FS52="OK",'raw 1'!MS52,'raw 1'!FS52),"")</f>
        <v>-</v>
      </c>
      <c r="FV53" s="9" t="str">
        <f>if('raw 1'!FT52&lt;&gt;"x",if('raw 1'!FT52="OK",'raw 1'!MT52,'raw 1'!FT52),"")</f>
        <v/>
      </c>
      <c r="FW53" s="9" t="str">
        <f>if('raw 1'!FU52&lt;&gt;"x",if('raw 1'!FU52="OK",'raw 1'!MU52,'raw 1'!FU52),"")</f>
        <v>-</v>
      </c>
      <c r="FX53" s="9" t="str">
        <f>if('raw 1'!FV52&lt;&gt;"x",if('raw 1'!FV52="OK",'raw 1'!MV52,'raw 1'!FV52),"")</f>
        <v>-</v>
      </c>
      <c r="FY53" s="9" t="str">
        <f>if('raw 1'!FW52&lt;&gt;"x",if('raw 1'!FW52="OK",'raw 1'!MW52,'raw 1'!FW52),"")</f>
        <v>-</v>
      </c>
      <c r="FZ53" s="9" t="str">
        <f>if('raw 1'!FX52&lt;&gt;"x",if('raw 1'!FX52="OK",'raw 1'!MX52,'raw 1'!FX52),"")</f>
        <v>-</v>
      </c>
      <c r="GA53" s="9" t="str">
        <f>if('raw 1'!FY52&lt;&gt;"x",if('raw 1'!FY52="OK",'raw 1'!MY52,'raw 1'!FY52),"")</f>
        <v>-</v>
      </c>
      <c r="GB53" s="9" t="str">
        <f>if('raw 1'!FZ52&lt;&gt;"x",if('raw 1'!FZ52="OK",'raw 1'!MZ52,'raw 1'!FZ52),"")</f>
        <v>-</v>
      </c>
      <c r="GC53" s="9" t="str">
        <f>if('raw 1'!GA52&lt;&gt;"x",if('raw 1'!GA52="OK",'raw 1'!NA52,'raw 1'!GA52),"")</f>
        <v>-</v>
      </c>
      <c r="GD53" s="9" t="str">
        <f>if('raw 1'!GB52&lt;&gt;"x",if('raw 1'!GB52="OK",'raw 1'!NB52,'raw 1'!GB52),"")</f>
        <v>-</v>
      </c>
      <c r="GE53" s="9" t="str">
        <f>if('raw 1'!GC52&lt;&gt;"x",if('raw 1'!GC52="OK",'raw 1'!NC52,'raw 1'!GC52),"")</f>
        <v>-</v>
      </c>
      <c r="GF53" s="9" t="str">
        <f>if('raw 1'!GD52&lt;&gt;"x",if('raw 1'!GD52="OK",'raw 1'!ND52,'raw 1'!GD52),"")</f>
        <v>-</v>
      </c>
      <c r="GG53" s="9" t="str">
        <f>if('raw 1'!GE52&lt;&gt;"x",if('raw 1'!GE52="OK",'raw 1'!NE52,'raw 1'!GE52),"")</f>
        <v>-</v>
      </c>
      <c r="GH53" s="9" t="str">
        <f>if('raw 1'!GF52&lt;&gt;"x",if('raw 1'!GF52="OK",'raw 1'!NF52,'raw 1'!GF52),"")</f>
        <v>-</v>
      </c>
      <c r="GI53" s="9" t="str">
        <f>if('raw 1'!GG52&lt;&gt;"x",if('raw 1'!GG52="OK",'raw 1'!NG52,'raw 1'!GG52),"")</f>
        <v>-</v>
      </c>
      <c r="GJ53" s="9" t="str">
        <f>if('raw 1'!GH52&lt;&gt;"x",if('raw 1'!GH52="OK",'raw 1'!NH52,'raw 1'!GH52),"")</f>
        <v>-</v>
      </c>
      <c r="GK53" s="9" t="str">
        <f>if('raw 1'!GI52&lt;&gt;"x",if('raw 1'!GI52="OK",'raw 1'!NI52,'raw 1'!GI52),"")</f>
        <v>-</v>
      </c>
      <c r="GL53" s="9" t="str">
        <f>if('raw 1'!GJ52&lt;&gt;"x",if('raw 1'!GJ52="OK",'raw 1'!NJ52,'raw 1'!GJ52),"")</f>
        <v>-</v>
      </c>
      <c r="GM53" s="9" t="str">
        <f>if('raw 1'!GK52&lt;&gt;"x",if('raw 1'!GK52="OK",'raw 1'!NK52,'raw 1'!GK52),"")</f>
        <v>-</v>
      </c>
      <c r="GN53" s="9" t="str">
        <f>if('raw 1'!GL52&lt;&gt;"x",if('raw 1'!GL52="OK",'raw 1'!NL52,'raw 1'!GL52),"")</f>
        <v>-</v>
      </c>
      <c r="GO53" s="9" t="str">
        <f>if('raw 1'!GM52&lt;&gt;"x",if('raw 1'!GM52="OK",'raw 1'!NM52,'raw 1'!GM52),"")</f>
        <v>-</v>
      </c>
      <c r="GP53" s="9" t="str">
        <f>if('raw 1'!GN52&lt;&gt;"x",if('raw 1'!GN52="OK",'raw 1'!NN52,'raw 1'!GN52),"")</f>
        <v>-</v>
      </c>
      <c r="GQ53" s="9" t="str">
        <f>if('raw 1'!GO52&lt;&gt;"x",if('raw 1'!GO52="OK",'raw 1'!NO52,'raw 1'!GO52),"")</f>
        <v>-</v>
      </c>
      <c r="GR53" s="9" t="str">
        <f>if('raw 1'!GP52&lt;&gt;"x",if('raw 1'!GP52="OK",'raw 1'!NP52,'raw 1'!GP52),"")</f>
        <v>-</v>
      </c>
      <c r="GS53" s="9" t="str">
        <f>if('raw 1'!GQ52&lt;&gt;"x",if('raw 1'!GQ52="OK",'raw 1'!NQ52,'raw 1'!GQ52),"")</f>
        <v>-</v>
      </c>
      <c r="GT53" s="9" t="str">
        <f>if('raw 1'!GR52&lt;&gt;"x",if('raw 1'!GR52="OK",'raw 1'!NR52,'raw 1'!GR52),"")</f>
        <v>-</v>
      </c>
      <c r="GU53" s="9" t="str">
        <f>if('raw 1'!GS52&lt;&gt;"x",if('raw 1'!GS52="OK",'raw 1'!NS52,'raw 1'!GS52),"")</f>
        <v/>
      </c>
    </row>
    <row r="54">
      <c r="A54" s="5"/>
      <c r="B54" s="5"/>
      <c r="C54" s="5" t="str">
        <f>if(B54="d","diskv. iz ciklusa",if(B54="d1","diskv. iz kruga",if($E54="ODOBREN",(if(countif(H:H,"="&amp;H54)=1,countif(H:H,"&gt;"&amp;H54)+1,concatenate(countif(H:H,"&gt;"&amp;H54)+1," - ",countif(H:H,"&gt;="&amp;H54)))),empty)))</f>
        <v>46 - 58</v>
      </c>
      <c r="D54" s="6" t="str">
        <f>'raw 1'!B53</f>
        <v>IgorA</v>
      </c>
      <c r="E54" s="6" t="str">
        <f>'raw 1'!F53</f>
        <v>ODOBREN</v>
      </c>
      <c r="F54" s="6" t="str">
        <f>if($E54="ODOBREN",'raw 1'!C53,"")</f>
        <v>Igor</v>
      </c>
      <c r="G54" s="6" t="str">
        <f>if($E54="ODOBREN",'raw 1'!D53,"")</f>
        <v>Antonijević</v>
      </c>
      <c r="H54" s="7">
        <f>if($E54="ODOBREN",I54,empty)</f>
        <v>112</v>
      </c>
      <c r="I54" s="7">
        <f>if(B54&lt;&gt;"d",IF(M54 = "A", SUM(R54:T54), SUM(O54:Q54)),empty)</f>
        <v>112</v>
      </c>
      <c r="J54" s="6" t="str">
        <f>if($E54="ODOBREN",'raw 1'!G53,"")</f>
        <v>Stari grad</v>
      </c>
      <c r="K54" s="6" t="str">
        <f>if($E54="ODOBREN",'raw 1'!H53,"")</f>
        <v>Elektrotehnička škola Nikola Tesla</v>
      </c>
      <c r="L54" s="6" t="str">
        <f>if($E54="ODOBREN",'raw 1'!I53,"")</f>
        <v>IV</v>
      </c>
      <c r="M54" s="6" t="str">
        <f>if($E54="ODOBREN",'raw 1'!J53,"")</f>
        <v>B</v>
      </c>
      <c r="N54" s="6" t="str">
        <f>if($E54="ODOBREN",'raw 1'!K54,"")</f>
        <v>Biljana Stefanović</v>
      </c>
      <c r="O54" s="8">
        <f>'raw 1'!M53</f>
        <v>100</v>
      </c>
      <c r="P54" s="9">
        <f>'raw 1'!N53</f>
        <v>12</v>
      </c>
      <c r="Q54" s="9" t="str">
        <f>'raw 1'!O53</f>
        <v>-</v>
      </c>
      <c r="R54" s="9" t="str">
        <f>'raw 1'!P53</f>
        <v>-</v>
      </c>
      <c r="S54" s="9" t="str">
        <f>'raw 1'!Q53</f>
        <v>-</v>
      </c>
      <c r="T54" s="9" t="str">
        <f>'raw 1'!R53</f>
        <v>-</v>
      </c>
      <c r="U54" s="9" t="str">
        <f>if('raw 1'!S53&lt;&gt;"x",if('raw 1'!S53="OK",'raw 1'!GS53,'raw 1'!S53),"")</f>
        <v/>
      </c>
      <c r="V54" s="9" t="str">
        <f>if('raw 1'!T53&lt;&gt;"x",if('raw 1'!T53="OK",'raw 1'!GT53,'raw 1'!T53),"")</f>
        <v/>
      </c>
      <c r="W54" s="9">
        <f>if('raw 1'!U53&lt;&gt;"x",if('raw 1'!U53="OK",'raw 1'!GU53,'raw 1'!U53),"")</f>
        <v>1</v>
      </c>
      <c r="X54" s="9">
        <f>if('raw 1'!V53&lt;&gt;"x",if('raw 1'!V53="OK",'raw 1'!GV53,'raw 1'!V53),"")</f>
        <v>1</v>
      </c>
      <c r="Y54" s="9">
        <f>if('raw 1'!W53&lt;&gt;"x",if('raw 1'!W53="OK",'raw 1'!GW53,'raw 1'!W53),"")</f>
        <v>1</v>
      </c>
      <c r="Z54" s="9">
        <f>if('raw 1'!X53&lt;&gt;"x",if('raw 1'!X53="OK",'raw 1'!GX53,'raw 1'!X53),"")</f>
        <v>1</v>
      </c>
      <c r="AA54" s="9">
        <f>if('raw 1'!Y53&lt;&gt;"x",if('raw 1'!Y53="OK",'raw 1'!GY53,'raw 1'!Y53),"")</f>
        <v>1</v>
      </c>
      <c r="AB54" s="9">
        <f>if('raw 1'!Z53&lt;&gt;"x",if('raw 1'!Z53="OK",'raw 1'!GZ53,'raw 1'!Z53),"")</f>
        <v>1</v>
      </c>
      <c r="AC54" s="9">
        <f>if('raw 1'!AA53&lt;&gt;"x",if('raw 1'!AA53="OK",'raw 1'!HA53,'raw 1'!AA53),"")</f>
        <v>1</v>
      </c>
      <c r="AD54" s="9">
        <f>if('raw 1'!AB53&lt;&gt;"x",if('raw 1'!AB53="OK",'raw 1'!HB53,'raw 1'!AB53),"")</f>
        <v>1</v>
      </c>
      <c r="AE54" s="9">
        <f>if('raw 1'!AC53&lt;&gt;"x",if('raw 1'!AC53="OK",'raw 1'!HC53,'raw 1'!AC53),"")</f>
        <v>1</v>
      </c>
      <c r="AF54" s="9">
        <f>if('raw 1'!AD53&lt;&gt;"x",if('raw 1'!AD53="OK",'raw 1'!HD53,'raw 1'!AD53),"")</f>
        <v>1</v>
      </c>
      <c r="AG54" s="9">
        <f>if('raw 1'!AE53&lt;&gt;"x",if('raw 1'!AE53="OK",'raw 1'!HE53,'raw 1'!AE53),"")</f>
        <v>1</v>
      </c>
      <c r="AH54" s="9">
        <f>if('raw 1'!AF53&lt;&gt;"x",if('raw 1'!AF53="OK",'raw 1'!HF53,'raw 1'!AF53),"")</f>
        <v>1</v>
      </c>
      <c r="AI54" s="9">
        <f>if('raw 1'!AG53&lt;&gt;"x",if('raw 1'!AG53="OK",'raw 1'!HG53,'raw 1'!AG53),"")</f>
        <v>1</v>
      </c>
      <c r="AJ54" s="9">
        <f>if('raw 1'!AH53&lt;&gt;"x",if('raw 1'!AH53="OK",'raw 1'!HH53,'raw 1'!AH53),"")</f>
        <v>1</v>
      </c>
      <c r="AK54" s="9">
        <f>if('raw 1'!AI53&lt;&gt;"x",if('raw 1'!AI53="OK",'raw 1'!HI53,'raw 1'!AI53),"")</f>
        <v>1</v>
      </c>
      <c r="AL54" s="9">
        <f>if('raw 1'!AJ53&lt;&gt;"x",if('raw 1'!AJ53="OK",'raw 1'!HJ53,'raw 1'!AJ53),"")</f>
        <v>1</v>
      </c>
      <c r="AM54" s="9">
        <f>if('raw 1'!AK53&lt;&gt;"x",if('raw 1'!AK53="OK",'raw 1'!HK53,'raw 1'!AK53),"")</f>
        <v>1</v>
      </c>
      <c r="AN54" s="9">
        <f>if('raw 1'!AL53&lt;&gt;"x",if('raw 1'!AL53="OK",'raw 1'!HL53,'raw 1'!AL53),"")</f>
        <v>1</v>
      </c>
      <c r="AO54" s="9">
        <f>if('raw 1'!AM53&lt;&gt;"x",if('raw 1'!AM53="OK",'raw 1'!HM53,'raw 1'!AM53),"")</f>
        <v>1</v>
      </c>
      <c r="AP54" s="9">
        <f>if('raw 1'!AN53&lt;&gt;"x",if('raw 1'!AN53="OK",'raw 1'!HN53,'raw 1'!AN53),"")</f>
        <v>1</v>
      </c>
      <c r="AQ54" s="9">
        <f>if('raw 1'!AO53&lt;&gt;"x",if('raw 1'!AO53="OK",'raw 1'!HO53,'raw 1'!AO53),"")</f>
        <v>1</v>
      </c>
      <c r="AR54" s="9">
        <f>if('raw 1'!AP53&lt;&gt;"x",if('raw 1'!AP53="OK",'raw 1'!HP53,'raw 1'!AP53),"")</f>
        <v>1</v>
      </c>
      <c r="AS54" s="9">
        <f>if('raw 1'!AQ53&lt;&gt;"x",if('raw 1'!AQ53="OK",'raw 1'!HQ53,'raw 1'!AQ53),"")</f>
        <v>1</v>
      </c>
      <c r="AT54" s="9">
        <f>if('raw 1'!AR53&lt;&gt;"x",if('raw 1'!AR53="OK",'raw 1'!HR53,'raw 1'!AR53),"")</f>
        <v>1</v>
      </c>
      <c r="AU54" s="9">
        <f>if('raw 1'!AS53&lt;&gt;"x",if('raw 1'!AS53="OK",'raw 1'!HS53,'raw 1'!AS53),"")</f>
        <v>1</v>
      </c>
      <c r="AV54" s="9">
        <f>if('raw 1'!AT53&lt;&gt;"x",if('raw 1'!AT53="OK",'raw 1'!HT53,'raw 1'!AT53),"")</f>
        <v>1</v>
      </c>
      <c r="AW54" s="9">
        <f>if('raw 1'!AU53&lt;&gt;"x",if('raw 1'!AU53="OK",'raw 1'!HU53,'raw 1'!AU53),"")</f>
        <v>1</v>
      </c>
      <c r="AX54" s="9">
        <f>if('raw 1'!AV53&lt;&gt;"x",if('raw 1'!AV53="OK",'raw 1'!HV53,'raw 1'!AV53),"")</f>
        <v>1</v>
      </c>
      <c r="AY54" s="9">
        <f>if('raw 1'!AW53&lt;&gt;"x",if('raw 1'!AW53="OK",'raw 1'!HW53,'raw 1'!AW53),"")</f>
        <v>1</v>
      </c>
      <c r="AZ54" s="9">
        <f>if('raw 1'!AX53&lt;&gt;"x",if('raw 1'!AX53="OK",'raw 1'!HX53,'raw 1'!AX53),"")</f>
        <v>1</v>
      </c>
      <c r="BA54" s="9">
        <f>if('raw 1'!AY53&lt;&gt;"x",if('raw 1'!AY53="OK",'raw 1'!HY53,'raw 1'!AY53),"")</f>
        <v>1</v>
      </c>
      <c r="BB54" s="9">
        <f>if('raw 1'!AZ53&lt;&gt;"x",if('raw 1'!AZ53="OK",'raw 1'!HZ53,'raw 1'!AZ53),"")</f>
        <v>1</v>
      </c>
      <c r="BC54" s="9">
        <f>if('raw 1'!BA53&lt;&gt;"x",if('raw 1'!BA53="OK",'raw 1'!IA53,'raw 1'!BA53),"")</f>
        <v>1</v>
      </c>
      <c r="BD54" s="9">
        <f>if('raw 1'!BB53&lt;&gt;"x",if('raw 1'!BB53="OK",'raw 1'!IB53,'raw 1'!BB53),"")</f>
        <v>1</v>
      </c>
      <c r="BE54" s="9">
        <f>if('raw 1'!BC53&lt;&gt;"x",if('raw 1'!BC53="OK",'raw 1'!IC53,'raw 1'!BC53),"")</f>
        <v>1</v>
      </c>
      <c r="BF54" s="9">
        <f>if('raw 1'!BD53&lt;&gt;"x",if('raw 1'!BD53="OK",'raw 1'!ID53,'raw 1'!BD53),"")</f>
        <v>1</v>
      </c>
      <c r="BG54" s="9">
        <f>if('raw 1'!BE53&lt;&gt;"x",if('raw 1'!BE53="OK",'raw 1'!IE53,'raw 1'!BE53),"")</f>
        <v>1</v>
      </c>
      <c r="BH54" s="9">
        <f>if('raw 1'!BF53&lt;&gt;"x",if('raw 1'!BF53="OK",'raw 1'!IF53,'raw 1'!BF53),"")</f>
        <v>1</v>
      </c>
      <c r="BI54" s="9">
        <f>if('raw 1'!BG53&lt;&gt;"x",if('raw 1'!BG53="OK",'raw 1'!IG53,'raw 1'!BG53),"")</f>
        <v>1</v>
      </c>
      <c r="BJ54" s="9">
        <f>if('raw 1'!BH53&lt;&gt;"x",if('raw 1'!BH53="OK",'raw 1'!IH53,'raw 1'!BH53),"")</f>
        <v>1</v>
      </c>
      <c r="BK54" s="9">
        <f>if('raw 1'!BI53&lt;&gt;"x",if('raw 1'!BI53="OK",'raw 1'!II53,'raw 1'!BI53),"")</f>
        <v>1</v>
      </c>
      <c r="BL54" s="9">
        <f>if('raw 1'!BJ53&lt;&gt;"x",if('raw 1'!BJ53="OK",'raw 1'!IJ53,'raw 1'!BJ53),"")</f>
        <v>1</v>
      </c>
      <c r="BM54" s="9" t="str">
        <f>if('raw 1'!BK53&lt;&gt;"x",if('raw 1'!BK53="OK",'raw 1'!IK53,'raw 1'!BK53),"")</f>
        <v/>
      </c>
      <c r="BN54" s="9">
        <f>if('raw 1'!BL53&lt;&gt;"x",if('raw 1'!BL53="OK",'raw 1'!IL53,'raw 1'!BL53),"")</f>
        <v>1</v>
      </c>
      <c r="BO54" s="9">
        <f>if('raw 1'!BM53&lt;&gt;"x",if('raw 1'!BM53="OK",'raw 1'!IM53,'raw 1'!BM53),"")</f>
        <v>1</v>
      </c>
      <c r="BP54" s="9" t="str">
        <f>if('raw 1'!BN53&lt;&gt;"x",if('raw 1'!BN53="OK",'raw 1'!IN53,'raw 1'!BN53),"")</f>
        <v>WA</v>
      </c>
      <c r="BQ54" s="9">
        <f>if('raw 1'!BO53&lt;&gt;"x",if('raw 1'!BO53="OK",'raw 1'!IO53,'raw 1'!BO53),"")</f>
        <v>1</v>
      </c>
      <c r="BR54" s="9" t="str">
        <f>if('raw 1'!BP53&lt;&gt;"x",if('raw 1'!BP53="OK",'raw 1'!IP53,'raw 1'!BP53),"")</f>
        <v>WA</v>
      </c>
      <c r="BS54" s="9">
        <f>if('raw 1'!BQ53&lt;&gt;"x",if('raw 1'!BQ53="OK",'raw 1'!IQ53,'raw 1'!BQ53),"")</f>
        <v>1</v>
      </c>
      <c r="BT54" s="9" t="str">
        <f>if('raw 1'!BR53&lt;&gt;"x",if('raw 1'!BR53="OK",'raw 1'!IR53,'raw 1'!BR53),"")</f>
        <v>WA</v>
      </c>
      <c r="BU54" s="9">
        <f>if('raw 1'!BS53&lt;&gt;"x",if('raw 1'!BS53="OK",'raw 1'!IS53,'raw 1'!BS53),"")</f>
        <v>1</v>
      </c>
      <c r="BV54" s="9">
        <f>if('raw 1'!BT53&lt;&gt;"x",if('raw 1'!BT53="OK",'raw 1'!IT53,'raw 1'!BT53),"")</f>
        <v>1</v>
      </c>
      <c r="BW54" s="9">
        <f>if('raw 1'!BU53&lt;&gt;"x",if('raw 1'!BU53="OK",'raw 1'!IU53,'raw 1'!BU53),"")</f>
        <v>1</v>
      </c>
      <c r="BX54" s="9">
        <f>if('raw 1'!BV53&lt;&gt;"x",if('raw 1'!BV53="OK",'raw 1'!IV53,'raw 1'!BV53),"")</f>
        <v>1</v>
      </c>
      <c r="BY54" s="9">
        <f>if('raw 1'!BW53&lt;&gt;"x",if('raw 1'!BW53="OK",'raw 1'!IW53,'raw 1'!BW53),"")</f>
        <v>1</v>
      </c>
      <c r="BZ54" s="9">
        <f>if('raw 1'!BX53&lt;&gt;"x",if('raw 1'!BX53="OK",'raw 1'!IX53,'raw 1'!BX53),"")</f>
        <v>1</v>
      </c>
      <c r="CA54" s="9">
        <f>if('raw 1'!BY53&lt;&gt;"x",if('raw 1'!BY53="OK",'raw 1'!IY53,'raw 1'!BY53),"")</f>
        <v>1</v>
      </c>
      <c r="CB54" s="9" t="str">
        <f>if('raw 1'!BZ53&lt;&gt;"x",if('raw 1'!BZ53="OK",'raw 1'!IZ53,'raw 1'!BZ53),"")</f>
        <v>WA</v>
      </c>
      <c r="CC54" s="9" t="str">
        <f>if('raw 1'!CA53&lt;&gt;"x",if('raw 1'!CA53="OK",'raw 1'!JA53,'raw 1'!CA53),"")</f>
        <v>WA</v>
      </c>
      <c r="CD54" s="9" t="str">
        <f>if('raw 1'!CB53&lt;&gt;"x",if('raw 1'!CB53="OK",'raw 1'!JB53,'raw 1'!CB53),"")</f>
        <v>WA</v>
      </c>
      <c r="CE54" s="9" t="str">
        <f>if('raw 1'!CC53&lt;&gt;"x",if('raw 1'!CC53="OK",'raw 1'!JC53,'raw 1'!CC53),"")</f>
        <v>WA</v>
      </c>
      <c r="CF54" s="9" t="str">
        <f>if('raw 1'!CD53&lt;&gt;"x",if('raw 1'!CD53="OK",'raw 1'!JD53,'raw 1'!CD53),"")</f>
        <v>WA</v>
      </c>
      <c r="CG54" s="9" t="str">
        <f>if('raw 1'!CE53&lt;&gt;"x",if('raw 1'!CE53="OK",'raw 1'!JE53,'raw 1'!CE53),"")</f>
        <v>WA</v>
      </c>
      <c r="CH54" s="9" t="str">
        <f>if('raw 1'!CF53&lt;&gt;"x",if('raw 1'!CF53="OK",'raw 1'!JF53,'raw 1'!CF53),"")</f>
        <v>WA</v>
      </c>
      <c r="CI54" s="9" t="str">
        <f>if('raw 1'!CG53&lt;&gt;"x",if('raw 1'!CG53="OK",'raw 1'!JG53,'raw 1'!CG53),"")</f>
        <v>WA</v>
      </c>
      <c r="CJ54" s="9" t="str">
        <f>if('raw 1'!CH53&lt;&gt;"x",if('raw 1'!CH53="OK",'raw 1'!JH53,'raw 1'!CH53),"")</f>
        <v>WA</v>
      </c>
      <c r="CK54" s="9" t="str">
        <f>if('raw 1'!CI53&lt;&gt;"x",if('raw 1'!CI53="OK",'raw 1'!JI53,'raw 1'!CI53),"")</f>
        <v>WA</v>
      </c>
      <c r="CL54" s="9" t="str">
        <f>if('raw 1'!CJ53&lt;&gt;"x",if('raw 1'!CJ53="OK",'raw 1'!JJ53,'raw 1'!CJ53),"")</f>
        <v>WA</v>
      </c>
      <c r="CM54" s="9" t="str">
        <f>if('raw 1'!CK53&lt;&gt;"x",if('raw 1'!CK53="OK",'raw 1'!JK53,'raw 1'!CK53),"")</f>
        <v>WA</v>
      </c>
      <c r="CN54" s="9" t="str">
        <f>if('raw 1'!CL53&lt;&gt;"x",if('raw 1'!CL53="OK",'raw 1'!JL53,'raw 1'!CL53),"")</f>
        <v>WA</v>
      </c>
      <c r="CO54" s="9" t="str">
        <f>if('raw 1'!CM53&lt;&gt;"x",if('raw 1'!CM53="OK",'raw 1'!JM53,'raw 1'!CM53),"")</f>
        <v>WA</v>
      </c>
      <c r="CP54" s="9" t="str">
        <f>if('raw 1'!CN53&lt;&gt;"x",if('raw 1'!CN53="OK",'raw 1'!JN53,'raw 1'!CN53),"")</f>
        <v>WA</v>
      </c>
      <c r="CQ54" s="9" t="str">
        <f>if('raw 1'!CO53&lt;&gt;"x",if('raw 1'!CO53="OK",'raw 1'!JO53,'raw 1'!CO53),"")</f>
        <v>WA</v>
      </c>
      <c r="CR54" s="9" t="str">
        <f>if('raw 1'!CP53&lt;&gt;"x",if('raw 1'!CP53="OK",'raw 1'!JP53,'raw 1'!CP53),"")</f>
        <v>WA</v>
      </c>
      <c r="CS54" s="9">
        <f>if('raw 1'!CQ53&lt;&gt;"x",if('raw 1'!CQ53="OK",'raw 1'!JQ53,'raw 1'!CQ53),"")</f>
        <v>1</v>
      </c>
      <c r="CT54" s="9" t="str">
        <f>if('raw 1'!CR53&lt;&gt;"x",if('raw 1'!CR53="OK",'raw 1'!JR53,'raw 1'!CR53),"")</f>
        <v>WA</v>
      </c>
      <c r="CU54" s="9" t="str">
        <f>if('raw 1'!CS53&lt;&gt;"x",if('raw 1'!CS53="OK",'raw 1'!JS53,'raw 1'!CS53),"")</f>
        <v/>
      </c>
      <c r="CV54" s="9" t="str">
        <f>if('raw 1'!CT53&lt;&gt;"x",if('raw 1'!CT53="OK",'raw 1'!JT53,'raw 1'!CT53),"")</f>
        <v>-</v>
      </c>
      <c r="CW54" s="9" t="str">
        <f>if('raw 1'!CU53&lt;&gt;"x",if('raw 1'!CU53="OK",'raw 1'!JU53,'raw 1'!CU53),"")</f>
        <v>-</v>
      </c>
      <c r="CX54" s="9" t="str">
        <f>if('raw 1'!CV53&lt;&gt;"x",if('raw 1'!CV53="OK",'raw 1'!JV53,'raw 1'!CV53),"")</f>
        <v>-</v>
      </c>
      <c r="CY54" s="9" t="str">
        <f>if('raw 1'!CW53&lt;&gt;"x",if('raw 1'!CW53="OK",'raw 1'!JW53,'raw 1'!CW53),"")</f>
        <v>-</v>
      </c>
      <c r="CZ54" s="9" t="str">
        <f>if('raw 1'!CX53&lt;&gt;"x",if('raw 1'!CX53="OK",'raw 1'!JX53,'raw 1'!CX53),"")</f>
        <v>-</v>
      </c>
      <c r="DA54" s="9" t="str">
        <f>if('raw 1'!CY53&lt;&gt;"x",if('raw 1'!CY53="OK",'raw 1'!JY53,'raw 1'!CY53),"")</f>
        <v>-</v>
      </c>
      <c r="DB54" s="9" t="str">
        <f>if('raw 1'!CZ53&lt;&gt;"x",if('raw 1'!CZ53="OK",'raw 1'!JZ53,'raw 1'!CZ53),"")</f>
        <v>-</v>
      </c>
      <c r="DC54" s="9" t="str">
        <f>if('raw 1'!DA53&lt;&gt;"x",if('raw 1'!DA53="OK",'raw 1'!KA53,'raw 1'!DA53),"")</f>
        <v>-</v>
      </c>
      <c r="DD54" s="9" t="str">
        <f>if('raw 1'!DB53&lt;&gt;"x",if('raw 1'!DB53="OK",'raw 1'!KB53,'raw 1'!DB53),"")</f>
        <v>-</v>
      </c>
      <c r="DE54" s="9" t="str">
        <f>if('raw 1'!DC53&lt;&gt;"x",if('raw 1'!DC53="OK",'raw 1'!KC53,'raw 1'!DC53),"")</f>
        <v>-</v>
      </c>
      <c r="DF54" s="9" t="str">
        <f>if('raw 1'!DD53&lt;&gt;"x",if('raw 1'!DD53="OK",'raw 1'!KD53,'raw 1'!DD53),"")</f>
        <v>-</v>
      </c>
      <c r="DG54" s="9" t="str">
        <f>if('raw 1'!DE53&lt;&gt;"x",if('raw 1'!DE53="OK",'raw 1'!KE53,'raw 1'!DE53),"")</f>
        <v>-</v>
      </c>
      <c r="DH54" s="9" t="str">
        <f>if('raw 1'!DF53&lt;&gt;"x",if('raw 1'!DF53="OK",'raw 1'!KF53,'raw 1'!DF53),"")</f>
        <v>-</v>
      </c>
      <c r="DI54" s="9" t="str">
        <f>if('raw 1'!DG53&lt;&gt;"x",if('raw 1'!DG53="OK",'raw 1'!KG53,'raw 1'!DG53),"")</f>
        <v>-</v>
      </c>
      <c r="DJ54" s="9" t="str">
        <f>if('raw 1'!DH53&lt;&gt;"x",if('raw 1'!DH53="OK",'raw 1'!KH53,'raw 1'!DH53),"")</f>
        <v>-</v>
      </c>
      <c r="DK54" s="9" t="str">
        <f>if('raw 1'!DI53&lt;&gt;"x",if('raw 1'!DI53="OK",'raw 1'!KI53,'raw 1'!DI53),"")</f>
        <v>-</v>
      </c>
      <c r="DL54" s="9" t="str">
        <f>if('raw 1'!DJ53&lt;&gt;"x",if('raw 1'!DJ53="OK",'raw 1'!KJ53,'raw 1'!DJ53),"")</f>
        <v>-</v>
      </c>
      <c r="DM54" s="9" t="str">
        <f>if('raw 1'!DK53&lt;&gt;"x",if('raw 1'!DK53="OK",'raw 1'!KK53,'raw 1'!DK53),"")</f>
        <v>-</v>
      </c>
      <c r="DN54" s="9" t="str">
        <f>if('raw 1'!DL53&lt;&gt;"x",if('raw 1'!DL53="OK",'raw 1'!KL53,'raw 1'!DL53),"")</f>
        <v>-</v>
      </c>
      <c r="DO54" s="9" t="str">
        <f>if('raw 1'!DM53&lt;&gt;"x",if('raw 1'!DM53="OK",'raw 1'!KM53,'raw 1'!DM53),"")</f>
        <v>-</v>
      </c>
      <c r="DP54" s="9" t="str">
        <f>if('raw 1'!DN53&lt;&gt;"x",if('raw 1'!DN53="OK",'raw 1'!KN53,'raw 1'!DN53),"")</f>
        <v>-</v>
      </c>
      <c r="DQ54" s="9" t="str">
        <f>if('raw 1'!DO53&lt;&gt;"x",if('raw 1'!DO53="OK",'raw 1'!KO53,'raw 1'!DO53),"")</f>
        <v>-</v>
      </c>
      <c r="DR54" s="9" t="str">
        <f>if('raw 1'!DP53&lt;&gt;"x",if('raw 1'!DP53="OK",'raw 1'!KP53,'raw 1'!DP53),"")</f>
        <v>-</v>
      </c>
      <c r="DS54" s="9" t="str">
        <f>if('raw 1'!DQ53&lt;&gt;"x",if('raw 1'!DQ53="OK",'raw 1'!KQ53,'raw 1'!DQ53),"")</f>
        <v>-</v>
      </c>
      <c r="DT54" s="9" t="str">
        <f>if('raw 1'!DR53&lt;&gt;"x",if('raw 1'!DR53="OK",'raw 1'!KR53,'raw 1'!DR53),"")</f>
        <v>-</v>
      </c>
      <c r="DU54" s="9" t="str">
        <f>if('raw 1'!DS53&lt;&gt;"x",if('raw 1'!DS53="OK",'raw 1'!KS53,'raw 1'!DS53),"")</f>
        <v>-</v>
      </c>
      <c r="DV54" s="9" t="str">
        <f>if('raw 1'!DT53&lt;&gt;"x",if('raw 1'!DT53="OK",'raw 1'!KT53,'raw 1'!DT53),"")</f>
        <v>-</v>
      </c>
      <c r="DW54" s="9" t="str">
        <f>if('raw 1'!DU53&lt;&gt;"x",if('raw 1'!DU53="OK",'raw 1'!KU53,'raw 1'!DU53),"")</f>
        <v>-</v>
      </c>
      <c r="DX54" s="9" t="str">
        <f>if('raw 1'!DV53&lt;&gt;"x",if('raw 1'!DV53="OK",'raw 1'!KV53,'raw 1'!DV53),"")</f>
        <v>-</v>
      </c>
      <c r="DY54" s="9" t="str">
        <f>if('raw 1'!DW53&lt;&gt;"x",if('raw 1'!DW53="OK",'raw 1'!KW53,'raw 1'!DW53),"")</f>
        <v>-</v>
      </c>
      <c r="DZ54" s="9" t="str">
        <f>if('raw 1'!DX53&lt;&gt;"x",if('raw 1'!DX53="OK",'raw 1'!KX53,'raw 1'!DX53),"")</f>
        <v>-</v>
      </c>
      <c r="EA54" s="9" t="str">
        <f>if('raw 1'!DY53&lt;&gt;"x",if('raw 1'!DY53="OK",'raw 1'!KY53,'raw 1'!DY53),"")</f>
        <v>-</v>
      </c>
      <c r="EB54" s="9" t="str">
        <f>if('raw 1'!DZ53&lt;&gt;"x",if('raw 1'!DZ53="OK",'raw 1'!KZ53,'raw 1'!DZ53),"")</f>
        <v/>
      </c>
      <c r="EC54" s="9" t="str">
        <f>if('raw 1'!EA53&lt;&gt;"x",if('raw 1'!EA53="OK",'raw 1'!LA53,'raw 1'!EA53),"")</f>
        <v>-</v>
      </c>
      <c r="ED54" s="9" t="str">
        <f>if('raw 1'!EB53&lt;&gt;"x",if('raw 1'!EB53="OK",'raw 1'!LB53,'raw 1'!EB53),"")</f>
        <v>-</v>
      </c>
      <c r="EE54" s="9" t="str">
        <f>if('raw 1'!EC53&lt;&gt;"x",if('raw 1'!EC53="OK",'raw 1'!LC53,'raw 1'!EC53),"")</f>
        <v>-</v>
      </c>
      <c r="EF54" s="9" t="str">
        <f>if('raw 1'!ED53&lt;&gt;"x",if('raw 1'!ED53="OK",'raw 1'!LD53,'raw 1'!ED53),"")</f>
        <v>-</v>
      </c>
      <c r="EG54" s="9" t="str">
        <f>if('raw 1'!EE53&lt;&gt;"x",if('raw 1'!EE53="OK",'raw 1'!LE53,'raw 1'!EE53),"")</f>
        <v>-</v>
      </c>
      <c r="EH54" s="9" t="str">
        <f>if('raw 1'!EF53&lt;&gt;"x",if('raw 1'!EF53="OK",'raw 1'!LF53,'raw 1'!EF53),"")</f>
        <v>-</v>
      </c>
      <c r="EI54" s="9" t="str">
        <f>if('raw 1'!EG53&lt;&gt;"x",if('raw 1'!EG53="OK",'raw 1'!LG53,'raw 1'!EG53),"")</f>
        <v>-</v>
      </c>
      <c r="EJ54" s="9" t="str">
        <f>if('raw 1'!EH53&lt;&gt;"x",if('raw 1'!EH53="OK",'raw 1'!LH53,'raw 1'!EH53),"")</f>
        <v>-</v>
      </c>
      <c r="EK54" s="9" t="str">
        <f>if('raw 1'!EI53&lt;&gt;"x",if('raw 1'!EI53="OK",'raw 1'!LI53,'raw 1'!EI53),"")</f>
        <v>-</v>
      </c>
      <c r="EL54" s="9" t="str">
        <f>if('raw 1'!EJ53&lt;&gt;"x",if('raw 1'!EJ53="OK",'raw 1'!LJ53,'raw 1'!EJ53),"")</f>
        <v>-</v>
      </c>
      <c r="EM54" s="9" t="str">
        <f>if('raw 1'!EK53&lt;&gt;"x",if('raw 1'!EK53="OK",'raw 1'!LK53,'raw 1'!EK53),"")</f>
        <v>-</v>
      </c>
      <c r="EN54" s="9" t="str">
        <f>if('raw 1'!EL53&lt;&gt;"x",if('raw 1'!EL53="OK",'raw 1'!LL53,'raw 1'!EL53),"")</f>
        <v>-</v>
      </c>
      <c r="EO54" s="9" t="str">
        <f>if('raw 1'!EM53&lt;&gt;"x",if('raw 1'!EM53="OK",'raw 1'!LM53,'raw 1'!EM53),"")</f>
        <v>-</v>
      </c>
      <c r="EP54" s="9" t="str">
        <f>if('raw 1'!EN53&lt;&gt;"x",if('raw 1'!EN53="OK",'raw 1'!LN53,'raw 1'!EN53),"")</f>
        <v>-</v>
      </c>
      <c r="EQ54" s="9" t="str">
        <f>if('raw 1'!EO53&lt;&gt;"x",if('raw 1'!EO53="OK",'raw 1'!LO53,'raw 1'!EO53),"")</f>
        <v>-</v>
      </c>
      <c r="ER54" s="9" t="str">
        <f>if('raw 1'!EP53&lt;&gt;"x",if('raw 1'!EP53="OK",'raw 1'!LP53,'raw 1'!EP53),"")</f>
        <v>-</v>
      </c>
      <c r="ES54" s="9" t="str">
        <f>if('raw 1'!EQ53&lt;&gt;"x",if('raw 1'!EQ53="OK",'raw 1'!LQ53,'raw 1'!EQ53),"")</f>
        <v/>
      </c>
      <c r="ET54" s="9" t="str">
        <f>if('raw 1'!ER53&lt;&gt;"x",if('raw 1'!ER53="OK",'raw 1'!LR53,'raw 1'!ER53),"")</f>
        <v>-</v>
      </c>
      <c r="EU54" s="9" t="str">
        <f>if('raw 1'!ES53&lt;&gt;"x",if('raw 1'!ES53="OK",'raw 1'!LS53,'raw 1'!ES53),"")</f>
        <v>-</v>
      </c>
      <c r="EV54" s="9" t="str">
        <f>if('raw 1'!ET53&lt;&gt;"x",if('raw 1'!ET53="OK",'raw 1'!LT53,'raw 1'!ET53),"")</f>
        <v>-</v>
      </c>
      <c r="EW54" s="9" t="str">
        <f>if('raw 1'!EU53&lt;&gt;"x",if('raw 1'!EU53="OK",'raw 1'!LU53,'raw 1'!EU53),"")</f>
        <v>-</v>
      </c>
      <c r="EX54" s="9" t="str">
        <f>if('raw 1'!EV53&lt;&gt;"x",if('raw 1'!EV53="OK",'raw 1'!LV53,'raw 1'!EV53),"")</f>
        <v>-</v>
      </c>
      <c r="EY54" s="9" t="str">
        <f>if('raw 1'!EW53&lt;&gt;"x",if('raw 1'!EW53="OK",'raw 1'!LW53,'raw 1'!EW53),"")</f>
        <v>-</v>
      </c>
      <c r="EZ54" s="9" t="str">
        <f>if('raw 1'!EX53&lt;&gt;"x",if('raw 1'!EX53="OK",'raw 1'!LX53,'raw 1'!EX53),"")</f>
        <v>-</v>
      </c>
      <c r="FA54" s="9" t="str">
        <f>if('raw 1'!EY53&lt;&gt;"x",if('raw 1'!EY53="OK",'raw 1'!LY53,'raw 1'!EY53),"")</f>
        <v>-</v>
      </c>
      <c r="FB54" s="9" t="str">
        <f>if('raw 1'!EZ53&lt;&gt;"x",if('raw 1'!EZ53="OK",'raw 1'!LZ53,'raw 1'!EZ53),"")</f>
        <v>-</v>
      </c>
      <c r="FC54" s="9" t="str">
        <f>if('raw 1'!FA53&lt;&gt;"x",if('raw 1'!FA53="OK",'raw 1'!MA53,'raw 1'!FA53),"")</f>
        <v>-</v>
      </c>
      <c r="FD54" s="9" t="str">
        <f>if('raw 1'!FB53&lt;&gt;"x",if('raw 1'!FB53="OK",'raw 1'!MB53,'raw 1'!FB53),"")</f>
        <v>-</v>
      </c>
      <c r="FE54" s="9" t="str">
        <f>if('raw 1'!FC53&lt;&gt;"x",if('raw 1'!FC53="OK",'raw 1'!MC53,'raw 1'!FC53),"")</f>
        <v>-</v>
      </c>
      <c r="FF54" s="9" t="str">
        <f>if('raw 1'!FD53&lt;&gt;"x",if('raw 1'!FD53="OK",'raw 1'!MD53,'raw 1'!FD53),"")</f>
        <v>-</v>
      </c>
      <c r="FG54" s="9" t="str">
        <f>if('raw 1'!FE53&lt;&gt;"x",if('raw 1'!FE53="OK",'raw 1'!ME53,'raw 1'!FE53),"")</f>
        <v>-</v>
      </c>
      <c r="FH54" s="9" t="str">
        <f>if('raw 1'!FF53&lt;&gt;"x",if('raw 1'!FF53="OK",'raw 1'!MF53,'raw 1'!FF53),"")</f>
        <v>-</v>
      </c>
      <c r="FI54" s="9" t="str">
        <f>if('raw 1'!FG53&lt;&gt;"x",if('raw 1'!FG53="OK",'raw 1'!MG53,'raw 1'!FG53),"")</f>
        <v>-</v>
      </c>
      <c r="FJ54" s="9" t="str">
        <f>if('raw 1'!FH53&lt;&gt;"x",if('raw 1'!FH53="OK",'raw 1'!MH53,'raw 1'!FH53),"")</f>
        <v>-</v>
      </c>
      <c r="FK54" s="9" t="str">
        <f>if('raw 1'!FI53&lt;&gt;"x",if('raw 1'!FI53="OK",'raw 1'!MI53,'raw 1'!FI53),"")</f>
        <v>-</v>
      </c>
      <c r="FL54" s="9" t="str">
        <f>if('raw 1'!FJ53&lt;&gt;"x",if('raw 1'!FJ53="OK",'raw 1'!MJ53,'raw 1'!FJ53),"")</f>
        <v>-</v>
      </c>
      <c r="FM54" s="9" t="str">
        <f>if('raw 1'!FK53&lt;&gt;"x",if('raw 1'!FK53="OK",'raw 1'!MK53,'raw 1'!FK53),"")</f>
        <v>-</v>
      </c>
      <c r="FN54" s="9" t="str">
        <f>if('raw 1'!FL53&lt;&gt;"x",if('raw 1'!FL53="OK",'raw 1'!ML53,'raw 1'!FL53),"")</f>
        <v>-</v>
      </c>
      <c r="FO54" s="9" t="str">
        <f>if('raw 1'!FM53&lt;&gt;"x",if('raw 1'!FM53="OK",'raw 1'!MM53,'raw 1'!FM53),"")</f>
        <v>-</v>
      </c>
      <c r="FP54" s="9" t="str">
        <f>if('raw 1'!FN53&lt;&gt;"x",if('raw 1'!FN53="OK",'raw 1'!MN53,'raw 1'!FN53),"")</f>
        <v>-</v>
      </c>
      <c r="FQ54" s="9" t="str">
        <f>if('raw 1'!FO53&lt;&gt;"x",if('raw 1'!FO53="OK",'raw 1'!MO53,'raw 1'!FO53),"")</f>
        <v>-</v>
      </c>
      <c r="FR54" s="9" t="str">
        <f>if('raw 1'!FP53&lt;&gt;"x",if('raw 1'!FP53="OK",'raw 1'!MP53,'raw 1'!FP53),"")</f>
        <v>-</v>
      </c>
      <c r="FS54" s="9" t="str">
        <f>if('raw 1'!FQ53&lt;&gt;"x",if('raw 1'!FQ53="OK",'raw 1'!MQ53,'raw 1'!FQ53),"")</f>
        <v>-</v>
      </c>
      <c r="FT54" s="9" t="str">
        <f>if('raw 1'!FR53&lt;&gt;"x",if('raw 1'!FR53="OK",'raw 1'!MR53,'raw 1'!FR53),"")</f>
        <v>-</v>
      </c>
      <c r="FU54" s="9" t="str">
        <f>if('raw 1'!FS53&lt;&gt;"x",if('raw 1'!FS53="OK",'raw 1'!MS53,'raw 1'!FS53),"")</f>
        <v>-</v>
      </c>
      <c r="FV54" s="9" t="str">
        <f>if('raw 1'!FT53&lt;&gt;"x",if('raw 1'!FT53="OK",'raw 1'!MT53,'raw 1'!FT53),"")</f>
        <v/>
      </c>
      <c r="FW54" s="9" t="str">
        <f>if('raw 1'!FU53&lt;&gt;"x",if('raw 1'!FU53="OK",'raw 1'!MU53,'raw 1'!FU53),"")</f>
        <v>-</v>
      </c>
      <c r="FX54" s="9" t="str">
        <f>if('raw 1'!FV53&lt;&gt;"x",if('raw 1'!FV53="OK",'raw 1'!MV53,'raw 1'!FV53),"")</f>
        <v>-</v>
      </c>
      <c r="FY54" s="9" t="str">
        <f>if('raw 1'!FW53&lt;&gt;"x",if('raw 1'!FW53="OK",'raw 1'!MW53,'raw 1'!FW53),"")</f>
        <v>-</v>
      </c>
      <c r="FZ54" s="9" t="str">
        <f>if('raw 1'!FX53&lt;&gt;"x",if('raw 1'!FX53="OK",'raw 1'!MX53,'raw 1'!FX53),"")</f>
        <v>-</v>
      </c>
      <c r="GA54" s="9" t="str">
        <f>if('raw 1'!FY53&lt;&gt;"x",if('raw 1'!FY53="OK",'raw 1'!MY53,'raw 1'!FY53),"")</f>
        <v>-</v>
      </c>
      <c r="GB54" s="9" t="str">
        <f>if('raw 1'!FZ53&lt;&gt;"x",if('raw 1'!FZ53="OK",'raw 1'!MZ53,'raw 1'!FZ53),"")</f>
        <v>-</v>
      </c>
      <c r="GC54" s="9" t="str">
        <f>if('raw 1'!GA53&lt;&gt;"x",if('raw 1'!GA53="OK",'raw 1'!NA53,'raw 1'!GA53),"")</f>
        <v>-</v>
      </c>
      <c r="GD54" s="9" t="str">
        <f>if('raw 1'!GB53&lt;&gt;"x",if('raw 1'!GB53="OK",'raw 1'!NB53,'raw 1'!GB53),"")</f>
        <v>-</v>
      </c>
      <c r="GE54" s="9" t="str">
        <f>if('raw 1'!GC53&lt;&gt;"x",if('raw 1'!GC53="OK",'raw 1'!NC53,'raw 1'!GC53),"")</f>
        <v>-</v>
      </c>
      <c r="GF54" s="9" t="str">
        <f>if('raw 1'!GD53&lt;&gt;"x",if('raw 1'!GD53="OK",'raw 1'!ND53,'raw 1'!GD53),"")</f>
        <v>-</v>
      </c>
      <c r="GG54" s="9" t="str">
        <f>if('raw 1'!GE53&lt;&gt;"x",if('raw 1'!GE53="OK",'raw 1'!NE53,'raw 1'!GE53),"")</f>
        <v>-</v>
      </c>
      <c r="GH54" s="9" t="str">
        <f>if('raw 1'!GF53&lt;&gt;"x",if('raw 1'!GF53="OK",'raw 1'!NF53,'raw 1'!GF53),"")</f>
        <v>-</v>
      </c>
      <c r="GI54" s="9" t="str">
        <f>if('raw 1'!GG53&lt;&gt;"x",if('raw 1'!GG53="OK",'raw 1'!NG53,'raw 1'!GG53),"")</f>
        <v>-</v>
      </c>
      <c r="GJ54" s="9" t="str">
        <f>if('raw 1'!GH53&lt;&gt;"x",if('raw 1'!GH53="OK",'raw 1'!NH53,'raw 1'!GH53),"")</f>
        <v>-</v>
      </c>
      <c r="GK54" s="9" t="str">
        <f>if('raw 1'!GI53&lt;&gt;"x",if('raw 1'!GI53="OK",'raw 1'!NI53,'raw 1'!GI53),"")</f>
        <v>-</v>
      </c>
      <c r="GL54" s="9" t="str">
        <f>if('raw 1'!GJ53&lt;&gt;"x",if('raw 1'!GJ53="OK",'raw 1'!NJ53,'raw 1'!GJ53),"")</f>
        <v>-</v>
      </c>
      <c r="GM54" s="9" t="str">
        <f>if('raw 1'!GK53&lt;&gt;"x",if('raw 1'!GK53="OK",'raw 1'!NK53,'raw 1'!GK53),"")</f>
        <v>-</v>
      </c>
      <c r="GN54" s="9" t="str">
        <f>if('raw 1'!GL53&lt;&gt;"x",if('raw 1'!GL53="OK",'raw 1'!NL53,'raw 1'!GL53),"")</f>
        <v>-</v>
      </c>
      <c r="GO54" s="9" t="str">
        <f>if('raw 1'!GM53&lt;&gt;"x",if('raw 1'!GM53="OK",'raw 1'!NM53,'raw 1'!GM53),"")</f>
        <v>-</v>
      </c>
      <c r="GP54" s="9" t="str">
        <f>if('raw 1'!GN53&lt;&gt;"x",if('raw 1'!GN53="OK",'raw 1'!NN53,'raw 1'!GN53),"")</f>
        <v>-</v>
      </c>
      <c r="GQ54" s="9" t="str">
        <f>if('raw 1'!GO53&lt;&gt;"x",if('raw 1'!GO53="OK",'raw 1'!NO53,'raw 1'!GO53),"")</f>
        <v>-</v>
      </c>
      <c r="GR54" s="9" t="str">
        <f>if('raw 1'!GP53&lt;&gt;"x",if('raw 1'!GP53="OK",'raw 1'!NP53,'raw 1'!GP53),"")</f>
        <v>-</v>
      </c>
      <c r="GS54" s="9" t="str">
        <f>if('raw 1'!GQ53&lt;&gt;"x",if('raw 1'!GQ53="OK",'raw 1'!NQ53,'raw 1'!GQ53),"")</f>
        <v>-</v>
      </c>
      <c r="GT54" s="9" t="str">
        <f>if('raw 1'!GR53&lt;&gt;"x",if('raw 1'!GR53="OK",'raw 1'!NR53,'raw 1'!GR53),"")</f>
        <v>-</v>
      </c>
      <c r="GU54" s="9" t="str">
        <f>if('raw 1'!GS53&lt;&gt;"x",if('raw 1'!GS53="OK",'raw 1'!NS53,'raw 1'!GS53),"")</f>
        <v/>
      </c>
    </row>
    <row r="55">
      <c r="A55" s="5"/>
      <c r="B55" s="5"/>
      <c r="C55" s="5" t="str">
        <f>if(B55="d","diskv. iz ciklusa",if(B55="d1","diskv. iz kruga",if($E55="ODOBREN",(if(countif(H:H,"="&amp;H55)=1,countif(H:H,"&gt;"&amp;H55)+1,concatenate(countif(H:H,"&gt;"&amp;H55)+1," - ",countif(H:H,"&gt;="&amp;H55)))),empty)))</f>
        <v>46 - 58</v>
      </c>
      <c r="D55" s="6" t="str">
        <f>'raw 1'!B54</f>
        <v>DarthHeisenberg</v>
      </c>
      <c r="E55" s="6" t="str">
        <f>'raw 1'!F54</f>
        <v>ODOBREN</v>
      </c>
      <c r="F55" s="6" t="str">
        <f>if($E55="ODOBREN",'raw 1'!C54,"")</f>
        <v>Ognjen</v>
      </c>
      <c r="G55" s="6" t="str">
        <f>if($E55="ODOBREN",'raw 1'!D54,"")</f>
        <v>Vinčić</v>
      </c>
      <c r="H55" s="7">
        <f>if($E55="ODOBREN",I55,empty)</f>
        <v>112</v>
      </c>
      <c r="I55" s="7">
        <f>if(B55&lt;&gt;"d",IF(M55 = "A", SUM(R55:T55), SUM(O55:Q55)),empty)</f>
        <v>112</v>
      </c>
      <c r="J55" s="6" t="str">
        <f>if($E55="ODOBREN",'raw 1'!G54,"")</f>
        <v>Stari grad</v>
      </c>
      <c r="K55" s="6" t="str">
        <f>if($E55="ODOBREN",'raw 1'!H54,"")</f>
        <v>Elektrotehnička škola Nikola Tesla</v>
      </c>
      <c r="L55" s="6" t="str">
        <f>if($E55="ODOBREN",'raw 1'!I54,"")</f>
        <v>IV</v>
      </c>
      <c r="M55" s="6" t="str">
        <f>if($E55="ODOBREN",'raw 1'!J54,"")</f>
        <v>B</v>
      </c>
      <c r="N55" s="6" t="str">
        <f>if($E55="ODOBREN",'raw 1'!K55,"")</f>
        <v>Biljana Stefanović</v>
      </c>
      <c r="O55" s="8">
        <f>'raw 1'!M54</f>
        <v>100</v>
      </c>
      <c r="P55" s="9">
        <f>'raw 1'!N54</f>
        <v>12</v>
      </c>
      <c r="Q55" s="9" t="str">
        <f>'raw 1'!O54</f>
        <v>-</v>
      </c>
      <c r="R55" s="9" t="str">
        <f>'raw 1'!P54</f>
        <v>-</v>
      </c>
      <c r="S55" s="9" t="str">
        <f>'raw 1'!Q54</f>
        <v>-</v>
      </c>
      <c r="T55" s="9" t="str">
        <f>'raw 1'!R54</f>
        <v>-</v>
      </c>
      <c r="U55" s="9" t="str">
        <f>if('raw 1'!S54&lt;&gt;"x",if('raw 1'!S54="OK",'raw 1'!GS54,'raw 1'!S54),"")</f>
        <v/>
      </c>
      <c r="V55" s="9" t="str">
        <f>if('raw 1'!T54&lt;&gt;"x",if('raw 1'!T54="OK",'raw 1'!GT54,'raw 1'!T54),"")</f>
        <v/>
      </c>
      <c r="W55" s="9">
        <f>if('raw 1'!U54&lt;&gt;"x",if('raw 1'!U54="OK",'raw 1'!GU54,'raw 1'!U54),"")</f>
        <v>1</v>
      </c>
      <c r="X55" s="9">
        <f>if('raw 1'!V54&lt;&gt;"x",if('raw 1'!V54="OK",'raw 1'!GV54,'raw 1'!V54),"")</f>
        <v>1</v>
      </c>
      <c r="Y55" s="9">
        <f>if('raw 1'!W54&lt;&gt;"x",if('raw 1'!W54="OK",'raw 1'!GW54,'raw 1'!W54),"")</f>
        <v>1</v>
      </c>
      <c r="Z55" s="9">
        <f>if('raw 1'!X54&lt;&gt;"x",if('raw 1'!X54="OK",'raw 1'!GX54,'raw 1'!X54),"")</f>
        <v>1</v>
      </c>
      <c r="AA55" s="9">
        <f>if('raw 1'!Y54&lt;&gt;"x",if('raw 1'!Y54="OK",'raw 1'!GY54,'raw 1'!Y54),"")</f>
        <v>1</v>
      </c>
      <c r="AB55" s="9">
        <f>if('raw 1'!Z54&lt;&gt;"x",if('raw 1'!Z54="OK",'raw 1'!GZ54,'raw 1'!Z54),"")</f>
        <v>1</v>
      </c>
      <c r="AC55" s="9">
        <f>if('raw 1'!AA54&lt;&gt;"x",if('raw 1'!AA54="OK",'raw 1'!HA54,'raw 1'!AA54),"")</f>
        <v>1</v>
      </c>
      <c r="AD55" s="9">
        <f>if('raw 1'!AB54&lt;&gt;"x",if('raw 1'!AB54="OK",'raw 1'!HB54,'raw 1'!AB54),"")</f>
        <v>1</v>
      </c>
      <c r="AE55" s="9">
        <f>if('raw 1'!AC54&lt;&gt;"x",if('raw 1'!AC54="OK",'raw 1'!HC54,'raw 1'!AC54),"")</f>
        <v>1</v>
      </c>
      <c r="AF55" s="9">
        <f>if('raw 1'!AD54&lt;&gt;"x",if('raw 1'!AD54="OK",'raw 1'!HD54,'raw 1'!AD54),"")</f>
        <v>1</v>
      </c>
      <c r="AG55" s="9">
        <f>if('raw 1'!AE54&lt;&gt;"x",if('raw 1'!AE54="OK",'raw 1'!HE54,'raw 1'!AE54),"")</f>
        <v>1</v>
      </c>
      <c r="AH55" s="9">
        <f>if('raw 1'!AF54&lt;&gt;"x",if('raw 1'!AF54="OK",'raw 1'!HF54,'raw 1'!AF54),"")</f>
        <v>1</v>
      </c>
      <c r="AI55" s="9">
        <f>if('raw 1'!AG54&lt;&gt;"x",if('raw 1'!AG54="OK",'raw 1'!HG54,'raw 1'!AG54),"")</f>
        <v>1</v>
      </c>
      <c r="AJ55" s="9">
        <f>if('raw 1'!AH54&lt;&gt;"x",if('raw 1'!AH54="OK",'raw 1'!HH54,'raw 1'!AH54),"")</f>
        <v>1</v>
      </c>
      <c r="AK55" s="9">
        <f>if('raw 1'!AI54&lt;&gt;"x",if('raw 1'!AI54="OK",'raw 1'!HI54,'raw 1'!AI54),"")</f>
        <v>1</v>
      </c>
      <c r="AL55" s="9">
        <f>if('raw 1'!AJ54&lt;&gt;"x",if('raw 1'!AJ54="OK",'raw 1'!HJ54,'raw 1'!AJ54),"")</f>
        <v>1</v>
      </c>
      <c r="AM55" s="9">
        <f>if('raw 1'!AK54&lt;&gt;"x",if('raw 1'!AK54="OK",'raw 1'!HK54,'raw 1'!AK54),"")</f>
        <v>1</v>
      </c>
      <c r="AN55" s="9">
        <f>if('raw 1'!AL54&lt;&gt;"x",if('raw 1'!AL54="OK",'raw 1'!HL54,'raw 1'!AL54),"")</f>
        <v>1</v>
      </c>
      <c r="AO55" s="9">
        <f>if('raw 1'!AM54&lt;&gt;"x",if('raw 1'!AM54="OK",'raw 1'!HM54,'raw 1'!AM54),"")</f>
        <v>1</v>
      </c>
      <c r="AP55" s="9">
        <f>if('raw 1'!AN54&lt;&gt;"x",if('raw 1'!AN54="OK",'raw 1'!HN54,'raw 1'!AN54),"")</f>
        <v>1</v>
      </c>
      <c r="AQ55" s="9">
        <f>if('raw 1'!AO54&lt;&gt;"x",if('raw 1'!AO54="OK",'raw 1'!HO54,'raw 1'!AO54),"")</f>
        <v>1</v>
      </c>
      <c r="AR55" s="9">
        <f>if('raw 1'!AP54&lt;&gt;"x",if('raw 1'!AP54="OK",'raw 1'!HP54,'raw 1'!AP54),"")</f>
        <v>1</v>
      </c>
      <c r="AS55" s="9">
        <f>if('raw 1'!AQ54&lt;&gt;"x",if('raw 1'!AQ54="OK",'raw 1'!HQ54,'raw 1'!AQ54),"")</f>
        <v>1</v>
      </c>
      <c r="AT55" s="9">
        <f>if('raw 1'!AR54&lt;&gt;"x",if('raw 1'!AR54="OK",'raw 1'!HR54,'raw 1'!AR54),"")</f>
        <v>1</v>
      </c>
      <c r="AU55" s="9">
        <f>if('raw 1'!AS54&lt;&gt;"x",if('raw 1'!AS54="OK",'raw 1'!HS54,'raw 1'!AS54),"")</f>
        <v>1</v>
      </c>
      <c r="AV55" s="9">
        <f>if('raw 1'!AT54&lt;&gt;"x",if('raw 1'!AT54="OK",'raw 1'!HT54,'raw 1'!AT54),"")</f>
        <v>1</v>
      </c>
      <c r="AW55" s="9">
        <f>if('raw 1'!AU54&lt;&gt;"x",if('raw 1'!AU54="OK",'raw 1'!HU54,'raw 1'!AU54),"")</f>
        <v>1</v>
      </c>
      <c r="AX55" s="9">
        <f>if('raw 1'!AV54&lt;&gt;"x",if('raw 1'!AV54="OK",'raw 1'!HV54,'raw 1'!AV54),"")</f>
        <v>1</v>
      </c>
      <c r="AY55" s="9">
        <f>if('raw 1'!AW54&lt;&gt;"x",if('raw 1'!AW54="OK",'raw 1'!HW54,'raw 1'!AW54),"")</f>
        <v>1</v>
      </c>
      <c r="AZ55" s="9">
        <f>if('raw 1'!AX54&lt;&gt;"x",if('raw 1'!AX54="OK",'raw 1'!HX54,'raw 1'!AX54),"")</f>
        <v>1</v>
      </c>
      <c r="BA55" s="9">
        <f>if('raw 1'!AY54&lt;&gt;"x",if('raw 1'!AY54="OK",'raw 1'!HY54,'raw 1'!AY54),"")</f>
        <v>1</v>
      </c>
      <c r="BB55" s="9">
        <f>if('raw 1'!AZ54&lt;&gt;"x",if('raw 1'!AZ54="OK",'raw 1'!HZ54,'raw 1'!AZ54),"")</f>
        <v>1</v>
      </c>
      <c r="BC55" s="9">
        <f>if('raw 1'!BA54&lt;&gt;"x",if('raw 1'!BA54="OK",'raw 1'!IA54,'raw 1'!BA54),"")</f>
        <v>1</v>
      </c>
      <c r="BD55" s="9">
        <f>if('raw 1'!BB54&lt;&gt;"x",if('raw 1'!BB54="OK",'raw 1'!IB54,'raw 1'!BB54),"")</f>
        <v>1</v>
      </c>
      <c r="BE55" s="9">
        <f>if('raw 1'!BC54&lt;&gt;"x",if('raw 1'!BC54="OK",'raw 1'!IC54,'raw 1'!BC54),"")</f>
        <v>1</v>
      </c>
      <c r="BF55" s="9">
        <f>if('raw 1'!BD54&lt;&gt;"x",if('raw 1'!BD54="OK",'raw 1'!ID54,'raw 1'!BD54),"")</f>
        <v>1</v>
      </c>
      <c r="BG55" s="9">
        <f>if('raw 1'!BE54&lt;&gt;"x",if('raw 1'!BE54="OK",'raw 1'!IE54,'raw 1'!BE54),"")</f>
        <v>1</v>
      </c>
      <c r="BH55" s="9">
        <f>if('raw 1'!BF54&lt;&gt;"x",if('raw 1'!BF54="OK",'raw 1'!IF54,'raw 1'!BF54),"")</f>
        <v>1</v>
      </c>
      <c r="BI55" s="9">
        <f>if('raw 1'!BG54&lt;&gt;"x",if('raw 1'!BG54="OK",'raw 1'!IG54,'raw 1'!BG54),"")</f>
        <v>1</v>
      </c>
      <c r="BJ55" s="9">
        <f>if('raw 1'!BH54&lt;&gt;"x",if('raw 1'!BH54="OK",'raw 1'!IH54,'raw 1'!BH54),"")</f>
        <v>1</v>
      </c>
      <c r="BK55" s="9">
        <f>if('raw 1'!BI54&lt;&gt;"x",if('raw 1'!BI54="OK",'raw 1'!II54,'raw 1'!BI54),"")</f>
        <v>1</v>
      </c>
      <c r="BL55" s="9">
        <f>if('raw 1'!BJ54&lt;&gt;"x",if('raw 1'!BJ54="OK",'raw 1'!IJ54,'raw 1'!BJ54),"")</f>
        <v>1</v>
      </c>
      <c r="BM55" s="9" t="str">
        <f>if('raw 1'!BK54&lt;&gt;"x",if('raw 1'!BK54="OK",'raw 1'!IK54,'raw 1'!BK54),"")</f>
        <v/>
      </c>
      <c r="BN55" s="9">
        <f>if('raw 1'!BL54&lt;&gt;"x",if('raw 1'!BL54="OK",'raw 1'!IL54,'raw 1'!BL54),"")</f>
        <v>1</v>
      </c>
      <c r="BO55" s="9" t="str">
        <f>if('raw 1'!BM54&lt;&gt;"x",if('raw 1'!BM54="OK",'raw 1'!IM54,'raw 1'!BM54),"")</f>
        <v>TLE</v>
      </c>
      <c r="BP55" s="9" t="str">
        <f>if('raw 1'!BN54&lt;&gt;"x",if('raw 1'!BN54="OK",'raw 1'!IN54,'raw 1'!BN54),"")</f>
        <v>WA</v>
      </c>
      <c r="BQ55" s="9" t="str">
        <f>if('raw 1'!BO54&lt;&gt;"x",if('raw 1'!BO54="OK",'raw 1'!IO54,'raw 1'!BO54),"")</f>
        <v>TLE</v>
      </c>
      <c r="BR55" s="9" t="str">
        <f>if('raw 1'!BP54&lt;&gt;"x",if('raw 1'!BP54="OK",'raw 1'!IP54,'raw 1'!BP54),"")</f>
        <v>WA</v>
      </c>
      <c r="BS55" s="9" t="str">
        <f>if('raw 1'!BQ54&lt;&gt;"x",if('raw 1'!BQ54="OK",'raw 1'!IQ54,'raw 1'!BQ54),"")</f>
        <v>WA</v>
      </c>
      <c r="BT55" s="9" t="str">
        <f>if('raw 1'!BR54&lt;&gt;"x",if('raw 1'!BR54="OK",'raw 1'!IR54,'raw 1'!BR54),"")</f>
        <v>WA</v>
      </c>
      <c r="BU55" s="9" t="str">
        <f>if('raw 1'!BS54&lt;&gt;"x",if('raw 1'!BS54="OK",'raw 1'!IS54,'raw 1'!BS54),"")</f>
        <v>WA</v>
      </c>
      <c r="BV55" s="9">
        <f>if('raw 1'!BT54&lt;&gt;"x",if('raw 1'!BT54="OK",'raw 1'!IT54,'raw 1'!BT54),"")</f>
        <v>1</v>
      </c>
      <c r="BW55" s="9">
        <f>if('raw 1'!BU54&lt;&gt;"x",if('raw 1'!BU54="OK",'raw 1'!IU54,'raw 1'!BU54),"")</f>
        <v>1</v>
      </c>
      <c r="BX55" s="9">
        <f>if('raw 1'!BV54&lt;&gt;"x",if('raw 1'!BV54="OK",'raw 1'!IV54,'raw 1'!BV54),"")</f>
        <v>1</v>
      </c>
      <c r="BY55" s="9">
        <f>if('raw 1'!BW54&lt;&gt;"x",if('raw 1'!BW54="OK",'raw 1'!IW54,'raw 1'!BW54),"")</f>
        <v>1</v>
      </c>
      <c r="BZ55" s="9">
        <f>if('raw 1'!BX54&lt;&gt;"x",if('raw 1'!BX54="OK",'raw 1'!IX54,'raw 1'!BX54),"")</f>
        <v>1</v>
      </c>
      <c r="CA55" s="9">
        <f>if('raw 1'!BY54&lt;&gt;"x",if('raw 1'!BY54="OK",'raw 1'!IY54,'raw 1'!BY54),"")</f>
        <v>1</v>
      </c>
      <c r="CB55" s="9" t="str">
        <f>if('raw 1'!BZ54&lt;&gt;"x",if('raw 1'!BZ54="OK",'raw 1'!IZ54,'raw 1'!BZ54),"")</f>
        <v>WA</v>
      </c>
      <c r="CC55" s="9" t="str">
        <f>if('raw 1'!CA54&lt;&gt;"x",if('raw 1'!CA54="OK",'raw 1'!JA54,'raw 1'!CA54),"")</f>
        <v>WA</v>
      </c>
      <c r="CD55" s="9" t="str">
        <f>if('raw 1'!CB54&lt;&gt;"x",if('raw 1'!CB54="OK",'raw 1'!JB54,'raw 1'!CB54),"")</f>
        <v>WA</v>
      </c>
      <c r="CE55" s="9" t="str">
        <f>if('raw 1'!CC54&lt;&gt;"x",if('raw 1'!CC54="OK",'raw 1'!JC54,'raw 1'!CC54),"")</f>
        <v>WA</v>
      </c>
      <c r="CF55" s="9" t="str">
        <f>if('raw 1'!CD54&lt;&gt;"x",if('raw 1'!CD54="OK",'raw 1'!JD54,'raw 1'!CD54),"")</f>
        <v>WA</v>
      </c>
      <c r="CG55" s="9" t="str">
        <f>if('raw 1'!CE54&lt;&gt;"x",if('raw 1'!CE54="OK",'raw 1'!JE54,'raw 1'!CE54),"")</f>
        <v>WA</v>
      </c>
      <c r="CH55" s="9" t="str">
        <f>if('raw 1'!CF54&lt;&gt;"x",if('raw 1'!CF54="OK",'raw 1'!JF54,'raw 1'!CF54),"")</f>
        <v>WA</v>
      </c>
      <c r="CI55" s="9" t="str">
        <f>if('raw 1'!CG54&lt;&gt;"x",if('raw 1'!CG54="OK",'raw 1'!JG54,'raw 1'!CG54),"")</f>
        <v>WA</v>
      </c>
      <c r="CJ55" s="9" t="str">
        <f>if('raw 1'!CH54&lt;&gt;"x",if('raw 1'!CH54="OK",'raw 1'!JH54,'raw 1'!CH54),"")</f>
        <v>WA</v>
      </c>
      <c r="CK55" s="9" t="str">
        <f>if('raw 1'!CI54&lt;&gt;"x",if('raw 1'!CI54="OK",'raw 1'!JI54,'raw 1'!CI54),"")</f>
        <v>WA</v>
      </c>
      <c r="CL55" s="9" t="str">
        <f>if('raw 1'!CJ54&lt;&gt;"x",if('raw 1'!CJ54="OK",'raw 1'!JJ54,'raw 1'!CJ54),"")</f>
        <v>WA</v>
      </c>
      <c r="CM55" s="9" t="str">
        <f>if('raw 1'!CK54&lt;&gt;"x",if('raw 1'!CK54="OK",'raw 1'!JK54,'raw 1'!CK54),"")</f>
        <v>WA</v>
      </c>
      <c r="CN55" s="9" t="str">
        <f>if('raw 1'!CL54&lt;&gt;"x",if('raw 1'!CL54="OK",'raw 1'!JL54,'raw 1'!CL54),"")</f>
        <v>WA</v>
      </c>
      <c r="CO55" s="9" t="str">
        <f>if('raw 1'!CM54&lt;&gt;"x",if('raw 1'!CM54="OK",'raw 1'!JM54,'raw 1'!CM54),"")</f>
        <v>WA</v>
      </c>
      <c r="CP55" s="9" t="str">
        <f>if('raw 1'!CN54&lt;&gt;"x",if('raw 1'!CN54="OK",'raw 1'!JN54,'raw 1'!CN54),"")</f>
        <v>WA</v>
      </c>
      <c r="CQ55" s="9" t="str">
        <f>if('raw 1'!CO54&lt;&gt;"x",if('raw 1'!CO54="OK",'raw 1'!JO54,'raw 1'!CO54),"")</f>
        <v>WA</v>
      </c>
      <c r="CR55" s="9" t="str">
        <f>if('raw 1'!CP54&lt;&gt;"x",if('raw 1'!CP54="OK",'raw 1'!JP54,'raw 1'!CP54),"")</f>
        <v>WA</v>
      </c>
      <c r="CS55" s="9">
        <f>if('raw 1'!CQ54&lt;&gt;"x",if('raw 1'!CQ54="OK",'raw 1'!JQ54,'raw 1'!CQ54),"")</f>
        <v>1</v>
      </c>
      <c r="CT55" s="9" t="str">
        <f>if('raw 1'!CR54&lt;&gt;"x",if('raw 1'!CR54="OK",'raw 1'!JR54,'raw 1'!CR54),"")</f>
        <v>WA</v>
      </c>
      <c r="CU55" s="9" t="str">
        <f>if('raw 1'!CS54&lt;&gt;"x",if('raw 1'!CS54="OK",'raw 1'!JS54,'raw 1'!CS54),"")</f>
        <v/>
      </c>
      <c r="CV55" s="9" t="str">
        <f>if('raw 1'!CT54&lt;&gt;"x",if('raw 1'!CT54="OK",'raw 1'!JT54,'raw 1'!CT54),"")</f>
        <v>-</v>
      </c>
      <c r="CW55" s="9" t="str">
        <f>if('raw 1'!CU54&lt;&gt;"x",if('raw 1'!CU54="OK",'raw 1'!JU54,'raw 1'!CU54),"")</f>
        <v>-</v>
      </c>
      <c r="CX55" s="9" t="str">
        <f>if('raw 1'!CV54&lt;&gt;"x",if('raw 1'!CV54="OK",'raw 1'!JV54,'raw 1'!CV54),"")</f>
        <v>-</v>
      </c>
      <c r="CY55" s="9" t="str">
        <f>if('raw 1'!CW54&lt;&gt;"x",if('raw 1'!CW54="OK",'raw 1'!JW54,'raw 1'!CW54),"")</f>
        <v>-</v>
      </c>
      <c r="CZ55" s="9" t="str">
        <f>if('raw 1'!CX54&lt;&gt;"x",if('raw 1'!CX54="OK",'raw 1'!JX54,'raw 1'!CX54),"")</f>
        <v>-</v>
      </c>
      <c r="DA55" s="9" t="str">
        <f>if('raw 1'!CY54&lt;&gt;"x",if('raw 1'!CY54="OK",'raw 1'!JY54,'raw 1'!CY54),"")</f>
        <v>-</v>
      </c>
      <c r="DB55" s="9" t="str">
        <f>if('raw 1'!CZ54&lt;&gt;"x",if('raw 1'!CZ54="OK",'raw 1'!JZ54,'raw 1'!CZ54),"")</f>
        <v>-</v>
      </c>
      <c r="DC55" s="9" t="str">
        <f>if('raw 1'!DA54&lt;&gt;"x",if('raw 1'!DA54="OK",'raw 1'!KA54,'raw 1'!DA54),"")</f>
        <v>-</v>
      </c>
      <c r="DD55" s="9" t="str">
        <f>if('raw 1'!DB54&lt;&gt;"x",if('raw 1'!DB54="OK",'raw 1'!KB54,'raw 1'!DB54),"")</f>
        <v>-</v>
      </c>
      <c r="DE55" s="9" t="str">
        <f>if('raw 1'!DC54&lt;&gt;"x",if('raw 1'!DC54="OK",'raw 1'!KC54,'raw 1'!DC54),"")</f>
        <v>-</v>
      </c>
      <c r="DF55" s="9" t="str">
        <f>if('raw 1'!DD54&lt;&gt;"x",if('raw 1'!DD54="OK",'raw 1'!KD54,'raw 1'!DD54),"")</f>
        <v>-</v>
      </c>
      <c r="DG55" s="9" t="str">
        <f>if('raw 1'!DE54&lt;&gt;"x",if('raw 1'!DE54="OK",'raw 1'!KE54,'raw 1'!DE54),"")</f>
        <v>-</v>
      </c>
      <c r="DH55" s="9" t="str">
        <f>if('raw 1'!DF54&lt;&gt;"x",if('raw 1'!DF54="OK",'raw 1'!KF54,'raw 1'!DF54),"")</f>
        <v>-</v>
      </c>
      <c r="DI55" s="9" t="str">
        <f>if('raw 1'!DG54&lt;&gt;"x",if('raw 1'!DG54="OK",'raw 1'!KG54,'raw 1'!DG54),"")</f>
        <v>-</v>
      </c>
      <c r="DJ55" s="9" t="str">
        <f>if('raw 1'!DH54&lt;&gt;"x",if('raw 1'!DH54="OK",'raw 1'!KH54,'raw 1'!DH54),"")</f>
        <v>-</v>
      </c>
      <c r="DK55" s="9" t="str">
        <f>if('raw 1'!DI54&lt;&gt;"x",if('raw 1'!DI54="OK",'raw 1'!KI54,'raw 1'!DI54),"")</f>
        <v>-</v>
      </c>
      <c r="DL55" s="9" t="str">
        <f>if('raw 1'!DJ54&lt;&gt;"x",if('raw 1'!DJ54="OK",'raw 1'!KJ54,'raw 1'!DJ54),"")</f>
        <v>-</v>
      </c>
      <c r="DM55" s="9" t="str">
        <f>if('raw 1'!DK54&lt;&gt;"x",if('raw 1'!DK54="OK",'raw 1'!KK54,'raw 1'!DK54),"")</f>
        <v>-</v>
      </c>
      <c r="DN55" s="9" t="str">
        <f>if('raw 1'!DL54&lt;&gt;"x",if('raw 1'!DL54="OK",'raw 1'!KL54,'raw 1'!DL54),"")</f>
        <v>-</v>
      </c>
      <c r="DO55" s="9" t="str">
        <f>if('raw 1'!DM54&lt;&gt;"x",if('raw 1'!DM54="OK",'raw 1'!KM54,'raw 1'!DM54),"")</f>
        <v>-</v>
      </c>
      <c r="DP55" s="9" t="str">
        <f>if('raw 1'!DN54&lt;&gt;"x",if('raw 1'!DN54="OK",'raw 1'!KN54,'raw 1'!DN54),"")</f>
        <v>-</v>
      </c>
      <c r="DQ55" s="9" t="str">
        <f>if('raw 1'!DO54&lt;&gt;"x",if('raw 1'!DO54="OK",'raw 1'!KO54,'raw 1'!DO54),"")</f>
        <v>-</v>
      </c>
      <c r="DR55" s="9" t="str">
        <f>if('raw 1'!DP54&lt;&gt;"x",if('raw 1'!DP54="OK",'raw 1'!KP54,'raw 1'!DP54),"")</f>
        <v>-</v>
      </c>
      <c r="DS55" s="9" t="str">
        <f>if('raw 1'!DQ54&lt;&gt;"x",if('raw 1'!DQ54="OK",'raw 1'!KQ54,'raw 1'!DQ54),"")</f>
        <v>-</v>
      </c>
      <c r="DT55" s="9" t="str">
        <f>if('raw 1'!DR54&lt;&gt;"x",if('raw 1'!DR54="OK",'raw 1'!KR54,'raw 1'!DR54),"")</f>
        <v>-</v>
      </c>
      <c r="DU55" s="9" t="str">
        <f>if('raw 1'!DS54&lt;&gt;"x",if('raw 1'!DS54="OK",'raw 1'!KS54,'raw 1'!DS54),"")</f>
        <v>-</v>
      </c>
      <c r="DV55" s="9" t="str">
        <f>if('raw 1'!DT54&lt;&gt;"x",if('raw 1'!DT54="OK",'raw 1'!KT54,'raw 1'!DT54),"")</f>
        <v>-</v>
      </c>
      <c r="DW55" s="9" t="str">
        <f>if('raw 1'!DU54&lt;&gt;"x",if('raw 1'!DU54="OK",'raw 1'!KU54,'raw 1'!DU54),"")</f>
        <v>-</v>
      </c>
      <c r="DX55" s="9" t="str">
        <f>if('raw 1'!DV54&lt;&gt;"x",if('raw 1'!DV54="OK",'raw 1'!KV54,'raw 1'!DV54),"")</f>
        <v>-</v>
      </c>
      <c r="DY55" s="9" t="str">
        <f>if('raw 1'!DW54&lt;&gt;"x",if('raw 1'!DW54="OK",'raw 1'!KW54,'raw 1'!DW54),"")</f>
        <v>-</v>
      </c>
      <c r="DZ55" s="9" t="str">
        <f>if('raw 1'!DX54&lt;&gt;"x",if('raw 1'!DX54="OK",'raw 1'!KX54,'raw 1'!DX54),"")</f>
        <v>-</v>
      </c>
      <c r="EA55" s="9" t="str">
        <f>if('raw 1'!DY54&lt;&gt;"x",if('raw 1'!DY54="OK",'raw 1'!KY54,'raw 1'!DY54),"")</f>
        <v>-</v>
      </c>
      <c r="EB55" s="9" t="str">
        <f>if('raw 1'!DZ54&lt;&gt;"x",if('raw 1'!DZ54="OK",'raw 1'!KZ54,'raw 1'!DZ54),"")</f>
        <v/>
      </c>
      <c r="EC55" s="9" t="str">
        <f>if('raw 1'!EA54&lt;&gt;"x",if('raw 1'!EA54="OK",'raw 1'!LA54,'raw 1'!EA54),"")</f>
        <v>-</v>
      </c>
      <c r="ED55" s="9" t="str">
        <f>if('raw 1'!EB54&lt;&gt;"x",if('raw 1'!EB54="OK",'raw 1'!LB54,'raw 1'!EB54),"")</f>
        <v>-</v>
      </c>
      <c r="EE55" s="9" t="str">
        <f>if('raw 1'!EC54&lt;&gt;"x",if('raw 1'!EC54="OK",'raw 1'!LC54,'raw 1'!EC54),"")</f>
        <v>-</v>
      </c>
      <c r="EF55" s="9" t="str">
        <f>if('raw 1'!ED54&lt;&gt;"x",if('raw 1'!ED54="OK",'raw 1'!LD54,'raw 1'!ED54),"")</f>
        <v>-</v>
      </c>
      <c r="EG55" s="9" t="str">
        <f>if('raw 1'!EE54&lt;&gt;"x",if('raw 1'!EE54="OK",'raw 1'!LE54,'raw 1'!EE54),"")</f>
        <v>-</v>
      </c>
      <c r="EH55" s="9" t="str">
        <f>if('raw 1'!EF54&lt;&gt;"x",if('raw 1'!EF54="OK",'raw 1'!LF54,'raw 1'!EF54),"")</f>
        <v>-</v>
      </c>
      <c r="EI55" s="9" t="str">
        <f>if('raw 1'!EG54&lt;&gt;"x",if('raw 1'!EG54="OK",'raw 1'!LG54,'raw 1'!EG54),"")</f>
        <v>-</v>
      </c>
      <c r="EJ55" s="9" t="str">
        <f>if('raw 1'!EH54&lt;&gt;"x",if('raw 1'!EH54="OK",'raw 1'!LH54,'raw 1'!EH54),"")</f>
        <v>-</v>
      </c>
      <c r="EK55" s="9" t="str">
        <f>if('raw 1'!EI54&lt;&gt;"x",if('raw 1'!EI54="OK",'raw 1'!LI54,'raw 1'!EI54),"")</f>
        <v>-</v>
      </c>
      <c r="EL55" s="9" t="str">
        <f>if('raw 1'!EJ54&lt;&gt;"x",if('raw 1'!EJ54="OK",'raw 1'!LJ54,'raw 1'!EJ54),"")</f>
        <v>-</v>
      </c>
      <c r="EM55" s="9" t="str">
        <f>if('raw 1'!EK54&lt;&gt;"x",if('raw 1'!EK54="OK",'raw 1'!LK54,'raw 1'!EK54),"")</f>
        <v>-</v>
      </c>
      <c r="EN55" s="9" t="str">
        <f>if('raw 1'!EL54&lt;&gt;"x",if('raw 1'!EL54="OK",'raw 1'!LL54,'raw 1'!EL54),"")</f>
        <v>-</v>
      </c>
      <c r="EO55" s="9" t="str">
        <f>if('raw 1'!EM54&lt;&gt;"x",if('raw 1'!EM54="OK",'raw 1'!LM54,'raw 1'!EM54),"")</f>
        <v>-</v>
      </c>
      <c r="EP55" s="9" t="str">
        <f>if('raw 1'!EN54&lt;&gt;"x",if('raw 1'!EN54="OK",'raw 1'!LN54,'raw 1'!EN54),"")</f>
        <v>-</v>
      </c>
      <c r="EQ55" s="9" t="str">
        <f>if('raw 1'!EO54&lt;&gt;"x",if('raw 1'!EO54="OK",'raw 1'!LO54,'raw 1'!EO54),"")</f>
        <v>-</v>
      </c>
      <c r="ER55" s="9" t="str">
        <f>if('raw 1'!EP54&lt;&gt;"x",if('raw 1'!EP54="OK",'raw 1'!LP54,'raw 1'!EP54),"")</f>
        <v>-</v>
      </c>
      <c r="ES55" s="9" t="str">
        <f>if('raw 1'!EQ54&lt;&gt;"x",if('raw 1'!EQ54="OK",'raw 1'!LQ54,'raw 1'!EQ54),"")</f>
        <v/>
      </c>
      <c r="ET55" s="9" t="str">
        <f>if('raw 1'!ER54&lt;&gt;"x",if('raw 1'!ER54="OK",'raw 1'!LR54,'raw 1'!ER54),"")</f>
        <v>-</v>
      </c>
      <c r="EU55" s="9" t="str">
        <f>if('raw 1'!ES54&lt;&gt;"x",if('raw 1'!ES54="OK",'raw 1'!LS54,'raw 1'!ES54),"")</f>
        <v>-</v>
      </c>
      <c r="EV55" s="9" t="str">
        <f>if('raw 1'!ET54&lt;&gt;"x",if('raw 1'!ET54="OK",'raw 1'!LT54,'raw 1'!ET54),"")</f>
        <v>-</v>
      </c>
      <c r="EW55" s="9" t="str">
        <f>if('raw 1'!EU54&lt;&gt;"x",if('raw 1'!EU54="OK",'raw 1'!LU54,'raw 1'!EU54),"")</f>
        <v>-</v>
      </c>
      <c r="EX55" s="9" t="str">
        <f>if('raw 1'!EV54&lt;&gt;"x",if('raw 1'!EV54="OK",'raw 1'!LV54,'raw 1'!EV54),"")</f>
        <v>-</v>
      </c>
      <c r="EY55" s="9" t="str">
        <f>if('raw 1'!EW54&lt;&gt;"x",if('raw 1'!EW54="OK",'raw 1'!LW54,'raw 1'!EW54),"")</f>
        <v>-</v>
      </c>
      <c r="EZ55" s="9" t="str">
        <f>if('raw 1'!EX54&lt;&gt;"x",if('raw 1'!EX54="OK",'raw 1'!LX54,'raw 1'!EX54),"")</f>
        <v>-</v>
      </c>
      <c r="FA55" s="9" t="str">
        <f>if('raw 1'!EY54&lt;&gt;"x",if('raw 1'!EY54="OK",'raw 1'!LY54,'raw 1'!EY54),"")</f>
        <v>-</v>
      </c>
      <c r="FB55" s="9" t="str">
        <f>if('raw 1'!EZ54&lt;&gt;"x",if('raw 1'!EZ54="OK",'raw 1'!LZ54,'raw 1'!EZ54),"")</f>
        <v>-</v>
      </c>
      <c r="FC55" s="9" t="str">
        <f>if('raw 1'!FA54&lt;&gt;"x",if('raw 1'!FA54="OK",'raw 1'!MA54,'raw 1'!FA54),"")</f>
        <v>-</v>
      </c>
      <c r="FD55" s="9" t="str">
        <f>if('raw 1'!FB54&lt;&gt;"x",if('raw 1'!FB54="OK",'raw 1'!MB54,'raw 1'!FB54),"")</f>
        <v>-</v>
      </c>
      <c r="FE55" s="9" t="str">
        <f>if('raw 1'!FC54&lt;&gt;"x",if('raw 1'!FC54="OK",'raw 1'!MC54,'raw 1'!FC54),"")</f>
        <v>-</v>
      </c>
      <c r="FF55" s="9" t="str">
        <f>if('raw 1'!FD54&lt;&gt;"x",if('raw 1'!FD54="OK",'raw 1'!MD54,'raw 1'!FD54),"")</f>
        <v>-</v>
      </c>
      <c r="FG55" s="9" t="str">
        <f>if('raw 1'!FE54&lt;&gt;"x",if('raw 1'!FE54="OK",'raw 1'!ME54,'raw 1'!FE54),"")</f>
        <v>-</v>
      </c>
      <c r="FH55" s="9" t="str">
        <f>if('raw 1'!FF54&lt;&gt;"x",if('raw 1'!FF54="OK",'raw 1'!MF54,'raw 1'!FF54),"")</f>
        <v>-</v>
      </c>
      <c r="FI55" s="9" t="str">
        <f>if('raw 1'!FG54&lt;&gt;"x",if('raw 1'!FG54="OK",'raw 1'!MG54,'raw 1'!FG54),"")</f>
        <v>-</v>
      </c>
      <c r="FJ55" s="9" t="str">
        <f>if('raw 1'!FH54&lt;&gt;"x",if('raw 1'!FH54="OK",'raw 1'!MH54,'raw 1'!FH54),"")</f>
        <v>-</v>
      </c>
      <c r="FK55" s="9" t="str">
        <f>if('raw 1'!FI54&lt;&gt;"x",if('raw 1'!FI54="OK",'raw 1'!MI54,'raw 1'!FI54),"")</f>
        <v>-</v>
      </c>
      <c r="FL55" s="9" t="str">
        <f>if('raw 1'!FJ54&lt;&gt;"x",if('raw 1'!FJ54="OK",'raw 1'!MJ54,'raw 1'!FJ54),"")</f>
        <v>-</v>
      </c>
      <c r="FM55" s="9" t="str">
        <f>if('raw 1'!FK54&lt;&gt;"x",if('raw 1'!FK54="OK",'raw 1'!MK54,'raw 1'!FK54),"")</f>
        <v>-</v>
      </c>
      <c r="FN55" s="9" t="str">
        <f>if('raw 1'!FL54&lt;&gt;"x",if('raw 1'!FL54="OK",'raw 1'!ML54,'raw 1'!FL54),"")</f>
        <v>-</v>
      </c>
      <c r="FO55" s="9" t="str">
        <f>if('raw 1'!FM54&lt;&gt;"x",if('raw 1'!FM54="OK",'raw 1'!MM54,'raw 1'!FM54),"")</f>
        <v>-</v>
      </c>
      <c r="FP55" s="9" t="str">
        <f>if('raw 1'!FN54&lt;&gt;"x",if('raw 1'!FN54="OK",'raw 1'!MN54,'raw 1'!FN54),"")</f>
        <v>-</v>
      </c>
      <c r="FQ55" s="9" t="str">
        <f>if('raw 1'!FO54&lt;&gt;"x",if('raw 1'!FO54="OK",'raw 1'!MO54,'raw 1'!FO54),"")</f>
        <v>-</v>
      </c>
      <c r="FR55" s="9" t="str">
        <f>if('raw 1'!FP54&lt;&gt;"x",if('raw 1'!FP54="OK",'raw 1'!MP54,'raw 1'!FP54),"")</f>
        <v>-</v>
      </c>
      <c r="FS55" s="9" t="str">
        <f>if('raw 1'!FQ54&lt;&gt;"x",if('raw 1'!FQ54="OK",'raw 1'!MQ54,'raw 1'!FQ54),"")</f>
        <v>-</v>
      </c>
      <c r="FT55" s="9" t="str">
        <f>if('raw 1'!FR54&lt;&gt;"x",if('raw 1'!FR54="OK",'raw 1'!MR54,'raw 1'!FR54),"")</f>
        <v>-</v>
      </c>
      <c r="FU55" s="9" t="str">
        <f>if('raw 1'!FS54&lt;&gt;"x",if('raw 1'!FS54="OK",'raw 1'!MS54,'raw 1'!FS54),"")</f>
        <v>-</v>
      </c>
      <c r="FV55" s="9" t="str">
        <f>if('raw 1'!FT54&lt;&gt;"x",if('raw 1'!FT54="OK",'raw 1'!MT54,'raw 1'!FT54),"")</f>
        <v/>
      </c>
      <c r="FW55" s="9" t="str">
        <f>if('raw 1'!FU54&lt;&gt;"x",if('raw 1'!FU54="OK",'raw 1'!MU54,'raw 1'!FU54),"")</f>
        <v>-</v>
      </c>
      <c r="FX55" s="9" t="str">
        <f>if('raw 1'!FV54&lt;&gt;"x",if('raw 1'!FV54="OK",'raw 1'!MV54,'raw 1'!FV54),"")</f>
        <v>-</v>
      </c>
      <c r="FY55" s="9" t="str">
        <f>if('raw 1'!FW54&lt;&gt;"x",if('raw 1'!FW54="OK",'raw 1'!MW54,'raw 1'!FW54),"")</f>
        <v>-</v>
      </c>
      <c r="FZ55" s="9" t="str">
        <f>if('raw 1'!FX54&lt;&gt;"x",if('raw 1'!FX54="OK",'raw 1'!MX54,'raw 1'!FX54),"")</f>
        <v>-</v>
      </c>
      <c r="GA55" s="9" t="str">
        <f>if('raw 1'!FY54&lt;&gt;"x",if('raw 1'!FY54="OK",'raw 1'!MY54,'raw 1'!FY54),"")</f>
        <v>-</v>
      </c>
      <c r="GB55" s="9" t="str">
        <f>if('raw 1'!FZ54&lt;&gt;"x",if('raw 1'!FZ54="OK",'raw 1'!MZ54,'raw 1'!FZ54),"")</f>
        <v>-</v>
      </c>
      <c r="GC55" s="9" t="str">
        <f>if('raw 1'!GA54&lt;&gt;"x",if('raw 1'!GA54="OK",'raw 1'!NA54,'raw 1'!GA54),"")</f>
        <v>-</v>
      </c>
      <c r="GD55" s="9" t="str">
        <f>if('raw 1'!GB54&lt;&gt;"x",if('raw 1'!GB54="OK",'raw 1'!NB54,'raw 1'!GB54),"")</f>
        <v>-</v>
      </c>
      <c r="GE55" s="9" t="str">
        <f>if('raw 1'!GC54&lt;&gt;"x",if('raw 1'!GC54="OK",'raw 1'!NC54,'raw 1'!GC54),"")</f>
        <v>-</v>
      </c>
      <c r="GF55" s="9" t="str">
        <f>if('raw 1'!GD54&lt;&gt;"x",if('raw 1'!GD54="OK",'raw 1'!ND54,'raw 1'!GD54),"")</f>
        <v>-</v>
      </c>
      <c r="GG55" s="9" t="str">
        <f>if('raw 1'!GE54&lt;&gt;"x",if('raw 1'!GE54="OK",'raw 1'!NE54,'raw 1'!GE54),"")</f>
        <v>-</v>
      </c>
      <c r="GH55" s="9" t="str">
        <f>if('raw 1'!GF54&lt;&gt;"x",if('raw 1'!GF54="OK",'raw 1'!NF54,'raw 1'!GF54),"")</f>
        <v>-</v>
      </c>
      <c r="GI55" s="9" t="str">
        <f>if('raw 1'!GG54&lt;&gt;"x",if('raw 1'!GG54="OK",'raw 1'!NG54,'raw 1'!GG54),"")</f>
        <v>-</v>
      </c>
      <c r="GJ55" s="9" t="str">
        <f>if('raw 1'!GH54&lt;&gt;"x",if('raw 1'!GH54="OK",'raw 1'!NH54,'raw 1'!GH54),"")</f>
        <v>-</v>
      </c>
      <c r="GK55" s="9" t="str">
        <f>if('raw 1'!GI54&lt;&gt;"x",if('raw 1'!GI54="OK",'raw 1'!NI54,'raw 1'!GI54),"")</f>
        <v>-</v>
      </c>
      <c r="GL55" s="9" t="str">
        <f>if('raw 1'!GJ54&lt;&gt;"x",if('raw 1'!GJ54="OK",'raw 1'!NJ54,'raw 1'!GJ54),"")</f>
        <v>-</v>
      </c>
      <c r="GM55" s="9" t="str">
        <f>if('raw 1'!GK54&lt;&gt;"x",if('raw 1'!GK54="OK",'raw 1'!NK54,'raw 1'!GK54),"")</f>
        <v>-</v>
      </c>
      <c r="GN55" s="9" t="str">
        <f>if('raw 1'!GL54&lt;&gt;"x",if('raw 1'!GL54="OK",'raw 1'!NL54,'raw 1'!GL54),"")</f>
        <v>-</v>
      </c>
      <c r="GO55" s="9" t="str">
        <f>if('raw 1'!GM54&lt;&gt;"x",if('raw 1'!GM54="OK",'raw 1'!NM54,'raw 1'!GM54),"")</f>
        <v>-</v>
      </c>
      <c r="GP55" s="9" t="str">
        <f>if('raw 1'!GN54&lt;&gt;"x",if('raw 1'!GN54="OK",'raw 1'!NN54,'raw 1'!GN54),"")</f>
        <v>-</v>
      </c>
      <c r="GQ55" s="9" t="str">
        <f>if('raw 1'!GO54&lt;&gt;"x",if('raw 1'!GO54="OK",'raw 1'!NO54,'raw 1'!GO54),"")</f>
        <v>-</v>
      </c>
      <c r="GR55" s="9" t="str">
        <f>if('raw 1'!GP54&lt;&gt;"x",if('raw 1'!GP54="OK",'raw 1'!NP54,'raw 1'!GP54),"")</f>
        <v>-</v>
      </c>
      <c r="GS55" s="9" t="str">
        <f>if('raw 1'!GQ54&lt;&gt;"x",if('raw 1'!GQ54="OK",'raw 1'!NQ54,'raw 1'!GQ54),"")</f>
        <v>-</v>
      </c>
      <c r="GT55" s="9" t="str">
        <f>if('raw 1'!GR54&lt;&gt;"x",if('raw 1'!GR54="OK",'raw 1'!NR54,'raw 1'!GR54),"")</f>
        <v>-</v>
      </c>
      <c r="GU55" s="9" t="str">
        <f>if('raw 1'!GS54&lt;&gt;"x",if('raw 1'!GS54="OK",'raw 1'!NS54,'raw 1'!GS54),"")</f>
        <v/>
      </c>
    </row>
    <row r="56">
      <c r="A56" s="5"/>
      <c r="B56" s="5"/>
      <c r="C56" s="5" t="str">
        <f>if(B56="d","diskv. iz ciklusa",if(B56="d1","diskv. iz kruga",if($E56="ODOBREN",(if(countif(H:H,"="&amp;H56)=1,countif(H:H,"&gt;"&amp;H56)+1,concatenate(countif(H:H,"&gt;"&amp;H56)+1," - ",countif(H:H,"&gt;="&amp;H56)))),empty)))</f>
        <v>46 - 58</v>
      </c>
      <c r="D56" s="6" t="str">
        <f>'raw 1'!B55</f>
        <v>PavleProd</v>
      </c>
      <c r="E56" s="6" t="str">
        <f>'raw 1'!F55</f>
        <v>ODOBREN</v>
      </c>
      <c r="F56" s="6" t="str">
        <f>if($E56="ODOBREN",'raw 1'!C55,"")</f>
        <v>Pavle</v>
      </c>
      <c r="G56" s="6" t="str">
        <f>if($E56="ODOBREN",'raw 1'!D55,"")</f>
        <v>Prodanović</v>
      </c>
      <c r="H56" s="7">
        <f>if($E56="ODOBREN",I56,empty)</f>
        <v>112</v>
      </c>
      <c r="I56" s="7">
        <f>if(B56&lt;&gt;"d",IF(M56 = "A", SUM(R56:T56), SUM(O56:Q56)),empty)</f>
        <v>112</v>
      </c>
      <c r="J56" s="6" t="str">
        <f>if($E56="ODOBREN",'raw 1'!G55,"")</f>
        <v>Stari grad</v>
      </c>
      <c r="K56" s="6" t="str">
        <f>if($E56="ODOBREN",'raw 1'!H55,"")</f>
        <v>Elektrotehnička škola Nikola Tesla</v>
      </c>
      <c r="L56" s="6" t="str">
        <f>if($E56="ODOBREN",'raw 1'!I55,"")</f>
        <v>IV</v>
      </c>
      <c r="M56" s="6" t="str">
        <f>if($E56="ODOBREN",'raw 1'!J55,"")</f>
        <v>B</v>
      </c>
      <c r="N56" s="6" t="str">
        <f>if($E56="ODOBREN",'raw 1'!K56,"")</f>
        <v>Goran Matijević</v>
      </c>
      <c r="O56" s="8">
        <f>'raw 1'!M55</f>
        <v>100</v>
      </c>
      <c r="P56" s="9">
        <f>'raw 1'!N55</f>
        <v>12</v>
      </c>
      <c r="Q56" s="9">
        <f>'raw 1'!O55</f>
        <v>0</v>
      </c>
      <c r="R56" s="9" t="str">
        <f>'raw 1'!P55</f>
        <v>-</v>
      </c>
      <c r="S56" s="9" t="str">
        <f>'raw 1'!Q55</f>
        <v>-</v>
      </c>
      <c r="T56" s="9" t="str">
        <f>'raw 1'!R55</f>
        <v>-</v>
      </c>
      <c r="U56" s="9" t="str">
        <f>if('raw 1'!S55&lt;&gt;"x",if('raw 1'!S55="OK",'raw 1'!GS55,'raw 1'!S55),"")</f>
        <v/>
      </c>
      <c r="V56" s="9" t="str">
        <f>if('raw 1'!T55&lt;&gt;"x",if('raw 1'!T55="OK",'raw 1'!GT55,'raw 1'!T55),"")</f>
        <v/>
      </c>
      <c r="W56" s="9">
        <f>if('raw 1'!U55&lt;&gt;"x",if('raw 1'!U55="OK",'raw 1'!GU55,'raw 1'!U55),"")</f>
        <v>1</v>
      </c>
      <c r="X56" s="9">
        <f>if('raw 1'!V55&lt;&gt;"x",if('raw 1'!V55="OK",'raw 1'!GV55,'raw 1'!V55),"")</f>
        <v>1</v>
      </c>
      <c r="Y56" s="9">
        <f>if('raw 1'!W55&lt;&gt;"x",if('raw 1'!W55="OK",'raw 1'!GW55,'raw 1'!W55),"")</f>
        <v>1</v>
      </c>
      <c r="Z56" s="9">
        <f>if('raw 1'!X55&lt;&gt;"x",if('raw 1'!X55="OK",'raw 1'!GX55,'raw 1'!X55),"")</f>
        <v>1</v>
      </c>
      <c r="AA56" s="9">
        <f>if('raw 1'!Y55&lt;&gt;"x",if('raw 1'!Y55="OK",'raw 1'!GY55,'raw 1'!Y55),"")</f>
        <v>1</v>
      </c>
      <c r="AB56" s="9">
        <f>if('raw 1'!Z55&lt;&gt;"x",if('raw 1'!Z55="OK",'raw 1'!GZ55,'raw 1'!Z55),"")</f>
        <v>1</v>
      </c>
      <c r="AC56" s="9">
        <f>if('raw 1'!AA55&lt;&gt;"x",if('raw 1'!AA55="OK",'raw 1'!HA55,'raw 1'!AA55),"")</f>
        <v>1</v>
      </c>
      <c r="AD56" s="9">
        <f>if('raw 1'!AB55&lt;&gt;"x",if('raw 1'!AB55="OK",'raw 1'!HB55,'raw 1'!AB55),"")</f>
        <v>1</v>
      </c>
      <c r="AE56" s="9">
        <f>if('raw 1'!AC55&lt;&gt;"x",if('raw 1'!AC55="OK",'raw 1'!HC55,'raw 1'!AC55),"")</f>
        <v>1</v>
      </c>
      <c r="AF56" s="9">
        <f>if('raw 1'!AD55&lt;&gt;"x",if('raw 1'!AD55="OK",'raw 1'!HD55,'raw 1'!AD55),"")</f>
        <v>1</v>
      </c>
      <c r="AG56" s="9">
        <f>if('raw 1'!AE55&lt;&gt;"x",if('raw 1'!AE55="OK",'raw 1'!HE55,'raw 1'!AE55),"")</f>
        <v>1</v>
      </c>
      <c r="AH56" s="9">
        <f>if('raw 1'!AF55&lt;&gt;"x",if('raw 1'!AF55="OK",'raw 1'!HF55,'raw 1'!AF55),"")</f>
        <v>1</v>
      </c>
      <c r="AI56" s="9">
        <f>if('raw 1'!AG55&lt;&gt;"x",if('raw 1'!AG55="OK",'raw 1'!HG55,'raw 1'!AG55),"")</f>
        <v>1</v>
      </c>
      <c r="AJ56" s="9">
        <f>if('raw 1'!AH55&lt;&gt;"x",if('raw 1'!AH55="OK",'raw 1'!HH55,'raw 1'!AH55),"")</f>
        <v>1</v>
      </c>
      <c r="AK56" s="9">
        <f>if('raw 1'!AI55&lt;&gt;"x",if('raw 1'!AI55="OK",'raw 1'!HI55,'raw 1'!AI55),"")</f>
        <v>1</v>
      </c>
      <c r="AL56" s="9">
        <f>if('raw 1'!AJ55&lt;&gt;"x",if('raw 1'!AJ55="OK",'raw 1'!HJ55,'raw 1'!AJ55),"")</f>
        <v>1</v>
      </c>
      <c r="AM56" s="9">
        <f>if('raw 1'!AK55&lt;&gt;"x",if('raw 1'!AK55="OK",'raw 1'!HK55,'raw 1'!AK55),"")</f>
        <v>1</v>
      </c>
      <c r="AN56" s="9">
        <f>if('raw 1'!AL55&lt;&gt;"x",if('raw 1'!AL55="OK",'raw 1'!HL55,'raw 1'!AL55),"")</f>
        <v>1</v>
      </c>
      <c r="AO56" s="9">
        <f>if('raw 1'!AM55&lt;&gt;"x",if('raw 1'!AM55="OK",'raw 1'!HM55,'raw 1'!AM55),"")</f>
        <v>1</v>
      </c>
      <c r="AP56" s="9">
        <f>if('raw 1'!AN55&lt;&gt;"x",if('raw 1'!AN55="OK",'raw 1'!HN55,'raw 1'!AN55),"")</f>
        <v>1</v>
      </c>
      <c r="AQ56" s="9">
        <f>if('raw 1'!AO55&lt;&gt;"x",if('raw 1'!AO55="OK",'raw 1'!HO55,'raw 1'!AO55),"")</f>
        <v>1</v>
      </c>
      <c r="AR56" s="9">
        <f>if('raw 1'!AP55&lt;&gt;"x",if('raw 1'!AP55="OK",'raw 1'!HP55,'raw 1'!AP55),"")</f>
        <v>1</v>
      </c>
      <c r="AS56" s="9">
        <f>if('raw 1'!AQ55&lt;&gt;"x",if('raw 1'!AQ55="OK",'raw 1'!HQ55,'raw 1'!AQ55),"")</f>
        <v>1</v>
      </c>
      <c r="AT56" s="9">
        <f>if('raw 1'!AR55&lt;&gt;"x",if('raw 1'!AR55="OK",'raw 1'!HR55,'raw 1'!AR55),"")</f>
        <v>1</v>
      </c>
      <c r="AU56" s="9">
        <f>if('raw 1'!AS55&lt;&gt;"x",if('raw 1'!AS55="OK",'raw 1'!HS55,'raw 1'!AS55),"")</f>
        <v>1</v>
      </c>
      <c r="AV56" s="9">
        <f>if('raw 1'!AT55&lt;&gt;"x",if('raw 1'!AT55="OK",'raw 1'!HT55,'raw 1'!AT55),"")</f>
        <v>1</v>
      </c>
      <c r="AW56" s="9">
        <f>if('raw 1'!AU55&lt;&gt;"x",if('raw 1'!AU55="OK",'raw 1'!HU55,'raw 1'!AU55),"")</f>
        <v>1</v>
      </c>
      <c r="AX56" s="9">
        <f>if('raw 1'!AV55&lt;&gt;"x",if('raw 1'!AV55="OK",'raw 1'!HV55,'raw 1'!AV55),"")</f>
        <v>1</v>
      </c>
      <c r="AY56" s="9">
        <f>if('raw 1'!AW55&lt;&gt;"x",if('raw 1'!AW55="OK",'raw 1'!HW55,'raw 1'!AW55),"")</f>
        <v>1</v>
      </c>
      <c r="AZ56" s="9">
        <f>if('raw 1'!AX55&lt;&gt;"x",if('raw 1'!AX55="OK",'raw 1'!HX55,'raw 1'!AX55),"")</f>
        <v>1</v>
      </c>
      <c r="BA56" s="9">
        <f>if('raw 1'!AY55&lt;&gt;"x",if('raw 1'!AY55="OK",'raw 1'!HY55,'raw 1'!AY55),"")</f>
        <v>1</v>
      </c>
      <c r="BB56" s="9">
        <f>if('raw 1'!AZ55&lt;&gt;"x",if('raw 1'!AZ55="OK",'raw 1'!HZ55,'raw 1'!AZ55),"")</f>
        <v>1</v>
      </c>
      <c r="BC56" s="9">
        <f>if('raw 1'!BA55&lt;&gt;"x",if('raw 1'!BA55="OK",'raw 1'!IA55,'raw 1'!BA55),"")</f>
        <v>1</v>
      </c>
      <c r="BD56" s="9">
        <f>if('raw 1'!BB55&lt;&gt;"x",if('raw 1'!BB55="OK",'raw 1'!IB55,'raw 1'!BB55),"")</f>
        <v>1</v>
      </c>
      <c r="BE56" s="9">
        <f>if('raw 1'!BC55&lt;&gt;"x",if('raw 1'!BC55="OK",'raw 1'!IC55,'raw 1'!BC55),"")</f>
        <v>1</v>
      </c>
      <c r="BF56" s="9">
        <f>if('raw 1'!BD55&lt;&gt;"x",if('raw 1'!BD55="OK",'raw 1'!ID55,'raw 1'!BD55),"")</f>
        <v>1</v>
      </c>
      <c r="BG56" s="9">
        <f>if('raw 1'!BE55&lt;&gt;"x",if('raw 1'!BE55="OK",'raw 1'!IE55,'raw 1'!BE55),"")</f>
        <v>1</v>
      </c>
      <c r="BH56" s="9">
        <f>if('raw 1'!BF55&lt;&gt;"x",if('raw 1'!BF55="OK",'raw 1'!IF55,'raw 1'!BF55),"")</f>
        <v>1</v>
      </c>
      <c r="BI56" s="9">
        <f>if('raw 1'!BG55&lt;&gt;"x",if('raw 1'!BG55="OK",'raw 1'!IG55,'raw 1'!BG55),"")</f>
        <v>1</v>
      </c>
      <c r="BJ56" s="9">
        <f>if('raw 1'!BH55&lt;&gt;"x",if('raw 1'!BH55="OK",'raw 1'!IH55,'raw 1'!BH55),"")</f>
        <v>1</v>
      </c>
      <c r="BK56" s="9">
        <f>if('raw 1'!BI55&lt;&gt;"x",if('raw 1'!BI55="OK",'raw 1'!II55,'raw 1'!BI55),"")</f>
        <v>1</v>
      </c>
      <c r="BL56" s="9">
        <f>if('raw 1'!BJ55&lt;&gt;"x",if('raw 1'!BJ55="OK",'raw 1'!IJ55,'raw 1'!BJ55),"")</f>
        <v>1</v>
      </c>
      <c r="BM56" s="9" t="str">
        <f>if('raw 1'!BK55&lt;&gt;"x",if('raw 1'!BK55="OK",'raw 1'!IK55,'raw 1'!BK55),"")</f>
        <v/>
      </c>
      <c r="BN56" s="9">
        <f>if('raw 1'!BL55&lt;&gt;"x",if('raw 1'!BL55="OK",'raw 1'!IL55,'raw 1'!BL55),"")</f>
        <v>1</v>
      </c>
      <c r="BO56" s="9">
        <f>if('raw 1'!BM55&lt;&gt;"x",if('raw 1'!BM55="OK",'raw 1'!IM55,'raw 1'!BM55),"")</f>
        <v>1</v>
      </c>
      <c r="BP56" s="9" t="str">
        <f>if('raw 1'!BN55&lt;&gt;"x",if('raw 1'!BN55="OK",'raw 1'!IN55,'raw 1'!BN55),"")</f>
        <v>WA</v>
      </c>
      <c r="BQ56" s="9">
        <f>if('raw 1'!BO55&lt;&gt;"x",if('raw 1'!BO55="OK",'raw 1'!IO55,'raw 1'!BO55),"")</f>
        <v>1</v>
      </c>
      <c r="BR56" s="9" t="str">
        <f>if('raw 1'!BP55&lt;&gt;"x",if('raw 1'!BP55="OK",'raw 1'!IP55,'raw 1'!BP55),"")</f>
        <v>WA</v>
      </c>
      <c r="BS56" s="9">
        <f>if('raw 1'!BQ55&lt;&gt;"x",if('raw 1'!BQ55="OK",'raw 1'!IQ55,'raw 1'!BQ55),"")</f>
        <v>1</v>
      </c>
      <c r="BT56" s="9" t="str">
        <f>if('raw 1'!BR55&lt;&gt;"x",if('raw 1'!BR55="OK",'raw 1'!IR55,'raw 1'!BR55),"")</f>
        <v>WA</v>
      </c>
      <c r="BU56" s="9">
        <f>if('raw 1'!BS55&lt;&gt;"x",if('raw 1'!BS55="OK",'raw 1'!IS55,'raw 1'!BS55),"")</f>
        <v>1</v>
      </c>
      <c r="BV56" s="9">
        <f>if('raw 1'!BT55&lt;&gt;"x",if('raw 1'!BT55="OK",'raw 1'!IT55,'raw 1'!BT55),"")</f>
        <v>1</v>
      </c>
      <c r="BW56" s="9">
        <f>if('raw 1'!BU55&lt;&gt;"x",if('raw 1'!BU55="OK",'raw 1'!IU55,'raw 1'!BU55),"")</f>
        <v>1</v>
      </c>
      <c r="BX56" s="9">
        <f>if('raw 1'!BV55&lt;&gt;"x",if('raw 1'!BV55="OK",'raw 1'!IV55,'raw 1'!BV55),"")</f>
        <v>1</v>
      </c>
      <c r="BY56" s="9">
        <f>if('raw 1'!BW55&lt;&gt;"x",if('raw 1'!BW55="OK",'raw 1'!IW55,'raw 1'!BW55),"")</f>
        <v>1</v>
      </c>
      <c r="BZ56" s="9">
        <f>if('raw 1'!BX55&lt;&gt;"x",if('raw 1'!BX55="OK",'raw 1'!IX55,'raw 1'!BX55),"")</f>
        <v>1</v>
      </c>
      <c r="CA56" s="9">
        <f>if('raw 1'!BY55&lt;&gt;"x",if('raw 1'!BY55="OK",'raw 1'!IY55,'raw 1'!BY55),"")</f>
        <v>1</v>
      </c>
      <c r="CB56" s="9" t="str">
        <f>if('raw 1'!BZ55&lt;&gt;"x",if('raw 1'!BZ55="OK",'raw 1'!IZ55,'raw 1'!BZ55),"")</f>
        <v>WA</v>
      </c>
      <c r="CC56" s="9" t="str">
        <f>if('raw 1'!CA55&lt;&gt;"x",if('raw 1'!CA55="OK",'raw 1'!JA55,'raw 1'!CA55),"")</f>
        <v>WA</v>
      </c>
      <c r="CD56" s="9" t="str">
        <f>if('raw 1'!CB55&lt;&gt;"x",if('raw 1'!CB55="OK",'raw 1'!JB55,'raw 1'!CB55),"")</f>
        <v>WA</v>
      </c>
      <c r="CE56" s="9" t="str">
        <f>if('raw 1'!CC55&lt;&gt;"x",if('raw 1'!CC55="OK",'raw 1'!JC55,'raw 1'!CC55),"")</f>
        <v>WA</v>
      </c>
      <c r="CF56" s="9" t="str">
        <f>if('raw 1'!CD55&lt;&gt;"x",if('raw 1'!CD55="OK",'raw 1'!JD55,'raw 1'!CD55),"")</f>
        <v>WA</v>
      </c>
      <c r="CG56" s="9" t="str">
        <f>if('raw 1'!CE55&lt;&gt;"x",if('raw 1'!CE55="OK",'raw 1'!JE55,'raw 1'!CE55),"")</f>
        <v>WA</v>
      </c>
      <c r="CH56" s="9" t="str">
        <f>if('raw 1'!CF55&lt;&gt;"x",if('raw 1'!CF55="OK",'raw 1'!JF55,'raw 1'!CF55),"")</f>
        <v>WA</v>
      </c>
      <c r="CI56" s="9" t="str">
        <f>if('raw 1'!CG55&lt;&gt;"x",if('raw 1'!CG55="OK",'raw 1'!JG55,'raw 1'!CG55),"")</f>
        <v>WA</v>
      </c>
      <c r="CJ56" s="9" t="str">
        <f>if('raw 1'!CH55&lt;&gt;"x",if('raw 1'!CH55="OK",'raw 1'!JH55,'raw 1'!CH55),"")</f>
        <v>WA</v>
      </c>
      <c r="CK56" s="9" t="str">
        <f>if('raw 1'!CI55&lt;&gt;"x",if('raw 1'!CI55="OK",'raw 1'!JI55,'raw 1'!CI55),"")</f>
        <v>WA</v>
      </c>
      <c r="CL56" s="9" t="str">
        <f>if('raw 1'!CJ55&lt;&gt;"x",if('raw 1'!CJ55="OK",'raw 1'!JJ55,'raw 1'!CJ55),"")</f>
        <v>WA</v>
      </c>
      <c r="CM56" s="9" t="str">
        <f>if('raw 1'!CK55&lt;&gt;"x",if('raw 1'!CK55="OK",'raw 1'!JK55,'raw 1'!CK55),"")</f>
        <v>WA</v>
      </c>
      <c r="CN56" s="9" t="str">
        <f>if('raw 1'!CL55&lt;&gt;"x",if('raw 1'!CL55="OK",'raw 1'!JL55,'raw 1'!CL55),"")</f>
        <v>WA</v>
      </c>
      <c r="CO56" s="9" t="str">
        <f>if('raw 1'!CM55&lt;&gt;"x",if('raw 1'!CM55="OK",'raw 1'!JM55,'raw 1'!CM55),"")</f>
        <v>WA</v>
      </c>
      <c r="CP56" s="9" t="str">
        <f>if('raw 1'!CN55&lt;&gt;"x",if('raw 1'!CN55="OK",'raw 1'!JN55,'raw 1'!CN55),"")</f>
        <v>WA</v>
      </c>
      <c r="CQ56" s="9" t="str">
        <f>if('raw 1'!CO55&lt;&gt;"x",if('raw 1'!CO55="OK",'raw 1'!JO55,'raw 1'!CO55),"")</f>
        <v>WA</v>
      </c>
      <c r="CR56" s="9" t="str">
        <f>if('raw 1'!CP55&lt;&gt;"x",if('raw 1'!CP55="OK",'raw 1'!JP55,'raw 1'!CP55),"")</f>
        <v>WA</v>
      </c>
      <c r="CS56" s="9">
        <f>if('raw 1'!CQ55&lt;&gt;"x",if('raw 1'!CQ55="OK",'raw 1'!JQ55,'raw 1'!CQ55),"")</f>
        <v>1</v>
      </c>
      <c r="CT56" s="9" t="str">
        <f>if('raw 1'!CR55&lt;&gt;"x",if('raw 1'!CR55="OK",'raw 1'!JR55,'raw 1'!CR55),"")</f>
        <v>WA</v>
      </c>
      <c r="CU56" s="9" t="str">
        <f>if('raw 1'!CS55&lt;&gt;"x",if('raw 1'!CS55="OK",'raw 1'!JS55,'raw 1'!CS55),"")</f>
        <v/>
      </c>
      <c r="CV56" s="9">
        <f>if('raw 1'!CT55&lt;&gt;"x",if('raw 1'!CT55="OK",'raw 1'!JT55,'raw 1'!CT55),"")</f>
        <v>1</v>
      </c>
      <c r="CW56" s="9">
        <f>if('raw 1'!CU55&lt;&gt;"x",if('raw 1'!CU55="OK",'raw 1'!JU55,'raw 1'!CU55),"")</f>
        <v>1</v>
      </c>
      <c r="CX56" s="9" t="str">
        <f>if('raw 1'!CV55&lt;&gt;"x",if('raw 1'!CV55="OK",'raw 1'!JV55,'raw 1'!CV55),"")</f>
        <v>WA</v>
      </c>
      <c r="CY56" s="9">
        <f>if('raw 1'!CW55&lt;&gt;"x",if('raw 1'!CW55="OK",'raw 1'!JW55,'raw 1'!CW55),"")</f>
        <v>1</v>
      </c>
      <c r="CZ56" s="9" t="str">
        <f>if('raw 1'!CX55&lt;&gt;"x",if('raw 1'!CX55="OK",'raw 1'!JX55,'raw 1'!CX55),"")</f>
        <v>WA</v>
      </c>
      <c r="DA56" s="9">
        <f>if('raw 1'!CY55&lt;&gt;"x",if('raw 1'!CY55="OK",'raw 1'!JY55,'raw 1'!CY55),"")</f>
        <v>1</v>
      </c>
      <c r="DB56" s="9" t="str">
        <f>if('raw 1'!CZ55&lt;&gt;"x",if('raw 1'!CZ55="OK",'raw 1'!JZ55,'raw 1'!CZ55),"")</f>
        <v>WA</v>
      </c>
      <c r="DC56" s="9" t="str">
        <f>if('raw 1'!DA55&lt;&gt;"x",if('raw 1'!DA55="OK",'raw 1'!KA55,'raw 1'!DA55),"")</f>
        <v>WA</v>
      </c>
      <c r="DD56" s="9" t="str">
        <f>if('raw 1'!DB55&lt;&gt;"x",if('raw 1'!DB55="OK",'raw 1'!KB55,'raw 1'!DB55),"")</f>
        <v>WA</v>
      </c>
      <c r="DE56" s="9" t="str">
        <f>if('raw 1'!DC55&lt;&gt;"x",if('raw 1'!DC55="OK",'raw 1'!KC55,'raw 1'!DC55),"")</f>
        <v>WA</v>
      </c>
      <c r="DF56" s="9" t="str">
        <f>if('raw 1'!DD55&lt;&gt;"x",if('raw 1'!DD55="OK",'raw 1'!KD55,'raw 1'!DD55),"")</f>
        <v>WA</v>
      </c>
      <c r="DG56" s="9" t="str">
        <f>if('raw 1'!DE55&lt;&gt;"x",if('raw 1'!DE55="OK",'raw 1'!KE55,'raw 1'!DE55),"")</f>
        <v>WA</v>
      </c>
      <c r="DH56" s="9" t="str">
        <f>if('raw 1'!DF55&lt;&gt;"x",if('raw 1'!DF55="OK",'raw 1'!KF55,'raw 1'!DF55),"")</f>
        <v>WA</v>
      </c>
      <c r="DI56" s="9" t="str">
        <f>if('raw 1'!DG55&lt;&gt;"x",if('raw 1'!DG55="OK",'raw 1'!KG55,'raw 1'!DG55),"")</f>
        <v>WA</v>
      </c>
      <c r="DJ56" s="9" t="str">
        <f>if('raw 1'!DH55&lt;&gt;"x",if('raw 1'!DH55="OK",'raw 1'!KH55,'raw 1'!DH55),"")</f>
        <v>WA</v>
      </c>
      <c r="DK56" s="9" t="str">
        <f>if('raw 1'!DI55&lt;&gt;"x",if('raw 1'!DI55="OK",'raw 1'!KI55,'raw 1'!DI55),"")</f>
        <v>WA</v>
      </c>
      <c r="DL56" s="9" t="str">
        <f>if('raw 1'!DJ55&lt;&gt;"x",if('raw 1'!DJ55="OK",'raw 1'!KJ55,'raw 1'!DJ55),"")</f>
        <v>WA</v>
      </c>
      <c r="DM56" s="9" t="str">
        <f>if('raw 1'!DK55&lt;&gt;"x",if('raw 1'!DK55="OK",'raw 1'!KK55,'raw 1'!DK55),"")</f>
        <v>WA</v>
      </c>
      <c r="DN56" s="9" t="str">
        <f>if('raw 1'!DL55&lt;&gt;"x",if('raw 1'!DL55="OK",'raw 1'!KL55,'raw 1'!DL55),"")</f>
        <v>WA</v>
      </c>
      <c r="DO56" s="9" t="str">
        <f>if('raw 1'!DM55&lt;&gt;"x",if('raw 1'!DM55="OK",'raw 1'!KM55,'raw 1'!DM55),"")</f>
        <v>WA</v>
      </c>
      <c r="DP56" s="9" t="str">
        <f>if('raw 1'!DN55&lt;&gt;"x",if('raw 1'!DN55="OK",'raw 1'!KN55,'raw 1'!DN55),"")</f>
        <v>WA</v>
      </c>
      <c r="DQ56" s="9" t="str">
        <f>if('raw 1'!DO55&lt;&gt;"x",if('raw 1'!DO55="OK",'raw 1'!KO55,'raw 1'!DO55),"")</f>
        <v>WA</v>
      </c>
      <c r="DR56" s="9" t="str">
        <f>if('raw 1'!DP55&lt;&gt;"x",if('raw 1'!DP55="OK",'raw 1'!KP55,'raw 1'!DP55),"")</f>
        <v>WA</v>
      </c>
      <c r="DS56" s="9" t="str">
        <f>if('raw 1'!DQ55&lt;&gt;"x",if('raw 1'!DQ55="OK",'raw 1'!KQ55,'raw 1'!DQ55),"")</f>
        <v>WA</v>
      </c>
      <c r="DT56" s="9" t="str">
        <f>if('raw 1'!DR55&lt;&gt;"x",if('raw 1'!DR55="OK",'raw 1'!KR55,'raw 1'!DR55),"")</f>
        <v>WA</v>
      </c>
      <c r="DU56" s="9" t="str">
        <f>if('raw 1'!DS55&lt;&gt;"x",if('raw 1'!DS55="OK",'raw 1'!KS55,'raw 1'!DS55),"")</f>
        <v>WA</v>
      </c>
      <c r="DV56" s="9" t="str">
        <f>if('raw 1'!DT55&lt;&gt;"x",if('raw 1'!DT55="OK",'raw 1'!KT55,'raw 1'!DT55),"")</f>
        <v>WA</v>
      </c>
      <c r="DW56" s="9" t="str">
        <f>if('raw 1'!DU55&lt;&gt;"x",if('raw 1'!DU55="OK",'raw 1'!KU55,'raw 1'!DU55),"")</f>
        <v>WA</v>
      </c>
      <c r="DX56" s="9" t="str">
        <f>if('raw 1'!DV55&lt;&gt;"x",if('raw 1'!DV55="OK",'raw 1'!KV55,'raw 1'!DV55),"")</f>
        <v>WA</v>
      </c>
      <c r="DY56" s="9" t="str">
        <f>if('raw 1'!DW55&lt;&gt;"x",if('raw 1'!DW55="OK",'raw 1'!KW55,'raw 1'!DW55),"")</f>
        <v>WA</v>
      </c>
      <c r="DZ56" s="9" t="str">
        <f>if('raw 1'!DX55&lt;&gt;"x",if('raw 1'!DX55="OK",'raw 1'!KX55,'raw 1'!DX55),"")</f>
        <v>WA</v>
      </c>
      <c r="EA56" s="9" t="str">
        <f>if('raw 1'!DY55&lt;&gt;"x",if('raw 1'!DY55="OK",'raw 1'!KY55,'raw 1'!DY55),"")</f>
        <v>WA</v>
      </c>
      <c r="EB56" s="9" t="str">
        <f>if('raw 1'!DZ55&lt;&gt;"x",if('raw 1'!DZ55="OK",'raw 1'!KZ55,'raw 1'!DZ55),"")</f>
        <v/>
      </c>
      <c r="EC56" s="9" t="str">
        <f>if('raw 1'!EA55&lt;&gt;"x",if('raw 1'!EA55="OK",'raw 1'!LA55,'raw 1'!EA55),"")</f>
        <v>-</v>
      </c>
      <c r="ED56" s="9" t="str">
        <f>if('raw 1'!EB55&lt;&gt;"x",if('raw 1'!EB55="OK",'raw 1'!LB55,'raw 1'!EB55),"")</f>
        <v>-</v>
      </c>
      <c r="EE56" s="9" t="str">
        <f>if('raw 1'!EC55&lt;&gt;"x",if('raw 1'!EC55="OK",'raw 1'!LC55,'raw 1'!EC55),"")</f>
        <v>-</v>
      </c>
      <c r="EF56" s="9" t="str">
        <f>if('raw 1'!ED55&lt;&gt;"x",if('raw 1'!ED55="OK",'raw 1'!LD55,'raw 1'!ED55),"")</f>
        <v>-</v>
      </c>
      <c r="EG56" s="9" t="str">
        <f>if('raw 1'!EE55&lt;&gt;"x",if('raw 1'!EE55="OK",'raw 1'!LE55,'raw 1'!EE55),"")</f>
        <v>-</v>
      </c>
      <c r="EH56" s="9" t="str">
        <f>if('raw 1'!EF55&lt;&gt;"x",if('raw 1'!EF55="OK",'raw 1'!LF55,'raw 1'!EF55),"")</f>
        <v>-</v>
      </c>
      <c r="EI56" s="9" t="str">
        <f>if('raw 1'!EG55&lt;&gt;"x",if('raw 1'!EG55="OK",'raw 1'!LG55,'raw 1'!EG55),"")</f>
        <v>-</v>
      </c>
      <c r="EJ56" s="9" t="str">
        <f>if('raw 1'!EH55&lt;&gt;"x",if('raw 1'!EH55="OK",'raw 1'!LH55,'raw 1'!EH55),"")</f>
        <v>-</v>
      </c>
      <c r="EK56" s="9" t="str">
        <f>if('raw 1'!EI55&lt;&gt;"x",if('raw 1'!EI55="OK",'raw 1'!LI55,'raw 1'!EI55),"")</f>
        <v>-</v>
      </c>
      <c r="EL56" s="9" t="str">
        <f>if('raw 1'!EJ55&lt;&gt;"x",if('raw 1'!EJ55="OK",'raw 1'!LJ55,'raw 1'!EJ55),"")</f>
        <v>-</v>
      </c>
      <c r="EM56" s="9" t="str">
        <f>if('raw 1'!EK55&lt;&gt;"x",if('raw 1'!EK55="OK",'raw 1'!LK55,'raw 1'!EK55),"")</f>
        <v>-</v>
      </c>
      <c r="EN56" s="9" t="str">
        <f>if('raw 1'!EL55&lt;&gt;"x",if('raw 1'!EL55="OK",'raw 1'!LL55,'raw 1'!EL55),"")</f>
        <v>-</v>
      </c>
      <c r="EO56" s="9" t="str">
        <f>if('raw 1'!EM55&lt;&gt;"x",if('raw 1'!EM55="OK",'raw 1'!LM55,'raw 1'!EM55),"")</f>
        <v>-</v>
      </c>
      <c r="EP56" s="9" t="str">
        <f>if('raw 1'!EN55&lt;&gt;"x",if('raw 1'!EN55="OK",'raw 1'!LN55,'raw 1'!EN55),"")</f>
        <v>-</v>
      </c>
      <c r="EQ56" s="9" t="str">
        <f>if('raw 1'!EO55&lt;&gt;"x",if('raw 1'!EO55="OK",'raw 1'!LO55,'raw 1'!EO55),"")</f>
        <v>-</v>
      </c>
      <c r="ER56" s="9" t="str">
        <f>if('raw 1'!EP55&lt;&gt;"x",if('raw 1'!EP55="OK",'raw 1'!LP55,'raw 1'!EP55),"")</f>
        <v>-</v>
      </c>
      <c r="ES56" s="9" t="str">
        <f>if('raw 1'!EQ55&lt;&gt;"x",if('raw 1'!EQ55="OK",'raw 1'!LQ55,'raw 1'!EQ55),"")</f>
        <v/>
      </c>
      <c r="ET56" s="9" t="str">
        <f>if('raw 1'!ER55&lt;&gt;"x",if('raw 1'!ER55="OK",'raw 1'!LR55,'raw 1'!ER55),"")</f>
        <v>-</v>
      </c>
      <c r="EU56" s="9" t="str">
        <f>if('raw 1'!ES55&lt;&gt;"x",if('raw 1'!ES55="OK",'raw 1'!LS55,'raw 1'!ES55),"")</f>
        <v>-</v>
      </c>
      <c r="EV56" s="9" t="str">
        <f>if('raw 1'!ET55&lt;&gt;"x",if('raw 1'!ET55="OK",'raw 1'!LT55,'raw 1'!ET55),"")</f>
        <v>-</v>
      </c>
      <c r="EW56" s="9" t="str">
        <f>if('raw 1'!EU55&lt;&gt;"x",if('raw 1'!EU55="OK",'raw 1'!LU55,'raw 1'!EU55),"")</f>
        <v>-</v>
      </c>
      <c r="EX56" s="9" t="str">
        <f>if('raw 1'!EV55&lt;&gt;"x",if('raw 1'!EV55="OK",'raw 1'!LV55,'raw 1'!EV55),"")</f>
        <v>-</v>
      </c>
      <c r="EY56" s="9" t="str">
        <f>if('raw 1'!EW55&lt;&gt;"x",if('raw 1'!EW55="OK",'raw 1'!LW55,'raw 1'!EW55),"")</f>
        <v>-</v>
      </c>
      <c r="EZ56" s="9" t="str">
        <f>if('raw 1'!EX55&lt;&gt;"x",if('raw 1'!EX55="OK",'raw 1'!LX55,'raw 1'!EX55),"")</f>
        <v>-</v>
      </c>
      <c r="FA56" s="9" t="str">
        <f>if('raw 1'!EY55&lt;&gt;"x",if('raw 1'!EY55="OK",'raw 1'!LY55,'raw 1'!EY55),"")</f>
        <v>-</v>
      </c>
      <c r="FB56" s="9" t="str">
        <f>if('raw 1'!EZ55&lt;&gt;"x",if('raw 1'!EZ55="OK",'raw 1'!LZ55,'raw 1'!EZ55),"")</f>
        <v>-</v>
      </c>
      <c r="FC56" s="9" t="str">
        <f>if('raw 1'!FA55&lt;&gt;"x",if('raw 1'!FA55="OK",'raw 1'!MA55,'raw 1'!FA55),"")</f>
        <v>-</v>
      </c>
      <c r="FD56" s="9" t="str">
        <f>if('raw 1'!FB55&lt;&gt;"x",if('raw 1'!FB55="OK",'raw 1'!MB55,'raw 1'!FB55),"")</f>
        <v>-</v>
      </c>
      <c r="FE56" s="9" t="str">
        <f>if('raw 1'!FC55&lt;&gt;"x",if('raw 1'!FC55="OK",'raw 1'!MC55,'raw 1'!FC55),"")</f>
        <v>-</v>
      </c>
      <c r="FF56" s="9" t="str">
        <f>if('raw 1'!FD55&lt;&gt;"x",if('raw 1'!FD55="OK",'raw 1'!MD55,'raw 1'!FD55),"")</f>
        <v>-</v>
      </c>
      <c r="FG56" s="9" t="str">
        <f>if('raw 1'!FE55&lt;&gt;"x",if('raw 1'!FE55="OK",'raw 1'!ME55,'raw 1'!FE55),"")</f>
        <v>-</v>
      </c>
      <c r="FH56" s="9" t="str">
        <f>if('raw 1'!FF55&lt;&gt;"x",if('raw 1'!FF55="OK",'raw 1'!MF55,'raw 1'!FF55),"")</f>
        <v>-</v>
      </c>
      <c r="FI56" s="9" t="str">
        <f>if('raw 1'!FG55&lt;&gt;"x",if('raw 1'!FG55="OK",'raw 1'!MG55,'raw 1'!FG55),"")</f>
        <v>-</v>
      </c>
      <c r="FJ56" s="9" t="str">
        <f>if('raw 1'!FH55&lt;&gt;"x",if('raw 1'!FH55="OK",'raw 1'!MH55,'raw 1'!FH55),"")</f>
        <v>-</v>
      </c>
      <c r="FK56" s="9" t="str">
        <f>if('raw 1'!FI55&lt;&gt;"x",if('raw 1'!FI55="OK",'raw 1'!MI55,'raw 1'!FI55),"")</f>
        <v>-</v>
      </c>
      <c r="FL56" s="9" t="str">
        <f>if('raw 1'!FJ55&lt;&gt;"x",if('raw 1'!FJ55="OK",'raw 1'!MJ55,'raw 1'!FJ55),"")</f>
        <v>-</v>
      </c>
      <c r="FM56" s="9" t="str">
        <f>if('raw 1'!FK55&lt;&gt;"x",if('raw 1'!FK55="OK",'raw 1'!MK55,'raw 1'!FK55),"")</f>
        <v>-</v>
      </c>
      <c r="FN56" s="9" t="str">
        <f>if('raw 1'!FL55&lt;&gt;"x",if('raw 1'!FL55="OK",'raw 1'!ML55,'raw 1'!FL55),"")</f>
        <v>-</v>
      </c>
      <c r="FO56" s="9" t="str">
        <f>if('raw 1'!FM55&lt;&gt;"x",if('raw 1'!FM55="OK",'raw 1'!MM55,'raw 1'!FM55),"")</f>
        <v>-</v>
      </c>
      <c r="FP56" s="9" t="str">
        <f>if('raw 1'!FN55&lt;&gt;"x",if('raw 1'!FN55="OK",'raw 1'!MN55,'raw 1'!FN55),"")</f>
        <v>-</v>
      </c>
      <c r="FQ56" s="9" t="str">
        <f>if('raw 1'!FO55&lt;&gt;"x",if('raw 1'!FO55="OK",'raw 1'!MO55,'raw 1'!FO55),"")</f>
        <v>-</v>
      </c>
      <c r="FR56" s="9" t="str">
        <f>if('raw 1'!FP55&lt;&gt;"x",if('raw 1'!FP55="OK",'raw 1'!MP55,'raw 1'!FP55),"")</f>
        <v>-</v>
      </c>
      <c r="FS56" s="9" t="str">
        <f>if('raw 1'!FQ55&lt;&gt;"x",if('raw 1'!FQ55="OK",'raw 1'!MQ55,'raw 1'!FQ55),"")</f>
        <v>-</v>
      </c>
      <c r="FT56" s="9" t="str">
        <f>if('raw 1'!FR55&lt;&gt;"x",if('raw 1'!FR55="OK",'raw 1'!MR55,'raw 1'!FR55),"")</f>
        <v>-</v>
      </c>
      <c r="FU56" s="9" t="str">
        <f>if('raw 1'!FS55&lt;&gt;"x",if('raw 1'!FS55="OK",'raw 1'!MS55,'raw 1'!FS55),"")</f>
        <v>-</v>
      </c>
      <c r="FV56" s="9" t="str">
        <f>if('raw 1'!FT55&lt;&gt;"x",if('raw 1'!FT55="OK",'raw 1'!MT55,'raw 1'!FT55),"")</f>
        <v/>
      </c>
      <c r="FW56" s="9" t="str">
        <f>if('raw 1'!FU55&lt;&gt;"x",if('raw 1'!FU55="OK",'raw 1'!MU55,'raw 1'!FU55),"")</f>
        <v>-</v>
      </c>
      <c r="FX56" s="9" t="str">
        <f>if('raw 1'!FV55&lt;&gt;"x",if('raw 1'!FV55="OK",'raw 1'!MV55,'raw 1'!FV55),"")</f>
        <v>-</v>
      </c>
      <c r="FY56" s="9" t="str">
        <f>if('raw 1'!FW55&lt;&gt;"x",if('raw 1'!FW55="OK",'raw 1'!MW55,'raw 1'!FW55),"")</f>
        <v>-</v>
      </c>
      <c r="FZ56" s="9" t="str">
        <f>if('raw 1'!FX55&lt;&gt;"x",if('raw 1'!FX55="OK",'raw 1'!MX55,'raw 1'!FX55),"")</f>
        <v>-</v>
      </c>
      <c r="GA56" s="9" t="str">
        <f>if('raw 1'!FY55&lt;&gt;"x",if('raw 1'!FY55="OK",'raw 1'!MY55,'raw 1'!FY55),"")</f>
        <v>-</v>
      </c>
      <c r="GB56" s="9" t="str">
        <f>if('raw 1'!FZ55&lt;&gt;"x",if('raw 1'!FZ55="OK",'raw 1'!MZ55,'raw 1'!FZ55),"")</f>
        <v>-</v>
      </c>
      <c r="GC56" s="9" t="str">
        <f>if('raw 1'!GA55&lt;&gt;"x",if('raw 1'!GA55="OK",'raw 1'!NA55,'raw 1'!GA55),"")</f>
        <v>-</v>
      </c>
      <c r="GD56" s="9" t="str">
        <f>if('raw 1'!GB55&lt;&gt;"x",if('raw 1'!GB55="OK",'raw 1'!NB55,'raw 1'!GB55),"")</f>
        <v>-</v>
      </c>
      <c r="GE56" s="9" t="str">
        <f>if('raw 1'!GC55&lt;&gt;"x",if('raw 1'!GC55="OK",'raw 1'!NC55,'raw 1'!GC55),"")</f>
        <v>-</v>
      </c>
      <c r="GF56" s="9" t="str">
        <f>if('raw 1'!GD55&lt;&gt;"x",if('raw 1'!GD55="OK",'raw 1'!ND55,'raw 1'!GD55),"")</f>
        <v>-</v>
      </c>
      <c r="GG56" s="9" t="str">
        <f>if('raw 1'!GE55&lt;&gt;"x",if('raw 1'!GE55="OK",'raw 1'!NE55,'raw 1'!GE55),"")</f>
        <v>-</v>
      </c>
      <c r="GH56" s="9" t="str">
        <f>if('raw 1'!GF55&lt;&gt;"x",if('raw 1'!GF55="OK",'raw 1'!NF55,'raw 1'!GF55),"")</f>
        <v>-</v>
      </c>
      <c r="GI56" s="9" t="str">
        <f>if('raw 1'!GG55&lt;&gt;"x",if('raw 1'!GG55="OK",'raw 1'!NG55,'raw 1'!GG55),"")</f>
        <v>-</v>
      </c>
      <c r="GJ56" s="9" t="str">
        <f>if('raw 1'!GH55&lt;&gt;"x",if('raw 1'!GH55="OK",'raw 1'!NH55,'raw 1'!GH55),"")</f>
        <v>-</v>
      </c>
      <c r="GK56" s="9" t="str">
        <f>if('raw 1'!GI55&lt;&gt;"x",if('raw 1'!GI55="OK",'raw 1'!NI55,'raw 1'!GI55),"")</f>
        <v>-</v>
      </c>
      <c r="GL56" s="9" t="str">
        <f>if('raw 1'!GJ55&lt;&gt;"x",if('raw 1'!GJ55="OK",'raw 1'!NJ55,'raw 1'!GJ55),"")</f>
        <v>-</v>
      </c>
      <c r="GM56" s="9" t="str">
        <f>if('raw 1'!GK55&lt;&gt;"x",if('raw 1'!GK55="OK",'raw 1'!NK55,'raw 1'!GK55),"")</f>
        <v>-</v>
      </c>
      <c r="GN56" s="9" t="str">
        <f>if('raw 1'!GL55&lt;&gt;"x",if('raw 1'!GL55="OK",'raw 1'!NL55,'raw 1'!GL55),"")</f>
        <v>-</v>
      </c>
      <c r="GO56" s="9" t="str">
        <f>if('raw 1'!GM55&lt;&gt;"x",if('raw 1'!GM55="OK",'raw 1'!NM55,'raw 1'!GM55),"")</f>
        <v>-</v>
      </c>
      <c r="GP56" s="9" t="str">
        <f>if('raw 1'!GN55&lt;&gt;"x",if('raw 1'!GN55="OK",'raw 1'!NN55,'raw 1'!GN55),"")</f>
        <v>-</v>
      </c>
      <c r="GQ56" s="9" t="str">
        <f>if('raw 1'!GO55&lt;&gt;"x",if('raw 1'!GO55="OK",'raw 1'!NO55,'raw 1'!GO55),"")</f>
        <v>-</v>
      </c>
      <c r="GR56" s="9" t="str">
        <f>if('raw 1'!GP55&lt;&gt;"x",if('raw 1'!GP55="OK",'raw 1'!NP55,'raw 1'!GP55),"")</f>
        <v>-</v>
      </c>
      <c r="GS56" s="9" t="str">
        <f>if('raw 1'!GQ55&lt;&gt;"x",if('raw 1'!GQ55="OK",'raw 1'!NQ55,'raw 1'!GQ55),"")</f>
        <v>-</v>
      </c>
      <c r="GT56" s="9" t="str">
        <f>if('raw 1'!GR55&lt;&gt;"x",if('raw 1'!GR55="OK",'raw 1'!NR55,'raw 1'!GR55),"")</f>
        <v>-</v>
      </c>
      <c r="GU56" s="9" t="str">
        <f>if('raw 1'!GS55&lt;&gt;"x",if('raw 1'!GS55="OK",'raw 1'!NS55,'raw 1'!GS55),"")</f>
        <v/>
      </c>
    </row>
    <row r="57">
      <c r="A57" s="5"/>
      <c r="B57" s="5"/>
      <c r="C57" s="5" t="str">
        <f>if(B57="d","diskv. iz ciklusa",if(B57="d1","diskv. iz kruga",if($E57="ODOBREN",(if(countif(H:H,"="&amp;H57)=1,countif(H:H,"&gt;"&amp;H57)+1,concatenate(countif(H:H,"&gt;"&amp;H57)+1," - ",countif(H:H,"&gt;="&amp;H57)))),empty)))</f>
        <v>46 - 58</v>
      </c>
      <c r="D57" s="6" t="str">
        <f>'raw 1'!B56</f>
        <v>NemanjaMiric</v>
      </c>
      <c r="E57" s="6" t="str">
        <f>'raw 1'!F56</f>
        <v>ODOBREN</v>
      </c>
      <c r="F57" s="6" t="str">
        <f>if($E57="ODOBREN",'raw 1'!C56,"")</f>
        <v>Nemanja</v>
      </c>
      <c r="G57" s="6" t="str">
        <f>if($E57="ODOBREN",'raw 1'!D56,"")</f>
        <v>Mirić</v>
      </c>
      <c r="H57" s="7">
        <f>if($E57="ODOBREN",I57,empty)</f>
        <v>112</v>
      </c>
      <c r="I57" s="7">
        <f>if(B57&lt;&gt;"d",IF(M57 = "A", SUM(R57:T57), SUM(O57:Q57)),empty)</f>
        <v>112</v>
      </c>
      <c r="J57" s="6" t="str">
        <f>if($E57="ODOBREN",'raw 1'!G56,"")</f>
        <v>Sombor</v>
      </c>
      <c r="K57" s="6" t="str">
        <f>if($E57="ODOBREN",'raw 1'!H56,"")</f>
        <v>Srednja tehnička škola</v>
      </c>
      <c r="L57" s="6" t="str">
        <f>if($E57="ODOBREN",'raw 1'!I56,"")</f>
        <v>III</v>
      </c>
      <c r="M57" s="6" t="str">
        <f>if($E57="ODOBREN",'raw 1'!J56,"")</f>
        <v>B</v>
      </c>
      <c r="N57" s="6" t="str">
        <f>if($E57="ODOBREN",'raw 1'!K57,"")</f>
        <v>Srđan Temerinac</v>
      </c>
      <c r="O57" s="8">
        <f>'raw 1'!M56</f>
        <v>100</v>
      </c>
      <c r="P57" s="9">
        <f>'raw 1'!N56</f>
        <v>12</v>
      </c>
      <c r="Q57" s="9">
        <f>'raw 1'!O56</f>
        <v>0</v>
      </c>
      <c r="R57" s="9" t="str">
        <f>'raw 1'!P56</f>
        <v>-</v>
      </c>
      <c r="S57" s="9" t="str">
        <f>'raw 1'!Q56</f>
        <v>-</v>
      </c>
      <c r="T57" s="9" t="str">
        <f>'raw 1'!R56</f>
        <v>-</v>
      </c>
      <c r="U57" s="9" t="str">
        <f>if('raw 1'!S56&lt;&gt;"x",if('raw 1'!S56="OK",'raw 1'!GS56,'raw 1'!S56),"")</f>
        <v/>
      </c>
      <c r="V57" s="9" t="str">
        <f>if('raw 1'!T56&lt;&gt;"x",if('raw 1'!T56="OK",'raw 1'!GT56,'raw 1'!T56),"")</f>
        <v/>
      </c>
      <c r="W57" s="9">
        <f>if('raw 1'!U56&lt;&gt;"x",if('raw 1'!U56="OK",'raw 1'!GU56,'raw 1'!U56),"")</f>
        <v>1</v>
      </c>
      <c r="X57" s="9">
        <f>if('raw 1'!V56&lt;&gt;"x",if('raw 1'!V56="OK",'raw 1'!GV56,'raw 1'!V56),"")</f>
        <v>1</v>
      </c>
      <c r="Y57" s="9">
        <f>if('raw 1'!W56&lt;&gt;"x",if('raw 1'!W56="OK",'raw 1'!GW56,'raw 1'!W56),"")</f>
        <v>1</v>
      </c>
      <c r="Z57" s="9">
        <f>if('raw 1'!X56&lt;&gt;"x",if('raw 1'!X56="OK",'raw 1'!GX56,'raw 1'!X56),"")</f>
        <v>1</v>
      </c>
      <c r="AA57" s="9">
        <f>if('raw 1'!Y56&lt;&gt;"x",if('raw 1'!Y56="OK",'raw 1'!GY56,'raw 1'!Y56),"")</f>
        <v>1</v>
      </c>
      <c r="AB57" s="9">
        <f>if('raw 1'!Z56&lt;&gt;"x",if('raw 1'!Z56="OK",'raw 1'!GZ56,'raw 1'!Z56),"")</f>
        <v>1</v>
      </c>
      <c r="AC57" s="9">
        <f>if('raw 1'!AA56&lt;&gt;"x",if('raw 1'!AA56="OK",'raw 1'!HA56,'raw 1'!AA56),"")</f>
        <v>1</v>
      </c>
      <c r="AD57" s="9">
        <f>if('raw 1'!AB56&lt;&gt;"x",if('raw 1'!AB56="OK",'raw 1'!HB56,'raw 1'!AB56),"")</f>
        <v>1</v>
      </c>
      <c r="AE57" s="9">
        <f>if('raw 1'!AC56&lt;&gt;"x",if('raw 1'!AC56="OK",'raw 1'!HC56,'raw 1'!AC56),"")</f>
        <v>1</v>
      </c>
      <c r="AF57" s="9">
        <f>if('raw 1'!AD56&lt;&gt;"x",if('raw 1'!AD56="OK",'raw 1'!HD56,'raw 1'!AD56),"")</f>
        <v>1</v>
      </c>
      <c r="AG57" s="9">
        <f>if('raw 1'!AE56&lt;&gt;"x",if('raw 1'!AE56="OK",'raw 1'!HE56,'raw 1'!AE56),"")</f>
        <v>1</v>
      </c>
      <c r="AH57" s="9">
        <f>if('raw 1'!AF56&lt;&gt;"x",if('raw 1'!AF56="OK",'raw 1'!HF56,'raw 1'!AF56),"")</f>
        <v>1</v>
      </c>
      <c r="AI57" s="9">
        <f>if('raw 1'!AG56&lt;&gt;"x",if('raw 1'!AG56="OK",'raw 1'!HG56,'raw 1'!AG56),"")</f>
        <v>1</v>
      </c>
      <c r="AJ57" s="9">
        <f>if('raw 1'!AH56&lt;&gt;"x",if('raw 1'!AH56="OK",'raw 1'!HH56,'raw 1'!AH56),"")</f>
        <v>1</v>
      </c>
      <c r="AK57" s="9">
        <f>if('raw 1'!AI56&lt;&gt;"x",if('raw 1'!AI56="OK",'raw 1'!HI56,'raw 1'!AI56),"")</f>
        <v>1</v>
      </c>
      <c r="AL57" s="9">
        <f>if('raw 1'!AJ56&lt;&gt;"x",if('raw 1'!AJ56="OK",'raw 1'!HJ56,'raw 1'!AJ56),"")</f>
        <v>1</v>
      </c>
      <c r="AM57" s="9">
        <f>if('raw 1'!AK56&lt;&gt;"x",if('raw 1'!AK56="OK",'raw 1'!HK56,'raw 1'!AK56),"")</f>
        <v>1</v>
      </c>
      <c r="AN57" s="9">
        <f>if('raw 1'!AL56&lt;&gt;"x",if('raw 1'!AL56="OK",'raw 1'!HL56,'raw 1'!AL56),"")</f>
        <v>1</v>
      </c>
      <c r="AO57" s="9">
        <f>if('raw 1'!AM56&lt;&gt;"x",if('raw 1'!AM56="OK",'raw 1'!HM56,'raw 1'!AM56),"")</f>
        <v>1</v>
      </c>
      <c r="AP57" s="9">
        <f>if('raw 1'!AN56&lt;&gt;"x",if('raw 1'!AN56="OK",'raw 1'!HN56,'raw 1'!AN56),"")</f>
        <v>1</v>
      </c>
      <c r="AQ57" s="9">
        <f>if('raw 1'!AO56&lt;&gt;"x",if('raw 1'!AO56="OK",'raw 1'!HO56,'raw 1'!AO56),"")</f>
        <v>1</v>
      </c>
      <c r="AR57" s="9">
        <f>if('raw 1'!AP56&lt;&gt;"x",if('raw 1'!AP56="OK",'raw 1'!HP56,'raw 1'!AP56),"")</f>
        <v>1</v>
      </c>
      <c r="AS57" s="9">
        <f>if('raw 1'!AQ56&lt;&gt;"x",if('raw 1'!AQ56="OK",'raw 1'!HQ56,'raw 1'!AQ56),"")</f>
        <v>1</v>
      </c>
      <c r="AT57" s="9">
        <f>if('raw 1'!AR56&lt;&gt;"x",if('raw 1'!AR56="OK",'raw 1'!HR56,'raw 1'!AR56),"")</f>
        <v>1</v>
      </c>
      <c r="AU57" s="9">
        <f>if('raw 1'!AS56&lt;&gt;"x",if('raw 1'!AS56="OK",'raw 1'!HS56,'raw 1'!AS56),"")</f>
        <v>1</v>
      </c>
      <c r="AV57" s="9">
        <f>if('raw 1'!AT56&lt;&gt;"x",if('raw 1'!AT56="OK",'raw 1'!HT56,'raw 1'!AT56),"")</f>
        <v>1</v>
      </c>
      <c r="AW57" s="9">
        <f>if('raw 1'!AU56&lt;&gt;"x",if('raw 1'!AU56="OK",'raw 1'!HU56,'raw 1'!AU56),"")</f>
        <v>1</v>
      </c>
      <c r="AX57" s="9">
        <f>if('raw 1'!AV56&lt;&gt;"x",if('raw 1'!AV56="OK",'raw 1'!HV56,'raw 1'!AV56),"")</f>
        <v>1</v>
      </c>
      <c r="AY57" s="9">
        <f>if('raw 1'!AW56&lt;&gt;"x",if('raw 1'!AW56="OK",'raw 1'!HW56,'raw 1'!AW56),"")</f>
        <v>1</v>
      </c>
      <c r="AZ57" s="9">
        <f>if('raw 1'!AX56&lt;&gt;"x",if('raw 1'!AX56="OK",'raw 1'!HX56,'raw 1'!AX56),"")</f>
        <v>1</v>
      </c>
      <c r="BA57" s="9">
        <f>if('raw 1'!AY56&lt;&gt;"x",if('raw 1'!AY56="OK",'raw 1'!HY56,'raw 1'!AY56),"")</f>
        <v>1</v>
      </c>
      <c r="BB57" s="9">
        <f>if('raw 1'!AZ56&lt;&gt;"x",if('raw 1'!AZ56="OK",'raw 1'!HZ56,'raw 1'!AZ56),"")</f>
        <v>1</v>
      </c>
      <c r="BC57" s="9">
        <f>if('raw 1'!BA56&lt;&gt;"x",if('raw 1'!BA56="OK",'raw 1'!IA56,'raw 1'!BA56),"")</f>
        <v>1</v>
      </c>
      <c r="BD57" s="9">
        <f>if('raw 1'!BB56&lt;&gt;"x",if('raw 1'!BB56="OK",'raw 1'!IB56,'raw 1'!BB56),"")</f>
        <v>1</v>
      </c>
      <c r="BE57" s="9">
        <f>if('raw 1'!BC56&lt;&gt;"x",if('raw 1'!BC56="OK",'raw 1'!IC56,'raw 1'!BC56),"")</f>
        <v>1</v>
      </c>
      <c r="BF57" s="9">
        <f>if('raw 1'!BD56&lt;&gt;"x",if('raw 1'!BD56="OK",'raw 1'!ID56,'raw 1'!BD56),"")</f>
        <v>1</v>
      </c>
      <c r="BG57" s="9">
        <f>if('raw 1'!BE56&lt;&gt;"x",if('raw 1'!BE56="OK",'raw 1'!IE56,'raw 1'!BE56),"")</f>
        <v>1</v>
      </c>
      <c r="BH57" s="9">
        <f>if('raw 1'!BF56&lt;&gt;"x",if('raw 1'!BF56="OK",'raw 1'!IF56,'raw 1'!BF56),"")</f>
        <v>1</v>
      </c>
      <c r="BI57" s="9">
        <f>if('raw 1'!BG56&lt;&gt;"x",if('raw 1'!BG56="OK",'raw 1'!IG56,'raw 1'!BG56),"")</f>
        <v>1</v>
      </c>
      <c r="BJ57" s="9">
        <f>if('raw 1'!BH56&lt;&gt;"x",if('raw 1'!BH56="OK",'raw 1'!IH56,'raw 1'!BH56),"")</f>
        <v>1</v>
      </c>
      <c r="BK57" s="9">
        <f>if('raw 1'!BI56&lt;&gt;"x",if('raw 1'!BI56="OK",'raw 1'!II56,'raw 1'!BI56),"")</f>
        <v>1</v>
      </c>
      <c r="BL57" s="9">
        <f>if('raw 1'!BJ56&lt;&gt;"x",if('raw 1'!BJ56="OK",'raw 1'!IJ56,'raw 1'!BJ56),"")</f>
        <v>1</v>
      </c>
      <c r="BM57" s="9" t="str">
        <f>if('raw 1'!BK56&lt;&gt;"x",if('raw 1'!BK56="OK",'raw 1'!IK56,'raw 1'!BK56),"")</f>
        <v/>
      </c>
      <c r="BN57" s="9">
        <f>if('raw 1'!BL56&lt;&gt;"x",if('raw 1'!BL56="OK",'raw 1'!IL56,'raw 1'!BL56),"")</f>
        <v>1</v>
      </c>
      <c r="BO57" s="9">
        <f>if('raw 1'!BM56&lt;&gt;"x",if('raw 1'!BM56="OK",'raw 1'!IM56,'raw 1'!BM56),"")</f>
        <v>1</v>
      </c>
      <c r="BP57" s="9" t="str">
        <f>if('raw 1'!BN56&lt;&gt;"x",if('raw 1'!BN56="OK",'raw 1'!IN56,'raw 1'!BN56),"")</f>
        <v>WA</v>
      </c>
      <c r="BQ57" s="9">
        <f>if('raw 1'!BO56&lt;&gt;"x",if('raw 1'!BO56="OK",'raw 1'!IO56,'raw 1'!BO56),"")</f>
        <v>1</v>
      </c>
      <c r="BR57" s="9" t="str">
        <f>if('raw 1'!BP56&lt;&gt;"x",if('raw 1'!BP56="OK",'raw 1'!IP56,'raw 1'!BP56),"")</f>
        <v>WA</v>
      </c>
      <c r="BS57" s="9">
        <f>if('raw 1'!BQ56&lt;&gt;"x",if('raw 1'!BQ56="OK",'raw 1'!IQ56,'raw 1'!BQ56),"")</f>
        <v>1</v>
      </c>
      <c r="BT57" s="9" t="str">
        <f>if('raw 1'!BR56&lt;&gt;"x",if('raw 1'!BR56="OK",'raw 1'!IR56,'raw 1'!BR56),"")</f>
        <v>WA</v>
      </c>
      <c r="BU57" s="9">
        <f>if('raw 1'!BS56&lt;&gt;"x",if('raw 1'!BS56="OK",'raw 1'!IS56,'raw 1'!BS56),"")</f>
        <v>1</v>
      </c>
      <c r="BV57" s="9">
        <f>if('raw 1'!BT56&lt;&gt;"x",if('raw 1'!BT56="OK",'raw 1'!IT56,'raw 1'!BT56),"")</f>
        <v>1</v>
      </c>
      <c r="BW57" s="9">
        <f>if('raw 1'!BU56&lt;&gt;"x",if('raw 1'!BU56="OK",'raw 1'!IU56,'raw 1'!BU56),"")</f>
        <v>1</v>
      </c>
      <c r="BX57" s="9">
        <f>if('raw 1'!BV56&lt;&gt;"x",if('raw 1'!BV56="OK",'raw 1'!IV56,'raw 1'!BV56),"")</f>
        <v>1</v>
      </c>
      <c r="BY57" s="9">
        <f>if('raw 1'!BW56&lt;&gt;"x",if('raw 1'!BW56="OK",'raw 1'!IW56,'raw 1'!BW56),"")</f>
        <v>1</v>
      </c>
      <c r="BZ57" s="9">
        <f>if('raw 1'!BX56&lt;&gt;"x",if('raw 1'!BX56="OK",'raw 1'!IX56,'raw 1'!BX56),"")</f>
        <v>1</v>
      </c>
      <c r="CA57" s="9">
        <f>if('raw 1'!BY56&lt;&gt;"x",if('raw 1'!BY56="OK",'raw 1'!IY56,'raw 1'!BY56),"")</f>
        <v>1</v>
      </c>
      <c r="CB57" s="9" t="str">
        <f>if('raw 1'!BZ56&lt;&gt;"x",if('raw 1'!BZ56="OK",'raw 1'!IZ56,'raw 1'!BZ56),"")</f>
        <v>WA</v>
      </c>
      <c r="CC57" s="9" t="str">
        <f>if('raw 1'!CA56&lt;&gt;"x",if('raw 1'!CA56="OK",'raw 1'!JA56,'raw 1'!CA56),"")</f>
        <v>WA</v>
      </c>
      <c r="CD57" s="9" t="str">
        <f>if('raw 1'!CB56&lt;&gt;"x",if('raw 1'!CB56="OK",'raw 1'!JB56,'raw 1'!CB56),"")</f>
        <v>WA</v>
      </c>
      <c r="CE57" s="9" t="str">
        <f>if('raw 1'!CC56&lt;&gt;"x",if('raw 1'!CC56="OK",'raw 1'!JC56,'raw 1'!CC56),"")</f>
        <v>WA</v>
      </c>
      <c r="CF57" s="9" t="str">
        <f>if('raw 1'!CD56&lt;&gt;"x",if('raw 1'!CD56="OK",'raw 1'!JD56,'raw 1'!CD56),"")</f>
        <v>WA</v>
      </c>
      <c r="CG57" s="9" t="str">
        <f>if('raw 1'!CE56&lt;&gt;"x",if('raw 1'!CE56="OK",'raw 1'!JE56,'raw 1'!CE56),"")</f>
        <v>WA</v>
      </c>
      <c r="CH57" s="9" t="str">
        <f>if('raw 1'!CF56&lt;&gt;"x",if('raw 1'!CF56="OK",'raw 1'!JF56,'raw 1'!CF56),"")</f>
        <v>WA</v>
      </c>
      <c r="CI57" s="9" t="str">
        <f>if('raw 1'!CG56&lt;&gt;"x",if('raw 1'!CG56="OK",'raw 1'!JG56,'raw 1'!CG56),"")</f>
        <v>WA</v>
      </c>
      <c r="CJ57" s="9" t="str">
        <f>if('raw 1'!CH56&lt;&gt;"x",if('raw 1'!CH56="OK",'raw 1'!JH56,'raw 1'!CH56),"")</f>
        <v>WA</v>
      </c>
      <c r="CK57" s="9" t="str">
        <f>if('raw 1'!CI56&lt;&gt;"x",if('raw 1'!CI56="OK",'raw 1'!JI56,'raw 1'!CI56),"")</f>
        <v>WA</v>
      </c>
      <c r="CL57" s="9" t="str">
        <f>if('raw 1'!CJ56&lt;&gt;"x",if('raw 1'!CJ56="OK",'raw 1'!JJ56,'raw 1'!CJ56),"")</f>
        <v>WA</v>
      </c>
      <c r="CM57" s="9" t="str">
        <f>if('raw 1'!CK56&lt;&gt;"x",if('raw 1'!CK56="OK",'raw 1'!JK56,'raw 1'!CK56),"")</f>
        <v>WA</v>
      </c>
      <c r="CN57" s="9" t="str">
        <f>if('raw 1'!CL56&lt;&gt;"x",if('raw 1'!CL56="OK",'raw 1'!JL56,'raw 1'!CL56),"")</f>
        <v>WA</v>
      </c>
      <c r="CO57" s="9" t="str">
        <f>if('raw 1'!CM56&lt;&gt;"x",if('raw 1'!CM56="OK",'raw 1'!JM56,'raw 1'!CM56),"")</f>
        <v>WA</v>
      </c>
      <c r="CP57" s="9" t="str">
        <f>if('raw 1'!CN56&lt;&gt;"x",if('raw 1'!CN56="OK",'raw 1'!JN56,'raw 1'!CN56),"")</f>
        <v>WA</v>
      </c>
      <c r="CQ57" s="9" t="str">
        <f>if('raw 1'!CO56&lt;&gt;"x",if('raw 1'!CO56="OK",'raw 1'!JO56,'raw 1'!CO56),"")</f>
        <v>WA</v>
      </c>
      <c r="CR57" s="9" t="str">
        <f>if('raw 1'!CP56&lt;&gt;"x",if('raw 1'!CP56="OK",'raw 1'!JP56,'raw 1'!CP56),"")</f>
        <v>WA</v>
      </c>
      <c r="CS57" s="9">
        <f>if('raw 1'!CQ56&lt;&gt;"x",if('raw 1'!CQ56="OK",'raw 1'!JQ56,'raw 1'!CQ56),"")</f>
        <v>1</v>
      </c>
      <c r="CT57" s="9" t="str">
        <f>if('raw 1'!CR56&lt;&gt;"x",if('raw 1'!CR56="OK",'raw 1'!JR56,'raw 1'!CR56),"")</f>
        <v>WA</v>
      </c>
      <c r="CU57" s="9" t="str">
        <f>if('raw 1'!CS56&lt;&gt;"x",if('raw 1'!CS56="OK",'raw 1'!JS56,'raw 1'!CS56),"")</f>
        <v/>
      </c>
      <c r="CV57" s="9" t="str">
        <f>if('raw 1'!CT56&lt;&gt;"x",if('raw 1'!CT56="OK",'raw 1'!JT56,'raw 1'!CT56),"")</f>
        <v>WA</v>
      </c>
      <c r="CW57" s="9">
        <f>if('raw 1'!CU56&lt;&gt;"x",if('raw 1'!CU56="OK",'raw 1'!JU56,'raw 1'!CU56),"")</f>
        <v>1</v>
      </c>
      <c r="CX57" s="9" t="str">
        <f>if('raw 1'!CV56&lt;&gt;"x",if('raw 1'!CV56="OK",'raw 1'!JV56,'raw 1'!CV56),"")</f>
        <v>WA</v>
      </c>
      <c r="CY57" s="9" t="str">
        <f>if('raw 1'!CW56&lt;&gt;"x",if('raw 1'!CW56="OK",'raw 1'!JW56,'raw 1'!CW56),"")</f>
        <v>WA</v>
      </c>
      <c r="CZ57" s="9" t="str">
        <f>if('raw 1'!CX56&lt;&gt;"x",if('raw 1'!CX56="OK",'raw 1'!JX56,'raw 1'!CX56),"")</f>
        <v>WA</v>
      </c>
      <c r="DA57" s="9" t="str">
        <f>if('raw 1'!CY56&lt;&gt;"x",if('raw 1'!CY56="OK",'raw 1'!JY56,'raw 1'!CY56),"")</f>
        <v>WA</v>
      </c>
      <c r="DB57" s="9" t="str">
        <f>if('raw 1'!CZ56&lt;&gt;"x",if('raw 1'!CZ56="OK",'raw 1'!JZ56,'raw 1'!CZ56),"")</f>
        <v>WA</v>
      </c>
      <c r="DC57" s="9" t="str">
        <f>if('raw 1'!DA56&lt;&gt;"x",if('raw 1'!DA56="OK",'raw 1'!KA56,'raw 1'!DA56),"")</f>
        <v>WA</v>
      </c>
      <c r="DD57" s="9" t="str">
        <f>if('raw 1'!DB56&lt;&gt;"x",if('raw 1'!DB56="OK",'raw 1'!KB56,'raw 1'!DB56),"")</f>
        <v>WA</v>
      </c>
      <c r="DE57" s="9" t="str">
        <f>if('raw 1'!DC56&lt;&gt;"x",if('raw 1'!DC56="OK",'raw 1'!KC56,'raw 1'!DC56),"")</f>
        <v>WA</v>
      </c>
      <c r="DF57" s="9" t="str">
        <f>if('raw 1'!DD56&lt;&gt;"x",if('raw 1'!DD56="OK",'raw 1'!KD56,'raw 1'!DD56),"")</f>
        <v>WA</v>
      </c>
      <c r="DG57" s="9" t="str">
        <f>if('raw 1'!DE56&lt;&gt;"x",if('raw 1'!DE56="OK",'raw 1'!KE56,'raw 1'!DE56),"")</f>
        <v>WA</v>
      </c>
      <c r="DH57" s="9" t="str">
        <f>if('raw 1'!DF56&lt;&gt;"x",if('raw 1'!DF56="OK",'raw 1'!KF56,'raw 1'!DF56),"")</f>
        <v>WA</v>
      </c>
      <c r="DI57" s="9" t="str">
        <f>if('raw 1'!DG56&lt;&gt;"x",if('raw 1'!DG56="OK",'raw 1'!KG56,'raw 1'!DG56),"")</f>
        <v>WA</v>
      </c>
      <c r="DJ57" s="9" t="str">
        <f>if('raw 1'!DH56&lt;&gt;"x",if('raw 1'!DH56="OK",'raw 1'!KH56,'raw 1'!DH56),"")</f>
        <v>WA</v>
      </c>
      <c r="DK57" s="9" t="str">
        <f>if('raw 1'!DI56&lt;&gt;"x",if('raw 1'!DI56="OK",'raw 1'!KI56,'raw 1'!DI56),"")</f>
        <v>WA</v>
      </c>
      <c r="DL57" s="9" t="str">
        <f>if('raw 1'!DJ56&lt;&gt;"x",if('raw 1'!DJ56="OK",'raw 1'!KJ56,'raw 1'!DJ56),"")</f>
        <v>WA</v>
      </c>
      <c r="DM57" s="9" t="str">
        <f>if('raw 1'!DK56&lt;&gt;"x",if('raw 1'!DK56="OK",'raw 1'!KK56,'raw 1'!DK56),"")</f>
        <v>WA</v>
      </c>
      <c r="DN57" s="9" t="str">
        <f>if('raw 1'!DL56&lt;&gt;"x",if('raw 1'!DL56="OK",'raw 1'!KL56,'raw 1'!DL56),"")</f>
        <v>WA</v>
      </c>
      <c r="DO57" s="9" t="str">
        <f>if('raw 1'!DM56&lt;&gt;"x",if('raw 1'!DM56="OK",'raw 1'!KM56,'raw 1'!DM56),"")</f>
        <v>WA</v>
      </c>
      <c r="DP57" s="9" t="str">
        <f>if('raw 1'!DN56&lt;&gt;"x",if('raw 1'!DN56="OK",'raw 1'!KN56,'raw 1'!DN56),"")</f>
        <v>WA</v>
      </c>
      <c r="DQ57" s="9" t="str">
        <f>if('raw 1'!DO56&lt;&gt;"x",if('raw 1'!DO56="OK",'raw 1'!KO56,'raw 1'!DO56),"")</f>
        <v>WA</v>
      </c>
      <c r="DR57" s="9" t="str">
        <f>if('raw 1'!DP56&lt;&gt;"x",if('raw 1'!DP56="OK",'raw 1'!KP56,'raw 1'!DP56),"")</f>
        <v>WA</v>
      </c>
      <c r="DS57" s="9" t="str">
        <f>if('raw 1'!DQ56&lt;&gt;"x",if('raw 1'!DQ56="OK",'raw 1'!KQ56,'raw 1'!DQ56),"")</f>
        <v>WA</v>
      </c>
      <c r="DT57" s="9" t="str">
        <f>if('raw 1'!DR56&lt;&gt;"x",if('raw 1'!DR56="OK",'raw 1'!KR56,'raw 1'!DR56),"")</f>
        <v>WA</v>
      </c>
      <c r="DU57" s="9" t="str">
        <f>if('raw 1'!DS56&lt;&gt;"x",if('raw 1'!DS56="OK",'raw 1'!KS56,'raw 1'!DS56),"")</f>
        <v>WA</v>
      </c>
      <c r="DV57" s="9" t="str">
        <f>if('raw 1'!DT56&lt;&gt;"x",if('raw 1'!DT56="OK",'raw 1'!KT56,'raw 1'!DT56),"")</f>
        <v>WA</v>
      </c>
      <c r="DW57" s="9" t="str">
        <f>if('raw 1'!DU56&lt;&gt;"x",if('raw 1'!DU56="OK",'raw 1'!KU56,'raw 1'!DU56),"")</f>
        <v>WA</v>
      </c>
      <c r="DX57" s="9" t="str">
        <f>if('raw 1'!DV56&lt;&gt;"x",if('raw 1'!DV56="OK",'raw 1'!KV56,'raw 1'!DV56),"")</f>
        <v>WA</v>
      </c>
      <c r="DY57" s="9" t="str">
        <f>if('raw 1'!DW56&lt;&gt;"x",if('raw 1'!DW56="OK",'raw 1'!KW56,'raw 1'!DW56),"")</f>
        <v>WA</v>
      </c>
      <c r="DZ57" s="9" t="str">
        <f>if('raw 1'!DX56&lt;&gt;"x",if('raw 1'!DX56="OK",'raw 1'!KX56,'raw 1'!DX56),"")</f>
        <v>WA</v>
      </c>
      <c r="EA57" s="9" t="str">
        <f>if('raw 1'!DY56&lt;&gt;"x",if('raw 1'!DY56="OK",'raw 1'!KY56,'raw 1'!DY56),"")</f>
        <v>WA</v>
      </c>
      <c r="EB57" s="9" t="str">
        <f>if('raw 1'!DZ56&lt;&gt;"x",if('raw 1'!DZ56="OK",'raw 1'!KZ56,'raw 1'!DZ56),"")</f>
        <v/>
      </c>
      <c r="EC57" s="9" t="str">
        <f>if('raw 1'!EA56&lt;&gt;"x",if('raw 1'!EA56="OK",'raw 1'!LA56,'raw 1'!EA56),"")</f>
        <v>-</v>
      </c>
      <c r="ED57" s="9" t="str">
        <f>if('raw 1'!EB56&lt;&gt;"x",if('raw 1'!EB56="OK",'raw 1'!LB56,'raw 1'!EB56),"")</f>
        <v>-</v>
      </c>
      <c r="EE57" s="9" t="str">
        <f>if('raw 1'!EC56&lt;&gt;"x",if('raw 1'!EC56="OK",'raw 1'!LC56,'raw 1'!EC56),"")</f>
        <v>-</v>
      </c>
      <c r="EF57" s="9" t="str">
        <f>if('raw 1'!ED56&lt;&gt;"x",if('raw 1'!ED56="OK",'raw 1'!LD56,'raw 1'!ED56),"")</f>
        <v>-</v>
      </c>
      <c r="EG57" s="9" t="str">
        <f>if('raw 1'!EE56&lt;&gt;"x",if('raw 1'!EE56="OK",'raw 1'!LE56,'raw 1'!EE56),"")</f>
        <v>-</v>
      </c>
      <c r="EH57" s="9" t="str">
        <f>if('raw 1'!EF56&lt;&gt;"x",if('raw 1'!EF56="OK",'raw 1'!LF56,'raw 1'!EF56),"")</f>
        <v>-</v>
      </c>
      <c r="EI57" s="9" t="str">
        <f>if('raw 1'!EG56&lt;&gt;"x",if('raw 1'!EG56="OK",'raw 1'!LG56,'raw 1'!EG56),"")</f>
        <v>-</v>
      </c>
      <c r="EJ57" s="9" t="str">
        <f>if('raw 1'!EH56&lt;&gt;"x",if('raw 1'!EH56="OK",'raw 1'!LH56,'raw 1'!EH56),"")</f>
        <v>-</v>
      </c>
      <c r="EK57" s="9" t="str">
        <f>if('raw 1'!EI56&lt;&gt;"x",if('raw 1'!EI56="OK",'raw 1'!LI56,'raw 1'!EI56),"")</f>
        <v>-</v>
      </c>
      <c r="EL57" s="9" t="str">
        <f>if('raw 1'!EJ56&lt;&gt;"x",if('raw 1'!EJ56="OK",'raw 1'!LJ56,'raw 1'!EJ56),"")</f>
        <v>-</v>
      </c>
      <c r="EM57" s="9" t="str">
        <f>if('raw 1'!EK56&lt;&gt;"x",if('raw 1'!EK56="OK",'raw 1'!LK56,'raw 1'!EK56),"")</f>
        <v>-</v>
      </c>
      <c r="EN57" s="9" t="str">
        <f>if('raw 1'!EL56&lt;&gt;"x",if('raw 1'!EL56="OK",'raw 1'!LL56,'raw 1'!EL56),"")</f>
        <v>-</v>
      </c>
      <c r="EO57" s="9" t="str">
        <f>if('raw 1'!EM56&lt;&gt;"x",if('raw 1'!EM56="OK",'raw 1'!LM56,'raw 1'!EM56),"")</f>
        <v>-</v>
      </c>
      <c r="EP57" s="9" t="str">
        <f>if('raw 1'!EN56&lt;&gt;"x",if('raw 1'!EN56="OK",'raw 1'!LN56,'raw 1'!EN56),"")</f>
        <v>-</v>
      </c>
      <c r="EQ57" s="9" t="str">
        <f>if('raw 1'!EO56&lt;&gt;"x",if('raw 1'!EO56="OK",'raw 1'!LO56,'raw 1'!EO56),"")</f>
        <v>-</v>
      </c>
      <c r="ER57" s="9" t="str">
        <f>if('raw 1'!EP56&lt;&gt;"x",if('raw 1'!EP56="OK",'raw 1'!LP56,'raw 1'!EP56),"")</f>
        <v>-</v>
      </c>
      <c r="ES57" s="9" t="str">
        <f>if('raw 1'!EQ56&lt;&gt;"x",if('raw 1'!EQ56="OK",'raw 1'!LQ56,'raw 1'!EQ56),"")</f>
        <v/>
      </c>
      <c r="ET57" s="9" t="str">
        <f>if('raw 1'!ER56&lt;&gt;"x",if('raw 1'!ER56="OK",'raw 1'!LR56,'raw 1'!ER56),"")</f>
        <v>-</v>
      </c>
      <c r="EU57" s="9" t="str">
        <f>if('raw 1'!ES56&lt;&gt;"x",if('raw 1'!ES56="OK",'raw 1'!LS56,'raw 1'!ES56),"")</f>
        <v>-</v>
      </c>
      <c r="EV57" s="9" t="str">
        <f>if('raw 1'!ET56&lt;&gt;"x",if('raw 1'!ET56="OK",'raw 1'!LT56,'raw 1'!ET56),"")</f>
        <v>-</v>
      </c>
      <c r="EW57" s="9" t="str">
        <f>if('raw 1'!EU56&lt;&gt;"x",if('raw 1'!EU56="OK",'raw 1'!LU56,'raw 1'!EU56),"")</f>
        <v>-</v>
      </c>
      <c r="EX57" s="9" t="str">
        <f>if('raw 1'!EV56&lt;&gt;"x",if('raw 1'!EV56="OK",'raw 1'!LV56,'raw 1'!EV56),"")</f>
        <v>-</v>
      </c>
      <c r="EY57" s="9" t="str">
        <f>if('raw 1'!EW56&lt;&gt;"x",if('raw 1'!EW56="OK",'raw 1'!LW56,'raw 1'!EW56),"")</f>
        <v>-</v>
      </c>
      <c r="EZ57" s="9" t="str">
        <f>if('raw 1'!EX56&lt;&gt;"x",if('raw 1'!EX56="OK",'raw 1'!LX56,'raw 1'!EX56),"")</f>
        <v>-</v>
      </c>
      <c r="FA57" s="9" t="str">
        <f>if('raw 1'!EY56&lt;&gt;"x",if('raw 1'!EY56="OK",'raw 1'!LY56,'raw 1'!EY56),"")</f>
        <v>-</v>
      </c>
      <c r="FB57" s="9" t="str">
        <f>if('raw 1'!EZ56&lt;&gt;"x",if('raw 1'!EZ56="OK",'raw 1'!LZ56,'raw 1'!EZ56),"")</f>
        <v>-</v>
      </c>
      <c r="FC57" s="9" t="str">
        <f>if('raw 1'!FA56&lt;&gt;"x",if('raw 1'!FA56="OK",'raw 1'!MA56,'raw 1'!FA56),"")</f>
        <v>-</v>
      </c>
      <c r="FD57" s="9" t="str">
        <f>if('raw 1'!FB56&lt;&gt;"x",if('raw 1'!FB56="OK",'raw 1'!MB56,'raw 1'!FB56),"")</f>
        <v>-</v>
      </c>
      <c r="FE57" s="9" t="str">
        <f>if('raw 1'!FC56&lt;&gt;"x",if('raw 1'!FC56="OK",'raw 1'!MC56,'raw 1'!FC56),"")</f>
        <v>-</v>
      </c>
      <c r="FF57" s="9" t="str">
        <f>if('raw 1'!FD56&lt;&gt;"x",if('raw 1'!FD56="OK",'raw 1'!MD56,'raw 1'!FD56),"")</f>
        <v>-</v>
      </c>
      <c r="FG57" s="9" t="str">
        <f>if('raw 1'!FE56&lt;&gt;"x",if('raw 1'!FE56="OK",'raw 1'!ME56,'raw 1'!FE56),"")</f>
        <v>-</v>
      </c>
      <c r="FH57" s="9" t="str">
        <f>if('raw 1'!FF56&lt;&gt;"x",if('raw 1'!FF56="OK",'raw 1'!MF56,'raw 1'!FF56),"")</f>
        <v>-</v>
      </c>
      <c r="FI57" s="9" t="str">
        <f>if('raw 1'!FG56&lt;&gt;"x",if('raw 1'!FG56="OK",'raw 1'!MG56,'raw 1'!FG56),"")</f>
        <v>-</v>
      </c>
      <c r="FJ57" s="9" t="str">
        <f>if('raw 1'!FH56&lt;&gt;"x",if('raw 1'!FH56="OK",'raw 1'!MH56,'raw 1'!FH56),"")</f>
        <v>-</v>
      </c>
      <c r="FK57" s="9" t="str">
        <f>if('raw 1'!FI56&lt;&gt;"x",if('raw 1'!FI56="OK",'raw 1'!MI56,'raw 1'!FI56),"")</f>
        <v>-</v>
      </c>
      <c r="FL57" s="9" t="str">
        <f>if('raw 1'!FJ56&lt;&gt;"x",if('raw 1'!FJ56="OK",'raw 1'!MJ56,'raw 1'!FJ56),"")</f>
        <v>-</v>
      </c>
      <c r="FM57" s="9" t="str">
        <f>if('raw 1'!FK56&lt;&gt;"x",if('raw 1'!FK56="OK",'raw 1'!MK56,'raw 1'!FK56),"")</f>
        <v>-</v>
      </c>
      <c r="FN57" s="9" t="str">
        <f>if('raw 1'!FL56&lt;&gt;"x",if('raw 1'!FL56="OK",'raw 1'!ML56,'raw 1'!FL56),"")</f>
        <v>-</v>
      </c>
      <c r="FO57" s="9" t="str">
        <f>if('raw 1'!FM56&lt;&gt;"x",if('raw 1'!FM56="OK",'raw 1'!MM56,'raw 1'!FM56),"")</f>
        <v>-</v>
      </c>
      <c r="FP57" s="9" t="str">
        <f>if('raw 1'!FN56&lt;&gt;"x",if('raw 1'!FN56="OK",'raw 1'!MN56,'raw 1'!FN56),"")</f>
        <v>-</v>
      </c>
      <c r="FQ57" s="9" t="str">
        <f>if('raw 1'!FO56&lt;&gt;"x",if('raw 1'!FO56="OK",'raw 1'!MO56,'raw 1'!FO56),"")</f>
        <v>-</v>
      </c>
      <c r="FR57" s="9" t="str">
        <f>if('raw 1'!FP56&lt;&gt;"x",if('raw 1'!FP56="OK",'raw 1'!MP56,'raw 1'!FP56),"")</f>
        <v>-</v>
      </c>
      <c r="FS57" s="9" t="str">
        <f>if('raw 1'!FQ56&lt;&gt;"x",if('raw 1'!FQ56="OK",'raw 1'!MQ56,'raw 1'!FQ56),"")</f>
        <v>-</v>
      </c>
      <c r="FT57" s="9" t="str">
        <f>if('raw 1'!FR56&lt;&gt;"x",if('raw 1'!FR56="OK",'raw 1'!MR56,'raw 1'!FR56),"")</f>
        <v>-</v>
      </c>
      <c r="FU57" s="9" t="str">
        <f>if('raw 1'!FS56&lt;&gt;"x",if('raw 1'!FS56="OK",'raw 1'!MS56,'raw 1'!FS56),"")</f>
        <v>-</v>
      </c>
      <c r="FV57" s="9" t="str">
        <f>if('raw 1'!FT56&lt;&gt;"x",if('raw 1'!FT56="OK",'raw 1'!MT56,'raw 1'!FT56),"")</f>
        <v/>
      </c>
      <c r="FW57" s="9" t="str">
        <f>if('raw 1'!FU56&lt;&gt;"x",if('raw 1'!FU56="OK",'raw 1'!MU56,'raw 1'!FU56),"")</f>
        <v>-</v>
      </c>
      <c r="FX57" s="9" t="str">
        <f>if('raw 1'!FV56&lt;&gt;"x",if('raw 1'!FV56="OK",'raw 1'!MV56,'raw 1'!FV56),"")</f>
        <v>-</v>
      </c>
      <c r="FY57" s="9" t="str">
        <f>if('raw 1'!FW56&lt;&gt;"x",if('raw 1'!FW56="OK",'raw 1'!MW56,'raw 1'!FW56),"")</f>
        <v>-</v>
      </c>
      <c r="FZ57" s="9" t="str">
        <f>if('raw 1'!FX56&lt;&gt;"x",if('raw 1'!FX56="OK",'raw 1'!MX56,'raw 1'!FX56),"")</f>
        <v>-</v>
      </c>
      <c r="GA57" s="9" t="str">
        <f>if('raw 1'!FY56&lt;&gt;"x",if('raw 1'!FY56="OK",'raw 1'!MY56,'raw 1'!FY56),"")</f>
        <v>-</v>
      </c>
      <c r="GB57" s="9" t="str">
        <f>if('raw 1'!FZ56&lt;&gt;"x",if('raw 1'!FZ56="OK",'raw 1'!MZ56,'raw 1'!FZ56),"")</f>
        <v>-</v>
      </c>
      <c r="GC57" s="9" t="str">
        <f>if('raw 1'!GA56&lt;&gt;"x",if('raw 1'!GA56="OK",'raw 1'!NA56,'raw 1'!GA56),"")</f>
        <v>-</v>
      </c>
      <c r="GD57" s="9" t="str">
        <f>if('raw 1'!GB56&lt;&gt;"x",if('raw 1'!GB56="OK",'raw 1'!NB56,'raw 1'!GB56),"")</f>
        <v>-</v>
      </c>
      <c r="GE57" s="9" t="str">
        <f>if('raw 1'!GC56&lt;&gt;"x",if('raw 1'!GC56="OK",'raw 1'!NC56,'raw 1'!GC56),"")</f>
        <v>-</v>
      </c>
      <c r="GF57" s="9" t="str">
        <f>if('raw 1'!GD56&lt;&gt;"x",if('raw 1'!GD56="OK",'raw 1'!ND56,'raw 1'!GD56),"")</f>
        <v>-</v>
      </c>
      <c r="GG57" s="9" t="str">
        <f>if('raw 1'!GE56&lt;&gt;"x",if('raw 1'!GE56="OK",'raw 1'!NE56,'raw 1'!GE56),"")</f>
        <v>-</v>
      </c>
      <c r="GH57" s="9" t="str">
        <f>if('raw 1'!GF56&lt;&gt;"x",if('raw 1'!GF56="OK",'raw 1'!NF56,'raw 1'!GF56),"")</f>
        <v>-</v>
      </c>
      <c r="GI57" s="9" t="str">
        <f>if('raw 1'!GG56&lt;&gt;"x",if('raw 1'!GG56="OK",'raw 1'!NG56,'raw 1'!GG56),"")</f>
        <v>-</v>
      </c>
      <c r="GJ57" s="9" t="str">
        <f>if('raw 1'!GH56&lt;&gt;"x",if('raw 1'!GH56="OK",'raw 1'!NH56,'raw 1'!GH56),"")</f>
        <v>-</v>
      </c>
      <c r="GK57" s="9" t="str">
        <f>if('raw 1'!GI56&lt;&gt;"x",if('raw 1'!GI56="OK",'raw 1'!NI56,'raw 1'!GI56),"")</f>
        <v>-</v>
      </c>
      <c r="GL57" s="9" t="str">
        <f>if('raw 1'!GJ56&lt;&gt;"x",if('raw 1'!GJ56="OK",'raw 1'!NJ56,'raw 1'!GJ56),"")</f>
        <v>-</v>
      </c>
      <c r="GM57" s="9" t="str">
        <f>if('raw 1'!GK56&lt;&gt;"x",if('raw 1'!GK56="OK",'raw 1'!NK56,'raw 1'!GK56),"")</f>
        <v>-</v>
      </c>
      <c r="GN57" s="9" t="str">
        <f>if('raw 1'!GL56&lt;&gt;"x",if('raw 1'!GL56="OK",'raw 1'!NL56,'raw 1'!GL56),"")</f>
        <v>-</v>
      </c>
      <c r="GO57" s="9" t="str">
        <f>if('raw 1'!GM56&lt;&gt;"x",if('raw 1'!GM56="OK",'raw 1'!NM56,'raw 1'!GM56),"")</f>
        <v>-</v>
      </c>
      <c r="GP57" s="9" t="str">
        <f>if('raw 1'!GN56&lt;&gt;"x",if('raw 1'!GN56="OK",'raw 1'!NN56,'raw 1'!GN56),"")</f>
        <v>-</v>
      </c>
      <c r="GQ57" s="9" t="str">
        <f>if('raw 1'!GO56&lt;&gt;"x",if('raw 1'!GO56="OK",'raw 1'!NO56,'raw 1'!GO56),"")</f>
        <v>-</v>
      </c>
      <c r="GR57" s="9" t="str">
        <f>if('raw 1'!GP56&lt;&gt;"x",if('raw 1'!GP56="OK",'raw 1'!NP56,'raw 1'!GP56),"")</f>
        <v>-</v>
      </c>
      <c r="GS57" s="9" t="str">
        <f>if('raw 1'!GQ56&lt;&gt;"x",if('raw 1'!GQ56="OK",'raw 1'!NQ56,'raw 1'!GQ56),"")</f>
        <v>-</v>
      </c>
      <c r="GT57" s="9" t="str">
        <f>if('raw 1'!GR56&lt;&gt;"x",if('raw 1'!GR56="OK",'raw 1'!NR56,'raw 1'!GR56),"")</f>
        <v>-</v>
      </c>
      <c r="GU57" s="9" t="str">
        <f>if('raw 1'!GS56&lt;&gt;"x",if('raw 1'!GS56="OK",'raw 1'!NS56,'raw 1'!GS56),"")</f>
        <v/>
      </c>
    </row>
    <row r="58">
      <c r="A58" s="5"/>
      <c r="B58" s="5"/>
      <c r="C58" s="5" t="str">
        <f>if(B58="d","diskv. iz ciklusa",if(B58="d1","diskv. iz kruga",if($E58="ODOBREN",(if(countif(H:H,"="&amp;H58)=1,countif(H:H,"&gt;"&amp;H58)+1,concatenate(countif(H:H,"&gt;"&amp;H58)+1," - ",countif(H:H,"&gt;="&amp;H58)))),empty)))</f>
        <v>46 - 58</v>
      </c>
      <c r="D58" s="6" t="str">
        <f>'raw 1'!B57</f>
        <v>Milica876</v>
      </c>
      <c r="E58" s="6" t="str">
        <f>'raw 1'!F57</f>
        <v>ODOBREN</v>
      </c>
      <c r="F58" s="6" t="str">
        <f>if($E58="ODOBREN",'raw 1'!C57,"")</f>
        <v>Milica</v>
      </c>
      <c r="G58" s="6" t="str">
        <f>if($E58="ODOBREN",'raw 1'!D57,"")</f>
        <v>Maksimović</v>
      </c>
      <c r="H58" s="7">
        <f>if($E58="ODOBREN",I58,empty)</f>
        <v>112</v>
      </c>
      <c r="I58" s="7">
        <f>if(B58&lt;&gt;"d",IF(M58 = "A", SUM(R58:T58), SUM(O58:Q58)),empty)</f>
        <v>112</v>
      </c>
      <c r="J58" s="6" t="str">
        <f>if($E58="ODOBREN",'raw 1'!G57,"")</f>
        <v>Bačka Palanka</v>
      </c>
      <c r="K58" s="6" t="str">
        <f>if($E58="ODOBREN",'raw 1'!H57,"")</f>
        <v>Gimnazija 20. oktobar</v>
      </c>
      <c r="L58" s="6" t="str">
        <f>if($E58="ODOBREN",'raw 1'!I57,"")</f>
        <v>IV</v>
      </c>
      <c r="M58" s="6" t="str">
        <f>if($E58="ODOBREN",'raw 1'!J57,"")</f>
        <v>B</v>
      </c>
      <c r="N58" s="6" t="str">
        <f>if($E58="ODOBREN",'raw 1'!K58,"")</f>
        <v>Marina Đurišić</v>
      </c>
      <c r="O58" s="8">
        <f>'raw 1'!M57</f>
        <v>100</v>
      </c>
      <c r="P58" s="9">
        <f>'raw 1'!N57</f>
        <v>12</v>
      </c>
      <c r="Q58" s="9">
        <f>'raw 1'!O57</f>
        <v>0</v>
      </c>
      <c r="R58" s="9" t="str">
        <f>'raw 1'!P57</f>
        <v>-</v>
      </c>
      <c r="S58" s="9" t="str">
        <f>'raw 1'!Q57</f>
        <v>-</v>
      </c>
      <c r="T58" s="9" t="str">
        <f>'raw 1'!R57</f>
        <v>-</v>
      </c>
      <c r="U58" s="9" t="str">
        <f>if('raw 1'!S57&lt;&gt;"x",if('raw 1'!S57="OK",'raw 1'!GS57,'raw 1'!S57),"")</f>
        <v/>
      </c>
      <c r="V58" s="9" t="str">
        <f>if('raw 1'!T57&lt;&gt;"x",if('raw 1'!T57="OK",'raw 1'!GT57,'raw 1'!T57),"")</f>
        <v/>
      </c>
      <c r="W58" s="9">
        <f>if('raw 1'!U57&lt;&gt;"x",if('raw 1'!U57="OK",'raw 1'!GU57,'raw 1'!U57),"")</f>
        <v>1</v>
      </c>
      <c r="X58" s="9">
        <f>if('raw 1'!V57&lt;&gt;"x",if('raw 1'!V57="OK",'raw 1'!GV57,'raw 1'!V57),"")</f>
        <v>1</v>
      </c>
      <c r="Y58" s="9">
        <f>if('raw 1'!W57&lt;&gt;"x",if('raw 1'!W57="OK",'raw 1'!GW57,'raw 1'!W57),"")</f>
        <v>1</v>
      </c>
      <c r="Z58" s="9">
        <f>if('raw 1'!X57&lt;&gt;"x",if('raw 1'!X57="OK",'raw 1'!GX57,'raw 1'!X57),"")</f>
        <v>1</v>
      </c>
      <c r="AA58" s="9">
        <f>if('raw 1'!Y57&lt;&gt;"x",if('raw 1'!Y57="OK",'raw 1'!GY57,'raw 1'!Y57),"")</f>
        <v>1</v>
      </c>
      <c r="AB58" s="9">
        <f>if('raw 1'!Z57&lt;&gt;"x",if('raw 1'!Z57="OK",'raw 1'!GZ57,'raw 1'!Z57),"")</f>
        <v>1</v>
      </c>
      <c r="AC58" s="9">
        <f>if('raw 1'!AA57&lt;&gt;"x",if('raw 1'!AA57="OK",'raw 1'!HA57,'raw 1'!AA57),"")</f>
        <v>1</v>
      </c>
      <c r="AD58" s="9">
        <f>if('raw 1'!AB57&lt;&gt;"x",if('raw 1'!AB57="OK",'raw 1'!HB57,'raw 1'!AB57),"")</f>
        <v>1</v>
      </c>
      <c r="AE58" s="9">
        <f>if('raw 1'!AC57&lt;&gt;"x",if('raw 1'!AC57="OK",'raw 1'!HC57,'raw 1'!AC57),"")</f>
        <v>1</v>
      </c>
      <c r="AF58" s="9">
        <f>if('raw 1'!AD57&lt;&gt;"x",if('raw 1'!AD57="OK",'raw 1'!HD57,'raw 1'!AD57),"")</f>
        <v>1</v>
      </c>
      <c r="AG58" s="9">
        <f>if('raw 1'!AE57&lt;&gt;"x",if('raw 1'!AE57="OK",'raw 1'!HE57,'raw 1'!AE57),"")</f>
        <v>1</v>
      </c>
      <c r="AH58" s="9">
        <f>if('raw 1'!AF57&lt;&gt;"x",if('raw 1'!AF57="OK",'raw 1'!HF57,'raw 1'!AF57),"")</f>
        <v>1</v>
      </c>
      <c r="AI58" s="9">
        <f>if('raw 1'!AG57&lt;&gt;"x",if('raw 1'!AG57="OK",'raw 1'!HG57,'raw 1'!AG57),"")</f>
        <v>1</v>
      </c>
      <c r="AJ58" s="9">
        <f>if('raw 1'!AH57&lt;&gt;"x",if('raw 1'!AH57="OK",'raw 1'!HH57,'raw 1'!AH57),"")</f>
        <v>1</v>
      </c>
      <c r="AK58" s="9">
        <f>if('raw 1'!AI57&lt;&gt;"x",if('raw 1'!AI57="OK",'raw 1'!HI57,'raw 1'!AI57),"")</f>
        <v>1</v>
      </c>
      <c r="AL58" s="9">
        <f>if('raw 1'!AJ57&lt;&gt;"x",if('raw 1'!AJ57="OK",'raw 1'!HJ57,'raw 1'!AJ57),"")</f>
        <v>1</v>
      </c>
      <c r="AM58" s="9">
        <f>if('raw 1'!AK57&lt;&gt;"x",if('raw 1'!AK57="OK",'raw 1'!HK57,'raw 1'!AK57),"")</f>
        <v>1</v>
      </c>
      <c r="AN58" s="9">
        <f>if('raw 1'!AL57&lt;&gt;"x",if('raw 1'!AL57="OK",'raw 1'!HL57,'raw 1'!AL57),"")</f>
        <v>1</v>
      </c>
      <c r="AO58" s="9">
        <f>if('raw 1'!AM57&lt;&gt;"x",if('raw 1'!AM57="OK",'raw 1'!HM57,'raw 1'!AM57),"")</f>
        <v>1</v>
      </c>
      <c r="AP58" s="9">
        <f>if('raw 1'!AN57&lt;&gt;"x",if('raw 1'!AN57="OK",'raw 1'!HN57,'raw 1'!AN57),"")</f>
        <v>1</v>
      </c>
      <c r="AQ58" s="9">
        <f>if('raw 1'!AO57&lt;&gt;"x",if('raw 1'!AO57="OK",'raw 1'!HO57,'raw 1'!AO57),"")</f>
        <v>1</v>
      </c>
      <c r="AR58" s="9">
        <f>if('raw 1'!AP57&lt;&gt;"x",if('raw 1'!AP57="OK",'raw 1'!HP57,'raw 1'!AP57),"")</f>
        <v>1</v>
      </c>
      <c r="AS58" s="9">
        <f>if('raw 1'!AQ57&lt;&gt;"x",if('raw 1'!AQ57="OK",'raw 1'!HQ57,'raw 1'!AQ57),"")</f>
        <v>1</v>
      </c>
      <c r="AT58" s="9">
        <f>if('raw 1'!AR57&lt;&gt;"x",if('raw 1'!AR57="OK",'raw 1'!HR57,'raw 1'!AR57),"")</f>
        <v>1</v>
      </c>
      <c r="AU58" s="9">
        <f>if('raw 1'!AS57&lt;&gt;"x",if('raw 1'!AS57="OK",'raw 1'!HS57,'raw 1'!AS57),"")</f>
        <v>1</v>
      </c>
      <c r="AV58" s="9">
        <f>if('raw 1'!AT57&lt;&gt;"x",if('raw 1'!AT57="OK",'raw 1'!HT57,'raw 1'!AT57),"")</f>
        <v>1</v>
      </c>
      <c r="AW58" s="9">
        <f>if('raw 1'!AU57&lt;&gt;"x",if('raw 1'!AU57="OK",'raw 1'!HU57,'raw 1'!AU57),"")</f>
        <v>1</v>
      </c>
      <c r="AX58" s="9">
        <f>if('raw 1'!AV57&lt;&gt;"x",if('raw 1'!AV57="OK",'raw 1'!HV57,'raw 1'!AV57),"")</f>
        <v>1</v>
      </c>
      <c r="AY58" s="9">
        <f>if('raw 1'!AW57&lt;&gt;"x",if('raw 1'!AW57="OK",'raw 1'!HW57,'raw 1'!AW57),"")</f>
        <v>1</v>
      </c>
      <c r="AZ58" s="9">
        <f>if('raw 1'!AX57&lt;&gt;"x",if('raw 1'!AX57="OK",'raw 1'!HX57,'raw 1'!AX57),"")</f>
        <v>1</v>
      </c>
      <c r="BA58" s="9">
        <f>if('raw 1'!AY57&lt;&gt;"x",if('raw 1'!AY57="OK",'raw 1'!HY57,'raw 1'!AY57),"")</f>
        <v>1</v>
      </c>
      <c r="BB58" s="9">
        <f>if('raw 1'!AZ57&lt;&gt;"x",if('raw 1'!AZ57="OK",'raw 1'!HZ57,'raw 1'!AZ57),"")</f>
        <v>1</v>
      </c>
      <c r="BC58" s="9">
        <f>if('raw 1'!BA57&lt;&gt;"x",if('raw 1'!BA57="OK",'raw 1'!IA57,'raw 1'!BA57),"")</f>
        <v>1</v>
      </c>
      <c r="BD58" s="9">
        <f>if('raw 1'!BB57&lt;&gt;"x",if('raw 1'!BB57="OK",'raw 1'!IB57,'raw 1'!BB57),"")</f>
        <v>1</v>
      </c>
      <c r="BE58" s="9">
        <f>if('raw 1'!BC57&lt;&gt;"x",if('raw 1'!BC57="OK",'raw 1'!IC57,'raw 1'!BC57),"")</f>
        <v>1</v>
      </c>
      <c r="BF58" s="9">
        <f>if('raw 1'!BD57&lt;&gt;"x",if('raw 1'!BD57="OK",'raw 1'!ID57,'raw 1'!BD57),"")</f>
        <v>1</v>
      </c>
      <c r="BG58" s="9">
        <f>if('raw 1'!BE57&lt;&gt;"x",if('raw 1'!BE57="OK",'raw 1'!IE57,'raw 1'!BE57),"")</f>
        <v>1</v>
      </c>
      <c r="BH58" s="9">
        <f>if('raw 1'!BF57&lt;&gt;"x",if('raw 1'!BF57="OK",'raw 1'!IF57,'raw 1'!BF57),"")</f>
        <v>1</v>
      </c>
      <c r="BI58" s="9">
        <f>if('raw 1'!BG57&lt;&gt;"x",if('raw 1'!BG57="OK",'raw 1'!IG57,'raw 1'!BG57),"")</f>
        <v>1</v>
      </c>
      <c r="BJ58" s="9">
        <f>if('raw 1'!BH57&lt;&gt;"x",if('raw 1'!BH57="OK",'raw 1'!IH57,'raw 1'!BH57),"")</f>
        <v>1</v>
      </c>
      <c r="BK58" s="9">
        <f>if('raw 1'!BI57&lt;&gt;"x",if('raw 1'!BI57="OK",'raw 1'!II57,'raw 1'!BI57),"")</f>
        <v>1</v>
      </c>
      <c r="BL58" s="9">
        <f>if('raw 1'!BJ57&lt;&gt;"x",if('raw 1'!BJ57="OK",'raw 1'!IJ57,'raw 1'!BJ57),"")</f>
        <v>1</v>
      </c>
      <c r="BM58" s="9" t="str">
        <f>if('raw 1'!BK57&lt;&gt;"x",if('raw 1'!BK57="OK",'raw 1'!IK57,'raw 1'!BK57),"")</f>
        <v/>
      </c>
      <c r="BN58" s="9">
        <f>if('raw 1'!BL57&lt;&gt;"x",if('raw 1'!BL57="OK",'raw 1'!IL57,'raw 1'!BL57),"")</f>
        <v>1</v>
      </c>
      <c r="BO58" s="9">
        <f>if('raw 1'!BM57&lt;&gt;"x",if('raw 1'!BM57="OK",'raw 1'!IM57,'raw 1'!BM57),"")</f>
        <v>1</v>
      </c>
      <c r="BP58" s="9" t="str">
        <f>if('raw 1'!BN57&lt;&gt;"x",if('raw 1'!BN57="OK",'raw 1'!IN57,'raw 1'!BN57),"")</f>
        <v>WA</v>
      </c>
      <c r="BQ58" s="9">
        <f>if('raw 1'!BO57&lt;&gt;"x",if('raw 1'!BO57="OK",'raw 1'!IO57,'raw 1'!BO57),"")</f>
        <v>1</v>
      </c>
      <c r="BR58" s="9" t="str">
        <f>if('raw 1'!BP57&lt;&gt;"x",if('raw 1'!BP57="OK",'raw 1'!IP57,'raw 1'!BP57),"")</f>
        <v>WA</v>
      </c>
      <c r="BS58" s="9">
        <f>if('raw 1'!BQ57&lt;&gt;"x",if('raw 1'!BQ57="OK",'raw 1'!IQ57,'raw 1'!BQ57),"")</f>
        <v>1</v>
      </c>
      <c r="BT58" s="9" t="str">
        <f>if('raw 1'!BR57&lt;&gt;"x",if('raw 1'!BR57="OK",'raw 1'!IR57,'raw 1'!BR57),"")</f>
        <v>WA</v>
      </c>
      <c r="BU58" s="9">
        <f>if('raw 1'!BS57&lt;&gt;"x",if('raw 1'!BS57="OK",'raw 1'!IS57,'raw 1'!BS57),"")</f>
        <v>1</v>
      </c>
      <c r="BV58" s="9">
        <f>if('raw 1'!BT57&lt;&gt;"x",if('raw 1'!BT57="OK",'raw 1'!IT57,'raw 1'!BT57),"")</f>
        <v>1</v>
      </c>
      <c r="BW58" s="9">
        <f>if('raw 1'!BU57&lt;&gt;"x",if('raw 1'!BU57="OK",'raw 1'!IU57,'raw 1'!BU57),"")</f>
        <v>1</v>
      </c>
      <c r="BX58" s="9">
        <f>if('raw 1'!BV57&lt;&gt;"x",if('raw 1'!BV57="OK",'raw 1'!IV57,'raw 1'!BV57),"")</f>
        <v>1</v>
      </c>
      <c r="BY58" s="9">
        <f>if('raw 1'!BW57&lt;&gt;"x",if('raw 1'!BW57="OK",'raw 1'!IW57,'raw 1'!BW57),"")</f>
        <v>1</v>
      </c>
      <c r="BZ58" s="9">
        <f>if('raw 1'!BX57&lt;&gt;"x",if('raw 1'!BX57="OK",'raw 1'!IX57,'raw 1'!BX57),"")</f>
        <v>1</v>
      </c>
      <c r="CA58" s="9">
        <f>if('raw 1'!BY57&lt;&gt;"x",if('raw 1'!BY57="OK",'raw 1'!IY57,'raw 1'!BY57),"")</f>
        <v>1</v>
      </c>
      <c r="CB58" s="9" t="str">
        <f>if('raw 1'!BZ57&lt;&gt;"x",if('raw 1'!BZ57="OK",'raw 1'!IZ57,'raw 1'!BZ57),"")</f>
        <v>WA</v>
      </c>
      <c r="CC58" s="9" t="str">
        <f>if('raw 1'!CA57&lt;&gt;"x",if('raw 1'!CA57="OK",'raw 1'!JA57,'raw 1'!CA57),"")</f>
        <v>WA</v>
      </c>
      <c r="CD58" s="9" t="str">
        <f>if('raw 1'!CB57&lt;&gt;"x",if('raw 1'!CB57="OK",'raw 1'!JB57,'raw 1'!CB57),"")</f>
        <v>WA</v>
      </c>
      <c r="CE58" s="9" t="str">
        <f>if('raw 1'!CC57&lt;&gt;"x",if('raw 1'!CC57="OK",'raw 1'!JC57,'raw 1'!CC57),"")</f>
        <v>WA</v>
      </c>
      <c r="CF58" s="9" t="str">
        <f>if('raw 1'!CD57&lt;&gt;"x",if('raw 1'!CD57="OK",'raw 1'!JD57,'raw 1'!CD57),"")</f>
        <v>WA</v>
      </c>
      <c r="CG58" s="9" t="str">
        <f>if('raw 1'!CE57&lt;&gt;"x",if('raw 1'!CE57="OK",'raw 1'!JE57,'raw 1'!CE57),"")</f>
        <v>WA</v>
      </c>
      <c r="CH58" s="9" t="str">
        <f>if('raw 1'!CF57&lt;&gt;"x",if('raw 1'!CF57="OK",'raw 1'!JF57,'raw 1'!CF57),"")</f>
        <v>WA</v>
      </c>
      <c r="CI58" s="9" t="str">
        <f>if('raw 1'!CG57&lt;&gt;"x",if('raw 1'!CG57="OK",'raw 1'!JG57,'raw 1'!CG57),"")</f>
        <v>WA</v>
      </c>
      <c r="CJ58" s="9" t="str">
        <f>if('raw 1'!CH57&lt;&gt;"x",if('raw 1'!CH57="OK",'raw 1'!JH57,'raw 1'!CH57),"")</f>
        <v>WA</v>
      </c>
      <c r="CK58" s="9" t="str">
        <f>if('raw 1'!CI57&lt;&gt;"x",if('raw 1'!CI57="OK",'raw 1'!JI57,'raw 1'!CI57),"")</f>
        <v>WA</v>
      </c>
      <c r="CL58" s="9" t="str">
        <f>if('raw 1'!CJ57&lt;&gt;"x",if('raw 1'!CJ57="OK",'raw 1'!JJ57,'raw 1'!CJ57),"")</f>
        <v>WA</v>
      </c>
      <c r="CM58" s="9" t="str">
        <f>if('raw 1'!CK57&lt;&gt;"x",if('raw 1'!CK57="OK",'raw 1'!JK57,'raw 1'!CK57),"")</f>
        <v>WA</v>
      </c>
      <c r="CN58" s="9" t="str">
        <f>if('raw 1'!CL57&lt;&gt;"x",if('raw 1'!CL57="OK",'raw 1'!JL57,'raw 1'!CL57),"")</f>
        <v>WA</v>
      </c>
      <c r="CO58" s="9" t="str">
        <f>if('raw 1'!CM57&lt;&gt;"x",if('raw 1'!CM57="OK",'raw 1'!JM57,'raw 1'!CM57),"")</f>
        <v>WA</v>
      </c>
      <c r="CP58" s="9" t="str">
        <f>if('raw 1'!CN57&lt;&gt;"x",if('raw 1'!CN57="OK",'raw 1'!JN57,'raw 1'!CN57),"")</f>
        <v>WA</v>
      </c>
      <c r="CQ58" s="9" t="str">
        <f>if('raw 1'!CO57&lt;&gt;"x",if('raw 1'!CO57="OK",'raw 1'!JO57,'raw 1'!CO57),"")</f>
        <v>WA</v>
      </c>
      <c r="CR58" s="9" t="str">
        <f>if('raw 1'!CP57&lt;&gt;"x",if('raw 1'!CP57="OK",'raw 1'!JP57,'raw 1'!CP57),"")</f>
        <v>WA</v>
      </c>
      <c r="CS58" s="9">
        <f>if('raw 1'!CQ57&lt;&gt;"x",if('raw 1'!CQ57="OK",'raw 1'!JQ57,'raw 1'!CQ57),"")</f>
        <v>1</v>
      </c>
      <c r="CT58" s="9" t="str">
        <f>if('raw 1'!CR57&lt;&gt;"x",if('raw 1'!CR57="OK",'raw 1'!JR57,'raw 1'!CR57),"")</f>
        <v>WA</v>
      </c>
      <c r="CU58" s="9" t="str">
        <f>if('raw 1'!CS57&lt;&gt;"x",if('raw 1'!CS57="OK",'raw 1'!JS57,'raw 1'!CS57),"")</f>
        <v/>
      </c>
      <c r="CV58" s="9">
        <f>if('raw 1'!CT57&lt;&gt;"x",if('raw 1'!CT57="OK",'raw 1'!JT57,'raw 1'!CT57),"")</f>
        <v>1</v>
      </c>
      <c r="CW58" s="9" t="str">
        <f>if('raw 1'!CU57&lt;&gt;"x",if('raw 1'!CU57="OK",'raw 1'!JU57,'raw 1'!CU57),"")</f>
        <v>WA</v>
      </c>
      <c r="CX58" s="9">
        <f>if('raw 1'!CV57&lt;&gt;"x",if('raw 1'!CV57="OK",'raw 1'!JV57,'raw 1'!CV57),"")</f>
        <v>1</v>
      </c>
      <c r="CY58" s="9">
        <f>if('raw 1'!CW57&lt;&gt;"x",if('raw 1'!CW57="OK",'raw 1'!JW57,'raw 1'!CW57),"")</f>
        <v>1</v>
      </c>
      <c r="CZ58" s="9" t="str">
        <f>if('raw 1'!CX57&lt;&gt;"x",if('raw 1'!CX57="OK",'raw 1'!JX57,'raw 1'!CX57),"")</f>
        <v>WA</v>
      </c>
      <c r="DA58" s="9" t="str">
        <f>if('raw 1'!CY57&lt;&gt;"x",if('raw 1'!CY57="OK",'raw 1'!JY57,'raw 1'!CY57),"")</f>
        <v>WA</v>
      </c>
      <c r="DB58" s="9" t="str">
        <f>if('raw 1'!CZ57&lt;&gt;"x",if('raw 1'!CZ57="OK",'raw 1'!JZ57,'raw 1'!CZ57),"")</f>
        <v>TLE</v>
      </c>
      <c r="DC58" s="9" t="str">
        <f>if('raw 1'!DA57&lt;&gt;"x",if('raw 1'!DA57="OK",'raw 1'!KA57,'raw 1'!DA57),"")</f>
        <v>TLE</v>
      </c>
      <c r="DD58" s="9" t="str">
        <f>if('raw 1'!DB57&lt;&gt;"x",if('raw 1'!DB57="OK",'raw 1'!KB57,'raw 1'!DB57),"")</f>
        <v>TLE</v>
      </c>
      <c r="DE58" s="9" t="str">
        <f>if('raw 1'!DC57&lt;&gt;"x",if('raw 1'!DC57="OK",'raw 1'!KC57,'raw 1'!DC57),"")</f>
        <v>TLE</v>
      </c>
      <c r="DF58" s="9" t="str">
        <f>if('raw 1'!DD57&lt;&gt;"x",if('raw 1'!DD57="OK",'raw 1'!KD57,'raw 1'!DD57),"")</f>
        <v>TLE</v>
      </c>
      <c r="DG58" s="9" t="str">
        <f>if('raw 1'!DE57&lt;&gt;"x",if('raw 1'!DE57="OK",'raw 1'!KE57,'raw 1'!DE57),"")</f>
        <v>TLE</v>
      </c>
      <c r="DH58" s="9" t="str">
        <f>if('raw 1'!DF57&lt;&gt;"x",if('raw 1'!DF57="OK",'raw 1'!KF57,'raw 1'!DF57),"")</f>
        <v>TLE</v>
      </c>
      <c r="DI58" s="9" t="str">
        <f>if('raw 1'!DG57&lt;&gt;"x",if('raw 1'!DG57="OK",'raw 1'!KG57,'raw 1'!DG57),"")</f>
        <v>TLE</v>
      </c>
      <c r="DJ58" s="9" t="str">
        <f>if('raw 1'!DH57&lt;&gt;"x",if('raw 1'!DH57="OK",'raw 1'!KH57,'raw 1'!DH57),"")</f>
        <v>TLE</v>
      </c>
      <c r="DK58" s="9" t="str">
        <f>if('raw 1'!DI57&lt;&gt;"x",if('raw 1'!DI57="OK",'raw 1'!KI57,'raw 1'!DI57),"")</f>
        <v>TLE</v>
      </c>
      <c r="DL58" s="9" t="str">
        <f>if('raw 1'!DJ57&lt;&gt;"x",if('raw 1'!DJ57="OK",'raw 1'!KJ57,'raw 1'!DJ57),"")</f>
        <v>TLE</v>
      </c>
      <c r="DM58" s="9" t="str">
        <f>if('raw 1'!DK57&lt;&gt;"x",if('raw 1'!DK57="OK",'raw 1'!KK57,'raw 1'!DK57),"")</f>
        <v>TLE</v>
      </c>
      <c r="DN58" s="9" t="str">
        <f>if('raw 1'!DL57&lt;&gt;"x",if('raw 1'!DL57="OK",'raw 1'!KL57,'raw 1'!DL57),"")</f>
        <v>TLE</v>
      </c>
      <c r="DO58" s="9" t="str">
        <f>if('raw 1'!DM57&lt;&gt;"x",if('raw 1'!DM57="OK",'raw 1'!KM57,'raw 1'!DM57),"")</f>
        <v>TLE</v>
      </c>
      <c r="DP58" s="9" t="str">
        <f>if('raw 1'!DN57&lt;&gt;"x",if('raw 1'!DN57="OK",'raw 1'!KN57,'raw 1'!DN57),"")</f>
        <v>TLE</v>
      </c>
      <c r="DQ58" s="9" t="str">
        <f>if('raw 1'!DO57&lt;&gt;"x",if('raw 1'!DO57="OK",'raw 1'!KO57,'raw 1'!DO57),"")</f>
        <v>TLE</v>
      </c>
      <c r="DR58" s="9" t="str">
        <f>if('raw 1'!DP57&lt;&gt;"x",if('raw 1'!DP57="OK",'raw 1'!KP57,'raw 1'!DP57),"")</f>
        <v>TLE</v>
      </c>
      <c r="DS58" s="9" t="str">
        <f>if('raw 1'!DQ57&lt;&gt;"x",if('raw 1'!DQ57="OK",'raw 1'!KQ57,'raw 1'!DQ57),"")</f>
        <v>TLE</v>
      </c>
      <c r="DT58" s="9" t="str">
        <f>if('raw 1'!DR57&lt;&gt;"x",if('raw 1'!DR57="OK",'raw 1'!KR57,'raw 1'!DR57),"")</f>
        <v>TLE</v>
      </c>
      <c r="DU58" s="9" t="str">
        <f>if('raw 1'!DS57&lt;&gt;"x",if('raw 1'!DS57="OK",'raw 1'!KS57,'raw 1'!DS57),"")</f>
        <v>TLE</v>
      </c>
      <c r="DV58" s="9" t="str">
        <f>if('raw 1'!DT57&lt;&gt;"x",if('raw 1'!DT57="OK",'raw 1'!KT57,'raw 1'!DT57),"")</f>
        <v>TLE</v>
      </c>
      <c r="DW58" s="9" t="str">
        <f>if('raw 1'!DU57&lt;&gt;"x",if('raw 1'!DU57="OK",'raw 1'!KU57,'raw 1'!DU57),"")</f>
        <v>TLE</v>
      </c>
      <c r="DX58" s="9" t="str">
        <f>if('raw 1'!DV57&lt;&gt;"x",if('raw 1'!DV57="OK",'raw 1'!KV57,'raw 1'!DV57),"")</f>
        <v>TLE</v>
      </c>
      <c r="DY58" s="9" t="str">
        <f>if('raw 1'!DW57&lt;&gt;"x",if('raw 1'!DW57="OK",'raw 1'!KW57,'raw 1'!DW57),"")</f>
        <v>TLE</v>
      </c>
      <c r="DZ58" s="9" t="str">
        <f>if('raw 1'!DX57&lt;&gt;"x",if('raw 1'!DX57="OK",'raw 1'!KX57,'raw 1'!DX57),"")</f>
        <v>TLE</v>
      </c>
      <c r="EA58" s="9" t="str">
        <f>if('raw 1'!DY57&lt;&gt;"x",if('raw 1'!DY57="OK",'raw 1'!KY57,'raw 1'!DY57),"")</f>
        <v>TLE</v>
      </c>
      <c r="EB58" s="9" t="str">
        <f>if('raw 1'!DZ57&lt;&gt;"x",if('raw 1'!DZ57="OK",'raw 1'!KZ57,'raw 1'!DZ57),"")</f>
        <v/>
      </c>
      <c r="EC58" s="9" t="str">
        <f>if('raw 1'!EA57&lt;&gt;"x",if('raw 1'!EA57="OK",'raw 1'!LA57,'raw 1'!EA57),"")</f>
        <v>-</v>
      </c>
      <c r="ED58" s="9" t="str">
        <f>if('raw 1'!EB57&lt;&gt;"x",if('raw 1'!EB57="OK",'raw 1'!LB57,'raw 1'!EB57),"")</f>
        <v>-</v>
      </c>
      <c r="EE58" s="9" t="str">
        <f>if('raw 1'!EC57&lt;&gt;"x",if('raw 1'!EC57="OK",'raw 1'!LC57,'raw 1'!EC57),"")</f>
        <v>-</v>
      </c>
      <c r="EF58" s="9" t="str">
        <f>if('raw 1'!ED57&lt;&gt;"x",if('raw 1'!ED57="OK",'raw 1'!LD57,'raw 1'!ED57),"")</f>
        <v>-</v>
      </c>
      <c r="EG58" s="9" t="str">
        <f>if('raw 1'!EE57&lt;&gt;"x",if('raw 1'!EE57="OK",'raw 1'!LE57,'raw 1'!EE57),"")</f>
        <v>-</v>
      </c>
      <c r="EH58" s="9" t="str">
        <f>if('raw 1'!EF57&lt;&gt;"x",if('raw 1'!EF57="OK",'raw 1'!LF57,'raw 1'!EF57),"")</f>
        <v>-</v>
      </c>
      <c r="EI58" s="9" t="str">
        <f>if('raw 1'!EG57&lt;&gt;"x",if('raw 1'!EG57="OK",'raw 1'!LG57,'raw 1'!EG57),"")</f>
        <v>-</v>
      </c>
      <c r="EJ58" s="9" t="str">
        <f>if('raw 1'!EH57&lt;&gt;"x",if('raw 1'!EH57="OK",'raw 1'!LH57,'raw 1'!EH57),"")</f>
        <v>-</v>
      </c>
      <c r="EK58" s="9" t="str">
        <f>if('raw 1'!EI57&lt;&gt;"x",if('raw 1'!EI57="OK",'raw 1'!LI57,'raw 1'!EI57),"")</f>
        <v>-</v>
      </c>
      <c r="EL58" s="9" t="str">
        <f>if('raw 1'!EJ57&lt;&gt;"x",if('raw 1'!EJ57="OK",'raw 1'!LJ57,'raw 1'!EJ57),"")</f>
        <v>-</v>
      </c>
      <c r="EM58" s="9" t="str">
        <f>if('raw 1'!EK57&lt;&gt;"x",if('raw 1'!EK57="OK",'raw 1'!LK57,'raw 1'!EK57),"")</f>
        <v>-</v>
      </c>
      <c r="EN58" s="9" t="str">
        <f>if('raw 1'!EL57&lt;&gt;"x",if('raw 1'!EL57="OK",'raw 1'!LL57,'raw 1'!EL57),"")</f>
        <v>-</v>
      </c>
      <c r="EO58" s="9" t="str">
        <f>if('raw 1'!EM57&lt;&gt;"x",if('raw 1'!EM57="OK",'raw 1'!LM57,'raw 1'!EM57),"")</f>
        <v>-</v>
      </c>
      <c r="EP58" s="9" t="str">
        <f>if('raw 1'!EN57&lt;&gt;"x",if('raw 1'!EN57="OK",'raw 1'!LN57,'raw 1'!EN57),"")</f>
        <v>-</v>
      </c>
      <c r="EQ58" s="9" t="str">
        <f>if('raw 1'!EO57&lt;&gt;"x",if('raw 1'!EO57="OK",'raw 1'!LO57,'raw 1'!EO57),"")</f>
        <v>-</v>
      </c>
      <c r="ER58" s="9" t="str">
        <f>if('raw 1'!EP57&lt;&gt;"x",if('raw 1'!EP57="OK",'raw 1'!LP57,'raw 1'!EP57),"")</f>
        <v>-</v>
      </c>
      <c r="ES58" s="9" t="str">
        <f>if('raw 1'!EQ57&lt;&gt;"x",if('raw 1'!EQ57="OK",'raw 1'!LQ57,'raw 1'!EQ57),"")</f>
        <v/>
      </c>
      <c r="ET58" s="9" t="str">
        <f>if('raw 1'!ER57&lt;&gt;"x",if('raw 1'!ER57="OK",'raw 1'!LR57,'raw 1'!ER57),"")</f>
        <v>-</v>
      </c>
      <c r="EU58" s="9" t="str">
        <f>if('raw 1'!ES57&lt;&gt;"x",if('raw 1'!ES57="OK",'raw 1'!LS57,'raw 1'!ES57),"")</f>
        <v>-</v>
      </c>
      <c r="EV58" s="9" t="str">
        <f>if('raw 1'!ET57&lt;&gt;"x",if('raw 1'!ET57="OK",'raw 1'!LT57,'raw 1'!ET57),"")</f>
        <v>-</v>
      </c>
      <c r="EW58" s="9" t="str">
        <f>if('raw 1'!EU57&lt;&gt;"x",if('raw 1'!EU57="OK",'raw 1'!LU57,'raw 1'!EU57),"")</f>
        <v>-</v>
      </c>
      <c r="EX58" s="9" t="str">
        <f>if('raw 1'!EV57&lt;&gt;"x",if('raw 1'!EV57="OK",'raw 1'!LV57,'raw 1'!EV57),"")</f>
        <v>-</v>
      </c>
      <c r="EY58" s="9" t="str">
        <f>if('raw 1'!EW57&lt;&gt;"x",if('raw 1'!EW57="OK",'raw 1'!LW57,'raw 1'!EW57),"")</f>
        <v>-</v>
      </c>
      <c r="EZ58" s="9" t="str">
        <f>if('raw 1'!EX57&lt;&gt;"x",if('raw 1'!EX57="OK",'raw 1'!LX57,'raw 1'!EX57),"")</f>
        <v>-</v>
      </c>
      <c r="FA58" s="9" t="str">
        <f>if('raw 1'!EY57&lt;&gt;"x",if('raw 1'!EY57="OK",'raw 1'!LY57,'raw 1'!EY57),"")</f>
        <v>-</v>
      </c>
      <c r="FB58" s="9" t="str">
        <f>if('raw 1'!EZ57&lt;&gt;"x",if('raw 1'!EZ57="OK",'raw 1'!LZ57,'raw 1'!EZ57),"")</f>
        <v>-</v>
      </c>
      <c r="FC58" s="9" t="str">
        <f>if('raw 1'!FA57&lt;&gt;"x",if('raw 1'!FA57="OK",'raw 1'!MA57,'raw 1'!FA57),"")</f>
        <v>-</v>
      </c>
      <c r="FD58" s="9" t="str">
        <f>if('raw 1'!FB57&lt;&gt;"x",if('raw 1'!FB57="OK",'raw 1'!MB57,'raw 1'!FB57),"")</f>
        <v>-</v>
      </c>
      <c r="FE58" s="9" t="str">
        <f>if('raw 1'!FC57&lt;&gt;"x",if('raw 1'!FC57="OK",'raw 1'!MC57,'raw 1'!FC57),"")</f>
        <v>-</v>
      </c>
      <c r="FF58" s="9" t="str">
        <f>if('raw 1'!FD57&lt;&gt;"x",if('raw 1'!FD57="OK",'raw 1'!MD57,'raw 1'!FD57),"")</f>
        <v>-</v>
      </c>
      <c r="FG58" s="9" t="str">
        <f>if('raw 1'!FE57&lt;&gt;"x",if('raw 1'!FE57="OK",'raw 1'!ME57,'raw 1'!FE57),"")</f>
        <v>-</v>
      </c>
      <c r="FH58" s="9" t="str">
        <f>if('raw 1'!FF57&lt;&gt;"x",if('raw 1'!FF57="OK",'raw 1'!MF57,'raw 1'!FF57),"")</f>
        <v>-</v>
      </c>
      <c r="FI58" s="9" t="str">
        <f>if('raw 1'!FG57&lt;&gt;"x",if('raw 1'!FG57="OK",'raw 1'!MG57,'raw 1'!FG57),"")</f>
        <v>-</v>
      </c>
      <c r="FJ58" s="9" t="str">
        <f>if('raw 1'!FH57&lt;&gt;"x",if('raw 1'!FH57="OK",'raw 1'!MH57,'raw 1'!FH57),"")</f>
        <v>-</v>
      </c>
      <c r="FK58" s="9" t="str">
        <f>if('raw 1'!FI57&lt;&gt;"x",if('raw 1'!FI57="OK",'raw 1'!MI57,'raw 1'!FI57),"")</f>
        <v>-</v>
      </c>
      <c r="FL58" s="9" t="str">
        <f>if('raw 1'!FJ57&lt;&gt;"x",if('raw 1'!FJ57="OK",'raw 1'!MJ57,'raw 1'!FJ57),"")</f>
        <v>-</v>
      </c>
      <c r="FM58" s="9" t="str">
        <f>if('raw 1'!FK57&lt;&gt;"x",if('raw 1'!FK57="OK",'raw 1'!MK57,'raw 1'!FK57),"")</f>
        <v>-</v>
      </c>
      <c r="FN58" s="9" t="str">
        <f>if('raw 1'!FL57&lt;&gt;"x",if('raw 1'!FL57="OK",'raw 1'!ML57,'raw 1'!FL57),"")</f>
        <v>-</v>
      </c>
      <c r="FO58" s="9" t="str">
        <f>if('raw 1'!FM57&lt;&gt;"x",if('raw 1'!FM57="OK",'raw 1'!MM57,'raw 1'!FM57),"")</f>
        <v>-</v>
      </c>
      <c r="FP58" s="9" t="str">
        <f>if('raw 1'!FN57&lt;&gt;"x",if('raw 1'!FN57="OK",'raw 1'!MN57,'raw 1'!FN57),"")</f>
        <v>-</v>
      </c>
      <c r="FQ58" s="9" t="str">
        <f>if('raw 1'!FO57&lt;&gt;"x",if('raw 1'!FO57="OK",'raw 1'!MO57,'raw 1'!FO57),"")</f>
        <v>-</v>
      </c>
      <c r="FR58" s="9" t="str">
        <f>if('raw 1'!FP57&lt;&gt;"x",if('raw 1'!FP57="OK",'raw 1'!MP57,'raw 1'!FP57),"")</f>
        <v>-</v>
      </c>
      <c r="FS58" s="9" t="str">
        <f>if('raw 1'!FQ57&lt;&gt;"x",if('raw 1'!FQ57="OK",'raw 1'!MQ57,'raw 1'!FQ57),"")</f>
        <v>-</v>
      </c>
      <c r="FT58" s="9" t="str">
        <f>if('raw 1'!FR57&lt;&gt;"x",if('raw 1'!FR57="OK",'raw 1'!MR57,'raw 1'!FR57),"")</f>
        <v>-</v>
      </c>
      <c r="FU58" s="9" t="str">
        <f>if('raw 1'!FS57&lt;&gt;"x",if('raw 1'!FS57="OK",'raw 1'!MS57,'raw 1'!FS57),"")</f>
        <v>-</v>
      </c>
      <c r="FV58" s="9" t="str">
        <f>if('raw 1'!FT57&lt;&gt;"x",if('raw 1'!FT57="OK",'raw 1'!MT57,'raw 1'!FT57),"")</f>
        <v/>
      </c>
      <c r="FW58" s="9" t="str">
        <f>if('raw 1'!FU57&lt;&gt;"x",if('raw 1'!FU57="OK",'raw 1'!MU57,'raw 1'!FU57),"")</f>
        <v>-</v>
      </c>
      <c r="FX58" s="9" t="str">
        <f>if('raw 1'!FV57&lt;&gt;"x",if('raw 1'!FV57="OK",'raw 1'!MV57,'raw 1'!FV57),"")</f>
        <v>-</v>
      </c>
      <c r="FY58" s="9" t="str">
        <f>if('raw 1'!FW57&lt;&gt;"x",if('raw 1'!FW57="OK",'raw 1'!MW57,'raw 1'!FW57),"")</f>
        <v>-</v>
      </c>
      <c r="FZ58" s="9" t="str">
        <f>if('raw 1'!FX57&lt;&gt;"x",if('raw 1'!FX57="OK",'raw 1'!MX57,'raw 1'!FX57),"")</f>
        <v>-</v>
      </c>
      <c r="GA58" s="9" t="str">
        <f>if('raw 1'!FY57&lt;&gt;"x",if('raw 1'!FY57="OK",'raw 1'!MY57,'raw 1'!FY57),"")</f>
        <v>-</v>
      </c>
      <c r="GB58" s="9" t="str">
        <f>if('raw 1'!FZ57&lt;&gt;"x",if('raw 1'!FZ57="OK",'raw 1'!MZ57,'raw 1'!FZ57),"")</f>
        <v>-</v>
      </c>
      <c r="GC58" s="9" t="str">
        <f>if('raw 1'!GA57&lt;&gt;"x",if('raw 1'!GA57="OK",'raw 1'!NA57,'raw 1'!GA57),"")</f>
        <v>-</v>
      </c>
      <c r="GD58" s="9" t="str">
        <f>if('raw 1'!GB57&lt;&gt;"x",if('raw 1'!GB57="OK",'raw 1'!NB57,'raw 1'!GB57),"")</f>
        <v>-</v>
      </c>
      <c r="GE58" s="9" t="str">
        <f>if('raw 1'!GC57&lt;&gt;"x",if('raw 1'!GC57="OK",'raw 1'!NC57,'raw 1'!GC57),"")</f>
        <v>-</v>
      </c>
      <c r="GF58" s="9" t="str">
        <f>if('raw 1'!GD57&lt;&gt;"x",if('raw 1'!GD57="OK",'raw 1'!ND57,'raw 1'!GD57),"")</f>
        <v>-</v>
      </c>
      <c r="GG58" s="9" t="str">
        <f>if('raw 1'!GE57&lt;&gt;"x",if('raw 1'!GE57="OK",'raw 1'!NE57,'raw 1'!GE57),"")</f>
        <v>-</v>
      </c>
      <c r="GH58" s="9" t="str">
        <f>if('raw 1'!GF57&lt;&gt;"x",if('raw 1'!GF57="OK",'raw 1'!NF57,'raw 1'!GF57),"")</f>
        <v>-</v>
      </c>
      <c r="GI58" s="9" t="str">
        <f>if('raw 1'!GG57&lt;&gt;"x",if('raw 1'!GG57="OK",'raw 1'!NG57,'raw 1'!GG57),"")</f>
        <v>-</v>
      </c>
      <c r="GJ58" s="9" t="str">
        <f>if('raw 1'!GH57&lt;&gt;"x",if('raw 1'!GH57="OK",'raw 1'!NH57,'raw 1'!GH57),"")</f>
        <v>-</v>
      </c>
      <c r="GK58" s="9" t="str">
        <f>if('raw 1'!GI57&lt;&gt;"x",if('raw 1'!GI57="OK",'raw 1'!NI57,'raw 1'!GI57),"")</f>
        <v>-</v>
      </c>
      <c r="GL58" s="9" t="str">
        <f>if('raw 1'!GJ57&lt;&gt;"x",if('raw 1'!GJ57="OK",'raw 1'!NJ57,'raw 1'!GJ57),"")</f>
        <v>-</v>
      </c>
      <c r="GM58" s="9" t="str">
        <f>if('raw 1'!GK57&lt;&gt;"x",if('raw 1'!GK57="OK",'raw 1'!NK57,'raw 1'!GK57),"")</f>
        <v>-</v>
      </c>
      <c r="GN58" s="9" t="str">
        <f>if('raw 1'!GL57&lt;&gt;"x",if('raw 1'!GL57="OK",'raw 1'!NL57,'raw 1'!GL57),"")</f>
        <v>-</v>
      </c>
      <c r="GO58" s="9" t="str">
        <f>if('raw 1'!GM57&lt;&gt;"x",if('raw 1'!GM57="OK",'raw 1'!NM57,'raw 1'!GM57),"")</f>
        <v>-</v>
      </c>
      <c r="GP58" s="9" t="str">
        <f>if('raw 1'!GN57&lt;&gt;"x",if('raw 1'!GN57="OK",'raw 1'!NN57,'raw 1'!GN57),"")</f>
        <v>-</v>
      </c>
      <c r="GQ58" s="9" t="str">
        <f>if('raw 1'!GO57&lt;&gt;"x",if('raw 1'!GO57="OK",'raw 1'!NO57,'raw 1'!GO57),"")</f>
        <v>-</v>
      </c>
      <c r="GR58" s="9" t="str">
        <f>if('raw 1'!GP57&lt;&gt;"x",if('raw 1'!GP57="OK",'raw 1'!NP57,'raw 1'!GP57),"")</f>
        <v>-</v>
      </c>
      <c r="GS58" s="9" t="str">
        <f>if('raw 1'!GQ57&lt;&gt;"x",if('raw 1'!GQ57="OK",'raw 1'!NQ57,'raw 1'!GQ57),"")</f>
        <v>-</v>
      </c>
      <c r="GT58" s="9" t="str">
        <f>if('raw 1'!GR57&lt;&gt;"x",if('raw 1'!GR57="OK",'raw 1'!NR57,'raw 1'!GR57),"")</f>
        <v>-</v>
      </c>
      <c r="GU58" s="9" t="str">
        <f>if('raw 1'!GS57&lt;&gt;"x",if('raw 1'!GS57="OK",'raw 1'!NS57,'raw 1'!GS57),"")</f>
        <v/>
      </c>
    </row>
    <row r="59">
      <c r="A59" s="5"/>
      <c r="B59" s="5"/>
      <c r="C59" s="5" t="str">
        <f>if(B59="d","diskv. iz ciklusa",if(B59="d1","diskv. iz kruga",if($E59="ODOBREN",(if(countif(H:H,"="&amp;H59)=1,countif(H:H,"&gt;"&amp;H59)+1,concatenate(countif(H:H,"&gt;"&amp;H59)+1," - ",countif(H:H,"&gt;="&amp;H59)))),empty)))</f>
        <v>46 - 58</v>
      </c>
      <c r="D59" s="6" t="str">
        <f>'raw 1'!B58</f>
        <v>stefannikolic</v>
      </c>
      <c r="E59" s="6" t="str">
        <f>'raw 1'!F58</f>
        <v>ODOBREN</v>
      </c>
      <c r="F59" s="6" t="str">
        <f>if($E59="ODOBREN",'raw 1'!C58,"")</f>
        <v>Stefan</v>
      </c>
      <c r="G59" s="6" t="str">
        <f>if($E59="ODOBREN",'raw 1'!D58,"")</f>
        <v>Nikolić</v>
      </c>
      <c r="H59" s="7">
        <f>if($E59="ODOBREN",I59,empty)</f>
        <v>112</v>
      </c>
      <c r="I59" s="7">
        <f>if(B59&lt;&gt;"d",IF(M59 = "A", SUM(R59:T59), SUM(O59:Q59)),empty)</f>
        <v>112</v>
      </c>
      <c r="J59" s="6" t="str">
        <f>if($E59="ODOBREN",'raw 1'!G58,"")</f>
        <v>Stari grad</v>
      </c>
      <c r="K59" s="6" t="str">
        <f>if($E59="ODOBREN",'raw 1'!H58,"")</f>
        <v>Matematička gimnazija</v>
      </c>
      <c r="L59" s="6" t="str">
        <f>if($E59="ODOBREN",'raw 1'!I58,"")</f>
        <v>I</v>
      </c>
      <c r="M59" s="6" t="str">
        <f>if($E59="ODOBREN",'raw 1'!J58,"")</f>
        <v>B</v>
      </c>
      <c r="N59" s="6" t="str">
        <f>if($E59="ODOBREN",'raw 1'!K59,"")</f>
        <v>Biljana Stefanović</v>
      </c>
      <c r="O59" s="8">
        <f>'raw 1'!M58</f>
        <v>100</v>
      </c>
      <c r="P59" s="9">
        <f>'raw 1'!N58</f>
        <v>12</v>
      </c>
      <c r="Q59" s="9">
        <f>'raw 1'!O58</f>
        <v>0</v>
      </c>
      <c r="R59" s="9" t="str">
        <f>'raw 1'!P58</f>
        <v>-</v>
      </c>
      <c r="S59" s="9" t="str">
        <f>'raw 1'!Q58</f>
        <v>-</v>
      </c>
      <c r="T59" s="9" t="str">
        <f>'raw 1'!R58</f>
        <v>-</v>
      </c>
      <c r="U59" s="9" t="str">
        <f>if('raw 1'!S58&lt;&gt;"x",if('raw 1'!S58="OK",'raw 1'!GS58,'raw 1'!S58),"")</f>
        <v/>
      </c>
      <c r="V59" s="9" t="str">
        <f>if('raw 1'!T58&lt;&gt;"x",if('raw 1'!T58="OK",'raw 1'!GT58,'raw 1'!T58),"")</f>
        <v/>
      </c>
      <c r="W59" s="9">
        <f>if('raw 1'!U58&lt;&gt;"x",if('raw 1'!U58="OK",'raw 1'!GU58,'raw 1'!U58),"")</f>
        <v>1</v>
      </c>
      <c r="X59" s="9">
        <f>if('raw 1'!V58&lt;&gt;"x",if('raw 1'!V58="OK",'raw 1'!GV58,'raw 1'!V58),"")</f>
        <v>1</v>
      </c>
      <c r="Y59" s="9">
        <f>if('raw 1'!W58&lt;&gt;"x",if('raw 1'!W58="OK",'raw 1'!GW58,'raw 1'!W58),"")</f>
        <v>1</v>
      </c>
      <c r="Z59" s="9">
        <f>if('raw 1'!X58&lt;&gt;"x",if('raw 1'!X58="OK",'raw 1'!GX58,'raw 1'!X58),"")</f>
        <v>1</v>
      </c>
      <c r="AA59" s="9">
        <f>if('raw 1'!Y58&lt;&gt;"x",if('raw 1'!Y58="OK",'raw 1'!GY58,'raw 1'!Y58),"")</f>
        <v>1</v>
      </c>
      <c r="AB59" s="9">
        <f>if('raw 1'!Z58&lt;&gt;"x",if('raw 1'!Z58="OK",'raw 1'!GZ58,'raw 1'!Z58),"")</f>
        <v>1</v>
      </c>
      <c r="AC59" s="9">
        <f>if('raw 1'!AA58&lt;&gt;"x",if('raw 1'!AA58="OK",'raw 1'!HA58,'raw 1'!AA58),"")</f>
        <v>1</v>
      </c>
      <c r="AD59" s="9">
        <f>if('raw 1'!AB58&lt;&gt;"x",if('raw 1'!AB58="OK",'raw 1'!HB58,'raw 1'!AB58),"")</f>
        <v>1</v>
      </c>
      <c r="AE59" s="9">
        <f>if('raw 1'!AC58&lt;&gt;"x",if('raw 1'!AC58="OK",'raw 1'!HC58,'raw 1'!AC58),"")</f>
        <v>1</v>
      </c>
      <c r="AF59" s="9">
        <f>if('raw 1'!AD58&lt;&gt;"x",if('raw 1'!AD58="OK",'raw 1'!HD58,'raw 1'!AD58),"")</f>
        <v>1</v>
      </c>
      <c r="AG59" s="9">
        <f>if('raw 1'!AE58&lt;&gt;"x",if('raw 1'!AE58="OK",'raw 1'!HE58,'raw 1'!AE58),"")</f>
        <v>1</v>
      </c>
      <c r="AH59" s="9">
        <f>if('raw 1'!AF58&lt;&gt;"x",if('raw 1'!AF58="OK",'raw 1'!HF58,'raw 1'!AF58),"")</f>
        <v>1</v>
      </c>
      <c r="AI59" s="9">
        <f>if('raw 1'!AG58&lt;&gt;"x",if('raw 1'!AG58="OK",'raw 1'!HG58,'raw 1'!AG58),"")</f>
        <v>1</v>
      </c>
      <c r="AJ59" s="9">
        <f>if('raw 1'!AH58&lt;&gt;"x",if('raw 1'!AH58="OK",'raw 1'!HH58,'raw 1'!AH58),"")</f>
        <v>1</v>
      </c>
      <c r="AK59" s="9">
        <f>if('raw 1'!AI58&lt;&gt;"x",if('raw 1'!AI58="OK",'raw 1'!HI58,'raw 1'!AI58),"")</f>
        <v>1</v>
      </c>
      <c r="AL59" s="9">
        <f>if('raw 1'!AJ58&lt;&gt;"x",if('raw 1'!AJ58="OK",'raw 1'!HJ58,'raw 1'!AJ58),"")</f>
        <v>1</v>
      </c>
      <c r="AM59" s="9">
        <f>if('raw 1'!AK58&lt;&gt;"x",if('raw 1'!AK58="OK",'raw 1'!HK58,'raw 1'!AK58),"")</f>
        <v>1</v>
      </c>
      <c r="AN59" s="9">
        <f>if('raw 1'!AL58&lt;&gt;"x",if('raw 1'!AL58="OK",'raw 1'!HL58,'raw 1'!AL58),"")</f>
        <v>1</v>
      </c>
      <c r="AO59" s="9">
        <f>if('raw 1'!AM58&lt;&gt;"x",if('raw 1'!AM58="OK",'raw 1'!HM58,'raw 1'!AM58),"")</f>
        <v>1</v>
      </c>
      <c r="AP59" s="9">
        <f>if('raw 1'!AN58&lt;&gt;"x",if('raw 1'!AN58="OK",'raw 1'!HN58,'raw 1'!AN58),"")</f>
        <v>1</v>
      </c>
      <c r="AQ59" s="9">
        <f>if('raw 1'!AO58&lt;&gt;"x",if('raw 1'!AO58="OK",'raw 1'!HO58,'raw 1'!AO58),"")</f>
        <v>1</v>
      </c>
      <c r="AR59" s="9">
        <f>if('raw 1'!AP58&lt;&gt;"x",if('raw 1'!AP58="OK",'raw 1'!HP58,'raw 1'!AP58),"")</f>
        <v>1</v>
      </c>
      <c r="AS59" s="9">
        <f>if('raw 1'!AQ58&lt;&gt;"x",if('raw 1'!AQ58="OK",'raw 1'!HQ58,'raw 1'!AQ58),"")</f>
        <v>1</v>
      </c>
      <c r="AT59" s="9">
        <f>if('raw 1'!AR58&lt;&gt;"x",if('raw 1'!AR58="OK",'raw 1'!HR58,'raw 1'!AR58),"")</f>
        <v>1</v>
      </c>
      <c r="AU59" s="9">
        <f>if('raw 1'!AS58&lt;&gt;"x",if('raw 1'!AS58="OK",'raw 1'!HS58,'raw 1'!AS58),"")</f>
        <v>1</v>
      </c>
      <c r="AV59" s="9">
        <f>if('raw 1'!AT58&lt;&gt;"x",if('raw 1'!AT58="OK",'raw 1'!HT58,'raw 1'!AT58),"")</f>
        <v>1</v>
      </c>
      <c r="AW59" s="9">
        <f>if('raw 1'!AU58&lt;&gt;"x",if('raw 1'!AU58="OK",'raw 1'!HU58,'raw 1'!AU58),"")</f>
        <v>1</v>
      </c>
      <c r="AX59" s="9">
        <f>if('raw 1'!AV58&lt;&gt;"x",if('raw 1'!AV58="OK",'raw 1'!HV58,'raw 1'!AV58),"")</f>
        <v>1</v>
      </c>
      <c r="AY59" s="9">
        <f>if('raw 1'!AW58&lt;&gt;"x",if('raw 1'!AW58="OK",'raw 1'!HW58,'raw 1'!AW58),"")</f>
        <v>1</v>
      </c>
      <c r="AZ59" s="9">
        <f>if('raw 1'!AX58&lt;&gt;"x",if('raw 1'!AX58="OK",'raw 1'!HX58,'raw 1'!AX58),"")</f>
        <v>1</v>
      </c>
      <c r="BA59" s="9">
        <f>if('raw 1'!AY58&lt;&gt;"x",if('raw 1'!AY58="OK",'raw 1'!HY58,'raw 1'!AY58),"")</f>
        <v>1</v>
      </c>
      <c r="BB59" s="9">
        <f>if('raw 1'!AZ58&lt;&gt;"x",if('raw 1'!AZ58="OK",'raw 1'!HZ58,'raw 1'!AZ58),"")</f>
        <v>1</v>
      </c>
      <c r="BC59" s="9">
        <f>if('raw 1'!BA58&lt;&gt;"x",if('raw 1'!BA58="OK",'raw 1'!IA58,'raw 1'!BA58),"")</f>
        <v>1</v>
      </c>
      <c r="BD59" s="9">
        <f>if('raw 1'!BB58&lt;&gt;"x",if('raw 1'!BB58="OK",'raw 1'!IB58,'raw 1'!BB58),"")</f>
        <v>1</v>
      </c>
      <c r="BE59" s="9">
        <f>if('raw 1'!BC58&lt;&gt;"x",if('raw 1'!BC58="OK",'raw 1'!IC58,'raw 1'!BC58),"")</f>
        <v>1</v>
      </c>
      <c r="BF59" s="9">
        <f>if('raw 1'!BD58&lt;&gt;"x",if('raw 1'!BD58="OK",'raw 1'!ID58,'raw 1'!BD58),"")</f>
        <v>1</v>
      </c>
      <c r="BG59" s="9">
        <f>if('raw 1'!BE58&lt;&gt;"x",if('raw 1'!BE58="OK",'raw 1'!IE58,'raw 1'!BE58),"")</f>
        <v>1</v>
      </c>
      <c r="BH59" s="9">
        <f>if('raw 1'!BF58&lt;&gt;"x",if('raw 1'!BF58="OK",'raw 1'!IF58,'raw 1'!BF58),"")</f>
        <v>1</v>
      </c>
      <c r="BI59" s="9">
        <f>if('raw 1'!BG58&lt;&gt;"x",if('raw 1'!BG58="OK",'raw 1'!IG58,'raw 1'!BG58),"")</f>
        <v>1</v>
      </c>
      <c r="BJ59" s="9">
        <f>if('raw 1'!BH58&lt;&gt;"x",if('raw 1'!BH58="OK",'raw 1'!IH58,'raw 1'!BH58),"")</f>
        <v>1</v>
      </c>
      <c r="BK59" s="9">
        <f>if('raw 1'!BI58&lt;&gt;"x",if('raw 1'!BI58="OK",'raw 1'!II58,'raw 1'!BI58),"")</f>
        <v>1</v>
      </c>
      <c r="BL59" s="9">
        <f>if('raw 1'!BJ58&lt;&gt;"x",if('raw 1'!BJ58="OK",'raw 1'!IJ58,'raw 1'!BJ58),"")</f>
        <v>1</v>
      </c>
      <c r="BM59" s="9" t="str">
        <f>if('raw 1'!BK58&lt;&gt;"x",if('raw 1'!BK58="OK",'raw 1'!IK58,'raw 1'!BK58),"")</f>
        <v/>
      </c>
      <c r="BN59" s="9">
        <f>if('raw 1'!BL58&lt;&gt;"x",if('raw 1'!BL58="OK",'raw 1'!IL58,'raw 1'!BL58),"")</f>
        <v>1</v>
      </c>
      <c r="BO59" s="9">
        <f>if('raw 1'!BM58&lt;&gt;"x",if('raw 1'!BM58="OK",'raw 1'!IM58,'raw 1'!BM58),"")</f>
        <v>1</v>
      </c>
      <c r="BP59" s="9">
        <f>if('raw 1'!BN58&lt;&gt;"x",if('raw 1'!BN58="OK",'raw 1'!IN58,'raw 1'!BN58),"")</f>
        <v>1</v>
      </c>
      <c r="BQ59" s="9">
        <f>if('raw 1'!BO58&lt;&gt;"x",if('raw 1'!BO58="OK",'raw 1'!IO58,'raw 1'!BO58),"")</f>
        <v>1</v>
      </c>
      <c r="BR59" s="9">
        <f>if('raw 1'!BP58&lt;&gt;"x",if('raw 1'!BP58="OK",'raw 1'!IP58,'raw 1'!BP58),"")</f>
        <v>1</v>
      </c>
      <c r="BS59" s="9" t="str">
        <f>if('raw 1'!BQ58&lt;&gt;"x",if('raw 1'!BQ58="OK",'raw 1'!IQ58,'raw 1'!BQ58),"")</f>
        <v>WA</v>
      </c>
      <c r="BT59" s="9">
        <f>if('raw 1'!BR58&lt;&gt;"x",if('raw 1'!BR58="OK",'raw 1'!IR58,'raw 1'!BR58),"")</f>
        <v>1</v>
      </c>
      <c r="BU59" s="9">
        <f>if('raw 1'!BS58&lt;&gt;"x",if('raw 1'!BS58="OK",'raw 1'!IS58,'raw 1'!BS58),"")</f>
        <v>1</v>
      </c>
      <c r="BV59" s="9">
        <f>if('raw 1'!BT58&lt;&gt;"x",if('raw 1'!BT58="OK",'raw 1'!IT58,'raw 1'!BT58),"")</f>
        <v>1</v>
      </c>
      <c r="BW59" s="9">
        <f>if('raw 1'!BU58&lt;&gt;"x",if('raw 1'!BU58="OK",'raw 1'!IU58,'raw 1'!BU58),"")</f>
        <v>1</v>
      </c>
      <c r="BX59" s="9">
        <f>if('raw 1'!BV58&lt;&gt;"x",if('raw 1'!BV58="OK",'raw 1'!IV58,'raw 1'!BV58),"")</f>
        <v>1</v>
      </c>
      <c r="BY59" s="9">
        <f>if('raw 1'!BW58&lt;&gt;"x",if('raw 1'!BW58="OK",'raw 1'!IW58,'raw 1'!BW58),"")</f>
        <v>1</v>
      </c>
      <c r="BZ59" s="9">
        <f>if('raw 1'!BX58&lt;&gt;"x",if('raw 1'!BX58="OK",'raw 1'!IX58,'raw 1'!BX58),"")</f>
        <v>1</v>
      </c>
      <c r="CA59" s="9">
        <f>if('raw 1'!BY58&lt;&gt;"x",if('raw 1'!BY58="OK",'raw 1'!IY58,'raw 1'!BY58),"")</f>
        <v>1</v>
      </c>
      <c r="CB59" s="9" t="str">
        <f>if('raw 1'!BZ58&lt;&gt;"x",if('raw 1'!BZ58="OK",'raw 1'!IZ58,'raw 1'!BZ58),"")</f>
        <v>WA</v>
      </c>
      <c r="CC59" s="9">
        <f>if('raw 1'!CA58&lt;&gt;"x",if('raw 1'!CA58="OK",'raw 1'!JA58,'raw 1'!CA58),"")</f>
        <v>1</v>
      </c>
      <c r="CD59" s="9" t="str">
        <f>if('raw 1'!CB58&lt;&gt;"x",if('raw 1'!CB58="OK",'raw 1'!JB58,'raw 1'!CB58),"")</f>
        <v>WA</v>
      </c>
      <c r="CE59" s="9" t="str">
        <f>if('raw 1'!CC58&lt;&gt;"x",if('raw 1'!CC58="OK",'raw 1'!JC58,'raw 1'!CC58),"")</f>
        <v>WA</v>
      </c>
      <c r="CF59" s="9" t="str">
        <f>if('raw 1'!CD58&lt;&gt;"x",if('raw 1'!CD58="OK",'raw 1'!JD58,'raw 1'!CD58),"")</f>
        <v>WA</v>
      </c>
      <c r="CG59" s="9" t="str">
        <f>if('raw 1'!CE58&lt;&gt;"x",if('raw 1'!CE58="OK",'raw 1'!JE58,'raw 1'!CE58),"")</f>
        <v>WA</v>
      </c>
      <c r="CH59" s="9" t="str">
        <f>if('raw 1'!CF58&lt;&gt;"x",if('raw 1'!CF58="OK",'raw 1'!JF58,'raw 1'!CF58),"")</f>
        <v>WA</v>
      </c>
      <c r="CI59" s="9" t="str">
        <f>if('raw 1'!CG58&lt;&gt;"x",if('raw 1'!CG58="OK",'raw 1'!JG58,'raw 1'!CG58),"")</f>
        <v>WA</v>
      </c>
      <c r="CJ59" s="9">
        <f>if('raw 1'!CH58&lt;&gt;"x",if('raw 1'!CH58="OK",'raw 1'!JH58,'raw 1'!CH58),"")</f>
        <v>1</v>
      </c>
      <c r="CK59" s="9" t="str">
        <f>if('raw 1'!CI58&lt;&gt;"x",if('raw 1'!CI58="OK",'raw 1'!JI58,'raw 1'!CI58),"")</f>
        <v>WA</v>
      </c>
      <c r="CL59" s="9" t="str">
        <f>if('raw 1'!CJ58&lt;&gt;"x",if('raw 1'!CJ58="OK",'raw 1'!JJ58,'raw 1'!CJ58),"")</f>
        <v>WA</v>
      </c>
      <c r="CM59" s="9" t="str">
        <f>if('raw 1'!CK58&lt;&gt;"x",if('raw 1'!CK58="OK",'raw 1'!JK58,'raw 1'!CK58),"")</f>
        <v>WA</v>
      </c>
      <c r="CN59" s="9" t="str">
        <f>if('raw 1'!CL58&lt;&gt;"x",if('raw 1'!CL58="OK",'raw 1'!JL58,'raw 1'!CL58),"")</f>
        <v>WA</v>
      </c>
      <c r="CO59" s="9" t="str">
        <f>if('raw 1'!CM58&lt;&gt;"x",if('raw 1'!CM58="OK",'raw 1'!JM58,'raw 1'!CM58),"")</f>
        <v>WA</v>
      </c>
      <c r="CP59" s="9" t="str">
        <f>if('raw 1'!CN58&lt;&gt;"x",if('raw 1'!CN58="OK",'raw 1'!JN58,'raw 1'!CN58),"")</f>
        <v>WA</v>
      </c>
      <c r="CQ59" s="9" t="str">
        <f>if('raw 1'!CO58&lt;&gt;"x",if('raw 1'!CO58="OK",'raw 1'!JO58,'raw 1'!CO58),"")</f>
        <v>WA</v>
      </c>
      <c r="CR59" s="9" t="str">
        <f>if('raw 1'!CP58&lt;&gt;"x",if('raw 1'!CP58="OK",'raw 1'!JP58,'raw 1'!CP58),"")</f>
        <v>WA</v>
      </c>
      <c r="CS59" s="9">
        <f>if('raw 1'!CQ58&lt;&gt;"x",if('raw 1'!CQ58="OK",'raw 1'!JQ58,'raw 1'!CQ58),"")</f>
        <v>1</v>
      </c>
      <c r="CT59" s="9">
        <f>if('raw 1'!CR58&lt;&gt;"x",if('raw 1'!CR58="OK",'raw 1'!JR58,'raw 1'!CR58),"")</f>
        <v>1</v>
      </c>
      <c r="CU59" s="9" t="str">
        <f>if('raw 1'!CS58&lt;&gt;"x",if('raw 1'!CS58="OK",'raw 1'!JS58,'raw 1'!CS58),"")</f>
        <v/>
      </c>
      <c r="CV59" s="9">
        <f>if('raw 1'!CT58&lt;&gt;"x",if('raw 1'!CT58="OK",'raw 1'!JT58,'raw 1'!CT58),"")</f>
        <v>1</v>
      </c>
      <c r="CW59" s="9">
        <f>if('raw 1'!CU58&lt;&gt;"x",if('raw 1'!CU58="OK",'raw 1'!JU58,'raw 1'!CU58),"")</f>
        <v>1</v>
      </c>
      <c r="CX59" s="9">
        <f>if('raw 1'!CV58&lt;&gt;"x",if('raw 1'!CV58="OK",'raw 1'!JV58,'raw 1'!CV58),"")</f>
        <v>1</v>
      </c>
      <c r="CY59" s="9" t="str">
        <f>if('raw 1'!CW58&lt;&gt;"x",if('raw 1'!CW58="OK",'raw 1'!JW58,'raw 1'!CW58),"")</f>
        <v>WA</v>
      </c>
      <c r="CZ59" s="9">
        <f>if('raw 1'!CX58&lt;&gt;"x",if('raw 1'!CX58="OK",'raw 1'!JX58,'raw 1'!CX58),"")</f>
        <v>1</v>
      </c>
      <c r="DA59" s="9" t="str">
        <f>if('raw 1'!CY58&lt;&gt;"x",if('raw 1'!CY58="OK",'raw 1'!JY58,'raw 1'!CY58),"")</f>
        <v>WA</v>
      </c>
      <c r="DB59" s="9" t="str">
        <f>if('raw 1'!CZ58&lt;&gt;"x",if('raw 1'!CZ58="OK",'raw 1'!JZ58,'raw 1'!CZ58),"")</f>
        <v>WA</v>
      </c>
      <c r="DC59" s="9" t="str">
        <f>if('raw 1'!DA58&lt;&gt;"x",if('raw 1'!DA58="OK",'raw 1'!KA58,'raw 1'!DA58),"")</f>
        <v>TLE</v>
      </c>
      <c r="DD59" s="9" t="str">
        <f>if('raw 1'!DB58&lt;&gt;"x",if('raw 1'!DB58="OK",'raw 1'!KB58,'raw 1'!DB58),"")</f>
        <v>TLE</v>
      </c>
      <c r="DE59" s="9" t="str">
        <f>if('raw 1'!DC58&lt;&gt;"x",if('raw 1'!DC58="OK",'raw 1'!KC58,'raw 1'!DC58),"")</f>
        <v>TLE</v>
      </c>
      <c r="DF59" s="9" t="str">
        <f>if('raw 1'!DD58&lt;&gt;"x",if('raw 1'!DD58="OK",'raw 1'!KD58,'raw 1'!DD58),"")</f>
        <v>TLE</v>
      </c>
      <c r="DG59" s="9" t="str">
        <f>if('raw 1'!DE58&lt;&gt;"x",if('raw 1'!DE58="OK",'raw 1'!KE58,'raw 1'!DE58),"")</f>
        <v>TLE</v>
      </c>
      <c r="DH59" s="9" t="str">
        <f>if('raw 1'!DF58&lt;&gt;"x",if('raw 1'!DF58="OK",'raw 1'!KF58,'raw 1'!DF58),"")</f>
        <v>TLE</v>
      </c>
      <c r="DI59" s="9" t="str">
        <f>if('raw 1'!DG58&lt;&gt;"x",if('raw 1'!DG58="OK",'raw 1'!KG58,'raw 1'!DG58),"")</f>
        <v>TLE</v>
      </c>
      <c r="DJ59" s="9" t="str">
        <f>if('raw 1'!DH58&lt;&gt;"x",if('raw 1'!DH58="OK",'raw 1'!KH58,'raw 1'!DH58),"")</f>
        <v>TLE</v>
      </c>
      <c r="DK59" s="9" t="str">
        <f>if('raw 1'!DI58&lt;&gt;"x",if('raw 1'!DI58="OK",'raw 1'!KI58,'raw 1'!DI58),"")</f>
        <v>TLE</v>
      </c>
      <c r="DL59" s="9" t="str">
        <f>if('raw 1'!DJ58&lt;&gt;"x",if('raw 1'!DJ58="OK",'raw 1'!KJ58,'raw 1'!DJ58),"")</f>
        <v>TLE</v>
      </c>
      <c r="DM59" s="9" t="str">
        <f>if('raw 1'!DK58&lt;&gt;"x",if('raw 1'!DK58="OK",'raw 1'!KK58,'raw 1'!DK58),"")</f>
        <v>TLE</v>
      </c>
      <c r="DN59" s="9" t="str">
        <f>if('raw 1'!DL58&lt;&gt;"x",if('raw 1'!DL58="OK",'raw 1'!KL58,'raw 1'!DL58),"")</f>
        <v>TLE</v>
      </c>
      <c r="DO59" s="9" t="str">
        <f>if('raw 1'!DM58&lt;&gt;"x",if('raw 1'!DM58="OK",'raw 1'!KM58,'raw 1'!DM58),"")</f>
        <v>TLE</v>
      </c>
      <c r="DP59" s="9" t="str">
        <f>if('raw 1'!DN58&lt;&gt;"x",if('raw 1'!DN58="OK",'raw 1'!KN58,'raw 1'!DN58),"")</f>
        <v>TLE</v>
      </c>
      <c r="DQ59" s="9" t="str">
        <f>if('raw 1'!DO58&lt;&gt;"x",if('raw 1'!DO58="OK",'raw 1'!KO58,'raw 1'!DO58),"")</f>
        <v>TLE</v>
      </c>
      <c r="DR59" s="9" t="str">
        <f>if('raw 1'!DP58&lt;&gt;"x",if('raw 1'!DP58="OK",'raw 1'!KP58,'raw 1'!DP58),"")</f>
        <v>TLE</v>
      </c>
      <c r="DS59" s="9" t="str">
        <f>if('raw 1'!DQ58&lt;&gt;"x",if('raw 1'!DQ58="OK",'raw 1'!KQ58,'raw 1'!DQ58),"")</f>
        <v>TLE</v>
      </c>
      <c r="DT59" s="9" t="str">
        <f>if('raw 1'!DR58&lt;&gt;"x",if('raw 1'!DR58="OK",'raw 1'!KR58,'raw 1'!DR58),"")</f>
        <v>TLE</v>
      </c>
      <c r="DU59" s="9" t="str">
        <f>if('raw 1'!DS58&lt;&gt;"x",if('raw 1'!DS58="OK",'raw 1'!KS58,'raw 1'!DS58),"")</f>
        <v>TLE</v>
      </c>
      <c r="DV59" s="9" t="str">
        <f>if('raw 1'!DT58&lt;&gt;"x",if('raw 1'!DT58="OK",'raw 1'!KT58,'raw 1'!DT58),"")</f>
        <v>TLE</v>
      </c>
      <c r="DW59" s="9" t="str">
        <f>if('raw 1'!DU58&lt;&gt;"x",if('raw 1'!DU58="OK",'raw 1'!KU58,'raw 1'!DU58),"")</f>
        <v>TLE</v>
      </c>
      <c r="DX59" s="9" t="str">
        <f>if('raw 1'!DV58&lt;&gt;"x",if('raw 1'!DV58="OK",'raw 1'!KV58,'raw 1'!DV58),"")</f>
        <v>TLE</v>
      </c>
      <c r="DY59" s="9" t="str">
        <f>if('raw 1'!DW58&lt;&gt;"x",if('raw 1'!DW58="OK",'raw 1'!KW58,'raw 1'!DW58),"")</f>
        <v>TLE</v>
      </c>
      <c r="DZ59" s="9" t="str">
        <f>if('raw 1'!DX58&lt;&gt;"x",if('raw 1'!DX58="OK",'raw 1'!KX58,'raw 1'!DX58),"")</f>
        <v>TLE</v>
      </c>
      <c r="EA59" s="9" t="str">
        <f>if('raw 1'!DY58&lt;&gt;"x",if('raw 1'!DY58="OK",'raw 1'!KY58,'raw 1'!DY58),"")</f>
        <v>TLE</v>
      </c>
      <c r="EB59" s="9" t="str">
        <f>if('raw 1'!DZ58&lt;&gt;"x",if('raw 1'!DZ58="OK",'raw 1'!KZ58,'raw 1'!DZ58),"")</f>
        <v/>
      </c>
      <c r="EC59" s="9" t="str">
        <f>if('raw 1'!EA58&lt;&gt;"x",if('raw 1'!EA58="OK",'raw 1'!LA58,'raw 1'!EA58),"")</f>
        <v>-</v>
      </c>
      <c r="ED59" s="9" t="str">
        <f>if('raw 1'!EB58&lt;&gt;"x",if('raw 1'!EB58="OK",'raw 1'!LB58,'raw 1'!EB58),"")</f>
        <v>-</v>
      </c>
      <c r="EE59" s="9" t="str">
        <f>if('raw 1'!EC58&lt;&gt;"x",if('raw 1'!EC58="OK",'raw 1'!LC58,'raw 1'!EC58),"")</f>
        <v>-</v>
      </c>
      <c r="EF59" s="9" t="str">
        <f>if('raw 1'!ED58&lt;&gt;"x",if('raw 1'!ED58="OK",'raw 1'!LD58,'raw 1'!ED58),"")</f>
        <v>-</v>
      </c>
      <c r="EG59" s="9" t="str">
        <f>if('raw 1'!EE58&lt;&gt;"x",if('raw 1'!EE58="OK",'raw 1'!LE58,'raw 1'!EE58),"")</f>
        <v>-</v>
      </c>
      <c r="EH59" s="9" t="str">
        <f>if('raw 1'!EF58&lt;&gt;"x",if('raw 1'!EF58="OK",'raw 1'!LF58,'raw 1'!EF58),"")</f>
        <v>-</v>
      </c>
      <c r="EI59" s="9" t="str">
        <f>if('raw 1'!EG58&lt;&gt;"x",if('raw 1'!EG58="OK",'raw 1'!LG58,'raw 1'!EG58),"")</f>
        <v>-</v>
      </c>
      <c r="EJ59" s="9" t="str">
        <f>if('raw 1'!EH58&lt;&gt;"x",if('raw 1'!EH58="OK",'raw 1'!LH58,'raw 1'!EH58),"")</f>
        <v>-</v>
      </c>
      <c r="EK59" s="9" t="str">
        <f>if('raw 1'!EI58&lt;&gt;"x",if('raw 1'!EI58="OK",'raw 1'!LI58,'raw 1'!EI58),"")</f>
        <v>-</v>
      </c>
      <c r="EL59" s="9" t="str">
        <f>if('raw 1'!EJ58&lt;&gt;"x",if('raw 1'!EJ58="OK",'raw 1'!LJ58,'raw 1'!EJ58),"")</f>
        <v>-</v>
      </c>
      <c r="EM59" s="9" t="str">
        <f>if('raw 1'!EK58&lt;&gt;"x",if('raw 1'!EK58="OK",'raw 1'!LK58,'raw 1'!EK58),"")</f>
        <v>-</v>
      </c>
      <c r="EN59" s="9" t="str">
        <f>if('raw 1'!EL58&lt;&gt;"x",if('raw 1'!EL58="OK",'raw 1'!LL58,'raw 1'!EL58),"")</f>
        <v>-</v>
      </c>
      <c r="EO59" s="9" t="str">
        <f>if('raw 1'!EM58&lt;&gt;"x",if('raw 1'!EM58="OK",'raw 1'!LM58,'raw 1'!EM58),"")</f>
        <v>-</v>
      </c>
      <c r="EP59" s="9" t="str">
        <f>if('raw 1'!EN58&lt;&gt;"x",if('raw 1'!EN58="OK",'raw 1'!LN58,'raw 1'!EN58),"")</f>
        <v>-</v>
      </c>
      <c r="EQ59" s="9" t="str">
        <f>if('raw 1'!EO58&lt;&gt;"x",if('raw 1'!EO58="OK",'raw 1'!LO58,'raw 1'!EO58),"")</f>
        <v>-</v>
      </c>
      <c r="ER59" s="9" t="str">
        <f>if('raw 1'!EP58&lt;&gt;"x",if('raw 1'!EP58="OK",'raw 1'!LP58,'raw 1'!EP58),"")</f>
        <v>-</v>
      </c>
      <c r="ES59" s="9" t="str">
        <f>if('raw 1'!EQ58&lt;&gt;"x",if('raw 1'!EQ58="OK",'raw 1'!LQ58,'raw 1'!EQ58),"")</f>
        <v/>
      </c>
      <c r="ET59" s="9" t="str">
        <f>if('raw 1'!ER58&lt;&gt;"x",if('raw 1'!ER58="OK",'raw 1'!LR58,'raw 1'!ER58),"")</f>
        <v>-</v>
      </c>
      <c r="EU59" s="9" t="str">
        <f>if('raw 1'!ES58&lt;&gt;"x",if('raw 1'!ES58="OK",'raw 1'!LS58,'raw 1'!ES58),"")</f>
        <v>-</v>
      </c>
      <c r="EV59" s="9" t="str">
        <f>if('raw 1'!ET58&lt;&gt;"x",if('raw 1'!ET58="OK",'raw 1'!LT58,'raw 1'!ET58),"")</f>
        <v>-</v>
      </c>
      <c r="EW59" s="9" t="str">
        <f>if('raw 1'!EU58&lt;&gt;"x",if('raw 1'!EU58="OK",'raw 1'!LU58,'raw 1'!EU58),"")</f>
        <v>-</v>
      </c>
      <c r="EX59" s="9" t="str">
        <f>if('raw 1'!EV58&lt;&gt;"x",if('raw 1'!EV58="OK",'raw 1'!LV58,'raw 1'!EV58),"")</f>
        <v>-</v>
      </c>
      <c r="EY59" s="9" t="str">
        <f>if('raw 1'!EW58&lt;&gt;"x",if('raw 1'!EW58="OK",'raw 1'!LW58,'raw 1'!EW58),"")</f>
        <v>-</v>
      </c>
      <c r="EZ59" s="9" t="str">
        <f>if('raw 1'!EX58&lt;&gt;"x",if('raw 1'!EX58="OK",'raw 1'!LX58,'raw 1'!EX58),"")</f>
        <v>-</v>
      </c>
      <c r="FA59" s="9" t="str">
        <f>if('raw 1'!EY58&lt;&gt;"x",if('raw 1'!EY58="OK",'raw 1'!LY58,'raw 1'!EY58),"")</f>
        <v>-</v>
      </c>
      <c r="FB59" s="9" t="str">
        <f>if('raw 1'!EZ58&lt;&gt;"x",if('raw 1'!EZ58="OK",'raw 1'!LZ58,'raw 1'!EZ58),"")</f>
        <v>-</v>
      </c>
      <c r="FC59" s="9" t="str">
        <f>if('raw 1'!FA58&lt;&gt;"x",if('raw 1'!FA58="OK",'raw 1'!MA58,'raw 1'!FA58),"")</f>
        <v>-</v>
      </c>
      <c r="FD59" s="9" t="str">
        <f>if('raw 1'!FB58&lt;&gt;"x",if('raw 1'!FB58="OK",'raw 1'!MB58,'raw 1'!FB58),"")</f>
        <v>-</v>
      </c>
      <c r="FE59" s="9" t="str">
        <f>if('raw 1'!FC58&lt;&gt;"x",if('raw 1'!FC58="OK",'raw 1'!MC58,'raw 1'!FC58),"")</f>
        <v>-</v>
      </c>
      <c r="FF59" s="9" t="str">
        <f>if('raw 1'!FD58&lt;&gt;"x",if('raw 1'!FD58="OK",'raw 1'!MD58,'raw 1'!FD58),"")</f>
        <v>-</v>
      </c>
      <c r="FG59" s="9" t="str">
        <f>if('raw 1'!FE58&lt;&gt;"x",if('raw 1'!FE58="OK",'raw 1'!ME58,'raw 1'!FE58),"")</f>
        <v>-</v>
      </c>
      <c r="FH59" s="9" t="str">
        <f>if('raw 1'!FF58&lt;&gt;"x",if('raw 1'!FF58="OK",'raw 1'!MF58,'raw 1'!FF58),"")</f>
        <v>-</v>
      </c>
      <c r="FI59" s="9" t="str">
        <f>if('raw 1'!FG58&lt;&gt;"x",if('raw 1'!FG58="OK",'raw 1'!MG58,'raw 1'!FG58),"")</f>
        <v>-</v>
      </c>
      <c r="FJ59" s="9" t="str">
        <f>if('raw 1'!FH58&lt;&gt;"x",if('raw 1'!FH58="OK",'raw 1'!MH58,'raw 1'!FH58),"")</f>
        <v>-</v>
      </c>
      <c r="FK59" s="9" t="str">
        <f>if('raw 1'!FI58&lt;&gt;"x",if('raw 1'!FI58="OK",'raw 1'!MI58,'raw 1'!FI58),"")</f>
        <v>-</v>
      </c>
      <c r="FL59" s="9" t="str">
        <f>if('raw 1'!FJ58&lt;&gt;"x",if('raw 1'!FJ58="OK",'raw 1'!MJ58,'raw 1'!FJ58),"")</f>
        <v>-</v>
      </c>
      <c r="FM59" s="9" t="str">
        <f>if('raw 1'!FK58&lt;&gt;"x",if('raw 1'!FK58="OK",'raw 1'!MK58,'raw 1'!FK58),"")</f>
        <v>-</v>
      </c>
      <c r="FN59" s="9" t="str">
        <f>if('raw 1'!FL58&lt;&gt;"x",if('raw 1'!FL58="OK",'raw 1'!ML58,'raw 1'!FL58),"")</f>
        <v>-</v>
      </c>
      <c r="FO59" s="9" t="str">
        <f>if('raw 1'!FM58&lt;&gt;"x",if('raw 1'!FM58="OK",'raw 1'!MM58,'raw 1'!FM58),"")</f>
        <v>-</v>
      </c>
      <c r="FP59" s="9" t="str">
        <f>if('raw 1'!FN58&lt;&gt;"x",if('raw 1'!FN58="OK",'raw 1'!MN58,'raw 1'!FN58),"")</f>
        <v>-</v>
      </c>
      <c r="FQ59" s="9" t="str">
        <f>if('raw 1'!FO58&lt;&gt;"x",if('raw 1'!FO58="OK",'raw 1'!MO58,'raw 1'!FO58),"")</f>
        <v>-</v>
      </c>
      <c r="FR59" s="9" t="str">
        <f>if('raw 1'!FP58&lt;&gt;"x",if('raw 1'!FP58="OK",'raw 1'!MP58,'raw 1'!FP58),"")</f>
        <v>-</v>
      </c>
      <c r="FS59" s="9" t="str">
        <f>if('raw 1'!FQ58&lt;&gt;"x",if('raw 1'!FQ58="OK",'raw 1'!MQ58,'raw 1'!FQ58),"")</f>
        <v>-</v>
      </c>
      <c r="FT59" s="9" t="str">
        <f>if('raw 1'!FR58&lt;&gt;"x",if('raw 1'!FR58="OK",'raw 1'!MR58,'raw 1'!FR58),"")</f>
        <v>-</v>
      </c>
      <c r="FU59" s="9" t="str">
        <f>if('raw 1'!FS58&lt;&gt;"x",if('raw 1'!FS58="OK",'raw 1'!MS58,'raw 1'!FS58),"")</f>
        <v>-</v>
      </c>
      <c r="FV59" s="9" t="str">
        <f>if('raw 1'!FT58&lt;&gt;"x",if('raw 1'!FT58="OK",'raw 1'!MT58,'raw 1'!FT58),"")</f>
        <v/>
      </c>
      <c r="FW59" s="9" t="str">
        <f>if('raw 1'!FU58&lt;&gt;"x",if('raw 1'!FU58="OK",'raw 1'!MU58,'raw 1'!FU58),"")</f>
        <v>-</v>
      </c>
      <c r="FX59" s="9" t="str">
        <f>if('raw 1'!FV58&lt;&gt;"x",if('raw 1'!FV58="OK",'raw 1'!MV58,'raw 1'!FV58),"")</f>
        <v>-</v>
      </c>
      <c r="FY59" s="9" t="str">
        <f>if('raw 1'!FW58&lt;&gt;"x",if('raw 1'!FW58="OK",'raw 1'!MW58,'raw 1'!FW58),"")</f>
        <v>-</v>
      </c>
      <c r="FZ59" s="9" t="str">
        <f>if('raw 1'!FX58&lt;&gt;"x",if('raw 1'!FX58="OK",'raw 1'!MX58,'raw 1'!FX58),"")</f>
        <v>-</v>
      </c>
      <c r="GA59" s="9" t="str">
        <f>if('raw 1'!FY58&lt;&gt;"x",if('raw 1'!FY58="OK",'raw 1'!MY58,'raw 1'!FY58),"")</f>
        <v>-</v>
      </c>
      <c r="GB59" s="9" t="str">
        <f>if('raw 1'!FZ58&lt;&gt;"x",if('raw 1'!FZ58="OK",'raw 1'!MZ58,'raw 1'!FZ58),"")</f>
        <v>-</v>
      </c>
      <c r="GC59" s="9" t="str">
        <f>if('raw 1'!GA58&lt;&gt;"x",if('raw 1'!GA58="OK",'raw 1'!NA58,'raw 1'!GA58),"")</f>
        <v>-</v>
      </c>
      <c r="GD59" s="9" t="str">
        <f>if('raw 1'!GB58&lt;&gt;"x",if('raw 1'!GB58="OK",'raw 1'!NB58,'raw 1'!GB58),"")</f>
        <v>-</v>
      </c>
      <c r="GE59" s="9" t="str">
        <f>if('raw 1'!GC58&lt;&gt;"x",if('raw 1'!GC58="OK",'raw 1'!NC58,'raw 1'!GC58),"")</f>
        <v>-</v>
      </c>
      <c r="GF59" s="9" t="str">
        <f>if('raw 1'!GD58&lt;&gt;"x",if('raw 1'!GD58="OK",'raw 1'!ND58,'raw 1'!GD58),"")</f>
        <v>-</v>
      </c>
      <c r="GG59" s="9" t="str">
        <f>if('raw 1'!GE58&lt;&gt;"x",if('raw 1'!GE58="OK",'raw 1'!NE58,'raw 1'!GE58),"")</f>
        <v>-</v>
      </c>
      <c r="GH59" s="9" t="str">
        <f>if('raw 1'!GF58&lt;&gt;"x",if('raw 1'!GF58="OK",'raw 1'!NF58,'raw 1'!GF58),"")</f>
        <v>-</v>
      </c>
      <c r="GI59" s="9" t="str">
        <f>if('raw 1'!GG58&lt;&gt;"x",if('raw 1'!GG58="OK",'raw 1'!NG58,'raw 1'!GG58),"")</f>
        <v>-</v>
      </c>
      <c r="GJ59" s="9" t="str">
        <f>if('raw 1'!GH58&lt;&gt;"x",if('raw 1'!GH58="OK",'raw 1'!NH58,'raw 1'!GH58),"")</f>
        <v>-</v>
      </c>
      <c r="GK59" s="9" t="str">
        <f>if('raw 1'!GI58&lt;&gt;"x",if('raw 1'!GI58="OK",'raw 1'!NI58,'raw 1'!GI58),"")</f>
        <v>-</v>
      </c>
      <c r="GL59" s="9" t="str">
        <f>if('raw 1'!GJ58&lt;&gt;"x",if('raw 1'!GJ58="OK",'raw 1'!NJ58,'raw 1'!GJ58),"")</f>
        <v>-</v>
      </c>
      <c r="GM59" s="9" t="str">
        <f>if('raw 1'!GK58&lt;&gt;"x",if('raw 1'!GK58="OK",'raw 1'!NK58,'raw 1'!GK58),"")</f>
        <v>-</v>
      </c>
      <c r="GN59" s="9" t="str">
        <f>if('raw 1'!GL58&lt;&gt;"x",if('raw 1'!GL58="OK",'raw 1'!NL58,'raw 1'!GL58),"")</f>
        <v>-</v>
      </c>
      <c r="GO59" s="9" t="str">
        <f>if('raw 1'!GM58&lt;&gt;"x",if('raw 1'!GM58="OK",'raw 1'!NM58,'raw 1'!GM58),"")</f>
        <v>-</v>
      </c>
      <c r="GP59" s="9" t="str">
        <f>if('raw 1'!GN58&lt;&gt;"x",if('raw 1'!GN58="OK",'raw 1'!NN58,'raw 1'!GN58),"")</f>
        <v>-</v>
      </c>
      <c r="GQ59" s="9" t="str">
        <f>if('raw 1'!GO58&lt;&gt;"x",if('raw 1'!GO58="OK",'raw 1'!NO58,'raw 1'!GO58),"")</f>
        <v>-</v>
      </c>
      <c r="GR59" s="9" t="str">
        <f>if('raw 1'!GP58&lt;&gt;"x",if('raw 1'!GP58="OK",'raw 1'!NP58,'raw 1'!GP58),"")</f>
        <v>-</v>
      </c>
      <c r="GS59" s="9" t="str">
        <f>if('raw 1'!GQ58&lt;&gt;"x",if('raw 1'!GQ58="OK",'raw 1'!NQ58,'raw 1'!GQ58),"")</f>
        <v>-</v>
      </c>
      <c r="GT59" s="9" t="str">
        <f>if('raw 1'!GR58&lt;&gt;"x",if('raw 1'!GR58="OK",'raw 1'!NR58,'raw 1'!GR58),"")</f>
        <v>-</v>
      </c>
      <c r="GU59" s="9" t="str">
        <f>if('raw 1'!GS58&lt;&gt;"x",if('raw 1'!GS58="OK",'raw 1'!NS58,'raw 1'!GS58),"")</f>
        <v/>
      </c>
    </row>
    <row r="60">
      <c r="A60" s="5"/>
      <c r="B60" s="5"/>
      <c r="C60" s="5" t="str">
        <f>if(B60="d","diskv. iz ciklusa",if(B60="d1","diskv. iz kruga",if($E60="ODOBREN",(if(countif(H:H,"="&amp;H60)=1,countif(H:H,"&gt;"&amp;H60)+1,concatenate(countif(H:H,"&gt;"&amp;H60)+1," - ",countif(H:H,"&gt;="&amp;H60)))),empty)))</f>
        <v>46 - 58</v>
      </c>
      <c r="D60" s="6" t="str">
        <f>'raw 1'!B59</f>
        <v>Rasha</v>
      </c>
      <c r="E60" s="6" t="str">
        <f>'raw 1'!F59</f>
        <v>ODOBREN</v>
      </c>
      <c r="F60" s="6" t="str">
        <f>if($E60="ODOBREN",'raw 1'!C59,"")</f>
        <v>Radosav</v>
      </c>
      <c r="G60" s="6" t="str">
        <f>if($E60="ODOBREN",'raw 1'!D59,"")</f>
        <v>Popadić</v>
      </c>
      <c r="H60" s="7">
        <f>if($E60="ODOBREN",I60,empty)</f>
        <v>112</v>
      </c>
      <c r="I60" s="7">
        <f>if(B60&lt;&gt;"d",IF(M60 = "A", SUM(R60:T60), SUM(O60:Q60)),empty)</f>
        <v>112</v>
      </c>
      <c r="J60" s="6" t="str">
        <f>if($E60="ODOBREN",'raw 1'!G59,"")</f>
        <v>Stari grad</v>
      </c>
      <c r="K60" s="6" t="str">
        <f>if($E60="ODOBREN",'raw 1'!H59,"")</f>
        <v>Elektrotehnička škola Nikola Tesla</v>
      </c>
      <c r="L60" s="6" t="str">
        <f>if($E60="ODOBREN",'raw 1'!I59,"")</f>
        <v>IV</v>
      </c>
      <c r="M60" s="6" t="str">
        <f>if($E60="ODOBREN",'raw 1'!J59,"")</f>
        <v>B</v>
      </c>
      <c r="N60" s="6" t="str">
        <f>if($E60="ODOBREN",'raw 1'!K60,"")</f>
        <v>Radiša Kovačević</v>
      </c>
      <c r="O60" s="8">
        <f>'raw 1'!M59</f>
        <v>100</v>
      </c>
      <c r="P60" s="9">
        <f>'raw 1'!N59</f>
        <v>12</v>
      </c>
      <c r="Q60" s="9">
        <f>'raw 1'!O59</f>
        <v>0</v>
      </c>
      <c r="R60" s="9" t="str">
        <f>'raw 1'!P59</f>
        <v>-</v>
      </c>
      <c r="S60" s="9" t="str">
        <f>'raw 1'!Q59</f>
        <v>-</v>
      </c>
      <c r="T60" s="9" t="str">
        <f>'raw 1'!R59</f>
        <v>-</v>
      </c>
      <c r="U60" s="9" t="str">
        <f>if('raw 1'!S59&lt;&gt;"x",if('raw 1'!S59="OK",'raw 1'!GS59,'raw 1'!S59),"")</f>
        <v/>
      </c>
      <c r="V60" s="9" t="str">
        <f>if('raw 1'!T59&lt;&gt;"x",if('raw 1'!T59="OK",'raw 1'!GT59,'raw 1'!T59),"")</f>
        <v/>
      </c>
      <c r="W60" s="9">
        <f>if('raw 1'!U59&lt;&gt;"x",if('raw 1'!U59="OK",'raw 1'!GU59,'raw 1'!U59),"")</f>
        <v>1</v>
      </c>
      <c r="X60" s="9">
        <f>if('raw 1'!V59&lt;&gt;"x",if('raw 1'!V59="OK",'raw 1'!GV59,'raw 1'!V59),"")</f>
        <v>1</v>
      </c>
      <c r="Y60" s="9">
        <f>if('raw 1'!W59&lt;&gt;"x",if('raw 1'!W59="OK",'raw 1'!GW59,'raw 1'!W59),"")</f>
        <v>1</v>
      </c>
      <c r="Z60" s="9">
        <f>if('raw 1'!X59&lt;&gt;"x",if('raw 1'!X59="OK",'raw 1'!GX59,'raw 1'!X59),"")</f>
        <v>1</v>
      </c>
      <c r="AA60" s="9">
        <f>if('raw 1'!Y59&lt;&gt;"x",if('raw 1'!Y59="OK",'raw 1'!GY59,'raw 1'!Y59),"")</f>
        <v>1</v>
      </c>
      <c r="AB60" s="9">
        <f>if('raw 1'!Z59&lt;&gt;"x",if('raw 1'!Z59="OK",'raw 1'!GZ59,'raw 1'!Z59),"")</f>
        <v>1</v>
      </c>
      <c r="AC60" s="9">
        <f>if('raw 1'!AA59&lt;&gt;"x",if('raw 1'!AA59="OK",'raw 1'!HA59,'raw 1'!AA59),"")</f>
        <v>1</v>
      </c>
      <c r="AD60" s="9">
        <f>if('raw 1'!AB59&lt;&gt;"x",if('raw 1'!AB59="OK",'raw 1'!HB59,'raw 1'!AB59),"")</f>
        <v>1</v>
      </c>
      <c r="AE60" s="9">
        <f>if('raw 1'!AC59&lt;&gt;"x",if('raw 1'!AC59="OK",'raw 1'!HC59,'raw 1'!AC59),"")</f>
        <v>1</v>
      </c>
      <c r="AF60" s="9">
        <f>if('raw 1'!AD59&lt;&gt;"x",if('raw 1'!AD59="OK",'raw 1'!HD59,'raw 1'!AD59),"")</f>
        <v>1</v>
      </c>
      <c r="AG60" s="9">
        <f>if('raw 1'!AE59&lt;&gt;"x",if('raw 1'!AE59="OK",'raw 1'!HE59,'raw 1'!AE59),"")</f>
        <v>1</v>
      </c>
      <c r="AH60" s="9">
        <f>if('raw 1'!AF59&lt;&gt;"x",if('raw 1'!AF59="OK",'raw 1'!HF59,'raw 1'!AF59),"")</f>
        <v>1</v>
      </c>
      <c r="AI60" s="9">
        <f>if('raw 1'!AG59&lt;&gt;"x",if('raw 1'!AG59="OK",'raw 1'!HG59,'raw 1'!AG59),"")</f>
        <v>1</v>
      </c>
      <c r="AJ60" s="9">
        <f>if('raw 1'!AH59&lt;&gt;"x",if('raw 1'!AH59="OK",'raw 1'!HH59,'raw 1'!AH59),"")</f>
        <v>1</v>
      </c>
      <c r="AK60" s="9">
        <f>if('raw 1'!AI59&lt;&gt;"x",if('raw 1'!AI59="OK",'raw 1'!HI59,'raw 1'!AI59),"")</f>
        <v>1</v>
      </c>
      <c r="AL60" s="9">
        <f>if('raw 1'!AJ59&lt;&gt;"x",if('raw 1'!AJ59="OK",'raw 1'!HJ59,'raw 1'!AJ59),"")</f>
        <v>1</v>
      </c>
      <c r="AM60" s="9">
        <f>if('raw 1'!AK59&lt;&gt;"x",if('raw 1'!AK59="OK",'raw 1'!HK59,'raw 1'!AK59),"")</f>
        <v>1</v>
      </c>
      <c r="AN60" s="9">
        <f>if('raw 1'!AL59&lt;&gt;"x",if('raw 1'!AL59="OK",'raw 1'!HL59,'raw 1'!AL59),"")</f>
        <v>1</v>
      </c>
      <c r="AO60" s="9">
        <f>if('raw 1'!AM59&lt;&gt;"x",if('raw 1'!AM59="OK",'raw 1'!HM59,'raw 1'!AM59),"")</f>
        <v>1</v>
      </c>
      <c r="AP60" s="9">
        <f>if('raw 1'!AN59&lt;&gt;"x",if('raw 1'!AN59="OK",'raw 1'!HN59,'raw 1'!AN59),"")</f>
        <v>1</v>
      </c>
      <c r="AQ60" s="9">
        <f>if('raw 1'!AO59&lt;&gt;"x",if('raw 1'!AO59="OK",'raw 1'!HO59,'raw 1'!AO59),"")</f>
        <v>1</v>
      </c>
      <c r="AR60" s="9">
        <f>if('raw 1'!AP59&lt;&gt;"x",if('raw 1'!AP59="OK",'raw 1'!HP59,'raw 1'!AP59),"")</f>
        <v>1</v>
      </c>
      <c r="AS60" s="9">
        <f>if('raw 1'!AQ59&lt;&gt;"x",if('raw 1'!AQ59="OK",'raw 1'!HQ59,'raw 1'!AQ59),"")</f>
        <v>1</v>
      </c>
      <c r="AT60" s="9">
        <f>if('raw 1'!AR59&lt;&gt;"x",if('raw 1'!AR59="OK",'raw 1'!HR59,'raw 1'!AR59),"")</f>
        <v>1</v>
      </c>
      <c r="AU60" s="9">
        <f>if('raw 1'!AS59&lt;&gt;"x",if('raw 1'!AS59="OK",'raw 1'!HS59,'raw 1'!AS59),"")</f>
        <v>1</v>
      </c>
      <c r="AV60" s="9">
        <f>if('raw 1'!AT59&lt;&gt;"x",if('raw 1'!AT59="OK",'raw 1'!HT59,'raw 1'!AT59),"")</f>
        <v>1</v>
      </c>
      <c r="AW60" s="9">
        <f>if('raw 1'!AU59&lt;&gt;"x",if('raw 1'!AU59="OK",'raw 1'!HU59,'raw 1'!AU59),"")</f>
        <v>1</v>
      </c>
      <c r="AX60" s="9">
        <f>if('raw 1'!AV59&lt;&gt;"x",if('raw 1'!AV59="OK",'raw 1'!HV59,'raw 1'!AV59),"")</f>
        <v>1</v>
      </c>
      <c r="AY60" s="9">
        <f>if('raw 1'!AW59&lt;&gt;"x",if('raw 1'!AW59="OK",'raw 1'!HW59,'raw 1'!AW59),"")</f>
        <v>1</v>
      </c>
      <c r="AZ60" s="9">
        <f>if('raw 1'!AX59&lt;&gt;"x",if('raw 1'!AX59="OK",'raw 1'!HX59,'raw 1'!AX59),"")</f>
        <v>1</v>
      </c>
      <c r="BA60" s="9">
        <f>if('raw 1'!AY59&lt;&gt;"x",if('raw 1'!AY59="OK",'raw 1'!HY59,'raw 1'!AY59),"")</f>
        <v>1</v>
      </c>
      <c r="BB60" s="9">
        <f>if('raw 1'!AZ59&lt;&gt;"x",if('raw 1'!AZ59="OK",'raw 1'!HZ59,'raw 1'!AZ59),"")</f>
        <v>1</v>
      </c>
      <c r="BC60" s="9">
        <f>if('raw 1'!BA59&lt;&gt;"x",if('raw 1'!BA59="OK",'raw 1'!IA59,'raw 1'!BA59),"")</f>
        <v>1</v>
      </c>
      <c r="BD60" s="9">
        <f>if('raw 1'!BB59&lt;&gt;"x",if('raw 1'!BB59="OK",'raw 1'!IB59,'raw 1'!BB59),"")</f>
        <v>1</v>
      </c>
      <c r="BE60" s="9">
        <f>if('raw 1'!BC59&lt;&gt;"x",if('raw 1'!BC59="OK",'raw 1'!IC59,'raw 1'!BC59),"")</f>
        <v>1</v>
      </c>
      <c r="BF60" s="9">
        <f>if('raw 1'!BD59&lt;&gt;"x",if('raw 1'!BD59="OK",'raw 1'!ID59,'raw 1'!BD59),"")</f>
        <v>1</v>
      </c>
      <c r="BG60" s="9">
        <f>if('raw 1'!BE59&lt;&gt;"x",if('raw 1'!BE59="OK",'raw 1'!IE59,'raw 1'!BE59),"")</f>
        <v>1</v>
      </c>
      <c r="BH60" s="9">
        <f>if('raw 1'!BF59&lt;&gt;"x",if('raw 1'!BF59="OK",'raw 1'!IF59,'raw 1'!BF59),"")</f>
        <v>1</v>
      </c>
      <c r="BI60" s="9">
        <f>if('raw 1'!BG59&lt;&gt;"x",if('raw 1'!BG59="OK",'raw 1'!IG59,'raw 1'!BG59),"")</f>
        <v>1</v>
      </c>
      <c r="BJ60" s="9">
        <f>if('raw 1'!BH59&lt;&gt;"x",if('raw 1'!BH59="OK",'raw 1'!IH59,'raw 1'!BH59),"")</f>
        <v>1</v>
      </c>
      <c r="BK60" s="9">
        <f>if('raw 1'!BI59&lt;&gt;"x",if('raw 1'!BI59="OK",'raw 1'!II59,'raw 1'!BI59),"")</f>
        <v>1</v>
      </c>
      <c r="BL60" s="9">
        <f>if('raw 1'!BJ59&lt;&gt;"x",if('raw 1'!BJ59="OK",'raw 1'!IJ59,'raw 1'!BJ59),"")</f>
        <v>1</v>
      </c>
      <c r="BM60" s="9" t="str">
        <f>if('raw 1'!BK59&lt;&gt;"x",if('raw 1'!BK59="OK",'raw 1'!IK59,'raw 1'!BK59),"")</f>
        <v/>
      </c>
      <c r="BN60" s="9">
        <f>if('raw 1'!BL59&lt;&gt;"x",if('raw 1'!BL59="OK",'raw 1'!IL59,'raw 1'!BL59),"")</f>
        <v>1</v>
      </c>
      <c r="BO60" s="9">
        <f>if('raw 1'!BM59&lt;&gt;"x",if('raw 1'!BM59="OK",'raw 1'!IM59,'raw 1'!BM59),"")</f>
        <v>1</v>
      </c>
      <c r="BP60" s="9" t="str">
        <f>if('raw 1'!BN59&lt;&gt;"x",if('raw 1'!BN59="OK",'raw 1'!IN59,'raw 1'!BN59),"")</f>
        <v>WA</v>
      </c>
      <c r="BQ60" s="9">
        <f>if('raw 1'!BO59&lt;&gt;"x",if('raw 1'!BO59="OK",'raw 1'!IO59,'raw 1'!BO59),"")</f>
        <v>1</v>
      </c>
      <c r="BR60" s="9" t="str">
        <f>if('raw 1'!BP59&lt;&gt;"x",if('raw 1'!BP59="OK",'raw 1'!IP59,'raw 1'!BP59),"")</f>
        <v>WA</v>
      </c>
      <c r="BS60" s="9">
        <f>if('raw 1'!BQ59&lt;&gt;"x",if('raw 1'!BQ59="OK",'raw 1'!IQ59,'raw 1'!BQ59),"")</f>
        <v>1</v>
      </c>
      <c r="BT60" s="9" t="str">
        <f>if('raw 1'!BR59&lt;&gt;"x",if('raw 1'!BR59="OK",'raw 1'!IR59,'raw 1'!BR59),"")</f>
        <v>WA</v>
      </c>
      <c r="BU60" s="9">
        <f>if('raw 1'!BS59&lt;&gt;"x",if('raw 1'!BS59="OK",'raw 1'!IS59,'raw 1'!BS59),"")</f>
        <v>1</v>
      </c>
      <c r="BV60" s="9">
        <f>if('raw 1'!BT59&lt;&gt;"x",if('raw 1'!BT59="OK",'raw 1'!IT59,'raw 1'!BT59),"")</f>
        <v>1</v>
      </c>
      <c r="BW60" s="9">
        <f>if('raw 1'!BU59&lt;&gt;"x",if('raw 1'!BU59="OK",'raw 1'!IU59,'raw 1'!BU59),"")</f>
        <v>1</v>
      </c>
      <c r="BX60" s="9">
        <f>if('raw 1'!BV59&lt;&gt;"x",if('raw 1'!BV59="OK",'raw 1'!IV59,'raw 1'!BV59),"")</f>
        <v>1</v>
      </c>
      <c r="BY60" s="9">
        <f>if('raw 1'!BW59&lt;&gt;"x",if('raw 1'!BW59="OK",'raw 1'!IW59,'raw 1'!BW59),"")</f>
        <v>1</v>
      </c>
      <c r="BZ60" s="9">
        <f>if('raw 1'!BX59&lt;&gt;"x",if('raw 1'!BX59="OK",'raw 1'!IX59,'raw 1'!BX59),"")</f>
        <v>1</v>
      </c>
      <c r="CA60" s="9">
        <f>if('raw 1'!BY59&lt;&gt;"x",if('raw 1'!BY59="OK",'raw 1'!IY59,'raw 1'!BY59),"")</f>
        <v>1</v>
      </c>
      <c r="CB60" s="9" t="str">
        <f>if('raw 1'!BZ59&lt;&gt;"x",if('raw 1'!BZ59="OK",'raw 1'!IZ59,'raw 1'!BZ59),"")</f>
        <v>WA</v>
      </c>
      <c r="CC60" s="9" t="str">
        <f>if('raw 1'!CA59&lt;&gt;"x",if('raw 1'!CA59="OK",'raw 1'!JA59,'raw 1'!CA59),"")</f>
        <v>WA</v>
      </c>
      <c r="CD60" s="9" t="str">
        <f>if('raw 1'!CB59&lt;&gt;"x",if('raw 1'!CB59="OK",'raw 1'!JB59,'raw 1'!CB59),"")</f>
        <v>WA</v>
      </c>
      <c r="CE60" s="9" t="str">
        <f>if('raw 1'!CC59&lt;&gt;"x",if('raw 1'!CC59="OK",'raw 1'!JC59,'raw 1'!CC59),"")</f>
        <v>WA</v>
      </c>
      <c r="CF60" s="9" t="str">
        <f>if('raw 1'!CD59&lt;&gt;"x",if('raw 1'!CD59="OK",'raw 1'!JD59,'raw 1'!CD59),"")</f>
        <v>WA</v>
      </c>
      <c r="CG60" s="9" t="str">
        <f>if('raw 1'!CE59&lt;&gt;"x",if('raw 1'!CE59="OK",'raw 1'!JE59,'raw 1'!CE59),"")</f>
        <v>WA</v>
      </c>
      <c r="CH60" s="9" t="str">
        <f>if('raw 1'!CF59&lt;&gt;"x",if('raw 1'!CF59="OK",'raw 1'!JF59,'raw 1'!CF59),"")</f>
        <v>WA</v>
      </c>
      <c r="CI60" s="9" t="str">
        <f>if('raw 1'!CG59&lt;&gt;"x",if('raw 1'!CG59="OK",'raw 1'!JG59,'raw 1'!CG59),"")</f>
        <v>WA</v>
      </c>
      <c r="CJ60" s="9" t="str">
        <f>if('raw 1'!CH59&lt;&gt;"x",if('raw 1'!CH59="OK",'raw 1'!JH59,'raw 1'!CH59),"")</f>
        <v>WA</v>
      </c>
      <c r="CK60" s="9" t="str">
        <f>if('raw 1'!CI59&lt;&gt;"x",if('raw 1'!CI59="OK",'raw 1'!JI59,'raw 1'!CI59),"")</f>
        <v>WA</v>
      </c>
      <c r="CL60" s="9" t="str">
        <f>if('raw 1'!CJ59&lt;&gt;"x",if('raw 1'!CJ59="OK",'raw 1'!JJ59,'raw 1'!CJ59),"")</f>
        <v>WA</v>
      </c>
      <c r="CM60" s="9" t="str">
        <f>if('raw 1'!CK59&lt;&gt;"x",if('raw 1'!CK59="OK",'raw 1'!JK59,'raw 1'!CK59),"")</f>
        <v>WA</v>
      </c>
      <c r="CN60" s="9" t="str">
        <f>if('raw 1'!CL59&lt;&gt;"x",if('raw 1'!CL59="OK",'raw 1'!JL59,'raw 1'!CL59),"")</f>
        <v>WA</v>
      </c>
      <c r="CO60" s="9" t="str">
        <f>if('raw 1'!CM59&lt;&gt;"x",if('raw 1'!CM59="OK",'raw 1'!JM59,'raw 1'!CM59),"")</f>
        <v>WA</v>
      </c>
      <c r="CP60" s="9" t="str">
        <f>if('raw 1'!CN59&lt;&gt;"x",if('raw 1'!CN59="OK",'raw 1'!JN59,'raw 1'!CN59),"")</f>
        <v>WA</v>
      </c>
      <c r="CQ60" s="9" t="str">
        <f>if('raw 1'!CO59&lt;&gt;"x",if('raw 1'!CO59="OK",'raw 1'!JO59,'raw 1'!CO59),"")</f>
        <v>WA</v>
      </c>
      <c r="CR60" s="9" t="str">
        <f>if('raw 1'!CP59&lt;&gt;"x",if('raw 1'!CP59="OK",'raw 1'!JP59,'raw 1'!CP59),"")</f>
        <v>WA</v>
      </c>
      <c r="CS60" s="9">
        <f>if('raw 1'!CQ59&lt;&gt;"x",if('raw 1'!CQ59="OK",'raw 1'!JQ59,'raw 1'!CQ59),"")</f>
        <v>1</v>
      </c>
      <c r="CT60" s="9" t="str">
        <f>if('raw 1'!CR59&lt;&gt;"x",if('raw 1'!CR59="OK",'raw 1'!JR59,'raw 1'!CR59),"")</f>
        <v>WA</v>
      </c>
      <c r="CU60" s="9" t="str">
        <f>if('raw 1'!CS59&lt;&gt;"x",if('raw 1'!CS59="OK",'raw 1'!JS59,'raw 1'!CS59),"")</f>
        <v/>
      </c>
      <c r="CV60" s="9">
        <f>if('raw 1'!CT59&lt;&gt;"x",if('raw 1'!CT59="OK",'raw 1'!JT59,'raw 1'!CT59),"")</f>
        <v>1</v>
      </c>
      <c r="CW60" s="9">
        <f>if('raw 1'!CU59&lt;&gt;"x",if('raw 1'!CU59="OK",'raw 1'!JU59,'raw 1'!CU59),"")</f>
        <v>1</v>
      </c>
      <c r="CX60" s="9">
        <f>if('raw 1'!CV59&lt;&gt;"x",if('raw 1'!CV59="OK",'raw 1'!JV59,'raw 1'!CV59),"")</f>
        <v>1</v>
      </c>
      <c r="CY60" s="9">
        <f>if('raw 1'!CW59&lt;&gt;"x",if('raw 1'!CW59="OK",'raw 1'!JW59,'raw 1'!CW59),"")</f>
        <v>1</v>
      </c>
      <c r="CZ60" s="9" t="str">
        <f>if('raw 1'!CX59&lt;&gt;"x",if('raw 1'!CX59="OK",'raw 1'!JX59,'raw 1'!CX59),"")</f>
        <v>WA</v>
      </c>
      <c r="DA60" s="9">
        <f>if('raw 1'!CY59&lt;&gt;"x",if('raw 1'!CY59="OK",'raw 1'!JY59,'raw 1'!CY59),"")</f>
        <v>1</v>
      </c>
      <c r="DB60" s="9" t="str">
        <f>if('raw 1'!CZ59&lt;&gt;"x",if('raw 1'!CZ59="OK",'raw 1'!JZ59,'raw 1'!CZ59),"")</f>
        <v>WA</v>
      </c>
      <c r="DC60" s="9" t="str">
        <f>if('raw 1'!DA59&lt;&gt;"x",if('raw 1'!DA59="OK",'raw 1'!KA59,'raw 1'!DA59),"")</f>
        <v>TLE</v>
      </c>
      <c r="DD60" s="9" t="str">
        <f>if('raw 1'!DB59&lt;&gt;"x",if('raw 1'!DB59="OK",'raw 1'!KB59,'raw 1'!DB59),"")</f>
        <v>TLE</v>
      </c>
      <c r="DE60" s="9" t="str">
        <f>if('raw 1'!DC59&lt;&gt;"x",if('raw 1'!DC59="OK",'raw 1'!KC59,'raw 1'!DC59),"")</f>
        <v>TLE</v>
      </c>
      <c r="DF60" s="9" t="str">
        <f>if('raw 1'!DD59&lt;&gt;"x",if('raw 1'!DD59="OK",'raw 1'!KD59,'raw 1'!DD59),"")</f>
        <v>TLE</v>
      </c>
      <c r="DG60" s="9" t="str">
        <f>if('raw 1'!DE59&lt;&gt;"x",if('raw 1'!DE59="OK",'raw 1'!KE59,'raw 1'!DE59),"")</f>
        <v>TLE</v>
      </c>
      <c r="DH60" s="9" t="str">
        <f>if('raw 1'!DF59&lt;&gt;"x",if('raw 1'!DF59="OK",'raw 1'!KF59,'raw 1'!DF59),"")</f>
        <v>TLE</v>
      </c>
      <c r="DI60" s="9" t="str">
        <f>if('raw 1'!DG59&lt;&gt;"x",if('raw 1'!DG59="OK",'raw 1'!KG59,'raw 1'!DG59),"")</f>
        <v>TLE</v>
      </c>
      <c r="DJ60" s="9" t="str">
        <f>if('raw 1'!DH59&lt;&gt;"x",if('raw 1'!DH59="OK",'raw 1'!KH59,'raw 1'!DH59),"")</f>
        <v>TLE</v>
      </c>
      <c r="DK60" s="9" t="str">
        <f>if('raw 1'!DI59&lt;&gt;"x",if('raw 1'!DI59="OK",'raw 1'!KI59,'raw 1'!DI59),"")</f>
        <v>TLE</v>
      </c>
      <c r="DL60" s="9" t="str">
        <f>if('raw 1'!DJ59&lt;&gt;"x",if('raw 1'!DJ59="OK",'raw 1'!KJ59,'raw 1'!DJ59),"")</f>
        <v>TLE</v>
      </c>
      <c r="DM60" s="9" t="str">
        <f>if('raw 1'!DK59&lt;&gt;"x",if('raw 1'!DK59="OK",'raw 1'!KK59,'raw 1'!DK59),"")</f>
        <v>TLE</v>
      </c>
      <c r="DN60" s="9" t="str">
        <f>if('raw 1'!DL59&lt;&gt;"x",if('raw 1'!DL59="OK",'raw 1'!KL59,'raw 1'!DL59),"")</f>
        <v>TLE</v>
      </c>
      <c r="DO60" s="9" t="str">
        <f>if('raw 1'!DM59&lt;&gt;"x",if('raw 1'!DM59="OK",'raw 1'!KM59,'raw 1'!DM59),"")</f>
        <v>TLE</v>
      </c>
      <c r="DP60" s="9" t="str">
        <f>if('raw 1'!DN59&lt;&gt;"x",if('raw 1'!DN59="OK",'raw 1'!KN59,'raw 1'!DN59),"")</f>
        <v>TLE</v>
      </c>
      <c r="DQ60" s="9" t="str">
        <f>if('raw 1'!DO59&lt;&gt;"x",if('raw 1'!DO59="OK",'raw 1'!KO59,'raw 1'!DO59),"")</f>
        <v>TLE</v>
      </c>
      <c r="DR60" s="9" t="str">
        <f>if('raw 1'!DP59&lt;&gt;"x",if('raw 1'!DP59="OK",'raw 1'!KP59,'raw 1'!DP59),"")</f>
        <v>TLE</v>
      </c>
      <c r="DS60" s="9" t="str">
        <f>if('raw 1'!DQ59&lt;&gt;"x",if('raw 1'!DQ59="OK",'raw 1'!KQ59,'raw 1'!DQ59),"")</f>
        <v>TLE</v>
      </c>
      <c r="DT60" s="9" t="str">
        <f>if('raw 1'!DR59&lt;&gt;"x",if('raw 1'!DR59="OK",'raw 1'!KR59,'raw 1'!DR59),"")</f>
        <v>TLE</v>
      </c>
      <c r="DU60" s="9" t="str">
        <f>if('raw 1'!DS59&lt;&gt;"x",if('raw 1'!DS59="OK",'raw 1'!KS59,'raw 1'!DS59),"")</f>
        <v>TLE</v>
      </c>
      <c r="DV60" s="9" t="str">
        <f>if('raw 1'!DT59&lt;&gt;"x",if('raw 1'!DT59="OK",'raw 1'!KT59,'raw 1'!DT59),"")</f>
        <v>TLE</v>
      </c>
      <c r="DW60" s="9" t="str">
        <f>if('raw 1'!DU59&lt;&gt;"x",if('raw 1'!DU59="OK",'raw 1'!KU59,'raw 1'!DU59),"")</f>
        <v>TLE</v>
      </c>
      <c r="DX60" s="9" t="str">
        <f>if('raw 1'!DV59&lt;&gt;"x",if('raw 1'!DV59="OK",'raw 1'!KV59,'raw 1'!DV59),"")</f>
        <v>TLE</v>
      </c>
      <c r="DY60" s="9" t="str">
        <f>if('raw 1'!DW59&lt;&gt;"x",if('raw 1'!DW59="OK",'raw 1'!KW59,'raw 1'!DW59),"")</f>
        <v>TLE</v>
      </c>
      <c r="DZ60" s="9" t="str">
        <f>if('raw 1'!DX59&lt;&gt;"x",if('raw 1'!DX59="OK",'raw 1'!KX59,'raw 1'!DX59),"")</f>
        <v>TLE</v>
      </c>
      <c r="EA60" s="9" t="str">
        <f>if('raw 1'!DY59&lt;&gt;"x",if('raw 1'!DY59="OK",'raw 1'!KY59,'raw 1'!DY59),"")</f>
        <v>TLE</v>
      </c>
      <c r="EB60" s="9" t="str">
        <f>if('raw 1'!DZ59&lt;&gt;"x",if('raw 1'!DZ59="OK",'raw 1'!KZ59,'raw 1'!DZ59),"")</f>
        <v/>
      </c>
      <c r="EC60" s="9" t="str">
        <f>if('raw 1'!EA59&lt;&gt;"x",if('raw 1'!EA59="OK",'raw 1'!LA59,'raw 1'!EA59),"")</f>
        <v>-</v>
      </c>
      <c r="ED60" s="9" t="str">
        <f>if('raw 1'!EB59&lt;&gt;"x",if('raw 1'!EB59="OK",'raw 1'!LB59,'raw 1'!EB59),"")</f>
        <v>-</v>
      </c>
      <c r="EE60" s="9" t="str">
        <f>if('raw 1'!EC59&lt;&gt;"x",if('raw 1'!EC59="OK",'raw 1'!LC59,'raw 1'!EC59),"")</f>
        <v>-</v>
      </c>
      <c r="EF60" s="9" t="str">
        <f>if('raw 1'!ED59&lt;&gt;"x",if('raw 1'!ED59="OK",'raw 1'!LD59,'raw 1'!ED59),"")</f>
        <v>-</v>
      </c>
      <c r="EG60" s="9" t="str">
        <f>if('raw 1'!EE59&lt;&gt;"x",if('raw 1'!EE59="OK",'raw 1'!LE59,'raw 1'!EE59),"")</f>
        <v>-</v>
      </c>
      <c r="EH60" s="9" t="str">
        <f>if('raw 1'!EF59&lt;&gt;"x",if('raw 1'!EF59="OK",'raw 1'!LF59,'raw 1'!EF59),"")</f>
        <v>-</v>
      </c>
      <c r="EI60" s="9" t="str">
        <f>if('raw 1'!EG59&lt;&gt;"x",if('raw 1'!EG59="OK",'raw 1'!LG59,'raw 1'!EG59),"")</f>
        <v>-</v>
      </c>
      <c r="EJ60" s="9" t="str">
        <f>if('raw 1'!EH59&lt;&gt;"x",if('raw 1'!EH59="OK",'raw 1'!LH59,'raw 1'!EH59),"")</f>
        <v>-</v>
      </c>
      <c r="EK60" s="9" t="str">
        <f>if('raw 1'!EI59&lt;&gt;"x",if('raw 1'!EI59="OK",'raw 1'!LI59,'raw 1'!EI59),"")</f>
        <v>-</v>
      </c>
      <c r="EL60" s="9" t="str">
        <f>if('raw 1'!EJ59&lt;&gt;"x",if('raw 1'!EJ59="OK",'raw 1'!LJ59,'raw 1'!EJ59),"")</f>
        <v>-</v>
      </c>
      <c r="EM60" s="9" t="str">
        <f>if('raw 1'!EK59&lt;&gt;"x",if('raw 1'!EK59="OK",'raw 1'!LK59,'raw 1'!EK59),"")</f>
        <v>-</v>
      </c>
      <c r="EN60" s="9" t="str">
        <f>if('raw 1'!EL59&lt;&gt;"x",if('raw 1'!EL59="OK",'raw 1'!LL59,'raw 1'!EL59),"")</f>
        <v>-</v>
      </c>
      <c r="EO60" s="9" t="str">
        <f>if('raw 1'!EM59&lt;&gt;"x",if('raw 1'!EM59="OK",'raw 1'!LM59,'raw 1'!EM59),"")</f>
        <v>-</v>
      </c>
      <c r="EP60" s="9" t="str">
        <f>if('raw 1'!EN59&lt;&gt;"x",if('raw 1'!EN59="OK",'raw 1'!LN59,'raw 1'!EN59),"")</f>
        <v>-</v>
      </c>
      <c r="EQ60" s="9" t="str">
        <f>if('raw 1'!EO59&lt;&gt;"x",if('raw 1'!EO59="OK",'raw 1'!LO59,'raw 1'!EO59),"")</f>
        <v>-</v>
      </c>
      <c r="ER60" s="9" t="str">
        <f>if('raw 1'!EP59&lt;&gt;"x",if('raw 1'!EP59="OK",'raw 1'!LP59,'raw 1'!EP59),"")</f>
        <v>-</v>
      </c>
      <c r="ES60" s="9" t="str">
        <f>if('raw 1'!EQ59&lt;&gt;"x",if('raw 1'!EQ59="OK",'raw 1'!LQ59,'raw 1'!EQ59),"")</f>
        <v/>
      </c>
      <c r="ET60" s="9" t="str">
        <f>if('raw 1'!ER59&lt;&gt;"x",if('raw 1'!ER59="OK",'raw 1'!LR59,'raw 1'!ER59),"")</f>
        <v>-</v>
      </c>
      <c r="EU60" s="9" t="str">
        <f>if('raw 1'!ES59&lt;&gt;"x",if('raw 1'!ES59="OK",'raw 1'!LS59,'raw 1'!ES59),"")</f>
        <v>-</v>
      </c>
      <c r="EV60" s="9" t="str">
        <f>if('raw 1'!ET59&lt;&gt;"x",if('raw 1'!ET59="OK",'raw 1'!LT59,'raw 1'!ET59),"")</f>
        <v>-</v>
      </c>
      <c r="EW60" s="9" t="str">
        <f>if('raw 1'!EU59&lt;&gt;"x",if('raw 1'!EU59="OK",'raw 1'!LU59,'raw 1'!EU59),"")</f>
        <v>-</v>
      </c>
      <c r="EX60" s="9" t="str">
        <f>if('raw 1'!EV59&lt;&gt;"x",if('raw 1'!EV59="OK",'raw 1'!LV59,'raw 1'!EV59),"")</f>
        <v>-</v>
      </c>
      <c r="EY60" s="9" t="str">
        <f>if('raw 1'!EW59&lt;&gt;"x",if('raw 1'!EW59="OK",'raw 1'!LW59,'raw 1'!EW59),"")</f>
        <v>-</v>
      </c>
      <c r="EZ60" s="9" t="str">
        <f>if('raw 1'!EX59&lt;&gt;"x",if('raw 1'!EX59="OK",'raw 1'!LX59,'raw 1'!EX59),"")</f>
        <v>-</v>
      </c>
      <c r="FA60" s="9" t="str">
        <f>if('raw 1'!EY59&lt;&gt;"x",if('raw 1'!EY59="OK",'raw 1'!LY59,'raw 1'!EY59),"")</f>
        <v>-</v>
      </c>
      <c r="FB60" s="9" t="str">
        <f>if('raw 1'!EZ59&lt;&gt;"x",if('raw 1'!EZ59="OK",'raw 1'!LZ59,'raw 1'!EZ59),"")</f>
        <v>-</v>
      </c>
      <c r="FC60" s="9" t="str">
        <f>if('raw 1'!FA59&lt;&gt;"x",if('raw 1'!FA59="OK",'raw 1'!MA59,'raw 1'!FA59),"")</f>
        <v>-</v>
      </c>
      <c r="FD60" s="9" t="str">
        <f>if('raw 1'!FB59&lt;&gt;"x",if('raw 1'!FB59="OK",'raw 1'!MB59,'raw 1'!FB59),"")</f>
        <v>-</v>
      </c>
      <c r="FE60" s="9" t="str">
        <f>if('raw 1'!FC59&lt;&gt;"x",if('raw 1'!FC59="OK",'raw 1'!MC59,'raw 1'!FC59),"")</f>
        <v>-</v>
      </c>
      <c r="FF60" s="9" t="str">
        <f>if('raw 1'!FD59&lt;&gt;"x",if('raw 1'!FD59="OK",'raw 1'!MD59,'raw 1'!FD59),"")</f>
        <v>-</v>
      </c>
      <c r="FG60" s="9" t="str">
        <f>if('raw 1'!FE59&lt;&gt;"x",if('raw 1'!FE59="OK",'raw 1'!ME59,'raw 1'!FE59),"")</f>
        <v>-</v>
      </c>
      <c r="FH60" s="9" t="str">
        <f>if('raw 1'!FF59&lt;&gt;"x",if('raw 1'!FF59="OK",'raw 1'!MF59,'raw 1'!FF59),"")</f>
        <v>-</v>
      </c>
      <c r="FI60" s="9" t="str">
        <f>if('raw 1'!FG59&lt;&gt;"x",if('raw 1'!FG59="OK",'raw 1'!MG59,'raw 1'!FG59),"")</f>
        <v>-</v>
      </c>
      <c r="FJ60" s="9" t="str">
        <f>if('raw 1'!FH59&lt;&gt;"x",if('raw 1'!FH59="OK",'raw 1'!MH59,'raw 1'!FH59),"")</f>
        <v>-</v>
      </c>
      <c r="FK60" s="9" t="str">
        <f>if('raw 1'!FI59&lt;&gt;"x",if('raw 1'!FI59="OK",'raw 1'!MI59,'raw 1'!FI59),"")</f>
        <v>-</v>
      </c>
      <c r="FL60" s="9" t="str">
        <f>if('raw 1'!FJ59&lt;&gt;"x",if('raw 1'!FJ59="OK",'raw 1'!MJ59,'raw 1'!FJ59),"")</f>
        <v>-</v>
      </c>
      <c r="FM60" s="9" t="str">
        <f>if('raw 1'!FK59&lt;&gt;"x",if('raw 1'!FK59="OK",'raw 1'!MK59,'raw 1'!FK59),"")</f>
        <v>-</v>
      </c>
      <c r="FN60" s="9" t="str">
        <f>if('raw 1'!FL59&lt;&gt;"x",if('raw 1'!FL59="OK",'raw 1'!ML59,'raw 1'!FL59),"")</f>
        <v>-</v>
      </c>
      <c r="FO60" s="9" t="str">
        <f>if('raw 1'!FM59&lt;&gt;"x",if('raw 1'!FM59="OK",'raw 1'!MM59,'raw 1'!FM59),"")</f>
        <v>-</v>
      </c>
      <c r="FP60" s="9" t="str">
        <f>if('raw 1'!FN59&lt;&gt;"x",if('raw 1'!FN59="OK",'raw 1'!MN59,'raw 1'!FN59),"")</f>
        <v>-</v>
      </c>
      <c r="FQ60" s="9" t="str">
        <f>if('raw 1'!FO59&lt;&gt;"x",if('raw 1'!FO59="OK",'raw 1'!MO59,'raw 1'!FO59),"")</f>
        <v>-</v>
      </c>
      <c r="FR60" s="9" t="str">
        <f>if('raw 1'!FP59&lt;&gt;"x",if('raw 1'!FP59="OK",'raw 1'!MP59,'raw 1'!FP59),"")</f>
        <v>-</v>
      </c>
      <c r="FS60" s="9" t="str">
        <f>if('raw 1'!FQ59&lt;&gt;"x",if('raw 1'!FQ59="OK",'raw 1'!MQ59,'raw 1'!FQ59),"")</f>
        <v>-</v>
      </c>
      <c r="FT60" s="9" t="str">
        <f>if('raw 1'!FR59&lt;&gt;"x",if('raw 1'!FR59="OK",'raw 1'!MR59,'raw 1'!FR59),"")</f>
        <v>-</v>
      </c>
      <c r="FU60" s="9" t="str">
        <f>if('raw 1'!FS59&lt;&gt;"x",if('raw 1'!FS59="OK",'raw 1'!MS59,'raw 1'!FS59),"")</f>
        <v>-</v>
      </c>
      <c r="FV60" s="9" t="str">
        <f>if('raw 1'!FT59&lt;&gt;"x",if('raw 1'!FT59="OK",'raw 1'!MT59,'raw 1'!FT59),"")</f>
        <v/>
      </c>
      <c r="FW60" s="9" t="str">
        <f>if('raw 1'!FU59&lt;&gt;"x",if('raw 1'!FU59="OK",'raw 1'!MU59,'raw 1'!FU59),"")</f>
        <v>-</v>
      </c>
      <c r="FX60" s="9" t="str">
        <f>if('raw 1'!FV59&lt;&gt;"x",if('raw 1'!FV59="OK",'raw 1'!MV59,'raw 1'!FV59),"")</f>
        <v>-</v>
      </c>
      <c r="FY60" s="9" t="str">
        <f>if('raw 1'!FW59&lt;&gt;"x",if('raw 1'!FW59="OK",'raw 1'!MW59,'raw 1'!FW59),"")</f>
        <v>-</v>
      </c>
      <c r="FZ60" s="9" t="str">
        <f>if('raw 1'!FX59&lt;&gt;"x",if('raw 1'!FX59="OK",'raw 1'!MX59,'raw 1'!FX59),"")</f>
        <v>-</v>
      </c>
      <c r="GA60" s="9" t="str">
        <f>if('raw 1'!FY59&lt;&gt;"x",if('raw 1'!FY59="OK",'raw 1'!MY59,'raw 1'!FY59),"")</f>
        <v>-</v>
      </c>
      <c r="GB60" s="9" t="str">
        <f>if('raw 1'!FZ59&lt;&gt;"x",if('raw 1'!FZ59="OK",'raw 1'!MZ59,'raw 1'!FZ59),"")</f>
        <v>-</v>
      </c>
      <c r="GC60" s="9" t="str">
        <f>if('raw 1'!GA59&lt;&gt;"x",if('raw 1'!GA59="OK",'raw 1'!NA59,'raw 1'!GA59),"")</f>
        <v>-</v>
      </c>
      <c r="GD60" s="9" t="str">
        <f>if('raw 1'!GB59&lt;&gt;"x",if('raw 1'!GB59="OK",'raw 1'!NB59,'raw 1'!GB59),"")</f>
        <v>-</v>
      </c>
      <c r="GE60" s="9" t="str">
        <f>if('raw 1'!GC59&lt;&gt;"x",if('raw 1'!GC59="OK",'raw 1'!NC59,'raw 1'!GC59),"")</f>
        <v>-</v>
      </c>
      <c r="GF60" s="9" t="str">
        <f>if('raw 1'!GD59&lt;&gt;"x",if('raw 1'!GD59="OK",'raw 1'!ND59,'raw 1'!GD59),"")</f>
        <v>-</v>
      </c>
      <c r="GG60" s="9" t="str">
        <f>if('raw 1'!GE59&lt;&gt;"x",if('raw 1'!GE59="OK",'raw 1'!NE59,'raw 1'!GE59),"")</f>
        <v>-</v>
      </c>
      <c r="GH60" s="9" t="str">
        <f>if('raw 1'!GF59&lt;&gt;"x",if('raw 1'!GF59="OK",'raw 1'!NF59,'raw 1'!GF59),"")</f>
        <v>-</v>
      </c>
      <c r="GI60" s="9" t="str">
        <f>if('raw 1'!GG59&lt;&gt;"x",if('raw 1'!GG59="OK",'raw 1'!NG59,'raw 1'!GG59),"")</f>
        <v>-</v>
      </c>
      <c r="GJ60" s="9" t="str">
        <f>if('raw 1'!GH59&lt;&gt;"x",if('raw 1'!GH59="OK",'raw 1'!NH59,'raw 1'!GH59),"")</f>
        <v>-</v>
      </c>
      <c r="GK60" s="9" t="str">
        <f>if('raw 1'!GI59&lt;&gt;"x",if('raw 1'!GI59="OK",'raw 1'!NI59,'raw 1'!GI59),"")</f>
        <v>-</v>
      </c>
      <c r="GL60" s="9" t="str">
        <f>if('raw 1'!GJ59&lt;&gt;"x",if('raw 1'!GJ59="OK",'raw 1'!NJ59,'raw 1'!GJ59),"")</f>
        <v>-</v>
      </c>
      <c r="GM60" s="9" t="str">
        <f>if('raw 1'!GK59&lt;&gt;"x",if('raw 1'!GK59="OK",'raw 1'!NK59,'raw 1'!GK59),"")</f>
        <v>-</v>
      </c>
      <c r="GN60" s="9" t="str">
        <f>if('raw 1'!GL59&lt;&gt;"x",if('raw 1'!GL59="OK",'raw 1'!NL59,'raw 1'!GL59),"")</f>
        <v>-</v>
      </c>
      <c r="GO60" s="9" t="str">
        <f>if('raw 1'!GM59&lt;&gt;"x",if('raw 1'!GM59="OK",'raw 1'!NM59,'raw 1'!GM59),"")</f>
        <v>-</v>
      </c>
      <c r="GP60" s="9" t="str">
        <f>if('raw 1'!GN59&lt;&gt;"x",if('raw 1'!GN59="OK",'raw 1'!NN59,'raw 1'!GN59),"")</f>
        <v>-</v>
      </c>
      <c r="GQ60" s="9" t="str">
        <f>if('raw 1'!GO59&lt;&gt;"x",if('raw 1'!GO59="OK",'raw 1'!NO59,'raw 1'!GO59),"")</f>
        <v>-</v>
      </c>
      <c r="GR60" s="9" t="str">
        <f>if('raw 1'!GP59&lt;&gt;"x",if('raw 1'!GP59="OK",'raw 1'!NP59,'raw 1'!GP59),"")</f>
        <v>-</v>
      </c>
      <c r="GS60" s="9" t="str">
        <f>if('raw 1'!GQ59&lt;&gt;"x",if('raw 1'!GQ59="OK",'raw 1'!NQ59,'raw 1'!GQ59),"")</f>
        <v>-</v>
      </c>
      <c r="GT60" s="9" t="str">
        <f>if('raw 1'!GR59&lt;&gt;"x",if('raw 1'!GR59="OK",'raw 1'!NR59,'raw 1'!GR59),"")</f>
        <v>-</v>
      </c>
      <c r="GU60" s="9" t="str">
        <f>if('raw 1'!GS59&lt;&gt;"x",if('raw 1'!GS59="OK",'raw 1'!NS59,'raw 1'!GS59),"")</f>
        <v/>
      </c>
    </row>
    <row r="61">
      <c r="A61" s="5"/>
      <c r="B61" s="5"/>
      <c r="C61" s="5">
        <f>if(B61="d","diskv. iz ciklusa",if(B61="d1","diskv. iz kruga",if($E61="ODOBREN",(if(countif(H:H,"="&amp;H61)=1,countif(H:H,"&gt;"&amp;H61)+1,concatenate(countif(H:H,"&gt;"&amp;H61)+1," - ",countif(H:H,"&gt;="&amp;H61)))),empty)))</f>
        <v>59</v>
      </c>
      <c r="D61" s="6" t="str">
        <f>'raw 1'!B60</f>
        <v>Savo</v>
      </c>
      <c r="E61" s="6" t="str">
        <f>'raw 1'!F60</f>
        <v>ODOBREN</v>
      </c>
      <c r="F61" s="6" t="str">
        <f>if($E61="ODOBREN",'raw 1'!C60,"")</f>
        <v>Savo</v>
      </c>
      <c r="G61" s="6" t="str">
        <f>if($E61="ODOBREN",'raw 1'!D60,"")</f>
        <v>Cvijetić</v>
      </c>
      <c r="H61" s="7">
        <f>if($E61="ODOBREN",I61,empty)</f>
        <v>111</v>
      </c>
      <c r="I61" s="7">
        <f>if(B61&lt;&gt;"d",IF(M61 = "A", SUM(R61:T61), SUM(O61:Q61)),empty)</f>
        <v>111</v>
      </c>
      <c r="J61" s="6" t="str">
        <f>if($E61="ODOBREN",'raw 1'!G60,"")</f>
        <v>Valjevo</v>
      </c>
      <c r="K61" s="6" t="str">
        <f>if($E61="ODOBREN",'raw 1'!H60,"")</f>
        <v>Valjevska gimnazija</v>
      </c>
      <c r="L61" s="6" t="str">
        <f>if($E61="ODOBREN",'raw 1'!I60,"")</f>
        <v>IV</v>
      </c>
      <c r="M61" s="6" t="str">
        <f>if($E61="ODOBREN",'raw 1'!J60,"")</f>
        <v>A</v>
      </c>
      <c r="N61" s="6" t="str">
        <f>if($E61="ODOBREN",'raw 1'!K61,"")</f>
        <v>Biljana Stefanović</v>
      </c>
      <c r="O61" s="8" t="str">
        <f>'raw 1'!M60</f>
        <v>-</v>
      </c>
      <c r="P61" s="9" t="str">
        <f>'raw 1'!N60</f>
        <v>-</v>
      </c>
      <c r="Q61" s="9" t="str">
        <f>'raw 1'!O60</f>
        <v>-</v>
      </c>
      <c r="R61" s="9">
        <f>'raw 1'!P60</f>
        <v>100</v>
      </c>
      <c r="S61" s="9">
        <f>'raw 1'!Q60</f>
        <v>11</v>
      </c>
      <c r="T61" s="9" t="str">
        <f>'raw 1'!R60</f>
        <v>-</v>
      </c>
      <c r="U61" s="9" t="str">
        <f>if('raw 1'!S60&lt;&gt;"x",if('raw 1'!S60="OK",'raw 1'!GS60,'raw 1'!S60),"")</f>
        <v/>
      </c>
      <c r="V61" s="9" t="str">
        <f>if('raw 1'!T60&lt;&gt;"x",if('raw 1'!T60="OK",'raw 1'!GT60,'raw 1'!T60),"")</f>
        <v/>
      </c>
      <c r="W61" s="9" t="str">
        <f>if('raw 1'!U60&lt;&gt;"x",if('raw 1'!U60="OK",'raw 1'!GU60,'raw 1'!U60),"")</f>
        <v>-</v>
      </c>
      <c r="X61" s="9" t="str">
        <f>if('raw 1'!V60&lt;&gt;"x",if('raw 1'!V60="OK",'raw 1'!GV60,'raw 1'!V60),"")</f>
        <v>-</v>
      </c>
      <c r="Y61" s="9" t="str">
        <f>if('raw 1'!W60&lt;&gt;"x",if('raw 1'!W60="OK",'raw 1'!GW60,'raw 1'!W60),"")</f>
        <v>-</v>
      </c>
      <c r="Z61" s="9" t="str">
        <f>if('raw 1'!X60&lt;&gt;"x",if('raw 1'!X60="OK",'raw 1'!GX60,'raw 1'!X60),"")</f>
        <v>-</v>
      </c>
      <c r="AA61" s="9" t="str">
        <f>if('raw 1'!Y60&lt;&gt;"x",if('raw 1'!Y60="OK",'raw 1'!GY60,'raw 1'!Y60),"")</f>
        <v>-</v>
      </c>
      <c r="AB61" s="9" t="str">
        <f>if('raw 1'!Z60&lt;&gt;"x",if('raw 1'!Z60="OK",'raw 1'!GZ60,'raw 1'!Z60),"")</f>
        <v>-</v>
      </c>
      <c r="AC61" s="9" t="str">
        <f>if('raw 1'!AA60&lt;&gt;"x",if('raw 1'!AA60="OK",'raw 1'!HA60,'raw 1'!AA60),"")</f>
        <v>-</v>
      </c>
      <c r="AD61" s="9" t="str">
        <f>if('raw 1'!AB60&lt;&gt;"x",if('raw 1'!AB60="OK",'raw 1'!HB60,'raw 1'!AB60),"")</f>
        <v>-</v>
      </c>
      <c r="AE61" s="9" t="str">
        <f>if('raw 1'!AC60&lt;&gt;"x",if('raw 1'!AC60="OK",'raw 1'!HC60,'raw 1'!AC60),"")</f>
        <v>-</v>
      </c>
      <c r="AF61" s="9" t="str">
        <f>if('raw 1'!AD60&lt;&gt;"x",if('raw 1'!AD60="OK",'raw 1'!HD60,'raw 1'!AD60),"")</f>
        <v>-</v>
      </c>
      <c r="AG61" s="9" t="str">
        <f>if('raw 1'!AE60&lt;&gt;"x",if('raw 1'!AE60="OK",'raw 1'!HE60,'raw 1'!AE60),"")</f>
        <v>-</v>
      </c>
      <c r="AH61" s="9" t="str">
        <f>if('raw 1'!AF60&lt;&gt;"x",if('raw 1'!AF60="OK",'raw 1'!HF60,'raw 1'!AF60),"")</f>
        <v>-</v>
      </c>
      <c r="AI61" s="9" t="str">
        <f>if('raw 1'!AG60&lt;&gt;"x",if('raw 1'!AG60="OK",'raw 1'!HG60,'raw 1'!AG60),"")</f>
        <v>-</v>
      </c>
      <c r="AJ61" s="9" t="str">
        <f>if('raw 1'!AH60&lt;&gt;"x",if('raw 1'!AH60="OK",'raw 1'!HH60,'raw 1'!AH60),"")</f>
        <v>-</v>
      </c>
      <c r="AK61" s="9" t="str">
        <f>if('raw 1'!AI60&lt;&gt;"x",if('raw 1'!AI60="OK",'raw 1'!HI60,'raw 1'!AI60),"")</f>
        <v>-</v>
      </c>
      <c r="AL61" s="9" t="str">
        <f>if('raw 1'!AJ60&lt;&gt;"x",if('raw 1'!AJ60="OK",'raw 1'!HJ60,'raw 1'!AJ60),"")</f>
        <v>-</v>
      </c>
      <c r="AM61" s="9" t="str">
        <f>if('raw 1'!AK60&lt;&gt;"x",if('raw 1'!AK60="OK",'raw 1'!HK60,'raw 1'!AK60),"")</f>
        <v>-</v>
      </c>
      <c r="AN61" s="9" t="str">
        <f>if('raw 1'!AL60&lt;&gt;"x",if('raw 1'!AL60="OK",'raw 1'!HL60,'raw 1'!AL60),"")</f>
        <v>-</v>
      </c>
      <c r="AO61" s="9" t="str">
        <f>if('raw 1'!AM60&lt;&gt;"x",if('raw 1'!AM60="OK",'raw 1'!HM60,'raw 1'!AM60),"")</f>
        <v>-</v>
      </c>
      <c r="AP61" s="9" t="str">
        <f>if('raw 1'!AN60&lt;&gt;"x",if('raw 1'!AN60="OK",'raw 1'!HN60,'raw 1'!AN60),"")</f>
        <v>-</v>
      </c>
      <c r="AQ61" s="9" t="str">
        <f>if('raw 1'!AO60&lt;&gt;"x",if('raw 1'!AO60="OK",'raw 1'!HO60,'raw 1'!AO60),"")</f>
        <v>-</v>
      </c>
      <c r="AR61" s="9" t="str">
        <f>if('raw 1'!AP60&lt;&gt;"x",if('raw 1'!AP60="OK",'raw 1'!HP60,'raw 1'!AP60),"")</f>
        <v>-</v>
      </c>
      <c r="AS61" s="9" t="str">
        <f>if('raw 1'!AQ60&lt;&gt;"x",if('raw 1'!AQ60="OK",'raw 1'!HQ60,'raw 1'!AQ60),"")</f>
        <v>-</v>
      </c>
      <c r="AT61" s="9" t="str">
        <f>if('raw 1'!AR60&lt;&gt;"x",if('raw 1'!AR60="OK",'raw 1'!HR60,'raw 1'!AR60),"")</f>
        <v>-</v>
      </c>
      <c r="AU61" s="9" t="str">
        <f>if('raw 1'!AS60&lt;&gt;"x",if('raw 1'!AS60="OK",'raw 1'!HS60,'raw 1'!AS60),"")</f>
        <v>-</v>
      </c>
      <c r="AV61" s="9" t="str">
        <f>if('raw 1'!AT60&lt;&gt;"x",if('raw 1'!AT60="OK",'raw 1'!HT60,'raw 1'!AT60),"")</f>
        <v>-</v>
      </c>
      <c r="AW61" s="9" t="str">
        <f>if('raw 1'!AU60&lt;&gt;"x",if('raw 1'!AU60="OK",'raw 1'!HU60,'raw 1'!AU60),"")</f>
        <v>-</v>
      </c>
      <c r="AX61" s="9" t="str">
        <f>if('raw 1'!AV60&lt;&gt;"x",if('raw 1'!AV60="OK",'raw 1'!HV60,'raw 1'!AV60),"")</f>
        <v>-</v>
      </c>
      <c r="AY61" s="9" t="str">
        <f>if('raw 1'!AW60&lt;&gt;"x",if('raw 1'!AW60="OK",'raw 1'!HW60,'raw 1'!AW60),"")</f>
        <v>-</v>
      </c>
      <c r="AZ61" s="9" t="str">
        <f>if('raw 1'!AX60&lt;&gt;"x",if('raw 1'!AX60="OK",'raw 1'!HX60,'raw 1'!AX60),"")</f>
        <v>-</v>
      </c>
      <c r="BA61" s="9" t="str">
        <f>if('raw 1'!AY60&lt;&gt;"x",if('raw 1'!AY60="OK",'raw 1'!HY60,'raw 1'!AY60),"")</f>
        <v>-</v>
      </c>
      <c r="BB61" s="9" t="str">
        <f>if('raw 1'!AZ60&lt;&gt;"x",if('raw 1'!AZ60="OK",'raw 1'!HZ60,'raw 1'!AZ60),"")</f>
        <v>-</v>
      </c>
      <c r="BC61" s="9" t="str">
        <f>if('raw 1'!BA60&lt;&gt;"x",if('raw 1'!BA60="OK",'raw 1'!IA60,'raw 1'!BA60),"")</f>
        <v>-</v>
      </c>
      <c r="BD61" s="9" t="str">
        <f>if('raw 1'!BB60&lt;&gt;"x",if('raw 1'!BB60="OK",'raw 1'!IB60,'raw 1'!BB60),"")</f>
        <v>-</v>
      </c>
      <c r="BE61" s="9" t="str">
        <f>if('raw 1'!BC60&lt;&gt;"x",if('raw 1'!BC60="OK",'raw 1'!IC60,'raw 1'!BC60),"")</f>
        <v>-</v>
      </c>
      <c r="BF61" s="9" t="str">
        <f>if('raw 1'!BD60&lt;&gt;"x",if('raw 1'!BD60="OK",'raw 1'!ID60,'raw 1'!BD60),"")</f>
        <v>-</v>
      </c>
      <c r="BG61" s="9" t="str">
        <f>if('raw 1'!BE60&lt;&gt;"x",if('raw 1'!BE60="OK",'raw 1'!IE60,'raw 1'!BE60),"")</f>
        <v>-</v>
      </c>
      <c r="BH61" s="9" t="str">
        <f>if('raw 1'!BF60&lt;&gt;"x",if('raw 1'!BF60="OK",'raw 1'!IF60,'raw 1'!BF60),"")</f>
        <v>-</v>
      </c>
      <c r="BI61" s="9" t="str">
        <f>if('raw 1'!BG60&lt;&gt;"x",if('raw 1'!BG60="OK",'raw 1'!IG60,'raw 1'!BG60),"")</f>
        <v>-</v>
      </c>
      <c r="BJ61" s="9" t="str">
        <f>if('raw 1'!BH60&lt;&gt;"x",if('raw 1'!BH60="OK",'raw 1'!IH60,'raw 1'!BH60),"")</f>
        <v>-</v>
      </c>
      <c r="BK61" s="9" t="str">
        <f>if('raw 1'!BI60&lt;&gt;"x",if('raw 1'!BI60="OK",'raw 1'!II60,'raw 1'!BI60),"")</f>
        <v>-</v>
      </c>
      <c r="BL61" s="9" t="str">
        <f>if('raw 1'!BJ60&lt;&gt;"x",if('raw 1'!BJ60="OK",'raw 1'!IJ60,'raw 1'!BJ60),"")</f>
        <v>-</v>
      </c>
      <c r="BM61" s="9" t="str">
        <f>if('raw 1'!BK60&lt;&gt;"x",if('raw 1'!BK60="OK",'raw 1'!IK60,'raw 1'!BK60),"")</f>
        <v/>
      </c>
      <c r="BN61" s="9" t="str">
        <f>if('raw 1'!BL60&lt;&gt;"x",if('raw 1'!BL60="OK",'raw 1'!IL60,'raw 1'!BL60),"")</f>
        <v>-</v>
      </c>
      <c r="BO61" s="9" t="str">
        <f>if('raw 1'!BM60&lt;&gt;"x",if('raw 1'!BM60="OK",'raw 1'!IM60,'raw 1'!BM60),"")</f>
        <v>-</v>
      </c>
      <c r="BP61" s="9" t="str">
        <f>if('raw 1'!BN60&lt;&gt;"x",if('raw 1'!BN60="OK",'raw 1'!IN60,'raw 1'!BN60),"")</f>
        <v>-</v>
      </c>
      <c r="BQ61" s="9" t="str">
        <f>if('raw 1'!BO60&lt;&gt;"x",if('raw 1'!BO60="OK",'raw 1'!IO60,'raw 1'!BO60),"")</f>
        <v>-</v>
      </c>
      <c r="BR61" s="9" t="str">
        <f>if('raw 1'!BP60&lt;&gt;"x",if('raw 1'!BP60="OK",'raw 1'!IP60,'raw 1'!BP60),"")</f>
        <v>-</v>
      </c>
      <c r="BS61" s="9" t="str">
        <f>if('raw 1'!BQ60&lt;&gt;"x",if('raw 1'!BQ60="OK",'raw 1'!IQ60,'raw 1'!BQ60),"")</f>
        <v>-</v>
      </c>
      <c r="BT61" s="9" t="str">
        <f>if('raw 1'!BR60&lt;&gt;"x",if('raw 1'!BR60="OK",'raw 1'!IR60,'raw 1'!BR60),"")</f>
        <v>-</v>
      </c>
      <c r="BU61" s="9" t="str">
        <f>if('raw 1'!BS60&lt;&gt;"x",if('raw 1'!BS60="OK",'raw 1'!IS60,'raw 1'!BS60),"")</f>
        <v>-</v>
      </c>
      <c r="BV61" s="9" t="str">
        <f>if('raw 1'!BT60&lt;&gt;"x",if('raw 1'!BT60="OK",'raw 1'!IT60,'raw 1'!BT60),"")</f>
        <v>-</v>
      </c>
      <c r="BW61" s="9" t="str">
        <f>if('raw 1'!BU60&lt;&gt;"x",if('raw 1'!BU60="OK",'raw 1'!IU60,'raw 1'!BU60),"")</f>
        <v>-</v>
      </c>
      <c r="BX61" s="9" t="str">
        <f>if('raw 1'!BV60&lt;&gt;"x",if('raw 1'!BV60="OK",'raw 1'!IV60,'raw 1'!BV60),"")</f>
        <v>-</v>
      </c>
      <c r="BY61" s="9" t="str">
        <f>if('raw 1'!BW60&lt;&gt;"x",if('raw 1'!BW60="OK",'raw 1'!IW60,'raw 1'!BW60),"")</f>
        <v>-</v>
      </c>
      <c r="BZ61" s="9" t="str">
        <f>if('raw 1'!BX60&lt;&gt;"x",if('raw 1'!BX60="OK",'raw 1'!IX60,'raw 1'!BX60),"")</f>
        <v>-</v>
      </c>
      <c r="CA61" s="9" t="str">
        <f>if('raw 1'!BY60&lt;&gt;"x",if('raw 1'!BY60="OK",'raw 1'!IY60,'raw 1'!BY60),"")</f>
        <v>-</v>
      </c>
      <c r="CB61" s="9" t="str">
        <f>if('raw 1'!BZ60&lt;&gt;"x",if('raw 1'!BZ60="OK",'raw 1'!IZ60,'raw 1'!BZ60),"")</f>
        <v>-</v>
      </c>
      <c r="CC61" s="9" t="str">
        <f>if('raw 1'!CA60&lt;&gt;"x",if('raw 1'!CA60="OK",'raw 1'!JA60,'raw 1'!CA60),"")</f>
        <v>-</v>
      </c>
      <c r="CD61" s="9" t="str">
        <f>if('raw 1'!CB60&lt;&gt;"x",if('raw 1'!CB60="OK",'raw 1'!JB60,'raw 1'!CB60),"")</f>
        <v>-</v>
      </c>
      <c r="CE61" s="9" t="str">
        <f>if('raw 1'!CC60&lt;&gt;"x",if('raw 1'!CC60="OK",'raw 1'!JC60,'raw 1'!CC60),"")</f>
        <v>-</v>
      </c>
      <c r="CF61" s="9" t="str">
        <f>if('raw 1'!CD60&lt;&gt;"x",if('raw 1'!CD60="OK",'raw 1'!JD60,'raw 1'!CD60),"")</f>
        <v>-</v>
      </c>
      <c r="CG61" s="9" t="str">
        <f>if('raw 1'!CE60&lt;&gt;"x",if('raw 1'!CE60="OK",'raw 1'!JE60,'raw 1'!CE60),"")</f>
        <v>-</v>
      </c>
      <c r="CH61" s="9" t="str">
        <f>if('raw 1'!CF60&lt;&gt;"x",if('raw 1'!CF60="OK",'raw 1'!JF60,'raw 1'!CF60),"")</f>
        <v>-</v>
      </c>
      <c r="CI61" s="9" t="str">
        <f>if('raw 1'!CG60&lt;&gt;"x",if('raw 1'!CG60="OK",'raw 1'!JG60,'raw 1'!CG60),"")</f>
        <v>-</v>
      </c>
      <c r="CJ61" s="9" t="str">
        <f>if('raw 1'!CH60&lt;&gt;"x",if('raw 1'!CH60="OK",'raw 1'!JH60,'raw 1'!CH60),"")</f>
        <v>-</v>
      </c>
      <c r="CK61" s="9" t="str">
        <f>if('raw 1'!CI60&lt;&gt;"x",if('raw 1'!CI60="OK",'raw 1'!JI60,'raw 1'!CI60),"")</f>
        <v>-</v>
      </c>
      <c r="CL61" s="9" t="str">
        <f>if('raw 1'!CJ60&lt;&gt;"x",if('raw 1'!CJ60="OK",'raw 1'!JJ60,'raw 1'!CJ60),"")</f>
        <v>-</v>
      </c>
      <c r="CM61" s="9" t="str">
        <f>if('raw 1'!CK60&lt;&gt;"x",if('raw 1'!CK60="OK",'raw 1'!JK60,'raw 1'!CK60),"")</f>
        <v>-</v>
      </c>
      <c r="CN61" s="9" t="str">
        <f>if('raw 1'!CL60&lt;&gt;"x",if('raw 1'!CL60="OK",'raw 1'!JL60,'raw 1'!CL60),"")</f>
        <v>-</v>
      </c>
      <c r="CO61" s="9" t="str">
        <f>if('raw 1'!CM60&lt;&gt;"x",if('raw 1'!CM60="OK",'raw 1'!JM60,'raw 1'!CM60),"")</f>
        <v>-</v>
      </c>
      <c r="CP61" s="9" t="str">
        <f>if('raw 1'!CN60&lt;&gt;"x",if('raw 1'!CN60="OK",'raw 1'!JN60,'raw 1'!CN60),"")</f>
        <v>-</v>
      </c>
      <c r="CQ61" s="9" t="str">
        <f>if('raw 1'!CO60&lt;&gt;"x",if('raw 1'!CO60="OK",'raw 1'!JO60,'raw 1'!CO60),"")</f>
        <v>-</v>
      </c>
      <c r="CR61" s="9" t="str">
        <f>if('raw 1'!CP60&lt;&gt;"x",if('raw 1'!CP60="OK",'raw 1'!JP60,'raw 1'!CP60),"")</f>
        <v>-</v>
      </c>
      <c r="CS61" s="9" t="str">
        <f>if('raw 1'!CQ60&lt;&gt;"x",if('raw 1'!CQ60="OK",'raw 1'!JQ60,'raw 1'!CQ60),"")</f>
        <v>-</v>
      </c>
      <c r="CT61" s="9" t="str">
        <f>if('raw 1'!CR60&lt;&gt;"x",if('raw 1'!CR60="OK",'raw 1'!JR60,'raw 1'!CR60),"")</f>
        <v>-</v>
      </c>
      <c r="CU61" s="9" t="str">
        <f>if('raw 1'!CS60&lt;&gt;"x",if('raw 1'!CS60="OK",'raw 1'!JS60,'raw 1'!CS60),"")</f>
        <v/>
      </c>
      <c r="CV61" s="9" t="str">
        <f>if('raw 1'!CT60&lt;&gt;"x",if('raw 1'!CT60="OK",'raw 1'!JT60,'raw 1'!CT60),"")</f>
        <v>-</v>
      </c>
      <c r="CW61" s="9" t="str">
        <f>if('raw 1'!CU60&lt;&gt;"x",if('raw 1'!CU60="OK",'raw 1'!JU60,'raw 1'!CU60),"")</f>
        <v>-</v>
      </c>
      <c r="CX61" s="9" t="str">
        <f>if('raw 1'!CV60&lt;&gt;"x",if('raw 1'!CV60="OK",'raw 1'!JV60,'raw 1'!CV60),"")</f>
        <v>-</v>
      </c>
      <c r="CY61" s="9" t="str">
        <f>if('raw 1'!CW60&lt;&gt;"x",if('raw 1'!CW60="OK",'raw 1'!JW60,'raw 1'!CW60),"")</f>
        <v>-</v>
      </c>
      <c r="CZ61" s="9" t="str">
        <f>if('raw 1'!CX60&lt;&gt;"x",if('raw 1'!CX60="OK",'raw 1'!JX60,'raw 1'!CX60),"")</f>
        <v>-</v>
      </c>
      <c r="DA61" s="9" t="str">
        <f>if('raw 1'!CY60&lt;&gt;"x",if('raw 1'!CY60="OK",'raw 1'!JY60,'raw 1'!CY60),"")</f>
        <v>-</v>
      </c>
      <c r="DB61" s="9" t="str">
        <f>if('raw 1'!CZ60&lt;&gt;"x",if('raw 1'!CZ60="OK",'raw 1'!JZ60,'raw 1'!CZ60),"")</f>
        <v>-</v>
      </c>
      <c r="DC61" s="9" t="str">
        <f>if('raw 1'!DA60&lt;&gt;"x",if('raw 1'!DA60="OK",'raw 1'!KA60,'raw 1'!DA60),"")</f>
        <v>-</v>
      </c>
      <c r="DD61" s="9" t="str">
        <f>if('raw 1'!DB60&lt;&gt;"x",if('raw 1'!DB60="OK",'raw 1'!KB60,'raw 1'!DB60),"")</f>
        <v>-</v>
      </c>
      <c r="DE61" s="9" t="str">
        <f>if('raw 1'!DC60&lt;&gt;"x",if('raw 1'!DC60="OK",'raw 1'!KC60,'raw 1'!DC60),"")</f>
        <v>-</v>
      </c>
      <c r="DF61" s="9" t="str">
        <f>if('raw 1'!DD60&lt;&gt;"x",if('raw 1'!DD60="OK",'raw 1'!KD60,'raw 1'!DD60),"")</f>
        <v>-</v>
      </c>
      <c r="DG61" s="9" t="str">
        <f>if('raw 1'!DE60&lt;&gt;"x",if('raw 1'!DE60="OK",'raw 1'!KE60,'raw 1'!DE60),"")</f>
        <v>-</v>
      </c>
      <c r="DH61" s="9" t="str">
        <f>if('raw 1'!DF60&lt;&gt;"x",if('raw 1'!DF60="OK",'raw 1'!KF60,'raw 1'!DF60),"")</f>
        <v>-</v>
      </c>
      <c r="DI61" s="9" t="str">
        <f>if('raw 1'!DG60&lt;&gt;"x",if('raw 1'!DG60="OK",'raw 1'!KG60,'raw 1'!DG60),"")</f>
        <v>-</v>
      </c>
      <c r="DJ61" s="9" t="str">
        <f>if('raw 1'!DH60&lt;&gt;"x",if('raw 1'!DH60="OK",'raw 1'!KH60,'raw 1'!DH60),"")</f>
        <v>-</v>
      </c>
      <c r="DK61" s="9" t="str">
        <f>if('raw 1'!DI60&lt;&gt;"x",if('raw 1'!DI60="OK",'raw 1'!KI60,'raw 1'!DI60),"")</f>
        <v>-</v>
      </c>
      <c r="DL61" s="9" t="str">
        <f>if('raw 1'!DJ60&lt;&gt;"x",if('raw 1'!DJ60="OK",'raw 1'!KJ60,'raw 1'!DJ60),"")</f>
        <v>-</v>
      </c>
      <c r="DM61" s="9" t="str">
        <f>if('raw 1'!DK60&lt;&gt;"x",if('raw 1'!DK60="OK",'raw 1'!KK60,'raw 1'!DK60),"")</f>
        <v>-</v>
      </c>
      <c r="DN61" s="9" t="str">
        <f>if('raw 1'!DL60&lt;&gt;"x",if('raw 1'!DL60="OK",'raw 1'!KL60,'raw 1'!DL60),"")</f>
        <v>-</v>
      </c>
      <c r="DO61" s="9" t="str">
        <f>if('raw 1'!DM60&lt;&gt;"x",if('raw 1'!DM60="OK",'raw 1'!KM60,'raw 1'!DM60),"")</f>
        <v>-</v>
      </c>
      <c r="DP61" s="9" t="str">
        <f>if('raw 1'!DN60&lt;&gt;"x",if('raw 1'!DN60="OK",'raw 1'!KN60,'raw 1'!DN60),"")</f>
        <v>-</v>
      </c>
      <c r="DQ61" s="9" t="str">
        <f>if('raw 1'!DO60&lt;&gt;"x",if('raw 1'!DO60="OK",'raw 1'!KO60,'raw 1'!DO60),"")</f>
        <v>-</v>
      </c>
      <c r="DR61" s="9" t="str">
        <f>if('raw 1'!DP60&lt;&gt;"x",if('raw 1'!DP60="OK",'raw 1'!KP60,'raw 1'!DP60),"")</f>
        <v>-</v>
      </c>
      <c r="DS61" s="9" t="str">
        <f>if('raw 1'!DQ60&lt;&gt;"x",if('raw 1'!DQ60="OK",'raw 1'!KQ60,'raw 1'!DQ60),"")</f>
        <v>-</v>
      </c>
      <c r="DT61" s="9" t="str">
        <f>if('raw 1'!DR60&lt;&gt;"x",if('raw 1'!DR60="OK",'raw 1'!KR60,'raw 1'!DR60),"")</f>
        <v>-</v>
      </c>
      <c r="DU61" s="9" t="str">
        <f>if('raw 1'!DS60&lt;&gt;"x",if('raw 1'!DS60="OK",'raw 1'!KS60,'raw 1'!DS60),"")</f>
        <v>-</v>
      </c>
      <c r="DV61" s="9" t="str">
        <f>if('raw 1'!DT60&lt;&gt;"x",if('raw 1'!DT60="OK",'raw 1'!KT60,'raw 1'!DT60),"")</f>
        <v>-</v>
      </c>
      <c r="DW61" s="9" t="str">
        <f>if('raw 1'!DU60&lt;&gt;"x",if('raw 1'!DU60="OK",'raw 1'!KU60,'raw 1'!DU60),"")</f>
        <v>-</v>
      </c>
      <c r="DX61" s="9" t="str">
        <f>if('raw 1'!DV60&lt;&gt;"x",if('raw 1'!DV60="OK",'raw 1'!KV60,'raw 1'!DV60),"")</f>
        <v>-</v>
      </c>
      <c r="DY61" s="9" t="str">
        <f>if('raw 1'!DW60&lt;&gt;"x",if('raw 1'!DW60="OK",'raw 1'!KW60,'raw 1'!DW60),"")</f>
        <v>-</v>
      </c>
      <c r="DZ61" s="9" t="str">
        <f>if('raw 1'!DX60&lt;&gt;"x",if('raw 1'!DX60="OK",'raw 1'!KX60,'raw 1'!DX60),"")</f>
        <v>-</v>
      </c>
      <c r="EA61" s="9" t="str">
        <f>if('raw 1'!DY60&lt;&gt;"x",if('raw 1'!DY60="OK",'raw 1'!KY60,'raw 1'!DY60),"")</f>
        <v>-</v>
      </c>
      <c r="EB61" s="9" t="str">
        <f>if('raw 1'!DZ60&lt;&gt;"x",if('raw 1'!DZ60="OK",'raw 1'!KZ60,'raw 1'!DZ60),"")</f>
        <v/>
      </c>
      <c r="EC61" s="9">
        <f>if('raw 1'!EA60&lt;&gt;"x",if('raw 1'!EA60="OK",'raw 1'!LA60,'raw 1'!EA60),"")</f>
        <v>1</v>
      </c>
      <c r="ED61" s="9">
        <f>if('raw 1'!EB60&lt;&gt;"x",if('raw 1'!EB60="OK",'raw 1'!LB60,'raw 1'!EB60),"")</f>
        <v>1</v>
      </c>
      <c r="EE61" s="9">
        <f>if('raw 1'!EC60&lt;&gt;"x",if('raw 1'!EC60="OK",'raw 1'!LC60,'raw 1'!EC60),"")</f>
        <v>1</v>
      </c>
      <c r="EF61" s="9">
        <f>if('raw 1'!ED60&lt;&gt;"x",if('raw 1'!ED60="OK",'raw 1'!LD60,'raw 1'!ED60),"")</f>
        <v>1</v>
      </c>
      <c r="EG61" s="9">
        <f>if('raw 1'!EE60&lt;&gt;"x",if('raw 1'!EE60="OK",'raw 1'!LE60,'raw 1'!EE60),"")</f>
        <v>1</v>
      </c>
      <c r="EH61" s="9">
        <f>if('raw 1'!EF60&lt;&gt;"x",if('raw 1'!EF60="OK",'raw 1'!LF60,'raw 1'!EF60),"")</f>
        <v>1</v>
      </c>
      <c r="EI61" s="9">
        <f>if('raw 1'!EG60&lt;&gt;"x",if('raw 1'!EG60="OK",'raw 1'!LG60,'raw 1'!EG60),"")</f>
        <v>1</v>
      </c>
      <c r="EJ61" s="9">
        <f>if('raw 1'!EH60&lt;&gt;"x",if('raw 1'!EH60="OK",'raw 1'!LH60,'raw 1'!EH60),"")</f>
        <v>1</v>
      </c>
      <c r="EK61" s="9">
        <f>if('raw 1'!EI60&lt;&gt;"x",if('raw 1'!EI60="OK",'raw 1'!LI60,'raw 1'!EI60),"")</f>
        <v>1</v>
      </c>
      <c r="EL61" s="9">
        <f>if('raw 1'!EJ60&lt;&gt;"x",if('raw 1'!EJ60="OK",'raw 1'!LJ60,'raw 1'!EJ60),"")</f>
        <v>1</v>
      </c>
      <c r="EM61" s="9">
        <f>if('raw 1'!EK60&lt;&gt;"x",if('raw 1'!EK60="OK",'raw 1'!LK60,'raw 1'!EK60),"")</f>
        <v>1</v>
      </c>
      <c r="EN61" s="9">
        <f>if('raw 1'!EL60&lt;&gt;"x",if('raw 1'!EL60="OK",'raw 1'!LL60,'raw 1'!EL60),"")</f>
        <v>1</v>
      </c>
      <c r="EO61" s="9">
        <f>if('raw 1'!EM60&lt;&gt;"x",if('raw 1'!EM60="OK",'raw 1'!LM60,'raw 1'!EM60),"")</f>
        <v>1</v>
      </c>
      <c r="EP61" s="9">
        <f>if('raw 1'!EN60&lt;&gt;"x",if('raw 1'!EN60="OK",'raw 1'!LN60,'raw 1'!EN60),"")</f>
        <v>1</v>
      </c>
      <c r="EQ61" s="9">
        <f>if('raw 1'!EO60&lt;&gt;"x",if('raw 1'!EO60="OK",'raw 1'!LO60,'raw 1'!EO60),"")</f>
        <v>1</v>
      </c>
      <c r="ER61" s="9">
        <f>if('raw 1'!EP60&lt;&gt;"x",if('raw 1'!EP60="OK",'raw 1'!LP60,'raw 1'!EP60),"")</f>
        <v>1</v>
      </c>
      <c r="ES61" s="9" t="str">
        <f>if('raw 1'!EQ60&lt;&gt;"x",if('raw 1'!EQ60="OK",'raw 1'!LQ60,'raw 1'!EQ60),"")</f>
        <v/>
      </c>
      <c r="ET61" s="9" t="str">
        <f>if('raw 1'!ER60&lt;&gt;"x",if('raw 1'!ER60="OK",'raw 1'!LR60,'raw 1'!ER60),"")</f>
        <v>WA</v>
      </c>
      <c r="EU61" s="9">
        <f>if('raw 1'!ES60&lt;&gt;"x",if('raw 1'!ES60="OK",'raw 1'!LS60,'raw 1'!ES60),"")</f>
        <v>1</v>
      </c>
      <c r="EV61" s="9">
        <f>if('raw 1'!ET60&lt;&gt;"x",if('raw 1'!ET60="OK",'raw 1'!LT60,'raw 1'!ET60),"")</f>
        <v>1</v>
      </c>
      <c r="EW61" s="9">
        <f>if('raw 1'!EU60&lt;&gt;"x",if('raw 1'!EU60="OK",'raw 1'!LU60,'raw 1'!EU60),"")</f>
        <v>1</v>
      </c>
      <c r="EX61" s="9">
        <f>if('raw 1'!EV60&lt;&gt;"x",if('raw 1'!EV60="OK",'raw 1'!LV60,'raw 1'!EV60),"")</f>
        <v>1</v>
      </c>
      <c r="EY61" s="9">
        <f>if('raw 1'!EW60&lt;&gt;"x",if('raw 1'!EW60="OK",'raw 1'!LW60,'raw 1'!EW60),"")</f>
        <v>1</v>
      </c>
      <c r="EZ61" s="9" t="str">
        <f>if('raw 1'!EX60&lt;&gt;"x",if('raw 1'!EX60="OK",'raw 1'!LX60,'raw 1'!EX60),"")</f>
        <v>WA</v>
      </c>
      <c r="FA61" s="9" t="str">
        <f>if('raw 1'!EY60&lt;&gt;"x",if('raw 1'!EY60="OK",'raw 1'!LY60,'raw 1'!EY60),"")</f>
        <v>WA</v>
      </c>
      <c r="FB61" s="9" t="str">
        <f>if('raw 1'!EZ60&lt;&gt;"x",if('raw 1'!EZ60="OK",'raw 1'!LZ60,'raw 1'!EZ60),"")</f>
        <v>WA</v>
      </c>
      <c r="FC61" s="9" t="str">
        <f>if('raw 1'!FA60&lt;&gt;"x",if('raw 1'!FA60="OK",'raw 1'!MA60,'raw 1'!FA60),"")</f>
        <v>WA</v>
      </c>
      <c r="FD61" s="9">
        <f>if('raw 1'!FB60&lt;&gt;"x",if('raw 1'!FB60="OK",'raw 1'!MB60,'raw 1'!FB60),"")</f>
        <v>1</v>
      </c>
      <c r="FE61" s="9" t="str">
        <f>if('raw 1'!FC60&lt;&gt;"x",if('raw 1'!FC60="OK",'raw 1'!MC60,'raw 1'!FC60),"")</f>
        <v>WA</v>
      </c>
      <c r="FF61" s="9" t="str">
        <f>if('raw 1'!FD60&lt;&gt;"x",if('raw 1'!FD60="OK",'raw 1'!MD60,'raw 1'!FD60),"")</f>
        <v>WA</v>
      </c>
      <c r="FG61" s="9" t="str">
        <f>if('raw 1'!FE60&lt;&gt;"x",if('raw 1'!FE60="OK",'raw 1'!ME60,'raw 1'!FE60),"")</f>
        <v>WA</v>
      </c>
      <c r="FH61" s="9" t="str">
        <f>if('raw 1'!FF60&lt;&gt;"x",if('raw 1'!FF60="OK",'raw 1'!MF60,'raw 1'!FF60),"")</f>
        <v>WA</v>
      </c>
      <c r="FI61" s="9" t="str">
        <f>if('raw 1'!FG60&lt;&gt;"x",if('raw 1'!FG60="OK",'raw 1'!MG60,'raw 1'!FG60),"")</f>
        <v>WA</v>
      </c>
      <c r="FJ61" s="9" t="str">
        <f>if('raw 1'!FH60&lt;&gt;"x",if('raw 1'!FH60="OK",'raw 1'!MH60,'raw 1'!FH60),"")</f>
        <v>WA</v>
      </c>
      <c r="FK61" s="9" t="str">
        <f>if('raw 1'!FI60&lt;&gt;"x",if('raw 1'!FI60="OK",'raw 1'!MI60,'raw 1'!FI60),"")</f>
        <v>WA</v>
      </c>
      <c r="FL61" s="9" t="str">
        <f>if('raw 1'!FJ60&lt;&gt;"x",if('raw 1'!FJ60="OK",'raw 1'!MJ60,'raw 1'!FJ60),"")</f>
        <v>WA</v>
      </c>
      <c r="FM61" s="9" t="str">
        <f>if('raw 1'!FK60&lt;&gt;"x",if('raw 1'!FK60="OK",'raw 1'!MK60,'raw 1'!FK60),"")</f>
        <v>WA</v>
      </c>
      <c r="FN61" s="9">
        <f>if('raw 1'!FL60&lt;&gt;"x",if('raw 1'!FL60="OK",'raw 1'!ML60,'raw 1'!FL60),"")</f>
        <v>1</v>
      </c>
      <c r="FO61" s="9" t="str">
        <f>if('raw 1'!FM60&lt;&gt;"x",if('raw 1'!FM60="OK",'raw 1'!MM60,'raw 1'!FM60),"")</f>
        <v>WA</v>
      </c>
      <c r="FP61" s="9" t="str">
        <f>if('raw 1'!FN60&lt;&gt;"x",if('raw 1'!FN60="OK",'raw 1'!MN60,'raw 1'!FN60),"")</f>
        <v>WA</v>
      </c>
      <c r="FQ61" s="9" t="str">
        <f>if('raw 1'!FO60&lt;&gt;"x",if('raw 1'!FO60="OK",'raw 1'!MO60,'raw 1'!FO60),"")</f>
        <v>WA</v>
      </c>
      <c r="FR61" s="9" t="str">
        <f>if('raw 1'!FP60&lt;&gt;"x",if('raw 1'!FP60="OK",'raw 1'!MP60,'raw 1'!FP60),"")</f>
        <v>WA</v>
      </c>
      <c r="FS61" s="9" t="str">
        <f>if('raw 1'!FQ60&lt;&gt;"x",if('raw 1'!FQ60="OK",'raw 1'!MQ60,'raw 1'!FQ60),"")</f>
        <v>WA</v>
      </c>
      <c r="FT61" s="9" t="str">
        <f>if('raw 1'!FR60&lt;&gt;"x",if('raw 1'!FR60="OK",'raw 1'!MR60,'raw 1'!FR60),"")</f>
        <v>WA</v>
      </c>
      <c r="FU61" s="9" t="str">
        <f>if('raw 1'!FS60&lt;&gt;"x",if('raw 1'!FS60="OK",'raw 1'!MS60,'raw 1'!FS60),"")</f>
        <v>WA</v>
      </c>
      <c r="FV61" s="9" t="str">
        <f>if('raw 1'!FT60&lt;&gt;"x",if('raw 1'!FT60="OK",'raw 1'!MT60,'raw 1'!FT60),"")</f>
        <v/>
      </c>
      <c r="FW61" s="9" t="str">
        <f>if('raw 1'!FU60&lt;&gt;"x",if('raw 1'!FU60="OK",'raw 1'!MU60,'raw 1'!FU60),"")</f>
        <v>-</v>
      </c>
      <c r="FX61" s="9" t="str">
        <f>if('raw 1'!FV60&lt;&gt;"x",if('raw 1'!FV60="OK",'raw 1'!MV60,'raw 1'!FV60),"")</f>
        <v>-</v>
      </c>
      <c r="FY61" s="9" t="str">
        <f>if('raw 1'!FW60&lt;&gt;"x",if('raw 1'!FW60="OK",'raw 1'!MW60,'raw 1'!FW60),"")</f>
        <v>-</v>
      </c>
      <c r="FZ61" s="9" t="str">
        <f>if('raw 1'!FX60&lt;&gt;"x",if('raw 1'!FX60="OK",'raw 1'!MX60,'raw 1'!FX60),"")</f>
        <v>-</v>
      </c>
      <c r="GA61" s="9" t="str">
        <f>if('raw 1'!FY60&lt;&gt;"x",if('raw 1'!FY60="OK",'raw 1'!MY60,'raw 1'!FY60),"")</f>
        <v>-</v>
      </c>
      <c r="GB61" s="9" t="str">
        <f>if('raw 1'!FZ60&lt;&gt;"x",if('raw 1'!FZ60="OK",'raw 1'!MZ60,'raw 1'!FZ60),"")</f>
        <v>-</v>
      </c>
      <c r="GC61" s="9" t="str">
        <f>if('raw 1'!GA60&lt;&gt;"x",if('raw 1'!GA60="OK",'raw 1'!NA60,'raw 1'!GA60),"")</f>
        <v>-</v>
      </c>
      <c r="GD61" s="9" t="str">
        <f>if('raw 1'!GB60&lt;&gt;"x",if('raw 1'!GB60="OK",'raw 1'!NB60,'raw 1'!GB60),"")</f>
        <v>-</v>
      </c>
      <c r="GE61" s="9" t="str">
        <f>if('raw 1'!GC60&lt;&gt;"x",if('raw 1'!GC60="OK",'raw 1'!NC60,'raw 1'!GC60),"")</f>
        <v>-</v>
      </c>
      <c r="GF61" s="9" t="str">
        <f>if('raw 1'!GD60&lt;&gt;"x",if('raw 1'!GD60="OK",'raw 1'!ND60,'raw 1'!GD60),"")</f>
        <v>-</v>
      </c>
      <c r="GG61" s="9" t="str">
        <f>if('raw 1'!GE60&lt;&gt;"x",if('raw 1'!GE60="OK",'raw 1'!NE60,'raw 1'!GE60),"")</f>
        <v>-</v>
      </c>
      <c r="GH61" s="9" t="str">
        <f>if('raw 1'!GF60&lt;&gt;"x",if('raw 1'!GF60="OK",'raw 1'!NF60,'raw 1'!GF60),"")</f>
        <v>-</v>
      </c>
      <c r="GI61" s="9" t="str">
        <f>if('raw 1'!GG60&lt;&gt;"x",if('raw 1'!GG60="OK",'raw 1'!NG60,'raw 1'!GG60),"")</f>
        <v>-</v>
      </c>
      <c r="GJ61" s="9" t="str">
        <f>if('raw 1'!GH60&lt;&gt;"x",if('raw 1'!GH60="OK",'raw 1'!NH60,'raw 1'!GH60),"")</f>
        <v>-</v>
      </c>
      <c r="GK61" s="9" t="str">
        <f>if('raw 1'!GI60&lt;&gt;"x",if('raw 1'!GI60="OK",'raw 1'!NI60,'raw 1'!GI60),"")</f>
        <v>-</v>
      </c>
      <c r="GL61" s="9" t="str">
        <f>if('raw 1'!GJ60&lt;&gt;"x",if('raw 1'!GJ60="OK",'raw 1'!NJ60,'raw 1'!GJ60),"")</f>
        <v>-</v>
      </c>
      <c r="GM61" s="9" t="str">
        <f>if('raw 1'!GK60&lt;&gt;"x",if('raw 1'!GK60="OK",'raw 1'!NK60,'raw 1'!GK60),"")</f>
        <v>-</v>
      </c>
      <c r="GN61" s="9" t="str">
        <f>if('raw 1'!GL60&lt;&gt;"x",if('raw 1'!GL60="OK",'raw 1'!NL60,'raw 1'!GL60),"")</f>
        <v>-</v>
      </c>
      <c r="GO61" s="9" t="str">
        <f>if('raw 1'!GM60&lt;&gt;"x",if('raw 1'!GM60="OK",'raw 1'!NM60,'raw 1'!GM60),"")</f>
        <v>-</v>
      </c>
      <c r="GP61" s="9" t="str">
        <f>if('raw 1'!GN60&lt;&gt;"x",if('raw 1'!GN60="OK",'raw 1'!NN60,'raw 1'!GN60),"")</f>
        <v>-</v>
      </c>
      <c r="GQ61" s="9" t="str">
        <f>if('raw 1'!GO60&lt;&gt;"x",if('raw 1'!GO60="OK",'raw 1'!NO60,'raw 1'!GO60),"")</f>
        <v>-</v>
      </c>
      <c r="GR61" s="9" t="str">
        <f>if('raw 1'!GP60&lt;&gt;"x",if('raw 1'!GP60="OK",'raw 1'!NP60,'raw 1'!GP60),"")</f>
        <v>-</v>
      </c>
      <c r="GS61" s="9" t="str">
        <f>if('raw 1'!GQ60&lt;&gt;"x",if('raw 1'!GQ60="OK",'raw 1'!NQ60,'raw 1'!GQ60),"")</f>
        <v>-</v>
      </c>
      <c r="GT61" s="9" t="str">
        <f>if('raw 1'!GR60&lt;&gt;"x",if('raw 1'!GR60="OK",'raw 1'!NR60,'raw 1'!GR60),"")</f>
        <v>-</v>
      </c>
      <c r="GU61" s="9" t="str">
        <f>if('raw 1'!GS60&lt;&gt;"x",if('raw 1'!GS60="OK",'raw 1'!NS60,'raw 1'!GS60),"")</f>
        <v/>
      </c>
    </row>
    <row r="62">
      <c r="A62" s="5"/>
      <c r="B62" s="5"/>
      <c r="C62" s="5">
        <f>if(B62="d","diskv. iz ciklusa",if(B62="d1","diskv. iz kruga",if($E62="ODOBREN",(if(countif(H:H,"="&amp;H62)=1,countif(H:H,"&gt;"&amp;H62)+1,concatenate(countif(H:H,"&gt;"&amp;H62)+1," - ",countif(H:H,"&gt;="&amp;H62)))),empty)))</f>
        <v>60</v>
      </c>
      <c r="D62" s="6" t="str">
        <f>'raw 1'!B61</f>
        <v>AleksaSubaranovic</v>
      </c>
      <c r="E62" s="6" t="str">
        <f>'raw 1'!F61</f>
        <v>ODOBREN</v>
      </c>
      <c r="F62" s="6" t="str">
        <f>if($E62="ODOBREN",'raw 1'!C61,"")</f>
        <v>Aleksa</v>
      </c>
      <c r="G62" s="6" t="str">
        <f>if($E62="ODOBREN",'raw 1'!D61,"")</f>
        <v>Šubaranović</v>
      </c>
      <c r="H62" s="7">
        <f>if($E62="ODOBREN",I62,empty)</f>
        <v>105</v>
      </c>
      <c r="I62" s="7">
        <f>if(B62&lt;&gt;"d",IF(M62 = "A", SUM(R62:T62), SUM(O62:Q62)),empty)</f>
        <v>105</v>
      </c>
      <c r="J62" s="6" t="str">
        <f>if($E62="ODOBREN",'raw 1'!G61,"")</f>
        <v>Stari grad</v>
      </c>
      <c r="K62" s="6" t="str">
        <f>if($E62="ODOBREN",'raw 1'!H61,"")</f>
        <v>Elektrotehnička škola Nikola Tesla</v>
      </c>
      <c r="L62" s="6" t="str">
        <f>if($E62="ODOBREN",'raw 1'!I61,"")</f>
        <v>IV</v>
      </c>
      <c r="M62" s="6" t="str">
        <f>if($E62="ODOBREN",'raw 1'!J61,"")</f>
        <v>B</v>
      </c>
      <c r="N62" s="6" t="str">
        <f>if($E62="ODOBREN",'raw 1'!K62,"")</f>
        <v>Goran Lučić</v>
      </c>
      <c r="O62" s="8">
        <f>'raw 1'!M61</f>
        <v>80</v>
      </c>
      <c r="P62" s="9">
        <f>'raw 1'!N61</f>
        <v>25</v>
      </c>
      <c r="Q62" s="9" t="str">
        <f>'raw 1'!O61</f>
        <v>-</v>
      </c>
      <c r="R62" s="9" t="str">
        <f>'raw 1'!P61</f>
        <v>-</v>
      </c>
      <c r="S62" s="9" t="str">
        <f>'raw 1'!Q61</f>
        <v>-</v>
      </c>
      <c r="T62" s="9" t="str">
        <f>'raw 1'!R61</f>
        <v>-</v>
      </c>
      <c r="U62" s="9" t="str">
        <f>if('raw 1'!S61&lt;&gt;"x",if('raw 1'!S61="OK",'raw 1'!GS61,'raw 1'!S61),"")</f>
        <v/>
      </c>
      <c r="V62" s="9" t="str">
        <f>if('raw 1'!T61&lt;&gt;"x",if('raw 1'!T61="OK",'raw 1'!GT61,'raw 1'!T61),"")</f>
        <v/>
      </c>
      <c r="W62" s="9">
        <f>if('raw 1'!U61&lt;&gt;"x",if('raw 1'!U61="OK",'raw 1'!GU61,'raw 1'!U61),"")</f>
        <v>1</v>
      </c>
      <c r="X62" s="9">
        <f>if('raw 1'!V61&lt;&gt;"x",if('raw 1'!V61="OK",'raw 1'!GV61,'raw 1'!V61),"")</f>
        <v>1</v>
      </c>
      <c r="Y62" s="9">
        <f>if('raw 1'!W61&lt;&gt;"x",if('raw 1'!W61="OK",'raw 1'!GW61,'raw 1'!W61),"")</f>
        <v>1</v>
      </c>
      <c r="Z62" s="9">
        <f>if('raw 1'!X61&lt;&gt;"x",if('raw 1'!X61="OK",'raw 1'!GX61,'raw 1'!X61),"")</f>
        <v>1</v>
      </c>
      <c r="AA62" s="9">
        <f>if('raw 1'!Y61&lt;&gt;"x",if('raw 1'!Y61="OK",'raw 1'!GY61,'raw 1'!Y61),"")</f>
        <v>1</v>
      </c>
      <c r="AB62" s="9">
        <f>if('raw 1'!Z61&lt;&gt;"x",if('raw 1'!Z61="OK",'raw 1'!GZ61,'raw 1'!Z61),"")</f>
        <v>1</v>
      </c>
      <c r="AC62" s="9">
        <f>if('raw 1'!AA61&lt;&gt;"x",if('raw 1'!AA61="OK",'raw 1'!HA61,'raw 1'!AA61),"")</f>
        <v>1</v>
      </c>
      <c r="AD62" s="9">
        <f>if('raw 1'!AB61&lt;&gt;"x",if('raw 1'!AB61="OK",'raw 1'!HB61,'raw 1'!AB61),"")</f>
        <v>1</v>
      </c>
      <c r="AE62" s="9">
        <f>if('raw 1'!AC61&lt;&gt;"x",if('raw 1'!AC61="OK",'raw 1'!HC61,'raw 1'!AC61),"")</f>
        <v>1</v>
      </c>
      <c r="AF62" s="9">
        <f>if('raw 1'!AD61&lt;&gt;"x",if('raw 1'!AD61="OK",'raw 1'!HD61,'raw 1'!AD61),"")</f>
        <v>1</v>
      </c>
      <c r="AG62" s="9">
        <f>if('raw 1'!AE61&lt;&gt;"x",if('raw 1'!AE61="OK",'raw 1'!HE61,'raw 1'!AE61),"")</f>
        <v>1</v>
      </c>
      <c r="AH62" s="9">
        <f>if('raw 1'!AF61&lt;&gt;"x",if('raw 1'!AF61="OK",'raw 1'!HF61,'raw 1'!AF61),"")</f>
        <v>1</v>
      </c>
      <c r="AI62" s="9">
        <f>if('raw 1'!AG61&lt;&gt;"x",if('raw 1'!AG61="OK",'raw 1'!HG61,'raw 1'!AG61),"")</f>
        <v>1</v>
      </c>
      <c r="AJ62" s="9">
        <f>if('raw 1'!AH61&lt;&gt;"x",if('raw 1'!AH61="OK",'raw 1'!HH61,'raw 1'!AH61),"")</f>
        <v>1</v>
      </c>
      <c r="AK62" s="9">
        <f>if('raw 1'!AI61&lt;&gt;"x",if('raw 1'!AI61="OK",'raw 1'!HI61,'raw 1'!AI61),"")</f>
        <v>1</v>
      </c>
      <c r="AL62" s="9">
        <f>if('raw 1'!AJ61&lt;&gt;"x",if('raw 1'!AJ61="OK",'raw 1'!HJ61,'raw 1'!AJ61),"")</f>
        <v>1</v>
      </c>
      <c r="AM62" s="9">
        <f>if('raw 1'!AK61&lt;&gt;"x",if('raw 1'!AK61="OK",'raw 1'!HK61,'raw 1'!AK61),"")</f>
        <v>1</v>
      </c>
      <c r="AN62" s="9">
        <f>if('raw 1'!AL61&lt;&gt;"x",if('raw 1'!AL61="OK",'raw 1'!HL61,'raw 1'!AL61),"")</f>
        <v>1</v>
      </c>
      <c r="AO62" s="9">
        <f>if('raw 1'!AM61&lt;&gt;"x",if('raw 1'!AM61="OK",'raw 1'!HM61,'raw 1'!AM61),"")</f>
        <v>1</v>
      </c>
      <c r="AP62" s="9">
        <f>if('raw 1'!AN61&lt;&gt;"x",if('raw 1'!AN61="OK",'raw 1'!HN61,'raw 1'!AN61),"")</f>
        <v>1</v>
      </c>
      <c r="AQ62" s="9">
        <f>if('raw 1'!AO61&lt;&gt;"x",if('raw 1'!AO61="OK",'raw 1'!HO61,'raw 1'!AO61),"")</f>
        <v>1</v>
      </c>
      <c r="AR62" s="9">
        <f>if('raw 1'!AP61&lt;&gt;"x",if('raw 1'!AP61="OK",'raw 1'!HP61,'raw 1'!AP61),"")</f>
        <v>1</v>
      </c>
      <c r="AS62" s="9">
        <f>if('raw 1'!AQ61&lt;&gt;"x",if('raw 1'!AQ61="OK",'raw 1'!HQ61,'raw 1'!AQ61),"")</f>
        <v>1</v>
      </c>
      <c r="AT62" s="9">
        <f>if('raw 1'!AR61&lt;&gt;"x",if('raw 1'!AR61="OK",'raw 1'!HR61,'raw 1'!AR61),"")</f>
        <v>1</v>
      </c>
      <c r="AU62" s="9">
        <f>if('raw 1'!AS61&lt;&gt;"x",if('raw 1'!AS61="OK",'raw 1'!HS61,'raw 1'!AS61),"")</f>
        <v>1</v>
      </c>
      <c r="AV62" s="9">
        <f>if('raw 1'!AT61&lt;&gt;"x",if('raw 1'!AT61="OK",'raw 1'!HT61,'raw 1'!AT61),"")</f>
        <v>1</v>
      </c>
      <c r="AW62" s="9">
        <f>if('raw 1'!AU61&lt;&gt;"x",if('raw 1'!AU61="OK",'raw 1'!HU61,'raw 1'!AU61),"")</f>
        <v>1</v>
      </c>
      <c r="AX62" s="9">
        <f>if('raw 1'!AV61&lt;&gt;"x",if('raw 1'!AV61="OK",'raw 1'!HV61,'raw 1'!AV61),"")</f>
        <v>1</v>
      </c>
      <c r="AY62" s="9">
        <f>if('raw 1'!AW61&lt;&gt;"x",if('raw 1'!AW61="OK",'raw 1'!HW61,'raw 1'!AW61),"")</f>
        <v>1</v>
      </c>
      <c r="AZ62" s="9">
        <f>if('raw 1'!AX61&lt;&gt;"x",if('raw 1'!AX61="OK",'raw 1'!HX61,'raw 1'!AX61),"")</f>
        <v>1</v>
      </c>
      <c r="BA62" s="9">
        <f>if('raw 1'!AY61&lt;&gt;"x",if('raw 1'!AY61="OK",'raw 1'!HY61,'raw 1'!AY61),"")</f>
        <v>1</v>
      </c>
      <c r="BB62" s="9">
        <f>if('raw 1'!AZ61&lt;&gt;"x",if('raw 1'!AZ61="OK",'raw 1'!HZ61,'raw 1'!AZ61),"")</f>
        <v>1</v>
      </c>
      <c r="BC62" s="9">
        <f>if('raw 1'!BA61&lt;&gt;"x",if('raw 1'!BA61="OK",'raw 1'!IA61,'raw 1'!BA61),"")</f>
        <v>1</v>
      </c>
      <c r="BD62" s="9">
        <f>if('raw 1'!BB61&lt;&gt;"x",if('raw 1'!BB61="OK",'raw 1'!IB61,'raw 1'!BB61),"")</f>
        <v>1</v>
      </c>
      <c r="BE62" s="9">
        <f>if('raw 1'!BC61&lt;&gt;"x",if('raw 1'!BC61="OK",'raw 1'!IC61,'raw 1'!BC61),"")</f>
        <v>1</v>
      </c>
      <c r="BF62" s="9">
        <f>if('raw 1'!BD61&lt;&gt;"x",if('raw 1'!BD61="OK",'raw 1'!ID61,'raw 1'!BD61),"")</f>
        <v>1</v>
      </c>
      <c r="BG62" s="9">
        <f>if('raw 1'!BE61&lt;&gt;"x",if('raw 1'!BE61="OK",'raw 1'!IE61,'raw 1'!BE61),"")</f>
        <v>1</v>
      </c>
      <c r="BH62" s="9">
        <f>if('raw 1'!BF61&lt;&gt;"x",if('raw 1'!BF61="OK",'raw 1'!IF61,'raw 1'!BF61),"")</f>
        <v>1</v>
      </c>
      <c r="BI62" s="9">
        <f>if('raw 1'!BG61&lt;&gt;"x",if('raw 1'!BG61="OK",'raw 1'!IG61,'raw 1'!BG61),"")</f>
        <v>1</v>
      </c>
      <c r="BJ62" s="9">
        <f>if('raw 1'!BH61&lt;&gt;"x",if('raw 1'!BH61="OK",'raw 1'!IH61,'raw 1'!BH61),"")</f>
        <v>1</v>
      </c>
      <c r="BK62" s="9">
        <f>if('raw 1'!BI61&lt;&gt;"x",if('raw 1'!BI61="OK",'raw 1'!II61,'raw 1'!BI61),"")</f>
        <v>1</v>
      </c>
      <c r="BL62" s="9" t="str">
        <f>if('raw 1'!BJ61&lt;&gt;"x",if('raw 1'!BJ61="OK",'raw 1'!IJ61,'raw 1'!BJ61),"")</f>
        <v>WA</v>
      </c>
      <c r="BM62" s="9" t="str">
        <f>if('raw 1'!BK61&lt;&gt;"x",if('raw 1'!BK61="OK",'raw 1'!IK61,'raw 1'!BK61),"")</f>
        <v/>
      </c>
      <c r="BN62" s="9">
        <f>if('raw 1'!BL61&lt;&gt;"x",if('raw 1'!BL61="OK",'raw 1'!IL61,'raw 1'!BL61),"")</f>
        <v>1</v>
      </c>
      <c r="BO62" s="9">
        <f>if('raw 1'!BM61&lt;&gt;"x",if('raw 1'!BM61="OK",'raw 1'!IM61,'raw 1'!BM61),"")</f>
        <v>1</v>
      </c>
      <c r="BP62" s="9">
        <f>if('raw 1'!BN61&lt;&gt;"x",if('raw 1'!BN61="OK",'raw 1'!IN61,'raw 1'!BN61),"")</f>
        <v>1</v>
      </c>
      <c r="BQ62" s="9">
        <f>if('raw 1'!BO61&lt;&gt;"x",if('raw 1'!BO61="OK",'raw 1'!IO61,'raw 1'!BO61),"")</f>
        <v>1</v>
      </c>
      <c r="BR62" s="9">
        <f>if('raw 1'!BP61&lt;&gt;"x",if('raw 1'!BP61="OK",'raw 1'!IP61,'raw 1'!BP61),"")</f>
        <v>1</v>
      </c>
      <c r="BS62" s="9">
        <f>if('raw 1'!BQ61&lt;&gt;"x",if('raw 1'!BQ61="OK",'raw 1'!IQ61,'raw 1'!BQ61),"")</f>
        <v>1</v>
      </c>
      <c r="BT62" s="9">
        <f>if('raw 1'!BR61&lt;&gt;"x",if('raw 1'!BR61="OK",'raw 1'!IR61,'raw 1'!BR61),"")</f>
        <v>1</v>
      </c>
      <c r="BU62" s="9">
        <f>if('raw 1'!BS61&lt;&gt;"x",if('raw 1'!BS61="OK",'raw 1'!IS61,'raw 1'!BS61),"")</f>
        <v>1</v>
      </c>
      <c r="BV62" s="9">
        <f>if('raw 1'!BT61&lt;&gt;"x",if('raw 1'!BT61="OK",'raw 1'!IT61,'raw 1'!BT61),"")</f>
        <v>1</v>
      </c>
      <c r="BW62" s="9">
        <f>if('raw 1'!BU61&lt;&gt;"x",if('raw 1'!BU61="OK",'raw 1'!IU61,'raw 1'!BU61),"")</f>
        <v>1</v>
      </c>
      <c r="BX62" s="9">
        <f>if('raw 1'!BV61&lt;&gt;"x",if('raw 1'!BV61="OK",'raw 1'!IV61,'raw 1'!BV61),"")</f>
        <v>1</v>
      </c>
      <c r="BY62" s="9">
        <f>if('raw 1'!BW61&lt;&gt;"x",if('raw 1'!BW61="OK",'raw 1'!IW61,'raw 1'!BW61),"")</f>
        <v>1</v>
      </c>
      <c r="BZ62" s="9">
        <f>if('raw 1'!BX61&lt;&gt;"x",if('raw 1'!BX61="OK",'raw 1'!IX61,'raw 1'!BX61),"")</f>
        <v>1</v>
      </c>
      <c r="CA62" s="9">
        <f>if('raw 1'!BY61&lt;&gt;"x",if('raw 1'!BY61="OK",'raw 1'!IY61,'raw 1'!BY61),"")</f>
        <v>1</v>
      </c>
      <c r="CB62" s="9" t="str">
        <f>if('raw 1'!BZ61&lt;&gt;"x",if('raw 1'!BZ61="OK",'raw 1'!IZ61,'raw 1'!BZ61),"")</f>
        <v>TLE</v>
      </c>
      <c r="CC62" s="9" t="str">
        <f>if('raw 1'!CA61&lt;&gt;"x",if('raw 1'!CA61="OK",'raw 1'!JA61,'raw 1'!CA61),"")</f>
        <v>TLE</v>
      </c>
      <c r="CD62" s="9" t="str">
        <f>if('raw 1'!CB61&lt;&gt;"x",if('raw 1'!CB61="OK",'raw 1'!JB61,'raw 1'!CB61),"")</f>
        <v>TLE</v>
      </c>
      <c r="CE62" s="9" t="str">
        <f>if('raw 1'!CC61&lt;&gt;"x",if('raw 1'!CC61="OK",'raw 1'!JC61,'raw 1'!CC61),"")</f>
        <v>TLE</v>
      </c>
      <c r="CF62" s="9" t="str">
        <f>if('raw 1'!CD61&lt;&gt;"x",if('raw 1'!CD61="OK",'raw 1'!JD61,'raw 1'!CD61),"")</f>
        <v>TLE</v>
      </c>
      <c r="CG62" s="9" t="str">
        <f>if('raw 1'!CE61&lt;&gt;"x",if('raw 1'!CE61="OK",'raw 1'!JE61,'raw 1'!CE61),"")</f>
        <v>TLE</v>
      </c>
      <c r="CH62" s="9" t="str">
        <f>if('raw 1'!CF61&lt;&gt;"x",if('raw 1'!CF61="OK",'raw 1'!JF61,'raw 1'!CF61),"")</f>
        <v>TLE</v>
      </c>
      <c r="CI62" s="9" t="str">
        <f>if('raw 1'!CG61&lt;&gt;"x",if('raw 1'!CG61="OK",'raw 1'!JG61,'raw 1'!CG61),"")</f>
        <v>TLE</v>
      </c>
      <c r="CJ62" s="9" t="str">
        <f>if('raw 1'!CH61&lt;&gt;"x",if('raw 1'!CH61="OK",'raw 1'!JH61,'raw 1'!CH61),"")</f>
        <v>TLE</v>
      </c>
      <c r="CK62" s="9" t="str">
        <f>if('raw 1'!CI61&lt;&gt;"x",if('raw 1'!CI61="OK",'raw 1'!JI61,'raw 1'!CI61),"")</f>
        <v>TLE</v>
      </c>
      <c r="CL62" s="9" t="str">
        <f>if('raw 1'!CJ61&lt;&gt;"x",if('raw 1'!CJ61="OK",'raw 1'!JJ61,'raw 1'!CJ61),"")</f>
        <v>TLE</v>
      </c>
      <c r="CM62" s="9" t="str">
        <f>if('raw 1'!CK61&lt;&gt;"x",if('raw 1'!CK61="OK",'raw 1'!JK61,'raw 1'!CK61),"")</f>
        <v>TLE</v>
      </c>
      <c r="CN62" s="9" t="str">
        <f>if('raw 1'!CL61&lt;&gt;"x",if('raw 1'!CL61="OK",'raw 1'!JL61,'raw 1'!CL61),"")</f>
        <v>TLE</v>
      </c>
      <c r="CO62" s="9" t="str">
        <f>if('raw 1'!CM61&lt;&gt;"x",if('raw 1'!CM61="OK",'raw 1'!JM61,'raw 1'!CM61),"")</f>
        <v>TLE</v>
      </c>
      <c r="CP62" s="9" t="str">
        <f>if('raw 1'!CN61&lt;&gt;"x",if('raw 1'!CN61="OK",'raw 1'!JN61,'raw 1'!CN61),"")</f>
        <v>TLE</v>
      </c>
      <c r="CQ62" s="9" t="str">
        <f>if('raw 1'!CO61&lt;&gt;"x",if('raw 1'!CO61="OK",'raw 1'!JO61,'raw 1'!CO61),"")</f>
        <v>TLE</v>
      </c>
      <c r="CR62" s="9" t="str">
        <f>if('raw 1'!CP61&lt;&gt;"x",if('raw 1'!CP61="OK",'raw 1'!JP61,'raw 1'!CP61),"")</f>
        <v>TLE</v>
      </c>
      <c r="CS62" s="9">
        <f>if('raw 1'!CQ61&lt;&gt;"x",if('raw 1'!CQ61="OK",'raw 1'!JQ61,'raw 1'!CQ61),"")</f>
        <v>1</v>
      </c>
      <c r="CT62" s="9" t="str">
        <f>if('raw 1'!CR61&lt;&gt;"x",if('raw 1'!CR61="OK",'raw 1'!JR61,'raw 1'!CR61),"")</f>
        <v>TLE</v>
      </c>
      <c r="CU62" s="9" t="str">
        <f>if('raw 1'!CS61&lt;&gt;"x",if('raw 1'!CS61="OK",'raw 1'!JS61,'raw 1'!CS61),"")</f>
        <v/>
      </c>
      <c r="CV62" s="9" t="str">
        <f>if('raw 1'!CT61&lt;&gt;"x",if('raw 1'!CT61="OK",'raw 1'!JT61,'raw 1'!CT61),"")</f>
        <v>-</v>
      </c>
      <c r="CW62" s="9" t="str">
        <f>if('raw 1'!CU61&lt;&gt;"x",if('raw 1'!CU61="OK",'raw 1'!JU61,'raw 1'!CU61),"")</f>
        <v>-</v>
      </c>
      <c r="CX62" s="9" t="str">
        <f>if('raw 1'!CV61&lt;&gt;"x",if('raw 1'!CV61="OK",'raw 1'!JV61,'raw 1'!CV61),"")</f>
        <v>-</v>
      </c>
      <c r="CY62" s="9" t="str">
        <f>if('raw 1'!CW61&lt;&gt;"x",if('raw 1'!CW61="OK",'raw 1'!JW61,'raw 1'!CW61),"")</f>
        <v>-</v>
      </c>
      <c r="CZ62" s="9" t="str">
        <f>if('raw 1'!CX61&lt;&gt;"x",if('raw 1'!CX61="OK",'raw 1'!JX61,'raw 1'!CX61),"")</f>
        <v>-</v>
      </c>
      <c r="DA62" s="9" t="str">
        <f>if('raw 1'!CY61&lt;&gt;"x",if('raw 1'!CY61="OK",'raw 1'!JY61,'raw 1'!CY61),"")</f>
        <v>-</v>
      </c>
      <c r="DB62" s="9" t="str">
        <f>if('raw 1'!CZ61&lt;&gt;"x",if('raw 1'!CZ61="OK",'raw 1'!JZ61,'raw 1'!CZ61),"")</f>
        <v>-</v>
      </c>
      <c r="DC62" s="9" t="str">
        <f>if('raw 1'!DA61&lt;&gt;"x",if('raw 1'!DA61="OK",'raw 1'!KA61,'raw 1'!DA61),"")</f>
        <v>-</v>
      </c>
      <c r="DD62" s="9" t="str">
        <f>if('raw 1'!DB61&lt;&gt;"x",if('raw 1'!DB61="OK",'raw 1'!KB61,'raw 1'!DB61),"")</f>
        <v>-</v>
      </c>
      <c r="DE62" s="9" t="str">
        <f>if('raw 1'!DC61&lt;&gt;"x",if('raw 1'!DC61="OK",'raw 1'!KC61,'raw 1'!DC61),"")</f>
        <v>-</v>
      </c>
      <c r="DF62" s="9" t="str">
        <f>if('raw 1'!DD61&lt;&gt;"x",if('raw 1'!DD61="OK",'raw 1'!KD61,'raw 1'!DD61),"")</f>
        <v>-</v>
      </c>
      <c r="DG62" s="9" t="str">
        <f>if('raw 1'!DE61&lt;&gt;"x",if('raw 1'!DE61="OK",'raw 1'!KE61,'raw 1'!DE61),"")</f>
        <v>-</v>
      </c>
      <c r="DH62" s="9" t="str">
        <f>if('raw 1'!DF61&lt;&gt;"x",if('raw 1'!DF61="OK",'raw 1'!KF61,'raw 1'!DF61),"")</f>
        <v>-</v>
      </c>
      <c r="DI62" s="9" t="str">
        <f>if('raw 1'!DG61&lt;&gt;"x",if('raw 1'!DG61="OK",'raw 1'!KG61,'raw 1'!DG61),"")</f>
        <v>-</v>
      </c>
      <c r="DJ62" s="9" t="str">
        <f>if('raw 1'!DH61&lt;&gt;"x",if('raw 1'!DH61="OK",'raw 1'!KH61,'raw 1'!DH61),"")</f>
        <v>-</v>
      </c>
      <c r="DK62" s="9" t="str">
        <f>if('raw 1'!DI61&lt;&gt;"x",if('raw 1'!DI61="OK",'raw 1'!KI61,'raw 1'!DI61),"")</f>
        <v>-</v>
      </c>
      <c r="DL62" s="9" t="str">
        <f>if('raw 1'!DJ61&lt;&gt;"x",if('raw 1'!DJ61="OK",'raw 1'!KJ61,'raw 1'!DJ61),"")</f>
        <v>-</v>
      </c>
      <c r="DM62" s="9" t="str">
        <f>if('raw 1'!DK61&lt;&gt;"x",if('raw 1'!DK61="OK",'raw 1'!KK61,'raw 1'!DK61),"")</f>
        <v>-</v>
      </c>
      <c r="DN62" s="9" t="str">
        <f>if('raw 1'!DL61&lt;&gt;"x",if('raw 1'!DL61="OK",'raw 1'!KL61,'raw 1'!DL61),"")</f>
        <v>-</v>
      </c>
      <c r="DO62" s="9" t="str">
        <f>if('raw 1'!DM61&lt;&gt;"x",if('raw 1'!DM61="OK",'raw 1'!KM61,'raw 1'!DM61),"")</f>
        <v>-</v>
      </c>
      <c r="DP62" s="9" t="str">
        <f>if('raw 1'!DN61&lt;&gt;"x",if('raw 1'!DN61="OK",'raw 1'!KN61,'raw 1'!DN61),"")</f>
        <v>-</v>
      </c>
      <c r="DQ62" s="9" t="str">
        <f>if('raw 1'!DO61&lt;&gt;"x",if('raw 1'!DO61="OK",'raw 1'!KO61,'raw 1'!DO61),"")</f>
        <v>-</v>
      </c>
      <c r="DR62" s="9" t="str">
        <f>if('raw 1'!DP61&lt;&gt;"x",if('raw 1'!DP61="OK",'raw 1'!KP61,'raw 1'!DP61),"")</f>
        <v>-</v>
      </c>
      <c r="DS62" s="9" t="str">
        <f>if('raw 1'!DQ61&lt;&gt;"x",if('raw 1'!DQ61="OK",'raw 1'!KQ61,'raw 1'!DQ61),"")</f>
        <v>-</v>
      </c>
      <c r="DT62" s="9" t="str">
        <f>if('raw 1'!DR61&lt;&gt;"x",if('raw 1'!DR61="OK",'raw 1'!KR61,'raw 1'!DR61),"")</f>
        <v>-</v>
      </c>
      <c r="DU62" s="9" t="str">
        <f>if('raw 1'!DS61&lt;&gt;"x",if('raw 1'!DS61="OK",'raw 1'!KS61,'raw 1'!DS61),"")</f>
        <v>-</v>
      </c>
      <c r="DV62" s="9" t="str">
        <f>if('raw 1'!DT61&lt;&gt;"x",if('raw 1'!DT61="OK",'raw 1'!KT61,'raw 1'!DT61),"")</f>
        <v>-</v>
      </c>
      <c r="DW62" s="9" t="str">
        <f>if('raw 1'!DU61&lt;&gt;"x",if('raw 1'!DU61="OK",'raw 1'!KU61,'raw 1'!DU61),"")</f>
        <v>-</v>
      </c>
      <c r="DX62" s="9" t="str">
        <f>if('raw 1'!DV61&lt;&gt;"x",if('raw 1'!DV61="OK",'raw 1'!KV61,'raw 1'!DV61),"")</f>
        <v>-</v>
      </c>
      <c r="DY62" s="9" t="str">
        <f>if('raw 1'!DW61&lt;&gt;"x",if('raw 1'!DW61="OK",'raw 1'!KW61,'raw 1'!DW61),"")</f>
        <v>-</v>
      </c>
      <c r="DZ62" s="9" t="str">
        <f>if('raw 1'!DX61&lt;&gt;"x",if('raw 1'!DX61="OK",'raw 1'!KX61,'raw 1'!DX61),"")</f>
        <v>-</v>
      </c>
      <c r="EA62" s="9" t="str">
        <f>if('raw 1'!DY61&lt;&gt;"x",if('raw 1'!DY61="OK",'raw 1'!KY61,'raw 1'!DY61),"")</f>
        <v>-</v>
      </c>
      <c r="EB62" s="9" t="str">
        <f>if('raw 1'!DZ61&lt;&gt;"x",if('raw 1'!DZ61="OK",'raw 1'!KZ61,'raw 1'!DZ61),"")</f>
        <v/>
      </c>
      <c r="EC62" s="9" t="str">
        <f>if('raw 1'!EA61&lt;&gt;"x",if('raw 1'!EA61="OK",'raw 1'!LA61,'raw 1'!EA61),"")</f>
        <v>-</v>
      </c>
      <c r="ED62" s="9" t="str">
        <f>if('raw 1'!EB61&lt;&gt;"x",if('raw 1'!EB61="OK",'raw 1'!LB61,'raw 1'!EB61),"")</f>
        <v>-</v>
      </c>
      <c r="EE62" s="9" t="str">
        <f>if('raw 1'!EC61&lt;&gt;"x",if('raw 1'!EC61="OK",'raw 1'!LC61,'raw 1'!EC61),"")</f>
        <v>-</v>
      </c>
      <c r="EF62" s="9" t="str">
        <f>if('raw 1'!ED61&lt;&gt;"x",if('raw 1'!ED61="OK",'raw 1'!LD61,'raw 1'!ED61),"")</f>
        <v>-</v>
      </c>
      <c r="EG62" s="9" t="str">
        <f>if('raw 1'!EE61&lt;&gt;"x",if('raw 1'!EE61="OK",'raw 1'!LE61,'raw 1'!EE61),"")</f>
        <v>-</v>
      </c>
      <c r="EH62" s="9" t="str">
        <f>if('raw 1'!EF61&lt;&gt;"x",if('raw 1'!EF61="OK",'raw 1'!LF61,'raw 1'!EF61),"")</f>
        <v>-</v>
      </c>
      <c r="EI62" s="9" t="str">
        <f>if('raw 1'!EG61&lt;&gt;"x",if('raw 1'!EG61="OK",'raw 1'!LG61,'raw 1'!EG61),"")</f>
        <v>-</v>
      </c>
      <c r="EJ62" s="9" t="str">
        <f>if('raw 1'!EH61&lt;&gt;"x",if('raw 1'!EH61="OK",'raw 1'!LH61,'raw 1'!EH61),"")</f>
        <v>-</v>
      </c>
      <c r="EK62" s="9" t="str">
        <f>if('raw 1'!EI61&lt;&gt;"x",if('raw 1'!EI61="OK",'raw 1'!LI61,'raw 1'!EI61),"")</f>
        <v>-</v>
      </c>
      <c r="EL62" s="9" t="str">
        <f>if('raw 1'!EJ61&lt;&gt;"x",if('raw 1'!EJ61="OK",'raw 1'!LJ61,'raw 1'!EJ61),"")</f>
        <v>-</v>
      </c>
      <c r="EM62" s="9" t="str">
        <f>if('raw 1'!EK61&lt;&gt;"x",if('raw 1'!EK61="OK",'raw 1'!LK61,'raw 1'!EK61),"")</f>
        <v>-</v>
      </c>
      <c r="EN62" s="9" t="str">
        <f>if('raw 1'!EL61&lt;&gt;"x",if('raw 1'!EL61="OK",'raw 1'!LL61,'raw 1'!EL61),"")</f>
        <v>-</v>
      </c>
      <c r="EO62" s="9" t="str">
        <f>if('raw 1'!EM61&lt;&gt;"x",if('raw 1'!EM61="OK",'raw 1'!LM61,'raw 1'!EM61),"")</f>
        <v>-</v>
      </c>
      <c r="EP62" s="9" t="str">
        <f>if('raw 1'!EN61&lt;&gt;"x",if('raw 1'!EN61="OK",'raw 1'!LN61,'raw 1'!EN61),"")</f>
        <v>-</v>
      </c>
      <c r="EQ62" s="9" t="str">
        <f>if('raw 1'!EO61&lt;&gt;"x",if('raw 1'!EO61="OK",'raw 1'!LO61,'raw 1'!EO61),"")</f>
        <v>-</v>
      </c>
      <c r="ER62" s="9" t="str">
        <f>if('raw 1'!EP61&lt;&gt;"x",if('raw 1'!EP61="OK",'raw 1'!LP61,'raw 1'!EP61),"")</f>
        <v>-</v>
      </c>
      <c r="ES62" s="9" t="str">
        <f>if('raw 1'!EQ61&lt;&gt;"x",if('raw 1'!EQ61="OK",'raw 1'!LQ61,'raw 1'!EQ61),"")</f>
        <v/>
      </c>
      <c r="ET62" s="9" t="str">
        <f>if('raw 1'!ER61&lt;&gt;"x",if('raw 1'!ER61="OK",'raw 1'!LR61,'raw 1'!ER61),"")</f>
        <v>-</v>
      </c>
      <c r="EU62" s="9" t="str">
        <f>if('raw 1'!ES61&lt;&gt;"x",if('raw 1'!ES61="OK",'raw 1'!LS61,'raw 1'!ES61),"")</f>
        <v>-</v>
      </c>
      <c r="EV62" s="9" t="str">
        <f>if('raw 1'!ET61&lt;&gt;"x",if('raw 1'!ET61="OK",'raw 1'!LT61,'raw 1'!ET61),"")</f>
        <v>-</v>
      </c>
      <c r="EW62" s="9" t="str">
        <f>if('raw 1'!EU61&lt;&gt;"x",if('raw 1'!EU61="OK",'raw 1'!LU61,'raw 1'!EU61),"")</f>
        <v>-</v>
      </c>
      <c r="EX62" s="9" t="str">
        <f>if('raw 1'!EV61&lt;&gt;"x",if('raw 1'!EV61="OK",'raw 1'!LV61,'raw 1'!EV61),"")</f>
        <v>-</v>
      </c>
      <c r="EY62" s="9" t="str">
        <f>if('raw 1'!EW61&lt;&gt;"x",if('raw 1'!EW61="OK",'raw 1'!LW61,'raw 1'!EW61),"")</f>
        <v>-</v>
      </c>
      <c r="EZ62" s="9" t="str">
        <f>if('raw 1'!EX61&lt;&gt;"x",if('raw 1'!EX61="OK",'raw 1'!LX61,'raw 1'!EX61),"")</f>
        <v>-</v>
      </c>
      <c r="FA62" s="9" t="str">
        <f>if('raw 1'!EY61&lt;&gt;"x",if('raw 1'!EY61="OK",'raw 1'!LY61,'raw 1'!EY61),"")</f>
        <v>-</v>
      </c>
      <c r="FB62" s="9" t="str">
        <f>if('raw 1'!EZ61&lt;&gt;"x",if('raw 1'!EZ61="OK",'raw 1'!LZ61,'raw 1'!EZ61),"")</f>
        <v>-</v>
      </c>
      <c r="FC62" s="9" t="str">
        <f>if('raw 1'!FA61&lt;&gt;"x",if('raw 1'!FA61="OK",'raw 1'!MA61,'raw 1'!FA61),"")</f>
        <v>-</v>
      </c>
      <c r="FD62" s="9" t="str">
        <f>if('raw 1'!FB61&lt;&gt;"x",if('raw 1'!FB61="OK",'raw 1'!MB61,'raw 1'!FB61),"")</f>
        <v>-</v>
      </c>
      <c r="FE62" s="9" t="str">
        <f>if('raw 1'!FC61&lt;&gt;"x",if('raw 1'!FC61="OK",'raw 1'!MC61,'raw 1'!FC61),"")</f>
        <v>-</v>
      </c>
      <c r="FF62" s="9" t="str">
        <f>if('raw 1'!FD61&lt;&gt;"x",if('raw 1'!FD61="OK",'raw 1'!MD61,'raw 1'!FD61),"")</f>
        <v>-</v>
      </c>
      <c r="FG62" s="9" t="str">
        <f>if('raw 1'!FE61&lt;&gt;"x",if('raw 1'!FE61="OK",'raw 1'!ME61,'raw 1'!FE61),"")</f>
        <v>-</v>
      </c>
      <c r="FH62" s="9" t="str">
        <f>if('raw 1'!FF61&lt;&gt;"x",if('raw 1'!FF61="OK",'raw 1'!MF61,'raw 1'!FF61),"")</f>
        <v>-</v>
      </c>
      <c r="FI62" s="9" t="str">
        <f>if('raw 1'!FG61&lt;&gt;"x",if('raw 1'!FG61="OK",'raw 1'!MG61,'raw 1'!FG61),"")</f>
        <v>-</v>
      </c>
      <c r="FJ62" s="9" t="str">
        <f>if('raw 1'!FH61&lt;&gt;"x",if('raw 1'!FH61="OK",'raw 1'!MH61,'raw 1'!FH61),"")</f>
        <v>-</v>
      </c>
      <c r="FK62" s="9" t="str">
        <f>if('raw 1'!FI61&lt;&gt;"x",if('raw 1'!FI61="OK",'raw 1'!MI61,'raw 1'!FI61),"")</f>
        <v>-</v>
      </c>
      <c r="FL62" s="9" t="str">
        <f>if('raw 1'!FJ61&lt;&gt;"x",if('raw 1'!FJ61="OK",'raw 1'!MJ61,'raw 1'!FJ61),"")</f>
        <v>-</v>
      </c>
      <c r="FM62" s="9" t="str">
        <f>if('raw 1'!FK61&lt;&gt;"x",if('raw 1'!FK61="OK",'raw 1'!MK61,'raw 1'!FK61),"")</f>
        <v>-</v>
      </c>
      <c r="FN62" s="9" t="str">
        <f>if('raw 1'!FL61&lt;&gt;"x",if('raw 1'!FL61="OK",'raw 1'!ML61,'raw 1'!FL61),"")</f>
        <v>-</v>
      </c>
      <c r="FO62" s="9" t="str">
        <f>if('raw 1'!FM61&lt;&gt;"x",if('raw 1'!FM61="OK",'raw 1'!MM61,'raw 1'!FM61),"")</f>
        <v>-</v>
      </c>
      <c r="FP62" s="9" t="str">
        <f>if('raw 1'!FN61&lt;&gt;"x",if('raw 1'!FN61="OK",'raw 1'!MN61,'raw 1'!FN61),"")</f>
        <v>-</v>
      </c>
      <c r="FQ62" s="9" t="str">
        <f>if('raw 1'!FO61&lt;&gt;"x",if('raw 1'!FO61="OK",'raw 1'!MO61,'raw 1'!FO61),"")</f>
        <v>-</v>
      </c>
      <c r="FR62" s="9" t="str">
        <f>if('raw 1'!FP61&lt;&gt;"x",if('raw 1'!FP61="OK",'raw 1'!MP61,'raw 1'!FP61),"")</f>
        <v>-</v>
      </c>
      <c r="FS62" s="9" t="str">
        <f>if('raw 1'!FQ61&lt;&gt;"x",if('raw 1'!FQ61="OK",'raw 1'!MQ61,'raw 1'!FQ61),"")</f>
        <v>-</v>
      </c>
      <c r="FT62" s="9" t="str">
        <f>if('raw 1'!FR61&lt;&gt;"x",if('raw 1'!FR61="OK",'raw 1'!MR61,'raw 1'!FR61),"")</f>
        <v>-</v>
      </c>
      <c r="FU62" s="9" t="str">
        <f>if('raw 1'!FS61&lt;&gt;"x",if('raw 1'!FS61="OK",'raw 1'!MS61,'raw 1'!FS61),"")</f>
        <v>-</v>
      </c>
      <c r="FV62" s="9" t="str">
        <f>if('raw 1'!FT61&lt;&gt;"x",if('raw 1'!FT61="OK",'raw 1'!MT61,'raw 1'!FT61),"")</f>
        <v/>
      </c>
      <c r="FW62" s="9" t="str">
        <f>if('raw 1'!FU61&lt;&gt;"x",if('raw 1'!FU61="OK",'raw 1'!MU61,'raw 1'!FU61),"")</f>
        <v>-</v>
      </c>
      <c r="FX62" s="9" t="str">
        <f>if('raw 1'!FV61&lt;&gt;"x",if('raw 1'!FV61="OK",'raw 1'!MV61,'raw 1'!FV61),"")</f>
        <v>-</v>
      </c>
      <c r="FY62" s="9" t="str">
        <f>if('raw 1'!FW61&lt;&gt;"x",if('raw 1'!FW61="OK",'raw 1'!MW61,'raw 1'!FW61),"")</f>
        <v>-</v>
      </c>
      <c r="FZ62" s="9" t="str">
        <f>if('raw 1'!FX61&lt;&gt;"x",if('raw 1'!FX61="OK",'raw 1'!MX61,'raw 1'!FX61),"")</f>
        <v>-</v>
      </c>
      <c r="GA62" s="9" t="str">
        <f>if('raw 1'!FY61&lt;&gt;"x",if('raw 1'!FY61="OK",'raw 1'!MY61,'raw 1'!FY61),"")</f>
        <v>-</v>
      </c>
      <c r="GB62" s="9" t="str">
        <f>if('raw 1'!FZ61&lt;&gt;"x",if('raw 1'!FZ61="OK",'raw 1'!MZ61,'raw 1'!FZ61),"")</f>
        <v>-</v>
      </c>
      <c r="GC62" s="9" t="str">
        <f>if('raw 1'!GA61&lt;&gt;"x",if('raw 1'!GA61="OK",'raw 1'!NA61,'raw 1'!GA61),"")</f>
        <v>-</v>
      </c>
      <c r="GD62" s="9" t="str">
        <f>if('raw 1'!GB61&lt;&gt;"x",if('raw 1'!GB61="OK",'raw 1'!NB61,'raw 1'!GB61),"")</f>
        <v>-</v>
      </c>
      <c r="GE62" s="9" t="str">
        <f>if('raw 1'!GC61&lt;&gt;"x",if('raw 1'!GC61="OK",'raw 1'!NC61,'raw 1'!GC61),"")</f>
        <v>-</v>
      </c>
      <c r="GF62" s="9" t="str">
        <f>if('raw 1'!GD61&lt;&gt;"x",if('raw 1'!GD61="OK",'raw 1'!ND61,'raw 1'!GD61),"")</f>
        <v>-</v>
      </c>
      <c r="GG62" s="9" t="str">
        <f>if('raw 1'!GE61&lt;&gt;"x",if('raw 1'!GE61="OK",'raw 1'!NE61,'raw 1'!GE61),"")</f>
        <v>-</v>
      </c>
      <c r="GH62" s="9" t="str">
        <f>if('raw 1'!GF61&lt;&gt;"x",if('raw 1'!GF61="OK",'raw 1'!NF61,'raw 1'!GF61),"")</f>
        <v>-</v>
      </c>
      <c r="GI62" s="9" t="str">
        <f>if('raw 1'!GG61&lt;&gt;"x",if('raw 1'!GG61="OK",'raw 1'!NG61,'raw 1'!GG61),"")</f>
        <v>-</v>
      </c>
      <c r="GJ62" s="9" t="str">
        <f>if('raw 1'!GH61&lt;&gt;"x",if('raw 1'!GH61="OK",'raw 1'!NH61,'raw 1'!GH61),"")</f>
        <v>-</v>
      </c>
      <c r="GK62" s="9" t="str">
        <f>if('raw 1'!GI61&lt;&gt;"x",if('raw 1'!GI61="OK",'raw 1'!NI61,'raw 1'!GI61),"")</f>
        <v>-</v>
      </c>
      <c r="GL62" s="9" t="str">
        <f>if('raw 1'!GJ61&lt;&gt;"x",if('raw 1'!GJ61="OK",'raw 1'!NJ61,'raw 1'!GJ61),"")</f>
        <v>-</v>
      </c>
      <c r="GM62" s="9" t="str">
        <f>if('raw 1'!GK61&lt;&gt;"x",if('raw 1'!GK61="OK",'raw 1'!NK61,'raw 1'!GK61),"")</f>
        <v>-</v>
      </c>
      <c r="GN62" s="9" t="str">
        <f>if('raw 1'!GL61&lt;&gt;"x",if('raw 1'!GL61="OK",'raw 1'!NL61,'raw 1'!GL61),"")</f>
        <v>-</v>
      </c>
      <c r="GO62" s="9" t="str">
        <f>if('raw 1'!GM61&lt;&gt;"x",if('raw 1'!GM61="OK",'raw 1'!NM61,'raw 1'!GM61),"")</f>
        <v>-</v>
      </c>
      <c r="GP62" s="9" t="str">
        <f>if('raw 1'!GN61&lt;&gt;"x",if('raw 1'!GN61="OK",'raw 1'!NN61,'raw 1'!GN61),"")</f>
        <v>-</v>
      </c>
      <c r="GQ62" s="9" t="str">
        <f>if('raw 1'!GO61&lt;&gt;"x",if('raw 1'!GO61="OK",'raw 1'!NO61,'raw 1'!GO61),"")</f>
        <v>-</v>
      </c>
      <c r="GR62" s="9" t="str">
        <f>if('raw 1'!GP61&lt;&gt;"x",if('raw 1'!GP61="OK",'raw 1'!NP61,'raw 1'!GP61),"")</f>
        <v>-</v>
      </c>
      <c r="GS62" s="9" t="str">
        <f>if('raw 1'!GQ61&lt;&gt;"x",if('raw 1'!GQ61="OK",'raw 1'!NQ61,'raw 1'!GQ61),"")</f>
        <v>-</v>
      </c>
      <c r="GT62" s="9" t="str">
        <f>if('raw 1'!GR61&lt;&gt;"x",if('raw 1'!GR61="OK",'raw 1'!NR61,'raw 1'!GR61),"")</f>
        <v>-</v>
      </c>
      <c r="GU62" s="9" t="str">
        <f>if('raw 1'!GS61&lt;&gt;"x",if('raw 1'!GS61="OK",'raw 1'!NS61,'raw 1'!GS61),"")</f>
        <v/>
      </c>
    </row>
    <row r="63">
      <c r="A63" s="5"/>
      <c r="B63" s="5"/>
      <c r="C63" s="5" t="str">
        <f>if(B63="d","diskv. iz ciklusa",if(B63="d1","diskv. iz kruga",if($E63="ODOBREN",(if(countif(H:H,"="&amp;H63)=1,countif(H:H,"&gt;"&amp;H63)+1,concatenate(countif(H:H,"&gt;"&amp;H63)+1," - ",countif(H:H,"&gt;="&amp;H63)))),empty)))</f>
        <v>61 - 81</v>
      </c>
      <c r="D63" s="6" t="str">
        <f>'raw 1'!B62</f>
        <v>aleksa003mladenovic</v>
      </c>
      <c r="E63" s="6" t="str">
        <f>'raw 1'!F62</f>
        <v>ODOBREN</v>
      </c>
      <c r="F63" s="6" t="str">
        <f>if($E63="ODOBREN",'raw 1'!C62,"")</f>
        <v>Aleksa</v>
      </c>
      <c r="G63" s="6" t="str">
        <f>if($E63="ODOBREN",'raw 1'!D62,"")</f>
        <v>Mladenović</v>
      </c>
      <c r="H63" s="7">
        <f>if($E63="ODOBREN",I63,empty)</f>
        <v>100</v>
      </c>
      <c r="I63" s="7">
        <f>if(B63&lt;&gt;"d",IF(M63 = "A", SUM(R63:T63), SUM(O63:Q63)),empty)</f>
        <v>100</v>
      </c>
      <c r="J63" s="6" t="str">
        <f>if($E63="ODOBREN",'raw 1'!G62,"")</f>
        <v>Niš</v>
      </c>
      <c r="K63" s="6" t="str">
        <f>if($E63="ODOBREN",'raw 1'!H62,"")</f>
        <v>Elektrotehnička škola Mija Stanimirović</v>
      </c>
      <c r="L63" s="6" t="str">
        <f>if($E63="ODOBREN",'raw 1'!I62,"")</f>
        <v>II</v>
      </c>
      <c r="M63" s="6" t="str">
        <f>if($E63="ODOBREN",'raw 1'!J62,"")</f>
        <v>B</v>
      </c>
      <c r="N63" s="6" t="str">
        <f>if($E63="ODOBREN",'raw 1'!K63,"")</f>
        <v>Biljana Stefanović</v>
      </c>
      <c r="O63" s="8">
        <f>'raw 1'!M62</f>
        <v>100</v>
      </c>
      <c r="P63" s="9" t="str">
        <f>'raw 1'!N62</f>
        <v>-</v>
      </c>
      <c r="Q63" s="9">
        <f>'raw 1'!O62</f>
        <v>0</v>
      </c>
      <c r="R63" s="9" t="str">
        <f>'raw 1'!P62</f>
        <v>-</v>
      </c>
      <c r="S63" s="9" t="str">
        <f>'raw 1'!Q62</f>
        <v>-</v>
      </c>
      <c r="T63" s="9" t="str">
        <f>'raw 1'!R62</f>
        <v>-</v>
      </c>
      <c r="U63" s="9" t="str">
        <f>if('raw 1'!S62&lt;&gt;"x",if('raw 1'!S62="OK",'raw 1'!GS62,'raw 1'!S62),"")</f>
        <v/>
      </c>
      <c r="V63" s="9" t="str">
        <f>if('raw 1'!T62&lt;&gt;"x",if('raw 1'!T62="OK",'raw 1'!GT62,'raw 1'!T62),"")</f>
        <v/>
      </c>
      <c r="W63" s="9">
        <f>if('raw 1'!U62&lt;&gt;"x",if('raw 1'!U62="OK",'raw 1'!GU62,'raw 1'!U62),"")</f>
        <v>1</v>
      </c>
      <c r="X63" s="9">
        <f>if('raw 1'!V62&lt;&gt;"x",if('raw 1'!V62="OK",'raw 1'!GV62,'raw 1'!V62),"")</f>
        <v>1</v>
      </c>
      <c r="Y63" s="9">
        <f>if('raw 1'!W62&lt;&gt;"x",if('raw 1'!W62="OK",'raw 1'!GW62,'raw 1'!W62),"")</f>
        <v>1</v>
      </c>
      <c r="Z63" s="9">
        <f>if('raw 1'!X62&lt;&gt;"x",if('raw 1'!X62="OK",'raw 1'!GX62,'raw 1'!X62),"")</f>
        <v>1</v>
      </c>
      <c r="AA63" s="9">
        <f>if('raw 1'!Y62&lt;&gt;"x",if('raw 1'!Y62="OK",'raw 1'!GY62,'raw 1'!Y62),"")</f>
        <v>1</v>
      </c>
      <c r="AB63" s="9">
        <f>if('raw 1'!Z62&lt;&gt;"x",if('raw 1'!Z62="OK",'raw 1'!GZ62,'raw 1'!Z62),"")</f>
        <v>1</v>
      </c>
      <c r="AC63" s="9">
        <f>if('raw 1'!AA62&lt;&gt;"x",if('raw 1'!AA62="OK",'raw 1'!HA62,'raw 1'!AA62),"")</f>
        <v>1</v>
      </c>
      <c r="AD63" s="9">
        <f>if('raw 1'!AB62&lt;&gt;"x",if('raw 1'!AB62="OK",'raw 1'!HB62,'raw 1'!AB62),"")</f>
        <v>1</v>
      </c>
      <c r="AE63" s="9">
        <f>if('raw 1'!AC62&lt;&gt;"x",if('raw 1'!AC62="OK",'raw 1'!HC62,'raw 1'!AC62),"")</f>
        <v>1</v>
      </c>
      <c r="AF63" s="9">
        <f>if('raw 1'!AD62&lt;&gt;"x",if('raw 1'!AD62="OK",'raw 1'!HD62,'raw 1'!AD62),"")</f>
        <v>1</v>
      </c>
      <c r="AG63" s="9">
        <f>if('raw 1'!AE62&lt;&gt;"x",if('raw 1'!AE62="OK",'raw 1'!HE62,'raw 1'!AE62),"")</f>
        <v>1</v>
      </c>
      <c r="AH63" s="9">
        <f>if('raw 1'!AF62&lt;&gt;"x",if('raw 1'!AF62="OK",'raw 1'!HF62,'raw 1'!AF62),"")</f>
        <v>1</v>
      </c>
      <c r="AI63" s="9">
        <f>if('raw 1'!AG62&lt;&gt;"x",if('raw 1'!AG62="OK",'raw 1'!HG62,'raw 1'!AG62),"")</f>
        <v>1</v>
      </c>
      <c r="AJ63" s="9">
        <f>if('raw 1'!AH62&lt;&gt;"x",if('raw 1'!AH62="OK",'raw 1'!HH62,'raw 1'!AH62),"")</f>
        <v>1</v>
      </c>
      <c r="AK63" s="9">
        <f>if('raw 1'!AI62&lt;&gt;"x",if('raw 1'!AI62="OK",'raw 1'!HI62,'raw 1'!AI62),"")</f>
        <v>1</v>
      </c>
      <c r="AL63" s="9">
        <f>if('raw 1'!AJ62&lt;&gt;"x",if('raw 1'!AJ62="OK",'raw 1'!HJ62,'raw 1'!AJ62),"")</f>
        <v>1</v>
      </c>
      <c r="AM63" s="9">
        <f>if('raw 1'!AK62&lt;&gt;"x",if('raw 1'!AK62="OK",'raw 1'!HK62,'raw 1'!AK62),"")</f>
        <v>1</v>
      </c>
      <c r="AN63" s="9">
        <f>if('raw 1'!AL62&lt;&gt;"x",if('raw 1'!AL62="OK",'raw 1'!HL62,'raw 1'!AL62),"")</f>
        <v>1</v>
      </c>
      <c r="AO63" s="9">
        <f>if('raw 1'!AM62&lt;&gt;"x",if('raw 1'!AM62="OK",'raw 1'!HM62,'raw 1'!AM62),"")</f>
        <v>1</v>
      </c>
      <c r="AP63" s="9">
        <f>if('raw 1'!AN62&lt;&gt;"x",if('raw 1'!AN62="OK",'raw 1'!HN62,'raw 1'!AN62),"")</f>
        <v>1</v>
      </c>
      <c r="AQ63" s="9">
        <f>if('raw 1'!AO62&lt;&gt;"x",if('raw 1'!AO62="OK",'raw 1'!HO62,'raw 1'!AO62),"")</f>
        <v>1</v>
      </c>
      <c r="AR63" s="9">
        <f>if('raw 1'!AP62&lt;&gt;"x",if('raw 1'!AP62="OK",'raw 1'!HP62,'raw 1'!AP62),"")</f>
        <v>1</v>
      </c>
      <c r="AS63" s="9">
        <f>if('raw 1'!AQ62&lt;&gt;"x",if('raw 1'!AQ62="OK",'raw 1'!HQ62,'raw 1'!AQ62),"")</f>
        <v>1</v>
      </c>
      <c r="AT63" s="9">
        <f>if('raw 1'!AR62&lt;&gt;"x",if('raw 1'!AR62="OK",'raw 1'!HR62,'raw 1'!AR62),"")</f>
        <v>1</v>
      </c>
      <c r="AU63" s="9">
        <f>if('raw 1'!AS62&lt;&gt;"x",if('raw 1'!AS62="OK",'raw 1'!HS62,'raw 1'!AS62),"")</f>
        <v>1</v>
      </c>
      <c r="AV63" s="9">
        <f>if('raw 1'!AT62&lt;&gt;"x",if('raw 1'!AT62="OK",'raw 1'!HT62,'raw 1'!AT62),"")</f>
        <v>1</v>
      </c>
      <c r="AW63" s="9">
        <f>if('raw 1'!AU62&lt;&gt;"x",if('raw 1'!AU62="OK",'raw 1'!HU62,'raw 1'!AU62),"")</f>
        <v>1</v>
      </c>
      <c r="AX63" s="9">
        <f>if('raw 1'!AV62&lt;&gt;"x",if('raw 1'!AV62="OK",'raw 1'!HV62,'raw 1'!AV62),"")</f>
        <v>1</v>
      </c>
      <c r="AY63" s="9">
        <f>if('raw 1'!AW62&lt;&gt;"x",if('raw 1'!AW62="OK",'raw 1'!HW62,'raw 1'!AW62),"")</f>
        <v>1</v>
      </c>
      <c r="AZ63" s="9">
        <f>if('raw 1'!AX62&lt;&gt;"x",if('raw 1'!AX62="OK",'raw 1'!HX62,'raw 1'!AX62),"")</f>
        <v>1</v>
      </c>
      <c r="BA63" s="9">
        <f>if('raw 1'!AY62&lt;&gt;"x",if('raw 1'!AY62="OK",'raw 1'!HY62,'raw 1'!AY62),"")</f>
        <v>1</v>
      </c>
      <c r="BB63" s="9">
        <f>if('raw 1'!AZ62&lt;&gt;"x",if('raw 1'!AZ62="OK",'raw 1'!HZ62,'raw 1'!AZ62),"")</f>
        <v>1</v>
      </c>
      <c r="BC63" s="9">
        <f>if('raw 1'!BA62&lt;&gt;"x",if('raw 1'!BA62="OK",'raw 1'!IA62,'raw 1'!BA62),"")</f>
        <v>1</v>
      </c>
      <c r="BD63" s="9">
        <f>if('raw 1'!BB62&lt;&gt;"x",if('raw 1'!BB62="OK",'raw 1'!IB62,'raw 1'!BB62),"")</f>
        <v>1</v>
      </c>
      <c r="BE63" s="9">
        <f>if('raw 1'!BC62&lt;&gt;"x",if('raw 1'!BC62="OK",'raw 1'!IC62,'raw 1'!BC62),"")</f>
        <v>1</v>
      </c>
      <c r="BF63" s="9">
        <f>if('raw 1'!BD62&lt;&gt;"x",if('raw 1'!BD62="OK",'raw 1'!ID62,'raw 1'!BD62),"")</f>
        <v>1</v>
      </c>
      <c r="BG63" s="9">
        <f>if('raw 1'!BE62&lt;&gt;"x",if('raw 1'!BE62="OK",'raw 1'!IE62,'raw 1'!BE62),"")</f>
        <v>1</v>
      </c>
      <c r="BH63" s="9">
        <f>if('raw 1'!BF62&lt;&gt;"x",if('raw 1'!BF62="OK",'raw 1'!IF62,'raw 1'!BF62),"")</f>
        <v>1</v>
      </c>
      <c r="BI63" s="9">
        <f>if('raw 1'!BG62&lt;&gt;"x",if('raw 1'!BG62="OK",'raw 1'!IG62,'raw 1'!BG62),"")</f>
        <v>1</v>
      </c>
      <c r="BJ63" s="9">
        <f>if('raw 1'!BH62&lt;&gt;"x",if('raw 1'!BH62="OK",'raw 1'!IH62,'raw 1'!BH62),"")</f>
        <v>1</v>
      </c>
      <c r="BK63" s="9">
        <f>if('raw 1'!BI62&lt;&gt;"x",if('raw 1'!BI62="OK",'raw 1'!II62,'raw 1'!BI62),"")</f>
        <v>1</v>
      </c>
      <c r="BL63" s="9">
        <f>if('raw 1'!BJ62&lt;&gt;"x",if('raw 1'!BJ62="OK",'raw 1'!IJ62,'raw 1'!BJ62),"")</f>
        <v>1</v>
      </c>
      <c r="BM63" s="9" t="str">
        <f>if('raw 1'!BK62&lt;&gt;"x",if('raw 1'!BK62="OK",'raw 1'!IK62,'raw 1'!BK62),"")</f>
        <v/>
      </c>
      <c r="BN63" s="9" t="str">
        <f>if('raw 1'!BL62&lt;&gt;"x",if('raw 1'!BL62="OK",'raw 1'!IL62,'raw 1'!BL62),"")</f>
        <v>-</v>
      </c>
      <c r="BO63" s="9" t="str">
        <f>if('raw 1'!BM62&lt;&gt;"x",if('raw 1'!BM62="OK",'raw 1'!IM62,'raw 1'!BM62),"")</f>
        <v>-</v>
      </c>
      <c r="BP63" s="9" t="str">
        <f>if('raw 1'!BN62&lt;&gt;"x",if('raw 1'!BN62="OK",'raw 1'!IN62,'raw 1'!BN62),"")</f>
        <v>-</v>
      </c>
      <c r="BQ63" s="9" t="str">
        <f>if('raw 1'!BO62&lt;&gt;"x",if('raw 1'!BO62="OK",'raw 1'!IO62,'raw 1'!BO62),"")</f>
        <v>-</v>
      </c>
      <c r="BR63" s="9" t="str">
        <f>if('raw 1'!BP62&lt;&gt;"x",if('raw 1'!BP62="OK",'raw 1'!IP62,'raw 1'!BP62),"")</f>
        <v>-</v>
      </c>
      <c r="BS63" s="9" t="str">
        <f>if('raw 1'!BQ62&lt;&gt;"x",if('raw 1'!BQ62="OK",'raw 1'!IQ62,'raw 1'!BQ62),"")</f>
        <v>-</v>
      </c>
      <c r="BT63" s="9" t="str">
        <f>if('raw 1'!BR62&lt;&gt;"x",if('raw 1'!BR62="OK",'raw 1'!IR62,'raw 1'!BR62),"")</f>
        <v>-</v>
      </c>
      <c r="BU63" s="9" t="str">
        <f>if('raw 1'!BS62&lt;&gt;"x",if('raw 1'!BS62="OK",'raw 1'!IS62,'raw 1'!BS62),"")</f>
        <v>-</v>
      </c>
      <c r="BV63" s="9" t="str">
        <f>if('raw 1'!BT62&lt;&gt;"x",if('raw 1'!BT62="OK",'raw 1'!IT62,'raw 1'!BT62),"")</f>
        <v>-</v>
      </c>
      <c r="BW63" s="9" t="str">
        <f>if('raw 1'!BU62&lt;&gt;"x",if('raw 1'!BU62="OK",'raw 1'!IU62,'raw 1'!BU62),"")</f>
        <v>-</v>
      </c>
      <c r="BX63" s="9" t="str">
        <f>if('raw 1'!BV62&lt;&gt;"x",if('raw 1'!BV62="OK",'raw 1'!IV62,'raw 1'!BV62),"")</f>
        <v>-</v>
      </c>
      <c r="BY63" s="9" t="str">
        <f>if('raw 1'!BW62&lt;&gt;"x",if('raw 1'!BW62="OK",'raw 1'!IW62,'raw 1'!BW62),"")</f>
        <v>-</v>
      </c>
      <c r="BZ63" s="9" t="str">
        <f>if('raw 1'!BX62&lt;&gt;"x",if('raw 1'!BX62="OK",'raw 1'!IX62,'raw 1'!BX62),"")</f>
        <v>-</v>
      </c>
      <c r="CA63" s="9" t="str">
        <f>if('raw 1'!BY62&lt;&gt;"x",if('raw 1'!BY62="OK",'raw 1'!IY62,'raw 1'!BY62),"")</f>
        <v>-</v>
      </c>
      <c r="CB63" s="9" t="str">
        <f>if('raw 1'!BZ62&lt;&gt;"x",if('raw 1'!BZ62="OK",'raw 1'!IZ62,'raw 1'!BZ62),"")</f>
        <v>-</v>
      </c>
      <c r="CC63" s="9" t="str">
        <f>if('raw 1'!CA62&lt;&gt;"x",if('raw 1'!CA62="OK",'raw 1'!JA62,'raw 1'!CA62),"")</f>
        <v>-</v>
      </c>
      <c r="CD63" s="9" t="str">
        <f>if('raw 1'!CB62&lt;&gt;"x",if('raw 1'!CB62="OK",'raw 1'!JB62,'raw 1'!CB62),"")</f>
        <v>-</v>
      </c>
      <c r="CE63" s="9" t="str">
        <f>if('raw 1'!CC62&lt;&gt;"x",if('raw 1'!CC62="OK",'raw 1'!JC62,'raw 1'!CC62),"")</f>
        <v>-</v>
      </c>
      <c r="CF63" s="9" t="str">
        <f>if('raw 1'!CD62&lt;&gt;"x",if('raw 1'!CD62="OK",'raw 1'!JD62,'raw 1'!CD62),"")</f>
        <v>-</v>
      </c>
      <c r="CG63" s="9" t="str">
        <f>if('raw 1'!CE62&lt;&gt;"x",if('raw 1'!CE62="OK",'raw 1'!JE62,'raw 1'!CE62),"")</f>
        <v>-</v>
      </c>
      <c r="CH63" s="9" t="str">
        <f>if('raw 1'!CF62&lt;&gt;"x",if('raw 1'!CF62="OK",'raw 1'!JF62,'raw 1'!CF62),"")</f>
        <v>-</v>
      </c>
      <c r="CI63" s="9" t="str">
        <f>if('raw 1'!CG62&lt;&gt;"x",if('raw 1'!CG62="OK",'raw 1'!JG62,'raw 1'!CG62),"")</f>
        <v>-</v>
      </c>
      <c r="CJ63" s="9" t="str">
        <f>if('raw 1'!CH62&lt;&gt;"x",if('raw 1'!CH62="OK",'raw 1'!JH62,'raw 1'!CH62),"")</f>
        <v>-</v>
      </c>
      <c r="CK63" s="9" t="str">
        <f>if('raw 1'!CI62&lt;&gt;"x",if('raw 1'!CI62="OK",'raw 1'!JI62,'raw 1'!CI62),"")</f>
        <v>-</v>
      </c>
      <c r="CL63" s="9" t="str">
        <f>if('raw 1'!CJ62&lt;&gt;"x",if('raw 1'!CJ62="OK",'raw 1'!JJ62,'raw 1'!CJ62),"")</f>
        <v>-</v>
      </c>
      <c r="CM63" s="9" t="str">
        <f>if('raw 1'!CK62&lt;&gt;"x",if('raw 1'!CK62="OK",'raw 1'!JK62,'raw 1'!CK62),"")</f>
        <v>-</v>
      </c>
      <c r="CN63" s="9" t="str">
        <f>if('raw 1'!CL62&lt;&gt;"x",if('raw 1'!CL62="OK",'raw 1'!JL62,'raw 1'!CL62),"")</f>
        <v>-</v>
      </c>
      <c r="CO63" s="9" t="str">
        <f>if('raw 1'!CM62&lt;&gt;"x",if('raw 1'!CM62="OK",'raw 1'!JM62,'raw 1'!CM62),"")</f>
        <v>-</v>
      </c>
      <c r="CP63" s="9" t="str">
        <f>if('raw 1'!CN62&lt;&gt;"x",if('raw 1'!CN62="OK",'raw 1'!JN62,'raw 1'!CN62),"")</f>
        <v>-</v>
      </c>
      <c r="CQ63" s="9" t="str">
        <f>if('raw 1'!CO62&lt;&gt;"x",if('raw 1'!CO62="OK",'raw 1'!JO62,'raw 1'!CO62),"")</f>
        <v>-</v>
      </c>
      <c r="CR63" s="9" t="str">
        <f>if('raw 1'!CP62&lt;&gt;"x",if('raw 1'!CP62="OK",'raw 1'!JP62,'raw 1'!CP62),"")</f>
        <v>-</v>
      </c>
      <c r="CS63" s="9" t="str">
        <f>if('raw 1'!CQ62&lt;&gt;"x",if('raw 1'!CQ62="OK",'raw 1'!JQ62,'raw 1'!CQ62),"")</f>
        <v>-</v>
      </c>
      <c r="CT63" s="9" t="str">
        <f>if('raw 1'!CR62&lt;&gt;"x",if('raw 1'!CR62="OK",'raw 1'!JR62,'raw 1'!CR62),"")</f>
        <v>-</v>
      </c>
      <c r="CU63" s="9" t="str">
        <f>if('raw 1'!CS62&lt;&gt;"x",if('raw 1'!CS62="OK",'raw 1'!JS62,'raw 1'!CS62),"")</f>
        <v/>
      </c>
      <c r="CV63" s="9">
        <f>if('raw 1'!CT62&lt;&gt;"x",if('raw 1'!CT62="OK",'raw 1'!JT62,'raw 1'!CT62),"")</f>
        <v>1</v>
      </c>
      <c r="CW63" s="9">
        <f>if('raw 1'!CU62&lt;&gt;"x",if('raw 1'!CU62="OK",'raw 1'!JU62,'raw 1'!CU62),"")</f>
        <v>1</v>
      </c>
      <c r="CX63" s="9">
        <f>if('raw 1'!CV62&lt;&gt;"x",if('raw 1'!CV62="OK",'raw 1'!JV62,'raw 1'!CV62),"")</f>
        <v>1</v>
      </c>
      <c r="CY63" s="9">
        <f>if('raw 1'!CW62&lt;&gt;"x",if('raw 1'!CW62="OK",'raw 1'!JW62,'raw 1'!CW62),"")</f>
        <v>1</v>
      </c>
      <c r="CZ63" s="9" t="str">
        <f>if('raw 1'!CX62&lt;&gt;"x",if('raw 1'!CX62="OK",'raw 1'!JX62,'raw 1'!CX62),"")</f>
        <v>WA</v>
      </c>
      <c r="DA63" s="9">
        <f>if('raw 1'!CY62&lt;&gt;"x",if('raw 1'!CY62="OK",'raw 1'!JY62,'raw 1'!CY62),"")</f>
        <v>1</v>
      </c>
      <c r="DB63" s="9">
        <f>if('raw 1'!CZ62&lt;&gt;"x",if('raw 1'!CZ62="OK",'raw 1'!JZ62,'raw 1'!CZ62),"")</f>
        <v>1</v>
      </c>
      <c r="DC63" s="9" t="str">
        <f>if('raw 1'!DA62&lt;&gt;"x",if('raw 1'!DA62="OK",'raw 1'!KA62,'raw 1'!DA62),"")</f>
        <v>TLE</v>
      </c>
      <c r="DD63" s="9" t="str">
        <f>if('raw 1'!DB62&lt;&gt;"x",if('raw 1'!DB62="OK",'raw 1'!KB62,'raw 1'!DB62),"")</f>
        <v>TLE</v>
      </c>
      <c r="DE63" s="9" t="str">
        <f>if('raw 1'!DC62&lt;&gt;"x",if('raw 1'!DC62="OK",'raw 1'!KC62,'raw 1'!DC62),"")</f>
        <v>TLE</v>
      </c>
      <c r="DF63" s="9" t="str">
        <f>if('raw 1'!DD62&lt;&gt;"x",if('raw 1'!DD62="OK",'raw 1'!KD62,'raw 1'!DD62),"")</f>
        <v>TLE</v>
      </c>
      <c r="DG63" s="9" t="str">
        <f>if('raw 1'!DE62&lt;&gt;"x",if('raw 1'!DE62="OK",'raw 1'!KE62,'raw 1'!DE62),"")</f>
        <v>TLE</v>
      </c>
      <c r="DH63" s="9" t="str">
        <f>if('raw 1'!DF62&lt;&gt;"x",if('raw 1'!DF62="OK",'raw 1'!KF62,'raw 1'!DF62),"")</f>
        <v>TLE</v>
      </c>
      <c r="DI63" s="9" t="str">
        <f>if('raw 1'!DG62&lt;&gt;"x",if('raw 1'!DG62="OK",'raw 1'!KG62,'raw 1'!DG62),"")</f>
        <v>TLE</v>
      </c>
      <c r="DJ63" s="9" t="str">
        <f>if('raw 1'!DH62&lt;&gt;"x",if('raw 1'!DH62="OK",'raw 1'!KH62,'raw 1'!DH62),"")</f>
        <v>TLE</v>
      </c>
      <c r="DK63" s="9" t="str">
        <f>if('raw 1'!DI62&lt;&gt;"x",if('raw 1'!DI62="OK",'raw 1'!KI62,'raw 1'!DI62),"")</f>
        <v>TLE</v>
      </c>
      <c r="DL63" s="9" t="str">
        <f>if('raw 1'!DJ62&lt;&gt;"x",if('raw 1'!DJ62="OK",'raw 1'!KJ62,'raw 1'!DJ62),"")</f>
        <v>TLE</v>
      </c>
      <c r="DM63" s="9" t="str">
        <f>if('raw 1'!DK62&lt;&gt;"x",if('raw 1'!DK62="OK",'raw 1'!KK62,'raw 1'!DK62),"")</f>
        <v>TLE</v>
      </c>
      <c r="DN63" s="9" t="str">
        <f>if('raw 1'!DL62&lt;&gt;"x",if('raw 1'!DL62="OK",'raw 1'!KL62,'raw 1'!DL62),"")</f>
        <v>TLE</v>
      </c>
      <c r="DO63" s="9" t="str">
        <f>if('raw 1'!DM62&lt;&gt;"x",if('raw 1'!DM62="OK",'raw 1'!KM62,'raw 1'!DM62),"")</f>
        <v>TLE</v>
      </c>
      <c r="DP63" s="9" t="str">
        <f>if('raw 1'!DN62&lt;&gt;"x",if('raw 1'!DN62="OK",'raw 1'!KN62,'raw 1'!DN62),"")</f>
        <v>TLE</v>
      </c>
      <c r="DQ63" s="9" t="str">
        <f>if('raw 1'!DO62&lt;&gt;"x",if('raw 1'!DO62="OK",'raw 1'!KO62,'raw 1'!DO62),"")</f>
        <v>TLE</v>
      </c>
      <c r="DR63" s="9" t="str">
        <f>if('raw 1'!DP62&lt;&gt;"x",if('raw 1'!DP62="OK",'raw 1'!KP62,'raw 1'!DP62),"")</f>
        <v>TLE</v>
      </c>
      <c r="DS63" s="9" t="str">
        <f>if('raw 1'!DQ62&lt;&gt;"x",if('raw 1'!DQ62="OK",'raw 1'!KQ62,'raw 1'!DQ62),"")</f>
        <v>TLE</v>
      </c>
      <c r="DT63" s="9" t="str">
        <f>if('raw 1'!DR62&lt;&gt;"x",if('raw 1'!DR62="OK",'raw 1'!KR62,'raw 1'!DR62),"")</f>
        <v>TLE</v>
      </c>
      <c r="DU63" s="9" t="str">
        <f>if('raw 1'!DS62&lt;&gt;"x",if('raw 1'!DS62="OK",'raw 1'!KS62,'raw 1'!DS62),"")</f>
        <v>TLE</v>
      </c>
      <c r="DV63" s="9" t="str">
        <f>if('raw 1'!DT62&lt;&gt;"x",if('raw 1'!DT62="OK",'raw 1'!KT62,'raw 1'!DT62),"")</f>
        <v>TLE</v>
      </c>
      <c r="DW63" s="9" t="str">
        <f>if('raw 1'!DU62&lt;&gt;"x",if('raw 1'!DU62="OK",'raw 1'!KU62,'raw 1'!DU62),"")</f>
        <v>TLE</v>
      </c>
      <c r="DX63" s="9" t="str">
        <f>if('raw 1'!DV62&lt;&gt;"x",if('raw 1'!DV62="OK",'raw 1'!KV62,'raw 1'!DV62),"")</f>
        <v>TLE</v>
      </c>
      <c r="DY63" s="9" t="str">
        <f>if('raw 1'!DW62&lt;&gt;"x",if('raw 1'!DW62="OK",'raw 1'!KW62,'raw 1'!DW62),"")</f>
        <v>TLE</v>
      </c>
      <c r="DZ63" s="9" t="str">
        <f>if('raw 1'!DX62&lt;&gt;"x",if('raw 1'!DX62="OK",'raw 1'!KX62,'raw 1'!DX62),"")</f>
        <v>TLE</v>
      </c>
      <c r="EA63" s="9" t="str">
        <f>if('raw 1'!DY62&lt;&gt;"x",if('raw 1'!DY62="OK",'raw 1'!KY62,'raw 1'!DY62),"")</f>
        <v>TLE</v>
      </c>
      <c r="EB63" s="9" t="str">
        <f>if('raw 1'!DZ62&lt;&gt;"x",if('raw 1'!DZ62="OK",'raw 1'!KZ62,'raw 1'!DZ62),"")</f>
        <v/>
      </c>
      <c r="EC63" s="9" t="str">
        <f>if('raw 1'!EA62&lt;&gt;"x",if('raw 1'!EA62="OK",'raw 1'!LA62,'raw 1'!EA62),"")</f>
        <v>-</v>
      </c>
      <c r="ED63" s="9" t="str">
        <f>if('raw 1'!EB62&lt;&gt;"x",if('raw 1'!EB62="OK",'raw 1'!LB62,'raw 1'!EB62),"")</f>
        <v>-</v>
      </c>
      <c r="EE63" s="9" t="str">
        <f>if('raw 1'!EC62&lt;&gt;"x",if('raw 1'!EC62="OK",'raw 1'!LC62,'raw 1'!EC62),"")</f>
        <v>-</v>
      </c>
      <c r="EF63" s="9" t="str">
        <f>if('raw 1'!ED62&lt;&gt;"x",if('raw 1'!ED62="OK",'raw 1'!LD62,'raw 1'!ED62),"")</f>
        <v>-</v>
      </c>
      <c r="EG63" s="9" t="str">
        <f>if('raw 1'!EE62&lt;&gt;"x",if('raw 1'!EE62="OK",'raw 1'!LE62,'raw 1'!EE62),"")</f>
        <v>-</v>
      </c>
      <c r="EH63" s="9" t="str">
        <f>if('raw 1'!EF62&lt;&gt;"x",if('raw 1'!EF62="OK",'raw 1'!LF62,'raw 1'!EF62),"")</f>
        <v>-</v>
      </c>
      <c r="EI63" s="9" t="str">
        <f>if('raw 1'!EG62&lt;&gt;"x",if('raw 1'!EG62="OK",'raw 1'!LG62,'raw 1'!EG62),"")</f>
        <v>-</v>
      </c>
      <c r="EJ63" s="9" t="str">
        <f>if('raw 1'!EH62&lt;&gt;"x",if('raw 1'!EH62="OK",'raw 1'!LH62,'raw 1'!EH62),"")</f>
        <v>-</v>
      </c>
      <c r="EK63" s="9" t="str">
        <f>if('raw 1'!EI62&lt;&gt;"x",if('raw 1'!EI62="OK",'raw 1'!LI62,'raw 1'!EI62),"")</f>
        <v>-</v>
      </c>
      <c r="EL63" s="9" t="str">
        <f>if('raw 1'!EJ62&lt;&gt;"x",if('raw 1'!EJ62="OK",'raw 1'!LJ62,'raw 1'!EJ62),"")</f>
        <v>-</v>
      </c>
      <c r="EM63" s="9" t="str">
        <f>if('raw 1'!EK62&lt;&gt;"x",if('raw 1'!EK62="OK",'raw 1'!LK62,'raw 1'!EK62),"")</f>
        <v>-</v>
      </c>
      <c r="EN63" s="9" t="str">
        <f>if('raw 1'!EL62&lt;&gt;"x",if('raw 1'!EL62="OK",'raw 1'!LL62,'raw 1'!EL62),"")</f>
        <v>-</v>
      </c>
      <c r="EO63" s="9" t="str">
        <f>if('raw 1'!EM62&lt;&gt;"x",if('raw 1'!EM62="OK",'raw 1'!LM62,'raw 1'!EM62),"")</f>
        <v>-</v>
      </c>
      <c r="EP63" s="9" t="str">
        <f>if('raw 1'!EN62&lt;&gt;"x",if('raw 1'!EN62="OK",'raw 1'!LN62,'raw 1'!EN62),"")</f>
        <v>-</v>
      </c>
      <c r="EQ63" s="9" t="str">
        <f>if('raw 1'!EO62&lt;&gt;"x",if('raw 1'!EO62="OK",'raw 1'!LO62,'raw 1'!EO62),"")</f>
        <v>-</v>
      </c>
      <c r="ER63" s="9" t="str">
        <f>if('raw 1'!EP62&lt;&gt;"x",if('raw 1'!EP62="OK",'raw 1'!LP62,'raw 1'!EP62),"")</f>
        <v>-</v>
      </c>
      <c r="ES63" s="9" t="str">
        <f>if('raw 1'!EQ62&lt;&gt;"x",if('raw 1'!EQ62="OK",'raw 1'!LQ62,'raw 1'!EQ62),"")</f>
        <v/>
      </c>
      <c r="ET63" s="9" t="str">
        <f>if('raw 1'!ER62&lt;&gt;"x",if('raw 1'!ER62="OK",'raw 1'!LR62,'raw 1'!ER62),"")</f>
        <v>-</v>
      </c>
      <c r="EU63" s="9" t="str">
        <f>if('raw 1'!ES62&lt;&gt;"x",if('raw 1'!ES62="OK",'raw 1'!LS62,'raw 1'!ES62),"")</f>
        <v>-</v>
      </c>
      <c r="EV63" s="9" t="str">
        <f>if('raw 1'!ET62&lt;&gt;"x",if('raw 1'!ET62="OK",'raw 1'!LT62,'raw 1'!ET62),"")</f>
        <v>-</v>
      </c>
      <c r="EW63" s="9" t="str">
        <f>if('raw 1'!EU62&lt;&gt;"x",if('raw 1'!EU62="OK",'raw 1'!LU62,'raw 1'!EU62),"")</f>
        <v>-</v>
      </c>
      <c r="EX63" s="9" t="str">
        <f>if('raw 1'!EV62&lt;&gt;"x",if('raw 1'!EV62="OK",'raw 1'!LV62,'raw 1'!EV62),"")</f>
        <v>-</v>
      </c>
      <c r="EY63" s="9" t="str">
        <f>if('raw 1'!EW62&lt;&gt;"x",if('raw 1'!EW62="OK",'raw 1'!LW62,'raw 1'!EW62),"")</f>
        <v>-</v>
      </c>
      <c r="EZ63" s="9" t="str">
        <f>if('raw 1'!EX62&lt;&gt;"x",if('raw 1'!EX62="OK",'raw 1'!LX62,'raw 1'!EX62),"")</f>
        <v>-</v>
      </c>
      <c r="FA63" s="9" t="str">
        <f>if('raw 1'!EY62&lt;&gt;"x",if('raw 1'!EY62="OK",'raw 1'!LY62,'raw 1'!EY62),"")</f>
        <v>-</v>
      </c>
      <c r="FB63" s="9" t="str">
        <f>if('raw 1'!EZ62&lt;&gt;"x",if('raw 1'!EZ62="OK",'raw 1'!LZ62,'raw 1'!EZ62),"")</f>
        <v>-</v>
      </c>
      <c r="FC63" s="9" t="str">
        <f>if('raw 1'!FA62&lt;&gt;"x",if('raw 1'!FA62="OK",'raw 1'!MA62,'raw 1'!FA62),"")</f>
        <v>-</v>
      </c>
      <c r="FD63" s="9" t="str">
        <f>if('raw 1'!FB62&lt;&gt;"x",if('raw 1'!FB62="OK",'raw 1'!MB62,'raw 1'!FB62),"")</f>
        <v>-</v>
      </c>
      <c r="FE63" s="9" t="str">
        <f>if('raw 1'!FC62&lt;&gt;"x",if('raw 1'!FC62="OK",'raw 1'!MC62,'raw 1'!FC62),"")</f>
        <v>-</v>
      </c>
      <c r="FF63" s="9" t="str">
        <f>if('raw 1'!FD62&lt;&gt;"x",if('raw 1'!FD62="OK",'raw 1'!MD62,'raw 1'!FD62),"")</f>
        <v>-</v>
      </c>
      <c r="FG63" s="9" t="str">
        <f>if('raw 1'!FE62&lt;&gt;"x",if('raw 1'!FE62="OK",'raw 1'!ME62,'raw 1'!FE62),"")</f>
        <v>-</v>
      </c>
      <c r="FH63" s="9" t="str">
        <f>if('raw 1'!FF62&lt;&gt;"x",if('raw 1'!FF62="OK",'raw 1'!MF62,'raw 1'!FF62),"")</f>
        <v>-</v>
      </c>
      <c r="FI63" s="9" t="str">
        <f>if('raw 1'!FG62&lt;&gt;"x",if('raw 1'!FG62="OK",'raw 1'!MG62,'raw 1'!FG62),"")</f>
        <v>-</v>
      </c>
      <c r="FJ63" s="9" t="str">
        <f>if('raw 1'!FH62&lt;&gt;"x",if('raw 1'!FH62="OK",'raw 1'!MH62,'raw 1'!FH62),"")</f>
        <v>-</v>
      </c>
      <c r="FK63" s="9" t="str">
        <f>if('raw 1'!FI62&lt;&gt;"x",if('raw 1'!FI62="OK",'raw 1'!MI62,'raw 1'!FI62),"")</f>
        <v>-</v>
      </c>
      <c r="FL63" s="9" t="str">
        <f>if('raw 1'!FJ62&lt;&gt;"x",if('raw 1'!FJ62="OK",'raw 1'!MJ62,'raw 1'!FJ62),"")</f>
        <v>-</v>
      </c>
      <c r="FM63" s="9" t="str">
        <f>if('raw 1'!FK62&lt;&gt;"x",if('raw 1'!FK62="OK",'raw 1'!MK62,'raw 1'!FK62),"")</f>
        <v>-</v>
      </c>
      <c r="FN63" s="9" t="str">
        <f>if('raw 1'!FL62&lt;&gt;"x",if('raw 1'!FL62="OK",'raw 1'!ML62,'raw 1'!FL62),"")</f>
        <v>-</v>
      </c>
      <c r="FO63" s="9" t="str">
        <f>if('raw 1'!FM62&lt;&gt;"x",if('raw 1'!FM62="OK",'raw 1'!MM62,'raw 1'!FM62),"")</f>
        <v>-</v>
      </c>
      <c r="FP63" s="9" t="str">
        <f>if('raw 1'!FN62&lt;&gt;"x",if('raw 1'!FN62="OK",'raw 1'!MN62,'raw 1'!FN62),"")</f>
        <v>-</v>
      </c>
      <c r="FQ63" s="9" t="str">
        <f>if('raw 1'!FO62&lt;&gt;"x",if('raw 1'!FO62="OK",'raw 1'!MO62,'raw 1'!FO62),"")</f>
        <v>-</v>
      </c>
      <c r="FR63" s="9" t="str">
        <f>if('raw 1'!FP62&lt;&gt;"x",if('raw 1'!FP62="OK",'raw 1'!MP62,'raw 1'!FP62),"")</f>
        <v>-</v>
      </c>
      <c r="FS63" s="9" t="str">
        <f>if('raw 1'!FQ62&lt;&gt;"x",if('raw 1'!FQ62="OK",'raw 1'!MQ62,'raw 1'!FQ62),"")</f>
        <v>-</v>
      </c>
      <c r="FT63" s="9" t="str">
        <f>if('raw 1'!FR62&lt;&gt;"x",if('raw 1'!FR62="OK",'raw 1'!MR62,'raw 1'!FR62),"")</f>
        <v>-</v>
      </c>
      <c r="FU63" s="9" t="str">
        <f>if('raw 1'!FS62&lt;&gt;"x",if('raw 1'!FS62="OK",'raw 1'!MS62,'raw 1'!FS62),"")</f>
        <v>-</v>
      </c>
      <c r="FV63" s="9" t="str">
        <f>if('raw 1'!FT62&lt;&gt;"x",if('raw 1'!FT62="OK",'raw 1'!MT62,'raw 1'!FT62),"")</f>
        <v/>
      </c>
      <c r="FW63" s="9" t="str">
        <f>if('raw 1'!FU62&lt;&gt;"x",if('raw 1'!FU62="OK",'raw 1'!MU62,'raw 1'!FU62),"")</f>
        <v>-</v>
      </c>
      <c r="FX63" s="9" t="str">
        <f>if('raw 1'!FV62&lt;&gt;"x",if('raw 1'!FV62="OK",'raw 1'!MV62,'raw 1'!FV62),"")</f>
        <v>-</v>
      </c>
      <c r="FY63" s="9" t="str">
        <f>if('raw 1'!FW62&lt;&gt;"x",if('raw 1'!FW62="OK",'raw 1'!MW62,'raw 1'!FW62),"")</f>
        <v>-</v>
      </c>
      <c r="FZ63" s="9" t="str">
        <f>if('raw 1'!FX62&lt;&gt;"x",if('raw 1'!FX62="OK",'raw 1'!MX62,'raw 1'!FX62),"")</f>
        <v>-</v>
      </c>
      <c r="GA63" s="9" t="str">
        <f>if('raw 1'!FY62&lt;&gt;"x",if('raw 1'!FY62="OK",'raw 1'!MY62,'raw 1'!FY62),"")</f>
        <v>-</v>
      </c>
      <c r="GB63" s="9" t="str">
        <f>if('raw 1'!FZ62&lt;&gt;"x",if('raw 1'!FZ62="OK",'raw 1'!MZ62,'raw 1'!FZ62),"")</f>
        <v>-</v>
      </c>
      <c r="GC63" s="9" t="str">
        <f>if('raw 1'!GA62&lt;&gt;"x",if('raw 1'!GA62="OK",'raw 1'!NA62,'raw 1'!GA62),"")</f>
        <v>-</v>
      </c>
      <c r="GD63" s="9" t="str">
        <f>if('raw 1'!GB62&lt;&gt;"x",if('raw 1'!GB62="OK",'raw 1'!NB62,'raw 1'!GB62),"")</f>
        <v>-</v>
      </c>
      <c r="GE63" s="9" t="str">
        <f>if('raw 1'!GC62&lt;&gt;"x",if('raw 1'!GC62="OK",'raw 1'!NC62,'raw 1'!GC62),"")</f>
        <v>-</v>
      </c>
      <c r="GF63" s="9" t="str">
        <f>if('raw 1'!GD62&lt;&gt;"x",if('raw 1'!GD62="OK",'raw 1'!ND62,'raw 1'!GD62),"")</f>
        <v>-</v>
      </c>
      <c r="GG63" s="9" t="str">
        <f>if('raw 1'!GE62&lt;&gt;"x",if('raw 1'!GE62="OK",'raw 1'!NE62,'raw 1'!GE62),"")</f>
        <v>-</v>
      </c>
      <c r="GH63" s="9" t="str">
        <f>if('raw 1'!GF62&lt;&gt;"x",if('raw 1'!GF62="OK",'raw 1'!NF62,'raw 1'!GF62),"")</f>
        <v>-</v>
      </c>
      <c r="GI63" s="9" t="str">
        <f>if('raw 1'!GG62&lt;&gt;"x",if('raw 1'!GG62="OK",'raw 1'!NG62,'raw 1'!GG62),"")</f>
        <v>-</v>
      </c>
      <c r="GJ63" s="9" t="str">
        <f>if('raw 1'!GH62&lt;&gt;"x",if('raw 1'!GH62="OK",'raw 1'!NH62,'raw 1'!GH62),"")</f>
        <v>-</v>
      </c>
      <c r="GK63" s="9" t="str">
        <f>if('raw 1'!GI62&lt;&gt;"x",if('raw 1'!GI62="OK",'raw 1'!NI62,'raw 1'!GI62),"")</f>
        <v>-</v>
      </c>
      <c r="GL63" s="9" t="str">
        <f>if('raw 1'!GJ62&lt;&gt;"x",if('raw 1'!GJ62="OK",'raw 1'!NJ62,'raw 1'!GJ62),"")</f>
        <v>-</v>
      </c>
      <c r="GM63" s="9" t="str">
        <f>if('raw 1'!GK62&lt;&gt;"x",if('raw 1'!GK62="OK",'raw 1'!NK62,'raw 1'!GK62),"")</f>
        <v>-</v>
      </c>
      <c r="GN63" s="9" t="str">
        <f>if('raw 1'!GL62&lt;&gt;"x",if('raw 1'!GL62="OK",'raw 1'!NL62,'raw 1'!GL62),"")</f>
        <v>-</v>
      </c>
      <c r="GO63" s="9" t="str">
        <f>if('raw 1'!GM62&lt;&gt;"x",if('raw 1'!GM62="OK",'raw 1'!NM62,'raw 1'!GM62),"")</f>
        <v>-</v>
      </c>
      <c r="GP63" s="9" t="str">
        <f>if('raw 1'!GN62&lt;&gt;"x",if('raw 1'!GN62="OK",'raw 1'!NN62,'raw 1'!GN62),"")</f>
        <v>-</v>
      </c>
      <c r="GQ63" s="9" t="str">
        <f>if('raw 1'!GO62&lt;&gt;"x",if('raw 1'!GO62="OK",'raw 1'!NO62,'raw 1'!GO62),"")</f>
        <v>-</v>
      </c>
      <c r="GR63" s="9" t="str">
        <f>if('raw 1'!GP62&lt;&gt;"x",if('raw 1'!GP62="OK",'raw 1'!NP62,'raw 1'!GP62),"")</f>
        <v>-</v>
      </c>
      <c r="GS63" s="9" t="str">
        <f>if('raw 1'!GQ62&lt;&gt;"x",if('raw 1'!GQ62="OK",'raw 1'!NQ62,'raw 1'!GQ62),"")</f>
        <v>-</v>
      </c>
      <c r="GT63" s="9" t="str">
        <f>if('raw 1'!GR62&lt;&gt;"x",if('raw 1'!GR62="OK",'raw 1'!NR62,'raw 1'!GR62),"")</f>
        <v>-</v>
      </c>
      <c r="GU63" s="9" t="str">
        <f>if('raw 1'!GS62&lt;&gt;"x",if('raw 1'!GS62="OK",'raw 1'!NS62,'raw 1'!GS62),"")</f>
        <v/>
      </c>
    </row>
    <row r="64">
      <c r="A64" s="5"/>
      <c r="B64" s="5"/>
      <c r="C64" s="5" t="str">
        <f>if(B64="d","diskv. iz ciklusa",if(B64="d1","diskv. iz kruga",if($E64="ODOBREN",(if(countif(H:H,"="&amp;H64)=1,countif(H:H,"&gt;"&amp;H64)+1,concatenate(countif(H:H,"&gt;"&amp;H64)+1," - ",countif(H:H,"&gt;="&amp;H64)))),empty)))</f>
        <v>61 - 81</v>
      </c>
      <c r="D64" s="6" t="str">
        <f>'raw 1'!B63</f>
        <v>Bolt</v>
      </c>
      <c r="E64" s="6" t="str">
        <f>'raw 1'!F63</f>
        <v>ODOBREN</v>
      </c>
      <c r="F64" s="6" t="str">
        <f>if($E64="ODOBREN",'raw 1'!C63,"")</f>
        <v>Lazar</v>
      </c>
      <c r="G64" s="6" t="str">
        <f>if($E64="ODOBREN",'raw 1'!D63,"")</f>
        <v>Nikolić</v>
      </c>
      <c r="H64" s="7">
        <f>if($E64="ODOBREN",I64,empty)</f>
        <v>100</v>
      </c>
      <c r="I64" s="7">
        <f>if(B64&lt;&gt;"d",IF(M64 = "A", SUM(R64:T64), SUM(O64:Q64)),empty)</f>
        <v>100</v>
      </c>
      <c r="J64" s="6" t="str">
        <f>if($E64="ODOBREN",'raw 1'!G63,"")</f>
        <v>Stari grad</v>
      </c>
      <c r="K64" s="6" t="str">
        <f>if($E64="ODOBREN",'raw 1'!H63,"")</f>
        <v>Elektrotehnička škola Nikola Tesla</v>
      </c>
      <c r="L64" s="6" t="str">
        <f>if($E64="ODOBREN",'raw 1'!I63,"")</f>
        <v>II</v>
      </c>
      <c r="M64" s="6" t="str">
        <f>if($E64="ODOBREN",'raw 1'!J63,"")</f>
        <v>B</v>
      </c>
      <c r="N64" s="6" t="str">
        <f>if($E64="ODOBREN",'raw 1'!K64,"")</f>
        <v>Dragan Mašulović</v>
      </c>
      <c r="O64" s="8">
        <f>'raw 1'!M63</f>
        <v>100</v>
      </c>
      <c r="P64" s="9">
        <f>'raw 1'!N63</f>
        <v>0</v>
      </c>
      <c r="Q64" s="9" t="str">
        <f>'raw 1'!O63</f>
        <v>-</v>
      </c>
      <c r="R64" s="9" t="str">
        <f>'raw 1'!P63</f>
        <v>-</v>
      </c>
      <c r="S64" s="9" t="str">
        <f>'raw 1'!Q63</f>
        <v>-</v>
      </c>
      <c r="T64" s="9" t="str">
        <f>'raw 1'!R63</f>
        <v>-</v>
      </c>
      <c r="U64" s="9" t="str">
        <f>if('raw 1'!S63&lt;&gt;"x",if('raw 1'!S63="OK",'raw 1'!GS63,'raw 1'!S63),"")</f>
        <v/>
      </c>
      <c r="V64" s="9" t="str">
        <f>if('raw 1'!T63&lt;&gt;"x",if('raw 1'!T63="OK",'raw 1'!GT63,'raw 1'!T63),"")</f>
        <v/>
      </c>
      <c r="W64" s="9">
        <f>if('raw 1'!U63&lt;&gt;"x",if('raw 1'!U63="OK",'raw 1'!GU63,'raw 1'!U63),"")</f>
        <v>1</v>
      </c>
      <c r="X64" s="9">
        <f>if('raw 1'!V63&lt;&gt;"x",if('raw 1'!V63="OK",'raw 1'!GV63,'raw 1'!V63),"")</f>
        <v>1</v>
      </c>
      <c r="Y64" s="9">
        <f>if('raw 1'!W63&lt;&gt;"x",if('raw 1'!W63="OK",'raw 1'!GW63,'raw 1'!W63),"")</f>
        <v>1</v>
      </c>
      <c r="Z64" s="9">
        <f>if('raw 1'!X63&lt;&gt;"x",if('raw 1'!X63="OK",'raw 1'!GX63,'raw 1'!X63),"")</f>
        <v>1</v>
      </c>
      <c r="AA64" s="9">
        <f>if('raw 1'!Y63&lt;&gt;"x",if('raw 1'!Y63="OK",'raw 1'!GY63,'raw 1'!Y63),"")</f>
        <v>1</v>
      </c>
      <c r="AB64" s="9">
        <f>if('raw 1'!Z63&lt;&gt;"x",if('raw 1'!Z63="OK",'raw 1'!GZ63,'raw 1'!Z63),"")</f>
        <v>1</v>
      </c>
      <c r="AC64" s="9">
        <f>if('raw 1'!AA63&lt;&gt;"x",if('raw 1'!AA63="OK",'raw 1'!HA63,'raw 1'!AA63),"")</f>
        <v>1</v>
      </c>
      <c r="AD64" s="9">
        <f>if('raw 1'!AB63&lt;&gt;"x",if('raw 1'!AB63="OK",'raw 1'!HB63,'raw 1'!AB63),"")</f>
        <v>1</v>
      </c>
      <c r="AE64" s="9">
        <f>if('raw 1'!AC63&lt;&gt;"x",if('raw 1'!AC63="OK",'raw 1'!HC63,'raw 1'!AC63),"")</f>
        <v>1</v>
      </c>
      <c r="AF64" s="9">
        <f>if('raw 1'!AD63&lt;&gt;"x",if('raw 1'!AD63="OK",'raw 1'!HD63,'raw 1'!AD63),"")</f>
        <v>1</v>
      </c>
      <c r="AG64" s="9">
        <f>if('raw 1'!AE63&lt;&gt;"x",if('raw 1'!AE63="OK",'raw 1'!HE63,'raw 1'!AE63),"")</f>
        <v>1</v>
      </c>
      <c r="AH64" s="9">
        <f>if('raw 1'!AF63&lt;&gt;"x",if('raw 1'!AF63="OK",'raw 1'!HF63,'raw 1'!AF63),"")</f>
        <v>1</v>
      </c>
      <c r="AI64" s="9">
        <f>if('raw 1'!AG63&lt;&gt;"x",if('raw 1'!AG63="OK",'raw 1'!HG63,'raw 1'!AG63),"")</f>
        <v>1</v>
      </c>
      <c r="AJ64" s="9">
        <f>if('raw 1'!AH63&lt;&gt;"x",if('raw 1'!AH63="OK",'raw 1'!HH63,'raw 1'!AH63),"")</f>
        <v>1</v>
      </c>
      <c r="AK64" s="9">
        <f>if('raw 1'!AI63&lt;&gt;"x",if('raw 1'!AI63="OK",'raw 1'!HI63,'raw 1'!AI63),"")</f>
        <v>1</v>
      </c>
      <c r="AL64" s="9">
        <f>if('raw 1'!AJ63&lt;&gt;"x",if('raw 1'!AJ63="OK",'raw 1'!HJ63,'raw 1'!AJ63),"")</f>
        <v>1</v>
      </c>
      <c r="AM64" s="9">
        <f>if('raw 1'!AK63&lt;&gt;"x",if('raw 1'!AK63="OK",'raw 1'!HK63,'raw 1'!AK63),"")</f>
        <v>1</v>
      </c>
      <c r="AN64" s="9">
        <f>if('raw 1'!AL63&lt;&gt;"x",if('raw 1'!AL63="OK",'raw 1'!HL63,'raw 1'!AL63),"")</f>
        <v>1</v>
      </c>
      <c r="AO64" s="9">
        <f>if('raw 1'!AM63&lt;&gt;"x",if('raw 1'!AM63="OK",'raw 1'!HM63,'raw 1'!AM63),"")</f>
        <v>1</v>
      </c>
      <c r="AP64" s="9">
        <f>if('raw 1'!AN63&lt;&gt;"x",if('raw 1'!AN63="OK",'raw 1'!HN63,'raw 1'!AN63),"")</f>
        <v>1</v>
      </c>
      <c r="AQ64" s="9">
        <f>if('raw 1'!AO63&lt;&gt;"x",if('raw 1'!AO63="OK",'raw 1'!HO63,'raw 1'!AO63),"")</f>
        <v>1</v>
      </c>
      <c r="AR64" s="9">
        <f>if('raw 1'!AP63&lt;&gt;"x",if('raw 1'!AP63="OK",'raw 1'!HP63,'raw 1'!AP63),"")</f>
        <v>1</v>
      </c>
      <c r="AS64" s="9">
        <f>if('raw 1'!AQ63&lt;&gt;"x",if('raw 1'!AQ63="OK",'raw 1'!HQ63,'raw 1'!AQ63),"")</f>
        <v>1</v>
      </c>
      <c r="AT64" s="9">
        <f>if('raw 1'!AR63&lt;&gt;"x",if('raw 1'!AR63="OK",'raw 1'!HR63,'raw 1'!AR63),"")</f>
        <v>1</v>
      </c>
      <c r="AU64" s="9">
        <f>if('raw 1'!AS63&lt;&gt;"x",if('raw 1'!AS63="OK",'raw 1'!HS63,'raw 1'!AS63),"")</f>
        <v>1</v>
      </c>
      <c r="AV64" s="9">
        <f>if('raw 1'!AT63&lt;&gt;"x",if('raw 1'!AT63="OK",'raw 1'!HT63,'raw 1'!AT63),"")</f>
        <v>1</v>
      </c>
      <c r="AW64" s="9">
        <f>if('raw 1'!AU63&lt;&gt;"x",if('raw 1'!AU63="OK",'raw 1'!HU63,'raw 1'!AU63),"")</f>
        <v>1</v>
      </c>
      <c r="AX64" s="9">
        <f>if('raw 1'!AV63&lt;&gt;"x",if('raw 1'!AV63="OK",'raw 1'!HV63,'raw 1'!AV63),"")</f>
        <v>1</v>
      </c>
      <c r="AY64" s="9">
        <f>if('raw 1'!AW63&lt;&gt;"x",if('raw 1'!AW63="OK",'raw 1'!HW63,'raw 1'!AW63),"")</f>
        <v>1</v>
      </c>
      <c r="AZ64" s="9">
        <f>if('raw 1'!AX63&lt;&gt;"x",if('raw 1'!AX63="OK",'raw 1'!HX63,'raw 1'!AX63),"")</f>
        <v>1</v>
      </c>
      <c r="BA64" s="9">
        <f>if('raw 1'!AY63&lt;&gt;"x",if('raw 1'!AY63="OK",'raw 1'!HY63,'raw 1'!AY63),"")</f>
        <v>1</v>
      </c>
      <c r="BB64" s="9">
        <f>if('raw 1'!AZ63&lt;&gt;"x",if('raw 1'!AZ63="OK",'raw 1'!HZ63,'raw 1'!AZ63),"")</f>
        <v>1</v>
      </c>
      <c r="BC64" s="9">
        <f>if('raw 1'!BA63&lt;&gt;"x",if('raw 1'!BA63="OK",'raw 1'!IA63,'raw 1'!BA63),"")</f>
        <v>1</v>
      </c>
      <c r="BD64" s="9">
        <f>if('raw 1'!BB63&lt;&gt;"x",if('raw 1'!BB63="OK",'raw 1'!IB63,'raw 1'!BB63),"")</f>
        <v>1</v>
      </c>
      <c r="BE64" s="9">
        <f>if('raw 1'!BC63&lt;&gt;"x",if('raw 1'!BC63="OK",'raw 1'!IC63,'raw 1'!BC63),"")</f>
        <v>1</v>
      </c>
      <c r="BF64" s="9">
        <f>if('raw 1'!BD63&lt;&gt;"x",if('raw 1'!BD63="OK",'raw 1'!ID63,'raw 1'!BD63),"")</f>
        <v>1</v>
      </c>
      <c r="BG64" s="9">
        <f>if('raw 1'!BE63&lt;&gt;"x",if('raw 1'!BE63="OK",'raw 1'!IE63,'raw 1'!BE63),"")</f>
        <v>1</v>
      </c>
      <c r="BH64" s="9">
        <f>if('raw 1'!BF63&lt;&gt;"x",if('raw 1'!BF63="OK",'raw 1'!IF63,'raw 1'!BF63),"")</f>
        <v>1</v>
      </c>
      <c r="BI64" s="9">
        <f>if('raw 1'!BG63&lt;&gt;"x",if('raw 1'!BG63="OK",'raw 1'!IG63,'raw 1'!BG63),"")</f>
        <v>1</v>
      </c>
      <c r="BJ64" s="9">
        <f>if('raw 1'!BH63&lt;&gt;"x",if('raw 1'!BH63="OK",'raw 1'!IH63,'raw 1'!BH63),"")</f>
        <v>1</v>
      </c>
      <c r="BK64" s="9">
        <f>if('raw 1'!BI63&lt;&gt;"x",if('raw 1'!BI63="OK",'raw 1'!II63,'raw 1'!BI63),"")</f>
        <v>1</v>
      </c>
      <c r="BL64" s="9">
        <f>if('raw 1'!BJ63&lt;&gt;"x",if('raw 1'!BJ63="OK",'raw 1'!IJ63,'raw 1'!BJ63),"")</f>
        <v>1</v>
      </c>
      <c r="BM64" s="9" t="str">
        <f>if('raw 1'!BK63&lt;&gt;"x",if('raw 1'!BK63="OK",'raw 1'!IK63,'raw 1'!BK63),"")</f>
        <v/>
      </c>
      <c r="BN64" s="9">
        <f>if('raw 1'!BL63&lt;&gt;"x",if('raw 1'!BL63="OK",'raw 1'!IL63,'raw 1'!BL63),"")</f>
        <v>1</v>
      </c>
      <c r="BO64" s="9">
        <f>if('raw 1'!BM63&lt;&gt;"x",if('raw 1'!BM63="OK",'raw 1'!IM63,'raw 1'!BM63),"")</f>
        <v>1</v>
      </c>
      <c r="BP64" s="9" t="str">
        <f>if('raw 1'!BN63&lt;&gt;"x",if('raw 1'!BN63="OK",'raw 1'!IN63,'raw 1'!BN63),"")</f>
        <v>WA</v>
      </c>
      <c r="BQ64" s="9">
        <f>if('raw 1'!BO63&lt;&gt;"x",if('raw 1'!BO63="OK",'raw 1'!IO63,'raw 1'!BO63),"")</f>
        <v>1</v>
      </c>
      <c r="BR64" s="9">
        <f>if('raw 1'!BP63&lt;&gt;"x",if('raw 1'!BP63="OK",'raw 1'!IP63,'raw 1'!BP63),"")</f>
        <v>1</v>
      </c>
      <c r="BS64" s="9">
        <f>if('raw 1'!BQ63&lt;&gt;"x",if('raw 1'!BQ63="OK",'raw 1'!IQ63,'raw 1'!BQ63),"")</f>
        <v>1</v>
      </c>
      <c r="BT64" s="9">
        <f>if('raw 1'!BR63&lt;&gt;"x",if('raw 1'!BR63="OK",'raw 1'!IR63,'raw 1'!BR63),"")</f>
        <v>1</v>
      </c>
      <c r="BU64" s="9">
        <f>if('raw 1'!BS63&lt;&gt;"x",if('raw 1'!BS63="OK",'raw 1'!IS63,'raw 1'!BS63),"")</f>
        <v>1</v>
      </c>
      <c r="BV64" s="9" t="str">
        <f>if('raw 1'!BT63&lt;&gt;"x",if('raw 1'!BT63="OK",'raw 1'!IT63,'raw 1'!BT63),"")</f>
        <v>TLE</v>
      </c>
      <c r="BW64" s="9" t="str">
        <f>if('raw 1'!BU63&lt;&gt;"x",if('raw 1'!BU63="OK",'raw 1'!IU63,'raw 1'!BU63),"")</f>
        <v>TLE</v>
      </c>
      <c r="BX64" s="9" t="str">
        <f>if('raw 1'!BV63&lt;&gt;"x",if('raw 1'!BV63="OK",'raw 1'!IV63,'raw 1'!BV63),"")</f>
        <v>TLE</v>
      </c>
      <c r="BY64" s="9" t="str">
        <f>if('raw 1'!BW63&lt;&gt;"x",if('raw 1'!BW63="OK",'raw 1'!IW63,'raw 1'!BW63),"")</f>
        <v>TLE</v>
      </c>
      <c r="BZ64" s="9">
        <f>if('raw 1'!BX63&lt;&gt;"x",if('raw 1'!BX63="OK",'raw 1'!IX63,'raw 1'!BX63),"")</f>
        <v>1</v>
      </c>
      <c r="CA64" s="9" t="str">
        <f>if('raw 1'!BY63&lt;&gt;"x",if('raw 1'!BY63="OK",'raw 1'!IY63,'raw 1'!BY63),"")</f>
        <v>TLE</v>
      </c>
      <c r="CB64" s="9" t="str">
        <f>if('raw 1'!BZ63&lt;&gt;"x",if('raw 1'!BZ63="OK",'raw 1'!IZ63,'raw 1'!BZ63),"")</f>
        <v>TLE</v>
      </c>
      <c r="CC64" s="9" t="str">
        <f>if('raw 1'!CA63&lt;&gt;"x",if('raw 1'!CA63="OK",'raw 1'!JA63,'raw 1'!CA63),"")</f>
        <v>TLE</v>
      </c>
      <c r="CD64" s="9" t="str">
        <f>if('raw 1'!CB63&lt;&gt;"x",if('raw 1'!CB63="OK",'raw 1'!JB63,'raw 1'!CB63),"")</f>
        <v>WA</v>
      </c>
      <c r="CE64" s="9" t="str">
        <f>if('raw 1'!CC63&lt;&gt;"x",if('raw 1'!CC63="OK",'raw 1'!JC63,'raw 1'!CC63),"")</f>
        <v>TLE</v>
      </c>
      <c r="CF64" s="9" t="str">
        <f>if('raw 1'!CD63&lt;&gt;"x",if('raw 1'!CD63="OK",'raw 1'!JD63,'raw 1'!CD63),"")</f>
        <v>WA</v>
      </c>
      <c r="CG64" s="9" t="str">
        <f>if('raw 1'!CE63&lt;&gt;"x",if('raw 1'!CE63="OK",'raw 1'!JE63,'raw 1'!CE63),"")</f>
        <v>WA</v>
      </c>
      <c r="CH64" s="9" t="str">
        <f>if('raw 1'!CF63&lt;&gt;"x",if('raw 1'!CF63="OK",'raw 1'!JF63,'raw 1'!CF63),"")</f>
        <v>TLE</v>
      </c>
      <c r="CI64" s="9" t="str">
        <f>if('raw 1'!CG63&lt;&gt;"x",if('raw 1'!CG63="OK",'raw 1'!JG63,'raw 1'!CG63),"")</f>
        <v>TLE</v>
      </c>
      <c r="CJ64" s="9" t="str">
        <f>if('raw 1'!CH63&lt;&gt;"x",if('raw 1'!CH63="OK",'raw 1'!JH63,'raw 1'!CH63),"")</f>
        <v>TLE</v>
      </c>
      <c r="CK64" s="9" t="str">
        <f>if('raw 1'!CI63&lt;&gt;"x",if('raw 1'!CI63="OK",'raw 1'!JI63,'raw 1'!CI63),"")</f>
        <v>TLE</v>
      </c>
      <c r="CL64" s="9" t="str">
        <f>if('raw 1'!CJ63&lt;&gt;"x",if('raw 1'!CJ63="OK",'raw 1'!JJ63,'raw 1'!CJ63),"")</f>
        <v>TLE</v>
      </c>
      <c r="CM64" s="9" t="str">
        <f>if('raw 1'!CK63&lt;&gt;"x",if('raw 1'!CK63="OK",'raw 1'!JK63,'raw 1'!CK63),"")</f>
        <v>TLE</v>
      </c>
      <c r="CN64" s="9" t="str">
        <f>if('raw 1'!CL63&lt;&gt;"x",if('raw 1'!CL63="OK",'raw 1'!JL63,'raw 1'!CL63),"")</f>
        <v>TLE</v>
      </c>
      <c r="CO64" s="9" t="str">
        <f>if('raw 1'!CM63&lt;&gt;"x",if('raw 1'!CM63="OK",'raw 1'!JM63,'raw 1'!CM63),"")</f>
        <v>TLE</v>
      </c>
      <c r="CP64" s="9" t="str">
        <f>if('raw 1'!CN63&lt;&gt;"x",if('raw 1'!CN63="OK",'raw 1'!JN63,'raw 1'!CN63),"")</f>
        <v>TLE</v>
      </c>
      <c r="CQ64" s="9" t="str">
        <f>if('raw 1'!CO63&lt;&gt;"x",if('raw 1'!CO63="OK",'raw 1'!JO63,'raw 1'!CO63),"")</f>
        <v>WA</v>
      </c>
      <c r="CR64" s="9" t="str">
        <f>if('raw 1'!CP63&lt;&gt;"x",if('raw 1'!CP63="OK",'raw 1'!JP63,'raw 1'!CP63),"")</f>
        <v>WA</v>
      </c>
      <c r="CS64" s="9" t="str">
        <f>if('raw 1'!CQ63&lt;&gt;"x",if('raw 1'!CQ63="OK",'raw 1'!JQ63,'raw 1'!CQ63),"")</f>
        <v>TLE</v>
      </c>
      <c r="CT64" s="9" t="str">
        <f>if('raw 1'!CR63&lt;&gt;"x",if('raw 1'!CR63="OK",'raw 1'!JR63,'raw 1'!CR63),"")</f>
        <v>TLE</v>
      </c>
      <c r="CU64" s="9" t="str">
        <f>if('raw 1'!CS63&lt;&gt;"x",if('raw 1'!CS63="OK",'raw 1'!JS63,'raw 1'!CS63),"")</f>
        <v/>
      </c>
      <c r="CV64" s="9" t="str">
        <f>if('raw 1'!CT63&lt;&gt;"x",if('raw 1'!CT63="OK",'raw 1'!JT63,'raw 1'!CT63),"")</f>
        <v>-</v>
      </c>
      <c r="CW64" s="9" t="str">
        <f>if('raw 1'!CU63&lt;&gt;"x",if('raw 1'!CU63="OK",'raw 1'!JU63,'raw 1'!CU63),"")</f>
        <v>-</v>
      </c>
      <c r="CX64" s="9" t="str">
        <f>if('raw 1'!CV63&lt;&gt;"x",if('raw 1'!CV63="OK",'raw 1'!JV63,'raw 1'!CV63),"")</f>
        <v>-</v>
      </c>
      <c r="CY64" s="9" t="str">
        <f>if('raw 1'!CW63&lt;&gt;"x",if('raw 1'!CW63="OK",'raw 1'!JW63,'raw 1'!CW63),"")</f>
        <v>-</v>
      </c>
      <c r="CZ64" s="9" t="str">
        <f>if('raw 1'!CX63&lt;&gt;"x",if('raw 1'!CX63="OK",'raw 1'!JX63,'raw 1'!CX63),"")</f>
        <v>-</v>
      </c>
      <c r="DA64" s="9" t="str">
        <f>if('raw 1'!CY63&lt;&gt;"x",if('raw 1'!CY63="OK",'raw 1'!JY63,'raw 1'!CY63),"")</f>
        <v>-</v>
      </c>
      <c r="DB64" s="9" t="str">
        <f>if('raw 1'!CZ63&lt;&gt;"x",if('raw 1'!CZ63="OK",'raw 1'!JZ63,'raw 1'!CZ63),"")</f>
        <v>-</v>
      </c>
      <c r="DC64" s="9" t="str">
        <f>if('raw 1'!DA63&lt;&gt;"x",if('raw 1'!DA63="OK",'raw 1'!KA63,'raw 1'!DA63),"")</f>
        <v>-</v>
      </c>
      <c r="DD64" s="9" t="str">
        <f>if('raw 1'!DB63&lt;&gt;"x",if('raw 1'!DB63="OK",'raw 1'!KB63,'raw 1'!DB63),"")</f>
        <v>-</v>
      </c>
      <c r="DE64" s="9" t="str">
        <f>if('raw 1'!DC63&lt;&gt;"x",if('raw 1'!DC63="OK",'raw 1'!KC63,'raw 1'!DC63),"")</f>
        <v>-</v>
      </c>
      <c r="DF64" s="9" t="str">
        <f>if('raw 1'!DD63&lt;&gt;"x",if('raw 1'!DD63="OK",'raw 1'!KD63,'raw 1'!DD63),"")</f>
        <v>-</v>
      </c>
      <c r="DG64" s="9" t="str">
        <f>if('raw 1'!DE63&lt;&gt;"x",if('raw 1'!DE63="OK",'raw 1'!KE63,'raw 1'!DE63),"")</f>
        <v>-</v>
      </c>
      <c r="DH64" s="9" t="str">
        <f>if('raw 1'!DF63&lt;&gt;"x",if('raw 1'!DF63="OK",'raw 1'!KF63,'raw 1'!DF63),"")</f>
        <v>-</v>
      </c>
      <c r="DI64" s="9" t="str">
        <f>if('raw 1'!DG63&lt;&gt;"x",if('raw 1'!DG63="OK",'raw 1'!KG63,'raw 1'!DG63),"")</f>
        <v>-</v>
      </c>
      <c r="DJ64" s="9" t="str">
        <f>if('raw 1'!DH63&lt;&gt;"x",if('raw 1'!DH63="OK",'raw 1'!KH63,'raw 1'!DH63),"")</f>
        <v>-</v>
      </c>
      <c r="DK64" s="9" t="str">
        <f>if('raw 1'!DI63&lt;&gt;"x",if('raw 1'!DI63="OK",'raw 1'!KI63,'raw 1'!DI63),"")</f>
        <v>-</v>
      </c>
      <c r="DL64" s="9" t="str">
        <f>if('raw 1'!DJ63&lt;&gt;"x",if('raw 1'!DJ63="OK",'raw 1'!KJ63,'raw 1'!DJ63),"")</f>
        <v>-</v>
      </c>
      <c r="DM64" s="9" t="str">
        <f>if('raw 1'!DK63&lt;&gt;"x",if('raw 1'!DK63="OK",'raw 1'!KK63,'raw 1'!DK63),"")</f>
        <v>-</v>
      </c>
      <c r="DN64" s="9" t="str">
        <f>if('raw 1'!DL63&lt;&gt;"x",if('raw 1'!DL63="OK",'raw 1'!KL63,'raw 1'!DL63),"")</f>
        <v>-</v>
      </c>
      <c r="DO64" s="9" t="str">
        <f>if('raw 1'!DM63&lt;&gt;"x",if('raw 1'!DM63="OK",'raw 1'!KM63,'raw 1'!DM63),"")</f>
        <v>-</v>
      </c>
      <c r="DP64" s="9" t="str">
        <f>if('raw 1'!DN63&lt;&gt;"x",if('raw 1'!DN63="OK",'raw 1'!KN63,'raw 1'!DN63),"")</f>
        <v>-</v>
      </c>
      <c r="DQ64" s="9" t="str">
        <f>if('raw 1'!DO63&lt;&gt;"x",if('raw 1'!DO63="OK",'raw 1'!KO63,'raw 1'!DO63),"")</f>
        <v>-</v>
      </c>
      <c r="DR64" s="9" t="str">
        <f>if('raw 1'!DP63&lt;&gt;"x",if('raw 1'!DP63="OK",'raw 1'!KP63,'raw 1'!DP63),"")</f>
        <v>-</v>
      </c>
      <c r="DS64" s="9" t="str">
        <f>if('raw 1'!DQ63&lt;&gt;"x",if('raw 1'!DQ63="OK",'raw 1'!KQ63,'raw 1'!DQ63),"")</f>
        <v>-</v>
      </c>
      <c r="DT64" s="9" t="str">
        <f>if('raw 1'!DR63&lt;&gt;"x",if('raw 1'!DR63="OK",'raw 1'!KR63,'raw 1'!DR63),"")</f>
        <v>-</v>
      </c>
      <c r="DU64" s="9" t="str">
        <f>if('raw 1'!DS63&lt;&gt;"x",if('raw 1'!DS63="OK",'raw 1'!KS63,'raw 1'!DS63),"")</f>
        <v>-</v>
      </c>
      <c r="DV64" s="9" t="str">
        <f>if('raw 1'!DT63&lt;&gt;"x",if('raw 1'!DT63="OK",'raw 1'!KT63,'raw 1'!DT63),"")</f>
        <v>-</v>
      </c>
      <c r="DW64" s="9" t="str">
        <f>if('raw 1'!DU63&lt;&gt;"x",if('raw 1'!DU63="OK",'raw 1'!KU63,'raw 1'!DU63),"")</f>
        <v>-</v>
      </c>
      <c r="DX64" s="9" t="str">
        <f>if('raw 1'!DV63&lt;&gt;"x",if('raw 1'!DV63="OK",'raw 1'!KV63,'raw 1'!DV63),"")</f>
        <v>-</v>
      </c>
      <c r="DY64" s="9" t="str">
        <f>if('raw 1'!DW63&lt;&gt;"x",if('raw 1'!DW63="OK",'raw 1'!KW63,'raw 1'!DW63),"")</f>
        <v>-</v>
      </c>
      <c r="DZ64" s="9" t="str">
        <f>if('raw 1'!DX63&lt;&gt;"x",if('raw 1'!DX63="OK",'raw 1'!KX63,'raw 1'!DX63),"")</f>
        <v>-</v>
      </c>
      <c r="EA64" s="9" t="str">
        <f>if('raw 1'!DY63&lt;&gt;"x",if('raw 1'!DY63="OK",'raw 1'!KY63,'raw 1'!DY63),"")</f>
        <v>-</v>
      </c>
      <c r="EB64" s="9" t="str">
        <f>if('raw 1'!DZ63&lt;&gt;"x",if('raw 1'!DZ63="OK",'raw 1'!KZ63,'raw 1'!DZ63),"")</f>
        <v/>
      </c>
      <c r="EC64" s="9" t="str">
        <f>if('raw 1'!EA63&lt;&gt;"x",if('raw 1'!EA63="OK",'raw 1'!LA63,'raw 1'!EA63),"")</f>
        <v>-</v>
      </c>
      <c r="ED64" s="9" t="str">
        <f>if('raw 1'!EB63&lt;&gt;"x",if('raw 1'!EB63="OK",'raw 1'!LB63,'raw 1'!EB63),"")</f>
        <v>-</v>
      </c>
      <c r="EE64" s="9" t="str">
        <f>if('raw 1'!EC63&lt;&gt;"x",if('raw 1'!EC63="OK",'raw 1'!LC63,'raw 1'!EC63),"")</f>
        <v>-</v>
      </c>
      <c r="EF64" s="9" t="str">
        <f>if('raw 1'!ED63&lt;&gt;"x",if('raw 1'!ED63="OK",'raw 1'!LD63,'raw 1'!ED63),"")</f>
        <v>-</v>
      </c>
      <c r="EG64" s="9" t="str">
        <f>if('raw 1'!EE63&lt;&gt;"x",if('raw 1'!EE63="OK",'raw 1'!LE63,'raw 1'!EE63),"")</f>
        <v>-</v>
      </c>
      <c r="EH64" s="9" t="str">
        <f>if('raw 1'!EF63&lt;&gt;"x",if('raw 1'!EF63="OK",'raw 1'!LF63,'raw 1'!EF63),"")</f>
        <v>-</v>
      </c>
      <c r="EI64" s="9" t="str">
        <f>if('raw 1'!EG63&lt;&gt;"x",if('raw 1'!EG63="OK",'raw 1'!LG63,'raw 1'!EG63),"")</f>
        <v>-</v>
      </c>
      <c r="EJ64" s="9" t="str">
        <f>if('raw 1'!EH63&lt;&gt;"x",if('raw 1'!EH63="OK",'raw 1'!LH63,'raw 1'!EH63),"")</f>
        <v>-</v>
      </c>
      <c r="EK64" s="9" t="str">
        <f>if('raw 1'!EI63&lt;&gt;"x",if('raw 1'!EI63="OK",'raw 1'!LI63,'raw 1'!EI63),"")</f>
        <v>-</v>
      </c>
      <c r="EL64" s="9" t="str">
        <f>if('raw 1'!EJ63&lt;&gt;"x",if('raw 1'!EJ63="OK",'raw 1'!LJ63,'raw 1'!EJ63),"")</f>
        <v>-</v>
      </c>
      <c r="EM64" s="9" t="str">
        <f>if('raw 1'!EK63&lt;&gt;"x",if('raw 1'!EK63="OK",'raw 1'!LK63,'raw 1'!EK63),"")</f>
        <v>-</v>
      </c>
      <c r="EN64" s="9" t="str">
        <f>if('raw 1'!EL63&lt;&gt;"x",if('raw 1'!EL63="OK",'raw 1'!LL63,'raw 1'!EL63),"")</f>
        <v>-</v>
      </c>
      <c r="EO64" s="9" t="str">
        <f>if('raw 1'!EM63&lt;&gt;"x",if('raw 1'!EM63="OK",'raw 1'!LM63,'raw 1'!EM63),"")</f>
        <v>-</v>
      </c>
      <c r="EP64" s="9" t="str">
        <f>if('raw 1'!EN63&lt;&gt;"x",if('raw 1'!EN63="OK",'raw 1'!LN63,'raw 1'!EN63),"")</f>
        <v>-</v>
      </c>
      <c r="EQ64" s="9" t="str">
        <f>if('raw 1'!EO63&lt;&gt;"x",if('raw 1'!EO63="OK",'raw 1'!LO63,'raw 1'!EO63),"")</f>
        <v>-</v>
      </c>
      <c r="ER64" s="9" t="str">
        <f>if('raw 1'!EP63&lt;&gt;"x",if('raw 1'!EP63="OK",'raw 1'!LP63,'raw 1'!EP63),"")</f>
        <v>-</v>
      </c>
      <c r="ES64" s="9" t="str">
        <f>if('raw 1'!EQ63&lt;&gt;"x",if('raw 1'!EQ63="OK",'raw 1'!LQ63,'raw 1'!EQ63),"")</f>
        <v/>
      </c>
      <c r="ET64" s="9" t="str">
        <f>if('raw 1'!ER63&lt;&gt;"x",if('raw 1'!ER63="OK",'raw 1'!LR63,'raw 1'!ER63),"")</f>
        <v>-</v>
      </c>
      <c r="EU64" s="9" t="str">
        <f>if('raw 1'!ES63&lt;&gt;"x",if('raw 1'!ES63="OK",'raw 1'!LS63,'raw 1'!ES63),"")</f>
        <v>-</v>
      </c>
      <c r="EV64" s="9" t="str">
        <f>if('raw 1'!ET63&lt;&gt;"x",if('raw 1'!ET63="OK",'raw 1'!LT63,'raw 1'!ET63),"")</f>
        <v>-</v>
      </c>
      <c r="EW64" s="9" t="str">
        <f>if('raw 1'!EU63&lt;&gt;"x",if('raw 1'!EU63="OK",'raw 1'!LU63,'raw 1'!EU63),"")</f>
        <v>-</v>
      </c>
      <c r="EX64" s="9" t="str">
        <f>if('raw 1'!EV63&lt;&gt;"x",if('raw 1'!EV63="OK",'raw 1'!LV63,'raw 1'!EV63),"")</f>
        <v>-</v>
      </c>
      <c r="EY64" s="9" t="str">
        <f>if('raw 1'!EW63&lt;&gt;"x",if('raw 1'!EW63="OK",'raw 1'!LW63,'raw 1'!EW63),"")</f>
        <v>-</v>
      </c>
      <c r="EZ64" s="9" t="str">
        <f>if('raw 1'!EX63&lt;&gt;"x",if('raw 1'!EX63="OK",'raw 1'!LX63,'raw 1'!EX63),"")</f>
        <v>-</v>
      </c>
      <c r="FA64" s="9" t="str">
        <f>if('raw 1'!EY63&lt;&gt;"x",if('raw 1'!EY63="OK",'raw 1'!LY63,'raw 1'!EY63),"")</f>
        <v>-</v>
      </c>
      <c r="FB64" s="9" t="str">
        <f>if('raw 1'!EZ63&lt;&gt;"x",if('raw 1'!EZ63="OK",'raw 1'!LZ63,'raw 1'!EZ63),"")</f>
        <v>-</v>
      </c>
      <c r="FC64" s="9" t="str">
        <f>if('raw 1'!FA63&lt;&gt;"x",if('raw 1'!FA63="OK",'raw 1'!MA63,'raw 1'!FA63),"")</f>
        <v>-</v>
      </c>
      <c r="FD64" s="9" t="str">
        <f>if('raw 1'!FB63&lt;&gt;"x",if('raw 1'!FB63="OK",'raw 1'!MB63,'raw 1'!FB63),"")</f>
        <v>-</v>
      </c>
      <c r="FE64" s="9" t="str">
        <f>if('raw 1'!FC63&lt;&gt;"x",if('raw 1'!FC63="OK",'raw 1'!MC63,'raw 1'!FC63),"")</f>
        <v>-</v>
      </c>
      <c r="FF64" s="9" t="str">
        <f>if('raw 1'!FD63&lt;&gt;"x",if('raw 1'!FD63="OK",'raw 1'!MD63,'raw 1'!FD63),"")</f>
        <v>-</v>
      </c>
      <c r="FG64" s="9" t="str">
        <f>if('raw 1'!FE63&lt;&gt;"x",if('raw 1'!FE63="OK",'raw 1'!ME63,'raw 1'!FE63),"")</f>
        <v>-</v>
      </c>
      <c r="FH64" s="9" t="str">
        <f>if('raw 1'!FF63&lt;&gt;"x",if('raw 1'!FF63="OK",'raw 1'!MF63,'raw 1'!FF63),"")</f>
        <v>-</v>
      </c>
      <c r="FI64" s="9" t="str">
        <f>if('raw 1'!FG63&lt;&gt;"x",if('raw 1'!FG63="OK",'raw 1'!MG63,'raw 1'!FG63),"")</f>
        <v>-</v>
      </c>
      <c r="FJ64" s="9" t="str">
        <f>if('raw 1'!FH63&lt;&gt;"x",if('raw 1'!FH63="OK",'raw 1'!MH63,'raw 1'!FH63),"")</f>
        <v>-</v>
      </c>
      <c r="FK64" s="9" t="str">
        <f>if('raw 1'!FI63&lt;&gt;"x",if('raw 1'!FI63="OK",'raw 1'!MI63,'raw 1'!FI63),"")</f>
        <v>-</v>
      </c>
      <c r="FL64" s="9" t="str">
        <f>if('raw 1'!FJ63&lt;&gt;"x",if('raw 1'!FJ63="OK",'raw 1'!MJ63,'raw 1'!FJ63),"")</f>
        <v>-</v>
      </c>
      <c r="FM64" s="9" t="str">
        <f>if('raw 1'!FK63&lt;&gt;"x",if('raw 1'!FK63="OK",'raw 1'!MK63,'raw 1'!FK63),"")</f>
        <v>-</v>
      </c>
      <c r="FN64" s="9" t="str">
        <f>if('raw 1'!FL63&lt;&gt;"x",if('raw 1'!FL63="OK",'raw 1'!ML63,'raw 1'!FL63),"")</f>
        <v>-</v>
      </c>
      <c r="FO64" s="9" t="str">
        <f>if('raw 1'!FM63&lt;&gt;"x",if('raw 1'!FM63="OK",'raw 1'!MM63,'raw 1'!FM63),"")</f>
        <v>-</v>
      </c>
      <c r="FP64" s="9" t="str">
        <f>if('raw 1'!FN63&lt;&gt;"x",if('raw 1'!FN63="OK",'raw 1'!MN63,'raw 1'!FN63),"")</f>
        <v>-</v>
      </c>
      <c r="FQ64" s="9" t="str">
        <f>if('raw 1'!FO63&lt;&gt;"x",if('raw 1'!FO63="OK",'raw 1'!MO63,'raw 1'!FO63),"")</f>
        <v>-</v>
      </c>
      <c r="FR64" s="9" t="str">
        <f>if('raw 1'!FP63&lt;&gt;"x",if('raw 1'!FP63="OK",'raw 1'!MP63,'raw 1'!FP63),"")</f>
        <v>-</v>
      </c>
      <c r="FS64" s="9" t="str">
        <f>if('raw 1'!FQ63&lt;&gt;"x",if('raw 1'!FQ63="OK",'raw 1'!MQ63,'raw 1'!FQ63),"")</f>
        <v>-</v>
      </c>
      <c r="FT64" s="9" t="str">
        <f>if('raw 1'!FR63&lt;&gt;"x",if('raw 1'!FR63="OK",'raw 1'!MR63,'raw 1'!FR63),"")</f>
        <v>-</v>
      </c>
      <c r="FU64" s="9" t="str">
        <f>if('raw 1'!FS63&lt;&gt;"x",if('raw 1'!FS63="OK",'raw 1'!MS63,'raw 1'!FS63),"")</f>
        <v>-</v>
      </c>
      <c r="FV64" s="9" t="str">
        <f>if('raw 1'!FT63&lt;&gt;"x",if('raw 1'!FT63="OK",'raw 1'!MT63,'raw 1'!FT63),"")</f>
        <v/>
      </c>
      <c r="FW64" s="9" t="str">
        <f>if('raw 1'!FU63&lt;&gt;"x",if('raw 1'!FU63="OK",'raw 1'!MU63,'raw 1'!FU63),"")</f>
        <v>-</v>
      </c>
      <c r="FX64" s="9" t="str">
        <f>if('raw 1'!FV63&lt;&gt;"x",if('raw 1'!FV63="OK",'raw 1'!MV63,'raw 1'!FV63),"")</f>
        <v>-</v>
      </c>
      <c r="FY64" s="9" t="str">
        <f>if('raw 1'!FW63&lt;&gt;"x",if('raw 1'!FW63="OK",'raw 1'!MW63,'raw 1'!FW63),"")</f>
        <v>-</v>
      </c>
      <c r="FZ64" s="9" t="str">
        <f>if('raw 1'!FX63&lt;&gt;"x",if('raw 1'!FX63="OK",'raw 1'!MX63,'raw 1'!FX63),"")</f>
        <v>-</v>
      </c>
      <c r="GA64" s="9" t="str">
        <f>if('raw 1'!FY63&lt;&gt;"x",if('raw 1'!FY63="OK",'raw 1'!MY63,'raw 1'!FY63),"")</f>
        <v>-</v>
      </c>
      <c r="GB64" s="9" t="str">
        <f>if('raw 1'!FZ63&lt;&gt;"x",if('raw 1'!FZ63="OK",'raw 1'!MZ63,'raw 1'!FZ63),"")</f>
        <v>-</v>
      </c>
      <c r="GC64" s="9" t="str">
        <f>if('raw 1'!GA63&lt;&gt;"x",if('raw 1'!GA63="OK",'raw 1'!NA63,'raw 1'!GA63),"")</f>
        <v>-</v>
      </c>
      <c r="GD64" s="9" t="str">
        <f>if('raw 1'!GB63&lt;&gt;"x",if('raw 1'!GB63="OK",'raw 1'!NB63,'raw 1'!GB63),"")</f>
        <v>-</v>
      </c>
      <c r="GE64" s="9" t="str">
        <f>if('raw 1'!GC63&lt;&gt;"x",if('raw 1'!GC63="OK",'raw 1'!NC63,'raw 1'!GC63),"")</f>
        <v>-</v>
      </c>
      <c r="GF64" s="9" t="str">
        <f>if('raw 1'!GD63&lt;&gt;"x",if('raw 1'!GD63="OK",'raw 1'!ND63,'raw 1'!GD63),"")</f>
        <v>-</v>
      </c>
      <c r="GG64" s="9" t="str">
        <f>if('raw 1'!GE63&lt;&gt;"x",if('raw 1'!GE63="OK",'raw 1'!NE63,'raw 1'!GE63),"")</f>
        <v>-</v>
      </c>
      <c r="GH64" s="9" t="str">
        <f>if('raw 1'!GF63&lt;&gt;"x",if('raw 1'!GF63="OK",'raw 1'!NF63,'raw 1'!GF63),"")</f>
        <v>-</v>
      </c>
      <c r="GI64" s="9" t="str">
        <f>if('raw 1'!GG63&lt;&gt;"x",if('raw 1'!GG63="OK",'raw 1'!NG63,'raw 1'!GG63),"")</f>
        <v>-</v>
      </c>
      <c r="GJ64" s="9" t="str">
        <f>if('raw 1'!GH63&lt;&gt;"x",if('raw 1'!GH63="OK",'raw 1'!NH63,'raw 1'!GH63),"")</f>
        <v>-</v>
      </c>
      <c r="GK64" s="9" t="str">
        <f>if('raw 1'!GI63&lt;&gt;"x",if('raw 1'!GI63="OK",'raw 1'!NI63,'raw 1'!GI63),"")</f>
        <v>-</v>
      </c>
      <c r="GL64" s="9" t="str">
        <f>if('raw 1'!GJ63&lt;&gt;"x",if('raw 1'!GJ63="OK",'raw 1'!NJ63,'raw 1'!GJ63),"")</f>
        <v>-</v>
      </c>
      <c r="GM64" s="9" t="str">
        <f>if('raw 1'!GK63&lt;&gt;"x",if('raw 1'!GK63="OK",'raw 1'!NK63,'raw 1'!GK63),"")</f>
        <v>-</v>
      </c>
      <c r="GN64" s="9" t="str">
        <f>if('raw 1'!GL63&lt;&gt;"x",if('raw 1'!GL63="OK",'raw 1'!NL63,'raw 1'!GL63),"")</f>
        <v>-</v>
      </c>
      <c r="GO64" s="9" t="str">
        <f>if('raw 1'!GM63&lt;&gt;"x",if('raw 1'!GM63="OK",'raw 1'!NM63,'raw 1'!GM63),"")</f>
        <v>-</v>
      </c>
      <c r="GP64" s="9" t="str">
        <f>if('raw 1'!GN63&lt;&gt;"x",if('raw 1'!GN63="OK",'raw 1'!NN63,'raw 1'!GN63),"")</f>
        <v>-</v>
      </c>
      <c r="GQ64" s="9" t="str">
        <f>if('raw 1'!GO63&lt;&gt;"x",if('raw 1'!GO63="OK",'raw 1'!NO63,'raw 1'!GO63),"")</f>
        <v>-</v>
      </c>
      <c r="GR64" s="9" t="str">
        <f>if('raw 1'!GP63&lt;&gt;"x",if('raw 1'!GP63="OK",'raw 1'!NP63,'raw 1'!GP63),"")</f>
        <v>-</v>
      </c>
      <c r="GS64" s="9" t="str">
        <f>if('raw 1'!GQ63&lt;&gt;"x",if('raw 1'!GQ63="OK",'raw 1'!NQ63,'raw 1'!GQ63),"")</f>
        <v>-</v>
      </c>
      <c r="GT64" s="9" t="str">
        <f>if('raw 1'!GR63&lt;&gt;"x",if('raw 1'!GR63="OK",'raw 1'!NR63,'raw 1'!GR63),"")</f>
        <v>-</v>
      </c>
      <c r="GU64" s="9" t="str">
        <f>if('raw 1'!GS63&lt;&gt;"x",if('raw 1'!GS63="OK",'raw 1'!NS63,'raw 1'!GS63),"")</f>
        <v/>
      </c>
    </row>
    <row r="65">
      <c r="A65" s="5"/>
      <c r="B65" s="5"/>
      <c r="C65" s="5" t="str">
        <f>if(B65="d","diskv. iz ciklusa",if(B65="d1","diskv. iz kruga",if($E65="ODOBREN",(if(countif(H:H,"="&amp;H65)=1,countif(H:H,"&gt;"&amp;H65)+1,concatenate(countif(H:H,"&gt;"&amp;H65)+1," - ",countif(H:H,"&gt;="&amp;H65)))),empty)))</f>
        <v>61 - 81</v>
      </c>
      <c r="D65" s="6" t="str">
        <f>'raw 1'!B64</f>
        <v>lukakuresevic</v>
      </c>
      <c r="E65" s="6" t="str">
        <f>'raw 1'!F64</f>
        <v>ODOBREN</v>
      </c>
      <c r="F65" s="6" t="str">
        <f>if($E65="ODOBREN",'raw 1'!C64,"")</f>
        <v>Luka</v>
      </c>
      <c r="G65" s="6" t="str">
        <f>if($E65="ODOBREN",'raw 1'!D64,"")</f>
        <v>Kurešević</v>
      </c>
      <c r="H65" s="7">
        <f>if($E65="ODOBREN",I65,empty)</f>
        <v>100</v>
      </c>
      <c r="I65" s="7">
        <f>if(B65&lt;&gt;"d",IF(M65 = "A", SUM(R65:T65), SUM(O65:Q65)),empty)</f>
        <v>100</v>
      </c>
      <c r="J65" s="6" t="str">
        <f>if($E65="ODOBREN",'raw 1'!G64,"")</f>
        <v>Novi Sad</v>
      </c>
      <c r="K65" s="6" t="str">
        <f>if($E65="ODOBREN",'raw 1'!H64,"")</f>
        <v>Gimnazija Jovan Jovanović Zmaj</v>
      </c>
      <c r="L65" s="6" t="str">
        <f>if($E65="ODOBREN",'raw 1'!I64,"")</f>
        <v>I</v>
      </c>
      <c r="M65" s="6" t="str">
        <f>if($E65="ODOBREN",'raw 1'!J64,"")</f>
        <v>B</v>
      </c>
      <c r="N65" s="6" t="str">
        <f>if($E65="ODOBREN",'raw 1'!K65,"")</f>
        <v>Dragana Jović</v>
      </c>
      <c r="O65" s="8">
        <f>'raw 1'!M64</f>
        <v>100</v>
      </c>
      <c r="P65" s="9">
        <f>'raw 1'!N64</f>
        <v>0</v>
      </c>
      <c r="Q65" s="9" t="str">
        <f>'raw 1'!O64</f>
        <v>-</v>
      </c>
      <c r="R65" s="9" t="str">
        <f>'raw 1'!P64</f>
        <v>-</v>
      </c>
      <c r="S65" s="9" t="str">
        <f>'raw 1'!Q64</f>
        <v>-</v>
      </c>
      <c r="T65" s="9" t="str">
        <f>'raw 1'!R64</f>
        <v>-</v>
      </c>
      <c r="U65" s="9" t="str">
        <f>if('raw 1'!S64&lt;&gt;"x",if('raw 1'!S64="OK",'raw 1'!GS64,'raw 1'!S64),"")</f>
        <v/>
      </c>
      <c r="V65" s="9" t="str">
        <f>if('raw 1'!T64&lt;&gt;"x",if('raw 1'!T64="OK",'raw 1'!GT64,'raw 1'!T64),"")</f>
        <v/>
      </c>
      <c r="W65" s="9">
        <f>if('raw 1'!U64&lt;&gt;"x",if('raw 1'!U64="OK",'raw 1'!GU64,'raw 1'!U64),"")</f>
        <v>1</v>
      </c>
      <c r="X65" s="9">
        <f>if('raw 1'!V64&lt;&gt;"x",if('raw 1'!V64="OK",'raw 1'!GV64,'raw 1'!V64),"")</f>
        <v>1</v>
      </c>
      <c r="Y65" s="9">
        <f>if('raw 1'!W64&lt;&gt;"x",if('raw 1'!W64="OK",'raw 1'!GW64,'raw 1'!W64),"")</f>
        <v>1</v>
      </c>
      <c r="Z65" s="9">
        <f>if('raw 1'!X64&lt;&gt;"x",if('raw 1'!X64="OK",'raw 1'!GX64,'raw 1'!X64),"")</f>
        <v>1</v>
      </c>
      <c r="AA65" s="9">
        <f>if('raw 1'!Y64&lt;&gt;"x",if('raw 1'!Y64="OK",'raw 1'!GY64,'raw 1'!Y64),"")</f>
        <v>1</v>
      </c>
      <c r="AB65" s="9">
        <f>if('raw 1'!Z64&lt;&gt;"x",if('raw 1'!Z64="OK",'raw 1'!GZ64,'raw 1'!Z64),"")</f>
        <v>1</v>
      </c>
      <c r="AC65" s="9">
        <f>if('raw 1'!AA64&lt;&gt;"x",if('raw 1'!AA64="OK",'raw 1'!HA64,'raw 1'!AA64),"")</f>
        <v>1</v>
      </c>
      <c r="AD65" s="9">
        <f>if('raw 1'!AB64&lt;&gt;"x",if('raw 1'!AB64="OK",'raw 1'!HB64,'raw 1'!AB64),"")</f>
        <v>1</v>
      </c>
      <c r="AE65" s="9">
        <f>if('raw 1'!AC64&lt;&gt;"x",if('raw 1'!AC64="OK",'raw 1'!HC64,'raw 1'!AC64),"")</f>
        <v>1</v>
      </c>
      <c r="AF65" s="9">
        <f>if('raw 1'!AD64&lt;&gt;"x",if('raw 1'!AD64="OK",'raw 1'!HD64,'raw 1'!AD64),"")</f>
        <v>1</v>
      </c>
      <c r="AG65" s="9">
        <f>if('raw 1'!AE64&lt;&gt;"x",if('raw 1'!AE64="OK",'raw 1'!HE64,'raw 1'!AE64),"")</f>
        <v>1</v>
      </c>
      <c r="AH65" s="9">
        <f>if('raw 1'!AF64&lt;&gt;"x",if('raw 1'!AF64="OK",'raw 1'!HF64,'raw 1'!AF64),"")</f>
        <v>1</v>
      </c>
      <c r="AI65" s="9">
        <f>if('raw 1'!AG64&lt;&gt;"x",if('raw 1'!AG64="OK",'raw 1'!HG64,'raw 1'!AG64),"")</f>
        <v>1</v>
      </c>
      <c r="AJ65" s="9">
        <f>if('raw 1'!AH64&lt;&gt;"x",if('raw 1'!AH64="OK",'raw 1'!HH64,'raw 1'!AH64),"")</f>
        <v>1</v>
      </c>
      <c r="AK65" s="9">
        <f>if('raw 1'!AI64&lt;&gt;"x",if('raw 1'!AI64="OK",'raw 1'!HI64,'raw 1'!AI64),"")</f>
        <v>1</v>
      </c>
      <c r="AL65" s="9">
        <f>if('raw 1'!AJ64&lt;&gt;"x",if('raw 1'!AJ64="OK",'raw 1'!HJ64,'raw 1'!AJ64),"")</f>
        <v>1</v>
      </c>
      <c r="AM65" s="9">
        <f>if('raw 1'!AK64&lt;&gt;"x",if('raw 1'!AK64="OK",'raw 1'!HK64,'raw 1'!AK64),"")</f>
        <v>1</v>
      </c>
      <c r="AN65" s="9">
        <f>if('raw 1'!AL64&lt;&gt;"x",if('raw 1'!AL64="OK",'raw 1'!HL64,'raw 1'!AL64),"")</f>
        <v>1</v>
      </c>
      <c r="AO65" s="9">
        <f>if('raw 1'!AM64&lt;&gt;"x",if('raw 1'!AM64="OK",'raw 1'!HM64,'raw 1'!AM64),"")</f>
        <v>1</v>
      </c>
      <c r="AP65" s="9">
        <f>if('raw 1'!AN64&lt;&gt;"x",if('raw 1'!AN64="OK",'raw 1'!HN64,'raw 1'!AN64),"")</f>
        <v>1</v>
      </c>
      <c r="AQ65" s="9">
        <f>if('raw 1'!AO64&lt;&gt;"x",if('raw 1'!AO64="OK",'raw 1'!HO64,'raw 1'!AO64),"")</f>
        <v>1</v>
      </c>
      <c r="AR65" s="9">
        <f>if('raw 1'!AP64&lt;&gt;"x",if('raw 1'!AP64="OK",'raw 1'!HP64,'raw 1'!AP64),"")</f>
        <v>1</v>
      </c>
      <c r="AS65" s="9">
        <f>if('raw 1'!AQ64&lt;&gt;"x",if('raw 1'!AQ64="OK",'raw 1'!HQ64,'raw 1'!AQ64),"")</f>
        <v>1</v>
      </c>
      <c r="AT65" s="9">
        <f>if('raw 1'!AR64&lt;&gt;"x",if('raw 1'!AR64="OK",'raw 1'!HR64,'raw 1'!AR64),"")</f>
        <v>1</v>
      </c>
      <c r="AU65" s="9">
        <f>if('raw 1'!AS64&lt;&gt;"x",if('raw 1'!AS64="OK",'raw 1'!HS64,'raw 1'!AS64),"")</f>
        <v>1</v>
      </c>
      <c r="AV65" s="9">
        <f>if('raw 1'!AT64&lt;&gt;"x",if('raw 1'!AT64="OK",'raw 1'!HT64,'raw 1'!AT64),"")</f>
        <v>1</v>
      </c>
      <c r="AW65" s="9">
        <f>if('raw 1'!AU64&lt;&gt;"x",if('raw 1'!AU64="OK",'raw 1'!HU64,'raw 1'!AU64),"")</f>
        <v>1</v>
      </c>
      <c r="AX65" s="9">
        <f>if('raw 1'!AV64&lt;&gt;"x",if('raw 1'!AV64="OK",'raw 1'!HV64,'raw 1'!AV64),"")</f>
        <v>1</v>
      </c>
      <c r="AY65" s="9">
        <f>if('raw 1'!AW64&lt;&gt;"x",if('raw 1'!AW64="OK",'raw 1'!HW64,'raw 1'!AW64),"")</f>
        <v>1</v>
      </c>
      <c r="AZ65" s="9">
        <f>if('raw 1'!AX64&lt;&gt;"x",if('raw 1'!AX64="OK",'raw 1'!HX64,'raw 1'!AX64),"")</f>
        <v>1</v>
      </c>
      <c r="BA65" s="9">
        <f>if('raw 1'!AY64&lt;&gt;"x",if('raw 1'!AY64="OK",'raw 1'!HY64,'raw 1'!AY64),"")</f>
        <v>1</v>
      </c>
      <c r="BB65" s="9">
        <f>if('raw 1'!AZ64&lt;&gt;"x",if('raw 1'!AZ64="OK",'raw 1'!HZ64,'raw 1'!AZ64),"")</f>
        <v>1</v>
      </c>
      <c r="BC65" s="9">
        <f>if('raw 1'!BA64&lt;&gt;"x",if('raw 1'!BA64="OK",'raw 1'!IA64,'raw 1'!BA64),"")</f>
        <v>1</v>
      </c>
      <c r="BD65" s="9">
        <f>if('raw 1'!BB64&lt;&gt;"x",if('raw 1'!BB64="OK",'raw 1'!IB64,'raw 1'!BB64),"")</f>
        <v>1</v>
      </c>
      <c r="BE65" s="9">
        <f>if('raw 1'!BC64&lt;&gt;"x",if('raw 1'!BC64="OK",'raw 1'!IC64,'raw 1'!BC64),"")</f>
        <v>1</v>
      </c>
      <c r="BF65" s="9">
        <f>if('raw 1'!BD64&lt;&gt;"x",if('raw 1'!BD64="OK",'raw 1'!ID64,'raw 1'!BD64),"")</f>
        <v>1</v>
      </c>
      <c r="BG65" s="9">
        <f>if('raw 1'!BE64&lt;&gt;"x",if('raw 1'!BE64="OK",'raw 1'!IE64,'raw 1'!BE64),"")</f>
        <v>1</v>
      </c>
      <c r="BH65" s="9">
        <f>if('raw 1'!BF64&lt;&gt;"x",if('raw 1'!BF64="OK",'raw 1'!IF64,'raw 1'!BF64),"")</f>
        <v>1</v>
      </c>
      <c r="BI65" s="9">
        <f>if('raw 1'!BG64&lt;&gt;"x",if('raw 1'!BG64="OK",'raw 1'!IG64,'raw 1'!BG64),"")</f>
        <v>1</v>
      </c>
      <c r="BJ65" s="9">
        <f>if('raw 1'!BH64&lt;&gt;"x",if('raw 1'!BH64="OK",'raw 1'!IH64,'raw 1'!BH64),"")</f>
        <v>1</v>
      </c>
      <c r="BK65" s="9">
        <f>if('raw 1'!BI64&lt;&gt;"x",if('raw 1'!BI64="OK",'raw 1'!II64,'raw 1'!BI64),"")</f>
        <v>1</v>
      </c>
      <c r="BL65" s="9">
        <f>if('raw 1'!BJ64&lt;&gt;"x",if('raw 1'!BJ64="OK",'raw 1'!IJ64,'raw 1'!BJ64),"")</f>
        <v>1</v>
      </c>
      <c r="BM65" s="9" t="str">
        <f>if('raw 1'!BK64&lt;&gt;"x",if('raw 1'!BK64="OK",'raw 1'!IK64,'raw 1'!BK64),"")</f>
        <v/>
      </c>
      <c r="BN65" s="9">
        <f>if('raw 1'!BL64&lt;&gt;"x",if('raw 1'!BL64="OK",'raw 1'!IL64,'raw 1'!BL64),"")</f>
        <v>1</v>
      </c>
      <c r="BO65" s="9">
        <f>if('raw 1'!BM64&lt;&gt;"x",if('raw 1'!BM64="OK",'raw 1'!IM64,'raw 1'!BM64),"")</f>
        <v>1</v>
      </c>
      <c r="BP65" s="9" t="str">
        <f>if('raw 1'!BN64&lt;&gt;"x",if('raw 1'!BN64="OK",'raw 1'!IN64,'raw 1'!BN64),"")</f>
        <v>WA</v>
      </c>
      <c r="BQ65" s="9">
        <f>if('raw 1'!BO64&lt;&gt;"x",if('raw 1'!BO64="OK",'raw 1'!IO64,'raw 1'!BO64),"")</f>
        <v>1</v>
      </c>
      <c r="BR65" s="9" t="str">
        <f>if('raw 1'!BP64&lt;&gt;"x",if('raw 1'!BP64="OK",'raw 1'!IP64,'raw 1'!BP64),"")</f>
        <v>WA</v>
      </c>
      <c r="BS65" s="9">
        <f>if('raw 1'!BQ64&lt;&gt;"x",if('raw 1'!BQ64="OK",'raw 1'!IQ64,'raw 1'!BQ64),"")</f>
        <v>1</v>
      </c>
      <c r="BT65" s="9">
        <f>if('raw 1'!BR64&lt;&gt;"x",if('raw 1'!BR64="OK",'raw 1'!IR64,'raw 1'!BR64),"")</f>
        <v>1</v>
      </c>
      <c r="BU65" s="9">
        <f>if('raw 1'!BS64&lt;&gt;"x",if('raw 1'!BS64="OK",'raw 1'!IS64,'raw 1'!BS64),"")</f>
        <v>1</v>
      </c>
      <c r="BV65" s="9" t="str">
        <f>if('raw 1'!BT64&lt;&gt;"x",if('raw 1'!BT64="OK",'raw 1'!IT64,'raw 1'!BT64),"")</f>
        <v>WA</v>
      </c>
      <c r="BW65" s="9" t="str">
        <f>if('raw 1'!BU64&lt;&gt;"x",if('raw 1'!BU64="OK",'raw 1'!IU64,'raw 1'!BU64),"")</f>
        <v>WA</v>
      </c>
      <c r="BX65" s="9" t="str">
        <f>if('raw 1'!BV64&lt;&gt;"x",if('raw 1'!BV64="OK",'raw 1'!IV64,'raw 1'!BV64),"")</f>
        <v>WA</v>
      </c>
      <c r="BY65" s="9" t="str">
        <f>if('raw 1'!BW64&lt;&gt;"x",if('raw 1'!BW64="OK",'raw 1'!IW64,'raw 1'!BW64),"")</f>
        <v>WA</v>
      </c>
      <c r="BZ65" s="9">
        <f>if('raw 1'!BX64&lt;&gt;"x",if('raw 1'!BX64="OK",'raw 1'!IX64,'raw 1'!BX64),"")</f>
        <v>1</v>
      </c>
      <c r="CA65" s="9" t="str">
        <f>if('raw 1'!BY64&lt;&gt;"x",if('raw 1'!BY64="OK",'raw 1'!IY64,'raw 1'!BY64),"")</f>
        <v>WA</v>
      </c>
      <c r="CB65" s="9" t="str">
        <f>if('raw 1'!BZ64&lt;&gt;"x",if('raw 1'!BZ64="OK",'raw 1'!IZ64,'raw 1'!BZ64),"")</f>
        <v>WA</v>
      </c>
      <c r="CC65" s="9">
        <f>if('raw 1'!CA64&lt;&gt;"x",if('raw 1'!CA64="OK",'raw 1'!JA64,'raw 1'!CA64),"")</f>
        <v>1</v>
      </c>
      <c r="CD65" s="9" t="str">
        <f>if('raw 1'!CB64&lt;&gt;"x",if('raw 1'!CB64="OK",'raw 1'!JB64,'raw 1'!CB64),"")</f>
        <v>WA</v>
      </c>
      <c r="CE65" s="9" t="str">
        <f>if('raw 1'!CC64&lt;&gt;"x",if('raw 1'!CC64="OK",'raw 1'!JC64,'raw 1'!CC64),"")</f>
        <v>WA</v>
      </c>
      <c r="CF65" s="9" t="str">
        <f>if('raw 1'!CD64&lt;&gt;"x",if('raw 1'!CD64="OK",'raw 1'!JD64,'raw 1'!CD64),"")</f>
        <v>WA</v>
      </c>
      <c r="CG65" s="9" t="str">
        <f>if('raw 1'!CE64&lt;&gt;"x",if('raw 1'!CE64="OK",'raw 1'!JE64,'raw 1'!CE64),"")</f>
        <v>WA</v>
      </c>
      <c r="CH65" s="9" t="str">
        <f>if('raw 1'!CF64&lt;&gt;"x",if('raw 1'!CF64="OK",'raw 1'!JF64,'raw 1'!CF64),"")</f>
        <v>WA</v>
      </c>
      <c r="CI65" s="9" t="str">
        <f>if('raw 1'!CG64&lt;&gt;"x",if('raw 1'!CG64="OK",'raw 1'!JG64,'raw 1'!CG64),"")</f>
        <v>WA</v>
      </c>
      <c r="CJ65" s="9">
        <f>if('raw 1'!CH64&lt;&gt;"x",if('raw 1'!CH64="OK",'raw 1'!JH64,'raw 1'!CH64),"")</f>
        <v>1</v>
      </c>
      <c r="CK65" s="9" t="str">
        <f>if('raw 1'!CI64&lt;&gt;"x",if('raw 1'!CI64="OK",'raw 1'!JI64,'raw 1'!CI64),"")</f>
        <v>WA</v>
      </c>
      <c r="CL65" s="9" t="str">
        <f>if('raw 1'!CJ64&lt;&gt;"x",if('raw 1'!CJ64="OK",'raw 1'!JJ64,'raw 1'!CJ64),"")</f>
        <v>WA</v>
      </c>
      <c r="CM65" s="9" t="str">
        <f>if('raw 1'!CK64&lt;&gt;"x",if('raw 1'!CK64="OK",'raw 1'!JK64,'raw 1'!CK64),"")</f>
        <v>WA</v>
      </c>
      <c r="CN65" s="9" t="str">
        <f>if('raw 1'!CL64&lt;&gt;"x",if('raw 1'!CL64="OK",'raw 1'!JL64,'raw 1'!CL64),"")</f>
        <v>WA</v>
      </c>
      <c r="CO65" s="9" t="str">
        <f>if('raw 1'!CM64&lt;&gt;"x",if('raw 1'!CM64="OK",'raw 1'!JM64,'raw 1'!CM64),"")</f>
        <v>WA</v>
      </c>
      <c r="CP65" s="9" t="str">
        <f>if('raw 1'!CN64&lt;&gt;"x",if('raw 1'!CN64="OK",'raw 1'!JN64,'raw 1'!CN64),"")</f>
        <v>WA</v>
      </c>
      <c r="CQ65" s="9" t="str">
        <f>if('raw 1'!CO64&lt;&gt;"x",if('raw 1'!CO64="OK",'raw 1'!JO64,'raw 1'!CO64),"")</f>
        <v>WA</v>
      </c>
      <c r="CR65" s="9" t="str">
        <f>if('raw 1'!CP64&lt;&gt;"x",if('raw 1'!CP64="OK",'raw 1'!JP64,'raw 1'!CP64),"")</f>
        <v>WA</v>
      </c>
      <c r="CS65" s="9" t="str">
        <f>if('raw 1'!CQ64&lt;&gt;"x",if('raw 1'!CQ64="OK",'raw 1'!JQ64,'raw 1'!CQ64),"")</f>
        <v>WA</v>
      </c>
      <c r="CT65" s="9">
        <f>if('raw 1'!CR64&lt;&gt;"x",if('raw 1'!CR64="OK",'raw 1'!JR64,'raw 1'!CR64),"")</f>
        <v>1</v>
      </c>
      <c r="CU65" s="9" t="str">
        <f>if('raw 1'!CS64&lt;&gt;"x",if('raw 1'!CS64="OK",'raw 1'!JS64,'raw 1'!CS64),"")</f>
        <v/>
      </c>
      <c r="CV65" s="9" t="str">
        <f>if('raw 1'!CT64&lt;&gt;"x",if('raw 1'!CT64="OK",'raw 1'!JT64,'raw 1'!CT64),"")</f>
        <v>-</v>
      </c>
      <c r="CW65" s="9" t="str">
        <f>if('raw 1'!CU64&lt;&gt;"x",if('raw 1'!CU64="OK",'raw 1'!JU64,'raw 1'!CU64),"")</f>
        <v>-</v>
      </c>
      <c r="CX65" s="9" t="str">
        <f>if('raw 1'!CV64&lt;&gt;"x",if('raw 1'!CV64="OK",'raw 1'!JV64,'raw 1'!CV64),"")</f>
        <v>-</v>
      </c>
      <c r="CY65" s="9" t="str">
        <f>if('raw 1'!CW64&lt;&gt;"x",if('raw 1'!CW64="OK",'raw 1'!JW64,'raw 1'!CW64),"")</f>
        <v>-</v>
      </c>
      <c r="CZ65" s="9" t="str">
        <f>if('raw 1'!CX64&lt;&gt;"x",if('raw 1'!CX64="OK",'raw 1'!JX64,'raw 1'!CX64),"")</f>
        <v>-</v>
      </c>
      <c r="DA65" s="9" t="str">
        <f>if('raw 1'!CY64&lt;&gt;"x",if('raw 1'!CY64="OK",'raw 1'!JY64,'raw 1'!CY64),"")</f>
        <v>-</v>
      </c>
      <c r="DB65" s="9" t="str">
        <f>if('raw 1'!CZ64&lt;&gt;"x",if('raw 1'!CZ64="OK",'raw 1'!JZ64,'raw 1'!CZ64),"")</f>
        <v>-</v>
      </c>
      <c r="DC65" s="9" t="str">
        <f>if('raw 1'!DA64&lt;&gt;"x",if('raw 1'!DA64="OK",'raw 1'!KA64,'raw 1'!DA64),"")</f>
        <v>-</v>
      </c>
      <c r="DD65" s="9" t="str">
        <f>if('raw 1'!DB64&lt;&gt;"x",if('raw 1'!DB64="OK",'raw 1'!KB64,'raw 1'!DB64),"")</f>
        <v>-</v>
      </c>
      <c r="DE65" s="9" t="str">
        <f>if('raw 1'!DC64&lt;&gt;"x",if('raw 1'!DC64="OK",'raw 1'!KC64,'raw 1'!DC64),"")</f>
        <v>-</v>
      </c>
      <c r="DF65" s="9" t="str">
        <f>if('raw 1'!DD64&lt;&gt;"x",if('raw 1'!DD64="OK",'raw 1'!KD64,'raw 1'!DD64),"")</f>
        <v>-</v>
      </c>
      <c r="DG65" s="9" t="str">
        <f>if('raw 1'!DE64&lt;&gt;"x",if('raw 1'!DE64="OK",'raw 1'!KE64,'raw 1'!DE64),"")</f>
        <v>-</v>
      </c>
      <c r="DH65" s="9" t="str">
        <f>if('raw 1'!DF64&lt;&gt;"x",if('raw 1'!DF64="OK",'raw 1'!KF64,'raw 1'!DF64),"")</f>
        <v>-</v>
      </c>
      <c r="DI65" s="9" t="str">
        <f>if('raw 1'!DG64&lt;&gt;"x",if('raw 1'!DG64="OK",'raw 1'!KG64,'raw 1'!DG64),"")</f>
        <v>-</v>
      </c>
      <c r="DJ65" s="9" t="str">
        <f>if('raw 1'!DH64&lt;&gt;"x",if('raw 1'!DH64="OK",'raw 1'!KH64,'raw 1'!DH64),"")</f>
        <v>-</v>
      </c>
      <c r="DK65" s="9" t="str">
        <f>if('raw 1'!DI64&lt;&gt;"x",if('raw 1'!DI64="OK",'raw 1'!KI64,'raw 1'!DI64),"")</f>
        <v>-</v>
      </c>
      <c r="DL65" s="9" t="str">
        <f>if('raw 1'!DJ64&lt;&gt;"x",if('raw 1'!DJ64="OK",'raw 1'!KJ64,'raw 1'!DJ64),"")</f>
        <v>-</v>
      </c>
      <c r="DM65" s="9" t="str">
        <f>if('raw 1'!DK64&lt;&gt;"x",if('raw 1'!DK64="OK",'raw 1'!KK64,'raw 1'!DK64),"")</f>
        <v>-</v>
      </c>
      <c r="DN65" s="9" t="str">
        <f>if('raw 1'!DL64&lt;&gt;"x",if('raw 1'!DL64="OK",'raw 1'!KL64,'raw 1'!DL64),"")</f>
        <v>-</v>
      </c>
      <c r="DO65" s="9" t="str">
        <f>if('raw 1'!DM64&lt;&gt;"x",if('raw 1'!DM64="OK",'raw 1'!KM64,'raw 1'!DM64),"")</f>
        <v>-</v>
      </c>
      <c r="DP65" s="9" t="str">
        <f>if('raw 1'!DN64&lt;&gt;"x",if('raw 1'!DN64="OK",'raw 1'!KN64,'raw 1'!DN64),"")</f>
        <v>-</v>
      </c>
      <c r="DQ65" s="9" t="str">
        <f>if('raw 1'!DO64&lt;&gt;"x",if('raw 1'!DO64="OK",'raw 1'!KO64,'raw 1'!DO64),"")</f>
        <v>-</v>
      </c>
      <c r="DR65" s="9" t="str">
        <f>if('raw 1'!DP64&lt;&gt;"x",if('raw 1'!DP64="OK",'raw 1'!KP64,'raw 1'!DP64),"")</f>
        <v>-</v>
      </c>
      <c r="DS65" s="9" t="str">
        <f>if('raw 1'!DQ64&lt;&gt;"x",if('raw 1'!DQ64="OK",'raw 1'!KQ64,'raw 1'!DQ64),"")</f>
        <v>-</v>
      </c>
      <c r="DT65" s="9" t="str">
        <f>if('raw 1'!DR64&lt;&gt;"x",if('raw 1'!DR64="OK",'raw 1'!KR64,'raw 1'!DR64),"")</f>
        <v>-</v>
      </c>
      <c r="DU65" s="9" t="str">
        <f>if('raw 1'!DS64&lt;&gt;"x",if('raw 1'!DS64="OK",'raw 1'!KS64,'raw 1'!DS64),"")</f>
        <v>-</v>
      </c>
      <c r="DV65" s="9" t="str">
        <f>if('raw 1'!DT64&lt;&gt;"x",if('raw 1'!DT64="OK",'raw 1'!KT64,'raw 1'!DT64),"")</f>
        <v>-</v>
      </c>
      <c r="DW65" s="9" t="str">
        <f>if('raw 1'!DU64&lt;&gt;"x",if('raw 1'!DU64="OK",'raw 1'!KU64,'raw 1'!DU64),"")</f>
        <v>-</v>
      </c>
      <c r="DX65" s="9" t="str">
        <f>if('raw 1'!DV64&lt;&gt;"x",if('raw 1'!DV64="OK",'raw 1'!KV64,'raw 1'!DV64),"")</f>
        <v>-</v>
      </c>
      <c r="DY65" s="9" t="str">
        <f>if('raw 1'!DW64&lt;&gt;"x",if('raw 1'!DW64="OK",'raw 1'!KW64,'raw 1'!DW64),"")</f>
        <v>-</v>
      </c>
      <c r="DZ65" s="9" t="str">
        <f>if('raw 1'!DX64&lt;&gt;"x",if('raw 1'!DX64="OK",'raw 1'!KX64,'raw 1'!DX64),"")</f>
        <v>-</v>
      </c>
      <c r="EA65" s="9" t="str">
        <f>if('raw 1'!DY64&lt;&gt;"x",if('raw 1'!DY64="OK",'raw 1'!KY64,'raw 1'!DY64),"")</f>
        <v>-</v>
      </c>
      <c r="EB65" s="9" t="str">
        <f>if('raw 1'!DZ64&lt;&gt;"x",if('raw 1'!DZ64="OK",'raw 1'!KZ64,'raw 1'!DZ64),"")</f>
        <v/>
      </c>
      <c r="EC65" s="9" t="str">
        <f>if('raw 1'!EA64&lt;&gt;"x",if('raw 1'!EA64="OK",'raw 1'!LA64,'raw 1'!EA64),"")</f>
        <v>-</v>
      </c>
      <c r="ED65" s="9" t="str">
        <f>if('raw 1'!EB64&lt;&gt;"x",if('raw 1'!EB64="OK",'raw 1'!LB64,'raw 1'!EB64),"")</f>
        <v>-</v>
      </c>
      <c r="EE65" s="9" t="str">
        <f>if('raw 1'!EC64&lt;&gt;"x",if('raw 1'!EC64="OK",'raw 1'!LC64,'raw 1'!EC64),"")</f>
        <v>-</v>
      </c>
      <c r="EF65" s="9" t="str">
        <f>if('raw 1'!ED64&lt;&gt;"x",if('raw 1'!ED64="OK",'raw 1'!LD64,'raw 1'!ED64),"")</f>
        <v>-</v>
      </c>
      <c r="EG65" s="9" t="str">
        <f>if('raw 1'!EE64&lt;&gt;"x",if('raw 1'!EE64="OK",'raw 1'!LE64,'raw 1'!EE64),"")</f>
        <v>-</v>
      </c>
      <c r="EH65" s="9" t="str">
        <f>if('raw 1'!EF64&lt;&gt;"x",if('raw 1'!EF64="OK",'raw 1'!LF64,'raw 1'!EF64),"")</f>
        <v>-</v>
      </c>
      <c r="EI65" s="9" t="str">
        <f>if('raw 1'!EG64&lt;&gt;"x",if('raw 1'!EG64="OK",'raw 1'!LG64,'raw 1'!EG64),"")</f>
        <v>-</v>
      </c>
      <c r="EJ65" s="9" t="str">
        <f>if('raw 1'!EH64&lt;&gt;"x",if('raw 1'!EH64="OK",'raw 1'!LH64,'raw 1'!EH64),"")</f>
        <v>-</v>
      </c>
      <c r="EK65" s="9" t="str">
        <f>if('raw 1'!EI64&lt;&gt;"x",if('raw 1'!EI64="OK",'raw 1'!LI64,'raw 1'!EI64),"")</f>
        <v>-</v>
      </c>
      <c r="EL65" s="9" t="str">
        <f>if('raw 1'!EJ64&lt;&gt;"x",if('raw 1'!EJ64="OK",'raw 1'!LJ64,'raw 1'!EJ64),"")</f>
        <v>-</v>
      </c>
      <c r="EM65" s="9" t="str">
        <f>if('raw 1'!EK64&lt;&gt;"x",if('raw 1'!EK64="OK",'raw 1'!LK64,'raw 1'!EK64),"")</f>
        <v>-</v>
      </c>
      <c r="EN65" s="9" t="str">
        <f>if('raw 1'!EL64&lt;&gt;"x",if('raw 1'!EL64="OK",'raw 1'!LL64,'raw 1'!EL64),"")</f>
        <v>-</v>
      </c>
      <c r="EO65" s="9" t="str">
        <f>if('raw 1'!EM64&lt;&gt;"x",if('raw 1'!EM64="OK",'raw 1'!LM64,'raw 1'!EM64),"")</f>
        <v>-</v>
      </c>
      <c r="EP65" s="9" t="str">
        <f>if('raw 1'!EN64&lt;&gt;"x",if('raw 1'!EN64="OK",'raw 1'!LN64,'raw 1'!EN64),"")</f>
        <v>-</v>
      </c>
      <c r="EQ65" s="9" t="str">
        <f>if('raw 1'!EO64&lt;&gt;"x",if('raw 1'!EO64="OK",'raw 1'!LO64,'raw 1'!EO64),"")</f>
        <v>-</v>
      </c>
      <c r="ER65" s="9" t="str">
        <f>if('raw 1'!EP64&lt;&gt;"x",if('raw 1'!EP64="OK",'raw 1'!LP64,'raw 1'!EP64),"")</f>
        <v>-</v>
      </c>
      <c r="ES65" s="9" t="str">
        <f>if('raw 1'!EQ64&lt;&gt;"x",if('raw 1'!EQ64="OK",'raw 1'!LQ64,'raw 1'!EQ64),"")</f>
        <v/>
      </c>
      <c r="ET65" s="9" t="str">
        <f>if('raw 1'!ER64&lt;&gt;"x",if('raw 1'!ER64="OK",'raw 1'!LR64,'raw 1'!ER64),"")</f>
        <v>-</v>
      </c>
      <c r="EU65" s="9" t="str">
        <f>if('raw 1'!ES64&lt;&gt;"x",if('raw 1'!ES64="OK",'raw 1'!LS64,'raw 1'!ES64),"")</f>
        <v>-</v>
      </c>
      <c r="EV65" s="9" t="str">
        <f>if('raw 1'!ET64&lt;&gt;"x",if('raw 1'!ET64="OK",'raw 1'!LT64,'raw 1'!ET64),"")</f>
        <v>-</v>
      </c>
      <c r="EW65" s="9" t="str">
        <f>if('raw 1'!EU64&lt;&gt;"x",if('raw 1'!EU64="OK",'raw 1'!LU64,'raw 1'!EU64),"")</f>
        <v>-</v>
      </c>
      <c r="EX65" s="9" t="str">
        <f>if('raw 1'!EV64&lt;&gt;"x",if('raw 1'!EV64="OK",'raw 1'!LV64,'raw 1'!EV64),"")</f>
        <v>-</v>
      </c>
      <c r="EY65" s="9" t="str">
        <f>if('raw 1'!EW64&lt;&gt;"x",if('raw 1'!EW64="OK",'raw 1'!LW64,'raw 1'!EW64),"")</f>
        <v>-</v>
      </c>
      <c r="EZ65" s="9" t="str">
        <f>if('raw 1'!EX64&lt;&gt;"x",if('raw 1'!EX64="OK",'raw 1'!LX64,'raw 1'!EX64),"")</f>
        <v>-</v>
      </c>
      <c r="FA65" s="9" t="str">
        <f>if('raw 1'!EY64&lt;&gt;"x",if('raw 1'!EY64="OK",'raw 1'!LY64,'raw 1'!EY64),"")</f>
        <v>-</v>
      </c>
      <c r="FB65" s="9" t="str">
        <f>if('raw 1'!EZ64&lt;&gt;"x",if('raw 1'!EZ64="OK",'raw 1'!LZ64,'raw 1'!EZ64),"")</f>
        <v>-</v>
      </c>
      <c r="FC65" s="9" t="str">
        <f>if('raw 1'!FA64&lt;&gt;"x",if('raw 1'!FA64="OK",'raw 1'!MA64,'raw 1'!FA64),"")</f>
        <v>-</v>
      </c>
      <c r="FD65" s="9" t="str">
        <f>if('raw 1'!FB64&lt;&gt;"x",if('raw 1'!FB64="OK",'raw 1'!MB64,'raw 1'!FB64),"")</f>
        <v>-</v>
      </c>
      <c r="FE65" s="9" t="str">
        <f>if('raw 1'!FC64&lt;&gt;"x",if('raw 1'!FC64="OK",'raw 1'!MC64,'raw 1'!FC64),"")</f>
        <v>-</v>
      </c>
      <c r="FF65" s="9" t="str">
        <f>if('raw 1'!FD64&lt;&gt;"x",if('raw 1'!FD64="OK",'raw 1'!MD64,'raw 1'!FD64),"")</f>
        <v>-</v>
      </c>
      <c r="FG65" s="9" t="str">
        <f>if('raw 1'!FE64&lt;&gt;"x",if('raw 1'!FE64="OK",'raw 1'!ME64,'raw 1'!FE64),"")</f>
        <v>-</v>
      </c>
      <c r="FH65" s="9" t="str">
        <f>if('raw 1'!FF64&lt;&gt;"x",if('raw 1'!FF64="OK",'raw 1'!MF64,'raw 1'!FF64),"")</f>
        <v>-</v>
      </c>
      <c r="FI65" s="9" t="str">
        <f>if('raw 1'!FG64&lt;&gt;"x",if('raw 1'!FG64="OK",'raw 1'!MG64,'raw 1'!FG64),"")</f>
        <v>-</v>
      </c>
      <c r="FJ65" s="9" t="str">
        <f>if('raw 1'!FH64&lt;&gt;"x",if('raw 1'!FH64="OK",'raw 1'!MH64,'raw 1'!FH64),"")</f>
        <v>-</v>
      </c>
      <c r="FK65" s="9" t="str">
        <f>if('raw 1'!FI64&lt;&gt;"x",if('raw 1'!FI64="OK",'raw 1'!MI64,'raw 1'!FI64),"")</f>
        <v>-</v>
      </c>
      <c r="FL65" s="9" t="str">
        <f>if('raw 1'!FJ64&lt;&gt;"x",if('raw 1'!FJ64="OK",'raw 1'!MJ64,'raw 1'!FJ64),"")</f>
        <v>-</v>
      </c>
      <c r="FM65" s="9" t="str">
        <f>if('raw 1'!FK64&lt;&gt;"x",if('raw 1'!FK64="OK",'raw 1'!MK64,'raw 1'!FK64),"")</f>
        <v>-</v>
      </c>
      <c r="FN65" s="9" t="str">
        <f>if('raw 1'!FL64&lt;&gt;"x",if('raw 1'!FL64="OK",'raw 1'!ML64,'raw 1'!FL64),"")</f>
        <v>-</v>
      </c>
      <c r="FO65" s="9" t="str">
        <f>if('raw 1'!FM64&lt;&gt;"x",if('raw 1'!FM64="OK",'raw 1'!MM64,'raw 1'!FM64),"")</f>
        <v>-</v>
      </c>
      <c r="FP65" s="9" t="str">
        <f>if('raw 1'!FN64&lt;&gt;"x",if('raw 1'!FN64="OK",'raw 1'!MN64,'raw 1'!FN64),"")</f>
        <v>-</v>
      </c>
      <c r="FQ65" s="9" t="str">
        <f>if('raw 1'!FO64&lt;&gt;"x",if('raw 1'!FO64="OK",'raw 1'!MO64,'raw 1'!FO64),"")</f>
        <v>-</v>
      </c>
      <c r="FR65" s="9" t="str">
        <f>if('raw 1'!FP64&lt;&gt;"x",if('raw 1'!FP64="OK",'raw 1'!MP64,'raw 1'!FP64),"")</f>
        <v>-</v>
      </c>
      <c r="FS65" s="9" t="str">
        <f>if('raw 1'!FQ64&lt;&gt;"x",if('raw 1'!FQ64="OK",'raw 1'!MQ64,'raw 1'!FQ64),"")</f>
        <v>-</v>
      </c>
      <c r="FT65" s="9" t="str">
        <f>if('raw 1'!FR64&lt;&gt;"x",if('raw 1'!FR64="OK",'raw 1'!MR64,'raw 1'!FR64),"")</f>
        <v>-</v>
      </c>
      <c r="FU65" s="9" t="str">
        <f>if('raw 1'!FS64&lt;&gt;"x",if('raw 1'!FS64="OK",'raw 1'!MS64,'raw 1'!FS64),"")</f>
        <v>-</v>
      </c>
      <c r="FV65" s="9" t="str">
        <f>if('raw 1'!FT64&lt;&gt;"x",if('raw 1'!FT64="OK",'raw 1'!MT64,'raw 1'!FT64),"")</f>
        <v/>
      </c>
      <c r="FW65" s="9" t="str">
        <f>if('raw 1'!FU64&lt;&gt;"x",if('raw 1'!FU64="OK",'raw 1'!MU64,'raw 1'!FU64),"")</f>
        <v>-</v>
      </c>
      <c r="FX65" s="9" t="str">
        <f>if('raw 1'!FV64&lt;&gt;"x",if('raw 1'!FV64="OK",'raw 1'!MV64,'raw 1'!FV64),"")</f>
        <v>-</v>
      </c>
      <c r="FY65" s="9" t="str">
        <f>if('raw 1'!FW64&lt;&gt;"x",if('raw 1'!FW64="OK",'raw 1'!MW64,'raw 1'!FW64),"")</f>
        <v>-</v>
      </c>
      <c r="FZ65" s="9" t="str">
        <f>if('raw 1'!FX64&lt;&gt;"x",if('raw 1'!FX64="OK",'raw 1'!MX64,'raw 1'!FX64),"")</f>
        <v>-</v>
      </c>
      <c r="GA65" s="9" t="str">
        <f>if('raw 1'!FY64&lt;&gt;"x",if('raw 1'!FY64="OK",'raw 1'!MY64,'raw 1'!FY64),"")</f>
        <v>-</v>
      </c>
      <c r="GB65" s="9" t="str">
        <f>if('raw 1'!FZ64&lt;&gt;"x",if('raw 1'!FZ64="OK",'raw 1'!MZ64,'raw 1'!FZ64),"")</f>
        <v>-</v>
      </c>
      <c r="GC65" s="9" t="str">
        <f>if('raw 1'!GA64&lt;&gt;"x",if('raw 1'!GA64="OK",'raw 1'!NA64,'raw 1'!GA64),"")</f>
        <v>-</v>
      </c>
      <c r="GD65" s="9" t="str">
        <f>if('raw 1'!GB64&lt;&gt;"x",if('raw 1'!GB64="OK",'raw 1'!NB64,'raw 1'!GB64),"")</f>
        <v>-</v>
      </c>
      <c r="GE65" s="9" t="str">
        <f>if('raw 1'!GC64&lt;&gt;"x",if('raw 1'!GC64="OK",'raw 1'!NC64,'raw 1'!GC64),"")</f>
        <v>-</v>
      </c>
      <c r="GF65" s="9" t="str">
        <f>if('raw 1'!GD64&lt;&gt;"x",if('raw 1'!GD64="OK",'raw 1'!ND64,'raw 1'!GD64),"")</f>
        <v>-</v>
      </c>
      <c r="GG65" s="9" t="str">
        <f>if('raw 1'!GE64&lt;&gt;"x",if('raw 1'!GE64="OK",'raw 1'!NE64,'raw 1'!GE64),"")</f>
        <v>-</v>
      </c>
      <c r="GH65" s="9" t="str">
        <f>if('raw 1'!GF64&lt;&gt;"x",if('raw 1'!GF64="OK",'raw 1'!NF64,'raw 1'!GF64),"")</f>
        <v>-</v>
      </c>
      <c r="GI65" s="9" t="str">
        <f>if('raw 1'!GG64&lt;&gt;"x",if('raw 1'!GG64="OK",'raw 1'!NG64,'raw 1'!GG64),"")</f>
        <v>-</v>
      </c>
      <c r="GJ65" s="9" t="str">
        <f>if('raw 1'!GH64&lt;&gt;"x",if('raw 1'!GH64="OK",'raw 1'!NH64,'raw 1'!GH64),"")</f>
        <v>-</v>
      </c>
      <c r="GK65" s="9" t="str">
        <f>if('raw 1'!GI64&lt;&gt;"x",if('raw 1'!GI64="OK",'raw 1'!NI64,'raw 1'!GI64),"")</f>
        <v>-</v>
      </c>
      <c r="GL65" s="9" t="str">
        <f>if('raw 1'!GJ64&lt;&gt;"x",if('raw 1'!GJ64="OK",'raw 1'!NJ64,'raw 1'!GJ64),"")</f>
        <v>-</v>
      </c>
      <c r="GM65" s="9" t="str">
        <f>if('raw 1'!GK64&lt;&gt;"x",if('raw 1'!GK64="OK",'raw 1'!NK64,'raw 1'!GK64),"")</f>
        <v>-</v>
      </c>
      <c r="GN65" s="9" t="str">
        <f>if('raw 1'!GL64&lt;&gt;"x",if('raw 1'!GL64="OK",'raw 1'!NL64,'raw 1'!GL64),"")</f>
        <v>-</v>
      </c>
      <c r="GO65" s="9" t="str">
        <f>if('raw 1'!GM64&lt;&gt;"x",if('raw 1'!GM64="OK",'raw 1'!NM64,'raw 1'!GM64),"")</f>
        <v>-</v>
      </c>
      <c r="GP65" s="9" t="str">
        <f>if('raw 1'!GN64&lt;&gt;"x",if('raw 1'!GN64="OK",'raw 1'!NN64,'raw 1'!GN64),"")</f>
        <v>-</v>
      </c>
      <c r="GQ65" s="9" t="str">
        <f>if('raw 1'!GO64&lt;&gt;"x",if('raw 1'!GO64="OK",'raw 1'!NO64,'raw 1'!GO64),"")</f>
        <v>-</v>
      </c>
      <c r="GR65" s="9" t="str">
        <f>if('raw 1'!GP64&lt;&gt;"x",if('raw 1'!GP64="OK",'raw 1'!NP64,'raw 1'!GP64),"")</f>
        <v>-</v>
      </c>
      <c r="GS65" s="9" t="str">
        <f>if('raw 1'!GQ64&lt;&gt;"x",if('raw 1'!GQ64="OK",'raw 1'!NQ64,'raw 1'!GQ64),"")</f>
        <v>-</v>
      </c>
      <c r="GT65" s="9" t="str">
        <f>if('raw 1'!GR64&lt;&gt;"x",if('raw 1'!GR64="OK",'raw 1'!NR64,'raw 1'!GR64),"")</f>
        <v>-</v>
      </c>
      <c r="GU65" s="9" t="str">
        <f>if('raw 1'!GS64&lt;&gt;"x",if('raw 1'!GS64="OK",'raw 1'!NS64,'raw 1'!GS64),"")</f>
        <v/>
      </c>
    </row>
    <row r="66">
      <c r="A66" s="5"/>
      <c r="B66" s="5"/>
      <c r="C66" s="5" t="str">
        <f>if(B66="d","diskv. iz ciklusa",if(B66="d1","diskv. iz kruga",if($E66="ODOBREN",(if(countif(H:H,"="&amp;H66)=1,countif(H:H,"&gt;"&amp;H66)+1,concatenate(countif(H:H,"&gt;"&amp;H66)+1," - ",countif(H:H,"&gt;="&amp;H66)))),empty)))</f>
        <v>61 - 81</v>
      </c>
      <c r="D66" s="6" t="str">
        <f>'raw 1'!B65</f>
        <v>iikq</v>
      </c>
      <c r="E66" s="6" t="str">
        <f>'raw 1'!F65</f>
        <v>ODOBREN</v>
      </c>
      <c r="F66" s="6" t="str">
        <f>if($E66="ODOBREN",'raw 1'!C65,"")</f>
        <v>Mihailo</v>
      </c>
      <c r="G66" s="6" t="str">
        <f>if($E66="ODOBREN",'raw 1'!D65,"")</f>
        <v>Keleberda</v>
      </c>
      <c r="H66" s="7">
        <f>if($E66="ODOBREN",I66,empty)</f>
        <v>100</v>
      </c>
      <c r="I66" s="7">
        <f>if(B66&lt;&gt;"d",IF(M66 = "A", SUM(R66:T66), SUM(O66:Q66)),empty)</f>
        <v>100</v>
      </c>
      <c r="J66" s="6" t="str">
        <f>if($E66="ODOBREN",'raw 1'!G65,"")</f>
        <v>Palilula</v>
      </c>
      <c r="K66" s="6" t="str">
        <f>if($E66="ODOBREN",'raw 1'!H65,"")</f>
        <v>Elektrotehnička škola Rade Končar</v>
      </c>
      <c r="L66" s="6" t="str">
        <f>if($E66="ODOBREN",'raw 1'!I65,"")</f>
        <v>IV</v>
      </c>
      <c r="M66" s="6" t="str">
        <f>if($E66="ODOBREN",'raw 1'!J65,"")</f>
        <v>B</v>
      </c>
      <c r="N66" s="6" t="str">
        <f>if($E66="ODOBREN",'raw 1'!K66,"")</f>
        <v>Ivan Drecun, Dušan Popadić</v>
      </c>
      <c r="O66" s="8">
        <f>'raw 1'!M65</f>
        <v>100</v>
      </c>
      <c r="P66" s="9">
        <f>'raw 1'!N65</f>
        <v>0</v>
      </c>
      <c r="Q66" s="9" t="str">
        <f>'raw 1'!O65</f>
        <v>-</v>
      </c>
      <c r="R66" s="9" t="str">
        <f>'raw 1'!P65</f>
        <v>-</v>
      </c>
      <c r="S66" s="9" t="str">
        <f>'raw 1'!Q65</f>
        <v>-</v>
      </c>
      <c r="T66" s="9" t="str">
        <f>'raw 1'!R65</f>
        <v>-</v>
      </c>
      <c r="U66" s="9" t="str">
        <f>if('raw 1'!S65&lt;&gt;"x",if('raw 1'!S65="OK",'raw 1'!GS65,'raw 1'!S65),"")</f>
        <v/>
      </c>
      <c r="V66" s="9" t="str">
        <f>if('raw 1'!T65&lt;&gt;"x",if('raw 1'!T65="OK",'raw 1'!GT65,'raw 1'!T65),"")</f>
        <v/>
      </c>
      <c r="W66" s="9">
        <f>if('raw 1'!U65&lt;&gt;"x",if('raw 1'!U65="OK",'raw 1'!GU65,'raw 1'!U65),"")</f>
        <v>1</v>
      </c>
      <c r="X66" s="9">
        <f>if('raw 1'!V65&lt;&gt;"x",if('raw 1'!V65="OK",'raw 1'!GV65,'raw 1'!V65),"")</f>
        <v>1</v>
      </c>
      <c r="Y66" s="9">
        <f>if('raw 1'!W65&lt;&gt;"x",if('raw 1'!W65="OK",'raw 1'!GW65,'raw 1'!W65),"")</f>
        <v>1</v>
      </c>
      <c r="Z66" s="9">
        <f>if('raw 1'!X65&lt;&gt;"x",if('raw 1'!X65="OK",'raw 1'!GX65,'raw 1'!X65),"")</f>
        <v>1</v>
      </c>
      <c r="AA66" s="9">
        <f>if('raw 1'!Y65&lt;&gt;"x",if('raw 1'!Y65="OK",'raw 1'!GY65,'raw 1'!Y65),"")</f>
        <v>1</v>
      </c>
      <c r="AB66" s="9">
        <f>if('raw 1'!Z65&lt;&gt;"x",if('raw 1'!Z65="OK",'raw 1'!GZ65,'raw 1'!Z65),"")</f>
        <v>1</v>
      </c>
      <c r="AC66" s="9">
        <f>if('raw 1'!AA65&lt;&gt;"x",if('raw 1'!AA65="OK",'raw 1'!HA65,'raw 1'!AA65),"")</f>
        <v>1</v>
      </c>
      <c r="AD66" s="9">
        <f>if('raw 1'!AB65&lt;&gt;"x",if('raw 1'!AB65="OK",'raw 1'!HB65,'raw 1'!AB65),"")</f>
        <v>1</v>
      </c>
      <c r="AE66" s="9">
        <f>if('raw 1'!AC65&lt;&gt;"x",if('raw 1'!AC65="OK",'raw 1'!HC65,'raw 1'!AC65),"")</f>
        <v>1</v>
      </c>
      <c r="AF66" s="9">
        <f>if('raw 1'!AD65&lt;&gt;"x",if('raw 1'!AD65="OK",'raw 1'!HD65,'raw 1'!AD65),"")</f>
        <v>1</v>
      </c>
      <c r="AG66" s="9">
        <f>if('raw 1'!AE65&lt;&gt;"x",if('raw 1'!AE65="OK",'raw 1'!HE65,'raw 1'!AE65),"")</f>
        <v>1</v>
      </c>
      <c r="AH66" s="9">
        <f>if('raw 1'!AF65&lt;&gt;"x",if('raw 1'!AF65="OK",'raw 1'!HF65,'raw 1'!AF65),"")</f>
        <v>1</v>
      </c>
      <c r="AI66" s="9">
        <f>if('raw 1'!AG65&lt;&gt;"x",if('raw 1'!AG65="OK",'raw 1'!HG65,'raw 1'!AG65),"")</f>
        <v>1</v>
      </c>
      <c r="AJ66" s="9">
        <f>if('raw 1'!AH65&lt;&gt;"x",if('raw 1'!AH65="OK",'raw 1'!HH65,'raw 1'!AH65),"")</f>
        <v>1</v>
      </c>
      <c r="AK66" s="9">
        <f>if('raw 1'!AI65&lt;&gt;"x",if('raw 1'!AI65="OK",'raw 1'!HI65,'raw 1'!AI65),"")</f>
        <v>1</v>
      </c>
      <c r="AL66" s="9">
        <f>if('raw 1'!AJ65&lt;&gt;"x",if('raw 1'!AJ65="OK",'raw 1'!HJ65,'raw 1'!AJ65),"")</f>
        <v>1</v>
      </c>
      <c r="AM66" s="9">
        <f>if('raw 1'!AK65&lt;&gt;"x",if('raw 1'!AK65="OK",'raw 1'!HK65,'raw 1'!AK65),"")</f>
        <v>1</v>
      </c>
      <c r="AN66" s="9">
        <f>if('raw 1'!AL65&lt;&gt;"x",if('raw 1'!AL65="OK",'raw 1'!HL65,'raw 1'!AL65),"")</f>
        <v>1</v>
      </c>
      <c r="AO66" s="9">
        <f>if('raw 1'!AM65&lt;&gt;"x",if('raw 1'!AM65="OK",'raw 1'!HM65,'raw 1'!AM65),"")</f>
        <v>1</v>
      </c>
      <c r="AP66" s="9">
        <f>if('raw 1'!AN65&lt;&gt;"x",if('raw 1'!AN65="OK",'raw 1'!HN65,'raw 1'!AN65),"")</f>
        <v>1</v>
      </c>
      <c r="AQ66" s="9">
        <f>if('raw 1'!AO65&lt;&gt;"x",if('raw 1'!AO65="OK",'raw 1'!HO65,'raw 1'!AO65),"")</f>
        <v>1</v>
      </c>
      <c r="AR66" s="9">
        <f>if('raw 1'!AP65&lt;&gt;"x",if('raw 1'!AP65="OK",'raw 1'!HP65,'raw 1'!AP65),"")</f>
        <v>1</v>
      </c>
      <c r="AS66" s="9">
        <f>if('raw 1'!AQ65&lt;&gt;"x",if('raw 1'!AQ65="OK",'raw 1'!HQ65,'raw 1'!AQ65),"")</f>
        <v>1</v>
      </c>
      <c r="AT66" s="9">
        <f>if('raw 1'!AR65&lt;&gt;"x",if('raw 1'!AR65="OK",'raw 1'!HR65,'raw 1'!AR65),"")</f>
        <v>1</v>
      </c>
      <c r="AU66" s="9">
        <f>if('raw 1'!AS65&lt;&gt;"x",if('raw 1'!AS65="OK",'raw 1'!HS65,'raw 1'!AS65),"")</f>
        <v>1</v>
      </c>
      <c r="AV66" s="9">
        <f>if('raw 1'!AT65&lt;&gt;"x",if('raw 1'!AT65="OK",'raw 1'!HT65,'raw 1'!AT65),"")</f>
        <v>1</v>
      </c>
      <c r="AW66" s="9">
        <f>if('raw 1'!AU65&lt;&gt;"x",if('raw 1'!AU65="OK",'raw 1'!HU65,'raw 1'!AU65),"")</f>
        <v>1</v>
      </c>
      <c r="AX66" s="9">
        <f>if('raw 1'!AV65&lt;&gt;"x",if('raw 1'!AV65="OK",'raw 1'!HV65,'raw 1'!AV65),"")</f>
        <v>1</v>
      </c>
      <c r="AY66" s="9">
        <f>if('raw 1'!AW65&lt;&gt;"x",if('raw 1'!AW65="OK",'raw 1'!HW65,'raw 1'!AW65),"")</f>
        <v>1</v>
      </c>
      <c r="AZ66" s="9">
        <f>if('raw 1'!AX65&lt;&gt;"x",if('raw 1'!AX65="OK",'raw 1'!HX65,'raw 1'!AX65),"")</f>
        <v>1</v>
      </c>
      <c r="BA66" s="9">
        <f>if('raw 1'!AY65&lt;&gt;"x",if('raw 1'!AY65="OK",'raw 1'!HY65,'raw 1'!AY65),"")</f>
        <v>1</v>
      </c>
      <c r="BB66" s="9">
        <f>if('raw 1'!AZ65&lt;&gt;"x",if('raw 1'!AZ65="OK",'raw 1'!HZ65,'raw 1'!AZ65),"")</f>
        <v>1</v>
      </c>
      <c r="BC66" s="9">
        <f>if('raw 1'!BA65&lt;&gt;"x",if('raw 1'!BA65="OK",'raw 1'!IA65,'raw 1'!BA65),"")</f>
        <v>1</v>
      </c>
      <c r="BD66" s="9">
        <f>if('raw 1'!BB65&lt;&gt;"x",if('raw 1'!BB65="OK",'raw 1'!IB65,'raw 1'!BB65),"")</f>
        <v>1</v>
      </c>
      <c r="BE66" s="9">
        <f>if('raw 1'!BC65&lt;&gt;"x",if('raw 1'!BC65="OK",'raw 1'!IC65,'raw 1'!BC65),"")</f>
        <v>1</v>
      </c>
      <c r="BF66" s="9">
        <f>if('raw 1'!BD65&lt;&gt;"x",if('raw 1'!BD65="OK",'raw 1'!ID65,'raw 1'!BD65),"")</f>
        <v>1</v>
      </c>
      <c r="BG66" s="9">
        <f>if('raw 1'!BE65&lt;&gt;"x",if('raw 1'!BE65="OK",'raw 1'!IE65,'raw 1'!BE65),"")</f>
        <v>1</v>
      </c>
      <c r="BH66" s="9">
        <f>if('raw 1'!BF65&lt;&gt;"x",if('raw 1'!BF65="OK",'raw 1'!IF65,'raw 1'!BF65),"")</f>
        <v>1</v>
      </c>
      <c r="BI66" s="9">
        <f>if('raw 1'!BG65&lt;&gt;"x",if('raw 1'!BG65="OK",'raw 1'!IG65,'raw 1'!BG65),"")</f>
        <v>1</v>
      </c>
      <c r="BJ66" s="9">
        <f>if('raw 1'!BH65&lt;&gt;"x",if('raw 1'!BH65="OK",'raw 1'!IH65,'raw 1'!BH65),"")</f>
        <v>1</v>
      </c>
      <c r="BK66" s="9">
        <f>if('raw 1'!BI65&lt;&gt;"x",if('raw 1'!BI65="OK",'raw 1'!II65,'raw 1'!BI65),"")</f>
        <v>1</v>
      </c>
      <c r="BL66" s="9">
        <f>if('raw 1'!BJ65&lt;&gt;"x",if('raw 1'!BJ65="OK",'raw 1'!IJ65,'raw 1'!BJ65),"")</f>
        <v>1</v>
      </c>
      <c r="BM66" s="9" t="str">
        <f>if('raw 1'!BK65&lt;&gt;"x",if('raw 1'!BK65="OK",'raw 1'!IK65,'raw 1'!BK65),"")</f>
        <v/>
      </c>
      <c r="BN66" s="9">
        <f>if('raw 1'!BL65&lt;&gt;"x",if('raw 1'!BL65="OK",'raw 1'!IL65,'raw 1'!BL65),"")</f>
        <v>1</v>
      </c>
      <c r="BO66" s="9">
        <f>if('raw 1'!BM65&lt;&gt;"x",if('raw 1'!BM65="OK",'raw 1'!IM65,'raw 1'!BM65),"")</f>
        <v>1</v>
      </c>
      <c r="BP66" s="9">
        <f>if('raw 1'!BN65&lt;&gt;"x",if('raw 1'!BN65="OK",'raw 1'!IN65,'raw 1'!BN65),"")</f>
        <v>1</v>
      </c>
      <c r="BQ66" s="9" t="str">
        <f>if('raw 1'!BO65&lt;&gt;"x",if('raw 1'!BO65="OK",'raw 1'!IO65,'raw 1'!BO65),"")</f>
        <v>WA</v>
      </c>
      <c r="BR66" s="9" t="str">
        <f>if('raw 1'!BP65&lt;&gt;"x",if('raw 1'!BP65="OK",'raw 1'!IP65,'raw 1'!BP65),"")</f>
        <v>WA</v>
      </c>
      <c r="BS66" s="9" t="str">
        <f>if('raw 1'!BQ65&lt;&gt;"x",if('raw 1'!BQ65="OK",'raw 1'!IQ65,'raw 1'!BQ65),"")</f>
        <v>WA</v>
      </c>
      <c r="BT66" s="9">
        <f>if('raw 1'!BR65&lt;&gt;"x",if('raw 1'!BR65="OK",'raw 1'!IR65,'raw 1'!BR65),"")</f>
        <v>1</v>
      </c>
      <c r="BU66" s="9">
        <f>if('raw 1'!BS65&lt;&gt;"x",if('raw 1'!BS65="OK",'raw 1'!IS65,'raw 1'!BS65),"")</f>
        <v>1</v>
      </c>
      <c r="BV66" s="9" t="str">
        <f>if('raw 1'!BT65&lt;&gt;"x",if('raw 1'!BT65="OK",'raw 1'!IT65,'raw 1'!BT65),"")</f>
        <v>WA</v>
      </c>
      <c r="BW66" s="9" t="str">
        <f>if('raw 1'!BU65&lt;&gt;"x",if('raw 1'!BU65="OK",'raw 1'!IU65,'raw 1'!BU65),"")</f>
        <v>WA</v>
      </c>
      <c r="BX66" s="9" t="str">
        <f>if('raw 1'!BV65&lt;&gt;"x",if('raw 1'!BV65="OK",'raw 1'!IV65,'raw 1'!BV65),"")</f>
        <v>WA</v>
      </c>
      <c r="BY66" s="9" t="str">
        <f>if('raw 1'!BW65&lt;&gt;"x",if('raw 1'!BW65="OK",'raw 1'!IW65,'raw 1'!BW65),"")</f>
        <v>WA</v>
      </c>
      <c r="BZ66" s="9" t="str">
        <f>if('raw 1'!BX65&lt;&gt;"x",if('raw 1'!BX65="OK",'raw 1'!IX65,'raw 1'!BX65),"")</f>
        <v>WA</v>
      </c>
      <c r="CA66" s="9" t="str">
        <f>if('raw 1'!BY65&lt;&gt;"x",if('raw 1'!BY65="OK",'raw 1'!IY65,'raw 1'!BY65),"")</f>
        <v>WA</v>
      </c>
      <c r="CB66" s="9" t="str">
        <f>if('raw 1'!BZ65&lt;&gt;"x",if('raw 1'!BZ65="OK",'raw 1'!IZ65,'raw 1'!BZ65),"")</f>
        <v>WA</v>
      </c>
      <c r="CC66" s="9">
        <f>if('raw 1'!CA65&lt;&gt;"x",if('raw 1'!CA65="OK",'raw 1'!JA65,'raw 1'!CA65),"")</f>
        <v>1</v>
      </c>
      <c r="CD66" s="9" t="str">
        <f>if('raw 1'!CB65&lt;&gt;"x",if('raw 1'!CB65="OK",'raw 1'!JB65,'raw 1'!CB65),"")</f>
        <v>WA</v>
      </c>
      <c r="CE66" s="9" t="str">
        <f>if('raw 1'!CC65&lt;&gt;"x",if('raw 1'!CC65="OK",'raw 1'!JC65,'raw 1'!CC65),"")</f>
        <v>WA</v>
      </c>
      <c r="CF66" s="9" t="str">
        <f>if('raw 1'!CD65&lt;&gt;"x",if('raw 1'!CD65="OK",'raw 1'!JD65,'raw 1'!CD65),"")</f>
        <v>WA</v>
      </c>
      <c r="CG66" s="9" t="str">
        <f>if('raw 1'!CE65&lt;&gt;"x",if('raw 1'!CE65="OK",'raw 1'!JE65,'raw 1'!CE65),"")</f>
        <v>WA</v>
      </c>
      <c r="CH66" s="9" t="str">
        <f>if('raw 1'!CF65&lt;&gt;"x",if('raw 1'!CF65="OK",'raw 1'!JF65,'raw 1'!CF65),"")</f>
        <v>WA</v>
      </c>
      <c r="CI66" s="9" t="str">
        <f>if('raw 1'!CG65&lt;&gt;"x",if('raw 1'!CG65="OK",'raw 1'!JG65,'raw 1'!CG65),"")</f>
        <v>WA</v>
      </c>
      <c r="CJ66" s="9">
        <f>if('raw 1'!CH65&lt;&gt;"x",if('raw 1'!CH65="OK",'raw 1'!JH65,'raw 1'!CH65),"")</f>
        <v>1</v>
      </c>
      <c r="CK66" s="9" t="str">
        <f>if('raw 1'!CI65&lt;&gt;"x",if('raw 1'!CI65="OK",'raw 1'!JI65,'raw 1'!CI65),"")</f>
        <v>WA</v>
      </c>
      <c r="CL66" s="9" t="str">
        <f>if('raw 1'!CJ65&lt;&gt;"x",if('raw 1'!CJ65="OK",'raw 1'!JJ65,'raw 1'!CJ65),"")</f>
        <v>WA</v>
      </c>
      <c r="CM66" s="9" t="str">
        <f>if('raw 1'!CK65&lt;&gt;"x",if('raw 1'!CK65="OK",'raw 1'!JK65,'raw 1'!CK65),"")</f>
        <v>WA</v>
      </c>
      <c r="CN66" s="9" t="str">
        <f>if('raw 1'!CL65&lt;&gt;"x",if('raw 1'!CL65="OK",'raw 1'!JL65,'raw 1'!CL65),"")</f>
        <v>WA</v>
      </c>
      <c r="CO66" s="9" t="str">
        <f>if('raw 1'!CM65&lt;&gt;"x",if('raw 1'!CM65="OK",'raw 1'!JM65,'raw 1'!CM65),"")</f>
        <v>WA</v>
      </c>
      <c r="CP66" s="9" t="str">
        <f>if('raw 1'!CN65&lt;&gt;"x",if('raw 1'!CN65="OK",'raw 1'!JN65,'raw 1'!CN65),"")</f>
        <v>WA</v>
      </c>
      <c r="CQ66" s="9" t="str">
        <f>if('raw 1'!CO65&lt;&gt;"x",if('raw 1'!CO65="OK",'raw 1'!JO65,'raw 1'!CO65),"")</f>
        <v>WA</v>
      </c>
      <c r="CR66" s="9" t="str">
        <f>if('raw 1'!CP65&lt;&gt;"x",if('raw 1'!CP65="OK",'raw 1'!JP65,'raw 1'!CP65),"")</f>
        <v>WA</v>
      </c>
      <c r="CS66" s="9" t="str">
        <f>if('raw 1'!CQ65&lt;&gt;"x",if('raw 1'!CQ65="OK",'raw 1'!JQ65,'raw 1'!CQ65),"")</f>
        <v>WA</v>
      </c>
      <c r="CT66" s="9">
        <f>if('raw 1'!CR65&lt;&gt;"x",if('raw 1'!CR65="OK",'raw 1'!JR65,'raw 1'!CR65),"")</f>
        <v>1</v>
      </c>
      <c r="CU66" s="9" t="str">
        <f>if('raw 1'!CS65&lt;&gt;"x",if('raw 1'!CS65="OK",'raw 1'!JS65,'raw 1'!CS65),"")</f>
        <v/>
      </c>
      <c r="CV66" s="9" t="str">
        <f>if('raw 1'!CT65&lt;&gt;"x",if('raw 1'!CT65="OK",'raw 1'!JT65,'raw 1'!CT65),"")</f>
        <v>-</v>
      </c>
      <c r="CW66" s="9" t="str">
        <f>if('raw 1'!CU65&lt;&gt;"x",if('raw 1'!CU65="OK",'raw 1'!JU65,'raw 1'!CU65),"")</f>
        <v>-</v>
      </c>
      <c r="CX66" s="9" t="str">
        <f>if('raw 1'!CV65&lt;&gt;"x",if('raw 1'!CV65="OK",'raw 1'!JV65,'raw 1'!CV65),"")</f>
        <v>-</v>
      </c>
      <c r="CY66" s="9" t="str">
        <f>if('raw 1'!CW65&lt;&gt;"x",if('raw 1'!CW65="OK",'raw 1'!JW65,'raw 1'!CW65),"")</f>
        <v>-</v>
      </c>
      <c r="CZ66" s="9" t="str">
        <f>if('raw 1'!CX65&lt;&gt;"x",if('raw 1'!CX65="OK",'raw 1'!JX65,'raw 1'!CX65),"")</f>
        <v>-</v>
      </c>
      <c r="DA66" s="9" t="str">
        <f>if('raw 1'!CY65&lt;&gt;"x",if('raw 1'!CY65="OK",'raw 1'!JY65,'raw 1'!CY65),"")</f>
        <v>-</v>
      </c>
      <c r="DB66" s="9" t="str">
        <f>if('raw 1'!CZ65&lt;&gt;"x",if('raw 1'!CZ65="OK",'raw 1'!JZ65,'raw 1'!CZ65),"")</f>
        <v>-</v>
      </c>
      <c r="DC66" s="9" t="str">
        <f>if('raw 1'!DA65&lt;&gt;"x",if('raw 1'!DA65="OK",'raw 1'!KA65,'raw 1'!DA65),"")</f>
        <v>-</v>
      </c>
      <c r="DD66" s="9" t="str">
        <f>if('raw 1'!DB65&lt;&gt;"x",if('raw 1'!DB65="OK",'raw 1'!KB65,'raw 1'!DB65),"")</f>
        <v>-</v>
      </c>
      <c r="DE66" s="9" t="str">
        <f>if('raw 1'!DC65&lt;&gt;"x",if('raw 1'!DC65="OK",'raw 1'!KC65,'raw 1'!DC65),"")</f>
        <v>-</v>
      </c>
      <c r="DF66" s="9" t="str">
        <f>if('raw 1'!DD65&lt;&gt;"x",if('raw 1'!DD65="OK",'raw 1'!KD65,'raw 1'!DD65),"")</f>
        <v>-</v>
      </c>
      <c r="DG66" s="9" t="str">
        <f>if('raw 1'!DE65&lt;&gt;"x",if('raw 1'!DE65="OK",'raw 1'!KE65,'raw 1'!DE65),"")</f>
        <v>-</v>
      </c>
      <c r="DH66" s="9" t="str">
        <f>if('raw 1'!DF65&lt;&gt;"x",if('raw 1'!DF65="OK",'raw 1'!KF65,'raw 1'!DF65),"")</f>
        <v>-</v>
      </c>
      <c r="DI66" s="9" t="str">
        <f>if('raw 1'!DG65&lt;&gt;"x",if('raw 1'!DG65="OK",'raw 1'!KG65,'raw 1'!DG65),"")</f>
        <v>-</v>
      </c>
      <c r="DJ66" s="9" t="str">
        <f>if('raw 1'!DH65&lt;&gt;"x",if('raw 1'!DH65="OK",'raw 1'!KH65,'raw 1'!DH65),"")</f>
        <v>-</v>
      </c>
      <c r="DK66" s="9" t="str">
        <f>if('raw 1'!DI65&lt;&gt;"x",if('raw 1'!DI65="OK",'raw 1'!KI65,'raw 1'!DI65),"")</f>
        <v>-</v>
      </c>
      <c r="DL66" s="9" t="str">
        <f>if('raw 1'!DJ65&lt;&gt;"x",if('raw 1'!DJ65="OK",'raw 1'!KJ65,'raw 1'!DJ65),"")</f>
        <v>-</v>
      </c>
      <c r="DM66" s="9" t="str">
        <f>if('raw 1'!DK65&lt;&gt;"x",if('raw 1'!DK65="OK",'raw 1'!KK65,'raw 1'!DK65),"")</f>
        <v>-</v>
      </c>
      <c r="DN66" s="9" t="str">
        <f>if('raw 1'!DL65&lt;&gt;"x",if('raw 1'!DL65="OK",'raw 1'!KL65,'raw 1'!DL65),"")</f>
        <v>-</v>
      </c>
      <c r="DO66" s="9" t="str">
        <f>if('raw 1'!DM65&lt;&gt;"x",if('raw 1'!DM65="OK",'raw 1'!KM65,'raw 1'!DM65),"")</f>
        <v>-</v>
      </c>
      <c r="DP66" s="9" t="str">
        <f>if('raw 1'!DN65&lt;&gt;"x",if('raw 1'!DN65="OK",'raw 1'!KN65,'raw 1'!DN65),"")</f>
        <v>-</v>
      </c>
      <c r="DQ66" s="9" t="str">
        <f>if('raw 1'!DO65&lt;&gt;"x",if('raw 1'!DO65="OK",'raw 1'!KO65,'raw 1'!DO65),"")</f>
        <v>-</v>
      </c>
      <c r="DR66" s="9" t="str">
        <f>if('raw 1'!DP65&lt;&gt;"x",if('raw 1'!DP65="OK",'raw 1'!KP65,'raw 1'!DP65),"")</f>
        <v>-</v>
      </c>
      <c r="DS66" s="9" t="str">
        <f>if('raw 1'!DQ65&lt;&gt;"x",if('raw 1'!DQ65="OK",'raw 1'!KQ65,'raw 1'!DQ65),"")</f>
        <v>-</v>
      </c>
      <c r="DT66" s="9" t="str">
        <f>if('raw 1'!DR65&lt;&gt;"x",if('raw 1'!DR65="OK",'raw 1'!KR65,'raw 1'!DR65),"")</f>
        <v>-</v>
      </c>
      <c r="DU66" s="9" t="str">
        <f>if('raw 1'!DS65&lt;&gt;"x",if('raw 1'!DS65="OK",'raw 1'!KS65,'raw 1'!DS65),"")</f>
        <v>-</v>
      </c>
      <c r="DV66" s="9" t="str">
        <f>if('raw 1'!DT65&lt;&gt;"x",if('raw 1'!DT65="OK",'raw 1'!KT65,'raw 1'!DT65),"")</f>
        <v>-</v>
      </c>
      <c r="DW66" s="9" t="str">
        <f>if('raw 1'!DU65&lt;&gt;"x",if('raw 1'!DU65="OK",'raw 1'!KU65,'raw 1'!DU65),"")</f>
        <v>-</v>
      </c>
      <c r="DX66" s="9" t="str">
        <f>if('raw 1'!DV65&lt;&gt;"x",if('raw 1'!DV65="OK",'raw 1'!KV65,'raw 1'!DV65),"")</f>
        <v>-</v>
      </c>
      <c r="DY66" s="9" t="str">
        <f>if('raw 1'!DW65&lt;&gt;"x",if('raw 1'!DW65="OK",'raw 1'!KW65,'raw 1'!DW65),"")</f>
        <v>-</v>
      </c>
      <c r="DZ66" s="9" t="str">
        <f>if('raw 1'!DX65&lt;&gt;"x",if('raw 1'!DX65="OK",'raw 1'!KX65,'raw 1'!DX65),"")</f>
        <v>-</v>
      </c>
      <c r="EA66" s="9" t="str">
        <f>if('raw 1'!DY65&lt;&gt;"x",if('raw 1'!DY65="OK",'raw 1'!KY65,'raw 1'!DY65),"")</f>
        <v>-</v>
      </c>
      <c r="EB66" s="9" t="str">
        <f>if('raw 1'!DZ65&lt;&gt;"x",if('raw 1'!DZ65="OK",'raw 1'!KZ65,'raw 1'!DZ65),"")</f>
        <v/>
      </c>
      <c r="EC66" s="9" t="str">
        <f>if('raw 1'!EA65&lt;&gt;"x",if('raw 1'!EA65="OK",'raw 1'!LA65,'raw 1'!EA65),"")</f>
        <v>-</v>
      </c>
      <c r="ED66" s="9" t="str">
        <f>if('raw 1'!EB65&lt;&gt;"x",if('raw 1'!EB65="OK",'raw 1'!LB65,'raw 1'!EB65),"")</f>
        <v>-</v>
      </c>
      <c r="EE66" s="9" t="str">
        <f>if('raw 1'!EC65&lt;&gt;"x",if('raw 1'!EC65="OK",'raw 1'!LC65,'raw 1'!EC65),"")</f>
        <v>-</v>
      </c>
      <c r="EF66" s="9" t="str">
        <f>if('raw 1'!ED65&lt;&gt;"x",if('raw 1'!ED65="OK",'raw 1'!LD65,'raw 1'!ED65),"")</f>
        <v>-</v>
      </c>
      <c r="EG66" s="9" t="str">
        <f>if('raw 1'!EE65&lt;&gt;"x",if('raw 1'!EE65="OK",'raw 1'!LE65,'raw 1'!EE65),"")</f>
        <v>-</v>
      </c>
      <c r="EH66" s="9" t="str">
        <f>if('raw 1'!EF65&lt;&gt;"x",if('raw 1'!EF65="OK",'raw 1'!LF65,'raw 1'!EF65),"")</f>
        <v>-</v>
      </c>
      <c r="EI66" s="9" t="str">
        <f>if('raw 1'!EG65&lt;&gt;"x",if('raw 1'!EG65="OK",'raw 1'!LG65,'raw 1'!EG65),"")</f>
        <v>-</v>
      </c>
      <c r="EJ66" s="9" t="str">
        <f>if('raw 1'!EH65&lt;&gt;"x",if('raw 1'!EH65="OK",'raw 1'!LH65,'raw 1'!EH65),"")</f>
        <v>-</v>
      </c>
      <c r="EK66" s="9" t="str">
        <f>if('raw 1'!EI65&lt;&gt;"x",if('raw 1'!EI65="OK",'raw 1'!LI65,'raw 1'!EI65),"")</f>
        <v>-</v>
      </c>
      <c r="EL66" s="9" t="str">
        <f>if('raw 1'!EJ65&lt;&gt;"x",if('raw 1'!EJ65="OK",'raw 1'!LJ65,'raw 1'!EJ65),"")</f>
        <v>-</v>
      </c>
      <c r="EM66" s="9" t="str">
        <f>if('raw 1'!EK65&lt;&gt;"x",if('raw 1'!EK65="OK",'raw 1'!LK65,'raw 1'!EK65),"")</f>
        <v>-</v>
      </c>
      <c r="EN66" s="9" t="str">
        <f>if('raw 1'!EL65&lt;&gt;"x",if('raw 1'!EL65="OK",'raw 1'!LL65,'raw 1'!EL65),"")</f>
        <v>-</v>
      </c>
      <c r="EO66" s="9" t="str">
        <f>if('raw 1'!EM65&lt;&gt;"x",if('raw 1'!EM65="OK",'raw 1'!LM65,'raw 1'!EM65),"")</f>
        <v>-</v>
      </c>
      <c r="EP66" s="9" t="str">
        <f>if('raw 1'!EN65&lt;&gt;"x",if('raw 1'!EN65="OK",'raw 1'!LN65,'raw 1'!EN65),"")</f>
        <v>-</v>
      </c>
      <c r="EQ66" s="9" t="str">
        <f>if('raw 1'!EO65&lt;&gt;"x",if('raw 1'!EO65="OK",'raw 1'!LO65,'raw 1'!EO65),"")</f>
        <v>-</v>
      </c>
      <c r="ER66" s="9" t="str">
        <f>if('raw 1'!EP65&lt;&gt;"x",if('raw 1'!EP65="OK",'raw 1'!LP65,'raw 1'!EP65),"")</f>
        <v>-</v>
      </c>
      <c r="ES66" s="9" t="str">
        <f>if('raw 1'!EQ65&lt;&gt;"x",if('raw 1'!EQ65="OK",'raw 1'!LQ65,'raw 1'!EQ65),"")</f>
        <v/>
      </c>
      <c r="ET66" s="9" t="str">
        <f>if('raw 1'!ER65&lt;&gt;"x",if('raw 1'!ER65="OK",'raw 1'!LR65,'raw 1'!ER65),"")</f>
        <v>-</v>
      </c>
      <c r="EU66" s="9" t="str">
        <f>if('raw 1'!ES65&lt;&gt;"x",if('raw 1'!ES65="OK",'raw 1'!LS65,'raw 1'!ES65),"")</f>
        <v>-</v>
      </c>
      <c r="EV66" s="9" t="str">
        <f>if('raw 1'!ET65&lt;&gt;"x",if('raw 1'!ET65="OK",'raw 1'!LT65,'raw 1'!ET65),"")</f>
        <v>-</v>
      </c>
      <c r="EW66" s="9" t="str">
        <f>if('raw 1'!EU65&lt;&gt;"x",if('raw 1'!EU65="OK",'raw 1'!LU65,'raw 1'!EU65),"")</f>
        <v>-</v>
      </c>
      <c r="EX66" s="9" t="str">
        <f>if('raw 1'!EV65&lt;&gt;"x",if('raw 1'!EV65="OK",'raw 1'!LV65,'raw 1'!EV65),"")</f>
        <v>-</v>
      </c>
      <c r="EY66" s="9" t="str">
        <f>if('raw 1'!EW65&lt;&gt;"x",if('raw 1'!EW65="OK",'raw 1'!LW65,'raw 1'!EW65),"")</f>
        <v>-</v>
      </c>
      <c r="EZ66" s="9" t="str">
        <f>if('raw 1'!EX65&lt;&gt;"x",if('raw 1'!EX65="OK",'raw 1'!LX65,'raw 1'!EX65),"")</f>
        <v>-</v>
      </c>
      <c r="FA66" s="9" t="str">
        <f>if('raw 1'!EY65&lt;&gt;"x",if('raw 1'!EY65="OK",'raw 1'!LY65,'raw 1'!EY65),"")</f>
        <v>-</v>
      </c>
      <c r="FB66" s="9" t="str">
        <f>if('raw 1'!EZ65&lt;&gt;"x",if('raw 1'!EZ65="OK",'raw 1'!LZ65,'raw 1'!EZ65),"")</f>
        <v>-</v>
      </c>
      <c r="FC66" s="9" t="str">
        <f>if('raw 1'!FA65&lt;&gt;"x",if('raw 1'!FA65="OK",'raw 1'!MA65,'raw 1'!FA65),"")</f>
        <v>-</v>
      </c>
      <c r="FD66" s="9" t="str">
        <f>if('raw 1'!FB65&lt;&gt;"x",if('raw 1'!FB65="OK",'raw 1'!MB65,'raw 1'!FB65),"")</f>
        <v>-</v>
      </c>
      <c r="FE66" s="9" t="str">
        <f>if('raw 1'!FC65&lt;&gt;"x",if('raw 1'!FC65="OK",'raw 1'!MC65,'raw 1'!FC65),"")</f>
        <v>-</v>
      </c>
      <c r="FF66" s="9" t="str">
        <f>if('raw 1'!FD65&lt;&gt;"x",if('raw 1'!FD65="OK",'raw 1'!MD65,'raw 1'!FD65),"")</f>
        <v>-</v>
      </c>
      <c r="FG66" s="9" t="str">
        <f>if('raw 1'!FE65&lt;&gt;"x",if('raw 1'!FE65="OK",'raw 1'!ME65,'raw 1'!FE65),"")</f>
        <v>-</v>
      </c>
      <c r="FH66" s="9" t="str">
        <f>if('raw 1'!FF65&lt;&gt;"x",if('raw 1'!FF65="OK",'raw 1'!MF65,'raw 1'!FF65),"")</f>
        <v>-</v>
      </c>
      <c r="FI66" s="9" t="str">
        <f>if('raw 1'!FG65&lt;&gt;"x",if('raw 1'!FG65="OK",'raw 1'!MG65,'raw 1'!FG65),"")</f>
        <v>-</v>
      </c>
      <c r="FJ66" s="9" t="str">
        <f>if('raw 1'!FH65&lt;&gt;"x",if('raw 1'!FH65="OK",'raw 1'!MH65,'raw 1'!FH65),"")</f>
        <v>-</v>
      </c>
      <c r="FK66" s="9" t="str">
        <f>if('raw 1'!FI65&lt;&gt;"x",if('raw 1'!FI65="OK",'raw 1'!MI65,'raw 1'!FI65),"")</f>
        <v>-</v>
      </c>
      <c r="FL66" s="9" t="str">
        <f>if('raw 1'!FJ65&lt;&gt;"x",if('raw 1'!FJ65="OK",'raw 1'!MJ65,'raw 1'!FJ65),"")</f>
        <v>-</v>
      </c>
      <c r="FM66" s="9" t="str">
        <f>if('raw 1'!FK65&lt;&gt;"x",if('raw 1'!FK65="OK",'raw 1'!MK65,'raw 1'!FK65),"")</f>
        <v>-</v>
      </c>
      <c r="FN66" s="9" t="str">
        <f>if('raw 1'!FL65&lt;&gt;"x",if('raw 1'!FL65="OK",'raw 1'!ML65,'raw 1'!FL65),"")</f>
        <v>-</v>
      </c>
      <c r="FO66" s="9" t="str">
        <f>if('raw 1'!FM65&lt;&gt;"x",if('raw 1'!FM65="OK",'raw 1'!MM65,'raw 1'!FM65),"")</f>
        <v>-</v>
      </c>
      <c r="FP66" s="9" t="str">
        <f>if('raw 1'!FN65&lt;&gt;"x",if('raw 1'!FN65="OK",'raw 1'!MN65,'raw 1'!FN65),"")</f>
        <v>-</v>
      </c>
      <c r="FQ66" s="9" t="str">
        <f>if('raw 1'!FO65&lt;&gt;"x",if('raw 1'!FO65="OK",'raw 1'!MO65,'raw 1'!FO65),"")</f>
        <v>-</v>
      </c>
      <c r="FR66" s="9" t="str">
        <f>if('raw 1'!FP65&lt;&gt;"x",if('raw 1'!FP65="OK",'raw 1'!MP65,'raw 1'!FP65),"")</f>
        <v>-</v>
      </c>
      <c r="FS66" s="9" t="str">
        <f>if('raw 1'!FQ65&lt;&gt;"x",if('raw 1'!FQ65="OK",'raw 1'!MQ65,'raw 1'!FQ65),"")</f>
        <v>-</v>
      </c>
      <c r="FT66" s="9" t="str">
        <f>if('raw 1'!FR65&lt;&gt;"x",if('raw 1'!FR65="OK",'raw 1'!MR65,'raw 1'!FR65),"")</f>
        <v>-</v>
      </c>
      <c r="FU66" s="9" t="str">
        <f>if('raw 1'!FS65&lt;&gt;"x",if('raw 1'!FS65="OK",'raw 1'!MS65,'raw 1'!FS65),"")</f>
        <v>-</v>
      </c>
      <c r="FV66" s="9" t="str">
        <f>if('raw 1'!FT65&lt;&gt;"x",if('raw 1'!FT65="OK",'raw 1'!MT65,'raw 1'!FT65),"")</f>
        <v/>
      </c>
      <c r="FW66" s="9" t="str">
        <f>if('raw 1'!FU65&lt;&gt;"x",if('raw 1'!FU65="OK",'raw 1'!MU65,'raw 1'!FU65),"")</f>
        <v>-</v>
      </c>
      <c r="FX66" s="9" t="str">
        <f>if('raw 1'!FV65&lt;&gt;"x",if('raw 1'!FV65="OK",'raw 1'!MV65,'raw 1'!FV65),"")</f>
        <v>-</v>
      </c>
      <c r="FY66" s="9" t="str">
        <f>if('raw 1'!FW65&lt;&gt;"x",if('raw 1'!FW65="OK",'raw 1'!MW65,'raw 1'!FW65),"")</f>
        <v>-</v>
      </c>
      <c r="FZ66" s="9" t="str">
        <f>if('raw 1'!FX65&lt;&gt;"x",if('raw 1'!FX65="OK",'raw 1'!MX65,'raw 1'!FX65),"")</f>
        <v>-</v>
      </c>
      <c r="GA66" s="9" t="str">
        <f>if('raw 1'!FY65&lt;&gt;"x",if('raw 1'!FY65="OK",'raw 1'!MY65,'raw 1'!FY65),"")</f>
        <v>-</v>
      </c>
      <c r="GB66" s="9" t="str">
        <f>if('raw 1'!FZ65&lt;&gt;"x",if('raw 1'!FZ65="OK",'raw 1'!MZ65,'raw 1'!FZ65),"")</f>
        <v>-</v>
      </c>
      <c r="GC66" s="9" t="str">
        <f>if('raw 1'!GA65&lt;&gt;"x",if('raw 1'!GA65="OK",'raw 1'!NA65,'raw 1'!GA65),"")</f>
        <v>-</v>
      </c>
      <c r="GD66" s="9" t="str">
        <f>if('raw 1'!GB65&lt;&gt;"x",if('raw 1'!GB65="OK",'raw 1'!NB65,'raw 1'!GB65),"")</f>
        <v>-</v>
      </c>
      <c r="GE66" s="9" t="str">
        <f>if('raw 1'!GC65&lt;&gt;"x",if('raw 1'!GC65="OK",'raw 1'!NC65,'raw 1'!GC65),"")</f>
        <v>-</v>
      </c>
      <c r="GF66" s="9" t="str">
        <f>if('raw 1'!GD65&lt;&gt;"x",if('raw 1'!GD65="OK",'raw 1'!ND65,'raw 1'!GD65),"")</f>
        <v>-</v>
      </c>
      <c r="GG66" s="9" t="str">
        <f>if('raw 1'!GE65&lt;&gt;"x",if('raw 1'!GE65="OK",'raw 1'!NE65,'raw 1'!GE65),"")</f>
        <v>-</v>
      </c>
      <c r="GH66" s="9" t="str">
        <f>if('raw 1'!GF65&lt;&gt;"x",if('raw 1'!GF65="OK",'raw 1'!NF65,'raw 1'!GF65),"")</f>
        <v>-</v>
      </c>
      <c r="GI66" s="9" t="str">
        <f>if('raw 1'!GG65&lt;&gt;"x",if('raw 1'!GG65="OK",'raw 1'!NG65,'raw 1'!GG65),"")</f>
        <v>-</v>
      </c>
      <c r="GJ66" s="9" t="str">
        <f>if('raw 1'!GH65&lt;&gt;"x",if('raw 1'!GH65="OK",'raw 1'!NH65,'raw 1'!GH65),"")</f>
        <v>-</v>
      </c>
      <c r="GK66" s="9" t="str">
        <f>if('raw 1'!GI65&lt;&gt;"x",if('raw 1'!GI65="OK",'raw 1'!NI65,'raw 1'!GI65),"")</f>
        <v>-</v>
      </c>
      <c r="GL66" s="9" t="str">
        <f>if('raw 1'!GJ65&lt;&gt;"x",if('raw 1'!GJ65="OK",'raw 1'!NJ65,'raw 1'!GJ65),"")</f>
        <v>-</v>
      </c>
      <c r="GM66" s="9" t="str">
        <f>if('raw 1'!GK65&lt;&gt;"x",if('raw 1'!GK65="OK",'raw 1'!NK65,'raw 1'!GK65),"")</f>
        <v>-</v>
      </c>
      <c r="GN66" s="9" t="str">
        <f>if('raw 1'!GL65&lt;&gt;"x",if('raw 1'!GL65="OK",'raw 1'!NL65,'raw 1'!GL65),"")</f>
        <v>-</v>
      </c>
      <c r="GO66" s="9" t="str">
        <f>if('raw 1'!GM65&lt;&gt;"x",if('raw 1'!GM65="OK",'raw 1'!NM65,'raw 1'!GM65),"")</f>
        <v>-</v>
      </c>
      <c r="GP66" s="9" t="str">
        <f>if('raw 1'!GN65&lt;&gt;"x",if('raw 1'!GN65="OK",'raw 1'!NN65,'raw 1'!GN65),"")</f>
        <v>-</v>
      </c>
      <c r="GQ66" s="9" t="str">
        <f>if('raw 1'!GO65&lt;&gt;"x",if('raw 1'!GO65="OK",'raw 1'!NO65,'raw 1'!GO65),"")</f>
        <v>-</v>
      </c>
      <c r="GR66" s="9" t="str">
        <f>if('raw 1'!GP65&lt;&gt;"x",if('raw 1'!GP65="OK",'raw 1'!NP65,'raw 1'!GP65),"")</f>
        <v>-</v>
      </c>
      <c r="GS66" s="9" t="str">
        <f>if('raw 1'!GQ65&lt;&gt;"x",if('raw 1'!GQ65="OK",'raw 1'!NQ65,'raw 1'!GQ65),"")</f>
        <v>-</v>
      </c>
      <c r="GT66" s="9" t="str">
        <f>if('raw 1'!GR65&lt;&gt;"x",if('raw 1'!GR65="OK",'raw 1'!NR65,'raw 1'!GR65),"")</f>
        <v>-</v>
      </c>
      <c r="GU66" s="9" t="str">
        <f>if('raw 1'!GS65&lt;&gt;"x",if('raw 1'!GS65="OK",'raw 1'!NS65,'raw 1'!GS65),"")</f>
        <v/>
      </c>
    </row>
    <row r="67">
      <c r="A67" s="5"/>
      <c r="B67" s="5"/>
      <c r="C67" s="5" t="str">
        <f>if(B67="d","diskv. iz ciklusa",if(B67="d1","diskv. iz kruga",if($E67="ODOBREN",(if(countif(H:H,"="&amp;H67)=1,countif(H:H,"&gt;"&amp;H67)+1,concatenate(countif(H:H,"&gt;"&amp;H67)+1," - ",countif(H:H,"&gt;="&amp;H67)))),empty)))</f>
        <v>61 - 81</v>
      </c>
      <c r="D67" s="6" t="str">
        <f>'raw 1'!B66</f>
        <v>PavleSekesan</v>
      </c>
      <c r="E67" s="6" t="str">
        <f>'raw 1'!F66</f>
        <v>ODOBREN</v>
      </c>
      <c r="F67" s="6" t="str">
        <f>if($E67="ODOBREN",'raw 1'!C66,"")</f>
        <v>Pavle</v>
      </c>
      <c r="G67" s="6" t="str">
        <f>if($E67="ODOBREN",'raw 1'!D66,"")</f>
        <v>Sekešan</v>
      </c>
      <c r="H67" s="7">
        <f>if($E67="ODOBREN",I67,empty)</f>
        <v>100</v>
      </c>
      <c r="I67" s="7">
        <f>if(B67&lt;&gt;"d",IF(M67 = "A", SUM(R67:T67), SUM(O67:Q67)),empty)</f>
        <v>100</v>
      </c>
      <c r="J67" s="6" t="str">
        <f>if($E67="ODOBREN",'raw 1'!G66,"")</f>
        <v>Stari grad</v>
      </c>
      <c r="K67" s="6" t="str">
        <f>if($E67="ODOBREN",'raw 1'!H66,"")</f>
        <v>Računarska gimnazija</v>
      </c>
      <c r="L67" s="6" t="str">
        <f>if($E67="ODOBREN",'raw 1'!I66,"")</f>
        <v>II</v>
      </c>
      <c r="M67" s="6" t="str">
        <f>if($E67="ODOBREN",'raw 1'!J66,"")</f>
        <v>A</v>
      </c>
      <c r="N67" s="6" t="str">
        <f>if($E67="ODOBREN",'raw 1'!K67,"")</f>
        <v>Boban Blagojević</v>
      </c>
      <c r="O67" s="8" t="str">
        <f>'raw 1'!M66</f>
        <v>-</v>
      </c>
      <c r="P67" s="9" t="str">
        <f>'raw 1'!N66</f>
        <v>-</v>
      </c>
      <c r="Q67" s="9" t="str">
        <f>'raw 1'!O66</f>
        <v>-</v>
      </c>
      <c r="R67" s="9">
        <f>'raw 1'!P66</f>
        <v>100</v>
      </c>
      <c r="S67" s="9">
        <f>'raw 1'!Q66</f>
        <v>0</v>
      </c>
      <c r="T67" s="9" t="str">
        <f>'raw 1'!R66</f>
        <v>-</v>
      </c>
      <c r="U67" s="9" t="str">
        <f>if('raw 1'!S66&lt;&gt;"x",if('raw 1'!S66="OK",'raw 1'!GS66,'raw 1'!S66),"")</f>
        <v/>
      </c>
      <c r="V67" s="9" t="str">
        <f>if('raw 1'!T66&lt;&gt;"x",if('raw 1'!T66="OK",'raw 1'!GT66,'raw 1'!T66),"")</f>
        <v/>
      </c>
      <c r="W67" s="9" t="str">
        <f>if('raw 1'!U66&lt;&gt;"x",if('raw 1'!U66="OK",'raw 1'!GU66,'raw 1'!U66),"")</f>
        <v>-</v>
      </c>
      <c r="X67" s="9" t="str">
        <f>if('raw 1'!V66&lt;&gt;"x",if('raw 1'!V66="OK",'raw 1'!GV66,'raw 1'!V66),"")</f>
        <v>-</v>
      </c>
      <c r="Y67" s="9" t="str">
        <f>if('raw 1'!W66&lt;&gt;"x",if('raw 1'!W66="OK",'raw 1'!GW66,'raw 1'!W66),"")</f>
        <v>-</v>
      </c>
      <c r="Z67" s="9" t="str">
        <f>if('raw 1'!X66&lt;&gt;"x",if('raw 1'!X66="OK",'raw 1'!GX66,'raw 1'!X66),"")</f>
        <v>-</v>
      </c>
      <c r="AA67" s="9" t="str">
        <f>if('raw 1'!Y66&lt;&gt;"x",if('raw 1'!Y66="OK",'raw 1'!GY66,'raw 1'!Y66),"")</f>
        <v>-</v>
      </c>
      <c r="AB67" s="9" t="str">
        <f>if('raw 1'!Z66&lt;&gt;"x",if('raw 1'!Z66="OK",'raw 1'!GZ66,'raw 1'!Z66),"")</f>
        <v>-</v>
      </c>
      <c r="AC67" s="9" t="str">
        <f>if('raw 1'!AA66&lt;&gt;"x",if('raw 1'!AA66="OK",'raw 1'!HA66,'raw 1'!AA66),"")</f>
        <v>-</v>
      </c>
      <c r="AD67" s="9" t="str">
        <f>if('raw 1'!AB66&lt;&gt;"x",if('raw 1'!AB66="OK",'raw 1'!HB66,'raw 1'!AB66),"")</f>
        <v>-</v>
      </c>
      <c r="AE67" s="9" t="str">
        <f>if('raw 1'!AC66&lt;&gt;"x",if('raw 1'!AC66="OK",'raw 1'!HC66,'raw 1'!AC66),"")</f>
        <v>-</v>
      </c>
      <c r="AF67" s="9" t="str">
        <f>if('raw 1'!AD66&lt;&gt;"x",if('raw 1'!AD66="OK",'raw 1'!HD66,'raw 1'!AD66),"")</f>
        <v>-</v>
      </c>
      <c r="AG67" s="9" t="str">
        <f>if('raw 1'!AE66&lt;&gt;"x",if('raw 1'!AE66="OK",'raw 1'!HE66,'raw 1'!AE66),"")</f>
        <v>-</v>
      </c>
      <c r="AH67" s="9" t="str">
        <f>if('raw 1'!AF66&lt;&gt;"x",if('raw 1'!AF66="OK",'raw 1'!HF66,'raw 1'!AF66),"")</f>
        <v>-</v>
      </c>
      <c r="AI67" s="9" t="str">
        <f>if('raw 1'!AG66&lt;&gt;"x",if('raw 1'!AG66="OK",'raw 1'!HG66,'raw 1'!AG66),"")</f>
        <v>-</v>
      </c>
      <c r="AJ67" s="9" t="str">
        <f>if('raw 1'!AH66&lt;&gt;"x",if('raw 1'!AH66="OK",'raw 1'!HH66,'raw 1'!AH66),"")</f>
        <v>-</v>
      </c>
      <c r="AK67" s="9" t="str">
        <f>if('raw 1'!AI66&lt;&gt;"x",if('raw 1'!AI66="OK",'raw 1'!HI66,'raw 1'!AI66),"")</f>
        <v>-</v>
      </c>
      <c r="AL67" s="9" t="str">
        <f>if('raw 1'!AJ66&lt;&gt;"x",if('raw 1'!AJ66="OK",'raw 1'!HJ66,'raw 1'!AJ66),"")</f>
        <v>-</v>
      </c>
      <c r="AM67" s="9" t="str">
        <f>if('raw 1'!AK66&lt;&gt;"x",if('raw 1'!AK66="OK",'raw 1'!HK66,'raw 1'!AK66),"")</f>
        <v>-</v>
      </c>
      <c r="AN67" s="9" t="str">
        <f>if('raw 1'!AL66&lt;&gt;"x",if('raw 1'!AL66="OK",'raw 1'!HL66,'raw 1'!AL66),"")</f>
        <v>-</v>
      </c>
      <c r="AO67" s="9" t="str">
        <f>if('raw 1'!AM66&lt;&gt;"x",if('raw 1'!AM66="OK",'raw 1'!HM66,'raw 1'!AM66),"")</f>
        <v>-</v>
      </c>
      <c r="AP67" s="9" t="str">
        <f>if('raw 1'!AN66&lt;&gt;"x",if('raw 1'!AN66="OK",'raw 1'!HN66,'raw 1'!AN66),"")</f>
        <v>-</v>
      </c>
      <c r="AQ67" s="9" t="str">
        <f>if('raw 1'!AO66&lt;&gt;"x",if('raw 1'!AO66="OK",'raw 1'!HO66,'raw 1'!AO66),"")</f>
        <v>-</v>
      </c>
      <c r="AR67" s="9" t="str">
        <f>if('raw 1'!AP66&lt;&gt;"x",if('raw 1'!AP66="OK",'raw 1'!HP66,'raw 1'!AP66),"")</f>
        <v>-</v>
      </c>
      <c r="AS67" s="9" t="str">
        <f>if('raw 1'!AQ66&lt;&gt;"x",if('raw 1'!AQ66="OK",'raw 1'!HQ66,'raw 1'!AQ66),"")</f>
        <v>-</v>
      </c>
      <c r="AT67" s="9" t="str">
        <f>if('raw 1'!AR66&lt;&gt;"x",if('raw 1'!AR66="OK",'raw 1'!HR66,'raw 1'!AR66),"")</f>
        <v>-</v>
      </c>
      <c r="AU67" s="9" t="str">
        <f>if('raw 1'!AS66&lt;&gt;"x",if('raw 1'!AS66="OK",'raw 1'!HS66,'raw 1'!AS66),"")</f>
        <v>-</v>
      </c>
      <c r="AV67" s="9" t="str">
        <f>if('raw 1'!AT66&lt;&gt;"x",if('raw 1'!AT66="OK",'raw 1'!HT66,'raw 1'!AT66),"")</f>
        <v>-</v>
      </c>
      <c r="AW67" s="9" t="str">
        <f>if('raw 1'!AU66&lt;&gt;"x",if('raw 1'!AU66="OK",'raw 1'!HU66,'raw 1'!AU66),"")</f>
        <v>-</v>
      </c>
      <c r="AX67" s="9" t="str">
        <f>if('raw 1'!AV66&lt;&gt;"x",if('raw 1'!AV66="OK",'raw 1'!HV66,'raw 1'!AV66),"")</f>
        <v>-</v>
      </c>
      <c r="AY67" s="9" t="str">
        <f>if('raw 1'!AW66&lt;&gt;"x",if('raw 1'!AW66="OK",'raw 1'!HW66,'raw 1'!AW66),"")</f>
        <v>-</v>
      </c>
      <c r="AZ67" s="9" t="str">
        <f>if('raw 1'!AX66&lt;&gt;"x",if('raw 1'!AX66="OK",'raw 1'!HX66,'raw 1'!AX66),"")</f>
        <v>-</v>
      </c>
      <c r="BA67" s="9" t="str">
        <f>if('raw 1'!AY66&lt;&gt;"x",if('raw 1'!AY66="OK",'raw 1'!HY66,'raw 1'!AY66),"")</f>
        <v>-</v>
      </c>
      <c r="BB67" s="9" t="str">
        <f>if('raw 1'!AZ66&lt;&gt;"x",if('raw 1'!AZ66="OK",'raw 1'!HZ66,'raw 1'!AZ66),"")</f>
        <v>-</v>
      </c>
      <c r="BC67" s="9" t="str">
        <f>if('raw 1'!BA66&lt;&gt;"x",if('raw 1'!BA66="OK",'raw 1'!IA66,'raw 1'!BA66),"")</f>
        <v>-</v>
      </c>
      <c r="BD67" s="9" t="str">
        <f>if('raw 1'!BB66&lt;&gt;"x",if('raw 1'!BB66="OK",'raw 1'!IB66,'raw 1'!BB66),"")</f>
        <v>-</v>
      </c>
      <c r="BE67" s="9" t="str">
        <f>if('raw 1'!BC66&lt;&gt;"x",if('raw 1'!BC66="OK",'raw 1'!IC66,'raw 1'!BC66),"")</f>
        <v>-</v>
      </c>
      <c r="BF67" s="9" t="str">
        <f>if('raw 1'!BD66&lt;&gt;"x",if('raw 1'!BD66="OK",'raw 1'!ID66,'raw 1'!BD66),"")</f>
        <v>-</v>
      </c>
      <c r="BG67" s="9" t="str">
        <f>if('raw 1'!BE66&lt;&gt;"x",if('raw 1'!BE66="OK",'raw 1'!IE66,'raw 1'!BE66),"")</f>
        <v>-</v>
      </c>
      <c r="BH67" s="9" t="str">
        <f>if('raw 1'!BF66&lt;&gt;"x",if('raw 1'!BF66="OK",'raw 1'!IF66,'raw 1'!BF66),"")</f>
        <v>-</v>
      </c>
      <c r="BI67" s="9" t="str">
        <f>if('raw 1'!BG66&lt;&gt;"x",if('raw 1'!BG66="OK",'raw 1'!IG66,'raw 1'!BG66),"")</f>
        <v>-</v>
      </c>
      <c r="BJ67" s="9" t="str">
        <f>if('raw 1'!BH66&lt;&gt;"x",if('raw 1'!BH66="OK",'raw 1'!IH66,'raw 1'!BH66),"")</f>
        <v>-</v>
      </c>
      <c r="BK67" s="9" t="str">
        <f>if('raw 1'!BI66&lt;&gt;"x",if('raw 1'!BI66="OK",'raw 1'!II66,'raw 1'!BI66),"")</f>
        <v>-</v>
      </c>
      <c r="BL67" s="9" t="str">
        <f>if('raw 1'!BJ66&lt;&gt;"x",if('raw 1'!BJ66="OK",'raw 1'!IJ66,'raw 1'!BJ66),"")</f>
        <v>-</v>
      </c>
      <c r="BM67" s="9" t="str">
        <f>if('raw 1'!BK66&lt;&gt;"x",if('raw 1'!BK66="OK",'raw 1'!IK66,'raw 1'!BK66),"")</f>
        <v/>
      </c>
      <c r="BN67" s="9" t="str">
        <f>if('raw 1'!BL66&lt;&gt;"x",if('raw 1'!BL66="OK",'raw 1'!IL66,'raw 1'!BL66),"")</f>
        <v>-</v>
      </c>
      <c r="BO67" s="9" t="str">
        <f>if('raw 1'!BM66&lt;&gt;"x",if('raw 1'!BM66="OK",'raw 1'!IM66,'raw 1'!BM66),"")</f>
        <v>-</v>
      </c>
      <c r="BP67" s="9" t="str">
        <f>if('raw 1'!BN66&lt;&gt;"x",if('raw 1'!BN66="OK",'raw 1'!IN66,'raw 1'!BN66),"")</f>
        <v>-</v>
      </c>
      <c r="BQ67" s="9" t="str">
        <f>if('raw 1'!BO66&lt;&gt;"x",if('raw 1'!BO66="OK",'raw 1'!IO66,'raw 1'!BO66),"")</f>
        <v>-</v>
      </c>
      <c r="BR67" s="9" t="str">
        <f>if('raw 1'!BP66&lt;&gt;"x",if('raw 1'!BP66="OK",'raw 1'!IP66,'raw 1'!BP66),"")</f>
        <v>-</v>
      </c>
      <c r="BS67" s="9" t="str">
        <f>if('raw 1'!BQ66&lt;&gt;"x",if('raw 1'!BQ66="OK",'raw 1'!IQ66,'raw 1'!BQ66),"")</f>
        <v>-</v>
      </c>
      <c r="BT67" s="9" t="str">
        <f>if('raw 1'!BR66&lt;&gt;"x",if('raw 1'!BR66="OK",'raw 1'!IR66,'raw 1'!BR66),"")</f>
        <v>-</v>
      </c>
      <c r="BU67" s="9" t="str">
        <f>if('raw 1'!BS66&lt;&gt;"x",if('raw 1'!BS66="OK",'raw 1'!IS66,'raw 1'!BS66),"")</f>
        <v>-</v>
      </c>
      <c r="BV67" s="9" t="str">
        <f>if('raw 1'!BT66&lt;&gt;"x",if('raw 1'!BT66="OK",'raw 1'!IT66,'raw 1'!BT66),"")</f>
        <v>-</v>
      </c>
      <c r="BW67" s="9" t="str">
        <f>if('raw 1'!BU66&lt;&gt;"x",if('raw 1'!BU66="OK",'raw 1'!IU66,'raw 1'!BU66),"")</f>
        <v>-</v>
      </c>
      <c r="BX67" s="9" t="str">
        <f>if('raw 1'!BV66&lt;&gt;"x",if('raw 1'!BV66="OK",'raw 1'!IV66,'raw 1'!BV66),"")</f>
        <v>-</v>
      </c>
      <c r="BY67" s="9" t="str">
        <f>if('raw 1'!BW66&lt;&gt;"x",if('raw 1'!BW66="OK",'raw 1'!IW66,'raw 1'!BW66),"")</f>
        <v>-</v>
      </c>
      <c r="BZ67" s="9" t="str">
        <f>if('raw 1'!BX66&lt;&gt;"x",if('raw 1'!BX66="OK",'raw 1'!IX66,'raw 1'!BX66),"")</f>
        <v>-</v>
      </c>
      <c r="CA67" s="9" t="str">
        <f>if('raw 1'!BY66&lt;&gt;"x",if('raw 1'!BY66="OK",'raw 1'!IY66,'raw 1'!BY66),"")</f>
        <v>-</v>
      </c>
      <c r="CB67" s="9" t="str">
        <f>if('raw 1'!BZ66&lt;&gt;"x",if('raw 1'!BZ66="OK",'raw 1'!IZ66,'raw 1'!BZ66),"")</f>
        <v>-</v>
      </c>
      <c r="CC67" s="9" t="str">
        <f>if('raw 1'!CA66&lt;&gt;"x",if('raw 1'!CA66="OK",'raw 1'!JA66,'raw 1'!CA66),"")</f>
        <v>-</v>
      </c>
      <c r="CD67" s="9" t="str">
        <f>if('raw 1'!CB66&lt;&gt;"x",if('raw 1'!CB66="OK",'raw 1'!JB66,'raw 1'!CB66),"")</f>
        <v>-</v>
      </c>
      <c r="CE67" s="9" t="str">
        <f>if('raw 1'!CC66&lt;&gt;"x",if('raw 1'!CC66="OK",'raw 1'!JC66,'raw 1'!CC66),"")</f>
        <v>-</v>
      </c>
      <c r="CF67" s="9" t="str">
        <f>if('raw 1'!CD66&lt;&gt;"x",if('raw 1'!CD66="OK",'raw 1'!JD66,'raw 1'!CD66),"")</f>
        <v>-</v>
      </c>
      <c r="CG67" s="9" t="str">
        <f>if('raw 1'!CE66&lt;&gt;"x",if('raw 1'!CE66="OK",'raw 1'!JE66,'raw 1'!CE66),"")</f>
        <v>-</v>
      </c>
      <c r="CH67" s="9" t="str">
        <f>if('raw 1'!CF66&lt;&gt;"x",if('raw 1'!CF66="OK",'raw 1'!JF66,'raw 1'!CF66),"")</f>
        <v>-</v>
      </c>
      <c r="CI67" s="9" t="str">
        <f>if('raw 1'!CG66&lt;&gt;"x",if('raw 1'!CG66="OK",'raw 1'!JG66,'raw 1'!CG66),"")</f>
        <v>-</v>
      </c>
      <c r="CJ67" s="9" t="str">
        <f>if('raw 1'!CH66&lt;&gt;"x",if('raw 1'!CH66="OK",'raw 1'!JH66,'raw 1'!CH66),"")</f>
        <v>-</v>
      </c>
      <c r="CK67" s="9" t="str">
        <f>if('raw 1'!CI66&lt;&gt;"x",if('raw 1'!CI66="OK",'raw 1'!JI66,'raw 1'!CI66),"")</f>
        <v>-</v>
      </c>
      <c r="CL67" s="9" t="str">
        <f>if('raw 1'!CJ66&lt;&gt;"x",if('raw 1'!CJ66="OK",'raw 1'!JJ66,'raw 1'!CJ66),"")</f>
        <v>-</v>
      </c>
      <c r="CM67" s="9" t="str">
        <f>if('raw 1'!CK66&lt;&gt;"x",if('raw 1'!CK66="OK",'raw 1'!JK66,'raw 1'!CK66),"")</f>
        <v>-</v>
      </c>
      <c r="CN67" s="9" t="str">
        <f>if('raw 1'!CL66&lt;&gt;"x",if('raw 1'!CL66="OK",'raw 1'!JL66,'raw 1'!CL66),"")</f>
        <v>-</v>
      </c>
      <c r="CO67" s="9" t="str">
        <f>if('raw 1'!CM66&lt;&gt;"x",if('raw 1'!CM66="OK",'raw 1'!JM66,'raw 1'!CM66),"")</f>
        <v>-</v>
      </c>
      <c r="CP67" s="9" t="str">
        <f>if('raw 1'!CN66&lt;&gt;"x",if('raw 1'!CN66="OK",'raw 1'!JN66,'raw 1'!CN66),"")</f>
        <v>-</v>
      </c>
      <c r="CQ67" s="9" t="str">
        <f>if('raw 1'!CO66&lt;&gt;"x",if('raw 1'!CO66="OK",'raw 1'!JO66,'raw 1'!CO66),"")</f>
        <v>-</v>
      </c>
      <c r="CR67" s="9" t="str">
        <f>if('raw 1'!CP66&lt;&gt;"x",if('raw 1'!CP66="OK",'raw 1'!JP66,'raw 1'!CP66),"")</f>
        <v>-</v>
      </c>
      <c r="CS67" s="9" t="str">
        <f>if('raw 1'!CQ66&lt;&gt;"x",if('raw 1'!CQ66="OK",'raw 1'!JQ66,'raw 1'!CQ66),"")</f>
        <v>-</v>
      </c>
      <c r="CT67" s="9" t="str">
        <f>if('raw 1'!CR66&lt;&gt;"x",if('raw 1'!CR66="OK",'raw 1'!JR66,'raw 1'!CR66),"")</f>
        <v>-</v>
      </c>
      <c r="CU67" s="9" t="str">
        <f>if('raw 1'!CS66&lt;&gt;"x",if('raw 1'!CS66="OK",'raw 1'!JS66,'raw 1'!CS66),"")</f>
        <v/>
      </c>
      <c r="CV67" s="9" t="str">
        <f>if('raw 1'!CT66&lt;&gt;"x",if('raw 1'!CT66="OK",'raw 1'!JT66,'raw 1'!CT66),"")</f>
        <v>-</v>
      </c>
      <c r="CW67" s="9" t="str">
        <f>if('raw 1'!CU66&lt;&gt;"x",if('raw 1'!CU66="OK",'raw 1'!JU66,'raw 1'!CU66),"")</f>
        <v>-</v>
      </c>
      <c r="CX67" s="9" t="str">
        <f>if('raw 1'!CV66&lt;&gt;"x",if('raw 1'!CV66="OK",'raw 1'!JV66,'raw 1'!CV66),"")</f>
        <v>-</v>
      </c>
      <c r="CY67" s="9" t="str">
        <f>if('raw 1'!CW66&lt;&gt;"x",if('raw 1'!CW66="OK",'raw 1'!JW66,'raw 1'!CW66),"")</f>
        <v>-</v>
      </c>
      <c r="CZ67" s="9" t="str">
        <f>if('raw 1'!CX66&lt;&gt;"x",if('raw 1'!CX66="OK",'raw 1'!JX66,'raw 1'!CX66),"")</f>
        <v>-</v>
      </c>
      <c r="DA67" s="9" t="str">
        <f>if('raw 1'!CY66&lt;&gt;"x",if('raw 1'!CY66="OK",'raw 1'!JY66,'raw 1'!CY66),"")</f>
        <v>-</v>
      </c>
      <c r="DB67" s="9" t="str">
        <f>if('raw 1'!CZ66&lt;&gt;"x",if('raw 1'!CZ66="OK",'raw 1'!JZ66,'raw 1'!CZ66),"")</f>
        <v>-</v>
      </c>
      <c r="DC67" s="9" t="str">
        <f>if('raw 1'!DA66&lt;&gt;"x",if('raw 1'!DA66="OK",'raw 1'!KA66,'raw 1'!DA66),"")</f>
        <v>-</v>
      </c>
      <c r="DD67" s="9" t="str">
        <f>if('raw 1'!DB66&lt;&gt;"x",if('raw 1'!DB66="OK",'raw 1'!KB66,'raw 1'!DB66),"")</f>
        <v>-</v>
      </c>
      <c r="DE67" s="9" t="str">
        <f>if('raw 1'!DC66&lt;&gt;"x",if('raw 1'!DC66="OK",'raw 1'!KC66,'raw 1'!DC66),"")</f>
        <v>-</v>
      </c>
      <c r="DF67" s="9" t="str">
        <f>if('raw 1'!DD66&lt;&gt;"x",if('raw 1'!DD66="OK",'raw 1'!KD66,'raw 1'!DD66),"")</f>
        <v>-</v>
      </c>
      <c r="DG67" s="9" t="str">
        <f>if('raw 1'!DE66&lt;&gt;"x",if('raw 1'!DE66="OK",'raw 1'!KE66,'raw 1'!DE66),"")</f>
        <v>-</v>
      </c>
      <c r="DH67" s="9" t="str">
        <f>if('raw 1'!DF66&lt;&gt;"x",if('raw 1'!DF66="OK",'raw 1'!KF66,'raw 1'!DF66),"")</f>
        <v>-</v>
      </c>
      <c r="DI67" s="9" t="str">
        <f>if('raw 1'!DG66&lt;&gt;"x",if('raw 1'!DG66="OK",'raw 1'!KG66,'raw 1'!DG66),"")</f>
        <v>-</v>
      </c>
      <c r="DJ67" s="9" t="str">
        <f>if('raw 1'!DH66&lt;&gt;"x",if('raw 1'!DH66="OK",'raw 1'!KH66,'raw 1'!DH66),"")</f>
        <v>-</v>
      </c>
      <c r="DK67" s="9" t="str">
        <f>if('raw 1'!DI66&lt;&gt;"x",if('raw 1'!DI66="OK",'raw 1'!KI66,'raw 1'!DI66),"")</f>
        <v>-</v>
      </c>
      <c r="DL67" s="9" t="str">
        <f>if('raw 1'!DJ66&lt;&gt;"x",if('raw 1'!DJ66="OK",'raw 1'!KJ66,'raw 1'!DJ66),"")</f>
        <v>-</v>
      </c>
      <c r="DM67" s="9" t="str">
        <f>if('raw 1'!DK66&lt;&gt;"x",if('raw 1'!DK66="OK",'raw 1'!KK66,'raw 1'!DK66),"")</f>
        <v>-</v>
      </c>
      <c r="DN67" s="9" t="str">
        <f>if('raw 1'!DL66&lt;&gt;"x",if('raw 1'!DL66="OK",'raw 1'!KL66,'raw 1'!DL66),"")</f>
        <v>-</v>
      </c>
      <c r="DO67" s="9" t="str">
        <f>if('raw 1'!DM66&lt;&gt;"x",if('raw 1'!DM66="OK",'raw 1'!KM66,'raw 1'!DM66),"")</f>
        <v>-</v>
      </c>
      <c r="DP67" s="9" t="str">
        <f>if('raw 1'!DN66&lt;&gt;"x",if('raw 1'!DN66="OK",'raw 1'!KN66,'raw 1'!DN66),"")</f>
        <v>-</v>
      </c>
      <c r="DQ67" s="9" t="str">
        <f>if('raw 1'!DO66&lt;&gt;"x",if('raw 1'!DO66="OK",'raw 1'!KO66,'raw 1'!DO66),"")</f>
        <v>-</v>
      </c>
      <c r="DR67" s="9" t="str">
        <f>if('raw 1'!DP66&lt;&gt;"x",if('raw 1'!DP66="OK",'raw 1'!KP66,'raw 1'!DP66),"")</f>
        <v>-</v>
      </c>
      <c r="DS67" s="9" t="str">
        <f>if('raw 1'!DQ66&lt;&gt;"x",if('raw 1'!DQ66="OK",'raw 1'!KQ66,'raw 1'!DQ66),"")</f>
        <v>-</v>
      </c>
      <c r="DT67" s="9" t="str">
        <f>if('raw 1'!DR66&lt;&gt;"x",if('raw 1'!DR66="OK",'raw 1'!KR66,'raw 1'!DR66),"")</f>
        <v>-</v>
      </c>
      <c r="DU67" s="9" t="str">
        <f>if('raw 1'!DS66&lt;&gt;"x",if('raw 1'!DS66="OK",'raw 1'!KS66,'raw 1'!DS66),"")</f>
        <v>-</v>
      </c>
      <c r="DV67" s="9" t="str">
        <f>if('raw 1'!DT66&lt;&gt;"x",if('raw 1'!DT66="OK",'raw 1'!KT66,'raw 1'!DT66),"")</f>
        <v>-</v>
      </c>
      <c r="DW67" s="9" t="str">
        <f>if('raw 1'!DU66&lt;&gt;"x",if('raw 1'!DU66="OK",'raw 1'!KU66,'raw 1'!DU66),"")</f>
        <v>-</v>
      </c>
      <c r="DX67" s="9" t="str">
        <f>if('raw 1'!DV66&lt;&gt;"x",if('raw 1'!DV66="OK",'raw 1'!KV66,'raw 1'!DV66),"")</f>
        <v>-</v>
      </c>
      <c r="DY67" s="9" t="str">
        <f>if('raw 1'!DW66&lt;&gt;"x",if('raw 1'!DW66="OK",'raw 1'!KW66,'raw 1'!DW66),"")</f>
        <v>-</v>
      </c>
      <c r="DZ67" s="9" t="str">
        <f>if('raw 1'!DX66&lt;&gt;"x",if('raw 1'!DX66="OK",'raw 1'!KX66,'raw 1'!DX66),"")</f>
        <v>-</v>
      </c>
      <c r="EA67" s="9" t="str">
        <f>if('raw 1'!DY66&lt;&gt;"x",if('raw 1'!DY66="OK",'raw 1'!KY66,'raw 1'!DY66),"")</f>
        <v>-</v>
      </c>
      <c r="EB67" s="9" t="str">
        <f>if('raw 1'!DZ66&lt;&gt;"x",if('raw 1'!DZ66="OK",'raw 1'!KZ66,'raw 1'!DZ66),"")</f>
        <v/>
      </c>
      <c r="EC67" s="9">
        <f>if('raw 1'!EA66&lt;&gt;"x",if('raw 1'!EA66="OK",'raw 1'!LA66,'raw 1'!EA66),"")</f>
        <v>1</v>
      </c>
      <c r="ED67" s="9">
        <f>if('raw 1'!EB66&lt;&gt;"x",if('raw 1'!EB66="OK",'raw 1'!LB66,'raw 1'!EB66),"")</f>
        <v>1</v>
      </c>
      <c r="EE67" s="9">
        <f>if('raw 1'!EC66&lt;&gt;"x",if('raw 1'!EC66="OK",'raw 1'!LC66,'raw 1'!EC66),"")</f>
        <v>1</v>
      </c>
      <c r="EF67" s="9">
        <f>if('raw 1'!ED66&lt;&gt;"x",if('raw 1'!ED66="OK",'raw 1'!LD66,'raw 1'!ED66),"")</f>
        <v>1</v>
      </c>
      <c r="EG67" s="9">
        <f>if('raw 1'!EE66&lt;&gt;"x",if('raw 1'!EE66="OK",'raw 1'!LE66,'raw 1'!EE66),"")</f>
        <v>1</v>
      </c>
      <c r="EH67" s="9">
        <f>if('raw 1'!EF66&lt;&gt;"x",if('raw 1'!EF66="OK",'raw 1'!LF66,'raw 1'!EF66),"")</f>
        <v>1</v>
      </c>
      <c r="EI67" s="9">
        <f>if('raw 1'!EG66&lt;&gt;"x",if('raw 1'!EG66="OK",'raw 1'!LG66,'raw 1'!EG66),"")</f>
        <v>1</v>
      </c>
      <c r="EJ67" s="9">
        <f>if('raw 1'!EH66&lt;&gt;"x",if('raw 1'!EH66="OK",'raw 1'!LH66,'raw 1'!EH66),"")</f>
        <v>1</v>
      </c>
      <c r="EK67" s="9">
        <f>if('raw 1'!EI66&lt;&gt;"x",if('raw 1'!EI66="OK",'raw 1'!LI66,'raw 1'!EI66),"")</f>
        <v>1</v>
      </c>
      <c r="EL67" s="9">
        <f>if('raw 1'!EJ66&lt;&gt;"x",if('raw 1'!EJ66="OK",'raw 1'!LJ66,'raw 1'!EJ66),"")</f>
        <v>1</v>
      </c>
      <c r="EM67" s="9">
        <f>if('raw 1'!EK66&lt;&gt;"x",if('raw 1'!EK66="OK",'raw 1'!LK66,'raw 1'!EK66),"")</f>
        <v>1</v>
      </c>
      <c r="EN67" s="9">
        <f>if('raw 1'!EL66&lt;&gt;"x",if('raw 1'!EL66="OK",'raw 1'!LL66,'raw 1'!EL66),"")</f>
        <v>1</v>
      </c>
      <c r="EO67" s="9">
        <f>if('raw 1'!EM66&lt;&gt;"x",if('raw 1'!EM66="OK",'raw 1'!LM66,'raw 1'!EM66),"")</f>
        <v>1</v>
      </c>
      <c r="EP67" s="9">
        <f>if('raw 1'!EN66&lt;&gt;"x",if('raw 1'!EN66="OK",'raw 1'!LN66,'raw 1'!EN66),"")</f>
        <v>1</v>
      </c>
      <c r="EQ67" s="9">
        <f>if('raw 1'!EO66&lt;&gt;"x",if('raw 1'!EO66="OK",'raw 1'!LO66,'raw 1'!EO66),"")</f>
        <v>1</v>
      </c>
      <c r="ER67" s="9">
        <f>if('raw 1'!EP66&lt;&gt;"x",if('raw 1'!EP66="OK",'raw 1'!LP66,'raw 1'!EP66),"")</f>
        <v>1</v>
      </c>
      <c r="ES67" s="9" t="str">
        <f>if('raw 1'!EQ66&lt;&gt;"x",if('raw 1'!EQ66="OK",'raw 1'!LQ66,'raw 1'!EQ66),"")</f>
        <v/>
      </c>
      <c r="ET67" s="9" t="str">
        <f>if('raw 1'!ER66&lt;&gt;"x",if('raw 1'!ER66="OK",'raw 1'!LR66,'raw 1'!ER66),"")</f>
        <v>CE</v>
      </c>
      <c r="EU67" s="9" t="str">
        <f>if('raw 1'!ES66&lt;&gt;"x",if('raw 1'!ES66="OK",'raw 1'!LS66,'raw 1'!ES66),"")</f>
        <v>CE</v>
      </c>
      <c r="EV67" s="9" t="str">
        <f>if('raw 1'!ET66&lt;&gt;"x",if('raw 1'!ET66="OK",'raw 1'!LT66,'raw 1'!ET66),"")</f>
        <v>CE</v>
      </c>
      <c r="EW67" s="9" t="str">
        <f>if('raw 1'!EU66&lt;&gt;"x",if('raw 1'!EU66="OK",'raw 1'!LU66,'raw 1'!EU66),"")</f>
        <v>CE</v>
      </c>
      <c r="EX67" s="9" t="str">
        <f>if('raw 1'!EV66&lt;&gt;"x",if('raw 1'!EV66="OK",'raw 1'!LV66,'raw 1'!EV66),"")</f>
        <v>CE</v>
      </c>
      <c r="EY67" s="9" t="str">
        <f>if('raw 1'!EW66&lt;&gt;"x",if('raw 1'!EW66="OK",'raw 1'!LW66,'raw 1'!EW66),"")</f>
        <v>CE</v>
      </c>
      <c r="EZ67" s="9" t="str">
        <f>if('raw 1'!EX66&lt;&gt;"x",if('raw 1'!EX66="OK",'raw 1'!LX66,'raw 1'!EX66),"")</f>
        <v>CE</v>
      </c>
      <c r="FA67" s="9" t="str">
        <f>if('raw 1'!EY66&lt;&gt;"x",if('raw 1'!EY66="OK",'raw 1'!LY66,'raw 1'!EY66),"")</f>
        <v>CE</v>
      </c>
      <c r="FB67" s="9" t="str">
        <f>if('raw 1'!EZ66&lt;&gt;"x",if('raw 1'!EZ66="OK",'raw 1'!LZ66,'raw 1'!EZ66),"")</f>
        <v>CE</v>
      </c>
      <c r="FC67" s="9" t="str">
        <f>if('raw 1'!FA66&lt;&gt;"x",if('raw 1'!FA66="OK",'raw 1'!MA66,'raw 1'!FA66),"")</f>
        <v>CE</v>
      </c>
      <c r="FD67" s="9" t="str">
        <f>if('raw 1'!FB66&lt;&gt;"x",if('raw 1'!FB66="OK",'raw 1'!MB66,'raw 1'!FB66),"")</f>
        <v>CE</v>
      </c>
      <c r="FE67" s="9" t="str">
        <f>if('raw 1'!FC66&lt;&gt;"x",if('raw 1'!FC66="OK",'raw 1'!MC66,'raw 1'!FC66),"")</f>
        <v>CE</v>
      </c>
      <c r="FF67" s="9" t="str">
        <f>if('raw 1'!FD66&lt;&gt;"x",if('raw 1'!FD66="OK",'raw 1'!MD66,'raw 1'!FD66),"")</f>
        <v>CE</v>
      </c>
      <c r="FG67" s="9" t="str">
        <f>if('raw 1'!FE66&lt;&gt;"x",if('raw 1'!FE66="OK",'raw 1'!ME66,'raw 1'!FE66),"")</f>
        <v>CE</v>
      </c>
      <c r="FH67" s="9" t="str">
        <f>if('raw 1'!FF66&lt;&gt;"x",if('raw 1'!FF66="OK",'raw 1'!MF66,'raw 1'!FF66),"")</f>
        <v>CE</v>
      </c>
      <c r="FI67" s="9" t="str">
        <f>if('raw 1'!FG66&lt;&gt;"x",if('raw 1'!FG66="OK",'raw 1'!MG66,'raw 1'!FG66),"")</f>
        <v>CE</v>
      </c>
      <c r="FJ67" s="9" t="str">
        <f>if('raw 1'!FH66&lt;&gt;"x",if('raw 1'!FH66="OK",'raw 1'!MH66,'raw 1'!FH66),"")</f>
        <v>CE</v>
      </c>
      <c r="FK67" s="9" t="str">
        <f>if('raw 1'!FI66&lt;&gt;"x",if('raw 1'!FI66="OK",'raw 1'!MI66,'raw 1'!FI66),"")</f>
        <v>CE</v>
      </c>
      <c r="FL67" s="9" t="str">
        <f>if('raw 1'!FJ66&lt;&gt;"x",if('raw 1'!FJ66="OK",'raw 1'!MJ66,'raw 1'!FJ66),"")</f>
        <v>CE</v>
      </c>
      <c r="FM67" s="9" t="str">
        <f>if('raw 1'!FK66&lt;&gt;"x",if('raw 1'!FK66="OK",'raw 1'!MK66,'raw 1'!FK66),"")</f>
        <v>CE</v>
      </c>
      <c r="FN67" s="9" t="str">
        <f>if('raw 1'!FL66&lt;&gt;"x",if('raw 1'!FL66="OK",'raw 1'!ML66,'raw 1'!FL66),"")</f>
        <v>CE</v>
      </c>
      <c r="FO67" s="9" t="str">
        <f>if('raw 1'!FM66&lt;&gt;"x",if('raw 1'!FM66="OK",'raw 1'!MM66,'raw 1'!FM66),"")</f>
        <v>CE</v>
      </c>
      <c r="FP67" s="9" t="str">
        <f>if('raw 1'!FN66&lt;&gt;"x",if('raw 1'!FN66="OK",'raw 1'!MN66,'raw 1'!FN66),"")</f>
        <v>CE</v>
      </c>
      <c r="FQ67" s="9" t="str">
        <f>if('raw 1'!FO66&lt;&gt;"x",if('raw 1'!FO66="OK",'raw 1'!MO66,'raw 1'!FO66),"")</f>
        <v>CE</v>
      </c>
      <c r="FR67" s="9" t="str">
        <f>if('raw 1'!FP66&lt;&gt;"x",if('raw 1'!FP66="OK",'raw 1'!MP66,'raw 1'!FP66),"")</f>
        <v>CE</v>
      </c>
      <c r="FS67" s="9" t="str">
        <f>if('raw 1'!FQ66&lt;&gt;"x",if('raw 1'!FQ66="OK",'raw 1'!MQ66,'raw 1'!FQ66),"")</f>
        <v>CE</v>
      </c>
      <c r="FT67" s="9" t="str">
        <f>if('raw 1'!FR66&lt;&gt;"x",if('raw 1'!FR66="OK",'raw 1'!MR66,'raw 1'!FR66),"")</f>
        <v>CE</v>
      </c>
      <c r="FU67" s="9" t="str">
        <f>if('raw 1'!FS66&lt;&gt;"x",if('raw 1'!FS66="OK",'raw 1'!MS66,'raw 1'!FS66),"")</f>
        <v>CE</v>
      </c>
      <c r="FV67" s="9" t="str">
        <f>if('raw 1'!FT66&lt;&gt;"x",if('raw 1'!FT66="OK",'raw 1'!MT66,'raw 1'!FT66),"")</f>
        <v/>
      </c>
      <c r="FW67" s="9" t="str">
        <f>if('raw 1'!FU66&lt;&gt;"x",if('raw 1'!FU66="OK",'raw 1'!MU66,'raw 1'!FU66),"")</f>
        <v>-</v>
      </c>
      <c r="FX67" s="9" t="str">
        <f>if('raw 1'!FV66&lt;&gt;"x",if('raw 1'!FV66="OK",'raw 1'!MV66,'raw 1'!FV66),"")</f>
        <v>-</v>
      </c>
      <c r="FY67" s="9" t="str">
        <f>if('raw 1'!FW66&lt;&gt;"x",if('raw 1'!FW66="OK",'raw 1'!MW66,'raw 1'!FW66),"")</f>
        <v>-</v>
      </c>
      <c r="FZ67" s="9" t="str">
        <f>if('raw 1'!FX66&lt;&gt;"x",if('raw 1'!FX66="OK",'raw 1'!MX66,'raw 1'!FX66),"")</f>
        <v>-</v>
      </c>
      <c r="GA67" s="9" t="str">
        <f>if('raw 1'!FY66&lt;&gt;"x",if('raw 1'!FY66="OK",'raw 1'!MY66,'raw 1'!FY66),"")</f>
        <v>-</v>
      </c>
      <c r="GB67" s="9" t="str">
        <f>if('raw 1'!FZ66&lt;&gt;"x",if('raw 1'!FZ66="OK",'raw 1'!MZ66,'raw 1'!FZ66),"")</f>
        <v>-</v>
      </c>
      <c r="GC67" s="9" t="str">
        <f>if('raw 1'!GA66&lt;&gt;"x",if('raw 1'!GA66="OK",'raw 1'!NA66,'raw 1'!GA66),"")</f>
        <v>-</v>
      </c>
      <c r="GD67" s="9" t="str">
        <f>if('raw 1'!GB66&lt;&gt;"x",if('raw 1'!GB66="OK",'raw 1'!NB66,'raw 1'!GB66),"")</f>
        <v>-</v>
      </c>
      <c r="GE67" s="9" t="str">
        <f>if('raw 1'!GC66&lt;&gt;"x",if('raw 1'!GC66="OK",'raw 1'!NC66,'raw 1'!GC66),"")</f>
        <v>-</v>
      </c>
      <c r="GF67" s="9" t="str">
        <f>if('raw 1'!GD66&lt;&gt;"x",if('raw 1'!GD66="OK",'raw 1'!ND66,'raw 1'!GD66),"")</f>
        <v>-</v>
      </c>
      <c r="GG67" s="9" t="str">
        <f>if('raw 1'!GE66&lt;&gt;"x",if('raw 1'!GE66="OK",'raw 1'!NE66,'raw 1'!GE66),"")</f>
        <v>-</v>
      </c>
      <c r="GH67" s="9" t="str">
        <f>if('raw 1'!GF66&lt;&gt;"x",if('raw 1'!GF66="OK",'raw 1'!NF66,'raw 1'!GF66),"")</f>
        <v>-</v>
      </c>
      <c r="GI67" s="9" t="str">
        <f>if('raw 1'!GG66&lt;&gt;"x",if('raw 1'!GG66="OK",'raw 1'!NG66,'raw 1'!GG66),"")</f>
        <v>-</v>
      </c>
      <c r="GJ67" s="9" t="str">
        <f>if('raw 1'!GH66&lt;&gt;"x",if('raw 1'!GH66="OK",'raw 1'!NH66,'raw 1'!GH66),"")</f>
        <v>-</v>
      </c>
      <c r="GK67" s="9" t="str">
        <f>if('raw 1'!GI66&lt;&gt;"x",if('raw 1'!GI66="OK",'raw 1'!NI66,'raw 1'!GI66),"")</f>
        <v>-</v>
      </c>
      <c r="GL67" s="9" t="str">
        <f>if('raw 1'!GJ66&lt;&gt;"x",if('raw 1'!GJ66="OK",'raw 1'!NJ66,'raw 1'!GJ66),"")</f>
        <v>-</v>
      </c>
      <c r="GM67" s="9" t="str">
        <f>if('raw 1'!GK66&lt;&gt;"x",if('raw 1'!GK66="OK",'raw 1'!NK66,'raw 1'!GK66),"")</f>
        <v>-</v>
      </c>
      <c r="GN67" s="9" t="str">
        <f>if('raw 1'!GL66&lt;&gt;"x",if('raw 1'!GL66="OK",'raw 1'!NL66,'raw 1'!GL66),"")</f>
        <v>-</v>
      </c>
      <c r="GO67" s="9" t="str">
        <f>if('raw 1'!GM66&lt;&gt;"x",if('raw 1'!GM66="OK",'raw 1'!NM66,'raw 1'!GM66),"")</f>
        <v>-</v>
      </c>
      <c r="GP67" s="9" t="str">
        <f>if('raw 1'!GN66&lt;&gt;"x",if('raw 1'!GN66="OK",'raw 1'!NN66,'raw 1'!GN66),"")</f>
        <v>-</v>
      </c>
      <c r="GQ67" s="9" t="str">
        <f>if('raw 1'!GO66&lt;&gt;"x",if('raw 1'!GO66="OK",'raw 1'!NO66,'raw 1'!GO66),"")</f>
        <v>-</v>
      </c>
      <c r="GR67" s="9" t="str">
        <f>if('raw 1'!GP66&lt;&gt;"x",if('raw 1'!GP66="OK",'raw 1'!NP66,'raw 1'!GP66),"")</f>
        <v>-</v>
      </c>
      <c r="GS67" s="9" t="str">
        <f>if('raw 1'!GQ66&lt;&gt;"x",if('raw 1'!GQ66="OK",'raw 1'!NQ66,'raw 1'!GQ66),"")</f>
        <v>-</v>
      </c>
      <c r="GT67" s="9" t="str">
        <f>if('raw 1'!GR66&lt;&gt;"x",if('raw 1'!GR66="OK",'raw 1'!NR66,'raw 1'!GR66),"")</f>
        <v>-</v>
      </c>
      <c r="GU67" s="9" t="str">
        <f>if('raw 1'!GS66&lt;&gt;"x",if('raw 1'!GS66="OK",'raw 1'!NS66,'raw 1'!GS66),"")</f>
        <v/>
      </c>
    </row>
    <row r="68">
      <c r="A68" s="5"/>
      <c r="B68" s="5"/>
      <c r="C68" s="5" t="str">
        <f>if(B68="d","diskv. iz ciklusa",if(B68="d1","diskv. iz kruga",if($E68="ODOBREN",(if(countif(H:H,"="&amp;H68)=1,countif(H:H,"&gt;"&amp;H68)+1,concatenate(countif(H:H,"&gt;"&amp;H68)+1," - ",countif(H:H,"&gt;="&amp;H68)))),empty)))</f>
        <v>61 - 81</v>
      </c>
      <c r="D68" s="6" t="str">
        <f>'raw 1'!B67</f>
        <v>Lazar_Mancic</v>
      </c>
      <c r="E68" s="6" t="str">
        <f>'raw 1'!F67</f>
        <v>ODOBREN</v>
      </c>
      <c r="F68" s="6" t="str">
        <f>if($E68="ODOBREN",'raw 1'!C67,"")</f>
        <v>Lazar</v>
      </c>
      <c r="G68" s="6" t="str">
        <f>if($E68="ODOBREN",'raw 1'!D67,"")</f>
        <v>Mančić</v>
      </c>
      <c r="H68" s="7">
        <f>if($E68="ODOBREN",I68,empty)</f>
        <v>100</v>
      </c>
      <c r="I68" s="7">
        <f>if(B68&lt;&gt;"d",IF(M68 = "A", SUM(R68:T68), SUM(O68:Q68)),empty)</f>
        <v>100</v>
      </c>
      <c r="J68" s="6" t="str">
        <f>if($E68="ODOBREN",'raw 1'!G67,"")</f>
        <v>Pirot</v>
      </c>
      <c r="K68" s="6" t="str">
        <f>if($E68="ODOBREN",'raw 1'!H67,"")</f>
        <v>Tehnička škola</v>
      </c>
      <c r="L68" s="6" t="str">
        <f>if($E68="ODOBREN",'raw 1'!I67,"")</f>
        <v>II</v>
      </c>
      <c r="M68" s="6" t="str">
        <f>if($E68="ODOBREN",'raw 1'!J67,"")</f>
        <v>B</v>
      </c>
      <c r="N68" s="6" t="str">
        <f>if($E68="ODOBREN",'raw 1'!K68,"")</f>
        <v/>
      </c>
      <c r="O68" s="8">
        <f>'raw 1'!M67</f>
        <v>100</v>
      </c>
      <c r="P68" s="9" t="str">
        <f>'raw 1'!N67</f>
        <v>-</v>
      </c>
      <c r="Q68" s="9" t="str">
        <f>'raw 1'!O67</f>
        <v>-</v>
      </c>
      <c r="R68" s="9" t="str">
        <f>'raw 1'!P67</f>
        <v>-</v>
      </c>
      <c r="S68" s="9" t="str">
        <f>'raw 1'!Q67</f>
        <v>-</v>
      </c>
      <c r="T68" s="9" t="str">
        <f>'raw 1'!R67</f>
        <v>-</v>
      </c>
      <c r="U68" s="9" t="str">
        <f>if('raw 1'!S67&lt;&gt;"x",if('raw 1'!S67="OK",'raw 1'!GS67,'raw 1'!S67),"")</f>
        <v/>
      </c>
      <c r="V68" s="9" t="str">
        <f>if('raw 1'!T67&lt;&gt;"x",if('raw 1'!T67="OK",'raw 1'!GT67,'raw 1'!T67),"")</f>
        <v/>
      </c>
      <c r="W68" s="9">
        <f>if('raw 1'!U67&lt;&gt;"x",if('raw 1'!U67="OK",'raw 1'!GU67,'raw 1'!U67),"")</f>
        <v>1</v>
      </c>
      <c r="X68" s="9">
        <f>if('raw 1'!V67&lt;&gt;"x",if('raw 1'!V67="OK",'raw 1'!GV67,'raw 1'!V67),"")</f>
        <v>1</v>
      </c>
      <c r="Y68" s="9">
        <f>if('raw 1'!W67&lt;&gt;"x",if('raw 1'!W67="OK",'raw 1'!GW67,'raw 1'!W67),"")</f>
        <v>1</v>
      </c>
      <c r="Z68" s="9">
        <f>if('raw 1'!X67&lt;&gt;"x",if('raw 1'!X67="OK",'raw 1'!GX67,'raw 1'!X67),"")</f>
        <v>1</v>
      </c>
      <c r="AA68" s="9">
        <f>if('raw 1'!Y67&lt;&gt;"x",if('raw 1'!Y67="OK",'raw 1'!GY67,'raw 1'!Y67),"")</f>
        <v>1</v>
      </c>
      <c r="AB68" s="9">
        <f>if('raw 1'!Z67&lt;&gt;"x",if('raw 1'!Z67="OK",'raw 1'!GZ67,'raw 1'!Z67),"")</f>
        <v>1</v>
      </c>
      <c r="AC68" s="9">
        <f>if('raw 1'!AA67&lt;&gt;"x",if('raw 1'!AA67="OK",'raw 1'!HA67,'raw 1'!AA67),"")</f>
        <v>1</v>
      </c>
      <c r="AD68" s="9">
        <f>if('raw 1'!AB67&lt;&gt;"x",if('raw 1'!AB67="OK",'raw 1'!HB67,'raw 1'!AB67),"")</f>
        <v>1</v>
      </c>
      <c r="AE68" s="9">
        <f>if('raw 1'!AC67&lt;&gt;"x",if('raw 1'!AC67="OK",'raw 1'!HC67,'raw 1'!AC67),"")</f>
        <v>1</v>
      </c>
      <c r="AF68" s="9">
        <f>if('raw 1'!AD67&lt;&gt;"x",if('raw 1'!AD67="OK",'raw 1'!HD67,'raw 1'!AD67),"")</f>
        <v>1</v>
      </c>
      <c r="AG68" s="9">
        <f>if('raw 1'!AE67&lt;&gt;"x",if('raw 1'!AE67="OK",'raw 1'!HE67,'raw 1'!AE67),"")</f>
        <v>1</v>
      </c>
      <c r="AH68" s="9">
        <f>if('raw 1'!AF67&lt;&gt;"x",if('raw 1'!AF67="OK",'raw 1'!HF67,'raw 1'!AF67),"")</f>
        <v>1</v>
      </c>
      <c r="AI68" s="9">
        <f>if('raw 1'!AG67&lt;&gt;"x",if('raw 1'!AG67="OK",'raw 1'!HG67,'raw 1'!AG67),"")</f>
        <v>1</v>
      </c>
      <c r="AJ68" s="9">
        <f>if('raw 1'!AH67&lt;&gt;"x",if('raw 1'!AH67="OK",'raw 1'!HH67,'raw 1'!AH67),"")</f>
        <v>1</v>
      </c>
      <c r="AK68" s="9">
        <f>if('raw 1'!AI67&lt;&gt;"x",if('raw 1'!AI67="OK",'raw 1'!HI67,'raw 1'!AI67),"")</f>
        <v>1</v>
      </c>
      <c r="AL68" s="9">
        <f>if('raw 1'!AJ67&lt;&gt;"x",if('raw 1'!AJ67="OK",'raw 1'!HJ67,'raw 1'!AJ67),"")</f>
        <v>1</v>
      </c>
      <c r="AM68" s="9">
        <f>if('raw 1'!AK67&lt;&gt;"x",if('raw 1'!AK67="OK",'raw 1'!HK67,'raw 1'!AK67),"")</f>
        <v>1</v>
      </c>
      <c r="AN68" s="9">
        <f>if('raw 1'!AL67&lt;&gt;"x",if('raw 1'!AL67="OK",'raw 1'!HL67,'raw 1'!AL67),"")</f>
        <v>1</v>
      </c>
      <c r="AO68" s="9">
        <f>if('raw 1'!AM67&lt;&gt;"x",if('raw 1'!AM67="OK",'raw 1'!HM67,'raw 1'!AM67),"")</f>
        <v>1</v>
      </c>
      <c r="AP68" s="9">
        <f>if('raw 1'!AN67&lt;&gt;"x",if('raw 1'!AN67="OK",'raw 1'!HN67,'raw 1'!AN67),"")</f>
        <v>1</v>
      </c>
      <c r="AQ68" s="9">
        <f>if('raw 1'!AO67&lt;&gt;"x",if('raw 1'!AO67="OK",'raw 1'!HO67,'raw 1'!AO67),"")</f>
        <v>1</v>
      </c>
      <c r="AR68" s="9">
        <f>if('raw 1'!AP67&lt;&gt;"x",if('raw 1'!AP67="OK",'raw 1'!HP67,'raw 1'!AP67),"")</f>
        <v>1</v>
      </c>
      <c r="AS68" s="9">
        <f>if('raw 1'!AQ67&lt;&gt;"x",if('raw 1'!AQ67="OK",'raw 1'!HQ67,'raw 1'!AQ67),"")</f>
        <v>1</v>
      </c>
      <c r="AT68" s="9">
        <f>if('raw 1'!AR67&lt;&gt;"x",if('raw 1'!AR67="OK",'raw 1'!HR67,'raw 1'!AR67),"")</f>
        <v>1</v>
      </c>
      <c r="AU68" s="9">
        <f>if('raw 1'!AS67&lt;&gt;"x",if('raw 1'!AS67="OK",'raw 1'!HS67,'raw 1'!AS67),"")</f>
        <v>1</v>
      </c>
      <c r="AV68" s="9">
        <f>if('raw 1'!AT67&lt;&gt;"x",if('raw 1'!AT67="OK",'raw 1'!HT67,'raw 1'!AT67),"")</f>
        <v>1</v>
      </c>
      <c r="AW68" s="9">
        <f>if('raw 1'!AU67&lt;&gt;"x",if('raw 1'!AU67="OK",'raw 1'!HU67,'raw 1'!AU67),"")</f>
        <v>1</v>
      </c>
      <c r="AX68" s="9">
        <f>if('raw 1'!AV67&lt;&gt;"x",if('raw 1'!AV67="OK",'raw 1'!HV67,'raw 1'!AV67),"")</f>
        <v>1</v>
      </c>
      <c r="AY68" s="9">
        <f>if('raw 1'!AW67&lt;&gt;"x",if('raw 1'!AW67="OK",'raw 1'!HW67,'raw 1'!AW67),"")</f>
        <v>1</v>
      </c>
      <c r="AZ68" s="9">
        <f>if('raw 1'!AX67&lt;&gt;"x",if('raw 1'!AX67="OK",'raw 1'!HX67,'raw 1'!AX67),"")</f>
        <v>1</v>
      </c>
      <c r="BA68" s="9">
        <f>if('raw 1'!AY67&lt;&gt;"x",if('raw 1'!AY67="OK",'raw 1'!HY67,'raw 1'!AY67),"")</f>
        <v>1</v>
      </c>
      <c r="BB68" s="9">
        <f>if('raw 1'!AZ67&lt;&gt;"x",if('raw 1'!AZ67="OK",'raw 1'!HZ67,'raw 1'!AZ67),"")</f>
        <v>1</v>
      </c>
      <c r="BC68" s="9">
        <f>if('raw 1'!BA67&lt;&gt;"x",if('raw 1'!BA67="OK",'raw 1'!IA67,'raw 1'!BA67),"")</f>
        <v>1</v>
      </c>
      <c r="BD68" s="9">
        <f>if('raw 1'!BB67&lt;&gt;"x",if('raw 1'!BB67="OK",'raw 1'!IB67,'raw 1'!BB67),"")</f>
        <v>1</v>
      </c>
      <c r="BE68" s="9">
        <f>if('raw 1'!BC67&lt;&gt;"x",if('raw 1'!BC67="OK",'raw 1'!IC67,'raw 1'!BC67),"")</f>
        <v>1</v>
      </c>
      <c r="BF68" s="9">
        <f>if('raw 1'!BD67&lt;&gt;"x",if('raw 1'!BD67="OK",'raw 1'!ID67,'raw 1'!BD67),"")</f>
        <v>1</v>
      </c>
      <c r="BG68" s="9">
        <f>if('raw 1'!BE67&lt;&gt;"x",if('raw 1'!BE67="OK",'raw 1'!IE67,'raw 1'!BE67),"")</f>
        <v>1</v>
      </c>
      <c r="BH68" s="9">
        <f>if('raw 1'!BF67&lt;&gt;"x",if('raw 1'!BF67="OK",'raw 1'!IF67,'raw 1'!BF67),"")</f>
        <v>1</v>
      </c>
      <c r="BI68" s="9">
        <f>if('raw 1'!BG67&lt;&gt;"x",if('raw 1'!BG67="OK",'raw 1'!IG67,'raw 1'!BG67),"")</f>
        <v>1</v>
      </c>
      <c r="BJ68" s="9">
        <f>if('raw 1'!BH67&lt;&gt;"x",if('raw 1'!BH67="OK",'raw 1'!IH67,'raw 1'!BH67),"")</f>
        <v>1</v>
      </c>
      <c r="BK68" s="9">
        <f>if('raw 1'!BI67&lt;&gt;"x",if('raw 1'!BI67="OK",'raw 1'!II67,'raw 1'!BI67),"")</f>
        <v>1</v>
      </c>
      <c r="BL68" s="9">
        <f>if('raw 1'!BJ67&lt;&gt;"x",if('raw 1'!BJ67="OK",'raw 1'!IJ67,'raw 1'!BJ67),"")</f>
        <v>1</v>
      </c>
      <c r="BM68" s="9" t="str">
        <f>if('raw 1'!BK67&lt;&gt;"x",if('raw 1'!BK67="OK",'raw 1'!IK67,'raw 1'!BK67),"")</f>
        <v/>
      </c>
      <c r="BN68" s="9" t="str">
        <f>if('raw 1'!BL67&lt;&gt;"x",if('raw 1'!BL67="OK",'raw 1'!IL67,'raw 1'!BL67),"")</f>
        <v>-</v>
      </c>
      <c r="BO68" s="9" t="str">
        <f>if('raw 1'!BM67&lt;&gt;"x",if('raw 1'!BM67="OK",'raw 1'!IM67,'raw 1'!BM67),"")</f>
        <v>-</v>
      </c>
      <c r="BP68" s="9" t="str">
        <f>if('raw 1'!BN67&lt;&gt;"x",if('raw 1'!BN67="OK",'raw 1'!IN67,'raw 1'!BN67),"")</f>
        <v>-</v>
      </c>
      <c r="BQ68" s="9" t="str">
        <f>if('raw 1'!BO67&lt;&gt;"x",if('raw 1'!BO67="OK",'raw 1'!IO67,'raw 1'!BO67),"")</f>
        <v>-</v>
      </c>
      <c r="BR68" s="9" t="str">
        <f>if('raw 1'!BP67&lt;&gt;"x",if('raw 1'!BP67="OK",'raw 1'!IP67,'raw 1'!BP67),"")</f>
        <v>-</v>
      </c>
      <c r="BS68" s="9" t="str">
        <f>if('raw 1'!BQ67&lt;&gt;"x",if('raw 1'!BQ67="OK",'raw 1'!IQ67,'raw 1'!BQ67),"")</f>
        <v>-</v>
      </c>
      <c r="BT68" s="9" t="str">
        <f>if('raw 1'!BR67&lt;&gt;"x",if('raw 1'!BR67="OK",'raw 1'!IR67,'raw 1'!BR67),"")</f>
        <v>-</v>
      </c>
      <c r="BU68" s="9" t="str">
        <f>if('raw 1'!BS67&lt;&gt;"x",if('raw 1'!BS67="OK",'raw 1'!IS67,'raw 1'!BS67),"")</f>
        <v>-</v>
      </c>
      <c r="BV68" s="9" t="str">
        <f>if('raw 1'!BT67&lt;&gt;"x",if('raw 1'!BT67="OK",'raw 1'!IT67,'raw 1'!BT67),"")</f>
        <v>-</v>
      </c>
      <c r="BW68" s="9" t="str">
        <f>if('raw 1'!BU67&lt;&gt;"x",if('raw 1'!BU67="OK",'raw 1'!IU67,'raw 1'!BU67),"")</f>
        <v>-</v>
      </c>
      <c r="BX68" s="9" t="str">
        <f>if('raw 1'!BV67&lt;&gt;"x",if('raw 1'!BV67="OK",'raw 1'!IV67,'raw 1'!BV67),"")</f>
        <v>-</v>
      </c>
      <c r="BY68" s="9" t="str">
        <f>if('raw 1'!BW67&lt;&gt;"x",if('raw 1'!BW67="OK",'raw 1'!IW67,'raw 1'!BW67),"")</f>
        <v>-</v>
      </c>
      <c r="BZ68" s="9" t="str">
        <f>if('raw 1'!BX67&lt;&gt;"x",if('raw 1'!BX67="OK",'raw 1'!IX67,'raw 1'!BX67),"")</f>
        <v>-</v>
      </c>
      <c r="CA68" s="9" t="str">
        <f>if('raw 1'!BY67&lt;&gt;"x",if('raw 1'!BY67="OK",'raw 1'!IY67,'raw 1'!BY67),"")</f>
        <v>-</v>
      </c>
      <c r="CB68" s="9" t="str">
        <f>if('raw 1'!BZ67&lt;&gt;"x",if('raw 1'!BZ67="OK",'raw 1'!IZ67,'raw 1'!BZ67),"")</f>
        <v>-</v>
      </c>
      <c r="CC68" s="9" t="str">
        <f>if('raw 1'!CA67&lt;&gt;"x",if('raw 1'!CA67="OK",'raw 1'!JA67,'raw 1'!CA67),"")</f>
        <v>-</v>
      </c>
      <c r="CD68" s="9" t="str">
        <f>if('raw 1'!CB67&lt;&gt;"x",if('raw 1'!CB67="OK",'raw 1'!JB67,'raw 1'!CB67),"")</f>
        <v>-</v>
      </c>
      <c r="CE68" s="9" t="str">
        <f>if('raw 1'!CC67&lt;&gt;"x",if('raw 1'!CC67="OK",'raw 1'!JC67,'raw 1'!CC67),"")</f>
        <v>-</v>
      </c>
      <c r="CF68" s="9" t="str">
        <f>if('raw 1'!CD67&lt;&gt;"x",if('raw 1'!CD67="OK",'raw 1'!JD67,'raw 1'!CD67),"")</f>
        <v>-</v>
      </c>
      <c r="CG68" s="9" t="str">
        <f>if('raw 1'!CE67&lt;&gt;"x",if('raw 1'!CE67="OK",'raw 1'!JE67,'raw 1'!CE67),"")</f>
        <v>-</v>
      </c>
      <c r="CH68" s="9" t="str">
        <f>if('raw 1'!CF67&lt;&gt;"x",if('raw 1'!CF67="OK",'raw 1'!JF67,'raw 1'!CF67),"")</f>
        <v>-</v>
      </c>
      <c r="CI68" s="9" t="str">
        <f>if('raw 1'!CG67&lt;&gt;"x",if('raw 1'!CG67="OK",'raw 1'!JG67,'raw 1'!CG67),"")</f>
        <v>-</v>
      </c>
      <c r="CJ68" s="9" t="str">
        <f>if('raw 1'!CH67&lt;&gt;"x",if('raw 1'!CH67="OK",'raw 1'!JH67,'raw 1'!CH67),"")</f>
        <v>-</v>
      </c>
      <c r="CK68" s="9" t="str">
        <f>if('raw 1'!CI67&lt;&gt;"x",if('raw 1'!CI67="OK",'raw 1'!JI67,'raw 1'!CI67),"")</f>
        <v>-</v>
      </c>
      <c r="CL68" s="9" t="str">
        <f>if('raw 1'!CJ67&lt;&gt;"x",if('raw 1'!CJ67="OK",'raw 1'!JJ67,'raw 1'!CJ67),"")</f>
        <v>-</v>
      </c>
      <c r="CM68" s="9" t="str">
        <f>if('raw 1'!CK67&lt;&gt;"x",if('raw 1'!CK67="OK",'raw 1'!JK67,'raw 1'!CK67),"")</f>
        <v>-</v>
      </c>
      <c r="CN68" s="9" t="str">
        <f>if('raw 1'!CL67&lt;&gt;"x",if('raw 1'!CL67="OK",'raw 1'!JL67,'raw 1'!CL67),"")</f>
        <v>-</v>
      </c>
      <c r="CO68" s="9" t="str">
        <f>if('raw 1'!CM67&lt;&gt;"x",if('raw 1'!CM67="OK",'raw 1'!JM67,'raw 1'!CM67),"")</f>
        <v>-</v>
      </c>
      <c r="CP68" s="9" t="str">
        <f>if('raw 1'!CN67&lt;&gt;"x",if('raw 1'!CN67="OK",'raw 1'!JN67,'raw 1'!CN67),"")</f>
        <v>-</v>
      </c>
      <c r="CQ68" s="9" t="str">
        <f>if('raw 1'!CO67&lt;&gt;"x",if('raw 1'!CO67="OK",'raw 1'!JO67,'raw 1'!CO67),"")</f>
        <v>-</v>
      </c>
      <c r="CR68" s="9" t="str">
        <f>if('raw 1'!CP67&lt;&gt;"x",if('raw 1'!CP67="OK",'raw 1'!JP67,'raw 1'!CP67),"")</f>
        <v>-</v>
      </c>
      <c r="CS68" s="9" t="str">
        <f>if('raw 1'!CQ67&lt;&gt;"x",if('raw 1'!CQ67="OK",'raw 1'!JQ67,'raw 1'!CQ67),"")</f>
        <v>-</v>
      </c>
      <c r="CT68" s="9" t="str">
        <f>if('raw 1'!CR67&lt;&gt;"x",if('raw 1'!CR67="OK",'raw 1'!JR67,'raw 1'!CR67),"")</f>
        <v>-</v>
      </c>
      <c r="CU68" s="9" t="str">
        <f>if('raw 1'!CS67&lt;&gt;"x",if('raw 1'!CS67="OK",'raw 1'!JS67,'raw 1'!CS67),"")</f>
        <v/>
      </c>
      <c r="CV68" s="9" t="str">
        <f>if('raw 1'!CT67&lt;&gt;"x",if('raw 1'!CT67="OK",'raw 1'!JT67,'raw 1'!CT67),"")</f>
        <v>-</v>
      </c>
      <c r="CW68" s="9" t="str">
        <f>if('raw 1'!CU67&lt;&gt;"x",if('raw 1'!CU67="OK",'raw 1'!JU67,'raw 1'!CU67),"")</f>
        <v>-</v>
      </c>
      <c r="CX68" s="9" t="str">
        <f>if('raw 1'!CV67&lt;&gt;"x",if('raw 1'!CV67="OK",'raw 1'!JV67,'raw 1'!CV67),"")</f>
        <v>-</v>
      </c>
      <c r="CY68" s="9" t="str">
        <f>if('raw 1'!CW67&lt;&gt;"x",if('raw 1'!CW67="OK",'raw 1'!JW67,'raw 1'!CW67),"")</f>
        <v>-</v>
      </c>
      <c r="CZ68" s="9" t="str">
        <f>if('raw 1'!CX67&lt;&gt;"x",if('raw 1'!CX67="OK",'raw 1'!JX67,'raw 1'!CX67),"")</f>
        <v>-</v>
      </c>
      <c r="DA68" s="9" t="str">
        <f>if('raw 1'!CY67&lt;&gt;"x",if('raw 1'!CY67="OK",'raw 1'!JY67,'raw 1'!CY67),"")</f>
        <v>-</v>
      </c>
      <c r="DB68" s="9" t="str">
        <f>if('raw 1'!CZ67&lt;&gt;"x",if('raw 1'!CZ67="OK",'raw 1'!JZ67,'raw 1'!CZ67),"")</f>
        <v>-</v>
      </c>
      <c r="DC68" s="9" t="str">
        <f>if('raw 1'!DA67&lt;&gt;"x",if('raw 1'!DA67="OK",'raw 1'!KA67,'raw 1'!DA67),"")</f>
        <v>-</v>
      </c>
      <c r="DD68" s="9" t="str">
        <f>if('raw 1'!DB67&lt;&gt;"x",if('raw 1'!DB67="OK",'raw 1'!KB67,'raw 1'!DB67),"")</f>
        <v>-</v>
      </c>
      <c r="DE68" s="9" t="str">
        <f>if('raw 1'!DC67&lt;&gt;"x",if('raw 1'!DC67="OK",'raw 1'!KC67,'raw 1'!DC67),"")</f>
        <v>-</v>
      </c>
      <c r="DF68" s="9" t="str">
        <f>if('raw 1'!DD67&lt;&gt;"x",if('raw 1'!DD67="OK",'raw 1'!KD67,'raw 1'!DD67),"")</f>
        <v>-</v>
      </c>
      <c r="DG68" s="9" t="str">
        <f>if('raw 1'!DE67&lt;&gt;"x",if('raw 1'!DE67="OK",'raw 1'!KE67,'raw 1'!DE67),"")</f>
        <v>-</v>
      </c>
      <c r="DH68" s="9" t="str">
        <f>if('raw 1'!DF67&lt;&gt;"x",if('raw 1'!DF67="OK",'raw 1'!KF67,'raw 1'!DF67),"")</f>
        <v>-</v>
      </c>
      <c r="DI68" s="9" t="str">
        <f>if('raw 1'!DG67&lt;&gt;"x",if('raw 1'!DG67="OK",'raw 1'!KG67,'raw 1'!DG67),"")</f>
        <v>-</v>
      </c>
      <c r="DJ68" s="9" t="str">
        <f>if('raw 1'!DH67&lt;&gt;"x",if('raw 1'!DH67="OK",'raw 1'!KH67,'raw 1'!DH67),"")</f>
        <v>-</v>
      </c>
      <c r="DK68" s="9" t="str">
        <f>if('raw 1'!DI67&lt;&gt;"x",if('raw 1'!DI67="OK",'raw 1'!KI67,'raw 1'!DI67),"")</f>
        <v>-</v>
      </c>
      <c r="DL68" s="9" t="str">
        <f>if('raw 1'!DJ67&lt;&gt;"x",if('raw 1'!DJ67="OK",'raw 1'!KJ67,'raw 1'!DJ67),"")</f>
        <v>-</v>
      </c>
      <c r="DM68" s="9" t="str">
        <f>if('raw 1'!DK67&lt;&gt;"x",if('raw 1'!DK67="OK",'raw 1'!KK67,'raw 1'!DK67),"")</f>
        <v>-</v>
      </c>
      <c r="DN68" s="9" t="str">
        <f>if('raw 1'!DL67&lt;&gt;"x",if('raw 1'!DL67="OK",'raw 1'!KL67,'raw 1'!DL67),"")</f>
        <v>-</v>
      </c>
      <c r="DO68" s="9" t="str">
        <f>if('raw 1'!DM67&lt;&gt;"x",if('raw 1'!DM67="OK",'raw 1'!KM67,'raw 1'!DM67),"")</f>
        <v>-</v>
      </c>
      <c r="DP68" s="9" t="str">
        <f>if('raw 1'!DN67&lt;&gt;"x",if('raw 1'!DN67="OK",'raw 1'!KN67,'raw 1'!DN67),"")</f>
        <v>-</v>
      </c>
      <c r="DQ68" s="9" t="str">
        <f>if('raw 1'!DO67&lt;&gt;"x",if('raw 1'!DO67="OK",'raw 1'!KO67,'raw 1'!DO67),"")</f>
        <v>-</v>
      </c>
      <c r="DR68" s="9" t="str">
        <f>if('raw 1'!DP67&lt;&gt;"x",if('raw 1'!DP67="OK",'raw 1'!KP67,'raw 1'!DP67),"")</f>
        <v>-</v>
      </c>
      <c r="DS68" s="9" t="str">
        <f>if('raw 1'!DQ67&lt;&gt;"x",if('raw 1'!DQ67="OK",'raw 1'!KQ67,'raw 1'!DQ67),"")</f>
        <v>-</v>
      </c>
      <c r="DT68" s="9" t="str">
        <f>if('raw 1'!DR67&lt;&gt;"x",if('raw 1'!DR67="OK",'raw 1'!KR67,'raw 1'!DR67),"")</f>
        <v>-</v>
      </c>
      <c r="DU68" s="9" t="str">
        <f>if('raw 1'!DS67&lt;&gt;"x",if('raw 1'!DS67="OK",'raw 1'!KS67,'raw 1'!DS67),"")</f>
        <v>-</v>
      </c>
      <c r="DV68" s="9" t="str">
        <f>if('raw 1'!DT67&lt;&gt;"x",if('raw 1'!DT67="OK",'raw 1'!KT67,'raw 1'!DT67),"")</f>
        <v>-</v>
      </c>
      <c r="DW68" s="9" t="str">
        <f>if('raw 1'!DU67&lt;&gt;"x",if('raw 1'!DU67="OK",'raw 1'!KU67,'raw 1'!DU67),"")</f>
        <v>-</v>
      </c>
      <c r="DX68" s="9" t="str">
        <f>if('raw 1'!DV67&lt;&gt;"x",if('raw 1'!DV67="OK",'raw 1'!KV67,'raw 1'!DV67),"")</f>
        <v>-</v>
      </c>
      <c r="DY68" s="9" t="str">
        <f>if('raw 1'!DW67&lt;&gt;"x",if('raw 1'!DW67="OK",'raw 1'!KW67,'raw 1'!DW67),"")</f>
        <v>-</v>
      </c>
      <c r="DZ68" s="9" t="str">
        <f>if('raw 1'!DX67&lt;&gt;"x",if('raw 1'!DX67="OK",'raw 1'!KX67,'raw 1'!DX67),"")</f>
        <v>-</v>
      </c>
      <c r="EA68" s="9" t="str">
        <f>if('raw 1'!DY67&lt;&gt;"x",if('raw 1'!DY67="OK",'raw 1'!KY67,'raw 1'!DY67),"")</f>
        <v>-</v>
      </c>
      <c r="EB68" s="9" t="str">
        <f>if('raw 1'!DZ67&lt;&gt;"x",if('raw 1'!DZ67="OK",'raw 1'!KZ67,'raw 1'!DZ67),"")</f>
        <v/>
      </c>
      <c r="EC68" s="9" t="str">
        <f>if('raw 1'!EA67&lt;&gt;"x",if('raw 1'!EA67="OK",'raw 1'!LA67,'raw 1'!EA67),"")</f>
        <v>-</v>
      </c>
      <c r="ED68" s="9" t="str">
        <f>if('raw 1'!EB67&lt;&gt;"x",if('raw 1'!EB67="OK",'raw 1'!LB67,'raw 1'!EB67),"")</f>
        <v>-</v>
      </c>
      <c r="EE68" s="9" t="str">
        <f>if('raw 1'!EC67&lt;&gt;"x",if('raw 1'!EC67="OK",'raw 1'!LC67,'raw 1'!EC67),"")</f>
        <v>-</v>
      </c>
      <c r="EF68" s="9" t="str">
        <f>if('raw 1'!ED67&lt;&gt;"x",if('raw 1'!ED67="OK",'raw 1'!LD67,'raw 1'!ED67),"")</f>
        <v>-</v>
      </c>
      <c r="EG68" s="9" t="str">
        <f>if('raw 1'!EE67&lt;&gt;"x",if('raw 1'!EE67="OK",'raw 1'!LE67,'raw 1'!EE67),"")</f>
        <v>-</v>
      </c>
      <c r="EH68" s="9" t="str">
        <f>if('raw 1'!EF67&lt;&gt;"x",if('raw 1'!EF67="OK",'raw 1'!LF67,'raw 1'!EF67),"")</f>
        <v>-</v>
      </c>
      <c r="EI68" s="9" t="str">
        <f>if('raw 1'!EG67&lt;&gt;"x",if('raw 1'!EG67="OK",'raw 1'!LG67,'raw 1'!EG67),"")</f>
        <v>-</v>
      </c>
      <c r="EJ68" s="9" t="str">
        <f>if('raw 1'!EH67&lt;&gt;"x",if('raw 1'!EH67="OK",'raw 1'!LH67,'raw 1'!EH67),"")</f>
        <v>-</v>
      </c>
      <c r="EK68" s="9" t="str">
        <f>if('raw 1'!EI67&lt;&gt;"x",if('raw 1'!EI67="OK",'raw 1'!LI67,'raw 1'!EI67),"")</f>
        <v>-</v>
      </c>
      <c r="EL68" s="9" t="str">
        <f>if('raw 1'!EJ67&lt;&gt;"x",if('raw 1'!EJ67="OK",'raw 1'!LJ67,'raw 1'!EJ67),"")</f>
        <v>-</v>
      </c>
      <c r="EM68" s="9" t="str">
        <f>if('raw 1'!EK67&lt;&gt;"x",if('raw 1'!EK67="OK",'raw 1'!LK67,'raw 1'!EK67),"")</f>
        <v>-</v>
      </c>
      <c r="EN68" s="9" t="str">
        <f>if('raw 1'!EL67&lt;&gt;"x",if('raw 1'!EL67="OK",'raw 1'!LL67,'raw 1'!EL67),"")</f>
        <v>-</v>
      </c>
      <c r="EO68" s="9" t="str">
        <f>if('raw 1'!EM67&lt;&gt;"x",if('raw 1'!EM67="OK",'raw 1'!LM67,'raw 1'!EM67),"")</f>
        <v>-</v>
      </c>
      <c r="EP68" s="9" t="str">
        <f>if('raw 1'!EN67&lt;&gt;"x",if('raw 1'!EN67="OK",'raw 1'!LN67,'raw 1'!EN67),"")</f>
        <v>-</v>
      </c>
      <c r="EQ68" s="9" t="str">
        <f>if('raw 1'!EO67&lt;&gt;"x",if('raw 1'!EO67="OK",'raw 1'!LO67,'raw 1'!EO67),"")</f>
        <v>-</v>
      </c>
      <c r="ER68" s="9" t="str">
        <f>if('raw 1'!EP67&lt;&gt;"x",if('raw 1'!EP67="OK",'raw 1'!LP67,'raw 1'!EP67),"")</f>
        <v>-</v>
      </c>
      <c r="ES68" s="9" t="str">
        <f>if('raw 1'!EQ67&lt;&gt;"x",if('raw 1'!EQ67="OK",'raw 1'!LQ67,'raw 1'!EQ67),"")</f>
        <v/>
      </c>
      <c r="ET68" s="9" t="str">
        <f>if('raw 1'!ER67&lt;&gt;"x",if('raw 1'!ER67="OK",'raw 1'!LR67,'raw 1'!ER67),"")</f>
        <v>-</v>
      </c>
      <c r="EU68" s="9" t="str">
        <f>if('raw 1'!ES67&lt;&gt;"x",if('raw 1'!ES67="OK",'raw 1'!LS67,'raw 1'!ES67),"")</f>
        <v>-</v>
      </c>
      <c r="EV68" s="9" t="str">
        <f>if('raw 1'!ET67&lt;&gt;"x",if('raw 1'!ET67="OK",'raw 1'!LT67,'raw 1'!ET67),"")</f>
        <v>-</v>
      </c>
      <c r="EW68" s="9" t="str">
        <f>if('raw 1'!EU67&lt;&gt;"x",if('raw 1'!EU67="OK",'raw 1'!LU67,'raw 1'!EU67),"")</f>
        <v>-</v>
      </c>
      <c r="EX68" s="9" t="str">
        <f>if('raw 1'!EV67&lt;&gt;"x",if('raw 1'!EV67="OK",'raw 1'!LV67,'raw 1'!EV67),"")</f>
        <v>-</v>
      </c>
      <c r="EY68" s="9" t="str">
        <f>if('raw 1'!EW67&lt;&gt;"x",if('raw 1'!EW67="OK",'raw 1'!LW67,'raw 1'!EW67),"")</f>
        <v>-</v>
      </c>
      <c r="EZ68" s="9" t="str">
        <f>if('raw 1'!EX67&lt;&gt;"x",if('raw 1'!EX67="OK",'raw 1'!LX67,'raw 1'!EX67),"")</f>
        <v>-</v>
      </c>
      <c r="FA68" s="9" t="str">
        <f>if('raw 1'!EY67&lt;&gt;"x",if('raw 1'!EY67="OK",'raw 1'!LY67,'raw 1'!EY67),"")</f>
        <v>-</v>
      </c>
      <c r="FB68" s="9" t="str">
        <f>if('raw 1'!EZ67&lt;&gt;"x",if('raw 1'!EZ67="OK",'raw 1'!LZ67,'raw 1'!EZ67),"")</f>
        <v>-</v>
      </c>
      <c r="FC68" s="9" t="str">
        <f>if('raw 1'!FA67&lt;&gt;"x",if('raw 1'!FA67="OK",'raw 1'!MA67,'raw 1'!FA67),"")</f>
        <v>-</v>
      </c>
      <c r="FD68" s="9" t="str">
        <f>if('raw 1'!FB67&lt;&gt;"x",if('raw 1'!FB67="OK",'raw 1'!MB67,'raw 1'!FB67),"")</f>
        <v>-</v>
      </c>
      <c r="FE68" s="9" t="str">
        <f>if('raw 1'!FC67&lt;&gt;"x",if('raw 1'!FC67="OK",'raw 1'!MC67,'raw 1'!FC67),"")</f>
        <v>-</v>
      </c>
      <c r="FF68" s="9" t="str">
        <f>if('raw 1'!FD67&lt;&gt;"x",if('raw 1'!FD67="OK",'raw 1'!MD67,'raw 1'!FD67),"")</f>
        <v>-</v>
      </c>
      <c r="FG68" s="9" t="str">
        <f>if('raw 1'!FE67&lt;&gt;"x",if('raw 1'!FE67="OK",'raw 1'!ME67,'raw 1'!FE67),"")</f>
        <v>-</v>
      </c>
      <c r="FH68" s="9" t="str">
        <f>if('raw 1'!FF67&lt;&gt;"x",if('raw 1'!FF67="OK",'raw 1'!MF67,'raw 1'!FF67),"")</f>
        <v>-</v>
      </c>
      <c r="FI68" s="9" t="str">
        <f>if('raw 1'!FG67&lt;&gt;"x",if('raw 1'!FG67="OK",'raw 1'!MG67,'raw 1'!FG67),"")</f>
        <v>-</v>
      </c>
      <c r="FJ68" s="9" t="str">
        <f>if('raw 1'!FH67&lt;&gt;"x",if('raw 1'!FH67="OK",'raw 1'!MH67,'raw 1'!FH67),"")</f>
        <v>-</v>
      </c>
      <c r="FK68" s="9" t="str">
        <f>if('raw 1'!FI67&lt;&gt;"x",if('raw 1'!FI67="OK",'raw 1'!MI67,'raw 1'!FI67),"")</f>
        <v>-</v>
      </c>
      <c r="FL68" s="9" t="str">
        <f>if('raw 1'!FJ67&lt;&gt;"x",if('raw 1'!FJ67="OK",'raw 1'!MJ67,'raw 1'!FJ67),"")</f>
        <v>-</v>
      </c>
      <c r="FM68" s="9" t="str">
        <f>if('raw 1'!FK67&lt;&gt;"x",if('raw 1'!FK67="OK",'raw 1'!MK67,'raw 1'!FK67),"")</f>
        <v>-</v>
      </c>
      <c r="FN68" s="9" t="str">
        <f>if('raw 1'!FL67&lt;&gt;"x",if('raw 1'!FL67="OK",'raw 1'!ML67,'raw 1'!FL67),"")</f>
        <v>-</v>
      </c>
      <c r="FO68" s="9" t="str">
        <f>if('raw 1'!FM67&lt;&gt;"x",if('raw 1'!FM67="OK",'raw 1'!MM67,'raw 1'!FM67),"")</f>
        <v>-</v>
      </c>
      <c r="FP68" s="9" t="str">
        <f>if('raw 1'!FN67&lt;&gt;"x",if('raw 1'!FN67="OK",'raw 1'!MN67,'raw 1'!FN67),"")</f>
        <v>-</v>
      </c>
      <c r="FQ68" s="9" t="str">
        <f>if('raw 1'!FO67&lt;&gt;"x",if('raw 1'!FO67="OK",'raw 1'!MO67,'raw 1'!FO67),"")</f>
        <v>-</v>
      </c>
      <c r="FR68" s="9" t="str">
        <f>if('raw 1'!FP67&lt;&gt;"x",if('raw 1'!FP67="OK",'raw 1'!MP67,'raw 1'!FP67),"")</f>
        <v>-</v>
      </c>
      <c r="FS68" s="9" t="str">
        <f>if('raw 1'!FQ67&lt;&gt;"x",if('raw 1'!FQ67="OK",'raw 1'!MQ67,'raw 1'!FQ67),"")</f>
        <v>-</v>
      </c>
      <c r="FT68" s="9" t="str">
        <f>if('raw 1'!FR67&lt;&gt;"x",if('raw 1'!FR67="OK",'raw 1'!MR67,'raw 1'!FR67),"")</f>
        <v>-</v>
      </c>
      <c r="FU68" s="9" t="str">
        <f>if('raw 1'!FS67&lt;&gt;"x",if('raw 1'!FS67="OK",'raw 1'!MS67,'raw 1'!FS67),"")</f>
        <v>-</v>
      </c>
      <c r="FV68" s="9" t="str">
        <f>if('raw 1'!FT67&lt;&gt;"x",if('raw 1'!FT67="OK",'raw 1'!MT67,'raw 1'!FT67),"")</f>
        <v/>
      </c>
      <c r="FW68" s="9" t="str">
        <f>if('raw 1'!FU67&lt;&gt;"x",if('raw 1'!FU67="OK",'raw 1'!MU67,'raw 1'!FU67),"")</f>
        <v>-</v>
      </c>
      <c r="FX68" s="9" t="str">
        <f>if('raw 1'!FV67&lt;&gt;"x",if('raw 1'!FV67="OK",'raw 1'!MV67,'raw 1'!FV67),"")</f>
        <v>-</v>
      </c>
      <c r="FY68" s="9" t="str">
        <f>if('raw 1'!FW67&lt;&gt;"x",if('raw 1'!FW67="OK",'raw 1'!MW67,'raw 1'!FW67),"")</f>
        <v>-</v>
      </c>
      <c r="FZ68" s="9" t="str">
        <f>if('raw 1'!FX67&lt;&gt;"x",if('raw 1'!FX67="OK",'raw 1'!MX67,'raw 1'!FX67),"")</f>
        <v>-</v>
      </c>
      <c r="GA68" s="9" t="str">
        <f>if('raw 1'!FY67&lt;&gt;"x",if('raw 1'!FY67="OK",'raw 1'!MY67,'raw 1'!FY67),"")</f>
        <v>-</v>
      </c>
      <c r="GB68" s="9" t="str">
        <f>if('raw 1'!FZ67&lt;&gt;"x",if('raw 1'!FZ67="OK",'raw 1'!MZ67,'raw 1'!FZ67),"")</f>
        <v>-</v>
      </c>
      <c r="GC68" s="9" t="str">
        <f>if('raw 1'!GA67&lt;&gt;"x",if('raw 1'!GA67="OK",'raw 1'!NA67,'raw 1'!GA67),"")</f>
        <v>-</v>
      </c>
      <c r="GD68" s="9" t="str">
        <f>if('raw 1'!GB67&lt;&gt;"x",if('raw 1'!GB67="OK",'raw 1'!NB67,'raw 1'!GB67),"")</f>
        <v>-</v>
      </c>
      <c r="GE68" s="9" t="str">
        <f>if('raw 1'!GC67&lt;&gt;"x",if('raw 1'!GC67="OK",'raw 1'!NC67,'raw 1'!GC67),"")</f>
        <v>-</v>
      </c>
      <c r="GF68" s="9" t="str">
        <f>if('raw 1'!GD67&lt;&gt;"x",if('raw 1'!GD67="OK",'raw 1'!ND67,'raw 1'!GD67),"")</f>
        <v>-</v>
      </c>
      <c r="GG68" s="9" t="str">
        <f>if('raw 1'!GE67&lt;&gt;"x",if('raw 1'!GE67="OK",'raw 1'!NE67,'raw 1'!GE67),"")</f>
        <v>-</v>
      </c>
      <c r="GH68" s="9" t="str">
        <f>if('raw 1'!GF67&lt;&gt;"x",if('raw 1'!GF67="OK",'raw 1'!NF67,'raw 1'!GF67),"")</f>
        <v>-</v>
      </c>
      <c r="GI68" s="9" t="str">
        <f>if('raw 1'!GG67&lt;&gt;"x",if('raw 1'!GG67="OK",'raw 1'!NG67,'raw 1'!GG67),"")</f>
        <v>-</v>
      </c>
      <c r="GJ68" s="9" t="str">
        <f>if('raw 1'!GH67&lt;&gt;"x",if('raw 1'!GH67="OK",'raw 1'!NH67,'raw 1'!GH67),"")</f>
        <v>-</v>
      </c>
      <c r="GK68" s="9" t="str">
        <f>if('raw 1'!GI67&lt;&gt;"x",if('raw 1'!GI67="OK",'raw 1'!NI67,'raw 1'!GI67),"")</f>
        <v>-</v>
      </c>
      <c r="GL68" s="9" t="str">
        <f>if('raw 1'!GJ67&lt;&gt;"x",if('raw 1'!GJ67="OK",'raw 1'!NJ67,'raw 1'!GJ67),"")</f>
        <v>-</v>
      </c>
      <c r="GM68" s="9" t="str">
        <f>if('raw 1'!GK67&lt;&gt;"x",if('raw 1'!GK67="OK",'raw 1'!NK67,'raw 1'!GK67),"")</f>
        <v>-</v>
      </c>
      <c r="GN68" s="9" t="str">
        <f>if('raw 1'!GL67&lt;&gt;"x",if('raw 1'!GL67="OK",'raw 1'!NL67,'raw 1'!GL67),"")</f>
        <v>-</v>
      </c>
      <c r="GO68" s="9" t="str">
        <f>if('raw 1'!GM67&lt;&gt;"x",if('raw 1'!GM67="OK",'raw 1'!NM67,'raw 1'!GM67),"")</f>
        <v>-</v>
      </c>
      <c r="GP68" s="9" t="str">
        <f>if('raw 1'!GN67&lt;&gt;"x",if('raw 1'!GN67="OK",'raw 1'!NN67,'raw 1'!GN67),"")</f>
        <v>-</v>
      </c>
      <c r="GQ68" s="9" t="str">
        <f>if('raw 1'!GO67&lt;&gt;"x",if('raw 1'!GO67="OK",'raw 1'!NO67,'raw 1'!GO67),"")</f>
        <v>-</v>
      </c>
      <c r="GR68" s="9" t="str">
        <f>if('raw 1'!GP67&lt;&gt;"x",if('raw 1'!GP67="OK",'raw 1'!NP67,'raw 1'!GP67),"")</f>
        <v>-</v>
      </c>
      <c r="GS68" s="9" t="str">
        <f>if('raw 1'!GQ67&lt;&gt;"x",if('raw 1'!GQ67="OK",'raw 1'!NQ67,'raw 1'!GQ67),"")</f>
        <v>-</v>
      </c>
      <c r="GT68" s="9" t="str">
        <f>if('raw 1'!GR67&lt;&gt;"x",if('raw 1'!GR67="OK",'raw 1'!NR67,'raw 1'!GR67),"")</f>
        <v>-</v>
      </c>
      <c r="GU68" s="9" t="str">
        <f>if('raw 1'!GS67&lt;&gt;"x",if('raw 1'!GS67="OK",'raw 1'!NS67,'raw 1'!GS67),"")</f>
        <v/>
      </c>
    </row>
    <row r="69">
      <c r="A69" s="5"/>
      <c r="B69" s="5"/>
      <c r="C69" s="5" t="str">
        <f>if(B69="d","diskv. iz ciklusa",if(B69="d1","diskv. iz kruga",if($E69="ODOBREN",(if(countif(H:H,"="&amp;H69)=1,countif(H:H,"&gt;"&amp;H69)+1,concatenate(countif(H:H,"&gt;"&amp;H69)+1," - ",countif(H:H,"&gt;="&amp;H69)))),empty)))</f>
        <v>61 - 81</v>
      </c>
      <c r="D69" s="6" t="str">
        <f>'raw 1'!B69</f>
        <v>FazeDzemOdMaline</v>
      </c>
      <c r="E69" s="6" t="str">
        <f>'raw 1'!F69</f>
        <v>ODOBREN</v>
      </c>
      <c r="F69" s="6" t="str">
        <f>if($E69="ODOBREN",'raw 1'!C69,"")</f>
        <v>Marko</v>
      </c>
      <c r="G69" s="6" t="str">
        <f>if($E69="ODOBREN",'raw 1'!D69,"")</f>
        <v>Staletović</v>
      </c>
      <c r="H69" s="7">
        <f>if($E69="ODOBREN",I69,empty)</f>
        <v>100</v>
      </c>
      <c r="I69" s="7">
        <f>if(B69&lt;&gt;"d",IF(M69 = "A", SUM(R69:T69), SUM(O69:Q69)),empty)</f>
        <v>100</v>
      </c>
      <c r="J69" s="6" t="str">
        <f>if($E69="ODOBREN",'raw 1'!G69,"")</f>
        <v>Stari grad</v>
      </c>
      <c r="K69" s="6" t="str">
        <f>if($E69="ODOBREN",'raw 1'!H69,"")</f>
        <v>Matematička gimnazija</v>
      </c>
      <c r="L69" s="6" t="str">
        <f>if($E69="ODOBREN",'raw 1'!I69,"")</f>
        <v>III</v>
      </c>
      <c r="M69" s="6" t="str">
        <f>if($E69="ODOBREN",'raw 1'!J69,"")</f>
        <v>A</v>
      </c>
      <c r="N69" s="6" t="str">
        <f>if($E69="ODOBREN",'raw 1'!K70,"")</f>
        <v>Dragan Mašulović</v>
      </c>
      <c r="O69" s="8" t="str">
        <f>'raw 1'!M69</f>
        <v>-</v>
      </c>
      <c r="P69" s="9" t="str">
        <f>'raw 1'!N69</f>
        <v>-</v>
      </c>
      <c r="Q69" s="9" t="str">
        <f>'raw 1'!O69</f>
        <v>-</v>
      </c>
      <c r="R69" s="9">
        <f>'raw 1'!P69</f>
        <v>100</v>
      </c>
      <c r="S69" s="9" t="str">
        <f>'raw 1'!Q69</f>
        <v>-</v>
      </c>
      <c r="T69" s="9" t="str">
        <f>'raw 1'!R69</f>
        <v>-</v>
      </c>
      <c r="U69" s="9" t="str">
        <f>if('raw 1'!S69&lt;&gt;"x",if('raw 1'!S69="OK",'raw 1'!GS69,'raw 1'!S69),"")</f>
        <v/>
      </c>
      <c r="V69" s="9" t="str">
        <f>if('raw 1'!T69&lt;&gt;"x",if('raw 1'!T69="OK",'raw 1'!GT69,'raw 1'!T69),"")</f>
        <v/>
      </c>
      <c r="W69" s="9" t="str">
        <f>if('raw 1'!U69&lt;&gt;"x",if('raw 1'!U69="OK",'raw 1'!GU69,'raw 1'!U69),"")</f>
        <v>-</v>
      </c>
      <c r="X69" s="9" t="str">
        <f>if('raw 1'!V69&lt;&gt;"x",if('raw 1'!V69="OK",'raw 1'!GV69,'raw 1'!V69),"")</f>
        <v>-</v>
      </c>
      <c r="Y69" s="9" t="str">
        <f>if('raw 1'!W69&lt;&gt;"x",if('raw 1'!W69="OK",'raw 1'!GW69,'raw 1'!W69),"")</f>
        <v>-</v>
      </c>
      <c r="Z69" s="9" t="str">
        <f>if('raw 1'!X69&lt;&gt;"x",if('raw 1'!X69="OK",'raw 1'!GX69,'raw 1'!X69),"")</f>
        <v>-</v>
      </c>
      <c r="AA69" s="9" t="str">
        <f>if('raw 1'!Y69&lt;&gt;"x",if('raw 1'!Y69="OK",'raw 1'!GY69,'raw 1'!Y69),"")</f>
        <v>-</v>
      </c>
      <c r="AB69" s="9" t="str">
        <f>if('raw 1'!Z69&lt;&gt;"x",if('raw 1'!Z69="OK",'raw 1'!GZ69,'raw 1'!Z69),"")</f>
        <v>-</v>
      </c>
      <c r="AC69" s="9" t="str">
        <f>if('raw 1'!AA69&lt;&gt;"x",if('raw 1'!AA69="OK",'raw 1'!HA69,'raw 1'!AA69),"")</f>
        <v>-</v>
      </c>
      <c r="AD69" s="9" t="str">
        <f>if('raw 1'!AB69&lt;&gt;"x",if('raw 1'!AB69="OK",'raw 1'!HB69,'raw 1'!AB69),"")</f>
        <v>-</v>
      </c>
      <c r="AE69" s="9" t="str">
        <f>if('raw 1'!AC69&lt;&gt;"x",if('raw 1'!AC69="OK",'raw 1'!HC69,'raw 1'!AC69),"")</f>
        <v>-</v>
      </c>
      <c r="AF69" s="9" t="str">
        <f>if('raw 1'!AD69&lt;&gt;"x",if('raw 1'!AD69="OK",'raw 1'!HD69,'raw 1'!AD69),"")</f>
        <v>-</v>
      </c>
      <c r="AG69" s="9" t="str">
        <f>if('raw 1'!AE69&lt;&gt;"x",if('raw 1'!AE69="OK",'raw 1'!HE69,'raw 1'!AE69),"")</f>
        <v>-</v>
      </c>
      <c r="AH69" s="9" t="str">
        <f>if('raw 1'!AF69&lt;&gt;"x",if('raw 1'!AF69="OK",'raw 1'!HF69,'raw 1'!AF69),"")</f>
        <v>-</v>
      </c>
      <c r="AI69" s="9" t="str">
        <f>if('raw 1'!AG69&lt;&gt;"x",if('raw 1'!AG69="OK",'raw 1'!HG69,'raw 1'!AG69),"")</f>
        <v>-</v>
      </c>
      <c r="AJ69" s="9" t="str">
        <f>if('raw 1'!AH69&lt;&gt;"x",if('raw 1'!AH69="OK",'raw 1'!HH69,'raw 1'!AH69),"")</f>
        <v>-</v>
      </c>
      <c r="AK69" s="9" t="str">
        <f>if('raw 1'!AI69&lt;&gt;"x",if('raw 1'!AI69="OK",'raw 1'!HI69,'raw 1'!AI69),"")</f>
        <v>-</v>
      </c>
      <c r="AL69" s="9" t="str">
        <f>if('raw 1'!AJ69&lt;&gt;"x",if('raw 1'!AJ69="OK",'raw 1'!HJ69,'raw 1'!AJ69),"")</f>
        <v>-</v>
      </c>
      <c r="AM69" s="9" t="str">
        <f>if('raw 1'!AK69&lt;&gt;"x",if('raw 1'!AK69="OK",'raw 1'!HK69,'raw 1'!AK69),"")</f>
        <v>-</v>
      </c>
      <c r="AN69" s="9" t="str">
        <f>if('raw 1'!AL69&lt;&gt;"x",if('raw 1'!AL69="OK",'raw 1'!HL69,'raw 1'!AL69),"")</f>
        <v>-</v>
      </c>
      <c r="AO69" s="9" t="str">
        <f>if('raw 1'!AM69&lt;&gt;"x",if('raw 1'!AM69="OK",'raw 1'!HM69,'raw 1'!AM69),"")</f>
        <v>-</v>
      </c>
      <c r="AP69" s="9" t="str">
        <f>if('raw 1'!AN69&lt;&gt;"x",if('raw 1'!AN69="OK",'raw 1'!HN69,'raw 1'!AN69),"")</f>
        <v>-</v>
      </c>
      <c r="AQ69" s="9" t="str">
        <f>if('raw 1'!AO69&lt;&gt;"x",if('raw 1'!AO69="OK",'raw 1'!HO69,'raw 1'!AO69),"")</f>
        <v>-</v>
      </c>
      <c r="AR69" s="9" t="str">
        <f>if('raw 1'!AP69&lt;&gt;"x",if('raw 1'!AP69="OK",'raw 1'!HP69,'raw 1'!AP69),"")</f>
        <v>-</v>
      </c>
      <c r="AS69" s="9" t="str">
        <f>if('raw 1'!AQ69&lt;&gt;"x",if('raw 1'!AQ69="OK",'raw 1'!HQ69,'raw 1'!AQ69),"")</f>
        <v>-</v>
      </c>
      <c r="AT69" s="9" t="str">
        <f>if('raw 1'!AR69&lt;&gt;"x",if('raw 1'!AR69="OK",'raw 1'!HR69,'raw 1'!AR69),"")</f>
        <v>-</v>
      </c>
      <c r="AU69" s="9" t="str">
        <f>if('raw 1'!AS69&lt;&gt;"x",if('raw 1'!AS69="OK",'raw 1'!HS69,'raw 1'!AS69),"")</f>
        <v>-</v>
      </c>
      <c r="AV69" s="9" t="str">
        <f>if('raw 1'!AT69&lt;&gt;"x",if('raw 1'!AT69="OK",'raw 1'!HT69,'raw 1'!AT69),"")</f>
        <v>-</v>
      </c>
      <c r="AW69" s="9" t="str">
        <f>if('raw 1'!AU69&lt;&gt;"x",if('raw 1'!AU69="OK",'raw 1'!HU69,'raw 1'!AU69),"")</f>
        <v>-</v>
      </c>
      <c r="AX69" s="9" t="str">
        <f>if('raw 1'!AV69&lt;&gt;"x",if('raw 1'!AV69="OK",'raw 1'!HV69,'raw 1'!AV69),"")</f>
        <v>-</v>
      </c>
      <c r="AY69" s="9" t="str">
        <f>if('raw 1'!AW69&lt;&gt;"x",if('raw 1'!AW69="OK",'raw 1'!HW69,'raw 1'!AW69),"")</f>
        <v>-</v>
      </c>
      <c r="AZ69" s="9" t="str">
        <f>if('raw 1'!AX69&lt;&gt;"x",if('raw 1'!AX69="OK",'raw 1'!HX69,'raw 1'!AX69),"")</f>
        <v>-</v>
      </c>
      <c r="BA69" s="9" t="str">
        <f>if('raw 1'!AY69&lt;&gt;"x",if('raw 1'!AY69="OK",'raw 1'!HY69,'raw 1'!AY69),"")</f>
        <v>-</v>
      </c>
      <c r="BB69" s="9" t="str">
        <f>if('raw 1'!AZ69&lt;&gt;"x",if('raw 1'!AZ69="OK",'raw 1'!HZ69,'raw 1'!AZ69),"")</f>
        <v>-</v>
      </c>
      <c r="BC69" s="9" t="str">
        <f>if('raw 1'!BA69&lt;&gt;"x",if('raw 1'!BA69="OK",'raw 1'!IA69,'raw 1'!BA69),"")</f>
        <v>-</v>
      </c>
      <c r="BD69" s="9" t="str">
        <f>if('raw 1'!BB69&lt;&gt;"x",if('raw 1'!BB69="OK",'raw 1'!IB69,'raw 1'!BB69),"")</f>
        <v>-</v>
      </c>
      <c r="BE69" s="9" t="str">
        <f>if('raw 1'!BC69&lt;&gt;"x",if('raw 1'!BC69="OK",'raw 1'!IC69,'raw 1'!BC69),"")</f>
        <v>-</v>
      </c>
      <c r="BF69" s="9" t="str">
        <f>if('raw 1'!BD69&lt;&gt;"x",if('raw 1'!BD69="OK",'raw 1'!ID69,'raw 1'!BD69),"")</f>
        <v>-</v>
      </c>
      <c r="BG69" s="9" t="str">
        <f>if('raw 1'!BE69&lt;&gt;"x",if('raw 1'!BE69="OK",'raw 1'!IE69,'raw 1'!BE69),"")</f>
        <v>-</v>
      </c>
      <c r="BH69" s="9" t="str">
        <f>if('raw 1'!BF69&lt;&gt;"x",if('raw 1'!BF69="OK",'raw 1'!IF69,'raw 1'!BF69),"")</f>
        <v>-</v>
      </c>
      <c r="BI69" s="9" t="str">
        <f>if('raw 1'!BG69&lt;&gt;"x",if('raw 1'!BG69="OK",'raw 1'!IG69,'raw 1'!BG69),"")</f>
        <v>-</v>
      </c>
      <c r="BJ69" s="9" t="str">
        <f>if('raw 1'!BH69&lt;&gt;"x",if('raw 1'!BH69="OK",'raw 1'!IH69,'raw 1'!BH69),"")</f>
        <v>-</v>
      </c>
      <c r="BK69" s="9" t="str">
        <f>if('raw 1'!BI69&lt;&gt;"x",if('raw 1'!BI69="OK",'raw 1'!II69,'raw 1'!BI69),"")</f>
        <v>-</v>
      </c>
      <c r="BL69" s="9" t="str">
        <f>if('raw 1'!BJ69&lt;&gt;"x",if('raw 1'!BJ69="OK",'raw 1'!IJ69,'raw 1'!BJ69),"")</f>
        <v>-</v>
      </c>
      <c r="BM69" s="9" t="str">
        <f>if('raw 1'!BK69&lt;&gt;"x",if('raw 1'!BK69="OK",'raw 1'!IK69,'raw 1'!BK69),"")</f>
        <v/>
      </c>
      <c r="BN69" s="9" t="str">
        <f>if('raw 1'!BL69&lt;&gt;"x",if('raw 1'!BL69="OK",'raw 1'!IL69,'raw 1'!BL69),"")</f>
        <v>-</v>
      </c>
      <c r="BO69" s="9" t="str">
        <f>if('raw 1'!BM69&lt;&gt;"x",if('raw 1'!BM69="OK",'raw 1'!IM69,'raw 1'!BM69),"")</f>
        <v>-</v>
      </c>
      <c r="BP69" s="9" t="str">
        <f>if('raw 1'!BN69&lt;&gt;"x",if('raw 1'!BN69="OK",'raw 1'!IN69,'raw 1'!BN69),"")</f>
        <v>-</v>
      </c>
      <c r="BQ69" s="9" t="str">
        <f>if('raw 1'!BO69&lt;&gt;"x",if('raw 1'!BO69="OK",'raw 1'!IO69,'raw 1'!BO69),"")</f>
        <v>-</v>
      </c>
      <c r="BR69" s="9" t="str">
        <f>if('raw 1'!BP69&lt;&gt;"x",if('raw 1'!BP69="OK",'raw 1'!IP69,'raw 1'!BP69),"")</f>
        <v>-</v>
      </c>
      <c r="BS69" s="9" t="str">
        <f>if('raw 1'!BQ69&lt;&gt;"x",if('raw 1'!BQ69="OK",'raw 1'!IQ69,'raw 1'!BQ69),"")</f>
        <v>-</v>
      </c>
      <c r="BT69" s="9" t="str">
        <f>if('raw 1'!BR69&lt;&gt;"x",if('raw 1'!BR69="OK",'raw 1'!IR69,'raw 1'!BR69),"")</f>
        <v>-</v>
      </c>
      <c r="BU69" s="9" t="str">
        <f>if('raw 1'!BS69&lt;&gt;"x",if('raw 1'!BS69="OK",'raw 1'!IS69,'raw 1'!BS69),"")</f>
        <v>-</v>
      </c>
      <c r="BV69" s="9" t="str">
        <f>if('raw 1'!BT69&lt;&gt;"x",if('raw 1'!BT69="OK",'raw 1'!IT69,'raw 1'!BT69),"")</f>
        <v>-</v>
      </c>
      <c r="BW69" s="9" t="str">
        <f>if('raw 1'!BU69&lt;&gt;"x",if('raw 1'!BU69="OK",'raw 1'!IU69,'raw 1'!BU69),"")</f>
        <v>-</v>
      </c>
      <c r="BX69" s="9" t="str">
        <f>if('raw 1'!BV69&lt;&gt;"x",if('raw 1'!BV69="OK",'raw 1'!IV69,'raw 1'!BV69),"")</f>
        <v>-</v>
      </c>
      <c r="BY69" s="9" t="str">
        <f>if('raw 1'!BW69&lt;&gt;"x",if('raw 1'!BW69="OK",'raw 1'!IW69,'raw 1'!BW69),"")</f>
        <v>-</v>
      </c>
      <c r="BZ69" s="9" t="str">
        <f>if('raw 1'!BX69&lt;&gt;"x",if('raw 1'!BX69="OK",'raw 1'!IX69,'raw 1'!BX69),"")</f>
        <v>-</v>
      </c>
      <c r="CA69" s="9" t="str">
        <f>if('raw 1'!BY69&lt;&gt;"x",if('raw 1'!BY69="OK",'raw 1'!IY69,'raw 1'!BY69),"")</f>
        <v>-</v>
      </c>
      <c r="CB69" s="9" t="str">
        <f>if('raw 1'!BZ69&lt;&gt;"x",if('raw 1'!BZ69="OK",'raw 1'!IZ69,'raw 1'!BZ69),"")</f>
        <v>-</v>
      </c>
      <c r="CC69" s="9" t="str">
        <f>if('raw 1'!CA69&lt;&gt;"x",if('raw 1'!CA69="OK",'raw 1'!JA69,'raw 1'!CA69),"")</f>
        <v>-</v>
      </c>
      <c r="CD69" s="9" t="str">
        <f>if('raw 1'!CB69&lt;&gt;"x",if('raw 1'!CB69="OK",'raw 1'!JB69,'raw 1'!CB69),"")</f>
        <v>-</v>
      </c>
      <c r="CE69" s="9" t="str">
        <f>if('raw 1'!CC69&lt;&gt;"x",if('raw 1'!CC69="OK",'raw 1'!JC69,'raw 1'!CC69),"")</f>
        <v>-</v>
      </c>
      <c r="CF69" s="9" t="str">
        <f>if('raw 1'!CD69&lt;&gt;"x",if('raw 1'!CD69="OK",'raw 1'!JD69,'raw 1'!CD69),"")</f>
        <v>-</v>
      </c>
      <c r="CG69" s="9" t="str">
        <f>if('raw 1'!CE69&lt;&gt;"x",if('raw 1'!CE69="OK",'raw 1'!JE69,'raw 1'!CE69),"")</f>
        <v>-</v>
      </c>
      <c r="CH69" s="9" t="str">
        <f>if('raw 1'!CF69&lt;&gt;"x",if('raw 1'!CF69="OK",'raw 1'!JF69,'raw 1'!CF69),"")</f>
        <v>-</v>
      </c>
      <c r="CI69" s="9" t="str">
        <f>if('raw 1'!CG69&lt;&gt;"x",if('raw 1'!CG69="OK",'raw 1'!JG69,'raw 1'!CG69),"")</f>
        <v>-</v>
      </c>
      <c r="CJ69" s="9" t="str">
        <f>if('raw 1'!CH69&lt;&gt;"x",if('raw 1'!CH69="OK",'raw 1'!JH69,'raw 1'!CH69),"")</f>
        <v>-</v>
      </c>
      <c r="CK69" s="9" t="str">
        <f>if('raw 1'!CI69&lt;&gt;"x",if('raw 1'!CI69="OK",'raw 1'!JI69,'raw 1'!CI69),"")</f>
        <v>-</v>
      </c>
      <c r="CL69" s="9" t="str">
        <f>if('raw 1'!CJ69&lt;&gt;"x",if('raw 1'!CJ69="OK",'raw 1'!JJ69,'raw 1'!CJ69),"")</f>
        <v>-</v>
      </c>
      <c r="CM69" s="9" t="str">
        <f>if('raw 1'!CK69&lt;&gt;"x",if('raw 1'!CK69="OK",'raw 1'!JK69,'raw 1'!CK69),"")</f>
        <v>-</v>
      </c>
      <c r="CN69" s="9" t="str">
        <f>if('raw 1'!CL69&lt;&gt;"x",if('raw 1'!CL69="OK",'raw 1'!JL69,'raw 1'!CL69),"")</f>
        <v>-</v>
      </c>
      <c r="CO69" s="9" t="str">
        <f>if('raw 1'!CM69&lt;&gt;"x",if('raw 1'!CM69="OK",'raw 1'!JM69,'raw 1'!CM69),"")</f>
        <v>-</v>
      </c>
      <c r="CP69" s="9" t="str">
        <f>if('raw 1'!CN69&lt;&gt;"x",if('raw 1'!CN69="OK",'raw 1'!JN69,'raw 1'!CN69),"")</f>
        <v>-</v>
      </c>
      <c r="CQ69" s="9" t="str">
        <f>if('raw 1'!CO69&lt;&gt;"x",if('raw 1'!CO69="OK",'raw 1'!JO69,'raw 1'!CO69),"")</f>
        <v>-</v>
      </c>
      <c r="CR69" s="9" t="str">
        <f>if('raw 1'!CP69&lt;&gt;"x",if('raw 1'!CP69="OK",'raw 1'!JP69,'raw 1'!CP69),"")</f>
        <v>-</v>
      </c>
      <c r="CS69" s="9" t="str">
        <f>if('raw 1'!CQ69&lt;&gt;"x",if('raw 1'!CQ69="OK",'raw 1'!JQ69,'raw 1'!CQ69),"")</f>
        <v>-</v>
      </c>
      <c r="CT69" s="9" t="str">
        <f>if('raw 1'!CR69&lt;&gt;"x",if('raw 1'!CR69="OK",'raw 1'!JR69,'raw 1'!CR69),"")</f>
        <v>-</v>
      </c>
      <c r="CU69" s="9" t="str">
        <f>if('raw 1'!CS69&lt;&gt;"x",if('raw 1'!CS69="OK",'raw 1'!JS69,'raw 1'!CS69),"")</f>
        <v/>
      </c>
      <c r="CV69" s="9" t="str">
        <f>if('raw 1'!CT69&lt;&gt;"x",if('raw 1'!CT69="OK",'raw 1'!JT69,'raw 1'!CT69),"")</f>
        <v>-</v>
      </c>
      <c r="CW69" s="9" t="str">
        <f>if('raw 1'!CU69&lt;&gt;"x",if('raw 1'!CU69="OK",'raw 1'!JU69,'raw 1'!CU69),"")</f>
        <v>-</v>
      </c>
      <c r="CX69" s="9" t="str">
        <f>if('raw 1'!CV69&lt;&gt;"x",if('raw 1'!CV69="OK",'raw 1'!JV69,'raw 1'!CV69),"")</f>
        <v>-</v>
      </c>
      <c r="CY69" s="9" t="str">
        <f>if('raw 1'!CW69&lt;&gt;"x",if('raw 1'!CW69="OK",'raw 1'!JW69,'raw 1'!CW69),"")</f>
        <v>-</v>
      </c>
      <c r="CZ69" s="9" t="str">
        <f>if('raw 1'!CX69&lt;&gt;"x",if('raw 1'!CX69="OK",'raw 1'!JX69,'raw 1'!CX69),"")</f>
        <v>-</v>
      </c>
      <c r="DA69" s="9" t="str">
        <f>if('raw 1'!CY69&lt;&gt;"x",if('raw 1'!CY69="OK",'raw 1'!JY69,'raw 1'!CY69),"")</f>
        <v>-</v>
      </c>
      <c r="DB69" s="9" t="str">
        <f>if('raw 1'!CZ69&lt;&gt;"x",if('raw 1'!CZ69="OK",'raw 1'!JZ69,'raw 1'!CZ69),"")</f>
        <v>-</v>
      </c>
      <c r="DC69" s="9" t="str">
        <f>if('raw 1'!DA69&lt;&gt;"x",if('raw 1'!DA69="OK",'raw 1'!KA69,'raw 1'!DA69),"")</f>
        <v>-</v>
      </c>
      <c r="DD69" s="9" t="str">
        <f>if('raw 1'!DB69&lt;&gt;"x",if('raw 1'!DB69="OK",'raw 1'!KB69,'raw 1'!DB69),"")</f>
        <v>-</v>
      </c>
      <c r="DE69" s="9" t="str">
        <f>if('raw 1'!DC69&lt;&gt;"x",if('raw 1'!DC69="OK",'raw 1'!KC69,'raw 1'!DC69),"")</f>
        <v>-</v>
      </c>
      <c r="DF69" s="9" t="str">
        <f>if('raw 1'!DD69&lt;&gt;"x",if('raw 1'!DD69="OK",'raw 1'!KD69,'raw 1'!DD69),"")</f>
        <v>-</v>
      </c>
      <c r="DG69" s="9" t="str">
        <f>if('raw 1'!DE69&lt;&gt;"x",if('raw 1'!DE69="OK",'raw 1'!KE69,'raw 1'!DE69),"")</f>
        <v>-</v>
      </c>
      <c r="DH69" s="9" t="str">
        <f>if('raw 1'!DF69&lt;&gt;"x",if('raw 1'!DF69="OK",'raw 1'!KF69,'raw 1'!DF69),"")</f>
        <v>-</v>
      </c>
      <c r="DI69" s="9" t="str">
        <f>if('raw 1'!DG69&lt;&gt;"x",if('raw 1'!DG69="OK",'raw 1'!KG69,'raw 1'!DG69),"")</f>
        <v>-</v>
      </c>
      <c r="DJ69" s="9" t="str">
        <f>if('raw 1'!DH69&lt;&gt;"x",if('raw 1'!DH69="OK",'raw 1'!KH69,'raw 1'!DH69),"")</f>
        <v>-</v>
      </c>
      <c r="DK69" s="9" t="str">
        <f>if('raw 1'!DI69&lt;&gt;"x",if('raw 1'!DI69="OK",'raw 1'!KI69,'raw 1'!DI69),"")</f>
        <v>-</v>
      </c>
      <c r="DL69" s="9" t="str">
        <f>if('raw 1'!DJ69&lt;&gt;"x",if('raw 1'!DJ69="OK",'raw 1'!KJ69,'raw 1'!DJ69),"")</f>
        <v>-</v>
      </c>
      <c r="DM69" s="9" t="str">
        <f>if('raw 1'!DK69&lt;&gt;"x",if('raw 1'!DK69="OK",'raw 1'!KK69,'raw 1'!DK69),"")</f>
        <v>-</v>
      </c>
      <c r="DN69" s="9" t="str">
        <f>if('raw 1'!DL69&lt;&gt;"x",if('raw 1'!DL69="OK",'raw 1'!KL69,'raw 1'!DL69),"")</f>
        <v>-</v>
      </c>
      <c r="DO69" s="9" t="str">
        <f>if('raw 1'!DM69&lt;&gt;"x",if('raw 1'!DM69="OK",'raw 1'!KM69,'raw 1'!DM69),"")</f>
        <v>-</v>
      </c>
      <c r="DP69" s="9" t="str">
        <f>if('raw 1'!DN69&lt;&gt;"x",if('raw 1'!DN69="OK",'raw 1'!KN69,'raw 1'!DN69),"")</f>
        <v>-</v>
      </c>
      <c r="DQ69" s="9" t="str">
        <f>if('raw 1'!DO69&lt;&gt;"x",if('raw 1'!DO69="OK",'raw 1'!KO69,'raw 1'!DO69),"")</f>
        <v>-</v>
      </c>
      <c r="DR69" s="9" t="str">
        <f>if('raw 1'!DP69&lt;&gt;"x",if('raw 1'!DP69="OK",'raw 1'!KP69,'raw 1'!DP69),"")</f>
        <v>-</v>
      </c>
      <c r="DS69" s="9" t="str">
        <f>if('raw 1'!DQ69&lt;&gt;"x",if('raw 1'!DQ69="OK",'raw 1'!KQ69,'raw 1'!DQ69),"")</f>
        <v>-</v>
      </c>
      <c r="DT69" s="9" t="str">
        <f>if('raw 1'!DR69&lt;&gt;"x",if('raw 1'!DR69="OK",'raw 1'!KR69,'raw 1'!DR69),"")</f>
        <v>-</v>
      </c>
      <c r="DU69" s="9" t="str">
        <f>if('raw 1'!DS69&lt;&gt;"x",if('raw 1'!DS69="OK",'raw 1'!KS69,'raw 1'!DS69),"")</f>
        <v>-</v>
      </c>
      <c r="DV69" s="9" t="str">
        <f>if('raw 1'!DT69&lt;&gt;"x",if('raw 1'!DT69="OK",'raw 1'!KT69,'raw 1'!DT69),"")</f>
        <v>-</v>
      </c>
      <c r="DW69" s="9" t="str">
        <f>if('raw 1'!DU69&lt;&gt;"x",if('raw 1'!DU69="OK",'raw 1'!KU69,'raw 1'!DU69),"")</f>
        <v>-</v>
      </c>
      <c r="DX69" s="9" t="str">
        <f>if('raw 1'!DV69&lt;&gt;"x",if('raw 1'!DV69="OK",'raw 1'!KV69,'raw 1'!DV69),"")</f>
        <v>-</v>
      </c>
      <c r="DY69" s="9" t="str">
        <f>if('raw 1'!DW69&lt;&gt;"x",if('raw 1'!DW69="OK",'raw 1'!KW69,'raw 1'!DW69),"")</f>
        <v>-</v>
      </c>
      <c r="DZ69" s="9" t="str">
        <f>if('raw 1'!DX69&lt;&gt;"x",if('raw 1'!DX69="OK",'raw 1'!KX69,'raw 1'!DX69),"")</f>
        <v>-</v>
      </c>
      <c r="EA69" s="9" t="str">
        <f>if('raw 1'!DY69&lt;&gt;"x",if('raw 1'!DY69="OK",'raw 1'!KY69,'raw 1'!DY69),"")</f>
        <v>-</v>
      </c>
      <c r="EB69" s="9" t="str">
        <f>if('raw 1'!DZ69&lt;&gt;"x",if('raw 1'!DZ69="OK",'raw 1'!KZ69,'raw 1'!DZ69),"")</f>
        <v/>
      </c>
      <c r="EC69" s="9">
        <f>if('raw 1'!EA69&lt;&gt;"x",if('raw 1'!EA69="OK",'raw 1'!LA69,'raw 1'!EA69),"")</f>
        <v>1</v>
      </c>
      <c r="ED69" s="9">
        <f>if('raw 1'!EB69&lt;&gt;"x",if('raw 1'!EB69="OK",'raw 1'!LB69,'raw 1'!EB69),"")</f>
        <v>1</v>
      </c>
      <c r="EE69" s="9">
        <f>if('raw 1'!EC69&lt;&gt;"x",if('raw 1'!EC69="OK",'raw 1'!LC69,'raw 1'!EC69),"")</f>
        <v>1</v>
      </c>
      <c r="EF69" s="9">
        <f>if('raw 1'!ED69&lt;&gt;"x",if('raw 1'!ED69="OK",'raw 1'!LD69,'raw 1'!ED69),"")</f>
        <v>1</v>
      </c>
      <c r="EG69" s="9">
        <f>if('raw 1'!EE69&lt;&gt;"x",if('raw 1'!EE69="OK",'raw 1'!LE69,'raw 1'!EE69),"")</f>
        <v>1</v>
      </c>
      <c r="EH69" s="9">
        <f>if('raw 1'!EF69&lt;&gt;"x",if('raw 1'!EF69="OK",'raw 1'!LF69,'raw 1'!EF69),"")</f>
        <v>1</v>
      </c>
      <c r="EI69" s="9">
        <f>if('raw 1'!EG69&lt;&gt;"x",if('raw 1'!EG69="OK",'raw 1'!LG69,'raw 1'!EG69),"")</f>
        <v>1</v>
      </c>
      <c r="EJ69" s="9">
        <f>if('raw 1'!EH69&lt;&gt;"x",if('raw 1'!EH69="OK",'raw 1'!LH69,'raw 1'!EH69),"")</f>
        <v>1</v>
      </c>
      <c r="EK69" s="9">
        <f>if('raw 1'!EI69&lt;&gt;"x",if('raw 1'!EI69="OK",'raw 1'!LI69,'raw 1'!EI69),"")</f>
        <v>1</v>
      </c>
      <c r="EL69" s="9">
        <f>if('raw 1'!EJ69&lt;&gt;"x",if('raw 1'!EJ69="OK",'raw 1'!LJ69,'raw 1'!EJ69),"")</f>
        <v>1</v>
      </c>
      <c r="EM69" s="9">
        <f>if('raw 1'!EK69&lt;&gt;"x",if('raw 1'!EK69="OK",'raw 1'!LK69,'raw 1'!EK69),"")</f>
        <v>1</v>
      </c>
      <c r="EN69" s="9">
        <f>if('raw 1'!EL69&lt;&gt;"x",if('raw 1'!EL69="OK",'raw 1'!LL69,'raw 1'!EL69),"")</f>
        <v>1</v>
      </c>
      <c r="EO69" s="9">
        <f>if('raw 1'!EM69&lt;&gt;"x",if('raw 1'!EM69="OK",'raw 1'!LM69,'raw 1'!EM69),"")</f>
        <v>1</v>
      </c>
      <c r="EP69" s="9">
        <f>if('raw 1'!EN69&lt;&gt;"x",if('raw 1'!EN69="OK",'raw 1'!LN69,'raw 1'!EN69),"")</f>
        <v>1</v>
      </c>
      <c r="EQ69" s="9">
        <f>if('raw 1'!EO69&lt;&gt;"x",if('raw 1'!EO69="OK",'raw 1'!LO69,'raw 1'!EO69),"")</f>
        <v>1</v>
      </c>
      <c r="ER69" s="9">
        <f>if('raw 1'!EP69&lt;&gt;"x",if('raw 1'!EP69="OK",'raw 1'!LP69,'raw 1'!EP69),"")</f>
        <v>1</v>
      </c>
      <c r="ES69" s="9" t="str">
        <f>if('raw 1'!EQ69&lt;&gt;"x",if('raw 1'!EQ69="OK",'raw 1'!LQ69,'raw 1'!EQ69),"")</f>
        <v/>
      </c>
      <c r="ET69" s="9" t="str">
        <f>if('raw 1'!ER69&lt;&gt;"x",if('raw 1'!ER69="OK",'raw 1'!LR69,'raw 1'!ER69),"")</f>
        <v>-</v>
      </c>
      <c r="EU69" s="9" t="str">
        <f>if('raw 1'!ES69&lt;&gt;"x",if('raw 1'!ES69="OK",'raw 1'!LS69,'raw 1'!ES69),"")</f>
        <v>-</v>
      </c>
      <c r="EV69" s="9" t="str">
        <f>if('raw 1'!ET69&lt;&gt;"x",if('raw 1'!ET69="OK",'raw 1'!LT69,'raw 1'!ET69),"")</f>
        <v>-</v>
      </c>
      <c r="EW69" s="9" t="str">
        <f>if('raw 1'!EU69&lt;&gt;"x",if('raw 1'!EU69="OK",'raw 1'!LU69,'raw 1'!EU69),"")</f>
        <v>-</v>
      </c>
      <c r="EX69" s="9" t="str">
        <f>if('raw 1'!EV69&lt;&gt;"x",if('raw 1'!EV69="OK",'raw 1'!LV69,'raw 1'!EV69),"")</f>
        <v>-</v>
      </c>
      <c r="EY69" s="9" t="str">
        <f>if('raw 1'!EW69&lt;&gt;"x",if('raw 1'!EW69="OK",'raw 1'!LW69,'raw 1'!EW69),"")</f>
        <v>-</v>
      </c>
      <c r="EZ69" s="9" t="str">
        <f>if('raw 1'!EX69&lt;&gt;"x",if('raw 1'!EX69="OK",'raw 1'!LX69,'raw 1'!EX69),"")</f>
        <v>-</v>
      </c>
      <c r="FA69" s="9" t="str">
        <f>if('raw 1'!EY69&lt;&gt;"x",if('raw 1'!EY69="OK",'raw 1'!LY69,'raw 1'!EY69),"")</f>
        <v>-</v>
      </c>
      <c r="FB69" s="9" t="str">
        <f>if('raw 1'!EZ69&lt;&gt;"x",if('raw 1'!EZ69="OK",'raw 1'!LZ69,'raw 1'!EZ69),"")</f>
        <v>-</v>
      </c>
      <c r="FC69" s="9" t="str">
        <f>if('raw 1'!FA69&lt;&gt;"x",if('raw 1'!FA69="OK",'raw 1'!MA69,'raw 1'!FA69),"")</f>
        <v>-</v>
      </c>
      <c r="FD69" s="9" t="str">
        <f>if('raw 1'!FB69&lt;&gt;"x",if('raw 1'!FB69="OK",'raw 1'!MB69,'raw 1'!FB69),"")</f>
        <v>-</v>
      </c>
      <c r="FE69" s="9" t="str">
        <f>if('raw 1'!FC69&lt;&gt;"x",if('raw 1'!FC69="OK",'raw 1'!MC69,'raw 1'!FC69),"")</f>
        <v>-</v>
      </c>
      <c r="FF69" s="9" t="str">
        <f>if('raw 1'!FD69&lt;&gt;"x",if('raw 1'!FD69="OK",'raw 1'!MD69,'raw 1'!FD69),"")</f>
        <v>-</v>
      </c>
      <c r="FG69" s="9" t="str">
        <f>if('raw 1'!FE69&lt;&gt;"x",if('raw 1'!FE69="OK",'raw 1'!ME69,'raw 1'!FE69),"")</f>
        <v>-</v>
      </c>
      <c r="FH69" s="9" t="str">
        <f>if('raw 1'!FF69&lt;&gt;"x",if('raw 1'!FF69="OK",'raw 1'!MF69,'raw 1'!FF69),"")</f>
        <v>-</v>
      </c>
      <c r="FI69" s="9" t="str">
        <f>if('raw 1'!FG69&lt;&gt;"x",if('raw 1'!FG69="OK",'raw 1'!MG69,'raw 1'!FG69),"")</f>
        <v>-</v>
      </c>
      <c r="FJ69" s="9" t="str">
        <f>if('raw 1'!FH69&lt;&gt;"x",if('raw 1'!FH69="OK",'raw 1'!MH69,'raw 1'!FH69),"")</f>
        <v>-</v>
      </c>
      <c r="FK69" s="9" t="str">
        <f>if('raw 1'!FI69&lt;&gt;"x",if('raw 1'!FI69="OK",'raw 1'!MI69,'raw 1'!FI69),"")</f>
        <v>-</v>
      </c>
      <c r="FL69" s="9" t="str">
        <f>if('raw 1'!FJ69&lt;&gt;"x",if('raw 1'!FJ69="OK",'raw 1'!MJ69,'raw 1'!FJ69),"")</f>
        <v>-</v>
      </c>
      <c r="FM69" s="9" t="str">
        <f>if('raw 1'!FK69&lt;&gt;"x",if('raw 1'!FK69="OK",'raw 1'!MK69,'raw 1'!FK69),"")</f>
        <v>-</v>
      </c>
      <c r="FN69" s="9" t="str">
        <f>if('raw 1'!FL69&lt;&gt;"x",if('raw 1'!FL69="OK",'raw 1'!ML69,'raw 1'!FL69),"")</f>
        <v>-</v>
      </c>
      <c r="FO69" s="9" t="str">
        <f>if('raw 1'!FM69&lt;&gt;"x",if('raw 1'!FM69="OK",'raw 1'!MM69,'raw 1'!FM69),"")</f>
        <v>-</v>
      </c>
      <c r="FP69" s="9" t="str">
        <f>if('raw 1'!FN69&lt;&gt;"x",if('raw 1'!FN69="OK",'raw 1'!MN69,'raw 1'!FN69),"")</f>
        <v>-</v>
      </c>
      <c r="FQ69" s="9" t="str">
        <f>if('raw 1'!FO69&lt;&gt;"x",if('raw 1'!FO69="OK",'raw 1'!MO69,'raw 1'!FO69),"")</f>
        <v>-</v>
      </c>
      <c r="FR69" s="9" t="str">
        <f>if('raw 1'!FP69&lt;&gt;"x",if('raw 1'!FP69="OK",'raw 1'!MP69,'raw 1'!FP69),"")</f>
        <v>-</v>
      </c>
      <c r="FS69" s="9" t="str">
        <f>if('raw 1'!FQ69&lt;&gt;"x",if('raw 1'!FQ69="OK",'raw 1'!MQ69,'raw 1'!FQ69),"")</f>
        <v>-</v>
      </c>
      <c r="FT69" s="9" t="str">
        <f>if('raw 1'!FR69&lt;&gt;"x",if('raw 1'!FR69="OK",'raw 1'!MR69,'raw 1'!FR69),"")</f>
        <v>-</v>
      </c>
      <c r="FU69" s="9" t="str">
        <f>if('raw 1'!FS69&lt;&gt;"x",if('raw 1'!FS69="OK",'raw 1'!MS69,'raw 1'!FS69),"")</f>
        <v>-</v>
      </c>
      <c r="FV69" s="9" t="str">
        <f>if('raw 1'!FT69&lt;&gt;"x",if('raw 1'!FT69="OK",'raw 1'!MT69,'raw 1'!FT69),"")</f>
        <v/>
      </c>
      <c r="FW69" s="9" t="str">
        <f>if('raw 1'!FU69&lt;&gt;"x",if('raw 1'!FU69="OK",'raw 1'!MU69,'raw 1'!FU69),"")</f>
        <v>-</v>
      </c>
      <c r="FX69" s="9" t="str">
        <f>if('raw 1'!FV69&lt;&gt;"x",if('raw 1'!FV69="OK",'raw 1'!MV69,'raw 1'!FV69),"")</f>
        <v>-</v>
      </c>
      <c r="FY69" s="9" t="str">
        <f>if('raw 1'!FW69&lt;&gt;"x",if('raw 1'!FW69="OK",'raw 1'!MW69,'raw 1'!FW69),"")</f>
        <v>-</v>
      </c>
      <c r="FZ69" s="9" t="str">
        <f>if('raw 1'!FX69&lt;&gt;"x",if('raw 1'!FX69="OK",'raw 1'!MX69,'raw 1'!FX69),"")</f>
        <v>-</v>
      </c>
      <c r="GA69" s="9" t="str">
        <f>if('raw 1'!FY69&lt;&gt;"x",if('raw 1'!FY69="OK",'raw 1'!MY69,'raw 1'!FY69),"")</f>
        <v>-</v>
      </c>
      <c r="GB69" s="9" t="str">
        <f>if('raw 1'!FZ69&lt;&gt;"x",if('raw 1'!FZ69="OK",'raw 1'!MZ69,'raw 1'!FZ69),"")</f>
        <v>-</v>
      </c>
      <c r="GC69" s="9" t="str">
        <f>if('raw 1'!GA69&lt;&gt;"x",if('raw 1'!GA69="OK",'raw 1'!NA69,'raw 1'!GA69),"")</f>
        <v>-</v>
      </c>
      <c r="GD69" s="9" t="str">
        <f>if('raw 1'!GB69&lt;&gt;"x",if('raw 1'!GB69="OK",'raw 1'!NB69,'raw 1'!GB69),"")</f>
        <v>-</v>
      </c>
      <c r="GE69" s="9" t="str">
        <f>if('raw 1'!GC69&lt;&gt;"x",if('raw 1'!GC69="OK",'raw 1'!NC69,'raw 1'!GC69),"")</f>
        <v>-</v>
      </c>
      <c r="GF69" s="9" t="str">
        <f>if('raw 1'!GD69&lt;&gt;"x",if('raw 1'!GD69="OK",'raw 1'!ND69,'raw 1'!GD69),"")</f>
        <v>-</v>
      </c>
      <c r="GG69" s="9" t="str">
        <f>if('raw 1'!GE69&lt;&gt;"x",if('raw 1'!GE69="OK",'raw 1'!NE69,'raw 1'!GE69),"")</f>
        <v>-</v>
      </c>
      <c r="GH69" s="9" t="str">
        <f>if('raw 1'!GF69&lt;&gt;"x",if('raw 1'!GF69="OK",'raw 1'!NF69,'raw 1'!GF69),"")</f>
        <v>-</v>
      </c>
      <c r="GI69" s="9" t="str">
        <f>if('raw 1'!GG69&lt;&gt;"x",if('raw 1'!GG69="OK",'raw 1'!NG69,'raw 1'!GG69),"")</f>
        <v>-</v>
      </c>
      <c r="GJ69" s="9" t="str">
        <f>if('raw 1'!GH69&lt;&gt;"x",if('raw 1'!GH69="OK",'raw 1'!NH69,'raw 1'!GH69),"")</f>
        <v>-</v>
      </c>
      <c r="GK69" s="9" t="str">
        <f>if('raw 1'!GI69&lt;&gt;"x",if('raw 1'!GI69="OK",'raw 1'!NI69,'raw 1'!GI69),"")</f>
        <v>-</v>
      </c>
      <c r="GL69" s="9" t="str">
        <f>if('raw 1'!GJ69&lt;&gt;"x",if('raw 1'!GJ69="OK",'raw 1'!NJ69,'raw 1'!GJ69),"")</f>
        <v>-</v>
      </c>
      <c r="GM69" s="9" t="str">
        <f>if('raw 1'!GK69&lt;&gt;"x",if('raw 1'!GK69="OK",'raw 1'!NK69,'raw 1'!GK69),"")</f>
        <v>-</v>
      </c>
      <c r="GN69" s="9" t="str">
        <f>if('raw 1'!GL69&lt;&gt;"x",if('raw 1'!GL69="OK",'raw 1'!NL69,'raw 1'!GL69),"")</f>
        <v>-</v>
      </c>
      <c r="GO69" s="9" t="str">
        <f>if('raw 1'!GM69&lt;&gt;"x",if('raw 1'!GM69="OK",'raw 1'!NM69,'raw 1'!GM69),"")</f>
        <v>-</v>
      </c>
      <c r="GP69" s="9" t="str">
        <f>if('raw 1'!GN69&lt;&gt;"x",if('raw 1'!GN69="OK",'raw 1'!NN69,'raw 1'!GN69),"")</f>
        <v>-</v>
      </c>
      <c r="GQ69" s="9" t="str">
        <f>if('raw 1'!GO69&lt;&gt;"x",if('raw 1'!GO69="OK",'raw 1'!NO69,'raw 1'!GO69),"")</f>
        <v>-</v>
      </c>
      <c r="GR69" s="9" t="str">
        <f>if('raw 1'!GP69&lt;&gt;"x",if('raw 1'!GP69="OK",'raw 1'!NP69,'raw 1'!GP69),"")</f>
        <v>-</v>
      </c>
      <c r="GS69" s="9" t="str">
        <f>if('raw 1'!GQ69&lt;&gt;"x",if('raw 1'!GQ69="OK",'raw 1'!NQ69,'raw 1'!GQ69),"")</f>
        <v>-</v>
      </c>
      <c r="GT69" s="9" t="str">
        <f>if('raw 1'!GR69&lt;&gt;"x",if('raw 1'!GR69="OK",'raw 1'!NR69,'raw 1'!GR69),"")</f>
        <v>-</v>
      </c>
      <c r="GU69" s="9" t="str">
        <f>if('raw 1'!GS69&lt;&gt;"x",if('raw 1'!GS69="OK",'raw 1'!NS69,'raw 1'!GS69),"")</f>
        <v/>
      </c>
    </row>
    <row r="70">
      <c r="A70" s="5"/>
      <c r="B70" s="5"/>
      <c r="C70" s="5" t="str">
        <f>if(B70="d","diskv. iz ciklusa",if(B70="d1","diskv. iz kruga",if($E70="ODOBREN",(if(countif(H:H,"="&amp;H70)=1,countif(H:H,"&gt;"&amp;H70)+1,concatenate(countif(H:H,"&gt;"&amp;H70)+1," - ",countif(H:H,"&gt;="&amp;H70)))),empty)))</f>
        <v>61 - 81</v>
      </c>
      <c r="D70" s="6" t="str">
        <f>'raw 1'!B70</f>
        <v>LazaeJeromela</v>
      </c>
      <c r="E70" s="6" t="str">
        <f>'raw 1'!F70</f>
        <v>ODOBREN</v>
      </c>
      <c r="F70" s="6" t="str">
        <f>if($E70="ODOBREN",'raw 1'!C70,"")</f>
        <v>Lazar</v>
      </c>
      <c r="G70" s="6" t="str">
        <f>if($E70="ODOBREN",'raw 1'!D70,"")</f>
        <v>Jeromela</v>
      </c>
      <c r="H70" s="7">
        <f>if($E70="ODOBREN",I70,empty)</f>
        <v>100</v>
      </c>
      <c r="I70" s="7">
        <f>if(B70&lt;&gt;"d",IF(M70 = "A", SUM(R70:T70), SUM(O70:Q70)),empty)</f>
        <v>100</v>
      </c>
      <c r="J70" s="6" t="str">
        <f>if($E70="ODOBREN",'raw 1'!G70,"")</f>
        <v>Novi Sad</v>
      </c>
      <c r="K70" s="6" t="str">
        <f>if($E70="ODOBREN",'raw 1'!H70,"")</f>
        <v>Gimnazija Jovan Jovanović Zmaj</v>
      </c>
      <c r="L70" s="6" t="str">
        <f>if($E70="ODOBREN",'raw 1'!I70,"")</f>
        <v>I</v>
      </c>
      <c r="M70" s="6" t="str">
        <f>if($E70="ODOBREN",'raw 1'!J70,"")</f>
        <v>B</v>
      </c>
      <c r="N70" s="6" t="str">
        <f>if($E70="ODOBREN",'raw 1'!K71,"")</f>
        <v>Ivan Drecun, Dušan Popadić</v>
      </c>
      <c r="O70" s="8">
        <f>'raw 1'!M70</f>
        <v>100</v>
      </c>
      <c r="P70" s="9" t="str">
        <f>'raw 1'!N70</f>
        <v>-</v>
      </c>
      <c r="Q70" s="9" t="str">
        <f>'raw 1'!O70</f>
        <v>-</v>
      </c>
      <c r="R70" s="9" t="str">
        <f>'raw 1'!P70</f>
        <v>-</v>
      </c>
      <c r="S70" s="9" t="str">
        <f>'raw 1'!Q70</f>
        <v>-</v>
      </c>
      <c r="T70" s="9" t="str">
        <f>'raw 1'!R70</f>
        <v>-</v>
      </c>
      <c r="U70" s="9" t="str">
        <f>if('raw 1'!S70&lt;&gt;"x",if('raw 1'!S70="OK",'raw 1'!GS70,'raw 1'!S70),"")</f>
        <v/>
      </c>
      <c r="V70" s="9" t="str">
        <f>if('raw 1'!T70&lt;&gt;"x",if('raw 1'!T70="OK",'raw 1'!GT70,'raw 1'!T70),"")</f>
        <v/>
      </c>
      <c r="W70" s="9">
        <f>if('raw 1'!U70&lt;&gt;"x",if('raw 1'!U70="OK",'raw 1'!GU70,'raw 1'!U70),"")</f>
        <v>1</v>
      </c>
      <c r="X70" s="9">
        <f>if('raw 1'!V70&lt;&gt;"x",if('raw 1'!V70="OK",'raw 1'!GV70,'raw 1'!V70),"")</f>
        <v>1</v>
      </c>
      <c r="Y70" s="9">
        <f>if('raw 1'!W70&lt;&gt;"x",if('raw 1'!W70="OK",'raw 1'!GW70,'raw 1'!W70),"")</f>
        <v>1</v>
      </c>
      <c r="Z70" s="9">
        <f>if('raw 1'!X70&lt;&gt;"x",if('raw 1'!X70="OK",'raw 1'!GX70,'raw 1'!X70),"")</f>
        <v>1</v>
      </c>
      <c r="AA70" s="9">
        <f>if('raw 1'!Y70&lt;&gt;"x",if('raw 1'!Y70="OK",'raw 1'!GY70,'raw 1'!Y70),"")</f>
        <v>1</v>
      </c>
      <c r="AB70" s="9">
        <f>if('raw 1'!Z70&lt;&gt;"x",if('raw 1'!Z70="OK",'raw 1'!GZ70,'raw 1'!Z70),"")</f>
        <v>1</v>
      </c>
      <c r="AC70" s="9">
        <f>if('raw 1'!AA70&lt;&gt;"x",if('raw 1'!AA70="OK",'raw 1'!HA70,'raw 1'!AA70),"")</f>
        <v>1</v>
      </c>
      <c r="AD70" s="9">
        <f>if('raw 1'!AB70&lt;&gt;"x",if('raw 1'!AB70="OK",'raw 1'!HB70,'raw 1'!AB70),"")</f>
        <v>1</v>
      </c>
      <c r="AE70" s="9">
        <f>if('raw 1'!AC70&lt;&gt;"x",if('raw 1'!AC70="OK",'raw 1'!HC70,'raw 1'!AC70),"")</f>
        <v>1</v>
      </c>
      <c r="AF70" s="9">
        <f>if('raw 1'!AD70&lt;&gt;"x",if('raw 1'!AD70="OK",'raw 1'!HD70,'raw 1'!AD70),"")</f>
        <v>1</v>
      </c>
      <c r="AG70" s="9">
        <f>if('raw 1'!AE70&lt;&gt;"x",if('raw 1'!AE70="OK",'raw 1'!HE70,'raw 1'!AE70),"")</f>
        <v>1</v>
      </c>
      <c r="AH70" s="9">
        <f>if('raw 1'!AF70&lt;&gt;"x",if('raw 1'!AF70="OK",'raw 1'!HF70,'raw 1'!AF70),"")</f>
        <v>1</v>
      </c>
      <c r="AI70" s="9">
        <f>if('raw 1'!AG70&lt;&gt;"x",if('raw 1'!AG70="OK",'raw 1'!HG70,'raw 1'!AG70),"")</f>
        <v>1</v>
      </c>
      <c r="AJ70" s="9">
        <f>if('raw 1'!AH70&lt;&gt;"x",if('raw 1'!AH70="OK",'raw 1'!HH70,'raw 1'!AH70),"")</f>
        <v>1</v>
      </c>
      <c r="AK70" s="9">
        <f>if('raw 1'!AI70&lt;&gt;"x",if('raw 1'!AI70="OK",'raw 1'!HI70,'raw 1'!AI70),"")</f>
        <v>1</v>
      </c>
      <c r="AL70" s="9">
        <f>if('raw 1'!AJ70&lt;&gt;"x",if('raw 1'!AJ70="OK",'raw 1'!HJ70,'raw 1'!AJ70),"")</f>
        <v>1</v>
      </c>
      <c r="AM70" s="9">
        <f>if('raw 1'!AK70&lt;&gt;"x",if('raw 1'!AK70="OK",'raw 1'!HK70,'raw 1'!AK70),"")</f>
        <v>1</v>
      </c>
      <c r="AN70" s="9">
        <f>if('raw 1'!AL70&lt;&gt;"x",if('raw 1'!AL70="OK",'raw 1'!HL70,'raw 1'!AL70),"")</f>
        <v>1</v>
      </c>
      <c r="AO70" s="9">
        <f>if('raw 1'!AM70&lt;&gt;"x",if('raw 1'!AM70="OK",'raw 1'!HM70,'raw 1'!AM70),"")</f>
        <v>1</v>
      </c>
      <c r="AP70" s="9">
        <f>if('raw 1'!AN70&lt;&gt;"x",if('raw 1'!AN70="OK",'raw 1'!HN70,'raw 1'!AN70),"")</f>
        <v>1</v>
      </c>
      <c r="AQ70" s="9">
        <f>if('raw 1'!AO70&lt;&gt;"x",if('raw 1'!AO70="OK",'raw 1'!HO70,'raw 1'!AO70),"")</f>
        <v>1</v>
      </c>
      <c r="AR70" s="9">
        <f>if('raw 1'!AP70&lt;&gt;"x",if('raw 1'!AP70="OK",'raw 1'!HP70,'raw 1'!AP70),"")</f>
        <v>1</v>
      </c>
      <c r="AS70" s="9">
        <f>if('raw 1'!AQ70&lt;&gt;"x",if('raw 1'!AQ70="OK",'raw 1'!HQ70,'raw 1'!AQ70),"")</f>
        <v>1</v>
      </c>
      <c r="AT70" s="9">
        <f>if('raw 1'!AR70&lt;&gt;"x",if('raw 1'!AR70="OK",'raw 1'!HR70,'raw 1'!AR70),"")</f>
        <v>1</v>
      </c>
      <c r="AU70" s="9">
        <f>if('raw 1'!AS70&lt;&gt;"x",if('raw 1'!AS70="OK",'raw 1'!HS70,'raw 1'!AS70),"")</f>
        <v>1</v>
      </c>
      <c r="AV70" s="9">
        <f>if('raw 1'!AT70&lt;&gt;"x",if('raw 1'!AT70="OK",'raw 1'!HT70,'raw 1'!AT70),"")</f>
        <v>1</v>
      </c>
      <c r="AW70" s="9">
        <f>if('raw 1'!AU70&lt;&gt;"x",if('raw 1'!AU70="OK",'raw 1'!HU70,'raw 1'!AU70),"")</f>
        <v>1</v>
      </c>
      <c r="AX70" s="9">
        <f>if('raw 1'!AV70&lt;&gt;"x",if('raw 1'!AV70="OK",'raw 1'!HV70,'raw 1'!AV70),"")</f>
        <v>1</v>
      </c>
      <c r="AY70" s="9">
        <f>if('raw 1'!AW70&lt;&gt;"x",if('raw 1'!AW70="OK",'raw 1'!HW70,'raw 1'!AW70),"")</f>
        <v>1</v>
      </c>
      <c r="AZ70" s="9">
        <f>if('raw 1'!AX70&lt;&gt;"x",if('raw 1'!AX70="OK",'raw 1'!HX70,'raw 1'!AX70),"")</f>
        <v>1</v>
      </c>
      <c r="BA70" s="9">
        <f>if('raw 1'!AY70&lt;&gt;"x",if('raw 1'!AY70="OK",'raw 1'!HY70,'raw 1'!AY70),"")</f>
        <v>1</v>
      </c>
      <c r="BB70" s="9">
        <f>if('raw 1'!AZ70&lt;&gt;"x",if('raw 1'!AZ70="OK",'raw 1'!HZ70,'raw 1'!AZ70),"")</f>
        <v>1</v>
      </c>
      <c r="BC70" s="9">
        <f>if('raw 1'!BA70&lt;&gt;"x",if('raw 1'!BA70="OK",'raw 1'!IA70,'raw 1'!BA70),"")</f>
        <v>1</v>
      </c>
      <c r="BD70" s="9">
        <f>if('raw 1'!BB70&lt;&gt;"x",if('raw 1'!BB70="OK",'raw 1'!IB70,'raw 1'!BB70),"")</f>
        <v>1</v>
      </c>
      <c r="BE70" s="9">
        <f>if('raw 1'!BC70&lt;&gt;"x",if('raw 1'!BC70="OK",'raw 1'!IC70,'raw 1'!BC70),"")</f>
        <v>1</v>
      </c>
      <c r="BF70" s="9">
        <f>if('raw 1'!BD70&lt;&gt;"x",if('raw 1'!BD70="OK",'raw 1'!ID70,'raw 1'!BD70),"")</f>
        <v>1</v>
      </c>
      <c r="BG70" s="9">
        <f>if('raw 1'!BE70&lt;&gt;"x",if('raw 1'!BE70="OK",'raw 1'!IE70,'raw 1'!BE70),"")</f>
        <v>1</v>
      </c>
      <c r="BH70" s="9">
        <f>if('raw 1'!BF70&lt;&gt;"x",if('raw 1'!BF70="OK",'raw 1'!IF70,'raw 1'!BF70),"")</f>
        <v>1</v>
      </c>
      <c r="BI70" s="9">
        <f>if('raw 1'!BG70&lt;&gt;"x",if('raw 1'!BG70="OK",'raw 1'!IG70,'raw 1'!BG70),"")</f>
        <v>1</v>
      </c>
      <c r="BJ70" s="9">
        <f>if('raw 1'!BH70&lt;&gt;"x",if('raw 1'!BH70="OK",'raw 1'!IH70,'raw 1'!BH70),"")</f>
        <v>1</v>
      </c>
      <c r="BK70" s="9">
        <f>if('raw 1'!BI70&lt;&gt;"x",if('raw 1'!BI70="OK",'raw 1'!II70,'raw 1'!BI70),"")</f>
        <v>1</v>
      </c>
      <c r="BL70" s="9">
        <f>if('raw 1'!BJ70&lt;&gt;"x",if('raw 1'!BJ70="OK",'raw 1'!IJ70,'raw 1'!BJ70),"")</f>
        <v>1</v>
      </c>
      <c r="BM70" s="9" t="str">
        <f>if('raw 1'!BK70&lt;&gt;"x",if('raw 1'!BK70="OK",'raw 1'!IK70,'raw 1'!BK70),"")</f>
        <v/>
      </c>
      <c r="BN70" s="9" t="str">
        <f>if('raw 1'!BL70&lt;&gt;"x",if('raw 1'!BL70="OK",'raw 1'!IL70,'raw 1'!BL70),"")</f>
        <v>-</v>
      </c>
      <c r="BO70" s="9" t="str">
        <f>if('raw 1'!BM70&lt;&gt;"x",if('raw 1'!BM70="OK",'raw 1'!IM70,'raw 1'!BM70),"")</f>
        <v>-</v>
      </c>
      <c r="BP70" s="9" t="str">
        <f>if('raw 1'!BN70&lt;&gt;"x",if('raw 1'!BN70="OK",'raw 1'!IN70,'raw 1'!BN70),"")</f>
        <v>-</v>
      </c>
      <c r="BQ70" s="9" t="str">
        <f>if('raw 1'!BO70&lt;&gt;"x",if('raw 1'!BO70="OK",'raw 1'!IO70,'raw 1'!BO70),"")</f>
        <v>-</v>
      </c>
      <c r="BR70" s="9" t="str">
        <f>if('raw 1'!BP70&lt;&gt;"x",if('raw 1'!BP70="OK",'raw 1'!IP70,'raw 1'!BP70),"")</f>
        <v>-</v>
      </c>
      <c r="BS70" s="9" t="str">
        <f>if('raw 1'!BQ70&lt;&gt;"x",if('raw 1'!BQ70="OK",'raw 1'!IQ70,'raw 1'!BQ70),"")</f>
        <v>-</v>
      </c>
      <c r="BT70" s="9" t="str">
        <f>if('raw 1'!BR70&lt;&gt;"x",if('raw 1'!BR70="OK",'raw 1'!IR70,'raw 1'!BR70),"")</f>
        <v>-</v>
      </c>
      <c r="BU70" s="9" t="str">
        <f>if('raw 1'!BS70&lt;&gt;"x",if('raw 1'!BS70="OK",'raw 1'!IS70,'raw 1'!BS70),"")</f>
        <v>-</v>
      </c>
      <c r="BV70" s="9" t="str">
        <f>if('raw 1'!BT70&lt;&gt;"x",if('raw 1'!BT70="OK",'raw 1'!IT70,'raw 1'!BT70),"")</f>
        <v>-</v>
      </c>
      <c r="BW70" s="9" t="str">
        <f>if('raw 1'!BU70&lt;&gt;"x",if('raw 1'!BU70="OK",'raw 1'!IU70,'raw 1'!BU70),"")</f>
        <v>-</v>
      </c>
      <c r="BX70" s="9" t="str">
        <f>if('raw 1'!BV70&lt;&gt;"x",if('raw 1'!BV70="OK",'raw 1'!IV70,'raw 1'!BV70),"")</f>
        <v>-</v>
      </c>
      <c r="BY70" s="9" t="str">
        <f>if('raw 1'!BW70&lt;&gt;"x",if('raw 1'!BW70="OK",'raw 1'!IW70,'raw 1'!BW70),"")</f>
        <v>-</v>
      </c>
      <c r="BZ70" s="9" t="str">
        <f>if('raw 1'!BX70&lt;&gt;"x",if('raw 1'!BX70="OK",'raw 1'!IX70,'raw 1'!BX70),"")</f>
        <v>-</v>
      </c>
      <c r="CA70" s="9" t="str">
        <f>if('raw 1'!BY70&lt;&gt;"x",if('raw 1'!BY70="OK",'raw 1'!IY70,'raw 1'!BY70),"")</f>
        <v>-</v>
      </c>
      <c r="CB70" s="9" t="str">
        <f>if('raw 1'!BZ70&lt;&gt;"x",if('raw 1'!BZ70="OK",'raw 1'!IZ70,'raw 1'!BZ70),"")</f>
        <v>-</v>
      </c>
      <c r="CC70" s="9" t="str">
        <f>if('raw 1'!CA70&lt;&gt;"x",if('raw 1'!CA70="OK",'raw 1'!JA70,'raw 1'!CA70),"")</f>
        <v>-</v>
      </c>
      <c r="CD70" s="9" t="str">
        <f>if('raw 1'!CB70&lt;&gt;"x",if('raw 1'!CB70="OK",'raw 1'!JB70,'raw 1'!CB70),"")</f>
        <v>-</v>
      </c>
      <c r="CE70" s="9" t="str">
        <f>if('raw 1'!CC70&lt;&gt;"x",if('raw 1'!CC70="OK",'raw 1'!JC70,'raw 1'!CC70),"")</f>
        <v>-</v>
      </c>
      <c r="CF70" s="9" t="str">
        <f>if('raw 1'!CD70&lt;&gt;"x",if('raw 1'!CD70="OK",'raw 1'!JD70,'raw 1'!CD70),"")</f>
        <v>-</v>
      </c>
      <c r="CG70" s="9" t="str">
        <f>if('raw 1'!CE70&lt;&gt;"x",if('raw 1'!CE70="OK",'raw 1'!JE70,'raw 1'!CE70),"")</f>
        <v>-</v>
      </c>
      <c r="CH70" s="9" t="str">
        <f>if('raw 1'!CF70&lt;&gt;"x",if('raw 1'!CF70="OK",'raw 1'!JF70,'raw 1'!CF70),"")</f>
        <v>-</v>
      </c>
      <c r="CI70" s="9" t="str">
        <f>if('raw 1'!CG70&lt;&gt;"x",if('raw 1'!CG70="OK",'raw 1'!JG70,'raw 1'!CG70),"")</f>
        <v>-</v>
      </c>
      <c r="CJ70" s="9" t="str">
        <f>if('raw 1'!CH70&lt;&gt;"x",if('raw 1'!CH70="OK",'raw 1'!JH70,'raw 1'!CH70),"")</f>
        <v>-</v>
      </c>
      <c r="CK70" s="9" t="str">
        <f>if('raw 1'!CI70&lt;&gt;"x",if('raw 1'!CI70="OK",'raw 1'!JI70,'raw 1'!CI70),"")</f>
        <v>-</v>
      </c>
      <c r="CL70" s="9" t="str">
        <f>if('raw 1'!CJ70&lt;&gt;"x",if('raw 1'!CJ70="OK",'raw 1'!JJ70,'raw 1'!CJ70),"")</f>
        <v>-</v>
      </c>
      <c r="CM70" s="9" t="str">
        <f>if('raw 1'!CK70&lt;&gt;"x",if('raw 1'!CK70="OK",'raw 1'!JK70,'raw 1'!CK70),"")</f>
        <v>-</v>
      </c>
      <c r="CN70" s="9" t="str">
        <f>if('raw 1'!CL70&lt;&gt;"x",if('raw 1'!CL70="OK",'raw 1'!JL70,'raw 1'!CL70),"")</f>
        <v>-</v>
      </c>
      <c r="CO70" s="9" t="str">
        <f>if('raw 1'!CM70&lt;&gt;"x",if('raw 1'!CM70="OK",'raw 1'!JM70,'raw 1'!CM70),"")</f>
        <v>-</v>
      </c>
      <c r="CP70" s="9" t="str">
        <f>if('raw 1'!CN70&lt;&gt;"x",if('raw 1'!CN70="OK",'raw 1'!JN70,'raw 1'!CN70),"")</f>
        <v>-</v>
      </c>
      <c r="CQ70" s="9" t="str">
        <f>if('raw 1'!CO70&lt;&gt;"x",if('raw 1'!CO70="OK",'raw 1'!JO70,'raw 1'!CO70),"")</f>
        <v>-</v>
      </c>
      <c r="CR70" s="9" t="str">
        <f>if('raw 1'!CP70&lt;&gt;"x",if('raw 1'!CP70="OK",'raw 1'!JP70,'raw 1'!CP70),"")</f>
        <v>-</v>
      </c>
      <c r="CS70" s="9" t="str">
        <f>if('raw 1'!CQ70&lt;&gt;"x",if('raw 1'!CQ70="OK",'raw 1'!JQ70,'raw 1'!CQ70),"")</f>
        <v>-</v>
      </c>
      <c r="CT70" s="9" t="str">
        <f>if('raw 1'!CR70&lt;&gt;"x",if('raw 1'!CR70="OK",'raw 1'!JR70,'raw 1'!CR70),"")</f>
        <v>-</v>
      </c>
      <c r="CU70" s="9" t="str">
        <f>if('raw 1'!CS70&lt;&gt;"x",if('raw 1'!CS70="OK",'raw 1'!JS70,'raw 1'!CS70),"")</f>
        <v/>
      </c>
      <c r="CV70" s="9" t="str">
        <f>if('raw 1'!CT70&lt;&gt;"x",if('raw 1'!CT70="OK",'raw 1'!JT70,'raw 1'!CT70),"")</f>
        <v>-</v>
      </c>
      <c r="CW70" s="9" t="str">
        <f>if('raw 1'!CU70&lt;&gt;"x",if('raw 1'!CU70="OK",'raw 1'!JU70,'raw 1'!CU70),"")</f>
        <v>-</v>
      </c>
      <c r="CX70" s="9" t="str">
        <f>if('raw 1'!CV70&lt;&gt;"x",if('raw 1'!CV70="OK",'raw 1'!JV70,'raw 1'!CV70),"")</f>
        <v>-</v>
      </c>
      <c r="CY70" s="9" t="str">
        <f>if('raw 1'!CW70&lt;&gt;"x",if('raw 1'!CW70="OK",'raw 1'!JW70,'raw 1'!CW70),"")</f>
        <v>-</v>
      </c>
      <c r="CZ70" s="9" t="str">
        <f>if('raw 1'!CX70&lt;&gt;"x",if('raw 1'!CX70="OK",'raw 1'!JX70,'raw 1'!CX70),"")</f>
        <v>-</v>
      </c>
      <c r="DA70" s="9" t="str">
        <f>if('raw 1'!CY70&lt;&gt;"x",if('raw 1'!CY70="OK",'raw 1'!JY70,'raw 1'!CY70),"")</f>
        <v>-</v>
      </c>
      <c r="DB70" s="9" t="str">
        <f>if('raw 1'!CZ70&lt;&gt;"x",if('raw 1'!CZ70="OK",'raw 1'!JZ70,'raw 1'!CZ70),"")</f>
        <v>-</v>
      </c>
      <c r="DC70" s="9" t="str">
        <f>if('raw 1'!DA70&lt;&gt;"x",if('raw 1'!DA70="OK",'raw 1'!KA70,'raw 1'!DA70),"")</f>
        <v>-</v>
      </c>
      <c r="DD70" s="9" t="str">
        <f>if('raw 1'!DB70&lt;&gt;"x",if('raw 1'!DB70="OK",'raw 1'!KB70,'raw 1'!DB70),"")</f>
        <v>-</v>
      </c>
      <c r="DE70" s="9" t="str">
        <f>if('raw 1'!DC70&lt;&gt;"x",if('raw 1'!DC70="OK",'raw 1'!KC70,'raw 1'!DC70),"")</f>
        <v>-</v>
      </c>
      <c r="DF70" s="9" t="str">
        <f>if('raw 1'!DD70&lt;&gt;"x",if('raw 1'!DD70="OK",'raw 1'!KD70,'raw 1'!DD70),"")</f>
        <v>-</v>
      </c>
      <c r="DG70" s="9" t="str">
        <f>if('raw 1'!DE70&lt;&gt;"x",if('raw 1'!DE70="OK",'raw 1'!KE70,'raw 1'!DE70),"")</f>
        <v>-</v>
      </c>
      <c r="DH70" s="9" t="str">
        <f>if('raw 1'!DF70&lt;&gt;"x",if('raw 1'!DF70="OK",'raw 1'!KF70,'raw 1'!DF70),"")</f>
        <v>-</v>
      </c>
      <c r="DI70" s="9" t="str">
        <f>if('raw 1'!DG70&lt;&gt;"x",if('raw 1'!DG70="OK",'raw 1'!KG70,'raw 1'!DG70),"")</f>
        <v>-</v>
      </c>
      <c r="DJ70" s="9" t="str">
        <f>if('raw 1'!DH70&lt;&gt;"x",if('raw 1'!DH70="OK",'raw 1'!KH70,'raw 1'!DH70),"")</f>
        <v>-</v>
      </c>
      <c r="DK70" s="9" t="str">
        <f>if('raw 1'!DI70&lt;&gt;"x",if('raw 1'!DI70="OK",'raw 1'!KI70,'raw 1'!DI70),"")</f>
        <v>-</v>
      </c>
      <c r="DL70" s="9" t="str">
        <f>if('raw 1'!DJ70&lt;&gt;"x",if('raw 1'!DJ70="OK",'raw 1'!KJ70,'raw 1'!DJ70),"")</f>
        <v>-</v>
      </c>
      <c r="DM70" s="9" t="str">
        <f>if('raw 1'!DK70&lt;&gt;"x",if('raw 1'!DK70="OK",'raw 1'!KK70,'raw 1'!DK70),"")</f>
        <v>-</v>
      </c>
      <c r="DN70" s="9" t="str">
        <f>if('raw 1'!DL70&lt;&gt;"x",if('raw 1'!DL70="OK",'raw 1'!KL70,'raw 1'!DL70),"")</f>
        <v>-</v>
      </c>
      <c r="DO70" s="9" t="str">
        <f>if('raw 1'!DM70&lt;&gt;"x",if('raw 1'!DM70="OK",'raw 1'!KM70,'raw 1'!DM70),"")</f>
        <v>-</v>
      </c>
      <c r="DP70" s="9" t="str">
        <f>if('raw 1'!DN70&lt;&gt;"x",if('raw 1'!DN70="OK",'raw 1'!KN70,'raw 1'!DN70),"")</f>
        <v>-</v>
      </c>
      <c r="DQ70" s="9" t="str">
        <f>if('raw 1'!DO70&lt;&gt;"x",if('raw 1'!DO70="OK",'raw 1'!KO70,'raw 1'!DO70),"")</f>
        <v>-</v>
      </c>
      <c r="DR70" s="9" t="str">
        <f>if('raw 1'!DP70&lt;&gt;"x",if('raw 1'!DP70="OK",'raw 1'!KP70,'raw 1'!DP70),"")</f>
        <v>-</v>
      </c>
      <c r="DS70" s="9" t="str">
        <f>if('raw 1'!DQ70&lt;&gt;"x",if('raw 1'!DQ70="OK",'raw 1'!KQ70,'raw 1'!DQ70),"")</f>
        <v>-</v>
      </c>
      <c r="DT70" s="9" t="str">
        <f>if('raw 1'!DR70&lt;&gt;"x",if('raw 1'!DR70="OK",'raw 1'!KR70,'raw 1'!DR70),"")</f>
        <v>-</v>
      </c>
      <c r="DU70" s="9" t="str">
        <f>if('raw 1'!DS70&lt;&gt;"x",if('raw 1'!DS70="OK",'raw 1'!KS70,'raw 1'!DS70),"")</f>
        <v>-</v>
      </c>
      <c r="DV70" s="9" t="str">
        <f>if('raw 1'!DT70&lt;&gt;"x",if('raw 1'!DT70="OK",'raw 1'!KT70,'raw 1'!DT70),"")</f>
        <v>-</v>
      </c>
      <c r="DW70" s="9" t="str">
        <f>if('raw 1'!DU70&lt;&gt;"x",if('raw 1'!DU70="OK",'raw 1'!KU70,'raw 1'!DU70),"")</f>
        <v>-</v>
      </c>
      <c r="DX70" s="9" t="str">
        <f>if('raw 1'!DV70&lt;&gt;"x",if('raw 1'!DV70="OK",'raw 1'!KV70,'raw 1'!DV70),"")</f>
        <v>-</v>
      </c>
      <c r="DY70" s="9" t="str">
        <f>if('raw 1'!DW70&lt;&gt;"x",if('raw 1'!DW70="OK",'raw 1'!KW70,'raw 1'!DW70),"")</f>
        <v>-</v>
      </c>
      <c r="DZ70" s="9" t="str">
        <f>if('raw 1'!DX70&lt;&gt;"x",if('raw 1'!DX70="OK",'raw 1'!KX70,'raw 1'!DX70),"")</f>
        <v>-</v>
      </c>
      <c r="EA70" s="9" t="str">
        <f>if('raw 1'!DY70&lt;&gt;"x",if('raw 1'!DY70="OK",'raw 1'!KY70,'raw 1'!DY70),"")</f>
        <v>-</v>
      </c>
      <c r="EB70" s="9" t="str">
        <f>if('raw 1'!DZ70&lt;&gt;"x",if('raw 1'!DZ70="OK",'raw 1'!KZ70,'raw 1'!DZ70),"")</f>
        <v/>
      </c>
      <c r="EC70" s="9" t="str">
        <f>if('raw 1'!EA70&lt;&gt;"x",if('raw 1'!EA70="OK",'raw 1'!LA70,'raw 1'!EA70),"")</f>
        <v>-</v>
      </c>
      <c r="ED70" s="9" t="str">
        <f>if('raw 1'!EB70&lt;&gt;"x",if('raw 1'!EB70="OK",'raw 1'!LB70,'raw 1'!EB70),"")</f>
        <v>-</v>
      </c>
      <c r="EE70" s="9" t="str">
        <f>if('raw 1'!EC70&lt;&gt;"x",if('raw 1'!EC70="OK",'raw 1'!LC70,'raw 1'!EC70),"")</f>
        <v>-</v>
      </c>
      <c r="EF70" s="9" t="str">
        <f>if('raw 1'!ED70&lt;&gt;"x",if('raw 1'!ED70="OK",'raw 1'!LD70,'raw 1'!ED70),"")</f>
        <v>-</v>
      </c>
      <c r="EG70" s="9" t="str">
        <f>if('raw 1'!EE70&lt;&gt;"x",if('raw 1'!EE70="OK",'raw 1'!LE70,'raw 1'!EE70),"")</f>
        <v>-</v>
      </c>
      <c r="EH70" s="9" t="str">
        <f>if('raw 1'!EF70&lt;&gt;"x",if('raw 1'!EF70="OK",'raw 1'!LF70,'raw 1'!EF70),"")</f>
        <v>-</v>
      </c>
      <c r="EI70" s="9" t="str">
        <f>if('raw 1'!EG70&lt;&gt;"x",if('raw 1'!EG70="OK",'raw 1'!LG70,'raw 1'!EG70),"")</f>
        <v>-</v>
      </c>
      <c r="EJ70" s="9" t="str">
        <f>if('raw 1'!EH70&lt;&gt;"x",if('raw 1'!EH70="OK",'raw 1'!LH70,'raw 1'!EH70),"")</f>
        <v>-</v>
      </c>
      <c r="EK70" s="9" t="str">
        <f>if('raw 1'!EI70&lt;&gt;"x",if('raw 1'!EI70="OK",'raw 1'!LI70,'raw 1'!EI70),"")</f>
        <v>-</v>
      </c>
      <c r="EL70" s="9" t="str">
        <f>if('raw 1'!EJ70&lt;&gt;"x",if('raw 1'!EJ70="OK",'raw 1'!LJ70,'raw 1'!EJ70),"")</f>
        <v>-</v>
      </c>
      <c r="EM70" s="9" t="str">
        <f>if('raw 1'!EK70&lt;&gt;"x",if('raw 1'!EK70="OK",'raw 1'!LK70,'raw 1'!EK70),"")</f>
        <v>-</v>
      </c>
      <c r="EN70" s="9" t="str">
        <f>if('raw 1'!EL70&lt;&gt;"x",if('raw 1'!EL70="OK",'raw 1'!LL70,'raw 1'!EL70),"")</f>
        <v>-</v>
      </c>
      <c r="EO70" s="9" t="str">
        <f>if('raw 1'!EM70&lt;&gt;"x",if('raw 1'!EM70="OK",'raw 1'!LM70,'raw 1'!EM70),"")</f>
        <v>-</v>
      </c>
      <c r="EP70" s="9" t="str">
        <f>if('raw 1'!EN70&lt;&gt;"x",if('raw 1'!EN70="OK",'raw 1'!LN70,'raw 1'!EN70),"")</f>
        <v>-</v>
      </c>
      <c r="EQ70" s="9" t="str">
        <f>if('raw 1'!EO70&lt;&gt;"x",if('raw 1'!EO70="OK",'raw 1'!LO70,'raw 1'!EO70),"")</f>
        <v>-</v>
      </c>
      <c r="ER70" s="9" t="str">
        <f>if('raw 1'!EP70&lt;&gt;"x",if('raw 1'!EP70="OK",'raw 1'!LP70,'raw 1'!EP70),"")</f>
        <v>-</v>
      </c>
      <c r="ES70" s="9" t="str">
        <f>if('raw 1'!EQ70&lt;&gt;"x",if('raw 1'!EQ70="OK",'raw 1'!LQ70,'raw 1'!EQ70),"")</f>
        <v/>
      </c>
      <c r="ET70" s="9" t="str">
        <f>if('raw 1'!ER70&lt;&gt;"x",if('raw 1'!ER70="OK",'raw 1'!LR70,'raw 1'!ER70),"")</f>
        <v>-</v>
      </c>
      <c r="EU70" s="9" t="str">
        <f>if('raw 1'!ES70&lt;&gt;"x",if('raw 1'!ES70="OK",'raw 1'!LS70,'raw 1'!ES70),"")</f>
        <v>-</v>
      </c>
      <c r="EV70" s="9" t="str">
        <f>if('raw 1'!ET70&lt;&gt;"x",if('raw 1'!ET70="OK",'raw 1'!LT70,'raw 1'!ET70),"")</f>
        <v>-</v>
      </c>
      <c r="EW70" s="9" t="str">
        <f>if('raw 1'!EU70&lt;&gt;"x",if('raw 1'!EU70="OK",'raw 1'!LU70,'raw 1'!EU70),"")</f>
        <v>-</v>
      </c>
      <c r="EX70" s="9" t="str">
        <f>if('raw 1'!EV70&lt;&gt;"x",if('raw 1'!EV70="OK",'raw 1'!LV70,'raw 1'!EV70),"")</f>
        <v>-</v>
      </c>
      <c r="EY70" s="9" t="str">
        <f>if('raw 1'!EW70&lt;&gt;"x",if('raw 1'!EW70="OK",'raw 1'!LW70,'raw 1'!EW70),"")</f>
        <v>-</v>
      </c>
      <c r="EZ70" s="9" t="str">
        <f>if('raw 1'!EX70&lt;&gt;"x",if('raw 1'!EX70="OK",'raw 1'!LX70,'raw 1'!EX70),"")</f>
        <v>-</v>
      </c>
      <c r="FA70" s="9" t="str">
        <f>if('raw 1'!EY70&lt;&gt;"x",if('raw 1'!EY70="OK",'raw 1'!LY70,'raw 1'!EY70),"")</f>
        <v>-</v>
      </c>
      <c r="FB70" s="9" t="str">
        <f>if('raw 1'!EZ70&lt;&gt;"x",if('raw 1'!EZ70="OK",'raw 1'!LZ70,'raw 1'!EZ70),"")</f>
        <v>-</v>
      </c>
      <c r="FC70" s="9" t="str">
        <f>if('raw 1'!FA70&lt;&gt;"x",if('raw 1'!FA70="OK",'raw 1'!MA70,'raw 1'!FA70),"")</f>
        <v>-</v>
      </c>
      <c r="FD70" s="9" t="str">
        <f>if('raw 1'!FB70&lt;&gt;"x",if('raw 1'!FB70="OK",'raw 1'!MB70,'raw 1'!FB70),"")</f>
        <v>-</v>
      </c>
      <c r="FE70" s="9" t="str">
        <f>if('raw 1'!FC70&lt;&gt;"x",if('raw 1'!FC70="OK",'raw 1'!MC70,'raw 1'!FC70),"")</f>
        <v>-</v>
      </c>
      <c r="FF70" s="9" t="str">
        <f>if('raw 1'!FD70&lt;&gt;"x",if('raw 1'!FD70="OK",'raw 1'!MD70,'raw 1'!FD70),"")</f>
        <v>-</v>
      </c>
      <c r="FG70" s="9" t="str">
        <f>if('raw 1'!FE70&lt;&gt;"x",if('raw 1'!FE70="OK",'raw 1'!ME70,'raw 1'!FE70),"")</f>
        <v>-</v>
      </c>
      <c r="FH70" s="9" t="str">
        <f>if('raw 1'!FF70&lt;&gt;"x",if('raw 1'!FF70="OK",'raw 1'!MF70,'raw 1'!FF70),"")</f>
        <v>-</v>
      </c>
      <c r="FI70" s="9" t="str">
        <f>if('raw 1'!FG70&lt;&gt;"x",if('raw 1'!FG70="OK",'raw 1'!MG70,'raw 1'!FG70),"")</f>
        <v>-</v>
      </c>
      <c r="FJ70" s="9" t="str">
        <f>if('raw 1'!FH70&lt;&gt;"x",if('raw 1'!FH70="OK",'raw 1'!MH70,'raw 1'!FH70),"")</f>
        <v>-</v>
      </c>
      <c r="FK70" s="9" t="str">
        <f>if('raw 1'!FI70&lt;&gt;"x",if('raw 1'!FI70="OK",'raw 1'!MI70,'raw 1'!FI70),"")</f>
        <v>-</v>
      </c>
      <c r="FL70" s="9" t="str">
        <f>if('raw 1'!FJ70&lt;&gt;"x",if('raw 1'!FJ70="OK",'raw 1'!MJ70,'raw 1'!FJ70),"")</f>
        <v>-</v>
      </c>
      <c r="FM70" s="9" t="str">
        <f>if('raw 1'!FK70&lt;&gt;"x",if('raw 1'!FK70="OK",'raw 1'!MK70,'raw 1'!FK70),"")</f>
        <v>-</v>
      </c>
      <c r="FN70" s="9" t="str">
        <f>if('raw 1'!FL70&lt;&gt;"x",if('raw 1'!FL70="OK",'raw 1'!ML70,'raw 1'!FL70),"")</f>
        <v>-</v>
      </c>
      <c r="FO70" s="9" t="str">
        <f>if('raw 1'!FM70&lt;&gt;"x",if('raw 1'!FM70="OK",'raw 1'!MM70,'raw 1'!FM70),"")</f>
        <v>-</v>
      </c>
      <c r="FP70" s="9" t="str">
        <f>if('raw 1'!FN70&lt;&gt;"x",if('raw 1'!FN70="OK",'raw 1'!MN70,'raw 1'!FN70),"")</f>
        <v>-</v>
      </c>
      <c r="FQ70" s="9" t="str">
        <f>if('raw 1'!FO70&lt;&gt;"x",if('raw 1'!FO70="OK",'raw 1'!MO70,'raw 1'!FO70),"")</f>
        <v>-</v>
      </c>
      <c r="FR70" s="9" t="str">
        <f>if('raw 1'!FP70&lt;&gt;"x",if('raw 1'!FP70="OK",'raw 1'!MP70,'raw 1'!FP70),"")</f>
        <v>-</v>
      </c>
      <c r="FS70" s="9" t="str">
        <f>if('raw 1'!FQ70&lt;&gt;"x",if('raw 1'!FQ70="OK",'raw 1'!MQ70,'raw 1'!FQ70),"")</f>
        <v>-</v>
      </c>
      <c r="FT70" s="9" t="str">
        <f>if('raw 1'!FR70&lt;&gt;"x",if('raw 1'!FR70="OK",'raw 1'!MR70,'raw 1'!FR70),"")</f>
        <v>-</v>
      </c>
      <c r="FU70" s="9" t="str">
        <f>if('raw 1'!FS70&lt;&gt;"x",if('raw 1'!FS70="OK",'raw 1'!MS70,'raw 1'!FS70),"")</f>
        <v>-</v>
      </c>
      <c r="FV70" s="9" t="str">
        <f>if('raw 1'!FT70&lt;&gt;"x",if('raw 1'!FT70="OK",'raw 1'!MT70,'raw 1'!FT70),"")</f>
        <v/>
      </c>
      <c r="FW70" s="9" t="str">
        <f>if('raw 1'!FU70&lt;&gt;"x",if('raw 1'!FU70="OK",'raw 1'!MU70,'raw 1'!FU70),"")</f>
        <v>-</v>
      </c>
      <c r="FX70" s="9" t="str">
        <f>if('raw 1'!FV70&lt;&gt;"x",if('raw 1'!FV70="OK",'raw 1'!MV70,'raw 1'!FV70),"")</f>
        <v>-</v>
      </c>
      <c r="FY70" s="9" t="str">
        <f>if('raw 1'!FW70&lt;&gt;"x",if('raw 1'!FW70="OK",'raw 1'!MW70,'raw 1'!FW70),"")</f>
        <v>-</v>
      </c>
      <c r="FZ70" s="9" t="str">
        <f>if('raw 1'!FX70&lt;&gt;"x",if('raw 1'!FX70="OK",'raw 1'!MX70,'raw 1'!FX70),"")</f>
        <v>-</v>
      </c>
      <c r="GA70" s="9" t="str">
        <f>if('raw 1'!FY70&lt;&gt;"x",if('raw 1'!FY70="OK",'raw 1'!MY70,'raw 1'!FY70),"")</f>
        <v>-</v>
      </c>
      <c r="GB70" s="9" t="str">
        <f>if('raw 1'!FZ70&lt;&gt;"x",if('raw 1'!FZ70="OK",'raw 1'!MZ70,'raw 1'!FZ70),"")</f>
        <v>-</v>
      </c>
      <c r="GC70" s="9" t="str">
        <f>if('raw 1'!GA70&lt;&gt;"x",if('raw 1'!GA70="OK",'raw 1'!NA70,'raw 1'!GA70),"")</f>
        <v>-</v>
      </c>
      <c r="GD70" s="9" t="str">
        <f>if('raw 1'!GB70&lt;&gt;"x",if('raw 1'!GB70="OK",'raw 1'!NB70,'raw 1'!GB70),"")</f>
        <v>-</v>
      </c>
      <c r="GE70" s="9" t="str">
        <f>if('raw 1'!GC70&lt;&gt;"x",if('raw 1'!GC70="OK",'raw 1'!NC70,'raw 1'!GC70),"")</f>
        <v>-</v>
      </c>
      <c r="GF70" s="9" t="str">
        <f>if('raw 1'!GD70&lt;&gt;"x",if('raw 1'!GD70="OK",'raw 1'!ND70,'raw 1'!GD70),"")</f>
        <v>-</v>
      </c>
      <c r="GG70" s="9" t="str">
        <f>if('raw 1'!GE70&lt;&gt;"x",if('raw 1'!GE70="OK",'raw 1'!NE70,'raw 1'!GE70),"")</f>
        <v>-</v>
      </c>
      <c r="GH70" s="9" t="str">
        <f>if('raw 1'!GF70&lt;&gt;"x",if('raw 1'!GF70="OK",'raw 1'!NF70,'raw 1'!GF70),"")</f>
        <v>-</v>
      </c>
      <c r="GI70" s="9" t="str">
        <f>if('raw 1'!GG70&lt;&gt;"x",if('raw 1'!GG70="OK",'raw 1'!NG70,'raw 1'!GG70),"")</f>
        <v>-</v>
      </c>
      <c r="GJ70" s="9" t="str">
        <f>if('raw 1'!GH70&lt;&gt;"x",if('raw 1'!GH70="OK",'raw 1'!NH70,'raw 1'!GH70),"")</f>
        <v>-</v>
      </c>
      <c r="GK70" s="9" t="str">
        <f>if('raw 1'!GI70&lt;&gt;"x",if('raw 1'!GI70="OK",'raw 1'!NI70,'raw 1'!GI70),"")</f>
        <v>-</v>
      </c>
      <c r="GL70" s="9" t="str">
        <f>if('raw 1'!GJ70&lt;&gt;"x",if('raw 1'!GJ70="OK",'raw 1'!NJ70,'raw 1'!GJ70),"")</f>
        <v>-</v>
      </c>
      <c r="GM70" s="9" t="str">
        <f>if('raw 1'!GK70&lt;&gt;"x",if('raw 1'!GK70="OK",'raw 1'!NK70,'raw 1'!GK70),"")</f>
        <v>-</v>
      </c>
      <c r="GN70" s="9" t="str">
        <f>if('raw 1'!GL70&lt;&gt;"x",if('raw 1'!GL70="OK",'raw 1'!NL70,'raw 1'!GL70),"")</f>
        <v>-</v>
      </c>
      <c r="GO70" s="9" t="str">
        <f>if('raw 1'!GM70&lt;&gt;"x",if('raw 1'!GM70="OK",'raw 1'!NM70,'raw 1'!GM70),"")</f>
        <v>-</v>
      </c>
      <c r="GP70" s="9" t="str">
        <f>if('raw 1'!GN70&lt;&gt;"x",if('raw 1'!GN70="OK",'raw 1'!NN70,'raw 1'!GN70),"")</f>
        <v>-</v>
      </c>
      <c r="GQ70" s="9" t="str">
        <f>if('raw 1'!GO70&lt;&gt;"x",if('raw 1'!GO70="OK",'raw 1'!NO70,'raw 1'!GO70),"")</f>
        <v>-</v>
      </c>
      <c r="GR70" s="9" t="str">
        <f>if('raw 1'!GP70&lt;&gt;"x",if('raw 1'!GP70="OK",'raw 1'!NP70,'raw 1'!GP70),"")</f>
        <v>-</v>
      </c>
      <c r="GS70" s="9" t="str">
        <f>if('raw 1'!GQ70&lt;&gt;"x",if('raw 1'!GQ70="OK",'raw 1'!NQ70,'raw 1'!GQ70),"")</f>
        <v>-</v>
      </c>
      <c r="GT70" s="9" t="str">
        <f>if('raw 1'!GR70&lt;&gt;"x",if('raw 1'!GR70="OK",'raw 1'!NR70,'raw 1'!GR70),"")</f>
        <v>-</v>
      </c>
      <c r="GU70" s="9" t="str">
        <f>if('raw 1'!GS70&lt;&gt;"x",if('raw 1'!GS70="OK",'raw 1'!NS70,'raw 1'!GS70),"")</f>
        <v/>
      </c>
    </row>
    <row r="71">
      <c r="A71" s="5"/>
      <c r="B71" s="5"/>
      <c r="C71" s="5" t="str">
        <f>if(B71="d","diskv. iz ciklusa",if(B71="d1","diskv. iz kruga",if($E71="ODOBREN",(if(countif(H:H,"="&amp;H71)=1,countif(H:H,"&gt;"&amp;H71)+1,concatenate(countif(H:H,"&gt;"&amp;H71)+1," - ",countif(H:H,"&gt;="&amp;H71)))),empty)))</f>
        <v>61 - 81</v>
      </c>
      <c r="D71" s="6" t="str">
        <f>'raw 1'!B71</f>
        <v>ognjen_neskovic</v>
      </c>
      <c r="E71" s="6" t="str">
        <f>'raw 1'!F71</f>
        <v>ODOBREN</v>
      </c>
      <c r="F71" s="6" t="str">
        <f>if($E71="ODOBREN",'raw 1'!C71,"")</f>
        <v>Ognjen</v>
      </c>
      <c r="G71" s="6" t="str">
        <f>if($E71="ODOBREN",'raw 1'!D71,"")</f>
        <v>Nešković</v>
      </c>
      <c r="H71" s="7">
        <f>if($E71="ODOBREN",I71,empty)</f>
        <v>100</v>
      </c>
      <c r="I71" s="7">
        <f>if(B71&lt;&gt;"d",IF(M71 = "A", SUM(R71:T71), SUM(O71:Q71)),empty)</f>
        <v>100</v>
      </c>
      <c r="J71" s="6" t="str">
        <f>if($E71="ODOBREN",'raw 1'!G71,"")</f>
        <v>Stari grad</v>
      </c>
      <c r="K71" s="6" t="str">
        <f>if($E71="ODOBREN",'raw 1'!H71,"")</f>
        <v>Računarska gimnazija</v>
      </c>
      <c r="L71" s="6" t="str">
        <f>if($E71="ODOBREN",'raw 1'!I71,"")</f>
        <v>II</v>
      </c>
      <c r="M71" s="6" t="str">
        <f>if($E71="ODOBREN",'raw 1'!J71,"")</f>
        <v>A</v>
      </c>
      <c r="N71" s="6" t="str">
        <f>if($E71="ODOBREN",'raw 1'!K72,"")</f>
        <v>Vladan Mihajlović / Ivan Stošić</v>
      </c>
      <c r="O71" s="8" t="str">
        <f>'raw 1'!M71</f>
        <v>-</v>
      </c>
      <c r="P71" s="9" t="str">
        <f>'raw 1'!N71</f>
        <v>-</v>
      </c>
      <c r="Q71" s="9" t="str">
        <f>'raw 1'!O71</f>
        <v>-</v>
      </c>
      <c r="R71" s="9">
        <f>'raw 1'!P71</f>
        <v>100</v>
      </c>
      <c r="S71" s="9">
        <f>'raw 1'!Q71</f>
        <v>0</v>
      </c>
      <c r="T71" s="9" t="str">
        <f>'raw 1'!R71</f>
        <v>-</v>
      </c>
      <c r="U71" s="9" t="str">
        <f>if('raw 1'!S71&lt;&gt;"x",if('raw 1'!S71="OK",'raw 1'!GS71,'raw 1'!S71),"")</f>
        <v/>
      </c>
      <c r="V71" s="9" t="str">
        <f>if('raw 1'!T71&lt;&gt;"x",if('raw 1'!T71="OK",'raw 1'!GT71,'raw 1'!T71),"")</f>
        <v/>
      </c>
      <c r="W71" s="9" t="str">
        <f>if('raw 1'!U71&lt;&gt;"x",if('raw 1'!U71="OK",'raw 1'!GU71,'raw 1'!U71),"")</f>
        <v>-</v>
      </c>
      <c r="X71" s="9" t="str">
        <f>if('raw 1'!V71&lt;&gt;"x",if('raw 1'!V71="OK",'raw 1'!GV71,'raw 1'!V71),"")</f>
        <v>-</v>
      </c>
      <c r="Y71" s="9" t="str">
        <f>if('raw 1'!W71&lt;&gt;"x",if('raw 1'!W71="OK",'raw 1'!GW71,'raw 1'!W71),"")</f>
        <v>-</v>
      </c>
      <c r="Z71" s="9" t="str">
        <f>if('raw 1'!X71&lt;&gt;"x",if('raw 1'!X71="OK",'raw 1'!GX71,'raw 1'!X71),"")</f>
        <v>-</v>
      </c>
      <c r="AA71" s="9" t="str">
        <f>if('raw 1'!Y71&lt;&gt;"x",if('raw 1'!Y71="OK",'raw 1'!GY71,'raw 1'!Y71),"")</f>
        <v>-</v>
      </c>
      <c r="AB71" s="9" t="str">
        <f>if('raw 1'!Z71&lt;&gt;"x",if('raw 1'!Z71="OK",'raw 1'!GZ71,'raw 1'!Z71),"")</f>
        <v>-</v>
      </c>
      <c r="AC71" s="9" t="str">
        <f>if('raw 1'!AA71&lt;&gt;"x",if('raw 1'!AA71="OK",'raw 1'!HA71,'raw 1'!AA71),"")</f>
        <v>-</v>
      </c>
      <c r="AD71" s="9" t="str">
        <f>if('raw 1'!AB71&lt;&gt;"x",if('raw 1'!AB71="OK",'raw 1'!HB71,'raw 1'!AB71),"")</f>
        <v>-</v>
      </c>
      <c r="AE71" s="9" t="str">
        <f>if('raw 1'!AC71&lt;&gt;"x",if('raw 1'!AC71="OK",'raw 1'!HC71,'raw 1'!AC71),"")</f>
        <v>-</v>
      </c>
      <c r="AF71" s="9" t="str">
        <f>if('raw 1'!AD71&lt;&gt;"x",if('raw 1'!AD71="OK",'raw 1'!HD71,'raw 1'!AD71),"")</f>
        <v>-</v>
      </c>
      <c r="AG71" s="9" t="str">
        <f>if('raw 1'!AE71&lt;&gt;"x",if('raw 1'!AE71="OK",'raw 1'!HE71,'raw 1'!AE71),"")</f>
        <v>-</v>
      </c>
      <c r="AH71" s="9" t="str">
        <f>if('raw 1'!AF71&lt;&gt;"x",if('raw 1'!AF71="OK",'raw 1'!HF71,'raw 1'!AF71),"")</f>
        <v>-</v>
      </c>
      <c r="AI71" s="9" t="str">
        <f>if('raw 1'!AG71&lt;&gt;"x",if('raw 1'!AG71="OK",'raw 1'!HG71,'raw 1'!AG71),"")</f>
        <v>-</v>
      </c>
      <c r="AJ71" s="9" t="str">
        <f>if('raw 1'!AH71&lt;&gt;"x",if('raw 1'!AH71="OK",'raw 1'!HH71,'raw 1'!AH71),"")</f>
        <v>-</v>
      </c>
      <c r="AK71" s="9" t="str">
        <f>if('raw 1'!AI71&lt;&gt;"x",if('raw 1'!AI71="OK",'raw 1'!HI71,'raw 1'!AI71),"")</f>
        <v>-</v>
      </c>
      <c r="AL71" s="9" t="str">
        <f>if('raw 1'!AJ71&lt;&gt;"x",if('raw 1'!AJ71="OK",'raw 1'!HJ71,'raw 1'!AJ71),"")</f>
        <v>-</v>
      </c>
      <c r="AM71" s="9" t="str">
        <f>if('raw 1'!AK71&lt;&gt;"x",if('raw 1'!AK71="OK",'raw 1'!HK71,'raw 1'!AK71),"")</f>
        <v>-</v>
      </c>
      <c r="AN71" s="9" t="str">
        <f>if('raw 1'!AL71&lt;&gt;"x",if('raw 1'!AL71="OK",'raw 1'!HL71,'raw 1'!AL71),"")</f>
        <v>-</v>
      </c>
      <c r="AO71" s="9" t="str">
        <f>if('raw 1'!AM71&lt;&gt;"x",if('raw 1'!AM71="OK",'raw 1'!HM71,'raw 1'!AM71),"")</f>
        <v>-</v>
      </c>
      <c r="AP71" s="9" t="str">
        <f>if('raw 1'!AN71&lt;&gt;"x",if('raw 1'!AN71="OK",'raw 1'!HN71,'raw 1'!AN71),"")</f>
        <v>-</v>
      </c>
      <c r="AQ71" s="9" t="str">
        <f>if('raw 1'!AO71&lt;&gt;"x",if('raw 1'!AO71="OK",'raw 1'!HO71,'raw 1'!AO71),"")</f>
        <v>-</v>
      </c>
      <c r="AR71" s="9" t="str">
        <f>if('raw 1'!AP71&lt;&gt;"x",if('raw 1'!AP71="OK",'raw 1'!HP71,'raw 1'!AP71),"")</f>
        <v>-</v>
      </c>
      <c r="AS71" s="9" t="str">
        <f>if('raw 1'!AQ71&lt;&gt;"x",if('raw 1'!AQ71="OK",'raw 1'!HQ71,'raw 1'!AQ71),"")</f>
        <v>-</v>
      </c>
      <c r="AT71" s="9" t="str">
        <f>if('raw 1'!AR71&lt;&gt;"x",if('raw 1'!AR71="OK",'raw 1'!HR71,'raw 1'!AR71),"")</f>
        <v>-</v>
      </c>
      <c r="AU71" s="9" t="str">
        <f>if('raw 1'!AS71&lt;&gt;"x",if('raw 1'!AS71="OK",'raw 1'!HS71,'raw 1'!AS71),"")</f>
        <v>-</v>
      </c>
      <c r="AV71" s="9" t="str">
        <f>if('raw 1'!AT71&lt;&gt;"x",if('raw 1'!AT71="OK",'raw 1'!HT71,'raw 1'!AT71),"")</f>
        <v>-</v>
      </c>
      <c r="AW71" s="9" t="str">
        <f>if('raw 1'!AU71&lt;&gt;"x",if('raw 1'!AU71="OK",'raw 1'!HU71,'raw 1'!AU71),"")</f>
        <v>-</v>
      </c>
      <c r="AX71" s="9" t="str">
        <f>if('raw 1'!AV71&lt;&gt;"x",if('raw 1'!AV71="OK",'raw 1'!HV71,'raw 1'!AV71),"")</f>
        <v>-</v>
      </c>
      <c r="AY71" s="9" t="str">
        <f>if('raw 1'!AW71&lt;&gt;"x",if('raw 1'!AW71="OK",'raw 1'!HW71,'raw 1'!AW71),"")</f>
        <v>-</v>
      </c>
      <c r="AZ71" s="9" t="str">
        <f>if('raw 1'!AX71&lt;&gt;"x",if('raw 1'!AX71="OK",'raw 1'!HX71,'raw 1'!AX71),"")</f>
        <v>-</v>
      </c>
      <c r="BA71" s="9" t="str">
        <f>if('raw 1'!AY71&lt;&gt;"x",if('raw 1'!AY71="OK",'raw 1'!HY71,'raw 1'!AY71),"")</f>
        <v>-</v>
      </c>
      <c r="BB71" s="9" t="str">
        <f>if('raw 1'!AZ71&lt;&gt;"x",if('raw 1'!AZ71="OK",'raw 1'!HZ71,'raw 1'!AZ71),"")</f>
        <v>-</v>
      </c>
      <c r="BC71" s="9" t="str">
        <f>if('raw 1'!BA71&lt;&gt;"x",if('raw 1'!BA71="OK",'raw 1'!IA71,'raw 1'!BA71),"")</f>
        <v>-</v>
      </c>
      <c r="BD71" s="9" t="str">
        <f>if('raw 1'!BB71&lt;&gt;"x",if('raw 1'!BB71="OK",'raw 1'!IB71,'raw 1'!BB71),"")</f>
        <v>-</v>
      </c>
      <c r="BE71" s="9" t="str">
        <f>if('raw 1'!BC71&lt;&gt;"x",if('raw 1'!BC71="OK",'raw 1'!IC71,'raw 1'!BC71),"")</f>
        <v>-</v>
      </c>
      <c r="BF71" s="9" t="str">
        <f>if('raw 1'!BD71&lt;&gt;"x",if('raw 1'!BD71="OK",'raw 1'!ID71,'raw 1'!BD71),"")</f>
        <v>-</v>
      </c>
      <c r="BG71" s="9" t="str">
        <f>if('raw 1'!BE71&lt;&gt;"x",if('raw 1'!BE71="OK",'raw 1'!IE71,'raw 1'!BE71),"")</f>
        <v>-</v>
      </c>
      <c r="BH71" s="9" t="str">
        <f>if('raw 1'!BF71&lt;&gt;"x",if('raw 1'!BF71="OK",'raw 1'!IF71,'raw 1'!BF71),"")</f>
        <v>-</v>
      </c>
      <c r="BI71" s="9" t="str">
        <f>if('raw 1'!BG71&lt;&gt;"x",if('raw 1'!BG71="OK",'raw 1'!IG71,'raw 1'!BG71),"")</f>
        <v>-</v>
      </c>
      <c r="BJ71" s="9" t="str">
        <f>if('raw 1'!BH71&lt;&gt;"x",if('raw 1'!BH71="OK",'raw 1'!IH71,'raw 1'!BH71),"")</f>
        <v>-</v>
      </c>
      <c r="BK71" s="9" t="str">
        <f>if('raw 1'!BI71&lt;&gt;"x",if('raw 1'!BI71="OK",'raw 1'!II71,'raw 1'!BI71),"")</f>
        <v>-</v>
      </c>
      <c r="BL71" s="9" t="str">
        <f>if('raw 1'!BJ71&lt;&gt;"x",if('raw 1'!BJ71="OK",'raw 1'!IJ71,'raw 1'!BJ71),"")</f>
        <v>-</v>
      </c>
      <c r="BM71" s="9" t="str">
        <f>if('raw 1'!BK71&lt;&gt;"x",if('raw 1'!BK71="OK",'raw 1'!IK71,'raw 1'!BK71),"")</f>
        <v/>
      </c>
      <c r="BN71" s="9" t="str">
        <f>if('raw 1'!BL71&lt;&gt;"x",if('raw 1'!BL71="OK",'raw 1'!IL71,'raw 1'!BL71),"")</f>
        <v>-</v>
      </c>
      <c r="BO71" s="9" t="str">
        <f>if('raw 1'!BM71&lt;&gt;"x",if('raw 1'!BM71="OK",'raw 1'!IM71,'raw 1'!BM71),"")</f>
        <v>-</v>
      </c>
      <c r="BP71" s="9" t="str">
        <f>if('raw 1'!BN71&lt;&gt;"x",if('raw 1'!BN71="OK",'raw 1'!IN71,'raw 1'!BN71),"")</f>
        <v>-</v>
      </c>
      <c r="BQ71" s="9" t="str">
        <f>if('raw 1'!BO71&lt;&gt;"x",if('raw 1'!BO71="OK",'raw 1'!IO71,'raw 1'!BO71),"")</f>
        <v>-</v>
      </c>
      <c r="BR71" s="9" t="str">
        <f>if('raw 1'!BP71&lt;&gt;"x",if('raw 1'!BP71="OK",'raw 1'!IP71,'raw 1'!BP71),"")</f>
        <v>-</v>
      </c>
      <c r="BS71" s="9" t="str">
        <f>if('raw 1'!BQ71&lt;&gt;"x",if('raw 1'!BQ71="OK",'raw 1'!IQ71,'raw 1'!BQ71),"")</f>
        <v>-</v>
      </c>
      <c r="BT71" s="9" t="str">
        <f>if('raw 1'!BR71&lt;&gt;"x",if('raw 1'!BR71="OK",'raw 1'!IR71,'raw 1'!BR71),"")</f>
        <v>-</v>
      </c>
      <c r="BU71" s="9" t="str">
        <f>if('raw 1'!BS71&lt;&gt;"x",if('raw 1'!BS71="OK",'raw 1'!IS71,'raw 1'!BS71),"")</f>
        <v>-</v>
      </c>
      <c r="BV71" s="9" t="str">
        <f>if('raw 1'!BT71&lt;&gt;"x",if('raw 1'!BT71="OK",'raw 1'!IT71,'raw 1'!BT71),"")</f>
        <v>-</v>
      </c>
      <c r="BW71" s="9" t="str">
        <f>if('raw 1'!BU71&lt;&gt;"x",if('raw 1'!BU71="OK",'raw 1'!IU71,'raw 1'!BU71),"")</f>
        <v>-</v>
      </c>
      <c r="BX71" s="9" t="str">
        <f>if('raw 1'!BV71&lt;&gt;"x",if('raw 1'!BV71="OK",'raw 1'!IV71,'raw 1'!BV71),"")</f>
        <v>-</v>
      </c>
      <c r="BY71" s="9" t="str">
        <f>if('raw 1'!BW71&lt;&gt;"x",if('raw 1'!BW71="OK",'raw 1'!IW71,'raw 1'!BW71),"")</f>
        <v>-</v>
      </c>
      <c r="BZ71" s="9" t="str">
        <f>if('raw 1'!BX71&lt;&gt;"x",if('raw 1'!BX71="OK",'raw 1'!IX71,'raw 1'!BX71),"")</f>
        <v>-</v>
      </c>
      <c r="CA71" s="9" t="str">
        <f>if('raw 1'!BY71&lt;&gt;"x",if('raw 1'!BY71="OK",'raw 1'!IY71,'raw 1'!BY71),"")</f>
        <v>-</v>
      </c>
      <c r="CB71" s="9" t="str">
        <f>if('raw 1'!BZ71&lt;&gt;"x",if('raw 1'!BZ71="OK",'raw 1'!IZ71,'raw 1'!BZ71),"")</f>
        <v>-</v>
      </c>
      <c r="CC71" s="9" t="str">
        <f>if('raw 1'!CA71&lt;&gt;"x",if('raw 1'!CA71="OK",'raw 1'!JA71,'raw 1'!CA71),"")</f>
        <v>-</v>
      </c>
      <c r="CD71" s="9" t="str">
        <f>if('raw 1'!CB71&lt;&gt;"x",if('raw 1'!CB71="OK",'raw 1'!JB71,'raw 1'!CB71),"")</f>
        <v>-</v>
      </c>
      <c r="CE71" s="9" t="str">
        <f>if('raw 1'!CC71&lt;&gt;"x",if('raw 1'!CC71="OK",'raw 1'!JC71,'raw 1'!CC71),"")</f>
        <v>-</v>
      </c>
      <c r="CF71" s="9" t="str">
        <f>if('raw 1'!CD71&lt;&gt;"x",if('raw 1'!CD71="OK",'raw 1'!JD71,'raw 1'!CD71),"")</f>
        <v>-</v>
      </c>
      <c r="CG71" s="9" t="str">
        <f>if('raw 1'!CE71&lt;&gt;"x",if('raw 1'!CE71="OK",'raw 1'!JE71,'raw 1'!CE71),"")</f>
        <v>-</v>
      </c>
      <c r="CH71" s="9" t="str">
        <f>if('raw 1'!CF71&lt;&gt;"x",if('raw 1'!CF71="OK",'raw 1'!JF71,'raw 1'!CF71),"")</f>
        <v>-</v>
      </c>
      <c r="CI71" s="9" t="str">
        <f>if('raw 1'!CG71&lt;&gt;"x",if('raw 1'!CG71="OK",'raw 1'!JG71,'raw 1'!CG71),"")</f>
        <v>-</v>
      </c>
      <c r="CJ71" s="9" t="str">
        <f>if('raw 1'!CH71&lt;&gt;"x",if('raw 1'!CH71="OK",'raw 1'!JH71,'raw 1'!CH71),"")</f>
        <v>-</v>
      </c>
      <c r="CK71" s="9" t="str">
        <f>if('raw 1'!CI71&lt;&gt;"x",if('raw 1'!CI71="OK",'raw 1'!JI71,'raw 1'!CI71),"")</f>
        <v>-</v>
      </c>
      <c r="CL71" s="9" t="str">
        <f>if('raw 1'!CJ71&lt;&gt;"x",if('raw 1'!CJ71="OK",'raw 1'!JJ71,'raw 1'!CJ71),"")</f>
        <v>-</v>
      </c>
      <c r="CM71" s="9" t="str">
        <f>if('raw 1'!CK71&lt;&gt;"x",if('raw 1'!CK71="OK",'raw 1'!JK71,'raw 1'!CK71),"")</f>
        <v>-</v>
      </c>
      <c r="CN71" s="9" t="str">
        <f>if('raw 1'!CL71&lt;&gt;"x",if('raw 1'!CL71="OK",'raw 1'!JL71,'raw 1'!CL71),"")</f>
        <v>-</v>
      </c>
      <c r="CO71" s="9" t="str">
        <f>if('raw 1'!CM71&lt;&gt;"x",if('raw 1'!CM71="OK",'raw 1'!JM71,'raw 1'!CM71),"")</f>
        <v>-</v>
      </c>
      <c r="CP71" s="9" t="str">
        <f>if('raw 1'!CN71&lt;&gt;"x",if('raw 1'!CN71="OK",'raw 1'!JN71,'raw 1'!CN71),"")</f>
        <v>-</v>
      </c>
      <c r="CQ71" s="9" t="str">
        <f>if('raw 1'!CO71&lt;&gt;"x",if('raw 1'!CO71="OK",'raw 1'!JO71,'raw 1'!CO71),"")</f>
        <v>-</v>
      </c>
      <c r="CR71" s="9" t="str">
        <f>if('raw 1'!CP71&lt;&gt;"x",if('raw 1'!CP71="OK",'raw 1'!JP71,'raw 1'!CP71),"")</f>
        <v>-</v>
      </c>
      <c r="CS71" s="9" t="str">
        <f>if('raw 1'!CQ71&lt;&gt;"x",if('raw 1'!CQ71="OK",'raw 1'!JQ71,'raw 1'!CQ71),"")</f>
        <v>-</v>
      </c>
      <c r="CT71" s="9" t="str">
        <f>if('raw 1'!CR71&lt;&gt;"x",if('raw 1'!CR71="OK",'raw 1'!JR71,'raw 1'!CR71),"")</f>
        <v>-</v>
      </c>
      <c r="CU71" s="9" t="str">
        <f>if('raw 1'!CS71&lt;&gt;"x",if('raw 1'!CS71="OK",'raw 1'!JS71,'raw 1'!CS71),"")</f>
        <v/>
      </c>
      <c r="CV71" s="9" t="str">
        <f>if('raw 1'!CT71&lt;&gt;"x",if('raw 1'!CT71="OK",'raw 1'!JT71,'raw 1'!CT71),"")</f>
        <v>-</v>
      </c>
      <c r="CW71" s="9" t="str">
        <f>if('raw 1'!CU71&lt;&gt;"x",if('raw 1'!CU71="OK",'raw 1'!JU71,'raw 1'!CU71),"")</f>
        <v>-</v>
      </c>
      <c r="CX71" s="9" t="str">
        <f>if('raw 1'!CV71&lt;&gt;"x",if('raw 1'!CV71="OK",'raw 1'!JV71,'raw 1'!CV71),"")</f>
        <v>-</v>
      </c>
      <c r="CY71" s="9" t="str">
        <f>if('raw 1'!CW71&lt;&gt;"x",if('raw 1'!CW71="OK",'raw 1'!JW71,'raw 1'!CW71),"")</f>
        <v>-</v>
      </c>
      <c r="CZ71" s="9" t="str">
        <f>if('raw 1'!CX71&lt;&gt;"x",if('raw 1'!CX71="OK",'raw 1'!JX71,'raw 1'!CX71),"")</f>
        <v>-</v>
      </c>
      <c r="DA71" s="9" t="str">
        <f>if('raw 1'!CY71&lt;&gt;"x",if('raw 1'!CY71="OK",'raw 1'!JY71,'raw 1'!CY71),"")</f>
        <v>-</v>
      </c>
      <c r="DB71" s="9" t="str">
        <f>if('raw 1'!CZ71&lt;&gt;"x",if('raw 1'!CZ71="OK",'raw 1'!JZ71,'raw 1'!CZ71),"")</f>
        <v>-</v>
      </c>
      <c r="DC71" s="9" t="str">
        <f>if('raw 1'!DA71&lt;&gt;"x",if('raw 1'!DA71="OK",'raw 1'!KA71,'raw 1'!DA71),"")</f>
        <v>-</v>
      </c>
      <c r="DD71" s="9" t="str">
        <f>if('raw 1'!DB71&lt;&gt;"x",if('raw 1'!DB71="OK",'raw 1'!KB71,'raw 1'!DB71),"")</f>
        <v>-</v>
      </c>
      <c r="DE71" s="9" t="str">
        <f>if('raw 1'!DC71&lt;&gt;"x",if('raw 1'!DC71="OK",'raw 1'!KC71,'raw 1'!DC71),"")</f>
        <v>-</v>
      </c>
      <c r="DF71" s="9" t="str">
        <f>if('raw 1'!DD71&lt;&gt;"x",if('raw 1'!DD71="OK",'raw 1'!KD71,'raw 1'!DD71),"")</f>
        <v>-</v>
      </c>
      <c r="DG71" s="9" t="str">
        <f>if('raw 1'!DE71&lt;&gt;"x",if('raw 1'!DE71="OK",'raw 1'!KE71,'raw 1'!DE71),"")</f>
        <v>-</v>
      </c>
      <c r="DH71" s="9" t="str">
        <f>if('raw 1'!DF71&lt;&gt;"x",if('raw 1'!DF71="OK",'raw 1'!KF71,'raw 1'!DF71),"")</f>
        <v>-</v>
      </c>
      <c r="DI71" s="9" t="str">
        <f>if('raw 1'!DG71&lt;&gt;"x",if('raw 1'!DG71="OK",'raw 1'!KG71,'raw 1'!DG71),"")</f>
        <v>-</v>
      </c>
      <c r="DJ71" s="9" t="str">
        <f>if('raw 1'!DH71&lt;&gt;"x",if('raw 1'!DH71="OK",'raw 1'!KH71,'raw 1'!DH71),"")</f>
        <v>-</v>
      </c>
      <c r="DK71" s="9" t="str">
        <f>if('raw 1'!DI71&lt;&gt;"x",if('raw 1'!DI71="OK",'raw 1'!KI71,'raw 1'!DI71),"")</f>
        <v>-</v>
      </c>
      <c r="DL71" s="9" t="str">
        <f>if('raw 1'!DJ71&lt;&gt;"x",if('raw 1'!DJ71="OK",'raw 1'!KJ71,'raw 1'!DJ71),"")</f>
        <v>-</v>
      </c>
      <c r="DM71" s="9" t="str">
        <f>if('raw 1'!DK71&lt;&gt;"x",if('raw 1'!DK71="OK",'raw 1'!KK71,'raw 1'!DK71),"")</f>
        <v>-</v>
      </c>
      <c r="DN71" s="9" t="str">
        <f>if('raw 1'!DL71&lt;&gt;"x",if('raw 1'!DL71="OK",'raw 1'!KL71,'raw 1'!DL71),"")</f>
        <v>-</v>
      </c>
      <c r="DO71" s="9" t="str">
        <f>if('raw 1'!DM71&lt;&gt;"x",if('raw 1'!DM71="OK",'raw 1'!KM71,'raw 1'!DM71),"")</f>
        <v>-</v>
      </c>
      <c r="DP71" s="9" t="str">
        <f>if('raw 1'!DN71&lt;&gt;"x",if('raw 1'!DN71="OK",'raw 1'!KN71,'raw 1'!DN71),"")</f>
        <v>-</v>
      </c>
      <c r="DQ71" s="9" t="str">
        <f>if('raw 1'!DO71&lt;&gt;"x",if('raw 1'!DO71="OK",'raw 1'!KO71,'raw 1'!DO71),"")</f>
        <v>-</v>
      </c>
      <c r="DR71" s="9" t="str">
        <f>if('raw 1'!DP71&lt;&gt;"x",if('raw 1'!DP71="OK",'raw 1'!KP71,'raw 1'!DP71),"")</f>
        <v>-</v>
      </c>
      <c r="DS71" s="9" t="str">
        <f>if('raw 1'!DQ71&lt;&gt;"x",if('raw 1'!DQ71="OK",'raw 1'!KQ71,'raw 1'!DQ71),"")</f>
        <v>-</v>
      </c>
      <c r="DT71" s="9" t="str">
        <f>if('raw 1'!DR71&lt;&gt;"x",if('raw 1'!DR71="OK",'raw 1'!KR71,'raw 1'!DR71),"")</f>
        <v>-</v>
      </c>
      <c r="DU71" s="9" t="str">
        <f>if('raw 1'!DS71&lt;&gt;"x",if('raw 1'!DS71="OK",'raw 1'!KS71,'raw 1'!DS71),"")</f>
        <v>-</v>
      </c>
      <c r="DV71" s="9" t="str">
        <f>if('raw 1'!DT71&lt;&gt;"x",if('raw 1'!DT71="OK",'raw 1'!KT71,'raw 1'!DT71),"")</f>
        <v>-</v>
      </c>
      <c r="DW71" s="9" t="str">
        <f>if('raw 1'!DU71&lt;&gt;"x",if('raw 1'!DU71="OK",'raw 1'!KU71,'raw 1'!DU71),"")</f>
        <v>-</v>
      </c>
      <c r="DX71" s="9" t="str">
        <f>if('raw 1'!DV71&lt;&gt;"x",if('raw 1'!DV71="OK",'raw 1'!KV71,'raw 1'!DV71),"")</f>
        <v>-</v>
      </c>
      <c r="DY71" s="9" t="str">
        <f>if('raw 1'!DW71&lt;&gt;"x",if('raw 1'!DW71="OK",'raw 1'!KW71,'raw 1'!DW71),"")</f>
        <v>-</v>
      </c>
      <c r="DZ71" s="9" t="str">
        <f>if('raw 1'!DX71&lt;&gt;"x",if('raw 1'!DX71="OK",'raw 1'!KX71,'raw 1'!DX71),"")</f>
        <v>-</v>
      </c>
      <c r="EA71" s="9" t="str">
        <f>if('raw 1'!DY71&lt;&gt;"x",if('raw 1'!DY71="OK",'raw 1'!KY71,'raw 1'!DY71),"")</f>
        <v>-</v>
      </c>
      <c r="EB71" s="9" t="str">
        <f>if('raw 1'!DZ71&lt;&gt;"x",if('raw 1'!DZ71="OK",'raw 1'!KZ71,'raw 1'!DZ71),"")</f>
        <v/>
      </c>
      <c r="EC71" s="9">
        <f>if('raw 1'!EA71&lt;&gt;"x",if('raw 1'!EA71="OK",'raw 1'!LA71,'raw 1'!EA71),"")</f>
        <v>1</v>
      </c>
      <c r="ED71" s="9">
        <f>if('raw 1'!EB71&lt;&gt;"x",if('raw 1'!EB71="OK",'raw 1'!LB71,'raw 1'!EB71),"")</f>
        <v>1</v>
      </c>
      <c r="EE71" s="9">
        <f>if('raw 1'!EC71&lt;&gt;"x",if('raw 1'!EC71="OK",'raw 1'!LC71,'raw 1'!EC71),"")</f>
        <v>1</v>
      </c>
      <c r="EF71" s="9">
        <f>if('raw 1'!ED71&lt;&gt;"x",if('raw 1'!ED71="OK",'raw 1'!LD71,'raw 1'!ED71),"")</f>
        <v>1</v>
      </c>
      <c r="EG71" s="9">
        <f>if('raw 1'!EE71&lt;&gt;"x",if('raw 1'!EE71="OK",'raw 1'!LE71,'raw 1'!EE71),"")</f>
        <v>1</v>
      </c>
      <c r="EH71" s="9">
        <f>if('raw 1'!EF71&lt;&gt;"x",if('raw 1'!EF71="OK",'raw 1'!LF71,'raw 1'!EF71),"")</f>
        <v>1</v>
      </c>
      <c r="EI71" s="9">
        <f>if('raw 1'!EG71&lt;&gt;"x",if('raw 1'!EG71="OK",'raw 1'!LG71,'raw 1'!EG71),"")</f>
        <v>1</v>
      </c>
      <c r="EJ71" s="9">
        <f>if('raw 1'!EH71&lt;&gt;"x",if('raw 1'!EH71="OK",'raw 1'!LH71,'raw 1'!EH71),"")</f>
        <v>1</v>
      </c>
      <c r="EK71" s="9">
        <f>if('raw 1'!EI71&lt;&gt;"x",if('raw 1'!EI71="OK",'raw 1'!LI71,'raw 1'!EI71),"")</f>
        <v>1</v>
      </c>
      <c r="EL71" s="9">
        <f>if('raw 1'!EJ71&lt;&gt;"x",if('raw 1'!EJ71="OK",'raw 1'!LJ71,'raw 1'!EJ71),"")</f>
        <v>1</v>
      </c>
      <c r="EM71" s="9">
        <f>if('raw 1'!EK71&lt;&gt;"x",if('raw 1'!EK71="OK",'raw 1'!LK71,'raw 1'!EK71),"")</f>
        <v>1</v>
      </c>
      <c r="EN71" s="9">
        <f>if('raw 1'!EL71&lt;&gt;"x",if('raw 1'!EL71="OK",'raw 1'!LL71,'raw 1'!EL71),"")</f>
        <v>1</v>
      </c>
      <c r="EO71" s="9">
        <f>if('raw 1'!EM71&lt;&gt;"x",if('raw 1'!EM71="OK",'raw 1'!LM71,'raw 1'!EM71),"")</f>
        <v>1</v>
      </c>
      <c r="EP71" s="9">
        <f>if('raw 1'!EN71&lt;&gt;"x",if('raw 1'!EN71="OK",'raw 1'!LN71,'raw 1'!EN71),"")</f>
        <v>1</v>
      </c>
      <c r="EQ71" s="9">
        <f>if('raw 1'!EO71&lt;&gt;"x",if('raw 1'!EO71="OK",'raw 1'!LO71,'raw 1'!EO71),"")</f>
        <v>1</v>
      </c>
      <c r="ER71" s="9">
        <f>if('raw 1'!EP71&lt;&gt;"x",if('raw 1'!EP71="OK",'raw 1'!LP71,'raw 1'!EP71),"")</f>
        <v>1</v>
      </c>
      <c r="ES71" s="9" t="str">
        <f>if('raw 1'!EQ71&lt;&gt;"x",if('raw 1'!EQ71="OK",'raw 1'!LQ71,'raw 1'!EQ71),"")</f>
        <v/>
      </c>
      <c r="ET71" s="9" t="str">
        <f>if('raw 1'!ER71&lt;&gt;"x",if('raw 1'!ER71="OK",'raw 1'!LR71,'raw 1'!ER71),"")</f>
        <v>WA</v>
      </c>
      <c r="EU71" s="9">
        <f>if('raw 1'!ES71&lt;&gt;"x",if('raw 1'!ES71="OK",'raw 1'!LS71,'raw 1'!ES71),"")</f>
        <v>1</v>
      </c>
      <c r="EV71" s="9">
        <f>if('raw 1'!ET71&lt;&gt;"x",if('raw 1'!ET71="OK",'raw 1'!LT71,'raw 1'!ET71),"")</f>
        <v>1</v>
      </c>
      <c r="EW71" s="9" t="str">
        <f>if('raw 1'!EU71&lt;&gt;"x",if('raw 1'!EU71="OK",'raw 1'!LU71,'raw 1'!EU71),"")</f>
        <v>WA</v>
      </c>
      <c r="EX71" s="9" t="str">
        <f>if('raw 1'!EV71&lt;&gt;"x",if('raw 1'!EV71="OK",'raw 1'!LV71,'raw 1'!EV71),"")</f>
        <v>WA</v>
      </c>
      <c r="EY71" s="9" t="str">
        <f>if('raw 1'!EW71&lt;&gt;"x",if('raw 1'!EW71="OK",'raw 1'!LW71,'raw 1'!EW71),"")</f>
        <v>WA</v>
      </c>
      <c r="EZ71" s="9" t="str">
        <f>if('raw 1'!EX71&lt;&gt;"x",if('raw 1'!EX71="OK",'raw 1'!LX71,'raw 1'!EX71),"")</f>
        <v>WA</v>
      </c>
      <c r="FA71" s="9" t="str">
        <f>if('raw 1'!EY71&lt;&gt;"x",if('raw 1'!EY71="OK",'raw 1'!LY71,'raw 1'!EY71),"")</f>
        <v>WA</v>
      </c>
      <c r="FB71" s="9" t="str">
        <f>if('raw 1'!EZ71&lt;&gt;"x",if('raw 1'!EZ71="OK",'raw 1'!LZ71,'raw 1'!EZ71),"")</f>
        <v>WA</v>
      </c>
      <c r="FC71" s="9" t="str">
        <f>if('raw 1'!FA71&lt;&gt;"x",if('raw 1'!FA71="OK",'raw 1'!MA71,'raw 1'!FA71),"")</f>
        <v>WA</v>
      </c>
      <c r="FD71" s="9" t="str">
        <f>if('raw 1'!FB71&lt;&gt;"x",if('raw 1'!FB71="OK",'raw 1'!MB71,'raw 1'!FB71),"")</f>
        <v>WA</v>
      </c>
      <c r="FE71" s="9" t="str">
        <f>if('raw 1'!FC71&lt;&gt;"x",if('raw 1'!FC71="OK",'raw 1'!MC71,'raw 1'!FC71),"")</f>
        <v>WA</v>
      </c>
      <c r="FF71" s="9" t="str">
        <f>if('raw 1'!FD71&lt;&gt;"x",if('raw 1'!FD71="OK",'raw 1'!MD71,'raw 1'!FD71),"")</f>
        <v>WA</v>
      </c>
      <c r="FG71" s="9" t="str">
        <f>if('raw 1'!FE71&lt;&gt;"x",if('raw 1'!FE71="OK",'raw 1'!ME71,'raw 1'!FE71),"")</f>
        <v>WA</v>
      </c>
      <c r="FH71" s="9" t="str">
        <f>if('raw 1'!FF71&lt;&gt;"x",if('raw 1'!FF71="OK",'raw 1'!MF71,'raw 1'!FF71),"")</f>
        <v>WA</v>
      </c>
      <c r="FI71" s="9" t="str">
        <f>if('raw 1'!FG71&lt;&gt;"x",if('raw 1'!FG71="OK",'raw 1'!MG71,'raw 1'!FG71),"")</f>
        <v>WA</v>
      </c>
      <c r="FJ71" s="9" t="str">
        <f>if('raw 1'!FH71&lt;&gt;"x",if('raw 1'!FH71="OK",'raw 1'!MH71,'raw 1'!FH71),"")</f>
        <v>WA</v>
      </c>
      <c r="FK71" s="9" t="str">
        <f>if('raw 1'!FI71&lt;&gt;"x",if('raw 1'!FI71="OK",'raw 1'!MI71,'raw 1'!FI71),"")</f>
        <v>WA</v>
      </c>
      <c r="FL71" s="9" t="str">
        <f>if('raw 1'!FJ71&lt;&gt;"x",if('raw 1'!FJ71="OK",'raw 1'!MJ71,'raw 1'!FJ71),"")</f>
        <v>WA</v>
      </c>
      <c r="FM71" s="9" t="str">
        <f>if('raw 1'!FK71&lt;&gt;"x",if('raw 1'!FK71="OK",'raw 1'!MK71,'raw 1'!FK71),"")</f>
        <v>WA</v>
      </c>
      <c r="FN71" s="9" t="str">
        <f>if('raw 1'!FL71&lt;&gt;"x",if('raw 1'!FL71="OK",'raw 1'!ML71,'raw 1'!FL71),"")</f>
        <v>WA</v>
      </c>
      <c r="FO71" s="9" t="str">
        <f>if('raw 1'!FM71&lt;&gt;"x",if('raw 1'!FM71="OK",'raw 1'!MM71,'raw 1'!FM71),"")</f>
        <v>WA</v>
      </c>
      <c r="FP71" s="9" t="str">
        <f>if('raw 1'!FN71&lt;&gt;"x",if('raw 1'!FN71="OK",'raw 1'!MN71,'raw 1'!FN71),"")</f>
        <v>WA</v>
      </c>
      <c r="FQ71" s="9" t="str">
        <f>if('raw 1'!FO71&lt;&gt;"x",if('raw 1'!FO71="OK",'raw 1'!MO71,'raw 1'!FO71),"")</f>
        <v>WA</v>
      </c>
      <c r="FR71" s="9" t="str">
        <f>if('raw 1'!FP71&lt;&gt;"x",if('raw 1'!FP71="OK",'raw 1'!MP71,'raw 1'!FP71),"")</f>
        <v>WA</v>
      </c>
      <c r="FS71" s="9" t="str">
        <f>if('raw 1'!FQ71&lt;&gt;"x",if('raw 1'!FQ71="OK",'raw 1'!MQ71,'raw 1'!FQ71),"")</f>
        <v>WA</v>
      </c>
      <c r="FT71" s="9" t="str">
        <f>if('raw 1'!FR71&lt;&gt;"x",if('raw 1'!FR71="OK",'raw 1'!MR71,'raw 1'!FR71),"")</f>
        <v>WA</v>
      </c>
      <c r="FU71" s="9" t="str">
        <f>if('raw 1'!FS71&lt;&gt;"x",if('raw 1'!FS71="OK",'raw 1'!MS71,'raw 1'!FS71),"")</f>
        <v>WA</v>
      </c>
      <c r="FV71" s="9" t="str">
        <f>if('raw 1'!FT71&lt;&gt;"x",if('raw 1'!FT71="OK",'raw 1'!MT71,'raw 1'!FT71),"")</f>
        <v/>
      </c>
      <c r="FW71" s="9" t="str">
        <f>if('raw 1'!FU71&lt;&gt;"x",if('raw 1'!FU71="OK",'raw 1'!MU71,'raw 1'!FU71),"")</f>
        <v>-</v>
      </c>
      <c r="FX71" s="9" t="str">
        <f>if('raw 1'!FV71&lt;&gt;"x",if('raw 1'!FV71="OK",'raw 1'!MV71,'raw 1'!FV71),"")</f>
        <v>-</v>
      </c>
      <c r="FY71" s="9" t="str">
        <f>if('raw 1'!FW71&lt;&gt;"x",if('raw 1'!FW71="OK",'raw 1'!MW71,'raw 1'!FW71),"")</f>
        <v>-</v>
      </c>
      <c r="FZ71" s="9" t="str">
        <f>if('raw 1'!FX71&lt;&gt;"x",if('raw 1'!FX71="OK",'raw 1'!MX71,'raw 1'!FX71),"")</f>
        <v>-</v>
      </c>
      <c r="GA71" s="9" t="str">
        <f>if('raw 1'!FY71&lt;&gt;"x",if('raw 1'!FY71="OK",'raw 1'!MY71,'raw 1'!FY71),"")</f>
        <v>-</v>
      </c>
      <c r="GB71" s="9" t="str">
        <f>if('raw 1'!FZ71&lt;&gt;"x",if('raw 1'!FZ71="OK",'raw 1'!MZ71,'raw 1'!FZ71),"")</f>
        <v>-</v>
      </c>
      <c r="GC71" s="9" t="str">
        <f>if('raw 1'!GA71&lt;&gt;"x",if('raw 1'!GA71="OK",'raw 1'!NA71,'raw 1'!GA71),"")</f>
        <v>-</v>
      </c>
      <c r="GD71" s="9" t="str">
        <f>if('raw 1'!GB71&lt;&gt;"x",if('raw 1'!GB71="OK",'raw 1'!NB71,'raw 1'!GB71),"")</f>
        <v>-</v>
      </c>
      <c r="GE71" s="9" t="str">
        <f>if('raw 1'!GC71&lt;&gt;"x",if('raw 1'!GC71="OK",'raw 1'!NC71,'raw 1'!GC71),"")</f>
        <v>-</v>
      </c>
      <c r="GF71" s="9" t="str">
        <f>if('raw 1'!GD71&lt;&gt;"x",if('raw 1'!GD71="OK",'raw 1'!ND71,'raw 1'!GD71),"")</f>
        <v>-</v>
      </c>
      <c r="GG71" s="9" t="str">
        <f>if('raw 1'!GE71&lt;&gt;"x",if('raw 1'!GE71="OK",'raw 1'!NE71,'raw 1'!GE71),"")</f>
        <v>-</v>
      </c>
      <c r="GH71" s="9" t="str">
        <f>if('raw 1'!GF71&lt;&gt;"x",if('raw 1'!GF71="OK",'raw 1'!NF71,'raw 1'!GF71),"")</f>
        <v>-</v>
      </c>
      <c r="GI71" s="9" t="str">
        <f>if('raw 1'!GG71&lt;&gt;"x",if('raw 1'!GG71="OK",'raw 1'!NG71,'raw 1'!GG71),"")</f>
        <v>-</v>
      </c>
      <c r="GJ71" s="9" t="str">
        <f>if('raw 1'!GH71&lt;&gt;"x",if('raw 1'!GH71="OK",'raw 1'!NH71,'raw 1'!GH71),"")</f>
        <v>-</v>
      </c>
      <c r="GK71" s="9" t="str">
        <f>if('raw 1'!GI71&lt;&gt;"x",if('raw 1'!GI71="OK",'raw 1'!NI71,'raw 1'!GI71),"")</f>
        <v>-</v>
      </c>
      <c r="GL71" s="9" t="str">
        <f>if('raw 1'!GJ71&lt;&gt;"x",if('raw 1'!GJ71="OK",'raw 1'!NJ71,'raw 1'!GJ71),"")</f>
        <v>-</v>
      </c>
      <c r="GM71" s="9" t="str">
        <f>if('raw 1'!GK71&lt;&gt;"x",if('raw 1'!GK71="OK",'raw 1'!NK71,'raw 1'!GK71),"")</f>
        <v>-</v>
      </c>
      <c r="GN71" s="9" t="str">
        <f>if('raw 1'!GL71&lt;&gt;"x",if('raw 1'!GL71="OK",'raw 1'!NL71,'raw 1'!GL71),"")</f>
        <v>-</v>
      </c>
      <c r="GO71" s="9" t="str">
        <f>if('raw 1'!GM71&lt;&gt;"x",if('raw 1'!GM71="OK",'raw 1'!NM71,'raw 1'!GM71),"")</f>
        <v>-</v>
      </c>
      <c r="GP71" s="9" t="str">
        <f>if('raw 1'!GN71&lt;&gt;"x",if('raw 1'!GN71="OK",'raw 1'!NN71,'raw 1'!GN71),"")</f>
        <v>-</v>
      </c>
      <c r="GQ71" s="9" t="str">
        <f>if('raw 1'!GO71&lt;&gt;"x",if('raw 1'!GO71="OK",'raw 1'!NO71,'raw 1'!GO71),"")</f>
        <v>-</v>
      </c>
      <c r="GR71" s="9" t="str">
        <f>if('raw 1'!GP71&lt;&gt;"x",if('raw 1'!GP71="OK",'raw 1'!NP71,'raw 1'!GP71),"")</f>
        <v>-</v>
      </c>
      <c r="GS71" s="9" t="str">
        <f>if('raw 1'!GQ71&lt;&gt;"x",if('raw 1'!GQ71="OK",'raw 1'!NQ71,'raw 1'!GQ71),"")</f>
        <v>-</v>
      </c>
      <c r="GT71" s="9" t="str">
        <f>if('raw 1'!GR71&lt;&gt;"x",if('raw 1'!GR71="OK",'raw 1'!NR71,'raw 1'!GR71),"")</f>
        <v>-</v>
      </c>
      <c r="GU71" s="9" t="str">
        <f>if('raw 1'!GS71&lt;&gt;"x",if('raw 1'!GS71="OK",'raw 1'!NS71,'raw 1'!GS71),"")</f>
        <v/>
      </c>
    </row>
    <row r="72">
      <c r="A72" s="5"/>
      <c r="B72" s="5"/>
      <c r="C72" s="5" t="str">
        <f>if(B72="d","diskv. iz ciklusa",if(B72="d1","diskv. iz kruga",if($E72="ODOBREN",(if(countif(H:H,"="&amp;H72)=1,countif(H:H,"&gt;"&amp;H72)+1,concatenate(countif(H:H,"&gt;"&amp;H72)+1," - ",countif(H:H,"&gt;="&amp;H72)))),empty)))</f>
        <v>61 - 81</v>
      </c>
      <c r="D72" s="6" t="str">
        <f>'raw 1'!B72</f>
        <v>Aleksandar01</v>
      </c>
      <c r="E72" s="6" t="str">
        <f>'raw 1'!F72</f>
        <v>ODOBREN</v>
      </c>
      <c r="F72" s="6" t="str">
        <f>if($E72="ODOBREN",'raw 1'!C72,"")</f>
        <v>Aleksandar</v>
      </c>
      <c r="G72" s="6" t="str">
        <f>if($E72="ODOBREN",'raw 1'!D72,"")</f>
        <v>Cvetković</v>
      </c>
      <c r="H72" s="7">
        <f>if($E72="ODOBREN",I72,empty)</f>
        <v>100</v>
      </c>
      <c r="I72" s="7">
        <f>if(B72&lt;&gt;"d",IF(M72 = "A", SUM(R72:T72), SUM(O72:Q72)),empty)</f>
        <v>100</v>
      </c>
      <c r="J72" s="6" t="str">
        <f>if($E72="ODOBREN",'raw 1'!G72,"")</f>
        <v>Niš</v>
      </c>
      <c r="K72" s="6" t="str">
        <f>if($E72="ODOBREN",'raw 1'!H72,"")</f>
        <v>Gimnazija Bora Stanković</v>
      </c>
      <c r="L72" s="6" t="str">
        <f>if($E72="ODOBREN",'raw 1'!I72,"")</f>
        <v>IV</v>
      </c>
      <c r="M72" s="6" t="str">
        <f>if($E72="ODOBREN",'raw 1'!J72,"")</f>
        <v>A</v>
      </c>
      <c r="N72" s="6" t="str">
        <f>if($E72="ODOBREN",'raw 1'!K73,"")</f>
        <v/>
      </c>
      <c r="O72" s="8" t="str">
        <f>'raw 1'!M72</f>
        <v>-</v>
      </c>
      <c r="P72" s="9" t="str">
        <f>'raw 1'!N72</f>
        <v>-</v>
      </c>
      <c r="Q72" s="9" t="str">
        <f>'raw 1'!O72</f>
        <v>-</v>
      </c>
      <c r="R72" s="9">
        <f>'raw 1'!P72</f>
        <v>100</v>
      </c>
      <c r="S72" s="9" t="str">
        <f>'raw 1'!Q72</f>
        <v>-</v>
      </c>
      <c r="T72" s="9">
        <f>'raw 1'!R72</f>
        <v>0</v>
      </c>
      <c r="U72" s="9" t="str">
        <f>if('raw 1'!S72&lt;&gt;"x",if('raw 1'!S72="OK",'raw 1'!GS72,'raw 1'!S72),"")</f>
        <v/>
      </c>
      <c r="V72" s="9" t="str">
        <f>if('raw 1'!T72&lt;&gt;"x",if('raw 1'!T72="OK",'raw 1'!GT72,'raw 1'!T72),"")</f>
        <v/>
      </c>
      <c r="W72" s="9" t="str">
        <f>if('raw 1'!U72&lt;&gt;"x",if('raw 1'!U72="OK",'raw 1'!GU72,'raw 1'!U72),"")</f>
        <v>-</v>
      </c>
      <c r="X72" s="9" t="str">
        <f>if('raw 1'!V72&lt;&gt;"x",if('raw 1'!V72="OK",'raw 1'!GV72,'raw 1'!V72),"")</f>
        <v>-</v>
      </c>
      <c r="Y72" s="9" t="str">
        <f>if('raw 1'!W72&lt;&gt;"x",if('raw 1'!W72="OK",'raw 1'!GW72,'raw 1'!W72),"")</f>
        <v>-</v>
      </c>
      <c r="Z72" s="9" t="str">
        <f>if('raw 1'!X72&lt;&gt;"x",if('raw 1'!X72="OK",'raw 1'!GX72,'raw 1'!X72),"")</f>
        <v>-</v>
      </c>
      <c r="AA72" s="9" t="str">
        <f>if('raw 1'!Y72&lt;&gt;"x",if('raw 1'!Y72="OK",'raw 1'!GY72,'raw 1'!Y72),"")</f>
        <v>-</v>
      </c>
      <c r="AB72" s="9" t="str">
        <f>if('raw 1'!Z72&lt;&gt;"x",if('raw 1'!Z72="OK",'raw 1'!GZ72,'raw 1'!Z72),"")</f>
        <v>-</v>
      </c>
      <c r="AC72" s="9" t="str">
        <f>if('raw 1'!AA72&lt;&gt;"x",if('raw 1'!AA72="OK",'raw 1'!HA72,'raw 1'!AA72),"")</f>
        <v>-</v>
      </c>
      <c r="AD72" s="9" t="str">
        <f>if('raw 1'!AB72&lt;&gt;"x",if('raw 1'!AB72="OK",'raw 1'!HB72,'raw 1'!AB72),"")</f>
        <v>-</v>
      </c>
      <c r="AE72" s="9" t="str">
        <f>if('raw 1'!AC72&lt;&gt;"x",if('raw 1'!AC72="OK",'raw 1'!HC72,'raw 1'!AC72),"")</f>
        <v>-</v>
      </c>
      <c r="AF72" s="9" t="str">
        <f>if('raw 1'!AD72&lt;&gt;"x",if('raw 1'!AD72="OK",'raw 1'!HD72,'raw 1'!AD72),"")</f>
        <v>-</v>
      </c>
      <c r="AG72" s="9" t="str">
        <f>if('raw 1'!AE72&lt;&gt;"x",if('raw 1'!AE72="OK",'raw 1'!HE72,'raw 1'!AE72),"")</f>
        <v>-</v>
      </c>
      <c r="AH72" s="9" t="str">
        <f>if('raw 1'!AF72&lt;&gt;"x",if('raw 1'!AF72="OK",'raw 1'!HF72,'raw 1'!AF72),"")</f>
        <v>-</v>
      </c>
      <c r="AI72" s="9" t="str">
        <f>if('raw 1'!AG72&lt;&gt;"x",if('raw 1'!AG72="OK",'raw 1'!HG72,'raw 1'!AG72),"")</f>
        <v>-</v>
      </c>
      <c r="AJ72" s="9" t="str">
        <f>if('raw 1'!AH72&lt;&gt;"x",if('raw 1'!AH72="OK",'raw 1'!HH72,'raw 1'!AH72),"")</f>
        <v>-</v>
      </c>
      <c r="AK72" s="9" t="str">
        <f>if('raw 1'!AI72&lt;&gt;"x",if('raw 1'!AI72="OK",'raw 1'!HI72,'raw 1'!AI72),"")</f>
        <v>-</v>
      </c>
      <c r="AL72" s="9" t="str">
        <f>if('raw 1'!AJ72&lt;&gt;"x",if('raw 1'!AJ72="OK",'raw 1'!HJ72,'raw 1'!AJ72),"")</f>
        <v>-</v>
      </c>
      <c r="AM72" s="9" t="str">
        <f>if('raw 1'!AK72&lt;&gt;"x",if('raw 1'!AK72="OK",'raw 1'!HK72,'raw 1'!AK72),"")</f>
        <v>-</v>
      </c>
      <c r="AN72" s="9" t="str">
        <f>if('raw 1'!AL72&lt;&gt;"x",if('raw 1'!AL72="OK",'raw 1'!HL72,'raw 1'!AL72),"")</f>
        <v>-</v>
      </c>
      <c r="AO72" s="9" t="str">
        <f>if('raw 1'!AM72&lt;&gt;"x",if('raw 1'!AM72="OK",'raw 1'!HM72,'raw 1'!AM72),"")</f>
        <v>-</v>
      </c>
      <c r="AP72" s="9" t="str">
        <f>if('raw 1'!AN72&lt;&gt;"x",if('raw 1'!AN72="OK",'raw 1'!HN72,'raw 1'!AN72),"")</f>
        <v>-</v>
      </c>
      <c r="AQ72" s="9" t="str">
        <f>if('raw 1'!AO72&lt;&gt;"x",if('raw 1'!AO72="OK",'raw 1'!HO72,'raw 1'!AO72),"")</f>
        <v>-</v>
      </c>
      <c r="AR72" s="9" t="str">
        <f>if('raw 1'!AP72&lt;&gt;"x",if('raw 1'!AP72="OK",'raw 1'!HP72,'raw 1'!AP72),"")</f>
        <v>-</v>
      </c>
      <c r="AS72" s="9" t="str">
        <f>if('raw 1'!AQ72&lt;&gt;"x",if('raw 1'!AQ72="OK",'raw 1'!HQ72,'raw 1'!AQ72),"")</f>
        <v>-</v>
      </c>
      <c r="AT72" s="9" t="str">
        <f>if('raw 1'!AR72&lt;&gt;"x",if('raw 1'!AR72="OK",'raw 1'!HR72,'raw 1'!AR72),"")</f>
        <v>-</v>
      </c>
      <c r="AU72" s="9" t="str">
        <f>if('raw 1'!AS72&lt;&gt;"x",if('raw 1'!AS72="OK",'raw 1'!HS72,'raw 1'!AS72),"")</f>
        <v>-</v>
      </c>
      <c r="AV72" s="9" t="str">
        <f>if('raw 1'!AT72&lt;&gt;"x",if('raw 1'!AT72="OK",'raw 1'!HT72,'raw 1'!AT72),"")</f>
        <v>-</v>
      </c>
      <c r="AW72" s="9" t="str">
        <f>if('raw 1'!AU72&lt;&gt;"x",if('raw 1'!AU72="OK",'raw 1'!HU72,'raw 1'!AU72),"")</f>
        <v>-</v>
      </c>
      <c r="AX72" s="9" t="str">
        <f>if('raw 1'!AV72&lt;&gt;"x",if('raw 1'!AV72="OK",'raw 1'!HV72,'raw 1'!AV72),"")</f>
        <v>-</v>
      </c>
      <c r="AY72" s="9" t="str">
        <f>if('raw 1'!AW72&lt;&gt;"x",if('raw 1'!AW72="OK",'raw 1'!HW72,'raw 1'!AW72),"")</f>
        <v>-</v>
      </c>
      <c r="AZ72" s="9" t="str">
        <f>if('raw 1'!AX72&lt;&gt;"x",if('raw 1'!AX72="OK",'raw 1'!HX72,'raw 1'!AX72),"")</f>
        <v>-</v>
      </c>
      <c r="BA72" s="9" t="str">
        <f>if('raw 1'!AY72&lt;&gt;"x",if('raw 1'!AY72="OK",'raw 1'!HY72,'raw 1'!AY72),"")</f>
        <v>-</v>
      </c>
      <c r="BB72" s="9" t="str">
        <f>if('raw 1'!AZ72&lt;&gt;"x",if('raw 1'!AZ72="OK",'raw 1'!HZ72,'raw 1'!AZ72),"")</f>
        <v>-</v>
      </c>
      <c r="BC72" s="9" t="str">
        <f>if('raw 1'!BA72&lt;&gt;"x",if('raw 1'!BA72="OK",'raw 1'!IA72,'raw 1'!BA72),"")</f>
        <v>-</v>
      </c>
      <c r="BD72" s="9" t="str">
        <f>if('raw 1'!BB72&lt;&gt;"x",if('raw 1'!BB72="OK",'raw 1'!IB72,'raw 1'!BB72),"")</f>
        <v>-</v>
      </c>
      <c r="BE72" s="9" t="str">
        <f>if('raw 1'!BC72&lt;&gt;"x",if('raw 1'!BC72="OK",'raw 1'!IC72,'raw 1'!BC72),"")</f>
        <v>-</v>
      </c>
      <c r="BF72" s="9" t="str">
        <f>if('raw 1'!BD72&lt;&gt;"x",if('raw 1'!BD72="OK",'raw 1'!ID72,'raw 1'!BD72),"")</f>
        <v>-</v>
      </c>
      <c r="BG72" s="9" t="str">
        <f>if('raw 1'!BE72&lt;&gt;"x",if('raw 1'!BE72="OK",'raw 1'!IE72,'raw 1'!BE72),"")</f>
        <v>-</v>
      </c>
      <c r="BH72" s="9" t="str">
        <f>if('raw 1'!BF72&lt;&gt;"x",if('raw 1'!BF72="OK",'raw 1'!IF72,'raw 1'!BF72),"")</f>
        <v>-</v>
      </c>
      <c r="BI72" s="9" t="str">
        <f>if('raw 1'!BG72&lt;&gt;"x",if('raw 1'!BG72="OK",'raw 1'!IG72,'raw 1'!BG72),"")</f>
        <v>-</v>
      </c>
      <c r="BJ72" s="9" t="str">
        <f>if('raw 1'!BH72&lt;&gt;"x",if('raw 1'!BH72="OK",'raw 1'!IH72,'raw 1'!BH72),"")</f>
        <v>-</v>
      </c>
      <c r="BK72" s="9" t="str">
        <f>if('raw 1'!BI72&lt;&gt;"x",if('raw 1'!BI72="OK",'raw 1'!II72,'raw 1'!BI72),"")</f>
        <v>-</v>
      </c>
      <c r="BL72" s="9" t="str">
        <f>if('raw 1'!BJ72&lt;&gt;"x",if('raw 1'!BJ72="OK",'raw 1'!IJ72,'raw 1'!BJ72),"")</f>
        <v>-</v>
      </c>
      <c r="BM72" s="9" t="str">
        <f>if('raw 1'!BK72&lt;&gt;"x",if('raw 1'!BK72="OK",'raw 1'!IK72,'raw 1'!BK72),"")</f>
        <v/>
      </c>
      <c r="BN72" s="9" t="str">
        <f>if('raw 1'!BL72&lt;&gt;"x",if('raw 1'!BL72="OK",'raw 1'!IL72,'raw 1'!BL72),"")</f>
        <v>-</v>
      </c>
      <c r="BO72" s="9" t="str">
        <f>if('raw 1'!BM72&lt;&gt;"x",if('raw 1'!BM72="OK",'raw 1'!IM72,'raw 1'!BM72),"")</f>
        <v>-</v>
      </c>
      <c r="BP72" s="9" t="str">
        <f>if('raw 1'!BN72&lt;&gt;"x",if('raw 1'!BN72="OK",'raw 1'!IN72,'raw 1'!BN72),"")</f>
        <v>-</v>
      </c>
      <c r="BQ72" s="9" t="str">
        <f>if('raw 1'!BO72&lt;&gt;"x",if('raw 1'!BO72="OK",'raw 1'!IO72,'raw 1'!BO72),"")</f>
        <v>-</v>
      </c>
      <c r="BR72" s="9" t="str">
        <f>if('raw 1'!BP72&lt;&gt;"x",if('raw 1'!BP72="OK",'raw 1'!IP72,'raw 1'!BP72),"")</f>
        <v>-</v>
      </c>
      <c r="BS72" s="9" t="str">
        <f>if('raw 1'!BQ72&lt;&gt;"x",if('raw 1'!BQ72="OK",'raw 1'!IQ72,'raw 1'!BQ72),"")</f>
        <v>-</v>
      </c>
      <c r="BT72" s="9" t="str">
        <f>if('raw 1'!BR72&lt;&gt;"x",if('raw 1'!BR72="OK",'raw 1'!IR72,'raw 1'!BR72),"")</f>
        <v>-</v>
      </c>
      <c r="BU72" s="9" t="str">
        <f>if('raw 1'!BS72&lt;&gt;"x",if('raw 1'!BS72="OK",'raw 1'!IS72,'raw 1'!BS72),"")</f>
        <v>-</v>
      </c>
      <c r="BV72" s="9" t="str">
        <f>if('raw 1'!BT72&lt;&gt;"x",if('raw 1'!BT72="OK",'raw 1'!IT72,'raw 1'!BT72),"")</f>
        <v>-</v>
      </c>
      <c r="BW72" s="9" t="str">
        <f>if('raw 1'!BU72&lt;&gt;"x",if('raw 1'!BU72="OK",'raw 1'!IU72,'raw 1'!BU72),"")</f>
        <v>-</v>
      </c>
      <c r="BX72" s="9" t="str">
        <f>if('raw 1'!BV72&lt;&gt;"x",if('raw 1'!BV72="OK",'raw 1'!IV72,'raw 1'!BV72),"")</f>
        <v>-</v>
      </c>
      <c r="BY72" s="9" t="str">
        <f>if('raw 1'!BW72&lt;&gt;"x",if('raw 1'!BW72="OK",'raw 1'!IW72,'raw 1'!BW72),"")</f>
        <v>-</v>
      </c>
      <c r="BZ72" s="9" t="str">
        <f>if('raw 1'!BX72&lt;&gt;"x",if('raw 1'!BX72="OK",'raw 1'!IX72,'raw 1'!BX72),"")</f>
        <v>-</v>
      </c>
      <c r="CA72" s="9" t="str">
        <f>if('raw 1'!BY72&lt;&gt;"x",if('raw 1'!BY72="OK",'raw 1'!IY72,'raw 1'!BY72),"")</f>
        <v>-</v>
      </c>
      <c r="CB72" s="9" t="str">
        <f>if('raw 1'!BZ72&lt;&gt;"x",if('raw 1'!BZ72="OK",'raw 1'!IZ72,'raw 1'!BZ72),"")</f>
        <v>-</v>
      </c>
      <c r="CC72" s="9" t="str">
        <f>if('raw 1'!CA72&lt;&gt;"x",if('raw 1'!CA72="OK",'raw 1'!JA72,'raw 1'!CA72),"")</f>
        <v>-</v>
      </c>
      <c r="CD72" s="9" t="str">
        <f>if('raw 1'!CB72&lt;&gt;"x",if('raw 1'!CB72="OK",'raw 1'!JB72,'raw 1'!CB72),"")</f>
        <v>-</v>
      </c>
      <c r="CE72" s="9" t="str">
        <f>if('raw 1'!CC72&lt;&gt;"x",if('raw 1'!CC72="OK",'raw 1'!JC72,'raw 1'!CC72),"")</f>
        <v>-</v>
      </c>
      <c r="CF72" s="9" t="str">
        <f>if('raw 1'!CD72&lt;&gt;"x",if('raw 1'!CD72="OK",'raw 1'!JD72,'raw 1'!CD72),"")</f>
        <v>-</v>
      </c>
      <c r="CG72" s="9" t="str">
        <f>if('raw 1'!CE72&lt;&gt;"x",if('raw 1'!CE72="OK",'raw 1'!JE72,'raw 1'!CE72),"")</f>
        <v>-</v>
      </c>
      <c r="CH72" s="9" t="str">
        <f>if('raw 1'!CF72&lt;&gt;"x",if('raw 1'!CF72="OK",'raw 1'!JF72,'raw 1'!CF72),"")</f>
        <v>-</v>
      </c>
      <c r="CI72" s="9" t="str">
        <f>if('raw 1'!CG72&lt;&gt;"x",if('raw 1'!CG72="OK",'raw 1'!JG72,'raw 1'!CG72),"")</f>
        <v>-</v>
      </c>
      <c r="CJ72" s="9" t="str">
        <f>if('raw 1'!CH72&lt;&gt;"x",if('raw 1'!CH72="OK",'raw 1'!JH72,'raw 1'!CH72),"")</f>
        <v>-</v>
      </c>
      <c r="CK72" s="9" t="str">
        <f>if('raw 1'!CI72&lt;&gt;"x",if('raw 1'!CI72="OK",'raw 1'!JI72,'raw 1'!CI72),"")</f>
        <v>-</v>
      </c>
      <c r="CL72" s="9" t="str">
        <f>if('raw 1'!CJ72&lt;&gt;"x",if('raw 1'!CJ72="OK",'raw 1'!JJ72,'raw 1'!CJ72),"")</f>
        <v>-</v>
      </c>
      <c r="CM72" s="9" t="str">
        <f>if('raw 1'!CK72&lt;&gt;"x",if('raw 1'!CK72="OK",'raw 1'!JK72,'raw 1'!CK72),"")</f>
        <v>-</v>
      </c>
      <c r="CN72" s="9" t="str">
        <f>if('raw 1'!CL72&lt;&gt;"x",if('raw 1'!CL72="OK",'raw 1'!JL72,'raw 1'!CL72),"")</f>
        <v>-</v>
      </c>
      <c r="CO72" s="9" t="str">
        <f>if('raw 1'!CM72&lt;&gt;"x",if('raw 1'!CM72="OK",'raw 1'!JM72,'raw 1'!CM72),"")</f>
        <v>-</v>
      </c>
      <c r="CP72" s="9" t="str">
        <f>if('raw 1'!CN72&lt;&gt;"x",if('raw 1'!CN72="OK",'raw 1'!JN72,'raw 1'!CN72),"")</f>
        <v>-</v>
      </c>
      <c r="CQ72" s="9" t="str">
        <f>if('raw 1'!CO72&lt;&gt;"x",if('raw 1'!CO72="OK",'raw 1'!JO72,'raw 1'!CO72),"")</f>
        <v>-</v>
      </c>
      <c r="CR72" s="9" t="str">
        <f>if('raw 1'!CP72&lt;&gt;"x",if('raw 1'!CP72="OK",'raw 1'!JP72,'raw 1'!CP72),"")</f>
        <v>-</v>
      </c>
      <c r="CS72" s="9" t="str">
        <f>if('raw 1'!CQ72&lt;&gt;"x",if('raw 1'!CQ72="OK",'raw 1'!JQ72,'raw 1'!CQ72),"")</f>
        <v>-</v>
      </c>
      <c r="CT72" s="9" t="str">
        <f>if('raw 1'!CR72&lt;&gt;"x",if('raw 1'!CR72="OK",'raw 1'!JR72,'raw 1'!CR72),"")</f>
        <v>-</v>
      </c>
      <c r="CU72" s="9" t="str">
        <f>if('raw 1'!CS72&lt;&gt;"x",if('raw 1'!CS72="OK",'raw 1'!JS72,'raw 1'!CS72),"")</f>
        <v/>
      </c>
      <c r="CV72" s="9" t="str">
        <f>if('raw 1'!CT72&lt;&gt;"x",if('raw 1'!CT72="OK",'raw 1'!JT72,'raw 1'!CT72),"")</f>
        <v>-</v>
      </c>
      <c r="CW72" s="9" t="str">
        <f>if('raw 1'!CU72&lt;&gt;"x",if('raw 1'!CU72="OK",'raw 1'!JU72,'raw 1'!CU72),"")</f>
        <v>-</v>
      </c>
      <c r="CX72" s="9" t="str">
        <f>if('raw 1'!CV72&lt;&gt;"x",if('raw 1'!CV72="OK",'raw 1'!JV72,'raw 1'!CV72),"")</f>
        <v>-</v>
      </c>
      <c r="CY72" s="9" t="str">
        <f>if('raw 1'!CW72&lt;&gt;"x",if('raw 1'!CW72="OK",'raw 1'!JW72,'raw 1'!CW72),"")</f>
        <v>-</v>
      </c>
      <c r="CZ72" s="9" t="str">
        <f>if('raw 1'!CX72&lt;&gt;"x",if('raw 1'!CX72="OK",'raw 1'!JX72,'raw 1'!CX72),"")</f>
        <v>-</v>
      </c>
      <c r="DA72" s="9" t="str">
        <f>if('raw 1'!CY72&lt;&gt;"x",if('raw 1'!CY72="OK",'raw 1'!JY72,'raw 1'!CY72),"")</f>
        <v>-</v>
      </c>
      <c r="DB72" s="9" t="str">
        <f>if('raw 1'!CZ72&lt;&gt;"x",if('raw 1'!CZ72="OK",'raw 1'!JZ72,'raw 1'!CZ72),"")</f>
        <v>-</v>
      </c>
      <c r="DC72" s="9" t="str">
        <f>if('raw 1'!DA72&lt;&gt;"x",if('raw 1'!DA72="OK",'raw 1'!KA72,'raw 1'!DA72),"")</f>
        <v>-</v>
      </c>
      <c r="DD72" s="9" t="str">
        <f>if('raw 1'!DB72&lt;&gt;"x",if('raw 1'!DB72="OK",'raw 1'!KB72,'raw 1'!DB72),"")</f>
        <v>-</v>
      </c>
      <c r="DE72" s="9" t="str">
        <f>if('raw 1'!DC72&lt;&gt;"x",if('raw 1'!DC72="OK",'raw 1'!KC72,'raw 1'!DC72),"")</f>
        <v>-</v>
      </c>
      <c r="DF72" s="9" t="str">
        <f>if('raw 1'!DD72&lt;&gt;"x",if('raw 1'!DD72="OK",'raw 1'!KD72,'raw 1'!DD72),"")</f>
        <v>-</v>
      </c>
      <c r="DG72" s="9" t="str">
        <f>if('raw 1'!DE72&lt;&gt;"x",if('raw 1'!DE72="OK",'raw 1'!KE72,'raw 1'!DE72),"")</f>
        <v>-</v>
      </c>
      <c r="DH72" s="9" t="str">
        <f>if('raw 1'!DF72&lt;&gt;"x",if('raw 1'!DF72="OK",'raw 1'!KF72,'raw 1'!DF72),"")</f>
        <v>-</v>
      </c>
      <c r="DI72" s="9" t="str">
        <f>if('raw 1'!DG72&lt;&gt;"x",if('raw 1'!DG72="OK",'raw 1'!KG72,'raw 1'!DG72),"")</f>
        <v>-</v>
      </c>
      <c r="DJ72" s="9" t="str">
        <f>if('raw 1'!DH72&lt;&gt;"x",if('raw 1'!DH72="OK",'raw 1'!KH72,'raw 1'!DH72),"")</f>
        <v>-</v>
      </c>
      <c r="DK72" s="9" t="str">
        <f>if('raw 1'!DI72&lt;&gt;"x",if('raw 1'!DI72="OK",'raw 1'!KI72,'raw 1'!DI72),"")</f>
        <v>-</v>
      </c>
      <c r="DL72" s="9" t="str">
        <f>if('raw 1'!DJ72&lt;&gt;"x",if('raw 1'!DJ72="OK",'raw 1'!KJ72,'raw 1'!DJ72),"")</f>
        <v>-</v>
      </c>
      <c r="DM72" s="9" t="str">
        <f>if('raw 1'!DK72&lt;&gt;"x",if('raw 1'!DK72="OK",'raw 1'!KK72,'raw 1'!DK72),"")</f>
        <v>-</v>
      </c>
      <c r="DN72" s="9" t="str">
        <f>if('raw 1'!DL72&lt;&gt;"x",if('raw 1'!DL72="OK",'raw 1'!KL72,'raw 1'!DL72),"")</f>
        <v>-</v>
      </c>
      <c r="DO72" s="9" t="str">
        <f>if('raw 1'!DM72&lt;&gt;"x",if('raw 1'!DM72="OK",'raw 1'!KM72,'raw 1'!DM72),"")</f>
        <v>-</v>
      </c>
      <c r="DP72" s="9" t="str">
        <f>if('raw 1'!DN72&lt;&gt;"x",if('raw 1'!DN72="OK",'raw 1'!KN72,'raw 1'!DN72),"")</f>
        <v>-</v>
      </c>
      <c r="DQ72" s="9" t="str">
        <f>if('raw 1'!DO72&lt;&gt;"x",if('raw 1'!DO72="OK",'raw 1'!KO72,'raw 1'!DO72),"")</f>
        <v>-</v>
      </c>
      <c r="DR72" s="9" t="str">
        <f>if('raw 1'!DP72&lt;&gt;"x",if('raw 1'!DP72="OK",'raw 1'!KP72,'raw 1'!DP72),"")</f>
        <v>-</v>
      </c>
      <c r="DS72" s="9" t="str">
        <f>if('raw 1'!DQ72&lt;&gt;"x",if('raw 1'!DQ72="OK",'raw 1'!KQ72,'raw 1'!DQ72),"")</f>
        <v>-</v>
      </c>
      <c r="DT72" s="9" t="str">
        <f>if('raw 1'!DR72&lt;&gt;"x",if('raw 1'!DR72="OK",'raw 1'!KR72,'raw 1'!DR72),"")</f>
        <v>-</v>
      </c>
      <c r="DU72" s="9" t="str">
        <f>if('raw 1'!DS72&lt;&gt;"x",if('raw 1'!DS72="OK",'raw 1'!KS72,'raw 1'!DS72),"")</f>
        <v>-</v>
      </c>
      <c r="DV72" s="9" t="str">
        <f>if('raw 1'!DT72&lt;&gt;"x",if('raw 1'!DT72="OK",'raw 1'!KT72,'raw 1'!DT72),"")</f>
        <v>-</v>
      </c>
      <c r="DW72" s="9" t="str">
        <f>if('raw 1'!DU72&lt;&gt;"x",if('raw 1'!DU72="OK",'raw 1'!KU72,'raw 1'!DU72),"")</f>
        <v>-</v>
      </c>
      <c r="DX72" s="9" t="str">
        <f>if('raw 1'!DV72&lt;&gt;"x",if('raw 1'!DV72="OK",'raw 1'!KV72,'raw 1'!DV72),"")</f>
        <v>-</v>
      </c>
      <c r="DY72" s="9" t="str">
        <f>if('raw 1'!DW72&lt;&gt;"x",if('raw 1'!DW72="OK",'raw 1'!KW72,'raw 1'!DW72),"")</f>
        <v>-</v>
      </c>
      <c r="DZ72" s="9" t="str">
        <f>if('raw 1'!DX72&lt;&gt;"x",if('raw 1'!DX72="OK",'raw 1'!KX72,'raw 1'!DX72),"")</f>
        <v>-</v>
      </c>
      <c r="EA72" s="9" t="str">
        <f>if('raw 1'!DY72&lt;&gt;"x",if('raw 1'!DY72="OK",'raw 1'!KY72,'raw 1'!DY72),"")</f>
        <v>-</v>
      </c>
      <c r="EB72" s="9" t="str">
        <f>if('raw 1'!DZ72&lt;&gt;"x",if('raw 1'!DZ72="OK",'raw 1'!KZ72,'raw 1'!DZ72),"")</f>
        <v/>
      </c>
      <c r="EC72" s="9">
        <f>if('raw 1'!EA72&lt;&gt;"x",if('raw 1'!EA72="OK",'raw 1'!LA72,'raw 1'!EA72),"")</f>
        <v>1</v>
      </c>
      <c r="ED72" s="9">
        <f>if('raw 1'!EB72&lt;&gt;"x",if('raw 1'!EB72="OK",'raw 1'!LB72,'raw 1'!EB72),"")</f>
        <v>1</v>
      </c>
      <c r="EE72" s="9">
        <f>if('raw 1'!EC72&lt;&gt;"x",if('raw 1'!EC72="OK",'raw 1'!LC72,'raw 1'!EC72),"")</f>
        <v>1</v>
      </c>
      <c r="EF72" s="9">
        <f>if('raw 1'!ED72&lt;&gt;"x",if('raw 1'!ED72="OK",'raw 1'!LD72,'raw 1'!ED72),"")</f>
        <v>1</v>
      </c>
      <c r="EG72" s="9">
        <f>if('raw 1'!EE72&lt;&gt;"x",if('raw 1'!EE72="OK",'raw 1'!LE72,'raw 1'!EE72),"")</f>
        <v>1</v>
      </c>
      <c r="EH72" s="9">
        <f>if('raw 1'!EF72&lt;&gt;"x",if('raw 1'!EF72="OK",'raw 1'!LF72,'raw 1'!EF72),"")</f>
        <v>1</v>
      </c>
      <c r="EI72" s="9">
        <f>if('raw 1'!EG72&lt;&gt;"x",if('raw 1'!EG72="OK",'raw 1'!LG72,'raw 1'!EG72),"")</f>
        <v>1</v>
      </c>
      <c r="EJ72" s="9">
        <f>if('raw 1'!EH72&lt;&gt;"x",if('raw 1'!EH72="OK",'raw 1'!LH72,'raw 1'!EH72),"")</f>
        <v>1</v>
      </c>
      <c r="EK72" s="9">
        <f>if('raw 1'!EI72&lt;&gt;"x",if('raw 1'!EI72="OK",'raw 1'!LI72,'raw 1'!EI72),"")</f>
        <v>1</v>
      </c>
      <c r="EL72" s="9">
        <f>if('raw 1'!EJ72&lt;&gt;"x",if('raw 1'!EJ72="OK",'raw 1'!LJ72,'raw 1'!EJ72),"")</f>
        <v>1</v>
      </c>
      <c r="EM72" s="9">
        <f>if('raw 1'!EK72&lt;&gt;"x",if('raw 1'!EK72="OK",'raw 1'!LK72,'raw 1'!EK72),"")</f>
        <v>1</v>
      </c>
      <c r="EN72" s="9">
        <f>if('raw 1'!EL72&lt;&gt;"x",if('raw 1'!EL72="OK",'raw 1'!LL72,'raw 1'!EL72),"")</f>
        <v>1</v>
      </c>
      <c r="EO72" s="9">
        <f>if('raw 1'!EM72&lt;&gt;"x",if('raw 1'!EM72="OK",'raw 1'!LM72,'raw 1'!EM72),"")</f>
        <v>1</v>
      </c>
      <c r="EP72" s="9">
        <f>if('raw 1'!EN72&lt;&gt;"x",if('raw 1'!EN72="OK",'raw 1'!LN72,'raw 1'!EN72),"")</f>
        <v>1</v>
      </c>
      <c r="EQ72" s="9">
        <f>if('raw 1'!EO72&lt;&gt;"x",if('raw 1'!EO72="OK",'raw 1'!LO72,'raw 1'!EO72),"")</f>
        <v>1</v>
      </c>
      <c r="ER72" s="9">
        <f>if('raw 1'!EP72&lt;&gt;"x",if('raw 1'!EP72="OK",'raw 1'!LP72,'raw 1'!EP72),"")</f>
        <v>1</v>
      </c>
      <c r="ES72" s="9" t="str">
        <f>if('raw 1'!EQ72&lt;&gt;"x",if('raw 1'!EQ72="OK",'raw 1'!LQ72,'raw 1'!EQ72),"")</f>
        <v/>
      </c>
      <c r="ET72" s="9" t="str">
        <f>if('raw 1'!ER72&lt;&gt;"x",if('raw 1'!ER72="OK",'raw 1'!LR72,'raw 1'!ER72),"")</f>
        <v>-</v>
      </c>
      <c r="EU72" s="9" t="str">
        <f>if('raw 1'!ES72&lt;&gt;"x",if('raw 1'!ES72="OK",'raw 1'!LS72,'raw 1'!ES72),"")</f>
        <v>-</v>
      </c>
      <c r="EV72" s="9" t="str">
        <f>if('raw 1'!ET72&lt;&gt;"x",if('raw 1'!ET72="OK",'raw 1'!LT72,'raw 1'!ET72),"")</f>
        <v>-</v>
      </c>
      <c r="EW72" s="9" t="str">
        <f>if('raw 1'!EU72&lt;&gt;"x",if('raw 1'!EU72="OK",'raw 1'!LU72,'raw 1'!EU72),"")</f>
        <v>-</v>
      </c>
      <c r="EX72" s="9" t="str">
        <f>if('raw 1'!EV72&lt;&gt;"x",if('raw 1'!EV72="OK",'raw 1'!LV72,'raw 1'!EV72),"")</f>
        <v>-</v>
      </c>
      <c r="EY72" s="9" t="str">
        <f>if('raw 1'!EW72&lt;&gt;"x",if('raw 1'!EW72="OK",'raw 1'!LW72,'raw 1'!EW72),"")</f>
        <v>-</v>
      </c>
      <c r="EZ72" s="9" t="str">
        <f>if('raw 1'!EX72&lt;&gt;"x",if('raw 1'!EX72="OK",'raw 1'!LX72,'raw 1'!EX72),"")</f>
        <v>-</v>
      </c>
      <c r="FA72" s="9" t="str">
        <f>if('raw 1'!EY72&lt;&gt;"x",if('raw 1'!EY72="OK",'raw 1'!LY72,'raw 1'!EY72),"")</f>
        <v>-</v>
      </c>
      <c r="FB72" s="9" t="str">
        <f>if('raw 1'!EZ72&lt;&gt;"x",if('raw 1'!EZ72="OK",'raw 1'!LZ72,'raw 1'!EZ72),"")</f>
        <v>-</v>
      </c>
      <c r="FC72" s="9" t="str">
        <f>if('raw 1'!FA72&lt;&gt;"x",if('raw 1'!FA72="OK",'raw 1'!MA72,'raw 1'!FA72),"")</f>
        <v>-</v>
      </c>
      <c r="FD72" s="9" t="str">
        <f>if('raw 1'!FB72&lt;&gt;"x",if('raw 1'!FB72="OK",'raw 1'!MB72,'raw 1'!FB72),"")</f>
        <v>-</v>
      </c>
      <c r="FE72" s="9" t="str">
        <f>if('raw 1'!FC72&lt;&gt;"x",if('raw 1'!FC72="OK",'raw 1'!MC72,'raw 1'!FC72),"")</f>
        <v>-</v>
      </c>
      <c r="FF72" s="9" t="str">
        <f>if('raw 1'!FD72&lt;&gt;"x",if('raw 1'!FD72="OK",'raw 1'!MD72,'raw 1'!FD72),"")</f>
        <v>-</v>
      </c>
      <c r="FG72" s="9" t="str">
        <f>if('raw 1'!FE72&lt;&gt;"x",if('raw 1'!FE72="OK",'raw 1'!ME72,'raw 1'!FE72),"")</f>
        <v>-</v>
      </c>
      <c r="FH72" s="9" t="str">
        <f>if('raw 1'!FF72&lt;&gt;"x",if('raw 1'!FF72="OK",'raw 1'!MF72,'raw 1'!FF72),"")</f>
        <v>-</v>
      </c>
      <c r="FI72" s="9" t="str">
        <f>if('raw 1'!FG72&lt;&gt;"x",if('raw 1'!FG72="OK",'raw 1'!MG72,'raw 1'!FG72),"")</f>
        <v>-</v>
      </c>
      <c r="FJ72" s="9" t="str">
        <f>if('raw 1'!FH72&lt;&gt;"x",if('raw 1'!FH72="OK",'raw 1'!MH72,'raw 1'!FH72),"")</f>
        <v>-</v>
      </c>
      <c r="FK72" s="9" t="str">
        <f>if('raw 1'!FI72&lt;&gt;"x",if('raw 1'!FI72="OK",'raw 1'!MI72,'raw 1'!FI72),"")</f>
        <v>-</v>
      </c>
      <c r="FL72" s="9" t="str">
        <f>if('raw 1'!FJ72&lt;&gt;"x",if('raw 1'!FJ72="OK",'raw 1'!MJ72,'raw 1'!FJ72),"")</f>
        <v>-</v>
      </c>
      <c r="FM72" s="9" t="str">
        <f>if('raw 1'!FK72&lt;&gt;"x",if('raw 1'!FK72="OK",'raw 1'!MK72,'raw 1'!FK72),"")</f>
        <v>-</v>
      </c>
      <c r="FN72" s="9" t="str">
        <f>if('raw 1'!FL72&lt;&gt;"x",if('raw 1'!FL72="OK",'raw 1'!ML72,'raw 1'!FL72),"")</f>
        <v>-</v>
      </c>
      <c r="FO72" s="9" t="str">
        <f>if('raw 1'!FM72&lt;&gt;"x",if('raw 1'!FM72="OK",'raw 1'!MM72,'raw 1'!FM72),"")</f>
        <v>-</v>
      </c>
      <c r="FP72" s="9" t="str">
        <f>if('raw 1'!FN72&lt;&gt;"x",if('raw 1'!FN72="OK",'raw 1'!MN72,'raw 1'!FN72),"")</f>
        <v>-</v>
      </c>
      <c r="FQ72" s="9" t="str">
        <f>if('raw 1'!FO72&lt;&gt;"x",if('raw 1'!FO72="OK",'raw 1'!MO72,'raw 1'!FO72),"")</f>
        <v>-</v>
      </c>
      <c r="FR72" s="9" t="str">
        <f>if('raw 1'!FP72&lt;&gt;"x",if('raw 1'!FP72="OK",'raw 1'!MP72,'raw 1'!FP72),"")</f>
        <v>-</v>
      </c>
      <c r="FS72" s="9" t="str">
        <f>if('raw 1'!FQ72&lt;&gt;"x",if('raw 1'!FQ72="OK",'raw 1'!MQ72,'raw 1'!FQ72),"")</f>
        <v>-</v>
      </c>
      <c r="FT72" s="9" t="str">
        <f>if('raw 1'!FR72&lt;&gt;"x",if('raw 1'!FR72="OK",'raw 1'!MR72,'raw 1'!FR72),"")</f>
        <v>-</v>
      </c>
      <c r="FU72" s="9" t="str">
        <f>if('raw 1'!FS72&lt;&gt;"x",if('raw 1'!FS72="OK",'raw 1'!MS72,'raw 1'!FS72),"")</f>
        <v>-</v>
      </c>
      <c r="FV72" s="9" t="str">
        <f>if('raw 1'!FT72&lt;&gt;"x",if('raw 1'!FT72="OK",'raw 1'!MT72,'raw 1'!FT72),"")</f>
        <v/>
      </c>
      <c r="FW72" s="9" t="str">
        <f>if('raw 1'!FU72&lt;&gt;"x",if('raw 1'!FU72="OK",'raw 1'!MU72,'raw 1'!FU72),"")</f>
        <v>WA</v>
      </c>
      <c r="FX72" s="9" t="str">
        <f>if('raw 1'!FV72&lt;&gt;"x",if('raw 1'!FV72="OK",'raw 1'!MV72,'raw 1'!FV72),"")</f>
        <v>WA</v>
      </c>
      <c r="FY72" s="9" t="str">
        <f>if('raw 1'!FW72&lt;&gt;"x",if('raw 1'!FW72="OK",'raw 1'!MW72,'raw 1'!FW72),"")</f>
        <v>TLE</v>
      </c>
      <c r="FZ72" s="9" t="str">
        <f>if('raw 1'!FX72&lt;&gt;"x",if('raw 1'!FX72="OK",'raw 1'!MX72,'raw 1'!FX72),"")</f>
        <v>TLE</v>
      </c>
      <c r="GA72" s="9" t="str">
        <f>if('raw 1'!FY72&lt;&gt;"x",if('raw 1'!FY72="OK",'raw 1'!MY72,'raw 1'!FY72),"")</f>
        <v>TLE</v>
      </c>
      <c r="GB72" s="9" t="str">
        <f>if('raw 1'!FZ72&lt;&gt;"x",if('raw 1'!FZ72="OK",'raw 1'!MZ72,'raw 1'!FZ72),"")</f>
        <v>TLE</v>
      </c>
      <c r="GC72" s="9" t="str">
        <f>if('raw 1'!GA72&lt;&gt;"x",if('raw 1'!GA72="OK",'raw 1'!NA72,'raw 1'!GA72),"")</f>
        <v>TLE</v>
      </c>
      <c r="GD72" s="9" t="str">
        <f>if('raw 1'!GB72&lt;&gt;"x",if('raw 1'!GB72="OK",'raw 1'!NB72,'raw 1'!GB72),"")</f>
        <v>MLE</v>
      </c>
      <c r="GE72" s="9" t="str">
        <f>if('raw 1'!GC72&lt;&gt;"x",if('raw 1'!GC72="OK",'raw 1'!NC72,'raw 1'!GC72),"")</f>
        <v>TLE</v>
      </c>
      <c r="GF72" s="9" t="str">
        <f>if('raw 1'!GD72&lt;&gt;"x",if('raw 1'!GD72="OK",'raw 1'!ND72,'raw 1'!GD72),"")</f>
        <v>TLE</v>
      </c>
      <c r="GG72" s="9" t="str">
        <f>if('raw 1'!GE72&lt;&gt;"x",if('raw 1'!GE72="OK",'raw 1'!NE72,'raw 1'!GE72),"")</f>
        <v>WA</v>
      </c>
      <c r="GH72" s="9" t="str">
        <f>if('raw 1'!GF72&lt;&gt;"x",if('raw 1'!GF72="OK",'raw 1'!NF72,'raw 1'!GF72),"")</f>
        <v>TLE</v>
      </c>
      <c r="GI72" s="9" t="str">
        <f>if('raw 1'!GG72&lt;&gt;"x",if('raw 1'!GG72="OK",'raw 1'!NG72,'raw 1'!GG72),"")</f>
        <v>TLE</v>
      </c>
      <c r="GJ72" s="9" t="str">
        <f>if('raw 1'!GH72&lt;&gt;"x",if('raw 1'!GH72="OK",'raw 1'!NH72,'raw 1'!GH72),"")</f>
        <v>TLE</v>
      </c>
      <c r="GK72" s="9" t="str">
        <f>if('raw 1'!GI72&lt;&gt;"x",if('raw 1'!GI72="OK",'raw 1'!NI72,'raw 1'!GI72),"")</f>
        <v>TLE</v>
      </c>
      <c r="GL72" s="9" t="str">
        <f>if('raw 1'!GJ72&lt;&gt;"x",if('raw 1'!GJ72="OK",'raw 1'!NJ72,'raw 1'!GJ72),"")</f>
        <v>MLE</v>
      </c>
      <c r="GM72" s="9" t="str">
        <f>if('raw 1'!GK72&lt;&gt;"x",if('raw 1'!GK72="OK",'raw 1'!NK72,'raw 1'!GK72),"")</f>
        <v>TLE</v>
      </c>
      <c r="GN72" s="9" t="str">
        <f>if('raw 1'!GL72&lt;&gt;"x",if('raw 1'!GL72="OK",'raw 1'!NL72,'raw 1'!GL72),"")</f>
        <v>TLE</v>
      </c>
      <c r="GO72" s="9" t="str">
        <f>if('raw 1'!GM72&lt;&gt;"x",if('raw 1'!GM72="OK",'raw 1'!NM72,'raw 1'!GM72),"")</f>
        <v>TLE</v>
      </c>
      <c r="GP72" s="9" t="str">
        <f>if('raw 1'!GN72&lt;&gt;"x",if('raw 1'!GN72="OK",'raw 1'!NN72,'raw 1'!GN72),"")</f>
        <v>TLE</v>
      </c>
      <c r="GQ72" s="9" t="str">
        <f>if('raw 1'!GO72&lt;&gt;"x",if('raw 1'!GO72="OK",'raw 1'!NO72,'raw 1'!GO72),"")</f>
        <v>TLE</v>
      </c>
      <c r="GR72" s="9" t="str">
        <f>if('raw 1'!GP72&lt;&gt;"x",if('raw 1'!GP72="OK",'raw 1'!NP72,'raw 1'!GP72),"")</f>
        <v>TLE</v>
      </c>
      <c r="GS72" s="9" t="str">
        <f>if('raw 1'!GQ72&lt;&gt;"x",if('raw 1'!GQ72="OK",'raw 1'!NQ72,'raw 1'!GQ72),"")</f>
        <v>MLE</v>
      </c>
      <c r="GT72" s="9" t="str">
        <f>if('raw 1'!GR72&lt;&gt;"x",if('raw 1'!GR72="OK",'raw 1'!NR72,'raw 1'!GR72),"")</f>
        <v>TLE</v>
      </c>
      <c r="GU72" s="9" t="str">
        <f>if('raw 1'!GS72&lt;&gt;"x",if('raw 1'!GS72="OK",'raw 1'!NS72,'raw 1'!GS72),"")</f>
        <v/>
      </c>
    </row>
    <row r="73">
      <c r="A73" s="5"/>
      <c r="B73" s="5"/>
      <c r="C73" s="5" t="str">
        <f>if(B73="d","diskv. iz ciklusa",if(B73="d1","diskv. iz kruga",if($E73="ODOBREN",(if(countif(H:H,"="&amp;H73)=1,countif(H:H,"&gt;"&amp;H73)+1,concatenate(countif(H:H,"&gt;"&amp;H73)+1," - ",countif(H:H,"&gt;="&amp;H73)))),empty)))</f>
        <v>61 - 81</v>
      </c>
      <c r="D73" s="6" t="str">
        <f>'raw 1'!B73</f>
        <v>acafaca2006</v>
      </c>
      <c r="E73" s="6" t="str">
        <f>'raw 1'!F73</f>
        <v>ODOBREN</v>
      </c>
      <c r="F73" s="6" t="str">
        <f>if($E73="ODOBREN",'raw 1'!C73,"")</f>
        <v>Aleksandar</v>
      </c>
      <c r="G73" s="6" t="str">
        <f>if($E73="ODOBREN",'raw 1'!D73,"")</f>
        <v>Milosevic</v>
      </c>
      <c r="H73" s="7">
        <f>if($E73="ODOBREN",I73,empty)</f>
        <v>100</v>
      </c>
      <c r="I73" s="7">
        <f>if(B73&lt;&gt;"d",IF(M73 = "A", SUM(R73:T73), SUM(O73:Q73)),empty)</f>
        <v>100</v>
      </c>
      <c r="J73" s="6" t="str">
        <f>if($E73="ODOBREN",'raw 1'!G73,"")</f>
        <v>Niš</v>
      </c>
      <c r="K73" s="6" t="str">
        <f>if($E73="ODOBREN",'raw 1'!H73,"")</f>
        <v>Gimnazija Svetozar Marković</v>
      </c>
      <c r="L73" s="6" t="str">
        <f>if($E73="ODOBREN",'raw 1'!I73,"")</f>
        <v>OŠ 8.</v>
      </c>
      <c r="M73" s="6" t="str">
        <f>if($E73="ODOBREN",'raw 1'!J73,"")</f>
        <v>B</v>
      </c>
      <c r="N73" s="6" t="str">
        <f>if($E73="ODOBREN",'raw 1'!K74,"")</f>
        <v>Biljana Samardzija</v>
      </c>
      <c r="O73" s="8">
        <f>'raw 1'!M73</f>
        <v>100</v>
      </c>
      <c r="P73" s="9" t="str">
        <f>'raw 1'!N73</f>
        <v>-</v>
      </c>
      <c r="Q73" s="9">
        <f>'raw 1'!O73</f>
        <v>0</v>
      </c>
      <c r="R73" s="9" t="str">
        <f>'raw 1'!P73</f>
        <v>-</v>
      </c>
      <c r="S73" s="9" t="str">
        <f>'raw 1'!Q73</f>
        <v>-</v>
      </c>
      <c r="T73" s="9" t="str">
        <f>'raw 1'!R73</f>
        <v>-</v>
      </c>
      <c r="U73" s="9" t="str">
        <f>if('raw 1'!S73&lt;&gt;"x",if('raw 1'!S73="OK",'raw 1'!GS73,'raw 1'!S73),"")</f>
        <v/>
      </c>
      <c r="V73" s="9" t="str">
        <f>if('raw 1'!T73&lt;&gt;"x",if('raw 1'!T73="OK",'raw 1'!GT73,'raw 1'!T73),"")</f>
        <v/>
      </c>
      <c r="W73" s="9">
        <f>if('raw 1'!U73&lt;&gt;"x",if('raw 1'!U73="OK",'raw 1'!GU73,'raw 1'!U73),"")</f>
        <v>1</v>
      </c>
      <c r="X73" s="9">
        <f>if('raw 1'!V73&lt;&gt;"x",if('raw 1'!V73="OK",'raw 1'!GV73,'raw 1'!V73),"")</f>
        <v>1</v>
      </c>
      <c r="Y73" s="9">
        <f>if('raw 1'!W73&lt;&gt;"x",if('raw 1'!W73="OK",'raw 1'!GW73,'raw 1'!W73),"")</f>
        <v>1</v>
      </c>
      <c r="Z73" s="9">
        <f>if('raw 1'!X73&lt;&gt;"x",if('raw 1'!X73="OK",'raw 1'!GX73,'raw 1'!X73),"")</f>
        <v>1</v>
      </c>
      <c r="AA73" s="9">
        <f>if('raw 1'!Y73&lt;&gt;"x",if('raw 1'!Y73="OK",'raw 1'!GY73,'raw 1'!Y73),"")</f>
        <v>1</v>
      </c>
      <c r="AB73" s="9">
        <f>if('raw 1'!Z73&lt;&gt;"x",if('raw 1'!Z73="OK",'raw 1'!GZ73,'raw 1'!Z73),"")</f>
        <v>1</v>
      </c>
      <c r="AC73" s="9">
        <f>if('raw 1'!AA73&lt;&gt;"x",if('raw 1'!AA73="OK",'raw 1'!HA73,'raw 1'!AA73),"")</f>
        <v>1</v>
      </c>
      <c r="AD73" s="9">
        <f>if('raw 1'!AB73&lt;&gt;"x",if('raw 1'!AB73="OK",'raw 1'!HB73,'raw 1'!AB73),"")</f>
        <v>1</v>
      </c>
      <c r="AE73" s="9">
        <f>if('raw 1'!AC73&lt;&gt;"x",if('raw 1'!AC73="OK",'raw 1'!HC73,'raw 1'!AC73),"")</f>
        <v>1</v>
      </c>
      <c r="AF73" s="9">
        <f>if('raw 1'!AD73&lt;&gt;"x",if('raw 1'!AD73="OK",'raw 1'!HD73,'raw 1'!AD73),"")</f>
        <v>1</v>
      </c>
      <c r="AG73" s="9">
        <f>if('raw 1'!AE73&lt;&gt;"x",if('raw 1'!AE73="OK",'raw 1'!HE73,'raw 1'!AE73),"")</f>
        <v>1</v>
      </c>
      <c r="AH73" s="9">
        <f>if('raw 1'!AF73&lt;&gt;"x",if('raw 1'!AF73="OK",'raw 1'!HF73,'raw 1'!AF73),"")</f>
        <v>1</v>
      </c>
      <c r="AI73" s="9">
        <f>if('raw 1'!AG73&lt;&gt;"x",if('raw 1'!AG73="OK",'raw 1'!HG73,'raw 1'!AG73),"")</f>
        <v>1</v>
      </c>
      <c r="AJ73" s="9">
        <f>if('raw 1'!AH73&lt;&gt;"x",if('raw 1'!AH73="OK",'raw 1'!HH73,'raw 1'!AH73),"")</f>
        <v>1</v>
      </c>
      <c r="AK73" s="9">
        <f>if('raw 1'!AI73&lt;&gt;"x",if('raw 1'!AI73="OK",'raw 1'!HI73,'raw 1'!AI73),"")</f>
        <v>1</v>
      </c>
      <c r="AL73" s="9">
        <f>if('raw 1'!AJ73&lt;&gt;"x",if('raw 1'!AJ73="OK",'raw 1'!HJ73,'raw 1'!AJ73),"")</f>
        <v>1</v>
      </c>
      <c r="AM73" s="9">
        <f>if('raw 1'!AK73&lt;&gt;"x",if('raw 1'!AK73="OK",'raw 1'!HK73,'raw 1'!AK73),"")</f>
        <v>1</v>
      </c>
      <c r="AN73" s="9">
        <f>if('raw 1'!AL73&lt;&gt;"x",if('raw 1'!AL73="OK",'raw 1'!HL73,'raw 1'!AL73),"")</f>
        <v>1</v>
      </c>
      <c r="AO73" s="9">
        <f>if('raw 1'!AM73&lt;&gt;"x",if('raw 1'!AM73="OK",'raw 1'!HM73,'raw 1'!AM73),"")</f>
        <v>1</v>
      </c>
      <c r="AP73" s="9">
        <f>if('raw 1'!AN73&lt;&gt;"x",if('raw 1'!AN73="OK",'raw 1'!HN73,'raw 1'!AN73),"")</f>
        <v>1</v>
      </c>
      <c r="AQ73" s="9">
        <f>if('raw 1'!AO73&lt;&gt;"x",if('raw 1'!AO73="OK",'raw 1'!HO73,'raw 1'!AO73),"")</f>
        <v>1</v>
      </c>
      <c r="AR73" s="9">
        <f>if('raw 1'!AP73&lt;&gt;"x",if('raw 1'!AP73="OK",'raw 1'!HP73,'raw 1'!AP73),"")</f>
        <v>1</v>
      </c>
      <c r="AS73" s="9">
        <f>if('raw 1'!AQ73&lt;&gt;"x",if('raw 1'!AQ73="OK",'raw 1'!HQ73,'raw 1'!AQ73),"")</f>
        <v>1</v>
      </c>
      <c r="AT73" s="9">
        <f>if('raw 1'!AR73&lt;&gt;"x",if('raw 1'!AR73="OK",'raw 1'!HR73,'raw 1'!AR73),"")</f>
        <v>1</v>
      </c>
      <c r="AU73" s="9">
        <f>if('raw 1'!AS73&lt;&gt;"x",if('raw 1'!AS73="OK",'raw 1'!HS73,'raw 1'!AS73),"")</f>
        <v>1</v>
      </c>
      <c r="AV73" s="9">
        <f>if('raw 1'!AT73&lt;&gt;"x",if('raw 1'!AT73="OK",'raw 1'!HT73,'raw 1'!AT73),"")</f>
        <v>1</v>
      </c>
      <c r="AW73" s="9">
        <f>if('raw 1'!AU73&lt;&gt;"x",if('raw 1'!AU73="OK",'raw 1'!HU73,'raw 1'!AU73),"")</f>
        <v>1</v>
      </c>
      <c r="AX73" s="9">
        <f>if('raw 1'!AV73&lt;&gt;"x",if('raw 1'!AV73="OK",'raw 1'!HV73,'raw 1'!AV73),"")</f>
        <v>1</v>
      </c>
      <c r="AY73" s="9">
        <f>if('raw 1'!AW73&lt;&gt;"x",if('raw 1'!AW73="OK",'raw 1'!HW73,'raw 1'!AW73),"")</f>
        <v>1</v>
      </c>
      <c r="AZ73" s="9">
        <f>if('raw 1'!AX73&lt;&gt;"x",if('raw 1'!AX73="OK",'raw 1'!HX73,'raw 1'!AX73),"")</f>
        <v>1</v>
      </c>
      <c r="BA73" s="9">
        <f>if('raw 1'!AY73&lt;&gt;"x",if('raw 1'!AY73="OK",'raw 1'!HY73,'raw 1'!AY73),"")</f>
        <v>1</v>
      </c>
      <c r="BB73" s="9">
        <f>if('raw 1'!AZ73&lt;&gt;"x",if('raw 1'!AZ73="OK",'raw 1'!HZ73,'raw 1'!AZ73),"")</f>
        <v>1</v>
      </c>
      <c r="BC73" s="9">
        <f>if('raw 1'!BA73&lt;&gt;"x",if('raw 1'!BA73="OK",'raw 1'!IA73,'raw 1'!BA73),"")</f>
        <v>1</v>
      </c>
      <c r="BD73" s="9">
        <f>if('raw 1'!BB73&lt;&gt;"x",if('raw 1'!BB73="OK",'raw 1'!IB73,'raw 1'!BB73),"")</f>
        <v>1</v>
      </c>
      <c r="BE73" s="9">
        <f>if('raw 1'!BC73&lt;&gt;"x",if('raw 1'!BC73="OK",'raw 1'!IC73,'raw 1'!BC73),"")</f>
        <v>1</v>
      </c>
      <c r="BF73" s="9">
        <f>if('raw 1'!BD73&lt;&gt;"x",if('raw 1'!BD73="OK",'raw 1'!ID73,'raw 1'!BD73),"")</f>
        <v>1</v>
      </c>
      <c r="BG73" s="9">
        <f>if('raw 1'!BE73&lt;&gt;"x",if('raw 1'!BE73="OK",'raw 1'!IE73,'raw 1'!BE73),"")</f>
        <v>1</v>
      </c>
      <c r="BH73" s="9">
        <f>if('raw 1'!BF73&lt;&gt;"x",if('raw 1'!BF73="OK",'raw 1'!IF73,'raw 1'!BF73),"")</f>
        <v>1</v>
      </c>
      <c r="BI73" s="9">
        <f>if('raw 1'!BG73&lt;&gt;"x",if('raw 1'!BG73="OK",'raw 1'!IG73,'raw 1'!BG73),"")</f>
        <v>1</v>
      </c>
      <c r="BJ73" s="9">
        <f>if('raw 1'!BH73&lt;&gt;"x",if('raw 1'!BH73="OK",'raw 1'!IH73,'raw 1'!BH73),"")</f>
        <v>1</v>
      </c>
      <c r="BK73" s="9">
        <f>if('raw 1'!BI73&lt;&gt;"x",if('raw 1'!BI73="OK",'raw 1'!II73,'raw 1'!BI73),"")</f>
        <v>1</v>
      </c>
      <c r="BL73" s="9">
        <f>if('raw 1'!BJ73&lt;&gt;"x",if('raw 1'!BJ73="OK",'raw 1'!IJ73,'raw 1'!BJ73),"")</f>
        <v>1</v>
      </c>
      <c r="BM73" s="9" t="str">
        <f>if('raw 1'!BK73&lt;&gt;"x",if('raw 1'!BK73="OK",'raw 1'!IK73,'raw 1'!BK73),"")</f>
        <v/>
      </c>
      <c r="BN73" s="9" t="str">
        <f>if('raw 1'!BL73&lt;&gt;"x",if('raw 1'!BL73="OK",'raw 1'!IL73,'raw 1'!BL73),"")</f>
        <v>-</v>
      </c>
      <c r="BO73" s="9" t="str">
        <f>if('raw 1'!BM73&lt;&gt;"x",if('raw 1'!BM73="OK",'raw 1'!IM73,'raw 1'!BM73),"")</f>
        <v>-</v>
      </c>
      <c r="BP73" s="9" t="str">
        <f>if('raw 1'!BN73&lt;&gt;"x",if('raw 1'!BN73="OK",'raw 1'!IN73,'raw 1'!BN73),"")</f>
        <v>-</v>
      </c>
      <c r="BQ73" s="9" t="str">
        <f>if('raw 1'!BO73&lt;&gt;"x",if('raw 1'!BO73="OK",'raw 1'!IO73,'raw 1'!BO73),"")</f>
        <v>-</v>
      </c>
      <c r="BR73" s="9" t="str">
        <f>if('raw 1'!BP73&lt;&gt;"x",if('raw 1'!BP73="OK",'raw 1'!IP73,'raw 1'!BP73),"")</f>
        <v>-</v>
      </c>
      <c r="BS73" s="9" t="str">
        <f>if('raw 1'!BQ73&lt;&gt;"x",if('raw 1'!BQ73="OK",'raw 1'!IQ73,'raw 1'!BQ73),"")</f>
        <v>-</v>
      </c>
      <c r="BT73" s="9" t="str">
        <f>if('raw 1'!BR73&lt;&gt;"x",if('raw 1'!BR73="OK",'raw 1'!IR73,'raw 1'!BR73),"")</f>
        <v>-</v>
      </c>
      <c r="BU73" s="9" t="str">
        <f>if('raw 1'!BS73&lt;&gt;"x",if('raw 1'!BS73="OK",'raw 1'!IS73,'raw 1'!BS73),"")</f>
        <v>-</v>
      </c>
      <c r="BV73" s="9" t="str">
        <f>if('raw 1'!BT73&lt;&gt;"x",if('raw 1'!BT73="OK",'raw 1'!IT73,'raw 1'!BT73),"")</f>
        <v>-</v>
      </c>
      <c r="BW73" s="9" t="str">
        <f>if('raw 1'!BU73&lt;&gt;"x",if('raw 1'!BU73="OK",'raw 1'!IU73,'raw 1'!BU73),"")</f>
        <v>-</v>
      </c>
      <c r="BX73" s="9" t="str">
        <f>if('raw 1'!BV73&lt;&gt;"x",if('raw 1'!BV73="OK",'raw 1'!IV73,'raw 1'!BV73),"")</f>
        <v>-</v>
      </c>
      <c r="BY73" s="9" t="str">
        <f>if('raw 1'!BW73&lt;&gt;"x",if('raw 1'!BW73="OK",'raw 1'!IW73,'raw 1'!BW73),"")</f>
        <v>-</v>
      </c>
      <c r="BZ73" s="9" t="str">
        <f>if('raw 1'!BX73&lt;&gt;"x",if('raw 1'!BX73="OK",'raw 1'!IX73,'raw 1'!BX73),"")</f>
        <v>-</v>
      </c>
      <c r="CA73" s="9" t="str">
        <f>if('raw 1'!BY73&lt;&gt;"x",if('raw 1'!BY73="OK",'raw 1'!IY73,'raw 1'!BY73),"")</f>
        <v>-</v>
      </c>
      <c r="CB73" s="9" t="str">
        <f>if('raw 1'!BZ73&lt;&gt;"x",if('raw 1'!BZ73="OK",'raw 1'!IZ73,'raw 1'!BZ73),"")</f>
        <v>-</v>
      </c>
      <c r="CC73" s="9" t="str">
        <f>if('raw 1'!CA73&lt;&gt;"x",if('raw 1'!CA73="OK",'raw 1'!JA73,'raw 1'!CA73),"")</f>
        <v>-</v>
      </c>
      <c r="CD73" s="9" t="str">
        <f>if('raw 1'!CB73&lt;&gt;"x",if('raw 1'!CB73="OK",'raw 1'!JB73,'raw 1'!CB73),"")</f>
        <v>-</v>
      </c>
      <c r="CE73" s="9" t="str">
        <f>if('raw 1'!CC73&lt;&gt;"x",if('raw 1'!CC73="OK",'raw 1'!JC73,'raw 1'!CC73),"")</f>
        <v>-</v>
      </c>
      <c r="CF73" s="9" t="str">
        <f>if('raw 1'!CD73&lt;&gt;"x",if('raw 1'!CD73="OK",'raw 1'!JD73,'raw 1'!CD73),"")</f>
        <v>-</v>
      </c>
      <c r="CG73" s="9" t="str">
        <f>if('raw 1'!CE73&lt;&gt;"x",if('raw 1'!CE73="OK",'raw 1'!JE73,'raw 1'!CE73),"")</f>
        <v>-</v>
      </c>
      <c r="CH73" s="9" t="str">
        <f>if('raw 1'!CF73&lt;&gt;"x",if('raw 1'!CF73="OK",'raw 1'!JF73,'raw 1'!CF73),"")</f>
        <v>-</v>
      </c>
      <c r="CI73" s="9" t="str">
        <f>if('raw 1'!CG73&lt;&gt;"x",if('raw 1'!CG73="OK",'raw 1'!JG73,'raw 1'!CG73),"")</f>
        <v>-</v>
      </c>
      <c r="CJ73" s="9" t="str">
        <f>if('raw 1'!CH73&lt;&gt;"x",if('raw 1'!CH73="OK",'raw 1'!JH73,'raw 1'!CH73),"")</f>
        <v>-</v>
      </c>
      <c r="CK73" s="9" t="str">
        <f>if('raw 1'!CI73&lt;&gt;"x",if('raw 1'!CI73="OK",'raw 1'!JI73,'raw 1'!CI73),"")</f>
        <v>-</v>
      </c>
      <c r="CL73" s="9" t="str">
        <f>if('raw 1'!CJ73&lt;&gt;"x",if('raw 1'!CJ73="OK",'raw 1'!JJ73,'raw 1'!CJ73),"")</f>
        <v>-</v>
      </c>
      <c r="CM73" s="9" t="str">
        <f>if('raw 1'!CK73&lt;&gt;"x",if('raw 1'!CK73="OK",'raw 1'!JK73,'raw 1'!CK73),"")</f>
        <v>-</v>
      </c>
      <c r="CN73" s="9" t="str">
        <f>if('raw 1'!CL73&lt;&gt;"x",if('raw 1'!CL73="OK",'raw 1'!JL73,'raw 1'!CL73),"")</f>
        <v>-</v>
      </c>
      <c r="CO73" s="9" t="str">
        <f>if('raw 1'!CM73&lt;&gt;"x",if('raw 1'!CM73="OK",'raw 1'!JM73,'raw 1'!CM73),"")</f>
        <v>-</v>
      </c>
      <c r="CP73" s="9" t="str">
        <f>if('raw 1'!CN73&lt;&gt;"x",if('raw 1'!CN73="OK",'raw 1'!JN73,'raw 1'!CN73),"")</f>
        <v>-</v>
      </c>
      <c r="CQ73" s="9" t="str">
        <f>if('raw 1'!CO73&lt;&gt;"x",if('raw 1'!CO73="OK",'raw 1'!JO73,'raw 1'!CO73),"")</f>
        <v>-</v>
      </c>
      <c r="CR73" s="9" t="str">
        <f>if('raw 1'!CP73&lt;&gt;"x",if('raw 1'!CP73="OK",'raw 1'!JP73,'raw 1'!CP73),"")</f>
        <v>-</v>
      </c>
      <c r="CS73" s="9" t="str">
        <f>if('raw 1'!CQ73&lt;&gt;"x",if('raw 1'!CQ73="OK",'raw 1'!JQ73,'raw 1'!CQ73),"")</f>
        <v>-</v>
      </c>
      <c r="CT73" s="9" t="str">
        <f>if('raw 1'!CR73&lt;&gt;"x",if('raw 1'!CR73="OK",'raw 1'!JR73,'raw 1'!CR73),"")</f>
        <v>-</v>
      </c>
      <c r="CU73" s="9" t="str">
        <f>if('raw 1'!CS73&lt;&gt;"x",if('raw 1'!CS73="OK",'raw 1'!JS73,'raw 1'!CS73),"")</f>
        <v/>
      </c>
      <c r="CV73" s="9">
        <f>if('raw 1'!CT73&lt;&gt;"x",if('raw 1'!CT73="OK",'raw 1'!JT73,'raw 1'!CT73),"")</f>
        <v>1</v>
      </c>
      <c r="CW73" s="9" t="str">
        <f>if('raw 1'!CU73&lt;&gt;"x",if('raw 1'!CU73="OK",'raw 1'!JU73,'raw 1'!CU73),"")</f>
        <v>WA</v>
      </c>
      <c r="CX73" s="9" t="str">
        <f>if('raw 1'!CV73&lt;&gt;"x",if('raw 1'!CV73="OK",'raw 1'!JV73,'raw 1'!CV73),"")</f>
        <v>WA</v>
      </c>
      <c r="CY73" s="9" t="str">
        <f>if('raw 1'!CW73&lt;&gt;"x",if('raw 1'!CW73="OK",'raw 1'!JW73,'raw 1'!CW73),"")</f>
        <v>WA</v>
      </c>
      <c r="CZ73" s="9" t="str">
        <f>if('raw 1'!CX73&lt;&gt;"x",if('raw 1'!CX73="OK",'raw 1'!JX73,'raw 1'!CX73),"")</f>
        <v>WA</v>
      </c>
      <c r="DA73" s="9" t="str">
        <f>if('raw 1'!CY73&lt;&gt;"x",if('raw 1'!CY73="OK",'raw 1'!JY73,'raw 1'!CY73),"")</f>
        <v>WA</v>
      </c>
      <c r="DB73" s="9" t="str">
        <f>if('raw 1'!CZ73&lt;&gt;"x",if('raw 1'!CZ73="OK",'raw 1'!JZ73,'raw 1'!CZ73),"")</f>
        <v>WA</v>
      </c>
      <c r="DC73" s="9" t="str">
        <f>if('raw 1'!DA73&lt;&gt;"x",if('raw 1'!DA73="OK",'raw 1'!KA73,'raw 1'!DA73),"")</f>
        <v>TLE</v>
      </c>
      <c r="DD73" s="9" t="str">
        <f>if('raw 1'!DB73&lt;&gt;"x",if('raw 1'!DB73="OK",'raw 1'!KB73,'raw 1'!DB73),"")</f>
        <v>TLE</v>
      </c>
      <c r="DE73" s="9" t="str">
        <f>if('raw 1'!DC73&lt;&gt;"x",if('raw 1'!DC73="OK",'raw 1'!KC73,'raw 1'!DC73),"")</f>
        <v>TLE</v>
      </c>
      <c r="DF73" s="9" t="str">
        <f>if('raw 1'!DD73&lt;&gt;"x",if('raw 1'!DD73="OK",'raw 1'!KD73,'raw 1'!DD73),"")</f>
        <v>TLE</v>
      </c>
      <c r="DG73" s="9" t="str">
        <f>if('raw 1'!DE73&lt;&gt;"x",if('raw 1'!DE73="OK",'raw 1'!KE73,'raw 1'!DE73),"")</f>
        <v>TLE</v>
      </c>
      <c r="DH73" s="9" t="str">
        <f>if('raw 1'!DF73&lt;&gt;"x",if('raw 1'!DF73="OK",'raw 1'!KF73,'raw 1'!DF73),"")</f>
        <v>TLE</v>
      </c>
      <c r="DI73" s="9" t="str">
        <f>if('raw 1'!DG73&lt;&gt;"x",if('raw 1'!DG73="OK",'raw 1'!KG73,'raw 1'!DG73),"")</f>
        <v>TLE</v>
      </c>
      <c r="DJ73" s="9" t="str">
        <f>if('raw 1'!DH73&lt;&gt;"x",if('raw 1'!DH73="OK",'raw 1'!KH73,'raw 1'!DH73),"")</f>
        <v>TLE</v>
      </c>
      <c r="DK73" s="9" t="str">
        <f>if('raw 1'!DI73&lt;&gt;"x",if('raw 1'!DI73="OK",'raw 1'!KI73,'raw 1'!DI73),"")</f>
        <v>TLE</v>
      </c>
      <c r="DL73" s="9" t="str">
        <f>if('raw 1'!DJ73&lt;&gt;"x",if('raw 1'!DJ73="OK",'raw 1'!KJ73,'raw 1'!DJ73),"")</f>
        <v>TLE</v>
      </c>
      <c r="DM73" s="9" t="str">
        <f>if('raw 1'!DK73&lt;&gt;"x",if('raw 1'!DK73="OK",'raw 1'!KK73,'raw 1'!DK73),"")</f>
        <v>TLE</v>
      </c>
      <c r="DN73" s="9" t="str">
        <f>if('raw 1'!DL73&lt;&gt;"x",if('raw 1'!DL73="OK",'raw 1'!KL73,'raw 1'!DL73),"")</f>
        <v>TLE</v>
      </c>
      <c r="DO73" s="9" t="str">
        <f>if('raw 1'!DM73&lt;&gt;"x",if('raw 1'!DM73="OK",'raw 1'!KM73,'raw 1'!DM73),"")</f>
        <v>TLE</v>
      </c>
      <c r="DP73" s="9" t="str">
        <f>if('raw 1'!DN73&lt;&gt;"x",if('raw 1'!DN73="OK",'raw 1'!KN73,'raw 1'!DN73),"")</f>
        <v>TLE</v>
      </c>
      <c r="DQ73" s="9" t="str">
        <f>if('raw 1'!DO73&lt;&gt;"x",if('raw 1'!DO73="OK",'raw 1'!KO73,'raw 1'!DO73),"")</f>
        <v>TLE</v>
      </c>
      <c r="DR73" s="9" t="str">
        <f>if('raw 1'!DP73&lt;&gt;"x",if('raw 1'!DP73="OK",'raw 1'!KP73,'raw 1'!DP73),"")</f>
        <v>TLE</v>
      </c>
      <c r="DS73" s="9" t="str">
        <f>if('raw 1'!DQ73&lt;&gt;"x",if('raw 1'!DQ73="OK",'raw 1'!KQ73,'raw 1'!DQ73),"")</f>
        <v>TLE</v>
      </c>
      <c r="DT73" s="9" t="str">
        <f>if('raw 1'!DR73&lt;&gt;"x",if('raw 1'!DR73="OK",'raw 1'!KR73,'raw 1'!DR73),"")</f>
        <v>TLE</v>
      </c>
      <c r="DU73" s="9" t="str">
        <f>if('raw 1'!DS73&lt;&gt;"x",if('raw 1'!DS73="OK",'raw 1'!KS73,'raw 1'!DS73),"")</f>
        <v>TLE</v>
      </c>
      <c r="DV73" s="9" t="str">
        <f>if('raw 1'!DT73&lt;&gt;"x",if('raw 1'!DT73="OK",'raw 1'!KT73,'raw 1'!DT73),"")</f>
        <v>TLE</v>
      </c>
      <c r="DW73" s="9" t="str">
        <f>if('raw 1'!DU73&lt;&gt;"x",if('raw 1'!DU73="OK",'raw 1'!KU73,'raw 1'!DU73),"")</f>
        <v>TLE</v>
      </c>
      <c r="DX73" s="9" t="str">
        <f>if('raw 1'!DV73&lt;&gt;"x",if('raw 1'!DV73="OK",'raw 1'!KV73,'raw 1'!DV73),"")</f>
        <v>TLE</v>
      </c>
      <c r="DY73" s="9" t="str">
        <f>if('raw 1'!DW73&lt;&gt;"x",if('raw 1'!DW73="OK",'raw 1'!KW73,'raw 1'!DW73),"")</f>
        <v>TLE</v>
      </c>
      <c r="DZ73" s="9" t="str">
        <f>if('raw 1'!DX73&lt;&gt;"x",if('raw 1'!DX73="OK",'raw 1'!KX73,'raw 1'!DX73),"")</f>
        <v>TLE</v>
      </c>
      <c r="EA73" s="9" t="str">
        <f>if('raw 1'!DY73&lt;&gt;"x",if('raw 1'!DY73="OK",'raw 1'!KY73,'raw 1'!DY73),"")</f>
        <v>TLE</v>
      </c>
      <c r="EB73" s="9" t="str">
        <f>if('raw 1'!DZ73&lt;&gt;"x",if('raw 1'!DZ73="OK",'raw 1'!KZ73,'raw 1'!DZ73),"")</f>
        <v/>
      </c>
      <c r="EC73" s="9" t="str">
        <f>if('raw 1'!EA73&lt;&gt;"x",if('raw 1'!EA73="OK",'raw 1'!LA73,'raw 1'!EA73),"")</f>
        <v>-</v>
      </c>
      <c r="ED73" s="9" t="str">
        <f>if('raw 1'!EB73&lt;&gt;"x",if('raw 1'!EB73="OK",'raw 1'!LB73,'raw 1'!EB73),"")</f>
        <v>-</v>
      </c>
      <c r="EE73" s="9" t="str">
        <f>if('raw 1'!EC73&lt;&gt;"x",if('raw 1'!EC73="OK",'raw 1'!LC73,'raw 1'!EC73),"")</f>
        <v>-</v>
      </c>
      <c r="EF73" s="9" t="str">
        <f>if('raw 1'!ED73&lt;&gt;"x",if('raw 1'!ED73="OK",'raw 1'!LD73,'raw 1'!ED73),"")</f>
        <v>-</v>
      </c>
      <c r="EG73" s="9" t="str">
        <f>if('raw 1'!EE73&lt;&gt;"x",if('raw 1'!EE73="OK",'raw 1'!LE73,'raw 1'!EE73),"")</f>
        <v>-</v>
      </c>
      <c r="EH73" s="9" t="str">
        <f>if('raw 1'!EF73&lt;&gt;"x",if('raw 1'!EF73="OK",'raw 1'!LF73,'raw 1'!EF73),"")</f>
        <v>-</v>
      </c>
      <c r="EI73" s="9" t="str">
        <f>if('raw 1'!EG73&lt;&gt;"x",if('raw 1'!EG73="OK",'raw 1'!LG73,'raw 1'!EG73),"")</f>
        <v>-</v>
      </c>
      <c r="EJ73" s="9" t="str">
        <f>if('raw 1'!EH73&lt;&gt;"x",if('raw 1'!EH73="OK",'raw 1'!LH73,'raw 1'!EH73),"")</f>
        <v>-</v>
      </c>
      <c r="EK73" s="9" t="str">
        <f>if('raw 1'!EI73&lt;&gt;"x",if('raw 1'!EI73="OK",'raw 1'!LI73,'raw 1'!EI73),"")</f>
        <v>-</v>
      </c>
      <c r="EL73" s="9" t="str">
        <f>if('raw 1'!EJ73&lt;&gt;"x",if('raw 1'!EJ73="OK",'raw 1'!LJ73,'raw 1'!EJ73),"")</f>
        <v>-</v>
      </c>
      <c r="EM73" s="9" t="str">
        <f>if('raw 1'!EK73&lt;&gt;"x",if('raw 1'!EK73="OK",'raw 1'!LK73,'raw 1'!EK73),"")</f>
        <v>-</v>
      </c>
      <c r="EN73" s="9" t="str">
        <f>if('raw 1'!EL73&lt;&gt;"x",if('raw 1'!EL73="OK",'raw 1'!LL73,'raw 1'!EL73),"")</f>
        <v>-</v>
      </c>
      <c r="EO73" s="9" t="str">
        <f>if('raw 1'!EM73&lt;&gt;"x",if('raw 1'!EM73="OK",'raw 1'!LM73,'raw 1'!EM73),"")</f>
        <v>-</v>
      </c>
      <c r="EP73" s="9" t="str">
        <f>if('raw 1'!EN73&lt;&gt;"x",if('raw 1'!EN73="OK",'raw 1'!LN73,'raw 1'!EN73),"")</f>
        <v>-</v>
      </c>
      <c r="EQ73" s="9" t="str">
        <f>if('raw 1'!EO73&lt;&gt;"x",if('raw 1'!EO73="OK",'raw 1'!LO73,'raw 1'!EO73),"")</f>
        <v>-</v>
      </c>
      <c r="ER73" s="9" t="str">
        <f>if('raw 1'!EP73&lt;&gt;"x",if('raw 1'!EP73="OK",'raw 1'!LP73,'raw 1'!EP73),"")</f>
        <v>-</v>
      </c>
      <c r="ES73" s="9" t="str">
        <f>if('raw 1'!EQ73&lt;&gt;"x",if('raw 1'!EQ73="OK",'raw 1'!LQ73,'raw 1'!EQ73),"")</f>
        <v/>
      </c>
      <c r="ET73" s="9" t="str">
        <f>if('raw 1'!ER73&lt;&gt;"x",if('raw 1'!ER73="OK",'raw 1'!LR73,'raw 1'!ER73),"")</f>
        <v>-</v>
      </c>
      <c r="EU73" s="9" t="str">
        <f>if('raw 1'!ES73&lt;&gt;"x",if('raw 1'!ES73="OK",'raw 1'!LS73,'raw 1'!ES73),"")</f>
        <v>-</v>
      </c>
      <c r="EV73" s="9" t="str">
        <f>if('raw 1'!ET73&lt;&gt;"x",if('raw 1'!ET73="OK",'raw 1'!LT73,'raw 1'!ET73),"")</f>
        <v>-</v>
      </c>
      <c r="EW73" s="9" t="str">
        <f>if('raw 1'!EU73&lt;&gt;"x",if('raw 1'!EU73="OK",'raw 1'!LU73,'raw 1'!EU73),"")</f>
        <v>-</v>
      </c>
      <c r="EX73" s="9" t="str">
        <f>if('raw 1'!EV73&lt;&gt;"x",if('raw 1'!EV73="OK",'raw 1'!LV73,'raw 1'!EV73),"")</f>
        <v>-</v>
      </c>
      <c r="EY73" s="9" t="str">
        <f>if('raw 1'!EW73&lt;&gt;"x",if('raw 1'!EW73="OK",'raw 1'!LW73,'raw 1'!EW73),"")</f>
        <v>-</v>
      </c>
      <c r="EZ73" s="9" t="str">
        <f>if('raw 1'!EX73&lt;&gt;"x",if('raw 1'!EX73="OK",'raw 1'!LX73,'raw 1'!EX73),"")</f>
        <v>-</v>
      </c>
      <c r="FA73" s="9" t="str">
        <f>if('raw 1'!EY73&lt;&gt;"x",if('raw 1'!EY73="OK",'raw 1'!LY73,'raw 1'!EY73),"")</f>
        <v>-</v>
      </c>
      <c r="FB73" s="9" t="str">
        <f>if('raw 1'!EZ73&lt;&gt;"x",if('raw 1'!EZ73="OK",'raw 1'!LZ73,'raw 1'!EZ73),"")</f>
        <v>-</v>
      </c>
      <c r="FC73" s="9" t="str">
        <f>if('raw 1'!FA73&lt;&gt;"x",if('raw 1'!FA73="OK",'raw 1'!MA73,'raw 1'!FA73),"")</f>
        <v>-</v>
      </c>
      <c r="FD73" s="9" t="str">
        <f>if('raw 1'!FB73&lt;&gt;"x",if('raw 1'!FB73="OK",'raw 1'!MB73,'raw 1'!FB73),"")</f>
        <v>-</v>
      </c>
      <c r="FE73" s="9" t="str">
        <f>if('raw 1'!FC73&lt;&gt;"x",if('raw 1'!FC73="OK",'raw 1'!MC73,'raw 1'!FC73),"")</f>
        <v>-</v>
      </c>
      <c r="FF73" s="9" t="str">
        <f>if('raw 1'!FD73&lt;&gt;"x",if('raw 1'!FD73="OK",'raw 1'!MD73,'raw 1'!FD73),"")</f>
        <v>-</v>
      </c>
      <c r="FG73" s="9" t="str">
        <f>if('raw 1'!FE73&lt;&gt;"x",if('raw 1'!FE73="OK",'raw 1'!ME73,'raw 1'!FE73),"")</f>
        <v>-</v>
      </c>
      <c r="FH73" s="9" t="str">
        <f>if('raw 1'!FF73&lt;&gt;"x",if('raw 1'!FF73="OK",'raw 1'!MF73,'raw 1'!FF73),"")</f>
        <v>-</v>
      </c>
      <c r="FI73" s="9" t="str">
        <f>if('raw 1'!FG73&lt;&gt;"x",if('raw 1'!FG73="OK",'raw 1'!MG73,'raw 1'!FG73),"")</f>
        <v>-</v>
      </c>
      <c r="FJ73" s="9" t="str">
        <f>if('raw 1'!FH73&lt;&gt;"x",if('raw 1'!FH73="OK",'raw 1'!MH73,'raw 1'!FH73),"")</f>
        <v>-</v>
      </c>
      <c r="FK73" s="9" t="str">
        <f>if('raw 1'!FI73&lt;&gt;"x",if('raw 1'!FI73="OK",'raw 1'!MI73,'raw 1'!FI73),"")</f>
        <v>-</v>
      </c>
      <c r="FL73" s="9" t="str">
        <f>if('raw 1'!FJ73&lt;&gt;"x",if('raw 1'!FJ73="OK",'raw 1'!MJ73,'raw 1'!FJ73),"")</f>
        <v>-</v>
      </c>
      <c r="FM73" s="9" t="str">
        <f>if('raw 1'!FK73&lt;&gt;"x",if('raw 1'!FK73="OK",'raw 1'!MK73,'raw 1'!FK73),"")</f>
        <v>-</v>
      </c>
      <c r="FN73" s="9" t="str">
        <f>if('raw 1'!FL73&lt;&gt;"x",if('raw 1'!FL73="OK",'raw 1'!ML73,'raw 1'!FL73),"")</f>
        <v>-</v>
      </c>
      <c r="FO73" s="9" t="str">
        <f>if('raw 1'!FM73&lt;&gt;"x",if('raw 1'!FM73="OK",'raw 1'!MM73,'raw 1'!FM73),"")</f>
        <v>-</v>
      </c>
      <c r="FP73" s="9" t="str">
        <f>if('raw 1'!FN73&lt;&gt;"x",if('raw 1'!FN73="OK",'raw 1'!MN73,'raw 1'!FN73),"")</f>
        <v>-</v>
      </c>
      <c r="FQ73" s="9" t="str">
        <f>if('raw 1'!FO73&lt;&gt;"x",if('raw 1'!FO73="OK",'raw 1'!MO73,'raw 1'!FO73),"")</f>
        <v>-</v>
      </c>
      <c r="FR73" s="9" t="str">
        <f>if('raw 1'!FP73&lt;&gt;"x",if('raw 1'!FP73="OK",'raw 1'!MP73,'raw 1'!FP73),"")</f>
        <v>-</v>
      </c>
      <c r="FS73" s="9" t="str">
        <f>if('raw 1'!FQ73&lt;&gt;"x",if('raw 1'!FQ73="OK",'raw 1'!MQ73,'raw 1'!FQ73),"")</f>
        <v>-</v>
      </c>
      <c r="FT73" s="9" t="str">
        <f>if('raw 1'!FR73&lt;&gt;"x",if('raw 1'!FR73="OK",'raw 1'!MR73,'raw 1'!FR73),"")</f>
        <v>-</v>
      </c>
      <c r="FU73" s="9" t="str">
        <f>if('raw 1'!FS73&lt;&gt;"x",if('raw 1'!FS73="OK",'raw 1'!MS73,'raw 1'!FS73),"")</f>
        <v>-</v>
      </c>
      <c r="FV73" s="9" t="str">
        <f>if('raw 1'!FT73&lt;&gt;"x",if('raw 1'!FT73="OK",'raw 1'!MT73,'raw 1'!FT73),"")</f>
        <v/>
      </c>
      <c r="FW73" s="9" t="str">
        <f>if('raw 1'!FU73&lt;&gt;"x",if('raw 1'!FU73="OK",'raw 1'!MU73,'raw 1'!FU73),"")</f>
        <v>-</v>
      </c>
      <c r="FX73" s="9" t="str">
        <f>if('raw 1'!FV73&lt;&gt;"x",if('raw 1'!FV73="OK",'raw 1'!MV73,'raw 1'!FV73),"")</f>
        <v>-</v>
      </c>
      <c r="FY73" s="9" t="str">
        <f>if('raw 1'!FW73&lt;&gt;"x",if('raw 1'!FW73="OK",'raw 1'!MW73,'raw 1'!FW73),"")</f>
        <v>-</v>
      </c>
      <c r="FZ73" s="9" t="str">
        <f>if('raw 1'!FX73&lt;&gt;"x",if('raw 1'!FX73="OK",'raw 1'!MX73,'raw 1'!FX73),"")</f>
        <v>-</v>
      </c>
      <c r="GA73" s="9" t="str">
        <f>if('raw 1'!FY73&lt;&gt;"x",if('raw 1'!FY73="OK",'raw 1'!MY73,'raw 1'!FY73),"")</f>
        <v>-</v>
      </c>
      <c r="GB73" s="9" t="str">
        <f>if('raw 1'!FZ73&lt;&gt;"x",if('raw 1'!FZ73="OK",'raw 1'!MZ73,'raw 1'!FZ73),"")</f>
        <v>-</v>
      </c>
      <c r="GC73" s="9" t="str">
        <f>if('raw 1'!GA73&lt;&gt;"x",if('raw 1'!GA73="OK",'raw 1'!NA73,'raw 1'!GA73),"")</f>
        <v>-</v>
      </c>
      <c r="GD73" s="9" t="str">
        <f>if('raw 1'!GB73&lt;&gt;"x",if('raw 1'!GB73="OK",'raw 1'!NB73,'raw 1'!GB73),"")</f>
        <v>-</v>
      </c>
      <c r="GE73" s="9" t="str">
        <f>if('raw 1'!GC73&lt;&gt;"x",if('raw 1'!GC73="OK",'raw 1'!NC73,'raw 1'!GC73),"")</f>
        <v>-</v>
      </c>
      <c r="GF73" s="9" t="str">
        <f>if('raw 1'!GD73&lt;&gt;"x",if('raw 1'!GD73="OK",'raw 1'!ND73,'raw 1'!GD73),"")</f>
        <v>-</v>
      </c>
      <c r="GG73" s="9" t="str">
        <f>if('raw 1'!GE73&lt;&gt;"x",if('raw 1'!GE73="OK",'raw 1'!NE73,'raw 1'!GE73),"")</f>
        <v>-</v>
      </c>
      <c r="GH73" s="9" t="str">
        <f>if('raw 1'!GF73&lt;&gt;"x",if('raw 1'!GF73="OK",'raw 1'!NF73,'raw 1'!GF73),"")</f>
        <v>-</v>
      </c>
      <c r="GI73" s="9" t="str">
        <f>if('raw 1'!GG73&lt;&gt;"x",if('raw 1'!GG73="OK",'raw 1'!NG73,'raw 1'!GG73),"")</f>
        <v>-</v>
      </c>
      <c r="GJ73" s="9" t="str">
        <f>if('raw 1'!GH73&lt;&gt;"x",if('raw 1'!GH73="OK",'raw 1'!NH73,'raw 1'!GH73),"")</f>
        <v>-</v>
      </c>
      <c r="GK73" s="9" t="str">
        <f>if('raw 1'!GI73&lt;&gt;"x",if('raw 1'!GI73="OK",'raw 1'!NI73,'raw 1'!GI73),"")</f>
        <v>-</v>
      </c>
      <c r="GL73" s="9" t="str">
        <f>if('raw 1'!GJ73&lt;&gt;"x",if('raw 1'!GJ73="OK",'raw 1'!NJ73,'raw 1'!GJ73),"")</f>
        <v>-</v>
      </c>
      <c r="GM73" s="9" t="str">
        <f>if('raw 1'!GK73&lt;&gt;"x",if('raw 1'!GK73="OK",'raw 1'!NK73,'raw 1'!GK73),"")</f>
        <v>-</v>
      </c>
      <c r="GN73" s="9" t="str">
        <f>if('raw 1'!GL73&lt;&gt;"x",if('raw 1'!GL73="OK",'raw 1'!NL73,'raw 1'!GL73),"")</f>
        <v>-</v>
      </c>
      <c r="GO73" s="9" t="str">
        <f>if('raw 1'!GM73&lt;&gt;"x",if('raw 1'!GM73="OK",'raw 1'!NM73,'raw 1'!GM73),"")</f>
        <v>-</v>
      </c>
      <c r="GP73" s="9" t="str">
        <f>if('raw 1'!GN73&lt;&gt;"x",if('raw 1'!GN73="OK",'raw 1'!NN73,'raw 1'!GN73),"")</f>
        <v>-</v>
      </c>
      <c r="GQ73" s="9" t="str">
        <f>if('raw 1'!GO73&lt;&gt;"x",if('raw 1'!GO73="OK",'raw 1'!NO73,'raw 1'!GO73),"")</f>
        <v>-</v>
      </c>
      <c r="GR73" s="9" t="str">
        <f>if('raw 1'!GP73&lt;&gt;"x",if('raw 1'!GP73="OK",'raw 1'!NP73,'raw 1'!GP73),"")</f>
        <v>-</v>
      </c>
      <c r="GS73" s="9" t="str">
        <f>if('raw 1'!GQ73&lt;&gt;"x",if('raw 1'!GQ73="OK",'raw 1'!NQ73,'raw 1'!GQ73),"")</f>
        <v>-</v>
      </c>
      <c r="GT73" s="9" t="str">
        <f>if('raw 1'!GR73&lt;&gt;"x",if('raw 1'!GR73="OK",'raw 1'!NR73,'raw 1'!GR73),"")</f>
        <v>-</v>
      </c>
      <c r="GU73" s="9" t="str">
        <f>if('raw 1'!GS73&lt;&gt;"x",if('raw 1'!GS73="OK",'raw 1'!NS73,'raw 1'!GS73),"")</f>
        <v/>
      </c>
    </row>
    <row r="74">
      <c r="A74" s="5"/>
      <c r="B74" s="5"/>
      <c r="C74" s="5" t="str">
        <f>if(B74="d","diskv. iz ciklusa",if(B74="d1","diskv. iz kruga",if($E74="ODOBREN",(if(countif(H:H,"="&amp;H74)=1,countif(H:H,"&gt;"&amp;H74)+1,concatenate(countif(H:H,"&gt;"&amp;H74)+1," - ",countif(H:H,"&gt;="&amp;H74)))),empty)))</f>
        <v>61 - 81</v>
      </c>
      <c r="D74" s="6" t="str">
        <f>'raw 1'!B74</f>
        <v>LaurentiuS</v>
      </c>
      <c r="E74" s="6" t="str">
        <f>'raw 1'!F74</f>
        <v>ODOBREN</v>
      </c>
      <c r="F74" s="6" t="str">
        <f>if($E74="ODOBREN",'raw 1'!C74,"")</f>
        <v>Aleksandar</v>
      </c>
      <c r="G74" s="6" t="str">
        <f>if($E74="ODOBREN",'raw 1'!D74,"")</f>
        <v>Jovanović</v>
      </c>
      <c r="H74" s="7">
        <f>if($E74="ODOBREN",I74,empty)</f>
        <v>100</v>
      </c>
      <c r="I74" s="7">
        <f>if(B74&lt;&gt;"d",IF(M74 = "A", SUM(R74:T74), SUM(O74:Q74)),empty)</f>
        <v>100</v>
      </c>
      <c r="J74" s="6" t="str">
        <f>if($E74="ODOBREN",'raw 1'!G74,"")</f>
        <v>Novi Beograd</v>
      </c>
      <c r="K74" s="6" t="str">
        <f>if($E74="ODOBREN",'raw 1'!H74,"")</f>
        <v>Deseta gimnazija Mihajlo Pupin</v>
      </c>
      <c r="L74" s="6" t="str">
        <f>if($E74="ODOBREN",'raw 1'!I74,"")</f>
        <v>III</v>
      </c>
      <c r="M74" s="6" t="str">
        <f>if($E74="ODOBREN",'raw 1'!J74,"")</f>
        <v>B</v>
      </c>
      <c r="N74" s="6" t="str">
        <f>if($E74="ODOBREN",'raw 1'!K75,"")</f>
        <v/>
      </c>
      <c r="O74" s="8">
        <f>'raw 1'!M74</f>
        <v>100</v>
      </c>
      <c r="P74" s="9">
        <f>'raw 1'!N74</f>
        <v>0</v>
      </c>
      <c r="Q74" s="9" t="str">
        <f>'raw 1'!O74</f>
        <v>-</v>
      </c>
      <c r="R74" s="9" t="str">
        <f>'raw 1'!P74</f>
        <v>-</v>
      </c>
      <c r="S74" s="9" t="str">
        <f>'raw 1'!Q74</f>
        <v>-</v>
      </c>
      <c r="T74" s="9" t="str">
        <f>'raw 1'!R74</f>
        <v>-</v>
      </c>
      <c r="U74" s="9" t="str">
        <f>if('raw 1'!S74&lt;&gt;"x",if('raw 1'!S74="OK",'raw 1'!GS74,'raw 1'!S74),"")</f>
        <v/>
      </c>
      <c r="V74" s="9" t="str">
        <f>if('raw 1'!T74&lt;&gt;"x",if('raw 1'!T74="OK",'raw 1'!GT74,'raw 1'!T74),"")</f>
        <v/>
      </c>
      <c r="W74" s="9">
        <f>if('raw 1'!U74&lt;&gt;"x",if('raw 1'!U74="OK",'raw 1'!GU74,'raw 1'!U74),"")</f>
        <v>1</v>
      </c>
      <c r="X74" s="9">
        <f>if('raw 1'!V74&lt;&gt;"x",if('raw 1'!V74="OK",'raw 1'!GV74,'raw 1'!V74),"")</f>
        <v>1</v>
      </c>
      <c r="Y74" s="9">
        <f>if('raw 1'!W74&lt;&gt;"x",if('raw 1'!W74="OK",'raw 1'!GW74,'raw 1'!W74),"")</f>
        <v>1</v>
      </c>
      <c r="Z74" s="9">
        <f>if('raw 1'!X74&lt;&gt;"x",if('raw 1'!X74="OK",'raw 1'!GX74,'raw 1'!X74),"")</f>
        <v>1</v>
      </c>
      <c r="AA74" s="9">
        <f>if('raw 1'!Y74&lt;&gt;"x",if('raw 1'!Y74="OK",'raw 1'!GY74,'raw 1'!Y74),"")</f>
        <v>1</v>
      </c>
      <c r="AB74" s="9">
        <f>if('raw 1'!Z74&lt;&gt;"x",if('raw 1'!Z74="OK",'raw 1'!GZ74,'raw 1'!Z74),"")</f>
        <v>1</v>
      </c>
      <c r="AC74" s="9">
        <f>if('raw 1'!AA74&lt;&gt;"x",if('raw 1'!AA74="OK",'raw 1'!HA74,'raw 1'!AA74),"")</f>
        <v>1</v>
      </c>
      <c r="AD74" s="9">
        <f>if('raw 1'!AB74&lt;&gt;"x",if('raw 1'!AB74="OK",'raw 1'!HB74,'raw 1'!AB74),"")</f>
        <v>1</v>
      </c>
      <c r="AE74" s="9">
        <f>if('raw 1'!AC74&lt;&gt;"x",if('raw 1'!AC74="OK",'raw 1'!HC74,'raw 1'!AC74),"")</f>
        <v>1</v>
      </c>
      <c r="AF74" s="9">
        <f>if('raw 1'!AD74&lt;&gt;"x",if('raw 1'!AD74="OK",'raw 1'!HD74,'raw 1'!AD74),"")</f>
        <v>1</v>
      </c>
      <c r="AG74" s="9">
        <f>if('raw 1'!AE74&lt;&gt;"x",if('raw 1'!AE74="OK",'raw 1'!HE74,'raw 1'!AE74),"")</f>
        <v>1</v>
      </c>
      <c r="AH74" s="9">
        <f>if('raw 1'!AF74&lt;&gt;"x",if('raw 1'!AF74="OK",'raw 1'!HF74,'raw 1'!AF74),"")</f>
        <v>1</v>
      </c>
      <c r="AI74" s="9">
        <f>if('raw 1'!AG74&lt;&gt;"x",if('raw 1'!AG74="OK",'raw 1'!HG74,'raw 1'!AG74),"")</f>
        <v>1</v>
      </c>
      <c r="AJ74" s="9">
        <f>if('raw 1'!AH74&lt;&gt;"x",if('raw 1'!AH74="OK",'raw 1'!HH74,'raw 1'!AH74),"")</f>
        <v>1</v>
      </c>
      <c r="AK74" s="9">
        <f>if('raw 1'!AI74&lt;&gt;"x",if('raw 1'!AI74="OK",'raw 1'!HI74,'raw 1'!AI74),"")</f>
        <v>1</v>
      </c>
      <c r="AL74" s="9">
        <f>if('raw 1'!AJ74&lt;&gt;"x",if('raw 1'!AJ74="OK",'raw 1'!HJ74,'raw 1'!AJ74),"")</f>
        <v>1</v>
      </c>
      <c r="AM74" s="9">
        <f>if('raw 1'!AK74&lt;&gt;"x",if('raw 1'!AK74="OK",'raw 1'!HK74,'raw 1'!AK74),"")</f>
        <v>1</v>
      </c>
      <c r="AN74" s="9">
        <f>if('raw 1'!AL74&lt;&gt;"x",if('raw 1'!AL74="OK",'raw 1'!HL74,'raw 1'!AL74),"")</f>
        <v>1</v>
      </c>
      <c r="AO74" s="9">
        <f>if('raw 1'!AM74&lt;&gt;"x",if('raw 1'!AM74="OK",'raw 1'!HM74,'raw 1'!AM74),"")</f>
        <v>1</v>
      </c>
      <c r="AP74" s="9">
        <f>if('raw 1'!AN74&lt;&gt;"x",if('raw 1'!AN74="OK",'raw 1'!HN74,'raw 1'!AN74),"")</f>
        <v>1</v>
      </c>
      <c r="AQ74" s="9">
        <f>if('raw 1'!AO74&lt;&gt;"x",if('raw 1'!AO74="OK",'raw 1'!HO74,'raw 1'!AO74),"")</f>
        <v>1</v>
      </c>
      <c r="AR74" s="9">
        <f>if('raw 1'!AP74&lt;&gt;"x",if('raw 1'!AP74="OK",'raw 1'!HP74,'raw 1'!AP74),"")</f>
        <v>1</v>
      </c>
      <c r="AS74" s="9">
        <f>if('raw 1'!AQ74&lt;&gt;"x",if('raw 1'!AQ74="OK",'raw 1'!HQ74,'raw 1'!AQ74),"")</f>
        <v>1</v>
      </c>
      <c r="AT74" s="9">
        <f>if('raw 1'!AR74&lt;&gt;"x",if('raw 1'!AR74="OK",'raw 1'!HR74,'raw 1'!AR74),"")</f>
        <v>1</v>
      </c>
      <c r="AU74" s="9">
        <f>if('raw 1'!AS74&lt;&gt;"x",if('raw 1'!AS74="OK",'raw 1'!HS74,'raw 1'!AS74),"")</f>
        <v>1</v>
      </c>
      <c r="AV74" s="9">
        <f>if('raw 1'!AT74&lt;&gt;"x",if('raw 1'!AT74="OK",'raw 1'!HT74,'raw 1'!AT74),"")</f>
        <v>1</v>
      </c>
      <c r="AW74" s="9">
        <f>if('raw 1'!AU74&lt;&gt;"x",if('raw 1'!AU74="OK",'raw 1'!HU74,'raw 1'!AU74),"")</f>
        <v>1</v>
      </c>
      <c r="AX74" s="9">
        <f>if('raw 1'!AV74&lt;&gt;"x",if('raw 1'!AV74="OK",'raw 1'!HV74,'raw 1'!AV74),"")</f>
        <v>1</v>
      </c>
      <c r="AY74" s="9">
        <f>if('raw 1'!AW74&lt;&gt;"x",if('raw 1'!AW74="OK",'raw 1'!HW74,'raw 1'!AW74),"")</f>
        <v>1</v>
      </c>
      <c r="AZ74" s="9">
        <f>if('raw 1'!AX74&lt;&gt;"x",if('raw 1'!AX74="OK",'raw 1'!HX74,'raw 1'!AX74),"")</f>
        <v>1</v>
      </c>
      <c r="BA74" s="9">
        <f>if('raw 1'!AY74&lt;&gt;"x",if('raw 1'!AY74="OK",'raw 1'!HY74,'raw 1'!AY74),"")</f>
        <v>1</v>
      </c>
      <c r="BB74" s="9">
        <f>if('raw 1'!AZ74&lt;&gt;"x",if('raw 1'!AZ74="OK",'raw 1'!HZ74,'raw 1'!AZ74),"")</f>
        <v>1</v>
      </c>
      <c r="BC74" s="9">
        <f>if('raw 1'!BA74&lt;&gt;"x",if('raw 1'!BA74="OK",'raw 1'!IA74,'raw 1'!BA74),"")</f>
        <v>1</v>
      </c>
      <c r="BD74" s="9">
        <f>if('raw 1'!BB74&lt;&gt;"x",if('raw 1'!BB74="OK",'raw 1'!IB74,'raw 1'!BB74),"")</f>
        <v>1</v>
      </c>
      <c r="BE74" s="9">
        <f>if('raw 1'!BC74&lt;&gt;"x",if('raw 1'!BC74="OK",'raw 1'!IC74,'raw 1'!BC74),"")</f>
        <v>1</v>
      </c>
      <c r="BF74" s="9">
        <f>if('raw 1'!BD74&lt;&gt;"x",if('raw 1'!BD74="OK",'raw 1'!ID74,'raw 1'!BD74),"")</f>
        <v>1</v>
      </c>
      <c r="BG74" s="9">
        <f>if('raw 1'!BE74&lt;&gt;"x",if('raw 1'!BE74="OK",'raw 1'!IE74,'raw 1'!BE74),"")</f>
        <v>1</v>
      </c>
      <c r="BH74" s="9">
        <f>if('raw 1'!BF74&lt;&gt;"x",if('raw 1'!BF74="OK",'raw 1'!IF74,'raw 1'!BF74),"")</f>
        <v>1</v>
      </c>
      <c r="BI74" s="9">
        <f>if('raw 1'!BG74&lt;&gt;"x",if('raw 1'!BG74="OK",'raw 1'!IG74,'raw 1'!BG74),"")</f>
        <v>1</v>
      </c>
      <c r="BJ74" s="9">
        <f>if('raw 1'!BH74&lt;&gt;"x",if('raw 1'!BH74="OK",'raw 1'!IH74,'raw 1'!BH74),"")</f>
        <v>1</v>
      </c>
      <c r="BK74" s="9">
        <f>if('raw 1'!BI74&lt;&gt;"x",if('raw 1'!BI74="OK",'raw 1'!II74,'raw 1'!BI74),"")</f>
        <v>1</v>
      </c>
      <c r="BL74" s="9">
        <f>if('raw 1'!BJ74&lt;&gt;"x",if('raw 1'!BJ74="OK",'raw 1'!IJ74,'raw 1'!BJ74),"")</f>
        <v>1</v>
      </c>
      <c r="BM74" s="9" t="str">
        <f>if('raw 1'!BK74&lt;&gt;"x",if('raw 1'!BK74="OK",'raw 1'!IK74,'raw 1'!BK74),"")</f>
        <v/>
      </c>
      <c r="BN74" s="9" t="str">
        <f>if('raw 1'!BL74&lt;&gt;"x",if('raw 1'!BL74="OK",'raw 1'!IL74,'raw 1'!BL74),"")</f>
        <v>WA</v>
      </c>
      <c r="BO74" s="9" t="str">
        <f>if('raw 1'!BM74&lt;&gt;"x",if('raw 1'!BM74="OK",'raw 1'!IM74,'raw 1'!BM74),"")</f>
        <v>WA</v>
      </c>
      <c r="BP74" s="9" t="str">
        <f>if('raw 1'!BN74&lt;&gt;"x",if('raw 1'!BN74="OK",'raw 1'!IN74,'raw 1'!BN74),"")</f>
        <v>WA</v>
      </c>
      <c r="BQ74" s="9">
        <f>if('raw 1'!BO74&lt;&gt;"x",if('raw 1'!BO74="OK",'raw 1'!IO74,'raw 1'!BO74),"")</f>
        <v>1</v>
      </c>
      <c r="BR74" s="9" t="str">
        <f>if('raw 1'!BP74&lt;&gt;"x",if('raw 1'!BP74="OK",'raw 1'!IP74,'raw 1'!BP74),"")</f>
        <v>WA</v>
      </c>
      <c r="BS74" s="9" t="str">
        <f>if('raw 1'!BQ74&lt;&gt;"x",if('raw 1'!BQ74="OK",'raw 1'!IQ74,'raw 1'!BQ74),"")</f>
        <v>WA</v>
      </c>
      <c r="BT74" s="9" t="str">
        <f>if('raw 1'!BR74&lt;&gt;"x",if('raw 1'!BR74="OK",'raw 1'!IR74,'raw 1'!BR74),"")</f>
        <v>WA</v>
      </c>
      <c r="BU74" s="9" t="str">
        <f>if('raw 1'!BS74&lt;&gt;"x",if('raw 1'!BS74="OK",'raw 1'!IS74,'raw 1'!BS74),"")</f>
        <v>WA</v>
      </c>
      <c r="BV74" s="9" t="str">
        <f>if('raw 1'!BT74&lt;&gt;"x",if('raw 1'!BT74="OK",'raw 1'!IT74,'raw 1'!BT74),"")</f>
        <v>WA</v>
      </c>
      <c r="BW74" s="9" t="str">
        <f>if('raw 1'!BU74&lt;&gt;"x",if('raw 1'!BU74="OK",'raw 1'!IU74,'raw 1'!BU74),"")</f>
        <v>WA</v>
      </c>
      <c r="BX74" s="9" t="str">
        <f>if('raw 1'!BV74&lt;&gt;"x",if('raw 1'!BV74="OK",'raw 1'!IV74,'raw 1'!BV74),"")</f>
        <v>WA</v>
      </c>
      <c r="BY74" s="9" t="str">
        <f>if('raw 1'!BW74&lt;&gt;"x",if('raw 1'!BW74="OK",'raw 1'!IW74,'raw 1'!BW74),"")</f>
        <v>WA</v>
      </c>
      <c r="BZ74" s="9">
        <f>if('raw 1'!BX74&lt;&gt;"x",if('raw 1'!BX74="OK",'raw 1'!IX74,'raw 1'!BX74),"")</f>
        <v>1</v>
      </c>
      <c r="CA74" s="9" t="str">
        <f>if('raw 1'!BY74&lt;&gt;"x",if('raw 1'!BY74="OK",'raw 1'!IY74,'raw 1'!BY74),"")</f>
        <v>WA</v>
      </c>
      <c r="CB74" s="9" t="str">
        <f>if('raw 1'!BZ74&lt;&gt;"x",if('raw 1'!BZ74="OK",'raw 1'!IZ74,'raw 1'!BZ74),"")</f>
        <v>WA</v>
      </c>
      <c r="CC74" s="9" t="str">
        <f>if('raw 1'!CA74&lt;&gt;"x",if('raw 1'!CA74="OK",'raw 1'!JA74,'raw 1'!CA74),"")</f>
        <v>WA</v>
      </c>
      <c r="CD74" s="9" t="str">
        <f>if('raw 1'!CB74&lt;&gt;"x",if('raw 1'!CB74="OK",'raw 1'!JB74,'raw 1'!CB74),"")</f>
        <v>WA</v>
      </c>
      <c r="CE74" s="9" t="str">
        <f>if('raw 1'!CC74&lt;&gt;"x",if('raw 1'!CC74="OK",'raw 1'!JC74,'raw 1'!CC74),"")</f>
        <v>WA</v>
      </c>
      <c r="CF74" s="9" t="str">
        <f>if('raw 1'!CD74&lt;&gt;"x",if('raw 1'!CD74="OK",'raw 1'!JD74,'raw 1'!CD74),"")</f>
        <v>WA</v>
      </c>
      <c r="CG74" s="9" t="str">
        <f>if('raw 1'!CE74&lt;&gt;"x",if('raw 1'!CE74="OK",'raw 1'!JE74,'raw 1'!CE74),"")</f>
        <v>WA</v>
      </c>
      <c r="CH74" s="9" t="str">
        <f>if('raw 1'!CF74&lt;&gt;"x",if('raw 1'!CF74="OK",'raw 1'!JF74,'raw 1'!CF74),"")</f>
        <v>WA</v>
      </c>
      <c r="CI74" s="9" t="str">
        <f>if('raw 1'!CG74&lt;&gt;"x",if('raw 1'!CG74="OK",'raw 1'!JG74,'raw 1'!CG74),"")</f>
        <v>WA</v>
      </c>
      <c r="CJ74" s="9" t="str">
        <f>if('raw 1'!CH74&lt;&gt;"x",if('raw 1'!CH74="OK",'raw 1'!JH74,'raw 1'!CH74),"")</f>
        <v>WA</v>
      </c>
      <c r="CK74" s="9" t="str">
        <f>if('raw 1'!CI74&lt;&gt;"x",if('raw 1'!CI74="OK",'raw 1'!JI74,'raw 1'!CI74),"")</f>
        <v>WA</v>
      </c>
      <c r="CL74" s="9" t="str">
        <f>if('raw 1'!CJ74&lt;&gt;"x",if('raw 1'!CJ74="OK",'raw 1'!JJ74,'raw 1'!CJ74),"")</f>
        <v>WA</v>
      </c>
      <c r="CM74" s="9" t="str">
        <f>if('raw 1'!CK74&lt;&gt;"x",if('raw 1'!CK74="OK",'raw 1'!JK74,'raw 1'!CK74),"")</f>
        <v>WA</v>
      </c>
      <c r="CN74" s="9" t="str">
        <f>if('raw 1'!CL74&lt;&gt;"x",if('raw 1'!CL74="OK",'raw 1'!JL74,'raw 1'!CL74),"")</f>
        <v>WA</v>
      </c>
      <c r="CO74" s="9" t="str">
        <f>if('raw 1'!CM74&lt;&gt;"x",if('raw 1'!CM74="OK",'raw 1'!JM74,'raw 1'!CM74),"")</f>
        <v>WA</v>
      </c>
      <c r="CP74" s="9" t="str">
        <f>if('raw 1'!CN74&lt;&gt;"x",if('raw 1'!CN74="OK",'raw 1'!JN74,'raw 1'!CN74),"")</f>
        <v>WA</v>
      </c>
      <c r="CQ74" s="9" t="str">
        <f>if('raw 1'!CO74&lt;&gt;"x",if('raw 1'!CO74="OK",'raw 1'!JO74,'raw 1'!CO74),"")</f>
        <v>WA</v>
      </c>
      <c r="CR74" s="9" t="str">
        <f>if('raw 1'!CP74&lt;&gt;"x",if('raw 1'!CP74="OK",'raw 1'!JP74,'raw 1'!CP74),"")</f>
        <v>WA</v>
      </c>
      <c r="CS74" s="9" t="str">
        <f>if('raw 1'!CQ74&lt;&gt;"x",if('raw 1'!CQ74="OK",'raw 1'!JQ74,'raw 1'!CQ74),"")</f>
        <v>WA</v>
      </c>
      <c r="CT74" s="9" t="str">
        <f>if('raw 1'!CR74&lt;&gt;"x",if('raw 1'!CR74="OK",'raw 1'!JR74,'raw 1'!CR74),"")</f>
        <v>WA</v>
      </c>
      <c r="CU74" s="9" t="str">
        <f>if('raw 1'!CS74&lt;&gt;"x",if('raw 1'!CS74="OK",'raw 1'!JS74,'raw 1'!CS74),"")</f>
        <v/>
      </c>
      <c r="CV74" s="9" t="str">
        <f>if('raw 1'!CT74&lt;&gt;"x",if('raw 1'!CT74="OK",'raw 1'!JT74,'raw 1'!CT74),"")</f>
        <v>-</v>
      </c>
      <c r="CW74" s="9" t="str">
        <f>if('raw 1'!CU74&lt;&gt;"x",if('raw 1'!CU74="OK",'raw 1'!JU74,'raw 1'!CU74),"")</f>
        <v>-</v>
      </c>
      <c r="CX74" s="9" t="str">
        <f>if('raw 1'!CV74&lt;&gt;"x",if('raw 1'!CV74="OK",'raw 1'!JV74,'raw 1'!CV74),"")</f>
        <v>-</v>
      </c>
      <c r="CY74" s="9" t="str">
        <f>if('raw 1'!CW74&lt;&gt;"x",if('raw 1'!CW74="OK",'raw 1'!JW74,'raw 1'!CW74),"")</f>
        <v>-</v>
      </c>
      <c r="CZ74" s="9" t="str">
        <f>if('raw 1'!CX74&lt;&gt;"x",if('raw 1'!CX74="OK",'raw 1'!JX74,'raw 1'!CX74),"")</f>
        <v>-</v>
      </c>
      <c r="DA74" s="9" t="str">
        <f>if('raw 1'!CY74&lt;&gt;"x",if('raw 1'!CY74="OK",'raw 1'!JY74,'raw 1'!CY74),"")</f>
        <v>-</v>
      </c>
      <c r="DB74" s="9" t="str">
        <f>if('raw 1'!CZ74&lt;&gt;"x",if('raw 1'!CZ74="OK",'raw 1'!JZ74,'raw 1'!CZ74),"")</f>
        <v>-</v>
      </c>
      <c r="DC74" s="9" t="str">
        <f>if('raw 1'!DA74&lt;&gt;"x",if('raw 1'!DA74="OK",'raw 1'!KA74,'raw 1'!DA74),"")</f>
        <v>-</v>
      </c>
      <c r="DD74" s="9" t="str">
        <f>if('raw 1'!DB74&lt;&gt;"x",if('raw 1'!DB74="OK",'raw 1'!KB74,'raw 1'!DB74),"")</f>
        <v>-</v>
      </c>
      <c r="DE74" s="9" t="str">
        <f>if('raw 1'!DC74&lt;&gt;"x",if('raw 1'!DC74="OK",'raw 1'!KC74,'raw 1'!DC74),"")</f>
        <v>-</v>
      </c>
      <c r="DF74" s="9" t="str">
        <f>if('raw 1'!DD74&lt;&gt;"x",if('raw 1'!DD74="OK",'raw 1'!KD74,'raw 1'!DD74),"")</f>
        <v>-</v>
      </c>
      <c r="DG74" s="9" t="str">
        <f>if('raw 1'!DE74&lt;&gt;"x",if('raw 1'!DE74="OK",'raw 1'!KE74,'raw 1'!DE74),"")</f>
        <v>-</v>
      </c>
      <c r="DH74" s="9" t="str">
        <f>if('raw 1'!DF74&lt;&gt;"x",if('raw 1'!DF74="OK",'raw 1'!KF74,'raw 1'!DF74),"")</f>
        <v>-</v>
      </c>
      <c r="DI74" s="9" t="str">
        <f>if('raw 1'!DG74&lt;&gt;"x",if('raw 1'!DG74="OK",'raw 1'!KG74,'raw 1'!DG74),"")</f>
        <v>-</v>
      </c>
      <c r="DJ74" s="9" t="str">
        <f>if('raw 1'!DH74&lt;&gt;"x",if('raw 1'!DH74="OK",'raw 1'!KH74,'raw 1'!DH74),"")</f>
        <v>-</v>
      </c>
      <c r="DK74" s="9" t="str">
        <f>if('raw 1'!DI74&lt;&gt;"x",if('raw 1'!DI74="OK",'raw 1'!KI74,'raw 1'!DI74),"")</f>
        <v>-</v>
      </c>
      <c r="DL74" s="9" t="str">
        <f>if('raw 1'!DJ74&lt;&gt;"x",if('raw 1'!DJ74="OK",'raw 1'!KJ74,'raw 1'!DJ74),"")</f>
        <v>-</v>
      </c>
      <c r="DM74" s="9" t="str">
        <f>if('raw 1'!DK74&lt;&gt;"x",if('raw 1'!DK74="OK",'raw 1'!KK74,'raw 1'!DK74),"")</f>
        <v>-</v>
      </c>
      <c r="DN74" s="9" t="str">
        <f>if('raw 1'!DL74&lt;&gt;"x",if('raw 1'!DL74="OK",'raw 1'!KL74,'raw 1'!DL74),"")</f>
        <v>-</v>
      </c>
      <c r="DO74" s="9" t="str">
        <f>if('raw 1'!DM74&lt;&gt;"x",if('raw 1'!DM74="OK",'raw 1'!KM74,'raw 1'!DM74),"")</f>
        <v>-</v>
      </c>
      <c r="DP74" s="9" t="str">
        <f>if('raw 1'!DN74&lt;&gt;"x",if('raw 1'!DN74="OK",'raw 1'!KN74,'raw 1'!DN74),"")</f>
        <v>-</v>
      </c>
      <c r="DQ74" s="9" t="str">
        <f>if('raw 1'!DO74&lt;&gt;"x",if('raw 1'!DO74="OK",'raw 1'!KO74,'raw 1'!DO74),"")</f>
        <v>-</v>
      </c>
      <c r="DR74" s="9" t="str">
        <f>if('raw 1'!DP74&lt;&gt;"x",if('raw 1'!DP74="OK",'raw 1'!KP74,'raw 1'!DP74),"")</f>
        <v>-</v>
      </c>
      <c r="DS74" s="9" t="str">
        <f>if('raw 1'!DQ74&lt;&gt;"x",if('raw 1'!DQ74="OK",'raw 1'!KQ74,'raw 1'!DQ74),"")</f>
        <v>-</v>
      </c>
      <c r="DT74" s="9" t="str">
        <f>if('raw 1'!DR74&lt;&gt;"x",if('raw 1'!DR74="OK",'raw 1'!KR74,'raw 1'!DR74),"")</f>
        <v>-</v>
      </c>
      <c r="DU74" s="9" t="str">
        <f>if('raw 1'!DS74&lt;&gt;"x",if('raw 1'!DS74="OK",'raw 1'!KS74,'raw 1'!DS74),"")</f>
        <v>-</v>
      </c>
      <c r="DV74" s="9" t="str">
        <f>if('raw 1'!DT74&lt;&gt;"x",if('raw 1'!DT74="OK",'raw 1'!KT74,'raw 1'!DT74),"")</f>
        <v>-</v>
      </c>
      <c r="DW74" s="9" t="str">
        <f>if('raw 1'!DU74&lt;&gt;"x",if('raw 1'!DU74="OK",'raw 1'!KU74,'raw 1'!DU74),"")</f>
        <v>-</v>
      </c>
      <c r="DX74" s="9" t="str">
        <f>if('raw 1'!DV74&lt;&gt;"x",if('raw 1'!DV74="OK",'raw 1'!KV74,'raw 1'!DV74),"")</f>
        <v>-</v>
      </c>
      <c r="DY74" s="9" t="str">
        <f>if('raw 1'!DW74&lt;&gt;"x",if('raw 1'!DW74="OK",'raw 1'!KW74,'raw 1'!DW74),"")</f>
        <v>-</v>
      </c>
      <c r="DZ74" s="9" t="str">
        <f>if('raw 1'!DX74&lt;&gt;"x",if('raw 1'!DX74="OK",'raw 1'!KX74,'raw 1'!DX74),"")</f>
        <v>-</v>
      </c>
      <c r="EA74" s="9" t="str">
        <f>if('raw 1'!DY74&lt;&gt;"x",if('raw 1'!DY74="OK",'raw 1'!KY74,'raw 1'!DY74),"")</f>
        <v>-</v>
      </c>
      <c r="EB74" s="9" t="str">
        <f>if('raw 1'!DZ74&lt;&gt;"x",if('raw 1'!DZ74="OK",'raw 1'!KZ74,'raw 1'!DZ74),"")</f>
        <v/>
      </c>
      <c r="EC74" s="9" t="str">
        <f>if('raw 1'!EA74&lt;&gt;"x",if('raw 1'!EA74="OK",'raw 1'!LA74,'raw 1'!EA74),"")</f>
        <v>-</v>
      </c>
      <c r="ED74" s="9" t="str">
        <f>if('raw 1'!EB74&lt;&gt;"x",if('raw 1'!EB74="OK",'raw 1'!LB74,'raw 1'!EB74),"")</f>
        <v>-</v>
      </c>
      <c r="EE74" s="9" t="str">
        <f>if('raw 1'!EC74&lt;&gt;"x",if('raw 1'!EC74="OK",'raw 1'!LC74,'raw 1'!EC74),"")</f>
        <v>-</v>
      </c>
      <c r="EF74" s="9" t="str">
        <f>if('raw 1'!ED74&lt;&gt;"x",if('raw 1'!ED74="OK",'raw 1'!LD74,'raw 1'!ED74),"")</f>
        <v>-</v>
      </c>
      <c r="EG74" s="9" t="str">
        <f>if('raw 1'!EE74&lt;&gt;"x",if('raw 1'!EE74="OK",'raw 1'!LE74,'raw 1'!EE74),"")</f>
        <v>-</v>
      </c>
      <c r="EH74" s="9" t="str">
        <f>if('raw 1'!EF74&lt;&gt;"x",if('raw 1'!EF74="OK",'raw 1'!LF74,'raw 1'!EF74),"")</f>
        <v>-</v>
      </c>
      <c r="EI74" s="9" t="str">
        <f>if('raw 1'!EG74&lt;&gt;"x",if('raw 1'!EG74="OK",'raw 1'!LG74,'raw 1'!EG74),"")</f>
        <v>-</v>
      </c>
      <c r="EJ74" s="9" t="str">
        <f>if('raw 1'!EH74&lt;&gt;"x",if('raw 1'!EH74="OK",'raw 1'!LH74,'raw 1'!EH74),"")</f>
        <v>-</v>
      </c>
      <c r="EK74" s="9" t="str">
        <f>if('raw 1'!EI74&lt;&gt;"x",if('raw 1'!EI74="OK",'raw 1'!LI74,'raw 1'!EI74),"")</f>
        <v>-</v>
      </c>
      <c r="EL74" s="9" t="str">
        <f>if('raw 1'!EJ74&lt;&gt;"x",if('raw 1'!EJ74="OK",'raw 1'!LJ74,'raw 1'!EJ74),"")</f>
        <v>-</v>
      </c>
      <c r="EM74" s="9" t="str">
        <f>if('raw 1'!EK74&lt;&gt;"x",if('raw 1'!EK74="OK",'raw 1'!LK74,'raw 1'!EK74),"")</f>
        <v>-</v>
      </c>
      <c r="EN74" s="9" t="str">
        <f>if('raw 1'!EL74&lt;&gt;"x",if('raw 1'!EL74="OK",'raw 1'!LL74,'raw 1'!EL74),"")</f>
        <v>-</v>
      </c>
      <c r="EO74" s="9" t="str">
        <f>if('raw 1'!EM74&lt;&gt;"x",if('raw 1'!EM74="OK",'raw 1'!LM74,'raw 1'!EM74),"")</f>
        <v>-</v>
      </c>
      <c r="EP74" s="9" t="str">
        <f>if('raw 1'!EN74&lt;&gt;"x",if('raw 1'!EN74="OK",'raw 1'!LN74,'raw 1'!EN74),"")</f>
        <v>-</v>
      </c>
      <c r="EQ74" s="9" t="str">
        <f>if('raw 1'!EO74&lt;&gt;"x",if('raw 1'!EO74="OK",'raw 1'!LO74,'raw 1'!EO74),"")</f>
        <v>-</v>
      </c>
      <c r="ER74" s="9" t="str">
        <f>if('raw 1'!EP74&lt;&gt;"x",if('raw 1'!EP74="OK",'raw 1'!LP74,'raw 1'!EP74),"")</f>
        <v>-</v>
      </c>
      <c r="ES74" s="9" t="str">
        <f>if('raw 1'!EQ74&lt;&gt;"x",if('raw 1'!EQ74="OK",'raw 1'!LQ74,'raw 1'!EQ74),"")</f>
        <v/>
      </c>
      <c r="ET74" s="9" t="str">
        <f>if('raw 1'!ER74&lt;&gt;"x",if('raw 1'!ER74="OK",'raw 1'!LR74,'raw 1'!ER74),"")</f>
        <v>-</v>
      </c>
      <c r="EU74" s="9" t="str">
        <f>if('raw 1'!ES74&lt;&gt;"x",if('raw 1'!ES74="OK",'raw 1'!LS74,'raw 1'!ES74),"")</f>
        <v>-</v>
      </c>
      <c r="EV74" s="9" t="str">
        <f>if('raw 1'!ET74&lt;&gt;"x",if('raw 1'!ET74="OK",'raw 1'!LT74,'raw 1'!ET74),"")</f>
        <v>-</v>
      </c>
      <c r="EW74" s="9" t="str">
        <f>if('raw 1'!EU74&lt;&gt;"x",if('raw 1'!EU74="OK",'raw 1'!LU74,'raw 1'!EU74),"")</f>
        <v>-</v>
      </c>
      <c r="EX74" s="9" t="str">
        <f>if('raw 1'!EV74&lt;&gt;"x",if('raw 1'!EV74="OK",'raw 1'!LV74,'raw 1'!EV74),"")</f>
        <v>-</v>
      </c>
      <c r="EY74" s="9" t="str">
        <f>if('raw 1'!EW74&lt;&gt;"x",if('raw 1'!EW74="OK",'raw 1'!LW74,'raw 1'!EW74),"")</f>
        <v>-</v>
      </c>
      <c r="EZ74" s="9" t="str">
        <f>if('raw 1'!EX74&lt;&gt;"x",if('raw 1'!EX74="OK",'raw 1'!LX74,'raw 1'!EX74),"")</f>
        <v>-</v>
      </c>
      <c r="FA74" s="9" t="str">
        <f>if('raw 1'!EY74&lt;&gt;"x",if('raw 1'!EY74="OK",'raw 1'!LY74,'raw 1'!EY74),"")</f>
        <v>-</v>
      </c>
      <c r="FB74" s="9" t="str">
        <f>if('raw 1'!EZ74&lt;&gt;"x",if('raw 1'!EZ74="OK",'raw 1'!LZ74,'raw 1'!EZ74),"")</f>
        <v>-</v>
      </c>
      <c r="FC74" s="9" t="str">
        <f>if('raw 1'!FA74&lt;&gt;"x",if('raw 1'!FA74="OK",'raw 1'!MA74,'raw 1'!FA74),"")</f>
        <v>-</v>
      </c>
      <c r="FD74" s="9" t="str">
        <f>if('raw 1'!FB74&lt;&gt;"x",if('raw 1'!FB74="OK",'raw 1'!MB74,'raw 1'!FB74),"")</f>
        <v>-</v>
      </c>
      <c r="FE74" s="9" t="str">
        <f>if('raw 1'!FC74&lt;&gt;"x",if('raw 1'!FC74="OK",'raw 1'!MC74,'raw 1'!FC74),"")</f>
        <v>-</v>
      </c>
      <c r="FF74" s="9" t="str">
        <f>if('raw 1'!FD74&lt;&gt;"x",if('raw 1'!FD74="OK",'raw 1'!MD74,'raw 1'!FD74),"")</f>
        <v>-</v>
      </c>
      <c r="FG74" s="9" t="str">
        <f>if('raw 1'!FE74&lt;&gt;"x",if('raw 1'!FE74="OK",'raw 1'!ME74,'raw 1'!FE74),"")</f>
        <v>-</v>
      </c>
      <c r="FH74" s="9" t="str">
        <f>if('raw 1'!FF74&lt;&gt;"x",if('raw 1'!FF74="OK",'raw 1'!MF74,'raw 1'!FF74),"")</f>
        <v>-</v>
      </c>
      <c r="FI74" s="9" t="str">
        <f>if('raw 1'!FG74&lt;&gt;"x",if('raw 1'!FG74="OK",'raw 1'!MG74,'raw 1'!FG74),"")</f>
        <v>-</v>
      </c>
      <c r="FJ74" s="9" t="str">
        <f>if('raw 1'!FH74&lt;&gt;"x",if('raw 1'!FH74="OK",'raw 1'!MH74,'raw 1'!FH74),"")</f>
        <v>-</v>
      </c>
      <c r="FK74" s="9" t="str">
        <f>if('raw 1'!FI74&lt;&gt;"x",if('raw 1'!FI74="OK",'raw 1'!MI74,'raw 1'!FI74),"")</f>
        <v>-</v>
      </c>
      <c r="FL74" s="9" t="str">
        <f>if('raw 1'!FJ74&lt;&gt;"x",if('raw 1'!FJ74="OK",'raw 1'!MJ74,'raw 1'!FJ74),"")</f>
        <v>-</v>
      </c>
      <c r="FM74" s="9" t="str">
        <f>if('raw 1'!FK74&lt;&gt;"x",if('raw 1'!FK74="OK",'raw 1'!MK74,'raw 1'!FK74),"")</f>
        <v>-</v>
      </c>
      <c r="FN74" s="9" t="str">
        <f>if('raw 1'!FL74&lt;&gt;"x",if('raw 1'!FL74="OK",'raw 1'!ML74,'raw 1'!FL74),"")</f>
        <v>-</v>
      </c>
      <c r="FO74" s="9" t="str">
        <f>if('raw 1'!FM74&lt;&gt;"x",if('raw 1'!FM74="OK",'raw 1'!MM74,'raw 1'!FM74),"")</f>
        <v>-</v>
      </c>
      <c r="FP74" s="9" t="str">
        <f>if('raw 1'!FN74&lt;&gt;"x",if('raw 1'!FN74="OK",'raw 1'!MN74,'raw 1'!FN74),"")</f>
        <v>-</v>
      </c>
      <c r="FQ74" s="9" t="str">
        <f>if('raw 1'!FO74&lt;&gt;"x",if('raw 1'!FO74="OK",'raw 1'!MO74,'raw 1'!FO74),"")</f>
        <v>-</v>
      </c>
      <c r="FR74" s="9" t="str">
        <f>if('raw 1'!FP74&lt;&gt;"x",if('raw 1'!FP74="OK",'raw 1'!MP74,'raw 1'!FP74),"")</f>
        <v>-</v>
      </c>
      <c r="FS74" s="9" t="str">
        <f>if('raw 1'!FQ74&lt;&gt;"x",if('raw 1'!FQ74="OK",'raw 1'!MQ74,'raw 1'!FQ74),"")</f>
        <v>-</v>
      </c>
      <c r="FT74" s="9" t="str">
        <f>if('raw 1'!FR74&lt;&gt;"x",if('raw 1'!FR74="OK",'raw 1'!MR74,'raw 1'!FR74),"")</f>
        <v>-</v>
      </c>
      <c r="FU74" s="9" t="str">
        <f>if('raw 1'!FS74&lt;&gt;"x",if('raw 1'!FS74="OK",'raw 1'!MS74,'raw 1'!FS74),"")</f>
        <v>-</v>
      </c>
      <c r="FV74" s="9" t="str">
        <f>if('raw 1'!FT74&lt;&gt;"x",if('raw 1'!FT74="OK",'raw 1'!MT74,'raw 1'!FT74),"")</f>
        <v/>
      </c>
      <c r="FW74" s="9" t="str">
        <f>if('raw 1'!FU74&lt;&gt;"x",if('raw 1'!FU74="OK",'raw 1'!MU74,'raw 1'!FU74),"")</f>
        <v>-</v>
      </c>
      <c r="FX74" s="9" t="str">
        <f>if('raw 1'!FV74&lt;&gt;"x",if('raw 1'!FV74="OK",'raw 1'!MV74,'raw 1'!FV74),"")</f>
        <v>-</v>
      </c>
      <c r="FY74" s="9" t="str">
        <f>if('raw 1'!FW74&lt;&gt;"x",if('raw 1'!FW74="OK",'raw 1'!MW74,'raw 1'!FW74),"")</f>
        <v>-</v>
      </c>
      <c r="FZ74" s="9" t="str">
        <f>if('raw 1'!FX74&lt;&gt;"x",if('raw 1'!FX74="OK",'raw 1'!MX74,'raw 1'!FX74),"")</f>
        <v>-</v>
      </c>
      <c r="GA74" s="9" t="str">
        <f>if('raw 1'!FY74&lt;&gt;"x",if('raw 1'!FY74="OK",'raw 1'!MY74,'raw 1'!FY74),"")</f>
        <v>-</v>
      </c>
      <c r="GB74" s="9" t="str">
        <f>if('raw 1'!FZ74&lt;&gt;"x",if('raw 1'!FZ74="OK",'raw 1'!MZ74,'raw 1'!FZ74),"")</f>
        <v>-</v>
      </c>
      <c r="GC74" s="9" t="str">
        <f>if('raw 1'!GA74&lt;&gt;"x",if('raw 1'!GA74="OK",'raw 1'!NA74,'raw 1'!GA74),"")</f>
        <v>-</v>
      </c>
      <c r="GD74" s="9" t="str">
        <f>if('raw 1'!GB74&lt;&gt;"x",if('raw 1'!GB74="OK",'raw 1'!NB74,'raw 1'!GB74),"")</f>
        <v>-</v>
      </c>
      <c r="GE74" s="9" t="str">
        <f>if('raw 1'!GC74&lt;&gt;"x",if('raw 1'!GC74="OK",'raw 1'!NC74,'raw 1'!GC74),"")</f>
        <v>-</v>
      </c>
      <c r="GF74" s="9" t="str">
        <f>if('raw 1'!GD74&lt;&gt;"x",if('raw 1'!GD74="OK",'raw 1'!ND74,'raw 1'!GD74),"")</f>
        <v>-</v>
      </c>
      <c r="GG74" s="9" t="str">
        <f>if('raw 1'!GE74&lt;&gt;"x",if('raw 1'!GE74="OK",'raw 1'!NE74,'raw 1'!GE74),"")</f>
        <v>-</v>
      </c>
      <c r="GH74" s="9" t="str">
        <f>if('raw 1'!GF74&lt;&gt;"x",if('raw 1'!GF74="OK",'raw 1'!NF74,'raw 1'!GF74),"")</f>
        <v>-</v>
      </c>
      <c r="GI74" s="9" t="str">
        <f>if('raw 1'!GG74&lt;&gt;"x",if('raw 1'!GG74="OK",'raw 1'!NG74,'raw 1'!GG74),"")</f>
        <v>-</v>
      </c>
      <c r="GJ74" s="9" t="str">
        <f>if('raw 1'!GH74&lt;&gt;"x",if('raw 1'!GH74="OK",'raw 1'!NH74,'raw 1'!GH74),"")</f>
        <v>-</v>
      </c>
      <c r="GK74" s="9" t="str">
        <f>if('raw 1'!GI74&lt;&gt;"x",if('raw 1'!GI74="OK",'raw 1'!NI74,'raw 1'!GI74),"")</f>
        <v>-</v>
      </c>
      <c r="GL74" s="9" t="str">
        <f>if('raw 1'!GJ74&lt;&gt;"x",if('raw 1'!GJ74="OK",'raw 1'!NJ74,'raw 1'!GJ74),"")</f>
        <v>-</v>
      </c>
      <c r="GM74" s="9" t="str">
        <f>if('raw 1'!GK74&lt;&gt;"x",if('raw 1'!GK74="OK",'raw 1'!NK74,'raw 1'!GK74),"")</f>
        <v>-</v>
      </c>
      <c r="GN74" s="9" t="str">
        <f>if('raw 1'!GL74&lt;&gt;"x",if('raw 1'!GL74="OK",'raw 1'!NL74,'raw 1'!GL74),"")</f>
        <v>-</v>
      </c>
      <c r="GO74" s="9" t="str">
        <f>if('raw 1'!GM74&lt;&gt;"x",if('raw 1'!GM74="OK",'raw 1'!NM74,'raw 1'!GM74),"")</f>
        <v>-</v>
      </c>
      <c r="GP74" s="9" t="str">
        <f>if('raw 1'!GN74&lt;&gt;"x",if('raw 1'!GN74="OK",'raw 1'!NN74,'raw 1'!GN74),"")</f>
        <v>-</v>
      </c>
      <c r="GQ74" s="9" t="str">
        <f>if('raw 1'!GO74&lt;&gt;"x",if('raw 1'!GO74="OK",'raw 1'!NO74,'raw 1'!GO74),"")</f>
        <v>-</v>
      </c>
      <c r="GR74" s="9" t="str">
        <f>if('raw 1'!GP74&lt;&gt;"x",if('raw 1'!GP74="OK",'raw 1'!NP74,'raw 1'!GP74),"")</f>
        <v>-</v>
      </c>
      <c r="GS74" s="9" t="str">
        <f>if('raw 1'!GQ74&lt;&gt;"x",if('raw 1'!GQ74="OK",'raw 1'!NQ74,'raw 1'!GQ74),"")</f>
        <v>-</v>
      </c>
      <c r="GT74" s="9" t="str">
        <f>if('raw 1'!GR74&lt;&gt;"x",if('raw 1'!GR74="OK",'raw 1'!NR74,'raw 1'!GR74),"")</f>
        <v>-</v>
      </c>
      <c r="GU74" s="9" t="str">
        <f>if('raw 1'!GS74&lt;&gt;"x",if('raw 1'!GS74="OK",'raw 1'!NS74,'raw 1'!GS74),"")</f>
        <v/>
      </c>
    </row>
    <row r="75">
      <c r="A75" s="5"/>
      <c r="B75" s="5"/>
      <c r="C75" s="5" t="str">
        <f>if(B75="d","diskv. iz ciklusa",if(B75="d1","diskv. iz kruga",if($E75="ODOBREN",(if(countif(H:H,"="&amp;H75)=1,countif(H:H,"&gt;"&amp;H75)+1,concatenate(countif(H:H,"&gt;"&amp;H75)+1," - ",countif(H:H,"&gt;="&amp;H75)))),empty)))</f>
        <v>61 - 81</v>
      </c>
      <c r="D75" s="6" t="str">
        <f>'raw 1'!B75</f>
        <v>Zelja</v>
      </c>
      <c r="E75" s="6" t="str">
        <f>'raw 1'!F75</f>
        <v>ODOBREN</v>
      </c>
      <c r="F75" s="6" t="str">
        <f>if($E75="ODOBREN",'raw 1'!C75,"")</f>
        <v>Vladimir</v>
      </c>
      <c r="G75" s="6" t="str">
        <f>if($E75="ODOBREN",'raw 1'!D75,"")</f>
        <v>Zeljković</v>
      </c>
      <c r="H75" s="7">
        <f>if($E75="ODOBREN",I75,empty)</f>
        <v>100</v>
      </c>
      <c r="I75" s="7">
        <f>if(B75&lt;&gt;"d",IF(M75 = "A", SUM(R75:T75), SUM(O75:Q75)),empty)</f>
        <v>100</v>
      </c>
      <c r="J75" s="6" t="str">
        <f>if($E75="ODOBREN",'raw 1'!G75,"")</f>
        <v>Palilula</v>
      </c>
      <c r="K75" s="6" t="str">
        <f>if($E75="ODOBREN",'raw 1'!H75,"")</f>
        <v>Peta beogradska gimnazija</v>
      </c>
      <c r="L75" s="6" t="str">
        <f>if($E75="ODOBREN",'raw 1'!I75,"")</f>
        <v>IV</v>
      </c>
      <c r="M75" s="6" t="str">
        <f>if($E75="ODOBREN",'raw 1'!J75,"")</f>
        <v>B</v>
      </c>
      <c r="N75" s="6" t="str">
        <f>if($E75="ODOBREN",'raw 1'!K76,"")</f>
        <v>Snezana Jelic</v>
      </c>
      <c r="O75" s="8">
        <f>'raw 1'!M75</f>
        <v>100</v>
      </c>
      <c r="P75" s="9">
        <f>'raw 1'!N75</f>
        <v>0</v>
      </c>
      <c r="Q75" s="9" t="str">
        <f>'raw 1'!O75</f>
        <v>-</v>
      </c>
      <c r="R75" s="9" t="str">
        <f>'raw 1'!P75</f>
        <v>-</v>
      </c>
      <c r="S75" s="9" t="str">
        <f>'raw 1'!Q75</f>
        <v>-</v>
      </c>
      <c r="T75" s="9" t="str">
        <f>'raw 1'!R75</f>
        <v>-</v>
      </c>
      <c r="U75" s="9" t="str">
        <f>if('raw 1'!S75&lt;&gt;"x",if('raw 1'!S75="OK",'raw 1'!GS75,'raw 1'!S75),"")</f>
        <v/>
      </c>
      <c r="V75" s="9" t="str">
        <f>if('raw 1'!T75&lt;&gt;"x",if('raw 1'!T75="OK",'raw 1'!GT75,'raw 1'!T75),"")</f>
        <v/>
      </c>
      <c r="W75" s="9">
        <f>if('raw 1'!U75&lt;&gt;"x",if('raw 1'!U75="OK",'raw 1'!GU75,'raw 1'!U75),"")</f>
        <v>1</v>
      </c>
      <c r="X75" s="9">
        <f>if('raw 1'!V75&lt;&gt;"x",if('raw 1'!V75="OK",'raw 1'!GV75,'raw 1'!V75),"")</f>
        <v>1</v>
      </c>
      <c r="Y75" s="9">
        <f>if('raw 1'!W75&lt;&gt;"x",if('raw 1'!W75="OK",'raw 1'!GW75,'raw 1'!W75),"")</f>
        <v>1</v>
      </c>
      <c r="Z75" s="9">
        <f>if('raw 1'!X75&lt;&gt;"x",if('raw 1'!X75="OK",'raw 1'!GX75,'raw 1'!X75),"")</f>
        <v>1</v>
      </c>
      <c r="AA75" s="9">
        <f>if('raw 1'!Y75&lt;&gt;"x",if('raw 1'!Y75="OK",'raw 1'!GY75,'raw 1'!Y75),"")</f>
        <v>1</v>
      </c>
      <c r="AB75" s="9">
        <f>if('raw 1'!Z75&lt;&gt;"x",if('raw 1'!Z75="OK",'raw 1'!GZ75,'raw 1'!Z75),"")</f>
        <v>1</v>
      </c>
      <c r="AC75" s="9">
        <f>if('raw 1'!AA75&lt;&gt;"x",if('raw 1'!AA75="OK",'raw 1'!HA75,'raw 1'!AA75),"")</f>
        <v>1</v>
      </c>
      <c r="AD75" s="9">
        <f>if('raw 1'!AB75&lt;&gt;"x",if('raw 1'!AB75="OK",'raw 1'!HB75,'raw 1'!AB75),"")</f>
        <v>1</v>
      </c>
      <c r="AE75" s="9">
        <f>if('raw 1'!AC75&lt;&gt;"x",if('raw 1'!AC75="OK",'raw 1'!HC75,'raw 1'!AC75),"")</f>
        <v>1</v>
      </c>
      <c r="AF75" s="9">
        <f>if('raw 1'!AD75&lt;&gt;"x",if('raw 1'!AD75="OK",'raw 1'!HD75,'raw 1'!AD75),"")</f>
        <v>1</v>
      </c>
      <c r="AG75" s="9">
        <f>if('raw 1'!AE75&lt;&gt;"x",if('raw 1'!AE75="OK",'raw 1'!HE75,'raw 1'!AE75),"")</f>
        <v>1</v>
      </c>
      <c r="AH75" s="9">
        <f>if('raw 1'!AF75&lt;&gt;"x",if('raw 1'!AF75="OK",'raw 1'!HF75,'raw 1'!AF75),"")</f>
        <v>1</v>
      </c>
      <c r="AI75" s="9">
        <f>if('raw 1'!AG75&lt;&gt;"x",if('raw 1'!AG75="OK",'raw 1'!HG75,'raw 1'!AG75),"")</f>
        <v>1</v>
      </c>
      <c r="AJ75" s="9">
        <f>if('raw 1'!AH75&lt;&gt;"x",if('raw 1'!AH75="OK",'raw 1'!HH75,'raw 1'!AH75),"")</f>
        <v>1</v>
      </c>
      <c r="AK75" s="9">
        <f>if('raw 1'!AI75&lt;&gt;"x",if('raw 1'!AI75="OK",'raw 1'!HI75,'raw 1'!AI75),"")</f>
        <v>1</v>
      </c>
      <c r="AL75" s="9">
        <f>if('raw 1'!AJ75&lt;&gt;"x",if('raw 1'!AJ75="OK",'raw 1'!HJ75,'raw 1'!AJ75),"")</f>
        <v>1</v>
      </c>
      <c r="AM75" s="9">
        <f>if('raw 1'!AK75&lt;&gt;"x",if('raw 1'!AK75="OK",'raw 1'!HK75,'raw 1'!AK75),"")</f>
        <v>1</v>
      </c>
      <c r="AN75" s="9">
        <f>if('raw 1'!AL75&lt;&gt;"x",if('raw 1'!AL75="OK",'raw 1'!HL75,'raw 1'!AL75),"")</f>
        <v>1</v>
      </c>
      <c r="AO75" s="9">
        <f>if('raw 1'!AM75&lt;&gt;"x",if('raw 1'!AM75="OK",'raw 1'!HM75,'raw 1'!AM75),"")</f>
        <v>1</v>
      </c>
      <c r="AP75" s="9">
        <f>if('raw 1'!AN75&lt;&gt;"x",if('raw 1'!AN75="OK",'raw 1'!HN75,'raw 1'!AN75),"")</f>
        <v>1</v>
      </c>
      <c r="AQ75" s="9">
        <f>if('raw 1'!AO75&lt;&gt;"x",if('raw 1'!AO75="OK",'raw 1'!HO75,'raw 1'!AO75),"")</f>
        <v>1</v>
      </c>
      <c r="AR75" s="9">
        <f>if('raw 1'!AP75&lt;&gt;"x",if('raw 1'!AP75="OK",'raw 1'!HP75,'raw 1'!AP75),"")</f>
        <v>1</v>
      </c>
      <c r="AS75" s="9">
        <f>if('raw 1'!AQ75&lt;&gt;"x",if('raw 1'!AQ75="OK",'raw 1'!HQ75,'raw 1'!AQ75),"")</f>
        <v>1</v>
      </c>
      <c r="AT75" s="9">
        <f>if('raw 1'!AR75&lt;&gt;"x",if('raw 1'!AR75="OK",'raw 1'!HR75,'raw 1'!AR75),"")</f>
        <v>1</v>
      </c>
      <c r="AU75" s="9">
        <f>if('raw 1'!AS75&lt;&gt;"x",if('raw 1'!AS75="OK",'raw 1'!HS75,'raw 1'!AS75),"")</f>
        <v>1</v>
      </c>
      <c r="AV75" s="9">
        <f>if('raw 1'!AT75&lt;&gt;"x",if('raw 1'!AT75="OK",'raw 1'!HT75,'raw 1'!AT75),"")</f>
        <v>1</v>
      </c>
      <c r="AW75" s="9">
        <f>if('raw 1'!AU75&lt;&gt;"x",if('raw 1'!AU75="OK",'raw 1'!HU75,'raw 1'!AU75),"")</f>
        <v>1</v>
      </c>
      <c r="AX75" s="9">
        <f>if('raw 1'!AV75&lt;&gt;"x",if('raw 1'!AV75="OK",'raw 1'!HV75,'raw 1'!AV75),"")</f>
        <v>1</v>
      </c>
      <c r="AY75" s="9">
        <f>if('raw 1'!AW75&lt;&gt;"x",if('raw 1'!AW75="OK",'raw 1'!HW75,'raw 1'!AW75),"")</f>
        <v>1</v>
      </c>
      <c r="AZ75" s="9">
        <f>if('raw 1'!AX75&lt;&gt;"x",if('raw 1'!AX75="OK",'raw 1'!HX75,'raw 1'!AX75),"")</f>
        <v>1</v>
      </c>
      <c r="BA75" s="9">
        <f>if('raw 1'!AY75&lt;&gt;"x",if('raw 1'!AY75="OK",'raw 1'!HY75,'raw 1'!AY75),"")</f>
        <v>1</v>
      </c>
      <c r="BB75" s="9">
        <f>if('raw 1'!AZ75&lt;&gt;"x",if('raw 1'!AZ75="OK",'raw 1'!HZ75,'raw 1'!AZ75),"")</f>
        <v>1</v>
      </c>
      <c r="BC75" s="9">
        <f>if('raw 1'!BA75&lt;&gt;"x",if('raw 1'!BA75="OK",'raw 1'!IA75,'raw 1'!BA75),"")</f>
        <v>1</v>
      </c>
      <c r="BD75" s="9">
        <f>if('raw 1'!BB75&lt;&gt;"x",if('raw 1'!BB75="OK",'raw 1'!IB75,'raw 1'!BB75),"")</f>
        <v>1</v>
      </c>
      <c r="BE75" s="9">
        <f>if('raw 1'!BC75&lt;&gt;"x",if('raw 1'!BC75="OK",'raw 1'!IC75,'raw 1'!BC75),"")</f>
        <v>1</v>
      </c>
      <c r="BF75" s="9">
        <f>if('raw 1'!BD75&lt;&gt;"x",if('raw 1'!BD75="OK",'raw 1'!ID75,'raw 1'!BD75),"")</f>
        <v>1</v>
      </c>
      <c r="BG75" s="9">
        <f>if('raw 1'!BE75&lt;&gt;"x",if('raw 1'!BE75="OK",'raw 1'!IE75,'raw 1'!BE75),"")</f>
        <v>1</v>
      </c>
      <c r="BH75" s="9">
        <f>if('raw 1'!BF75&lt;&gt;"x",if('raw 1'!BF75="OK",'raw 1'!IF75,'raw 1'!BF75),"")</f>
        <v>1</v>
      </c>
      <c r="BI75" s="9">
        <f>if('raw 1'!BG75&lt;&gt;"x",if('raw 1'!BG75="OK",'raw 1'!IG75,'raw 1'!BG75),"")</f>
        <v>1</v>
      </c>
      <c r="BJ75" s="9">
        <f>if('raw 1'!BH75&lt;&gt;"x",if('raw 1'!BH75="OK",'raw 1'!IH75,'raw 1'!BH75),"")</f>
        <v>1</v>
      </c>
      <c r="BK75" s="9">
        <f>if('raw 1'!BI75&lt;&gt;"x",if('raw 1'!BI75="OK",'raw 1'!II75,'raw 1'!BI75),"")</f>
        <v>1</v>
      </c>
      <c r="BL75" s="9">
        <f>if('raw 1'!BJ75&lt;&gt;"x",if('raw 1'!BJ75="OK",'raw 1'!IJ75,'raw 1'!BJ75),"")</f>
        <v>1</v>
      </c>
      <c r="BM75" s="9" t="str">
        <f>if('raw 1'!BK75&lt;&gt;"x",if('raw 1'!BK75="OK",'raw 1'!IK75,'raw 1'!BK75),"")</f>
        <v/>
      </c>
      <c r="BN75" s="9">
        <f>if('raw 1'!BL75&lt;&gt;"x",if('raw 1'!BL75="OK",'raw 1'!IL75,'raw 1'!BL75),"")</f>
        <v>1</v>
      </c>
      <c r="BO75" s="9">
        <f>if('raw 1'!BM75&lt;&gt;"x",if('raw 1'!BM75="OK",'raw 1'!IM75,'raw 1'!BM75),"")</f>
        <v>1</v>
      </c>
      <c r="BP75" s="9">
        <f>if('raw 1'!BN75&lt;&gt;"x",if('raw 1'!BN75="OK",'raw 1'!IN75,'raw 1'!BN75),"")</f>
        <v>1</v>
      </c>
      <c r="BQ75" s="9">
        <f>if('raw 1'!BO75&lt;&gt;"x",if('raw 1'!BO75="OK",'raw 1'!IO75,'raw 1'!BO75),"")</f>
        <v>1</v>
      </c>
      <c r="BR75" s="9">
        <f>if('raw 1'!BP75&lt;&gt;"x",if('raw 1'!BP75="OK",'raw 1'!IP75,'raw 1'!BP75),"")</f>
        <v>1</v>
      </c>
      <c r="BS75" s="9" t="str">
        <f>if('raw 1'!BQ75&lt;&gt;"x",if('raw 1'!BQ75="OK",'raw 1'!IQ75,'raw 1'!BQ75),"")</f>
        <v>WA</v>
      </c>
      <c r="BT75" s="9">
        <f>if('raw 1'!BR75&lt;&gt;"x",if('raw 1'!BR75="OK",'raw 1'!IR75,'raw 1'!BR75),"")</f>
        <v>1</v>
      </c>
      <c r="BU75" s="9">
        <f>if('raw 1'!BS75&lt;&gt;"x",if('raw 1'!BS75="OK",'raw 1'!IS75,'raw 1'!BS75),"")</f>
        <v>1</v>
      </c>
      <c r="BV75" s="9">
        <f>if('raw 1'!BT75&lt;&gt;"x",if('raw 1'!BT75="OK",'raw 1'!IT75,'raw 1'!BT75),"")</f>
        <v>1</v>
      </c>
      <c r="BW75" s="9" t="str">
        <f>if('raw 1'!BU75&lt;&gt;"x",if('raw 1'!BU75="OK",'raw 1'!IU75,'raw 1'!BU75),"")</f>
        <v>MLE</v>
      </c>
      <c r="BX75" s="9" t="str">
        <f>if('raw 1'!BV75&lt;&gt;"x",if('raw 1'!BV75="OK",'raw 1'!IV75,'raw 1'!BV75),"")</f>
        <v>MLE</v>
      </c>
      <c r="BY75" s="9" t="str">
        <f>if('raw 1'!BW75&lt;&gt;"x",if('raw 1'!BW75="OK",'raw 1'!IW75,'raw 1'!BW75),"")</f>
        <v>WA</v>
      </c>
      <c r="BZ75" s="9" t="str">
        <f>if('raw 1'!BX75&lt;&gt;"x",if('raw 1'!BX75="OK",'raw 1'!IX75,'raw 1'!BX75),"")</f>
        <v>MLE</v>
      </c>
      <c r="CA75" s="9" t="str">
        <f>if('raw 1'!BY75&lt;&gt;"x",if('raw 1'!BY75="OK",'raw 1'!IY75,'raw 1'!BY75),"")</f>
        <v>MLE</v>
      </c>
      <c r="CB75" s="9" t="str">
        <f>if('raw 1'!BZ75&lt;&gt;"x",if('raw 1'!BZ75="OK",'raw 1'!IZ75,'raw 1'!BZ75),"")</f>
        <v>WA</v>
      </c>
      <c r="CC75" s="9">
        <f>if('raw 1'!CA75&lt;&gt;"x",if('raw 1'!CA75="OK",'raw 1'!JA75,'raw 1'!CA75),"")</f>
        <v>1</v>
      </c>
      <c r="CD75" s="9" t="str">
        <f>if('raw 1'!CB75&lt;&gt;"x",if('raw 1'!CB75="OK",'raw 1'!JB75,'raw 1'!CB75),"")</f>
        <v>WA</v>
      </c>
      <c r="CE75" s="9" t="str">
        <f>if('raw 1'!CC75&lt;&gt;"x",if('raw 1'!CC75="OK",'raw 1'!JC75,'raw 1'!CC75),"")</f>
        <v>WA</v>
      </c>
      <c r="CF75" s="9" t="str">
        <f>if('raw 1'!CD75&lt;&gt;"x",if('raw 1'!CD75="OK",'raw 1'!JD75,'raw 1'!CD75),"")</f>
        <v>WA</v>
      </c>
      <c r="CG75" s="9" t="str">
        <f>if('raw 1'!CE75&lt;&gt;"x",if('raw 1'!CE75="OK",'raw 1'!JE75,'raw 1'!CE75),"")</f>
        <v>WA</v>
      </c>
      <c r="CH75" s="9" t="str">
        <f>if('raw 1'!CF75&lt;&gt;"x",if('raw 1'!CF75="OK",'raw 1'!JF75,'raw 1'!CF75),"")</f>
        <v>WA</v>
      </c>
      <c r="CI75" s="9" t="str">
        <f>if('raw 1'!CG75&lt;&gt;"x",if('raw 1'!CG75="OK",'raw 1'!JG75,'raw 1'!CG75),"")</f>
        <v>WA</v>
      </c>
      <c r="CJ75" s="9" t="str">
        <f>if('raw 1'!CH75&lt;&gt;"x",if('raw 1'!CH75="OK",'raw 1'!JH75,'raw 1'!CH75),"")</f>
        <v>WA</v>
      </c>
      <c r="CK75" s="9" t="str">
        <f>if('raw 1'!CI75&lt;&gt;"x",if('raw 1'!CI75="OK",'raw 1'!JI75,'raw 1'!CI75),"")</f>
        <v>WA</v>
      </c>
      <c r="CL75" s="9" t="str">
        <f>if('raw 1'!CJ75&lt;&gt;"x",if('raw 1'!CJ75="OK",'raw 1'!JJ75,'raw 1'!CJ75),"")</f>
        <v>WA</v>
      </c>
      <c r="CM75" s="9" t="str">
        <f>if('raw 1'!CK75&lt;&gt;"x",if('raw 1'!CK75="OK",'raw 1'!JK75,'raw 1'!CK75),"")</f>
        <v>WA</v>
      </c>
      <c r="CN75" s="9" t="str">
        <f>if('raw 1'!CL75&lt;&gt;"x",if('raw 1'!CL75="OK",'raw 1'!JL75,'raw 1'!CL75),"")</f>
        <v>MLE</v>
      </c>
      <c r="CO75" s="9" t="str">
        <f>if('raw 1'!CM75&lt;&gt;"x",if('raw 1'!CM75="OK",'raw 1'!JM75,'raw 1'!CM75),"")</f>
        <v>MLE</v>
      </c>
      <c r="CP75" s="9" t="str">
        <f>if('raw 1'!CN75&lt;&gt;"x",if('raw 1'!CN75="OK",'raw 1'!JN75,'raw 1'!CN75),"")</f>
        <v>MLE</v>
      </c>
      <c r="CQ75" s="9" t="str">
        <f>if('raw 1'!CO75&lt;&gt;"x",if('raw 1'!CO75="OK",'raw 1'!JO75,'raw 1'!CO75),"")</f>
        <v>WA</v>
      </c>
      <c r="CR75" s="9" t="str">
        <f>if('raw 1'!CP75&lt;&gt;"x",if('raw 1'!CP75="OK",'raw 1'!JP75,'raw 1'!CP75),"")</f>
        <v>WA</v>
      </c>
      <c r="CS75" s="9" t="str">
        <f>if('raw 1'!CQ75&lt;&gt;"x",if('raw 1'!CQ75="OK",'raw 1'!JQ75,'raw 1'!CQ75),"")</f>
        <v>MLE</v>
      </c>
      <c r="CT75" s="9" t="str">
        <f>if('raw 1'!CR75&lt;&gt;"x",if('raw 1'!CR75="OK",'raw 1'!JR75,'raw 1'!CR75),"")</f>
        <v>MLE</v>
      </c>
      <c r="CU75" s="9" t="str">
        <f>if('raw 1'!CS75&lt;&gt;"x",if('raw 1'!CS75="OK",'raw 1'!JS75,'raw 1'!CS75),"")</f>
        <v/>
      </c>
      <c r="CV75" s="9" t="str">
        <f>if('raw 1'!CT75&lt;&gt;"x",if('raw 1'!CT75="OK",'raw 1'!JT75,'raw 1'!CT75),"")</f>
        <v>-</v>
      </c>
      <c r="CW75" s="9" t="str">
        <f>if('raw 1'!CU75&lt;&gt;"x",if('raw 1'!CU75="OK",'raw 1'!JU75,'raw 1'!CU75),"")</f>
        <v>-</v>
      </c>
      <c r="CX75" s="9" t="str">
        <f>if('raw 1'!CV75&lt;&gt;"x",if('raw 1'!CV75="OK",'raw 1'!JV75,'raw 1'!CV75),"")</f>
        <v>-</v>
      </c>
      <c r="CY75" s="9" t="str">
        <f>if('raw 1'!CW75&lt;&gt;"x",if('raw 1'!CW75="OK",'raw 1'!JW75,'raw 1'!CW75),"")</f>
        <v>-</v>
      </c>
      <c r="CZ75" s="9" t="str">
        <f>if('raw 1'!CX75&lt;&gt;"x",if('raw 1'!CX75="OK",'raw 1'!JX75,'raw 1'!CX75),"")</f>
        <v>-</v>
      </c>
      <c r="DA75" s="9" t="str">
        <f>if('raw 1'!CY75&lt;&gt;"x",if('raw 1'!CY75="OK",'raw 1'!JY75,'raw 1'!CY75),"")</f>
        <v>-</v>
      </c>
      <c r="DB75" s="9" t="str">
        <f>if('raw 1'!CZ75&lt;&gt;"x",if('raw 1'!CZ75="OK",'raw 1'!JZ75,'raw 1'!CZ75),"")</f>
        <v>-</v>
      </c>
      <c r="DC75" s="9" t="str">
        <f>if('raw 1'!DA75&lt;&gt;"x",if('raw 1'!DA75="OK",'raw 1'!KA75,'raw 1'!DA75),"")</f>
        <v>-</v>
      </c>
      <c r="DD75" s="9" t="str">
        <f>if('raw 1'!DB75&lt;&gt;"x",if('raw 1'!DB75="OK",'raw 1'!KB75,'raw 1'!DB75),"")</f>
        <v>-</v>
      </c>
      <c r="DE75" s="9" t="str">
        <f>if('raw 1'!DC75&lt;&gt;"x",if('raw 1'!DC75="OK",'raw 1'!KC75,'raw 1'!DC75),"")</f>
        <v>-</v>
      </c>
      <c r="DF75" s="9" t="str">
        <f>if('raw 1'!DD75&lt;&gt;"x",if('raw 1'!DD75="OK",'raw 1'!KD75,'raw 1'!DD75),"")</f>
        <v>-</v>
      </c>
      <c r="DG75" s="9" t="str">
        <f>if('raw 1'!DE75&lt;&gt;"x",if('raw 1'!DE75="OK",'raw 1'!KE75,'raw 1'!DE75),"")</f>
        <v>-</v>
      </c>
      <c r="DH75" s="9" t="str">
        <f>if('raw 1'!DF75&lt;&gt;"x",if('raw 1'!DF75="OK",'raw 1'!KF75,'raw 1'!DF75),"")</f>
        <v>-</v>
      </c>
      <c r="DI75" s="9" t="str">
        <f>if('raw 1'!DG75&lt;&gt;"x",if('raw 1'!DG75="OK",'raw 1'!KG75,'raw 1'!DG75),"")</f>
        <v>-</v>
      </c>
      <c r="DJ75" s="9" t="str">
        <f>if('raw 1'!DH75&lt;&gt;"x",if('raw 1'!DH75="OK",'raw 1'!KH75,'raw 1'!DH75),"")</f>
        <v>-</v>
      </c>
      <c r="DK75" s="9" t="str">
        <f>if('raw 1'!DI75&lt;&gt;"x",if('raw 1'!DI75="OK",'raw 1'!KI75,'raw 1'!DI75),"")</f>
        <v>-</v>
      </c>
      <c r="DL75" s="9" t="str">
        <f>if('raw 1'!DJ75&lt;&gt;"x",if('raw 1'!DJ75="OK",'raw 1'!KJ75,'raw 1'!DJ75),"")</f>
        <v>-</v>
      </c>
      <c r="DM75" s="9" t="str">
        <f>if('raw 1'!DK75&lt;&gt;"x",if('raw 1'!DK75="OK",'raw 1'!KK75,'raw 1'!DK75),"")</f>
        <v>-</v>
      </c>
      <c r="DN75" s="9" t="str">
        <f>if('raw 1'!DL75&lt;&gt;"x",if('raw 1'!DL75="OK",'raw 1'!KL75,'raw 1'!DL75),"")</f>
        <v>-</v>
      </c>
      <c r="DO75" s="9" t="str">
        <f>if('raw 1'!DM75&lt;&gt;"x",if('raw 1'!DM75="OK",'raw 1'!KM75,'raw 1'!DM75),"")</f>
        <v>-</v>
      </c>
      <c r="DP75" s="9" t="str">
        <f>if('raw 1'!DN75&lt;&gt;"x",if('raw 1'!DN75="OK",'raw 1'!KN75,'raw 1'!DN75),"")</f>
        <v>-</v>
      </c>
      <c r="DQ75" s="9" t="str">
        <f>if('raw 1'!DO75&lt;&gt;"x",if('raw 1'!DO75="OK",'raw 1'!KO75,'raw 1'!DO75),"")</f>
        <v>-</v>
      </c>
      <c r="DR75" s="9" t="str">
        <f>if('raw 1'!DP75&lt;&gt;"x",if('raw 1'!DP75="OK",'raw 1'!KP75,'raw 1'!DP75),"")</f>
        <v>-</v>
      </c>
      <c r="DS75" s="9" t="str">
        <f>if('raw 1'!DQ75&lt;&gt;"x",if('raw 1'!DQ75="OK",'raw 1'!KQ75,'raw 1'!DQ75),"")</f>
        <v>-</v>
      </c>
      <c r="DT75" s="9" t="str">
        <f>if('raw 1'!DR75&lt;&gt;"x",if('raw 1'!DR75="OK",'raw 1'!KR75,'raw 1'!DR75),"")</f>
        <v>-</v>
      </c>
      <c r="DU75" s="9" t="str">
        <f>if('raw 1'!DS75&lt;&gt;"x",if('raw 1'!DS75="OK",'raw 1'!KS75,'raw 1'!DS75),"")</f>
        <v>-</v>
      </c>
      <c r="DV75" s="9" t="str">
        <f>if('raw 1'!DT75&lt;&gt;"x",if('raw 1'!DT75="OK",'raw 1'!KT75,'raw 1'!DT75),"")</f>
        <v>-</v>
      </c>
      <c r="DW75" s="9" t="str">
        <f>if('raw 1'!DU75&lt;&gt;"x",if('raw 1'!DU75="OK",'raw 1'!KU75,'raw 1'!DU75),"")</f>
        <v>-</v>
      </c>
      <c r="DX75" s="9" t="str">
        <f>if('raw 1'!DV75&lt;&gt;"x",if('raw 1'!DV75="OK",'raw 1'!KV75,'raw 1'!DV75),"")</f>
        <v>-</v>
      </c>
      <c r="DY75" s="9" t="str">
        <f>if('raw 1'!DW75&lt;&gt;"x",if('raw 1'!DW75="OK",'raw 1'!KW75,'raw 1'!DW75),"")</f>
        <v>-</v>
      </c>
      <c r="DZ75" s="9" t="str">
        <f>if('raw 1'!DX75&lt;&gt;"x",if('raw 1'!DX75="OK",'raw 1'!KX75,'raw 1'!DX75),"")</f>
        <v>-</v>
      </c>
      <c r="EA75" s="9" t="str">
        <f>if('raw 1'!DY75&lt;&gt;"x",if('raw 1'!DY75="OK",'raw 1'!KY75,'raw 1'!DY75),"")</f>
        <v>-</v>
      </c>
      <c r="EB75" s="9" t="str">
        <f>if('raw 1'!DZ75&lt;&gt;"x",if('raw 1'!DZ75="OK",'raw 1'!KZ75,'raw 1'!DZ75),"")</f>
        <v/>
      </c>
      <c r="EC75" s="9" t="str">
        <f>if('raw 1'!EA75&lt;&gt;"x",if('raw 1'!EA75="OK",'raw 1'!LA75,'raw 1'!EA75),"")</f>
        <v>-</v>
      </c>
      <c r="ED75" s="9" t="str">
        <f>if('raw 1'!EB75&lt;&gt;"x",if('raw 1'!EB75="OK",'raw 1'!LB75,'raw 1'!EB75),"")</f>
        <v>-</v>
      </c>
      <c r="EE75" s="9" t="str">
        <f>if('raw 1'!EC75&lt;&gt;"x",if('raw 1'!EC75="OK",'raw 1'!LC75,'raw 1'!EC75),"")</f>
        <v>-</v>
      </c>
      <c r="EF75" s="9" t="str">
        <f>if('raw 1'!ED75&lt;&gt;"x",if('raw 1'!ED75="OK",'raw 1'!LD75,'raw 1'!ED75),"")</f>
        <v>-</v>
      </c>
      <c r="EG75" s="9" t="str">
        <f>if('raw 1'!EE75&lt;&gt;"x",if('raw 1'!EE75="OK",'raw 1'!LE75,'raw 1'!EE75),"")</f>
        <v>-</v>
      </c>
      <c r="EH75" s="9" t="str">
        <f>if('raw 1'!EF75&lt;&gt;"x",if('raw 1'!EF75="OK",'raw 1'!LF75,'raw 1'!EF75),"")</f>
        <v>-</v>
      </c>
      <c r="EI75" s="9" t="str">
        <f>if('raw 1'!EG75&lt;&gt;"x",if('raw 1'!EG75="OK",'raw 1'!LG75,'raw 1'!EG75),"")</f>
        <v>-</v>
      </c>
      <c r="EJ75" s="9" t="str">
        <f>if('raw 1'!EH75&lt;&gt;"x",if('raw 1'!EH75="OK",'raw 1'!LH75,'raw 1'!EH75),"")</f>
        <v>-</v>
      </c>
      <c r="EK75" s="9" t="str">
        <f>if('raw 1'!EI75&lt;&gt;"x",if('raw 1'!EI75="OK",'raw 1'!LI75,'raw 1'!EI75),"")</f>
        <v>-</v>
      </c>
      <c r="EL75" s="9" t="str">
        <f>if('raw 1'!EJ75&lt;&gt;"x",if('raw 1'!EJ75="OK",'raw 1'!LJ75,'raw 1'!EJ75),"")</f>
        <v>-</v>
      </c>
      <c r="EM75" s="9" t="str">
        <f>if('raw 1'!EK75&lt;&gt;"x",if('raw 1'!EK75="OK",'raw 1'!LK75,'raw 1'!EK75),"")</f>
        <v>-</v>
      </c>
      <c r="EN75" s="9" t="str">
        <f>if('raw 1'!EL75&lt;&gt;"x",if('raw 1'!EL75="OK",'raw 1'!LL75,'raw 1'!EL75),"")</f>
        <v>-</v>
      </c>
      <c r="EO75" s="9" t="str">
        <f>if('raw 1'!EM75&lt;&gt;"x",if('raw 1'!EM75="OK",'raw 1'!LM75,'raw 1'!EM75),"")</f>
        <v>-</v>
      </c>
      <c r="EP75" s="9" t="str">
        <f>if('raw 1'!EN75&lt;&gt;"x",if('raw 1'!EN75="OK",'raw 1'!LN75,'raw 1'!EN75),"")</f>
        <v>-</v>
      </c>
      <c r="EQ75" s="9" t="str">
        <f>if('raw 1'!EO75&lt;&gt;"x",if('raw 1'!EO75="OK",'raw 1'!LO75,'raw 1'!EO75),"")</f>
        <v>-</v>
      </c>
      <c r="ER75" s="9" t="str">
        <f>if('raw 1'!EP75&lt;&gt;"x",if('raw 1'!EP75="OK",'raw 1'!LP75,'raw 1'!EP75),"")</f>
        <v>-</v>
      </c>
      <c r="ES75" s="9" t="str">
        <f>if('raw 1'!EQ75&lt;&gt;"x",if('raw 1'!EQ75="OK",'raw 1'!LQ75,'raw 1'!EQ75),"")</f>
        <v/>
      </c>
      <c r="ET75" s="9" t="str">
        <f>if('raw 1'!ER75&lt;&gt;"x",if('raw 1'!ER75="OK",'raw 1'!LR75,'raw 1'!ER75),"")</f>
        <v>-</v>
      </c>
      <c r="EU75" s="9" t="str">
        <f>if('raw 1'!ES75&lt;&gt;"x",if('raw 1'!ES75="OK",'raw 1'!LS75,'raw 1'!ES75),"")</f>
        <v>-</v>
      </c>
      <c r="EV75" s="9" t="str">
        <f>if('raw 1'!ET75&lt;&gt;"x",if('raw 1'!ET75="OK",'raw 1'!LT75,'raw 1'!ET75),"")</f>
        <v>-</v>
      </c>
      <c r="EW75" s="9" t="str">
        <f>if('raw 1'!EU75&lt;&gt;"x",if('raw 1'!EU75="OK",'raw 1'!LU75,'raw 1'!EU75),"")</f>
        <v>-</v>
      </c>
      <c r="EX75" s="9" t="str">
        <f>if('raw 1'!EV75&lt;&gt;"x",if('raw 1'!EV75="OK",'raw 1'!LV75,'raw 1'!EV75),"")</f>
        <v>-</v>
      </c>
      <c r="EY75" s="9" t="str">
        <f>if('raw 1'!EW75&lt;&gt;"x",if('raw 1'!EW75="OK",'raw 1'!LW75,'raw 1'!EW75),"")</f>
        <v>-</v>
      </c>
      <c r="EZ75" s="9" t="str">
        <f>if('raw 1'!EX75&lt;&gt;"x",if('raw 1'!EX75="OK",'raw 1'!LX75,'raw 1'!EX75),"")</f>
        <v>-</v>
      </c>
      <c r="FA75" s="9" t="str">
        <f>if('raw 1'!EY75&lt;&gt;"x",if('raw 1'!EY75="OK",'raw 1'!LY75,'raw 1'!EY75),"")</f>
        <v>-</v>
      </c>
      <c r="FB75" s="9" t="str">
        <f>if('raw 1'!EZ75&lt;&gt;"x",if('raw 1'!EZ75="OK",'raw 1'!LZ75,'raw 1'!EZ75),"")</f>
        <v>-</v>
      </c>
      <c r="FC75" s="9" t="str">
        <f>if('raw 1'!FA75&lt;&gt;"x",if('raw 1'!FA75="OK",'raw 1'!MA75,'raw 1'!FA75),"")</f>
        <v>-</v>
      </c>
      <c r="FD75" s="9" t="str">
        <f>if('raw 1'!FB75&lt;&gt;"x",if('raw 1'!FB75="OK",'raw 1'!MB75,'raw 1'!FB75),"")</f>
        <v>-</v>
      </c>
      <c r="FE75" s="9" t="str">
        <f>if('raw 1'!FC75&lt;&gt;"x",if('raw 1'!FC75="OK",'raw 1'!MC75,'raw 1'!FC75),"")</f>
        <v>-</v>
      </c>
      <c r="FF75" s="9" t="str">
        <f>if('raw 1'!FD75&lt;&gt;"x",if('raw 1'!FD75="OK",'raw 1'!MD75,'raw 1'!FD75),"")</f>
        <v>-</v>
      </c>
      <c r="FG75" s="9" t="str">
        <f>if('raw 1'!FE75&lt;&gt;"x",if('raw 1'!FE75="OK",'raw 1'!ME75,'raw 1'!FE75),"")</f>
        <v>-</v>
      </c>
      <c r="FH75" s="9" t="str">
        <f>if('raw 1'!FF75&lt;&gt;"x",if('raw 1'!FF75="OK",'raw 1'!MF75,'raw 1'!FF75),"")</f>
        <v>-</v>
      </c>
      <c r="FI75" s="9" t="str">
        <f>if('raw 1'!FG75&lt;&gt;"x",if('raw 1'!FG75="OK",'raw 1'!MG75,'raw 1'!FG75),"")</f>
        <v>-</v>
      </c>
      <c r="FJ75" s="9" t="str">
        <f>if('raw 1'!FH75&lt;&gt;"x",if('raw 1'!FH75="OK",'raw 1'!MH75,'raw 1'!FH75),"")</f>
        <v>-</v>
      </c>
      <c r="FK75" s="9" t="str">
        <f>if('raw 1'!FI75&lt;&gt;"x",if('raw 1'!FI75="OK",'raw 1'!MI75,'raw 1'!FI75),"")</f>
        <v>-</v>
      </c>
      <c r="FL75" s="9" t="str">
        <f>if('raw 1'!FJ75&lt;&gt;"x",if('raw 1'!FJ75="OK",'raw 1'!MJ75,'raw 1'!FJ75),"")</f>
        <v>-</v>
      </c>
      <c r="FM75" s="9" t="str">
        <f>if('raw 1'!FK75&lt;&gt;"x",if('raw 1'!FK75="OK",'raw 1'!MK75,'raw 1'!FK75),"")</f>
        <v>-</v>
      </c>
      <c r="FN75" s="9" t="str">
        <f>if('raw 1'!FL75&lt;&gt;"x",if('raw 1'!FL75="OK",'raw 1'!ML75,'raw 1'!FL75),"")</f>
        <v>-</v>
      </c>
      <c r="FO75" s="9" t="str">
        <f>if('raw 1'!FM75&lt;&gt;"x",if('raw 1'!FM75="OK",'raw 1'!MM75,'raw 1'!FM75),"")</f>
        <v>-</v>
      </c>
      <c r="FP75" s="9" t="str">
        <f>if('raw 1'!FN75&lt;&gt;"x",if('raw 1'!FN75="OK",'raw 1'!MN75,'raw 1'!FN75),"")</f>
        <v>-</v>
      </c>
      <c r="FQ75" s="9" t="str">
        <f>if('raw 1'!FO75&lt;&gt;"x",if('raw 1'!FO75="OK",'raw 1'!MO75,'raw 1'!FO75),"")</f>
        <v>-</v>
      </c>
      <c r="FR75" s="9" t="str">
        <f>if('raw 1'!FP75&lt;&gt;"x",if('raw 1'!FP75="OK",'raw 1'!MP75,'raw 1'!FP75),"")</f>
        <v>-</v>
      </c>
      <c r="FS75" s="9" t="str">
        <f>if('raw 1'!FQ75&lt;&gt;"x",if('raw 1'!FQ75="OK",'raw 1'!MQ75,'raw 1'!FQ75),"")</f>
        <v>-</v>
      </c>
      <c r="FT75" s="9" t="str">
        <f>if('raw 1'!FR75&lt;&gt;"x",if('raw 1'!FR75="OK",'raw 1'!MR75,'raw 1'!FR75),"")</f>
        <v>-</v>
      </c>
      <c r="FU75" s="9" t="str">
        <f>if('raw 1'!FS75&lt;&gt;"x",if('raw 1'!FS75="OK",'raw 1'!MS75,'raw 1'!FS75),"")</f>
        <v>-</v>
      </c>
      <c r="FV75" s="9" t="str">
        <f>if('raw 1'!FT75&lt;&gt;"x",if('raw 1'!FT75="OK",'raw 1'!MT75,'raw 1'!FT75),"")</f>
        <v/>
      </c>
      <c r="FW75" s="9" t="str">
        <f>if('raw 1'!FU75&lt;&gt;"x",if('raw 1'!FU75="OK",'raw 1'!MU75,'raw 1'!FU75),"")</f>
        <v>-</v>
      </c>
      <c r="FX75" s="9" t="str">
        <f>if('raw 1'!FV75&lt;&gt;"x",if('raw 1'!FV75="OK",'raw 1'!MV75,'raw 1'!FV75),"")</f>
        <v>-</v>
      </c>
      <c r="FY75" s="9" t="str">
        <f>if('raw 1'!FW75&lt;&gt;"x",if('raw 1'!FW75="OK",'raw 1'!MW75,'raw 1'!FW75),"")</f>
        <v>-</v>
      </c>
      <c r="FZ75" s="9" t="str">
        <f>if('raw 1'!FX75&lt;&gt;"x",if('raw 1'!FX75="OK",'raw 1'!MX75,'raw 1'!FX75),"")</f>
        <v>-</v>
      </c>
      <c r="GA75" s="9" t="str">
        <f>if('raw 1'!FY75&lt;&gt;"x",if('raw 1'!FY75="OK",'raw 1'!MY75,'raw 1'!FY75),"")</f>
        <v>-</v>
      </c>
      <c r="GB75" s="9" t="str">
        <f>if('raw 1'!FZ75&lt;&gt;"x",if('raw 1'!FZ75="OK",'raw 1'!MZ75,'raw 1'!FZ75),"")</f>
        <v>-</v>
      </c>
      <c r="GC75" s="9" t="str">
        <f>if('raw 1'!GA75&lt;&gt;"x",if('raw 1'!GA75="OK",'raw 1'!NA75,'raw 1'!GA75),"")</f>
        <v>-</v>
      </c>
      <c r="GD75" s="9" t="str">
        <f>if('raw 1'!GB75&lt;&gt;"x",if('raw 1'!GB75="OK",'raw 1'!NB75,'raw 1'!GB75),"")</f>
        <v>-</v>
      </c>
      <c r="GE75" s="9" t="str">
        <f>if('raw 1'!GC75&lt;&gt;"x",if('raw 1'!GC75="OK",'raw 1'!NC75,'raw 1'!GC75),"")</f>
        <v>-</v>
      </c>
      <c r="GF75" s="9" t="str">
        <f>if('raw 1'!GD75&lt;&gt;"x",if('raw 1'!GD75="OK",'raw 1'!ND75,'raw 1'!GD75),"")</f>
        <v>-</v>
      </c>
      <c r="GG75" s="9" t="str">
        <f>if('raw 1'!GE75&lt;&gt;"x",if('raw 1'!GE75="OK",'raw 1'!NE75,'raw 1'!GE75),"")</f>
        <v>-</v>
      </c>
      <c r="GH75" s="9" t="str">
        <f>if('raw 1'!GF75&lt;&gt;"x",if('raw 1'!GF75="OK",'raw 1'!NF75,'raw 1'!GF75),"")</f>
        <v>-</v>
      </c>
      <c r="GI75" s="9" t="str">
        <f>if('raw 1'!GG75&lt;&gt;"x",if('raw 1'!GG75="OK",'raw 1'!NG75,'raw 1'!GG75),"")</f>
        <v>-</v>
      </c>
      <c r="GJ75" s="9" t="str">
        <f>if('raw 1'!GH75&lt;&gt;"x",if('raw 1'!GH75="OK",'raw 1'!NH75,'raw 1'!GH75),"")</f>
        <v>-</v>
      </c>
      <c r="GK75" s="9" t="str">
        <f>if('raw 1'!GI75&lt;&gt;"x",if('raw 1'!GI75="OK",'raw 1'!NI75,'raw 1'!GI75),"")</f>
        <v>-</v>
      </c>
      <c r="GL75" s="9" t="str">
        <f>if('raw 1'!GJ75&lt;&gt;"x",if('raw 1'!GJ75="OK",'raw 1'!NJ75,'raw 1'!GJ75),"")</f>
        <v>-</v>
      </c>
      <c r="GM75" s="9" t="str">
        <f>if('raw 1'!GK75&lt;&gt;"x",if('raw 1'!GK75="OK",'raw 1'!NK75,'raw 1'!GK75),"")</f>
        <v>-</v>
      </c>
      <c r="GN75" s="9" t="str">
        <f>if('raw 1'!GL75&lt;&gt;"x",if('raw 1'!GL75="OK",'raw 1'!NL75,'raw 1'!GL75),"")</f>
        <v>-</v>
      </c>
      <c r="GO75" s="9" t="str">
        <f>if('raw 1'!GM75&lt;&gt;"x",if('raw 1'!GM75="OK",'raw 1'!NM75,'raw 1'!GM75),"")</f>
        <v>-</v>
      </c>
      <c r="GP75" s="9" t="str">
        <f>if('raw 1'!GN75&lt;&gt;"x",if('raw 1'!GN75="OK",'raw 1'!NN75,'raw 1'!GN75),"")</f>
        <v>-</v>
      </c>
      <c r="GQ75" s="9" t="str">
        <f>if('raw 1'!GO75&lt;&gt;"x",if('raw 1'!GO75="OK",'raw 1'!NO75,'raw 1'!GO75),"")</f>
        <v>-</v>
      </c>
      <c r="GR75" s="9" t="str">
        <f>if('raw 1'!GP75&lt;&gt;"x",if('raw 1'!GP75="OK",'raw 1'!NP75,'raw 1'!GP75),"")</f>
        <v>-</v>
      </c>
      <c r="GS75" s="9" t="str">
        <f>if('raw 1'!GQ75&lt;&gt;"x",if('raw 1'!GQ75="OK",'raw 1'!NQ75,'raw 1'!GQ75),"")</f>
        <v>-</v>
      </c>
      <c r="GT75" s="9" t="str">
        <f>if('raw 1'!GR75&lt;&gt;"x",if('raw 1'!GR75="OK",'raw 1'!NR75,'raw 1'!GR75),"")</f>
        <v>-</v>
      </c>
      <c r="GU75" s="9" t="str">
        <f>if('raw 1'!GS75&lt;&gt;"x",if('raw 1'!GS75="OK",'raw 1'!NS75,'raw 1'!GS75),"")</f>
        <v/>
      </c>
    </row>
    <row r="76">
      <c r="A76" s="5"/>
      <c r="B76" s="5"/>
      <c r="C76" s="5" t="str">
        <f>if(B76="d","diskv. iz ciklusa",if(B76="d1","diskv. iz kruga",if($E76="ODOBREN",(if(countif(H:H,"="&amp;H76)=1,countif(H:H,"&gt;"&amp;H76)+1,concatenate(countif(H:H,"&gt;"&amp;H76)+1," - ",countif(H:H,"&gt;="&amp;H76)))),empty)))</f>
        <v>61 - 81</v>
      </c>
      <c r="D76" s="6" t="str">
        <f>'raw 1'!B76</f>
        <v>shinjan</v>
      </c>
      <c r="E76" s="6" t="str">
        <f>'raw 1'!F76</f>
        <v>ODOBREN</v>
      </c>
      <c r="F76" s="6" t="str">
        <f>if($E76="ODOBREN",'raw 1'!C76,"")</f>
        <v>Sinisa</v>
      </c>
      <c r="G76" s="6" t="str">
        <f>if($E76="ODOBREN",'raw 1'!D76,"")</f>
        <v>Jankovic</v>
      </c>
      <c r="H76" s="7">
        <f>if($E76="ODOBREN",I76,empty)</f>
        <v>100</v>
      </c>
      <c r="I76" s="7">
        <f>if(B76&lt;&gt;"d",IF(M76 = "A", SUM(R76:T76), SUM(O76:Q76)),empty)</f>
        <v>100</v>
      </c>
      <c r="J76" s="6" t="str">
        <f>if($E76="ODOBREN",'raw 1'!G76,"")</f>
        <v>Stari grad</v>
      </c>
      <c r="K76" s="6" t="str">
        <f>if($E76="ODOBREN",'raw 1'!H76,"")</f>
        <v>Matematička gimnazija</v>
      </c>
      <c r="L76" s="6" t="str">
        <f>if($E76="ODOBREN",'raw 1'!I76,"")</f>
        <v>III</v>
      </c>
      <c r="M76" s="6" t="str">
        <f>if($E76="ODOBREN",'raw 1'!J76,"")</f>
        <v>A</v>
      </c>
      <c r="N76" s="6" t="str">
        <f>if($E76="ODOBREN",'raw 1'!K77,"")</f>
        <v/>
      </c>
      <c r="O76" s="8" t="str">
        <f>'raw 1'!M76</f>
        <v>-</v>
      </c>
      <c r="P76" s="9" t="str">
        <f>'raw 1'!N76</f>
        <v>-</v>
      </c>
      <c r="Q76" s="9" t="str">
        <f>'raw 1'!O76</f>
        <v>-</v>
      </c>
      <c r="R76" s="9">
        <f>'raw 1'!P76</f>
        <v>100</v>
      </c>
      <c r="S76" s="9" t="str">
        <f>'raw 1'!Q76</f>
        <v>-</v>
      </c>
      <c r="T76" s="9">
        <f>'raw 1'!R76</f>
        <v>0</v>
      </c>
      <c r="U76" s="9" t="str">
        <f>if('raw 1'!S76&lt;&gt;"x",if('raw 1'!S76="OK",'raw 1'!GS76,'raw 1'!S76),"")</f>
        <v/>
      </c>
      <c r="V76" s="9" t="str">
        <f>if('raw 1'!T76&lt;&gt;"x",if('raw 1'!T76="OK",'raw 1'!GT76,'raw 1'!T76),"")</f>
        <v/>
      </c>
      <c r="W76" s="9" t="str">
        <f>if('raw 1'!U76&lt;&gt;"x",if('raw 1'!U76="OK",'raw 1'!GU76,'raw 1'!U76),"")</f>
        <v>-</v>
      </c>
      <c r="X76" s="9" t="str">
        <f>if('raw 1'!V76&lt;&gt;"x",if('raw 1'!V76="OK",'raw 1'!GV76,'raw 1'!V76),"")</f>
        <v>-</v>
      </c>
      <c r="Y76" s="9" t="str">
        <f>if('raw 1'!W76&lt;&gt;"x",if('raw 1'!W76="OK",'raw 1'!GW76,'raw 1'!W76),"")</f>
        <v>-</v>
      </c>
      <c r="Z76" s="9" t="str">
        <f>if('raw 1'!X76&lt;&gt;"x",if('raw 1'!X76="OK",'raw 1'!GX76,'raw 1'!X76),"")</f>
        <v>-</v>
      </c>
      <c r="AA76" s="9" t="str">
        <f>if('raw 1'!Y76&lt;&gt;"x",if('raw 1'!Y76="OK",'raw 1'!GY76,'raw 1'!Y76),"")</f>
        <v>-</v>
      </c>
      <c r="AB76" s="9" t="str">
        <f>if('raw 1'!Z76&lt;&gt;"x",if('raw 1'!Z76="OK",'raw 1'!GZ76,'raw 1'!Z76),"")</f>
        <v>-</v>
      </c>
      <c r="AC76" s="9" t="str">
        <f>if('raw 1'!AA76&lt;&gt;"x",if('raw 1'!AA76="OK",'raw 1'!HA76,'raw 1'!AA76),"")</f>
        <v>-</v>
      </c>
      <c r="AD76" s="9" t="str">
        <f>if('raw 1'!AB76&lt;&gt;"x",if('raw 1'!AB76="OK",'raw 1'!HB76,'raw 1'!AB76),"")</f>
        <v>-</v>
      </c>
      <c r="AE76" s="9" t="str">
        <f>if('raw 1'!AC76&lt;&gt;"x",if('raw 1'!AC76="OK",'raw 1'!HC76,'raw 1'!AC76),"")</f>
        <v>-</v>
      </c>
      <c r="AF76" s="9" t="str">
        <f>if('raw 1'!AD76&lt;&gt;"x",if('raw 1'!AD76="OK",'raw 1'!HD76,'raw 1'!AD76),"")</f>
        <v>-</v>
      </c>
      <c r="AG76" s="9" t="str">
        <f>if('raw 1'!AE76&lt;&gt;"x",if('raw 1'!AE76="OK",'raw 1'!HE76,'raw 1'!AE76),"")</f>
        <v>-</v>
      </c>
      <c r="AH76" s="9" t="str">
        <f>if('raw 1'!AF76&lt;&gt;"x",if('raw 1'!AF76="OK",'raw 1'!HF76,'raw 1'!AF76),"")</f>
        <v>-</v>
      </c>
      <c r="AI76" s="9" t="str">
        <f>if('raw 1'!AG76&lt;&gt;"x",if('raw 1'!AG76="OK",'raw 1'!HG76,'raw 1'!AG76),"")</f>
        <v>-</v>
      </c>
      <c r="AJ76" s="9" t="str">
        <f>if('raw 1'!AH76&lt;&gt;"x",if('raw 1'!AH76="OK",'raw 1'!HH76,'raw 1'!AH76),"")</f>
        <v>-</v>
      </c>
      <c r="AK76" s="9" t="str">
        <f>if('raw 1'!AI76&lt;&gt;"x",if('raw 1'!AI76="OK",'raw 1'!HI76,'raw 1'!AI76),"")</f>
        <v>-</v>
      </c>
      <c r="AL76" s="9" t="str">
        <f>if('raw 1'!AJ76&lt;&gt;"x",if('raw 1'!AJ76="OK",'raw 1'!HJ76,'raw 1'!AJ76),"")</f>
        <v>-</v>
      </c>
      <c r="AM76" s="9" t="str">
        <f>if('raw 1'!AK76&lt;&gt;"x",if('raw 1'!AK76="OK",'raw 1'!HK76,'raw 1'!AK76),"")</f>
        <v>-</v>
      </c>
      <c r="AN76" s="9" t="str">
        <f>if('raw 1'!AL76&lt;&gt;"x",if('raw 1'!AL76="OK",'raw 1'!HL76,'raw 1'!AL76),"")</f>
        <v>-</v>
      </c>
      <c r="AO76" s="9" t="str">
        <f>if('raw 1'!AM76&lt;&gt;"x",if('raw 1'!AM76="OK",'raw 1'!HM76,'raw 1'!AM76),"")</f>
        <v>-</v>
      </c>
      <c r="AP76" s="9" t="str">
        <f>if('raw 1'!AN76&lt;&gt;"x",if('raw 1'!AN76="OK",'raw 1'!HN76,'raw 1'!AN76),"")</f>
        <v>-</v>
      </c>
      <c r="AQ76" s="9" t="str">
        <f>if('raw 1'!AO76&lt;&gt;"x",if('raw 1'!AO76="OK",'raw 1'!HO76,'raw 1'!AO76),"")</f>
        <v>-</v>
      </c>
      <c r="AR76" s="9" t="str">
        <f>if('raw 1'!AP76&lt;&gt;"x",if('raw 1'!AP76="OK",'raw 1'!HP76,'raw 1'!AP76),"")</f>
        <v>-</v>
      </c>
      <c r="AS76" s="9" t="str">
        <f>if('raw 1'!AQ76&lt;&gt;"x",if('raw 1'!AQ76="OK",'raw 1'!HQ76,'raw 1'!AQ76),"")</f>
        <v>-</v>
      </c>
      <c r="AT76" s="9" t="str">
        <f>if('raw 1'!AR76&lt;&gt;"x",if('raw 1'!AR76="OK",'raw 1'!HR76,'raw 1'!AR76),"")</f>
        <v>-</v>
      </c>
      <c r="AU76" s="9" t="str">
        <f>if('raw 1'!AS76&lt;&gt;"x",if('raw 1'!AS76="OK",'raw 1'!HS76,'raw 1'!AS76),"")</f>
        <v>-</v>
      </c>
      <c r="AV76" s="9" t="str">
        <f>if('raw 1'!AT76&lt;&gt;"x",if('raw 1'!AT76="OK",'raw 1'!HT76,'raw 1'!AT76),"")</f>
        <v>-</v>
      </c>
      <c r="AW76" s="9" t="str">
        <f>if('raw 1'!AU76&lt;&gt;"x",if('raw 1'!AU76="OK",'raw 1'!HU76,'raw 1'!AU76),"")</f>
        <v>-</v>
      </c>
      <c r="AX76" s="9" t="str">
        <f>if('raw 1'!AV76&lt;&gt;"x",if('raw 1'!AV76="OK",'raw 1'!HV76,'raw 1'!AV76),"")</f>
        <v>-</v>
      </c>
      <c r="AY76" s="9" t="str">
        <f>if('raw 1'!AW76&lt;&gt;"x",if('raw 1'!AW76="OK",'raw 1'!HW76,'raw 1'!AW76),"")</f>
        <v>-</v>
      </c>
      <c r="AZ76" s="9" t="str">
        <f>if('raw 1'!AX76&lt;&gt;"x",if('raw 1'!AX76="OK",'raw 1'!HX76,'raw 1'!AX76),"")</f>
        <v>-</v>
      </c>
      <c r="BA76" s="9" t="str">
        <f>if('raw 1'!AY76&lt;&gt;"x",if('raw 1'!AY76="OK",'raw 1'!HY76,'raw 1'!AY76),"")</f>
        <v>-</v>
      </c>
      <c r="BB76" s="9" t="str">
        <f>if('raw 1'!AZ76&lt;&gt;"x",if('raw 1'!AZ76="OK",'raw 1'!HZ76,'raw 1'!AZ76),"")</f>
        <v>-</v>
      </c>
      <c r="BC76" s="9" t="str">
        <f>if('raw 1'!BA76&lt;&gt;"x",if('raw 1'!BA76="OK",'raw 1'!IA76,'raw 1'!BA76),"")</f>
        <v>-</v>
      </c>
      <c r="BD76" s="9" t="str">
        <f>if('raw 1'!BB76&lt;&gt;"x",if('raw 1'!BB76="OK",'raw 1'!IB76,'raw 1'!BB76),"")</f>
        <v>-</v>
      </c>
      <c r="BE76" s="9" t="str">
        <f>if('raw 1'!BC76&lt;&gt;"x",if('raw 1'!BC76="OK",'raw 1'!IC76,'raw 1'!BC76),"")</f>
        <v>-</v>
      </c>
      <c r="BF76" s="9" t="str">
        <f>if('raw 1'!BD76&lt;&gt;"x",if('raw 1'!BD76="OK",'raw 1'!ID76,'raw 1'!BD76),"")</f>
        <v>-</v>
      </c>
      <c r="BG76" s="9" t="str">
        <f>if('raw 1'!BE76&lt;&gt;"x",if('raw 1'!BE76="OK",'raw 1'!IE76,'raw 1'!BE76),"")</f>
        <v>-</v>
      </c>
      <c r="BH76" s="9" t="str">
        <f>if('raw 1'!BF76&lt;&gt;"x",if('raw 1'!BF76="OK",'raw 1'!IF76,'raw 1'!BF76),"")</f>
        <v>-</v>
      </c>
      <c r="BI76" s="9" t="str">
        <f>if('raw 1'!BG76&lt;&gt;"x",if('raw 1'!BG76="OK",'raw 1'!IG76,'raw 1'!BG76),"")</f>
        <v>-</v>
      </c>
      <c r="BJ76" s="9" t="str">
        <f>if('raw 1'!BH76&lt;&gt;"x",if('raw 1'!BH76="OK",'raw 1'!IH76,'raw 1'!BH76),"")</f>
        <v>-</v>
      </c>
      <c r="BK76" s="9" t="str">
        <f>if('raw 1'!BI76&lt;&gt;"x",if('raw 1'!BI76="OK",'raw 1'!II76,'raw 1'!BI76),"")</f>
        <v>-</v>
      </c>
      <c r="BL76" s="9" t="str">
        <f>if('raw 1'!BJ76&lt;&gt;"x",if('raw 1'!BJ76="OK",'raw 1'!IJ76,'raw 1'!BJ76),"")</f>
        <v>-</v>
      </c>
      <c r="BM76" s="9" t="str">
        <f>if('raw 1'!BK76&lt;&gt;"x",if('raw 1'!BK76="OK",'raw 1'!IK76,'raw 1'!BK76),"")</f>
        <v/>
      </c>
      <c r="BN76" s="9" t="str">
        <f>if('raw 1'!BL76&lt;&gt;"x",if('raw 1'!BL76="OK",'raw 1'!IL76,'raw 1'!BL76),"")</f>
        <v>-</v>
      </c>
      <c r="BO76" s="9" t="str">
        <f>if('raw 1'!BM76&lt;&gt;"x",if('raw 1'!BM76="OK",'raw 1'!IM76,'raw 1'!BM76),"")</f>
        <v>-</v>
      </c>
      <c r="BP76" s="9" t="str">
        <f>if('raw 1'!BN76&lt;&gt;"x",if('raw 1'!BN76="OK",'raw 1'!IN76,'raw 1'!BN76),"")</f>
        <v>-</v>
      </c>
      <c r="BQ76" s="9" t="str">
        <f>if('raw 1'!BO76&lt;&gt;"x",if('raw 1'!BO76="OK",'raw 1'!IO76,'raw 1'!BO76),"")</f>
        <v>-</v>
      </c>
      <c r="BR76" s="9" t="str">
        <f>if('raw 1'!BP76&lt;&gt;"x",if('raw 1'!BP76="OK",'raw 1'!IP76,'raw 1'!BP76),"")</f>
        <v>-</v>
      </c>
      <c r="BS76" s="9" t="str">
        <f>if('raw 1'!BQ76&lt;&gt;"x",if('raw 1'!BQ76="OK",'raw 1'!IQ76,'raw 1'!BQ76),"")</f>
        <v>-</v>
      </c>
      <c r="BT76" s="9" t="str">
        <f>if('raw 1'!BR76&lt;&gt;"x",if('raw 1'!BR76="OK",'raw 1'!IR76,'raw 1'!BR76),"")</f>
        <v>-</v>
      </c>
      <c r="BU76" s="9" t="str">
        <f>if('raw 1'!BS76&lt;&gt;"x",if('raw 1'!BS76="OK",'raw 1'!IS76,'raw 1'!BS76),"")</f>
        <v>-</v>
      </c>
      <c r="BV76" s="9" t="str">
        <f>if('raw 1'!BT76&lt;&gt;"x",if('raw 1'!BT76="OK",'raw 1'!IT76,'raw 1'!BT76),"")</f>
        <v>-</v>
      </c>
      <c r="BW76" s="9" t="str">
        <f>if('raw 1'!BU76&lt;&gt;"x",if('raw 1'!BU76="OK",'raw 1'!IU76,'raw 1'!BU76),"")</f>
        <v>-</v>
      </c>
      <c r="BX76" s="9" t="str">
        <f>if('raw 1'!BV76&lt;&gt;"x",if('raw 1'!BV76="OK",'raw 1'!IV76,'raw 1'!BV76),"")</f>
        <v>-</v>
      </c>
      <c r="BY76" s="9" t="str">
        <f>if('raw 1'!BW76&lt;&gt;"x",if('raw 1'!BW76="OK",'raw 1'!IW76,'raw 1'!BW76),"")</f>
        <v>-</v>
      </c>
      <c r="BZ76" s="9" t="str">
        <f>if('raw 1'!BX76&lt;&gt;"x",if('raw 1'!BX76="OK",'raw 1'!IX76,'raw 1'!BX76),"")</f>
        <v>-</v>
      </c>
      <c r="CA76" s="9" t="str">
        <f>if('raw 1'!BY76&lt;&gt;"x",if('raw 1'!BY76="OK",'raw 1'!IY76,'raw 1'!BY76),"")</f>
        <v>-</v>
      </c>
      <c r="CB76" s="9" t="str">
        <f>if('raw 1'!BZ76&lt;&gt;"x",if('raw 1'!BZ76="OK",'raw 1'!IZ76,'raw 1'!BZ76),"")</f>
        <v>-</v>
      </c>
      <c r="CC76" s="9" t="str">
        <f>if('raw 1'!CA76&lt;&gt;"x",if('raw 1'!CA76="OK",'raw 1'!JA76,'raw 1'!CA76),"")</f>
        <v>-</v>
      </c>
      <c r="CD76" s="9" t="str">
        <f>if('raw 1'!CB76&lt;&gt;"x",if('raw 1'!CB76="OK",'raw 1'!JB76,'raw 1'!CB76),"")</f>
        <v>-</v>
      </c>
      <c r="CE76" s="9" t="str">
        <f>if('raw 1'!CC76&lt;&gt;"x",if('raw 1'!CC76="OK",'raw 1'!JC76,'raw 1'!CC76),"")</f>
        <v>-</v>
      </c>
      <c r="CF76" s="9" t="str">
        <f>if('raw 1'!CD76&lt;&gt;"x",if('raw 1'!CD76="OK",'raw 1'!JD76,'raw 1'!CD76),"")</f>
        <v>-</v>
      </c>
      <c r="CG76" s="9" t="str">
        <f>if('raw 1'!CE76&lt;&gt;"x",if('raw 1'!CE76="OK",'raw 1'!JE76,'raw 1'!CE76),"")</f>
        <v>-</v>
      </c>
      <c r="CH76" s="9" t="str">
        <f>if('raw 1'!CF76&lt;&gt;"x",if('raw 1'!CF76="OK",'raw 1'!JF76,'raw 1'!CF76),"")</f>
        <v>-</v>
      </c>
      <c r="CI76" s="9" t="str">
        <f>if('raw 1'!CG76&lt;&gt;"x",if('raw 1'!CG76="OK",'raw 1'!JG76,'raw 1'!CG76),"")</f>
        <v>-</v>
      </c>
      <c r="CJ76" s="9" t="str">
        <f>if('raw 1'!CH76&lt;&gt;"x",if('raw 1'!CH76="OK",'raw 1'!JH76,'raw 1'!CH76),"")</f>
        <v>-</v>
      </c>
      <c r="CK76" s="9" t="str">
        <f>if('raw 1'!CI76&lt;&gt;"x",if('raw 1'!CI76="OK",'raw 1'!JI76,'raw 1'!CI76),"")</f>
        <v>-</v>
      </c>
      <c r="CL76" s="9" t="str">
        <f>if('raw 1'!CJ76&lt;&gt;"x",if('raw 1'!CJ76="OK",'raw 1'!JJ76,'raw 1'!CJ76),"")</f>
        <v>-</v>
      </c>
      <c r="CM76" s="9" t="str">
        <f>if('raw 1'!CK76&lt;&gt;"x",if('raw 1'!CK76="OK",'raw 1'!JK76,'raw 1'!CK76),"")</f>
        <v>-</v>
      </c>
      <c r="CN76" s="9" t="str">
        <f>if('raw 1'!CL76&lt;&gt;"x",if('raw 1'!CL76="OK",'raw 1'!JL76,'raw 1'!CL76),"")</f>
        <v>-</v>
      </c>
      <c r="CO76" s="9" t="str">
        <f>if('raw 1'!CM76&lt;&gt;"x",if('raw 1'!CM76="OK",'raw 1'!JM76,'raw 1'!CM76),"")</f>
        <v>-</v>
      </c>
      <c r="CP76" s="9" t="str">
        <f>if('raw 1'!CN76&lt;&gt;"x",if('raw 1'!CN76="OK",'raw 1'!JN76,'raw 1'!CN76),"")</f>
        <v>-</v>
      </c>
      <c r="CQ76" s="9" t="str">
        <f>if('raw 1'!CO76&lt;&gt;"x",if('raw 1'!CO76="OK",'raw 1'!JO76,'raw 1'!CO76),"")</f>
        <v>-</v>
      </c>
      <c r="CR76" s="9" t="str">
        <f>if('raw 1'!CP76&lt;&gt;"x",if('raw 1'!CP76="OK",'raw 1'!JP76,'raw 1'!CP76),"")</f>
        <v>-</v>
      </c>
      <c r="CS76" s="9" t="str">
        <f>if('raw 1'!CQ76&lt;&gt;"x",if('raw 1'!CQ76="OK",'raw 1'!JQ76,'raw 1'!CQ76),"")</f>
        <v>-</v>
      </c>
      <c r="CT76" s="9" t="str">
        <f>if('raw 1'!CR76&lt;&gt;"x",if('raw 1'!CR76="OK",'raw 1'!JR76,'raw 1'!CR76),"")</f>
        <v>-</v>
      </c>
      <c r="CU76" s="9" t="str">
        <f>if('raw 1'!CS76&lt;&gt;"x",if('raw 1'!CS76="OK",'raw 1'!JS76,'raw 1'!CS76),"")</f>
        <v/>
      </c>
      <c r="CV76" s="9" t="str">
        <f>if('raw 1'!CT76&lt;&gt;"x",if('raw 1'!CT76="OK",'raw 1'!JT76,'raw 1'!CT76),"")</f>
        <v>-</v>
      </c>
      <c r="CW76" s="9" t="str">
        <f>if('raw 1'!CU76&lt;&gt;"x",if('raw 1'!CU76="OK",'raw 1'!JU76,'raw 1'!CU76),"")</f>
        <v>-</v>
      </c>
      <c r="CX76" s="9" t="str">
        <f>if('raw 1'!CV76&lt;&gt;"x",if('raw 1'!CV76="OK",'raw 1'!JV76,'raw 1'!CV76),"")</f>
        <v>-</v>
      </c>
      <c r="CY76" s="9" t="str">
        <f>if('raw 1'!CW76&lt;&gt;"x",if('raw 1'!CW76="OK",'raw 1'!JW76,'raw 1'!CW76),"")</f>
        <v>-</v>
      </c>
      <c r="CZ76" s="9" t="str">
        <f>if('raw 1'!CX76&lt;&gt;"x",if('raw 1'!CX76="OK",'raw 1'!JX76,'raw 1'!CX76),"")</f>
        <v>-</v>
      </c>
      <c r="DA76" s="9" t="str">
        <f>if('raw 1'!CY76&lt;&gt;"x",if('raw 1'!CY76="OK",'raw 1'!JY76,'raw 1'!CY76),"")</f>
        <v>-</v>
      </c>
      <c r="DB76" s="9" t="str">
        <f>if('raw 1'!CZ76&lt;&gt;"x",if('raw 1'!CZ76="OK",'raw 1'!JZ76,'raw 1'!CZ76),"")</f>
        <v>-</v>
      </c>
      <c r="DC76" s="9" t="str">
        <f>if('raw 1'!DA76&lt;&gt;"x",if('raw 1'!DA76="OK",'raw 1'!KA76,'raw 1'!DA76),"")</f>
        <v>-</v>
      </c>
      <c r="DD76" s="9" t="str">
        <f>if('raw 1'!DB76&lt;&gt;"x",if('raw 1'!DB76="OK",'raw 1'!KB76,'raw 1'!DB76),"")</f>
        <v>-</v>
      </c>
      <c r="DE76" s="9" t="str">
        <f>if('raw 1'!DC76&lt;&gt;"x",if('raw 1'!DC76="OK",'raw 1'!KC76,'raw 1'!DC76),"")</f>
        <v>-</v>
      </c>
      <c r="DF76" s="9" t="str">
        <f>if('raw 1'!DD76&lt;&gt;"x",if('raw 1'!DD76="OK",'raw 1'!KD76,'raw 1'!DD76),"")</f>
        <v>-</v>
      </c>
      <c r="DG76" s="9" t="str">
        <f>if('raw 1'!DE76&lt;&gt;"x",if('raw 1'!DE76="OK",'raw 1'!KE76,'raw 1'!DE76),"")</f>
        <v>-</v>
      </c>
      <c r="DH76" s="9" t="str">
        <f>if('raw 1'!DF76&lt;&gt;"x",if('raw 1'!DF76="OK",'raw 1'!KF76,'raw 1'!DF76),"")</f>
        <v>-</v>
      </c>
      <c r="DI76" s="9" t="str">
        <f>if('raw 1'!DG76&lt;&gt;"x",if('raw 1'!DG76="OK",'raw 1'!KG76,'raw 1'!DG76),"")</f>
        <v>-</v>
      </c>
      <c r="DJ76" s="9" t="str">
        <f>if('raw 1'!DH76&lt;&gt;"x",if('raw 1'!DH76="OK",'raw 1'!KH76,'raw 1'!DH76),"")</f>
        <v>-</v>
      </c>
      <c r="DK76" s="9" t="str">
        <f>if('raw 1'!DI76&lt;&gt;"x",if('raw 1'!DI76="OK",'raw 1'!KI76,'raw 1'!DI76),"")</f>
        <v>-</v>
      </c>
      <c r="DL76" s="9" t="str">
        <f>if('raw 1'!DJ76&lt;&gt;"x",if('raw 1'!DJ76="OK",'raw 1'!KJ76,'raw 1'!DJ76),"")</f>
        <v>-</v>
      </c>
      <c r="DM76" s="9" t="str">
        <f>if('raw 1'!DK76&lt;&gt;"x",if('raw 1'!DK76="OK",'raw 1'!KK76,'raw 1'!DK76),"")</f>
        <v>-</v>
      </c>
      <c r="DN76" s="9" t="str">
        <f>if('raw 1'!DL76&lt;&gt;"x",if('raw 1'!DL76="OK",'raw 1'!KL76,'raw 1'!DL76),"")</f>
        <v>-</v>
      </c>
      <c r="DO76" s="9" t="str">
        <f>if('raw 1'!DM76&lt;&gt;"x",if('raw 1'!DM76="OK",'raw 1'!KM76,'raw 1'!DM76),"")</f>
        <v>-</v>
      </c>
      <c r="DP76" s="9" t="str">
        <f>if('raw 1'!DN76&lt;&gt;"x",if('raw 1'!DN76="OK",'raw 1'!KN76,'raw 1'!DN76),"")</f>
        <v>-</v>
      </c>
      <c r="DQ76" s="9" t="str">
        <f>if('raw 1'!DO76&lt;&gt;"x",if('raw 1'!DO76="OK",'raw 1'!KO76,'raw 1'!DO76),"")</f>
        <v>-</v>
      </c>
      <c r="DR76" s="9" t="str">
        <f>if('raw 1'!DP76&lt;&gt;"x",if('raw 1'!DP76="OK",'raw 1'!KP76,'raw 1'!DP76),"")</f>
        <v>-</v>
      </c>
      <c r="DS76" s="9" t="str">
        <f>if('raw 1'!DQ76&lt;&gt;"x",if('raw 1'!DQ76="OK",'raw 1'!KQ76,'raw 1'!DQ76),"")</f>
        <v>-</v>
      </c>
      <c r="DT76" s="9" t="str">
        <f>if('raw 1'!DR76&lt;&gt;"x",if('raw 1'!DR76="OK",'raw 1'!KR76,'raw 1'!DR76),"")</f>
        <v>-</v>
      </c>
      <c r="DU76" s="9" t="str">
        <f>if('raw 1'!DS76&lt;&gt;"x",if('raw 1'!DS76="OK",'raw 1'!KS76,'raw 1'!DS76),"")</f>
        <v>-</v>
      </c>
      <c r="DV76" s="9" t="str">
        <f>if('raw 1'!DT76&lt;&gt;"x",if('raw 1'!DT76="OK",'raw 1'!KT76,'raw 1'!DT76),"")</f>
        <v>-</v>
      </c>
      <c r="DW76" s="9" t="str">
        <f>if('raw 1'!DU76&lt;&gt;"x",if('raw 1'!DU76="OK",'raw 1'!KU76,'raw 1'!DU76),"")</f>
        <v>-</v>
      </c>
      <c r="DX76" s="9" t="str">
        <f>if('raw 1'!DV76&lt;&gt;"x",if('raw 1'!DV76="OK",'raw 1'!KV76,'raw 1'!DV76),"")</f>
        <v>-</v>
      </c>
      <c r="DY76" s="9" t="str">
        <f>if('raw 1'!DW76&lt;&gt;"x",if('raw 1'!DW76="OK",'raw 1'!KW76,'raw 1'!DW76),"")</f>
        <v>-</v>
      </c>
      <c r="DZ76" s="9" t="str">
        <f>if('raw 1'!DX76&lt;&gt;"x",if('raw 1'!DX76="OK",'raw 1'!KX76,'raw 1'!DX76),"")</f>
        <v>-</v>
      </c>
      <c r="EA76" s="9" t="str">
        <f>if('raw 1'!DY76&lt;&gt;"x",if('raw 1'!DY76="OK",'raw 1'!KY76,'raw 1'!DY76),"")</f>
        <v>-</v>
      </c>
      <c r="EB76" s="9" t="str">
        <f>if('raw 1'!DZ76&lt;&gt;"x",if('raw 1'!DZ76="OK",'raw 1'!KZ76,'raw 1'!DZ76),"")</f>
        <v/>
      </c>
      <c r="EC76" s="9">
        <f>if('raw 1'!EA76&lt;&gt;"x",if('raw 1'!EA76="OK",'raw 1'!LA76,'raw 1'!EA76),"")</f>
        <v>1</v>
      </c>
      <c r="ED76" s="9">
        <f>if('raw 1'!EB76&lt;&gt;"x",if('raw 1'!EB76="OK",'raw 1'!LB76,'raw 1'!EB76),"")</f>
        <v>1</v>
      </c>
      <c r="EE76" s="9">
        <f>if('raw 1'!EC76&lt;&gt;"x",if('raw 1'!EC76="OK",'raw 1'!LC76,'raw 1'!EC76),"")</f>
        <v>1</v>
      </c>
      <c r="EF76" s="9">
        <f>if('raw 1'!ED76&lt;&gt;"x",if('raw 1'!ED76="OK",'raw 1'!LD76,'raw 1'!ED76),"")</f>
        <v>1</v>
      </c>
      <c r="EG76" s="9">
        <f>if('raw 1'!EE76&lt;&gt;"x",if('raw 1'!EE76="OK",'raw 1'!LE76,'raw 1'!EE76),"")</f>
        <v>1</v>
      </c>
      <c r="EH76" s="9">
        <f>if('raw 1'!EF76&lt;&gt;"x",if('raw 1'!EF76="OK",'raw 1'!LF76,'raw 1'!EF76),"")</f>
        <v>1</v>
      </c>
      <c r="EI76" s="9">
        <f>if('raw 1'!EG76&lt;&gt;"x",if('raw 1'!EG76="OK",'raw 1'!LG76,'raw 1'!EG76),"")</f>
        <v>1</v>
      </c>
      <c r="EJ76" s="9">
        <f>if('raw 1'!EH76&lt;&gt;"x",if('raw 1'!EH76="OK",'raw 1'!LH76,'raw 1'!EH76),"")</f>
        <v>1</v>
      </c>
      <c r="EK76" s="9">
        <f>if('raw 1'!EI76&lt;&gt;"x",if('raw 1'!EI76="OK",'raw 1'!LI76,'raw 1'!EI76),"")</f>
        <v>1</v>
      </c>
      <c r="EL76" s="9">
        <f>if('raw 1'!EJ76&lt;&gt;"x",if('raw 1'!EJ76="OK",'raw 1'!LJ76,'raw 1'!EJ76),"")</f>
        <v>1</v>
      </c>
      <c r="EM76" s="9">
        <f>if('raw 1'!EK76&lt;&gt;"x",if('raw 1'!EK76="OK",'raw 1'!LK76,'raw 1'!EK76),"")</f>
        <v>1</v>
      </c>
      <c r="EN76" s="9">
        <f>if('raw 1'!EL76&lt;&gt;"x",if('raw 1'!EL76="OK",'raw 1'!LL76,'raw 1'!EL76),"")</f>
        <v>1</v>
      </c>
      <c r="EO76" s="9">
        <f>if('raw 1'!EM76&lt;&gt;"x",if('raw 1'!EM76="OK",'raw 1'!LM76,'raw 1'!EM76),"")</f>
        <v>1</v>
      </c>
      <c r="EP76" s="9">
        <f>if('raw 1'!EN76&lt;&gt;"x",if('raw 1'!EN76="OK",'raw 1'!LN76,'raw 1'!EN76),"")</f>
        <v>1</v>
      </c>
      <c r="EQ76" s="9">
        <f>if('raw 1'!EO76&lt;&gt;"x",if('raw 1'!EO76="OK",'raw 1'!LO76,'raw 1'!EO76),"")</f>
        <v>1</v>
      </c>
      <c r="ER76" s="9">
        <f>if('raw 1'!EP76&lt;&gt;"x",if('raw 1'!EP76="OK",'raw 1'!LP76,'raw 1'!EP76),"")</f>
        <v>1</v>
      </c>
      <c r="ES76" s="9" t="str">
        <f>if('raw 1'!EQ76&lt;&gt;"x",if('raw 1'!EQ76="OK",'raw 1'!LQ76,'raw 1'!EQ76),"")</f>
        <v/>
      </c>
      <c r="ET76" s="9" t="str">
        <f>if('raw 1'!ER76&lt;&gt;"x",if('raw 1'!ER76="OK",'raw 1'!LR76,'raw 1'!ER76),"")</f>
        <v>-</v>
      </c>
      <c r="EU76" s="9" t="str">
        <f>if('raw 1'!ES76&lt;&gt;"x",if('raw 1'!ES76="OK",'raw 1'!LS76,'raw 1'!ES76),"")</f>
        <v>-</v>
      </c>
      <c r="EV76" s="9" t="str">
        <f>if('raw 1'!ET76&lt;&gt;"x",if('raw 1'!ET76="OK",'raw 1'!LT76,'raw 1'!ET76),"")</f>
        <v>-</v>
      </c>
      <c r="EW76" s="9" t="str">
        <f>if('raw 1'!EU76&lt;&gt;"x",if('raw 1'!EU76="OK",'raw 1'!LU76,'raw 1'!EU76),"")</f>
        <v>-</v>
      </c>
      <c r="EX76" s="9" t="str">
        <f>if('raw 1'!EV76&lt;&gt;"x",if('raw 1'!EV76="OK",'raw 1'!LV76,'raw 1'!EV76),"")</f>
        <v>-</v>
      </c>
      <c r="EY76" s="9" t="str">
        <f>if('raw 1'!EW76&lt;&gt;"x",if('raw 1'!EW76="OK",'raw 1'!LW76,'raw 1'!EW76),"")</f>
        <v>-</v>
      </c>
      <c r="EZ76" s="9" t="str">
        <f>if('raw 1'!EX76&lt;&gt;"x",if('raw 1'!EX76="OK",'raw 1'!LX76,'raw 1'!EX76),"")</f>
        <v>-</v>
      </c>
      <c r="FA76" s="9" t="str">
        <f>if('raw 1'!EY76&lt;&gt;"x",if('raw 1'!EY76="OK",'raw 1'!LY76,'raw 1'!EY76),"")</f>
        <v>-</v>
      </c>
      <c r="FB76" s="9" t="str">
        <f>if('raw 1'!EZ76&lt;&gt;"x",if('raw 1'!EZ76="OK",'raw 1'!LZ76,'raw 1'!EZ76),"")</f>
        <v>-</v>
      </c>
      <c r="FC76" s="9" t="str">
        <f>if('raw 1'!FA76&lt;&gt;"x",if('raw 1'!FA76="OK",'raw 1'!MA76,'raw 1'!FA76),"")</f>
        <v>-</v>
      </c>
      <c r="FD76" s="9" t="str">
        <f>if('raw 1'!FB76&lt;&gt;"x",if('raw 1'!FB76="OK",'raw 1'!MB76,'raw 1'!FB76),"")</f>
        <v>-</v>
      </c>
      <c r="FE76" s="9" t="str">
        <f>if('raw 1'!FC76&lt;&gt;"x",if('raw 1'!FC76="OK",'raw 1'!MC76,'raw 1'!FC76),"")</f>
        <v>-</v>
      </c>
      <c r="FF76" s="9" t="str">
        <f>if('raw 1'!FD76&lt;&gt;"x",if('raw 1'!FD76="OK",'raw 1'!MD76,'raw 1'!FD76),"")</f>
        <v>-</v>
      </c>
      <c r="FG76" s="9" t="str">
        <f>if('raw 1'!FE76&lt;&gt;"x",if('raw 1'!FE76="OK",'raw 1'!ME76,'raw 1'!FE76),"")</f>
        <v>-</v>
      </c>
      <c r="FH76" s="9" t="str">
        <f>if('raw 1'!FF76&lt;&gt;"x",if('raw 1'!FF76="OK",'raw 1'!MF76,'raw 1'!FF76),"")</f>
        <v>-</v>
      </c>
      <c r="FI76" s="9" t="str">
        <f>if('raw 1'!FG76&lt;&gt;"x",if('raw 1'!FG76="OK",'raw 1'!MG76,'raw 1'!FG76),"")</f>
        <v>-</v>
      </c>
      <c r="FJ76" s="9" t="str">
        <f>if('raw 1'!FH76&lt;&gt;"x",if('raw 1'!FH76="OK",'raw 1'!MH76,'raw 1'!FH76),"")</f>
        <v>-</v>
      </c>
      <c r="FK76" s="9" t="str">
        <f>if('raw 1'!FI76&lt;&gt;"x",if('raw 1'!FI76="OK",'raw 1'!MI76,'raw 1'!FI76),"")</f>
        <v>-</v>
      </c>
      <c r="FL76" s="9" t="str">
        <f>if('raw 1'!FJ76&lt;&gt;"x",if('raw 1'!FJ76="OK",'raw 1'!MJ76,'raw 1'!FJ76),"")</f>
        <v>-</v>
      </c>
      <c r="FM76" s="9" t="str">
        <f>if('raw 1'!FK76&lt;&gt;"x",if('raw 1'!FK76="OK",'raw 1'!MK76,'raw 1'!FK76),"")</f>
        <v>-</v>
      </c>
      <c r="FN76" s="9" t="str">
        <f>if('raw 1'!FL76&lt;&gt;"x",if('raw 1'!FL76="OK",'raw 1'!ML76,'raw 1'!FL76),"")</f>
        <v>-</v>
      </c>
      <c r="FO76" s="9" t="str">
        <f>if('raw 1'!FM76&lt;&gt;"x",if('raw 1'!FM76="OK",'raw 1'!MM76,'raw 1'!FM76),"")</f>
        <v>-</v>
      </c>
      <c r="FP76" s="9" t="str">
        <f>if('raw 1'!FN76&lt;&gt;"x",if('raw 1'!FN76="OK",'raw 1'!MN76,'raw 1'!FN76),"")</f>
        <v>-</v>
      </c>
      <c r="FQ76" s="9" t="str">
        <f>if('raw 1'!FO76&lt;&gt;"x",if('raw 1'!FO76="OK",'raw 1'!MO76,'raw 1'!FO76),"")</f>
        <v>-</v>
      </c>
      <c r="FR76" s="9" t="str">
        <f>if('raw 1'!FP76&lt;&gt;"x",if('raw 1'!FP76="OK",'raw 1'!MP76,'raw 1'!FP76),"")</f>
        <v>-</v>
      </c>
      <c r="FS76" s="9" t="str">
        <f>if('raw 1'!FQ76&lt;&gt;"x",if('raw 1'!FQ76="OK",'raw 1'!MQ76,'raw 1'!FQ76),"")</f>
        <v>-</v>
      </c>
      <c r="FT76" s="9" t="str">
        <f>if('raw 1'!FR76&lt;&gt;"x",if('raw 1'!FR76="OK",'raw 1'!MR76,'raw 1'!FR76),"")</f>
        <v>-</v>
      </c>
      <c r="FU76" s="9" t="str">
        <f>if('raw 1'!FS76&lt;&gt;"x",if('raw 1'!FS76="OK",'raw 1'!MS76,'raw 1'!FS76),"")</f>
        <v>-</v>
      </c>
      <c r="FV76" s="9" t="str">
        <f>if('raw 1'!FT76&lt;&gt;"x",if('raw 1'!FT76="OK",'raw 1'!MT76,'raw 1'!FT76),"")</f>
        <v/>
      </c>
      <c r="FW76" s="9">
        <f>if('raw 1'!FU76&lt;&gt;"x",if('raw 1'!FU76="OK",'raw 1'!MU76,'raw 1'!FU76),"")</f>
        <v>1</v>
      </c>
      <c r="FX76" s="9" t="str">
        <f>if('raw 1'!FV76&lt;&gt;"x",if('raw 1'!FV76="OK",'raw 1'!MV76,'raw 1'!FV76),"")</f>
        <v>TLE</v>
      </c>
      <c r="FY76" s="9" t="str">
        <f>if('raw 1'!FW76&lt;&gt;"x",if('raw 1'!FW76="OK",'raw 1'!MW76,'raw 1'!FW76),"")</f>
        <v>MLE</v>
      </c>
      <c r="FZ76" s="9" t="str">
        <f>if('raw 1'!FX76&lt;&gt;"x",if('raw 1'!FX76="OK",'raw 1'!MX76,'raw 1'!FX76),"")</f>
        <v>MLE</v>
      </c>
      <c r="GA76" s="9" t="str">
        <f>if('raw 1'!FY76&lt;&gt;"x",if('raw 1'!FY76="OK",'raw 1'!MY76,'raw 1'!FY76),"")</f>
        <v>MLE</v>
      </c>
      <c r="GB76" s="9" t="str">
        <f>if('raw 1'!FZ76&lt;&gt;"x",if('raw 1'!FZ76="OK",'raw 1'!MZ76,'raw 1'!FZ76),"")</f>
        <v>TLE</v>
      </c>
      <c r="GC76" s="9" t="str">
        <f>if('raw 1'!GA76&lt;&gt;"x",if('raw 1'!GA76="OK",'raw 1'!NA76,'raw 1'!GA76),"")</f>
        <v>TLE</v>
      </c>
      <c r="GD76" s="9" t="str">
        <f>if('raw 1'!GB76&lt;&gt;"x",if('raw 1'!GB76="OK",'raw 1'!NB76,'raw 1'!GB76),"")</f>
        <v>TLE</v>
      </c>
      <c r="GE76" s="9" t="str">
        <f>if('raw 1'!GC76&lt;&gt;"x",if('raw 1'!GC76="OK",'raw 1'!NC76,'raw 1'!GC76),"")</f>
        <v>TLE</v>
      </c>
      <c r="GF76" s="9" t="str">
        <f>if('raw 1'!GD76&lt;&gt;"x",if('raw 1'!GD76="OK",'raw 1'!ND76,'raw 1'!GD76),"")</f>
        <v>TLE</v>
      </c>
      <c r="GG76" s="9" t="str">
        <f>if('raw 1'!GE76&lt;&gt;"x",if('raw 1'!GE76="OK",'raw 1'!NE76,'raw 1'!GE76),"")</f>
        <v>TLE</v>
      </c>
      <c r="GH76" s="9" t="str">
        <f>if('raw 1'!GF76&lt;&gt;"x",if('raw 1'!GF76="OK",'raw 1'!NF76,'raw 1'!GF76),"")</f>
        <v>RTE</v>
      </c>
      <c r="GI76" s="9" t="str">
        <f>if('raw 1'!GG76&lt;&gt;"x",if('raw 1'!GG76="OK",'raw 1'!NG76,'raw 1'!GG76),"")</f>
        <v>RTE</v>
      </c>
      <c r="GJ76" s="9" t="str">
        <f>if('raw 1'!GH76&lt;&gt;"x",if('raw 1'!GH76="OK",'raw 1'!NH76,'raw 1'!GH76),"")</f>
        <v>RTE</v>
      </c>
      <c r="GK76" s="9" t="str">
        <f>if('raw 1'!GI76&lt;&gt;"x",if('raw 1'!GI76="OK",'raw 1'!NI76,'raw 1'!GI76),"")</f>
        <v>RTE</v>
      </c>
      <c r="GL76" s="9" t="str">
        <f>if('raw 1'!GJ76&lt;&gt;"x",if('raw 1'!GJ76="OK",'raw 1'!NJ76,'raw 1'!GJ76),"")</f>
        <v>RTE</v>
      </c>
      <c r="GM76" s="9" t="str">
        <f>if('raw 1'!GK76&lt;&gt;"x",if('raw 1'!GK76="OK",'raw 1'!NK76,'raw 1'!GK76),"")</f>
        <v>RTE</v>
      </c>
      <c r="GN76" s="9" t="str">
        <f>if('raw 1'!GL76&lt;&gt;"x",if('raw 1'!GL76="OK",'raw 1'!NL76,'raw 1'!GL76),"")</f>
        <v>RTE</v>
      </c>
      <c r="GO76" s="9" t="str">
        <f>if('raw 1'!GM76&lt;&gt;"x",if('raw 1'!GM76="OK",'raw 1'!NM76,'raw 1'!GM76),"")</f>
        <v>RTE</v>
      </c>
      <c r="GP76" s="9" t="str">
        <f>if('raw 1'!GN76&lt;&gt;"x",if('raw 1'!GN76="OK",'raw 1'!NN76,'raw 1'!GN76),"")</f>
        <v>RTE</v>
      </c>
      <c r="GQ76" s="9" t="str">
        <f>if('raw 1'!GO76&lt;&gt;"x",if('raw 1'!GO76="OK",'raw 1'!NO76,'raw 1'!GO76),"")</f>
        <v>RTE</v>
      </c>
      <c r="GR76" s="9" t="str">
        <f>if('raw 1'!GP76&lt;&gt;"x",if('raw 1'!GP76="OK",'raw 1'!NP76,'raw 1'!GP76),"")</f>
        <v>RTE</v>
      </c>
      <c r="GS76" s="9" t="str">
        <f>if('raw 1'!GQ76&lt;&gt;"x",if('raw 1'!GQ76="OK",'raw 1'!NQ76,'raw 1'!GQ76),"")</f>
        <v>RTE</v>
      </c>
      <c r="GT76" s="9" t="str">
        <f>if('raw 1'!GR76&lt;&gt;"x",if('raw 1'!GR76="OK",'raw 1'!NR76,'raw 1'!GR76),"")</f>
        <v>RTE</v>
      </c>
      <c r="GU76" s="9" t="str">
        <f>if('raw 1'!GS76&lt;&gt;"x",if('raw 1'!GS76="OK",'raw 1'!NS76,'raw 1'!GS76),"")</f>
        <v/>
      </c>
    </row>
    <row r="77">
      <c r="A77" s="5"/>
      <c r="B77" s="5"/>
      <c r="C77" s="5" t="str">
        <f>if(B77="d","diskv. iz ciklusa",if(B77="d1","diskv. iz kruga",if($E77="ODOBREN",(if(countif(H:H,"="&amp;H77)=1,countif(H:H,"&gt;"&amp;H77)+1,concatenate(countif(H:H,"&gt;"&amp;H77)+1," - ",countif(H:H,"&gt;="&amp;H77)))),empty)))</f>
        <v>61 - 81</v>
      </c>
      <c r="D77" s="6" t="str">
        <f>'raw 1'!B77</f>
        <v>REDX00</v>
      </c>
      <c r="E77" s="6" t="str">
        <f>'raw 1'!F77</f>
        <v>ODOBREN</v>
      </c>
      <c r="F77" s="6" t="str">
        <f>if($E77="ODOBREN",'raw 1'!C77,"")</f>
        <v>Boris</v>
      </c>
      <c r="G77" s="6" t="str">
        <f>if($E77="ODOBREN",'raw 1'!D77,"")</f>
        <v> Ćeranić</v>
      </c>
      <c r="H77" s="7">
        <f>if($E77="ODOBREN",I77,empty)</f>
        <v>100</v>
      </c>
      <c r="I77" s="7">
        <f>if(B77&lt;&gt;"d",IF(M77 = "A", SUM(R77:T77), SUM(O77:Q77)),empty)</f>
        <v>100</v>
      </c>
      <c r="J77" s="6" t="str">
        <f>if($E77="ODOBREN",'raw 1'!G77,"")</f>
        <v>Stari grad</v>
      </c>
      <c r="K77" s="6" t="str">
        <f>if($E77="ODOBREN",'raw 1'!H77,"")</f>
        <v>Matematička gimnazija</v>
      </c>
      <c r="L77" s="6" t="str">
        <f>if($E77="ODOBREN",'raw 1'!I77,"")</f>
        <v>I</v>
      </c>
      <c r="M77" s="6" t="str">
        <f>if($E77="ODOBREN",'raw 1'!J77,"")</f>
        <v>B</v>
      </c>
      <c r="N77" s="6" t="str">
        <f>if($E77="ODOBREN",'raw 1'!K78,"")</f>
        <v/>
      </c>
      <c r="O77" s="8">
        <f>'raw 1'!M77</f>
        <v>100</v>
      </c>
      <c r="P77" s="9">
        <f>'raw 1'!N77</f>
        <v>0</v>
      </c>
      <c r="Q77" s="9" t="str">
        <f>'raw 1'!O77</f>
        <v>-</v>
      </c>
      <c r="R77" s="9" t="str">
        <f>'raw 1'!P77</f>
        <v>-</v>
      </c>
      <c r="S77" s="9" t="str">
        <f>'raw 1'!Q77</f>
        <v>-</v>
      </c>
      <c r="T77" s="9" t="str">
        <f>'raw 1'!R77</f>
        <v>-</v>
      </c>
      <c r="U77" s="9" t="str">
        <f>if('raw 1'!S77&lt;&gt;"x",if('raw 1'!S77="OK",'raw 1'!GS77,'raw 1'!S77),"")</f>
        <v/>
      </c>
      <c r="V77" s="9" t="str">
        <f>if('raw 1'!T77&lt;&gt;"x",if('raw 1'!T77="OK",'raw 1'!GT77,'raw 1'!T77),"")</f>
        <v/>
      </c>
      <c r="W77" s="9">
        <f>if('raw 1'!U77&lt;&gt;"x",if('raw 1'!U77="OK",'raw 1'!GU77,'raw 1'!U77),"")</f>
        <v>1</v>
      </c>
      <c r="X77" s="9">
        <f>if('raw 1'!V77&lt;&gt;"x",if('raw 1'!V77="OK",'raw 1'!GV77,'raw 1'!V77),"")</f>
        <v>1</v>
      </c>
      <c r="Y77" s="9">
        <f>if('raw 1'!W77&lt;&gt;"x",if('raw 1'!W77="OK",'raw 1'!GW77,'raw 1'!W77),"")</f>
        <v>1</v>
      </c>
      <c r="Z77" s="9">
        <f>if('raw 1'!X77&lt;&gt;"x",if('raw 1'!X77="OK",'raw 1'!GX77,'raw 1'!X77),"")</f>
        <v>1</v>
      </c>
      <c r="AA77" s="9">
        <f>if('raw 1'!Y77&lt;&gt;"x",if('raw 1'!Y77="OK",'raw 1'!GY77,'raw 1'!Y77),"")</f>
        <v>1</v>
      </c>
      <c r="AB77" s="9">
        <f>if('raw 1'!Z77&lt;&gt;"x",if('raw 1'!Z77="OK",'raw 1'!GZ77,'raw 1'!Z77),"")</f>
        <v>1</v>
      </c>
      <c r="AC77" s="9">
        <f>if('raw 1'!AA77&lt;&gt;"x",if('raw 1'!AA77="OK",'raw 1'!HA77,'raw 1'!AA77),"")</f>
        <v>1</v>
      </c>
      <c r="AD77" s="9">
        <f>if('raw 1'!AB77&lt;&gt;"x",if('raw 1'!AB77="OK",'raw 1'!HB77,'raw 1'!AB77),"")</f>
        <v>1</v>
      </c>
      <c r="AE77" s="9">
        <f>if('raw 1'!AC77&lt;&gt;"x",if('raw 1'!AC77="OK",'raw 1'!HC77,'raw 1'!AC77),"")</f>
        <v>1</v>
      </c>
      <c r="AF77" s="9">
        <f>if('raw 1'!AD77&lt;&gt;"x",if('raw 1'!AD77="OK",'raw 1'!HD77,'raw 1'!AD77),"")</f>
        <v>1</v>
      </c>
      <c r="AG77" s="9">
        <f>if('raw 1'!AE77&lt;&gt;"x",if('raw 1'!AE77="OK",'raw 1'!HE77,'raw 1'!AE77),"")</f>
        <v>1</v>
      </c>
      <c r="AH77" s="9">
        <f>if('raw 1'!AF77&lt;&gt;"x",if('raw 1'!AF77="OK",'raw 1'!HF77,'raw 1'!AF77),"")</f>
        <v>1</v>
      </c>
      <c r="AI77" s="9">
        <f>if('raw 1'!AG77&lt;&gt;"x",if('raw 1'!AG77="OK",'raw 1'!HG77,'raw 1'!AG77),"")</f>
        <v>1</v>
      </c>
      <c r="AJ77" s="9">
        <f>if('raw 1'!AH77&lt;&gt;"x",if('raw 1'!AH77="OK",'raw 1'!HH77,'raw 1'!AH77),"")</f>
        <v>1</v>
      </c>
      <c r="AK77" s="9">
        <f>if('raw 1'!AI77&lt;&gt;"x",if('raw 1'!AI77="OK",'raw 1'!HI77,'raw 1'!AI77),"")</f>
        <v>1</v>
      </c>
      <c r="AL77" s="9">
        <f>if('raw 1'!AJ77&lt;&gt;"x",if('raw 1'!AJ77="OK",'raw 1'!HJ77,'raw 1'!AJ77),"")</f>
        <v>1</v>
      </c>
      <c r="AM77" s="9">
        <f>if('raw 1'!AK77&lt;&gt;"x",if('raw 1'!AK77="OK",'raw 1'!HK77,'raw 1'!AK77),"")</f>
        <v>1</v>
      </c>
      <c r="AN77" s="9">
        <f>if('raw 1'!AL77&lt;&gt;"x",if('raw 1'!AL77="OK",'raw 1'!HL77,'raw 1'!AL77),"")</f>
        <v>1</v>
      </c>
      <c r="AO77" s="9">
        <f>if('raw 1'!AM77&lt;&gt;"x",if('raw 1'!AM77="OK",'raw 1'!HM77,'raw 1'!AM77),"")</f>
        <v>1</v>
      </c>
      <c r="AP77" s="9">
        <f>if('raw 1'!AN77&lt;&gt;"x",if('raw 1'!AN77="OK",'raw 1'!HN77,'raw 1'!AN77),"")</f>
        <v>1</v>
      </c>
      <c r="AQ77" s="9">
        <f>if('raw 1'!AO77&lt;&gt;"x",if('raw 1'!AO77="OK",'raw 1'!HO77,'raw 1'!AO77),"")</f>
        <v>1</v>
      </c>
      <c r="AR77" s="9">
        <f>if('raw 1'!AP77&lt;&gt;"x",if('raw 1'!AP77="OK",'raw 1'!HP77,'raw 1'!AP77),"")</f>
        <v>1</v>
      </c>
      <c r="AS77" s="9">
        <f>if('raw 1'!AQ77&lt;&gt;"x",if('raw 1'!AQ77="OK",'raw 1'!HQ77,'raw 1'!AQ77),"")</f>
        <v>1</v>
      </c>
      <c r="AT77" s="9">
        <f>if('raw 1'!AR77&lt;&gt;"x",if('raw 1'!AR77="OK",'raw 1'!HR77,'raw 1'!AR77),"")</f>
        <v>1</v>
      </c>
      <c r="AU77" s="9">
        <f>if('raw 1'!AS77&lt;&gt;"x",if('raw 1'!AS77="OK",'raw 1'!HS77,'raw 1'!AS77),"")</f>
        <v>1</v>
      </c>
      <c r="AV77" s="9">
        <f>if('raw 1'!AT77&lt;&gt;"x",if('raw 1'!AT77="OK",'raw 1'!HT77,'raw 1'!AT77),"")</f>
        <v>1</v>
      </c>
      <c r="AW77" s="9">
        <f>if('raw 1'!AU77&lt;&gt;"x",if('raw 1'!AU77="OK",'raw 1'!HU77,'raw 1'!AU77),"")</f>
        <v>1</v>
      </c>
      <c r="AX77" s="9">
        <f>if('raw 1'!AV77&lt;&gt;"x",if('raw 1'!AV77="OK",'raw 1'!HV77,'raw 1'!AV77),"")</f>
        <v>1</v>
      </c>
      <c r="AY77" s="9">
        <f>if('raw 1'!AW77&lt;&gt;"x",if('raw 1'!AW77="OK",'raw 1'!HW77,'raw 1'!AW77),"")</f>
        <v>1</v>
      </c>
      <c r="AZ77" s="9">
        <f>if('raw 1'!AX77&lt;&gt;"x",if('raw 1'!AX77="OK",'raw 1'!HX77,'raw 1'!AX77),"")</f>
        <v>1</v>
      </c>
      <c r="BA77" s="9">
        <f>if('raw 1'!AY77&lt;&gt;"x",if('raw 1'!AY77="OK",'raw 1'!HY77,'raw 1'!AY77),"")</f>
        <v>1</v>
      </c>
      <c r="BB77" s="9">
        <f>if('raw 1'!AZ77&lt;&gt;"x",if('raw 1'!AZ77="OK",'raw 1'!HZ77,'raw 1'!AZ77),"")</f>
        <v>1</v>
      </c>
      <c r="BC77" s="9">
        <f>if('raw 1'!BA77&lt;&gt;"x",if('raw 1'!BA77="OK",'raw 1'!IA77,'raw 1'!BA77),"")</f>
        <v>1</v>
      </c>
      <c r="BD77" s="9">
        <f>if('raw 1'!BB77&lt;&gt;"x",if('raw 1'!BB77="OK",'raw 1'!IB77,'raw 1'!BB77),"")</f>
        <v>1</v>
      </c>
      <c r="BE77" s="9">
        <f>if('raw 1'!BC77&lt;&gt;"x",if('raw 1'!BC77="OK",'raw 1'!IC77,'raw 1'!BC77),"")</f>
        <v>1</v>
      </c>
      <c r="BF77" s="9">
        <f>if('raw 1'!BD77&lt;&gt;"x",if('raw 1'!BD77="OK",'raw 1'!ID77,'raw 1'!BD77),"")</f>
        <v>1</v>
      </c>
      <c r="BG77" s="9">
        <f>if('raw 1'!BE77&lt;&gt;"x",if('raw 1'!BE77="OK",'raw 1'!IE77,'raw 1'!BE77),"")</f>
        <v>1</v>
      </c>
      <c r="BH77" s="9">
        <f>if('raw 1'!BF77&lt;&gt;"x",if('raw 1'!BF77="OK",'raw 1'!IF77,'raw 1'!BF77),"")</f>
        <v>1</v>
      </c>
      <c r="BI77" s="9">
        <f>if('raw 1'!BG77&lt;&gt;"x",if('raw 1'!BG77="OK",'raw 1'!IG77,'raw 1'!BG77),"")</f>
        <v>1</v>
      </c>
      <c r="BJ77" s="9">
        <f>if('raw 1'!BH77&lt;&gt;"x",if('raw 1'!BH77="OK",'raw 1'!IH77,'raw 1'!BH77),"")</f>
        <v>1</v>
      </c>
      <c r="BK77" s="9">
        <f>if('raw 1'!BI77&lt;&gt;"x",if('raw 1'!BI77="OK",'raw 1'!II77,'raw 1'!BI77),"")</f>
        <v>1</v>
      </c>
      <c r="BL77" s="9">
        <f>if('raw 1'!BJ77&lt;&gt;"x",if('raw 1'!BJ77="OK",'raw 1'!IJ77,'raw 1'!BJ77),"")</f>
        <v>1</v>
      </c>
      <c r="BM77" s="9" t="str">
        <f>if('raw 1'!BK77&lt;&gt;"x",if('raw 1'!BK77="OK",'raw 1'!IK77,'raw 1'!BK77),"")</f>
        <v/>
      </c>
      <c r="BN77" s="9">
        <f>if('raw 1'!BL77&lt;&gt;"x",if('raw 1'!BL77="OK",'raw 1'!IL77,'raw 1'!BL77),"")</f>
        <v>1</v>
      </c>
      <c r="BO77" s="9" t="str">
        <f>if('raw 1'!BM77&lt;&gt;"x",if('raw 1'!BM77="OK",'raw 1'!IM77,'raw 1'!BM77),"")</f>
        <v>WA</v>
      </c>
      <c r="BP77" s="9" t="str">
        <f>if('raw 1'!BN77&lt;&gt;"x",if('raw 1'!BN77="OK",'raw 1'!IN77,'raw 1'!BN77),"")</f>
        <v>WA</v>
      </c>
      <c r="BQ77" s="9" t="str">
        <f>if('raw 1'!BO77&lt;&gt;"x",if('raw 1'!BO77="OK",'raw 1'!IO77,'raw 1'!BO77),"")</f>
        <v>WA</v>
      </c>
      <c r="BR77" s="9" t="str">
        <f>if('raw 1'!BP77&lt;&gt;"x",if('raw 1'!BP77="OK",'raw 1'!IP77,'raw 1'!BP77),"")</f>
        <v>WA</v>
      </c>
      <c r="BS77" s="9" t="str">
        <f>if('raw 1'!BQ77&lt;&gt;"x",if('raw 1'!BQ77="OK",'raw 1'!IQ77,'raw 1'!BQ77),"")</f>
        <v>WA</v>
      </c>
      <c r="BT77" s="9">
        <f>if('raw 1'!BR77&lt;&gt;"x",if('raw 1'!BR77="OK",'raw 1'!IR77,'raw 1'!BR77),"")</f>
        <v>1</v>
      </c>
      <c r="BU77" s="9">
        <f>if('raw 1'!BS77&lt;&gt;"x",if('raw 1'!BS77="OK",'raw 1'!IS77,'raw 1'!BS77),"")</f>
        <v>1</v>
      </c>
      <c r="BV77" s="9" t="str">
        <f>if('raw 1'!BT77&lt;&gt;"x",if('raw 1'!BT77="OK",'raw 1'!IT77,'raw 1'!BT77),"")</f>
        <v>WA</v>
      </c>
      <c r="BW77" s="9" t="str">
        <f>if('raw 1'!BU77&lt;&gt;"x",if('raw 1'!BU77="OK",'raw 1'!IU77,'raw 1'!BU77),"")</f>
        <v>WA</v>
      </c>
      <c r="BX77" s="9" t="str">
        <f>if('raw 1'!BV77&lt;&gt;"x",if('raw 1'!BV77="OK",'raw 1'!IV77,'raw 1'!BV77),"")</f>
        <v>WA</v>
      </c>
      <c r="BY77" s="9" t="str">
        <f>if('raw 1'!BW77&lt;&gt;"x",if('raw 1'!BW77="OK",'raw 1'!IW77,'raw 1'!BW77),"")</f>
        <v>WA</v>
      </c>
      <c r="BZ77" s="9">
        <f>if('raw 1'!BX77&lt;&gt;"x",if('raw 1'!BX77="OK",'raw 1'!IX77,'raw 1'!BX77),"")</f>
        <v>1</v>
      </c>
      <c r="CA77" s="9" t="str">
        <f>if('raw 1'!BY77&lt;&gt;"x",if('raw 1'!BY77="OK",'raw 1'!IY77,'raw 1'!BY77),"")</f>
        <v>WA</v>
      </c>
      <c r="CB77" s="9" t="str">
        <f>if('raw 1'!BZ77&lt;&gt;"x",if('raw 1'!BZ77="OK",'raw 1'!IZ77,'raw 1'!BZ77),"")</f>
        <v>WA</v>
      </c>
      <c r="CC77" s="9" t="str">
        <f>if('raw 1'!CA77&lt;&gt;"x",if('raw 1'!CA77="OK",'raw 1'!JA77,'raw 1'!CA77),"")</f>
        <v>WA</v>
      </c>
      <c r="CD77" s="9" t="str">
        <f>if('raw 1'!CB77&lt;&gt;"x",if('raw 1'!CB77="OK",'raw 1'!JB77,'raw 1'!CB77),"")</f>
        <v>WA</v>
      </c>
      <c r="CE77" s="9" t="str">
        <f>if('raw 1'!CC77&lt;&gt;"x",if('raw 1'!CC77="OK",'raw 1'!JC77,'raw 1'!CC77),"")</f>
        <v>WA</v>
      </c>
      <c r="CF77" s="9" t="str">
        <f>if('raw 1'!CD77&lt;&gt;"x",if('raw 1'!CD77="OK",'raw 1'!JD77,'raw 1'!CD77),"")</f>
        <v>WA</v>
      </c>
      <c r="CG77" s="9" t="str">
        <f>if('raw 1'!CE77&lt;&gt;"x",if('raw 1'!CE77="OK",'raw 1'!JE77,'raw 1'!CE77),"")</f>
        <v>WA</v>
      </c>
      <c r="CH77" s="9" t="str">
        <f>if('raw 1'!CF77&lt;&gt;"x",if('raw 1'!CF77="OK",'raw 1'!JF77,'raw 1'!CF77),"")</f>
        <v>WA</v>
      </c>
      <c r="CI77" s="9" t="str">
        <f>if('raw 1'!CG77&lt;&gt;"x",if('raw 1'!CG77="OK",'raw 1'!JG77,'raw 1'!CG77),"")</f>
        <v>WA</v>
      </c>
      <c r="CJ77" s="9" t="str">
        <f>if('raw 1'!CH77&lt;&gt;"x",if('raw 1'!CH77="OK",'raw 1'!JH77,'raw 1'!CH77),"")</f>
        <v>WA</v>
      </c>
      <c r="CK77" s="9" t="str">
        <f>if('raw 1'!CI77&lt;&gt;"x",if('raw 1'!CI77="OK",'raw 1'!JI77,'raw 1'!CI77),"")</f>
        <v>WA</v>
      </c>
      <c r="CL77" s="9" t="str">
        <f>if('raw 1'!CJ77&lt;&gt;"x",if('raw 1'!CJ77="OK",'raw 1'!JJ77,'raw 1'!CJ77),"")</f>
        <v>WA</v>
      </c>
      <c r="CM77" s="9" t="str">
        <f>if('raw 1'!CK77&lt;&gt;"x",if('raw 1'!CK77="OK",'raw 1'!JK77,'raw 1'!CK77),"")</f>
        <v>WA</v>
      </c>
      <c r="CN77" s="9" t="str">
        <f>if('raw 1'!CL77&lt;&gt;"x",if('raw 1'!CL77="OK",'raw 1'!JL77,'raw 1'!CL77),"")</f>
        <v>WA</v>
      </c>
      <c r="CO77" s="9" t="str">
        <f>if('raw 1'!CM77&lt;&gt;"x",if('raw 1'!CM77="OK",'raw 1'!JM77,'raw 1'!CM77),"")</f>
        <v>WA</v>
      </c>
      <c r="CP77" s="9" t="str">
        <f>if('raw 1'!CN77&lt;&gt;"x",if('raw 1'!CN77="OK",'raw 1'!JN77,'raw 1'!CN77),"")</f>
        <v>WA</v>
      </c>
      <c r="CQ77" s="9" t="str">
        <f>if('raw 1'!CO77&lt;&gt;"x",if('raw 1'!CO77="OK",'raw 1'!JO77,'raw 1'!CO77),"")</f>
        <v>WA</v>
      </c>
      <c r="CR77" s="9" t="str">
        <f>if('raw 1'!CP77&lt;&gt;"x",if('raw 1'!CP77="OK",'raw 1'!JP77,'raw 1'!CP77),"")</f>
        <v>WA</v>
      </c>
      <c r="CS77" s="9" t="str">
        <f>if('raw 1'!CQ77&lt;&gt;"x",if('raw 1'!CQ77="OK",'raw 1'!JQ77,'raw 1'!CQ77),"")</f>
        <v>WA</v>
      </c>
      <c r="CT77" s="9">
        <f>if('raw 1'!CR77&lt;&gt;"x",if('raw 1'!CR77="OK",'raw 1'!JR77,'raw 1'!CR77),"")</f>
        <v>1</v>
      </c>
      <c r="CU77" s="9" t="str">
        <f>if('raw 1'!CS77&lt;&gt;"x",if('raw 1'!CS77="OK",'raw 1'!JS77,'raw 1'!CS77),"")</f>
        <v/>
      </c>
      <c r="CV77" s="9" t="str">
        <f>if('raw 1'!CT77&lt;&gt;"x",if('raw 1'!CT77="OK",'raw 1'!JT77,'raw 1'!CT77),"")</f>
        <v>-</v>
      </c>
      <c r="CW77" s="9" t="str">
        <f>if('raw 1'!CU77&lt;&gt;"x",if('raw 1'!CU77="OK",'raw 1'!JU77,'raw 1'!CU77),"")</f>
        <v>-</v>
      </c>
      <c r="CX77" s="9" t="str">
        <f>if('raw 1'!CV77&lt;&gt;"x",if('raw 1'!CV77="OK",'raw 1'!JV77,'raw 1'!CV77),"")</f>
        <v>-</v>
      </c>
      <c r="CY77" s="9" t="str">
        <f>if('raw 1'!CW77&lt;&gt;"x",if('raw 1'!CW77="OK",'raw 1'!JW77,'raw 1'!CW77),"")</f>
        <v>-</v>
      </c>
      <c r="CZ77" s="9" t="str">
        <f>if('raw 1'!CX77&lt;&gt;"x",if('raw 1'!CX77="OK",'raw 1'!JX77,'raw 1'!CX77),"")</f>
        <v>-</v>
      </c>
      <c r="DA77" s="9" t="str">
        <f>if('raw 1'!CY77&lt;&gt;"x",if('raw 1'!CY77="OK",'raw 1'!JY77,'raw 1'!CY77),"")</f>
        <v>-</v>
      </c>
      <c r="DB77" s="9" t="str">
        <f>if('raw 1'!CZ77&lt;&gt;"x",if('raw 1'!CZ77="OK",'raw 1'!JZ77,'raw 1'!CZ77),"")</f>
        <v>-</v>
      </c>
      <c r="DC77" s="9" t="str">
        <f>if('raw 1'!DA77&lt;&gt;"x",if('raw 1'!DA77="OK",'raw 1'!KA77,'raw 1'!DA77),"")</f>
        <v>-</v>
      </c>
      <c r="DD77" s="9" t="str">
        <f>if('raw 1'!DB77&lt;&gt;"x",if('raw 1'!DB77="OK",'raw 1'!KB77,'raw 1'!DB77),"")</f>
        <v>-</v>
      </c>
      <c r="DE77" s="9" t="str">
        <f>if('raw 1'!DC77&lt;&gt;"x",if('raw 1'!DC77="OK",'raw 1'!KC77,'raw 1'!DC77),"")</f>
        <v>-</v>
      </c>
      <c r="DF77" s="9" t="str">
        <f>if('raw 1'!DD77&lt;&gt;"x",if('raw 1'!DD77="OK",'raw 1'!KD77,'raw 1'!DD77),"")</f>
        <v>-</v>
      </c>
      <c r="DG77" s="9" t="str">
        <f>if('raw 1'!DE77&lt;&gt;"x",if('raw 1'!DE77="OK",'raw 1'!KE77,'raw 1'!DE77),"")</f>
        <v>-</v>
      </c>
      <c r="DH77" s="9" t="str">
        <f>if('raw 1'!DF77&lt;&gt;"x",if('raw 1'!DF77="OK",'raw 1'!KF77,'raw 1'!DF77),"")</f>
        <v>-</v>
      </c>
      <c r="DI77" s="9" t="str">
        <f>if('raw 1'!DG77&lt;&gt;"x",if('raw 1'!DG77="OK",'raw 1'!KG77,'raw 1'!DG77),"")</f>
        <v>-</v>
      </c>
      <c r="DJ77" s="9" t="str">
        <f>if('raw 1'!DH77&lt;&gt;"x",if('raw 1'!DH77="OK",'raw 1'!KH77,'raw 1'!DH77),"")</f>
        <v>-</v>
      </c>
      <c r="DK77" s="9" t="str">
        <f>if('raw 1'!DI77&lt;&gt;"x",if('raw 1'!DI77="OK",'raw 1'!KI77,'raw 1'!DI77),"")</f>
        <v>-</v>
      </c>
      <c r="DL77" s="9" t="str">
        <f>if('raw 1'!DJ77&lt;&gt;"x",if('raw 1'!DJ77="OK",'raw 1'!KJ77,'raw 1'!DJ77),"")</f>
        <v>-</v>
      </c>
      <c r="DM77" s="9" t="str">
        <f>if('raw 1'!DK77&lt;&gt;"x",if('raw 1'!DK77="OK",'raw 1'!KK77,'raw 1'!DK77),"")</f>
        <v>-</v>
      </c>
      <c r="DN77" s="9" t="str">
        <f>if('raw 1'!DL77&lt;&gt;"x",if('raw 1'!DL77="OK",'raw 1'!KL77,'raw 1'!DL77),"")</f>
        <v>-</v>
      </c>
      <c r="DO77" s="9" t="str">
        <f>if('raw 1'!DM77&lt;&gt;"x",if('raw 1'!DM77="OK",'raw 1'!KM77,'raw 1'!DM77),"")</f>
        <v>-</v>
      </c>
      <c r="DP77" s="9" t="str">
        <f>if('raw 1'!DN77&lt;&gt;"x",if('raw 1'!DN77="OK",'raw 1'!KN77,'raw 1'!DN77),"")</f>
        <v>-</v>
      </c>
      <c r="DQ77" s="9" t="str">
        <f>if('raw 1'!DO77&lt;&gt;"x",if('raw 1'!DO77="OK",'raw 1'!KO77,'raw 1'!DO77),"")</f>
        <v>-</v>
      </c>
      <c r="DR77" s="9" t="str">
        <f>if('raw 1'!DP77&lt;&gt;"x",if('raw 1'!DP77="OK",'raw 1'!KP77,'raw 1'!DP77),"")</f>
        <v>-</v>
      </c>
      <c r="DS77" s="9" t="str">
        <f>if('raw 1'!DQ77&lt;&gt;"x",if('raw 1'!DQ77="OK",'raw 1'!KQ77,'raw 1'!DQ77),"")</f>
        <v>-</v>
      </c>
      <c r="DT77" s="9" t="str">
        <f>if('raw 1'!DR77&lt;&gt;"x",if('raw 1'!DR77="OK",'raw 1'!KR77,'raw 1'!DR77),"")</f>
        <v>-</v>
      </c>
      <c r="DU77" s="9" t="str">
        <f>if('raw 1'!DS77&lt;&gt;"x",if('raw 1'!DS77="OK",'raw 1'!KS77,'raw 1'!DS77),"")</f>
        <v>-</v>
      </c>
      <c r="DV77" s="9" t="str">
        <f>if('raw 1'!DT77&lt;&gt;"x",if('raw 1'!DT77="OK",'raw 1'!KT77,'raw 1'!DT77),"")</f>
        <v>-</v>
      </c>
      <c r="DW77" s="9" t="str">
        <f>if('raw 1'!DU77&lt;&gt;"x",if('raw 1'!DU77="OK",'raw 1'!KU77,'raw 1'!DU77),"")</f>
        <v>-</v>
      </c>
      <c r="DX77" s="9" t="str">
        <f>if('raw 1'!DV77&lt;&gt;"x",if('raw 1'!DV77="OK",'raw 1'!KV77,'raw 1'!DV77),"")</f>
        <v>-</v>
      </c>
      <c r="DY77" s="9" t="str">
        <f>if('raw 1'!DW77&lt;&gt;"x",if('raw 1'!DW77="OK",'raw 1'!KW77,'raw 1'!DW77),"")</f>
        <v>-</v>
      </c>
      <c r="DZ77" s="9" t="str">
        <f>if('raw 1'!DX77&lt;&gt;"x",if('raw 1'!DX77="OK",'raw 1'!KX77,'raw 1'!DX77),"")</f>
        <v>-</v>
      </c>
      <c r="EA77" s="9" t="str">
        <f>if('raw 1'!DY77&lt;&gt;"x",if('raw 1'!DY77="OK",'raw 1'!KY77,'raw 1'!DY77),"")</f>
        <v>-</v>
      </c>
      <c r="EB77" s="9" t="str">
        <f>if('raw 1'!DZ77&lt;&gt;"x",if('raw 1'!DZ77="OK",'raw 1'!KZ77,'raw 1'!DZ77),"")</f>
        <v/>
      </c>
      <c r="EC77" s="9" t="str">
        <f>if('raw 1'!EA77&lt;&gt;"x",if('raw 1'!EA77="OK",'raw 1'!LA77,'raw 1'!EA77),"")</f>
        <v>-</v>
      </c>
      <c r="ED77" s="9" t="str">
        <f>if('raw 1'!EB77&lt;&gt;"x",if('raw 1'!EB77="OK",'raw 1'!LB77,'raw 1'!EB77),"")</f>
        <v>-</v>
      </c>
      <c r="EE77" s="9" t="str">
        <f>if('raw 1'!EC77&lt;&gt;"x",if('raw 1'!EC77="OK",'raw 1'!LC77,'raw 1'!EC77),"")</f>
        <v>-</v>
      </c>
      <c r="EF77" s="9" t="str">
        <f>if('raw 1'!ED77&lt;&gt;"x",if('raw 1'!ED77="OK",'raw 1'!LD77,'raw 1'!ED77),"")</f>
        <v>-</v>
      </c>
      <c r="EG77" s="9" t="str">
        <f>if('raw 1'!EE77&lt;&gt;"x",if('raw 1'!EE77="OK",'raw 1'!LE77,'raw 1'!EE77),"")</f>
        <v>-</v>
      </c>
      <c r="EH77" s="9" t="str">
        <f>if('raw 1'!EF77&lt;&gt;"x",if('raw 1'!EF77="OK",'raw 1'!LF77,'raw 1'!EF77),"")</f>
        <v>-</v>
      </c>
      <c r="EI77" s="9" t="str">
        <f>if('raw 1'!EG77&lt;&gt;"x",if('raw 1'!EG77="OK",'raw 1'!LG77,'raw 1'!EG77),"")</f>
        <v>-</v>
      </c>
      <c r="EJ77" s="9" t="str">
        <f>if('raw 1'!EH77&lt;&gt;"x",if('raw 1'!EH77="OK",'raw 1'!LH77,'raw 1'!EH77),"")</f>
        <v>-</v>
      </c>
      <c r="EK77" s="9" t="str">
        <f>if('raw 1'!EI77&lt;&gt;"x",if('raw 1'!EI77="OK",'raw 1'!LI77,'raw 1'!EI77),"")</f>
        <v>-</v>
      </c>
      <c r="EL77" s="9" t="str">
        <f>if('raw 1'!EJ77&lt;&gt;"x",if('raw 1'!EJ77="OK",'raw 1'!LJ77,'raw 1'!EJ77),"")</f>
        <v>-</v>
      </c>
      <c r="EM77" s="9" t="str">
        <f>if('raw 1'!EK77&lt;&gt;"x",if('raw 1'!EK77="OK",'raw 1'!LK77,'raw 1'!EK77),"")</f>
        <v>-</v>
      </c>
      <c r="EN77" s="9" t="str">
        <f>if('raw 1'!EL77&lt;&gt;"x",if('raw 1'!EL77="OK",'raw 1'!LL77,'raw 1'!EL77),"")</f>
        <v>-</v>
      </c>
      <c r="EO77" s="9" t="str">
        <f>if('raw 1'!EM77&lt;&gt;"x",if('raw 1'!EM77="OK",'raw 1'!LM77,'raw 1'!EM77),"")</f>
        <v>-</v>
      </c>
      <c r="EP77" s="9" t="str">
        <f>if('raw 1'!EN77&lt;&gt;"x",if('raw 1'!EN77="OK",'raw 1'!LN77,'raw 1'!EN77),"")</f>
        <v>-</v>
      </c>
      <c r="EQ77" s="9" t="str">
        <f>if('raw 1'!EO77&lt;&gt;"x",if('raw 1'!EO77="OK",'raw 1'!LO77,'raw 1'!EO77),"")</f>
        <v>-</v>
      </c>
      <c r="ER77" s="9" t="str">
        <f>if('raw 1'!EP77&lt;&gt;"x",if('raw 1'!EP77="OK",'raw 1'!LP77,'raw 1'!EP77),"")</f>
        <v>-</v>
      </c>
      <c r="ES77" s="9" t="str">
        <f>if('raw 1'!EQ77&lt;&gt;"x",if('raw 1'!EQ77="OK",'raw 1'!LQ77,'raw 1'!EQ77),"")</f>
        <v/>
      </c>
      <c r="ET77" s="9" t="str">
        <f>if('raw 1'!ER77&lt;&gt;"x",if('raw 1'!ER77="OK",'raw 1'!LR77,'raw 1'!ER77),"")</f>
        <v>-</v>
      </c>
      <c r="EU77" s="9" t="str">
        <f>if('raw 1'!ES77&lt;&gt;"x",if('raw 1'!ES77="OK",'raw 1'!LS77,'raw 1'!ES77),"")</f>
        <v>-</v>
      </c>
      <c r="EV77" s="9" t="str">
        <f>if('raw 1'!ET77&lt;&gt;"x",if('raw 1'!ET77="OK",'raw 1'!LT77,'raw 1'!ET77),"")</f>
        <v>-</v>
      </c>
      <c r="EW77" s="9" t="str">
        <f>if('raw 1'!EU77&lt;&gt;"x",if('raw 1'!EU77="OK",'raw 1'!LU77,'raw 1'!EU77),"")</f>
        <v>-</v>
      </c>
      <c r="EX77" s="9" t="str">
        <f>if('raw 1'!EV77&lt;&gt;"x",if('raw 1'!EV77="OK",'raw 1'!LV77,'raw 1'!EV77),"")</f>
        <v>-</v>
      </c>
      <c r="EY77" s="9" t="str">
        <f>if('raw 1'!EW77&lt;&gt;"x",if('raw 1'!EW77="OK",'raw 1'!LW77,'raw 1'!EW77),"")</f>
        <v>-</v>
      </c>
      <c r="EZ77" s="9" t="str">
        <f>if('raw 1'!EX77&lt;&gt;"x",if('raw 1'!EX77="OK",'raw 1'!LX77,'raw 1'!EX77),"")</f>
        <v>-</v>
      </c>
      <c r="FA77" s="9" t="str">
        <f>if('raw 1'!EY77&lt;&gt;"x",if('raw 1'!EY77="OK",'raw 1'!LY77,'raw 1'!EY77),"")</f>
        <v>-</v>
      </c>
      <c r="FB77" s="9" t="str">
        <f>if('raw 1'!EZ77&lt;&gt;"x",if('raw 1'!EZ77="OK",'raw 1'!LZ77,'raw 1'!EZ77),"")</f>
        <v>-</v>
      </c>
      <c r="FC77" s="9" t="str">
        <f>if('raw 1'!FA77&lt;&gt;"x",if('raw 1'!FA77="OK",'raw 1'!MA77,'raw 1'!FA77),"")</f>
        <v>-</v>
      </c>
      <c r="FD77" s="9" t="str">
        <f>if('raw 1'!FB77&lt;&gt;"x",if('raw 1'!FB77="OK",'raw 1'!MB77,'raw 1'!FB77),"")</f>
        <v>-</v>
      </c>
      <c r="FE77" s="9" t="str">
        <f>if('raw 1'!FC77&lt;&gt;"x",if('raw 1'!FC77="OK",'raw 1'!MC77,'raw 1'!FC77),"")</f>
        <v>-</v>
      </c>
      <c r="FF77" s="9" t="str">
        <f>if('raw 1'!FD77&lt;&gt;"x",if('raw 1'!FD77="OK",'raw 1'!MD77,'raw 1'!FD77),"")</f>
        <v>-</v>
      </c>
      <c r="FG77" s="9" t="str">
        <f>if('raw 1'!FE77&lt;&gt;"x",if('raw 1'!FE77="OK",'raw 1'!ME77,'raw 1'!FE77),"")</f>
        <v>-</v>
      </c>
      <c r="FH77" s="9" t="str">
        <f>if('raw 1'!FF77&lt;&gt;"x",if('raw 1'!FF77="OK",'raw 1'!MF77,'raw 1'!FF77),"")</f>
        <v>-</v>
      </c>
      <c r="FI77" s="9" t="str">
        <f>if('raw 1'!FG77&lt;&gt;"x",if('raw 1'!FG77="OK",'raw 1'!MG77,'raw 1'!FG77),"")</f>
        <v>-</v>
      </c>
      <c r="FJ77" s="9" t="str">
        <f>if('raw 1'!FH77&lt;&gt;"x",if('raw 1'!FH77="OK",'raw 1'!MH77,'raw 1'!FH77),"")</f>
        <v>-</v>
      </c>
      <c r="FK77" s="9" t="str">
        <f>if('raw 1'!FI77&lt;&gt;"x",if('raw 1'!FI77="OK",'raw 1'!MI77,'raw 1'!FI77),"")</f>
        <v>-</v>
      </c>
      <c r="FL77" s="9" t="str">
        <f>if('raw 1'!FJ77&lt;&gt;"x",if('raw 1'!FJ77="OK",'raw 1'!MJ77,'raw 1'!FJ77),"")</f>
        <v>-</v>
      </c>
      <c r="FM77" s="9" t="str">
        <f>if('raw 1'!FK77&lt;&gt;"x",if('raw 1'!FK77="OK",'raw 1'!MK77,'raw 1'!FK77),"")</f>
        <v>-</v>
      </c>
      <c r="FN77" s="9" t="str">
        <f>if('raw 1'!FL77&lt;&gt;"x",if('raw 1'!FL77="OK",'raw 1'!ML77,'raw 1'!FL77),"")</f>
        <v>-</v>
      </c>
      <c r="FO77" s="9" t="str">
        <f>if('raw 1'!FM77&lt;&gt;"x",if('raw 1'!FM77="OK",'raw 1'!MM77,'raw 1'!FM77),"")</f>
        <v>-</v>
      </c>
      <c r="FP77" s="9" t="str">
        <f>if('raw 1'!FN77&lt;&gt;"x",if('raw 1'!FN77="OK",'raw 1'!MN77,'raw 1'!FN77),"")</f>
        <v>-</v>
      </c>
      <c r="FQ77" s="9" t="str">
        <f>if('raw 1'!FO77&lt;&gt;"x",if('raw 1'!FO77="OK",'raw 1'!MO77,'raw 1'!FO77),"")</f>
        <v>-</v>
      </c>
      <c r="FR77" s="9" t="str">
        <f>if('raw 1'!FP77&lt;&gt;"x",if('raw 1'!FP77="OK",'raw 1'!MP77,'raw 1'!FP77),"")</f>
        <v>-</v>
      </c>
      <c r="FS77" s="9" t="str">
        <f>if('raw 1'!FQ77&lt;&gt;"x",if('raw 1'!FQ77="OK",'raw 1'!MQ77,'raw 1'!FQ77),"")</f>
        <v>-</v>
      </c>
      <c r="FT77" s="9" t="str">
        <f>if('raw 1'!FR77&lt;&gt;"x",if('raw 1'!FR77="OK",'raw 1'!MR77,'raw 1'!FR77),"")</f>
        <v>-</v>
      </c>
      <c r="FU77" s="9" t="str">
        <f>if('raw 1'!FS77&lt;&gt;"x",if('raw 1'!FS77="OK",'raw 1'!MS77,'raw 1'!FS77),"")</f>
        <v>-</v>
      </c>
      <c r="FV77" s="9" t="str">
        <f>if('raw 1'!FT77&lt;&gt;"x",if('raw 1'!FT77="OK",'raw 1'!MT77,'raw 1'!FT77),"")</f>
        <v/>
      </c>
      <c r="FW77" s="9" t="str">
        <f>if('raw 1'!FU77&lt;&gt;"x",if('raw 1'!FU77="OK",'raw 1'!MU77,'raw 1'!FU77),"")</f>
        <v>-</v>
      </c>
      <c r="FX77" s="9" t="str">
        <f>if('raw 1'!FV77&lt;&gt;"x",if('raw 1'!FV77="OK",'raw 1'!MV77,'raw 1'!FV77),"")</f>
        <v>-</v>
      </c>
      <c r="FY77" s="9" t="str">
        <f>if('raw 1'!FW77&lt;&gt;"x",if('raw 1'!FW77="OK",'raw 1'!MW77,'raw 1'!FW77),"")</f>
        <v>-</v>
      </c>
      <c r="FZ77" s="9" t="str">
        <f>if('raw 1'!FX77&lt;&gt;"x",if('raw 1'!FX77="OK",'raw 1'!MX77,'raw 1'!FX77),"")</f>
        <v>-</v>
      </c>
      <c r="GA77" s="9" t="str">
        <f>if('raw 1'!FY77&lt;&gt;"x",if('raw 1'!FY77="OK",'raw 1'!MY77,'raw 1'!FY77),"")</f>
        <v>-</v>
      </c>
      <c r="GB77" s="9" t="str">
        <f>if('raw 1'!FZ77&lt;&gt;"x",if('raw 1'!FZ77="OK",'raw 1'!MZ77,'raw 1'!FZ77),"")</f>
        <v>-</v>
      </c>
      <c r="GC77" s="9" t="str">
        <f>if('raw 1'!GA77&lt;&gt;"x",if('raw 1'!GA77="OK",'raw 1'!NA77,'raw 1'!GA77),"")</f>
        <v>-</v>
      </c>
      <c r="GD77" s="9" t="str">
        <f>if('raw 1'!GB77&lt;&gt;"x",if('raw 1'!GB77="OK",'raw 1'!NB77,'raw 1'!GB77),"")</f>
        <v>-</v>
      </c>
      <c r="GE77" s="9" t="str">
        <f>if('raw 1'!GC77&lt;&gt;"x",if('raw 1'!GC77="OK",'raw 1'!NC77,'raw 1'!GC77),"")</f>
        <v>-</v>
      </c>
      <c r="GF77" s="9" t="str">
        <f>if('raw 1'!GD77&lt;&gt;"x",if('raw 1'!GD77="OK",'raw 1'!ND77,'raw 1'!GD77),"")</f>
        <v>-</v>
      </c>
      <c r="GG77" s="9" t="str">
        <f>if('raw 1'!GE77&lt;&gt;"x",if('raw 1'!GE77="OK",'raw 1'!NE77,'raw 1'!GE77),"")</f>
        <v>-</v>
      </c>
      <c r="GH77" s="9" t="str">
        <f>if('raw 1'!GF77&lt;&gt;"x",if('raw 1'!GF77="OK",'raw 1'!NF77,'raw 1'!GF77),"")</f>
        <v>-</v>
      </c>
      <c r="GI77" s="9" t="str">
        <f>if('raw 1'!GG77&lt;&gt;"x",if('raw 1'!GG77="OK",'raw 1'!NG77,'raw 1'!GG77),"")</f>
        <v>-</v>
      </c>
      <c r="GJ77" s="9" t="str">
        <f>if('raw 1'!GH77&lt;&gt;"x",if('raw 1'!GH77="OK",'raw 1'!NH77,'raw 1'!GH77),"")</f>
        <v>-</v>
      </c>
      <c r="GK77" s="9" t="str">
        <f>if('raw 1'!GI77&lt;&gt;"x",if('raw 1'!GI77="OK",'raw 1'!NI77,'raw 1'!GI77),"")</f>
        <v>-</v>
      </c>
      <c r="GL77" s="9" t="str">
        <f>if('raw 1'!GJ77&lt;&gt;"x",if('raw 1'!GJ77="OK",'raw 1'!NJ77,'raw 1'!GJ77),"")</f>
        <v>-</v>
      </c>
      <c r="GM77" s="9" t="str">
        <f>if('raw 1'!GK77&lt;&gt;"x",if('raw 1'!GK77="OK",'raw 1'!NK77,'raw 1'!GK77),"")</f>
        <v>-</v>
      </c>
      <c r="GN77" s="9" t="str">
        <f>if('raw 1'!GL77&lt;&gt;"x",if('raw 1'!GL77="OK",'raw 1'!NL77,'raw 1'!GL77),"")</f>
        <v>-</v>
      </c>
      <c r="GO77" s="9" t="str">
        <f>if('raw 1'!GM77&lt;&gt;"x",if('raw 1'!GM77="OK",'raw 1'!NM77,'raw 1'!GM77),"")</f>
        <v>-</v>
      </c>
      <c r="GP77" s="9" t="str">
        <f>if('raw 1'!GN77&lt;&gt;"x",if('raw 1'!GN77="OK",'raw 1'!NN77,'raw 1'!GN77),"")</f>
        <v>-</v>
      </c>
      <c r="GQ77" s="9" t="str">
        <f>if('raw 1'!GO77&lt;&gt;"x",if('raw 1'!GO77="OK",'raw 1'!NO77,'raw 1'!GO77),"")</f>
        <v>-</v>
      </c>
      <c r="GR77" s="9" t="str">
        <f>if('raw 1'!GP77&lt;&gt;"x",if('raw 1'!GP77="OK",'raw 1'!NP77,'raw 1'!GP77),"")</f>
        <v>-</v>
      </c>
      <c r="GS77" s="9" t="str">
        <f>if('raw 1'!GQ77&lt;&gt;"x",if('raw 1'!GQ77="OK",'raw 1'!NQ77,'raw 1'!GQ77),"")</f>
        <v>-</v>
      </c>
      <c r="GT77" s="9" t="str">
        <f>if('raw 1'!GR77&lt;&gt;"x",if('raw 1'!GR77="OK",'raw 1'!NR77,'raw 1'!GR77),"")</f>
        <v>-</v>
      </c>
      <c r="GU77" s="9" t="str">
        <f>if('raw 1'!GS77&lt;&gt;"x",if('raw 1'!GS77="OK",'raw 1'!NS77,'raw 1'!GS77),"")</f>
        <v/>
      </c>
    </row>
    <row r="78">
      <c r="A78" s="5"/>
      <c r="B78" s="5"/>
      <c r="C78" s="5" t="str">
        <f>if(B78="d","diskv. iz ciklusa",if(B78="d1","diskv. iz kruga",if($E78="ODOBREN",(if(countif(H:H,"="&amp;H78)=1,countif(H:H,"&gt;"&amp;H78)+1,concatenate(countif(H:H,"&gt;"&amp;H78)+1," - ",countif(H:H,"&gt;="&amp;H78)))),empty)))</f>
        <v>61 - 81</v>
      </c>
      <c r="D78" s="6" t="str">
        <f>'raw 1'!B78</f>
        <v>jelenazdravkovic</v>
      </c>
      <c r="E78" s="6" t="str">
        <f>'raw 1'!F78</f>
        <v>ODOBREN</v>
      </c>
      <c r="F78" s="6" t="str">
        <f>if($E78="ODOBREN",'raw 1'!C78,"")</f>
        <v>Jelena</v>
      </c>
      <c r="G78" s="6" t="str">
        <f>if($E78="ODOBREN",'raw 1'!D78,"")</f>
        <v>Zdravković</v>
      </c>
      <c r="H78" s="7">
        <f>if($E78="ODOBREN",I78,empty)</f>
        <v>100</v>
      </c>
      <c r="I78" s="7">
        <f>if(B78&lt;&gt;"d",IF(M78 = "A", SUM(R78:T78), SUM(O78:Q78)),empty)</f>
        <v>100</v>
      </c>
      <c r="J78" s="6" t="str">
        <f>if($E78="ODOBREN",'raw 1'!G78,"")</f>
        <v>Niš</v>
      </c>
      <c r="K78" s="6" t="str">
        <f>if($E78="ODOBREN",'raw 1'!H78,"")</f>
        <v>Elektrotehnička škola Mija Stanimirović</v>
      </c>
      <c r="L78" s="6" t="str">
        <f>if($E78="ODOBREN",'raw 1'!I78,"")</f>
        <v>IV</v>
      </c>
      <c r="M78" s="6" t="str">
        <f>if($E78="ODOBREN",'raw 1'!J78,"")</f>
        <v>B</v>
      </c>
      <c r="N78" s="6" t="str">
        <f>if($E78="ODOBREN",'raw 1'!K79,"")</f>
        <v>Jelena Hadži-Purić</v>
      </c>
      <c r="O78" s="8">
        <f>'raw 1'!M78</f>
        <v>100</v>
      </c>
      <c r="P78" s="9" t="str">
        <f>'raw 1'!N78</f>
        <v>-</v>
      </c>
      <c r="Q78" s="9">
        <f>'raw 1'!O78</f>
        <v>0</v>
      </c>
      <c r="R78" s="9" t="str">
        <f>'raw 1'!P78</f>
        <v>-</v>
      </c>
      <c r="S78" s="9" t="str">
        <f>'raw 1'!Q78</f>
        <v>-</v>
      </c>
      <c r="T78" s="9" t="str">
        <f>'raw 1'!R78</f>
        <v>-</v>
      </c>
      <c r="U78" s="9" t="str">
        <f>if('raw 1'!S78&lt;&gt;"x",if('raw 1'!S78="OK",'raw 1'!GS78,'raw 1'!S78),"")</f>
        <v/>
      </c>
      <c r="V78" s="9" t="str">
        <f>if('raw 1'!T78&lt;&gt;"x",if('raw 1'!T78="OK",'raw 1'!GT78,'raw 1'!T78),"")</f>
        <v/>
      </c>
      <c r="W78" s="9">
        <f>if('raw 1'!U78&lt;&gt;"x",if('raw 1'!U78="OK",'raw 1'!GU78,'raw 1'!U78),"")</f>
        <v>1</v>
      </c>
      <c r="X78" s="9">
        <f>if('raw 1'!V78&lt;&gt;"x",if('raw 1'!V78="OK",'raw 1'!GV78,'raw 1'!V78),"")</f>
        <v>1</v>
      </c>
      <c r="Y78" s="9">
        <f>if('raw 1'!W78&lt;&gt;"x",if('raw 1'!W78="OK",'raw 1'!GW78,'raw 1'!W78),"")</f>
        <v>1</v>
      </c>
      <c r="Z78" s="9">
        <f>if('raw 1'!X78&lt;&gt;"x",if('raw 1'!X78="OK",'raw 1'!GX78,'raw 1'!X78),"")</f>
        <v>1</v>
      </c>
      <c r="AA78" s="9">
        <f>if('raw 1'!Y78&lt;&gt;"x",if('raw 1'!Y78="OK",'raw 1'!GY78,'raw 1'!Y78),"")</f>
        <v>1</v>
      </c>
      <c r="AB78" s="9">
        <f>if('raw 1'!Z78&lt;&gt;"x",if('raw 1'!Z78="OK",'raw 1'!GZ78,'raw 1'!Z78),"")</f>
        <v>1</v>
      </c>
      <c r="AC78" s="9">
        <f>if('raw 1'!AA78&lt;&gt;"x",if('raw 1'!AA78="OK",'raw 1'!HA78,'raw 1'!AA78),"")</f>
        <v>1</v>
      </c>
      <c r="AD78" s="9">
        <f>if('raw 1'!AB78&lt;&gt;"x",if('raw 1'!AB78="OK",'raw 1'!HB78,'raw 1'!AB78),"")</f>
        <v>1</v>
      </c>
      <c r="AE78" s="9">
        <f>if('raw 1'!AC78&lt;&gt;"x",if('raw 1'!AC78="OK",'raw 1'!HC78,'raw 1'!AC78),"")</f>
        <v>1</v>
      </c>
      <c r="AF78" s="9">
        <f>if('raw 1'!AD78&lt;&gt;"x",if('raw 1'!AD78="OK",'raw 1'!HD78,'raw 1'!AD78),"")</f>
        <v>1</v>
      </c>
      <c r="AG78" s="9">
        <f>if('raw 1'!AE78&lt;&gt;"x",if('raw 1'!AE78="OK",'raw 1'!HE78,'raw 1'!AE78),"")</f>
        <v>1</v>
      </c>
      <c r="AH78" s="9">
        <f>if('raw 1'!AF78&lt;&gt;"x",if('raw 1'!AF78="OK",'raw 1'!HF78,'raw 1'!AF78),"")</f>
        <v>1</v>
      </c>
      <c r="AI78" s="9">
        <f>if('raw 1'!AG78&lt;&gt;"x",if('raw 1'!AG78="OK",'raw 1'!HG78,'raw 1'!AG78),"")</f>
        <v>1</v>
      </c>
      <c r="AJ78" s="9">
        <f>if('raw 1'!AH78&lt;&gt;"x",if('raw 1'!AH78="OK",'raw 1'!HH78,'raw 1'!AH78),"")</f>
        <v>1</v>
      </c>
      <c r="AK78" s="9">
        <f>if('raw 1'!AI78&lt;&gt;"x",if('raw 1'!AI78="OK",'raw 1'!HI78,'raw 1'!AI78),"")</f>
        <v>1</v>
      </c>
      <c r="AL78" s="9">
        <f>if('raw 1'!AJ78&lt;&gt;"x",if('raw 1'!AJ78="OK",'raw 1'!HJ78,'raw 1'!AJ78),"")</f>
        <v>1</v>
      </c>
      <c r="AM78" s="9">
        <f>if('raw 1'!AK78&lt;&gt;"x",if('raw 1'!AK78="OK",'raw 1'!HK78,'raw 1'!AK78),"")</f>
        <v>1</v>
      </c>
      <c r="AN78" s="9">
        <f>if('raw 1'!AL78&lt;&gt;"x",if('raw 1'!AL78="OK",'raw 1'!HL78,'raw 1'!AL78),"")</f>
        <v>1</v>
      </c>
      <c r="AO78" s="9">
        <f>if('raw 1'!AM78&lt;&gt;"x",if('raw 1'!AM78="OK",'raw 1'!HM78,'raw 1'!AM78),"")</f>
        <v>1</v>
      </c>
      <c r="AP78" s="9">
        <f>if('raw 1'!AN78&lt;&gt;"x",if('raw 1'!AN78="OK",'raw 1'!HN78,'raw 1'!AN78),"")</f>
        <v>1</v>
      </c>
      <c r="AQ78" s="9">
        <f>if('raw 1'!AO78&lt;&gt;"x",if('raw 1'!AO78="OK",'raw 1'!HO78,'raw 1'!AO78),"")</f>
        <v>1</v>
      </c>
      <c r="AR78" s="9">
        <f>if('raw 1'!AP78&lt;&gt;"x",if('raw 1'!AP78="OK",'raw 1'!HP78,'raw 1'!AP78),"")</f>
        <v>1</v>
      </c>
      <c r="AS78" s="9">
        <f>if('raw 1'!AQ78&lt;&gt;"x",if('raw 1'!AQ78="OK",'raw 1'!HQ78,'raw 1'!AQ78),"")</f>
        <v>1</v>
      </c>
      <c r="AT78" s="9">
        <f>if('raw 1'!AR78&lt;&gt;"x",if('raw 1'!AR78="OK",'raw 1'!HR78,'raw 1'!AR78),"")</f>
        <v>1</v>
      </c>
      <c r="AU78" s="9">
        <f>if('raw 1'!AS78&lt;&gt;"x",if('raw 1'!AS78="OK",'raw 1'!HS78,'raw 1'!AS78),"")</f>
        <v>1</v>
      </c>
      <c r="AV78" s="9">
        <f>if('raw 1'!AT78&lt;&gt;"x",if('raw 1'!AT78="OK",'raw 1'!HT78,'raw 1'!AT78),"")</f>
        <v>1</v>
      </c>
      <c r="AW78" s="9">
        <f>if('raw 1'!AU78&lt;&gt;"x",if('raw 1'!AU78="OK",'raw 1'!HU78,'raw 1'!AU78),"")</f>
        <v>1</v>
      </c>
      <c r="AX78" s="9">
        <f>if('raw 1'!AV78&lt;&gt;"x",if('raw 1'!AV78="OK",'raw 1'!HV78,'raw 1'!AV78),"")</f>
        <v>1</v>
      </c>
      <c r="AY78" s="9">
        <f>if('raw 1'!AW78&lt;&gt;"x",if('raw 1'!AW78="OK",'raw 1'!HW78,'raw 1'!AW78),"")</f>
        <v>1</v>
      </c>
      <c r="AZ78" s="9">
        <f>if('raw 1'!AX78&lt;&gt;"x",if('raw 1'!AX78="OK",'raw 1'!HX78,'raw 1'!AX78),"")</f>
        <v>1</v>
      </c>
      <c r="BA78" s="9">
        <f>if('raw 1'!AY78&lt;&gt;"x",if('raw 1'!AY78="OK",'raw 1'!HY78,'raw 1'!AY78),"")</f>
        <v>1</v>
      </c>
      <c r="BB78" s="9">
        <f>if('raw 1'!AZ78&lt;&gt;"x",if('raw 1'!AZ78="OK",'raw 1'!HZ78,'raw 1'!AZ78),"")</f>
        <v>1</v>
      </c>
      <c r="BC78" s="9">
        <f>if('raw 1'!BA78&lt;&gt;"x",if('raw 1'!BA78="OK",'raw 1'!IA78,'raw 1'!BA78),"")</f>
        <v>1</v>
      </c>
      <c r="BD78" s="9">
        <f>if('raw 1'!BB78&lt;&gt;"x",if('raw 1'!BB78="OK",'raw 1'!IB78,'raw 1'!BB78),"")</f>
        <v>1</v>
      </c>
      <c r="BE78" s="9">
        <f>if('raw 1'!BC78&lt;&gt;"x",if('raw 1'!BC78="OK",'raw 1'!IC78,'raw 1'!BC78),"")</f>
        <v>1</v>
      </c>
      <c r="BF78" s="9">
        <f>if('raw 1'!BD78&lt;&gt;"x",if('raw 1'!BD78="OK",'raw 1'!ID78,'raw 1'!BD78),"")</f>
        <v>1</v>
      </c>
      <c r="BG78" s="9">
        <f>if('raw 1'!BE78&lt;&gt;"x",if('raw 1'!BE78="OK",'raw 1'!IE78,'raw 1'!BE78),"")</f>
        <v>1</v>
      </c>
      <c r="BH78" s="9">
        <f>if('raw 1'!BF78&lt;&gt;"x",if('raw 1'!BF78="OK",'raw 1'!IF78,'raw 1'!BF78),"")</f>
        <v>1</v>
      </c>
      <c r="BI78" s="9">
        <f>if('raw 1'!BG78&lt;&gt;"x",if('raw 1'!BG78="OK",'raw 1'!IG78,'raw 1'!BG78),"")</f>
        <v>1</v>
      </c>
      <c r="BJ78" s="9">
        <f>if('raw 1'!BH78&lt;&gt;"x",if('raw 1'!BH78="OK",'raw 1'!IH78,'raw 1'!BH78),"")</f>
        <v>1</v>
      </c>
      <c r="BK78" s="9">
        <f>if('raw 1'!BI78&lt;&gt;"x",if('raw 1'!BI78="OK",'raw 1'!II78,'raw 1'!BI78),"")</f>
        <v>1</v>
      </c>
      <c r="BL78" s="9">
        <f>if('raw 1'!BJ78&lt;&gt;"x",if('raw 1'!BJ78="OK",'raw 1'!IJ78,'raw 1'!BJ78),"")</f>
        <v>1</v>
      </c>
      <c r="BM78" s="9" t="str">
        <f>if('raw 1'!BK78&lt;&gt;"x",if('raw 1'!BK78="OK",'raw 1'!IK78,'raw 1'!BK78),"")</f>
        <v/>
      </c>
      <c r="BN78" s="9" t="str">
        <f>if('raw 1'!BL78&lt;&gt;"x",if('raw 1'!BL78="OK",'raw 1'!IL78,'raw 1'!BL78),"")</f>
        <v>-</v>
      </c>
      <c r="BO78" s="9" t="str">
        <f>if('raw 1'!BM78&lt;&gt;"x",if('raw 1'!BM78="OK",'raw 1'!IM78,'raw 1'!BM78),"")</f>
        <v>-</v>
      </c>
      <c r="BP78" s="9" t="str">
        <f>if('raw 1'!BN78&lt;&gt;"x",if('raw 1'!BN78="OK",'raw 1'!IN78,'raw 1'!BN78),"")</f>
        <v>-</v>
      </c>
      <c r="BQ78" s="9" t="str">
        <f>if('raw 1'!BO78&lt;&gt;"x",if('raw 1'!BO78="OK",'raw 1'!IO78,'raw 1'!BO78),"")</f>
        <v>-</v>
      </c>
      <c r="BR78" s="9" t="str">
        <f>if('raw 1'!BP78&lt;&gt;"x",if('raw 1'!BP78="OK",'raw 1'!IP78,'raw 1'!BP78),"")</f>
        <v>-</v>
      </c>
      <c r="BS78" s="9" t="str">
        <f>if('raw 1'!BQ78&lt;&gt;"x",if('raw 1'!BQ78="OK",'raw 1'!IQ78,'raw 1'!BQ78),"")</f>
        <v>-</v>
      </c>
      <c r="BT78" s="9" t="str">
        <f>if('raw 1'!BR78&lt;&gt;"x",if('raw 1'!BR78="OK",'raw 1'!IR78,'raw 1'!BR78),"")</f>
        <v>-</v>
      </c>
      <c r="BU78" s="9" t="str">
        <f>if('raw 1'!BS78&lt;&gt;"x",if('raw 1'!BS78="OK",'raw 1'!IS78,'raw 1'!BS78),"")</f>
        <v>-</v>
      </c>
      <c r="BV78" s="9" t="str">
        <f>if('raw 1'!BT78&lt;&gt;"x",if('raw 1'!BT78="OK",'raw 1'!IT78,'raw 1'!BT78),"")</f>
        <v>-</v>
      </c>
      <c r="BW78" s="9" t="str">
        <f>if('raw 1'!BU78&lt;&gt;"x",if('raw 1'!BU78="OK",'raw 1'!IU78,'raw 1'!BU78),"")</f>
        <v>-</v>
      </c>
      <c r="BX78" s="9" t="str">
        <f>if('raw 1'!BV78&lt;&gt;"x",if('raw 1'!BV78="OK",'raw 1'!IV78,'raw 1'!BV78),"")</f>
        <v>-</v>
      </c>
      <c r="BY78" s="9" t="str">
        <f>if('raw 1'!BW78&lt;&gt;"x",if('raw 1'!BW78="OK",'raw 1'!IW78,'raw 1'!BW78),"")</f>
        <v>-</v>
      </c>
      <c r="BZ78" s="9" t="str">
        <f>if('raw 1'!BX78&lt;&gt;"x",if('raw 1'!BX78="OK",'raw 1'!IX78,'raw 1'!BX78),"")</f>
        <v>-</v>
      </c>
      <c r="CA78" s="9" t="str">
        <f>if('raw 1'!BY78&lt;&gt;"x",if('raw 1'!BY78="OK",'raw 1'!IY78,'raw 1'!BY78),"")</f>
        <v>-</v>
      </c>
      <c r="CB78" s="9" t="str">
        <f>if('raw 1'!BZ78&lt;&gt;"x",if('raw 1'!BZ78="OK",'raw 1'!IZ78,'raw 1'!BZ78),"")</f>
        <v>-</v>
      </c>
      <c r="CC78" s="9" t="str">
        <f>if('raw 1'!CA78&lt;&gt;"x",if('raw 1'!CA78="OK",'raw 1'!JA78,'raw 1'!CA78),"")</f>
        <v>-</v>
      </c>
      <c r="CD78" s="9" t="str">
        <f>if('raw 1'!CB78&lt;&gt;"x",if('raw 1'!CB78="OK",'raw 1'!JB78,'raw 1'!CB78),"")</f>
        <v>-</v>
      </c>
      <c r="CE78" s="9" t="str">
        <f>if('raw 1'!CC78&lt;&gt;"x",if('raw 1'!CC78="OK",'raw 1'!JC78,'raw 1'!CC78),"")</f>
        <v>-</v>
      </c>
      <c r="CF78" s="9" t="str">
        <f>if('raw 1'!CD78&lt;&gt;"x",if('raw 1'!CD78="OK",'raw 1'!JD78,'raw 1'!CD78),"")</f>
        <v>-</v>
      </c>
      <c r="CG78" s="9" t="str">
        <f>if('raw 1'!CE78&lt;&gt;"x",if('raw 1'!CE78="OK",'raw 1'!JE78,'raw 1'!CE78),"")</f>
        <v>-</v>
      </c>
      <c r="CH78" s="9" t="str">
        <f>if('raw 1'!CF78&lt;&gt;"x",if('raw 1'!CF78="OK",'raw 1'!JF78,'raw 1'!CF78),"")</f>
        <v>-</v>
      </c>
      <c r="CI78" s="9" t="str">
        <f>if('raw 1'!CG78&lt;&gt;"x",if('raw 1'!CG78="OK",'raw 1'!JG78,'raw 1'!CG78),"")</f>
        <v>-</v>
      </c>
      <c r="CJ78" s="9" t="str">
        <f>if('raw 1'!CH78&lt;&gt;"x",if('raw 1'!CH78="OK",'raw 1'!JH78,'raw 1'!CH78),"")</f>
        <v>-</v>
      </c>
      <c r="CK78" s="9" t="str">
        <f>if('raw 1'!CI78&lt;&gt;"x",if('raw 1'!CI78="OK",'raw 1'!JI78,'raw 1'!CI78),"")</f>
        <v>-</v>
      </c>
      <c r="CL78" s="9" t="str">
        <f>if('raw 1'!CJ78&lt;&gt;"x",if('raw 1'!CJ78="OK",'raw 1'!JJ78,'raw 1'!CJ78),"")</f>
        <v>-</v>
      </c>
      <c r="CM78" s="9" t="str">
        <f>if('raw 1'!CK78&lt;&gt;"x",if('raw 1'!CK78="OK",'raw 1'!JK78,'raw 1'!CK78),"")</f>
        <v>-</v>
      </c>
      <c r="CN78" s="9" t="str">
        <f>if('raw 1'!CL78&lt;&gt;"x",if('raw 1'!CL78="OK",'raw 1'!JL78,'raw 1'!CL78),"")</f>
        <v>-</v>
      </c>
      <c r="CO78" s="9" t="str">
        <f>if('raw 1'!CM78&lt;&gt;"x",if('raw 1'!CM78="OK",'raw 1'!JM78,'raw 1'!CM78),"")</f>
        <v>-</v>
      </c>
      <c r="CP78" s="9" t="str">
        <f>if('raw 1'!CN78&lt;&gt;"x",if('raw 1'!CN78="OK",'raw 1'!JN78,'raw 1'!CN78),"")</f>
        <v>-</v>
      </c>
      <c r="CQ78" s="9" t="str">
        <f>if('raw 1'!CO78&lt;&gt;"x",if('raw 1'!CO78="OK",'raw 1'!JO78,'raw 1'!CO78),"")</f>
        <v>-</v>
      </c>
      <c r="CR78" s="9" t="str">
        <f>if('raw 1'!CP78&lt;&gt;"x",if('raw 1'!CP78="OK",'raw 1'!JP78,'raw 1'!CP78),"")</f>
        <v>-</v>
      </c>
      <c r="CS78" s="9" t="str">
        <f>if('raw 1'!CQ78&lt;&gt;"x",if('raw 1'!CQ78="OK",'raw 1'!JQ78,'raw 1'!CQ78),"")</f>
        <v>-</v>
      </c>
      <c r="CT78" s="9" t="str">
        <f>if('raw 1'!CR78&lt;&gt;"x",if('raw 1'!CR78="OK",'raw 1'!JR78,'raw 1'!CR78),"")</f>
        <v>-</v>
      </c>
      <c r="CU78" s="9" t="str">
        <f>if('raw 1'!CS78&lt;&gt;"x",if('raw 1'!CS78="OK",'raw 1'!JS78,'raw 1'!CS78),"")</f>
        <v/>
      </c>
      <c r="CV78" s="9" t="str">
        <f>if('raw 1'!CT78&lt;&gt;"x",if('raw 1'!CT78="OK",'raw 1'!JT78,'raw 1'!CT78),"")</f>
        <v>WA</v>
      </c>
      <c r="CW78" s="9">
        <f>if('raw 1'!CU78&lt;&gt;"x",if('raw 1'!CU78="OK",'raw 1'!JU78,'raw 1'!CU78),"")</f>
        <v>1</v>
      </c>
      <c r="CX78" s="9" t="str">
        <f>if('raw 1'!CV78&lt;&gt;"x",if('raw 1'!CV78="OK",'raw 1'!JV78,'raw 1'!CV78),"")</f>
        <v>WA</v>
      </c>
      <c r="CY78" s="9" t="str">
        <f>if('raw 1'!CW78&lt;&gt;"x",if('raw 1'!CW78="OK",'raw 1'!JW78,'raw 1'!CW78),"")</f>
        <v>WA</v>
      </c>
      <c r="CZ78" s="9" t="str">
        <f>if('raw 1'!CX78&lt;&gt;"x",if('raw 1'!CX78="OK",'raw 1'!JX78,'raw 1'!CX78),"")</f>
        <v>WA</v>
      </c>
      <c r="DA78" s="9" t="str">
        <f>if('raw 1'!CY78&lt;&gt;"x",if('raw 1'!CY78="OK",'raw 1'!JY78,'raw 1'!CY78),"")</f>
        <v>WA</v>
      </c>
      <c r="DB78" s="9" t="str">
        <f>if('raw 1'!CZ78&lt;&gt;"x",if('raw 1'!CZ78="OK",'raw 1'!JZ78,'raw 1'!CZ78),"")</f>
        <v>WA</v>
      </c>
      <c r="DC78" s="9" t="str">
        <f>if('raw 1'!DA78&lt;&gt;"x",if('raw 1'!DA78="OK",'raw 1'!KA78,'raw 1'!DA78),"")</f>
        <v>TLE</v>
      </c>
      <c r="DD78" s="9" t="str">
        <f>if('raw 1'!DB78&lt;&gt;"x",if('raw 1'!DB78="OK",'raw 1'!KB78,'raw 1'!DB78),"")</f>
        <v>TLE</v>
      </c>
      <c r="DE78" s="9" t="str">
        <f>if('raw 1'!DC78&lt;&gt;"x",if('raw 1'!DC78="OK",'raw 1'!KC78,'raw 1'!DC78),"")</f>
        <v>TLE</v>
      </c>
      <c r="DF78" s="9" t="str">
        <f>if('raw 1'!DD78&lt;&gt;"x",if('raw 1'!DD78="OK",'raw 1'!KD78,'raw 1'!DD78),"")</f>
        <v>TLE</v>
      </c>
      <c r="DG78" s="9" t="str">
        <f>if('raw 1'!DE78&lt;&gt;"x",if('raw 1'!DE78="OK",'raw 1'!KE78,'raw 1'!DE78),"")</f>
        <v>TLE</v>
      </c>
      <c r="DH78" s="9" t="str">
        <f>if('raw 1'!DF78&lt;&gt;"x",if('raw 1'!DF78="OK",'raw 1'!KF78,'raw 1'!DF78),"")</f>
        <v>TLE</v>
      </c>
      <c r="DI78" s="9" t="str">
        <f>if('raw 1'!DG78&lt;&gt;"x",if('raw 1'!DG78="OK",'raw 1'!KG78,'raw 1'!DG78),"")</f>
        <v>TLE</v>
      </c>
      <c r="DJ78" s="9" t="str">
        <f>if('raw 1'!DH78&lt;&gt;"x",if('raw 1'!DH78="OK",'raw 1'!KH78,'raw 1'!DH78),"")</f>
        <v>TLE</v>
      </c>
      <c r="DK78" s="9" t="str">
        <f>if('raw 1'!DI78&lt;&gt;"x",if('raw 1'!DI78="OK",'raw 1'!KI78,'raw 1'!DI78),"")</f>
        <v>TLE</v>
      </c>
      <c r="DL78" s="9" t="str">
        <f>if('raw 1'!DJ78&lt;&gt;"x",if('raw 1'!DJ78="OK",'raw 1'!KJ78,'raw 1'!DJ78),"")</f>
        <v>TLE</v>
      </c>
      <c r="DM78" s="9" t="str">
        <f>if('raw 1'!DK78&lt;&gt;"x",if('raw 1'!DK78="OK",'raw 1'!KK78,'raw 1'!DK78),"")</f>
        <v>TLE</v>
      </c>
      <c r="DN78" s="9" t="str">
        <f>if('raw 1'!DL78&lt;&gt;"x",if('raw 1'!DL78="OK",'raw 1'!KL78,'raw 1'!DL78),"")</f>
        <v>TLE</v>
      </c>
      <c r="DO78" s="9" t="str">
        <f>if('raw 1'!DM78&lt;&gt;"x",if('raw 1'!DM78="OK",'raw 1'!KM78,'raw 1'!DM78),"")</f>
        <v>TLE</v>
      </c>
      <c r="DP78" s="9" t="str">
        <f>if('raw 1'!DN78&lt;&gt;"x",if('raw 1'!DN78="OK",'raw 1'!KN78,'raw 1'!DN78),"")</f>
        <v>TLE</v>
      </c>
      <c r="DQ78" s="9" t="str">
        <f>if('raw 1'!DO78&lt;&gt;"x",if('raw 1'!DO78="OK",'raw 1'!KO78,'raw 1'!DO78),"")</f>
        <v>TLE</v>
      </c>
      <c r="DR78" s="9" t="str">
        <f>if('raw 1'!DP78&lt;&gt;"x",if('raw 1'!DP78="OK",'raw 1'!KP78,'raw 1'!DP78),"")</f>
        <v>TLE</v>
      </c>
      <c r="DS78" s="9" t="str">
        <f>if('raw 1'!DQ78&lt;&gt;"x",if('raw 1'!DQ78="OK",'raw 1'!KQ78,'raw 1'!DQ78),"")</f>
        <v>TLE</v>
      </c>
      <c r="DT78" s="9" t="str">
        <f>if('raw 1'!DR78&lt;&gt;"x",if('raw 1'!DR78="OK",'raw 1'!KR78,'raw 1'!DR78),"")</f>
        <v>TLE</v>
      </c>
      <c r="DU78" s="9" t="str">
        <f>if('raw 1'!DS78&lt;&gt;"x",if('raw 1'!DS78="OK",'raw 1'!KS78,'raw 1'!DS78),"")</f>
        <v>TLE</v>
      </c>
      <c r="DV78" s="9" t="str">
        <f>if('raw 1'!DT78&lt;&gt;"x",if('raw 1'!DT78="OK",'raw 1'!KT78,'raw 1'!DT78),"")</f>
        <v>TLE</v>
      </c>
      <c r="DW78" s="9" t="str">
        <f>if('raw 1'!DU78&lt;&gt;"x",if('raw 1'!DU78="OK",'raw 1'!KU78,'raw 1'!DU78),"")</f>
        <v>TLE</v>
      </c>
      <c r="DX78" s="9" t="str">
        <f>if('raw 1'!DV78&lt;&gt;"x",if('raw 1'!DV78="OK",'raw 1'!KV78,'raw 1'!DV78),"")</f>
        <v>TLE</v>
      </c>
      <c r="DY78" s="9" t="str">
        <f>if('raw 1'!DW78&lt;&gt;"x",if('raw 1'!DW78="OK",'raw 1'!KW78,'raw 1'!DW78),"")</f>
        <v>TLE</v>
      </c>
      <c r="DZ78" s="9" t="str">
        <f>if('raw 1'!DX78&lt;&gt;"x",if('raw 1'!DX78="OK",'raw 1'!KX78,'raw 1'!DX78),"")</f>
        <v>TLE</v>
      </c>
      <c r="EA78" s="9" t="str">
        <f>if('raw 1'!DY78&lt;&gt;"x",if('raw 1'!DY78="OK",'raw 1'!KY78,'raw 1'!DY78),"")</f>
        <v>TLE</v>
      </c>
      <c r="EB78" s="9" t="str">
        <f>if('raw 1'!DZ78&lt;&gt;"x",if('raw 1'!DZ78="OK",'raw 1'!KZ78,'raw 1'!DZ78),"")</f>
        <v/>
      </c>
      <c r="EC78" s="9" t="str">
        <f>if('raw 1'!EA78&lt;&gt;"x",if('raw 1'!EA78="OK",'raw 1'!LA78,'raw 1'!EA78),"")</f>
        <v>-</v>
      </c>
      <c r="ED78" s="9" t="str">
        <f>if('raw 1'!EB78&lt;&gt;"x",if('raw 1'!EB78="OK",'raw 1'!LB78,'raw 1'!EB78),"")</f>
        <v>-</v>
      </c>
      <c r="EE78" s="9" t="str">
        <f>if('raw 1'!EC78&lt;&gt;"x",if('raw 1'!EC78="OK",'raw 1'!LC78,'raw 1'!EC78),"")</f>
        <v>-</v>
      </c>
      <c r="EF78" s="9" t="str">
        <f>if('raw 1'!ED78&lt;&gt;"x",if('raw 1'!ED78="OK",'raw 1'!LD78,'raw 1'!ED78),"")</f>
        <v>-</v>
      </c>
      <c r="EG78" s="9" t="str">
        <f>if('raw 1'!EE78&lt;&gt;"x",if('raw 1'!EE78="OK",'raw 1'!LE78,'raw 1'!EE78),"")</f>
        <v>-</v>
      </c>
      <c r="EH78" s="9" t="str">
        <f>if('raw 1'!EF78&lt;&gt;"x",if('raw 1'!EF78="OK",'raw 1'!LF78,'raw 1'!EF78),"")</f>
        <v>-</v>
      </c>
      <c r="EI78" s="9" t="str">
        <f>if('raw 1'!EG78&lt;&gt;"x",if('raw 1'!EG78="OK",'raw 1'!LG78,'raw 1'!EG78),"")</f>
        <v>-</v>
      </c>
      <c r="EJ78" s="9" t="str">
        <f>if('raw 1'!EH78&lt;&gt;"x",if('raw 1'!EH78="OK",'raw 1'!LH78,'raw 1'!EH78),"")</f>
        <v>-</v>
      </c>
      <c r="EK78" s="9" t="str">
        <f>if('raw 1'!EI78&lt;&gt;"x",if('raw 1'!EI78="OK",'raw 1'!LI78,'raw 1'!EI78),"")</f>
        <v>-</v>
      </c>
      <c r="EL78" s="9" t="str">
        <f>if('raw 1'!EJ78&lt;&gt;"x",if('raw 1'!EJ78="OK",'raw 1'!LJ78,'raw 1'!EJ78),"")</f>
        <v>-</v>
      </c>
      <c r="EM78" s="9" t="str">
        <f>if('raw 1'!EK78&lt;&gt;"x",if('raw 1'!EK78="OK",'raw 1'!LK78,'raw 1'!EK78),"")</f>
        <v>-</v>
      </c>
      <c r="EN78" s="9" t="str">
        <f>if('raw 1'!EL78&lt;&gt;"x",if('raw 1'!EL78="OK",'raw 1'!LL78,'raw 1'!EL78),"")</f>
        <v>-</v>
      </c>
      <c r="EO78" s="9" t="str">
        <f>if('raw 1'!EM78&lt;&gt;"x",if('raw 1'!EM78="OK",'raw 1'!LM78,'raw 1'!EM78),"")</f>
        <v>-</v>
      </c>
      <c r="EP78" s="9" t="str">
        <f>if('raw 1'!EN78&lt;&gt;"x",if('raw 1'!EN78="OK",'raw 1'!LN78,'raw 1'!EN78),"")</f>
        <v>-</v>
      </c>
      <c r="EQ78" s="9" t="str">
        <f>if('raw 1'!EO78&lt;&gt;"x",if('raw 1'!EO78="OK",'raw 1'!LO78,'raw 1'!EO78),"")</f>
        <v>-</v>
      </c>
      <c r="ER78" s="9" t="str">
        <f>if('raw 1'!EP78&lt;&gt;"x",if('raw 1'!EP78="OK",'raw 1'!LP78,'raw 1'!EP78),"")</f>
        <v>-</v>
      </c>
      <c r="ES78" s="9" t="str">
        <f>if('raw 1'!EQ78&lt;&gt;"x",if('raw 1'!EQ78="OK",'raw 1'!LQ78,'raw 1'!EQ78),"")</f>
        <v/>
      </c>
      <c r="ET78" s="9" t="str">
        <f>if('raw 1'!ER78&lt;&gt;"x",if('raw 1'!ER78="OK",'raw 1'!LR78,'raw 1'!ER78),"")</f>
        <v>-</v>
      </c>
      <c r="EU78" s="9" t="str">
        <f>if('raw 1'!ES78&lt;&gt;"x",if('raw 1'!ES78="OK",'raw 1'!LS78,'raw 1'!ES78),"")</f>
        <v>-</v>
      </c>
      <c r="EV78" s="9" t="str">
        <f>if('raw 1'!ET78&lt;&gt;"x",if('raw 1'!ET78="OK",'raw 1'!LT78,'raw 1'!ET78),"")</f>
        <v>-</v>
      </c>
      <c r="EW78" s="9" t="str">
        <f>if('raw 1'!EU78&lt;&gt;"x",if('raw 1'!EU78="OK",'raw 1'!LU78,'raw 1'!EU78),"")</f>
        <v>-</v>
      </c>
      <c r="EX78" s="9" t="str">
        <f>if('raw 1'!EV78&lt;&gt;"x",if('raw 1'!EV78="OK",'raw 1'!LV78,'raw 1'!EV78),"")</f>
        <v>-</v>
      </c>
      <c r="EY78" s="9" t="str">
        <f>if('raw 1'!EW78&lt;&gt;"x",if('raw 1'!EW78="OK",'raw 1'!LW78,'raw 1'!EW78),"")</f>
        <v>-</v>
      </c>
      <c r="EZ78" s="9" t="str">
        <f>if('raw 1'!EX78&lt;&gt;"x",if('raw 1'!EX78="OK",'raw 1'!LX78,'raw 1'!EX78),"")</f>
        <v>-</v>
      </c>
      <c r="FA78" s="9" t="str">
        <f>if('raw 1'!EY78&lt;&gt;"x",if('raw 1'!EY78="OK",'raw 1'!LY78,'raw 1'!EY78),"")</f>
        <v>-</v>
      </c>
      <c r="FB78" s="9" t="str">
        <f>if('raw 1'!EZ78&lt;&gt;"x",if('raw 1'!EZ78="OK",'raw 1'!LZ78,'raw 1'!EZ78),"")</f>
        <v>-</v>
      </c>
      <c r="FC78" s="9" t="str">
        <f>if('raw 1'!FA78&lt;&gt;"x",if('raw 1'!FA78="OK",'raw 1'!MA78,'raw 1'!FA78),"")</f>
        <v>-</v>
      </c>
      <c r="FD78" s="9" t="str">
        <f>if('raw 1'!FB78&lt;&gt;"x",if('raw 1'!FB78="OK",'raw 1'!MB78,'raw 1'!FB78),"")</f>
        <v>-</v>
      </c>
      <c r="FE78" s="9" t="str">
        <f>if('raw 1'!FC78&lt;&gt;"x",if('raw 1'!FC78="OK",'raw 1'!MC78,'raw 1'!FC78),"")</f>
        <v>-</v>
      </c>
      <c r="FF78" s="9" t="str">
        <f>if('raw 1'!FD78&lt;&gt;"x",if('raw 1'!FD78="OK",'raw 1'!MD78,'raw 1'!FD78),"")</f>
        <v>-</v>
      </c>
      <c r="FG78" s="9" t="str">
        <f>if('raw 1'!FE78&lt;&gt;"x",if('raw 1'!FE78="OK",'raw 1'!ME78,'raw 1'!FE78),"")</f>
        <v>-</v>
      </c>
      <c r="FH78" s="9" t="str">
        <f>if('raw 1'!FF78&lt;&gt;"x",if('raw 1'!FF78="OK",'raw 1'!MF78,'raw 1'!FF78),"")</f>
        <v>-</v>
      </c>
      <c r="FI78" s="9" t="str">
        <f>if('raw 1'!FG78&lt;&gt;"x",if('raw 1'!FG78="OK",'raw 1'!MG78,'raw 1'!FG78),"")</f>
        <v>-</v>
      </c>
      <c r="FJ78" s="9" t="str">
        <f>if('raw 1'!FH78&lt;&gt;"x",if('raw 1'!FH78="OK",'raw 1'!MH78,'raw 1'!FH78),"")</f>
        <v>-</v>
      </c>
      <c r="FK78" s="9" t="str">
        <f>if('raw 1'!FI78&lt;&gt;"x",if('raw 1'!FI78="OK",'raw 1'!MI78,'raw 1'!FI78),"")</f>
        <v>-</v>
      </c>
      <c r="FL78" s="9" t="str">
        <f>if('raw 1'!FJ78&lt;&gt;"x",if('raw 1'!FJ78="OK",'raw 1'!MJ78,'raw 1'!FJ78),"")</f>
        <v>-</v>
      </c>
      <c r="FM78" s="9" t="str">
        <f>if('raw 1'!FK78&lt;&gt;"x",if('raw 1'!FK78="OK",'raw 1'!MK78,'raw 1'!FK78),"")</f>
        <v>-</v>
      </c>
      <c r="FN78" s="9" t="str">
        <f>if('raw 1'!FL78&lt;&gt;"x",if('raw 1'!FL78="OK",'raw 1'!ML78,'raw 1'!FL78),"")</f>
        <v>-</v>
      </c>
      <c r="FO78" s="9" t="str">
        <f>if('raw 1'!FM78&lt;&gt;"x",if('raw 1'!FM78="OK",'raw 1'!MM78,'raw 1'!FM78),"")</f>
        <v>-</v>
      </c>
      <c r="FP78" s="9" t="str">
        <f>if('raw 1'!FN78&lt;&gt;"x",if('raw 1'!FN78="OK",'raw 1'!MN78,'raw 1'!FN78),"")</f>
        <v>-</v>
      </c>
      <c r="FQ78" s="9" t="str">
        <f>if('raw 1'!FO78&lt;&gt;"x",if('raw 1'!FO78="OK",'raw 1'!MO78,'raw 1'!FO78),"")</f>
        <v>-</v>
      </c>
      <c r="FR78" s="9" t="str">
        <f>if('raw 1'!FP78&lt;&gt;"x",if('raw 1'!FP78="OK",'raw 1'!MP78,'raw 1'!FP78),"")</f>
        <v>-</v>
      </c>
      <c r="FS78" s="9" t="str">
        <f>if('raw 1'!FQ78&lt;&gt;"x",if('raw 1'!FQ78="OK",'raw 1'!MQ78,'raw 1'!FQ78),"")</f>
        <v>-</v>
      </c>
      <c r="FT78" s="9" t="str">
        <f>if('raw 1'!FR78&lt;&gt;"x",if('raw 1'!FR78="OK",'raw 1'!MR78,'raw 1'!FR78),"")</f>
        <v>-</v>
      </c>
      <c r="FU78" s="9" t="str">
        <f>if('raw 1'!FS78&lt;&gt;"x",if('raw 1'!FS78="OK",'raw 1'!MS78,'raw 1'!FS78),"")</f>
        <v>-</v>
      </c>
      <c r="FV78" s="9" t="str">
        <f>if('raw 1'!FT78&lt;&gt;"x",if('raw 1'!FT78="OK",'raw 1'!MT78,'raw 1'!FT78),"")</f>
        <v/>
      </c>
      <c r="FW78" s="9" t="str">
        <f>if('raw 1'!FU78&lt;&gt;"x",if('raw 1'!FU78="OK",'raw 1'!MU78,'raw 1'!FU78),"")</f>
        <v>-</v>
      </c>
      <c r="FX78" s="9" t="str">
        <f>if('raw 1'!FV78&lt;&gt;"x",if('raw 1'!FV78="OK",'raw 1'!MV78,'raw 1'!FV78),"")</f>
        <v>-</v>
      </c>
      <c r="FY78" s="9" t="str">
        <f>if('raw 1'!FW78&lt;&gt;"x",if('raw 1'!FW78="OK",'raw 1'!MW78,'raw 1'!FW78),"")</f>
        <v>-</v>
      </c>
      <c r="FZ78" s="9" t="str">
        <f>if('raw 1'!FX78&lt;&gt;"x",if('raw 1'!FX78="OK",'raw 1'!MX78,'raw 1'!FX78),"")</f>
        <v>-</v>
      </c>
      <c r="GA78" s="9" t="str">
        <f>if('raw 1'!FY78&lt;&gt;"x",if('raw 1'!FY78="OK",'raw 1'!MY78,'raw 1'!FY78),"")</f>
        <v>-</v>
      </c>
      <c r="GB78" s="9" t="str">
        <f>if('raw 1'!FZ78&lt;&gt;"x",if('raw 1'!FZ78="OK",'raw 1'!MZ78,'raw 1'!FZ78),"")</f>
        <v>-</v>
      </c>
      <c r="GC78" s="9" t="str">
        <f>if('raw 1'!GA78&lt;&gt;"x",if('raw 1'!GA78="OK",'raw 1'!NA78,'raw 1'!GA78),"")</f>
        <v>-</v>
      </c>
      <c r="GD78" s="9" t="str">
        <f>if('raw 1'!GB78&lt;&gt;"x",if('raw 1'!GB78="OK",'raw 1'!NB78,'raw 1'!GB78),"")</f>
        <v>-</v>
      </c>
      <c r="GE78" s="9" t="str">
        <f>if('raw 1'!GC78&lt;&gt;"x",if('raw 1'!GC78="OK",'raw 1'!NC78,'raw 1'!GC78),"")</f>
        <v>-</v>
      </c>
      <c r="GF78" s="9" t="str">
        <f>if('raw 1'!GD78&lt;&gt;"x",if('raw 1'!GD78="OK",'raw 1'!ND78,'raw 1'!GD78),"")</f>
        <v>-</v>
      </c>
      <c r="GG78" s="9" t="str">
        <f>if('raw 1'!GE78&lt;&gt;"x",if('raw 1'!GE78="OK",'raw 1'!NE78,'raw 1'!GE78),"")</f>
        <v>-</v>
      </c>
      <c r="GH78" s="9" t="str">
        <f>if('raw 1'!GF78&lt;&gt;"x",if('raw 1'!GF78="OK",'raw 1'!NF78,'raw 1'!GF78),"")</f>
        <v>-</v>
      </c>
      <c r="GI78" s="9" t="str">
        <f>if('raw 1'!GG78&lt;&gt;"x",if('raw 1'!GG78="OK",'raw 1'!NG78,'raw 1'!GG78),"")</f>
        <v>-</v>
      </c>
      <c r="GJ78" s="9" t="str">
        <f>if('raw 1'!GH78&lt;&gt;"x",if('raw 1'!GH78="OK",'raw 1'!NH78,'raw 1'!GH78),"")</f>
        <v>-</v>
      </c>
      <c r="GK78" s="9" t="str">
        <f>if('raw 1'!GI78&lt;&gt;"x",if('raw 1'!GI78="OK",'raw 1'!NI78,'raw 1'!GI78),"")</f>
        <v>-</v>
      </c>
      <c r="GL78" s="9" t="str">
        <f>if('raw 1'!GJ78&lt;&gt;"x",if('raw 1'!GJ78="OK",'raw 1'!NJ78,'raw 1'!GJ78),"")</f>
        <v>-</v>
      </c>
      <c r="GM78" s="9" t="str">
        <f>if('raw 1'!GK78&lt;&gt;"x",if('raw 1'!GK78="OK",'raw 1'!NK78,'raw 1'!GK78),"")</f>
        <v>-</v>
      </c>
      <c r="GN78" s="9" t="str">
        <f>if('raw 1'!GL78&lt;&gt;"x",if('raw 1'!GL78="OK",'raw 1'!NL78,'raw 1'!GL78),"")</f>
        <v>-</v>
      </c>
      <c r="GO78" s="9" t="str">
        <f>if('raw 1'!GM78&lt;&gt;"x",if('raw 1'!GM78="OK",'raw 1'!NM78,'raw 1'!GM78),"")</f>
        <v>-</v>
      </c>
      <c r="GP78" s="9" t="str">
        <f>if('raw 1'!GN78&lt;&gt;"x",if('raw 1'!GN78="OK",'raw 1'!NN78,'raw 1'!GN78),"")</f>
        <v>-</v>
      </c>
      <c r="GQ78" s="9" t="str">
        <f>if('raw 1'!GO78&lt;&gt;"x",if('raw 1'!GO78="OK",'raw 1'!NO78,'raw 1'!GO78),"")</f>
        <v>-</v>
      </c>
      <c r="GR78" s="9" t="str">
        <f>if('raw 1'!GP78&lt;&gt;"x",if('raw 1'!GP78="OK",'raw 1'!NP78,'raw 1'!GP78),"")</f>
        <v>-</v>
      </c>
      <c r="GS78" s="9" t="str">
        <f>if('raw 1'!GQ78&lt;&gt;"x",if('raw 1'!GQ78="OK",'raw 1'!NQ78,'raw 1'!GQ78),"")</f>
        <v>-</v>
      </c>
      <c r="GT78" s="9" t="str">
        <f>if('raw 1'!GR78&lt;&gt;"x",if('raw 1'!GR78="OK",'raw 1'!NR78,'raw 1'!GR78),"")</f>
        <v>-</v>
      </c>
      <c r="GU78" s="9" t="str">
        <f>if('raw 1'!GS78&lt;&gt;"x",if('raw 1'!GS78="OK",'raw 1'!NS78,'raw 1'!GS78),"")</f>
        <v/>
      </c>
    </row>
    <row r="79">
      <c r="A79" s="5"/>
      <c r="B79" s="5"/>
      <c r="C79" s="5" t="str">
        <f>if(B79="d","diskv. iz ciklusa",if(B79="d1","diskv. iz kruga",if($E79="ODOBREN",(if(countif(H:H,"="&amp;H79)=1,countif(H:H,"&gt;"&amp;H79)+1,concatenate(countif(H:H,"&gt;"&amp;H79)+1," - ",countif(H:H,"&gt;="&amp;H79)))),empty)))</f>
        <v>61 - 81</v>
      </c>
      <c r="D79" s="6" t="str">
        <f>'raw 1'!B79</f>
        <v>Zlatnogrivasti</v>
      </c>
      <c r="E79" s="6" t="str">
        <f>'raw 1'!F79</f>
        <v>ODOBREN</v>
      </c>
      <c r="F79" s="6" t="str">
        <f>if($E79="ODOBREN",'raw 1'!C79,"")</f>
        <v>Ђорђе</v>
      </c>
      <c r="G79" s="6" t="str">
        <f>if($E79="ODOBREN",'raw 1'!D79,"")</f>
        <v>Стефановић</v>
      </c>
      <c r="H79" s="7">
        <f>if($E79="ODOBREN",I79,empty)</f>
        <v>100</v>
      </c>
      <c r="I79" s="7">
        <f>if(B79&lt;&gt;"d",IF(M79 = "A", SUM(R79:T79), SUM(O79:Q79)),empty)</f>
        <v>100</v>
      </c>
      <c r="J79" s="6" t="str">
        <f>if($E79="ODOBREN",'raw 1'!G79,"")</f>
        <v>Stari grad</v>
      </c>
      <c r="K79" s="6" t="str">
        <f>if($E79="ODOBREN",'raw 1'!H79,"")</f>
        <v>Matematička gimnazija</v>
      </c>
      <c r="L79" s="6" t="str">
        <f>if($E79="ODOBREN",'raw 1'!I79,"")</f>
        <v>IV</v>
      </c>
      <c r="M79" s="6" t="str">
        <f>if($E79="ODOBREN",'raw 1'!J79,"")</f>
        <v>A</v>
      </c>
      <c r="N79" s="6" t="str">
        <f>if($E79="ODOBREN",'raw 1'!K80,"")</f>
        <v/>
      </c>
      <c r="O79" s="8" t="str">
        <f>'raw 1'!M79</f>
        <v>-</v>
      </c>
      <c r="P79" s="9" t="str">
        <f>'raw 1'!N79</f>
        <v>-</v>
      </c>
      <c r="Q79" s="9" t="str">
        <f>'raw 1'!O79</f>
        <v>-</v>
      </c>
      <c r="R79" s="9">
        <f>'raw 1'!P79</f>
        <v>100</v>
      </c>
      <c r="S79" s="9">
        <f>'raw 1'!Q79</f>
        <v>0</v>
      </c>
      <c r="T79" s="9" t="str">
        <f>'raw 1'!R79</f>
        <v>-</v>
      </c>
      <c r="U79" s="9" t="str">
        <f>if('raw 1'!S79&lt;&gt;"x",if('raw 1'!S79="OK",'raw 1'!GS79,'raw 1'!S79),"")</f>
        <v/>
      </c>
      <c r="V79" s="9" t="str">
        <f>if('raw 1'!T79&lt;&gt;"x",if('raw 1'!T79="OK",'raw 1'!GT79,'raw 1'!T79),"")</f>
        <v/>
      </c>
      <c r="W79" s="9" t="str">
        <f>if('raw 1'!U79&lt;&gt;"x",if('raw 1'!U79="OK",'raw 1'!GU79,'raw 1'!U79),"")</f>
        <v>-</v>
      </c>
      <c r="X79" s="9" t="str">
        <f>if('raw 1'!V79&lt;&gt;"x",if('raw 1'!V79="OK",'raw 1'!GV79,'raw 1'!V79),"")</f>
        <v>-</v>
      </c>
      <c r="Y79" s="9" t="str">
        <f>if('raw 1'!W79&lt;&gt;"x",if('raw 1'!W79="OK",'raw 1'!GW79,'raw 1'!W79),"")</f>
        <v>-</v>
      </c>
      <c r="Z79" s="9" t="str">
        <f>if('raw 1'!X79&lt;&gt;"x",if('raw 1'!X79="OK",'raw 1'!GX79,'raw 1'!X79),"")</f>
        <v>-</v>
      </c>
      <c r="AA79" s="9" t="str">
        <f>if('raw 1'!Y79&lt;&gt;"x",if('raw 1'!Y79="OK",'raw 1'!GY79,'raw 1'!Y79),"")</f>
        <v>-</v>
      </c>
      <c r="AB79" s="9" t="str">
        <f>if('raw 1'!Z79&lt;&gt;"x",if('raw 1'!Z79="OK",'raw 1'!GZ79,'raw 1'!Z79),"")</f>
        <v>-</v>
      </c>
      <c r="AC79" s="9" t="str">
        <f>if('raw 1'!AA79&lt;&gt;"x",if('raw 1'!AA79="OK",'raw 1'!HA79,'raw 1'!AA79),"")</f>
        <v>-</v>
      </c>
      <c r="AD79" s="9" t="str">
        <f>if('raw 1'!AB79&lt;&gt;"x",if('raw 1'!AB79="OK",'raw 1'!HB79,'raw 1'!AB79),"")</f>
        <v>-</v>
      </c>
      <c r="AE79" s="9" t="str">
        <f>if('raw 1'!AC79&lt;&gt;"x",if('raw 1'!AC79="OK",'raw 1'!HC79,'raw 1'!AC79),"")</f>
        <v>-</v>
      </c>
      <c r="AF79" s="9" t="str">
        <f>if('raw 1'!AD79&lt;&gt;"x",if('raw 1'!AD79="OK",'raw 1'!HD79,'raw 1'!AD79),"")</f>
        <v>-</v>
      </c>
      <c r="AG79" s="9" t="str">
        <f>if('raw 1'!AE79&lt;&gt;"x",if('raw 1'!AE79="OK",'raw 1'!HE79,'raw 1'!AE79),"")</f>
        <v>-</v>
      </c>
      <c r="AH79" s="9" t="str">
        <f>if('raw 1'!AF79&lt;&gt;"x",if('raw 1'!AF79="OK",'raw 1'!HF79,'raw 1'!AF79),"")</f>
        <v>-</v>
      </c>
      <c r="AI79" s="9" t="str">
        <f>if('raw 1'!AG79&lt;&gt;"x",if('raw 1'!AG79="OK",'raw 1'!HG79,'raw 1'!AG79),"")</f>
        <v>-</v>
      </c>
      <c r="AJ79" s="9" t="str">
        <f>if('raw 1'!AH79&lt;&gt;"x",if('raw 1'!AH79="OK",'raw 1'!HH79,'raw 1'!AH79),"")</f>
        <v>-</v>
      </c>
      <c r="AK79" s="9" t="str">
        <f>if('raw 1'!AI79&lt;&gt;"x",if('raw 1'!AI79="OK",'raw 1'!HI79,'raw 1'!AI79),"")</f>
        <v>-</v>
      </c>
      <c r="AL79" s="9" t="str">
        <f>if('raw 1'!AJ79&lt;&gt;"x",if('raw 1'!AJ79="OK",'raw 1'!HJ79,'raw 1'!AJ79),"")</f>
        <v>-</v>
      </c>
      <c r="AM79" s="9" t="str">
        <f>if('raw 1'!AK79&lt;&gt;"x",if('raw 1'!AK79="OK",'raw 1'!HK79,'raw 1'!AK79),"")</f>
        <v>-</v>
      </c>
      <c r="AN79" s="9" t="str">
        <f>if('raw 1'!AL79&lt;&gt;"x",if('raw 1'!AL79="OK",'raw 1'!HL79,'raw 1'!AL79),"")</f>
        <v>-</v>
      </c>
      <c r="AO79" s="9" t="str">
        <f>if('raw 1'!AM79&lt;&gt;"x",if('raw 1'!AM79="OK",'raw 1'!HM79,'raw 1'!AM79),"")</f>
        <v>-</v>
      </c>
      <c r="AP79" s="9" t="str">
        <f>if('raw 1'!AN79&lt;&gt;"x",if('raw 1'!AN79="OK",'raw 1'!HN79,'raw 1'!AN79),"")</f>
        <v>-</v>
      </c>
      <c r="AQ79" s="9" t="str">
        <f>if('raw 1'!AO79&lt;&gt;"x",if('raw 1'!AO79="OK",'raw 1'!HO79,'raw 1'!AO79),"")</f>
        <v>-</v>
      </c>
      <c r="AR79" s="9" t="str">
        <f>if('raw 1'!AP79&lt;&gt;"x",if('raw 1'!AP79="OK",'raw 1'!HP79,'raw 1'!AP79),"")</f>
        <v>-</v>
      </c>
      <c r="AS79" s="9" t="str">
        <f>if('raw 1'!AQ79&lt;&gt;"x",if('raw 1'!AQ79="OK",'raw 1'!HQ79,'raw 1'!AQ79),"")</f>
        <v>-</v>
      </c>
      <c r="AT79" s="9" t="str">
        <f>if('raw 1'!AR79&lt;&gt;"x",if('raw 1'!AR79="OK",'raw 1'!HR79,'raw 1'!AR79),"")</f>
        <v>-</v>
      </c>
      <c r="AU79" s="9" t="str">
        <f>if('raw 1'!AS79&lt;&gt;"x",if('raw 1'!AS79="OK",'raw 1'!HS79,'raw 1'!AS79),"")</f>
        <v>-</v>
      </c>
      <c r="AV79" s="9" t="str">
        <f>if('raw 1'!AT79&lt;&gt;"x",if('raw 1'!AT79="OK",'raw 1'!HT79,'raw 1'!AT79),"")</f>
        <v>-</v>
      </c>
      <c r="AW79" s="9" t="str">
        <f>if('raw 1'!AU79&lt;&gt;"x",if('raw 1'!AU79="OK",'raw 1'!HU79,'raw 1'!AU79),"")</f>
        <v>-</v>
      </c>
      <c r="AX79" s="9" t="str">
        <f>if('raw 1'!AV79&lt;&gt;"x",if('raw 1'!AV79="OK",'raw 1'!HV79,'raw 1'!AV79),"")</f>
        <v>-</v>
      </c>
      <c r="AY79" s="9" t="str">
        <f>if('raw 1'!AW79&lt;&gt;"x",if('raw 1'!AW79="OK",'raw 1'!HW79,'raw 1'!AW79),"")</f>
        <v>-</v>
      </c>
      <c r="AZ79" s="9" t="str">
        <f>if('raw 1'!AX79&lt;&gt;"x",if('raw 1'!AX79="OK",'raw 1'!HX79,'raw 1'!AX79),"")</f>
        <v>-</v>
      </c>
      <c r="BA79" s="9" t="str">
        <f>if('raw 1'!AY79&lt;&gt;"x",if('raw 1'!AY79="OK",'raw 1'!HY79,'raw 1'!AY79),"")</f>
        <v>-</v>
      </c>
      <c r="BB79" s="9" t="str">
        <f>if('raw 1'!AZ79&lt;&gt;"x",if('raw 1'!AZ79="OK",'raw 1'!HZ79,'raw 1'!AZ79),"")</f>
        <v>-</v>
      </c>
      <c r="BC79" s="9" t="str">
        <f>if('raw 1'!BA79&lt;&gt;"x",if('raw 1'!BA79="OK",'raw 1'!IA79,'raw 1'!BA79),"")</f>
        <v>-</v>
      </c>
      <c r="BD79" s="9" t="str">
        <f>if('raw 1'!BB79&lt;&gt;"x",if('raw 1'!BB79="OK",'raw 1'!IB79,'raw 1'!BB79),"")</f>
        <v>-</v>
      </c>
      <c r="BE79" s="9" t="str">
        <f>if('raw 1'!BC79&lt;&gt;"x",if('raw 1'!BC79="OK",'raw 1'!IC79,'raw 1'!BC79),"")</f>
        <v>-</v>
      </c>
      <c r="BF79" s="9" t="str">
        <f>if('raw 1'!BD79&lt;&gt;"x",if('raw 1'!BD79="OK",'raw 1'!ID79,'raw 1'!BD79),"")</f>
        <v>-</v>
      </c>
      <c r="BG79" s="9" t="str">
        <f>if('raw 1'!BE79&lt;&gt;"x",if('raw 1'!BE79="OK",'raw 1'!IE79,'raw 1'!BE79),"")</f>
        <v>-</v>
      </c>
      <c r="BH79" s="9" t="str">
        <f>if('raw 1'!BF79&lt;&gt;"x",if('raw 1'!BF79="OK",'raw 1'!IF79,'raw 1'!BF79),"")</f>
        <v>-</v>
      </c>
      <c r="BI79" s="9" t="str">
        <f>if('raw 1'!BG79&lt;&gt;"x",if('raw 1'!BG79="OK",'raw 1'!IG79,'raw 1'!BG79),"")</f>
        <v>-</v>
      </c>
      <c r="BJ79" s="9" t="str">
        <f>if('raw 1'!BH79&lt;&gt;"x",if('raw 1'!BH79="OK",'raw 1'!IH79,'raw 1'!BH79),"")</f>
        <v>-</v>
      </c>
      <c r="BK79" s="9" t="str">
        <f>if('raw 1'!BI79&lt;&gt;"x",if('raw 1'!BI79="OK",'raw 1'!II79,'raw 1'!BI79),"")</f>
        <v>-</v>
      </c>
      <c r="BL79" s="9" t="str">
        <f>if('raw 1'!BJ79&lt;&gt;"x",if('raw 1'!BJ79="OK",'raw 1'!IJ79,'raw 1'!BJ79),"")</f>
        <v>-</v>
      </c>
      <c r="BM79" s="9" t="str">
        <f>if('raw 1'!BK79&lt;&gt;"x",if('raw 1'!BK79="OK",'raw 1'!IK79,'raw 1'!BK79),"")</f>
        <v/>
      </c>
      <c r="BN79" s="9" t="str">
        <f>if('raw 1'!BL79&lt;&gt;"x",if('raw 1'!BL79="OK",'raw 1'!IL79,'raw 1'!BL79),"")</f>
        <v>-</v>
      </c>
      <c r="BO79" s="9" t="str">
        <f>if('raw 1'!BM79&lt;&gt;"x",if('raw 1'!BM79="OK",'raw 1'!IM79,'raw 1'!BM79),"")</f>
        <v>-</v>
      </c>
      <c r="BP79" s="9" t="str">
        <f>if('raw 1'!BN79&lt;&gt;"x",if('raw 1'!BN79="OK",'raw 1'!IN79,'raw 1'!BN79),"")</f>
        <v>-</v>
      </c>
      <c r="BQ79" s="9" t="str">
        <f>if('raw 1'!BO79&lt;&gt;"x",if('raw 1'!BO79="OK",'raw 1'!IO79,'raw 1'!BO79),"")</f>
        <v>-</v>
      </c>
      <c r="BR79" s="9" t="str">
        <f>if('raw 1'!BP79&lt;&gt;"x",if('raw 1'!BP79="OK",'raw 1'!IP79,'raw 1'!BP79),"")</f>
        <v>-</v>
      </c>
      <c r="BS79" s="9" t="str">
        <f>if('raw 1'!BQ79&lt;&gt;"x",if('raw 1'!BQ79="OK",'raw 1'!IQ79,'raw 1'!BQ79),"")</f>
        <v>-</v>
      </c>
      <c r="BT79" s="9" t="str">
        <f>if('raw 1'!BR79&lt;&gt;"x",if('raw 1'!BR79="OK",'raw 1'!IR79,'raw 1'!BR79),"")</f>
        <v>-</v>
      </c>
      <c r="BU79" s="9" t="str">
        <f>if('raw 1'!BS79&lt;&gt;"x",if('raw 1'!BS79="OK",'raw 1'!IS79,'raw 1'!BS79),"")</f>
        <v>-</v>
      </c>
      <c r="BV79" s="9" t="str">
        <f>if('raw 1'!BT79&lt;&gt;"x",if('raw 1'!BT79="OK",'raw 1'!IT79,'raw 1'!BT79),"")</f>
        <v>-</v>
      </c>
      <c r="BW79" s="9" t="str">
        <f>if('raw 1'!BU79&lt;&gt;"x",if('raw 1'!BU79="OK",'raw 1'!IU79,'raw 1'!BU79),"")</f>
        <v>-</v>
      </c>
      <c r="BX79" s="9" t="str">
        <f>if('raw 1'!BV79&lt;&gt;"x",if('raw 1'!BV79="OK",'raw 1'!IV79,'raw 1'!BV79),"")</f>
        <v>-</v>
      </c>
      <c r="BY79" s="9" t="str">
        <f>if('raw 1'!BW79&lt;&gt;"x",if('raw 1'!BW79="OK",'raw 1'!IW79,'raw 1'!BW79),"")</f>
        <v>-</v>
      </c>
      <c r="BZ79" s="9" t="str">
        <f>if('raw 1'!BX79&lt;&gt;"x",if('raw 1'!BX79="OK",'raw 1'!IX79,'raw 1'!BX79),"")</f>
        <v>-</v>
      </c>
      <c r="CA79" s="9" t="str">
        <f>if('raw 1'!BY79&lt;&gt;"x",if('raw 1'!BY79="OK",'raw 1'!IY79,'raw 1'!BY79),"")</f>
        <v>-</v>
      </c>
      <c r="CB79" s="9" t="str">
        <f>if('raw 1'!BZ79&lt;&gt;"x",if('raw 1'!BZ79="OK",'raw 1'!IZ79,'raw 1'!BZ79),"")</f>
        <v>-</v>
      </c>
      <c r="CC79" s="9" t="str">
        <f>if('raw 1'!CA79&lt;&gt;"x",if('raw 1'!CA79="OK",'raw 1'!JA79,'raw 1'!CA79),"")</f>
        <v>-</v>
      </c>
      <c r="CD79" s="9" t="str">
        <f>if('raw 1'!CB79&lt;&gt;"x",if('raw 1'!CB79="OK",'raw 1'!JB79,'raw 1'!CB79),"")</f>
        <v>-</v>
      </c>
      <c r="CE79" s="9" t="str">
        <f>if('raw 1'!CC79&lt;&gt;"x",if('raw 1'!CC79="OK",'raw 1'!JC79,'raw 1'!CC79),"")</f>
        <v>-</v>
      </c>
      <c r="CF79" s="9" t="str">
        <f>if('raw 1'!CD79&lt;&gt;"x",if('raw 1'!CD79="OK",'raw 1'!JD79,'raw 1'!CD79),"")</f>
        <v>-</v>
      </c>
      <c r="CG79" s="9" t="str">
        <f>if('raw 1'!CE79&lt;&gt;"x",if('raw 1'!CE79="OK",'raw 1'!JE79,'raw 1'!CE79),"")</f>
        <v>-</v>
      </c>
      <c r="CH79" s="9" t="str">
        <f>if('raw 1'!CF79&lt;&gt;"x",if('raw 1'!CF79="OK",'raw 1'!JF79,'raw 1'!CF79),"")</f>
        <v>-</v>
      </c>
      <c r="CI79" s="9" t="str">
        <f>if('raw 1'!CG79&lt;&gt;"x",if('raw 1'!CG79="OK",'raw 1'!JG79,'raw 1'!CG79),"")</f>
        <v>-</v>
      </c>
      <c r="CJ79" s="9" t="str">
        <f>if('raw 1'!CH79&lt;&gt;"x",if('raw 1'!CH79="OK",'raw 1'!JH79,'raw 1'!CH79),"")</f>
        <v>-</v>
      </c>
      <c r="CK79" s="9" t="str">
        <f>if('raw 1'!CI79&lt;&gt;"x",if('raw 1'!CI79="OK",'raw 1'!JI79,'raw 1'!CI79),"")</f>
        <v>-</v>
      </c>
      <c r="CL79" s="9" t="str">
        <f>if('raw 1'!CJ79&lt;&gt;"x",if('raw 1'!CJ79="OK",'raw 1'!JJ79,'raw 1'!CJ79),"")</f>
        <v>-</v>
      </c>
      <c r="CM79" s="9" t="str">
        <f>if('raw 1'!CK79&lt;&gt;"x",if('raw 1'!CK79="OK",'raw 1'!JK79,'raw 1'!CK79),"")</f>
        <v>-</v>
      </c>
      <c r="CN79" s="9" t="str">
        <f>if('raw 1'!CL79&lt;&gt;"x",if('raw 1'!CL79="OK",'raw 1'!JL79,'raw 1'!CL79),"")</f>
        <v>-</v>
      </c>
      <c r="CO79" s="9" t="str">
        <f>if('raw 1'!CM79&lt;&gt;"x",if('raw 1'!CM79="OK",'raw 1'!JM79,'raw 1'!CM79),"")</f>
        <v>-</v>
      </c>
      <c r="CP79" s="9" t="str">
        <f>if('raw 1'!CN79&lt;&gt;"x",if('raw 1'!CN79="OK",'raw 1'!JN79,'raw 1'!CN79),"")</f>
        <v>-</v>
      </c>
      <c r="CQ79" s="9" t="str">
        <f>if('raw 1'!CO79&lt;&gt;"x",if('raw 1'!CO79="OK",'raw 1'!JO79,'raw 1'!CO79),"")</f>
        <v>-</v>
      </c>
      <c r="CR79" s="9" t="str">
        <f>if('raw 1'!CP79&lt;&gt;"x",if('raw 1'!CP79="OK",'raw 1'!JP79,'raw 1'!CP79),"")</f>
        <v>-</v>
      </c>
      <c r="CS79" s="9" t="str">
        <f>if('raw 1'!CQ79&lt;&gt;"x",if('raw 1'!CQ79="OK",'raw 1'!JQ79,'raw 1'!CQ79),"")</f>
        <v>-</v>
      </c>
      <c r="CT79" s="9" t="str">
        <f>if('raw 1'!CR79&lt;&gt;"x",if('raw 1'!CR79="OK",'raw 1'!JR79,'raw 1'!CR79),"")</f>
        <v>-</v>
      </c>
      <c r="CU79" s="9" t="str">
        <f>if('raw 1'!CS79&lt;&gt;"x",if('raw 1'!CS79="OK",'raw 1'!JS79,'raw 1'!CS79),"")</f>
        <v/>
      </c>
      <c r="CV79" s="9" t="str">
        <f>if('raw 1'!CT79&lt;&gt;"x",if('raw 1'!CT79="OK",'raw 1'!JT79,'raw 1'!CT79),"")</f>
        <v>-</v>
      </c>
      <c r="CW79" s="9" t="str">
        <f>if('raw 1'!CU79&lt;&gt;"x",if('raw 1'!CU79="OK",'raw 1'!JU79,'raw 1'!CU79),"")</f>
        <v>-</v>
      </c>
      <c r="CX79" s="9" t="str">
        <f>if('raw 1'!CV79&lt;&gt;"x",if('raw 1'!CV79="OK",'raw 1'!JV79,'raw 1'!CV79),"")</f>
        <v>-</v>
      </c>
      <c r="CY79" s="9" t="str">
        <f>if('raw 1'!CW79&lt;&gt;"x",if('raw 1'!CW79="OK",'raw 1'!JW79,'raw 1'!CW79),"")</f>
        <v>-</v>
      </c>
      <c r="CZ79" s="9" t="str">
        <f>if('raw 1'!CX79&lt;&gt;"x",if('raw 1'!CX79="OK",'raw 1'!JX79,'raw 1'!CX79),"")</f>
        <v>-</v>
      </c>
      <c r="DA79" s="9" t="str">
        <f>if('raw 1'!CY79&lt;&gt;"x",if('raw 1'!CY79="OK",'raw 1'!JY79,'raw 1'!CY79),"")</f>
        <v>-</v>
      </c>
      <c r="DB79" s="9" t="str">
        <f>if('raw 1'!CZ79&lt;&gt;"x",if('raw 1'!CZ79="OK",'raw 1'!JZ79,'raw 1'!CZ79),"")</f>
        <v>-</v>
      </c>
      <c r="DC79" s="9" t="str">
        <f>if('raw 1'!DA79&lt;&gt;"x",if('raw 1'!DA79="OK",'raw 1'!KA79,'raw 1'!DA79),"")</f>
        <v>-</v>
      </c>
      <c r="DD79" s="9" t="str">
        <f>if('raw 1'!DB79&lt;&gt;"x",if('raw 1'!DB79="OK",'raw 1'!KB79,'raw 1'!DB79),"")</f>
        <v>-</v>
      </c>
      <c r="DE79" s="9" t="str">
        <f>if('raw 1'!DC79&lt;&gt;"x",if('raw 1'!DC79="OK",'raw 1'!KC79,'raw 1'!DC79),"")</f>
        <v>-</v>
      </c>
      <c r="DF79" s="9" t="str">
        <f>if('raw 1'!DD79&lt;&gt;"x",if('raw 1'!DD79="OK",'raw 1'!KD79,'raw 1'!DD79),"")</f>
        <v>-</v>
      </c>
      <c r="DG79" s="9" t="str">
        <f>if('raw 1'!DE79&lt;&gt;"x",if('raw 1'!DE79="OK",'raw 1'!KE79,'raw 1'!DE79),"")</f>
        <v>-</v>
      </c>
      <c r="DH79" s="9" t="str">
        <f>if('raw 1'!DF79&lt;&gt;"x",if('raw 1'!DF79="OK",'raw 1'!KF79,'raw 1'!DF79),"")</f>
        <v>-</v>
      </c>
      <c r="DI79" s="9" t="str">
        <f>if('raw 1'!DG79&lt;&gt;"x",if('raw 1'!DG79="OK",'raw 1'!KG79,'raw 1'!DG79),"")</f>
        <v>-</v>
      </c>
      <c r="DJ79" s="9" t="str">
        <f>if('raw 1'!DH79&lt;&gt;"x",if('raw 1'!DH79="OK",'raw 1'!KH79,'raw 1'!DH79),"")</f>
        <v>-</v>
      </c>
      <c r="DK79" s="9" t="str">
        <f>if('raw 1'!DI79&lt;&gt;"x",if('raw 1'!DI79="OK",'raw 1'!KI79,'raw 1'!DI79),"")</f>
        <v>-</v>
      </c>
      <c r="DL79" s="9" t="str">
        <f>if('raw 1'!DJ79&lt;&gt;"x",if('raw 1'!DJ79="OK",'raw 1'!KJ79,'raw 1'!DJ79),"")</f>
        <v>-</v>
      </c>
      <c r="DM79" s="9" t="str">
        <f>if('raw 1'!DK79&lt;&gt;"x",if('raw 1'!DK79="OK",'raw 1'!KK79,'raw 1'!DK79),"")</f>
        <v>-</v>
      </c>
      <c r="DN79" s="9" t="str">
        <f>if('raw 1'!DL79&lt;&gt;"x",if('raw 1'!DL79="OK",'raw 1'!KL79,'raw 1'!DL79),"")</f>
        <v>-</v>
      </c>
      <c r="DO79" s="9" t="str">
        <f>if('raw 1'!DM79&lt;&gt;"x",if('raw 1'!DM79="OK",'raw 1'!KM79,'raw 1'!DM79),"")</f>
        <v>-</v>
      </c>
      <c r="DP79" s="9" t="str">
        <f>if('raw 1'!DN79&lt;&gt;"x",if('raw 1'!DN79="OK",'raw 1'!KN79,'raw 1'!DN79),"")</f>
        <v>-</v>
      </c>
      <c r="DQ79" s="9" t="str">
        <f>if('raw 1'!DO79&lt;&gt;"x",if('raw 1'!DO79="OK",'raw 1'!KO79,'raw 1'!DO79),"")</f>
        <v>-</v>
      </c>
      <c r="DR79" s="9" t="str">
        <f>if('raw 1'!DP79&lt;&gt;"x",if('raw 1'!DP79="OK",'raw 1'!KP79,'raw 1'!DP79),"")</f>
        <v>-</v>
      </c>
      <c r="DS79" s="9" t="str">
        <f>if('raw 1'!DQ79&lt;&gt;"x",if('raw 1'!DQ79="OK",'raw 1'!KQ79,'raw 1'!DQ79),"")</f>
        <v>-</v>
      </c>
      <c r="DT79" s="9" t="str">
        <f>if('raw 1'!DR79&lt;&gt;"x",if('raw 1'!DR79="OK",'raw 1'!KR79,'raw 1'!DR79),"")</f>
        <v>-</v>
      </c>
      <c r="DU79" s="9" t="str">
        <f>if('raw 1'!DS79&lt;&gt;"x",if('raw 1'!DS79="OK",'raw 1'!KS79,'raw 1'!DS79),"")</f>
        <v>-</v>
      </c>
      <c r="DV79" s="9" t="str">
        <f>if('raw 1'!DT79&lt;&gt;"x",if('raw 1'!DT79="OK",'raw 1'!KT79,'raw 1'!DT79),"")</f>
        <v>-</v>
      </c>
      <c r="DW79" s="9" t="str">
        <f>if('raw 1'!DU79&lt;&gt;"x",if('raw 1'!DU79="OK",'raw 1'!KU79,'raw 1'!DU79),"")</f>
        <v>-</v>
      </c>
      <c r="DX79" s="9" t="str">
        <f>if('raw 1'!DV79&lt;&gt;"x",if('raw 1'!DV79="OK",'raw 1'!KV79,'raw 1'!DV79),"")</f>
        <v>-</v>
      </c>
      <c r="DY79" s="9" t="str">
        <f>if('raw 1'!DW79&lt;&gt;"x",if('raw 1'!DW79="OK",'raw 1'!KW79,'raw 1'!DW79),"")</f>
        <v>-</v>
      </c>
      <c r="DZ79" s="9" t="str">
        <f>if('raw 1'!DX79&lt;&gt;"x",if('raw 1'!DX79="OK",'raw 1'!KX79,'raw 1'!DX79),"")</f>
        <v>-</v>
      </c>
      <c r="EA79" s="9" t="str">
        <f>if('raw 1'!DY79&lt;&gt;"x",if('raw 1'!DY79="OK",'raw 1'!KY79,'raw 1'!DY79),"")</f>
        <v>-</v>
      </c>
      <c r="EB79" s="9" t="str">
        <f>if('raw 1'!DZ79&lt;&gt;"x",if('raw 1'!DZ79="OK",'raw 1'!KZ79,'raw 1'!DZ79),"")</f>
        <v/>
      </c>
      <c r="EC79" s="9">
        <f>if('raw 1'!EA79&lt;&gt;"x",if('raw 1'!EA79="OK",'raw 1'!LA79,'raw 1'!EA79),"")</f>
        <v>1</v>
      </c>
      <c r="ED79" s="9">
        <f>if('raw 1'!EB79&lt;&gt;"x",if('raw 1'!EB79="OK",'raw 1'!LB79,'raw 1'!EB79),"")</f>
        <v>1</v>
      </c>
      <c r="EE79" s="9">
        <f>if('raw 1'!EC79&lt;&gt;"x",if('raw 1'!EC79="OK",'raw 1'!LC79,'raw 1'!EC79),"")</f>
        <v>1</v>
      </c>
      <c r="EF79" s="9">
        <f>if('raw 1'!ED79&lt;&gt;"x",if('raw 1'!ED79="OK",'raw 1'!LD79,'raw 1'!ED79),"")</f>
        <v>1</v>
      </c>
      <c r="EG79" s="9">
        <f>if('raw 1'!EE79&lt;&gt;"x",if('raw 1'!EE79="OK",'raw 1'!LE79,'raw 1'!EE79),"")</f>
        <v>1</v>
      </c>
      <c r="EH79" s="9">
        <f>if('raw 1'!EF79&lt;&gt;"x",if('raw 1'!EF79="OK",'raw 1'!LF79,'raw 1'!EF79),"")</f>
        <v>1</v>
      </c>
      <c r="EI79" s="9">
        <f>if('raw 1'!EG79&lt;&gt;"x",if('raw 1'!EG79="OK",'raw 1'!LG79,'raw 1'!EG79),"")</f>
        <v>1</v>
      </c>
      <c r="EJ79" s="9">
        <f>if('raw 1'!EH79&lt;&gt;"x",if('raw 1'!EH79="OK",'raw 1'!LH79,'raw 1'!EH79),"")</f>
        <v>1</v>
      </c>
      <c r="EK79" s="9">
        <f>if('raw 1'!EI79&lt;&gt;"x",if('raw 1'!EI79="OK",'raw 1'!LI79,'raw 1'!EI79),"")</f>
        <v>1</v>
      </c>
      <c r="EL79" s="9">
        <f>if('raw 1'!EJ79&lt;&gt;"x",if('raw 1'!EJ79="OK",'raw 1'!LJ79,'raw 1'!EJ79),"")</f>
        <v>1</v>
      </c>
      <c r="EM79" s="9">
        <f>if('raw 1'!EK79&lt;&gt;"x",if('raw 1'!EK79="OK",'raw 1'!LK79,'raw 1'!EK79),"")</f>
        <v>1</v>
      </c>
      <c r="EN79" s="9">
        <f>if('raw 1'!EL79&lt;&gt;"x",if('raw 1'!EL79="OK",'raw 1'!LL79,'raw 1'!EL79),"")</f>
        <v>1</v>
      </c>
      <c r="EO79" s="9">
        <f>if('raw 1'!EM79&lt;&gt;"x",if('raw 1'!EM79="OK",'raw 1'!LM79,'raw 1'!EM79),"")</f>
        <v>1</v>
      </c>
      <c r="EP79" s="9">
        <f>if('raw 1'!EN79&lt;&gt;"x",if('raw 1'!EN79="OK",'raw 1'!LN79,'raw 1'!EN79),"")</f>
        <v>1</v>
      </c>
      <c r="EQ79" s="9">
        <f>if('raw 1'!EO79&lt;&gt;"x",if('raw 1'!EO79="OK",'raw 1'!LO79,'raw 1'!EO79),"")</f>
        <v>1</v>
      </c>
      <c r="ER79" s="9">
        <f>if('raw 1'!EP79&lt;&gt;"x",if('raw 1'!EP79="OK",'raw 1'!LP79,'raw 1'!EP79),"")</f>
        <v>1</v>
      </c>
      <c r="ES79" s="9" t="str">
        <f>if('raw 1'!EQ79&lt;&gt;"x",if('raw 1'!EQ79="OK",'raw 1'!LQ79,'raw 1'!EQ79),"")</f>
        <v/>
      </c>
      <c r="ET79" s="9" t="str">
        <f>if('raw 1'!ER79&lt;&gt;"x",if('raw 1'!ER79="OK",'raw 1'!LR79,'raw 1'!ER79),"")</f>
        <v>WA</v>
      </c>
      <c r="EU79" s="9" t="str">
        <f>if('raw 1'!ES79&lt;&gt;"x",if('raw 1'!ES79="OK",'raw 1'!LS79,'raw 1'!ES79),"")</f>
        <v>WA</v>
      </c>
      <c r="EV79" s="9" t="str">
        <f>if('raw 1'!ET79&lt;&gt;"x",if('raw 1'!ET79="OK",'raw 1'!LT79,'raw 1'!ET79),"")</f>
        <v>WA</v>
      </c>
      <c r="EW79" s="9" t="str">
        <f>if('raw 1'!EU79&lt;&gt;"x",if('raw 1'!EU79="OK",'raw 1'!LU79,'raw 1'!EU79),"")</f>
        <v>WA</v>
      </c>
      <c r="EX79" s="9" t="str">
        <f>if('raw 1'!EV79&lt;&gt;"x",if('raw 1'!EV79="OK",'raw 1'!LV79,'raw 1'!EV79),"")</f>
        <v>WA</v>
      </c>
      <c r="EY79" s="9" t="str">
        <f>if('raw 1'!EW79&lt;&gt;"x",if('raw 1'!EW79="OK",'raw 1'!LW79,'raw 1'!EW79),"")</f>
        <v>WA</v>
      </c>
      <c r="EZ79" s="9" t="str">
        <f>if('raw 1'!EX79&lt;&gt;"x",if('raw 1'!EX79="OK",'raw 1'!LX79,'raw 1'!EX79),"")</f>
        <v>WA</v>
      </c>
      <c r="FA79" s="9" t="str">
        <f>if('raw 1'!EY79&lt;&gt;"x",if('raw 1'!EY79="OK",'raw 1'!LY79,'raw 1'!EY79),"")</f>
        <v>WA</v>
      </c>
      <c r="FB79" s="9" t="str">
        <f>if('raw 1'!EZ79&lt;&gt;"x",if('raw 1'!EZ79="OK",'raw 1'!LZ79,'raw 1'!EZ79),"")</f>
        <v>WA</v>
      </c>
      <c r="FC79" s="9" t="str">
        <f>if('raw 1'!FA79&lt;&gt;"x",if('raw 1'!FA79="OK",'raw 1'!MA79,'raw 1'!FA79),"")</f>
        <v>WA</v>
      </c>
      <c r="FD79" s="9" t="str">
        <f>if('raw 1'!FB79&lt;&gt;"x",if('raw 1'!FB79="OK",'raw 1'!MB79,'raw 1'!FB79),"")</f>
        <v>WA</v>
      </c>
      <c r="FE79" s="9" t="str">
        <f>if('raw 1'!FC79&lt;&gt;"x",if('raw 1'!FC79="OK",'raw 1'!MC79,'raw 1'!FC79),"")</f>
        <v>WA</v>
      </c>
      <c r="FF79" s="9" t="str">
        <f>if('raw 1'!FD79&lt;&gt;"x",if('raw 1'!FD79="OK",'raw 1'!MD79,'raw 1'!FD79),"")</f>
        <v>WA</v>
      </c>
      <c r="FG79" s="9" t="str">
        <f>if('raw 1'!FE79&lt;&gt;"x",if('raw 1'!FE79="OK",'raw 1'!ME79,'raw 1'!FE79),"")</f>
        <v>WA</v>
      </c>
      <c r="FH79" s="9" t="str">
        <f>if('raw 1'!FF79&lt;&gt;"x",if('raw 1'!FF79="OK",'raw 1'!MF79,'raw 1'!FF79),"")</f>
        <v>WA</v>
      </c>
      <c r="FI79" s="9" t="str">
        <f>if('raw 1'!FG79&lt;&gt;"x",if('raw 1'!FG79="OK",'raw 1'!MG79,'raw 1'!FG79),"")</f>
        <v>WA</v>
      </c>
      <c r="FJ79" s="9" t="str">
        <f>if('raw 1'!FH79&lt;&gt;"x",if('raw 1'!FH79="OK",'raw 1'!MH79,'raw 1'!FH79),"")</f>
        <v>WA</v>
      </c>
      <c r="FK79" s="9" t="str">
        <f>if('raw 1'!FI79&lt;&gt;"x",if('raw 1'!FI79="OK",'raw 1'!MI79,'raw 1'!FI79),"")</f>
        <v>WA</v>
      </c>
      <c r="FL79" s="9" t="str">
        <f>if('raw 1'!FJ79&lt;&gt;"x",if('raw 1'!FJ79="OK",'raw 1'!MJ79,'raw 1'!FJ79),"")</f>
        <v>WA</v>
      </c>
      <c r="FM79" s="9" t="str">
        <f>if('raw 1'!FK79&lt;&gt;"x",if('raw 1'!FK79="OK",'raw 1'!MK79,'raw 1'!FK79),"")</f>
        <v>WA</v>
      </c>
      <c r="FN79" s="9" t="str">
        <f>if('raw 1'!FL79&lt;&gt;"x",if('raw 1'!FL79="OK",'raw 1'!ML79,'raw 1'!FL79),"")</f>
        <v>WA</v>
      </c>
      <c r="FO79" s="9" t="str">
        <f>if('raw 1'!FM79&lt;&gt;"x",if('raw 1'!FM79="OK",'raw 1'!MM79,'raw 1'!FM79),"")</f>
        <v>WA</v>
      </c>
      <c r="FP79" s="9" t="str">
        <f>if('raw 1'!FN79&lt;&gt;"x",if('raw 1'!FN79="OK",'raw 1'!MN79,'raw 1'!FN79),"")</f>
        <v>WA</v>
      </c>
      <c r="FQ79" s="9" t="str">
        <f>if('raw 1'!FO79&lt;&gt;"x",if('raw 1'!FO79="OK",'raw 1'!MO79,'raw 1'!FO79),"")</f>
        <v>WA</v>
      </c>
      <c r="FR79" s="9" t="str">
        <f>if('raw 1'!FP79&lt;&gt;"x",if('raw 1'!FP79="OK",'raw 1'!MP79,'raw 1'!FP79),"")</f>
        <v>WA</v>
      </c>
      <c r="FS79" s="9" t="str">
        <f>if('raw 1'!FQ79&lt;&gt;"x",if('raw 1'!FQ79="OK",'raw 1'!MQ79,'raw 1'!FQ79),"")</f>
        <v>WA</v>
      </c>
      <c r="FT79" s="9" t="str">
        <f>if('raw 1'!FR79&lt;&gt;"x",if('raw 1'!FR79="OK",'raw 1'!MR79,'raw 1'!FR79),"")</f>
        <v>WA</v>
      </c>
      <c r="FU79" s="9" t="str">
        <f>if('raw 1'!FS79&lt;&gt;"x",if('raw 1'!FS79="OK",'raw 1'!MS79,'raw 1'!FS79),"")</f>
        <v>WA</v>
      </c>
      <c r="FV79" s="9" t="str">
        <f>if('raw 1'!FT79&lt;&gt;"x",if('raw 1'!FT79="OK",'raw 1'!MT79,'raw 1'!FT79),"")</f>
        <v/>
      </c>
      <c r="FW79" s="9" t="str">
        <f>if('raw 1'!FU79&lt;&gt;"x",if('raw 1'!FU79="OK",'raw 1'!MU79,'raw 1'!FU79),"")</f>
        <v>-</v>
      </c>
      <c r="FX79" s="9" t="str">
        <f>if('raw 1'!FV79&lt;&gt;"x",if('raw 1'!FV79="OK",'raw 1'!MV79,'raw 1'!FV79),"")</f>
        <v>-</v>
      </c>
      <c r="FY79" s="9" t="str">
        <f>if('raw 1'!FW79&lt;&gt;"x",if('raw 1'!FW79="OK",'raw 1'!MW79,'raw 1'!FW79),"")</f>
        <v>-</v>
      </c>
      <c r="FZ79" s="9" t="str">
        <f>if('raw 1'!FX79&lt;&gt;"x",if('raw 1'!FX79="OK",'raw 1'!MX79,'raw 1'!FX79),"")</f>
        <v>-</v>
      </c>
      <c r="GA79" s="9" t="str">
        <f>if('raw 1'!FY79&lt;&gt;"x",if('raw 1'!FY79="OK",'raw 1'!MY79,'raw 1'!FY79),"")</f>
        <v>-</v>
      </c>
      <c r="GB79" s="9" t="str">
        <f>if('raw 1'!FZ79&lt;&gt;"x",if('raw 1'!FZ79="OK",'raw 1'!MZ79,'raw 1'!FZ79),"")</f>
        <v>-</v>
      </c>
      <c r="GC79" s="9" t="str">
        <f>if('raw 1'!GA79&lt;&gt;"x",if('raw 1'!GA79="OK",'raw 1'!NA79,'raw 1'!GA79),"")</f>
        <v>-</v>
      </c>
      <c r="GD79" s="9" t="str">
        <f>if('raw 1'!GB79&lt;&gt;"x",if('raw 1'!GB79="OK",'raw 1'!NB79,'raw 1'!GB79),"")</f>
        <v>-</v>
      </c>
      <c r="GE79" s="9" t="str">
        <f>if('raw 1'!GC79&lt;&gt;"x",if('raw 1'!GC79="OK",'raw 1'!NC79,'raw 1'!GC79),"")</f>
        <v>-</v>
      </c>
      <c r="GF79" s="9" t="str">
        <f>if('raw 1'!GD79&lt;&gt;"x",if('raw 1'!GD79="OK",'raw 1'!ND79,'raw 1'!GD79),"")</f>
        <v>-</v>
      </c>
      <c r="GG79" s="9" t="str">
        <f>if('raw 1'!GE79&lt;&gt;"x",if('raw 1'!GE79="OK",'raw 1'!NE79,'raw 1'!GE79),"")</f>
        <v>-</v>
      </c>
      <c r="GH79" s="9" t="str">
        <f>if('raw 1'!GF79&lt;&gt;"x",if('raw 1'!GF79="OK",'raw 1'!NF79,'raw 1'!GF79),"")</f>
        <v>-</v>
      </c>
      <c r="GI79" s="9" t="str">
        <f>if('raw 1'!GG79&lt;&gt;"x",if('raw 1'!GG79="OK",'raw 1'!NG79,'raw 1'!GG79),"")</f>
        <v>-</v>
      </c>
      <c r="GJ79" s="9" t="str">
        <f>if('raw 1'!GH79&lt;&gt;"x",if('raw 1'!GH79="OK",'raw 1'!NH79,'raw 1'!GH79),"")</f>
        <v>-</v>
      </c>
      <c r="GK79" s="9" t="str">
        <f>if('raw 1'!GI79&lt;&gt;"x",if('raw 1'!GI79="OK",'raw 1'!NI79,'raw 1'!GI79),"")</f>
        <v>-</v>
      </c>
      <c r="GL79" s="9" t="str">
        <f>if('raw 1'!GJ79&lt;&gt;"x",if('raw 1'!GJ79="OK",'raw 1'!NJ79,'raw 1'!GJ79),"")</f>
        <v>-</v>
      </c>
      <c r="GM79" s="9" t="str">
        <f>if('raw 1'!GK79&lt;&gt;"x",if('raw 1'!GK79="OK",'raw 1'!NK79,'raw 1'!GK79),"")</f>
        <v>-</v>
      </c>
      <c r="GN79" s="9" t="str">
        <f>if('raw 1'!GL79&lt;&gt;"x",if('raw 1'!GL79="OK",'raw 1'!NL79,'raw 1'!GL79),"")</f>
        <v>-</v>
      </c>
      <c r="GO79" s="9" t="str">
        <f>if('raw 1'!GM79&lt;&gt;"x",if('raw 1'!GM79="OK",'raw 1'!NM79,'raw 1'!GM79),"")</f>
        <v>-</v>
      </c>
      <c r="GP79" s="9" t="str">
        <f>if('raw 1'!GN79&lt;&gt;"x",if('raw 1'!GN79="OK",'raw 1'!NN79,'raw 1'!GN79),"")</f>
        <v>-</v>
      </c>
      <c r="GQ79" s="9" t="str">
        <f>if('raw 1'!GO79&lt;&gt;"x",if('raw 1'!GO79="OK",'raw 1'!NO79,'raw 1'!GO79),"")</f>
        <v>-</v>
      </c>
      <c r="GR79" s="9" t="str">
        <f>if('raw 1'!GP79&lt;&gt;"x",if('raw 1'!GP79="OK",'raw 1'!NP79,'raw 1'!GP79),"")</f>
        <v>-</v>
      </c>
      <c r="GS79" s="9" t="str">
        <f>if('raw 1'!GQ79&lt;&gt;"x",if('raw 1'!GQ79="OK",'raw 1'!NQ79,'raw 1'!GQ79),"")</f>
        <v>-</v>
      </c>
      <c r="GT79" s="9" t="str">
        <f>if('raw 1'!GR79&lt;&gt;"x",if('raw 1'!GR79="OK",'raw 1'!NR79,'raw 1'!GR79),"")</f>
        <v>-</v>
      </c>
      <c r="GU79" s="9" t="str">
        <f>if('raw 1'!GS79&lt;&gt;"x",if('raw 1'!GS79="OK",'raw 1'!NS79,'raw 1'!GS79),"")</f>
        <v/>
      </c>
    </row>
    <row r="80">
      <c r="A80" s="5"/>
      <c r="B80" s="5"/>
      <c r="C80" s="5" t="str">
        <f>if(B80="d","diskv. iz ciklusa",if(B80="d1","diskv. iz kruga",if($E80="ODOBREN",(if(countif(H:H,"="&amp;H80)=1,countif(H:H,"&gt;"&amp;H80)+1,concatenate(countif(H:H,"&gt;"&amp;H80)+1," - ",countif(H:H,"&gt;="&amp;H80)))),empty)))</f>
        <v>61 - 81</v>
      </c>
      <c r="D80" s="6" t="str">
        <f>'raw 1'!B80</f>
        <v>milicamicic</v>
      </c>
      <c r="E80" s="6" t="str">
        <f>'raw 1'!F80</f>
        <v>ODOBREN</v>
      </c>
      <c r="F80" s="6" t="str">
        <f>if($E80="ODOBREN",'raw 1'!C80,"")</f>
        <v>Milica</v>
      </c>
      <c r="G80" s="6" t="str">
        <f>if($E80="ODOBREN",'raw 1'!D80,"")</f>
        <v>Mićić</v>
      </c>
      <c r="H80" s="7">
        <f>if($E80="ODOBREN",I80,empty)</f>
        <v>100</v>
      </c>
      <c r="I80" s="7">
        <f>if(B80&lt;&gt;"d",IF(M80 = "A", SUM(R80:T80), SUM(O80:Q80)),empty)</f>
        <v>100</v>
      </c>
      <c r="J80" s="6" t="str">
        <f>if($E80="ODOBREN",'raw 1'!G80,"")</f>
        <v>Novi Beograd</v>
      </c>
      <c r="K80" s="6" t="str">
        <f>if($E80="ODOBREN",'raw 1'!H80,"")</f>
        <v>Deveta gimnazija Mihailo Petrović Alas</v>
      </c>
      <c r="L80" s="6" t="str">
        <f>if($E80="ODOBREN",'raw 1'!I80,"")</f>
        <v>III</v>
      </c>
      <c r="M80" s="6" t="str">
        <f>if($E80="ODOBREN",'raw 1'!J80,"")</f>
        <v>B</v>
      </c>
      <c r="N80" s="6" t="str">
        <f>if($E80="ODOBREN",'raw 1'!K81,"")</f>
        <v/>
      </c>
      <c r="O80" s="8">
        <f>'raw 1'!M80</f>
        <v>100</v>
      </c>
      <c r="P80" s="9" t="str">
        <f>'raw 1'!N80</f>
        <v>-</v>
      </c>
      <c r="Q80" s="9">
        <f>'raw 1'!O80</f>
        <v>0</v>
      </c>
      <c r="R80" s="9" t="str">
        <f>'raw 1'!P80</f>
        <v>-</v>
      </c>
      <c r="S80" s="9" t="str">
        <f>'raw 1'!Q80</f>
        <v>-</v>
      </c>
      <c r="T80" s="9" t="str">
        <f>'raw 1'!R80</f>
        <v>-</v>
      </c>
      <c r="U80" s="9" t="str">
        <f>if('raw 1'!S80&lt;&gt;"x",if('raw 1'!S80="OK",'raw 1'!GS80,'raw 1'!S80),"")</f>
        <v/>
      </c>
      <c r="V80" s="9" t="str">
        <f>if('raw 1'!T80&lt;&gt;"x",if('raw 1'!T80="OK",'raw 1'!GT80,'raw 1'!T80),"")</f>
        <v/>
      </c>
      <c r="W80" s="9">
        <f>if('raw 1'!U80&lt;&gt;"x",if('raw 1'!U80="OK",'raw 1'!GU80,'raw 1'!U80),"")</f>
        <v>1</v>
      </c>
      <c r="X80" s="9">
        <f>if('raw 1'!V80&lt;&gt;"x",if('raw 1'!V80="OK",'raw 1'!GV80,'raw 1'!V80),"")</f>
        <v>1</v>
      </c>
      <c r="Y80" s="9">
        <f>if('raw 1'!W80&lt;&gt;"x",if('raw 1'!W80="OK",'raw 1'!GW80,'raw 1'!W80),"")</f>
        <v>1</v>
      </c>
      <c r="Z80" s="9">
        <f>if('raw 1'!X80&lt;&gt;"x",if('raw 1'!X80="OK",'raw 1'!GX80,'raw 1'!X80),"")</f>
        <v>1</v>
      </c>
      <c r="AA80" s="9">
        <f>if('raw 1'!Y80&lt;&gt;"x",if('raw 1'!Y80="OK",'raw 1'!GY80,'raw 1'!Y80),"")</f>
        <v>1</v>
      </c>
      <c r="AB80" s="9">
        <f>if('raw 1'!Z80&lt;&gt;"x",if('raw 1'!Z80="OK",'raw 1'!GZ80,'raw 1'!Z80),"")</f>
        <v>1</v>
      </c>
      <c r="AC80" s="9">
        <f>if('raw 1'!AA80&lt;&gt;"x",if('raw 1'!AA80="OK",'raw 1'!HA80,'raw 1'!AA80),"")</f>
        <v>1</v>
      </c>
      <c r="AD80" s="9">
        <f>if('raw 1'!AB80&lt;&gt;"x",if('raw 1'!AB80="OK",'raw 1'!HB80,'raw 1'!AB80),"")</f>
        <v>1</v>
      </c>
      <c r="AE80" s="9">
        <f>if('raw 1'!AC80&lt;&gt;"x",if('raw 1'!AC80="OK",'raw 1'!HC80,'raw 1'!AC80),"")</f>
        <v>1</v>
      </c>
      <c r="AF80" s="9">
        <f>if('raw 1'!AD80&lt;&gt;"x",if('raw 1'!AD80="OK",'raw 1'!HD80,'raw 1'!AD80),"")</f>
        <v>1</v>
      </c>
      <c r="AG80" s="9">
        <f>if('raw 1'!AE80&lt;&gt;"x",if('raw 1'!AE80="OK",'raw 1'!HE80,'raw 1'!AE80),"")</f>
        <v>1</v>
      </c>
      <c r="AH80" s="9">
        <f>if('raw 1'!AF80&lt;&gt;"x",if('raw 1'!AF80="OK",'raw 1'!HF80,'raw 1'!AF80),"")</f>
        <v>1</v>
      </c>
      <c r="AI80" s="9">
        <f>if('raw 1'!AG80&lt;&gt;"x",if('raw 1'!AG80="OK",'raw 1'!HG80,'raw 1'!AG80),"")</f>
        <v>1</v>
      </c>
      <c r="AJ80" s="9">
        <f>if('raw 1'!AH80&lt;&gt;"x",if('raw 1'!AH80="OK",'raw 1'!HH80,'raw 1'!AH80),"")</f>
        <v>1</v>
      </c>
      <c r="AK80" s="9">
        <f>if('raw 1'!AI80&lt;&gt;"x",if('raw 1'!AI80="OK",'raw 1'!HI80,'raw 1'!AI80),"")</f>
        <v>1</v>
      </c>
      <c r="AL80" s="9">
        <f>if('raw 1'!AJ80&lt;&gt;"x",if('raw 1'!AJ80="OK",'raw 1'!HJ80,'raw 1'!AJ80),"")</f>
        <v>1</v>
      </c>
      <c r="AM80" s="9">
        <f>if('raw 1'!AK80&lt;&gt;"x",if('raw 1'!AK80="OK",'raw 1'!HK80,'raw 1'!AK80),"")</f>
        <v>1</v>
      </c>
      <c r="AN80" s="9">
        <f>if('raw 1'!AL80&lt;&gt;"x",if('raw 1'!AL80="OK",'raw 1'!HL80,'raw 1'!AL80),"")</f>
        <v>1</v>
      </c>
      <c r="AO80" s="9">
        <f>if('raw 1'!AM80&lt;&gt;"x",if('raw 1'!AM80="OK",'raw 1'!HM80,'raw 1'!AM80),"")</f>
        <v>1</v>
      </c>
      <c r="AP80" s="9">
        <f>if('raw 1'!AN80&lt;&gt;"x",if('raw 1'!AN80="OK",'raw 1'!HN80,'raw 1'!AN80),"")</f>
        <v>1</v>
      </c>
      <c r="AQ80" s="9">
        <f>if('raw 1'!AO80&lt;&gt;"x",if('raw 1'!AO80="OK",'raw 1'!HO80,'raw 1'!AO80),"")</f>
        <v>1</v>
      </c>
      <c r="AR80" s="9">
        <f>if('raw 1'!AP80&lt;&gt;"x",if('raw 1'!AP80="OK",'raw 1'!HP80,'raw 1'!AP80),"")</f>
        <v>1</v>
      </c>
      <c r="AS80" s="9">
        <f>if('raw 1'!AQ80&lt;&gt;"x",if('raw 1'!AQ80="OK",'raw 1'!HQ80,'raw 1'!AQ80),"")</f>
        <v>1</v>
      </c>
      <c r="AT80" s="9">
        <f>if('raw 1'!AR80&lt;&gt;"x",if('raw 1'!AR80="OK",'raw 1'!HR80,'raw 1'!AR80),"")</f>
        <v>1</v>
      </c>
      <c r="AU80" s="9">
        <f>if('raw 1'!AS80&lt;&gt;"x",if('raw 1'!AS80="OK",'raw 1'!HS80,'raw 1'!AS80),"")</f>
        <v>1</v>
      </c>
      <c r="AV80" s="9">
        <f>if('raw 1'!AT80&lt;&gt;"x",if('raw 1'!AT80="OK",'raw 1'!HT80,'raw 1'!AT80),"")</f>
        <v>1</v>
      </c>
      <c r="AW80" s="9">
        <f>if('raw 1'!AU80&lt;&gt;"x",if('raw 1'!AU80="OK",'raw 1'!HU80,'raw 1'!AU80),"")</f>
        <v>1</v>
      </c>
      <c r="AX80" s="9">
        <f>if('raw 1'!AV80&lt;&gt;"x",if('raw 1'!AV80="OK",'raw 1'!HV80,'raw 1'!AV80),"")</f>
        <v>1</v>
      </c>
      <c r="AY80" s="9">
        <f>if('raw 1'!AW80&lt;&gt;"x",if('raw 1'!AW80="OK",'raw 1'!HW80,'raw 1'!AW80),"")</f>
        <v>1</v>
      </c>
      <c r="AZ80" s="9">
        <f>if('raw 1'!AX80&lt;&gt;"x",if('raw 1'!AX80="OK",'raw 1'!HX80,'raw 1'!AX80),"")</f>
        <v>1</v>
      </c>
      <c r="BA80" s="9">
        <f>if('raw 1'!AY80&lt;&gt;"x",if('raw 1'!AY80="OK",'raw 1'!HY80,'raw 1'!AY80),"")</f>
        <v>1</v>
      </c>
      <c r="BB80" s="9">
        <f>if('raw 1'!AZ80&lt;&gt;"x",if('raw 1'!AZ80="OK",'raw 1'!HZ80,'raw 1'!AZ80),"")</f>
        <v>1</v>
      </c>
      <c r="BC80" s="9">
        <f>if('raw 1'!BA80&lt;&gt;"x",if('raw 1'!BA80="OK",'raw 1'!IA80,'raw 1'!BA80),"")</f>
        <v>1</v>
      </c>
      <c r="BD80" s="9">
        <f>if('raw 1'!BB80&lt;&gt;"x",if('raw 1'!BB80="OK",'raw 1'!IB80,'raw 1'!BB80),"")</f>
        <v>1</v>
      </c>
      <c r="BE80" s="9">
        <f>if('raw 1'!BC80&lt;&gt;"x",if('raw 1'!BC80="OK",'raw 1'!IC80,'raw 1'!BC80),"")</f>
        <v>1</v>
      </c>
      <c r="BF80" s="9">
        <f>if('raw 1'!BD80&lt;&gt;"x",if('raw 1'!BD80="OK",'raw 1'!ID80,'raw 1'!BD80),"")</f>
        <v>1</v>
      </c>
      <c r="BG80" s="9">
        <f>if('raw 1'!BE80&lt;&gt;"x",if('raw 1'!BE80="OK",'raw 1'!IE80,'raw 1'!BE80),"")</f>
        <v>1</v>
      </c>
      <c r="BH80" s="9">
        <f>if('raw 1'!BF80&lt;&gt;"x",if('raw 1'!BF80="OK",'raw 1'!IF80,'raw 1'!BF80),"")</f>
        <v>1</v>
      </c>
      <c r="BI80" s="9">
        <f>if('raw 1'!BG80&lt;&gt;"x",if('raw 1'!BG80="OK",'raw 1'!IG80,'raw 1'!BG80),"")</f>
        <v>1</v>
      </c>
      <c r="BJ80" s="9">
        <f>if('raw 1'!BH80&lt;&gt;"x",if('raw 1'!BH80="OK",'raw 1'!IH80,'raw 1'!BH80),"")</f>
        <v>1</v>
      </c>
      <c r="BK80" s="9">
        <f>if('raw 1'!BI80&lt;&gt;"x",if('raw 1'!BI80="OK",'raw 1'!II80,'raw 1'!BI80),"")</f>
        <v>1</v>
      </c>
      <c r="BL80" s="9">
        <f>if('raw 1'!BJ80&lt;&gt;"x",if('raw 1'!BJ80="OK",'raw 1'!IJ80,'raw 1'!BJ80),"")</f>
        <v>1</v>
      </c>
      <c r="BM80" s="9" t="str">
        <f>if('raw 1'!BK80&lt;&gt;"x",if('raw 1'!BK80="OK",'raw 1'!IK80,'raw 1'!BK80),"")</f>
        <v/>
      </c>
      <c r="BN80" s="9" t="str">
        <f>if('raw 1'!BL80&lt;&gt;"x",if('raw 1'!BL80="OK",'raw 1'!IL80,'raw 1'!BL80),"")</f>
        <v>-</v>
      </c>
      <c r="BO80" s="9" t="str">
        <f>if('raw 1'!BM80&lt;&gt;"x",if('raw 1'!BM80="OK",'raw 1'!IM80,'raw 1'!BM80),"")</f>
        <v>-</v>
      </c>
      <c r="BP80" s="9" t="str">
        <f>if('raw 1'!BN80&lt;&gt;"x",if('raw 1'!BN80="OK",'raw 1'!IN80,'raw 1'!BN80),"")</f>
        <v>-</v>
      </c>
      <c r="BQ80" s="9" t="str">
        <f>if('raw 1'!BO80&lt;&gt;"x",if('raw 1'!BO80="OK",'raw 1'!IO80,'raw 1'!BO80),"")</f>
        <v>-</v>
      </c>
      <c r="BR80" s="9" t="str">
        <f>if('raw 1'!BP80&lt;&gt;"x",if('raw 1'!BP80="OK",'raw 1'!IP80,'raw 1'!BP80),"")</f>
        <v>-</v>
      </c>
      <c r="BS80" s="9" t="str">
        <f>if('raw 1'!BQ80&lt;&gt;"x",if('raw 1'!BQ80="OK",'raw 1'!IQ80,'raw 1'!BQ80),"")</f>
        <v>-</v>
      </c>
      <c r="BT80" s="9" t="str">
        <f>if('raw 1'!BR80&lt;&gt;"x",if('raw 1'!BR80="OK",'raw 1'!IR80,'raw 1'!BR80),"")</f>
        <v>-</v>
      </c>
      <c r="BU80" s="9" t="str">
        <f>if('raw 1'!BS80&lt;&gt;"x",if('raw 1'!BS80="OK",'raw 1'!IS80,'raw 1'!BS80),"")</f>
        <v>-</v>
      </c>
      <c r="BV80" s="9" t="str">
        <f>if('raw 1'!BT80&lt;&gt;"x",if('raw 1'!BT80="OK",'raw 1'!IT80,'raw 1'!BT80),"")</f>
        <v>-</v>
      </c>
      <c r="BW80" s="9" t="str">
        <f>if('raw 1'!BU80&lt;&gt;"x",if('raw 1'!BU80="OK",'raw 1'!IU80,'raw 1'!BU80),"")</f>
        <v>-</v>
      </c>
      <c r="BX80" s="9" t="str">
        <f>if('raw 1'!BV80&lt;&gt;"x",if('raw 1'!BV80="OK",'raw 1'!IV80,'raw 1'!BV80),"")</f>
        <v>-</v>
      </c>
      <c r="BY80" s="9" t="str">
        <f>if('raw 1'!BW80&lt;&gt;"x",if('raw 1'!BW80="OK",'raw 1'!IW80,'raw 1'!BW80),"")</f>
        <v>-</v>
      </c>
      <c r="BZ80" s="9" t="str">
        <f>if('raw 1'!BX80&lt;&gt;"x",if('raw 1'!BX80="OK",'raw 1'!IX80,'raw 1'!BX80),"")</f>
        <v>-</v>
      </c>
      <c r="CA80" s="9" t="str">
        <f>if('raw 1'!BY80&lt;&gt;"x",if('raw 1'!BY80="OK",'raw 1'!IY80,'raw 1'!BY80),"")</f>
        <v>-</v>
      </c>
      <c r="CB80" s="9" t="str">
        <f>if('raw 1'!BZ80&lt;&gt;"x",if('raw 1'!BZ80="OK",'raw 1'!IZ80,'raw 1'!BZ80),"")</f>
        <v>-</v>
      </c>
      <c r="CC80" s="9" t="str">
        <f>if('raw 1'!CA80&lt;&gt;"x",if('raw 1'!CA80="OK",'raw 1'!JA80,'raw 1'!CA80),"")</f>
        <v>-</v>
      </c>
      <c r="CD80" s="9" t="str">
        <f>if('raw 1'!CB80&lt;&gt;"x",if('raw 1'!CB80="OK",'raw 1'!JB80,'raw 1'!CB80),"")</f>
        <v>-</v>
      </c>
      <c r="CE80" s="9" t="str">
        <f>if('raw 1'!CC80&lt;&gt;"x",if('raw 1'!CC80="OK",'raw 1'!JC80,'raw 1'!CC80),"")</f>
        <v>-</v>
      </c>
      <c r="CF80" s="9" t="str">
        <f>if('raw 1'!CD80&lt;&gt;"x",if('raw 1'!CD80="OK",'raw 1'!JD80,'raw 1'!CD80),"")</f>
        <v>-</v>
      </c>
      <c r="CG80" s="9" t="str">
        <f>if('raw 1'!CE80&lt;&gt;"x",if('raw 1'!CE80="OK",'raw 1'!JE80,'raw 1'!CE80),"")</f>
        <v>-</v>
      </c>
      <c r="CH80" s="9" t="str">
        <f>if('raw 1'!CF80&lt;&gt;"x",if('raw 1'!CF80="OK",'raw 1'!JF80,'raw 1'!CF80),"")</f>
        <v>-</v>
      </c>
      <c r="CI80" s="9" t="str">
        <f>if('raw 1'!CG80&lt;&gt;"x",if('raw 1'!CG80="OK",'raw 1'!JG80,'raw 1'!CG80),"")</f>
        <v>-</v>
      </c>
      <c r="CJ80" s="9" t="str">
        <f>if('raw 1'!CH80&lt;&gt;"x",if('raw 1'!CH80="OK",'raw 1'!JH80,'raw 1'!CH80),"")</f>
        <v>-</v>
      </c>
      <c r="CK80" s="9" t="str">
        <f>if('raw 1'!CI80&lt;&gt;"x",if('raw 1'!CI80="OK",'raw 1'!JI80,'raw 1'!CI80),"")</f>
        <v>-</v>
      </c>
      <c r="CL80" s="9" t="str">
        <f>if('raw 1'!CJ80&lt;&gt;"x",if('raw 1'!CJ80="OK",'raw 1'!JJ80,'raw 1'!CJ80),"")</f>
        <v>-</v>
      </c>
      <c r="CM80" s="9" t="str">
        <f>if('raw 1'!CK80&lt;&gt;"x",if('raw 1'!CK80="OK",'raw 1'!JK80,'raw 1'!CK80),"")</f>
        <v>-</v>
      </c>
      <c r="CN80" s="9" t="str">
        <f>if('raw 1'!CL80&lt;&gt;"x",if('raw 1'!CL80="OK",'raw 1'!JL80,'raw 1'!CL80),"")</f>
        <v>-</v>
      </c>
      <c r="CO80" s="9" t="str">
        <f>if('raw 1'!CM80&lt;&gt;"x",if('raw 1'!CM80="OK",'raw 1'!JM80,'raw 1'!CM80),"")</f>
        <v>-</v>
      </c>
      <c r="CP80" s="9" t="str">
        <f>if('raw 1'!CN80&lt;&gt;"x",if('raw 1'!CN80="OK",'raw 1'!JN80,'raw 1'!CN80),"")</f>
        <v>-</v>
      </c>
      <c r="CQ80" s="9" t="str">
        <f>if('raw 1'!CO80&lt;&gt;"x",if('raw 1'!CO80="OK",'raw 1'!JO80,'raw 1'!CO80),"")</f>
        <v>-</v>
      </c>
      <c r="CR80" s="9" t="str">
        <f>if('raw 1'!CP80&lt;&gt;"x",if('raw 1'!CP80="OK",'raw 1'!JP80,'raw 1'!CP80),"")</f>
        <v>-</v>
      </c>
      <c r="CS80" s="9" t="str">
        <f>if('raw 1'!CQ80&lt;&gt;"x",if('raw 1'!CQ80="OK",'raw 1'!JQ80,'raw 1'!CQ80),"")</f>
        <v>-</v>
      </c>
      <c r="CT80" s="9" t="str">
        <f>if('raw 1'!CR80&lt;&gt;"x",if('raw 1'!CR80="OK",'raw 1'!JR80,'raw 1'!CR80),"")</f>
        <v>-</v>
      </c>
      <c r="CU80" s="9" t="str">
        <f>if('raw 1'!CS80&lt;&gt;"x",if('raw 1'!CS80="OK",'raw 1'!JS80,'raw 1'!CS80),"")</f>
        <v/>
      </c>
      <c r="CV80" s="9">
        <f>if('raw 1'!CT80&lt;&gt;"x",if('raw 1'!CT80="OK",'raw 1'!JT80,'raw 1'!CT80),"")</f>
        <v>1</v>
      </c>
      <c r="CW80" s="9">
        <f>if('raw 1'!CU80&lt;&gt;"x",if('raw 1'!CU80="OK",'raw 1'!JU80,'raw 1'!CU80),"")</f>
        <v>1</v>
      </c>
      <c r="CX80" s="9">
        <f>if('raw 1'!CV80&lt;&gt;"x",if('raw 1'!CV80="OK",'raw 1'!JV80,'raw 1'!CV80),"")</f>
        <v>1</v>
      </c>
      <c r="CY80" s="9">
        <f>if('raw 1'!CW80&lt;&gt;"x",if('raw 1'!CW80="OK",'raw 1'!JW80,'raw 1'!CW80),"")</f>
        <v>1</v>
      </c>
      <c r="CZ80" s="9">
        <f>if('raw 1'!CX80&lt;&gt;"x",if('raw 1'!CX80="OK",'raw 1'!JX80,'raw 1'!CX80),"")</f>
        <v>1</v>
      </c>
      <c r="DA80" s="9" t="str">
        <f>if('raw 1'!CY80&lt;&gt;"x",if('raw 1'!CY80="OK",'raw 1'!JY80,'raw 1'!CY80),"")</f>
        <v>WA</v>
      </c>
      <c r="DB80" s="9">
        <f>if('raw 1'!CZ80&lt;&gt;"x",if('raw 1'!CZ80="OK",'raw 1'!JZ80,'raw 1'!CZ80),"")</f>
        <v>1</v>
      </c>
      <c r="DC80" s="9" t="str">
        <f>if('raw 1'!DA80&lt;&gt;"x",if('raw 1'!DA80="OK",'raw 1'!KA80,'raw 1'!DA80),"")</f>
        <v>TLE</v>
      </c>
      <c r="DD80" s="9" t="str">
        <f>if('raw 1'!DB80&lt;&gt;"x",if('raw 1'!DB80="OK",'raw 1'!KB80,'raw 1'!DB80),"")</f>
        <v>TLE</v>
      </c>
      <c r="DE80" s="9" t="str">
        <f>if('raw 1'!DC80&lt;&gt;"x",if('raw 1'!DC80="OK",'raw 1'!KC80,'raw 1'!DC80),"")</f>
        <v>TLE</v>
      </c>
      <c r="DF80" s="9" t="str">
        <f>if('raw 1'!DD80&lt;&gt;"x",if('raw 1'!DD80="OK",'raw 1'!KD80,'raw 1'!DD80),"")</f>
        <v>TLE</v>
      </c>
      <c r="DG80" s="9" t="str">
        <f>if('raw 1'!DE80&lt;&gt;"x",if('raw 1'!DE80="OK",'raw 1'!KE80,'raw 1'!DE80),"")</f>
        <v>TLE</v>
      </c>
      <c r="DH80" s="9" t="str">
        <f>if('raw 1'!DF80&lt;&gt;"x",if('raw 1'!DF80="OK",'raw 1'!KF80,'raw 1'!DF80),"")</f>
        <v>TLE</v>
      </c>
      <c r="DI80" s="9" t="str">
        <f>if('raw 1'!DG80&lt;&gt;"x",if('raw 1'!DG80="OK",'raw 1'!KG80,'raw 1'!DG80),"")</f>
        <v>TLE</v>
      </c>
      <c r="DJ80" s="9" t="str">
        <f>if('raw 1'!DH80&lt;&gt;"x",if('raw 1'!DH80="OK",'raw 1'!KH80,'raw 1'!DH80),"")</f>
        <v>TLE</v>
      </c>
      <c r="DK80" s="9" t="str">
        <f>if('raw 1'!DI80&lt;&gt;"x",if('raw 1'!DI80="OK",'raw 1'!KI80,'raw 1'!DI80),"")</f>
        <v>TLE</v>
      </c>
      <c r="DL80" s="9" t="str">
        <f>if('raw 1'!DJ80&lt;&gt;"x",if('raw 1'!DJ80="OK",'raw 1'!KJ80,'raw 1'!DJ80),"")</f>
        <v>TLE</v>
      </c>
      <c r="DM80" s="9" t="str">
        <f>if('raw 1'!DK80&lt;&gt;"x",if('raw 1'!DK80="OK",'raw 1'!KK80,'raw 1'!DK80),"")</f>
        <v>TLE</v>
      </c>
      <c r="DN80" s="9" t="str">
        <f>if('raw 1'!DL80&lt;&gt;"x",if('raw 1'!DL80="OK",'raw 1'!KL80,'raw 1'!DL80),"")</f>
        <v>TLE</v>
      </c>
      <c r="DO80" s="9" t="str">
        <f>if('raw 1'!DM80&lt;&gt;"x",if('raw 1'!DM80="OK",'raw 1'!KM80,'raw 1'!DM80),"")</f>
        <v>TLE</v>
      </c>
      <c r="DP80" s="9" t="str">
        <f>if('raw 1'!DN80&lt;&gt;"x",if('raw 1'!DN80="OK",'raw 1'!KN80,'raw 1'!DN80),"")</f>
        <v>TLE</v>
      </c>
      <c r="DQ80" s="9" t="str">
        <f>if('raw 1'!DO80&lt;&gt;"x",if('raw 1'!DO80="OK",'raw 1'!KO80,'raw 1'!DO80),"")</f>
        <v>TLE</v>
      </c>
      <c r="DR80" s="9" t="str">
        <f>if('raw 1'!DP80&lt;&gt;"x",if('raw 1'!DP80="OK",'raw 1'!KP80,'raw 1'!DP80),"")</f>
        <v>TLE</v>
      </c>
      <c r="DS80" s="9" t="str">
        <f>if('raw 1'!DQ80&lt;&gt;"x",if('raw 1'!DQ80="OK",'raw 1'!KQ80,'raw 1'!DQ80),"")</f>
        <v>TLE</v>
      </c>
      <c r="DT80" s="9" t="str">
        <f>if('raw 1'!DR80&lt;&gt;"x",if('raw 1'!DR80="OK",'raw 1'!KR80,'raw 1'!DR80),"")</f>
        <v>TLE</v>
      </c>
      <c r="DU80" s="9" t="str">
        <f>if('raw 1'!DS80&lt;&gt;"x",if('raw 1'!DS80="OK",'raw 1'!KS80,'raw 1'!DS80),"")</f>
        <v>TLE</v>
      </c>
      <c r="DV80" s="9" t="str">
        <f>if('raw 1'!DT80&lt;&gt;"x",if('raw 1'!DT80="OK",'raw 1'!KT80,'raw 1'!DT80),"")</f>
        <v>TLE</v>
      </c>
      <c r="DW80" s="9" t="str">
        <f>if('raw 1'!DU80&lt;&gt;"x",if('raw 1'!DU80="OK",'raw 1'!KU80,'raw 1'!DU80),"")</f>
        <v>TLE</v>
      </c>
      <c r="DX80" s="9" t="str">
        <f>if('raw 1'!DV80&lt;&gt;"x",if('raw 1'!DV80="OK",'raw 1'!KV80,'raw 1'!DV80),"")</f>
        <v>TLE</v>
      </c>
      <c r="DY80" s="9" t="str">
        <f>if('raw 1'!DW80&lt;&gt;"x",if('raw 1'!DW80="OK",'raw 1'!KW80,'raw 1'!DW80),"")</f>
        <v>TLE</v>
      </c>
      <c r="DZ80" s="9" t="str">
        <f>if('raw 1'!DX80&lt;&gt;"x",if('raw 1'!DX80="OK",'raw 1'!KX80,'raw 1'!DX80),"")</f>
        <v>TLE</v>
      </c>
      <c r="EA80" s="9" t="str">
        <f>if('raw 1'!DY80&lt;&gt;"x",if('raw 1'!DY80="OK",'raw 1'!KY80,'raw 1'!DY80),"")</f>
        <v>TLE</v>
      </c>
      <c r="EB80" s="9" t="str">
        <f>if('raw 1'!DZ80&lt;&gt;"x",if('raw 1'!DZ80="OK",'raw 1'!KZ80,'raw 1'!DZ80),"")</f>
        <v/>
      </c>
      <c r="EC80" s="9" t="str">
        <f>if('raw 1'!EA80&lt;&gt;"x",if('raw 1'!EA80="OK",'raw 1'!LA80,'raw 1'!EA80),"")</f>
        <v>-</v>
      </c>
      <c r="ED80" s="9" t="str">
        <f>if('raw 1'!EB80&lt;&gt;"x",if('raw 1'!EB80="OK",'raw 1'!LB80,'raw 1'!EB80),"")</f>
        <v>-</v>
      </c>
      <c r="EE80" s="9" t="str">
        <f>if('raw 1'!EC80&lt;&gt;"x",if('raw 1'!EC80="OK",'raw 1'!LC80,'raw 1'!EC80),"")</f>
        <v>-</v>
      </c>
      <c r="EF80" s="9" t="str">
        <f>if('raw 1'!ED80&lt;&gt;"x",if('raw 1'!ED80="OK",'raw 1'!LD80,'raw 1'!ED80),"")</f>
        <v>-</v>
      </c>
      <c r="EG80" s="9" t="str">
        <f>if('raw 1'!EE80&lt;&gt;"x",if('raw 1'!EE80="OK",'raw 1'!LE80,'raw 1'!EE80),"")</f>
        <v>-</v>
      </c>
      <c r="EH80" s="9" t="str">
        <f>if('raw 1'!EF80&lt;&gt;"x",if('raw 1'!EF80="OK",'raw 1'!LF80,'raw 1'!EF80),"")</f>
        <v>-</v>
      </c>
      <c r="EI80" s="9" t="str">
        <f>if('raw 1'!EG80&lt;&gt;"x",if('raw 1'!EG80="OK",'raw 1'!LG80,'raw 1'!EG80),"")</f>
        <v>-</v>
      </c>
      <c r="EJ80" s="9" t="str">
        <f>if('raw 1'!EH80&lt;&gt;"x",if('raw 1'!EH80="OK",'raw 1'!LH80,'raw 1'!EH80),"")</f>
        <v>-</v>
      </c>
      <c r="EK80" s="9" t="str">
        <f>if('raw 1'!EI80&lt;&gt;"x",if('raw 1'!EI80="OK",'raw 1'!LI80,'raw 1'!EI80),"")</f>
        <v>-</v>
      </c>
      <c r="EL80" s="9" t="str">
        <f>if('raw 1'!EJ80&lt;&gt;"x",if('raw 1'!EJ80="OK",'raw 1'!LJ80,'raw 1'!EJ80),"")</f>
        <v>-</v>
      </c>
      <c r="EM80" s="9" t="str">
        <f>if('raw 1'!EK80&lt;&gt;"x",if('raw 1'!EK80="OK",'raw 1'!LK80,'raw 1'!EK80),"")</f>
        <v>-</v>
      </c>
      <c r="EN80" s="9" t="str">
        <f>if('raw 1'!EL80&lt;&gt;"x",if('raw 1'!EL80="OK",'raw 1'!LL80,'raw 1'!EL80),"")</f>
        <v>-</v>
      </c>
      <c r="EO80" s="9" t="str">
        <f>if('raw 1'!EM80&lt;&gt;"x",if('raw 1'!EM80="OK",'raw 1'!LM80,'raw 1'!EM80),"")</f>
        <v>-</v>
      </c>
      <c r="EP80" s="9" t="str">
        <f>if('raw 1'!EN80&lt;&gt;"x",if('raw 1'!EN80="OK",'raw 1'!LN80,'raw 1'!EN80),"")</f>
        <v>-</v>
      </c>
      <c r="EQ80" s="9" t="str">
        <f>if('raw 1'!EO80&lt;&gt;"x",if('raw 1'!EO80="OK",'raw 1'!LO80,'raw 1'!EO80),"")</f>
        <v>-</v>
      </c>
      <c r="ER80" s="9" t="str">
        <f>if('raw 1'!EP80&lt;&gt;"x",if('raw 1'!EP80="OK",'raw 1'!LP80,'raw 1'!EP80),"")</f>
        <v>-</v>
      </c>
      <c r="ES80" s="9" t="str">
        <f>if('raw 1'!EQ80&lt;&gt;"x",if('raw 1'!EQ80="OK",'raw 1'!LQ80,'raw 1'!EQ80),"")</f>
        <v/>
      </c>
      <c r="ET80" s="9" t="str">
        <f>if('raw 1'!ER80&lt;&gt;"x",if('raw 1'!ER80="OK",'raw 1'!LR80,'raw 1'!ER80),"")</f>
        <v>-</v>
      </c>
      <c r="EU80" s="9" t="str">
        <f>if('raw 1'!ES80&lt;&gt;"x",if('raw 1'!ES80="OK",'raw 1'!LS80,'raw 1'!ES80),"")</f>
        <v>-</v>
      </c>
      <c r="EV80" s="9" t="str">
        <f>if('raw 1'!ET80&lt;&gt;"x",if('raw 1'!ET80="OK",'raw 1'!LT80,'raw 1'!ET80),"")</f>
        <v>-</v>
      </c>
      <c r="EW80" s="9" t="str">
        <f>if('raw 1'!EU80&lt;&gt;"x",if('raw 1'!EU80="OK",'raw 1'!LU80,'raw 1'!EU80),"")</f>
        <v>-</v>
      </c>
      <c r="EX80" s="9" t="str">
        <f>if('raw 1'!EV80&lt;&gt;"x",if('raw 1'!EV80="OK",'raw 1'!LV80,'raw 1'!EV80),"")</f>
        <v>-</v>
      </c>
      <c r="EY80" s="9" t="str">
        <f>if('raw 1'!EW80&lt;&gt;"x",if('raw 1'!EW80="OK",'raw 1'!LW80,'raw 1'!EW80),"")</f>
        <v>-</v>
      </c>
      <c r="EZ80" s="9" t="str">
        <f>if('raw 1'!EX80&lt;&gt;"x",if('raw 1'!EX80="OK",'raw 1'!LX80,'raw 1'!EX80),"")</f>
        <v>-</v>
      </c>
      <c r="FA80" s="9" t="str">
        <f>if('raw 1'!EY80&lt;&gt;"x",if('raw 1'!EY80="OK",'raw 1'!LY80,'raw 1'!EY80),"")</f>
        <v>-</v>
      </c>
      <c r="FB80" s="9" t="str">
        <f>if('raw 1'!EZ80&lt;&gt;"x",if('raw 1'!EZ80="OK",'raw 1'!LZ80,'raw 1'!EZ80),"")</f>
        <v>-</v>
      </c>
      <c r="FC80" s="9" t="str">
        <f>if('raw 1'!FA80&lt;&gt;"x",if('raw 1'!FA80="OK",'raw 1'!MA80,'raw 1'!FA80),"")</f>
        <v>-</v>
      </c>
      <c r="FD80" s="9" t="str">
        <f>if('raw 1'!FB80&lt;&gt;"x",if('raw 1'!FB80="OK",'raw 1'!MB80,'raw 1'!FB80),"")</f>
        <v>-</v>
      </c>
      <c r="FE80" s="9" t="str">
        <f>if('raw 1'!FC80&lt;&gt;"x",if('raw 1'!FC80="OK",'raw 1'!MC80,'raw 1'!FC80),"")</f>
        <v>-</v>
      </c>
      <c r="FF80" s="9" t="str">
        <f>if('raw 1'!FD80&lt;&gt;"x",if('raw 1'!FD80="OK",'raw 1'!MD80,'raw 1'!FD80),"")</f>
        <v>-</v>
      </c>
      <c r="FG80" s="9" t="str">
        <f>if('raw 1'!FE80&lt;&gt;"x",if('raw 1'!FE80="OK",'raw 1'!ME80,'raw 1'!FE80),"")</f>
        <v>-</v>
      </c>
      <c r="FH80" s="9" t="str">
        <f>if('raw 1'!FF80&lt;&gt;"x",if('raw 1'!FF80="OK",'raw 1'!MF80,'raw 1'!FF80),"")</f>
        <v>-</v>
      </c>
      <c r="FI80" s="9" t="str">
        <f>if('raw 1'!FG80&lt;&gt;"x",if('raw 1'!FG80="OK",'raw 1'!MG80,'raw 1'!FG80),"")</f>
        <v>-</v>
      </c>
      <c r="FJ80" s="9" t="str">
        <f>if('raw 1'!FH80&lt;&gt;"x",if('raw 1'!FH80="OK",'raw 1'!MH80,'raw 1'!FH80),"")</f>
        <v>-</v>
      </c>
      <c r="FK80" s="9" t="str">
        <f>if('raw 1'!FI80&lt;&gt;"x",if('raw 1'!FI80="OK",'raw 1'!MI80,'raw 1'!FI80),"")</f>
        <v>-</v>
      </c>
      <c r="FL80" s="9" t="str">
        <f>if('raw 1'!FJ80&lt;&gt;"x",if('raw 1'!FJ80="OK",'raw 1'!MJ80,'raw 1'!FJ80),"")</f>
        <v>-</v>
      </c>
      <c r="FM80" s="9" t="str">
        <f>if('raw 1'!FK80&lt;&gt;"x",if('raw 1'!FK80="OK",'raw 1'!MK80,'raw 1'!FK80),"")</f>
        <v>-</v>
      </c>
      <c r="FN80" s="9" t="str">
        <f>if('raw 1'!FL80&lt;&gt;"x",if('raw 1'!FL80="OK",'raw 1'!ML80,'raw 1'!FL80),"")</f>
        <v>-</v>
      </c>
      <c r="FO80" s="9" t="str">
        <f>if('raw 1'!FM80&lt;&gt;"x",if('raw 1'!FM80="OK",'raw 1'!MM80,'raw 1'!FM80),"")</f>
        <v>-</v>
      </c>
      <c r="FP80" s="9" t="str">
        <f>if('raw 1'!FN80&lt;&gt;"x",if('raw 1'!FN80="OK",'raw 1'!MN80,'raw 1'!FN80),"")</f>
        <v>-</v>
      </c>
      <c r="FQ80" s="9" t="str">
        <f>if('raw 1'!FO80&lt;&gt;"x",if('raw 1'!FO80="OK",'raw 1'!MO80,'raw 1'!FO80),"")</f>
        <v>-</v>
      </c>
      <c r="FR80" s="9" t="str">
        <f>if('raw 1'!FP80&lt;&gt;"x",if('raw 1'!FP80="OK",'raw 1'!MP80,'raw 1'!FP80),"")</f>
        <v>-</v>
      </c>
      <c r="FS80" s="9" t="str">
        <f>if('raw 1'!FQ80&lt;&gt;"x",if('raw 1'!FQ80="OK",'raw 1'!MQ80,'raw 1'!FQ80),"")</f>
        <v>-</v>
      </c>
      <c r="FT80" s="9" t="str">
        <f>if('raw 1'!FR80&lt;&gt;"x",if('raw 1'!FR80="OK",'raw 1'!MR80,'raw 1'!FR80),"")</f>
        <v>-</v>
      </c>
      <c r="FU80" s="9" t="str">
        <f>if('raw 1'!FS80&lt;&gt;"x",if('raw 1'!FS80="OK",'raw 1'!MS80,'raw 1'!FS80),"")</f>
        <v>-</v>
      </c>
      <c r="FV80" s="9" t="str">
        <f>if('raw 1'!FT80&lt;&gt;"x",if('raw 1'!FT80="OK",'raw 1'!MT80,'raw 1'!FT80),"")</f>
        <v/>
      </c>
      <c r="FW80" s="9" t="str">
        <f>if('raw 1'!FU80&lt;&gt;"x",if('raw 1'!FU80="OK",'raw 1'!MU80,'raw 1'!FU80),"")</f>
        <v>-</v>
      </c>
      <c r="FX80" s="9" t="str">
        <f>if('raw 1'!FV80&lt;&gt;"x",if('raw 1'!FV80="OK",'raw 1'!MV80,'raw 1'!FV80),"")</f>
        <v>-</v>
      </c>
      <c r="FY80" s="9" t="str">
        <f>if('raw 1'!FW80&lt;&gt;"x",if('raw 1'!FW80="OK",'raw 1'!MW80,'raw 1'!FW80),"")</f>
        <v>-</v>
      </c>
      <c r="FZ80" s="9" t="str">
        <f>if('raw 1'!FX80&lt;&gt;"x",if('raw 1'!FX80="OK",'raw 1'!MX80,'raw 1'!FX80),"")</f>
        <v>-</v>
      </c>
      <c r="GA80" s="9" t="str">
        <f>if('raw 1'!FY80&lt;&gt;"x",if('raw 1'!FY80="OK",'raw 1'!MY80,'raw 1'!FY80),"")</f>
        <v>-</v>
      </c>
      <c r="GB80" s="9" t="str">
        <f>if('raw 1'!FZ80&lt;&gt;"x",if('raw 1'!FZ80="OK",'raw 1'!MZ80,'raw 1'!FZ80),"")</f>
        <v>-</v>
      </c>
      <c r="GC80" s="9" t="str">
        <f>if('raw 1'!GA80&lt;&gt;"x",if('raw 1'!GA80="OK",'raw 1'!NA80,'raw 1'!GA80),"")</f>
        <v>-</v>
      </c>
      <c r="GD80" s="9" t="str">
        <f>if('raw 1'!GB80&lt;&gt;"x",if('raw 1'!GB80="OK",'raw 1'!NB80,'raw 1'!GB80),"")</f>
        <v>-</v>
      </c>
      <c r="GE80" s="9" t="str">
        <f>if('raw 1'!GC80&lt;&gt;"x",if('raw 1'!GC80="OK",'raw 1'!NC80,'raw 1'!GC80),"")</f>
        <v>-</v>
      </c>
      <c r="GF80" s="9" t="str">
        <f>if('raw 1'!GD80&lt;&gt;"x",if('raw 1'!GD80="OK",'raw 1'!ND80,'raw 1'!GD80),"")</f>
        <v>-</v>
      </c>
      <c r="GG80" s="9" t="str">
        <f>if('raw 1'!GE80&lt;&gt;"x",if('raw 1'!GE80="OK",'raw 1'!NE80,'raw 1'!GE80),"")</f>
        <v>-</v>
      </c>
      <c r="GH80" s="9" t="str">
        <f>if('raw 1'!GF80&lt;&gt;"x",if('raw 1'!GF80="OK",'raw 1'!NF80,'raw 1'!GF80),"")</f>
        <v>-</v>
      </c>
      <c r="GI80" s="9" t="str">
        <f>if('raw 1'!GG80&lt;&gt;"x",if('raw 1'!GG80="OK",'raw 1'!NG80,'raw 1'!GG80),"")</f>
        <v>-</v>
      </c>
      <c r="GJ80" s="9" t="str">
        <f>if('raw 1'!GH80&lt;&gt;"x",if('raw 1'!GH80="OK",'raw 1'!NH80,'raw 1'!GH80),"")</f>
        <v>-</v>
      </c>
      <c r="GK80" s="9" t="str">
        <f>if('raw 1'!GI80&lt;&gt;"x",if('raw 1'!GI80="OK",'raw 1'!NI80,'raw 1'!GI80),"")</f>
        <v>-</v>
      </c>
      <c r="GL80" s="9" t="str">
        <f>if('raw 1'!GJ80&lt;&gt;"x",if('raw 1'!GJ80="OK",'raw 1'!NJ80,'raw 1'!GJ80),"")</f>
        <v>-</v>
      </c>
      <c r="GM80" s="9" t="str">
        <f>if('raw 1'!GK80&lt;&gt;"x",if('raw 1'!GK80="OK",'raw 1'!NK80,'raw 1'!GK80),"")</f>
        <v>-</v>
      </c>
      <c r="GN80" s="9" t="str">
        <f>if('raw 1'!GL80&lt;&gt;"x",if('raw 1'!GL80="OK",'raw 1'!NL80,'raw 1'!GL80),"")</f>
        <v>-</v>
      </c>
      <c r="GO80" s="9" t="str">
        <f>if('raw 1'!GM80&lt;&gt;"x",if('raw 1'!GM80="OK",'raw 1'!NM80,'raw 1'!GM80),"")</f>
        <v>-</v>
      </c>
      <c r="GP80" s="9" t="str">
        <f>if('raw 1'!GN80&lt;&gt;"x",if('raw 1'!GN80="OK",'raw 1'!NN80,'raw 1'!GN80),"")</f>
        <v>-</v>
      </c>
      <c r="GQ80" s="9" t="str">
        <f>if('raw 1'!GO80&lt;&gt;"x",if('raw 1'!GO80="OK",'raw 1'!NO80,'raw 1'!GO80),"")</f>
        <v>-</v>
      </c>
      <c r="GR80" s="9" t="str">
        <f>if('raw 1'!GP80&lt;&gt;"x",if('raw 1'!GP80="OK",'raw 1'!NP80,'raw 1'!GP80),"")</f>
        <v>-</v>
      </c>
      <c r="GS80" s="9" t="str">
        <f>if('raw 1'!GQ80&lt;&gt;"x",if('raw 1'!GQ80="OK",'raw 1'!NQ80,'raw 1'!GQ80),"")</f>
        <v>-</v>
      </c>
      <c r="GT80" s="9" t="str">
        <f>if('raw 1'!GR80&lt;&gt;"x",if('raw 1'!GR80="OK",'raw 1'!NR80,'raw 1'!GR80),"")</f>
        <v>-</v>
      </c>
      <c r="GU80" s="9" t="str">
        <f>if('raw 1'!GS80&lt;&gt;"x",if('raw 1'!GS80="OK",'raw 1'!NS80,'raw 1'!GS80),"")</f>
        <v/>
      </c>
    </row>
    <row r="81">
      <c r="A81" s="5"/>
      <c r="B81" s="5"/>
      <c r="C81" s="5" t="str">
        <f>if(B81="d","diskv. iz ciklusa",if(B81="d1","diskv. iz kruga",if($E81="ODOBREN",(if(countif(H:H,"="&amp;H81)=1,countif(H:H,"&gt;"&amp;H81)+1,concatenate(countif(H:H,"&gt;"&amp;H81)+1," - ",countif(H:H,"&gt;="&amp;H81)))),empty)))</f>
        <v>61 - 81</v>
      </c>
      <c r="D81" s="6" t="str">
        <f>'raw 1'!B81</f>
        <v>NFilip</v>
      </c>
      <c r="E81" s="6" t="str">
        <f>'raw 1'!F81</f>
        <v>ODOBREN</v>
      </c>
      <c r="F81" s="6" t="str">
        <f>if($E81="ODOBREN",'raw 1'!C81,"")</f>
        <v>Filip</v>
      </c>
      <c r="G81" s="6" t="str">
        <f>if($E81="ODOBREN",'raw 1'!D81,"")</f>
        <v>Nićiforović</v>
      </c>
      <c r="H81" s="7">
        <f>if($E81="ODOBREN",I81,empty)</f>
        <v>100</v>
      </c>
      <c r="I81" s="7">
        <f>if(B81&lt;&gt;"d",IF(M81 = "A", SUM(R81:T81), SUM(O81:Q81)),empty)</f>
        <v>100</v>
      </c>
      <c r="J81" s="6" t="str">
        <f>if($E81="ODOBREN",'raw 1'!G81,"")</f>
        <v>Novi Sad</v>
      </c>
      <c r="K81" s="6" t="str">
        <f>if($E81="ODOBREN",'raw 1'!H81,"")</f>
        <v>Gimnazija Jovan Jovanović Zmaj</v>
      </c>
      <c r="L81" s="6" t="str">
        <f>if($E81="ODOBREN",'raw 1'!I81,"")</f>
        <v>I</v>
      </c>
      <c r="M81" s="6" t="str">
        <f>if($E81="ODOBREN",'raw 1'!J81,"")</f>
        <v>B</v>
      </c>
      <c r="N81" s="6" t="str">
        <f>if($E81="ODOBREN",'raw 1'!K82,"")</f>
        <v>Snežana Jelić</v>
      </c>
      <c r="O81" s="8">
        <f>'raw 1'!M81</f>
        <v>100</v>
      </c>
      <c r="P81" s="9">
        <f>'raw 1'!N81</f>
        <v>0</v>
      </c>
      <c r="Q81" s="9">
        <f>'raw 1'!O81</f>
        <v>0</v>
      </c>
      <c r="R81" s="9" t="str">
        <f>'raw 1'!P81</f>
        <v>-</v>
      </c>
      <c r="S81" s="9" t="str">
        <f>'raw 1'!Q81</f>
        <v>-</v>
      </c>
      <c r="T81" s="9" t="str">
        <f>'raw 1'!R81</f>
        <v>-</v>
      </c>
      <c r="U81" s="9" t="str">
        <f>if('raw 1'!S81&lt;&gt;"x",if('raw 1'!S81="OK",'raw 1'!GS81,'raw 1'!S81),"")</f>
        <v/>
      </c>
      <c r="V81" s="9" t="str">
        <f>if('raw 1'!T81&lt;&gt;"x",if('raw 1'!T81="OK",'raw 1'!GT81,'raw 1'!T81),"")</f>
        <v/>
      </c>
      <c r="W81" s="9">
        <f>if('raw 1'!U81&lt;&gt;"x",if('raw 1'!U81="OK",'raw 1'!GU81,'raw 1'!U81),"")</f>
        <v>1</v>
      </c>
      <c r="X81" s="9">
        <f>if('raw 1'!V81&lt;&gt;"x",if('raw 1'!V81="OK",'raw 1'!GV81,'raw 1'!V81),"")</f>
        <v>1</v>
      </c>
      <c r="Y81" s="9">
        <f>if('raw 1'!W81&lt;&gt;"x",if('raw 1'!W81="OK",'raw 1'!GW81,'raw 1'!W81),"")</f>
        <v>1</v>
      </c>
      <c r="Z81" s="9">
        <f>if('raw 1'!X81&lt;&gt;"x",if('raw 1'!X81="OK",'raw 1'!GX81,'raw 1'!X81),"")</f>
        <v>1</v>
      </c>
      <c r="AA81" s="9">
        <f>if('raw 1'!Y81&lt;&gt;"x",if('raw 1'!Y81="OK",'raw 1'!GY81,'raw 1'!Y81),"")</f>
        <v>1</v>
      </c>
      <c r="AB81" s="9">
        <f>if('raw 1'!Z81&lt;&gt;"x",if('raw 1'!Z81="OK",'raw 1'!GZ81,'raw 1'!Z81),"")</f>
        <v>1</v>
      </c>
      <c r="AC81" s="9">
        <f>if('raw 1'!AA81&lt;&gt;"x",if('raw 1'!AA81="OK",'raw 1'!HA81,'raw 1'!AA81),"")</f>
        <v>1</v>
      </c>
      <c r="AD81" s="9">
        <f>if('raw 1'!AB81&lt;&gt;"x",if('raw 1'!AB81="OK",'raw 1'!HB81,'raw 1'!AB81),"")</f>
        <v>1</v>
      </c>
      <c r="AE81" s="9">
        <f>if('raw 1'!AC81&lt;&gt;"x",if('raw 1'!AC81="OK",'raw 1'!HC81,'raw 1'!AC81),"")</f>
        <v>1</v>
      </c>
      <c r="AF81" s="9">
        <f>if('raw 1'!AD81&lt;&gt;"x",if('raw 1'!AD81="OK",'raw 1'!HD81,'raw 1'!AD81),"")</f>
        <v>1</v>
      </c>
      <c r="AG81" s="9">
        <f>if('raw 1'!AE81&lt;&gt;"x",if('raw 1'!AE81="OK",'raw 1'!HE81,'raw 1'!AE81),"")</f>
        <v>1</v>
      </c>
      <c r="AH81" s="9">
        <f>if('raw 1'!AF81&lt;&gt;"x",if('raw 1'!AF81="OK",'raw 1'!HF81,'raw 1'!AF81),"")</f>
        <v>1</v>
      </c>
      <c r="AI81" s="9">
        <f>if('raw 1'!AG81&lt;&gt;"x",if('raw 1'!AG81="OK",'raw 1'!HG81,'raw 1'!AG81),"")</f>
        <v>1</v>
      </c>
      <c r="AJ81" s="9">
        <f>if('raw 1'!AH81&lt;&gt;"x",if('raw 1'!AH81="OK",'raw 1'!HH81,'raw 1'!AH81),"")</f>
        <v>1</v>
      </c>
      <c r="AK81" s="9">
        <f>if('raw 1'!AI81&lt;&gt;"x",if('raw 1'!AI81="OK",'raw 1'!HI81,'raw 1'!AI81),"")</f>
        <v>1</v>
      </c>
      <c r="AL81" s="9">
        <f>if('raw 1'!AJ81&lt;&gt;"x",if('raw 1'!AJ81="OK",'raw 1'!HJ81,'raw 1'!AJ81),"")</f>
        <v>1</v>
      </c>
      <c r="AM81" s="9">
        <f>if('raw 1'!AK81&lt;&gt;"x",if('raw 1'!AK81="OK",'raw 1'!HK81,'raw 1'!AK81),"")</f>
        <v>1</v>
      </c>
      <c r="AN81" s="9">
        <f>if('raw 1'!AL81&lt;&gt;"x",if('raw 1'!AL81="OK",'raw 1'!HL81,'raw 1'!AL81),"")</f>
        <v>1</v>
      </c>
      <c r="AO81" s="9">
        <f>if('raw 1'!AM81&lt;&gt;"x",if('raw 1'!AM81="OK",'raw 1'!HM81,'raw 1'!AM81),"")</f>
        <v>1</v>
      </c>
      <c r="AP81" s="9">
        <f>if('raw 1'!AN81&lt;&gt;"x",if('raw 1'!AN81="OK",'raw 1'!HN81,'raw 1'!AN81),"")</f>
        <v>1</v>
      </c>
      <c r="AQ81" s="9">
        <f>if('raw 1'!AO81&lt;&gt;"x",if('raw 1'!AO81="OK",'raw 1'!HO81,'raw 1'!AO81),"")</f>
        <v>1</v>
      </c>
      <c r="AR81" s="9">
        <f>if('raw 1'!AP81&lt;&gt;"x",if('raw 1'!AP81="OK",'raw 1'!HP81,'raw 1'!AP81),"")</f>
        <v>1</v>
      </c>
      <c r="AS81" s="9">
        <f>if('raw 1'!AQ81&lt;&gt;"x",if('raw 1'!AQ81="OK",'raw 1'!HQ81,'raw 1'!AQ81),"")</f>
        <v>1</v>
      </c>
      <c r="AT81" s="9">
        <f>if('raw 1'!AR81&lt;&gt;"x",if('raw 1'!AR81="OK",'raw 1'!HR81,'raw 1'!AR81),"")</f>
        <v>1</v>
      </c>
      <c r="AU81" s="9">
        <f>if('raw 1'!AS81&lt;&gt;"x",if('raw 1'!AS81="OK",'raw 1'!HS81,'raw 1'!AS81),"")</f>
        <v>1</v>
      </c>
      <c r="AV81" s="9">
        <f>if('raw 1'!AT81&lt;&gt;"x",if('raw 1'!AT81="OK",'raw 1'!HT81,'raw 1'!AT81),"")</f>
        <v>1</v>
      </c>
      <c r="AW81" s="9">
        <f>if('raw 1'!AU81&lt;&gt;"x",if('raw 1'!AU81="OK",'raw 1'!HU81,'raw 1'!AU81),"")</f>
        <v>1</v>
      </c>
      <c r="AX81" s="9">
        <f>if('raw 1'!AV81&lt;&gt;"x",if('raw 1'!AV81="OK",'raw 1'!HV81,'raw 1'!AV81),"")</f>
        <v>1</v>
      </c>
      <c r="AY81" s="9">
        <f>if('raw 1'!AW81&lt;&gt;"x",if('raw 1'!AW81="OK",'raw 1'!HW81,'raw 1'!AW81),"")</f>
        <v>1</v>
      </c>
      <c r="AZ81" s="9">
        <f>if('raw 1'!AX81&lt;&gt;"x",if('raw 1'!AX81="OK",'raw 1'!HX81,'raw 1'!AX81),"")</f>
        <v>1</v>
      </c>
      <c r="BA81" s="9">
        <f>if('raw 1'!AY81&lt;&gt;"x",if('raw 1'!AY81="OK",'raw 1'!HY81,'raw 1'!AY81),"")</f>
        <v>1</v>
      </c>
      <c r="BB81" s="9">
        <f>if('raw 1'!AZ81&lt;&gt;"x",if('raw 1'!AZ81="OK",'raw 1'!HZ81,'raw 1'!AZ81),"")</f>
        <v>1</v>
      </c>
      <c r="BC81" s="9">
        <f>if('raw 1'!BA81&lt;&gt;"x",if('raw 1'!BA81="OK",'raw 1'!IA81,'raw 1'!BA81),"")</f>
        <v>1</v>
      </c>
      <c r="BD81" s="9">
        <f>if('raw 1'!BB81&lt;&gt;"x",if('raw 1'!BB81="OK",'raw 1'!IB81,'raw 1'!BB81),"")</f>
        <v>1</v>
      </c>
      <c r="BE81" s="9">
        <f>if('raw 1'!BC81&lt;&gt;"x",if('raw 1'!BC81="OK",'raw 1'!IC81,'raw 1'!BC81),"")</f>
        <v>1</v>
      </c>
      <c r="BF81" s="9">
        <f>if('raw 1'!BD81&lt;&gt;"x",if('raw 1'!BD81="OK",'raw 1'!ID81,'raw 1'!BD81),"")</f>
        <v>1</v>
      </c>
      <c r="BG81" s="9">
        <f>if('raw 1'!BE81&lt;&gt;"x",if('raw 1'!BE81="OK",'raw 1'!IE81,'raw 1'!BE81),"")</f>
        <v>1</v>
      </c>
      <c r="BH81" s="9">
        <f>if('raw 1'!BF81&lt;&gt;"x",if('raw 1'!BF81="OK",'raw 1'!IF81,'raw 1'!BF81),"")</f>
        <v>1</v>
      </c>
      <c r="BI81" s="9">
        <f>if('raw 1'!BG81&lt;&gt;"x",if('raw 1'!BG81="OK",'raw 1'!IG81,'raw 1'!BG81),"")</f>
        <v>1</v>
      </c>
      <c r="BJ81" s="9">
        <f>if('raw 1'!BH81&lt;&gt;"x",if('raw 1'!BH81="OK",'raw 1'!IH81,'raw 1'!BH81),"")</f>
        <v>1</v>
      </c>
      <c r="BK81" s="9">
        <f>if('raw 1'!BI81&lt;&gt;"x",if('raw 1'!BI81="OK",'raw 1'!II81,'raw 1'!BI81),"")</f>
        <v>1</v>
      </c>
      <c r="BL81" s="9">
        <f>if('raw 1'!BJ81&lt;&gt;"x",if('raw 1'!BJ81="OK",'raw 1'!IJ81,'raw 1'!BJ81),"")</f>
        <v>1</v>
      </c>
      <c r="BM81" s="9" t="str">
        <f>if('raw 1'!BK81&lt;&gt;"x",if('raw 1'!BK81="OK",'raw 1'!IK81,'raw 1'!BK81),"")</f>
        <v/>
      </c>
      <c r="BN81" s="9">
        <f>if('raw 1'!BL81&lt;&gt;"x",if('raw 1'!BL81="OK",'raw 1'!IL81,'raw 1'!BL81),"")</f>
        <v>1</v>
      </c>
      <c r="BO81" s="9">
        <f>if('raw 1'!BM81&lt;&gt;"x",if('raw 1'!BM81="OK",'raw 1'!IM81,'raw 1'!BM81),"")</f>
        <v>1</v>
      </c>
      <c r="BP81" s="9" t="str">
        <f>if('raw 1'!BN81&lt;&gt;"x",if('raw 1'!BN81="OK",'raw 1'!IN81,'raw 1'!BN81),"")</f>
        <v>WA</v>
      </c>
      <c r="BQ81" s="9">
        <f>if('raw 1'!BO81&lt;&gt;"x",if('raw 1'!BO81="OK",'raw 1'!IO81,'raw 1'!BO81),"")</f>
        <v>1</v>
      </c>
      <c r="BR81" s="9" t="str">
        <f>if('raw 1'!BP81&lt;&gt;"x",if('raw 1'!BP81="OK",'raw 1'!IP81,'raw 1'!BP81),"")</f>
        <v>WA</v>
      </c>
      <c r="BS81" s="9" t="str">
        <f>if('raw 1'!BQ81&lt;&gt;"x",if('raw 1'!BQ81="OK",'raw 1'!IQ81,'raw 1'!BQ81),"")</f>
        <v>WA</v>
      </c>
      <c r="BT81" s="9" t="str">
        <f>if('raw 1'!BR81&lt;&gt;"x",if('raw 1'!BR81="OK",'raw 1'!IR81,'raw 1'!BR81),"")</f>
        <v>WA</v>
      </c>
      <c r="BU81" s="9" t="str">
        <f>if('raw 1'!BS81&lt;&gt;"x",if('raw 1'!BS81="OK",'raw 1'!IS81,'raw 1'!BS81),"")</f>
        <v>WA</v>
      </c>
      <c r="BV81" s="9">
        <f>if('raw 1'!BT81&lt;&gt;"x",if('raw 1'!BT81="OK",'raw 1'!IT81,'raw 1'!BT81),"")</f>
        <v>1</v>
      </c>
      <c r="BW81" s="9">
        <f>if('raw 1'!BU81&lt;&gt;"x",if('raw 1'!BU81="OK",'raw 1'!IU81,'raw 1'!BU81),"")</f>
        <v>1</v>
      </c>
      <c r="BX81" s="9" t="str">
        <f>if('raw 1'!BV81&lt;&gt;"x",if('raw 1'!BV81="OK",'raw 1'!IV81,'raw 1'!BV81),"")</f>
        <v>WA</v>
      </c>
      <c r="BY81" s="9" t="str">
        <f>if('raw 1'!BW81&lt;&gt;"x",if('raw 1'!BW81="OK",'raw 1'!IW81,'raw 1'!BW81),"")</f>
        <v>WA</v>
      </c>
      <c r="BZ81" s="9">
        <f>if('raw 1'!BX81&lt;&gt;"x",if('raw 1'!BX81="OK",'raw 1'!IX81,'raw 1'!BX81),"")</f>
        <v>1</v>
      </c>
      <c r="CA81" s="9" t="str">
        <f>if('raw 1'!BY81&lt;&gt;"x",if('raw 1'!BY81="OK",'raw 1'!IY81,'raw 1'!BY81),"")</f>
        <v>WA</v>
      </c>
      <c r="CB81" s="9" t="str">
        <f>if('raw 1'!BZ81&lt;&gt;"x",if('raw 1'!BZ81="OK",'raw 1'!IZ81,'raw 1'!BZ81),"")</f>
        <v>WA</v>
      </c>
      <c r="CC81" s="9" t="str">
        <f>if('raw 1'!CA81&lt;&gt;"x",if('raw 1'!CA81="OK",'raw 1'!JA81,'raw 1'!CA81),"")</f>
        <v>WA</v>
      </c>
      <c r="CD81" s="9" t="str">
        <f>if('raw 1'!CB81&lt;&gt;"x",if('raw 1'!CB81="OK",'raw 1'!JB81,'raw 1'!CB81),"")</f>
        <v>WA</v>
      </c>
      <c r="CE81" s="9" t="str">
        <f>if('raw 1'!CC81&lt;&gt;"x",if('raw 1'!CC81="OK",'raw 1'!JC81,'raw 1'!CC81),"")</f>
        <v>WA</v>
      </c>
      <c r="CF81" s="9" t="str">
        <f>if('raw 1'!CD81&lt;&gt;"x",if('raw 1'!CD81="OK",'raw 1'!JD81,'raw 1'!CD81),"")</f>
        <v>WA</v>
      </c>
      <c r="CG81" s="9" t="str">
        <f>if('raw 1'!CE81&lt;&gt;"x",if('raw 1'!CE81="OK",'raw 1'!JE81,'raw 1'!CE81),"")</f>
        <v>WA</v>
      </c>
      <c r="CH81" s="9" t="str">
        <f>if('raw 1'!CF81&lt;&gt;"x",if('raw 1'!CF81="OK",'raw 1'!JF81,'raw 1'!CF81),"")</f>
        <v>WA</v>
      </c>
      <c r="CI81" s="9" t="str">
        <f>if('raw 1'!CG81&lt;&gt;"x",if('raw 1'!CG81="OK",'raw 1'!JG81,'raw 1'!CG81),"")</f>
        <v>WA</v>
      </c>
      <c r="CJ81" s="9" t="str">
        <f>if('raw 1'!CH81&lt;&gt;"x",if('raw 1'!CH81="OK",'raw 1'!JH81,'raw 1'!CH81),"")</f>
        <v>WA</v>
      </c>
      <c r="CK81" s="9" t="str">
        <f>if('raw 1'!CI81&lt;&gt;"x",if('raw 1'!CI81="OK",'raw 1'!JI81,'raw 1'!CI81),"")</f>
        <v>WA</v>
      </c>
      <c r="CL81" s="9" t="str">
        <f>if('raw 1'!CJ81&lt;&gt;"x",if('raw 1'!CJ81="OK",'raw 1'!JJ81,'raw 1'!CJ81),"")</f>
        <v>WA</v>
      </c>
      <c r="CM81" s="9" t="str">
        <f>if('raw 1'!CK81&lt;&gt;"x",if('raw 1'!CK81="OK",'raw 1'!JK81,'raw 1'!CK81),"")</f>
        <v>WA</v>
      </c>
      <c r="CN81" s="9" t="str">
        <f>if('raw 1'!CL81&lt;&gt;"x",if('raw 1'!CL81="OK",'raw 1'!JL81,'raw 1'!CL81),"")</f>
        <v>WA</v>
      </c>
      <c r="CO81" s="9" t="str">
        <f>if('raw 1'!CM81&lt;&gt;"x",if('raw 1'!CM81="OK",'raw 1'!JM81,'raw 1'!CM81),"")</f>
        <v>WA</v>
      </c>
      <c r="CP81" s="9" t="str">
        <f>if('raw 1'!CN81&lt;&gt;"x",if('raw 1'!CN81="OK",'raw 1'!JN81,'raw 1'!CN81),"")</f>
        <v>WA</v>
      </c>
      <c r="CQ81" s="9" t="str">
        <f>if('raw 1'!CO81&lt;&gt;"x",if('raw 1'!CO81="OK",'raw 1'!JO81,'raw 1'!CO81),"")</f>
        <v>WA</v>
      </c>
      <c r="CR81" s="9" t="str">
        <f>if('raw 1'!CP81&lt;&gt;"x",if('raw 1'!CP81="OK",'raw 1'!JP81,'raw 1'!CP81),"")</f>
        <v>WA</v>
      </c>
      <c r="CS81" s="9">
        <f>if('raw 1'!CQ81&lt;&gt;"x",if('raw 1'!CQ81="OK",'raw 1'!JQ81,'raw 1'!CQ81),"")</f>
        <v>1</v>
      </c>
      <c r="CT81" s="9" t="str">
        <f>if('raw 1'!CR81&lt;&gt;"x",if('raw 1'!CR81="OK",'raw 1'!JR81,'raw 1'!CR81),"")</f>
        <v>WA</v>
      </c>
      <c r="CU81" s="9" t="str">
        <f>if('raw 1'!CS81&lt;&gt;"x",if('raw 1'!CS81="OK",'raw 1'!JS81,'raw 1'!CS81),"")</f>
        <v/>
      </c>
      <c r="CV81" s="9" t="str">
        <f>if('raw 1'!CT81&lt;&gt;"x",if('raw 1'!CT81="OK",'raw 1'!JT81,'raw 1'!CT81),"")</f>
        <v>WA</v>
      </c>
      <c r="CW81" s="9">
        <f>if('raw 1'!CU81&lt;&gt;"x",if('raw 1'!CU81="OK",'raw 1'!JU81,'raw 1'!CU81),"")</f>
        <v>1</v>
      </c>
      <c r="CX81" s="9" t="str">
        <f>if('raw 1'!CV81&lt;&gt;"x",if('raw 1'!CV81="OK",'raw 1'!JV81,'raw 1'!CV81),"")</f>
        <v>WA</v>
      </c>
      <c r="CY81" s="9" t="str">
        <f>if('raw 1'!CW81&lt;&gt;"x",if('raw 1'!CW81="OK",'raw 1'!JW81,'raw 1'!CW81),"")</f>
        <v>WA</v>
      </c>
      <c r="CZ81" s="9" t="str">
        <f>if('raw 1'!CX81&lt;&gt;"x",if('raw 1'!CX81="OK",'raw 1'!JX81,'raw 1'!CX81),"")</f>
        <v>WA</v>
      </c>
      <c r="DA81" s="9" t="str">
        <f>if('raw 1'!CY81&lt;&gt;"x",if('raw 1'!CY81="OK",'raw 1'!JY81,'raw 1'!CY81),"")</f>
        <v>WA</v>
      </c>
      <c r="DB81" s="9" t="str">
        <f>if('raw 1'!CZ81&lt;&gt;"x",if('raw 1'!CZ81="OK",'raw 1'!JZ81,'raw 1'!CZ81),"")</f>
        <v>WA</v>
      </c>
      <c r="DC81" s="9" t="str">
        <f>if('raw 1'!DA81&lt;&gt;"x",if('raw 1'!DA81="OK",'raw 1'!KA81,'raw 1'!DA81),"")</f>
        <v>WA</v>
      </c>
      <c r="DD81" s="9">
        <f>if('raw 1'!DB81&lt;&gt;"x",if('raw 1'!DB81="OK",'raw 1'!KB81,'raw 1'!DB81),"")</f>
        <v>1</v>
      </c>
      <c r="DE81" s="9" t="str">
        <f>if('raw 1'!DC81&lt;&gt;"x",if('raw 1'!DC81="OK",'raw 1'!KC81,'raw 1'!DC81),"")</f>
        <v>WA</v>
      </c>
      <c r="DF81" s="9">
        <f>if('raw 1'!DD81&lt;&gt;"x",if('raw 1'!DD81="OK",'raw 1'!KD81,'raw 1'!DD81),"")</f>
        <v>1</v>
      </c>
      <c r="DG81" s="9" t="str">
        <f>if('raw 1'!DE81&lt;&gt;"x",if('raw 1'!DE81="OK",'raw 1'!KE81,'raw 1'!DE81),"")</f>
        <v>WA</v>
      </c>
      <c r="DH81" s="9">
        <f>if('raw 1'!DF81&lt;&gt;"x",if('raw 1'!DF81="OK",'raw 1'!KF81,'raw 1'!DF81),"")</f>
        <v>1</v>
      </c>
      <c r="DI81" s="9" t="str">
        <f>if('raw 1'!DG81&lt;&gt;"x",if('raw 1'!DG81="OK",'raw 1'!KG81,'raw 1'!DG81),"")</f>
        <v>WA</v>
      </c>
      <c r="DJ81" s="9" t="str">
        <f>if('raw 1'!DH81&lt;&gt;"x",if('raw 1'!DH81="OK",'raw 1'!KH81,'raw 1'!DH81),"")</f>
        <v>TLE</v>
      </c>
      <c r="DK81" s="9" t="str">
        <f>if('raw 1'!DI81&lt;&gt;"x",if('raw 1'!DI81="OK",'raw 1'!KI81,'raw 1'!DI81),"")</f>
        <v>TLE</v>
      </c>
      <c r="DL81" s="9">
        <f>if('raw 1'!DJ81&lt;&gt;"x",if('raw 1'!DJ81="OK",'raw 1'!KJ81,'raw 1'!DJ81),"")</f>
        <v>1</v>
      </c>
      <c r="DM81" s="9" t="str">
        <f>if('raw 1'!DK81&lt;&gt;"x",if('raw 1'!DK81="OK",'raw 1'!KK81,'raw 1'!DK81),"")</f>
        <v>WA</v>
      </c>
      <c r="DN81" s="9" t="str">
        <f>if('raw 1'!DL81&lt;&gt;"x",if('raw 1'!DL81="OK",'raw 1'!KL81,'raw 1'!DL81),"")</f>
        <v>WA</v>
      </c>
      <c r="DO81" s="9" t="str">
        <f>if('raw 1'!DM81&lt;&gt;"x",if('raw 1'!DM81="OK",'raw 1'!KM81,'raw 1'!DM81),"")</f>
        <v>TLE</v>
      </c>
      <c r="DP81" s="9" t="str">
        <f>if('raw 1'!DN81&lt;&gt;"x",if('raw 1'!DN81="OK",'raw 1'!KN81,'raw 1'!DN81),"")</f>
        <v>TLE</v>
      </c>
      <c r="DQ81" s="9" t="str">
        <f>if('raw 1'!DO81&lt;&gt;"x",if('raw 1'!DO81="OK",'raw 1'!KO81,'raw 1'!DO81),"")</f>
        <v>TLE</v>
      </c>
      <c r="DR81" s="9" t="str">
        <f>if('raw 1'!DP81&lt;&gt;"x",if('raw 1'!DP81="OK",'raw 1'!KP81,'raw 1'!DP81),"")</f>
        <v>TLE</v>
      </c>
      <c r="DS81" s="9" t="str">
        <f>if('raw 1'!DQ81&lt;&gt;"x",if('raw 1'!DQ81="OK",'raw 1'!KQ81,'raw 1'!DQ81),"")</f>
        <v>TLE</v>
      </c>
      <c r="DT81" s="9" t="str">
        <f>if('raw 1'!DR81&lt;&gt;"x",if('raw 1'!DR81="OK",'raw 1'!KR81,'raw 1'!DR81),"")</f>
        <v>WA</v>
      </c>
      <c r="DU81" s="9" t="str">
        <f>if('raw 1'!DS81&lt;&gt;"x",if('raw 1'!DS81="OK",'raw 1'!KS81,'raw 1'!DS81),"")</f>
        <v>WA</v>
      </c>
      <c r="DV81" s="9" t="str">
        <f>if('raw 1'!DT81&lt;&gt;"x",if('raw 1'!DT81="OK",'raw 1'!KT81,'raw 1'!DT81),"")</f>
        <v>WA</v>
      </c>
      <c r="DW81" s="9" t="str">
        <f>if('raw 1'!DU81&lt;&gt;"x",if('raw 1'!DU81="OK",'raw 1'!KU81,'raw 1'!DU81),"")</f>
        <v>TLE</v>
      </c>
      <c r="DX81" s="9" t="str">
        <f>if('raw 1'!DV81&lt;&gt;"x",if('raw 1'!DV81="OK",'raw 1'!KV81,'raw 1'!DV81),"")</f>
        <v>TLE</v>
      </c>
      <c r="DY81" s="9" t="str">
        <f>if('raw 1'!DW81&lt;&gt;"x",if('raw 1'!DW81="OK",'raw 1'!KW81,'raw 1'!DW81),"")</f>
        <v>TLE</v>
      </c>
      <c r="DZ81" s="9" t="str">
        <f>if('raw 1'!DX81&lt;&gt;"x",if('raw 1'!DX81="OK",'raw 1'!KX81,'raw 1'!DX81),"")</f>
        <v>TLE</v>
      </c>
      <c r="EA81" s="9" t="str">
        <f>if('raw 1'!DY81&lt;&gt;"x",if('raw 1'!DY81="OK",'raw 1'!KY81,'raw 1'!DY81),"")</f>
        <v>TLE</v>
      </c>
      <c r="EB81" s="9" t="str">
        <f>if('raw 1'!DZ81&lt;&gt;"x",if('raw 1'!DZ81="OK",'raw 1'!KZ81,'raw 1'!DZ81),"")</f>
        <v/>
      </c>
      <c r="EC81" s="9" t="str">
        <f>if('raw 1'!EA81&lt;&gt;"x",if('raw 1'!EA81="OK",'raw 1'!LA81,'raw 1'!EA81),"")</f>
        <v>-</v>
      </c>
      <c r="ED81" s="9" t="str">
        <f>if('raw 1'!EB81&lt;&gt;"x",if('raw 1'!EB81="OK",'raw 1'!LB81,'raw 1'!EB81),"")</f>
        <v>-</v>
      </c>
      <c r="EE81" s="9" t="str">
        <f>if('raw 1'!EC81&lt;&gt;"x",if('raw 1'!EC81="OK",'raw 1'!LC81,'raw 1'!EC81),"")</f>
        <v>-</v>
      </c>
      <c r="EF81" s="9" t="str">
        <f>if('raw 1'!ED81&lt;&gt;"x",if('raw 1'!ED81="OK",'raw 1'!LD81,'raw 1'!ED81),"")</f>
        <v>-</v>
      </c>
      <c r="EG81" s="9" t="str">
        <f>if('raw 1'!EE81&lt;&gt;"x",if('raw 1'!EE81="OK",'raw 1'!LE81,'raw 1'!EE81),"")</f>
        <v>-</v>
      </c>
      <c r="EH81" s="9" t="str">
        <f>if('raw 1'!EF81&lt;&gt;"x",if('raw 1'!EF81="OK",'raw 1'!LF81,'raw 1'!EF81),"")</f>
        <v>-</v>
      </c>
      <c r="EI81" s="9" t="str">
        <f>if('raw 1'!EG81&lt;&gt;"x",if('raw 1'!EG81="OK",'raw 1'!LG81,'raw 1'!EG81),"")</f>
        <v>-</v>
      </c>
      <c r="EJ81" s="9" t="str">
        <f>if('raw 1'!EH81&lt;&gt;"x",if('raw 1'!EH81="OK",'raw 1'!LH81,'raw 1'!EH81),"")</f>
        <v>-</v>
      </c>
      <c r="EK81" s="9" t="str">
        <f>if('raw 1'!EI81&lt;&gt;"x",if('raw 1'!EI81="OK",'raw 1'!LI81,'raw 1'!EI81),"")</f>
        <v>-</v>
      </c>
      <c r="EL81" s="9" t="str">
        <f>if('raw 1'!EJ81&lt;&gt;"x",if('raw 1'!EJ81="OK",'raw 1'!LJ81,'raw 1'!EJ81),"")</f>
        <v>-</v>
      </c>
      <c r="EM81" s="9" t="str">
        <f>if('raw 1'!EK81&lt;&gt;"x",if('raw 1'!EK81="OK",'raw 1'!LK81,'raw 1'!EK81),"")</f>
        <v>-</v>
      </c>
      <c r="EN81" s="9" t="str">
        <f>if('raw 1'!EL81&lt;&gt;"x",if('raw 1'!EL81="OK",'raw 1'!LL81,'raw 1'!EL81),"")</f>
        <v>-</v>
      </c>
      <c r="EO81" s="9" t="str">
        <f>if('raw 1'!EM81&lt;&gt;"x",if('raw 1'!EM81="OK",'raw 1'!LM81,'raw 1'!EM81),"")</f>
        <v>-</v>
      </c>
      <c r="EP81" s="9" t="str">
        <f>if('raw 1'!EN81&lt;&gt;"x",if('raw 1'!EN81="OK",'raw 1'!LN81,'raw 1'!EN81),"")</f>
        <v>-</v>
      </c>
      <c r="EQ81" s="9" t="str">
        <f>if('raw 1'!EO81&lt;&gt;"x",if('raw 1'!EO81="OK",'raw 1'!LO81,'raw 1'!EO81),"")</f>
        <v>-</v>
      </c>
      <c r="ER81" s="9" t="str">
        <f>if('raw 1'!EP81&lt;&gt;"x",if('raw 1'!EP81="OK",'raw 1'!LP81,'raw 1'!EP81),"")</f>
        <v>-</v>
      </c>
      <c r="ES81" s="9" t="str">
        <f>if('raw 1'!EQ81&lt;&gt;"x",if('raw 1'!EQ81="OK",'raw 1'!LQ81,'raw 1'!EQ81),"")</f>
        <v/>
      </c>
      <c r="ET81" s="9" t="str">
        <f>if('raw 1'!ER81&lt;&gt;"x",if('raw 1'!ER81="OK",'raw 1'!LR81,'raw 1'!ER81),"")</f>
        <v>-</v>
      </c>
      <c r="EU81" s="9" t="str">
        <f>if('raw 1'!ES81&lt;&gt;"x",if('raw 1'!ES81="OK",'raw 1'!LS81,'raw 1'!ES81),"")</f>
        <v>-</v>
      </c>
      <c r="EV81" s="9" t="str">
        <f>if('raw 1'!ET81&lt;&gt;"x",if('raw 1'!ET81="OK",'raw 1'!LT81,'raw 1'!ET81),"")</f>
        <v>-</v>
      </c>
      <c r="EW81" s="9" t="str">
        <f>if('raw 1'!EU81&lt;&gt;"x",if('raw 1'!EU81="OK",'raw 1'!LU81,'raw 1'!EU81),"")</f>
        <v>-</v>
      </c>
      <c r="EX81" s="9" t="str">
        <f>if('raw 1'!EV81&lt;&gt;"x",if('raw 1'!EV81="OK",'raw 1'!LV81,'raw 1'!EV81),"")</f>
        <v>-</v>
      </c>
      <c r="EY81" s="9" t="str">
        <f>if('raw 1'!EW81&lt;&gt;"x",if('raw 1'!EW81="OK",'raw 1'!LW81,'raw 1'!EW81),"")</f>
        <v>-</v>
      </c>
      <c r="EZ81" s="9" t="str">
        <f>if('raw 1'!EX81&lt;&gt;"x",if('raw 1'!EX81="OK",'raw 1'!LX81,'raw 1'!EX81),"")</f>
        <v>-</v>
      </c>
      <c r="FA81" s="9" t="str">
        <f>if('raw 1'!EY81&lt;&gt;"x",if('raw 1'!EY81="OK",'raw 1'!LY81,'raw 1'!EY81),"")</f>
        <v>-</v>
      </c>
      <c r="FB81" s="9" t="str">
        <f>if('raw 1'!EZ81&lt;&gt;"x",if('raw 1'!EZ81="OK",'raw 1'!LZ81,'raw 1'!EZ81),"")</f>
        <v>-</v>
      </c>
      <c r="FC81" s="9" t="str">
        <f>if('raw 1'!FA81&lt;&gt;"x",if('raw 1'!FA81="OK",'raw 1'!MA81,'raw 1'!FA81),"")</f>
        <v>-</v>
      </c>
      <c r="FD81" s="9" t="str">
        <f>if('raw 1'!FB81&lt;&gt;"x",if('raw 1'!FB81="OK",'raw 1'!MB81,'raw 1'!FB81),"")</f>
        <v>-</v>
      </c>
      <c r="FE81" s="9" t="str">
        <f>if('raw 1'!FC81&lt;&gt;"x",if('raw 1'!FC81="OK",'raw 1'!MC81,'raw 1'!FC81),"")</f>
        <v>-</v>
      </c>
      <c r="FF81" s="9" t="str">
        <f>if('raw 1'!FD81&lt;&gt;"x",if('raw 1'!FD81="OK",'raw 1'!MD81,'raw 1'!FD81),"")</f>
        <v>-</v>
      </c>
      <c r="FG81" s="9" t="str">
        <f>if('raw 1'!FE81&lt;&gt;"x",if('raw 1'!FE81="OK",'raw 1'!ME81,'raw 1'!FE81),"")</f>
        <v>-</v>
      </c>
      <c r="FH81" s="9" t="str">
        <f>if('raw 1'!FF81&lt;&gt;"x",if('raw 1'!FF81="OK",'raw 1'!MF81,'raw 1'!FF81),"")</f>
        <v>-</v>
      </c>
      <c r="FI81" s="9" t="str">
        <f>if('raw 1'!FG81&lt;&gt;"x",if('raw 1'!FG81="OK",'raw 1'!MG81,'raw 1'!FG81),"")</f>
        <v>-</v>
      </c>
      <c r="FJ81" s="9" t="str">
        <f>if('raw 1'!FH81&lt;&gt;"x",if('raw 1'!FH81="OK",'raw 1'!MH81,'raw 1'!FH81),"")</f>
        <v>-</v>
      </c>
      <c r="FK81" s="9" t="str">
        <f>if('raw 1'!FI81&lt;&gt;"x",if('raw 1'!FI81="OK",'raw 1'!MI81,'raw 1'!FI81),"")</f>
        <v>-</v>
      </c>
      <c r="FL81" s="9" t="str">
        <f>if('raw 1'!FJ81&lt;&gt;"x",if('raw 1'!FJ81="OK",'raw 1'!MJ81,'raw 1'!FJ81),"")</f>
        <v>-</v>
      </c>
      <c r="FM81" s="9" t="str">
        <f>if('raw 1'!FK81&lt;&gt;"x",if('raw 1'!FK81="OK",'raw 1'!MK81,'raw 1'!FK81),"")</f>
        <v>-</v>
      </c>
      <c r="FN81" s="9" t="str">
        <f>if('raw 1'!FL81&lt;&gt;"x",if('raw 1'!FL81="OK",'raw 1'!ML81,'raw 1'!FL81),"")</f>
        <v>-</v>
      </c>
      <c r="FO81" s="9" t="str">
        <f>if('raw 1'!FM81&lt;&gt;"x",if('raw 1'!FM81="OK",'raw 1'!MM81,'raw 1'!FM81),"")</f>
        <v>-</v>
      </c>
      <c r="FP81" s="9" t="str">
        <f>if('raw 1'!FN81&lt;&gt;"x",if('raw 1'!FN81="OK",'raw 1'!MN81,'raw 1'!FN81),"")</f>
        <v>-</v>
      </c>
      <c r="FQ81" s="9" t="str">
        <f>if('raw 1'!FO81&lt;&gt;"x",if('raw 1'!FO81="OK",'raw 1'!MO81,'raw 1'!FO81),"")</f>
        <v>-</v>
      </c>
      <c r="FR81" s="9" t="str">
        <f>if('raw 1'!FP81&lt;&gt;"x",if('raw 1'!FP81="OK",'raw 1'!MP81,'raw 1'!FP81),"")</f>
        <v>-</v>
      </c>
      <c r="FS81" s="9" t="str">
        <f>if('raw 1'!FQ81&lt;&gt;"x",if('raw 1'!FQ81="OK",'raw 1'!MQ81,'raw 1'!FQ81),"")</f>
        <v>-</v>
      </c>
      <c r="FT81" s="9" t="str">
        <f>if('raw 1'!FR81&lt;&gt;"x",if('raw 1'!FR81="OK",'raw 1'!MR81,'raw 1'!FR81),"")</f>
        <v>-</v>
      </c>
      <c r="FU81" s="9" t="str">
        <f>if('raw 1'!FS81&lt;&gt;"x",if('raw 1'!FS81="OK",'raw 1'!MS81,'raw 1'!FS81),"")</f>
        <v>-</v>
      </c>
      <c r="FV81" s="9" t="str">
        <f>if('raw 1'!FT81&lt;&gt;"x",if('raw 1'!FT81="OK",'raw 1'!MT81,'raw 1'!FT81),"")</f>
        <v/>
      </c>
      <c r="FW81" s="9" t="str">
        <f>if('raw 1'!FU81&lt;&gt;"x",if('raw 1'!FU81="OK",'raw 1'!MU81,'raw 1'!FU81),"")</f>
        <v>-</v>
      </c>
      <c r="FX81" s="9" t="str">
        <f>if('raw 1'!FV81&lt;&gt;"x",if('raw 1'!FV81="OK",'raw 1'!MV81,'raw 1'!FV81),"")</f>
        <v>-</v>
      </c>
      <c r="FY81" s="9" t="str">
        <f>if('raw 1'!FW81&lt;&gt;"x",if('raw 1'!FW81="OK",'raw 1'!MW81,'raw 1'!FW81),"")</f>
        <v>-</v>
      </c>
      <c r="FZ81" s="9" t="str">
        <f>if('raw 1'!FX81&lt;&gt;"x",if('raw 1'!FX81="OK",'raw 1'!MX81,'raw 1'!FX81),"")</f>
        <v>-</v>
      </c>
      <c r="GA81" s="9" t="str">
        <f>if('raw 1'!FY81&lt;&gt;"x",if('raw 1'!FY81="OK",'raw 1'!MY81,'raw 1'!FY81),"")</f>
        <v>-</v>
      </c>
      <c r="GB81" s="9" t="str">
        <f>if('raw 1'!FZ81&lt;&gt;"x",if('raw 1'!FZ81="OK",'raw 1'!MZ81,'raw 1'!FZ81),"")</f>
        <v>-</v>
      </c>
      <c r="GC81" s="9" t="str">
        <f>if('raw 1'!GA81&lt;&gt;"x",if('raw 1'!GA81="OK",'raw 1'!NA81,'raw 1'!GA81),"")</f>
        <v>-</v>
      </c>
      <c r="GD81" s="9" t="str">
        <f>if('raw 1'!GB81&lt;&gt;"x",if('raw 1'!GB81="OK",'raw 1'!NB81,'raw 1'!GB81),"")</f>
        <v>-</v>
      </c>
      <c r="GE81" s="9" t="str">
        <f>if('raw 1'!GC81&lt;&gt;"x",if('raw 1'!GC81="OK",'raw 1'!NC81,'raw 1'!GC81),"")</f>
        <v>-</v>
      </c>
      <c r="GF81" s="9" t="str">
        <f>if('raw 1'!GD81&lt;&gt;"x",if('raw 1'!GD81="OK",'raw 1'!ND81,'raw 1'!GD81),"")</f>
        <v>-</v>
      </c>
      <c r="GG81" s="9" t="str">
        <f>if('raw 1'!GE81&lt;&gt;"x",if('raw 1'!GE81="OK",'raw 1'!NE81,'raw 1'!GE81),"")</f>
        <v>-</v>
      </c>
      <c r="GH81" s="9" t="str">
        <f>if('raw 1'!GF81&lt;&gt;"x",if('raw 1'!GF81="OK",'raw 1'!NF81,'raw 1'!GF81),"")</f>
        <v>-</v>
      </c>
      <c r="GI81" s="9" t="str">
        <f>if('raw 1'!GG81&lt;&gt;"x",if('raw 1'!GG81="OK",'raw 1'!NG81,'raw 1'!GG81),"")</f>
        <v>-</v>
      </c>
      <c r="GJ81" s="9" t="str">
        <f>if('raw 1'!GH81&lt;&gt;"x",if('raw 1'!GH81="OK",'raw 1'!NH81,'raw 1'!GH81),"")</f>
        <v>-</v>
      </c>
      <c r="GK81" s="9" t="str">
        <f>if('raw 1'!GI81&lt;&gt;"x",if('raw 1'!GI81="OK",'raw 1'!NI81,'raw 1'!GI81),"")</f>
        <v>-</v>
      </c>
      <c r="GL81" s="9" t="str">
        <f>if('raw 1'!GJ81&lt;&gt;"x",if('raw 1'!GJ81="OK",'raw 1'!NJ81,'raw 1'!GJ81),"")</f>
        <v>-</v>
      </c>
      <c r="GM81" s="9" t="str">
        <f>if('raw 1'!GK81&lt;&gt;"x",if('raw 1'!GK81="OK",'raw 1'!NK81,'raw 1'!GK81),"")</f>
        <v>-</v>
      </c>
      <c r="GN81" s="9" t="str">
        <f>if('raw 1'!GL81&lt;&gt;"x",if('raw 1'!GL81="OK",'raw 1'!NL81,'raw 1'!GL81),"")</f>
        <v>-</v>
      </c>
      <c r="GO81" s="9" t="str">
        <f>if('raw 1'!GM81&lt;&gt;"x",if('raw 1'!GM81="OK",'raw 1'!NM81,'raw 1'!GM81),"")</f>
        <v>-</v>
      </c>
      <c r="GP81" s="9" t="str">
        <f>if('raw 1'!GN81&lt;&gt;"x",if('raw 1'!GN81="OK",'raw 1'!NN81,'raw 1'!GN81),"")</f>
        <v>-</v>
      </c>
      <c r="GQ81" s="9" t="str">
        <f>if('raw 1'!GO81&lt;&gt;"x",if('raw 1'!GO81="OK",'raw 1'!NO81,'raw 1'!GO81),"")</f>
        <v>-</v>
      </c>
      <c r="GR81" s="9" t="str">
        <f>if('raw 1'!GP81&lt;&gt;"x",if('raw 1'!GP81="OK",'raw 1'!NP81,'raw 1'!GP81),"")</f>
        <v>-</v>
      </c>
      <c r="GS81" s="9" t="str">
        <f>if('raw 1'!GQ81&lt;&gt;"x",if('raw 1'!GQ81="OK",'raw 1'!NQ81,'raw 1'!GQ81),"")</f>
        <v>-</v>
      </c>
      <c r="GT81" s="9" t="str">
        <f>if('raw 1'!GR81&lt;&gt;"x",if('raw 1'!GR81="OK",'raw 1'!NR81,'raw 1'!GR81),"")</f>
        <v>-</v>
      </c>
      <c r="GU81" s="9" t="str">
        <f>if('raw 1'!GS81&lt;&gt;"x",if('raw 1'!GS81="OK",'raw 1'!NS81,'raw 1'!GS81),"")</f>
        <v/>
      </c>
    </row>
    <row r="82">
      <c r="A82" s="5"/>
      <c r="B82" s="5"/>
      <c r="C82" s="5" t="str">
        <f>if(B82="d","diskv. iz ciklusa",if(B82="d1","diskv. iz kruga",if($E82="ODOBREN",(if(countif(H:H,"="&amp;H82)=1,countif(H:H,"&gt;"&amp;H82)+1,concatenate(countif(H:H,"&gt;"&amp;H82)+1," - ",countif(H:H,"&gt;="&amp;H82)))),empty)))</f>
        <v>61 - 81</v>
      </c>
      <c r="D82" s="6" t="str">
        <f>'raw 1'!B82</f>
        <v>iliccmarko</v>
      </c>
      <c r="E82" s="6" t="str">
        <f>'raw 1'!F82</f>
        <v>ODOBREN</v>
      </c>
      <c r="F82" s="6" t="str">
        <f>if($E82="ODOBREN",'raw 1'!C82,"")</f>
        <v>Marko</v>
      </c>
      <c r="G82" s="6" t="str">
        <f>if($E82="ODOBREN",'raw 1'!D82,"")</f>
        <v>Ilić</v>
      </c>
      <c r="H82" s="7">
        <f>if($E82="ODOBREN",I82,empty)</f>
        <v>100</v>
      </c>
      <c r="I82" s="7">
        <f>if(B82&lt;&gt;"d",IF(M82 = "A", SUM(R82:T82), SUM(O82:Q82)),empty)</f>
        <v>100</v>
      </c>
      <c r="J82" s="6" t="str">
        <f>if($E82="ODOBREN",'raw 1'!G82,"")</f>
        <v>Stari grad</v>
      </c>
      <c r="K82" s="6" t="str">
        <f>if($E82="ODOBREN",'raw 1'!H82,"")</f>
        <v>Matematička gimnazija</v>
      </c>
      <c r="L82" s="6" t="str">
        <f>if($E82="ODOBREN",'raw 1'!I82,"")</f>
        <v>III</v>
      </c>
      <c r="M82" s="6" t="str">
        <f>if($E82="ODOBREN",'raw 1'!J82,"")</f>
        <v>A</v>
      </c>
      <c r="N82" s="6" t="str">
        <f>if($E82="ODOBREN",'raw 1'!K83,"")</f>
        <v>Marina Đurišić</v>
      </c>
      <c r="O82" s="8" t="str">
        <f>'raw 1'!M82</f>
        <v>-</v>
      </c>
      <c r="P82" s="9" t="str">
        <f>'raw 1'!N82</f>
        <v>-</v>
      </c>
      <c r="Q82" s="9" t="str">
        <f>'raw 1'!O82</f>
        <v>-</v>
      </c>
      <c r="R82" s="9">
        <f>'raw 1'!P82</f>
        <v>100</v>
      </c>
      <c r="S82" s="9">
        <f>'raw 1'!Q82</f>
        <v>0</v>
      </c>
      <c r="T82" s="9">
        <f>'raw 1'!R82</f>
        <v>0</v>
      </c>
      <c r="U82" s="9" t="str">
        <f>if('raw 1'!S82&lt;&gt;"x",if('raw 1'!S82="OK",'raw 1'!GS82,'raw 1'!S82),"")</f>
        <v/>
      </c>
      <c r="V82" s="9" t="str">
        <f>if('raw 1'!T82&lt;&gt;"x",if('raw 1'!T82="OK",'raw 1'!GT82,'raw 1'!T82),"")</f>
        <v/>
      </c>
      <c r="W82" s="9" t="str">
        <f>if('raw 1'!U82&lt;&gt;"x",if('raw 1'!U82="OK",'raw 1'!GU82,'raw 1'!U82),"")</f>
        <v>-</v>
      </c>
      <c r="X82" s="9" t="str">
        <f>if('raw 1'!V82&lt;&gt;"x",if('raw 1'!V82="OK",'raw 1'!GV82,'raw 1'!V82),"")</f>
        <v>-</v>
      </c>
      <c r="Y82" s="9" t="str">
        <f>if('raw 1'!W82&lt;&gt;"x",if('raw 1'!W82="OK",'raw 1'!GW82,'raw 1'!W82),"")</f>
        <v>-</v>
      </c>
      <c r="Z82" s="9" t="str">
        <f>if('raw 1'!X82&lt;&gt;"x",if('raw 1'!X82="OK",'raw 1'!GX82,'raw 1'!X82),"")</f>
        <v>-</v>
      </c>
      <c r="AA82" s="9" t="str">
        <f>if('raw 1'!Y82&lt;&gt;"x",if('raw 1'!Y82="OK",'raw 1'!GY82,'raw 1'!Y82),"")</f>
        <v>-</v>
      </c>
      <c r="AB82" s="9" t="str">
        <f>if('raw 1'!Z82&lt;&gt;"x",if('raw 1'!Z82="OK",'raw 1'!GZ82,'raw 1'!Z82),"")</f>
        <v>-</v>
      </c>
      <c r="AC82" s="9" t="str">
        <f>if('raw 1'!AA82&lt;&gt;"x",if('raw 1'!AA82="OK",'raw 1'!HA82,'raw 1'!AA82),"")</f>
        <v>-</v>
      </c>
      <c r="AD82" s="9" t="str">
        <f>if('raw 1'!AB82&lt;&gt;"x",if('raw 1'!AB82="OK",'raw 1'!HB82,'raw 1'!AB82),"")</f>
        <v>-</v>
      </c>
      <c r="AE82" s="9" t="str">
        <f>if('raw 1'!AC82&lt;&gt;"x",if('raw 1'!AC82="OK",'raw 1'!HC82,'raw 1'!AC82),"")</f>
        <v>-</v>
      </c>
      <c r="AF82" s="9" t="str">
        <f>if('raw 1'!AD82&lt;&gt;"x",if('raw 1'!AD82="OK",'raw 1'!HD82,'raw 1'!AD82),"")</f>
        <v>-</v>
      </c>
      <c r="AG82" s="9" t="str">
        <f>if('raw 1'!AE82&lt;&gt;"x",if('raw 1'!AE82="OK",'raw 1'!HE82,'raw 1'!AE82),"")</f>
        <v>-</v>
      </c>
      <c r="AH82" s="9" t="str">
        <f>if('raw 1'!AF82&lt;&gt;"x",if('raw 1'!AF82="OK",'raw 1'!HF82,'raw 1'!AF82),"")</f>
        <v>-</v>
      </c>
      <c r="AI82" s="9" t="str">
        <f>if('raw 1'!AG82&lt;&gt;"x",if('raw 1'!AG82="OK",'raw 1'!HG82,'raw 1'!AG82),"")</f>
        <v>-</v>
      </c>
      <c r="AJ82" s="9" t="str">
        <f>if('raw 1'!AH82&lt;&gt;"x",if('raw 1'!AH82="OK",'raw 1'!HH82,'raw 1'!AH82),"")</f>
        <v>-</v>
      </c>
      <c r="AK82" s="9" t="str">
        <f>if('raw 1'!AI82&lt;&gt;"x",if('raw 1'!AI82="OK",'raw 1'!HI82,'raw 1'!AI82),"")</f>
        <v>-</v>
      </c>
      <c r="AL82" s="9" t="str">
        <f>if('raw 1'!AJ82&lt;&gt;"x",if('raw 1'!AJ82="OK",'raw 1'!HJ82,'raw 1'!AJ82),"")</f>
        <v>-</v>
      </c>
      <c r="AM82" s="9" t="str">
        <f>if('raw 1'!AK82&lt;&gt;"x",if('raw 1'!AK82="OK",'raw 1'!HK82,'raw 1'!AK82),"")</f>
        <v>-</v>
      </c>
      <c r="AN82" s="9" t="str">
        <f>if('raw 1'!AL82&lt;&gt;"x",if('raw 1'!AL82="OK",'raw 1'!HL82,'raw 1'!AL82),"")</f>
        <v>-</v>
      </c>
      <c r="AO82" s="9" t="str">
        <f>if('raw 1'!AM82&lt;&gt;"x",if('raw 1'!AM82="OK",'raw 1'!HM82,'raw 1'!AM82),"")</f>
        <v>-</v>
      </c>
      <c r="AP82" s="9" t="str">
        <f>if('raw 1'!AN82&lt;&gt;"x",if('raw 1'!AN82="OK",'raw 1'!HN82,'raw 1'!AN82),"")</f>
        <v>-</v>
      </c>
      <c r="AQ82" s="9" t="str">
        <f>if('raw 1'!AO82&lt;&gt;"x",if('raw 1'!AO82="OK",'raw 1'!HO82,'raw 1'!AO82),"")</f>
        <v>-</v>
      </c>
      <c r="AR82" s="9" t="str">
        <f>if('raw 1'!AP82&lt;&gt;"x",if('raw 1'!AP82="OK",'raw 1'!HP82,'raw 1'!AP82),"")</f>
        <v>-</v>
      </c>
      <c r="AS82" s="9" t="str">
        <f>if('raw 1'!AQ82&lt;&gt;"x",if('raw 1'!AQ82="OK",'raw 1'!HQ82,'raw 1'!AQ82),"")</f>
        <v>-</v>
      </c>
      <c r="AT82" s="9" t="str">
        <f>if('raw 1'!AR82&lt;&gt;"x",if('raw 1'!AR82="OK",'raw 1'!HR82,'raw 1'!AR82),"")</f>
        <v>-</v>
      </c>
      <c r="AU82" s="9" t="str">
        <f>if('raw 1'!AS82&lt;&gt;"x",if('raw 1'!AS82="OK",'raw 1'!HS82,'raw 1'!AS82),"")</f>
        <v>-</v>
      </c>
      <c r="AV82" s="9" t="str">
        <f>if('raw 1'!AT82&lt;&gt;"x",if('raw 1'!AT82="OK",'raw 1'!HT82,'raw 1'!AT82),"")</f>
        <v>-</v>
      </c>
      <c r="AW82" s="9" t="str">
        <f>if('raw 1'!AU82&lt;&gt;"x",if('raw 1'!AU82="OK",'raw 1'!HU82,'raw 1'!AU82),"")</f>
        <v>-</v>
      </c>
      <c r="AX82" s="9" t="str">
        <f>if('raw 1'!AV82&lt;&gt;"x",if('raw 1'!AV82="OK",'raw 1'!HV82,'raw 1'!AV82),"")</f>
        <v>-</v>
      </c>
      <c r="AY82" s="9" t="str">
        <f>if('raw 1'!AW82&lt;&gt;"x",if('raw 1'!AW82="OK",'raw 1'!HW82,'raw 1'!AW82),"")</f>
        <v>-</v>
      </c>
      <c r="AZ82" s="9" t="str">
        <f>if('raw 1'!AX82&lt;&gt;"x",if('raw 1'!AX82="OK",'raw 1'!HX82,'raw 1'!AX82),"")</f>
        <v>-</v>
      </c>
      <c r="BA82" s="9" t="str">
        <f>if('raw 1'!AY82&lt;&gt;"x",if('raw 1'!AY82="OK",'raw 1'!HY82,'raw 1'!AY82),"")</f>
        <v>-</v>
      </c>
      <c r="BB82" s="9" t="str">
        <f>if('raw 1'!AZ82&lt;&gt;"x",if('raw 1'!AZ82="OK",'raw 1'!HZ82,'raw 1'!AZ82),"")</f>
        <v>-</v>
      </c>
      <c r="BC82" s="9" t="str">
        <f>if('raw 1'!BA82&lt;&gt;"x",if('raw 1'!BA82="OK",'raw 1'!IA82,'raw 1'!BA82),"")</f>
        <v>-</v>
      </c>
      <c r="BD82" s="9" t="str">
        <f>if('raw 1'!BB82&lt;&gt;"x",if('raw 1'!BB82="OK",'raw 1'!IB82,'raw 1'!BB82),"")</f>
        <v>-</v>
      </c>
      <c r="BE82" s="9" t="str">
        <f>if('raw 1'!BC82&lt;&gt;"x",if('raw 1'!BC82="OK",'raw 1'!IC82,'raw 1'!BC82),"")</f>
        <v>-</v>
      </c>
      <c r="BF82" s="9" t="str">
        <f>if('raw 1'!BD82&lt;&gt;"x",if('raw 1'!BD82="OK",'raw 1'!ID82,'raw 1'!BD82),"")</f>
        <v>-</v>
      </c>
      <c r="BG82" s="9" t="str">
        <f>if('raw 1'!BE82&lt;&gt;"x",if('raw 1'!BE82="OK",'raw 1'!IE82,'raw 1'!BE82),"")</f>
        <v>-</v>
      </c>
      <c r="BH82" s="9" t="str">
        <f>if('raw 1'!BF82&lt;&gt;"x",if('raw 1'!BF82="OK",'raw 1'!IF82,'raw 1'!BF82),"")</f>
        <v>-</v>
      </c>
      <c r="BI82" s="9" t="str">
        <f>if('raw 1'!BG82&lt;&gt;"x",if('raw 1'!BG82="OK",'raw 1'!IG82,'raw 1'!BG82),"")</f>
        <v>-</v>
      </c>
      <c r="BJ82" s="9" t="str">
        <f>if('raw 1'!BH82&lt;&gt;"x",if('raw 1'!BH82="OK",'raw 1'!IH82,'raw 1'!BH82),"")</f>
        <v>-</v>
      </c>
      <c r="BK82" s="9" t="str">
        <f>if('raw 1'!BI82&lt;&gt;"x",if('raw 1'!BI82="OK",'raw 1'!II82,'raw 1'!BI82),"")</f>
        <v>-</v>
      </c>
      <c r="BL82" s="9" t="str">
        <f>if('raw 1'!BJ82&lt;&gt;"x",if('raw 1'!BJ82="OK",'raw 1'!IJ82,'raw 1'!BJ82),"")</f>
        <v>-</v>
      </c>
      <c r="BM82" s="9" t="str">
        <f>if('raw 1'!BK82&lt;&gt;"x",if('raw 1'!BK82="OK",'raw 1'!IK82,'raw 1'!BK82),"")</f>
        <v/>
      </c>
      <c r="BN82" s="9" t="str">
        <f>if('raw 1'!BL82&lt;&gt;"x",if('raw 1'!BL82="OK",'raw 1'!IL82,'raw 1'!BL82),"")</f>
        <v>-</v>
      </c>
      <c r="BO82" s="9" t="str">
        <f>if('raw 1'!BM82&lt;&gt;"x",if('raw 1'!BM82="OK",'raw 1'!IM82,'raw 1'!BM82),"")</f>
        <v>-</v>
      </c>
      <c r="BP82" s="9" t="str">
        <f>if('raw 1'!BN82&lt;&gt;"x",if('raw 1'!BN82="OK",'raw 1'!IN82,'raw 1'!BN82),"")</f>
        <v>-</v>
      </c>
      <c r="BQ82" s="9" t="str">
        <f>if('raw 1'!BO82&lt;&gt;"x",if('raw 1'!BO82="OK",'raw 1'!IO82,'raw 1'!BO82),"")</f>
        <v>-</v>
      </c>
      <c r="BR82" s="9" t="str">
        <f>if('raw 1'!BP82&lt;&gt;"x",if('raw 1'!BP82="OK",'raw 1'!IP82,'raw 1'!BP82),"")</f>
        <v>-</v>
      </c>
      <c r="BS82" s="9" t="str">
        <f>if('raw 1'!BQ82&lt;&gt;"x",if('raw 1'!BQ82="OK",'raw 1'!IQ82,'raw 1'!BQ82),"")</f>
        <v>-</v>
      </c>
      <c r="BT82" s="9" t="str">
        <f>if('raw 1'!BR82&lt;&gt;"x",if('raw 1'!BR82="OK",'raw 1'!IR82,'raw 1'!BR82),"")</f>
        <v>-</v>
      </c>
      <c r="BU82" s="9" t="str">
        <f>if('raw 1'!BS82&lt;&gt;"x",if('raw 1'!BS82="OK",'raw 1'!IS82,'raw 1'!BS82),"")</f>
        <v>-</v>
      </c>
      <c r="BV82" s="9" t="str">
        <f>if('raw 1'!BT82&lt;&gt;"x",if('raw 1'!BT82="OK",'raw 1'!IT82,'raw 1'!BT82),"")</f>
        <v>-</v>
      </c>
      <c r="BW82" s="9" t="str">
        <f>if('raw 1'!BU82&lt;&gt;"x",if('raw 1'!BU82="OK",'raw 1'!IU82,'raw 1'!BU82),"")</f>
        <v>-</v>
      </c>
      <c r="BX82" s="9" t="str">
        <f>if('raw 1'!BV82&lt;&gt;"x",if('raw 1'!BV82="OK",'raw 1'!IV82,'raw 1'!BV82),"")</f>
        <v>-</v>
      </c>
      <c r="BY82" s="9" t="str">
        <f>if('raw 1'!BW82&lt;&gt;"x",if('raw 1'!BW82="OK",'raw 1'!IW82,'raw 1'!BW82),"")</f>
        <v>-</v>
      </c>
      <c r="BZ82" s="9" t="str">
        <f>if('raw 1'!BX82&lt;&gt;"x",if('raw 1'!BX82="OK",'raw 1'!IX82,'raw 1'!BX82),"")</f>
        <v>-</v>
      </c>
      <c r="CA82" s="9" t="str">
        <f>if('raw 1'!BY82&lt;&gt;"x",if('raw 1'!BY82="OK",'raw 1'!IY82,'raw 1'!BY82),"")</f>
        <v>-</v>
      </c>
      <c r="CB82" s="9" t="str">
        <f>if('raw 1'!BZ82&lt;&gt;"x",if('raw 1'!BZ82="OK",'raw 1'!IZ82,'raw 1'!BZ82),"")</f>
        <v>-</v>
      </c>
      <c r="CC82" s="9" t="str">
        <f>if('raw 1'!CA82&lt;&gt;"x",if('raw 1'!CA82="OK",'raw 1'!JA82,'raw 1'!CA82),"")</f>
        <v>-</v>
      </c>
      <c r="CD82" s="9" t="str">
        <f>if('raw 1'!CB82&lt;&gt;"x",if('raw 1'!CB82="OK",'raw 1'!JB82,'raw 1'!CB82),"")</f>
        <v>-</v>
      </c>
      <c r="CE82" s="9" t="str">
        <f>if('raw 1'!CC82&lt;&gt;"x",if('raw 1'!CC82="OK",'raw 1'!JC82,'raw 1'!CC82),"")</f>
        <v>-</v>
      </c>
      <c r="CF82" s="9" t="str">
        <f>if('raw 1'!CD82&lt;&gt;"x",if('raw 1'!CD82="OK",'raw 1'!JD82,'raw 1'!CD82),"")</f>
        <v>-</v>
      </c>
      <c r="CG82" s="9" t="str">
        <f>if('raw 1'!CE82&lt;&gt;"x",if('raw 1'!CE82="OK",'raw 1'!JE82,'raw 1'!CE82),"")</f>
        <v>-</v>
      </c>
      <c r="CH82" s="9" t="str">
        <f>if('raw 1'!CF82&lt;&gt;"x",if('raw 1'!CF82="OK",'raw 1'!JF82,'raw 1'!CF82),"")</f>
        <v>-</v>
      </c>
      <c r="CI82" s="9" t="str">
        <f>if('raw 1'!CG82&lt;&gt;"x",if('raw 1'!CG82="OK",'raw 1'!JG82,'raw 1'!CG82),"")</f>
        <v>-</v>
      </c>
      <c r="CJ82" s="9" t="str">
        <f>if('raw 1'!CH82&lt;&gt;"x",if('raw 1'!CH82="OK",'raw 1'!JH82,'raw 1'!CH82),"")</f>
        <v>-</v>
      </c>
      <c r="CK82" s="9" t="str">
        <f>if('raw 1'!CI82&lt;&gt;"x",if('raw 1'!CI82="OK",'raw 1'!JI82,'raw 1'!CI82),"")</f>
        <v>-</v>
      </c>
      <c r="CL82" s="9" t="str">
        <f>if('raw 1'!CJ82&lt;&gt;"x",if('raw 1'!CJ82="OK",'raw 1'!JJ82,'raw 1'!CJ82),"")</f>
        <v>-</v>
      </c>
      <c r="CM82" s="9" t="str">
        <f>if('raw 1'!CK82&lt;&gt;"x",if('raw 1'!CK82="OK",'raw 1'!JK82,'raw 1'!CK82),"")</f>
        <v>-</v>
      </c>
      <c r="CN82" s="9" t="str">
        <f>if('raw 1'!CL82&lt;&gt;"x",if('raw 1'!CL82="OK",'raw 1'!JL82,'raw 1'!CL82),"")</f>
        <v>-</v>
      </c>
      <c r="CO82" s="9" t="str">
        <f>if('raw 1'!CM82&lt;&gt;"x",if('raw 1'!CM82="OK",'raw 1'!JM82,'raw 1'!CM82),"")</f>
        <v>-</v>
      </c>
      <c r="CP82" s="9" t="str">
        <f>if('raw 1'!CN82&lt;&gt;"x",if('raw 1'!CN82="OK",'raw 1'!JN82,'raw 1'!CN82),"")</f>
        <v>-</v>
      </c>
      <c r="CQ82" s="9" t="str">
        <f>if('raw 1'!CO82&lt;&gt;"x",if('raw 1'!CO82="OK",'raw 1'!JO82,'raw 1'!CO82),"")</f>
        <v>-</v>
      </c>
      <c r="CR82" s="9" t="str">
        <f>if('raw 1'!CP82&lt;&gt;"x",if('raw 1'!CP82="OK",'raw 1'!JP82,'raw 1'!CP82),"")</f>
        <v>-</v>
      </c>
      <c r="CS82" s="9" t="str">
        <f>if('raw 1'!CQ82&lt;&gt;"x",if('raw 1'!CQ82="OK",'raw 1'!JQ82,'raw 1'!CQ82),"")</f>
        <v>-</v>
      </c>
      <c r="CT82" s="9" t="str">
        <f>if('raw 1'!CR82&lt;&gt;"x",if('raw 1'!CR82="OK",'raw 1'!JR82,'raw 1'!CR82),"")</f>
        <v>-</v>
      </c>
      <c r="CU82" s="9" t="str">
        <f>if('raw 1'!CS82&lt;&gt;"x",if('raw 1'!CS82="OK",'raw 1'!JS82,'raw 1'!CS82),"")</f>
        <v/>
      </c>
      <c r="CV82" s="9" t="str">
        <f>if('raw 1'!CT82&lt;&gt;"x",if('raw 1'!CT82="OK",'raw 1'!JT82,'raw 1'!CT82),"")</f>
        <v>-</v>
      </c>
      <c r="CW82" s="9" t="str">
        <f>if('raw 1'!CU82&lt;&gt;"x",if('raw 1'!CU82="OK",'raw 1'!JU82,'raw 1'!CU82),"")</f>
        <v>-</v>
      </c>
      <c r="CX82" s="9" t="str">
        <f>if('raw 1'!CV82&lt;&gt;"x",if('raw 1'!CV82="OK",'raw 1'!JV82,'raw 1'!CV82),"")</f>
        <v>-</v>
      </c>
      <c r="CY82" s="9" t="str">
        <f>if('raw 1'!CW82&lt;&gt;"x",if('raw 1'!CW82="OK",'raw 1'!JW82,'raw 1'!CW82),"")</f>
        <v>-</v>
      </c>
      <c r="CZ82" s="9" t="str">
        <f>if('raw 1'!CX82&lt;&gt;"x",if('raw 1'!CX82="OK",'raw 1'!JX82,'raw 1'!CX82),"")</f>
        <v>-</v>
      </c>
      <c r="DA82" s="9" t="str">
        <f>if('raw 1'!CY82&lt;&gt;"x",if('raw 1'!CY82="OK",'raw 1'!JY82,'raw 1'!CY82),"")</f>
        <v>-</v>
      </c>
      <c r="DB82" s="9" t="str">
        <f>if('raw 1'!CZ82&lt;&gt;"x",if('raw 1'!CZ82="OK",'raw 1'!JZ82,'raw 1'!CZ82),"")</f>
        <v>-</v>
      </c>
      <c r="DC82" s="9" t="str">
        <f>if('raw 1'!DA82&lt;&gt;"x",if('raw 1'!DA82="OK",'raw 1'!KA82,'raw 1'!DA82),"")</f>
        <v>-</v>
      </c>
      <c r="DD82" s="9" t="str">
        <f>if('raw 1'!DB82&lt;&gt;"x",if('raw 1'!DB82="OK",'raw 1'!KB82,'raw 1'!DB82),"")</f>
        <v>-</v>
      </c>
      <c r="DE82" s="9" t="str">
        <f>if('raw 1'!DC82&lt;&gt;"x",if('raw 1'!DC82="OK",'raw 1'!KC82,'raw 1'!DC82),"")</f>
        <v>-</v>
      </c>
      <c r="DF82" s="9" t="str">
        <f>if('raw 1'!DD82&lt;&gt;"x",if('raw 1'!DD82="OK",'raw 1'!KD82,'raw 1'!DD82),"")</f>
        <v>-</v>
      </c>
      <c r="DG82" s="9" t="str">
        <f>if('raw 1'!DE82&lt;&gt;"x",if('raw 1'!DE82="OK",'raw 1'!KE82,'raw 1'!DE82),"")</f>
        <v>-</v>
      </c>
      <c r="DH82" s="9" t="str">
        <f>if('raw 1'!DF82&lt;&gt;"x",if('raw 1'!DF82="OK",'raw 1'!KF82,'raw 1'!DF82),"")</f>
        <v>-</v>
      </c>
      <c r="DI82" s="9" t="str">
        <f>if('raw 1'!DG82&lt;&gt;"x",if('raw 1'!DG82="OK",'raw 1'!KG82,'raw 1'!DG82),"")</f>
        <v>-</v>
      </c>
      <c r="DJ82" s="9" t="str">
        <f>if('raw 1'!DH82&lt;&gt;"x",if('raw 1'!DH82="OK",'raw 1'!KH82,'raw 1'!DH82),"")</f>
        <v>-</v>
      </c>
      <c r="DK82" s="9" t="str">
        <f>if('raw 1'!DI82&lt;&gt;"x",if('raw 1'!DI82="OK",'raw 1'!KI82,'raw 1'!DI82),"")</f>
        <v>-</v>
      </c>
      <c r="DL82" s="9" t="str">
        <f>if('raw 1'!DJ82&lt;&gt;"x",if('raw 1'!DJ82="OK",'raw 1'!KJ82,'raw 1'!DJ82),"")</f>
        <v>-</v>
      </c>
      <c r="DM82" s="9" t="str">
        <f>if('raw 1'!DK82&lt;&gt;"x",if('raw 1'!DK82="OK",'raw 1'!KK82,'raw 1'!DK82),"")</f>
        <v>-</v>
      </c>
      <c r="DN82" s="9" t="str">
        <f>if('raw 1'!DL82&lt;&gt;"x",if('raw 1'!DL82="OK",'raw 1'!KL82,'raw 1'!DL82),"")</f>
        <v>-</v>
      </c>
      <c r="DO82" s="9" t="str">
        <f>if('raw 1'!DM82&lt;&gt;"x",if('raw 1'!DM82="OK",'raw 1'!KM82,'raw 1'!DM82),"")</f>
        <v>-</v>
      </c>
      <c r="DP82" s="9" t="str">
        <f>if('raw 1'!DN82&lt;&gt;"x",if('raw 1'!DN82="OK",'raw 1'!KN82,'raw 1'!DN82),"")</f>
        <v>-</v>
      </c>
      <c r="DQ82" s="9" t="str">
        <f>if('raw 1'!DO82&lt;&gt;"x",if('raw 1'!DO82="OK",'raw 1'!KO82,'raw 1'!DO82),"")</f>
        <v>-</v>
      </c>
      <c r="DR82" s="9" t="str">
        <f>if('raw 1'!DP82&lt;&gt;"x",if('raw 1'!DP82="OK",'raw 1'!KP82,'raw 1'!DP82),"")</f>
        <v>-</v>
      </c>
      <c r="DS82" s="9" t="str">
        <f>if('raw 1'!DQ82&lt;&gt;"x",if('raw 1'!DQ82="OK",'raw 1'!KQ82,'raw 1'!DQ82),"")</f>
        <v>-</v>
      </c>
      <c r="DT82" s="9" t="str">
        <f>if('raw 1'!DR82&lt;&gt;"x",if('raw 1'!DR82="OK",'raw 1'!KR82,'raw 1'!DR82),"")</f>
        <v>-</v>
      </c>
      <c r="DU82" s="9" t="str">
        <f>if('raw 1'!DS82&lt;&gt;"x",if('raw 1'!DS82="OK",'raw 1'!KS82,'raw 1'!DS82),"")</f>
        <v>-</v>
      </c>
      <c r="DV82" s="9" t="str">
        <f>if('raw 1'!DT82&lt;&gt;"x",if('raw 1'!DT82="OK",'raw 1'!KT82,'raw 1'!DT82),"")</f>
        <v>-</v>
      </c>
      <c r="DW82" s="9" t="str">
        <f>if('raw 1'!DU82&lt;&gt;"x",if('raw 1'!DU82="OK",'raw 1'!KU82,'raw 1'!DU82),"")</f>
        <v>-</v>
      </c>
      <c r="DX82" s="9" t="str">
        <f>if('raw 1'!DV82&lt;&gt;"x",if('raw 1'!DV82="OK",'raw 1'!KV82,'raw 1'!DV82),"")</f>
        <v>-</v>
      </c>
      <c r="DY82" s="9" t="str">
        <f>if('raw 1'!DW82&lt;&gt;"x",if('raw 1'!DW82="OK",'raw 1'!KW82,'raw 1'!DW82),"")</f>
        <v>-</v>
      </c>
      <c r="DZ82" s="9" t="str">
        <f>if('raw 1'!DX82&lt;&gt;"x",if('raw 1'!DX82="OK",'raw 1'!KX82,'raw 1'!DX82),"")</f>
        <v>-</v>
      </c>
      <c r="EA82" s="9" t="str">
        <f>if('raw 1'!DY82&lt;&gt;"x",if('raw 1'!DY82="OK",'raw 1'!KY82,'raw 1'!DY82),"")</f>
        <v>-</v>
      </c>
      <c r="EB82" s="9" t="str">
        <f>if('raw 1'!DZ82&lt;&gt;"x",if('raw 1'!DZ82="OK",'raw 1'!KZ82,'raw 1'!DZ82),"")</f>
        <v/>
      </c>
      <c r="EC82" s="9">
        <f>if('raw 1'!EA82&lt;&gt;"x",if('raw 1'!EA82="OK",'raw 1'!LA82,'raw 1'!EA82),"")</f>
        <v>1</v>
      </c>
      <c r="ED82" s="9">
        <f>if('raw 1'!EB82&lt;&gt;"x",if('raw 1'!EB82="OK",'raw 1'!LB82,'raw 1'!EB82),"")</f>
        <v>1</v>
      </c>
      <c r="EE82" s="9">
        <f>if('raw 1'!EC82&lt;&gt;"x",if('raw 1'!EC82="OK",'raw 1'!LC82,'raw 1'!EC82),"")</f>
        <v>1</v>
      </c>
      <c r="EF82" s="9">
        <f>if('raw 1'!ED82&lt;&gt;"x",if('raw 1'!ED82="OK",'raw 1'!LD82,'raw 1'!ED82),"")</f>
        <v>1</v>
      </c>
      <c r="EG82" s="9">
        <f>if('raw 1'!EE82&lt;&gt;"x",if('raw 1'!EE82="OK",'raw 1'!LE82,'raw 1'!EE82),"")</f>
        <v>1</v>
      </c>
      <c r="EH82" s="9">
        <f>if('raw 1'!EF82&lt;&gt;"x",if('raw 1'!EF82="OK",'raw 1'!LF82,'raw 1'!EF82),"")</f>
        <v>1</v>
      </c>
      <c r="EI82" s="9">
        <f>if('raw 1'!EG82&lt;&gt;"x",if('raw 1'!EG82="OK",'raw 1'!LG82,'raw 1'!EG82),"")</f>
        <v>1</v>
      </c>
      <c r="EJ82" s="9">
        <f>if('raw 1'!EH82&lt;&gt;"x",if('raw 1'!EH82="OK",'raw 1'!LH82,'raw 1'!EH82),"")</f>
        <v>1</v>
      </c>
      <c r="EK82" s="9">
        <f>if('raw 1'!EI82&lt;&gt;"x",if('raw 1'!EI82="OK",'raw 1'!LI82,'raw 1'!EI82),"")</f>
        <v>1</v>
      </c>
      <c r="EL82" s="9">
        <f>if('raw 1'!EJ82&lt;&gt;"x",if('raw 1'!EJ82="OK",'raw 1'!LJ82,'raw 1'!EJ82),"")</f>
        <v>1</v>
      </c>
      <c r="EM82" s="9">
        <f>if('raw 1'!EK82&lt;&gt;"x",if('raw 1'!EK82="OK",'raw 1'!LK82,'raw 1'!EK82),"")</f>
        <v>1</v>
      </c>
      <c r="EN82" s="9">
        <f>if('raw 1'!EL82&lt;&gt;"x",if('raw 1'!EL82="OK",'raw 1'!LL82,'raw 1'!EL82),"")</f>
        <v>1</v>
      </c>
      <c r="EO82" s="9">
        <f>if('raw 1'!EM82&lt;&gt;"x",if('raw 1'!EM82="OK",'raw 1'!LM82,'raw 1'!EM82),"")</f>
        <v>1</v>
      </c>
      <c r="EP82" s="9">
        <f>if('raw 1'!EN82&lt;&gt;"x",if('raw 1'!EN82="OK",'raw 1'!LN82,'raw 1'!EN82),"")</f>
        <v>1</v>
      </c>
      <c r="EQ82" s="9">
        <f>if('raw 1'!EO82&lt;&gt;"x",if('raw 1'!EO82="OK",'raw 1'!LO82,'raw 1'!EO82),"")</f>
        <v>1</v>
      </c>
      <c r="ER82" s="9">
        <f>if('raw 1'!EP82&lt;&gt;"x",if('raw 1'!EP82="OK",'raw 1'!LP82,'raw 1'!EP82),"")</f>
        <v>1</v>
      </c>
      <c r="ES82" s="9" t="str">
        <f>if('raw 1'!EQ82&lt;&gt;"x",if('raw 1'!EQ82="OK",'raw 1'!LQ82,'raw 1'!EQ82),"")</f>
        <v/>
      </c>
      <c r="ET82" s="9" t="str">
        <f>if('raw 1'!ER82&lt;&gt;"x",if('raw 1'!ER82="OK",'raw 1'!LR82,'raw 1'!ER82),"")</f>
        <v>WA</v>
      </c>
      <c r="EU82" s="9" t="str">
        <f>if('raw 1'!ES82&lt;&gt;"x",if('raw 1'!ES82="OK",'raw 1'!LS82,'raw 1'!ES82),"")</f>
        <v>WA</v>
      </c>
      <c r="EV82" s="9" t="str">
        <f>if('raw 1'!ET82&lt;&gt;"x",if('raw 1'!ET82="OK",'raw 1'!LT82,'raw 1'!ET82),"")</f>
        <v>WA</v>
      </c>
      <c r="EW82" s="9">
        <f>if('raw 1'!EU82&lt;&gt;"x",if('raw 1'!EU82="OK",'raw 1'!LU82,'raw 1'!EU82),"")</f>
        <v>1</v>
      </c>
      <c r="EX82" s="9" t="str">
        <f>if('raw 1'!EV82&lt;&gt;"x",if('raw 1'!EV82="OK",'raw 1'!LV82,'raw 1'!EV82),"")</f>
        <v>WA</v>
      </c>
      <c r="EY82" s="9" t="str">
        <f>if('raw 1'!EW82&lt;&gt;"x",if('raw 1'!EW82="OK",'raw 1'!LW82,'raw 1'!EW82),"")</f>
        <v>WA</v>
      </c>
      <c r="EZ82" s="9" t="str">
        <f>if('raw 1'!EX82&lt;&gt;"x",if('raw 1'!EX82="OK",'raw 1'!LX82,'raw 1'!EX82),"")</f>
        <v>WA</v>
      </c>
      <c r="FA82" s="9" t="str">
        <f>if('raw 1'!EY82&lt;&gt;"x",if('raw 1'!EY82="OK",'raw 1'!LY82,'raw 1'!EY82),"")</f>
        <v>WA</v>
      </c>
      <c r="FB82" s="9" t="str">
        <f>if('raw 1'!EZ82&lt;&gt;"x",if('raw 1'!EZ82="OK",'raw 1'!LZ82,'raw 1'!EZ82),"")</f>
        <v>WA</v>
      </c>
      <c r="FC82" s="9" t="str">
        <f>if('raw 1'!FA82&lt;&gt;"x",if('raw 1'!FA82="OK",'raw 1'!MA82,'raw 1'!FA82),"")</f>
        <v>WA</v>
      </c>
      <c r="FD82" s="9">
        <f>if('raw 1'!FB82&lt;&gt;"x",if('raw 1'!FB82="OK",'raw 1'!MB82,'raw 1'!FB82),"")</f>
        <v>1</v>
      </c>
      <c r="FE82" s="9" t="str">
        <f>if('raw 1'!FC82&lt;&gt;"x",if('raw 1'!FC82="OK",'raw 1'!MC82,'raw 1'!FC82),"")</f>
        <v>WA</v>
      </c>
      <c r="FF82" s="9" t="str">
        <f>if('raw 1'!FD82&lt;&gt;"x",if('raw 1'!FD82="OK",'raw 1'!MD82,'raw 1'!FD82),"")</f>
        <v>WA</v>
      </c>
      <c r="FG82" s="9" t="str">
        <f>if('raw 1'!FE82&lt;&gt;"x",if('raw 1'!FE82="OK",'raw 1'!ME82,'raw 1'!FE82),"")</f>
        <v>WA</v>
      </c>
      <c r="FH82" s="9" t="str">
        <f>if('raw 1'!FF82&lt;&gt;"x",if('raw 1'!FF82="OK",'raw 1'!MF82,'raw 1'!FF82),"")</f>
        <v>WA</v>
      </c>
      <c r="FI82" s="9" t="str">
        <f>if('raw 1'!FG82&lt;&gt;"x",if('raw 1'!FG82="OK",'raw 1'!MG82,'raw 1'!FG82),"")</f>
        <v>WA</v>
      </c>
      <c r="FJ82" s="9" t="str">
        <f>if('raw 1'!FH82&lt;&gt;"x",if('raw 1'!FH82="OK",'raw 1'!MH82,'raw 1'!FH82),"")</f>
        <v>WA</v>
      </c>
      <c r="FK82" s="9" t="str">
        <f>if('raw 1'!FI82&lt;&gt;"x",if('raw 1'!FI82="OK",'raw 1'!MI82,'raw 1'!FI82),"")</f>
        <v>WA</v>
      </c>
      <c r="FL82" s="9" t="str">
        <f>if('raw 1'!FJ82&lt;&gt;"x",if('raw 1'!FJ82="OK",'raw 1'!MJ82,'raw 1'!FJ82),"")</f>
        <v>WA</v>
      </c>
      <c r="FM82" s="9" t="str">
        <f>if('raw 1'!FK82&lt;&gt;"x",if('raw 1'!FK82="OK",'raw 1'!MK82,'raw 1'!FK82),"")</f>
        <v>WA</v>
      </c>
      <c r="FN82" s="9">
        <f>if('raw 1'!FL82&lt;&gt;"x",if('raw 1'!FL82="OK",'raw 1'!ML82,'raw 1'!FL82),"")</f>
        <v>1</v>
      </c>
      <c r="FO82" s="9" t="str">
        <f>if('raw 1'!FM82&lt;&gt;"x",if('raw 1'!FM82="OK",'raw 1'!MM82,'raw 1'!FM82),"")</f>
        <v>WA</v>
      </c>
      <c r="FP82" s="9" t="str">
        <f>if('raw 1'!FN82&lt;&gt;"x",if('raw 1'!FN82="OK",'raw 1'!MN82,'raw 1'!FN82),"")</f>
        <v>WA</v>
      </c>
      <c r="FQ82" s="9" t="str">
        <f>if('raw 1'!FO82&lt;&gt;"x",if('raw 1'!FO82="OK",'raw 1'!MO82,'raw 1'!FO82),"")</f>
        <v>WA</v>
      </c>
      <c r="FR82" s="9" t="str">
        <f>if('raw 1'!FP82&lt;&gt;"x",if('raw 1'!FP82="OK",'raw 1'!MP82,'raw 1'!FP82),"")</f>
        <v>WA</v>
      </c>
      <c r="FS82" s="9" t="str">
        <f>if('raw 1'!FQ82&lt;&gt;"x",if('raw 1'!FQ82="OK",'raw 1'!MQ82,'raw 1'!FQ82),"")</f>
        <v>WA</v>
      </c>
      <c r="FT82" s="9" t="str">
        <f>if('raw 1'!FR82&lt;&gt;"x",if('raw 1'!FR82="OK",'raw 1'!MR82,'raw 1'!FR82),"")</f>
        <v>WA</v>
      </c>
      <c r="FU82" s="9" t="str">
        <f>if('raw 1'!FS82&lt;&gt;"x",if('raw 1'!FS82="OK",'raw 1'!MS82,'raw 1'!FS82),"")</f>
        <v>WA</v>
      </c>
      <c r="FV82" s="9" t="str">
        <f>if('raw 1'!FT82&lt;&gt;"x",if('raw 1'!FT82="OK",'raw 1'!MT82,'raw 1'!FT82),"")</f>
        <v/>
      </c>
      <c r="FW82" s="9">
        <f>if('raw 1'!FU82&lt;&gt;"x",if('raw 1'!FU82="OK",'raw 1'!MU82,'raw 1'!FU82),"")</f>
        <v>1</v>
      </c>
      <c r="FX82" s="9" t="str">
        <f>if('raw 1'!FV82&lt;&gt;"x",if('raw 1'!FV82="OK",'raw 1'!MV82,'raw 1'!FV82),"")</f>
        <v>TLE</v>
      </c>
      <c r="FY82" s="9" t="str">
        <f>if('raw 1'!FW82&lt;&gt;"x",if('raw 1'!FW82="OK",'raw 1'!MW82,'raw 1'!FW82),"")</f>
        <v>TLE</v>
      </c>
      <c r="FZ82" s="9" t="str">
        <f>if('raw 1'!FX82&lt;&gt;"x",if('raw 1'!FX82="OK",'raw 1'!MX82,'raw 1'!FX82),"")</f>
        <v>TLE</v>
      </c>
      <c r="GA82" s="9" t="str">
        <f>if('raw 1'!FY82&lt;&gt;"x",if('raw 1'!FY82="OK",'raw 1'!MY82,'raw 1'!FY82),"")</f>
        <v>TLE</v>
      </c>
      <c r="GB82" s="9" t="str">
        <f>if('raw 1'!FZ82&lt;&gt;"x",if('raw 1'!FZ82="OK",'raw 1'!MZ82,'raw 1'!FZ82),"")</f>
        <v>TLE</v>
      </c>
      <c r="GC82" s="9" t="str">
        <f>if('raw 1'!GA82&lt;&gt;"x",if('raw 1'!GA82="OK",'raw 1'!NA82,'raw 1'!GA82),"")</f>
        <v>TLE</v>
      </c>
      <c r="GD82" s="9" t="str">
        <f>if('raw 1'!GB82&lt;&gt;"x",if('raw 1'!GB82="OK",'raw 1'!NB82,'raw 1'!GB82),"")</f>
        <v>TLE</v>
      </c>
      <c r="GE82" s="9" t="str">
        <f>if('raw 1'!GC82&lt;&gt;"x",if('raw 1'!GC82="OK",'raw 1'!NC82,'raw 1'!GC82),"")</f>
        <v>TLE</v>
      </c>
      <c r="GF82" s="9" t="str">
        <f>if('raw 1'!GD82&lt;&gt;"x",if('raw 1'!GD82="OK",'raw 1'!ND82,'raw 1'!GD82),"")</f>
        <v>TLE</v>
      </c>
      <c r="GG82" s="9">
        <f>if('raw 1'!GE82&lt;&gt;"x",if('raw 1'!GE82="OK",'raw 1'!NE82,'raw 1'!GE82),"")</f>
        <v>1</v>
      </c>
      <c r="GH82" s="9" t="str">
        <f>if('raw 1'!GF82&lt;&gt;"x",if('raw 1'!GF82="OK",'raw 1'!NF82,'raw 1'!GF82),"")</f>
        <v>TLE</v>
      </c>
      <c r="GI82" s="9" t="str">
        <f>if('raw 1'!GG82&lt;&gt;"x",if('raw 1'!GG82="OK",'raw 1'!NG82,'raw 1'!GG82),"")</f>
        <v>TLE</v>
      </c>
      <c r="GJ82" s="9" t="str">
        <f>if('raw 1'!GH82&lt;&gt;"x",if('raw 1'!GH82="OK",'raw 1'!NH82,'raw 1'!GH82),"")</f>
        <v>TLE</v>
      </c>
      <c r="GK82" s="9" t="str">
        <f>if('raw 1'!GI82&lt;&gt;"x",if('raw 1'!GI82="OK",'raw 1'!NI82,'raw 1'!GI82),"")</f>
        <v>TLE</v>
      </c>
      <c r="GL82" s="9" t="str">
        <f>if('raw 1'!GJ82&lt;&gt;"x",if('raw 1'!GJ82="OK",'raw 1'!NJ82,'raw 1'!GJ82),"")</f>
        <v>TLE</v>
      </c>
      <c r="GM82" s="9" t="str">
        <f>if('raw 1'!GK82&lt;&gt;"x",if('raw 1'!GK82="OK",'raw 1'!NK82,'raw 1'!GK82),"")</f>
        <v>TLE</v>
      </c>
      <c r="GN82" s="9" t="str">
        <f>if('raw 1'!GL82&lt;&gt;"x",if('raw 1'!GL82="OK",'raw 1'!NL82,'raw 1'!GL82),"")</f>
        <v>TLE</v>
      </c>
      <c r="GO82" s="9" t="str">
        <f>if('raw 1'!GM82&lt;&gt;"x",if('raw 1'!GM82="OK",'raw 1'!NM82,'raw 1'!GM82),"")</f>
        <v>TLE</v>
      </c>
      <c r="GP82" s="9" t="str">
        <f>if('raw 1'!GN82&lt;&gt;"x",if('raw 1'!GN82="OK",'raw 1'!NN82,'raw 1'!GN82),"")</f>
        <v>TLE</v>
      </c>
      <c r="GQ82" s="9" t="str">
        <f>if('raw 1'!GO82&lt;&gt;"x",if('raw 1'!GO82="OK",'raw 1'!NO82,'raw 1'!GO82),"")</f>
        <v>TLE</v>
      </c>
      <c r="GR82" s="9" t="str">
        <f>if('raw 1'!GP82&lt;&gt;"x",if('raw 1'!GP82="OK",'raw 1'!NP82,'raw 1'!GP82),"")</f>
        <v>TLE</v>
      </c>
      <c r="GS82" s="9" t="str">
        <f>if('raw 1'!GQ82&lt;&gt;"x",if('raw 1'!GQ82="OK",'raw 1'!NQ82,'raw 1'!GQ82),"")</f>
        <v>TLE</v>
      </c>
      <c r="GT82" s="9" t="str">
        <f>if('raw 1'!GR82&lt;&gt;"x",if('raw 1'!GR82="OK",'raw 1'!NR82,'raw 1'!GR82),"")</f>
        <v>TLE</v>
      </c>
      <c r="GU82" s="9" t="str">
        <f>if('raw 1'!GS82&lt;&gt;"x",if('raw 1'!GS82="OK",'raw 1'!NS82,'raw 1'!GS82),"")</f>
        <v/>
      </c>
    </row>
    <row r="83">
      <c r="A83" s="5"/>
      <c r="B83" s="5"/>
      <c r="C83" s="5" t="str">
        <f>if(B83="d","diskv. iz ciklusa",if(B83="d1","diskv. iz kruga",if($E83="ODOBREN",(if(countif(H:H,"="&amp;H83)=1,countif(H:H,"&gt;"&amp;H83)+1,concatenate(countif(H:H,"&gt;"&amp;H83)+1," - ",countif(H:H,"&gt;="&amp;H83)))),empty)))</f>
        <v>61 - 81</v>
      </c>
      <c r="D83" s="6" t="str">
        <f>'raw 1'!B83</f>
        <v>amilanovic</v>
      </c>
      <c r="E83" s="6" t="str">
        <f>'raw 1'!F83</f>
        <v>ODOBREN</v>
      </c>
      <c r="F83" s="6" t="str">
        <f>if($E83="ODOBREN",'raw 1'!C83,"")</f>
        <v>Aleksandar</v>
      </c>
      <c r="G83" s="6" t="str">
        <f>if($E83="ODOBREN",'raw 1'!D83,"")</f>
        <v>Milanović</v>
      </c>
      <c r="H83" s="7">
        <f>if($E83="ODOBREN",I83,empty)</f>
        <v>100</v>
      </c>
      <c r="I83" s="7">
        <f>if(B83&lt;&gt;"d",IF(M83 = "A", SUM(R83:T83), SUM(O83:Q83)),empty)</f>
        <v>100</v>
      </c>
      <c r="J83" s="6" t="str">
        <f>if($E83="ODOBREN",'raw 1'!G83,"")</f>
        <v>Stari grad</v>
      </c>
      <c r="K83" s="6" t="str">
        <f>if($E83="ODOBREN",'raw 1'!H83,"")</f>
        <v>Matematička gimnazija</v>
      </c>
      <c r="L83" s="6" t="str">
        <f>if($E83="ODOBREN",'raw 1'!I83,"")</f>
        <v>I</v>
      </c>
      <c r="M83" s="6" t="str">
        <f>if($E83="ODOBREN",'raw 1'!J83,"")</f>
        <v>B</v>
      </c>
      <c r="N83" s="6" t="str">
        <f>if($E83="ODOBREN",'raw 1'!K84,"")</f>
        <v>Duško Obradović</v>
      </c>
      <c r="O83" s="8">
        <f>'raw 1'!M83</f>
        <v>100</v>
      </c>
      <c r="P83" s="9">
        <f>'raw 1'!N83</f>
        <v>0</v>
      </c>
      <c r="Q83" s="9">
        <f>'raw 1'!O83</f>
        <v>0</v>
      </c>
      <c r="R83" s="9" t="str">
        <f>'raw 1'!P83</f>
        <v>-</v>
      </c>
      <c r="S83" s="9" t="str">
        <f>'raw 1'!Q83</f>
        <v>-</v>
      </c>
      <c r="T83" s="9" t="str">
        <f>'raw 1'!R83</f>
        <v>-</v>
      </c>
      <c r="U83" s="9" t="str">
        <f>if('raw 1'!S83&lt;&gt;"x",if('raw 1'!S83="OK",'raw 1'!GS83,'raw 1'!S83),"")</f>
        <v/>
      </c>
      <c r="V83" s="9" t="str">
        <f>if('raw 1'!T83&lt;&gt;"x",if('raw 1'!T83="OK",'raw 1'!GT83,'raw 1'!T83),"")</f>
        <v/>
      </c>
      <c r="W83" s="9">
        <f>if('raw 1'!U83&lt;&gt;"x",if('raw 1'!U83="OK",'raw 1'!GU83,'raw 1'!U83),"")</f>
        <v>1</v>
      </c>
      <c r="X83" s="9">
        <f>if('raw 1'!V83&lt;&gt;"x",if('raw 1'!V83="OK",'raw 1'!GV83,'raw 1'!V83),"")</f>
        <v>1</v>
      </c>
      <c r="Y83" s="9">
        <f>if('raw 1'!W83&lt;&gt;"x",if('raw 1'!W83="OK",'raw 1'!GW83,'raw 1'!W83),"")</f>
        <v>1</v>
      </c>
      <c r="Z83" s="9">
        <f>if('raw 1'!X83&lt;&gt;"x",if('raw 1'!X83="OK",'raw 1'!GX83,'raw 1'!X83),"")</f>
        <v>1</v>
      </c>
      <c r="AA83" s="9">
        <f>if('raw 1'!Y83&lt;&gt;"x",if('raw 1'!Y83="OK",'raw 1'!GY83,'raw 1'!Y83),"")</f>
        <v>1</v>
      </c>
      <c r="AB83" s="9">
        <f>if('raw 1'!Z83&lt;&gt;"x",if('raw 1'!Z83="OK",'raw 1'!GZ83,'raw 1'!Z83),"")</f>
        <v>1</v>
      </c>
      <c r="AC83" s="9">
        <f>if('raw 1'!AA83&lt;&gt;"x",if('raw 1'!AA83="OK",'raw 1'!HA83,'raw 1'!AA83),"")</f>
        <v>1</v>
      </c>
      <c r="AD83" s="9">
        <f>if('raw 1'!AB83&lt;&gt;"x",if('raw 1'!AB83="OK",'raw 1'!HB83,'raw 1'!AB83),"")</f>
        <v>1</v>
      </c>
      <c r="AE83" s="9">
        <f>if('raw 1'!AC83&lt;&gt;"x",if('raw 1'!AC83="OK",'raw 1'!HC83,'raw 1'!AC83),"")</f>
        <v>1</v>
      </c>
      <c r="AF83" s="9">
        <f>if('raw 1'!AD83&lt;&gt;"x",if('raw 1'!AD83="OK",'raw 1'!HD83,'raw 1'!AD83),"")</f>
        <v>1</v>
      </c>
      <c r="AG83" s="9">
        <f>if('raw 1'!AE83&lt;&gt;"x",if('raw 1'!AE83="OK",'raw 1'!HE83,'raw 1'!AE83),"")</f>
        <v>1</v>
      </c>
      <c r="AH83" s="9">
        <f>if('raw 1'!AF83&lt;&gt;"x",if('raw 1'!AF83="OK",'raw 1'!HF83,'raw 1'!AF83),"")</f>
        <v>1</v>
      </c>
      <c r="AI83" s="9">
        <f>if('raw 1'!AG83&lt;&gt;"x",if('raw 1'!AG83="OK",'raw 1'!HG83,'raw 1'!AG83),"")</f>
        <v>1</v>
      </c>
      <c r="AJ83" s="9">
        <f>if('raw 1'!AH83&lt;&gt;"x",if('raw 1'!AH83="OK",'raw 1'!HH83,'raw 1'!AH83),"")</f>
        <v>1</v>
      </c>
      <c r="AK83" s="9">
        <f>if('raw 1'!AI83&lt;&gt;"x",if('raw 1'!AI83="OK",'raw 1'!HI83,'raw 1'!AI83),"")</f>
        <v>1</v>
      </c>
      <c r="AL83" s="9">
        <f>if('raw 1'!AJ83&lt;&gt;"x",if('raw 1'!AJ83="OK",'raw 1'!HJ83,'raw 1'!AJ83),"")</f>
        <v>1</v>
      </c>
      <c r="AM83" s="9">
        <f>if('raw 1'!AK83&lt;&gt;"x",if('raw 1'!AK83="OK",'raw 1'!HK83,'raw 1'!AK83),"")</f>
        <v>1</v>
      </c>
      <c r="AN83" s="9">
        <f>if('raw 1'!AL83&lt;&gt;"x",if('raw 1'!AL83="OK",'raw 1'!HL83,'raw 1'!AL83),"")</f>
        <v>1</v>
      </c>
      <c r="AO83" s="9">
        <f>if('raw 1'!AM83&lt;&gt;"x",if('raw 1'!AM83="OK",'raw 1'!HM83,'raw 1'!AM83),"")</f>
        <v>1</v>
      </c>
      <c r="AP83" s="9">
        <f>if('raw 1'!AN83&lt;&gt;"x",if('raw 1'!AN83="OK",'raw 1'!HN83,'raw 1'!AN83),"")</f>
        <v>1</v>
      </c>
      <c r="AQ83" s="9">
        <f>if('raw 1'!AO83&lt;&gt;"x",if('raw 1'!AO83="OK",'raw 1'!HO83,'raw 1'!AO83),"")</f>
        <v>1</v>
      </c>
      <c r="AR83" s="9">
        <f>if('raw 1'!AP83&lt;&gt;"x",if('raw 1'!AP83="OK",'raw 1'!HP83,'raw 1'!AP83),"")</f>
        <v>1</v>
      </c>
      <c r="AS83" s="9">
        <f>if('raw 1'!AQ83&lt;&gt;"x",if('raw 1'!AQ83="OK",'raw 1'!HQ83,'raw 1'!AQ83),"")</f>
        <v>1</v>
      </c>
      <c r="AT83" s="9">
        <f>if('raw 1'!AR83&lt;&gt;"x",if('raw 1'!AR83="OK",'raw 1'!HR83,'raw 1'!AR83),"")</f>
        <v>1</v>
      </c>
      <c r="AU83" s="9">
        <f>if('raw 1'!AS83&lt;&gt;"x",if('raw 1'!AS83="OK",'raw 1'!HS83,'raw 1'!AS83),"")</f>
        <v>1</v>
      </c>
      <c r="AV83" s="9">
        <f>if('raw 1'!AT83&lt;&gt;"x",if('raw 1'!AT83="OK",'raw 1'!HT83,'raw 1'!AT83),"")</f>
        <v>1</v>
      </c>
      <c r="AW83" s="9">
        <f>if('raw 1'!AU83&lt;&gt;"x",if('raw 1'!AU83="OK",'raw 1'!HU83,'raw 1'!AU83),"")</f>
        <v>1</v>
      </c>
      <c r="AX83" s="9">
        <f>if('raw 1'!AV83&lt;&gt;"x",if('raw 1'!AV83="OK",'raw 1'!HV83,'raw 1'!AV83),"")</f>
        <v>1</v>
      </c>
      <c r="AY83" s="9">
        <f>if('raw 1'!AW83&lt;&gt;"x",if('raw 1'!AW83="OK",'raw 1'!HW83,'raw 1'!AW83),"")</f>
        <v>1</v>
      </c>
      <c r="AZ83" s="9">
        <f>if('raw 1'!AX83&lt;&gt;"x",if('raw 1'!AX83="OK",'raw 1'!HX83,'raw 1'!AX83),"")</f>
        <v>1</v>
      </c>
      <c r="BA83" s="9">
        <f>if('raw 1'!AY83&lt;&gt;"x",if('raw 1'!AY83="OK",'raw 1'!HY83,'raw 1'!AY83),"")</f>
        <v>1</v>
      </c>
      <c r="BB83" s="9">
        <f>if('raw 1'!AZ83&lt;&gt;"x",if('raw 1'!AZ83="OK",'raw 1'!HZ83,'raw 1'!AZ83),"")</f>
        <v>1</v>
      </c>
      <c r="BC83" s="9">
        <f>if('raw 1'!BA83&lt;&gt;"x",if('raw 1'!BA83="OK",'raw 1'!IA83,'raw 1'!BA83),"")</f>
        <v>1</v>
      </c>
      <c r="BD83" s="9">
        <f>if('raw 1'!BB83&lt;&gt;"x",if('raw 1'!BB83="OK",'raw 1'!IB83,'raw 1'!BB83),"")</f>
        <v>1</v>
      </c>
      <c r="BE83" s="9">
        <f>if('raw 1'!BC83&lt;&gt;"x",if('raw 1'!BC83="OK",'raw 1'!IC83,'raw 1'!BC83),"")</f>
        <v>1</v>
      </c>
      <c r="BF83" s="9">
        <f>if('raw 1'!BD83&lt;&gt;"x",if('raw 1'!BD83="OK",'raw 1'!ID83,'raw 1'!BD83),"")</f>
        <v>1</v>
      </c>
      <c r="BG83" s="9">
        <f>if('raw 1'!BE83&lt;&gt;"x",if('raw 1'!BE83="OK",'raw 1'!IE83,'raw 1'!BE83),"")</f>
        <v>1</v>
      </c>
      <c r="BH83" s="9">
        <f>if('raw 1'!BF83&lt;&gt;"x",if('raw 1'!BF83="OK",'raw 1'!IF83,'raw 1'!BF83),"")</f>
        <v>1</v>
      </c>
      <c r="BI83" s="9">
        <f>if('raw 1'!BG83&lt;&gt;"x",if('raw 1'!BG83="OK",'raw 1'!IG83,'raw 1'!BG83),"")</f>
        <v>1</v>
      </c>
      <c r="BJ83" s="9">
        <f>if('raw 1'!BH83&lt;&gt;"x",if('raw 1'!BH83="OK",'raw 1'!IH83,'raw 1'!BH83),"")</f>
        <v>1</v>
      </c>
      <c r="BK83" s="9">
        <f>if('raw 1'!BI83&lt;&gt;"x",if('raw 1'!BI83="OK",'raw 1'!II83,'raw 1'!BI83),"")</f>
        <v>1</v>
      </c>
      <c r="BL83" s="9">
        <f>if('raw 1'!BJ83&lt;&gt;"x",if('raw 1'!BJ83="OK",'raw 1'!IJ83,'raw 1'!BJ83),"")</f>
        <v>1</v>
      </c>
      <c r="BM83" s="9" t="str">
        <f>if('raw 1'!BK83&lt;&gt;"x",if('raw 1'!BK83="OK",'raw 1'!IK83,'raw 1'!BK83),"")</f>
        <v/>
      </c>
      <c r="BN83" s="9" t="str">
        <f>if('raw 1'!BL83&lt;&gt;"x",if('raw 1'!BL83="OK",'raw 1'!IL83,'raw 1'!BL83),"")</f>
        <v>WA</v>
      </c>
      <c r="BO83" s="9">
        <f>if('raw 1'!BM83&lt;&gt;"x",if('raw 1'!BM83="OK",'raw 1'!IM83,'raw 1'!BM83),"")</f>
        <v>1</v>
      </c>
      <c r="BP83" s="9" t="str">
        <f>if('raw 1'!BN83&lt;&gt;"x",if('raw 1'!BN83="OK",'raw 1'!IN83,'raw 1'!BN83),"")</f>
        <v>WA</v>
      </c>
      <c r="BQ83" s="9">
        <f>if('raw 1'!BO83&lt;&gt;"x",if('raw 1'!BO83="OK",'raw 1'!IO83,'raw 1'!BO83),"")</f>
        <v>1</v>
      </c>
      <c r="BR83" s="9" t="str">
        <f>if('raw 1'!BP83&lt;&gt;"x",if('raw 1'!BP83="OK",'raw 1'!IP83,'raw 1'!BP83),"")</f>
        <v>WA</v>
      </c>
      <c r="BS83" s="9" t="str">
        <f>if('raw 1'!BQ83&lt;&gt;"x",if('raw 1'!BQ83="OK",'raw 1'!IQ83,'raw 1'!BQ83),"")</f>
        <v>WA</v>
      </c>
      <c r="BT83" s="9" t="str">
        <f>if('raw 1'!BR83&lt;&gt;"x",if('raw 1'!BR83="OK",'raw 1'!IR83,'raw 1'!BR83),"")</f>
        <v>WA</v>
      </c>
      <c r="BU83" s="9" t="str">
        <f>if('raw 1'!BS83&lt;&gt;"x",if('raw 1'!BS83="OK",'raw 1'!IS83,'raw 1'!BS83),"")</f>
        <v>WA</v>
      </c>
      <c r="BV83" s="9" t="str">
        <f>if('raw 1'!BT83&lt;&gt;"x",if('raw 1'!BT83="OK",'raw 1'!IT83,'raw 1'!BT83),"")</f>
        <v>WA</v>
      </c>
      <c r="BW83" s="9" t="str">
        <f>if('raw 1'!BU83&lt;&gt;"x",if('raw 1'!BU83="OK",'raw 1'!IU83,'raw 1'!BU83),"")</f>
        <v>WA</v>
      </c>
      <c r="BX83" s="9" t="str">
        <f>if('raw 1'!BV83&lt;&gt;"x",if('raw 1'!BV83="OK",'raw 1'!IV83,'raw 1'!BV83),"")</f>
        <v>WA</v>
      </c>
      <c r="BY83" s="9" t="str">
        <f>if('raw 1'!BW83&lt;&gt;"x",if('raw 1'!BW83="OK",'raw 1'!IW83,'raw 1'!BW83),"")</f>
        <v>WA</v>
      </c>
      <c r="BZ83" s="9">
        <f>if('raw 1'!BX83&lt;&gt;"x",if('raw 1'!BX83="OK",'raw 1'!IX83,'raw 1'!BX83),"")</f>
        <v>1</v>
      </c>
      <c r="CA83" s="9" t="str">
        <f>if('raw 1'!BY83&lt;&gt;"x",if('raw 1'!BY83="OK",'raw 1'!IY83,'raw 1'!BY83),"")</f>
        <v>WA</v>
      </c>
      <c r="CB83" s="9" t="str">
        <f>if('raw 1'!BZ83&lt;&gt;"x",if('raw 1'!BZ83="OK",'raw 1'!IZ83,'raw 1'!BZ83),"")</f>
        <v>WA</v>
      </c>
      <c r="CC83" s="9" t="str">
        <f>if('raw 1'!CA83&lt;&gt;"x",if('raw 1'!CA83="OK",'raw 1'!JA83,'raw 1'!CA83),"")</f>
        <v>WA</v>
      </c>
      <c r="CD83" s="9" t="str">
        <f>if('raw 1'!CB83&lt;&gt;"x",if('raw 1'!CB83="OK",'raw 1'!JB83,'raw 1'!CB83),"")</f>
        <v>WA</v>
      </c>
      <c r="CE83" s="9" t="str">
        <f>if('raw 1'!CC83&lt;&gt;"x",if('raw 1'!CC83="OK",'raw 1'!JC83,'raw 1'!CC83),"")</f>
        <v>WA</v>
      </c>
      <c r="CF83" s="9" t="str">
        <f>if('raw 1'!CD83&lt;&gt;"x",if('raw 1'!CD83="OK",'raw 1'!JD83,'raw 1'!CD83),"")</f>
        <v>WA</v>
      </c>
      <c r="CG83" s="9" t="str">
        <f>if('raw 1'!CE83&lt;&gt;"x",if('raw 1'!CE83="OK",'raw 1'!JE83,'raw 1'!CE83),"")</f>
        <v>WA</v>
      </c>
      <c r="CH83" s="9" t="str">
        <f>if('raw 1'!CF83&lt;&gt;"x",if('raw 1'!CF83="OK",'raw 1'!JF83,'raw 1'!CF83),"")</f>
        <v>WA</v>
      </c>
      <c r="CI83" s="9" t="str">
        <f>if('raw 1'!CG83&lt;&gt;"x",if('raw 1'!CG83="OK",'raw 1'!JG83,'raw 1'!CG83),"")</f>
        <v>WA</v>
      </c>
      <c r="CJ83" s="9" t="str">
        <f>if('raw 1'!CH83&lt;&gt;"x",if('raw 1'!CH83="OK",'raw 1'!JH83,'raw 1'!CH83),"")</f>
        <v>WA</v>
      </c>
      <c r="CK83" s="9" t="str">
        <f>if('raw 1'!CI83&lt;&gt;"x",if('raw 1'!CI83="OK",'raw 1'!JI83,'raw 1'!CI83),"")</f>
        <v>WA</v>
      </c>
      <c r="CL83" s="9" t="str">
        <f>if('raw 1'!CJ83&lt;&gt;"x",if('raw 1'!CJ83="OK",'raw 1'!JJ83,'raw 1'!CJ83),"")</f>
        <v>WA</v>
      </c>
      <c r="CM83" s="9" t="str">
        <f>if('raw 1'!CK83&lt;&gt;"x",if('raw 1'!CK83="OK",'raw 1'!JK83,'raw 1'!CK83),"")</f>
        <v>WA</v>
      </c>
      <c r="CN83" s="9" t="str">
        <f>if('raw 1'!CL83&lt;&gt;"x",if('raw 1'!CL83="OK",'raw 1'!JL83,'raw 1'!CL83),"")</f>
        <v>WA</v>
      </c>
      <c r="CO83" s="9" t="str">
        <f>if('raw 1'!CM83&lt;&gt;"x",if('raw 1'!CM83="OK",'raw 1'!JM83,'raw 1'!CM83),"")</f>
        <v>WA</v>
      </c>
      <c r="CP83" s="9" t="str">
        <f>if('raw 1'!CN83&lt;&gt;"x",if('raw 1'!CN83="OK",'raw 1'!JN83,'raw 1'!CN83),"")</f>
        <v>WA</v>
      </c>
      <c r="CQ83" s="9" t="str">
        <f>if('raw 1'!CO83&lt;&gt;"x",if('raw 1'!CO83="OK",'raw 1'!JO83,'raw 1'!CO83),"")</f>
        <v>WA</v>
      </c>
      <c r="CR83" s="9" t="str">
        <f>if('raw 1'!CP83&lt;&gt;"x",if('raw 1'!CP83="OK",'raw 1'!JP83,'raw 1'!CP83),"")</f>
        <v>WA</v>
      </c>
      <c r="CS83" s="9" t="str">
        <f>if('raw 1'!CQ83&lt;&gt;"x",if('raw 1'!CQ83="OK",'raw 1'!JQ83,'raw 1'!CQ83),"")</f>
        <v>WA</v>
      </c>
      <c r="CT83" s="9" t="str">
        <f>if('raw 1'!CR83&lt;&gt;"x",if('raw 1'!CR83="OK",'raw 1'!JR83,'raw 1'!CR83),"")</f>
        <v>WA</v>
      </c>
      <c r="CU83" s="9" t="str">
        <f>if('raw 1'!CS83&lt;&gt;"x",if('raw 1'!CS83="OK",'raw 1'!JS83,'raw 1'!CS83),"")</f>
        <v/>
      </c>
      <c r="CV83" s="9" t="str">
        <f>if('raw 1'!CT83&lt;&gt;"x",if('raw 1'!CT83="OK",'raw 1'!JT83,'raw 1'!CT83),"")</f>
        <v>WA</v>
      </c>
      <c r="CW83" s="9" t="str">
        <f>if('raw 1'!CU83&lt;&gt;"x",if('raw 1'!CU83="OK",'raw 1'!JU83,'raw 1'!CU83),"")</f>
        <v>WA</v>
      </c>
      <c r="CX83" s="9" t="str">
        <f>if('raw 1'!CV83&lt;&gt;"x",if('raw 1'!CV83="OK",'raw 1'!JV83,'raw 1'!CV83),"")</f>
        <v>WA</v>
      </c>
      <c r="CY83" s="9" t="str">
        <f>if('raw 1'!CW83&lt;&gt;"x",if('raw 1'!CW83="OK",'raw 1'!JW83,'raw 1'!CW83),"")</f>
        <v>WA</v>
      </c>
      <c r="CZ83" s="9" t="str">
        <f>if('raw 1'!CX83&lt;&gt;"x",if('raw 1'!CX83="OK",'raw 1'!JX83,'raw 1'!CX83),"")</f>
        <v>WA</v>
      </c>
      <c r="DA83" s="9" t="str">
        <f>if('raw 1'!CY83&lt;&gt;"x",if('raw 1'!CY83="OK",'raw 1'!JY83,'raw 1'!CY83),"")</f>
        <v>WA</v>
      </c>
      <c r="DB83" s="9" t="str">
        <f>if('raw 1'!CZ83&lt;&gt;"x",if('raw 1'!CZ83="OK",'raw 1'!JZ83,'raw 1'!CZ83),"")</f>
        <v>WA</v>
      </c>
      <c r="DC83" s="9" t="str">
        <f>if('raw 1'!DA83&lt;&gt;"x",if('raw 1'!DA83="OK",'raw 1'!KA83,'raw 1'!DA83),"")</f>
        <v>TLE</v>
      </c>
      <c r="DD83" s="9" t="str">
        <f>if('raw 1'!DB83&lt;&gt;"x",if('raw 1'!DB83="OK",'raw 1'!KB83,'raw 1'!DB83),"")</f>
        <v>TLE</v>
      </c>
      <c r="DE83" s="9" t="str">
        <f>if('raw 1'!DC83&lt;&gt;"x",if('raw 1'!DC83="OK",'raw 1'!KC83,'raw 1'!DC83),"")</f>
        <v>TLE</v>
      </c>
      <c r="DF83" s="9" t="str">
        <f>if('raw 1'!DD83&lt;&gt;"x",if('raw 1'!DD83="OK",'raw 1'!KD83,'raw 1'!DD83),"")</f>
        <v>TLE</v>
      </c>
      <c r="DG83" s="9" t="str">
        <f>if('raw 1'!DE83&lt;&gt;"x",if('raw 1'!DE83="OK",'raw 1'!KE83,'raw 1'!DE83),"")</f>
        <v>TLE</v>
      </c>
      <c r="DH83" s="9" t="str">
        <f>if('raw 1'!DF83&lt;&gt;"x",if('raw 1'!DF83="OK",'raw 1'!KF83,'raw 1'!DF83),"")</f>
        <v>TLE</v>
      </c>
      <c r="DI83" s="9" t="str">
        <f>if('raw 1'!DG83&lt;&gt;"x",if('raw 1'!DG83="OK",'raw 1'!KG83,'raw 1'!DG83),"")</f>
        <v>TLE</v>
      </c>
      <c r="DJ83" s="9" t="str">
        <f>if('raw 1'!DH83&lt;&gt;"x",if('raw 1'!DH83="OK",'raw 1'!KH83,'raw 1'!DH83),"")</f>
        <v>TLE</v>
      </c>
      <c r="DK83" s="9" t="str">
        <f>if('raw 1'!DI83&lt;&gt;"x",if('raw 1'!DI83="OK",'raw 1'!KI83,'raw 1'!DI83),"")</f>
        <v>TLE</v>
      </c>
      <c r="DL83" s="9" t="str">
        <f>if('raw 1'!DJ83&lt;&gt;"x",if('raw 1'!DJ83="OK",'raw 1'!KJ83,'raw 1'!DJ83),"")</f>
        <v>TLE</v>
      </c>
      <c r="DM83" s="9" t="str">
        <f>if('raw 1'!DK83&lt;&gt;"x",if('raw 1'!DK83="OK",'raw 1'!KK83,'raw 1'!DK83),"")</f>
        <v>TLE</v>
      </c>
      <c r="DN83" s="9" t="str">
        <f>if('raw 1'!DL83&lt;&gt;"x",if('raw 1'!DL83="OK",'raw 1'!KL83,'raw 1'!DL83),"")</f>
        <v>TLE</v>
      </c>
      <c r="DO83" s="9" t="str">
        <f>if('raw 1'!DM83&lt;&gt;"x",if('raw 1'!DM83="OK",'raw 1'!KM83,'raw 1'!DM83),"")</f>
        <v>TLE</v>
      </c>
      <c r="DP83" s="9" t="str">
        <f>if('raw 1'!DN83&lt;&gt;"x",if('raw 1'!DN83="OK",'raw 1'!KN83,'raw 1'!DN83),"")</f>
        <v>TLE</v>
      </c>
      <c r="DQ83" s="9" t="str">
        <f>if('raw 1'!DO83&lt;&gt;"x",if('raw 1'!DO83="OK",'raw 1'!KO83,'raw 1'!DO83),"")</f>
        <v>TLE</v>
      </c>
      <c r="DR83" s="9" t="str">
        <f>if('raw 1'!DP83&lt;&gt;"x",if('raw 1'!DP83="OK",'raw 1'!KP83,'raw 1'!DP83),"")</f>
        <v>TLE</v>
      </c>
      <c r="DS83" s="9" t="str">
        <f>if('raw 1'!DQ83&lt;&gt;"x",if('raw 1'!DQ83="OK",'raw 1'!KQ83,'raw 1'!DQ83),"")</f>
        <v>TLE</v>
      </c>
      <c r="DT83" s="9" t="str">
        <f>if('raw 1'!DR83&lt;&gt;"x",if('raw 1'!DR83="OK",'raw 1'!KR83,'raw 1'!DR83),"")</f>
        <v>TLE</v>
      </c>
      <c r="DU83" s="9" t="str">
        <f>if('raw 1'!DS83&lt;&gt;"x",if('raw 1'!DS83="OK",'raw 1'!KS83,'raw 1'!DS83),"")</f>
        <v>TLE</v>
      </c>
      <c r="DV83" s="9" t="str">
        <f>if('raw 1'!DT83&lt;&gt;"x",if('raw 1'!DT83="OK",'raw 1'!KT83,'raw 1'!DT83),"")</f>
        <v>TLE</v>
      </c>
      <c r="DW83" s="9" t="str">
        <f>if('raw 1'!DU83&lt;&gt;"x",if('raw 1'!DU83="OK",'raw 1'!KU83,'raw 1'!DU83),"")</f>
        <v>TLE</v>
      </c>
      <c r="DX83" s="9" t="str">
        <f>if('raw 1'!DV83&lt;&gt;"x",if('raw 1'!DV83="OK",'raw 1'!KV83,'raw 1'!DV83),"")</f>
        <v>TLE</v>
      </c>
      <c r="DY83" s="9" t="str">
        <f>if('raw 1'!DW83&lt;&gt;"x",if('raw 1'!DW83="OK",'raw 1'!KW83,'raw 1'!DW83),"")</f>
        <v>TLE</v>
      </c>
      <c r="DZ83" s="9" t="str">
        <f>if('raw 1'!DX83&lt;&gt;"x",if('raw 1'!DX83="OK",'raw 1'!KX83,'raw 1'!DX83),"")</f>
        <v>TLE</v>
      </c>
      <c r="EA83" s="9" t="str">
        <f>if('raw 1'!DY83&lt;&gt;"x",if('raw 1'!DY83="OK",'raw 1'!KY83,'raw 1'!DY83),"")</f>
        <v>TLE</v>
      </c>
      <c r="EB83" s="9" t="str">
        <f>if('raw 1'!DZ83&lt;&gt;"x",if('raw 1'!DZ83="OK",'raw 1'!KZ83,'raw 1'!DZ83),"")</f>
        <v/>
      </c>
      <c r="EC83" s="9" t="str">
        <f>if('raw 1'!EA83&lt;&gt;"x",if('raw 1'!EA83="OK",'raw 1'!LA83,'raw 1'!EA83),"")</f>
        <v>-</v>
      </c>
      <c r="ED83" s="9" t="str">
        <f>if('raw 1'!EB83&lt;&gt;"x",if('raw 1'!EB83="OK",'raw 1'!LB83,'raw 1'!EB83),"")</f>
        <v>-</v>
      </c>
      <c r="EE83" s="9" t="str">
        <f>if('raw 1'!EC83&lt;&gt;"x",if('raw 1'!EC83="OK",'raw 1'!LC83,'raw 1'!EC83),"")</f>
        <v>-</v>
      </c>
      <c r="EF83" s="9" t="str">
        <f>if('raw 1'!ED83&lt;&gt;"x",if('raw 1'!ED83="OK",'raw 1'!LD83,'raw 1'!ED83),"")</f>
        <v>-</v>
      </c>
      <c r="EG83" s="9" t="str">
        <f>if('raw 1'!EE83&lt;&gt;"x",if('raw 1'!EE83="OK",'raw 1'!LE83,'raw 1'!EE83),"")</f>
        <v>-</v>
      </c>
      <c r="EH83" s="9" t="str">
        <f>if('raw 1'!EF83&lt;&gt;"x",if('raw 1'!EF83="OK",'raw 1'!LF83,'raw 1'!EF83),"")</f>
        <v>-</v>
      </c>
      <c r="EI83" s="9" t="str">
        <f>if('raw 1'!EG83&lt;&gt;"x",if('raw 1'!EG83="OK",'raw 1'!LG83,'raw 1'!EG83),"")</f>
        <v>-</v>
      </c>
      <c r="EJ83" s="9" t="str">
        <f>if('raw 1'!EH83&lt;&gt;"x",if('raw 1'!EH83="OK",'raw 1'!LH83,'raw 1'!EH83),"")</f>
        <v>-</v>
      </c>
      <c r="EK83" s="9" t="str">
        <f>if('raw 1'!EI83&lt;&gt;"x",if('raw 1'!EI83="OK",'raw 1'!LI83,'raw 1'!EI83),"")</f>
        <v>-</v>
      </c>
      <c r="EL83" s="9" t="str">
        <f>if('raw 1'!EJ83&lt;&gt;"x",if('raw 1'!EJ83="OK",'raw 1'!LJ83,'raw 1'!EJ83),"")</f>
        <v>-</v>
      </c>
      <c r="EM83" s="9" t="str">
        <f>if('raw 1'!EK83&lt;&gt;"x",if('raw 1'!EK83="OK",'raw 1'!LK83,'raw 1'!EK83),"")</f>
        <v>-</v>
      </c>
      <c r="EN83" s="9" t="str">
        <f>if('raw 1'!EL83&lt;&gt;"x",if('raw 1'!EL83="OK",'raw 1'!LL83,'raw 1'!EL83),"")</f>
        <v>-</v>
      </c>
      <c r="EO83" s="9" t="str">
        <f>if('raw 1'!EM83&lt;&gt;"x",if('raw 1'!EM83="OK",'raw 1'!LM83,'raw 1'!EM83),"")</f>
        <v>-</v>
      </c>
      <c r="EP83" s="9" t="str">
        <f>if('raw 1'!EN83&lt;&gt;"x",if('raw 1'!EN83="OK",'raw 1'!LN83,'raw 1'!EN83),"")</f>
        <v>-</v>
      </c>
      <c r="EQ83" s="9" t="str">
        <f>if('raw 1'!EO83&lt;&gt;"x",if('raw 1'!EO83="OK",'raw 1'!LO83,'raw 1'!EO83),"")</f>
        <v>-</v>
      </c>
      <c r="ER83" s="9" t="str">
        <f>if('raw 1'!EP83&lt;&gt;"x",if('raw 1'!EP83="OK",'raw 1'!LP83,'raw 1'!EP83),"")</f>
        <v>-</v>
      </c>
      <c r="ES83" s="9" t="str">
        <f>if('raw 1'!EQ83&lt;&gt;"x",if('raw 1'!EQ83="OK",'raw 1'!LQ83,'raw 1'!EQ83),"")</f>
        <v/>
      </c>
      <c r="ET83" s="9" t="str">
        <f>if('raw 1'!ER83&lt;&gt;"x",if('raw 1'!ER83="OK",'raw 1'!LR83,'raw 1'!ER83),"")</f>
        <v>-</v>
      </c>
      <c r="EU83" s="9" t="str">
        <f>if('raw 1'!ES83&lt;&gt;"x",if('raw 1'!ES83="OK",'raw 1'!LS83,'raw 1'!ES83),"")</f>
        <v>-</v>
      </c>
      <c r="EV83" s="9" t="str">
        <f>if('raw 1'!ET83&lt;&gt;"x",if('raw 1'!ET83="OK",'raw 1'!LT83,'raw 1'!ET83),"")</f>
        <v>-</v>
      </c>
      <c r="EW83" s="9" t="str">
        <f>if('raw 1'!EU83&lt;&gt;"x",if('raw 1'!EU83="OK",'raw 1'!LU83,'raw 1'!EU83),"")</f>
        <v>-</v>
      </c>
      <c r="EX83" s="9" t="str">
        <f>if('raw 1'!EV83&lt;&gt;"x",if('raw 1'!EV83="OK",'raw 1'!LV83,'raw 1'!EV83),"")</f>
        <v>-</v>
      </c>
      <c r="EY83" s="9" t="str">
        <f>if('raw 1'!EW83&lt;&gt;"x",if('raw 1'!EW83="OK",'raw 1'!LW83,'raw 1'!EW83),"")</f>
        <v>-</v>
      </c>
      <c r="EZ83" s="9" t="str">
        <f>if('raw 1'!EX83&lt;&gt;"x",if('raw 1'!EX83="OK",'raw 1'!LX83,'raw 1'!EX83),"")</f>
        <v>-</v>
      </c>
      <c r="FA83" s="9" t="str">
        <f>if('raw 1'!EY83&lt;&gt;"x",if('raw 1'!EY83="OK",'raw 1'!LY83,'raw 1'!EY83),"")</f>
        <v>-</v>
      </c>
      <c r="FB83" s="9" t="str">
        <f>if('raw 1'!EZ83&lt;&gt;"x",if('raw 1'!EZ83="OK",'raw 1'!LZ83,'raw 1'!EZ83),"")</f>
        <v>-</v>
      </c>
      <c r="FC83" s="9" t="str">
        <f>if('raw 1'!FA83&lt;&gt;"x",if('raw 1'!FA83="OK",'raw 1'!MA83,'raw 1'!FA83),"")</f>
        <v>-</v>
      </c>
      <c r="FD83" s="9" t="str">
        <f>if('raw 1'!FB83&lt;&gt;"x",if('raw 1'!FB83="OK",'raw 1'!MB83,'raw 1'!FB83),"")</f>
        <v>-</v>
      </c>
      <c r="FE83" s="9" t="str">
        <f>if('raw 1'!FC83&lt;&gt;"x",if('raw 1'!FC83="OK",'raw 1'!MC83,'raw 1'!FC83),"")</f>
        <v>-</v>
      </c>
      <c r="FF83" s="9" t="str">
        <f>if('raw 1'!FD83&lt;&gt;"x",if('raw 1'!FD83="OK",'raw 1'!MD83,'raw 1'!FD83),"")</f>
        <v>-</v>
      </c>
      <c r="FG83" s="9" t="str">
        <f>if('raw 1'!FE83&lt;&gt;"x",if('raw 1'!FE83="OK",'raw 1'!ME83,'raw 1'!FE83),"")</f>
        <v>-</v>
      </c>
      <c r="FH83" s="9" t="str">
        <f>if('raw 1'!FF83&lt;&gt;"x",if('raw 1'!FF83="OK",'raw 1'!MF83,'raw 1'!FF83),"")</f>
        <v>-</v>
      </c>
      <c r="FI83" s="9" t="str">
        <f>if('raw 1'!FG83&lt;&gt;"x",if('raw 1'!FG83="OK",'raw 1'!MG83,'raw 1'!FG83),"")</f>
        <v>-</v>
      </c>
      <c r="FJ83" s="9" t="str">
        <f>if('raw 1'!FH83&lt;&gt;"x",if('raw 1'!FH83="OK",'raw 1'!MH83,'raw 1'!FH83),"")</f>
        <v>-</v>
      </c>
      <c r="FK83" s="9" t="str">
        <f>if('raw 1'!FI83&lt;&gt;"x",if('raw 1'!FI83="OK",'raw 1'!MI83,'raw 1'!FI83),"")</f>
        <v>-</v>
      </c>
      <c r="FL83" s="9" t="str">
        <f>if('raw 1'!FJ83&lt;&gt;"x",if('raw 1'!FJ83="OK",'raw 1'!MJ83,'raw 1'!FJ83),"")</f>
        <v>-</v>
      </c>
      <c r="FM83" s="9" t="str">
        <f>if('raw 1'!FK83&lt;&gt;"x",if('raw 1'!FK83="OK",'raw 1'!MK83,'raw 1'!FK83),"")</f>
        <v>-</v>
      </c>
      <c r="FN83" s="9" t="str">
        <f>if('raw 1'!FL83&lt;&gt;"x",if('raw 1'!FL83="OK",'raw 1'!ML83,'raw 1'!FL83),"")</f>
        <v>-</v>
      </c>
      <c r="FO83" s="9" t="str">
        <f>if('raw 1'!FM83&lt;&gt;"x",if('raw 1'!FM83="OK",'raw 1'!MM83,'raw 1'!FM83),"")</f>
        <v>-</v>
      </c>
      <c r="FP83" s="9" t="str">
        <f>if('raw 1'!FN83&lt;&gt;"x",if('raw 1'!FN83="OK",'raw 1'!MN83,'raw 1'!FN83),"")</f>
        <v>-</v>
      </c>
      <c r="FQ83" s="9" t="str">
        <f>if('raw 1'!FO83&lt;&gt;"x",if('raw 1'!FO83="OK",'raw 1'!MO83,'raw 1'!FO83),"")</f>
        <v>-</v>
      </c>
      <c r="FR83" s="9" t="str">
        <f>if('raw 1'!FP83&lt;&gt;"x",if('raw 1'!FP83="OK",'raw 1'!MP83,'raw 1'!FP83),"")</f>
        <v>-</v>
      </c>
      <c r="FS83" s="9" t="str">
        <f>if('raw 1'!FQ83&lt;&gt;"x",if('raw 1'!FQ83="OK",'raw 1'!MQ83,'raw 1'!FQ83),"")</f>
        <v>-</v>
      </c>
      <c r="FT83" s="9" t="str">
        <f>if('raw 1'!FR83&lt;&gt;"x",if('raw 1'!FR83="OK",'raw 1'!MR83,'raw 1'!FR83),"")</f>
        <v>-</v>
      </c>
      <c r="FU83" s="9" t="str">
        <f>if('raw 1'!FS83&lt;&gt;"x",if('raw 1'!FS83="OK",'raw 1'!MS83,'raw 1'!FS83),"")</f>
        <v>-</v>
      </c>
      <c r="FV83" s="9" t="str">
        <f>if('raw 1'!FT83&lt;&gt;"x",if('raw 1'!FT83="OK",'raw 1'!MT83,'raw 1'!FT83),"")</f>
        <v/>
      </c>
      <c r="FW83" s="9" t="str">
        <f>if('raw 1'!FU83&lt;&gt;"x",if('raw 1'!FU83="OK",'raw 1'!MU83,'raw 1'!FU83),"")</f>
        <v>-</v>
      </c>
      <c r="FX83" s="9" t="str">
        <f>if('raw 1'!FV83&lt;&gt;"x",if('raw 1'!FV83="OK",'raw 1'!MV83,'raw 1'!FV83),"")</f>
        <v>-</v>
      </c>
      <c r="FY83" s="9" t="str">
        <f>if('raw 1'!FW83&lt;&gt;"x",if('raw 1'!FW83="OK",'raw 1'!MW83,'raw 1'!FW83),"")</f>
        <v>-</v>
      </c>
      <c r="FZ83" s="9" t="str">
        <f>if('raw 1'!FX83&lt;&gt;"x",if('raw 1'!FX83="OK",'raw 1'!MX83,'raw 1'!FX83),"")</f>
        <v>-</v>
      </c>
      <c r="GA83" s="9" t="str">
        <f>if('raw 1'!FY83&lt;&gt;"x",if('raw 1'!FY83="OK",'raw 1'!MY83,'raw 1'!FY83),"")</f>
        <v>-</v>
      </c>
      <c r="GB83" s="9" t="str">
        <f>if('raw 1'!FZ83&lt;&gt;"x",if('raw 1'!FZ83="OK",'raw 1'!MZ83,'raw 1'!FZ83),"")</f>
        <v>-</v>
      </c>
      <c r="GC83" s="9" t="str">
        <f>if('raw 1'!GA83&lt;&gt;"x",if('raw 1'!GA83="OK",'raw 1'!NA83,'raw 1'!GA83),"")</f>
        <v>-</v>
      </c>
      <c r="GD83" s="9" t="str">
        <f>if('raw 1'!GB83&lt;&gt;"x",if('raw 1'!GB83="OK",'raw 1'!NB83,'raw 1'!GB83),"")</f>
        <v>-</v>
      </c>
      <c r="GE83" s="9" t="str">
        <f>if('raw 1'!GC83&lt;&gt;"x",if('raw 1'!GC83="OK",'raw 1'!NC83,'raw 1'!GC83),"")</f>
        <v>-</v>
      </c>
      <c r="GF83" s="9" t="str">
        <f>if('raw 1'!GD83&lt;&gt;"x",if('raw 1'!GD83="OK",'raw 1'!ND83,'raw 1'!GD83),"")</f>
        <v>-</v>
      </c>
      <c r="GG83" s="9" t="str">
        <f>if('raw 1'!GE83&lt;&gt;"x",if('raw 1'!GE83="OK",'raw 1'!NE83,'raw 1'!GE83),"")</f>
        <v>-</v>
      </c>
      <c r="GH83" s="9" t="str">
        <f>if('raw 1'!GF83&lt;&gt;"x",if('raw 1'!GF83="OK",'raw 1'!NF83,'raw 1'!GF83),"")</f>
        <v>-</v>
      </c>
      <c r="GI83" s="9" t="str">
        <f>if('raw 1'!GG83&lt;&gt;"x",if('raw 1'!GG83="OK",'raw 1'!NG83,'raw 1'!GG83),"")</f>
        <v>-</v>
      </c>
      <c r="GJ83" s="9" t="str">
        <f>if('raw 1'!GH83&lt;&gt;"x",if('raw 1'!GH83="OK",'raw 1'!NH83,'raw 1'!GH83),"")</f>
        <v>-</v>
      </c>
      <c r="GK83" s="9" t="str">
        <f>if('raw 1'!GI83&lt;&gt;"x",if('raw 1'!GI83="OK",'raw 1'!NI83,'raw 1'!GI83),"")</f>
        <v>-</v>
      </c>
      <c r="GL83" s="9" t="str">
        <f>if('raw 1'!GJ83&lt;&gt;"x",if('raw 1'!GJ83="OK",'raw 1'!NJ83,'raw 1'!GJ83),"")</f>
        <v>-</v>
      </c>
      <c r="GM83" s="9" t="str">
        <f>if('raw 1'!GK83&lt;&gt;"x",if('raw 1'!GK83="OK",'raw 1'!NK83,'raw 1'!GK83),"")</f>
        <v>-</v>
      </c>
      <c r="GN83" s="9" t="str">
        <f>if('raw 1'!GL83&lt;&gt;"x",if('raw 1'!GL83="OK",'raw 1'!NL83,'raw 1'!GL83),"")</f>
        <v>-</v>
      </c>
      <c r="GO83" s="9" t="str">
        <f>if('raw 1'!GM83&lt;&gt;"x",if('raw 1'!GM83="OK",'raw 1'!NM83,'raw 1'!GM83),"")</f>
        <v>-</v>
      </c>
      <c r="GP83" s="9" t="str">
        <f>if('raw 1'!GN83&lt;&gt;"x",if('raw 1'!GN83="OK",'raw 1'!NN83,'raw 1'!GN83),"")</f>
        <v>-</v>
      </c>
      <c r="GQ83" s="9" t="str">
        <f>if('raw 1'!GO83&lt;&gt;"x",if('raw 1'!GO83="OK",'raw 1'!NO83,'raw 1'!GO83),"")</f>
        <v>-</v>
      </c>
      <c r="GR83" s="9" t="str">
        <f>if('raw 1'!GP83&lt;&gt;"x",if('raw 1'!GP83="OK",'raw 1'!NP83,'raw 1'!GP83),"")</f>
        <v>-</v>
      </c>
      <c r="GS83" s="9" t="str">
        <f>if('raw 1'!GQ83&lt;&gt;"x",if('raw 1'!GQ83="OK",'raw 1'!NQ83,'raw 1'!GQ83),"")</f>
        <v>-</v>
      </c>
      <c r="GT83" s="9" t="str">
        <f>if('raw 1'!GR83&lt;&gt;"x",if('raw 1'!GR83="OK",'raw 1'!NR83,'raw 1'!GR83),"")</f>
        <v>-</v>
      </c>
      <c r="GU83" s="9" t="str">
        <f>if('raw 1'!GS83&lt;&gt;"x",if('raw 1'!GS83="OK",'raw 1'!NS83,'raw 1'!GS83),"")</f>
        <v/>
      </c>
    </row>
    <row r="84">
      <c r="A84" s="5"/>
      <c r="B84" s="5"/>
      <c r="C84" s="5">
        <f>if(B84="d","diskv. iz ciklusa",if(B84="d1","diskv. iz kruga",if($E84="ODOBREN",(if(countif(H:H,"="&amp;H84)=1,countif(H:H,"&gt;"&amp;H84)+1,concatenate(countif(H:H,"&gt;"&amp;H84)+1," - ",countif(H:H,"&gt;="&amp;H84)))),empty)))</f>
        <v>82</v>
      </c>
      <c r="D84" s="6" t="str">
        <f>'raw 1'!B84</f>
        <v>FilipT</v>
      </c>
      <c r="E84" s="6" t="str">
        <f>'raw 1'!F84</f>
        <v>ODOBREN</v>
      </c>
      <c r="F84" s="6" t="str">
        <f>if($E84="ODOBREN",'raw 1'!C84,"")</f>
        <v>Filip</v>
      </c>
      <c r="G84" s="6" t="str">
        <f>if($E84="ODOBREN",'raw 1'!D84,"")</f>
        <v>Tot</v>
      </c>
      <c r="H84" s="7">
        <f>if($E84="ODOBREN",I84,empty)</f>
        <v>94</v>
      </c>
      <c r="I84" s="7">
        <f>if(B84&lt;&gt;"d",IF(M84 = "A", SUM(R84:T84), SUM(O84:Q84)),empty)</f>
        <v>94</v>
      </c>
      <c r="J84" s="6" t="str">
        <f>if($E84="ODOBREN",'raw 1'!G84,"")</f>
        <v>Sombor</v>
      </c>
      <c r="K84" s="6" t="str">
        <f>if($E84="ODOBREN",'raw 1'!H84,"")</f>
        <v>Gimnazija Veljko Petrović</v>
      </c>
      <c r="L84" s="6" t="str">
        <f>if($E84="ODOBREN",'raw 1'!I84,"")</f>
        <v>II</v>
      </c>
      <c r="M84" s="6" t="str">
        <f>if($E84="ODOBREN",'raw 1'!J84,"")</f>
        <v>A</v>
      </c>
      <c r="N84" s="6" t="str">
        <f>if($E84="ODOBREN",'raw 1'!K85,"")</f>
        <v>Jelena Hadzi-Purić</v>
      </c>
      <c r="O84" s="8" t="str">
        <f>'raw 1'!M84</f>
        <v>-</v>
      </c>
      <c r="P84" s="9" t="str">
        <f>'raw 1'!N84</f>
        <v>-</v>
      </c>
      <c r="Q84" s="9" t="str">
        <f>'raw 1'!O84</f>
        <v>-</v>
      </c>
      <c r="R84" s="9">
        <f>'raw 1'!P84</f>
        <v>50</v>
      </c>
      <c r="S84" s="9">
        <f>'raw 1'!Q84</f>
        <v>0</v>
      </c>
      <c r="T84" s="9">
        <f>'raw 1'!R84</f>
        <v>44</v>
      </c>
      <c r="U84" s="9" t="str">
        <f>if('raw 1'!S84&lt;&gt;"x",if('raw 1'!S84="OK",'raw 1'!GS84,'raw 1'!S84),"")</f>
        <v/>
      </c>
      <c r="V84" s="9" t="str">
        <f>if('raw 1'!T84&lt;&gt;"x",if('raw 1'!T84="OK",'raw 1'!GT84,'raw 1'!T84),"")</f>
        <v/>
      </c>
      <c r="W84" s="9" t="str">
        <f>if('raw 1'!U84&lt;&gt;"x",if('raw 1'!U84="OK",'raw 1'!GU84,'raw 1'!U84),"")</f>
        <v>-</v>
      </c>
      <c r="X84" s="9" t="str">
        <f>if('raw 1'!V84&lt;&gt;"x",if('raw 1'!V84="OK",'raw 1'!GV84,'raw 1'!V84),"")</f>
        <v>-</v>
      </c>
      <c r="Y84" s="9" t="str">
        <f>if('raw 1'!W84&lt;&gt;"x",if('raw 1'!W84="OK",'raw 1'!GW84,'raw 1'!W84),"")</f>
        <v>-</v>
      </c>
      <c r="Z84" s="9" t="str">
        <f>if('raw 1'!X84&lt;&gt;"x",if('raw 1'!X84="OK",'raw 1'!GX84,'raw 1'!X84),"")</f>
        <v>-</v>
      </c>
      <c r="AA84" s="9" t="str">
        <f>if('raw 1'!Y84&lt;&gt;"x",if('raw 1'!Y84="OK",'raw 1'!GY84,'raw 1'!Y84),"")</f>
        <v>-</v>
      </c>
      <c r="AB84" s="9" t="str">
        <f>if('raw 1'!Z84&lt;&gt;"x",if('raw 1'!Z84="OK",'raw 1'!GZ84,'raw 1'!Z84),"")</f>
        <v>-</v>
      </c>
      <c r="AC84" s="9" t="str">
        <f>if('raw 1'!AA84&lt;&gt;"x",if('raw 1'!AA84="OK",'raw 1'!HA84,'raw 1'!AA84),"")</f>
        <v>-</v>
      </c>
      <c r="AD84" s="9" t="str">
        <f>if('raw 1'!AB84&lt;&gt;"x",if('raw 1'!AB84="OK",'raw 1'!HB84,'raw 1'!AB84),"")</f>
        <v>-</v>
      </c>
      <c r="AE84" s="9" t="str">
        <f>if('raw 1'!AC84&lt;&gt;"x",if('raw 1'!AC84="OK",'raw 1'!HC84,'raw 1'!AC84),"")</f>
        <v>-</v>
      </c>
      <c r="AF84" s="9" t="str">
        <f>if('raw 1'!AD84&lt;&gt;"x",if('raw 1'!AD84="OK",'raw 1'!HD84,'raw 1'!AD84),"")</f>
        <v>-</v>
      </c>
      <c r="AG84" s="9" t="str">
        <f>if('raw 1'!AE84&lt;&gt;"x",if('raw 1'!AE84="OK",'raw 1'!HE84,'raw 1'!AE84),"")</f>
        <v>-</v>
      </c>
      <c r="AH84" s="9" t="str">
        <f>if('raw 1'!AF84&lt;&gt;"x",if('raw 1'!AF84="OK",'raw 1'!HF84,'raw 1'!AF84),"")</f>
        <v>-</v>
      </c>
      <c r="AI84" s="9" t="str">
        <f>if('raw 1'!AG84&lt;&gt;"x",if('raw 1'!AG84="OK",'raw 1'!HG84,'raw 1'!AG84),"")</f>
        <v>-</v>
      </c>
      <c r="AJ84" s="9" t="str">
        <f>if('raw 1'!AH84&lt;&gt;"x",if('raw 1'!AH84="OK",'raw 1'!HH84,'raw 1'!AH84),"")</f>
        <v>-</v>
      </c>
      <c r="AK84" s="9" t="str">
        <f>if('raw 1'!AI84&lt;&gt;"x",if('raw 1'!AI84="OK",'raw 1'!HI84,'raw 1'!AI84),"")</f>
        <v>-</v>
      </c>
      <c r="AL84" s="9" t="str">
        <f>if('raw 1'!AJ84&lt;&gt;"x",if('raw 1'!AJ84="OK",'raw 1'!HJ84,'raw 1'!AJ84),"")</f>
        <v>-</v>
      </c>
      <c r="AM84" s="9" t="str">
        <f>if('raw 1'!AK84&lt;&gt;"x",if('raw 1'!AK84="OK",'raw 1'!HK84,'raw 1'!AK84),"")</f>
        <v>-</v>
      </c>
      <c r="AN84" s="9" t="str">
        <f>if('raw 1'!AL84&lt;&gt;"x",if('raw 1'!AL84="OK",'raw 1'!HL84,'raw 1'!AL84),"")</f>
        <v>-</v>
      </c>
      <c r="AO84" s="9" t="str">
        <f>if('raw 1'!AM84&lt;&gt;"x",if('raw 1'!AM84="OK",'raw 1'!HM84,'raw 1'!AM84),"")</f>
        <v>-</v>
      </c>
      <c r="AP84" s="9" t="str">
        <f>if('raw 1'!AN84&lt;&gt;"x",if('raw 1'!AN84="OK",'raw 1'!HN84,'raw 1'!AN84),"")</f>
        <v>-</v>
      </c>
      <c r="AQ84" s="9" t="str">
        <f>if('raw 1'!AO84&lt;&gt;"x",if('raw 1'!AO84="OK",'raw 1'!HO84,'raw 1'!AO84),"")</f>
        <v>-</v>
      </c>
      <c r="AR84" s="9" t="str">
        <f>if('raw 1'!AP84&lt;&gt;"x",if('raw 1'!AP84="OK",'raw 1'!HP84,'raw 1'!AP84),"")</f>
        <v>-</v>
      </c>
      <c r="AS84" s="9" t="str">
        <f>if('raw 1'!AQ84&lt;&gt;"x",if('raw 1'!AQ84="OK",'raw 1'!HQ84,'raw 1'!AQ84),"")</f>
        <v>-</v>
      </c>
      <c r="AT84" s="9" t="str">
        <f>if('raw 1'!AR84&lt;&gt;"x",if('raw 1'!AR84="OK",'raw 1'!HR84,'raw 1'!AR84),"")</f>
        <v>-</v>
      </c>
      <c r="AU84" s="9" t="str">
        <f>if('raw 1'!AS84&lt;&gt;"x",if('raw 1'!AS84="OK",'raw 1'!HS84,'raw 1'!AS84),"")</f>
        <v>-</v>
      </c>
      <c r="AV84" s="9" t="str">
        <f>if('raw 1'!AT84&lt;&gt;"x",if('raw 1'!AT84="OK",'raw 1'!HT84,'raw 1'!AT84),"")</f>
        <v>-</v>
      </c>
      <c r="AW84" s="9" t="str">
        <f>if('raw 1'!AU84&lt;&gt;"x",if('raw 1'!AU84="OK",'raw 1'!HU84,'raw 1'!AU84),"")</f>
        <v>-</v>
      </c>
      <c r="AX84" s="9" t="str">
        <f>if('raw 1'!AV84&lt;&gt;"x",if('raw 1'!AV84="OK",'raw 1'!HV84,'raw 1'!AV84),"")</f>
        <v>-</v>
      </c>
      <c r="AY84" s="9" t="str">
        <f>if('raw 1'!AW84&lt;&gt;"x",if('raw 1'!AW84="OK",'raw 1'!HW84,'raw 1'!AW84),"")</f>
        <v>-</v>
      </c>
      <c r="AZ84" s="9" t="str">
        <f>if('raw 1'!AX84&lt;&gt;"x",if('raw 1'!AX84="OK",'raw 1'!HX84,'raw 1'!AX84),"")</f>
        <v>-</v>
      </c>
      <c r="BA84" s="9" t="str">
        <f>if('raw 1'!AY84&lt;&gt;"x",if('raw 1'!AY84="OK",'raw 1'!HY84,'raw 1'!AY84),"")</f>
        <v>-</v>
      </c>
      <c r="BB84" s="9" t="str">
        <f>if('raw 1'!AZ84&lt;&gt;"x",if('raw 1'!AZ84="OK",'raw 1'!HZ84,'raw 1'!AZ84),"")</f>
        <v>-</v>
      </c>
      <c r="BC84" s="9" t="str">
        <f>if('raw 1'!BA84&lt;&gt;"x",if('raw 1'!BA84="OK",'raw 1'!IA84,'raw 1'!BA84),"")</f>
        <v>-</v>
      </c>
      <c r="BD84" s="9" t="str">
        <f>if('raw 1'!BB84&lt;&gt;"x",if('raw 1'!BB84="OK",'raw 1'!IB84,'raw 1'!BB84),"")</f>
        <v>-</v>
      </c>
      <c r="BE84" s="9" t="str">
        <f>if('raw 1'!BC84&lt;&gt;"x",if('raw 1'!BC84="OK",'raw 1'!IC84,'raw 1'!BC84),"")</f>
        <v>-</v>
      </c>
      <c r="BF84" s="9" t="str">
        <f>if('raw 1'!BD84&lt;&gt;"x",if('raw 1'!BD84="OK",'raw 1'!ID84,'raw 1'!BD84),"")</f>
        <v>-</v>
      </c>
      <c r="BG84" s="9" t="str">
        <f>if('raw 1'!BE84&lt;&gt;"x",if('raw 1'!BE84="OK",'raw 1'!IE84,'raw 1'!BE84),"")</f>
        <v>-</v>
      </c>
      <c r="BH84" s="9" t="str">
        <f>if('raw 1'!BF84&lt;&gt;"x",if('raw 1'!BF84="OK",'raw 1'!IF84,'raw 1'!BF84),"")</f>
        <v>-</v>
      </c>
      <c r="BI84" s="9" t="str">
        <f>if('raw 1'!BG84&lt;&gt;"x",if('raw 1'!BG84="OK",'raw 1'!IG84,'raw 1'!BG84),"")</f>
        <v>-</v>
      </c>
      <c r="BJ84" s="9" t="str">
        <f>if('raw 1'!BH84&lt;&gt;"x",if('raw 1'!BH84="OK",'raw 1'!IH84,'raw 1'!BH84),"")</f>
        <v>-</v>
      </c>
      <c r="BK84" s="9" t="str">
        <f>if('raw 1'!BI84&lt;&gt;"x",if('raw 1'!BI84="OK",'raw 1'!II84,'raw 1'!BI84),"")</f>
        <v>-</v>
      </c>
      <c r="BL84" s="9" t="str">
        <f>if('raw 1'!BJ84&lt;&gt;"x",if('raw 1'!BJ84="OK",'raw 1'!IJ84,'raw 1'!BJ84),"")</f>
        <v>-</v>
      </c>
      <c r="BM84" s="9" t="str">
        <f>if('raw 1'!BK84&lt;&gt;"x",if('raw 1'!BK84="OK",'raw 1'!IK84,'raw 1'!BK84),"")</f>
        <v/>
      </c>
      <c r="BN84" s="9" t="str">
        <f>if('raw 1'!BL84&lt;&gt;"x",if('raw 1'!BL84="OK",'raw 1'!IL84,'raw 1'!BL84),"")</f>
        <v>-</v>
      </c>
      <c r="BO84" s="9" t="str">
        <f>if('raw 1'!BM84&lt;&gt;"x",if('raw 1'!BM84="OK",'raw 1'!IM84,'raw 1'!BM84),"")</f>
        <v>-</v>
      </c>
      <c r="BP84" s="9" t="str">
        <f>if('raw 1'!BN84&lt;&gt;"x",if('raw 1'!BN84="OK",'raw 1'!IN84,'raw 1'!BN84),"")</f>
        <v>-</v>
      </c>
      <c r="BQ84" s="9" t="str">
        <f>if('raw 1'!BO84&lt;&gt;"x",if('raw 1'!BO84="OK",'raw 1'!IO84,'raw 1'!BO84),"")</f>
        <v>-</v>
      </c>
      <c r="BR84" s="9" t="str">
        <f>if('raw 1'!BP84&lt;&gt;"x",if('raw 1'!BP84="OK",'raw 1'!IP84,'raw 1'!BP84),"")</f>
        <v>-</v>
      </c>
      <c r="BS84" s="9" t="str">
        <f>if('raw 1'!BQ84&lt;&gt;"x",if('raw 1'!BQ84="OK",'raw 1'!IQ84,'raw 1'!BQ84),"")</f>
        <v>-</v>
      </c>
      <c r="BT84" s="9" t="str">
        <f>if('raw 1'!BR84&lt;&gt;"x",if('raw 1'!BR84="OK",'raw 1'!IR84,'raw 1'!BR84),"")</f>
        <v>-</v>
      </c>
      <c r="BU84" s="9" t="str">
        <f>if('raw 1'!BS84&lt;&gt;"x",if('raw 1'!BS84="OK",'raw 1'!IS84,'raw 1'!BS84),"")</f>
        <v>-</v>
      </c>
      <c r="BV84" s="9" t="str">
        <f>if('raw 1'!BT84&lt;&gt;"x",if('raw 1'!BT84="OK",'raw 1'!IT84,'raw 1'!BT84),"")</f>
        <v>-</v>
      </c>
      <c r="BW84" s="9" t="str">
        <f>if('raw 1'!BU84&lt;&gt;"x",if('raw 1'!BU84="OK",'raw 1'!IU84,'raw 1'!BU84),"")</f>
        <v>-</v>
      </c>
      <c r="BX84" s="9" t="str">
        <f>if('raw 1'!BV84&lt;&gt;"x",if('raw 1'!BV84="OK",'raw 1'!IV84,'raw 1'!BV84),"")</f>
        <v>-</v>
      </c>
      <c r="BY84" s="9" t="str">
        <f>if('raw 1'!BW84&lt;&gt;"x",if('raw 1'!BW84="OK",'raw 1'!IW84,'raw 1'!BW84),"")</f>
        <v>-</v>
      </c>
      <c r="BZ84" s="9" t="str">
        <f>if('raw 1'!BX84&lt;&gt;"x",if('raw 1'!BX84="OK",'raw 1'!IX84,'raw 1'!BX84),"")</f>
        <v>-</v>
      </c>
      <c r="CA84" s="9" t="str">
        <f>if('raw 1'!BY84&lt;&gt;"x",if('raw 1'!BY84="OK",'raw 1'!IY84,'raw 1'!BY84),"")</f>
        <v>-</v>
      </c>
      <c r="CB84" s="9" t="str">
        <f>if('raw 1'!BZ84&lt;&gt;"x",if('raw 1'!BZ84="OK",'raw 1'!IZ84,'raw 1'!BZ84),"")</f>
        <v>-</v>
      </c>
      <c r="CC84" s="9" t="str">
        <f>if('raw 1'!CA84&lt;&gt;"x",if('raw 1'!CA84="OK",'raw 1'!JA84,'raw 1'!CA84),"")</f>
        <v>-</v>
      </c>
      <c r="CD84" s="9" t="str">
        <f>if('raw 1'!CB84&lt;&gt;"x",if('raw 1'!CB84="OK",'raw 1'!JB84,'raw 1'!CB84),"")</f>
        <v>-</v>
      </c>
      <c r="CE84" s="9" t="str">
        <f>if('raw 1'!CC84&lt;&gt;"x",if('raw 1'!CC84="OK",'raw 1'!JC84,'raw 1'!CC84),"")</f>
        <v>-</v>
      </c>
      <c r="CF84" s="9" t="str">
        <f>if('raw 1'!CD84&lt;&gt;"x",if('raw 1'!CD84="OK",'raw 1'!JD84,'raw 1'!CD84),"")</f>
        <v>-</v>
      </c>
      <c r="CG84" s="9" t="str">
        <f>if('raw 1'!CE84&lt;&gt;"x",if('raw 1'!CE84="OK",'raw 1'!JE84,'raw 1'!CE84),"")</f>
        <v>-</v>
      </c>
      <c r="CH84" s="9" t="str">
        <f>if('raw 1'!CF84&lt;&gt;"x",if('raw 1'!CF84="OK",'raw 1'!JF84,'raw 1'!CF84),"")</f>
        <v>-</v>
      </c>
      <c r="CI84" s="9" t="str">
        <f>if('raw 1'!CG84&lt;&gt;"x",if('raw 1'!CG84="OK",'raw 1'!JG84,'raw 1'!CG84),"")</f>
        <v>-</v>
      </c>
      <c r="CJ84" s="9" t="str">
        <f>if('raw 1'!CH84&lt;&gt;"x",if('raw 1'!CH84="OK",'raw 1'!JH84,'raw 1'!CH84),"")</f>
        <v>-</v>
      </c>
      <c r="CK84" s="9" t="str">
        <f>if('raw 1'!CI84&lt;&gt;"x",if('raw 1'!CI84="OK",'raw 1'!JI84,'raw 1'!CI84),"")</f>
        <v>-</v>
      </c>
      <c r="CL84" s="9" t="str">
        <f>if('raw 1'!CJ84&lt;&gt;"x",if('raw 1'!CJ84="OK",'raw 1'!JJ84,'raw 1'!CJ84),"")</f>
        <v>-</v>
      </c>
      <c r="CM84" s="9" t="str">
        <f>if('raw 1'!CK84&lt;&gt;"x",if('raw 1'!CK84="OK",'raw 1'!JK84,'raw 1'!CK84),"")</f>
        <v>-</v>
      </c>
      <c r="CN84" s="9" t="str">
        <f>if('raw 1'!CL84&lt;&gt;"x",if('raw 1'!CL84="OK",'raw 1'!JL84,'raw 1'!CL84),"")</f>
        <v>-</v>
      </c>
      <c r="CO84" s="9" t="str">
        <f>if('raw 1'!CM84&lt;&gt;"x",if('raw 1'!CM84="OK",'raw 1'!JM84,'raw 1'!CM84),"")</f>
        <v>-</v>
      </c>
      <c r="CP84" s="9" t="str">
        <f>if('raw 1'!CN84&lt;&gt;"x",if('raw 1'!CN84="OK",'raw 1'!JN84,'raw 1'!CN84),"")</f>
        <v>-</v>
      </c>
      <c r="CQ84" s="9" t="str">
        <f>if('raw 1'!CO84&lt;&gt;"x",if('raw 1'!CO84="OK",'raw 1'!JO84,'raw 1'!CO84),"")</f>
        <v>-</v>
      </c>
      <c r="CR84" s="9" t="str">
        <f>if('raw 1'!CP84&lt;&gt;"x",if('raw 1'!CP84="OK",'raw 1'!JP84,'raw 1'!CP84),"")</f>
        <v>-</v>
      </c>
      <c r="CS84" s="9" t="str">
        <f>if('raw 1'!CQ84&lt;&gt;"x",if('raw 1'!CQ84="OK",'raw 1'!JQ84,'raw 1'!CQ84),"")</f>
        <v>-</v>
      </c>
      <c r="CT84" s="9" t="str">
        <f>if('raw 1'!CR84&lt;&gt;"x",if('raw 1'!CR84="OK",'raw 1'!JR84,'raw 1'!CR84),"")</f>
        <v>-</v>
      </c>
      <c r="CU84" s="9" t="str">
        <f>if('raw 1'!CS84&lt;&gt;"x",if('raw 1'!CS84="OK",'raw 1'!JS84,'raw 1'!CS84),"")</f>
        <v/>
      </c>
      <c r="CV84" s="9" t="str">
        <f>if('raw 1'!CT84&lt;&gt;"x",if('raw 1'!CT84="OK",'raw 1'!JT84,'raw 1'!CT84),"")</f>
        <v>-</v>
      </c>
      <c r="CW84" s="9" t="str">
        <f>if('raw 1'!CU84&lt;&gt;"x",if('raw 1'!CU84="OK",'raw 1'!JU84,'raw 1'!CU84),"")</f>
        <v>-</v>
      </c>
      <c r="CX84" s="9" t="str">
        <f>if('raw 1'!CV84&lt;&gt;"x",if('raw 1'!CV84="OK",'raw 1'!JV84,'raw 1'!CV84),"")</f>
        <v>-</v>
      </c>
      <c r="CY84" s="9" t="str">
        <f>if('raw 1'!CW84&lt;&gt;"x",if('raw 1'!CW84="OK",'raw 1'!JW84,'raw 1'!CW84),"")</f>
        <v>-</v>
      </c>
      <c r="CZ84" s="9" t="str">
        <f>if('raw 1'!CX84&lt;&gt;"x",if('raw 1'!CX84="OK",'raw 1'!JX84,'raw 1'!CX84),"")</f>
        <v>-</v>
      </c>
      <c r="DA84" s="9" t="str">
        <f>if('raw 1'!CY84&lt;&gt;"x",if('raw 1'!CY84="OK",'raw 1'!JY84,'raw 1'!CY84),"")</f>
        <v>-</v>
      </c>
      <c r="DB84" s="9" t="str">
        <f>if('raw 1'!CZ84&lt;&gt;"x",if('raw 1'!CZ84="OK",'raw 1'!JZ84,'raw 1'!CZ84),"")</f>
        <v>-</v>
      </c>
      <c r="DC84" s="9" t="str">
        <f>if('raw 1'!DA84&lt;&gt;"x",if('raw 1'!DA84="OK",'raw 1'!KA84,'raw 1'!DA84),"")</f>
        <v>-</v>
      </c>
      <c r="DD84" s="9" t="str">
        <f>if('raw 1'!DB84&lt;&gt;"x",if('raw 1'!DB84="OK",'raw 1'!KB84,'raw 1'!DB84),"")</f>
        <v>-</v>
      </c>
      <c r="DE84" s="9" t="str">
        <f>if('raw 1'!DC84&lt;&gt;"x",if('raw 1'!DC84="OK",'raw 1'!KC84,'raw 1'!DC84),"")</f>
        <v>-</v>
      </c>
      <c r="DF84" s="9" t="str">
        <f>if('raw 1'!DD84&lt;&gt;"x",if('raw 1'!DD84="OK",'raw 1'!KD84,'raw 1'!DD84),"")</f>
        <v>-</v>
      </c>
      <c r="DG84" s="9" t="str">
        <f>if('raw 1'!DE84&lt;&gt;"x",if('raw 1'!DE84="OK",'raw 1'!KE84,'raw 1'!DE84),"")</f>
        <v>-</v>
      </c>
      <c r="DH84" s="9" t="str">
        <f>if('raw 1'!DF84&lt;&gt;"x",if('raw 1'!DF84="OK",'raw 1'!KF84,'raw 1'!DF84),"")</f>
        <v>-</v>
      </c>
      <c r="DI84" s="9" t="str">
        <f>if('raw 1'!DG84&lt;&gt;"x",if('raw 1'!DG84="OK",'raw 1'!KG84,'raw 1'!DG84),"")</f>
        <v>-</v>
      </c>
      <c r="DJ84" s="9" t="str">
        <f>if('raw 1'!DH84&lt;&gt;"x",if('raw 1'!DH84="OK",'raw 1'!KH84,'raw 1'!DH84),"")</f>
        <v>-</v>
      </c>
      <c r="DK84" s="9" t="str">
        <f>if('raw 1'!DI84&lt;&gt;"x",if('raw 1'!DI84="OK",'raw 1'!KI84,'raw 1'!DI84),"")</f>
        <v>-</v>
      </c>
      <c r="DL84" s="9" t="str">
        <f>if('raw 1'!DJ84&lt;&gt;"x",if('raw 1'!DJ84="OK",'raw 1'!KJ84,'raw 1'!DJ84),"")</f>
        <v>-</v>
      </c>
      <c r="DM84" s="9" t="str">
        <f>if('raw 1'!DK84&lt;&gt;"x",if('raw 1'!DK84="OK",'raw 1'!KK84,'raw 1'!DK84),"")</f>
        <v>-</v>
      </c>
      <c r="DN84" s="9" t="str">
        <f>if('raw 1'!DL84&lt;&gt;"x",if('raw 1'!DL84="OK",'raw 1'!KL84,'raw 1'!DL84),"")</f>
        <v>-</v>
      </c>
      <c r="DO84" s="9" t="str">
        <f>if('raw 1'!DM84&lt;&gt;"x",if('raw 1'!DM84="OK",'raw 1'!KM84,'raw 1'!DM84),"")</f>
        <v>-</v>
      </c>
      <c r="DP84" s="9" t="str">
        <f>if('raw 1'!DN84&lt;&gt;"x",if('raw 1'!DN84="OK",'raw 1'!KN84,'raw 1'!DN84),"")</f>
        <v>-</v>
      </c>
      <c r="DQ84" s="9" t="str">
        <f>if('raw 1'!DO84&lt;&gt;"x",if('raw 1'!DO84="OK",'raw 1'!KO84,'raw 1'!DO84),"")</f>
        <v>-</v>
      </c>
      <c r="DR84" s="9" t="str">
        <f>if('raw 1'!DP84&lt;&gt;"x",if('raw 1'!DP84="OK",'raw 1'!KP84,'raw 1'!DP84),"")</f>
        <v>-</v>
      </c>
      <c r="DS84" s="9" t="str">
        <f>if('raw 1'!DQ84&lt;&gt;"x",if('raw 1'!DQ84="OK",'raw 1'!KQ84,'raw 1'!DQ84),"")</f>
        <v>-</v>
      </c>
      <c r="DT84" s="9" t="str">
        <f>if('raw 1'!DR84&lt;&gt;"x",if('raw 1'!DR84="OK",'raw 1'!KR84,'raw 1'!DR84),"")</f>
        <v>-</v>
      </c>
      <c r="DU84" s="9" t="str">
        <f>if('raw 1'!DS84&lt;&gt;"x",if('raw 1'!DS84="OK",'raw 1'!KS84,'raw 1'!DS84),"")</f>
        <v>-</v>
      </c>
      <c r="DV84" s="9" t="str">
        <f>if('raw 1'!DT84&lt;&gt;"x",if('raw 1'!DT84="OK",'raw 1'!KT84,'raw 1'!DT84),"")</f>
        <v>-</v>
      </c>
      <c r="DW84" s="9" t="str">
        <f>if('raw 1'!DU84&lt;&gt;"x",if('raw 1'!DU84="OK",'raw 1'!KU84,'raw 1'!DU84),"")</f>
        <v>-</v>
      </c>
      <c r="DX84" s="9" t="str">
        <f>if('raw 1'!DV84&lt;&gt;"x",if('raw 1'!DV84="OK",'raw 1'!KV84,'raw 1'!DV84),"")</f>
        <v>-</v>
      </c>
      <c r="DY84" s="9" t="str">
        <f>if('raw 1'!DW84&lt;&gt;"x",if('raw 1'!DW84="OK",'raw 1'!KW84,'raw 1'!DW84),"")</f>
        <v>-</v>
      </c>
      <c r="DZ84" s="9" t="str">
        <f>if('raw 1'!DX84&lt;&gt;"x",if('raw 1'!DX84="OK",'raw 1'!KX84,'raw 1'!DX84),"")</f>
        <v>-</v>
      </c>
      <c r="EA84" s="9" t="str">
        <f>if('raw 1'!DY84&lt;&gt;"x",if('raw 1'!DY84="OK",'raw 1'!KY84,'raw 1'!DY84),"")</f>
        <v>-</v>
      </c>
      <c r="EB84" s="9" t="str">
        <f>if('raw 1'!DZ84&lt;&gt;"x",if('raw 1'!DZ84="OK",'raw 1'!KZ84,'raw 1'!DZ84),"")</f>
        <v/>
      </c>
      <c r="EC84" s="9">
        <f>if('raw 1'!EA84&lt;&gt;"x",if('raw 1'!EA84="OK",'raw 1'!LA84,'raw 1'!EA84),"")</f>
        <v>1</v>
      </c>
      <c r="ED84" s="9">
        <f>if('raw 1'!EB84&lt;&gt;"x",if('raw 1'!EB84="OK",'raw 1'!LB84,'raw 1'!EB84),"")</f>
        <v>1</v>
      </c>
      <c r="EE84" s="9">
        <f>if('raw 1'!EC84&lt;&gt;"x",if('raw 1'!EC84="OK",'raw 1'!LC84,'raw 1'!EC84),"")</f>
        <v>1</v>
      </c>
      <c r="EF84" s="9">
        <f>if('raw 1'!ED84&lt;&gt;"x",if('raw 1'!ED84="OK",'raw 1'!LD84,'raw 1'!ED84),"")</f>
        <v>1</v>
      </c>
      <c r="EG84" s="9">
        <f>if('raw 1'!EE84&lt;&gt;"x",if('raw 1'!EE84="OK",'raw 1'!LE84,'raw 1'!EE84),"")</f>
        <v>1</v>
      </c>
      <c r="EH84" s="9">
        <f>if('raw 1'!EF84&lt;&gt;"x",if('raw 1'!EF84="OK",'raw 1'!LF84,'raw 1'!EF84),"")</f>
        <v>1</v>
      </c>
      <c r="EI84" s="9">
        <f>if('raw 1'!EG84&lt;&gt;"x",if('raw 1'!EG84="OK",'raw 1'!LG84,'raw 1'!EG84),"")</f>
        <v>1</v>
      </c>
      <c r="EJ84" s="9">
        <f>if('raw 1'!EH84&lt;&gt;"x",if('raw 1'!EH84="OK",'raw 1'!LH84,'raw 1'!EH84),"")</f>
        <v>1</v>
      </c>
      <c r="EK84" s="9">
        <f>if('raw 1'!EI84&lt;&gt;"x",if('raw 1'!EI84="OK",'raw 1'!LI84,'raw 1'!EI84),"")</f>
        <v>1</v>
      </c>
      <c r="EL84" s="9">
        <f>if('raw 1'!EJ84&lt;&gt;"x",if('raw 1'!EJ84="OK",'raw 1'!LJ84,'raw 1'!EJ84),"")</f>
        <v>1</v>
      </c>
      <c r="EM84" s="9" t="str">
        <f>if('raw 1'!EK84&lt;&gt;"x",if('raw 1'!EK84="OK",'raw 1'!LK84,'raw 1'!EK84),"")</f>
        <v>TLE</v>
      </c>
      <c r="EN84" s="9">
        <f>if('raw 1'!EL84&lt;&gt;"x",if('raw 1'!EL84="OK",'raw 1'!LL84,'raw 1'!EL84),"")</f>
        <v>1</v>
      </c>
      <c r="EO84" s="9" t="str">
        <f>if('raw 1'!EM84&lt;&gt;"x",if('raw 1'!EM84="OK",'raw 1'!LM84,'raw 1'!EM84),"")</f>
        <v>TLE</v>
      </c>
      <c r="EP84" s="9" t="str">
        <f>if('raw 1'!EN84&lt;&gt;"x",if('raw 1'!EN84="OK",'raw 1'!LN84,'raw 1'!EN84),"")</f>
        <v>TLE</v>
      </c>
      <c r="EQ84" s="9" t="str">
        <f>if('raw 1'!EO84&lt;&gt;"x",if('raw 1'!EO84="OK",'raw 1'!LO84,'raw 1'!EO84),"")</f>
        <v>TLE</v>
      </c>
      <c r="ER84" s="9">
        <f>if('raw 1'!EP84&lt;&gt;"x",if('raw 1'!EP84="OK",'raw 1'!LP84,'raw 1'!EP84),"")</f>
        <v>1</v>
      </c>
      <c r="ES84" s="9" t="str">
        <f>if('raw 1'!EQ84&lt;&gt;"x",if('raw 1'!EQ84="OK",'raw 1'!LQ84,'raw 1'!EQ84),"")</f>
        <v/>
      </c>
      <c r="ET84" s="9" t="str">
        <f>if('raw 1'!ER84&lt;&gt;"x",if('raw 1'!ER84="OK",'raw 1'!LR84,'raw 1'!ER84),"")</f>
        <v>WA</v>
      </c>
      <c r="EU84" s="9" t="str">
        <f>if('raw 1'!ES84&lt;&gt;"x",if('raw 1'!ES84="OK",'raw 1'!LS84,'raw 1'!ES84),"")</f>
        <v>WA</v>
      </c>
      <c r="EV84" s="9" t="str">
        <f>if('raw 1'!ET84&lt;&gt;"x",if('raw 1'!ET84="OK",'raw 1'!LT84,'raw 1'!ET84),"")</f>
        <v>WA</v>
      </c>
      <c r="EW84" s="9">
        <f>if('raw 1'!EU84&lt;&gt;"x",if('raw 1'!EU84="OK",'raw 1'!LU84,'raw 1'!EU84),"")</f>
        <v>1</v>
      </c>
      <c r="EX84" s="9" t="str">
        <f>if('raw 1'!EV84&lt;&gt;"x",if('raw 1'!EV84="OK",'raw 1'!LV84,'raw 1'!EV84),"")</f>
        <v>WA</v>
      </c>
      <c r="EY84" s="9" t="str">
        <f>if('raw 1'!EW84&lt;&gt;"x",if('raw 1'!EW84="OK",'raw 1'!LW84,'raw 1'!EW84),"")</f>
        <v>WA</v>
      </c>
      <c r="EZ84" s="9" t="str">
        <f>if('raw 1'!EX84&lt;&gt;"x",if('raw 1'!EX84="OK",'raw 1'!LX84,'raw 1'!EX84),"")</f>
        <v>WA</v>
      </c>
      <c r="FA84" s="9" t="str">
        <f>if('raw 1'!EY84&lt;&gt;"x",if('raw 1'!EY84="OK",'raw 1'!LY84,'raw 1'!EY84),"")</f>
        <v>WA</v>
      </c>
      <c r="FB84" s="9" t="str">
        <f>if('raw 1'!EZ84&lt;&gt;"x",if('raw 1'!EZ84="OK",'raw 1'!LZ84,'raw 1'!EZ84),"")</f>
        <v>WA</v>
      </c>
      <c r="FC84" s="9" t="str">
        <f>if('raw 1'!FA84&lt;&gt;"x",if('raw 1'!FA84="OK",'raw 1'!MA84,'raw 1'!FA84),"")</f>
        <v>WA</v>
      </c>
      <c r="FD84" s="9">
        <f>if('raw 1'!FB84&lt;&gt;"x",if('raw 1'!FB84="OK",'raw 1'!MB84,'raw 1'!FB84),"")</f>
        <v>1</v>
      </c>
      <c r="FE84" s="9" t="str">
        <f>if('raw 1'!FC84&lt;&gt;"x",if('raw 1'!FC84="OK",'raw 1'!MC84,'raw 1'!FC84),"")</f>
        <v>WA</v>
      </c>
      <c r="FF84" s="9" t="str">
        <f>if('raw 1'!FD84&lt;&gt;"x",if('raw 1'!FD84="OK",'raw 1'!MD84,'raw 1'!FD84),"")</f>
        <v>WA</v>
      </c>
      <c r="FG84" s="9" t="str">
        <f>if('raw 1'!FE84&lt;&gt;"x",if('raw 1'!FE84="OK",'raw 1'!ME84,'raw 1'!FE84),"")</f>
        <v>WA</v>
      </c>
      <c r="FH84" s="9" t="str">
        <f>if('raw 1'!FF84&lt;&gt;"x",if('raw 1'!FF84="OK",'raw 1'!MF84,'raw 1'!FF84),"")</f>
        <v>WA</v>
      </c>
      <c r="FI84" s="9" t="str">
        <f>if('raw 1'!FG84&lt;&gt;"x",if('raw 1'!FG84="OK",'raw 1'!MG84,'raw 1'!FG84),"")</f>
        <v>WA</v>
      </c>
      <c r="FJ84" s="9" t="str">
        <f>if('raw 1'!FH84&lt;&gt;"x",if('raw 1'!FH84="OK",'raw 1'!MH84,'raw 1'!FH84),"")</f>
        <v>WA</v>
      </c>
      <c r="FK84" s="9" t="str">
        <f>if('raw 1'!FI84&lt;&gt;"x",if('raw 1'!FI84="OK",'raw 1'!MI84,'raw 1'!FI84),"")</f>
        <v>WA</v>
      </c>
      <c r="FL84" s="9" t="str">
        <f>if('raw 1'!FJ84&lt;&gt;"x",if('raw 1'!FJ84="OK",'raw 1'!MJ84,'raw 1'!FJ84),"")</f>
        <v>WA</v>
      </c>
      <c r="FM84" s="9" t="str">
        <f>if('raw 1'!FK84&lt;&gt;"x",if('raw 1'!FK84="OK",'raw 1'!MK84,'raw 1'!FK84),"")</f>
        <v>WA</v>
      </c>
      <c r="FN84" s="9">
        <f>if('raw 1'!FL84&lt;&gt;"x",if('raw 1'!FL84="OK",'raw 1'!ML84,'raw 1'!FL84),"")</f>
        <v>1</v>
      </c>
      <c r="FO84" s="9" t="str">
        <f>if('raw 1'!FM84&lt;&gt;"x",if('raw 1'!FM84="OK",'raw 1'!MM84,'raw 1'!FM84),"")</f>
        <v>WA</v>
      </c>
      <c r="FP84" s="9" t="str">
        <f>if('raw 1'!FN84&lt;&gt;"x",if('raw 1'!FN84="OK",'raw 1'!MN84,'raw 1'!FN84),"")</f>
        <v>WA</v>
      </c>
      <c r="FQ84" s="9" t="str">
        <f>if('raw 1'!FO84&lt;&gt;"x",if('raw 1'!FO84="OK",'raw 1'!MO84,'raw 1'!FO84),"")</f>
        <v>WA</v>
      </c>
      <c r="FR84" s="9" t="str">
        <f>if('raw 1'!FP84&lt;&gt;"x",if('raw 1'!FP84="OK",'raw 1'!MP84,'raw 1'!FP84),"")</f>
        <v>WA</v>
      </c>
      <c r="FS84" s="9" t="str">
        <f>if('raw 1'!FQ84&lt;&gt;"x",if('raw 1'!FQ84="OK",'raw 1'!MQ84,'raw 1'!FQ84),"")</f>
        <v>WA</v>
      </c>
      <c r="FT84" s="9" t="str">
        <f>if('raw 1'!FR84&lt;&gt;"x",if('raw 1'!FR84="OK",'raw 1'!MR84,'raw 1'!FR84),"")</f>
        <v>WA</v>
      </c>
      <c r="FU84" s="9" t="str">
        <f>if('raw 1'!FS84&lt;&gt;"x",if('raw 1'!FS84="OK",'raw 1'!MS84,'raw 1'!FS84),"")</f>
        <v>WA</v>
      </c>
      <c r="FV84" s="9" t="str">
        <f>if('raw 1'!FT84&lt;&gt;"x",if('raw 1'!FT84="OK",'raw 1'!MT84,'raw 1'!FT84),"")</f>
        <v/>
      </c>
      <c r="FW84" s="9">
        <f>if('raw 1'!FU84&lt;&gt;"x",if('raw 1'!FU84="OK",'raw 1'!MU84,'raw 1'!FU84),"")</f>
        <v>1</v>
      </c>
      <c r="FX84" s="9">
        <f>if('raw 1'!FV84&lt;&gt;"x",if('raw 1'!FV84="OK",'raw 1'!MV84,'raw 1'!FV84),"")</f>
        <v>1</v>
      </c>
      <c r="FY84" s="9">
        <f>if('raw 1'!FW84&lt;&gt;"x",if('raw 1'!FW84="OK",'raw 1'!MW84,'raw 1'!FW84),"")</f>
        <v>1</v>
      </c>
      <c r="FZ84" s="9">
        <f>if('raw 1'!FX84&lt;&gt;"x",if('raw 1'!FX84="OK",'raw 1'!MX84,'raw 1'!FX84),"")</f>
        <v>1</v>
      </c>
      <c r="GA84" s="9">
        <f>if('raw 1'!FY84&lt;&gt;"x",if('raw 1'!FY84="OK",'raw 1'!MY84,'raw 1'!FY84),"")</f>
        <v>1</v>
      </c>
      <c r="GB84" s="9">
        <f>if('raw 1'!FZ84&lt;&gt;"x",if('raw 1'!FZ84="OK",'raw 1'!MZ84,'raw 1'!FZ84),"")</f>
        <v>1</v>
      </c>
      <c r="GC84" s="9">
        <f>if('raw 1'!GA84&lt;&gt;"x",if('raw 1'!GA84="OK",'raw 1'!NA84,'raw 1'!GA84),"")</f>
        <v>1</v>
      </c>
      <c r="GD84" s="9">
        <f>if('raw 1'!GB84&lt;&gt;"x",if('raw 1'!GB84="OK",'raw 1'!NB84,'raw 1'!GB84),"")</f>
        <v>1</v>
      </c>
      <c r="GE84" s="9">
        <f>if('raw 1'!GC84&lt;&gt;"x",if('raw 1'!GC84="OK",'raw 1'!NC84,'raw 1'!GC84),"")</f>
        <v>1</v>
      </c>
      <c r="GF84" s="9">
        <f>if('raw 1'!GD84&lt;&gt;"x",if('raw 1'!GD84="OK",'raw 1'!ND84,'raw 1'!GD84),"")</f>
        <v>1</v>
      </c>
      <c r="GG84" s="9">
        <f>if('raw 1'!GE84&lt;&gt;"x",if('raw 1'!GE84="OK",'raw 1'!NE84,'raw 1'!GE84),"")</f>
        <v>1</v>
      </c>
      <c r="GH84" s="9" t="str">
        <f>if('raw 1'!GF84&lt;&gt;"x",if('raw 1'!GF84="OK",'raw 1'!NF84,'raw 1'!GF84),"")</f>
        <v>TLE</v>
      </c>
      <c r="GI84" s="9" t="str">
        <f>if('raw 1'!GG84&lt;&gt;"x",if('raw 1'!GG84="OK",'raw 1'!NG84,'raw 1'!GG84),"")</f>
        <v>TLE</v>
      </c>
      <c r="GJ84" s="9" t="str">
        <f>if('raw 1'!GH84&lt;&gt;"x",if('raw 1'!GH84="OK",'raw 1'!NH84,'raw 1'!GH84),"")</f>
        <v>TLE</v>
      </c>
      <c r="GK84" s="9" t="str">
        <f>if('raw 1'!GI84&lt;&gt;"x",if('raw 1'!GI84="OK",'raw 1'!NI84,'raw 1'!GI84),"")</f>
        <v>TLE</v>
      </c>
      <c r="GL84" s="9" t="str">
        <f>if('raw 1'!GJ84&lt;&gt;"x",if('raw 1'!GJ84="OK",'raw 1'!NJ84,'raw 1'!GJ84),"")</f>
        <v>TLE</v>
      </c>
      <c r="GM84" s="9" t="str">
        <f>if('raw 1'!GK84&lt;&gt;"x",if('raw 1'!GK84="OK",'raw 1'!NK84,'raw 1'!GK84),"")</f>
        <v>TLE</v>
      </c>
      <c r="GN84" s="9" t="str">
        <f>if('raw 1'!GL84&lt;&gt;"x",if('raw 1'!GL84="OK",'raw 1'!NL84,'raw 1'!GL84),"")</f>
        <v>TLE</v>
      </c>
      <c r="GO84" s="9" t="str">
        <f>if('raw 1'!GM84&lt;&gt;"x",if('raw 1'!GM84="OK",'raw 1'!NM84,'raw 1'!GM84),"")</f>
        <v>TLE</v>
      </c>
      <c r="GP84" s="9" t="str">
        <f>if('raw 1'!GN84&lt;&gt;"x",if('raw 1'!GN84="OK",'raw 1'!NN84,'raw 1'!GN84),"")</f>
        <v>TLE</v>
      </c>
      <c r="GQ84" s="9" t="str">
        <f>if('raw 1'!GO84&lt;&gt;"x",if('raw 1'!GO84="OK",'raw 1'!NO84,'raw 1'!GO84),"")</f>
        <v>TLE</v>
      </c>
      <c r="GR84" s="9" t="str">
        <f>if('raw 1'!GP84&lt;&gt;"x",if('raw 1'!GP84="OK",'raw 1'!NP84,'raw 1'!GP84),"")</f>
        <v>TLE</v>
      </c>
      <c r="GS84" s="9" t="str">
        <f>if('raw 1'!GQ84&lt;&gt;"x",if('raw 1'!GQ84="OK",'raw 1'!NQ84,'raw 1'!GQ84),"")</f>
        <v>TLE</v>
      </c>
      <c r="GT84" s="9" t="str">
        <f>if('raw 1'!GR84&lt;&gt;"x",if('raw 1'!GR84="OK",'raw 1'!NR84,'raw 1'!GR84),"")</f>
        <v>TLE</v>
      </c>
      <c r="GU84" s="9" t="str">
        <f>if('raw 1'!GS84&lt;&gt;"x",if('raw 1'!GS84="OK",'raw 1'!NS84,'raw 1'!GS84),"")</f>
        <v/>
      </c>
    </row>
    <row r="85">
      <c r="A85" s="5"/>
      <c r="B85" s="5"/>
      <c r="C85" s="5" t="str">
        <f>if(B85="d","diskv. iz ciklusa",if(B85="d1","diskv. iz kruga",if($E85="ODOBREN",(if(countif(H:H,"="&amp;H85)=1,countif(H:H,"&gt;"&amp;H85)+1,concatenate(countif(H:H,"&gt;"&amp;H85)+1," - ",countif(H:H,"&gt;="&amp;H85)))),empty)))</f>
        <v>83 - 84</v>
      </c>
      <c r="D85" s="6" t="str">
        <f>'raw 1'!B85</f>
        <v>daniilgrbic</v>
      </c>
      <c r="E85" s="6" t="str">
        <f>'raw 1'!F85</f>
        <v>ODOBREN</v>
      </c>
      <c r="F85" s="6" t="str">
        <f>if($E85="ODOBREN",'raw 1'!C85,"")</f>
        <v>Daniil</v>
      </c>
      <c r="G85" s="6" t="str">
        <f>if($E85="ODOBREN",'raw 1'!D85,"")</f>
        <v>Grbić</v>
      </c>
      <c r="H85" s="7">
        <f>if($E85="ODOBREN",I85,empty)</f>
        <v>88</v>
      </c>
      <c r="I85" s="7">
        <f>if(B85&lt;&gt;"d",IF(M85 = "A", SUM(R85:T85), SUM(O85:Q85)),empty)</f>
        <v>88</v>
      </c>
      <c r="J85" s="6" t="str">
        <f>if($E85="ODOBREN",'raw 1'!G85,"")</f>
        <v>Stari grad</v>
      </c>
      <c r="K85" s="6" t="str">
        <f>if($E85="ODOBREN",'raw 1'!H85,"")</f>
        <v>Matematička gimnazija</v>
      </c>
      <c r="L85" s="6" t="str">
        <f>if($E85="ODOBREN",'raw 1'!I85,"")</f>
        <v>IV</v>
      </c>
      <c r="M85" s="6" t="str">
        <f>if($E85="ODOBREN",'raw 1'!J85,"")</f>
        <v>A</v>
      </c>
      <c r="N85" s="6" t="str">
        <f>if($E85="ODOBREN",'raw 1'!K86,"")</f>
        <v>Snežana Jelić</v>
      </c>
      <c r="O85" s="8" t="str">
        <f>'raw 1'!M85</f>
        <v>-</v>
      </c>
      <c r="P85" s="9" t="str">
        <f>'raw 1'!N85</f>
        <v>-</v>
      </c>
      <c r="Q85" s="9" t="str">
        <f>'raw 1'!O85</f>
        <v>-</v>
      </c>
      <c r="R85" s="9">
        <f>'raw 1'!P85</f>
        <v>70</v>
      </c>
      <c r="S85" s="9" t="str">
        <f>'raw 1'!Q85</f>
        <v>-</v>
      </c>
      <c r="T85" s="9">
        <f>'raw 1'!R85</f>
        <v>18</v>
      </c>
      <c r="U85" s="9" t="str">
        <f>if('raw 1'!S85&lt;&gt;"x",if('raw 1'!S85="OK",'raw 1'!GS85,'raw 1'!S85),"")</f>
        <v/>
      </c>
      <c r="V85" s="9" t="str">
        <f>if('raw 1'!T85&lt;&gt;"x",if('raw 1'!T85="OK",'raw 1'!GT85,'raw 1'!T85),"")</f>
        <v/>
      </c>
      <c r="W85" s="9" t="str">
        <f>if('raw 1'!U85&lt;&gt;"x",if('raw 1'!U85="OK",'raw 1'!GU85,'raw 1'!U85),"")</f>
        <v>-</v>
      </c>
      <c r="X85" s="9" t="str">
        <f>if('raw 1'!V85&lt;&gt;"x",if('raw 1'!V85="OK",'raw 1'!GV85,'raw 1'!V85),"")</f>
        <v>-</v>
      </c>
      <c r="Y85" s="9" t="str">
        <f>if('raw 1'!W85&lt;&gt;"x",if('raw 1'!W85="OK",'raw 1'!GW85,'raw 1'!W85),"")</f>
        <v>-</v>
      </c>
      <c r="Z85" s="9" t="str">
        <f>if('raw 1'!X85&lt;&gt;"x",if('raw 1'!X85="OK",'raw 1'!GX85,'raw 1'!X85),"")</f>
        <v>-</v>
      </c>
      <c r="AA85" s="9" t="str">
        <f>if('raw 1'!Y85&lt;&gt;"x",if('raw 1'!Y85="OK",'raw 1'!GY85,'raw 1'!Y85),"")</f>
        <v>-</v>
      </c>
      <c r="AB85" s="9" t="str">
        <f>if('raw 1'!Z85&lt;&gt;"x",if('raw 1'!Z85="OK",'raw 1'!GZ85,'raw 1'!Z85),"")</f>
        <v>-</v>
      </c>
      <c r="AC85" s="9" t="str">
        <f>if('raw 1'!AA85&lt;&gt;"x",if('raw 1'!AA85="OK",'raw 1'!HA85,'raw 1'!AA85),"")</f>
        <v>-</v>
      </c>
      <c r="AD85" s="9" t="str">
        <f>if('raw 1'!AB85&lt;&gt;"x",if('raw 1'!AB85="OK",'raw 1'!HB85,'raw 1'!AB85),"")</f>
        <v>-</v>
      </c>
      <c r="AE85" s="9" t="str">
        <f>if('raw 1'!AC85&lt;&gt;"x",if('raw 1'!AC85="OK",'raw 1'!HC85,'raw 1'!AC85),"")</f>
        <v>-</v>
      </c>
      <c r="AF85" s="9" t="str">
        <f>if('raw 1'!AD85&lt;&gt;"x",if('raw 1'!AD85="OK",'raw 1'!HD85,'raw 1'!AD85),"")</f>
        <v>-</v>
      </c>
      <c r="AG85" s="9" t="str">
        <f>if('raw 1'!AE85&lt;&gt;"x",if('raw 1'!AE85="OK",'raw 1'!HE85,'raw 1'!AE85),"")</f>
        <v>-</v>
      </c>
      <c r="AH85" s="9" t="str">
        <f>if('raw 1'!AF85&lt;&gt;"x",if('raw 1'!AF85="OK",'raw 1'!HF85,'raw 1'!AF85),"")</f>
        <v>-</v>
      </c>
      <c r="AI85" s="9" t="str">
        <f>if('raw 1'!AG85&lt;&gt;"x",if('raw 1'!AG85="OK",'raw 1'!HG85,'raw 1'!AG85),"")</f>
        <v>-</v>
      </c>
      <c r="AJ85" s="9" t="str">
        <f>if('raw 1'!AH85&lt;&gt;"x",if('raw 1'!AH85="OK",'raw 1'!HH85,'raw 1'!AH85),"")</f>
        <v>-</v>
      </c>
      <c r="AK85" s="9" t="str">
        <f>if('raw 1'!AI85&lt;&gt;"x",if('raw 1'!AI85="OK",'raw 1'!HI85,'raw 1'!AI85),"")</f>
        <v>-</v>
      </c>
      <c r="AL85" s="9" t="str">
        <f>if('raw 1'!AJ85&lt;&gt;"x",if('raw 1'!AJ85="OK",'raw 1'!HJ85,'raw 1'!AJ85),"")</f>
        <v>-</v>
      </c>
      <c r="AM85" s="9" t="str">
        <f>if('raw 1'!AK85&lt;&gt;"x",if('raw 1'!AK85="OK",'raw 1'!HK85,'raw 1'!AK85),"")</f>
        <v>-</v>
      </c>
      <c r="AN85" s="9" t="str">
        <f>if('raw 1'!AL85&lt;&gt;"x",if('raw 1'!AL85="OK",'raw 1'!HL85,'raw 1'!AL85),"")</f>
        <v>-</v>
      </c>
      <c r="AO85" s="9" t="str">
        <f>if('raw 1'!AM85&lt;&gt;"x",if('raw 1'!AM85="OK",'raw 1'!HM85,'raw 1'!AM85),"")</f>
        <v>-</v>
      </c>
      <c r="AP85" s="9" t="str">
        <f>if('raw 1'!AN85&lt;&gt;"x",if('raw 1'!AN85="OK",'raw 1'!HN85,'raw 1'!AN85),"")</f>
        <v>-</v>
      </c>
      <c r="AQ85" s="9" t="str">
        <f>if('raw 1'!AO85&lt;&gt;"x",if('raw 1'!AO85="OK",'raw 1'!HO85,'raw 1'!AO85),"")</f>
        <v>-</v>
      </c>
      <c r="AR85" s="9" t="str">
        <f>if('raw 1'!AP85&lt;&gt;"x",if('raw 1'!AP85="OK",'raw 1'!HP85,'raw 1'!AP85),"")</f>
        <v>-</v>
      </c>
      <c r="AS85" s="9" t="str">
        <f>if('raw 1'!AQ85&lt;&gt;"x",if('raw 1'!AQ85="OK",'raw 1'!HQ85,'raw 1'!AQ85),"")</f>
        <v>-</v>
      </c>
      <c r="AT85" s="9" t="str">
        <f>if('raw 1'!AR85&lt;&gt;"x",if('raw 1'!AR85="OK",'raw 1'!HR85,'raw 1'!AR85),"")</f>
        <v>-</v>
      </c>
      <c r="AU85" s="9" t="str">
        <f>if('raw 1'!AS85&lt;&gt;"x",if('raw 1'!AS85="OK",'raw 1'!HS85,'raw 1'!AS85),"")</f>
        <v>-</v>
      </c>
      <c r="AV85" s="9" t="str">
        <f>if('raw 1'!AT85&lt;&gt;"x",if('raw 1'!AT85="OK",'raw 1'!HT85,'raw 1'!AT85),"")</f>
        <v>-</v>
      </c>
      <c r="AW85" s="9" t="str">
        <f>if('raw 1'!AU85&lt;&gt;"x",if('raw 1'!AU85="OK",'raw 1'!HU85,'raw 1'!AU85),"")</f>
        <v>-</v>
      </c>
      <c r="AX85" s="9" t="str">
        <f>if('raw 1'!AV85&lt;&gt;"x",if('raw 1'!AV85="OK",'raw 1'!HV85,'raw 1'!AV85),"")</f>
        <v>-</v>
      </c>
      <c r="AY85" s="9" t="str">
        <f>if('raw 1'!AW85&lt;&gt;"x",if('raw 1'!AW85="OK",'raw 1'!HW85,'raw 1'!AW85),"")</f>
        <v>-</v>
      </c>
      <c r="AZ85" s="9" t="str">
        <f>if('raw 1'!AX85&lt;&gt;"x",if('raw 1'!AX85="OK",'raw 1'!HX85,'raw 1'!AX85),"")</f>
        <v>-</v>
      </c>
      <c r="BA85" s="9" t="str">
        <f>if('raw 1'!AY85&lt;&gt;"x",if('raw 1'!AY85="OK",'raw 1'!HY85,'raw 1'!AY85),"")</f>
        <v>-</v>
      </c>
      <c r="BB85" s="9" t="str">
        <f>if('raw 1'!AZ85&lt;&gt;"x",if('raw 1'!AZ85="OK",'raw 1'!HZ85,'raw 1'!AZ85),"")</f>
        <v>-</v>
      </c>
      <c r="BC85" s="9" t="str">
        <f>if('raw 1'!BA85&lt;&gt;"x",if('raw 1'!BA85="OK",'raw 1'!IA85,'raw 1'!BA85),"")</f>
        <v>-</v>
      </c>
      <c r="BD85" s="9" t="str">
        <f>if('raw 1'!BB85&lt;&gt;"x",if('raw 1'!BB85="OK",'raw 1'!IB85,'raw 1'!BB85),"")</f>
        <v>-</v>
      </c>
      <c r="BE85" s="9" t="str">
        <f>if('raw 1'!BC85&lt;&gt;"x",if('raw 1'!BC85="OK",'raw 1'!IC85,'raw 1'!BC85),"")</f>
        <v>-</v>
      </c>
      <c r="BF85" s="9" t="str">
        <f>if('raw 1'!BD85&lt;&gt;"x",if('raw 1'!BD85="OK",'raw 1'!ID85,'raw 1'!BD85),"")</f>
        <v>-</v>
      </c>
      <c r="BG85" s="9" t="str">
        <f>if('raw 1'!BE85&lt;&gt;"x",if('raw 1'!BE85="OK",'raw 1'!IE85,'raw 1'!BE85),"")</f>
        <v>-</v>
      </c>
      <c r="BH85" s="9" t="str">
        <f>if('raw 1'!BF85&lt;&gt;"x",if('raw 1'!BF85="OK",'raw 1'!IF85,'raw 1'!BF85),"")</f>
        <v>-</v>
      </c>
      <c r="BI85" s="9" t="str">
        <f>if('raw 1'!BG85&lt;&gt;"x",if('raw 1'!BG85="OK",'raw 1'!IG85,'raw 1'!BG85),"")</f>
        <v>-</v>
      </c>
      <c r="BJ85" s="9" t="str">
        <f>if('raw 1'!BH85&lt;&gt;"x",if('raw 1'!BH85="OK",'raw 1'!IH85,'raw 1'!BH85),"")</f>
        <v>-</v>
      </c>
      <c r="BK85" s="9" t="str">
        <f>if('raw 1'!BI85&lt;&gt;"x",if('raw 1'!BI85="OK",'raw 1'!II85,'raw 1'!BI85),"")</f>
        <v>-</v>
      </c>
      <c r="BL85" s="9" t="str">
        <f>if('raw 1'!BJ85&lt;&gt;"x",if('raw 1'!BJ85="OK",'raw 1'!IJ85,'raw 1'!BJ85),"")</f>
        <v>-</v>
      </c>
      <c r="BM85" s="9" t="str">
        <f>if('raw 1'!BK85&lt;&gt;"x",if('raw 1'!BK85="OK",'raw 1'!IK85,'raw 1'!BK85),"")</f>
        <v/>
      </c>
      <c r="BN85" s="9" t="str">
        <f>if('raw 1'!BL85&lt;&gt;"x",if('raw 1'!BL85="OK",'raw 1'!IL85,'raw 1'!BL85),"")</f>
        <v>-</v>
      </c>
      <c r="BO85" s="9" t="str">
        <f>if('raw 1'!BM85&lt;&gt;"x",if('raw 1'!BM85="OK",'raw 1'!IM85,'raw 1'!BM85),"")</f>
        <v>-</v>
      </c>
      <c r="BP85" s="9" t="str">
        <f>if('raw 1'!BN85&lt;&gt;"x",if('raw 1'!BN85="OK",'raw 1'!IN85,'raw 1'!BN85),"")</f>
        <v>-</v>
      </c>
      <c r="BQ85" s="9" t="str">
        <f>if('raw 1'!BO85&lt;&gt;"x",if('raw 1'!BO85="OK",'raw 1'!IO85,'raw 1'!BO85),"")</f>
        <v>-</v>
      </c>
      <c r="BR85" s="9" t="str">
        <f>if('raw 1'!BP85&lt;&gt;"x",if('raw 1'!BP85="OK",'raw 1'!IP85,'raw 1'!BP85),"")</f>
        <v>-</v>
      </c>
      <c r="BS85" s="9" t="str">
        <f>if('raw 1'!BQ85&lt;&gt;"x",if('raw 1'!BQ85="OK",'raw 1'!IQ85,'raw 1'!BQ85),"")</f>
        <v>-</v>
      </c>
      <c r="BT85" s="9" t="str">
        <f>if('raw 1'!BR85&lt;&gt;"x",if('raw 1'!BR85="OK",'raw 1'!IR85,'raw 1'!BR85),"")</f>
        <v>-</v>
      </c>
      <c r="BU85" s="9" t="str">
        <f>if('raw 1'!BS85&lt;&gt;"x",if('raw 1'!BS85="OK",'raw 1'!IS85,'raw 1'!BS85),"")</f>
        <v>-</v>
      </c>
      <c r="BV85" s="9" t="str">
        <f>if('raw 1'!BT85&lt;&gt;"x",if('raw 1'!BT85="OK",'raw 1'!IT85,'raw 1'!BT85),"")</f>
        <v>-</v>
      </c>
      <c r="BW85" s="9" t="str">
        <f>if('raw 1'!BU85&lt;&gt;"x",if('raw 1'!BU85="OK",'raw 1'!IU85,'raw 1'!BU85),"")</f>
        <v>-</v>
      </c>
      <c r="BX85" s="9" t="str">
        <f>if('raw 1'!BV85&lt;&gt;"x",if('raw 1'!BV85="OK",'raw 1'!IV85,'raw 1'!BV85),"")</f>
        <v>-</v>
      </c>
      <c r="BY85" s="9" t="str">
        <f>if('raw 1'!BW85&lt;&gt;"x",if('raw 1'!BW85="OK",'raw 1'!IW85,'raw 1'!BW85),"")</f>
        <v>-</v>
      </c>
      <c r="BZ85" s="9" t="str">
        <f>if('raw 1'!BX85&lt;&gt;"x",if('raw 1'!BX85="OK",'raw 1'!IX85,'raw 1'!BX85),"")</f>
        <v>-</v>
      </c>
      <c r="CA85" s="9" t="str">
        <f>if('raw 1'!BY85&lt;&gt;"x",if('raw 1'!BY85="OK",'raw 1'!IY85,'raw 1'!BY85),"")</f>
        <v>-</v>
      </c>
      <c r="CB85" s="9" t="str">
        <f>if('raw 1'!BZ85&lt;&gt;"x",if('raw 1'!BZ85="OK",'raw 1'!IZ85,'raw 1'!BZ85),"")</f>
        <v>-</v>
      </c>
      <c r="CC85" s="9" t="str">
        <f>if('raw 1'!CA85&lt;&gt;"x",if('raw 1'!CA85="OK",'raw 1'!JA85,'raw 1'!CA85),"")</f>
        <v>-</v>
      </c>
      <c r="CD85" s="9" t="str">
        <f>if('raw 1'!CB85&lt;&gt;"x",if('raw 1'!CB85="OK",'raw 1'!JB85,'raw 1'!CB85),"")</f>
        <v>-</v>
      </c>
      <c r="CE85" s="9" t="str">
        <f>if('raw 1'!CC85&lt;&gt;"x",if('raw 1'!CC85="OK",'raw 1'!JC85,'raw 1'!CC85),"")</f>
        <v>-</v>
      </c>
      <c r="CF85" s="9" t="str">
        <f>if('raw 1'!CD85&lt;&gt;"x",if('raw 1'!CD85="OK",'raw 1'!JD85,'raw 1'!CD85),"")</f>
        <v>-</v>
      </c>
      <c r="CG85" s="9" t="str">
        <f>if('raw 1'!CE85&lt;&gt;"x",if('raw 1'!CE85="OK",'raw 1'!JE85,'raw 1'!CE85),"")</f>
        <v>-</v>
      </c>
      <c r="CH85" s="9" t="str">
        <f>if('raw 1'!CF85&lt;&gt;"x",if('raw 1'!CF85="OK",'raw 1'!JF85,'raw 1'!CF85),"")</f>
        <v>-</v>
      </c>
      <c r="CI85" s="9" t="str">
        <f>if('raw 1'!CG85&lt;&gt;"x",if('raw 1'!CG85="OK",'raw 1'!JG85,'raw 1'!CG85),"")</f>
        <v>-</v>
      </c>
      <c r="CJ85" s="9" t="str">
        <f>if('raw 1'!CH85&lt;&gt;"x",if('raw 1'!CH85="OK",'raw 1'!JH85,'raw 1'!CH85),"")</f>
        <v>-</v>
      </c>
      <c r="CK85" s="9" t="str">
        <f>if('raw 1'!CI85&lt;&gt;"x",if('raw 1'!CI85="OK",'raw 1'!JI85,'raw 1'!CI85),"")</f>
        <v>-</v>
      </c>
      <c r="CL85" s="9" t="str">
        <f>if('raw 1'!CJ85&lt;&gt;"x",if('raw 1'!CJ85="OK",'raw 1'!JJ85,'raw 1'!CJ85),"")</f>
        <v>-</v>
      </c>
      <c r="CM85" s="9" t="str">
        <f>if('raw 1'!CK85&lt;&gt;"x",if('raw 1'!CK85="OK",'raw 1'!JK85,'raw 1'!CK85),"")</f>
        <v>-</v>
      </c>
      <c r="CN85" s="9" t="str">
        <f>if('raw 1'!CL85&lt;&gt;"x",if('raw 1'!CL85="OK",'raw 1'!JL85,'raw 1'!CL85),"")</f>
        <v>-</v>
      </c>
      <c r="CO85" s="9" t="str">
        <f>if('raw 1'!CM85&lt;&gt;"x",if('raw 1'!CM85="OK",'raw 1'!JM85,'raw 1'!CM85),"")</f>
        <v>-</v>
      </c>
      <c r="CP85" s="9" t="str">
        <f>if('raw 1'!CN85&lt;&gt;"x",if('raw 1'!CN85="OK",'raw 1'!JN85,'raw 1'!CN85),"")</f>
        <v>-</v>
      </c>
      <c r="CQ85" s="9" t="str">
        <f>if('raw 1'!CO85&lt;&gt;"x",if('raw 1'!CO85="OK",'raw 1'!JO85,'raw 1'!CO85),"")</f>
        <v>-</v>
      </c>
      <c r="CR85" s="9" t="str">
        <f>if('raw 1'!CP85&lt;&gt;"x",if('raw 1'!CP85="OK",'raw 1'!JP85,'raw 1'!CP85),"")</f>
        <v>-</v>
      </c>
      <c r="CS85" s="9" t="str">
        <f>if('raw 1'!CQ85&lt;&gt;"x",if('raw 1'!CQ85="OK",'raw 1'!JQ85,'raw 1'!CQ85),"")</f>
        <v>-</v>
      </c>
      <c r="CT85" s="9" t="str">
        <f>if('raw 1'!CR85&lt;&gt;"x",if('raw 1'!CR85="OK",'raw 1'!JR85,'raw 1'!CR85),"")</f>
        <v>-</v>
      </c>
      <c r="CU85" s="9" t="str">
        <f>if('raw 1'!CS85&lt;&gt;"x",if('raw 1'!CS85="OK",'raw 1'!JS85,'raw 1'!CS85),"")</f>
        <v/>
      </c>
      <c r="CV85" s="9" t="str">
        <f>if('raw 1'!CT85&lt;&gt;"x",if('raw 1'!CT85="OK",'raw 1'!JT85,'raw 1'!CT85),"")</f>
        <v>-</v>
      </c>
      <c r="CW85" s="9" t="str">
        <f>if('raw 1'!CU85&lt;&gt;"x",if('raw 1'!CU85="OK",'raw 1'!JU85,'raw 1'!CU85),"")</f>
        <v>-</v>
      </c>
      <c r="CX85" s="9" t="str">
        <f>if('raw 1'!CV85&lt;&gt;"x",if('raw 1'!CV85="OK",'raw 1'!JV85,'raw 1'!CV85),"")</f>
        <v>-</v>
      </c>
      <c r="CY85" s="9" t="str">
        <f>if('raw 1'!CW85&lt;&gt;"x",if('raw 1'!CW85="OK",'raw 1'!JW85,'raw 1'!CW85),"")</f>
        <v>-</v>
      </c>
      <c r="CZ85" s="9" t="str">
        <f>if('raw 1'!CX85&lt;&gt;"x",if('raw 1'!CX85="OK",'raw 1'!JX85,'raw 1'!CX85),"")</f>
        <v>-</v>
      </c>
      <c r="DA85" s="9" t="str">
        <f>if('raw 1'!CY85&lt;&gt;"x",if('raw 1'!CY85="OK",'raw 1'!JY85,'raw 1'!CY85),"")</f>
        <v>-</v>
      </c>
      <c r="DB85" s="9" t="str">
        <f>if('raw 1'!CZ85&lt;&gt;"x",if('raw 1'!CZ85="OK",'raw 1'!JZ85,'raw 1'!CZ85),"")</f>
        <v>-</v>
      </c>
      <c r="DC85" s="9" t="str">
        <f>if('raw 1'!DA85&lt;&gt;"x",if('raw 1'!DA85="OK",'raw 1'!KA85,'raw 1'!DA85),"")</f>
        <v>-</v>
      </c>
      <c r="DD85" s="9" t="str">
        <f>if('raw 1'!DB85&lt;&gt;"x",if('raw 1'!DB85="OK",'raw 1'!KB85,'raw 1'!DB85),"")</f>
        <v>-</v>
      </c>
      <c r="DE85" s="9" t="str">
        <f>if('raw 1'!DC85&lt;&gt;"x",if('raw 1'!DC85="OK",'raw 1'!KC85,'raw 1'!DC85),"")</f>
        <v>-</v>
      </c>
      <c r="DF85" s="9" t="str">
        <f>if('raw 1'!DD85&lt;&gt;"x",if('raw 1'!DD85="OK",'raw 1'!KD85,'raw 1'!DD85),"")</f>
        <v>-</v>
      </c>
      <c r="DG85" s="9" t="str">
        <f>if('raw 1'!DE85&lt;&gt;"x",if('raw 1'!DE85="OK",'raw 1'!KE85,'raw 1'!DE85),"")</f>
        <v>-</v>
      </c>
      <c r="DH85" s="9" t="str">
        <f>if('raw 1'!DF85&lt;&gt;"x",if('raw 1'!DF85="OK",'raw 1'!KF85,'raw 1'!DF85),"")</f>
        <v>-</v>
      </c>
      <c r="DI85" s="9" t="str">
        <f>if('raw 1'!DG85&lt;&gt;"x",if('raw 1'!DG85="OK",'raw 1'!KG85,'raw 1'!DG85),"")</f>
        <v>-</v>
      </c>
      <c r="DJ85" s="9" t="str">
        <f>if('raw 1'!DH85&lt;&gt;"x",if('raw 1'!DH85="OK",'raw 1'!KH85,'raw 1'!DH85),"")</f>
        <v>-</v>
      </c>
      <c r="DK85" s="9" t="str">
        <f>if('raw 1'!DI85&lt;&gt;"x",if('raw 1'!DI85="OK",'raw 1'!KI85,'raw 1'!DI85),"")</f>
        <v>-</v>
      </c>
      <c r="DL85" s="9" t="str">
        <f>if('raw 1'!DJ85&lt;&gt;"x",if('raw 1'!DJ85="OK",'raw 1'!KJ85,'raw 1'!DJ85),"")</f>
        <v>-</v>
      </c>
      <c r="DM85" s="9" t="str">
        <f>if('raw 1'!DK85&lt;&gt;"x",if('raw 1'!DK85="OK",'raw 1'!KK85,'raw 1'!DK85),"")</f>
        <v>-</v>
      </c>
      <c r="DN85" s="9" t="str">
        <f>if('raw 1'!DL85&lt;&gt;"x",if('raw 1'!DL85="OK",'raw 1'!KL85,'raw 1'!DL85),"")</f>
        <v>-</v>
      </c>
      <c r="DO85" s="9" t="str">
        <f>if('raw 1'!DM85&lt;&gt;"x",if('raw 1'!DM85="OK",'raw 1'!KM85,'raw 1'!DM85),"")</f>
        <v>-</v>
      </c>
      <c r="DP85" s="9" t="str">
        <f>if('raw 1'!DN85&lt;&gt;"x",if('raw 1'!DN85="OK",'raw 1'!KN85,'raw 1'!DN85),"")</f>
        <v>-</v>
      </c>
      <c r="DQ85" s="9" t="str">
        <f>if('raw 1'!DO85&lt;&gt;"x",if('raw 1'!DO85="OK",'raw 1'!KO85,'raw 1'!DO85),"")</f>
        <v>-</v>
      </c>
      <c r="DR85" s="9" t="str">
        <f>if('raw 1'!DP85&lt;&gt;"x",if('raw 1'!DP85="OK",'raw 1'!KP85,'raw 1'!DP85),"")</f>
        <v>-</v>
      </c>
      <c r="DS85" s="9" t="str">
        <f>if('raw 1'!DQ85&lt;&gt;"x",if('raw 1'!DQ85="OK",'raw 1'!KQ85,'raw 1'!DQ85),"")</f>
        <v>-</v>
      </c>
      <c r="DT85" s="9" t="str">
        <f>if('raw 1'!DR85&lt;&gt;"x",if('raw 1'!DR85="OK",'raw 1'!KR85,'raw 1'!DR85),"")</f>
        <v>-</v>
      </c>
      <c r="DU85" s="9" t="str">
        <f>if('raw 1'!DS85&lt;&gt;"x",if('raw 1'!DS85="OK",'raw 1'!KS85,'raw 1'!DS85),"")</f>
        <v>-</v>
      </c>
      <c r="DV85" s="9" t="str">
        <f>if('raw 1'!DT85&lt;&gt;"x",if('raw 1'!DT85="OK",'raw 1'!KT85,'raw 1'!DT85),"")</f>
        <v>-</v>
      </c>
      <c r="DW85" s="9" t="str">
        <f>if('raw 1'!DU85&lt;&gt;"x",if('raw 1'!DU85="OK",'raw 1'!KU85,'raw 1'!DU85),"")</f>
        <v>-</v>
      </c>
      <c r="DX85" s="9" t="str">
        <f>if('raw 1'!DV85&lt;&gt;"x",if('raw 1'!DV85="OK",'raw 1'!KV85,'raw 1'!DV85),"")</f>
        <v>-</v>
      </c>
      <c r="DY85" s="9" t="str">
        <f>if('raw 1'!DW85&lt;&gt;"x",if('raw 1'!DW85="OK",'raw 1'!KW85,'raw 1'!DW85),"")</f>
        <v>-</v>
      </c>
      <c r="DZ85" s="9" t="str">
        <f>if('raw 1'!DX85&lt;&gt;"x",if('raw 1'!DX85="OK",'raw 1'!KX85,'raw 1'!DX85),"")</f>
        <v>-</v>
      </c>
      <c r="EA85" s="9" t="str">
        <f>if('raw 1'!DY85&lt;&gt;"x",if('raw 1'!DY85="OK",'raw 1'!KY85,'raw 1'!DY85),"")</f>
        <v>-</v>
      </c>
      <c r="EB85" s="9" t="str">
        <f>if('raw 1'!DZ85&lt;&gt;"x",if('raw 1'!DZ85="OK",'raw 1'!KZ85,'raw 1'!DZ85),"")</f>
        <v/>
      </c>
      <c r="EC85" s="9">
        <f>if('raw 1'!EA85&lt;&gt;"x",if('raw 1'!EA85="OK",'raw 1'!LA85,'raw 1'!EA85),"")</f>
        <v>1</v>
      </c>
      <c r="ED85" s="9">
        <f>if('raw 1'!EB85&lt;&gt;"x",if('raw 1'!EB85="OK",'raw 1'!LB85,'raw 1'!EB85),"")</f>
        <v>1</v>
      </c>
      <c r="EE85" s="9">
        <f>if('raw 1'!EC85&lt;&gt;"x",if('raw 1'!EC85="OK",'raw 1'!LC85,'raw 1'!EC85),"")</f>
        <v>1</v>
      </c>
      <c r="EF85" s="9">
        <f>if('raw 1'!ED85&lt;&gt;"x",if('raw 1'!ED85="OK",'raw 1'!LD85,'raw 1'!ED85),"")</f>
        <v>1</v>
      </c>
      <c r="EG85" s="9">
        <f>if('raw 1'!EE85&lt;&gt;"x",if('raw 1'!EE85="OK",'raw 1'!LE85,'raw 1'!EE85),"")</f>
        <v>1</v>
      </c>
      <c r="EH85" s="9">
        <f>if('raw 1'!EF85&lt;&gt;"x",if('raw 1'!EF85="OK",'raw 1'!LF85,'raw 1'!EF85),"")</f>
        <v>1</v>
      </c>
      <c r="EI85" s="9">
        <f>if('raw 1'!EG85&lt;&gt;"x",if('raw 1'!EG85="OK",'raw 1'!LG85,'raw 1'!EG85),"")</f>
        <v>1</v>
      </c>
      <c r="EJ85" s="9">
        <f>if('raw 1'!EH85&lt;&gt;"x",if('raw 1'!EH85="OK",'raw 1'!LH85,'raw 1'!EH85),"")</f>
        <v>1</v>
      </c>
      <c r="EK85" s="9">
        <f>if('raw 1'!EI85&lt;&gt;"x",if('raw 1'!EI85="OK",'raw 1'!LI85,'raw 1'!EI85),"")</f>
        <v>1</v>
      </c>
      <c r="EL85" s="9">
        <f>if('raw 1'!EJ85&lt;&gt;"x",if('raw 1'!EJ85="OK",'raw 1'!LJ85,'raw 1'!EJ85),"")</f>
        <v>1</v>
      </c>
      <c r="EM85" s="9">
        <f>if('raw 1'!EK85&lt;&gt;"x",if('raw 1'!EK85="OK",'raw 1'!LK85,'raw 1'!EK85),"")</f>
        <v>1</v>
      </c>
      <c r="EN85" s="9">
        <f>if('raw 1'!EL85&lt;&gt;"x",if('raw 1'!EL85="OK",'raw 1'!LL85,'raw 1'!EL85),"")</f>
        <v>1</v>
      </c>
      <c r="EO85" s="9" t="str">
        <f>if('raw 1'!EM85&lt;&gt;"x",if('raw 1'!EM85="OK",'raw 1'!LM85,'raw 1'!EM85),"")</f>
        <v>TLE</v>
      </c>
      <c r="EP85" s="9" t="str">
        <f>if('raw 1'!EN85&lt;&gt;"x",if('raw 1'!EN85="OK",'raw 1'!LN85,'raw 1'!EN85),"")</f>
        <v>TLE</v>
      </c>
      <c r="EQ85" s="9" t="str">
        <f>if('raw 1'!EO85&lt;&gt;"x",if('raw 1'!EO85="OK",'raw 1'!LO85,'raw 1'!EO85),"")</f>
        <v>TLE</v>
      </c>
      <c r="ER85" s="9">
        <f>if('raw 1'!EP85&lt;&gt;"x",if('raw 1'!EP85="OK",'raw 1'!LP85,'raw 1'!EP85),"")</f>
        <v>1</v>
      </c>
      <c r="ES85" s="9" t="str">
        <f>if('raw 1'!EQ85&lt;&gt;"x",if('raw 1'!EQ85="OK",'raw 1'!LQ85,'raw 1'!EQ85),"")</f>
        <v/>
      </c>
      <c r="ET85" s="9" t="str">
        <f>if('raw 1'!ER85&lt;&gt;"x",if('raw 1'!ER85="OK",'raw 1'!LR85,'raw 1'!ER85),"")</f>
        <v>-</v>
      </c>
      <c r="EU85" s="9" t="str">
        <f>if('raw 1'!ES85&lt;&gt;"x",if('raw 1'!ES85="OK",'raw 1'!LS85,'raw 1'!ES85),"")</f>
        <v>-</v>
      </c>
      <c r="EV85" s="9" t="str">
        <f>if('raw 1'!ET85&lt;&gt;"x",if('raw 1'!ET85="OK",'raw 1'!LT85,'raw 1'!ET85),"")</f>
        <v>-</v>
      </c>
      <c r="EW85" s="9" t="str">
        <f>if('raw 1'!EU85&lt;&gt;"x",if('raw 1'!EU85="OK",'raw 1'!LU85,'raw 1'!EU85),"")</f>
        <v>-</v>
      </c>
      <c r="EX85" s="9" t="str">
        <f>if('raw 1'!EV85&lt;&gt;"x",if('raw 1'!EV85="OK",'raw 1'!LV85,'raw 1'!EV85),"")</f>
        <v>-</v>
      </c>
      <c r="EY85" s="9" t="str">
        <f>if('raw 1'!EW85&lt;&gt;"x",if('raw 1'!EW85="OK",'raw 1'!LW85,'raw 1'!EW85),"")</f>
        <v>-</v>
      </c>
      <c r="EZ85" s="9" t="str">
        <f>if('raw 1'!EX85&lt;&gt;"x",if('raw 1'!EX85="OK",'raw 1'!LX85,'raw 1'!EX85),"")</f>
        <v>-</v>
      </c>
      <c r="FA85" s="9" t="str">
        <f>if('raw 1'!EY85&lt;&gt;"x",if('raw 1'!EY85="OK",'raw 1'!LY85,'raw 1'!EY85),"")</f>
        <v>-</v>
      </c>
      <c r="FB85" s="9" t="str">
        <f>if('raw 1'!EZ85&lt;&gt;"x",if('raw 1'!EZ85="OK",'raw 1'!LZ85,'raw 1'!EZ85),"")</f>
        <v>-</v>
      </c>
      <c r="FC85" s="9" t="str">
        <f>if('raw 1'!FA85&lt;&gt;"x",if('raw 1'!FA85="OK",'raw 1'!MA85,'raw 1'!FA85),"")</f>
        <v>-</v>
      </c>
      <c r="FD85" s="9" t="str">
        <f>if('raw 1'!FB85&lt;&gt;"x",if('raw 1'!FB85="OK",'raw 1'!MB85,'raw 1'!FB85),"")</f>
        <v>-</v>
      </c>
      <c r="FE85" s="9" t="str">
        <f>if('raw 1'!FC85&lt;&gt;"x",if('raw 1'!FC85="OK",'raw 1'!MC85,'raw 1'!FC85),"")</f>
        <v>-</v>
      </c>
      <c r="FF85" s="9" t="str">
        <f>if('raw 1'!FD85&lt;&gt;"x",if('raw 1'!FD85="OK",'raw 1'!MD85,'raw 1'!FD85),"")</f>
        <v>-</v>
      </c>
      <c r="FG85" s="9" t="str">
        <f>if('raw 1'!FE85&lt;&gt;"x",if('raw 1'!FE85="OK",'raw 1'!ME85,'raw 1'!FE85),"")</f>
        <v>-</v>
      </c>
      <c r="FH85" s="9" t="str">
        <f>if('raw 1'!FF85&lt;&gt;"x",if('raw 1'!FF85="OK",'raw 1'!MF85,'raw 1'!FF85),"")</f>
        <v>-</v>
      </c>
      <c r="FI85" s="9" t="str">
        <f>if('raw 1'!FG85&lt;&gt;"x",if('raw 1'!FG85="OK",'raw 1'!MG85,'raw 1'!FG85),"")</f>
        <v>-</v>
      </c>
      <c r="FJ85" s="9" t="str">
        <f>if('raw 1'!FH85&lt;&gt;"x",if('raw 1'!FH85="OK",'raw 1'!MH85,'raw 1'!FH85),"")</f>
        <v>-</v>
      </c>
      <c r="FK85" s="9" t="str">
        <f>if('raw 1'!FI85&lt;&gt;"x",if('raw 1'!FI85="OK",'raw 1'!MI85,'raw 1'!FI85),"")</f>
        <v>-</v>
      </c>
      <c r="FL85" s="9" t="str">
        <f>if('raw 1'!FJ85&lt;&gt;"x",if('raw 1'!FJ85="OK",'raw 1'!MJ85,'raw 1'!FJ85),"")</f>
        <v>-</v>
      </c>
      <c r="FM85" s="9" t="str">
        <f>if('raw 1'!FK85&lt;&gt;"x",if('raw 1'!FK85="OK",'raw 1'!MK85,'raw 1'!FK85),"")</f>
        <v>-</v>
      </c>
      <c r="FN85" s="9" t="str">
        <f>if('raw 1'!FL85&lt;&gt;"x",if('raw 1'!FL85="OK",'raw 1'!ML85,'raw 1'!FL85),"")</f>
        <v>-</v>
      </c>
      <c r="FO85" s="9" t="str">
        <f>if('raw 1'!FM85&lt;&gt;"x",if('raw 1'!FM85="OK",'raw 1'!MM85,'raw 1'!FM85),"")</f>
        <v>-</v>
      </c>
      <c r="FP85" s="9" t="str">
        <f>if('raw 1'!FN85&lt;&gt;"x",if('raw 1'!FN85="OK",'raw 1'!MN85,'raw 1'!FN85),"")</f>
        <v>-</v>
      </c>
      <c r="FQ85" s="9" t="str">
        <f>if('raw 1'!FO85&lt;&gt;"x",if('raw 1'!FO85="OK",'raw 1'!MO85,'raw 1'!FO85),"")</f>
        <v>-</v>
      </c>
      <c r="FR85" s="9" t="str">
        <f>if('raw 1'!FP85&lt;&gt;"x",if('raw 1'!FP85="OK",'raw 1'!MP85,'raw 1'!FP85),"")</f>
        <v>-</v>
      </c>
      <c r="FS85" s="9" t="str">
        <f>if('raw 1'!FQ85&lt;&gt;"x",if('raw 1'!FQ85="OK",'raw 1'!MQ85,'raw 1'!FQ85),"")</f>
        <v>-</v>
      </c>
      <c r="FT85" s="9" t="str">
        <f>if('raw 1'!FR85&lt;&gt;"x",if('raw 1'!FR85="OK",'raw 1'!MR85,'raw 1'!FR85),"")</f>
        <v>-</v>
      </c>
      <c r="FU85" s="9" t="str">
        <f>if('raw 1'!FS85&lt;&gt;"x",if('raw 1'!FS85="OK",'raw 1'!MS85,'raw 1'!FS85),"")</f>
        <v>-</v>
      </c>
      <c r="FV85" s="9" t="str">
        <f>if('raw 1'!FT85&lt;&gt;"x",if('raw 1'!FT85="OK",'raw 1'!MT85,'raw 1'!FT85),"")</f>
        <v/>
      </c>
      <c r="FW85" s="9">
        <f>if('raw 1'!FU85&lt;&gt;"x",if('raw 1'!FU85="OK",'raw 1'!MU85,'raw 1'!FU85),"")</f>
        <v>1</v>
      </c>
      <c r="FX85" s="9">
        <f>if('raw 1'!FV85&lt;&gt;"x",if('raw 1'!FV85="OK",'raw 1'!MV85,'raw 1'!FV85),"")</f>
        <v>1</v>
      </c>
      <c r="FY85" s="9">
        <f>if('raw 1'!FW85&lt;&gt;"x",if('raw 1'!FW85="OK",'raw 1'!MW85,'raw 1'!FW85),"")</f>
        <v>1</v>
      </c>
      <c r="FZ85" s="9">
        <f>if('raw 1'!FX85&lt;&gt;"x",if('raw 1'!FX85="OK",'raw 1'!MX85,'raw 1'!FX85),"")</f>
        <v>1</v>
      </c>
      <c r="GA85" s="9">
        <f>if('raw 1'!FY85&lt;&gt;"x",if('raw 1'!FY85="OK",'raw 1'!MY85,'raw 1'!FY85),"")</f>
        <v>1</v>
      </c>
      <c r="GB85" s="9" t="str">
        <f>if('raw 1'!FZ85&lt;&gt;"x",if('raw 1'!FZ85="OK",'raw 1'!MZ85,'raw 1'!FZ85),"")</f>
        <v>TLE</v>
      </c>
      <c r="GC85" s="9" t="str">
        <f>if('raw 1'!GA85&lt;&gt;"x",if('raw 1'!GA85="OK",'raw 1'!NA85,'raw 1'!GA85),"")</f>
        <v>TLE</v>
      </c>
      <c r="GD85" s="9" t="str">
        <f>if('raw 1'!GB85&lt;&gt;"x",if('raw 1'!GB85="OK",'raw 1'!NB85,'raw 1'!GB85),"")</f>
        <v>TLE</v>
      </c>
      <c r="GE85" s="9" t="str">
        <f>if('raw 1'!GC85&lt;&gt;"x",if('raw 1'!GC85="OK",'raw 1'!NC85,'raw 1'!GC85),"")</f>
        <v>TLE</v>
      </c>
      <c r="GF85" s="9" t="str">
        <f>if('raw 1'!GD85&lt;&gt;"x",if('raw 1'!GD85="OK",'raw 1'!ND85,'raw 1'!GD85),"")</f>
        <v>TLE</v>
      </c>
      <c r="GG85" s="9" t="str">
        <f>if('raw 1'!GE85&lt;&gt;"x",if('raw 1'!GE85="OK",'raw 1'!NE85,'raw 1'!GE85),"")</f>
        <v>TLE</v>
      </c>
      <c r="GH85" s="9" t="str">
        <f>if('raw 1'!GF85&lt;&gt;"x",if('raw 1'!GF85="OK",'raw 1'!NF85,'raw 1'!GF85),"")</f>
        <v>TLE</v>
      </c>
      <c r="GI85" s="9" t="str">
        <f>if('raw 1'!GG85&lt;&gt;"x",if('raw 1'!GG85="OK",'raw 1'!NG85,'raw 1'!GG85),"")</f>
        <v>TLE</v>
      </c>
      <c r="GJ85" s="9" t="str">
        <f>if('raw 1'!GH85&lt;&gt;"x",if('raw 1'!GH85="OK",'raw 1'!NH85,'raw 1'!GH85),"")</f>
        <v>TLE</v>
      </c>
      <c r="GK85" s="9" t="str">
        <f>if('raw 1'!GI85&lt;&gt;"x",if('raw 1'!GI85="OK",'raw 1'!NI85,'raw 1'!GI85),"")</f>
        <v>TLE</v>
      </c>
      <c r="GL85" s="9" t="str">
        <f>if('raw 1'!GJ85&lt;&gt;"x",if('raw 1'!GJ85="OK",'raw 1'!NJ85,'raw 1'!GJ85),"")</f>
        <v>TLE</v>
      </c>
      <c r="GM85" s="9" t="str">
        <f>if('raw 1'!GK85&lt;&gt;"x",if('raw 1'!GK85="OK",'raw 1'!NK85,'raw 1'!GK85),"")</f>
        <v>TLE</v>
      </c>
      <c r="GN85" s="9" t="str">
        <f>if('raw 1'!GL85&lt;&gt;"x",if('raw 1'!GL85="OK",'raw 1'!NL85,'raw 1'!GL85),"")</f>
        <v>TLE</v>
      </c>
      <c r="GO85" s="9" t="str">
        <f>if('raw 1'!GM85&lt;&gt;"x",if('raw 1'!GM85="OK",'raw 1'!NM85,'raw 1'!GM85),"")</f>
        <v>TLE</v>
      </c>
      <c r="GP85" s="9" t="str">
        <f>if('raw 1'!GN85&lt;&gt;"x",if('raw 1'!GN85="OK",'raw 1'!NN85,'raw 1'!GN85),"")</f>
        <v>TLE</v>
      </c>
      <c r="GQ85" s="9" t="str">
        <f>if('raw 1'!GO85&lt;&gt;"x",if('raw 1'!GO85="OK",'raw 1'!NO85,'raw 1'!GO85),"")</f>
        <v>TLE</v>
      </c>
      <c r="GR85" s="9" t="str">
        <f>if('raw 1'!GP85&lt;&gt;"x",if('raw 1'!GP85="OK",'raw 1'!NP85,'raw 1'!GP85),"")</f>
        <v>TLE</v>
      </c>
      <c r="GS85" s="9" t="str">
        <f>if('raw 1'!GQ85&lt;&gt;"x",if('raw 1'!GQ85="OK",'raw 1'!NQ85,'raw 1'!GQ85),"")</f>
        <v>TLE</v>
      </c>
      <c r="GT85" s="9" t="str">
        <f>if('raw 1'!GR85&lt;&gt;"x",if('raw 1'!GR85="OK",'raw 1'!NR85,'raw 1'!GR85),"")</f>
        <v>TLE</v>
      </c>
      <c r="GU85" s="9" t="str">
        <f>if('raw 1'!GS85&lt;&gt;"x",if('raw 1'!GS85="OK",'raw 1'!NS85,'raw 1'!GS85),"")</f>
        <v/>
      </c>
    </row>
    <row r="86">
      <c r="A86" s="5"/>
      <c r="B86" s="5"/>
      <c r="C86" s="5" t="str">
        <f>if(B86="d","diskv. iz ciklusa",if(B86="d1","diskv. iz kruga",if($E86="ODOBREN",(if(countif(H:H,"="&amp;H86)=1,countif(H:H,"&gt;"&amp;H86)+1,concatenate(countif(H:H,"&gt;"&amp;H86)+1," - ",countif(H:H,"&gt;="&amp;H86)))),empty)))</f>
        <v>83 - 84</v>
      </c>
      <c r="D86" s="6" t="str">
        <f>'raw 1'!B86</f>
        <v>Bogdana_Kolic</v>
      </c>
      <c r="E86" s="6" t="str">
        <f>'raw 1'!F86</f>
        <v>ODOBREN</v>
      </c>
      <c r="F86" s="6" t="str">
        <f>if($E86="ODOBREN",'raw 1'!C86,"")</f>
        <v>Bogdana</v>
      </c>
      <c r="G86" s="6" t="str">
        <f>if($E86="ODOBREN",'raw 1'!D86,"")</f>
        <v>Kolić</v>
      </c>
      <c r="H86" s="7">
        <f>if($E86="ODOBREN",I86,empty)</f>
        <v>88</v>
      </c>
      <c r="I86" s="7">
        <f>if(B86&lt;&gt;"d",IF(M86 = "A", SUM(R86:T86), SUM(O86:Q86)),empty)</f>
        <v>88</v>
      </c>
      <c r="J86" s="6" t="str">
        <f>if($E86="ODOBREN",'raw 1'!G86,"")</f>
        <v>Stari grad</v>
      </c>
      <c r="K86" s="6" t="str">
        <f>if($E86="ODOBREN",'raw 1'!H86,"")</f>
        <v>Matematička gimnazija</v>
      </c>
      <c r="L86" s="6" t="str">
        <f>if($E86="ODOBREN",'raw 1'!I86,"")</f>
        <v>III</v>
      </c>
      <c r="M86" s="6" t="str">
        <f>if($E86="ODOBREN",'raw 1'!J86,"")</f>
        <v>A</v>
      </c>
      <c r="N86" s="6" t="str">
        <f>if($E86="ODOBREN",'raw 1'!K87,"")</f>
        <v/>
      </c>
      <c r="O86" s="8" t="str">
        <f>'raw 1'!M86</f>
        <v>-</v>
      </c>
      <c r="P86" s="9" t="str">
        <f>'raw 1'!N86</f>
        <v>-</v>
      </c>
      <c r="Q86" s="9" t="str">
        <f>'raw 1'!O86</f>
        <v>-</v>
      </c>
      <c r="R86" s="9">
        <f>'raw 1'!P86</f>
        <v>70</v>
      </c>
      <c r="S86" s="9" t="str">
        <f>'raw 1'!Q86</f>
        <v>-</v>
      </c>
      <c r="T86" s="9">
        <f>'raw 1'!R86</f>
        <v>18</v>
      </c>
      <c r="U86" s="9" t="str">
        <f>if('raw 1'!S86&lt;&gt;"x",if('raw 1'!S86="OK",'raw 1'!GS86,'raw 1'!S86),"")</f>
        <v/>
      </c>
      <c r="V86" s="9" t="str">
        <f>if('raw 1'!T86&lt;&gt;"x",if('raw 1'!T86="OK",'raw 1'!GT86,'raw 1'!T86),"")</f>
        <v/>
      </c>
      <c r="W86" s="9" t="str">
        <f>if('raw 1'!U86&lt;&gt;"x",if('raw 1'!U86="OK",'raw 1'!GU86,'raw 1'!U86),"")</f>
        <v>-</v>
      </c>
      <c r="X86" s="9" t="str">
        <f>if('raw 1'!V86&lt;&gt;"x",if('raw 1'!V86="OK",'raw 1'!GV86,'raw 1'!V86),"")</f>
        <v>-</v>
      </c>
      <c r="Y86" s="9" t="str">
        <f>if('raw 1'!W86&lt;&gt;"x",if('raw 1'!W86="OK",'raw 1'!GW86,'raw 1'!W86),"")</f>
        <v>-</v>
      </c>
      <c r="Z86" s="9" t="str">
        <f>if('raw 1'!X86&lt;&gt;"x",if('raw 1'!X86="OK",'raw 1'!GX86,'raw 1'!X86),"")</f>
        <v>-</v>
      </c>
      <c r="AA86" s="9" t="str">
        <f>if('raw 1'!Y86&lt;&gt;"x",if('raw 1'!Y86="OK",'raw 1'!GY86,'raw 1'!Y86),"")</f>
        <v>-</v>
      </c>
      <c r="AB86" s="9" t="str">
        <f>if('raw 1'!Z86&lt;&gt;"x",if('raw 1'!Z86="OK",'raw 1'!GZ86,'raw 1'!Z86),"")</f>
        <v>-</v>
      </c>
      <c r="AC86" s="9" t="str">
        <f>if('raw 1'!AA86&lt;&gt;"x",if('raw 1'!AA86="OK",'raw 1'!HA86,'raw 1'!AA86),"")</f>
        <v>-</v>
      </c>
      <c r="AD86" s="9" t="str">
        <f>if('raw 1'!AB86&lt;&gt;"x",if('raw 1'!AB86="OK",'raw 1'!HB86,'raw 1'!AB86),"")</f>
        <v>-</v>
      </c>
      <c r="AE86" s="9" t="str">
        <f>if('raw 1'!AC86&lt;&gt;"x",if('raw 1'!AC86="OK",'raw 1'!HC86,'raw 1'!AC86),"")</f>
        <v>-</v>
      </c>
      <c r="AF86" s="9" t="str">
        <f>if('raw 1'!AD86&lt;&gt;"x",if('raw 1'!AD86="OK",'raw 1'!HD86,'raw 1'!AD86),"")</f>
        <v>-</v>
      </c>
      <c r="AG86" s="9" t="str">
        <f>if('raw 1'!AE86&lt;&gt;"x",if('raw 1'!AE86="OK",'raw 1'!HE86,'raw 1'!AE86),"")</f>
        <v>-</v>
      </c>
      <c r="AH86" s="9" t="str">
        <f>if('raw 1'!AF86&lt;&gt;"x",if('raw 1'!AF86="OK",'raw 1'!HF86,'raw 1'!AF86),"")</f>
        <v>-</v>
      </c>
      <c r="AI86" s="9" t="str">
        <f>if('raw 1'!AG86&lt;&gt;"x",if('raw 1'!AG86="OK",'raw 1'!HG86,'raw 1'!AG86),"")</f>
        <v>-</v>
      </c>
      <c r="AJ86" s="9" t="str">
        <f>if('raw 1'!AH86&lt;&gt;"x",if('raw 1'!AH86="OK",'raw 1'!HH86,'raw 1'!AH86),"")</f>
        <v>-</v>
      </c>
      <c r="AK86" s="9" t="str">
        <f>if('raw 1'!AI86&lt;&gt;"x",if('raw 1'!AI86="OK",'raw 1'!HI86,'raw 1'!AI86),"")</f>
        <v>-</v>
      </c>
      <c r="AL86" s="9" t="str">
        <f>if('raw 1'!AJ86&lt;&gt;"x",if('raw 1'!AJ86="OK",'raw 1'!HJ86,'raw 1'!AJ86),"")</f>
        <v>-</v>
      </c>
      <c r="AM86" s="9" t="str">
        <f>if('raw 1'!AK86&lt;&gt;"x",if('raw 1'!AK86="OK",'raw 1'!HK86,'raw 1'!AK86),"")</f>
        <v>-</v>
      </c>
      <c r="AN86" s="9" t="str">
        <f>if('raw 1'!AL86&lt;&gt;"x",if('raw 1'!AL86="OK",'raw 1'!HL86,'raw 1'!AL86),"")</f>
        <v>-</v>
      </c>
      <c r="AO86" s="9" t="str">
        <f>if('raw 1'!AM86&lt;&gt;"x",if('raw 1'!AM86="OK",'raw 1'!HM86,'raw 1'!AM86),"")</f>
        <v>-</v>
      </c>
      <c r="AP86" s="9" t="str">
        <f>if('raw 1'!AN86&lt;&gt;"x",if('raw 1'!AN86="OK",'raw 1'!HN86,'raw 1'!AN86),"")</f>
        <v>-</v>
      </c>
      <c r="AQ86" s="9" t="str">
        <f>if('raw 1'!AO86&lt;&gt;"x",if('raw 1'!AO86="OK",'raw 1'!HO86,'raw 1'!AO86),"")</f>
        <v>-</v>
      </c>
      <c r="AR86" s="9" t="str">
        <f>if('raw 1'!AP86&lt;&gt;"x",if('raw 1'!AP86="OK",'raw 1'!HP86,'raw 1'!AP86),"")</f>
        <v>-</v>
      </c>
      <c r="AS86" s="9" t="str">
        <f>if('raw 1'!AQ86&lt;&gt;"x",if('raw 1'!AQ86="OK",'raw 1'!HQ86,'raw 1'!AQ86),"")</f>
        <v>-</v>
      </c>
      <c r="AT86" s="9" t="str">
        <f>if('raw 1'!AR86&lt;&gt;"x",if('raw 1'!AR86="OK",'raw 1'!HR86,'raw 1'!AR86),"")</f>
        <v>-</v>
      </c>
      <c r="AU86" s="9" t="str">
        <f>if('raw 1'!AS86&lt;&gt;"x",if('raw 1'!AS86="OK",'raw 1'!HS86,'raw 1'!AS86),"")</f>
        <v>-</v>
      </c>
      <c r="AV86" s="9" t="str">
        <f>if('raw 1'!AT86&lt;&gt;"x",if('raw 1'!AT86="OK",'raw 1'!HT86,'raw 1'!AT86),"")</f>
        <v>-</v>
      </c>
      <c r="AW86" s="9" t="str">
        <f>if('raw 1'!AU86&lt;&gt;"x",if('raw 1'!AU86="OK",'raw 1'!HU86,'raw 1'!AU86),"")</f>
        <v>-</v>
      </c>
      <c r="AX86" s="9" t="str">
        <f>if('raw 1'!AV86&lt;&gt;"x",if('raw 1'!AV86="OK",'raw 1'!HV86,'raw 1'!AV86),"")</f>
        <v>-</v>
      </c>
      <c r="AY86" s="9" t="str">
        <f>if('raw 1'!AW86&lt;&gt;"x",if('raw 1'!AW86="OK",'raw 1'!HW86,'raw 1'!AW86),"")</f>
        <v>-</v>
      </c>
      <c r="AZ86" s="9" t="str">
        <f>if('raw 1'!AX86&lt;&gt;"x",if('raw 1'!AX86="OK",'raw 1'!HX86,'raw 1'!AX86),"")</f>
        <v>-</v>
      </c>
      <c r="BA86" s="9" t="str">
        <f>if('raw 1'!AY86&lt;&gt;"x",if('raw 1'!AY86="OK",'raw 1'!HY86,'raw 1'!AY86),"")</f>
        <v>-</v>
      </c>
      <c r="BB86" s="9" t="str">
        <f>if('raw 1'!AZ86&lt;&gt;"x",if('raw 1'!AZ86="OK",'raw 1'!HZ86,'raw 1'!AZ86),"")</f>
        <v>-</v>
      </c>
      <c r="BC86" s="9" t="str">
        <f>if('raw 1'!BA86&lt;&gt;"x",if('raw 1'!BA86="OK",'raw 1'!IA86,'raw 1'!BA86),"")</f>
        <v>-</v>
      </c>
      <c r="BD86" s="9" t="str">
        <f>if('raw 1'!BB86&lt;&gt;"x",if('raw 1'!BB86="OK",'raw 1'!IB86,'raw 1'!BB86),"")</f>
        <v>-</v>
      </c>
      <c r="BE86" s="9" t="str">
        <f>if('raw 1'!BC86&lt;&gt;"x",if('raw 1'!BC86="OK",'raw 1'!IC86,'raw 1'!BC86),"")</f>
        <v>-</v>
      </c>
      <c r="BF86" s="9" t="str">
        <f>if('raw 1'!BD86&lt;&gt;"x",if('raw 1'!BD86="OK",'raw 1'!ID86,'raw 1'!BD86),"")</f>
        <v>-</v>
      </c>
      <c r="BG86" s="9" t="str">
        <f>if('raw 1'!BE86&lt;&gt;"x",if('raw 1'!BE86="OK",'raw 1'!IE86,'raw 1'!BE86),"")</f>
        <v>-</v>
      </c>
      <c r="BH86" s="9" t="str">
        <f>if('raw 1'!BF86&lt;&gt;"x",if('raw 1'!BF86="OK",'raw 1'!IF86,'raw 1'!BF86),"")</f>
        <v>-</v>
      </c>
      <c r="BI86" s="9" t="str">
        <f>if('raw 1'!BG86&lt;&gt;"x",if('raw 1'!BG86="OK",'raw 1'!IG86,'raw 1'!BG86),"")</f>
        <v>-</v>
      </c>
      <c r="BJ86" s="9" t="str">
        <f>if('raw 1'!BH86&lt;&gt;"x",if('raw 1'!BH86="OK",'raw 1'!IH86,'raw 1'!BH86),"")</f>
        <v>-</v>
      </c>
      <c r="BK86" s="9" t="str">
        <f>if('raw 1'!BI86&lt;&gt;"x",if('raw 1'!BI86="OK",'raw 1'!II86,'raw 1'!BI86),"")</f>
        <v>-</v>
      </c>
      <c r="BL86" s="9" t="str">
        <f>if('raw 1'!BJ86&lt;&gt;"x",if('raw 1'!BJ86="OK",'raw 1'!IJ86,'raw 1'!BJ86),"")</f>
        <v>-</v>
      </c>
      <c r="BM86" s="9" t="str">
        <f>if('raw 1'!BK86&lt;&gt;"x",if('raw 1'!BK86="OK",'raw 1'!IK86,'raw 1'!BK86),"")</f>
        <v/>
      </c>
      <c r="BN86" s="9" t="str">
        <f>if('raw 1'!BL86&lt;&gt;"x",if('raw 1'!BL86="OK",'raw 1'!IL86,'raw 1'!BL86),"")</f>
        <v>-</v>
      </c>
      <c r="BO86" s="9" t="str">
        <f>if('raw 1'!BM86&lt;&gt;"x",if('raw 1'!BM86="OK",'raw 1'!IM86,'raw 1'!BM86),"")</f>
        <v>-</v>
      </c>
      <c r="BP86" s="9" t="str">
        <f>if('raw 1'!BN86&lt;&gt;"x",if('raw 1'!BN86="OK",'raw 1'!IN86,'raw 1'!BN86),"")</f>
        <v>-</v>
      </c>
      <c r="BQ86" s="9" t="str">
        <f>if('raw 1'!BO86&lt;&gt;"x",if('raw 1'!BO86="OK",'raw 1'!IO86,'raw 1'!BO86),"")</f>
        <v>-</v>
      </c>
      <c r="BR86" s="9" t="str">
        <f>if('raw 1'!BP86&lt;&gt;"x",if('raw 1'!BP86="OK",'raw 1'!IP86,'raw 1'!BP86),"")</f>
        <v>-</v>
      </c>
      <c r="BS86" s="9" t="str">
        <f>if('raw 1'!BQ86&lt;&gt;"x",if('raw 1'!BQ86="OK",'raw 1'!IQ86,'raw 1'!BQ86),"")</f>
        <v>-</v>
      </c>
      <c r="BT86" s="9" t="str">
        <f>if('raw 1'!BR86&lt;&gt;"x",if('raw 1'!BR86="OK",'raw 1'!IR86,'raw 1'!BR86),"")</f>
        <v>-</v>
      </c>
      <c r="BU86" s="9" t="str">
        <f>if('raw 1'!BS86&lt;&gt;"x",if('raw 1'!BS86="OK",'raw 1'!IS86,'raw 1'!BS86),"")</f>
        <v>-</v>
      </c>
      <c r="BV86" s="9" t="str">
        <f>if('raw 1'!BT86&lt;&gt;"x",if('raw 1'!BT86="OK",'raw 1'!IT86,'raw 1'!BT86),"")</f>
        <v>-</v>
      </c>
      <c r="BW86" s="9" t="str">
        <f>if('raw 1'!BU86&lt;&gt;"x",if('raw 1'!BU86="OK",'raw 1'!IU86,'raw 1'!BU86),"")</f>
        <v>-</v>
      </c>
      <c r="BX86" s="9" t="str">
        <f>if('raw 1'!BV86&lt;&gt;"x",if('raw 1'!BV86="OK",'raw 1'!IV86,'raw 1'!BV86),"")</f>
        <v>-</v>
      </c>
      <c r="BY86" s="9" t="str">
        <f>if('raw 1'!BW86&lt;&gt;"x",if('raw 1'!BW86="OK",'raw 1'!IW86,'raw 1'!BW86),"")</f>
        <v>-</v>
      </c>
      <c r="BZ86" s="9" t="str">
        <f>if('raw 1'!BX86&lt;&gt;"x",if('raw 1'!BX86="OK",'raw 1'!IX86,'raw 1'!BX86),"")</f>
        <v>-</v>
      </c>
      <c r="CA86" s="9" t="str">
        <f>if('raw 1'!BY86&lt;&gt;"x",if('raw 1'!BY86="OK",'raw 1'!IY86,'raw 1'!BY86),"")</f>
        <v>-</v>
      </c>
      <c r="CB86" s="9" t="str">
        <f>if('raw 1'!BZ86&lt;&gt;"x",if('raw 1'!BZ86="OK",'raw 1'!IZ86,'raw 1'!BZ86),"")</f>
        <v>-</v>
      </c>
      <c r="CC86" s="9" t="str">
        <f>if('raw 1'!CA86&lt;&gt;"x",if('raw 1'!CA86="OK",'raw 1'!JA86,'raw 1'!CA86),"")</f>
        <v>-</v>
      </c>
      <c r="CD86" s="9" t="str">
        <f>if('raw 1'!CB86&lt;&gt;"x",if('raw 1'!CB86="OK",'raw 1'!JB86,'raw 1'!CB86),"")</f>
        <v>-</v>
      </c>
      <c r="CE86" s="9" t="str">
        <f>if('raw 1'!CC86&lt;&gt;"x",if('raw 1'!CC86="OK",'raw 1'!JC86,'raw 1'!CC86),"")</f>
        <v>-</v>
      </c>
      <c r="CF86" s="9" t="str">
        <f>if('raw 1'!CD86&lt;&gt;"x",if('raw 1'!CD86="OK",'raw 1'!JD86,'raw 1'!CD86),"")</f>
        <v>-</v>
      </c>
      <c r="CG86" s="9" t="str">
        <f>if('raw 1'!CE86&lt;&gt;"x",if('raw 1'!CE86="OK",'raw 1'!JE86,'raw 1'!CE86),"")</f>
        <v>-</v>
      </c>
      <c r="CH86" s="9" t="str">
        <f>if('raw 1'!CF86&lt;&gt;"x",if('raw 1'!CF86="OK",'raw 1'!JF86,'raw 1'!CF86),"")</f>
        <v>-</v>
      </c>
      <c r="CI86" s="9" t="str">
        <f>if('raw 1'!CG86&lt;&gt;"x",if('raw 1'!CG86="OK",'raw 1'!JG86,'raw 1'!CG86),"")</f>
        <v>-</v>
      </c>
      <c r="CJ86" s="9" t="str">
        <f>if('raw 1'!CH86&lt;&gt;"x",if('raw 1'!CH86="OK",'raw 1'!JH86,'raw 1'!CH86),"")</f>
        <v>-</v>
      </c>
      <c r="CK86" s="9" t="str">
        <f>if('raw 1'!CI86&lt;&gt;"x",if('raw 1'!CI86="OK",'raw 1'!JI86,'raw 1'!CI86),"")</f>
        <v>-</v>
      </c>
      <c r="CL86" s="9" t="str">
        <f>if('raw 1'!CJ86&lt;&gt;"x",if('raw 1'!CJ86="OK",'raw 1'!JJ86,'raw 1'!CJ86),"")</f>
        <v>-</v>
      </c>
      <c r="CM86" s="9" t="str">
        <f>if('raw 1'!CK86&lt;&gt;"x",if('raw 1'!CK86="OK",'raw 1'!JK86,'raw 1'!CK86),"")</f>
        <v>-</v>
      </c>
      <c r="CN86" s="9" t="str">
        <f>if('raw 1'!CL86&lt;&gt;"x",if('raw 1'!CL86="OK",'raw 1'!JL86,'raw 1'!CL86),"")</f>
        <v>-</v>
      </c>
      <c r="CO86" s="9" t="str">
        <f>if('raw 1'!CM86&lt;&gt;"x",if('raw 1'!CM86="OK",'raw 1'!JM86,'raw 1'!CM86),"")</f>
        <v>-</v>
      </c>
      <c r="CP86" s="9" t="str">
        <f>if('raw 1'!CN86&lt;&gt;"x",if('raw 1'!CN86="OK",'raw 1'!JN86,'raw 1'!CN86),"")</f>
        <v>-</v>
      </c>
      <c r="CQ86" s="9" t="str">
        <f>if('raw 1'!CO86&lt;&gt;"x",if('raw 1'!CO86="OK",'raw 1'!JO86,'raw 1'!CO86),"")</f>
        <v>-</v>
      </c>
      <c r="CR86" s="9" t="str">
        <f>if('raw 1'!CP86&lt;&gt;"x",if('raw 1'!CP86="OK",'raw 1'!JP86,'raw 1'!CP86),"")</f>
        <v>-</v>
      </c>
      <c r="CS86" s="9" t="str">
        <f>if('raw 1'!CQ86&lt;&gt;"x",if('raw 1'!CQ86="OK",'raw 1'!JQ86,'raw 1'!CQ86),"")</f>
        <v>-</v>
      </c>
      <c r="CT86" s="9" t="str">
        <f>if('raw 1'!CR86&lt;&gt;"x",if('raw 1'!CR86="OK",'raw 1'!JR86,'raw 1'!CR86),"")</f>
        <v>-</v>
      </c>
      <c r="CU86" s="9" t="str">
        <f>if('raw 1'!CS86&lt;&gt;"x",if('raw 1'!CS86="OK",'raw 1'!JS86,'raw 1'!CS86),"")</f>
        <v/>
      </c>
      <c r="CV86" s="9" t="str">
        <f>if('raw 1'!CT86&lt;&gt;"x",if('raw 1'!CT86="OK",'raw 1'!JT86,'raw 1'!CT86),"")</f>
        <v>-</v>
      </c>
      <c r="CW86" s="9" t="str">
        <f>if('raw 1'!CU86&lt;&gt;"x",if('raw 1'!CU86="OK",'raw 1'!JU86,'raw 1'!CU86),"")</f>
        <v>-</v>
      </c>
      <c r="CX86" s="9" t="str">
        <f>if('raw 1'!CV86&lt;&gt;"x",if('raw 1'!CV86="OK",'raw 1'!JV86,'raw 1'!CV86),"")</f>
        <v>-</v>
      </c>
      <c r="CY86" s="9" t="str">
        <f>if('raw 1'!CW86&lt;&gt;"x",if('raw 1'!CW86="OK",'raw 1'!JW86,'raw 1'!CW86),"")</f>
        <v>-</v>
      </c>
      <c r="CZ86" s="9" t="str">
        <f>if('raw 1'!CX86&lt;&gt;"x",if('raw 1'!CX86="OK",'raw 1'!JX86,'raw 1'!CX86),"")</f>
        <v>-</v>
      </c>
      <c r="DA86" s="9" t="str">
        <f>if('raw 1'!CY86&lt;&gt;"x",if('raw 1'!CY86="OK",'raw 1'!JY86,'raw 1'!CY86),"")</f>
        <v>-</v>
      </c>
      <c r="DB86" s="9" t="str">
        <f>if('raw 1'!CZ86&lt;&gt;"x",if('raw 1'!CZ86="OK",'raw 1'!JZ86,'raw 1'!CZ86),"")</f>
        <v>-</v>
      </c>
      <c r="DC86" s="9" t="str">
        <f>if('raw 1'!DA86&lt;&gt;"x",if('raw 1'!DA86="OK",'raw 1'!KA86,'raw 1'!DA86),"")</f>
        <v>-</v>
      </c>
      <c r="DD86" s="9" t="str">
        <f>if('raw 1'!DB86&lt;&gt;"x",if('raw 1'!DB86="OK",'raw 1'!KB86,'raw 1'!DB86),"")</f>
        <v>-</v>
      </c>
      <c r="DE86" s="9" t="str">
        <f>if('raw 1'!DC86&lt;&gt;"x",if('raw 1'!DC86="OK",'raw 1'!KC86,'raw 1'!DC86),"")</f>
        <v>-</v>
      </c>
      <c r="DF86" s="9" t="str">
        <f>if('raw 1'!DD86&lt;&gt;"x",if('raw 1'!DD86="OK",'raw 1'!KD86,'raw 1'!DD86),"")</f>
        <v>-</v>
      </c>
      <c r="DG86" s="9" t="str">
        <f>if('raw 1'!DE86&lt;&gt;"x",if('raw 1'!DE86="OK",'raw 1'!KE86,'raw 1'!DE86),"")</f>
        <v>-</v>
      </c>
      <c r="DH86" s="9" t="str">
        <f>if('raw 1'!DF86&lt;&gt;"x",if('raw 1'!DF86="OK",'raw 1'!KF86,'raw 1'!DF86),"")</f>
        <v>-</v>
      </c>
      <c r="DI86" s="9" t="str">
        <f>if('raw 1'!DG86&lt;&gt;"x",if('raw 1'!DG86="OK",'raw 1'!KG86,'raw 1'!DG86),"")</f>
        <v>-</v>
      </c>
      <c r="DJ86" s="9" t="str">
        <f>if('raw 1'!DH86&lt;&gt;"x",if('raw 1'!DH86="OK",'raw 1'!KH86,'raw 1'!DH86),"")</f>
        <v>-</v>
      </c>
      <c r="DK86" s="9" t="str">
        <f>if('raw 1'!DI86&lt;&gt;"x",if('raw 1'!DI86="OK",'raw 1'!KI86,'raw 1'!DI86),"")</f>
        <v>-</v>
      </c>
      <c r="DL86" s="9" t="str">
        <f>if('raw 1'!DJ86&lt;&gt;"x",if('raw 1'!DJ86="OK",'raw 1'!KJ86,'raw 1'!DJ86),"")</f>
        <v>-</v>
      </c>
      <c r="DM86" s="9" t="str">
        <f>if('raw 1'!DK86&lt;&gt;"x",if('raw 1'!DK86="OK",'raw 1'!KK86,'raw 1'!DK86),"")</f>
        <v>-</v>
      </c>
      <c r="DN86" s="9" t="str">
        <f>if('raw 1'!DL86&lt;&gt;"x",if('raw 1'!DL86="OK",'raw 1'!KL86,'raw 1'!DL86),"")</f>
        <v>-</v>
      </c>
      <c r="DO86" s="9" t="str">
        <f>if('raw 1'!DM86&lt;&gt;"x",if('raw 1'!DM86="OK",'raw 1'!KM86,'raw 1'!DM86),"")</f>
        <v>-</v>
      </c>
      <c r="DP86" s="9" t="str">
        <f>if('raw 1'!DN86&lt;&gt;"x",if('raw 1'!DN86="OK",'raw 1'!KN86,'raw 1'!DN86),"")</f>
        <v>-</v>
      </c>
      <c r="DQ86" s="9" t="str">
        <f>if('raw 1'!DO86&lt;&gt;"x",if('raw 1'!DO86="OK",'raw 1'!KO86,'raw 1'!DO86),"")</f>
        <v>-</v>
      </c>
      <c r="DR86" s="9" t="str">
        <f>if('raw 1'!DP86&lt;&gt;"x",if('raw 1'!DP86="OK",'raw 1'!KP86,'raw 1'!DP86),"")</f>
        <v>-</v>
      </c>
      <c r="DS86" s="9" t="str">
        <f>if('raw 1'!DQ86&lt;&gt;"x",if('raw 1'!DQ86="OK",'raw 1'!KQ86,'raw 1'!DQ86),"")</f>
        <v>-</v>
      </c>
      <c r="DT86" s="9" t="str">
        <f>if('raw 1'!DR86&lt;&gt;"x",if('raw 1'!DR86="OK",'raw 1'!KR86,'raw 1'!DR86),"")</f>
        <v>-</v>
      </c>
      <c r="DU86" s="9" t="str">
        <f>if('raw 1'!DS86&lt;&gt;"x",if('raw 1'!DS86="OK",'raw 1'!KS86,'raw 1'!DS86),"")</f>
        <v>-</v>
      </c>
      <c r="DV86" s="9" t="str">
        <f>if('raw 1'!DT86&lt;&gt;"x",if('raw 1'!DT86="OK",'raw 1'!KT86,'raw 1'!DT86),"")</f>
        <v>-</v>
      </c>
      <c r="DW86" s="9" t="str">
        <f>if('raw 1'!DU86&lt;&gt;"x",if('raw 1'!DU86="OK",'raw 1'!KU86,'raw 1'!DU86),"")</f>
        <v>-</v>
      </c>
      <c r="DX86" s="9" t="str">
        <f>if('raw 1'!DV86&lt;&gt;"x",if('raw 1'!DV86="OK",'raw 1'!KV86,'raw 1'!DV86),"")</f>
        <v>-</v>
      </c>
      <c r="DY86" s="9" t="str">
        <f>if('raw 1'!DW86&lt;&gt;"x",if('raw 1'!DW86="OK",'raw 1'!KW86,'raw 1'!DW86),"")</f>
        <v>-</v>
      </c>
      <c r="DZ86" s="9" t="str">
        <f>if('raw 1'!DX86&lt;&gt;"x",if('raw 1'!DX86="OK",'raw 1'!KX86,'raw 1'!DX86),"")</f>
        <v>-</v>
      </c>
      <c r="EA86" s="9" t="str">
        <f>if('raw 1'!DY86&lt;&gt;"x",if('raw 1'!DY86="OK",'raw 1'!KY86,'raw 1'!DY86),"")</f>
        <v>-</v>
      </c>
      <c r="EB86" s="9" t="str">
        <f>if('raw 1'!DZ86&lt;&gt;"x",if('raw 1'!DZ86="OK",'raw 1'!KZ86,'raw 1'!DZ86),"")</f>
        <v/>
      </c>
      <c r="EC86" s="9">
        <f>if('raw 1'!EA86&lt;&gt;"x",if('raw 1'!EA86="OK",'raw 1'!LA86,'raw 1'!EA86),"")</f>
        <v>1</v>
      </c>
      <c r="ED86" s="9">
        <f>if('raw 1'!EB86&lt;&gt;"x",if('raw 1'!EB86="OK",'raw 1'!LB86,'raw 1'!EB86),"")</f>
        <v>1</v>
      </c>
      <c r="EE86" s="9">
        <f>if('raw 1'!EC86&lt;&gt;"x",if('raw 1'!EC86="OK",'raw 1'!LC86,'raw 1'!EC86),"")</f>
        <v>1</v>
      </c>
      <c r="EF86" s="9">
        <f>if('raw 1'!ED86&lt;&gt;"x",if('raw 1'!ED86="OK",'raw 1'!LD86,'raw 1'!ED86),"")</f>
        <v>1</v>
      </c>
      <c r="EG86" s="9">
        <f>if('raw 1'!EE86&lt;&gt;"x",if('raw 1'!EE86="OK",'raw 1'!LE86,'raw 1'!EE86),"")</f>
        <v>1</v>
      </c>
      <c r="EH86" s="9">
        <f>if('raw 1'!EF86&lt;&gt;"x",if('raw 1'!EF86="OK",'raw 1'!LF86,'raw 1'!EF86),"")</f>
        <v>1</v>
      </c>
      <c r="EI86" s="9">
        <f>if('raw 1'!EG86&lt;&gt;"x",if('raw 1'!EG86="OK",'raw 1'!LG86,'raw 1'!EG86),"")</f>
        <v>1</v>
      </c>
      <c r="EJ86" s="9">
        <f>if('raw 1'!EH86&lt;&gt;"x",if('raw 1'!EH86="OK",'raw 1'!LH86,'raw 1'!EH86),"")</f>
        <v>1</v>
      </c>
      <c r="EK86" s="9">
        <f>if('raw 1'!EI86&lt;&gt;"x",if('raw 1'!EI86="OK",'raw 1'!LI86,'raw 1'!EI86),"")</f>
        <v>1</v>
      </c>
      <c r="EL86" s="9">
        <f>if('raw 1'!EJ86&lt;&gt;"x",if('raw 1'!EJ86="OK",'raw 1'!LJ86,'raw 1'!EJ86),"")</f>
        <v>1</v>
      </c>
      <c r="EM86" s="9">
        <f>if('raw 1'!EK86&lt;&gt;"x",if('raw 1'!EK86="OK",'raw 1'!LK86,'raw 1'!EK86),"")</f>
        <v>1</v>
      </c>
      <c r="EN86" s="9">
        <f>if('raw 1'!EL86&lt;&gt;"x",if('raw 1'!EL86="OK",'raw 1'!LL86,'raw 1'!EL86),"")</f>
        <v>1</v>
      </c>
      <c r="EO86" s="9" t="str">
        <f>if('raw 1'!EM86&lt;&gt;"x",if('raw 1'!EM86="OK",'raw 1'!LM86,'raw 1'!EM86),"")</f>
        <v>TLE</v>
      </c>
      <c r="EP86" s="9">
        <f>if('raw 1'!EN86&lt;&gt;"x",if('raw 1'!EN86="OK",'raw 1'!LN86,'raw 1'!EN86),"")</f>
        <v>1</v>
      </c>
      <c r="EQ86" s="9" t="str">
        <f>if('raw 1'!EO86&lt;&gt;"x",if('raw 1'!EO86="OK",'raw 1'!LO86,'raw 1'!EO86),"")</f>
        <v>TLE</v>
      </c>
      <c r="ER86" s="9">
        <f>if('raw 1'!EP86&lt;&gt;"x",if('raw 1'!EP86="OK",'raw 1'!LP86,'raw 1'!EP86),"")</f>
        <v>1</v>
      </c>
      <c r="ES86" s="9" t="str">
        <f>if('raw 1'!EQ86&lt;&gt;"x",if('raw 1'!EQ86="OK",'raw 1'!LQ86,'raw 1'!EQ86),"")</f>
        <v/>
      </c>
      <c r="ET86" s="9" t="str">
        <f>if('raw 1'!ER86&lt;&gt;"x",if('raw 1'!ER86="OK",'raw 1'!LR86,'raw 1'!ER86),"")</f>
        <v>-</v>
      </c>
      <c r="EU86" s="9" t="str">
        <f>if('raw 1'!ES86&lt;&gt;"x",if('raw 1'!ES86="OK",'raw 1'!LS86,'raw 1'!ES86),"")</f>
        <v>-</v>
      </c>
      <c r="EV86" s="9" t="str">
        <f>if('raw 1'!ET86&lt;&gt;"x",if('raw 1'!ET86="OK",'raw 1'!LT86,'raw 1'!ET86),"")</f>
        <v>-</v>
      </c>
      <c r="EW86" s="9" t="str">
        <f>if('raw 1'!EU86&lt;&gt;"x",if('raw 1'!EU86="OK",'raw 1'!LU86,'raw 1'!EU86),"")</f>
        <v>-</v>
      </c>
      <c r="EX86" s="9" t="str">
        <f>if('raw 1'!EV86&lt;&gt;"x",if('raw 1'!EV86="OK",'raw 1'!LV86,'raw 1'!EV86),"")</f>
        <v>-</v>
      </c>
      <c r="EY86" s="9" t="str">
        <f>if('raw 1'!EW86&lt;&gt;"x",if('raw 1'!EW86="OK",'raw 1'!LW86,'raw 1'!EW86),"")</f>
        <v>-</v>
      </c>
      <c r="EZ86" s="9" t="str">
        <f>if('raw 1'!EX86&lt;&gt;"x",if('raw 1'!EX86="OK",'raw 1'!LX86,'raw 1'!EX86),"")</f>
        <v>-</v>
      </c>
      <c r="FA86" s="9" t="str">
        <f>if('raw 1'!EY86&lt;&gt;"x",if('raw 1'!EY86="OK",'raw 1'!LY86,'raw 1'!EY86),"")</f>
        <v>-</v>
      </c>
      <c r="FB86" s="9" t="str">
        <f>if('raw 1'!EZ86&lt;&gt;"x",if('raw 1'!EZ86="OK",'raw 1'!LZ86,'raw 1'!EZ86),"")</f>
        <v>-</v>
      </c>
      <c r="FC86" s="9" t="str">
        <f>if('raw 1'!FA86&lt;&gt;"x",if('raw 1'!FA86="OK",'raw 1'!MA86,'raw 1'!FA86),"")</f>
        <v>-</v>
      </c>
      <c r="FD86" s="9" t="str">
        <f>if('raw 1'!FB86&lt;&gt;"x",if('raw 1'!FB86="OK",'raw 1'!MB86,'raw 1'!FB86),"")</f>
        <v>-</v>
      </c>
      <c r="FE86" s="9" t="str">
        <f>if('raw 1'!FC86&lt;&gt;"x",if('raw 1'!FC86="OK",'raw 1'!MC86,'raw 1'!FC86),"")</f>
        <v>-</v>
      </c>
      <c r="FF86" s="9" t="str">
        <f>if('raw 1'!FD86&lt;&gt;"x",if('raw 1'!FD86="OK",'raw 1'!MD86,'raw 1'!FD86),"")</f>
        <v>-</v>
      </c>
      <c r="FG86" s="9" t="str">
        <f>if('raw 1'!FE86&lt;&gt;"x",if('raw 1'!FE86="OK",'raw 1'!ME86,'raw 1'!FE86),"")</f>
        <v>-</v>
      </c>
      <c r="FH86" s="9" t="str">
        <f>if('raw 1'!FF86&lt;&gt;"x",if('raw 1'!FF86="OK",'raw 1'!MF86,'raw 1'!FF86),"")</f>
        <v>-</v>
      </c>
      <c r="FI86" s="9" t="str">
        <f>if('raw 1'!FG86&lt;&gt;"x",if('raw 1'!FG86="OK",'raw 1'!MG86,'raw 1'!FG86),"")</f>
        <v>-</v>
      </c>
      <c r="FJ86" s="9" t="str">
        <f>if('raw 1'!FH86&lt;&gt;"x",if('raw 1'!FH86="OK",'raw 1'!MH86,'raw 1'!FH86),"")</f>
        <v>-</v>
      </c>
      <c r="FK86" s="9" t="str">
        <f>if('raw 1'!FI86&lt;&gt;"x",if('raw 1'!FI86="OK",'raw 1'!MI86,'raw 1'!FI86),"")</f>
        <v>-</v>
      </c>
      <c r="FL86" s="9" t="str">
        <f>if('raw 1'!FJ86&lt;&gt;"x",if('raw 1'!FJ86="OK",'raw 1'!MJ86,'raw 1'!FJ86),"")</f>
        <v>-</v>
      </c>
      <c r="FM86" s="9" t="str">
        <f>if('raw 1'!FK86&lt;&gt;"x",if('raw 1'!FK86="OK",'raw 1'!MK86,'raw 1'!FK86),"")</f>
        <v>-</v>
      </c>
      <c r="FN86" s="9" t="str">
        <f>if('raw 1'!FL86&lt;&gt;"x",if('raw 1'!FL86="OK",'raw 1'!ML86,'raw 1'!FL86),"")</f>
        <v>-</v>
      </c>
      <c r="FO86" s="9" t="str">
        <f>if('raw 1'!FM86&lt;&gt;"x",if('raw 1'!FM86="OK",'raw 1'!MM86,'raw 1'!FM86),"")</f>
        <v>-</v>
      </c>
      <c r="FP86" s="9" t="str">
        <f>if('raw 1'!FN86&lt;&gt;"x",if('raw 1'!FN86="OK",'raw 1'!MN86,'raw 1'!FN86),"")</f>
        <v>-</v>
      </c>
      <c r="FQ86" s="9" t="str">
        <f>if('raw 1'!FO86&lt;&gt;"x",if('raw 1'!FO86="OK",'raw 1'!MO86,'raw 1'!FO86),"")</f>
        <v>-</v>
      </c>
      <c r="FR86" s="9" t="str">
        <f>if('raw 1'!FP86&lt;&gt;"x",if('raw 1'!FP86="OK",'raw 1'!MP86,'raw 1'!FP86),"")</f>
        <v>-</v>
      </c>
      <c r="FS86" s="9" t="str">
        <f>if('raw 1'!FQ86&lt;&gt;"x",if('raw 1'!FQ86="OK",'raw 1'!MQ86,'raw 1'!FQ86),"")</f>
        <v>-</v>
      </c>
      <c r="FT86" s="9" t="str">
        <f>if('raw 1'!FR86&lt;&gt;"x",if('raw 1'!FR86="OK",'raw 1'!MR86,'raw 1'!FR86),"")</f>
        <v>-</v>
      </c>
      <c r="FU86" s="9" t="str">
        <f>if('raw 1'!FS86&lt;&gt;"x",if('raw 1'!FS86="OK",'raw 1'!MS86,'raw 1'!FS86),"")</f>
        <v>-</v>
      </c>
      <c r="FV86" s="9" t="str">
        <f>if('raw 1'!FT86&lt;&gt;"x",if('raw 1'!FT86="OK",'raw 1'!MT86,'raw 1'!FT86),"")</f>
        <v/>
      </c>
      <c r="FW86" s="9">
        <f>if('raw 1'!FU86&lt;&gt;"x",if('raw 1'!FU86="OK",'raw 1'!MU86,'raw 1'!FU86),"")</f>
        <v>1</v>
      </c>
      <c r="FX86" s="9">
        <f>if('raw 1'!FV86&lt;&gt;"x",if('raw 1'!FV86="OK",'raw 1'!MV86,'raw 1'!FV86),"")</f>
        <v>1</v>
      </c>
      <c r="FY86" s="9">
        <f>if('raw 1'!FW86&lt;&gt;"x",if('raw 1'!FW86="OK",'raw 1'!MW86,'raw 1'!FW86),"")</f>
        <v>1</v>
      </c>
      <c r="FZ86" s="9">
        <f>if('raw 1'!FX86&lt;&gt;"x",if('raw 1'!FX86="OK",'raw 1'!MX86,'raw 1'!FX86),"")</f>
        <v>1</v>
      </c>
      <c r="GA86" s="9">
        <f>if('raw 1'!FY86&lt;&gt;"x",if('raw 1'!FY86="OK",'raw 1'!MY86,'raw 1'!FY86),"")</f>
        <v>1</v>
      </c>
      <c r="GB86" s="9" t="str">
        <f>if('raw 1'!FZ86&lt;&gt;"x",if('raw 1'!FZ86="OK",'raw 1'!MZ86,'raw 1'!FZ86),"")</f>
        <v>TLE</v>
      </c>
      <c r="GC86" s="9" t="str">
        <f>if('raw 1'!GA86&lt;&gt;"x",if('raw 1'!GA86="OK",'raw 1'!NA86,'raw 1'!GA86),"")</f>
        <v>TLE</v>
      </c>
      <c r="GD86" s="9" t="str">
        <f>if('raw 1'!GB86&lt;&gt;"x",if('raw 1'!GB86="OK",'raw 1'!NB86,'raw 1'!GB86),"")</f>
        <v>TLE</v>
      </c>
      <c r="GE86" s="9" t="str">
        <f>if('raw 1'!GC86&lt;&gt;"x",if('raw 1'!GC86="OK",'raw 1'!NC86,'raw 1'!GC86),"")</f>
        <v>TLE</v>
      </c>
      <c r="GF86" s="9" t="str">
        <f>if('raw 1'!GD86&lt;&gt;"x",if('raw 1'!GD86="OK",'raw 1'!ND86,'raw 1'!GD86),"")</f>
        <v>TLE</v>
      </c>
      <c r="GG86" s="9" t="str">
        <f>if('raw 1'!GE86&lt;&gt;"x",if('raw 1'!GE86="OK",'raw 1'!NE86,'raw 1'!GE86),"")</f>
        <v>TLE</v>
      </c>
      <c r="GH86" s="9" t="str">
        <f>if('raw 1'!GF86&lt;&gt;"x",if('raw 1'!GF86="OK",'raw 1'!NF86,'raw 1'!GF86),"")</f>
        <v>RTE</v>
      </c>
      <c r="GI86" s="9" t="str">
        <f>if('raw 1'!GG86&lt;&gt;"x",if('raw 1'!GG86="OK",'raw 1'!NG86,'raw 1'!GG86),"")</f>
        <v>RTE</v>
      </c>
      <c r="GJ86" s="9" t="str">
        <f>if('raw 1'!GH86&lt;&gt;"x",if('raw 1'!GH86="OK",'raw 1'!NH86,'raw 1'!GH86),"")</f>
        <v>RTE</v>
      </c>
      <c r="GK86" s="9" t="str">
        <f>if('raw 1'!GI86&lt;&gt;"x",if('raw 1'!GI86="OK",'raw 1'!NI86,'raw 1'!GI86),"")</f>
        <v>RTE</v>
      </c>
      <c r="GL86" s="9" t="str">
        <f>if('raw 1'!GJ86&lt;&gt;"x",if('raw 1'!GJ86="OK",'raw 1'!NJ86,'raw 1'!GJ86),"")</f>
        <v>RTE</v>
      </c>
      <c r="GM86" s="9" t="str">
        <f>if('raw 1'!GK86&lt;&gt;"x",if('raw 1'!GK86="OK",'raw 1'!NK86,'raw 1'!GK86),"")</f>
        <v>RTE</v>
      </c>
      <c r="GN86" s="9" t="str">
        <f>if('raw 1'!GL86&lt;&gt;"x",if('raw 1'!GL86="OK",'raw 1'!NL86,'raw 1'!GL86),"")</f>
        <v>RTE</v>
      </c>
      <c r="GO86" s="9" t="str">
        <f>if('raw 1'!GM86&lt;&gt;"x",if('raw 1'!GM86="OK",'raw 1'!NM86,'raw 1'!GM86),"")</f>
        <v>RTE</v>
      </c>
      <c r="GP86" s="9" t="str">
        <f>if('raw 1'!GN86&lt;&gt;"x",if('raw 1'!GN86="OK",'raw 1'!NN86,'raw 1'!GN86),"")</f>
        <v>RTE</v>
      </c>
      <c r="GQ86" s="9" t="str">
        <f>if('raw 1'!GO86&lt;&gt;"x",if('raw 1'!GO86="OK",'raw 1'!NO86,'raw 1'!GO86),"")</f>
        <v>RTE</v>
      </c>
      <c r="GR86" s="9" t="str">
        <f>if('raw 1'!GP86&lt;&gt;"x",if('raw 1'!GP86="OK",'raw 1'!NP86,'raw 1'!GP86),"")</f>
        <v>RTE</v>
      </c>
      <c r="GS86" s="9" t="str">
        <f>if('raw 1'!GQ86&lt;&gt;"x",if('raw 1'!GQ86="OK",'raw 1'!NQ86,'raw 1'!GQ86),"")</f>
        <v>RTE</v>
      </c>
      <c r="GT86" s="9" t="str">
        <f>if('raw 1'!GR86&lt;&gt;"x",if('raw 1'!GR86="OK",'raw 1'!NR86,'raw 1'!GR86),"")</f>
        <v>RTE</v>
      </c>
      <c r="GU86" s="9" t="str">
        <f>if('raw 1'!GS86&lt;&gt;"x",if('raw 1'!GS86="OK",'raw 1'!NS86,'raw 1'!GS86),"")</f>
        <v/>
      </c>
    </row>
    <row r="87">
      <c r="A87" s="5"/>
      <c r="B87" s="5"/>
      <c r="C87" s="5" t="str">
        <f>if(B87="d","diskv. iz ciklusa",if(B87="d1","diskv. iz kruga",if($E87="ODOBREN",(if(countif(H:H,"="&amp;H87)=1,countif(H:H,"&gt;"&amp;H87)+1,concatenate(countif(H:H,"&gt;"&amp;H87)+1," - ",countif(H:H,"&gt;="&amp;H87)))),empty)))</f>
        <v>85 - 87</v>
      </c>
      <c r="D87" s="6" t="str">
        <f>'raw 1'!B87</f>
        <v>MarkMozh</v>
      </c>
      <c r="E87" s="6" t="str">
        <f>'raw 1'!F87</f>
        <v>ODOBREN</v>
      </c>
      <c r="F87" s="6" t="str">
        <f>if($E87="ODOBREN",'raw 1'!C87,"")</f>
        <v>Mark</v>
      </c>
      <c r="G87" s="6" t="str">
        <f>if($E87="ODOBREN",'raw 1'!D87,"")</f>
        <v>Mozarovski</v>
      </c>
      <c r="H87" s="7">
        <f>if($E87="ODOBREN",I87,empty)</f>
        <v>80</v>
      </c>
      <c r="I87" s="7">
        <f>if(B87&lt;&gt;"d",IF(M87 = "A", SUM(R87:T87), SUM(O87:Q87)),empty)</f>
        <v>80</v>
      </c>
      <c r="J87" s="6" t="str">
        <f>if($E87="ODOBREN",'raw 1'!G87,"")</f>
        <v>Stari grad</v>
      </c>
      <c r="K87" s="6" t="str">
        <f>if($E87="ODOBREN",'raw 1'!H87,"")</f>
        <v>Matematička gimnazija</v>
      </c>
      <c r="L87" s="6" t="str">
        <f>if($E87="ODOBREN",'raw 1'!I87,"")</f>
        <v>I</v>
      </c>
      <c r="M87" s="6" t="str">
        <f>if($E87="ODOBREN",'raw 1'!J87,"")</f>
        <v>B</v>
      </c>
      <c r="N87" s="6" t="str">
        <f>if($E87="ODOBREN",'raw 1'!K88,"")</f>
        <v/>
      </c>
      <c r="O87" s="8">
        <f>'raw 1'!M87</f>
        <v>80</v>
      </c>
      <c r="P87" s="9">
        <f>'raw 1'!N87</f>
        <v>0</v>
      </c>
      <c r="Q87" s="9" t="str">
        <f>'raw 1'!O87</f>
        <v>-</v>
      </c>
      <c r="R87" s="9" t="str">
        <f>'raw 1'!P87</f>
        <v>-</v>
      </c>
      <c r="S87" s="9" t="str">
        <f>'raw 1'!Q87</f>
        <v>-</v>
      </c>
      <c r="T87" s="9" t="str">
        <f>'raw 1'!R87</f>
        <v>-</v>
      </c>
      <c r="U87" s="9" t="str">
        <f>if('raw 1'!S87&lt;&gt;"x",if('raw 1'!S87="OK",'raw 1'!GS87,'raw 1'!S87),"")</f>
        <v/>
      </c>
      <c r="V87" s="9" t="str">
        <f>if('raw 1'!T87&lt;&gt;"x",if('raw 1'!T87="OK",'raw 1'!GT87,'raw 1'!T87),"")</f>
        <v/>
      </c>
      <c r="W87" s="9">
        <f>if('raw 1'!U87&lt;&gt;"x",if('raw 1'!U87="OK",'raw 1'!GU87,'raw 1'!U87),"")</f>
        <v>1</v>
      </c>
      <c r="X87" s="9">
        <f>if('raw 1'!V87&lt;&gt;"x",if('raw 1'!V87="OK",'raw 1'!GV87,'raw 1'!V87),"")</f>
        <v>1</v>
      </c>
      <c r="Y87" s="9">
        <f>if('raw 1'!W87&lt;&gt;"x",if('raw 1'!W87="OK",'raw 1'!GW87,'raw 1'!W87),"")</f>
        <v>1</v>
      </c>
      <c r="Z87" s="9">
        <f>if('raw 1'!X87&lt;&gt;"x",if('raw 1'!X87="OK",'raw 1'!GX87,'raw 1'!X87),"")</f>
        <v>1</v>
      </c>
      <c r="AA87" s="9">
        <f>if('raw 1'!Y87&lt;&gt;"x",if('raw 1'!Y87="OK",'raw 1'!GY87,'raw 1'!Y87),"")</f>
        <v>1</v>
      </c>
      <c r="AB87" s="9">
        <f>if('raw 1'!Z87&lt;&gt;"x",if('raw 1'!Z87="OK",'raw 1'!GZ87,'raw 1'!Z87),"")</f>
        <v>1</v>
      </c>
      <c r="AC87" s="9">
        <f>if('raw 1'!AA87&lt;&gt;"x",if('raw 1'!AA87="OK",'raw 1'!HA87,'raw 1'!AA87),"")</f>
        <v>1</v>
      </c>
      <c r="AD87" s="9">
        <f>if('raw 1'!AB87&lt;&gt;"x",if('raw 1'!AB87="OK",'raw 1'!HB87,'raw 1'!AB87),"")</f>
        <v>1</v>
      </c>
      <c r="AE87" s="9">
        <f>if('raw 1'!AC87&lt;&gt;"x",if('raw 1'!AC87="OK",'raw 1'!HC87,'raw 1'!AC87),"")</f>
        <v>1</v>
      </c>
      <c r="AF87" s="9">
        <f>if('raw 1'!AD87&lt;&gt;"x",if('raw 1'!AD87="OK",'raw 1'!HD87,'raw 1'!AD87),"")</f>
        <v>1</v>
      </c>
      <c r="AG87" s="9">
        <f>if('raw 1'!AE87&lt;&gt;"x",if('raw 1'!AE87="OK",'raw 1'!HE87,'raw 1'!AE87),"")</f>
        <v>1</v>
      </c>
      <c r="AH87" s="9">
        <f>if('raw 1'!AF87&lt;&gt;"x",if('raw 1'!AF87="OK",'raw 1'!HF87,'raw 1'!AF87),"")</f>
        <v>1</v>
      </c>
      <c r="AI87" s="9">
        <f>if('raw 1'!AG87&lt;&gt;"x",if('raw 1'!AG87="OK",'raw 1'!HG87,'raw 1'!AG87),"")</f>
        <v>1</v>
      </c>
      <c r="AJ87" s="9">
        <f>if('raw 1'!AH87&lt;&gt;"x",if('raw 1'!AH87="OK",'raw 1'!HH87,'raw 1'!AH87),"")</f>
        <v>1</v>
      </c>
      <c r="AK87" s="9">
        <f>if('raw 1'!AI87&lt;&gt;"x",if('raw 1'!AI87="OK",'raw 1'!HI87,'raw 1'!AI87),"")</f>
        <v>1</v>
      </c>
      <c r="AL87" s="9">
        <f>if('raw 1'!AJ87&lt;&gt;"x",if('raw 1'!AJ87="OK",'raw 1'!HJ87,'raw 1'!AJ87),"")</f>
        <v>1</v>
      </c>
      <c r="AM87" s="9">
        <f>if('raw 1'!AK87&lt;&gt;"x",if('raw 1'!AK87="OK",'raw 1'!HK87,'raw 1'!AK87),"")</f>
        <v>1</v>
      </c>
      <c r="AN87" s="9">
        <f>if('raw 1'!AL87&lt;&gt;"x",if('raw 1'!AL87="OK",'raw 1'!HL87,'raw 1'!AL87),"")</f>
        <v>1</v>
      </c>
      <c r="AO87" s="9">
        <f>if('raw 1'!AM87&lt;&gt;"x",if('raw 1'!AM87="OK",'raw 1'!HM87,'raw 1'!AM87),"")</f>
        <v>1</v>
      </c>
      <c r="AP87" s="9">
        <f>if('raw 1'!AN87&lt;&gt;"x",if('raw 1'!AN87="OK",'raw 1'!HN87,'raw 1'!AN87),"")</f>
        <v>1</v>
      </c>
      <c r="AQ87" s="9">
        <f>if('raw 1'!AO87&lt;&gt;"x",if('raw 1'!AO87="OK",'raw 1'!HO87,'raw 1'!AO87),"")</f>
        <v>1</v>
      </c>
      <c r="AR87" s="9">
        <f>if('raw 1'!AP87&lt;&gt;"x",if('raw 1'!AP87="OK",'raw 1'!HP87,'raw 1'!AP87),"")</f>
        <v>1</v>
      </c>
      <c r="AS87" s="9">
        <f>if('raw 1'!AQ87&lt;&gt;"x",if('raw 1'!AQ87="OK",'raw 1'!HQ87,'raw 1'!AQ87),"")</f>
        <v>1</v>
      </c>
      <c r="AT87" s="9">
        <f>if('raw 1'!AR87&lt;&gt;"x",if('raw 1'!AR87="OK",'raw 1'!HR87,'raw 1'!AR87),"")</f>
        <v>1</v>
      </c>
      <c r="AU87" s="9">
        <f>if('raw 1'!AS87&lt;&gt;"x",if('raw 1'!AS87="OK",'raw 1'!HS87,'raw 1'!AS87),"")</f>
        <v>1</v>
      </c>
      <c r="AV87" s="9">
        <f>if('raw 1'!AT87&lt;&gt;"x",if('raw 1'!AT87="OK",'raw 1'!HT87,'raw 1'!AT87),"")</f>
        <v>1</v>
      </c>
      <c r="AW87" s="9">
        <f>if('raw 1'!AU87&lt;&gt;"x",if('raw 1'!AU87="OK",'raw 1'!HU87,'raw 1'!AU87),"")</f>
        <v>1</v>
      </c>
      <c r="AX87" s="9">
        <f>if('raw 1'!AV87&lt;&gt;"x",if('raw 1'!AV87="OK",'raw 1'!HV87,'raw 1'!AV87),"")</f>
        <v>1</v>
      </c>
      <c r="AY87" s="9">
        <f>if('raw 1'!AW87&lt;&gt;"x",if('raw 1'!AW87="OK",'raw 1'!HW87,'raw 1'!AW87),"")</f>
        <v>1</v>
      </c>
      <c r="AZ87" s="9">
        <f>if('raw 1'!AX87&lt;&gt;"x",if('raw 1'!AX87="OK",'raw 1'!HX87,'raw 1'!AX87),"")</f>
        <v>1</v>
      </c>
      <c r="BA87" s="9">
        <f>if('raw 1'!AY87&lt;&gt;"x",if('raw 1'!AY87="OK",'raw 1'!HY87,'raw 1'!AY87),"")</f>
        <v>1</v>
      </c>
      <c r="BB87" s="9">
        <f>if('raw 1'!AZ87&lt;&gt;"x",if('raw 1'!AZ87="OK",'raw 1'!HZ87,'raw 1'!AZ87),"")</f>
        <v>1</v>
      </c>
      <c r="BC87" s="9">
        <f>if('raw 1'!BA87&lt;&gt;"x",if('raw 1'!BA87="OK",'raw 1'!IA87,'raw 1'!BA87),"")</f>
        <v>1</v>
      </c>
      <c r="BD87" s="9">
        <f>if('raw 1'!BB87&lt;&gt;"x",if('raw 1'!BB87="OK",'raw 1'!IB87,'raw 1'!BB87),"")</f>
        <v>1</v>
      </c>
      <c r="BE87" s="9" t="str">
        <f>if('raw 1'!BC87&lt;&gt;"x",if('raw 1'!BC87="OK",'raw 1'!IC87,'raw 1'!BC87),"")</f>
        <v>TLE</v>
      </c>
      <c r="BF87" s="9" t="str">
        <f>if('raw 1'!BD87&lt;&gt;"x",if('raw 1'!BD87="OK",'raw 1'!ID87,'raw 1'!BD87),"")</f>
        <v>TLE</v>
      </c>
      <c r="BG87" s="9" t="str">
        <f>if('raw 1'!BE87&lt;&gt;"x",if('raw 1'!BE87="OK",'raw 1'!IE87,'raw 1'!BE87),"")</f>
        <v>TLE</v>
      </c>
      <c r="BH87" s="9" t="str">
        <f>if('raw 1'!BF87&lt;&gt;"x",if('raw 1'!BF87="OK",'raw 1'!IF87,'raw 1'!BF87),"")</f>
        <v>TLE</v>
      </c>
      <c r="BI87" s="9" t="str">
        <f>if('raw 1'!BG87&lt;&gt;"x",if('raw 1'!BG87="OK",'raw 1'!IG87,'raw 1'!BG87),"")</f>
        <v>TLE</v>
      </c>
      <c r="BJ87" s="9" t="str">
        <f>if('raw 1'!BH87&lt;&gt;"x",if('raw 1'!BH87="OK",'raw 1'!IH87,'raw 1'!BH87),"")</f>
        <v>TLE</v>
      </c>
      <c r="BK87" s="9" t="str">
        <f>if('raw 1'!BI87&lt;&gt;"x",if('raw 1'!BI87="OK",'raw 1'!II87,'raw 1'!BI87),"")</f>
        <v>TLE</v>
      </c>
      <c r="BL87" s="9" t="str">
        <f>if('raw 1'!BJ87&lt;&gt;"x",if('raw 1'!BJ87="OK",'raw 1'!IJ87,'raw 1'!BJ87),"")</f>
        <v>TLE</v>
      </c>
      <c r="BM87" s="9" t="str">
        <f>if('raw 1'!BK87&lt;&gt;"x",if('raw 1'!BK87="OK",'raw 1'!IK87,'raw 1'!BK87),"")</f>
        <v/>
      </c>
      <c r="BN87" s="9">
        <f>if('raw 1'!BL87&lt;&gt;"x",if('raw 1'!BL87="OK",'raw 1'!IL87,'raw 1'!BL87),"")</f>
        <v>1</v>
      </c>
      <c r="BO87" s="9">
        <f>if('raw 1'!BM87&lt;&gt;"x",if('raw 1'!BM87="OK",'raw 1'!IM87,'raw 1'!BM87),"")</f>
        <v>1</v>
      </c>
      <c r="BP87" s="9">
        <f>if('raw 1'!BN87&lt;&gt;"x",if('raw 1'!BN87="OK",'raw 1'!IN87,'raw 1'!BN87),"")</f>
        <v>1</v>
      </c>
      <c r="BQ87" s="9">
        <f>if('raw 1'!BO87&lt;&gt;"x",if('raw 1'!BO87="OK",'raw 1'!IO87,'raw 1'!BO87),"")</f>
        <v>1</v>
      </c>
      <c r="BR87" s="9" t="str">
        <f>if('raw 1'!BP87&lt;&gt;"x",if('raw 1'!BP87="OK",'raw 1'!IP87,'raw 1'!BP87),"")</f>
        <v>WA</v>
      </c>
      <c r="BS87" s="9">
        <f>if('raw 1'!BQ87&lt;&gt;"x",if('raw 1'!BQ87="OK",'raw 1'!IQ87,'raw 1'!BQ87),"")</f>
        <v>1</v>
      </c>
      <c r="BT87" s="9" t="str">
        <f>if('raw 1'!BR87&lt;&gt;"x",if('raw 1'!BR87="OK",'raw 1'!IR87,'raw 1'!BR87),"")</f>
        <v>WA</v>
      </c>
      <c r="BU87" s="9">
        <f>if('raw 1'!BS87&lt;&gt;"x",if('raw 1'!BS87="OK",'raw 1'!IS87,'raw 1'!BS87),"")</f>
        <v>1</v>
      </c>
      <c r="BV87" s="9" t="str">
        <f>if('raw 1'!BT87&lt;&gt;"x",if('raw 1'!BT87="OK",'raw 1'!IT87,'raw 1'!BT87),"")</f>
        <v>WA</v>
      </c>
      <c r="BW87" s="9" t="str">
        <f>if('raw 1'!BU87&lt;&gt;"x",if('raw 1'!BU87="OK",'raw 1'!IU87,'raw 1'!BU87),"")</f>
        <v>WA</v>
      </c>
      <c r="BX87" s="9" t="str">
        <f>if('raw 1'!BV87&lt;&gt;"x",if('raw 1'!BV87="OK",'raw 1'!IV87,'raw 1'!BV87),"")</f>
        <v>WA</v>
      </c>
      <c r="BY87" s="9" t="str">
        <f>if('raw 1'!BW87&lt;&gt;"x",if('raw 1'!BW87="OK",'raw 1'!IW87,'raw 1'!BW87),"")</f>
        <v>WA</v>
      </c>
      <c r="BZ87" s="9">
        <f>if('raw 1'!BX87&lt;&gt;"x",if('raw 1'!BX87="OK",'raw 1'!IX87,'raw 1'!BX87),"")</f>
        <v>1</v>
      </c>
      <c r="CA87" s="9" t="str">
        <f>if('raw 1'!BY87&lt;&gt;"x",if('raw 1'!BY87="OK",'raw 1'!IY87,'raw 1'!BY87),"")</f>
        <v>WA</v>
      </c>
      <c r="CB87" s="9" t="str">
        <f>if('raw 1'!BZ87&lt;&gt;"x",if('raw 1'!BZ87="OK",'raw 1'!IZ87,'raw 1'!BZ87),"")</f>
        <v>WA</v>
      </c>
      <c r="CC87" s="9">
        <f>if('raw 1'!CA87&lt;&gt;"x",if('raw 1'!CA87="OK",'raw 1'!JA87,'raw 1'!CA87),"")</f>
        <v>1</v>
      </c>
      <c r="CD87" s="9" t="str">
        <f>if('raw 1'!CB87&lt;&gt;"x",if('raw 1'!CB87="OK",'raw 1'!JB87,'raw 1'!CB87),"")</f>
        <v>WA</v>
      </c>
      <c r="CE87" s="9" t="str">
        <f>if('raw 1'!CC87&lt;&gt;"x",if('raw 1'!CC87="OK",'raw 1'!JC87,'raw 1'!CC87),"")</f>
        <v>WA</v>
      </c>
      <c r="CF87" s="9" t="str">
        <f>if('raw 1'!CD87&lt;&gt;"x",if('raw 1'!CD87="OK",'raw 1'!JD87,'raw 1'!CD87),"")</f>
        <v>WA</v>
      </c>
      <c r="CG87" s="9" t="str">
        <f>if('raw 1'!CE87&lt;&gt;"x",if('raw 1'!CE87="OK",'raw 1'!JE87,'raw 1'!CE87),"")</f>
        <v>WA</v>
      </c>
      <c r="CH87" s="9" t="str">
        <f>if('raw 1'!CF87&lt;&gt;"x",if('raw 1'!CF87="OK",'raw 1'!JF87,'raw 1'!CF87),"")</f>
        <v>WA</v>
      </c>
      <c r="CI87" s="9" t="str">
        <f>if('raw 1'!CG87&lt;&gt;"x",if('raw 1'!CG87="OK",'raw 1'!JG87,'raw 1'!CG87),"")</f>
        <v>WA</v>
      </c>
      <c r="CJ87" s="9">
        <f>if('raw 1'!CH87&lt;&gt;"x",if('raw 1'!CH87="OK",'raw 1'!JH87,'raw 1'!CH87),"")</f>
        <v>1</v>
      </c>
      <c r="CK87" s="9" t="str">
        <f>if('raw 1'!CI87&lt;&gt;"x",if('raw 1'!CI87="OK",'raw 1'!JI87,'raw 1'!CI87),"")</f>
        <v>WA</v>
      </c>
      <c r="CL87" s="9" t="str">
        <f>if('raw 1'!CJ87&lt;&gt;"x",if('raw 1'!CJ87="OK",'raw 1'!JJ87,'raw 1'!CJ87),"")</f>
        <v>WA</v>
      </c>
      <c r="CM87" s="9" t="str">
        <f>if('raw 1'!CK87&lt;&gt;"x",if('raw 1'!CK87="OK",'raw 1'!JK87,'raw 1'!CK87),"")</f>
        <v>WA</v>
      </c>
      <c r="CN87" s="9" t="str">
        <f>if('raw 1'!CL87&lt;&gt;"x",if('raw 1'!CL87="OK",'raw 1'!JL87,'raw 1'!CL87),"")</f>
        <v>WA</v>
      </c>
      <c r="CO87" s="9" t="str">
        <f>if('raw 1'!CM87&lt;&gt;"x",if('raw 1'!CM87="OK",'raw 1'!JM87,'raw 1'!CM87),"")</f>
        <v>WA</v>
      </c>
      <c r="CP87" s="9" t="str">
        <f>if('raw 1'!CN87&lt;&gt;"x",if('raw 1'!CN87="OK",'raw 1'!JN87,'raw 1'!CN87),"")</f>
        <v>WA</v>
      </c>
      <c r="CQ87" s="9" t="str">
        <f>if('raw 1'!CO87&lt;&gt;"x",if('raw 1'!CO87="OK",'raw 1'!JO87,'raw 1'!CO87),"")</f>
        <v>WA</v>
      </c>
      <c r="CR87" s="9" t="str">
        <f>if('raw 1'!CP87&lt;&gt;"x",if('raw 1'!CP87="OK",'raw 1'!JP87,'raw 1'!CP87),"")</f>
        <v>WA</v>
      </c>
      <c r="CS87" s="9" t="str">
        <f>if('raw 1'!CQ87&lt;&gt;"x",if('raw 1'!CQ87="OK",'raw 1'!JQ87,'raw 1'!CQ87),"")</f>
        <v>WA</v>
      </c>
      <c r="CT87" s="9">
        <f>if('raw 1'!CR87&lt;&gt;"x",if('raw 1'!CR87="OK",'raw 1'!JR87,'raw 1'!CR87),"")</f>
        <v>1</v>
      </c>
      <c r="CU87" s="9" t="str">
        <f>if('raw 1'!CS87&lt;&gt;"x",if('raw 1'!CS87="OK",'raw 1'!JS87,'raw 1'!CS87),"")</f>
        <v/>
      </c>
      <c r="CV87" s="9" t="str">
        <f>if('raw 1'!CT87&lt;&gt;"x",if('raw 1'!CT87="OK",'raw 1'!JT87,'raw 1'!CT87),"")</f>
        <v>-</v>
      </c>
      <c r="CW87" s="9" t="str">
        <f>if('raw 1'!CU87&lt;&gt;"x",if('raw 1'!CU87="OK",'raw 1'!JU87,'raw 1'!CU87),"")</f>
        <v>-</v>
      </c>
      <c r="CX87" s="9" t="str">
        <f>if('raw 1'!CV87&lt;&gt;"x",if('raw 1'!CV87="OK",'raw 1'!JV87,'raw 1'!CV87),"")</f>
        <v>-</v>
      </c>
      <c r="CY87" s="9" t="str">
        <f>if('raw 1'!CW87&lt;&gt;"x",if('raw 1'!CW87="OK",'raw 1'!JW87,'raw 1'!CW87),"")</f>
        <v>-</v>
      </c>
      <c r="CZ87" s="9" t="str">
        <f>if('raw 1'!CX87&lt;&gt;"x",if('raw 1'!CX87="OK",'raw 1'!JX87,'raw 1'!CX87),"")</f>
        <v>-</v>
      </c>
      <c r="DA87" s="9" t="str">
        <f>if('raw 1'!CY87&lt;&gt;"x",if('raw 1'!CY87="OK",'raw 1'!JY87,'raw 1'!CY87),"")</f>
        <v>-</v>
      </c>
      <c r="DB87" s="9" t="str">
        <f>if('raw 1'!CZ87&lt;&gt;"x",if('raw 1'!CZ87="OK",'raw 1'!JZ87,'raw 1'!CZ87),"")</f>
        <v>-</v>
      </c>
      <c r="DC87" s="9" t="str">
        <f>if('raw 1'!DA87&lt;&gt;"x",if('raw 1'!DA87="OK",'raw 1'!KA87,'raw 1'!DA87),"")</f>
        <v>-</v>
      </c>
      <c r="DD87" s="9" t="str">
        <f>if('raw 1'!DB87&lt;&gt;"x",if('raw 1'!DB87="OK",'raw 1'!KB87,'raw 1'!DB87),"")</f>
        <v>-</v>
      </c>
      <c r="DE87" s="9" t="str">
        <f>if('raw 1'!DC87&lt;&gt;"x",if('raw 1'!DC87="OK",'raw 1'!KC87,'raw 1'!DC87),"")</f>
        <v>-</v>
      </c>
      <c r="DF87" s="9" t="str">
        <f>if('raw 1'!DD87&lt;&gt;"x",if('raw 1'!DD87="OK",'raw 1'!KD87,'raw 1'!DD87),"")</f>
        <v>-</v>
      </c>
      <c r="DG87" s="9" t="str">
        <f>if('raw 1'!DE87&lt;&gt;"x",if('raw 1'!DE87="OK",'raw 1'!KE87,'raw 1'!DE87),"")</f>
        <v>-</v>
      </c>
      <c r="DH87" s="9" t="str">
        <f>if('raw 1'!DF87&lt;&gt;"x",if('raw 1'!DF87="OK",'raw 1'!KF87,'raw 1'!DF87),"")</f>
        <v>-</v>
      </c>
      <c r="DI87" s="9" t="str">
        <f>if('raw 1'!DG87&lt;&gt;"x",if('raw 1'!DG87="OK",'raw 1'!KG87,'raw 1'!DG87),"")</f>
        <v>-</v>
      </c>
      <c r="DJ87" s="9" t="str">
        <f>if('raw 1'!DH87&lt;&gt;"x",if('raw 1'!DH87="OK",'raw 1'!KH87,'raw 1'!DH87),"")</f>
        <v>-</v>
      </c>
      <c r="DK87" s="9" t="str">
        <f>if('raw 1'!DI87&lt;&gt;"x",if('raw 1'!DI87="OK",'raw 1'!KI87,'raw 1'!DI87),"")</f>
        <v>-</v>
      </c>
      <c r="DL87" s="9" t="str">
        <f>if('raw 1'!DJ87&lt;&gt;"x",if('raw 1'!DJ87="OK",'raw 1'!KJ87,'raw 1'!DJ87),"")</f>
        <v>-</v>
      </c>
      <c r="DM87" s="9" t="str">
        <f>if('raw 1'!DK87&lt;&gt;"x",if('raw 1'!DK87="OK",'raw 1'!KK87,'raw 1'!DK87),"")</f>
        <v>-</v>
      </c>
      <c r="DN87" s="9" t="str">
        <f>if('raw 1'!DL87&lt;&gt;"x",if('raw 1'!DL87="OK",'raw 1'!KL87,'raw 1'!DL87),"")</f>
        <v>-</v>
      </c>
      <c r="DO87" s="9" t="str">
        <f>if('raw 1'!DM87&lt;&gt;"x",if('raw 1'!DM87="OK",'raw 1'!KM87,'raw 1'!DM87),"")</f>
        <v>-</v>
      </c>
      <c r="DP87" s="9" t="str">
        <f>if('raw 1'!DN87&lt;&gt;"x",if('raw 1'!DN87="OK",'raw 1'!KN87,'raw 1'!DN87),"")</f>
        <v>-</v>
      </c>
      <c r="DQ87" s="9" t="str">
        <f>if('raw 1'!DO87&lt;&gt;"x",if('raw 1'!DO87="OK",'raw 1'!KO87,'raw 1'!DO87),"")</f>
        <v>-</v>
      </c>
      <c r="DR87" s="9" t="str">
        <f>if('raw 1'!DP87&lt;&gt;"x",if('raw 1'!DP87="OK",'raw 1'!KP87,'raw 1'!DP87),"")</f>
        <v>-</v>
      </c>
      <c r="DS87" s="9" t="str">
        <f>if('raw 1'!DQ87&lt;&gt;"x",if('raw 1'!DQ87="OK",'raw 1'!KQ87,'raw 1'!DQ87),"")</f>
        <v>-</v>
      </c>
      <c r="DT87" s="9" t="str">
        <f>if('raw 1'!DR87&lt;&gt;"x",if('raw 1'!DR87="OK",'raw 1'!KR87,'raw 1'!DR87),"")</f>
        <v>-</v>
      </c>
      <c r="DU87" s="9" t="str">
        <f>if('raw 1'!DS87&lt;&gt;"x",if('raw 1'!DS87="OK",'raw 1'!KS87,'raw 1'!DS87),"")</f>
        <v>-</v>
      </c>
      <c r="DV87" s="9" t="str">
        <f>if('raw 1'!DT87&lt;&gt;"x",if('raw 1'!DT87="OK",'raw 1'!KT87,'raw 1'!DT87),"")</f>
        <v>-</v>
      </c>
      <c r="DW87" s="9" t="str">
        <f>if('raw 1'!DU87&lt;&gt;"x",if('raw 1'!DU87="OK",'raw 1'!KU87,'raw 1'!DU87),"")</f>
        <v>-</v>
      </c>
      <c r="DX87" s="9" t="str">
        <f>if('raw 1'!DV87&lt;&gt;"x",if('raw 1'!DV87="OK",'raw 1'!KV87,'raw 1'!DV87),"")</f>
        <v>-</v>
      </c>
      <c r="DY87" s="9" t="str">
        <f>if('raw 1'!DW87&lt;&gt;"x",if('raw 1'!DW87="OK",'raw 1'!KW87,'raw 1'!DW87),"")</f>
        <v>-</v>
      </c>
      <c r="DZ87" s="9" t="str">
        <f>if('raw 1'!DX87&lt;&gt;"x",if('raw 1'!DX87="OK",'raw 1'!KX87,'raw 1'!DX87),"")</f>
        <v>-</v>
      </c>
      <c r="EA87" s="9" t="str">
        <f>if('raw 1'!DY87&lt;&gt;"x",if('raw 1'!DY87="OK",'raw 1'!KY87,'raw 1'!DY87),"")</f>
        <v>-</v>
      </c>
      <c r="EB87" s="9" t="str">
        <f>if('raw 1'!DZ87&lt;&gt;"x",if('raw 1'!DZ87="OK",'raw 1'!KZ87,'raw 1'!DZ87),"")</f>
        <v/>
      </c>
      <c r="EC87" s="9" t="str">
        <f>if('raw 1'!EA87&lt;&gt;"x",if('raw 1'!EA87="OK",'raw 1'!LA87,'raw 1'!EA87),"")</f>
        <v>-</v>
      </c>
      <c r="ED87" s="9" t="str">
        <f>if('raw 1'!EB87&lt;&gt;"x",if('raw 1'!EB87="OK",'raw 1'!LB87,'raw 1'!EB87),"")</f>
        <v>-</v>
      </c>
      <c r="EE87" s="9" t="str">
        <f>if('raw 1'!EC87&lt;&gt;"x",if('raw 1'!EC87="OK",'raw 1'!LC87,'raw 1'!EC87),"")</f>
        <v>-</v>
      </c>
      <c r="EF87" s="9" t="str">
        <f>if('raw 1'!ED87&lt;&gt;"x",if('raw 1'!ED87="OK",'raw 1'!LD87,'raw 1'!ED87),"")</f>
        <v>-</v>
      </c>
      <c r="EG87" s="9" t="str">
        <f>if('raw 1'!EE87&lt;&gt;"x",if('raw 1'!EE87="OK",'raw 1'!LE87,'raw 1'!EE87),"")</f>
        <v>-</v>
      </c>
      <c r="EH87" s="9" t="str">
        <f>if('raw 1'!EF87&lt;&gt;"x",if('raw 1'!EF87="OK",'raw 1'!LF87,'raw 1'!EF87),"")</f>
        <v>-</v>
      </c>
      <c r="EI87" s="9" t="str">
        <f>if('raw 1'!EG87&lt;&gt;"x",if('raw 1'!EG87="OK",'raw 1'!LG87,'raw 1'!EG87),"")</f>
        <v>-</v>
      </c>
      <c r="EJ87" s="9" t="str">
        <f>if('raw 1'!EH87&lt;&gt;"x",if('raw 1'!EH87="OK",'raw 1'!LH87,'raw 1'!EH87),"")</f>
        <v>-</v>
      </c>
      <c r="EK87" s="9" t="str">
        <f>if('raw 1'!EI87&lt;&gt;"x",if('raw 1'!EI87="OK",'raw 1'!LI87,'raw 1'!EI87),"")</f>
        <v>-</v>
      </c>
      <c r="EL87" s="9" t="str">
        <f>if('raw 1'!EJ87&lt;&gt;"x",if('raw 1'!EJ87="OK",'raw 1'!LJ87,'raw 1'!EJ87),"")</f>
        <v>-</v>
      </c>
      <c r="EM87" s="9" t="str">
        <f>if('raw 1'!EK87&lt;&gt;"x",if('raw 1'!EK87="OK",'raw 1'!LK87,'raw 1'!EK87),"")</f>
        <v>-</v>
      </c>
      <c r="EN87" s="9" t="str">
        <f>if('raw 1'!EL87&lt;&gt;"x",if('raw 1'!EL87="OK",'raw 1'!LL87,'raw 1'!EL87),"")</f>
        <v>-</v>
      </c>
      <c r="EO87" s="9" t="str">
        <f>if('raw 1'!EM87&lt;&gt;"x",if('raw 1'!EM87="OK",'raw 1'!LM87,'raw 1'!EM87),"")</f>
        <v>-</v>
      </c>
      <c r="EP87" s="9" t="str">
        <f>if('raw 1'!EN87&lt;&gt;"x",if('raw 1'!EN87="OK",'raw 1'!LN87,'raw 1'!EN87),"")</f>
        <v>-</v>
      </c>
      <c r="EQ87" s="9" t="str">
        <f>if('raw 1'!EO87&lt;&gt;"x",if('raw 1'!EO87="OK",'raw 1'!LO87,'raw 1'!EO87),"")</f>
        <v>-</v>
      </c>
      <c r="ER87" s="9" t="str">
        <f>if('raw 1'!EP87&lt;&gt;"x",if('raw 1'!EP87="OK",'raw 1'!LP87,'raw 1'!EP87),"")</f>
        <v>-</v>
      </c>
      <c r="ES87" s="9" t="str">
        <f>if('raw 1'!EQ87&lt;&gt;"x",if('raw 1'!EQ87="OK",'raw 1'!LQ87,'raw 1'!EQ87),"")</f>
        <v/>
      </c>
      <c r="ET87" s="9" t="str">
        <f>if('raw 1'!ER87&lt;&gt;"x",if('raw 1'!ER87="OK",'raw 1'!LR87,'raw 1'!ER87),"")</f>
        <v>-</v>
      </c>
      <c r="EU87" s="9" t="str">
        <f>if('raw 1'!ES87&lt;&gt;"x",if('raw 1'!ES87="OK",'raw 1'!LS87,'raw 1'!ES87),"")</f>
        <v>-</v>
      </c>
      <c r="EV87" s="9" t="str">
        <f>if('raw 1'!ET87&lt;&gt;"x",if('raw 1'!ET87="OK",'raw 1'!LT87,'raw 1'!ET87),"")</f>
        <v>-</v>
      </c>
      <c r="EW87" s="9" t="str">
        <f>if('raw 1'!EU87&lt;&gt;"x",if('raw 1'!EU87="OK",'raw 1'!LU87,'raw 1'!EU87),"")</f>
        <v>-</v>
      </c>
      <c r="EX87" s="9" t="str">
        <f>if('raw 1'!EV87&lt;&gt;"x",if('raw 1'!EV87="OK",'raw 1'!LV87,'raw 1'!EV87),"")</f>
        <v>-</v>
      </c>
      <c r="EY87" s="9" t="str">
        <f>if('raw 1'!EW87&lt;&gt;"x",if('raw 1'!EW87="OK",'raw 1'!LW87,'raw 1'!EW87),"")</f>
        <v>-</v>
      </c>
      <c r="EZ87" s="9" t="str">
        <f>if('raw 1'!EX87&lt;&gt;"x",if('raw 1'!EX87="OK",'raw 1'!LX87,'raw 1'!EX87),"")</f>
        <v>-</v>
      </c>
      <c r="FA87" s="9" t="str">
        <f>if('raw 1'!EY87&lt;&gt;"x",if('raw 1'!EY87="OK",'raw 1'!LY87,'raw 1'!EY87),"")</f>
        <v>-</v>
      </c>
      <c r="FB87" s="9" t="str">
        <f>if('raw 1'!EZ87&lt;&gt;"x",if('raw 1'!EZ87="OK",'raw 1'!LZ87,'raw 1'!EZ87),"")</f>
        <v>-</v>
      </c>
      <c r="FC87" s="9" t="str">
        <f>if('raw 1'!FA87&lt;&gt;"x",if('raw 1'!FA87="OK",'raw 1'!MA87,'raw 1'!FA87),"")</f>
        <v>-</v>
      </c>
      <c r="FD87" s="9" t="str">
        <f>if('raw 1'!FB87&lt;&gt;"x",if('raw 1'!FB87="OK",'raw 1'!MB87,'raw 1'!FB87),"")</f>
        <v>-</v>
      </c>
      <c r="FE87" s="9" t="str">
        <f>if('raw 1'!FC87&lt;&gt;"x",if('raw 1'!FC87="OK",'raw 1'!MC87,'raw 1'!FC87),"")</f>
        <v>-</v>
      </c>
      <c r="FF87" s="9" t="str">
        <f>if('raw 1'!FD87&lt;&gt;"x",if('raw 1'!FD87="OK",'raw 1'!MD87,'raw 1'!FD87),"")</f>
        <v>-</v>
      </c>
      <c r="FG87" s="9" t="str">
        <f>if('raw 1'!FE87&lt;&gt;"x",if('raw 1'!FE87="OK",'raw 1'!ME87,'raw 1'!FE87),"")</f>
        <v>-</v>
      </c>
      <c r="FH87" s="9" t="str">
        <f>if('raw 1'!FF87&lt;&gt;"x",if('raw 1'!FF87="OK",'raw 1'!MF87,'raw 1'!FF87),"")</f>
        <v>-</v>
      </c>
      <c r="FI87" s="9" t="str">
        <f>if('raw 1'!FG87&lt;&gt;"x",if('raw 1'!FG87="OK",'raw 1'!MG87,'raw 1'!FG87),"")</f>
        <v>-</v>
      </c>
      <c r="FJ87" s="9" t="str">
        <f>if('raw 1'!FH87&lt;&gt;"x",if('raw 1'!FH87="OK",'raw 1'!MH87,'raw 1'!FH87),"")</f>
        <v>-</v>
      </c>
      <c r="FK87" s="9" t="str">
        <f>if('raw 1'!FI87&lt;&gt;"x",if('raw 1'!FI87="OK",'raw 1'!MI87,'raw 1'!FI87),"")</f>
        <v>-</v>
      </c>
      <c r="FL87" s="9" t="str">
        <f>if('raw 1'!FJ87&lt;&gt;"x",if('raw 1'!FJ87="OK",'raw 1'!MJ87,'raw 1'!FJ87),"")</f>
        <v>-</v>
      </c>
      <c r="FM87" s="9" t="str">
        <f>if('raw 1'!FK87&lt;&gt;"x",if('raw 1'!FK87="OK",'raw 1'!MK87,'raw 1'!FK87),"")</f>
        <v>-</v>
      </c>
      <c r="FN87" s="9" t="str">
        <f>if('raw 1'!FL87&lt;&gt;"x",if('raw 1'!FL87="OK",'raw 1'!ML87,'raw 1'!FL87),"")</f>
        <v>-</v>
      </c>
      <c r="FO87" s="9" t="str">
        <f>if('raw 1'!FM87&lt;&gt;"x",if('raw 1'!FM87="OK",'raw 1'!MM87,'raw 1'!FM87),"")</f>
        <v>-</v>
      </c>
      <c r="FP87" s="9" t="str">
        <f>if('raw 1'!FN87&lt;&gt;"x",if('raw 1'!FN87="OK",'raw 1'!MN87,'raw 1'!FN87),"")</f>
        <v>-</v>
      </c>
      <c r="FQ87" s="9" t="str">
        <f>if('raw 1'!FO87&lt;&gt;"x",if('raw 1'!FO87="OK",'raw 1'!MO87,'raw 1'!FO87),"")</f>
        <v>-</v>
      </c>
      <c r="FR87" s="9" t="str">
        <f>if('raw 1'!FP87&lt;&gt;"x",if('raw 1'!FP87="OK",'raw 1'!MP87,'raw 1'!FP87),"")</f>
        <v>-</v>
      </c>
      <c r="FS87" s="9" t="str">
        <f>if('raw 1'!FQ87&lt;&gt;"x",if('raw 1'!FQ87="OK",'raw 1'!MQ87,'raw 1'!FQ87),"")</f>
        <v>-</v>
      </c>
      <c r="FT87" s="9" t="str">
        <f>if('raw 1'!FR87&lt;&gt;"x",if('raw 1'!FR87="OK",'raw 1'!MR87,'raw 1'!FR87),"")</f>
        <v>-</v>
      </c>
      <c r="FU87" s="9" t="str">
        <f>if('raw 1'!FS87&lt;&gt;"x",if('raw 1'!FS87="OK",'raw 1'!MS87,'raw 1'!FS87),"")</f>
        <v>-</v>
      </c>
      <c r="FV87" s="9" t="str">
        <f>if('raw 1'!FT87&lt;&gt;"x",if('raw 1'!FT87="OK",'raw 1'!MT87,'raw 1'!FT87),"")</f>
        <v/>
      </c>
      <c r="FW87" s="9" t="str">
        <f>if('raw 1'!FU87&lt;&gt;"x",if('raw 1'!FU87="OK",'raw 1'!MU87,'raw 1'!FU87),"")</f>
        <v>-</v>
      </c>
      <c r="FX87" s="9" t="str">
        <f>if('raw 1'!FV87&lt;&gt;"x",if('raw 1'!FV87="OK",'raw 1'!MV87,'raw 1'!FV87),"")</f>
        <v>-</v>
      </c>
      <c r="FY87" s="9" t="str">
        <f>if('raw 1'!FW87&lt;&gt;"x",if('raw 1'!FW87="OK",'raw 1'!MW87,'raw 1'!FW87),"")</f>
        <v>-</v>
      </c>
      <c r="FZ87" s="9" t="str">
        <f>if('raw 1'!FX87&lt;&gt;"x",if('raw 1'!FX87="OK",'raw 1'!MX87,'raw 1'!FX87),"")</f>
        <v>-</v>
      </c>
      <c r="GA87" s="9" t="str">
        <f>if('raw 1'!FY87&lt;&gt;"x",if('raw 1'!FY87="OK",'raw 1'!MY87,'raw 1'!FY87),"")</f>
        <v>-</v>
      </c>
      <c r="GB87" s="9" t="str">
        <f>if('raw 1'!FZ87&lt;&gt;"x",if('raw 1'!FZ87="OK",'raw 1'!MZ87,'raw 1'!FZ87),"")</f>
        <v>-</v>
      </c>
      <c r="GC87" s="9" t="str">
        <f>if('raw 1'!GA87&lt;&gt;"x",if('raw 1'!GA87="OK",'raw 1'!NA87,'raw 1'!GA87),"")</f>
        <v>-</v>
      </c>
      <c r="GD87" s="9" t="str">
        <f>if('raw 1'!GB87&lt;&gt;"x",if('raw 1'!GB87="OK",'raw 1'!NB87,'raw 1'!GB87),"")</f>
        <v>-</v>
      </c>
      <c r="GE87" s="9" t="str">
        <f>if('raw 1'!GC87&lt;&gt;"x",if('raw 1'!GC87="OK",'raw 1'!NC87,'raw 1'!GC87),"")</f>
        <v>-</v>
      </c>
      <c r="GF87" s="9" t="str">
        <f>if('raw 1'!GD87&lt;&gt;"x",if('raw 1'!GD87="OK",'raw 1'!ND87,'raw 1'!GD87),"")</f>
        <v>-</v>
      </c>
      <c r="GG87" s="9" t="str">
        <f>if('raw 1'!GE87&lt;&gt;"x",if('raw 1'!GE87="OK",'raw 1'!NE87,'raw 1'!GE87),"")</f>
        <v>-</v>
      </c>
      <c r="GH87" s="9" t="str">
        <f>if('raw 1'!GF87&lt;&gt;"x",if('raw 1'!GF87="OK",'raw 1'!NF87,'raw 1'!GF87),"")</f>
        <v>-</v>
      </c>
      <c r="GI87" s="9" t="str">
        <f>if('raw 1'!GG87&lt;&gt;"x",if('raw 1'!GG87="OK",'raw 1'!NG87,'raw 1'!GG87),"")</f>
        <v>-</v>
      </c>
      <c r="GJ87" s="9" t="str">
        <f>if('raw 1'!GH87&lt;&gt;"x",if('raw 1'!GH87="OK",'raw 1'!NH87,'raw 1'!GH87),"")</f>
        <v>-</v>
      </c>
      <c r="GK87" s="9" t="str">
        <f>if('raw 1'!GI87&lt;&gt;"x",if('raw 1'!GI87="OK",'raw 1'!NI87,'raw 1'!GI87),"")</f>
        <v>-</v>
      </c>
      <c r="GL87" s="9" t="str">
        <f>if('raw 1'!GJ87&lt;&gt;"x",if('raw 1'!GJ87="OK",'raw 1'!NJ87,'raw 1'!GJ87),"")</f>
        <v>-</v>
      </c>
      <c r="GM87" s="9" t="str">
        <f>if('raw 1'!GK87&lt;&gt;"x",if('raw 1'!GK87="OK",'raw 1'!NK87,'raw 1'!GK87),"")</f>
        <v>-</v>
      </c>
      <c r="GN87" s="9" t="str">
        <f>if('raw 1'!GL87&lt;&gt;"x",if('raw 1'!GL87="OK",'raw 1'!NL87,'raw 1'!GL87),"")</f>
        <v>-</v>
      </c>
      <c r="GO87" s="9" t="str">
        <f>if('raw 1'!GM87&lt;&gt;"x",if('raw 1'!GM87="OK",'raw 1'!NM87,'raw 1'!GM87),"")</f>
        <v>-</v>
      </c>
      <c r="GP87" s="9" t="str">
        <f>if('raw 1'!GN87&lt;&gt;"x",if('raw 1'!GN87="OK",'raw 1'!NN87,'raw 1'!GN87),"")</f>
        <v>-</v>
      </c>
      <c r="GQ87" s="9" t="str">
        <f>if('raw 1'!GO87&lt;&gt;"x",if('raw 1'!GO87="OK",'raw 1'!NO87,'raw 1'!GO87),"")</f>
        <v>-</v>
      </c>
      <c r="GR87" s="9" t="str">
        <f>if('raw 1'!GP87&lt;&gt;"x",if('raw 1'!GP87="OK",'raw 1'!NP87,'raw 1'!GP87),"")</f>
        <v>-</v>
      </c>
      <c r="GS87" s="9" t="str">
        <f>if('raw 1'!GQ87&lt;&gt;"x",if('raw 1'!GQ87="OK",'raw 1'!NQ87,'raw 1'!GQ87),"")</f>
        <v>-</v>
      </c>
      <c r="GT87" s="9" t="str">
        <f>if('raw 1'!GR87&lt;&gt;"x",if('raw 1'!GR87="OK",'raw 1'!NR87,'raw 1'!GR87),"")</f>
        <v>-</v>
      </c>
      <c r="GU87" s="9" t="str">
        <f>if('raw 1'!GS87&lt;&gt;"x",if('raw 1'!GS87="OK",'raw 1'!NS87,'raw 1'!GS87),"")</f>
        <v/>
      </c>
    </row>
    <row r="88">
      <c r="A88" s="5"/>
      <c r="B88" s="5"/>
      <c r="C88" s="5" t="str">
        <f>if(B88="d","diskv. iz ciklusa",if(B88="d1","diskv. iz kruga",if($E88="ODOBREN",(if(countif(H:H,"="&amp;H88)=1,countif(H:H,"&gt;"&amp;H88)+1,concatenate(countif(H:H,"&gt;"&amp;H88)+1," - ",countif(H:H,"&gt;="&amp;H88)))),empty)))</f>
        <v>85 - 87</v>
      </c>
      <c r="D88" s="6" t="str">
        <f>'raw 1'!B88</f>
        <v>UKIplusplus</v>
      </c>
      <c r="E88" s="6" t="str">
        <f>'raw 1'!F88</f>
        <v>ODOBREN</v>
      </c>
      <c r="F88" s="6" t="str">
        <f>if($E88="ODOBREN",'raw 1'!C88,"")</f>
        <v>Uroš</v>
      </c>
      <c r="G88" s="6" t="str">
        <f>if($E88="ODOBREN",'raw 1'!D88,"")</f>
        <v>Rajčić</v>
      </c>
      <c r="H88" s="7">
        <f>if($E88="ODOBREN",I88,empty)</f>
        <v>80</v>
      </c>
      <c r="I88" s="7">
        <f>if(B88&lt;&gt;"d",IF(M88 = "A", SUM(R88:T88), SUM(O88:Q88)),empty)</f>
        <v>80</v>
      </c>
      <c r="J88" s="6" t="str">
        <f>if($E88="ODOBREN",'raw 1'!G88,"")</f>
        <v>Požarevac</v>
      </c>
      <c r="K88" s="6" t="str">
        <f>if($E88="ODOBREN",'raw 1'!H88,"")</f>
        <v>Požarevačka gimnazija</v>
      </c>
      <c r="L88" s="6" t="str">
        <f>if($E88="ODOBREN",'raw 1'!I88,"")</f>
        <v>III</v>
      </c>
      <c r="M88" s="6" t="str">
        <f>if($E88="ODOBREN",'raw 1'!J88,"")</f>
        <v>B</v>
      </c>
      <c r="N88" s="6" t="str">
        <f>if($E88="ODOBREN",'raw 1'!K89,"")</f>
        <v/>
      </c>
      <c r="O88" s="8">
        <f>'raw 1'!M88</f>
        <v>80</v>
      </c>
      <c r="P88" s="9">
        <f>'raw 1'!N88</f>
        <v>0</v>
      </c>
      <c r="Q88" s="9" t="str">
        <f>'raw 1'!O88</f>
        <v>-</v>
      </c>
      <c r="R88" s="9" t="str">
        <f>'raw 1'!P88</f>
        <v>-</v>
      </c>
      <c r="S88" s="9" t="str">
        <f>'raw 1'!Q88</f>
        <v>-</v>
      </c>
      <c r="T88" s="9" t="str">
        <f>'raw 1'!R88</f>
        <v>-</v>
      </c>
      <c r="U88" s="9" t="str">
        <f>if('raw 1'!S88&lt;&gt;"x",if('raw 1'!S88="OK",'raw 1'!GS88,'raw 1'!S88),"")</f>
        <v/>
      </c>
      <c r="V88" s="9" t="str">
        <f>if('raw 1'!T88&lt;&gt;"x",if('raw 1'!T88="OK",'raw 1'!GT88,'raw 1'!T88),"")</f>
        <v/>
      </c>
      <c r="W88" s="9">
        <f>if('raw 1'!U88&lt;&gt;"x",if('raw 1'!U88="OK",'raw 1'!GU88,'raw 1'!U88),"")</f>
        <v>1</v>
      </c>
      <c r="X88" s="9">
        <f>if('raw 1'!V88&lt;&gt;"x",if('raw 1'!V88="OK",'raw 1'!GV88,'raw 1'!V88),"")</f>
        <v>1</v>
      </c>
      <c r="Y88" s="9">
        <f>if('raw 1'!W88&lt;&gt;"x",if('raw 1'!W88="OK",'raw 1'!GW88,'raw 1'!W88),"")</f>
        <v>1</v>
      </c>
      <c r="Z88" s="9">
        <f>if('raw 1'!X88&lt;&gt;"x",if('raw 1'!X88="OK",'raw 1'!GX88,'raw 1'!X88),"")</f>
        <v>1</v>
      </c>
      <c r="AA88" s="9">
        <f>if('raw 1'!Y88&lt;&gt;"x",if('raw 1'!Y88="OK",'raw 1'!GY88,'raw 1'!Y88),"")</f>
        <v>1</v>
      </c>
      <c r="AB88" s="9">
        <f>if('raw 1'!Z88&lt;&gt;"x",if('raw 1'!Z88="OK",'raw 1'!GZ88,'raw 1'!Z88),"")</f>
        <v>1</v>
      </c>
      <c r="AC88" s="9">
        <f>if('raw 1'!AA88&lt;&gt;"x",if('raw 1'!AA88="OK",'raw 1'!HA88,'raw 1'!AA88),"")</f>
        <v>1</v>
      </c>
      <c r="AD88" s="9">
        <f>if('raw 1'!AB88&lt;&gt;"x",if('raw 1'!AB88="OK",'raw 1'!HB88,'raw 1'!AB88),"")</f>
        <v>1</v>
      </c>
      <c r="AE88" s="9">
        <f>if('raw 1'!AC88&lt;&gt;"x",if('raw 1'!AC88="OK",'raw 1'!HC88,'raw 1'!AC88),"")</f>
        <v>1</v>
      </c>
      <c r="AF88" s="9">
        <f>if('raw 1'!AD88&lt;&gt;"x",if('raw 1'!AD88="OK",'raw 1'!HD88,'raw 1'!AD88),"")</f>
        <v>1</v>
      </c>
      <c r="AG88" s="9">
        <f>if('raw 1'!AE88&lt;&gt;"x",if('raw 1'!AE88="OK",'raw 1'!HE88,'raw 1'!AE88),"")</f>
        <v>1</v>
      </c>
      <c r="AH88" s="9">
        <f>if('raw 1'!AF88&lt;&gt;"x",if('raw 1'!AF88="OK",'raw 1'!HF88,'raw 1'!AF88),"")</f>
        <v>1</v>
      </c>
      <c r="AI88" s="9">
        <f>if('raw 1'!AG88&lt;&gt;"x",if('raw 1'!AG88="OK",'raw 1'!HG88,'raw 1'!AG88),"")</f>
        <v>1</v>
      </c>
      <c r="AJ88" s="9">
        <f>if('raw 1'!AH88&lt;&gt;"x",if('raw 1'!AH88="OK",'raw 1'!HH88,'raw 1'!AH88),"")</f>
        <v>1</v>
      </c>
      <c r="AK88" s="9">
        <f>if('raw 1'!AI88&lt;&gt;"x",if('raw 1'!AI88="OK",'raw 1'!HI88,'raw 1'!AI88),"")</f>
        <v>1</v>
      </c>
      <c r="AL88" s="9">
        <f>if('raw 1'!AJ88&lt;&gt;"x",if('raw 1'!AJ88="OK",'raw 1'!HJ88,'raw 1'!AJ88),"")</f>
        <v>1</v>
      </c>
      <c r="AM88" s="9">
        <f>if('raw 1'!AK88&lt;&gt;"x",if('raw 1'!AK88="OK",'raw 1'!HK88,'raw 1'!AK88),"")</f>
        <v>1</v>
      </c>
      <c r="AN88" s="9">
        <f>if('raw 1'!AL88&lt;&gt;"x",if('raw 1'!AL88="OK",'raw 1'!HL88,'raw 1'!AL88),"")</f>
        <v>1</v>
      </c>
      <c r="AO88" s="9">
        <f>if('raw 1'!AM88&lt;&gt;"x",if('raw 1'!AM88="OK",'raw 1'!HM88,'raw 1'!AM88),"")</f>
        <v>1</v>
      </c>
      <c r="AP88" s="9">
        <f>if('raw 1'!AN88&lt;&gt;"x",if('raw 1'!AN88="OK",'raw 1'!HN88,'raw 1'!AN88),"")</f>
        <v>1</v>
      </c>
      <c r="AQ88" s="9">
        <f>if('raw 1'!AO88&lt;&gt;"x",if('raw 1'!AO88="OK",'raw 1'!HO88,'raw 1'!AO88),"")</f>
        <v>1</v>
      </c>
      <c r="AR88" s="9">
        <f>if('raw 1'!AP88&lt;&gt;"x",if('raw 1'!AP88="OK",'raw 1'!HP88,'raw 1'!AP88),"")</f>
        <v>1</v>
      </c>
      <c r="AS88" s="9">
        <f>if('raw 1'!AQ88&lt;&gt;"x",if('raw 1'!AQ88="OK",'raw 1'!HQ88,'raw 1'!AQ88),"")</f>
        <v>1</v>
      </c>
      <c r="AT88" s="9">
        <f>if('raw 1'!AR88&lt;&gt;"x",if('raw 1'!AR88="OK",'raw 1'!HR88,'raw 1'!AR88),"")</f>
        <v>1</v>
      </c>
      <c r="AU88" s="9">
        <f>if('raw 1'!AS88&lt;&gt;"x",if('raw 1'!AS88="OK",'raw 1'!HS88,'raw 1'!AS88),"")</f>
        <v>1</v>
      </c>
      <c r="AV88" s="9">
        <f>if('raw 1'!AT88&lt;&gt;"x",if('raw 1'!AT88="OK",'raw 1'!HT88,'raw 1'!AT88),"")</f>
        <v>1</v>
      </c>
      <c r="AW88" s="9">
        <f>if('raw 1'!AU88&lt;&gt;"x",if('raw 1'!AU88="OK",'raw 1'!HU88,'raw 1'!AU88),"")</f>
        <v>1</v>
      </c>
      <c r="AX88" s="9">
        <f>if('raw 1'!AV88&lt;&gt;"x",if('raw 1'!AV88="OK",'raw 1'!HV88,'raw 1'!AV88),"")</f>
        <v>1</v>
      </c>
      <c r="AY88" s="9">
        <f>if('raw 1'!AW88&lt;&gt;"x",if('raw 1'!AW88="OK",'raw 1'!HW88,'raw 1'!AW88),"")</f>
        <v>1</v>
      </c>
      <c r="AZ88" s="9">
        <f>if('raw 1'!AX88&lt;&gt;"x",if('raw 1'!AX88="OK",'raw 1'!HX88,'raw 1'!AX88),"")</f>
        <v>1</v>
      </c>
      <c r="BA88" s="9">
        <f>if('raw 1'!AY88&lt;&gt;"x",if('raw 1'!AY88="OK",'raw 1'!HY88,'raw 1'!AY88),"")</f>
        <v>1</v>
      </c>
      <c r="BB88" s="9">
        <f>if('raw 1'!AZ88&lt;&gt;"x",if('raw 1'!AZ88="OK",'raw 1'!HZ88,'raw 1'!AZ88),"")</f>
        <v>1</v>
      </c>
      <c r="BC88" s="9">
        <f>if('raw 1'!BA88&lt;&gt;"x",if('raw 1'!BA88="OK",'raw 1'!IA88,'raw 1'!BA88),"")</f>
        <v>1</v>
      </c>
      <c r="BD88" s="9">
        <f>if('raw 1'!BB88&lt;&gt;"x",if('raw 1'!BB88="OK",'raw 1'!IB88,'raw 1'!BB88),"")</f>
        <v>1</v>
      </c>
      <c r="BE88" s="9">
        <f>if('raw 1'!BC88&lt;&gt;"x",if('raw 1'!BC88="OK",'raw 1'!IC88,'raw 1'!BC88),"")</f>
        <v>1</v>
      </c>
      <c r="BF88" s="9">
        <f>if('raw 1'!BD88&lt;&gt;"x",if('raw 1'!BD88="OK",'raw 1'!ID88,'raw 1'!BD88),"")</f>
        <v>1</v>
      </c>
      <c r="BG88" s="9">
        <f>if('raw 1'!BE88&lt;&gt;"x",if('raw 1'!BE88="OK",'raw 1'!IE88,'raw 1'!BE88),"")</f>
        <v>1</v>
      </c>
      <c r="BH88" s="9">
        <f>if('raw 1'!BF88&lt;&gt;"x",if('raw 1'!BF88="OK",'raw 1'!IF88,'raw 1'!BF88),"")</f>
        <v>1</v>
      </c>
      <c r="BI88" s="9">
        <f>if('raw 1'!BG88&lt;&gt;"x",if('raw 1'!BG88="OK",'raw 1'!IG88,'raw 1'!BG88),"")</f>
        <v>1</v>
      </c>
      <c r="BJ88" s="9">
        <f>if('raw 1'!BH88&lt;&gt;"x",if('raw 1'!BH88="OK",'raw 1'!IH88,'raw 1'!BH88),"")</f>
        <v>1</v>
      </c>
      <c r="BK88" s="9">
        <f>if('raw 1'!BI88&lt;&gt;"x",if('raw 1'!BI88="OK",'raw 1'!II88,'raw 1'!BI88),"")</f>
        <v>1</v>
      </c>
      <c r="BL88" s="9" t="str">
        <f>if('raw 1'!BJ88&lt;&gt;"x",if('raw 1'!BJ88="OK",'raw 1'!IJ88,'raw 1'!BJ88),"")</f>
        <v>WA</v>
      </c>
      <c r="BM88" s="9" t="str">
        <f>if('raw 1'!BK88&lt;&gt;"x",if('raw 1'!BK88="OK",'raw 1'!IK88,'raw 1'!BK88),"")</f>
        <v/>
      </c>
      <c r="BN88" s="9" t="str">
        <f>if('raw 1'!BL88&lt;&gt;"x",if('raw 1'!BL88="OK",'raw 1'!IL88,'raw 1'!BL88),"")</f>
        <v>WA</v>
      </c>
      <c r="BO88" s="9" t="str">
        <f>if('raw 1'!BM88&lt;&gt;"x",if('raw 1'!BM88="OK",'raw 1'!IM88,'raw 1'!BM88),"")</f>
        <v>WA</v>
      </c>
      <c r="BP88" s="9" t="str">
        <f>if('raw 1'!BN88&lt;&gt;"x",if('raw 1'!BN88="OK",'raw 1'!IN88,'raw 1'!BN88),"")</f>
        <v>WA</v>
      </c>
      <c r="BQ88" s="9" t="str">
        <f>if('raw 1'!BO88&lt;&gt;"x",if('raw 1'!BO88="OK",'raw 1'!IO88,'raw 1'!BO88),"")</f>
        <v>WA</v>
      </c>
      <c r="BR88" s="9" t="str">
        <f>if('raw 1'!BP88&lt;&gt;"x",if('raw 1'!BP88="OK",'raw 1'!IP88,'raw 1'!BP88),"")</f>
        <v>WA</v>
      </c>
      <c r="BS88" s="9" t="str">
        <f>if('raw 1'!BQ88&lt;&gt;"x",if('raw 1'!BQ88="OK",'raw 1'!IQ88,'raw 1'!BQ88),"")</f>
        <v>WA</v>
      </c>
      <c r="BT88" s="9" t="str">
        <f>if('raw 1'!BR88&lt;&gt;"x",if('raw 1'!BR88="OK",'raw 1'!IR88,'raw 1'!BR88),"")</f>
        <v>WA</v>
      </c>
      <c r="BU88" s="9" t="str">
        <f>if('raw 1'!BS88&lt;&gt;"x",if('raw 1'!BS88="OK",'raw 1'!IS88,'raw 1'!BS88),"")</f>
        <v>WA</v>
      </c>
      <c r="BV88" s="9" t="str">
        <f>if('raw 1'!BT88&lt;&gt;"x",if('raw 1'!BT88="OK",'raw 1'!IT88,'raw 1'!BT88),"")</f>
        <v>WA</v>
      </c>
      <c r="BW88" s="9" t="str">
        <f>if('raw 1'!BU88&lt;&gt;"x",if('raw 1'!BU88="OK",'raw 1'!IU88,'raw 1'!BU88),"")</f>
        <v>WA</v>
      </c>
      <c r="BX88" s="9" t="str">
        <f>if('raw 1'!BV88&lt;&gt;"x",if('raw 1'!BV88="OK",'raw 1'!IV88,'raw 1'!BV88),"")</f>
        <v>WA</v>
      </c>
      <c r="BY88" s="9" t="str">
        <f>if('raw 1'!BW88&lt;&gt;"x",if('raw 1'!BW88="OK",'raw 1'!IW88,'raw 1'!BW88),"")</f>
        <v>WA</v>
      </c>
      <c r="BZ88" s="9" t="str">
        <f>if('raw 1'!BX88&lt;&gt;"x",if('raw 1'!BX88="OK",'raw 1'!IX88,'raw 1'!BX88),"")</f>
        <v>WA</v>
      </c>
      <c r="CA88" s="9" t="str">
        <f>if('raw 1'!BY88&lt;&gt;"x",if('raw 1'!BY88="OK",'raw 1'!IY88,'raw 1'!BY88),"")</f>
        <v>WA</v>
      </c>
      <c r="CB88" s="9" t="str">
        <f>if('raw 1'!BZ88&lt;&gt;"x",if('raw 1'!BZ88="OK",'raw 1'!IZ88,'raw 1'!BZ88),"")</f>
        <v>WA</v>
      </c>
      <c r="CC88" s="9" t="str">
        <f>if('raw 1'!CA88&lt;&gt;"x",if('raw 1'!CA88="OK",'raw 1'!JA88,'raw 1'!CA88),"")</f>
        <v>WA</v>
      </c>
      <c r="CD88" s="9" t="str">
        <f>if('raw 1'!CB88&lt;&gt;"x",if('raw 1'!CB88="OK",'raw 1'!JB88,'raw 1'!CB88),"")</f>
        <v>WA</v>
      </c>
      <c r="CE88" s="9" t="str">
        <f>if('raw 1'!CC88&lt;&gt;"x",if('raw 1'!CC88="OK",'raw 1'!JC88,'raw 1'!CC88),"")</f>
        <v>WA</v>
      </c>
      <c r="CF88" s="9" t="str">
        <f>if('raw 1'!CD88&lt;&gt;"x",if('raw 1'!CD88="OK",'raw 1'!JD88,'raw 1'!CD88),"")</f>
        <v>WA</v>
      </c>
      <c r="CG88" s="9" t="str">
        <f>if('raw 1'!CE88&lt;&gt;"x",if('raw 1'!CE88="OK",'raw 1'!JE88,'raw 1'!CE88),"")</f>
        <v>WA</v>
      </c>
      <c r="CH88" s="9" t="str">
        <f>if('raw 1'!CF88&lt;&gt;"x",if('raw 1'!CF88="OK",'raw 1'!JF88,'raw 1'!CF88),"")</f>
        <v>WA</v>
      </c>
      <c r="CI88" s="9" t="str">
        <f>if('raw 1'!CG88&lt;&gt;"x",if('raw 1'!CG88="OK",'raw 1'!JG88,'raw 1'!CG88),"")</f>
        <v>WA</v>
      </c>
      <c r="CJ88" s="9" t="str">
        <f>if('raw 1'!CH88&lt;&gt;"x",if('raw 1'!CH88="OK",'raw 1'!JH88,'raw 1'!CH88),"")</f>
        <v>WA</v>
      </c>
      <c r="CK88" s="9" t="str">
        <f>if('raw 1'!CI88&lt;&gt;"x",if('raw 1'!CI88="OK",'raw 1'!JI88,'raw 1'!CI88),"")</f>
        <v>WA</v>
      </c>
      <c r="CL88" s="9" t="str">
        <f>if('raw 1'!CJ88&lt;&gt;"x",if('raw 1'!CJ88="OK",'raw 1'!JJ88,'raw 1'!CJ88),"")</f>
        <v>WA</v>
      </c>
      <c r="CM88" s="9" t="str">
        <f>if('raw 1'!CK88&lt;&gt;"x",if('raw 1'!CK88="OK",'raw 1'!JK88,'raw 1'!CK88),"")</f>
        <v>WA</v>
      </c>
      <c r="CN88" s="9" t="str">
        <f>if('raw 1'!CL88&lt;&gt;"x",if('raw 1'!CL88="OK",'raw 1'!JL88,'raw 1'!CL88),"")</f>
        <v>WA</v>
      </c>
      <c r="CO88" s="9" t="str">
        <f>if('raw 1'!CM88&lt;&gt;"x",if('raw 1'!CM88="OK",'raw 1'!JM88,'raw 1'!CM88),"")</f>
        <v>WA</v>
      </c>
      <c r="CP88" s="9" t="str">
        <f>if('raw 1'!CN88&lt;&gt;"x",if('raw 1'!CN88="OK",'raw 1'!JN88,'raw 1'!CN88),"")</f>
        <v>WA</v>
      </c>
      <c r="CQ88" s="9" t="str">
        <f>if('raw 1'!CO88&lt;&gt;"x",if('raw 1'!CO88="OK",'raw 1'!JO88,'raw 1'!CO88),"")</f>
        <v>WA</v>
      </c>
      <c r="CR88" s="9" t="str">
        <f>if('raw 1'!CP88&lt;&gt;"x",if('raw 1'!CP88="OK",'raw 1'!JP88,'raw 1'!CP88),"")</f>
        <v>WA</v>
      </c>
      <c r="CS88" s="9" t="str">
        <f>if('raw 1'!CQ88&lt;&gt;"x",if('raw 1'!CQ88="OK",'raw 1'!JQ88,'raw 1'!CQ88),"")</f>
        <v>WA</v>
      </c>
      <c r="CT88" s="9" t="str">
        <f>if('raw 1'!CR88&lt;&gt;"x",if('raw 1'!CR88="OK",'raw 1'!JR88,'raw 1'!CR88),"")</f>
        <v>WA</v>
      </c>
      <c r="CU88" s="9" t="str">
        <f>if('raw 1'!CS88&lt;&gt;"x",if('raw 1'!CS88="OK",'raw 1'!JS88,'raw 1'!CS88),"")</f>
        <v/>
      </c>
      <c r="CV88" s="9" t="str">
        <f>if('raw 1'!CT88&lt;&gt;"x",if('raw 1'!CT88="OK",'raw 1'!JT88,'raw 1'!CT88),"")</f>
        <v>-</v>
      </c>
      <c r="CW88" s="9" t="str">
        <f>if('raw 1'!CU88&lt;&gt;"x",if('raw 1'!CU88="OK",'raw 1'!JU88,'raw 1'!CU88),"")</f>
        <v>-</v>
      </c>
      <c r="CX88" s="9" t="str">
        <f>if('raw 1'!CV88&lt;&gt;"x",if('raw 1'!CV88="OK",'raw 1'!JV88,'raw 1'!CV88),"")</f>
        <v>-</v>
      </c>
      <c r="CY88" s="9" t="str">
        <f>if('raw 1'!CW88&lt;&gt;"x",if('raw 1'!CW88="OK",'raw 1'!JW88,'raw 1'!CW88),"")</f>
        <v>-</v>
      </c>
      <c r="CZ88" s="9" t="str">
        <f>if('raw 1'!CX88&lt;&gt;"x",if('raw 1'!CX88="OK",'raw 1'!JX88,'raw 1'!CX88),"")</f>
        <v>-</v>
      </c>
      <c r="DA88" s="9" t="str">
        <f>if('raw 1'!CY88&lt;&gt;"x",if('raw 1'!CY88="OK",'raw 1'!JY88,'raw 1'!CY88),"")</f>
        <v>-</v>
      </c>
      <c r="DB88" s="9" t="str">
        <f>if('raw 1'!CZ88&lt;&gt;"x",if('raw 1'!CZ88="OK",'raw 1'!JZ88,'raw 1'!CZ88),"")</f>
        <v>-</v>
      </c>
      <c r="DC88" s="9" t="str">
        <f>if('raw 1'!DA88&lt;&gt;"x",if('raw 1'!DA88="OK",'raw 1'!KA88,'raw 1'!DA88),"")</f>
        <v>-</v>
      </c>
      <c r="DD88" s="9" t="str">
        <f>if('raw 1'!DB88&lt;&gt;"x",if('raw 1'!DB88="OK",'raw 1'!KB88,'raw 1'!DB88),"")</f>
        <v>-</v>
      </c>
      <c r="DE88" s="9" t="str">
        <f>if('raw 1'!DC88&lt;&gt;"x",if('raw 1'!DC88="OK",'raw 1'!KC88,'raw 1'!DC88),"")</f>
        <v>-</v>
      </c>
      <c r="DF88" s="9" t="str">
        <f>if('raw 1'!DD88&lt;&gt;"x",if('raw 1'!DD88="OK",'raw 1'!KD88,'raw 1'!DD88),"")</f>
        <v>-</v>
      </c>
      <c r="DG88" s="9" t="str">
        <f>if('raw 1'!DE88&lt;&gt;"x",if('raw 1'!DE88="OK",'raw 1'!KE88,'raw 1'!DE88),"")</f>
        <v>-</v>
      </c>
      <c r="DH88" s="9" t="str">
        <f>if('raw 1'!DF88&lt;&gt;"x",if('raw 1'!DF88="OK",'raw 1'!KF88,'raw 1'!DF88),"")</f>
        <v>-</v>
      </c>
      <c r="DI88" s="9" t="str">
        <f>if('raw 1'!DG88&lt;&gt;"x",if('raw 1'!DG88="OK",'raw 1'!KG88,'raw 1'!DG88),"")</f>
        <v>-</v>
      </c>
      <c r="DJ88" s="9" t="str">
        <f>if('raw 1'!DH88&lt;&gt;"x",if('raw 1'!DH88="OK",'raw 1'!KH88,'raw 1'!DH88),"")</f>
        <v>-</v>
      </c>
      <c r="DK88" s="9" t="str">
        <f>if('raw 1'!DI88&lt;&gt;"x",if('raw 1'!DI88="OK",'raw 1'!KI88,'raw 1'!DI88),"")</f>
        <v>-</v>
      </c>
      <c r="DL88" s="9" t="str">
        <f>if('raw 1'!DJ88&lt;&gt;"x",if('raw 1'!DJ88="OK",'raw 1'!KJ88,'raw 1'!DJ88),"")</f>
        <v>-</v>
      </c>
      <c r="DM88" s="9" t="str">
        <f>if('raw 1'!DK88&lt;&gt;"x",if('raw 1'!DK88="OK",'raw 1'!KK88,'raw 1'!DK88),"")</f>
        <v>-</v>
      </c>
      <c r="DN88" s="9" t="str">
        <f>if('raw 1'!DL88&lt;&gt;"x",if('raw 1'!DL88="OK",'raw 1'!KL88,'raw 1'!DL88),"")</f>
        <v>-</v>
      </c>
      <c r="DO88" s="9" t="str">
        <f>if('raw 1'!DM88&lt;&gt;"x",if('raw 1'!DM88="OK",'raw 1'!KM88,'raw 1'!DM88),"")</f>
        <v>-</v>
      </c>
      <c r="DP88" s="9" t="str">
        <f>if('raw 1'!DN88&lt;&gt;"x",if('raw 1'!DN88="OK",'raw 1'!KN88,'raw 1'!DN88),"")</f>
        <v>-</v>
      </c>
      <c r="DQ88" s="9" t="str">
        <f>if('raw 1'!DO88&lt;&gt;"x",if('raw 1'!DO88="OK",'raw 1'!KO88,'raw 1'!DO88),"")</f>
        <v>-</v>
      </c>
      <c r="DR88" s="9" t="str">
        <f>if('raw 1'!DP88&lt;&gt;"x",if('raw 1'!DP88="OK",'raw 1'!KP88,'raw 1'!DP88),"")</f>
        <v>-</v>
      </c>
      <c r="DS88" s="9" t="str">
        <f>if('raw 1'!DQ88&lt;&gt;"x",if('raw 1'!DQ88="OK",'raw 1'!KQ88,'raw 1'!DQ88),"")</f>
        <v>-</v>
      </c>
      <c r="DT88" s="9" t="str">
        <f>if('raw 1'!DR88&lt;&gt;"x",if('raw 1'!DR88="OK",'raw 1'!KR88,'raw 1'!DR88),"")</f>
        <v>-</v>
      </c>
      <c r="DU88" s="9" t="str">
        <f>if('raw 1'!DS88&lt;&gt;"x",if('raw 1'!DS88="OK",'raw 1'!KS88,'raw 1'!DS88),"")</f>
        <v>-</v>
      </c>
      <c r="DV88" s="9" t="str">
        <f>if('raw 1'!DT88&lt;&gt;"x",if('raw 1'!DT88="OK",'raw 1'!KT88,'raw 1'!DT88),"")</f>
        <v>-</v>
      </c>
      <c r="DW88" s="9" t="str">
        <f>if('raw 1'!DU88&lt;&gt;"x",if('raw 1'!DU88="OK",'raw 1'!KU88,'raw 1'!DU88),"")</f>
        <v>-</v>
      </c>
      <c r="DX88" s="9" t="str">
        <f>if('raw 1'!DV88&lt;&gt;"x",if('raw 1'!DV88="OK",'raw 1'!KV88,'raw 1'!DV88),"")</f>
        <v>-</v>
      </c>
      <c r="DY88" s="9" t="str">
        <f>if('raw 1'!DW88&lt;&gt;"x",if('raw 1'!DW88="OK",'raw 1'!KW88,'raw 1'!DW88),"")</f>
        <v>-</v>
      </c>
      <c r="DZ88" s="9" t="str">
        <f>if('raw 1'!DX88&lt;&gt;"x",if('raw 1'!DX88="OK",'raw 1'!KX88,'raw 1'!DX88),"")</f>
        <v>-</v>
      </c>
      <c r="EA88" s="9" t="str">
        <f>if('raw 1'!DY88&lt;&gt;"x",if('raw 1'!DY88="OK",'raw 1'!KY88,'raw 1'!DY88),"")</f>
        <v>-</v>
      </c>
      <c r="EB88" s="9" t="str">
        <f>if('raw 1'!DZ88&lt;&gt;"x",if('raw 1'!DZ88="OK",'raw 1'!KZ88,'raw 1'!DZ88),"")</f>
        <v/>
      </c>
      <c r="EC88" s="9" t="str">
        <f>if('raw 1'!EA88&lt;&gt;"x",if('raw 1'!EA88="OK",'raw 1'!LA88,'raw 1'!EA88),"")</f>
        <v>-</v>
      </c>
      <c r="ED88" s="9" t="str">
        <f>if('raw 1'!EB88&lt;&gt;"x",if('raw 1'!EB88="OK",'raw 1'!LB88,'raw 1'!EB88),"")</f>
        <v>-</v>
      </c>
      <c r="EE88" s="9" t="str">
        <f>if('raw 1'!EC88&lt;&gt;"x",if('raw 1'!EC88="OK",'raw 1'!LC88,'raw 1'!EC88),"")</f>
        <v>-</v>
      </c>
      <c r="EF88" s="9" t="str">
        <f>if('raw 1'!ED88&lt;&gt;"x",if('raw 1'!ED88="OK",'raw 1'!LD88,'raw 1'!ED88),"")</f>
        <v>-</v>
      </c>
      <c r="EG88" s="9" t="str">
        <f>if('raw 1'!EE88&lt;&gt;"x",if('raw 1'!EE88="OK",'raw 1'!LE88,'raw 1'!EE88),"")</f>
        <v>-</v>
      </c>
      <c r="EH88" s="9" t="str">
        <f>if('raw 1'!EF88&lt;&gt;"x",if('raw 1'!EF88="OK",'raw 1'!LF88,'raw 1'!EF88),"")</f>
        <v>-</v>
      </c>
      <c r="EI88" s="9" t="str">
        <f>if('raw 1'!EG88&lt;&gt;"x",if('raw 1'!EG88="OK",'raw 1'!LG88,'raw 1'!EG88),"")</f>
        <v>-</v>
      </c>
      <c r="EJ88" s="9" t="str">
        <f>if('raw 1'!EH88&lt;&gt;"x",if('raw 1'!EH88="OK",'raw 1'!LH88,'raw 1'!EH88),"")</f>
        <v>-</v>
      </c>
      <c r="EK88" s="9" t="str">
        <f>if('raw 1'!EI88&lt;&gt;"x",if('raw 1'!EI88="OK",'raw 1'!LI88,'raw 1'!EI88),"")</f>
        <v>-</v>
      </c>
      <c r="EL88" s="9" t="str">
        <f>if('raw 1'!EJ88&lt;&gt;"x",if('raw 1'!EJ88="OK",'raw 1'!LJ88,'raw 1'!EJ88),"")</f>
        <v>-</v>
      </c>
      <c r="EM88" s="9" t="str">
        <f>if('raw 1'!EK88&lt;&gt;"x",if('raw 1'!EK88="OK",'raw 1'!LK88,'raw 1'!EK88),"")</f>
        <v>-</v>
      </c>
      <c r="EN88" s="9" t="str">
        <f>if('raw 1'!EL88&lt;&gt;"x",if('raw 1'!EL88="OK",'raw 1'!LL88,'raw 1'!EL88),"")</f>
        <v>-</v>
      </c>
      <c r="EO88" s="9" t="str">
        <f>if('raw 1'!EM88&lt;&gt;"x",if('raw 1'!EM88="OK",'raw 1'!LM88,'raw 1'!EM88),"")</f>
        <v>-</v>
      </c>
      <c r="EP88" s="9" t="str">
        <f>if('raw 1'!EN88&lt;&gt;"x",if('raw 1'!EN88="OK",'raw 1'!LN88,'raw 1'!EN88),"")</f>
        <v>-</v>
      </c>
      <c r="EQ88" s="9" t="str">
        <f>if('raw 1'!EO88&lt;&gt;"x",if('raw 1'!EO88="OK",'raw 1'!LO88,'raw 1'!EO88),"")</f>
        <v>-</v>
      </c>
      <c r="ER88" s="9" t="str">
        <f>if('raw 1'!EP88&lt;&gt;"x",if('raw 1'!EP88="OK",'raw 1'!LP88,'raw 1'!EP88),"")</f>
        <v>-</v>
      </c>
      <c r="ES88" s="9" t="str">
        <f>if('raw 1'!EQ88&lt;&gt;"x",if('raw 1'!EQ88="OK",'raw 1'!LQ88,'raw 1'!EQ88),"")</f>
        <v/>
      </c>
      <c r="ET88" s="9" t="str">
        <f>if('raw 1'!ER88&lt;&gt;"x",if('raw 1'!ER88="OK",'raw 1'!LR88,'raw 1'!ER88),"")</f>
        <v>-</v>
      </c>
      <c r="EU88" s="9" t="str">
        <f>if('raw 1'!ES88&lt;&gt;"x",if('raw 1'!ES88="OK",'raw 1'!LS88,'raw 1'!ES88),"")</f>
        <v>-</v>
      </c>
      <c r="EV88" s="9" t="str">
        <f>if('raw 1'!ET88&lt;&gt;"x",if('raw 1'!ET88="OK",'raw 1'!LT88,'raw 1'!ET88),"")</f>
        <v>-</v>
      </c>
      <c r="EW88" s="9" t="str">
        <f>if('raw 1'!EU88&lt;&gt;"x",if('raw 1'!EU88="OK",'raw 1'!LU88,'raw 1'!EU88),"")</f>
        <v>-</v>
      </c>
      <c r="EX88" s="9" t="str">
        <f>if('raw 1'!EV88&lt;&gt;"x",if('raw 1'!EV88="OK",'raw 1'!LV88,'raw 1'!EV88),"")</f>
        <v>-</v>
      </c>
      <c r="EY88" s="9" t="str">
        <f>if('raw 1'!EW88&lt;&gt;"x",if('raw 1'!EW88="OK",'raw 1'!LW88,'raw 1'!EW88),"")</f>
        <v>-</v>
      </c>
      <c r="EZ88" s="9" t="str">
        <f>if('raw 1'!EX88&lt;&gt;"x",if('raw 1'!EX88="OK",'raw 1'!LX88,'raw 1'!EX88),"")</f>
        <v>-</v>
      </c>
      <c r="FA88" s="9" t="str">
        <f>if('raw 1'!EY88&lt;&gt;"x",if('raw 1'!EY88="OK",'raw 1'!LY88,'raw 1'!EY88),"")</f>
        <v>-</v>
      </c>
      <c r="FB88" s="9" t="str">
        <f>if('raw 1'!EZ88&lt;&gt;"x",if('raw 1'!EZ88="OK",'raw 1'!LZ88,'raw 1'!EZ88),"")</f>
        <v>-</v>
      </c>
      <c r="FC88" s="9" t="str">
        <f>if('raw 1'!FA88&lt;&gt;"x",if('raw 1'!FA88="OK",'raw 1'!MA88,'raw 1'!FA88),"")</f>
        <v>-</v>
      </c>
      <c r="FD88" s="9" t="str">
        <f>if('raw 1'!FB88&lt;&gt;"x",if('raw 1'!FB88="OK",'raw 1'!MB88,'raw 1'!FB88),"")</f>
        <v>-</v>
      </c>
      <c r="FE88" s="9" t="str">
        <f>if('raw 1'!FC88&lt;&gt;"x",if('raw 1'!FC88="OK",'raw 1'!MC88,'raw 1'!FC88),"")</f>
        <v>-</v>
      </c>
      <c r="FF88" s="9" t="str">
        <f>if('raw 1'!FD88&lt;&gt;"x",if('raw 1'!FD88="OK",'raw 1'!MD88,'raw 1'!FD88),"")</f>
        <v>-</v>
      </c>
      <c r="FG88" s="9" t="str">
        <f>if('raw 1'!FE88&lt;&gt;"x",if('raw 1'!FE88="OK",'raw 1'!ME88,'raw 1'!FE88),"")</f>
        <v>-</v>
      </c>
      <c r="FH88" s="9" t="str">
        <f>if('raw 1'!FF88&lt;&gt;"x",if('raw 1'!FF88="OK",'raw 1'!MF88,'raw 1'!FF88),"")</f>
        <v>-</v>
      </c>
      <c r="FI88" s="9" t="str">
        <f>if('raw 1'!FG88&lt;&gt;"x",if('raw 1'!FG88="OK",'raw 1'!MG88,'raw 1'!FG88),"")</f>
        <v>-</v>
      </c>
      <c r="FJ88" s="9" t="str">
        <f>if('raw 1'!FH88&lt;&gt;"x",if('raw 1'!FH88="OK",'raw 1'!MH88,'raw 1'!FH88),"")</f>
        <v>-</v>
      </c>
      <c r="FK88" s="9" t="str">
        <f>if('raw 1'!FI88&lt;&gt;"x",if('raw 1'!FI88="OK",'raw 1'!MI88,'raw 1'!FI88),"")</f>
        <v>-</v>
      </c>
      <c r="FL88" s="9" t="str">
        <f>if('raw 1'!FJ88&lt;&gt;"x",if('raw 1'!FJ88="OK",'raw 1'!MJ88,'raw 1'!FJ88),"")</f>
        <v>-</v>
      </c>
      <c r="FM88" s="9" t="str">
        <f>if('raw 1'!FK88&lt;&gt;"x",if('raw 1'!FK88="OK",'raw 1'!MK88,'raw 1'!FK88),"")</f>
        <v>-</v>
      </c>
      <c r="FN88" s="9" t="str">
        <f>if('raw 1'!FL88&lt;&gt;"x",if('raw 1'!FL88="OK",'raw 1'!ML88,'raw 1'!FL88),"")</f>
        <v>-</v>
      </c>
      <c r="FO88" s="9" t="str">
        <f>if('raw 1'!FM88&lt;&gt;"x",if('raw 1'!FM88="OK",'raw 1'!MM88,'raw 1'!FM88),"")</f>
        <v>-</v>
      </c>
      <c r="FP88" s="9" t="str">
        <f>if('raw 1'!FN88&lt;&gt;"x",if('raw 1'!FN88="OK",'raw 1'!MN88,'raw 1'!FN88),"")</f>
        <v>-</v>
      </c>
      <c r="FQ88" s="9" t="str">
        <f>if('raw 1'!FO88&lt;&gt;"x",if('raw 1'!FO88="OK",'raw 1'!MO88,'raw 1'!FO88),"")</f>
        <v>-</v>
      </c>
      <c r="FR88" s="9" t="str">
        <f>if('raw 1'!FP88&lt;&gt;"x",if('raw 1'!FP88="OK",'raw 1'!MP88,'raw 1'!FP88),"")</f>
        <v>-</v>
      </c>
      <c r="FS88" s="9" t="str">
        <f>if('raw 1'!FQ88&lt;&gt;"x",if('raw 1'!FQ88="OK",'raw 1'!MQ88,'raw 1'!FQ88),"")</f>
        <v>-</v>
      </c>
      <c r="FT88" s="9" t="str">
        <f>if('raw 1'!FR88&lt;&gt;"x",if('raw 1'!FR88="OK",'raw 1'!MR88,'raw 1'!FR88),"")</f>
        <v>-</v>
      </c>
      <c r="FU88" s="9" t="str">
        <f>if('raw 1'!FS88&lt;&gt;"x",if('raw 1'!FS88="OK",'raw 1'!MS88,'raw 1'!FS88),"")</f>
        <v>-</v>
      </c>
      <c r="FV88" s="9" t="str">
        <f>if('raw 1'!FT88&lt;&gt;"x",if('raw 1'!FT88="OK",'raw 1'!MT88,'raw 1'!FT88),"")</f>
        <v/>
      </c>
      <c r="FW88" s="9" t="str">
        <f>if('raw 1'!FU88&lt;&gt;"x",if('raw 1'!FU88="OK",'raw 1'!MU88,'raw 1'!FU88),"")</f>
        <v>-</v>
      </c>
      <c r="FX88" s="9" t="str">
        <f>if('raw 1'!FV88&lt;&gt;"x",if('raw 1'!FV88="OK",'raw 1'!MV88,'raw 1'!FV88),"")</f>
        <v>-</v>
      </c>
      <c r="FY88" s="9" t="str">
        <f>if('raw 1'!FW88&lt;&gt;"x",if('raw 1'!FW88="OK",'raw 1'!MW88,'raw 1'!FW88),"")</f>
        <v>-</v>
      </c>
      <c r="FZ88" s="9" t="str">
        <f>if('raw 1'!FX88&lt;&gt;"x",if('raw 1'!FX88="OK",'raw 1'!MX88,'raw 1'!FX88),"")</f>
        <v>-</v>
      </c>
      <c r="GA88" s="9" t="str">
        <f>if('raw 1'!FY88&lt;&gt;"x",if('raw 1'!FY88="OK",'raw 1'!MY88,'raw 1'!FY88),"")</f>
        <v>-</v>
      </c>
      <c r="GB88" s="9" t="str">
        <f>if('raw 1'!FZ88&lt;&gt;"x",if('raw 1'!FZ88="OK",'raw 1'!MZ88,'raw 1'!FZ88),"")</f>
        <v>-</v>
      </c>
      <c r="GC88" s="9" t="str">
        <f>if('raw 1'!GA88&lt;&gt;"x",if('raw 1'!GA88="OK",'raw 1'!NA88,'raw 1'!GA88),"")</f>
        <v>-</v>
      </c>
      <c r="GD88" s="9" t="str">
        <f>if('raw 1'!GB88&lt;&gt;"x",if('raw 1'!GB88="OK",'raw 1'!NB88,'raw 1'!GB88),"")</f>
        <v>-</v>
      </c>
      <c r="GE88" s="9" t="str">
        <f>if('raw 1'!GC88&lt;&gt;"x",if('raw 1'!GC88="OK",'raw 1'!NC88,'raw 1'!GC88),"")</f>
        <v>-</v>
      </c>
      <c r="GF88" s="9" t="str">
        <f>if('raw 1'!GD88&lt;&gt;"x",if('raw 1'!GD88="OK",'raw 1'!ND88,'raw 1'!GD88),"")</f>
        <v>-</v>
      </c>
      <c r="GG88" s="9" t="str">
        <f>if('raw 1'!GE88&lt;&gt;"x",if('raw 1'!GE88="OK",'raw 1'!NE88,'raw 1'!GE88),"")</f>
        <v>-</v>
      </c>
      <c r="GH88" s="9" t="str">
        <f>if('raw 1'!GF88&lt;&gt;"x",if('raw 1'!GF88="OK",'raw 1'!NF88,'raw 1'!GF88),"")</f>
        <v>-</v>
      </c>
      <c r="GI88" s="9" t="str">
        <f>if('raw 1'!GG88&lt;&gt;"x",if('raw 1'!GG88="OK",'raw 1'!NG88,'raw 1'!GG88),"")</f>
        <v>-</v>
      </c>
      <c r="GJ88" s="9" t="str">
        <f>if('raw 1'!GH88&lt;&gt;"x",if('raw 1'!GH88="OK",'raw 1'!NH88,'raw 1'!GH88),"")</f>
        <v>-</v>
      </c>
      <c r="GK88" s="9" t="str">
        <f>if('raw 1'!GI88&lt;&gt;"x",if('raw 1'!GI88="OK",'raw 1'!NI88,'raw 1'!GI88),"")</f>
        <v>-</v>
      </c>
      <c r="GL88" s="9" t="str">
        <f>if('raw 1'!GJ88&lt;&gt;"x",if('raw 1'!GJ88="OK",'raw 1'!NJ88,'raw 1'!GJ88),"")</f>
        <v>-</v>
      </c>
      <c r="GM88" s="9" t="str">
        <f>if('raw 1'!GK88&lt;&gt;"x",if('raw 1'!GK88="OK",'raw 1'!NK88,'raw 1'!GK88),"")</f>
        <v>-</v>
      </c>
      <c r="GN88" s="9" t="str">
        <f>if('raw 1'!GL88&lt;&gt;"x",if('raw 1'!GL88="OK",'raw 1'!NL88,'raw 1'!GL88),"")</f>
        <v>-</v>
      </c>
      <c r="GO88" s="9" t="str">
        <f>if('raw 1'!GM88&lt;&gt;"x",if('raw 1'!GM88="OK",'raw 1'!NM88,'raw 1'!GM88),"")</f>
        <v>-</v>
      </c>
      <c r="GP88" s="9" t="str">
        <f>if('raw 1'!GN88&lt;&gt;"x",if('raw 1'!GN88="OK",'raw 1'!NN88,'raw 1'!GN88),"")</f>
        <v>-</v>
      </c>
      <c r="GQ88" s="9" t="str">
        <f>if('raw 1'!GO88&lt;&gt;"x",if('raw 1'!GO88="OK",'raw 1'!NO88,'raw 1'!GO88),"")</f>
        <v>-</v>
      </c>
      <c r="GR88" s="9" t="str">
        <f>if('raw 1'!GP88&lt;&gt;"x",if('raw 1'!GP88="OK",'raw 1'!NP88,'raw 1'!GP88),"")</f>
        <v>-</v>
      </c>
      <c r="GS88" s="9" t="str">
        <f>if('raw 1'!GQ88&lt;&gt;"x",if('raw 1'!GQ88="OK",'raw 1'!NQ88,'raw 1'!GQ88),"")</f>
        <v>-</v>
      </c>
      <c r="GT88" s="9" t="str">
        <f>if('raw 1'!GR88&lt;&gt;"x",if('raw 1'!GR88="OK",'raw 1'!NR88,'raw 1'!GR88),"")</f>
        <v>-</v>
      </c>
      <c r="GU88" s="9" t="str">
        <f>if('raw 1'!GS88&lt;&gt;"x",if('raw 1'!GS88="OK",'raw 1'!NS88,'raw 1'!GS88),"")</f>
        <v/>
      </c>
    </row>
    <row r="89">
      <c r="A89" s="5"/>
      <c r="B89" s="5"/>
      <c r="C89" s="5" t="str">
        <f>if(B89="d","diskv. iz ciklusa",if(B89="d1","diskv. iz kruga",if($E89="ODOBREN",(if(countif(H:H,"="&amp;H89)=1,countif(H:H,"&gt;"&amp;H89)+1,concatenate(countif(H:H,"&gt;"&amp;H89)+1," - ",countif(H:H,"&gt;="&amp;H89)))),empty)))</f>
        <v>85 - 87</v>
      </c>
      <c r="D89" s="6" t="str">
        <f>'raw 1'!B89</f>
        <v>VladimirV</v>
      </c>
      <c r="E89" s="6" t="str">
        <f>'raw 1'!F89</f>
        <v>ODOBREN</v>
      </c>
      <c r="F89" s="6" t="str">
        <f>if($E89="ODOBREN",'raw 1'!C89,"")</f>
        <v>Vladimir</v>
      </c>
      <c r="G89" s="6" t="str">
        <f>if($E89="ODOBREN",'raw 1'!D89,"")</f>
        <v>Vuckovic</v>
      </c>
      <c r="H89" s="7">
        <f>if($E89="ODOBREN",I89,empty)</f>
        <v>80</v>
      </c>
      <c r="I89" s="7">
        <f>if(B89&lt;&gt;"d",IF(M89 = "A", SUM(R89:T89), SUM(O89:Q89)),empty)</f>
        <v>80</v>
      </c>
      <c r="J89" s="6" t="str">
        <f>if($E89="ODOBREN",'raw 1'!G89,"")</f>
        <v>Vračar</v>
      </c>
      <c r="K89" s="6" t="str">
        <f>if($E89="ODOBREN",'raw 1'!H89,"")</f>
        <v>Treća beogradska gimnazija</v>
      </c>
      <c r="L89" s="6" t="str">
        <f>if($E89="ODOBREN",'raw 1'!I89,"")</f>
        <v>III</v>
      </c>
      <c r="M89" s="6" t="str">
        <f>if($E89="ODOBREN",'raw 1'!J89,"")</f>
        <v>B</v>
      </c>
      <c r="N89" s="6" t="str">
        <f>if($E89="ODOBREN",'raw 1'!K90,"")</f>
        <v>Radiša Kovačević</v>
      </c>
      <c r="O89" s="8">
        <f>'raw 1'!M89</f>
        <v>80</v>
      </c>
      <c r="P89" s="9">
        <f>'raw 1'!N89</f>
        <v>0</v>
      </c>
      <c r="Q89" s="9">
        <f>'raw 1'!O89</f>
        <v>0</v>
      </c>
      <c r="R89" s="9" t="str">
        <f>'raw 1'!P89</f>
        <v>-</v>
      </c>
      <c r="S89" s="9" t="str">
        <f>'raw 1'!Q89</f>
        <v>-</v>
      </c>
      <c r="T89" s="9" t="str">
        <f>'raw 1'!R89</f>
        <v>-</v>
      </c>
      <c r="U89" s="9" t="str">
        <f>if('raw 1'!S89&lt;&gt;"x",if('raw 1'!S89="OK",'raw 1'!GS89,'raw 1'!S89),"")</f>
        <v/>
      </c>
      <c r="V89" s="9" t="str">
        <f>if('raw 1'!T89&lt;&gt;"x",if('raw 1'!T89="OK",'raw 1'!GT89,'raw 1'!T89),"")</f>
        <v/>
      </c>
      <c r="W89" s="9">
        <f>if('raw 1'!U89&lt;&gt;"x",if('raw 1'!U89="OK",'raw 1'!GU89,'raw 1'!U89),"")</f>
        <v>1</v>
      </c>
      <c r="X89" s="9">
        <f>if('raw 1'!V89&lt;&gt;"x",if('raw 1'!V89="OK",'raw 1'!GV89,'raw 1'!V89),"")</f>
        <v>1</v>
      </c>
      <c r="Y89" s="9">
        <f>if('raw 1'!W89&lt;&gt;"x",if('raw 1'!W89="OK",'raw 1'!GW89,'raw 1'!W89),"")</f>
        <v>1</v>
      </c>
      <c r="Z89" s="9">
        <f>if('raw 1'!X89&lt;&gt;"x",if('raw 1'!X89="OK",'raw 1'!GX89,'raw 1'!X89),"")</f>
        <v>1</v>
      </c>
      <c r="AA89" s="9">
        <f>if('raw 1'!Y89&lt;&gt;"x",if('raw 1'!Y89="OK",'raw 1'!GY89,'raw 1'!Y89),"")</f>
        <v>1</v>
      </c>
      <c r="AB89" s="9">
        <f>if('raw 1'!Z89&lt;&gt;"x",if('raw 1'!Z89="OK",'raw 1'!GZ89,'raw 1'!Z89),"")</f>
        <v>1</v>
      </c>
      <c r="AC89" s="9">
        <f>if('raw 1'!AA89&lt;&gt;"x",if('raw 1'!AA89="OK",'raw 1'!HA89,'raw 1'!AA89),"")</f>
        <v>1</v>
      </c>
      <c r="AD89" s="9">
        <f>if('raw 1'!AB89&lt;&gt;"x",if('raw 1'!AB89="OK",'raw 1'!HB89,'raw 1'!AB89),"")</f>
        <v>1</v>
      </c>
      <c r="AE89" s="9">
        <f>if('raw 1'!AC89&lt;&gt;"x",if('raw 1'!AC89="OK",'raw 1'!HC89,'raw 1'!AC89),"")</f>
        <v>1</v>
      </c>
      <c r="AF89" s="9">
        <f>if('raw 1'!AD89&lt;&gt;"x",if('raw 1'!AD89="OK",'raw 1'!HD89,'raw 1'!AD89),"")</f>
        <v>1</v>
      </c>
      <c r="AG89" s="9">
        <f>if('raw 1'!AE89&lt;&gt;"x",if('raw 1'!AE89="OK",'raw 1'!HE89,'raw 1'!AE89),"")</f>
        <v>1</v>
      </c>
      <c r="AH89" s="9">
        <f>if('raw 1'!AF89&lt;&gt;"x",if('raw 1'!AF89="OK",'raw 1'!HF89,'raw 1'!AF89),"")</f>
        <v>1</v>
      </c>
      <c r="AI89" s="9">
        <f>if('raw 1'!AG89&lt;&gt;"x",if('raw 1'!AG89="OK",'raw 1'!HG89,'raw 1'!AG89),"")</f>
        <v>1</v>
      </c>
      <c r="AJ89" s="9">
        <f>if('raw 1'!AH89&lt;&gt;"x",if('raw 1'!AH89="OK",'raw 1'!HH89,'raw 1'!AH89),"")</f>
        <v>1</v>
      </c>
      <c r="AK89" s="9">
        <f>if('raw 1'!AI89&lt;&gt;"x",if('raw 1'!AI89="OK",'raw 1'!HI89,'raw 1'!AI89),"")</f>
        <v>1</v>
      </c>
      <c r="AL89" s="9">
        <f>if('raw 1'!AJ89&lt;&gt;"x",if('raw 1'!AJ89="OK",'raw 1'!HJ89,'raw 1'!AJ89),"")</f>
        <v>1</v>
      </c>
      <c r="AM89" s="9">
        <f>if('raw 1'!AK89&lt;&gt;"x",if('raw 1'!AK89="OK",'raw 1'!HK89,'raw 1'!AK89),"")</f>
        <v>1</v>
      </c>
      <c r="AN89" s="9">
        <f>if('raw 1'!AL89&lt;&gt;"x",if('raw 1'!AL89="OK",'raw 1'!HL89,'raw 1'!AL89),"")</f>
        <v>1</v>
      </c>
      <c r="AO89" s="9">
        <f>if('raw 1'!AM89&lt;&gt;"x",if('raw 1'!AM89="OK",'raw 1'!HM89,'raw 1'!AM89),"")</f>
        <v>1</v>
      </c>
      <c r="AP89" s="9">
        <f>if('raw 1'!AN89&lt;&gt;"x",if('raw 1'!AN89="OK",'raw 1'!HN89,'raw 1'!AN89),"")</f>
        <v>1</v>
      </c>
      <c r="AQ89" s="9">
        <f>if('raw 1'!AO89&lt;&gt;"x",if('raw 1'!AO89="OK",'raw 1'!HO89,'raw 1'!AO89),"")</f>
        <v>1</v>
      </c>
      <c r="AR89" s="9">
        <f>if('raw 1'!AP89&lt;&gt;"x",if('raw 1'!AP89="OK",'raw 1'!HP89,'raw 1'!AP89),"")</f>
        <v>1</v>
      </c>
      <c r="AS89" s="9">
        <f>if('raw 1'!AQ89&lt;&gt;"x",if('raw 1'!AQ89="OK",'raw 1'!HQ89,'raw 1'!AQ89),"")</f>
        <v>1</v>
      </c>
      <c r="AT89" s="9">
        <f>if('raw 1'!AR89&lt;&gt;"x",if('raw 1'!AR89="OK",'raw 1'!HR89,'raw 1'!AR89),"")</f>
        <v>1</v>
      </c>
      <c r="AU89" s="9">
        <f>if('raw 1'!AS89&lt;&gt;"x",if('raw 1'!AS89="OK",'raw 1'!HS89,'raw 1'!AS89),"")</f>
        <v>1</v>
      </c>
      <c r="AV89" s="9">
        <f>if('raw 1'!AT89&lt;&gt;"x",if('raw 1'!AT89="OK",'raw 1'!HT89,'raw 1'!AT89),"")</f>
        <v>1</v>
      </c>
      <c r="AW89" s="9">
        <f>if('raw 1'!AU89&lt;&gt;"x",if('raw 1'!AU89="OK",'raw 1'!HU89,'raw 1'!AU89),"")</f>
        <v>1</v>
      </c>
      <c r="AX89" s="9">
        <f>if('raw 1'!AV89&lt;&gt;"x",if('raw 1'!AV89="OK",'raw 1'!HV89,'raw 1'!AV89),"")</f>
        <v>1</v>
      </c>
      <c r="AY89" s="9">
        <f>if('raw 1'!AW89&lt;&gt;"x",if('raw 1'!AW89="OK",'raw 1'!HW89,'raw 1'!AW89),"")</f>
        <v>1</v>
      </c>
      <c r="AZ89" s="9">
        <f>if('raw 1'!AX89&lt;&gt;"x",if('raw 1'!AX89="OK",'raw 1'!HX89,'raw 1'!AX89),"")</f>
        <v>1</v>
      </c>
      <c r="BA89" s="9">
        <f>if('raw 1'!AY89&lt;&gt;"x",if('raw 1'!AY89="OK",'raw 1'!HY89,'raw 1'!AY89),"")</f>
        <v>1</v>
      </c>
      <c r="BB89" s="9">
        <f>if('raw 1'!AZ89&lt;&gt;"x",if('raw 1'!AZ89="OK",'raw 1'!HZ89,'raw 1'!AZ89),"")</f>
        <v>1</v>
      </c>
      <c r="BC89" s="9">
        <f>if('raw 1'!BA89&lt;&gt;"x",if('raw 1'!BA89="OK",'raw 1'!IA89,'raw 1'!BA89),"")</f>
        <v>1</v>
      </c>
      <c r="BD89" s="9">
        <f>if('raw 1'!BB89&lt;&gt;"x",if('raw 1'!BB89="OK",'raw 1'!IB89,'raw 1'!BB89),"")</f>
        <v>1</v>
      </c>
      <c r="BE89" s="9" t="str">
        <f>if('raw 1'!BC89&lt;&gt;"x",if('raw 1'!BC89="OK",'raw 1'!IC89,'raw 1'!BC89),"")</f>
        <v>TLE</v>
      </c>
      <c r="BF89" s="9" t="str">
        <f>if('raw 1'!BD89&lt;&gt;"x",if('raw 1'!BD89="OK",'raw 1'!ID89,'raw 1'!BD89),"")</f>
        <v>TLE</v>
      </c>
      <c r="BG89" s="9" t="str">
        <f>if('raw 1'!BE89&lt;&gt;"x",if('raw 1'!BE89="OK",'raw 1'!IE89,'raw 1'!BE89),"")</f>
        <v>TLE</v>
      </c>
      <c r="BH89" s="9" t="str">
        <f>if('raw 1'!BF89&lt;&gt;"x",if('raw 1'!BF89="OK",'raw 1'!IF89,'raw 1'!BF89),"")</f>
        <v>TLE</v>
      </c>
      <c r="BI89" s="9" t="str">
        <f>if('raw 1'!BG89&lt;&gt;"x",if('raw 1'!BG89="OK",'raw 1'!IG89,'raw 1'!BG89),"")</f>
        <v>TLE</v>
      </c>
      <c r="BJ89" s="9" t="str">
        <f>if('raw 1'!BH89&lt;&gt;"x",if('raw 1'!BH89="OK",'raw 1'!IH89,'raw 1'!BH89),"")</f>
        <v>TLE</v>
      </c>
      <c r="BK89" s="9" t="str">
        <f>if('raw 1'!BI89&lt;&gt;"x",if('raw 1'!BI89="OK",'raw 1'!II89,'raw 1'!BI89),"")</f>
        <v>TLE</v>
      </c>
      <c r="BL89" s="9" t="str">
        <f>if('raw 1'!BJ89&lt;&gt;"x",if('raw 1'!BJ89="OK",'raw 1'!IJ89,'raw 1'!BJ89),"")</f>
        <v>TLE</v>
      </c>
      <c r="BM89" s="9" t="str">
        <f>if('raw 1'!BK89&lt;&gt;"x",if('raw 1'!BK89="OK",'raw 1'!IK89,'raw 1'!BK89),"")</f>
        <v/>
      </c>
      <c r="BN89" s="9">
        <f>if('raw 1'!BL89&lt;&gt;"x",if('raw 1'!BL89="OK",'raw 1'!IL89,'raw 1'!BL89),"")</f>
        <v>1</v>
      </c>
      <c r="BO89" s="9">
        <f>if('raw 1'!BM89&lt;&gt;"x",if('raw 1'!BM89="OK",'raw 1'!IM89,'raw 1'!BM89),"")</f>
        <v>1</v>
      </c>
      <c r="BP89" s="9">
        <f>if('raw 1'!BN89&lt;&gt;"x",if('raw 1'!BN89="OK",'raw 1'!IN89,'raw 1'!BN89),"")</f>
        <v>1</v>
      </c>
      <c r="BQ89" s="9">
        <f>if('raw 1'!BO89&lt;&gt;"x",if('raw 1'!BO89="OK",'raw 1'!IO89,'raw 1'!BO89),"")</f>
        <v>1</v>
      </c>
      <c r="BR89" s="9" t="str">
        <f>if('raw 1'!BP89&lt;&gt;"x",if('raw 1'!BP89="OK",'raw 1'!IP89,'raw 1'!BP89),"")</f>
        <v>WA</v>
      </c>
      <c r="BS89" s="9">
        <f>if('raw 1'!BQ89&lt;&gt;"x",if('raw 1'!BQ89="OK",'raw 1'!IQ89,'raw 1'!BQ89),"")</f>
        <v>1</v>
      </c>
      <c r="BT89" s="9">
        <f>if('raw 1'!BR89&lt;&gt;"x",if('raw 1'!BR89="OK",'raw 1'!IR89,'raw 1'!BR89),"")</f>
        <v>1</v>
      </c>
      <c r="BU89" s="9">
        <f>if('raw 1'!BS89&lt;&gt;"x",if('raw 1'!BS89="OK",'raw 1'!IS89,'raw 1'!BS89),"")</f>
        <v>1</v>
      </c>
      <c r="BV89" s="9">
        <f>if('raw 1'!BT89&lt;&gt;"x",if('raw 1'!BT89="OK",'raw 1'!IT89,'raw 1'!BT89),"")</f>
        <v>1</v>
      </c>
      <c r="BW89" s="9" t="str">
        <f>if('raw 1'!BU89&lt;&gt;"x",if('raw 1'!BU89="OK",'raw 1'!IU89,'raw 1'!BU89),"")</f>
        <v>WA</v>
      </c>
      <c r="BX89" s="9" t="str">
        <f>if('raw 1'!BV89&lt;&gt;"x",if('raw 1'!BV89="OK",'raw 1'!IV89,'raw 1'!BV89),"")</f>
        <v>WA</v>
      </c>
      <c r="BY89" s="9" t="str">
        <f>if('raw 1'!BW89&lt;&gt;"x",if('raw 1'!BW89="OK",'raw 1'!IW89,'raw 1'!BW89),"")</f>
        <v>WA</v>
      </c>
      <c r="BZ89" s="9">
        <f>if('raw 1'!BX89&lt;&gt;"x",if('raw 1'!BX89="OK",'raw 1'!IX89,'raw 1'!BX89),"")</f>
        <v>1</v>
      </c>
      <c r="CA89" s="9" t="str">
        <f>if('raw 1'!BY89&lt;&gt;"x",if('raw 1'!BY89="OK",'raw 1'!IY89,'raw 1'!BY89),"")</f>
        <v>WA</v>
      </c>
      <c r="CB89" s="9" t="str">
        <f>if('raw 1'!BZ89&lt;&gt;"x",if('raw 1'!BZ89="OK",'raw 1'!IZ89,'raw 1'!BZ89),"")</f>
        <v>TLE</v>
      </c>
      <c r="CC89" s="9" t="str">
        <f>if('raw 1'!CA89&lt;&gt;"x",if('raw 1'!CA89="OK",'raw 1'!JA89,'raw 1'!CA89),"")</f>
        <v>TLE</v>
      </c>
      <c r="CD89" s="9" t="str">
        <f>if('raw 1'!CB89&lt;&gt;"x",if('raw 1'!CB89="OK",'raw 1'!JB89,'raw 1'!CB89),"")</f>
        <v>TLE</v>
      </c>
      <c r="CE89" s="9" t="str">
        <f>if('raw 1'!CC89&lt;&gt;"x",if('raw 1'!CC89="OK",'raw 1'!JC89,'raw 1'!CC89),"")</f>
        <v>TLE</v>
      </c>
      <c r="CF89" s="9" t="str">
        <f>if('raw 1'!CD89&lt;&gt;"x",if('raw 1'!CD89="OK",'raw 1'!JD89,'raw 1'!CD89),"")</f>
        <v>TLE</v>
      </c>
      <c r="CG89" s="9" t="str">
        <f>if('raw 1'!CE89&lt;&gt;"x",if('raw 1'!CE89="OK",'raw 1'!JE89,'raw 1'!CE89),"")</f>
        <v>TLE</v>
      </c>
      <c r="CH89" s="9" t="str">
        <f>if('raw 1'!CF89&lt;&gt;"x",if('raw 1'!CF89="OK",'raw 1'!JF89,'raw 1'!CF89),"")</f>
        <v>TLE</v>
      </c>
      <c r="CI89" s="9" t="str">
        <f>if('raw 1'!CG89&lt;&gt;"x",if('raw 1'!CG89="OK",'raw 1'!JG89,'raw 1'!CG89),"")</f>
        <v>TLE</v>
      </c>
      <c r="CJ89" s="9" t="str">
        <f>if('raw 1'!CH89&lt;&gt;"x",if('raw 1'!CH89="OK",'raw 1'!JH89,'raw 1'!CH89),"")</f>
        <v>TLE</v>
      </c>
      <c r="CK89" s="9" t="str">
        <f>if('raw 1'!CI89&lt;&gt;"x",if('raw 1'!CI89="OK",'raw 1'!JI89,'raw 1'!CI89),"")</f>
        <v>TLE</v>
      </c>
      <c r="CL89" s="9" t="str">
        <f>if('raw 1'!CJ89&lt;&gt;"x",if('raw 1'!CJ89="OK",'raw 1'!JJ89,'raw 1'!CJ89),"")</f>
        <v>TLE</v>
      </c>
      <c r="CM89" s="9" t="str">
        <f>if('raw 1'!CK89&lt;&gt;"x",if('raw 1'!CK89="OK",'raw 1'!JK89,'raw 1'!CK89),"")</f>
        <v>TLE</v>
      </c>
      <c r="CN89" s="9" t="str">
        <f>if('raw 1'!CL89&lt;&gt;"x",if('raw 1'!CL89="OK",'raw 1'!JL89,'raw 1'!CL89),"")</f>
        <v>TLE</v>
      </c>
      <c r="CO89" s="9" t="str">
        <f>if('raw 1'!CM89&lt;&gt;"x",if('raw 1'!CM89="OK",'raw 1'!JM89,'raw 1'!CM89),"")</f>
        <v>TLE</v>
      </c>
      <c r="CP89" s="9" t="str">
        <f>if('raw 1'!CN89&lt;&gt;"x",if('raw 1'!CN89="OK",'raw 1'!JN89,'raw 1'!CN89),"")</f>
        <v>TLE</v>
      </c>
      <c r="CQ89" s="9" t="str">
        <f>if('raw 1'!CO89&lt;&gt;"x",if('raw 1'!CO89="OK",'raw 1'!JO89,'raw 1'!CO89),"")</f>
        <v>TLE</v>
      </c>
      <c r="CR89" s="9" t="str">
        <f>if('raw 1'!CP89&lt;&gt;"x",if('raw 1'!CP89="OK",'raw 1'!JP89,'raw 1'!CP89),"")</f>
        <v>TLE</v>
      </c>
      <c r="CS89" s="9" t="str">
        <f>if('raw 1'!CQ89&lt;&gt;"x",if('raw 1'!CQ89="OK",'raw 1'!JQ89,'raw 1'!CQ89),"")</f>
        <v>WA</v>
      </c>
      <c r="CT89" s="9" t="str">
        <f>if('raw 1'!CR89&lt;&gt;"x",if('raw 1'!CR89="OK",'raw 1'!JR89,'raw 1'!CR89),"")</f>
        <v>TLE</v>
      </c>
      <c r="CU89" s="9" t="str">
        <f>if('raw 1'!CS89&lt;&gt;"x",if('raw 1'!CS89="OK",'raw 1'!JS89,'raw 1'!CS89),"")</f>
        <v/>
      </c>
      <c r="CV89" s="9" t="str">
        <f>if('raw 1'!CT89&lt;&gt;"x",if('raw 1'!CT89="OK",'raw 1'!JT89,'raw 1'!CT89),"")</f>
        <v>WA</v>
      </c>
      <c r="CW89" s="9">
        <f>if('raw 1'!CU89&lt;&gt;"x",if('raw 1'!CU89="OK",'raw 1'!JU89,'raw 1'!CU89),"")</f>
        <v>1</v>
      </c>
      <c r="CX89" s="9" t="str">
        <f>if('raw 1'!CV89&lt;&gt;"x",if('raw 1'!CV89="OK",'raw 1'!JV89,'raw 1'!CV89),"")</f>
        <v>WA</v>
      </c>
      <c r="CY89" s="9" t="str">
        <f>if('raw 1'!CW89&lt;&gt;"x",if('raw 1'!CW89="OK",'raw 1'!JW89,'raw 1'!CW89),"")</f>
        <v>WA</v>
      </c>
      <c r="CZ89" s="9" t="str">
        <f>if('raw 1'!CX89&lt;&gt;"x",if('raw 1'!CX89="OK",'raw 1'!JX89,'raw 1'!CX89),"")</f>
        <v>WA</v>
      </c>
      <c r="DA89" s="9" t="str">
        <f>if('raw 1'!CY89&lt;&gt;"x",if('raw 1'!CY89="OK",'raw 1'!JY89,'raw 1'!CY89),"")</f>
        <v>WA</v>
      </c>
      <c r="DB89" s="9" t="str">
        <f>if('raw 1'!CZ89&lt;&gt;"x",if('raw 1'!CZ89="OK",'raw 1'!JZ89,'raw 1'!CZ89),"")</f>
        <v>WA</v>
      </c>
      <c r="DC89" s="9" t="str">
        <f>if('raw 1'!DA89&lt;&gt;"x",if('raw 1'!DA89="OK",'raw 1'!KA89,'raw 1'!DA89),"")</f>
        <v>WA</v>
      </c>
      <c r="DD89" s="9" t="str">
        <f>if('raw 1'!DB89&lt;&gt;"x",if('raw 1'!DB89="OK",'raw 1'!KB89,'raw 1'!DB89),"")</f>
        <v>TLE</v>
      </c>
      <c r="DE89" s="9" t="str">
        <f>if('raw 1'!DC89&lt;&gt;"x",if('raw 1'!DC89="OK",'raw 1'!KC89,'raw 1'!DC89),"")</f>
        <v>TLE</v>
      </c>
      <c r="DF89" s="9" t="str">
        <f>if('raw 1'!DD89&lt;&gt;"x",if('raw 1'!DD89="OK",'raw 1'!KD89,'raw 1'!DD89),"")</f>
        <v>TLE</v>
      </c>
      <c r="DG89" s="9" t="str">
        <f>if('raw 1'!DE89&lt;&gt;"x",if('raw 1'!DE89="OK",'raw 1'!KE89,'raw 1'!DE89),"")</f>
        <v>TLE</v>
      </c>
      <c r="DH89" s="9" t="str">
        <f>if('raw 1'!DF89&lt;&gt;"x",if('raw 1'!DF89="OK",'raw 1'!KF89,'raw 1'!DF89),"")</f>
        <v>TLE</v>
      </c>
      <c r="DI89" s="9" t="str">
        <f>if('raw 1'!DG89&lt;&gt;"x",if('raw 1'!DG89="OK",'raw 1'!KG89,'raw 1'!DG89),"")</f>
        <v>TLE</v>
      </c>
      <c r="DJ89" s="9" t="str">
        <f>if('raw 1'!DH89&lt;&gt;"x",if('raw 1'!DH89="OK",'raw 1'!KH89,'raw 1'!DH89),"")</f>
        <v>TLE</v>
      </c>
      <c r="DK89" s="9" t="str">
        <f>if('raw 1'!DI89&lt;&gt;"x",if('raw 1'!DI89="OK",'raw 1'!KI89,'raw 1'!DI89),"")</f>
        <v>TLE</v>
      </c>
      <c r="DL89" s="9" t="str">
        <f>if('raw 1'!DJ89&lt;&gt;"x",if('raw 1'!DJ89="OK",'raw 1'!KJ89,'raw 1'!DJ89),"")</f>
        <v>TLE</v>
      </c>
      <c r="DM89" s="9" t="str">
        <f>if('raw 1'!DK89&lt;&gt;"x",if('raw 1'!DK89="OK",'raw 1'!KK89,'raw 1'!DK89),"")</f>
        <v>TLE</v>
      </c>
      <c r="DN89" s="9" t="str">
        <f>if('raw 1'!DL89&lt;&gt;"x",if('raw 1'!DL89="OK",'raw 1'!KL89,'raw 1'!DL89),"")</f>
        <v>TLE</v>
      </c>
      <c r="DO89" s="9" t="str">
        <f>if('raw 1'!DM89&lt;&gt;"x",if('raw 1'!DM89="OK",'raw 1'!KM89,'raw 1'!DM89),"")</f>
        <v>TLE</v>
      </c>
      <c r="DP89" s="9" t="str">
        <f>if('raw 1'!DN89&lt;&gt;"x",if('raw 1'!DN89="OK",'raw 1'!KN89,'raw 1'!DN89),"")</f>
        <v>TLE</v>
      </c>
      <c r="DQ89" s="9" t="str">
        <f>if('raw 1'!DO89&lt;&gt;"x",if('raw 1'!DO89="OK",'raw 1'!KO89,'raw 1'!DO89),"")</f>
        <v>TLE</v>
      </c>
      <c r="DR89" s="9" t="str">
        <f>if('raw 1'!DP89&lt;&gt;"x",if('raw 1'!DP89="OK",'raw 1'!KP89,'raw 1'!DP89),"")</f>
        <v>TLE</v>
      </c>
      <c r="DS89" s="9" t="str">
        <f>if('raw 1'!DQ89&lt;&gt;"x",if('raw 1'!DQ89="OK",'raw 1'!KQ89,'raw 1'!DQ89),"")</f>
        <v>TLE</v>
      </c>
      <c r="DT89" s="9" t="str">
        <f>if('raw 1'!DR89&lt;&gt;"x",if('raw 1'!DR89="OK",'raw 1'!KR89,'raw 1'!DR89),"")</f>
        <v>TLE</v>
      </c>
      <c r="DU89" s="9" t="str">
        <f>if('raw 1'!DS89&lt;&gt;"x",if('raw 1'!DS89="OK",'raw 1'!KS89,'raw 1'!DS89),"")</f>
        <v>TLE</v>
      </c>
      <c r="DV89" s="9" t="str">
        <f>if('raw 1'!DT89&lt;&gt;"x",if('raw 1'!DT89="OK",'raw 1'!KT89,'raw 1'!DT89),"")</f>
        <v>TLE</v>
      </c>
      <c r="DW89" s="9" t="str">
        <f>if('raw 1'!DU89&lt;&gt;"x",if('raw 1'!DU89="OK",'raw 1'!KU89,'raw 1'!DU89),"")</f>
        <v>TLE</v>
      </c>
      <c r="DX89" s="9" t="str">
        <f>if('raw 1'!DV89&lt;&gt;"x",if('raw 1'!DV89="OK",'raw 1'!KV89,'raw 1'!DV89),"")</f>
        <v>TLE</v>
      </c>
      <c r="DY89" s="9" t="str">
        <f>if('raw 1'!DW89&lt;&gt;"x",if('raw 1'!DW89="OK",'raw 1'!KW89,'raw 1'!DW89),"")</f>
        <v>TLE</v>
      </c>
      <c r="DZ89" s="9" t="str">
        <f>if('raw 1'!DX89&lt;&gt;"x",if('raw 1'!DX89="OK",'raw 1'!KX89,'raw 1'!DX89),"")</f>
        <v>TLE</v>
      </c>
      <c r="EA89" s="9" t="str">
        <f>if('raw 1'!DY89&lt;&gt;"x",if('raw 1'!DY89="OK",'raw 1'!KY89,'raw 1'!DY89),"")</f>
        <v>TLE</v>
      </c>
      <c r="EB89" s="9" t="str">
        <f>if('raw 1'!DZ89&lt;&gt;"x",if('raw 1'!DZ89="OK",'raw 1'!KZ89,'raw 1'!DZ89),"")</f>
        <v/>
      </c>
      <c r="EC89" s="9" t="str">
        <f>if('raw 1'!EA89&lt;&gt;"x",if('raw 1'!EA89="OK",'raw 1'!LA89,'raw 1'!EA89),"")</f>
        <v>-</v>
      </c>
      <c r="ED89" s="9" t="str">
        <f>if('raw 1'!EB89&lt;&gt;"x",if('raw 1'!EB89="OK",'raw 1'!LB89,'raw 1'!EB89),"")</f>
        <v>-</v>
      </c>
      <c r="EE89" s="9" t="str">
        <f>if('raw 1'!EC89&lt;&gt;"x",if('raw 1'!EC89="OK",'raw 1'!LC89,'raw 1'!EC89),"")</f>
        <v>-</v>
      </c>
      <c r="EF89" s="9" t="str">
        <f>if('raw 1'!ED89&lt;&gt;"x",if('raw 1'!ED89="OK",'raw 1'!LD89,'raw 1'!ED89),"")</f>
        <v>-</v>
      </c>
      <c r="EG89" s="9" t="str">
        <f>if('raw 1'!EE89&lt;&gt;"x",if('raw 1'!EE89="OK",'raw 1'!LE89,'raw 1'!EE89),"")</f>
        <v>-</v>
      </c>
      <c r="EH89" s="9" t="str">
        <f>if('raw 1'!EF89&lt;&gt;"x",if('raw 1'!EF89="OK",'raw 1'!LF89,'raw 1'!EF89),"")</f>
        <v>-</v>
      </c>
      <c r="EI89" s="9" t="str">
        <f>if('raw 1'!EG89&lt;&gt;"x",if('raw 1'!EG89="OK",'raw 1'!LG89,'raw 1'!EG89),"")</f>
        <v>-</v>
      </c>
      <c r="EJ89" s="9" t="str">
        <f>if('raw 1'!EH89&lt;&gt;"x",if('raw 1'!EH89="OK",'raw 1'!LH89,'raw 1'!EH89),"")</f>
        <v>-</v>
      </c>
      <c r="EK89" s="9" t="str">
        <f>if('raw 1'!EI89&lt;&gt;"x",if('raw 1'!EI89="OK",'raw 1'!LI89,'raw 1'!EI89),"")</f>
        <v>-</v>
      </c>
      <c r="EL89" s="9" t="str">
        <f>if('raw 1'!EJ89&lt;&gt;"x",if('raw 1'!EJ89="OK",'raw 1'!LJ89,'raw 1'!EJ89),"")</f>
        <v>-</v>
      </c>
      <c r="EM89" s="9" t="str">
        <f>if('raw 1'!EK89&lt;&gt;"x",if('raw 1'!EK89="OK",'raw 1'!LK89,'raw 1'!EK89),"")</f>
        <v>-</v>
      </c>
      <c r="EN89" s="9" t="str">
        <f>if('raw 1'!EL89&lt;&gt;"x",if('raw 1'!EL89="OK",'raw 1'!LL89,'raw 1'!EL89),"")</f>
        <v>-</v>
      </c>
      <c r="EO89" s="9" t="str">
        <f>if('raw 1'!EM89&lt;&gt;"x",if('raw 1'!EM89="OK",'raw 1'!LM89,'raw 1'!EM89),"")</f>
        <v>-</v>
      </c>
      <c r="EP89" s="9" t="str">
        <f>if('raw 1'!EN89&lt;&gt;"x",if('raw 1'!EN89="OK",'raw 1'!LN89,'raw 1'!EN89),"")</f>
        <v>-</v>
      </c>
      <c r="EQ89" s="9" t="str">
        <f>if('raw 1'!EO89&lt;&gt;"x",if('raw 1'!EO89="OK",'raw 1'!LO89,'raw 1'!EO89),"")</f>
        <v>-</v>
      </c>
      <c r="ER89" s="9" t="str">
        <f>if('raw 1'!EP89&lt;&gt;"x",if('raw 1'!EP89="OK",'raw 1'!LP89,'raw 1'!EP89),"")</f>
        <v>-</v>
      </c>
      <c r="ES89" s="9" t="str">
        <f>if('raw 1'!EQ89&lt;&gt;"x",if('raw 1'!EQ89="OK",'raw 1'!LQ89,'raw 1'!EQ89),"")</f>
        <v/>
      </c>
      <c r="ET89" s="9" t="str">
        <f>if('raw 1'!ER89&lt;&gt;"x",if('raw 1'!ER89="OK",'raw 1'!LR89,'raw 1'!ER89),"")</f>
        <v>-</v>
      </c>
      <c r="EU89" s="9" t="str">
        <f>if('raw 1'!ES89&lt;&gt;"x",if('raw 1'!ES89="OK",'raw 1'!LS89,'raw 1'!ES89),"")</f>
        <v>-</v>
      </c>
      <c r="EV89" s="9" t="str">
        <f>if('raw 1'!ET89&lt;&gt;"x",if('raw 1'!ET89="OK",'raw 1'!LT89,'raw 1'!ET89),"")</f>
        <v>-</v>
      </c>
      <c r="EW89" s="9" t="str">
        <f>if('raw 1'!EU89&lt;&gt;"x",if('raw 1'!EU89="OK",'raw 1'!LU89,'raw 1'!EU89),"")</f>
        <v>-</v>
      </c>
      <c r="EX89" s="9" t="str">
        <f>if('raw 1'!EV89&lt;&gt;"x",if('raw 1'!EV89="OK",'raw 1'!LV89,'raw 1'!EV89),"")</f>
        <v>-</v>
      </c>
      <c r="EY89" s="9" t="str">
        <f>if('raw 1'!EW89&lt;&gt;"x",if('raw 1'!EW89="OK",'raw 1'!LW89,'raw 1'!EW89),"")</f>
        <v>-</v>
      </c>
      <c r="EZ89" s="9" t="str">
        <f>if('raw 1'!EX89&lt;&gt;"x",if('raw 1'!EX89="OK",'raw 1'!LX89,'raw 1'!EX89),"")</f>
        <v>-</v>
      </c>
      <c r="FA89" s="9" t="str">
        <f>if('raw 1'!EY89&lt;&gt;"x",if('raw 1'!EY89="OK",'raw 1'!LY89,'raw 1'!EY89),"")</f>
        <v>-</v>
      </c>
      <c r="FB89" s="9" t="str">
        <f>if('raw 1'!EZ89&lt;&gt;"x",if('raw 1'!EZ89="OK",'raw 1'!LZ89,'raw 1'!EZ89),"")</f>
        <v>-</v>
      </c>
      <c r="FC89" s="9" t="str">
        <f>if('raw 1'!FA89&lt;&gt;"x",if('raw 1'!FA89="OK",'raw 1'!MA89,'raw 1'!FA89),"")</f>
        <v>-</v>
      </c>
      <c r="FD89" s="9" t="str">
        <f>if('raw 1'!FB89&lt;&gt;"x",if('raw 1'!FB89="OK",'raw 1'!MB89,'raw 1'!FB89),"")</f>
        <v>-</v>
      </c>
      <c r="FE89" s="9" t="str">
        <f>if('raw 1'!FC89&lt;&gt;"x",if('raw 1'!FC89="OK",'raw 1'!MC89,'raw 1'!FC89),"")</f>
        <v>-</v>
      </c>
      <c r="FF89" s="9" t="str">
        <f>if('raw 1'!FD89&lt;&gt;"x",if('raw 1'!FD89="OK",'raw 1'!MD89,'raw 1'!FD89),"")</f>
        <v>-</v>
      </c>
      <c r="FG89" s="9" t="str">
        <f>if('raw 1'!FE89&lt;&gt;"x",if('raw 1'!FE89="OK",'raw 1'!ME89,'raw 1'!FE89),"")</f>
        <v>-</v>
      </c>
      <c r="FH89" s="9" t="str">
        <f>if('raw 1'!FF89&lt;&gt;"x",if('raw 1'!FF89="OK",'raw 1'!MF89,'raw 1'!FF89),"")</f>
        <v>-</v>
      </c>
      <c r="FI89" s="9" t="str">
        <f>if('raw 1'!FG89&lt;&gt;"x",if('raw 1'!FG89="OK",'raw 1'!MG89,'raw 1'!FG89),"")</f>
        <v>-</v>
      </c>
      <c r="FJ89" s="9" t="str">
        <f>if('raw 1'!FH89&lt;&gt;"x",if('raw 1'!FH89="OK",'raw 1'!MH89,'raw 1'!FH89),"")</f>
        <v>-</v>
      </c>
      <c r="FK89" s="9" t="str">
        <f>if('raw 1'!FI89&lt;&gt;"x",if('raw 1'!FI89="OK",'raw 1'!MI89,'raw 1'!FI89),"")</f>
        <v>-</v>
      </c>
      <c r="FL89" s="9" t="str">
        <f>if('raw 1'!FJ89&lt;&gt;"x",if('raw 1'!FJ89="OK",'raw 1'!MJ89,'raw 1'!FJ89),"")</f>
        <v>-</v>
      </c>
      <c r="FM89" s="9" t="str">
        <f>if('raw 1'!FK89&lt;&gt;"x",if('raw 1'!FK89="OK",'raw 1'!MK89,'raw 1'!FK89),"")</f>
        <v>-</v>
      </c>
      <c r="FN89" s="9" t="str">
        <f>if('raw 1'!FL89&lt;&gt;"x",if('raw 1'!FL89="OK",'raw 1'!ML89,'raw 1'!FL89),"")</f>
        <v>-</v>
      </c>
      <c r="FO89" s="9" t="str">
        <f>if('raw 1'!FM89&lt;&gt;"x",if('raw 1'!FM89="OK",'raw 1'!MM89,'raw 1'!FM89),"")</f>
        <v>-</v>
      </c>
      <c r="FP89" s="9" t="str">
        <f>if('raw 1'!FN89&lt;&gt;"x",if('raw 1'!FN89="OK",'raw 1'!MN89,'raw 1'!FN89),"")</f>
        <v>-</v>
      </c>
      <c r="FQ89" s="9" t="str">
        <f>if('raw 1'!FO89&lt;&gt;"x",if('raw 1'!FO89="OK",'raw 1'!MO89,'raw 1'!FO89),"")</f>
        <v>-</v>
      </c>
      <c r="FR89" s="9" t="str">
        <f>if('raw 1'!FP89&lt;&gt;"x",if('raw 1'!FP89="OK",'raw 1'!MP89,'raw 1'!FP89),"")</f>
        <v>-</v>
      </c>
      <c r="FS89" s="9" t="str">
        <f>if('raw 1'!FQ89&lt;&gt;"x",if('raw 1'!FQ89="OK",'raw 1'!MQ89,'raw 1'!FQ89),"")</f>
        <v>-</v>
      </c>
      <c r="FT89" s="9" t="str">
        <f>if('raw 1'!FR89&lt;&gt;"x",if('raw 1'!FR89="OK",'raw 1'!MR89,'raw 1'!FR89),"")</f>
        <v>-</v>
      </c>
      <c r="FU89" s="9" t="str">
        <f>if('raw 1'!FS89&lt;&gt;"x",if('raw 1'!FS89="OK",'raw 1'!MS89,'raw 1'!FS89),"")</f>
        <v>-</v>
      </c>
      <c r="FV89" s="9" t="str">
        <f>if('raw 1'!FT89&lt;&gt;"x",if('raw 1'!FT89="OK",'raw 1'!MT89,'raw 1'!FT89),"")</f>
        <v/>
      </c>
      <c r="FW89" s="9" t="str">
        <f>if('raw 1'!FU89&lt;&gt;"x",if('raw 1'!FU89="OK",'raw 1'!MU89,'raw 1'!FU89),"")</f>
        <v>-</v>
      </c>
      <c r="FX89" s="9" t="str">
        <f>if('raw 1'!FV89&lt;&gt;"x",if('raw 1'!FV89="OK",'raw 1'!MV89,'raw 1'!FV89),"")</f>
        <v>-</v>
      </c>
      <c r="FY89" s="9" t="str">
        <f>if('raw 1'!FW89&lt;&gt;"x",if('raw 1'!FW89="OK",'raw 1'!MW89,'raw 1'!FW89),"")</f>
        <v>-</v>
      </c>
      <c r="FZ89" s="9" t="str">
        <f>if('raw 1'!FX89&lt;&gt;"x",if('raw 1'!FX89="OK",'raw 1'!MX89,'raw 1'!FX89),"")</f>
        <v>-</v>
      </c>
      <c r="GA89" s="9" t="str">
        <f>if('raw 1'!FY89&lt;&gt;"x",if('raw 1'!FY89="OK",'raw 1'!MY89,'raw 1'!FY89),"")</f>
        <v>-</v>
      </c>
      <c r="GB89" s="9" t="str">
        <f>if('raw 1'!FZ89&lt;&gt;"x",if('raw 1'!FZ89="OK",'raw 1'!MZ89,'raw 1'!FZ89),"")</f>
        <v>-</v>
      </c>
      <c r="GC89" s="9" t="str">
        <f>if('raw 1'!GA89&lt;&gt;"x",if('raw 1'!GA89="OK",'raw 1'!NA89,'raw 1'!GA89),"")</f>
        <v>-</v>
      </c>
      <c r="GD89" s="9" t="str">
        <f>if('raw 1'!GB89&lt;&gt;"x",if('raw 1'!GB89="OK",'raw 1'!NB89,'raw 1'!GB89),"")</f>
        <v>-</v>
      </c>
      <c r="GE89" s="9" t="str">
        <f>if('raw 1'!GC89&lt;&gt;"x",if('raw 1'!GC89="OK",'raw 1'!NC89,'raw 1'!GC89),"")</f>
        <v>-</v>
      </c>
      <c r="GF89" s="9" t="str">
        <f>if('raw 1'!GD89&lt;&gt;"x",if('raw 1'!GD89="OK",'raw 1'!ND89,'raw 1'!GD89),"")</f>
        <v>-</v>
      </c>
      <c r="GG89" s="9" t="str">
        <f>if('raw 1'!GE89&lt;&gt;"x",if('raw 1'!GE89="OK",'raw 1'!NE89,'raw 1'!GE89),"")</f>
        <v>-</v>
      </c>
      <c r="GH89" s="9" t="str">
        <f>if('raw 1'!GF89&lt;&gt;"x",if('raw 1'!GF89="OK",'raw 1'!NF89,'raw 1'!GF89),"")</f>
        <v>-</v>
      </c>
      <c r="GI89" s="9" t="str">
        <f>if('raw 1'!GG89&lt;&gt;"x",if('raw 1'!GG89="OK",'raw 1'!NG89,'raw 1'!GG89),"")</f>
        <v>-</v>
      </c>
      <c r="GJ89" s="9" t="str">
        <f>if('raw 1'!GH89&lt;&gt;"x",if('raw 1'!GH89="OK",'raw 1'!NH89,'raw 1'!GH89),"")</f>
        <v>-</v>
      </c>
      <c r="GK89" s="9" t="str">
        <f>if('raw 1'!GI89&lt;&gt;"x",if('raw 1'!GI89="OK",'raw 1'!NI89,'raw 1'!GI89),"")</f>
        <v>-</v>
      </c>
      <c r="GL89" s="9" t="str">
        <f>if('raw 1'!GJ89&lt;&gt;"x",if('raw 1'!GJ89="OK",'raw 1'!NJ89,'raw 1'!GJ89),"")</f>
        <v>-</v>
      </c>
      <c r="GM89" s="9" t="str">
        <f>if('raw 1'!GK89&lt;&gt;"x",if('raw 1'!GK89="OK",'raw 1'!NK89,'raw 1'!GK89),"")</f>
        <v>-</v>
      </c>
      <c r="GN89" s="9" t="str">
        <f>if('raw 1'!GL89&lt;&gt;"x",if('raw 1'!GL89="OK",'raw 1'!NL89,'raw 1'!GL89),"")</f>
        <v>-</v>
      </c>
      <c r="GO89" s="9" t="str">
        <f>if('raw 1'!GM89&lt;&gt;"x",if('raw 1'!GM89="OK",'raw 1'!NM89,'raw 1'!GM89),"")</f>
        <v>-</v>
      </c>
      <c r="GP89" s="9" t="str">
        <f>if('raw 1'!GN89&lt;&gt;"x",if('raw 1'!GN89="OK",'raw 1'!NN89,'raw 1'!GN89),"")</f>
        <v>-</v>
      </c>
      <c r="GQ89" s="9" t="str">
        <f>if('raw 1'!GO89&lt;&gt;"x",if('raw 1'!GO89="OK",'raw 1'!NO89,'raw 1'!GO89),"")</f>
        <v>-</v>
      </c>
      <c r="GR89" s="9" t="str">
        <f>if('raw 1'!GP89&lt;&gt;"x",if('raw 1'!GP89="OK",'raw 1'!NP89,'raw 1'!GP89),"")</f>
        <v>-</v>
      </c>
      <c r="GS89" s="9" t="str">
        <f>if('raw 1'!GQ89&lt;&gt;"x",if('raw 1'!GQ89="OK",'raw 1'!NQ89,'raw 1'!GQ89),"")</f>
        <v>-</v>
      </c>
      <c r="GT89" s="9" t="str">
        <f>if('raw 1'!GR89&lt;&gt;"x",if('raw 1'!GR89="OK",'raw 1'!NR89,'raw 1'!GR89),"")</f>
        <v>-</v>
      </c>
      <c r="GU89" s="9" t="str">
        <f>if('raw 1'!GS89&lt;&gt;"x",if('raw 1'!GS89="OK",'raw 1'!NS89,'raw 1'!GS89),"")</f>
        <v/>
      </c>
    </row>
    <row r="90">
      <c r="A90" s="5"/>
      <c r="B90" s="5"/>
      <c r="C90" s="5">
        <f>if(B90="d","diskv. iz ciklusa",if(B90="d1","diskv. iz kruga",if($E90="ODOBREN",(if(countif(H:H,"="&amp;H90)=1,countif(H:H,"&gt;"&amp;H90)+1,concatenate(countif(H:H,"&gt;"&amp;H90)+1," - ",countif(H:H,"&gt;="&amp;H90)))),empty)))</f>
        <v>88</v>
      </c>
      <c r="D90" s="6" t="str">
        <f>'raw 1'!B90</f>
        <v>Marko2001</v>
      </c>
      <c r="E90" s="6" t="str">
        <f>'raw 1'!F90</f>
        <v>ODOBREN</v>
      </c>
      <c r="F90" s="6" t="str">
        <f>if($E90="ODOBREN",'raw 1'!C90,"")</f>
        <v>Marko</v>
      </c>
      <c r="G90" s="6" t="str">
        <f>if($E90="ODOBREN",'raw 1'!D90,"")</f>
        <v>Radosavljević</v>
      </c>
      <c r="H90" s="7">
        <f>if($E90="ODOBREN",I90,empty)</f>
        <v>73</v>
      </c>
      <c r="I90" s="7">
        <f>if(B90&lt;&gt;"d",IF(M90 = "A", SUM(R90:T90), SUM(O90:Q90)),empty)</f>
        <v>73</v>
      </c>
      <c r="J90" s="6" t="str">
        <f>if($E90="ODOBREN",'raw 1'!G90,"")</f>
        <v>Valjevo</v>
      </c>
      <c r="K90" s="6" t="str">
        <f>if($E90="ODOBREN",'raw 1'!H90,"")</f>
        <v>Valjevska gimnazija</v>
      </c>
      <c r="L90" s="6" t="str">
        <f>if($E90="ODOBREN",'raw 1'!I90,"")</f>
        <v>IV</v>
      </c>
      <c r="M90" s="6" t="str">
        <f>if($E90="ODOBREN",'raw 1'!J90,"")</f>
        <v>A</v>
      </c>
      <c r="N90" s="6" t="str">
        <f>if($E90="ODOBREN",'raw 1'!K91,"")</f>
        <v>Milena Kostadinović</v>
      </c>
      <c r="O90" s="8" t="str">
        <f>'raw 1'!M90</f>
        <v>-</v>
      </c>
      <c r="P90" s="9" t="str">
        <f>'raw 1'!N90</f>
        <v>-</v>
      </c>
      <c r="Q90" s="9" t="str">
        <f>'raw 1'!O90</f>
        <v>-</v>
      </c>
      <c r="R90" s="9">
        <f>'raw 1'!P90</f>
        <v>55</v>
      </c>
      <c r="S90" s="9" t="str">
        <f>'raw 1'!Q90</f>
        <v>-</v>
      </c>
      <c r="T90" s="9">
        <f>'raw 1'!R90</f>
        <v>18</v>
      </c>
      <c r="U90" s="9" t="str">
        <f>if('raw 1'!S90&lt;&gt;"x",if('raw 1'!S90="OK",'raw 1'!GS90,'raw 1'!S90),"")</f>
        <v/>
      </c>
      <c r="V90" s="9" t="str">
        <f>if('raw 1'!T90&lt;&gt;"x",if('raw 1'!T90="OK",'raw 1'!GT90,'raw 1'!T90),"")</f>
        <v/>
      </c>
      <c r="W90" s="9" t="str">
        <f>if('raw 1'!U90&lt;&gt;"x",if('raw 1'!U90="OK",'raw 1'!GU90,'raw 1'!U90),"")</f>
        <v>-</v>
      </c>
      <c r="X90" s="9" t="str">
        <f>if('raw 1'!V90&lt;&gt;"x",if('raw 1'!V90="OK",'raw 1'!GV90,'raw 1'!V90),"")</f>
        <v>-</v>
      </c>
      <c r="Y90" s="9" t="str">
        <f>if('raw 1'!W90&lt;&gt;"x",if('raw 1'!W90="OK",'raw 1'!GW90,'raw 1'!W90),"")</f>
        <v>-</v>
      </c>
      <c r="Z90" s="9" t="str">
        <f>if('raw 1'!X90&lt;&gt;"x",if('raw 1'!X90="OK",'raw 1'!GX90,'raw 1'!X90),"")</f>
        <v>-</v>
      </c>
      <c r="AA90" s="9" t="str">
        <f>if('raw 1'!Y90&lt;&gt;"x",if('raw 1'!Y90="OK",'raw 1'!GY90,'raw 1'!Y90),"")</f>
        <v>-</v>
      </c>
      <c r="AB90" s="9" t="str">
        <f>if('raw 1'!Z90&lt;&gt;"x",if('raw 1'!Z90="OK",'raw 1'!GZ90,'raw 1'!Z90),"")</f>
        <v>-</v>
      </c>
      <c r="AC90" s="9" t="str">
        <f>if('raw 1'!AA90&lt;&gt;"x",if('raw 1'!AA90="OK",'raw 1'!HA90,'raw 1'!AA90),"")</f>
        <v>-</v>
      </c>
      <c r="AD90" s="9" t="str">
        <f>if('raw 1'!AB90&lt;&gt;"x",if('raw 1'!AB90="OK",'raw 1'!HB90,'raw 1'!AB90),"")</f>
        <v>-</v>
      </c>
      <c r="AE90" s="9" t="str">
        <f>if('raw 1'!AC90&lt;&gt;"x",if('raw 1'!AC90="OK",'raw 1'!HC90,'raw 1'!AC90),"")</f>
        <v>-</v>
      </c>
      <c r="AF90" s="9" t="str">
        <f>if('raw 1'!AD90&lt;&gt;"x",if('raw 1'!AD90="OK",'raw 1'!HD90,'raw 1'!AD90),"")</f>
        <v>-</v>
      </c>
      <c r="AG90" s="9" t="str">
        <f>if('raw 1'!AE90&lt;&gt;"x",if('raw 1'!AE90="OK",'raw 1'!HE90,'raw 1'!AE90),"")</f>
        <v>-</v>
      </c>
      <c r="AH90" s="9" t="str">
        <f>if('raw 1'!AF90&lt;&gt;"x",if('raw 1'!AF90="OK",'raw 1'!HF90,'raw 1'!AF90),"")</f>
        <v>-</v>
      </c>
      <c r="AI90" s="9" t="str">
        <f>if('raw 1'!AG90&lt;&gt;"x",if('raw 1'!AG90="OK",'raw 1'!HG90,'raw 1'!AG90),"")</f>
        <v>-</v>
      </c>
      <c r="AJ90" s="9" t="str">
        <f>if('raw 1'!AH90&lt;&gt;"x",if('raw 1'!AH90="OK",'raw 1'!HH90,'raw 1'!AH90),"")</f>
        <v>-</v>
      </c>
      <c r="AK90" s="9" t="str">
        <f>if('raw 1'!AI90&lt;&gt;"x",if('raw 1'!AI90="OK",'raw 1'!HI90,'raw 1'!AI90),"")</f>
        <v>-</v>
      </c>
      <c r="AL90" s="9" t="str">
        <f>if('raw 1'!AJ90&lt;&gt;"x",if('raw 1'!AJ90="OK",'raw 1'!HJ90,'raw 1'!AJ90),"")</f>
        <v>-</v>
      </c>
      <c r="AM90" s="9" t="str">
        <f>if('raw 1'!AK90&lt;&gt;"x",if('raw 1'!AK90="OK",'raw 1'!HK90,'raw 1'!AK90),"")</f>
        <v>-</v>
      </c>
      <c r="AN90" s="9" t="str">
        <f>if('raw 1'!AL90&lt;&gt;"x",if('raw 1'!AL90="OK",'raw 1'!HL90,'raw 1'!AL90),"")</f>
        <v>-</v>
      </c>
      <c r="AO90" s="9" t="str">
        <f>if('raw 1'!AM90&lt;&gt;"x",if('raw 1'!AM90="OK",'raw 1'!HM90,'raw 1'!AM90),"")</f>
        <v>-</v>
      </c>
      <c r="AP90" s="9" t="str">
        <f>if('raw 1'!AN90&lt;&gt;"x",if('raw 1'!AN90="OK",'raw 1'!HN90,'raw 1'!AN90),"")</f>
        <v>-</v>
      </c>
      <c r="AQ90" s="9" t="str">
        <f>if('raw 1'!AO90&lt;&gt;"x",if('raw 1'!AO90="OK",'raw 1'!HO90,'raw 1'!AO90),"")</f>
        <v>-</v>
      </c>
      <c r="AR90" s="9" t="str">
        <f>if('raw 1'!AP90&lt;&gt;"x",if('raw 1'!AP90="OK",'raw 1'!HP90,'raw 1'!AP90),"")</f>
        <v>-</v>
      </c>
      <c r="AS90" s="9" t="str">
        <f>if('raw 1'!AQ90&lt;&gt;"x",if('raw 1'!AQ90="OK",'raw 1'!HQ90,'raw 1'!AQ90),"")</f>
        <v>-</v>
      </c>
      <c r="AT90" s="9" t="str">
        <f>if('raw 1'!AR90&lt;&gt;"x",if('raw 1'!AR90="OK",'raw 1'!HR90,'raw 1'!AR90),"")</f>
        <v>-</v>
      </c>
      <c r="AU90" s="9" t="str">
        <f>if('raw 1'!AS90&lt;&gt;"x",if('raw 1'!AS90="OK",'raw 1'!HS90,'raw 1'!AS90),"")</f>
        <v>-</v>
      </c>
      <c r="AV90" s="9" t="str">
        <f>if('raw 1'!AT90&lt;&gt;"x",if('raw 1'!AT90="OK",'raw 1'!HT90,'raw 1'!AT90),"")</f>
        <v>-</v>
      </c>
      <c r="AW90" s="9" t="str">
        <f>if('raw 1'!AU90&lt;&gt;"x",if('raw 1'!AU90="OK",'raw 1'!HU90,'raw 1'!AU90),"")</f>
        <v>-</v>
      </c>
      <c r="AX90" s="9" t="str">
        <f>if('raw 1'!AV90&lt;&gt;"x",if('raw 1'!AV90="OK",'raw 1'!HV90,'raw 1'!AV90),"")</f>
        <v>-</v>
      </c>
      <c r="AY90" s="9" t="str">
        <f>if('raw 1'!AW90&lt;&gt;"x",if('raw 1'!AW90="OK",'raw 1'!HW90,'raw 1'!AW90),"")</f>
        <v>-</v>
      </c>
      <c r="AZ90" s="9" t="str">
        <f>if('raw 1'!AX90&lt;&gt;"x",if('raw 1'!AX90="OK",'raw 1'!HX90,'raw 1'!AX90),"")</f>
        <v>-</v>
      </c>
      <c r="BA90" s="9" t="str">
        <f>if('raw 1'!AY90&lt;&gt;"x",if('raw 1'!AY90="OK",'raw 1'!HY90,'raw 1'!AY90),"")</f>
        <v>-</v>
      </c>
      <c r="BB90" s="9" t="str">
        <f>if('raw 1'!AZ90&lt;&gt;"x",if('raw 1'!AZ90="OK",'raw 1'!HZ90,'raw 1'!AZ90),"")</f>
        <v>-</v>
      </c>
      <c r="BC90" s="9" t="str">
        <f>if('raw 1'!BA90&lt;&gt;"x",if('raw 1'!BA90="OK",'raw 1'!IA90,'raw 1'!BA90),"")</f>
        <v>-</v>
      </c>
      <c r="BD90" s="9" t="str">
        <f>if('raw 1'!BB90&lt;&gt;"x",if('raw 1'!BB90="OK",'raw 1'!IB90,'raw 1'!BB90),"")</f>
        <v>-</v>
      </c>
      <c r="BE90" s="9" t="str">
        <f>if('raw 1'!BC90&lt;&gt;"x",if('raw 1'!BC90="OK",'raw 1'!IC90,'raw 1'!BC90),"")</f>
        <v>-</v>
      </c>
      <c r="BF90" s="9" t="str">
        <f>if('raw 1'!BD90&lt;&gt;"x",if('raw 1'!BD90="OK",'raw 1'!ID90,'raw 1'!BD90),"")</f>
        <v>-</v>
      </c>
      <c r="BG90" s="9" t="str">
        <f>if('raw 1'!BE90&lt;&gt;"x",if('raw 1'!BE90="OK",'raw 1'!IE90,'raw 1'!BE90),"")</f>
        <v>-</v>
      </c>
      <c r="BH90" s="9" t="str">
        <f>if('raw 1'!BF90&lt;&gt;"x",if('raw 1'!BF90="OK",'raw 1'!IF90,'raw 1'!BF90),"")</f>
        <v>-</v>
      </c>
      <c r="BI90" s="9" t="str">
        <f>if('raw 1'!BG90&lt;&gt;"x",if('raw 1'!BG90="OK",'raw 1'!IG90,'raw 1'!BG90),"")</f>
        <v>-</v>
      </c>
      <c r="BJ90" s="9" t="str">
        <f>if('raw 1'!BH90&lt;&gt;"x",if('raw 1'!BH90="OK",'raw 1'!IH90,'raw 1'!BH90),"")</f>
        <v>-</v>
      </c>
      <c r="BK90" s="9" t="str">
        <f>if('raw 1'!BI90&lt;&gt;"x",if('raw 1'!BI90="OK",'raw 1'!II90,'raw 1'!BI90),"")</f>
        <v>-</v>
      </c>
      <c r="BL90" s="9" t="str">
        <f>if('raw 1'!BJ90&lt;&gt;"x",if('raw 1'!BJ90="OK",'raw 1'!IJ90,'raw 1'!BJ90),"")</f>
        <v>-</v>
      </c>
      <c r="BM90" s="9" t="str">
        <f>if('raw 1'!BK90&lt;&gt;"x",if('raw 1'!BK90="OK",'raw 1'!IK90,'raw 1'!BK90),"")</f>
        <v/>
      </c>
      <c r="BN90" s="9" t="str">
        <f>if('raw 1'!BL90&lt;&gt;"x",if('raw 1'!BL90="OK",'raw 1'!IL90,'raw 1'!BL90),"")</f>
        <v>-</v>
      </c>
      <c r="BO90" s="9" t="str">
        <f>if('raw 1'!BM90&lt;&gt;"x",if('raw 1'!BM90="OK",'raw 1'!IM90,'raw 1'!BM90),"")</f>
        <v>-</v>
      </c>
      <c r="BP90" s="9" t="str">
        <f>if('raw 1'!BN90&lt;&gt;"x",if('raw 1'!BN90="OK",'raw 1'!IN90,'raw 1'!BN90),"")</f>
        <v>-</v>
      </c>
      <c r="BQ90" s="9" t="str">
        <f>if('raw 1'!BO90&lt;&gt;"x",if('raw 1'!BO90="OK",'raw 1'!IO90,'raw 1'!BO90),"")</f>
        <v>-</v>
      </c>
      <c r="BR90" s="9" t="str">
        <f>if('raw 1'!BP90&lt;&gt;"x",if('raw 1'!BP90="OK",'raw 1'!IP90,'raw 1'!BP90),"")</f>
        <v>-</v>
      </c>
      <c r="BS90" s="9" t="str">
        <f>if('raw 1'!BQ90&lt;&gt;"x",if('raw 1'!BQ90="OK",'raw 1'!IQ90,'raw 1'!BQ90),"")</f>
        <v>-</v>
      </c>
      <c r="BT90" s="9" t="str">
        <f>if('raw 1'!BR90&lt;&gt;"x",if('raw 1'!BR90="OK",'raw 1'!IR90,'raw 1'!BR90),"")</f>
        <v>-</v>
      </c>
      <c r="BU90" s="9" t="str">
        <f>if('raw 1'!BS90&lt;&gt;"x",if('raw 1'!BS90="OK",'raw 1'!IS90,'raw 1'!BS90),"")</f>
        <v>-</v>
      </c>
      <c r="BV90" s="9" t="str">
        <f>if('raw 1'!BT90&lt;&gt;"x",if('raw 1'!BT90="OK",'raw 1'!IT90,'raw 1'!BT90),"")</f>
        <v>-</v>
      </c>
      <c r="BW90" s="9" t="str">
        <f>if('raw 1'!BU90&lt;&gt;"x",if('raw 1'!BU90="OK",'raw 1'!IU90,'raw 1'!BU90),"")</f>
        <v>-</v>
      </c>
      <c r="BX90" s="9" t="str">
        <f>if('raw 1'!BV90&lt;&gt;"x",if('raw 1'!BV90="OK",'raw 1'!IV90,'raw 1'!BV90),"")</f>
        <v>-</v>
      </c>
      <c r="BY90" s="9" t="str">
        <f>if('raw 1'!BW90&lt;&gt;"x",if('raw 1'!BW90="OK",'raw 1'!IW90,'raw 1'!BW90),"")</f>
        <v>-</v>
      </c>
      <c r="BZ90" s="9" t="str">
        <f>if('raw 1'!BX90&lt;&gt;"x",if('raw 1'!BX90="OK",'raw 1'!IX90,'raw 1'!BX90),"")</f>
        <v>-</v>
      </c>
      <c r="CA90" s="9" t="str">
        <f>if('raw 1'!BY90&lt;&gt;"x",if('raw 1'!BY90="OK",'raw 1'!IY90,'raw 1'!BY90),"")</f>
        <v>-</v>
      </c>
      <c r="CB90" s="9" t="str">
        <f>if('raw 1'!BZ90&lt;&gt;"x",if('raw 1'!BZ90="OK",'raw 1'!IZ90,'raw 1'!BZ90),"")</f>
        <v>-</v>
      </c>
      <c r="CC90" s="9" t="str">
        <f>if('raw 1'!CA90&lt;&gt;"x",if('raw 1'!CA90="OK",'raw 1'!JA90,'raw 1'!CA90),"")</f>
        <v>-</v>
      </c>
      <c r="CD90" s="9" t="str">
        <f>if('raw 1'!CB90&lt;&gt;"x",if('raw 1'!CB90="OK",'raw 1'!JB90,'raw 1'!CB90),"")</f>
        <v>-</v>
      </c>
      <c r="CE90" s="9" t="str">
        <f>if('raw 1'!CC90&lt;&gt;"x",if('raw 1'!CC90="OK",'raw 1'!JC90,'raw 1'!CC90),"")</f>
        <v>-</v>
      </c>
      <c r="CF90" s="9" t="str">
        <f>if('raw 1'!CD90&lt;&gt;"x",if('raw 1'!CD90="OK",'raw 1'!JD90,'raw 1'!CD90),"")</f>
        <v>-</v>
      </c>
      <c r="CG90" s="9" t="str">
        <f>if('raw 1'!CE90&lt;&gt;"x",if('raw 1'!CE90="OK",'raw 1'!JE90,'raw 1'!CE90),"")</f>
        <v>-</v>
      </c>
      <c r="CH90" s="9" t="str">
        <f>if('raw 1'!CF90&lt;&gt;"x",if('raw 1'!CF90="OK",'raw 1'!JF90,'raw 1'!CF90),"")</f>
        <v>-</v>
      </c>
      <c r="CI90" s="9" t="str">
        <f>if('raw 1'!CG90&lt;&gt;"x",if('raw 1'!CG90="OK",'raw 1'!JG90,'raw 1'!CG90),"")</f>
        <v>-</v>
      </c>
      <c r="CJ90" s="9" t="str">
        <f>if('raw 1'!CH90&lt;&gt;"x",if('raw 1'!CH90="OK",'raw 1'!JH90,'raw 1'!CH90),"")</f>
        <v>-</v>
      </c>
      <c r="CK90" s="9" t="str">
        <f>if('raw 1'!CI90&lt;&gt;"x",if('raw 1'!CI90="OK",'raw 1'!JI90,'raw 1'!CI90),"")</f>
        <v>-</v>
      </c>
      <c r="CL90" s="9" t="str">
        <f>if('raw 1'!CJ90&lt;&gt;"x",if('raw 1'!CJ90="OK",'raw 1'!JJ90,'raw 1'!CJ90),"")</f>
        <v>-</v>
      </c>
      <c r="CM90" s="9" t="str">
        <f>if('raw 1'!CK90&lt;&gt;"x",if('raw 1'!CK90="OK",'raw 1'!JK90,'raw 1'!CK90),"")</f>
        <v>-</v>
      </c>
      <c r="CN90" s="9" t="str">
        <f>if('raw 1'!CL90&lt;&gt;"x",if('raw 1'!CL90="OK",'raw 1'!JL90,'raw 1'!CL90),"")</f>
        <v>-</v>
      </c>
      <c r="CO90" s="9" t="str">
        <f>if('raw 1'!CM90&lt;&gt;"x",if('raw 1'!CM90="OK",'raw 1'!JM90,'raw 1'!CM90),"")</f>
        <v>-</v>
      </c>
      <c r="CP90" s="9" t="str">
        <f>if('raw 1'!CN90&lt;&gt;"x",if('raw 1'!CN90="OK",'raw 1'!JN90,'raw 1'!CN90),"")</f>
        <v>-</v>
      </c>
      <c r="CQ90" s="9" t="str">
        <f>if('raw 1'!CO90&lt;&gt;"x",if('raw 1'!CO90="OK",'raw 1'!JO90,'raw 1'!CO90),"")</f>
        <v>-</v>
      </c>
      <c r="CR90" s="9" t="str">
        <f>if('raw 1'!CP90&lt;&gt;"x",if('raw 1'!CP90="OK",'raw 1'!JP90,'raw 1'!CP90),"")</f>
        <v>-</v>
      </c>
      <c r="CS90" s="9" t="str">
        <f>if('raw 1'!CQ90&lt;&gt;"x",if('raw 1'!CQ90="OK",'raw 1'!JQ90,'raw 1'!CQ90),"")</f>
        <v>-</v>
      </c>
      <c r="CT90" s="9" t="str">
        <f>if('raw 1'!CR90&lt;&gt;"x",if('raw 1'!CR90="OK",'raw 1'!JR90,'raw 1'!CR90),"")</f>
        <v>-</v>
      </c>
      <c r="CU90" s="9" t="str">
        <f>if('raw 1'!CS90&lt;&gt;"x",if('raw 1'!CS90="OK",'raw 1'!JS90,'raw 1'!CS90),"")</f>
        <v/>
      </c>
      <c r="CV90" s="9" t="str">
        <f>if('raw 1'!CT90&lt;&gt;"x",if('raw 1'!CT90="OK",'raw 1'!JT90,'raw 1'!CT90),"")</f>
        <v>-</v>
      </c>
      <c r="CW90" s="9" t="str">
        <f>if('raw 1'!CU90&lt;&gt;"x",if('raw 1'!CU90="OK",'raw 1'!JU90,'raw 1'!CU90),"")</f>
        <v>-</v>
      </c>
      <c r="CX90" s="9" t="str">
        <f>if('raw 1'!CV90&lt;&gt;"x",if('raw 1'!CV90="OK",'raw 1'!JV90,'raw 1'!CV90),"")</f>
        <v>-</v>
      </c>
      <c r="CY90" s="9" t="str">
        <f>if('raw 1'!CW90&lt;&gt;"x",if('raw 1'!CW90="OK",'raw 1'!JW90,'raw 1'!CW90),"")</f>
        <v>-</v>
      </c>
      <c r="CZ90" s="9" t="str">
        <f>if('raw 1'!CX90&lt;&gt;"x",if('raw 1'!CX90="OK",'raw 1'!JX90,'raw 1'!CX90),"")</f>
        <v>-</v>
      </c>
      <c r="DA90" s="9" t="str">
        <f>if('raw 1'!CY90&lt;&gt;"x",if('raw 1'!CY90="OK",'raw 1'!JY90,'raw 1'!CY90),"")</f>
        <v>-</v>
      </c>
      <c r="DB90" s="9" t="str">
        <f>if('raw 1'!CZ90&lt;&gt;"x",if('raw 1'!CZ90="OK",'raw 1'!JZ90,'raw 1'!CZ90),"")</f>
        <v>-</v>
      </c>
      <c r="DC90" s="9" t="str">
        <f>if('raw 1'!DA90&lt;&gt;"x",if('raw 1'!DA90="OK",'raw 1'!KA90,'raw 1'!DA90),"")</f>
        <v>-</v>
      </c>
      <c r="DD90" s="9" t="str">
        <f>if('raw 1'!DB90&lt;&gt;"x",if('raw 1'!DB90="OK",'raw 1'!KB90,'raw 1'!DB90),"")</f>
        <v>-</v>
      </c>
      <c r="DE90" s="9" t="str">
        <f>if('raw 1'!DC90&lt;&gt;"x",if('raw 1'!DC90="OK",'raw 1'!KC90,'raw 1'!DC90),"")</f>
        <v>-</v>
      </c>
      <c r="DF90" s="9" t="str">
        <f>if('raw 1'!DD90&lt;&gt;"x",if('raw 1'!DD90="OK",'raw 1'!KD90,'raw 1'!DD90),"")</f>
        <v>-</v>
      </c>
      <c r="DG90" s="9" t="str">
        <f>if('raw 1'!DE90&lt;&gt;"x",if('raw 1'!DE90="OK",'raw 1'!KE90,'raw 1'!DE90),"")</f>
        <v>-</v>
      </c>
      <c r="DH90" s="9" t="str">
        <f>if('raw 1'!DF90&lt;&gt;"x",if('raw 1'!DF90="OK",'raw 1'!KF90,'raw 1'!DF90),"")</f>
        <v>-</v>
      </c>
      <c r="DI90" s="9" t="str">
        <f>if('raw 1'!DG90&lt;&gt;"x",if('raw 1'!DG90="OK",'raw 1'!KG90,'raw 1'!DG90),"")</f>
        <v>-</v>
      </c>
      <c r="DJ90" s="9" t="str">
        <f>if('raw 1'!DH90&lt;&gt;"x",if('raw 1'!DH90="OK",'raw 1'!KH90,'raw 1'!DH90),"")</f>
        <v>-</v>
      </c>
      <c r="DK90" s="9" t="str">
        <f>if('raw 1'!DI90&lt;&gt;"x",if('raw 1'!DI90="OK",'raw 1'!KI90,'raw 1'!DI90),"")</f>
        <v>-</v>
      </c>
      <c r="DL90" s="9" t="str">
        <f>if('raw 1'!DJ90&lt;&gt;"x",if('raw 1'!DJ90="OK",'raw 1'!KJ90,'raw 1'!DJ90),"")</f>
        <v>-</v>
      </c>
      <c r="DM90" s="9" t="str">
        <f>if('raw 1'!DK90&lt;&gt;"x",if('raw 1'!DK90="OK",'raw 1'!KK90,'raw 1'!DK90),"")</f>
        <v>-</v>
      </c>
      <c r="DN90" s="9" t="str">
        <f>if('raw 1'!DL90&lt;&gt;"x",if('raw 1'!DL90="OK",'raw 1'!KL90,'raw 1'!DL90),"")</f>
        <v>-</v>
      </c>
      <c r="DO90" s="9" t="str">
        <f>if('raw 1'!DM90&lt;&gt;"x",if('raw 1'!DM90="OK",'raw 1'!KM90,'raw 1'!DM90),"")</f>
        <v>-</v>
      </c>
      <c r="DP90" s="9" t="str">
        <f>if('raw 1'!DN90&lt;&gt;"x",if('raw 1'!DN90="OK",'raw 1'!KN90,'raw 1'!DN90),"")</f>
        <v>-</v>
      </c>
      <c r="DQ90" s="9" t="str">
        <f>if('raw 1'!DO90&lt;&gt;"x",if('raw 1'!DO90="OK",'raw 1'!KO90,'raw 1'!DO90),"")</f>
        <v>-</v>
      </c>
      <c r="DR90" s="9" t="str">
        <f>if('raw 1'!DP90&lt;&gt;"x",if('raw 1'!DP90="OK",'raw 1'!KP90,'raw 1'!DP90),"")</f>
        <v>-</v>
      </c>
      <c r="DS90" s="9" t="str">
        <f>if('raw 1'!DQ90&lt;&gt;"x",if('raw 1'!DQ90="OK",'raw 1'!KQ90,'raw 1'!DQ90),"")</f>
        <v>-</v>
      </c>
      <c r="DT90" s="9" t="str">
        <f>if('raw 1'!DR90&lt;&gt;"x",if('raw 1'!DR90="OK",'raw 1'!KR90,'raw 1'!DR90),"")</f>
        <v>-</v>
      </c>
      <c r="DU90" s="9" t="str">
        <f>if('raw 1'!DS90&lt;&gt;"x",if('raw 1'!DS90="OK",'raw 1'!KS90,'raw 1'!DS90),"")</f>
        <v>-</v>
      </c>
      <c r="DV90" s="9" t="str">
        <f>if('raw 1'!DT90&lt;&gt;"x",if('raw 1'!DT90="OK",'raw 1'!KT90,'raw 1'!DT90),"")</f>
        <v>-</v>
      </c>
      <c r="DW90" s="9" t="str">
        <f>if('raw 1'!DU90&lt;&gt;"x",if('raw 1'!DU90="OK",'raw 1'!KU90,'raw 1'!DU90),"")</f>
        <v>-</v>
      </c>
      <c r="DX90" s="9" t="str">
        <f>if('raw 1'!DV90&lt;&gt;"x",if('raw 1'!DV90="OK",'raw 1'!KV90,'raw 1'!DV90),"")</f>
        <v>-</v>
      </c>
      <c r="DY90" s="9" t="str">
        <f>if('raw 1'!DW90&lt;&gt;"x",if('raw 1'!DW90="OK",'raw 1'!KW90,'raw 1'!DW90),"")</f>
        <v>-</v>
      </c>
      <c r="DZ90" s="9" t="str">
        <f>if('raw 1'!DX90&lt;&gt;"x",if('raw 1'!DX90="OK",'raw 1'!KX90,'raw 1'!DX90),"")</f>
        <v>-</v>
      </c>
      <c r="EA90" s="9" t="str">
        <f>if('raw 1'!DY90&lt;&gt;"x",if('raw 1'!DY90="OK",'raw 1'!KY90,'raw 1'!DY90),"")</f>
        <v>-</v>
      </c>
      <c r="EB90" s="9" t="str">
        <f>if('raw 1'!DZ90&lt;&gt;"x",if('raw 1'!DZ90="OK",'raw 1'!KZ90,'raw 1'!DZ90),"")</f>
        <v/>
      </c>
      <c r="EC90" s="9">
        <f>if('raw 1'!EA90&lt;&gt;"x",if('raw 1'!EA90="OK",'raw 1'!LA90,'raw 1'!EA90),"")</f>
        <v>1</v>
      </c>
      <c r="ED90" s="9">
        <f>if('raw 1'!EB90&lt;&gt;"x",if('raw 1'!EB90="OK",'raw 1'!LB90,'raw 1'!EB90),"")</f>
        <v>1</v>
      </c>
      <c r="EE90" s="9">
        <f>if('raw 1'!EC90&lt;&gt;"x",if('raw 1'!EC90="OK",'raw 1'!LC90,'raw 1'!EC90),"")</f>
        <v>1</v>
      </c>
      <c r="EF90" s="9">
        <f>if('raw 1'!ED90&lt;&gt;"x",if('raw 1'!ED90="OK",'raw 1'!LD90,'raw 1'!ED90),"")</f>
        <v>1</v>
      </c>
      <c r="EG90" s="9">
        <f>if('raw 1'!EE90&lt;&gt;"x",if('raw 1'!EE90="OK",'raw 1'!LE90,'raw 1'!EE90),"")</f>
        <v>1</v>
      </c>
      <c r="EH90" s="9">
        <f>if('raw 1'!EF90&lt;&gt;"x",if('raw 1'!EF90="OK",'raw 1'!LF90,'raw 1'!EF90),"")</f>
        <v>1</v>
      </c>
      <c r="EI90" s="9">
        <f>if('raw 1'!EG90&lt;&gt;"x",if('raw 1'!EG90="OK",'raw 1'!LG90,'raw 1'!EG90),"")</f>
        <v>1</v>
      </c>
      <c r="EJ90" s="9" t="str">
        <f>if('raw 1'!EH90&lt;&gt;"x",if('raw 1'!EH90="OK",'raw 1'!LH90,'raw 1'!EH90),"")</f>
        <v>WA</v>
      </c>
      <c r="EK90" s="9">
        <f>if('raw 1'!EI90&lt;&gt;"x",if('raw 1'!EI90="OK",'raw 1'!LI90,'raw 1'!EI90),"")</f>
        <v>1</v>
      </c>
      <c r="EL90" s="9">
        <f>if('raw 1'!EJ90&lt;&gt;"x",if('raw 1'!EJ90="OK",'raw 1'!LJ90,'raw 1'!EJ90),"")</f>
        <v>1</v>
      </c>
      <c r="EM90" s="9">
        <f>if('raw 1'!EK90&lt;&gt;"x",if('raw 1'!EK90="OK",'raw 1'!LK90,'raw 1'!EK90),"")</f>
        <v>1</v>
      </c>
      <c r="EN90" s="9">
        <f>if('raw 1'!EL90&lt;&gt;"x",if('raw 1'!EL90="OK",'raw 1'!LL90,'raw 1'!EL90),"")</f>
        <v>1</v>
      </c>
      <c r="EO90" s="9" t="str">
        <f>if('raw 1'!EM90&lt;&gt;"x",if('raw 1'!EM90="OK",'raw 1'!LM90,'raw 1'!EM90),"")</f>
        <v>WA</v>
      </c>
      <c r="EP90" s="9" t="str">
        <f>if('raw 1'!EN90&lt;&gt;"x",if('raw 1'!EN90="OK",'raw 1'!LN90,'raw 1'!EN90),"")</f>
        <v>WA</v>
      </c>
      <c r="EQ90" s="9" t="str">
        <f>if('raw 1'!EO90&lt;&gt;"x",if('raw 1'!EO90="OK",'raw 1'!LO90,'raw 1'!EO90),"")</f>
        <v>WA</v>
      </c>
      <c r="ER90" s="9">
        <f>if('raw 1'!EP90&lt;&gt;"x",if('raw 1'!EP90="OK",'raw 1'!LP90,'raw 1'!EP90),"")</f>
        <v>1</v>
      </c>
      <c r="ES90" s="9" t="str">
        <f>if('raw 1'!EQ90&lt;&gt;"x",if('raw 1'!EQ90="OK",'raw 1'!LQ90,'raw 1'!EQ90),"")</f>
        <v/>
      </c>
      <c r="ET90" s="9" t="str">
        <f>if('raw 1'!ER90&lt;&gt;"x",if('raw 1'!ER90="OK",'raw 1'!LR90,'raw 1'!ER90),"")</f>
        <v>-</v>
      </c>
      <c r="EU90" s="9" t="str">
        <f>if('raw 1'!ES90&lt;&gt;"x",if('raw 1'!ES90="OK",'raw 1'!LS90,'raw 1'!ES90),"")</f>
        <v>-</v>
      </c>
      <c r="EV90" s="9" t="str">
        <f>if('raw 1'!ET90&lt;&gt;"x",if('raw 1'!ET90="OK",'raw 1'!LT90,'raw 1'!ET90),"")</f>
        <v>-</v>
      </c>
      <c r="EW90" s="9" t="str">
        <f>if('raw 1'!EU90&lt;&gt;"x",if('raw 1'!EU90="OK",'raw 1'!LU90,'raw 1'!EU90),"")</f>
        <v>-</v>
      </c>
      <c r="EX90" s="9" t="str">
        <f>if('raw 1'!EV90&lt;&gt;"x",if('raw 1'!EV90="OK",'raw 1'!LV90,'raw 1'!EV90),"")</f>
        <v>-</v>
      </c>
      <c r="EY90" s="9" t="str">
        <f>if('raw 1'!EW90&lt;&gt;"x",if('raw 1'!EW90="OK",'raw 1'!LW90,'raw 1'!EW90),"")</f>
        <v>-</v>
      </c>
      <c r="EZ90" s="9" t="str">
        <f>if('raw 1'!EX90&lt;&gt;"x",if('raw 1'!EX90="OK",'raw 1'!LX90,'raw 1'!EX90),"")</f>
        <v>-</v>
      </c>
      <c r="FA90" s="9" t="str">
        <f>if('raw 1'!EY90&lt;&gt;"x",if('raw 1'!EY90="OK",'raw 1'!LY90,'raw 1'!EY90),"")</f>
        <v>-</v>
      </c>
      <c r="FB90" s="9" t="str">
        <f>if('raw 1'!EZ90&lt;&gt;"x",if('raw 1'!EZ90="OK",'raw 1'!LZ90,'raw 1'!EZ90),"")</f>
        <v>-</v>
      </c>
      <c r="FC90" s="9" t="str">
        <f>if('raw 1'!FA90&lt;&gt;"x",if('raw 1'!FA90="OK",'raw 1'!MA90,'raw 1'!FA90),"")</f>
        <v>-</v>
      </c>
      <c r="FD90" s="9" t="str">
        <f>if('raw 1'!FB90&lt;&gt;"x",if('raw 1'!FB90="OK",'raw 1'!MB90,'raw 1'!FB90),"")</f>
        <v>-</v>
      </c>
      <c r="FE90" s="9" t="str">
        <f>if('raw 1'!FC90&lt;&gt;"x",if('raw 1'!FC90="OK",'raw 1'!MC90,'raw 1'!FC90),"")</f>
        <v>-</v>
      </c>
      <c r="FF90" s="9" t="str">
        <f>if('raw 1'!FD90&lt;&gt;"x",if('raw 1'!FD90="OK",'raw 1'!MD90,'raw 1'!FD90),"")</f>
        <v>-</v>
      </c>
      <c r="FG90" s="9" t="str">
        <f>if('raw 1'!FE90&lt;&gt;"x",if('raw 1'!FE90="OK",'raw 1'!ME90,'raw 1'!FE90),"")</f>
        <v>-</v>
      </c>
      <c r="FH90" s="9" t="str">
        <f>if('raw 1'!FF90&lt;&gt;"x",if('raw 1'!FF90="OK",'raw 1'!MF90,'raw 1'!FF90),"")</f>
        <v>-</v>
      </c>
      <c r="FI90" s="9" t="str">
        <f>if('raw 1'!FG90&lt;&gt;"x",if('raw 1'!FG90="OK",'raw 1'!MG90,'raw 1'!FG90),"")</f>
        <v>-</v>
      </c>
      <c r="FJ90" s="9" t="str">
        <f>if('raw 1'!FH90&lt;&gt;"x",if('raw 1'!FH90="OK",'raw 1'!MH90,'raw 1'!FH90),"")</f>
        <v>-</v>
      </c>
      <c r="FK90" s="9" t="str">
        <f>if('raw 1'!FI90&lt;&gt;"x",if('raw 1'!FI90="OK",'raw 1'!MI90,'raw 1'!FI90),"")</f>
        <v>-</v>
      </c>
      <c r="FL90" s="9" t="str">
        <f>if('raw 1'!FJ90&lt;&gt;"x",if('raw 1'!FJ90="OK",'raw 1'!MJ90,'raw 1'!FJ90),"")</f>
        <v>-</v>
      </c>
      <c r="FM90" s="9" t="str">
        <f>if('raw 1'!FK90&lt;&gt;"x",if('raw 1'!FK90="OK",'raw 1'!MK90,'raw 1'!FK90),"")</f>
        <v>-</v>
      </c>
      <c r="FN90" s="9" t="str">
        <f>if('raw 1'!FL90&lt;&gt;"x",if('raw 1'!FL90="OK",'raw 1'!ML90,'raw 1'!FL90),"")</f>
        <v>-</v>
      </c>
      <c r="FO90" s="9" t="str">
        <f>if('raw 1'!FM90&lt;&gt;"x",if('raw 1'!FM90="OK",'raw 1'!MM90,'raw 1'!FM90),"")</f>
        <v>-</v>
      </c>
      <c r="FP90" s="9" t="str">
        <f>if('raw 1'!FN90&lt;&gt;"x",if('raw 1'!FN90="OK",'raw 1'!MN90,'raw 1'!FN90),"")</f>
        <v>-</v>
      </c>
      <c r="FQ90" s="9" t="str">
        <f>if('raw 1'!FO90&lt;&gt;"x",if('raw 1'!FO90="OK",'raw 1'!MO90,'raw 1'!FO90),"")</f>
        <v>-</v>
      </c>
      <c r="FR90" s="9" t="str">
        <f>if('raw 1'!FP90&lt;&gt;"x",if('raw 1'!FP90="OK",'raw 1'!MP90,'raw 1'!FP90),"")</f>
        <v>-</v>
      </c>
      <c r="FS90" s="9" t="str">
        <f>if('raw 1'!FQ90&lt;&gt;"x",if('raw 1'!FQ90="OK",'raw 1'!MQ90,'raw 1'!FQ90),"")</f>
        <v>-</v>
      </c>
      <c r="FT90" s="9" t="str">
        <f>if('raw 1'!FR90&lt;&gt;"x",if('raw 1'!FR90="OK",'raw 1'!MR90,'raw 1'!FR90),"")</f>
        <v>-</v>
      </c>
      <c r="FU90" s="9" t="str">
        <f>if('raw 1'!FS90&lt;&gt;"x",if('raw 1'!FS90="OK",'raw 1'!MS90,'raw 1'!FS90),"")</f>
        <v>-</v>
      </c>
      <c r="FV90" s="9" t="str">
        <f>if('raw 1'!FT90&lt;&gt;"x",if('raw 1'!FT90="OK",'raw 1'!MT90,'raw 1'!FT90),"")</f>
        <v/>
      </c>
      <c r="FW90" s="9">
        <f>if('raw 1'!FU90&lt;&gt;"x",if('raw 1'!FU90="OK",'raw 1'!MU90,'raw 1'!FU90),"")</f>
        <v>1</v>
      </c>
      <c r="FX90" s="9">
        <f>if('raw 1'!FV90&lt;&gt;"x",if('raw 1'!FV90="OK",'raw 1'!MV90,'raw 1'!FV90),"")</f>
        <v>1</v>
      </c>
      <c r="FY90" s="9">
        <f>if('raw 1'!FW90&lt;&gt;"x",if('raw 1'!FW90="OK",'raw 1'!MW90,'raw 1'!FW90),"")</f>
        <v>1</v>
      </c>
      <c r="FZ90" s="9">
        <f>if('raw 1'!FX90&lt;&gt;"x",if('raw 1'!FX90="OK",'raw 1'!MX90,'raw 1'!FX90),"")</f>
        <v>1</v>
      </c>
      <c r="GA90" s="9">
        <f>if('raw 1'!FY90&lt;&gt;"x",if('raw 1'!FY90="OK",'raw 1'!MY90,'raw 1'!FY90),"")</f>
        <v>1</v>
      </c>
      <c r="GB90" s="9">
        <f>if('raw 1'!FZ90&lt;&gt;"x",if('raw 1'!FZ90="OK",'raw 1'!MZ90,'raw 1'!FZ90),"")</f>
        <v>1</v>
      </c>
      <c r="GC90" s="9" t="str">
        <f>if('raw 1'!GA90&lt;&gt;"x",if('raw 1'!GA90="OK",'raw 1'!NA90,'raw 1'!GA90),"")</f>
        <v>TLE</v>
      </c>
      <c r="GD90" s="9">
        <f>if('raw 1'!GB90&lt;&gt;"x",if('raw 1'!GB90="OK",'raw 1'!NB90,'raw 1'!GB90),"")</f>
        <v>1</v>
      </c>
      <c r="GE90" s="9">
        <f>if('raw 1'!GC90&lt;&gt;"x",if('raw 1'!GC90="OK",'raw 1'!NC90,'raw 1'!GC90),"")</f>
        <v>1</v>
      </c>
      <c r="GF90" s="9">
        <f>if('raw 1'!GD90&lt;&gt;"x",if('raw 1'!GD90="OK",'raw 1'!ND90,'raw 1'!GD90),"")</f>
        <v>1</v>
      </c>
      <c r="GG90" s="9">
        <f>if('raw 1'!GE90&lt;&gt;"x",if('raw 1'!GE90="OK",'raw 1'!NE90,'raw 1'!GE90),"")</f>
        <v>1</v>
      </c>
      <c r="GH90" s="9" t="str">
        <f>if('raw 1'!GF90&lt;&gt;"x",if('raw 1'!GF90="OK",'raw 1'!NF90,'raw 1'!GF90),"")</f>
        <v>WA</v>
      </c>
      <c r="GI90" s="9" t="str">
        <f>if('raw 1'!GG90&lt;&gt;"x",if('raw 1'!GG90="OK",'raw 1'!NG90,'raw 1'!GG90),"")</f>
        <v>WA</v>
      </c>
      <c r="GJ90" s="9" t="str">
        <f>if('raw 1'!GH90&lt;&gt;"x",if('raw 1'!GH90="OK",'raw 1'!NH90,'raw 1'!GH90),"")</f>
        <v>WA</v>
      </c>
      <c r="GK90" s="9" t="str">
        <f>if('raw 1'!GI90&lt;&gt;"x",if('raw 1'!GI90="OK",'raw 1'!NI90,'raw 1'!GI90),"")</f>
        <v>WA</v>
      </c>
      <c r="GL90" s="9" t="str">
        <f>if('raw 1'!GJ90&lt;&gt;"x",if('raw 1'!GJ90="OK",'raw 1'!NJ90,'raw 1'!GJ90),"")</f>
        <v>WA</v>
      </c>
      <c r="GM90" s="9" t="str">
        <f>if('raw 1'!GK90&lt;&gt;"x",if('raw 1'!GK90="OK",'raw 1'!NK90,'raw 1'!GK90),"")</f>
        <v>WA</v>
      </c>
      <c r="GN90" s="9" t="str">
        <f>if('raw 1'!GL90&lt;&gt;"x",if('raw 1'!GL90="OK",'raw 1'!NL90,'raw 1'!GL90),"")</f>
        <v>WA</v>
      </c>
      <c r="GO90" s="9" t="str">
        <f>if('raw 1'!GM90&lt;&gt;"x",if('raw 1'!GM90="OK",'raw 1'!NM90,'raw 1'!GM90),"")</f>
        <v>WA</v>
      </c>
      <c r="GP90" s="9" t="str">
        <f>if('raw 1'!GN90&lt;&gt;"x",if('raw 1'!GN90="OK",'raw 1'!NN90,'raw 1'!GN90),"")</f>
        <v>WA</v>
      </c>
      <c r="GQ90" s="9" t="str">
        <f>if('raw 1'!GO90&lt;&gt;"x",if('raw 1'!GO90="OK",'raw 1'!NO90,'raw 1'!GO90),"")</f>
        <v>WA</v>
      </c>
      <c r="GR90" s="9" t="str">
        <f>if('raw 1'!GP90&lt;&gt;"x",if('raw 1'!GP90="OK",'raw 1'!NP90,'raw 1'!GP90),"")</f>
        <v>WA</v>
      </c>
      <c r="GS90" s="9" t="str">
        <f>if('raw 1'!GQ90&lt;&gt;"x",if('raw 1'!GQ90="OK",'raw 1'!NQ90,'raw 1'!GQ90),"")</f>
        <v>WA</v>
      </c>
      <c r="GT90" s="9" t="str">
        <f>if('raw 1'!GR90&lt;&gt;"x",if('raw 1'!GR90="OK",'raw 1'!NR90,'raw 1'!GR90),"")</f>
        <v>WA</v>
      </c>
      <c r="GU90" s="9" t="str">
        <f>if('raw 1'!GS90&lt;&gt;"x",if('raw 1'!GS90="OK",'raw 1'!NS90,'raw 1'!GS90),"")</f>
        <v/>
      </c>
    </row>
    <row r="91">
      <c r="A91" s="5"/>
      <c r="B91" s="5"/>
      <c r="C91" s="5" t="str">
        <f>if(B91="d","diskv. iz ciklusa",if(B91="d1","diskv. iz kruga",if($E91="ODOBREN",(if(countif(H:H,"="&amp;H91)=1,countif(H:H,"&gt;"&amp;H91)+1,concatenate(countif(H:H,"&gt;"&amp;H91)+1," - ",countif(H:H,"&gt;="&amp;H91)))),empty)))</f>
        <v>89 - 90</v>
      </c>
      <c r="D91" s="6" t="str">
        <f>'raw 1'!B91</f>
        <v>NikolaPFC</v>
      </c>
      <c r="E91" s="6" t="str">
        <f>'raw 1'!F91</f>
        <v>ODOBREN</v>
      </c>
      <c r="F91" s="6" t="str">
        <f>if($E91="ODOBREN",'raw 1'!C91,"")</f>
        <v>Nikola</v>
      </c>
      <c r="G91" s="6" t="str">
        <f>if($E91="ODOBREN",'raw 1'!D91,"")</f>
        <v>Savić</v>
      </c>
      <c r="H91" s="7">
        <f>if($E91="ODOBREN",I91,empty)</f>
        <v>70</v>
      </c>
      <c r="I91" s="7">
        <f>if(B91&lt;&gt;"d",IF(M91 = "A", SUM(R91:T91), SUM(O91:Q91)),empty)</f>
        <v>70</v>
      </c>
      <c r="J91" s="6" t="str">
        <f>if($E91="ODOBREN",'raw 1'!G91,"")</f>
        <v>Šabac</v>
      </c>
      <c r="K91" s="6" t="str">
        <f>if($E91="ODOBREN",'raw 1'!H91,"")</f>
        <v>Šabačka gimnazija</v>
      </c>
      <c r="L91" s="6" t="str">
        <f>if($E91="ODOBREN",'raw 1'!I91,"")</f>
        <v>IV</v>
      </c>
      <c r="M91" s="6" t="str">
        <f>if($E91="ODOBREN",'raw 1'!J91,"")</f>
        <v>A</v>
      </c>
      <c r="N91" s="6" t="str">
        <f>if($E91="ODOBREN",'raw 1'!K92,"")</f>
        <v>Petar Radovanovic</v>
      </c>
      <c r="O91" s="8" t="str">
        <f>'raw 1'!M91</f>
        <v>-</v>
      </c>
      <c r="P91" s="9" t="str">
        <f>'raw 1'!N91</f>
        <v>-</v>
      </c>
      <c r="Q91" s="9" t="str">
        <f>'raw 1'!O91</f>
        <v>-</v>
      </c>
      <c r="R91" s="9">
        <f>'raw 1'!P91</f>
        <v>20</v>
      </c>
      <c r="S91" s="9">
        <f>'raw 1'!Q91</f>
        <v>32</v>
      </c>
      <c r="T91" s="9">
        <f>'raw 1'!R91</f>
        <v>18</v>
      </c>
      <c r="U91" s="9" t="str">
        <f>if('raw 1'!S91&lt;&gt;"x",if('raw 1'!S91="OK",'raw 1'!GS91,'raw 1'!S91),"")</f>
        <v/>
      </c>
      <c r="V91" s="9" t="str">
        <f>if('raw 1'!T91&lt;&gt;"x",if('raw 1'!T91="OK",'raw 1'!GT91,'raw 1'!T91),"")</f>
        <v/>
      </c>
      <c r="W91" s="9" t="str">
        <f>if('raw 1'!U91&lt;&gt;"x",if('raw 1'!U91="OK",'raw 1'!GU91,'raw 1'!U91),"")</f>
        <v>-</v>
      </c>
      <c r="X91" s="9" t="str">
        <f>if('raw 1'!V91&lt;&gt;"x",if('raw 1'!V91="OK",'raw 1'!GV91,'raw 1'!V91),"")</f>
        <v>-</v>
      </c>
      <c r="Y91" s="9" t="str">
        <f>if('raw 1'!W91&lt;&gt;"x",if('raw 1'!W91="OK",'raw 1'!GW91,'raw 1'!W91),"")</f>
        <v>-</v>
      </c>
      <c r="Z91" s="9" t="str">
        <f>if('raw 1'!X91&lt;&gt;"x",if('raw 1'!X91="OK",'raw 1'!GX91,'raw 1'!X91),"")</f>
        <v>-</v>
      </c>
      <c r="AA91" s="9" t="str">
        <f>if('raw 1'!Y91&lt;&gt;"x",if('raw 1'!Y91="OK",'raw 1'!GY91,'raw 1'!Y91),"")</f>
        <v>-</v>
      </c>
      <c r="AB91" s="9" t="str">
        <f>if('raw 1'!Z91&lt;&gt;"x",if('raw 1'!Z91="OK",'raw 1'!GZ91,'raw 1'!Z91),"")</f>
        <v>-</v>
      </c>
      <c r="AC91" s="9" t="str">
        <f>if('raw 1'!AA91&lt;&gt;"x",if('raw 1'!AA91="OK",'raw 1'!HA91,'raw 1'!AA91),"")</f>
        <v>-</v>
      </c>
      <c r="AD91" s="9" t="str">
        <f>if('raw 1'!AB91&lt;&gt;"x",if('raw 1'!AB91="OK",'raw 1'!HB91,'raw 1'!AB91),"")</f>
        <v>-</v>
      </c>
      <c r="AE91" s="9" t="str">
        <f>if('raw 1'!AC91&lt;&gt;"x",if('raw 1'!AC91="OK",'raw 1'!HC91,'raw 1'!AC91),"")</f>
        <v>-</v>
      </c>
      <c r="AF91" s="9" t="str">
        <f>if('raw 1'!AD91&lt;&gt;"x",if('raw 1'!AD91="OK",'raw 1'!HD91,'raw 1'!AD91),"")</f>
        <v>-</v>
      </c>
      <c r="AG91" s="9" t="str">
        <f>if('raw 1'!AE91&lt;&gt;"x",if('raw 1'!AE91="OK",'raw 1'!HE91,'raw 1'!AE91),"")</f>
        <v>-</v>
      </c>
      <c r="AH91" s="9" t="str">
        <f>if('raw 1'!AF91&lt;&gt;"x",if('raw 1'!AF91="OK",'raw 1'!HF91,'raw 1'!AF91),"")</f>
        <v>-</v>
      </c>
      <c r="AI91" s="9" t="str">
        <f>if('raw 1'!AG91&lt;&gt;"x",if('raw 1'!AG91="OK",'raw 1'!HG91,'raw 1'!AG91),"")</f>
        <v>-</v>
      </c>
      <c r="AJ91" s="9" t="str">
        <f>if('raw 1'!AH91&lt;&gt;"x",if('raw 1'!AH91="OK",'raw 1'!HH91,'raw 1'!AH91),"")</f>
        <v>-</v>
      </c>
      <c r="AK91" s="9" t="str">
        <f>if('raw 1'!AI91&lt;&gt;"x",if('raw 1'!AI91="OK",'raw 1'!HI91,'raw 1'!AI91),"")</f>
        <v>-</v>
      </c>
      <c r="AL91" s="9" t="str">
        <f>if('raw 1'!AJ91&lt;&gt;"x",if('raw 1'!AJ91="OK",'raw 1'!HJ91,'raw 1'!AJ91),"")</f>
        <v>-</v>
      </c>
      <c r="AM91" s="9" t="str">
        <f>if('raw 1'!AK91&lt;&gt;"x",if('raw 1'!AK91="OK",'raw 1'!HK91,'raw 1'!AK91),"")</f>
        <v>-</v>
      </c>
      <c r="AN91" s="9" t="str">
        <f>if('raw 1'!AL91&lt;&gt;"x",if('raw 1'!AL91="OK",'raw 1'!HL91,'raw 1'!AL91),"")</f>
        <v>-</v>
      </c>
      <c r="AO91" s="9" t="str">
        <f>if('raw 1'!AM91&lt;&gt;"x",if('raw 1'!AM91="OK",'raw 1'!HM91,'raw 1'!AM91),"")</f>
        <v>-</v>
      </c>
      <c r="AP91" s="9" t="str">
        <f>if('raw 1'!AN91&lt;&gt;"x",if('raw 1'!AN91="OK",'raw 1'!HN91,'raw 1'!AN91),"")</f>
        <v>-</v>
      </c>
      <c r="AQ91" s="9" t="str">
        <f>if('raw 1'!AO91&lt;&gt;"x",if('raw 1'!AO91="OK",'raw 1'!HO91,'raw 1'!AO91),"")</f>
        <v>-</v>
      </c>
      <c r="AR91" s="9" t="str">
        <f>if('raw 1'!AP91&lt;&gt;"x",if('raw 1'!AP91="OK",'raw 1'!HP91,'raw 1'!AP91),"")</f>
        <v>-</v>
      </c>
      <c r="AS91" s="9" t="str">
        <f>if('raw 1'!AQ91&lt;&gt;"x",if('raw 1'!AQ91="OK",'raw 1'!HQ91,'raw 1'!AQ91),"")</f>
        <v>-</v>
      </c>
      <c r="AT91" s="9" t="str">
        <f>if('raw 1'!AR91&lt;&gt;"x",if('raw 1'!AR91="OK",'raw 1'!HR91,'raw 1'!AR91),"")</f>
        <v>-</v>
      </c>
      <c r="AU91" s="9" t="str">
        <f>if('raw 1'!AS91&lt;&gt;"x",if('raw 1'!AS91="OK",'raw 1'!HS91,'raw 1'!AS91),"")</f>
        <v>-</v>
      </c>
      <c r="AV91" s="9" t="str">
        <f>if('raw 1'!AT91&lt;&gt;"x",if('raw 1'!AT91="OK",'raw 1'!HT91,'raw 1'!AT91),"")</f>
        <v>-</v>
      </c>
      <c r="AW91" s="9" t="str">
        <f>if('raw 1'!AU91&lt;&gt;"x",if('raw 1'!AU91="OK",'raw 1'!HU91,'raw 1'!AU91),"")</f>
        <v>-</v>
      </c>
      <c r="AX91" s="9" t="str">
        <f>if('raw 1'!AV91&lt;&gt;"x",if('raw 1'!AV91="OK",'raw 1'!HV91,'raw 1'!AV91),"")</f>
        <v>-</v>
      </c>
      <c r="AY91" s="9" t="str">
        <f>if('raw 1'!AW91&lt;&gt;"x",if('raw 1'!AW91="OK",'raw 1'!HW91,'raw 1'!AW91),"")</f>
        <v>-</v>
      </c>
      <c r="AZ91" s="9" t="str">
        <f>if('raw 1'!AX91&lt;&gt;"x",if('raw 1'!AX91="OK",'raw 1'!HX91,'raw 1'!AX91),"")</f>
        <v>-</v>
      </c>
      <c r="BA91" s="9" t="str">
        <f>if('raw 1'!AY91&lt;&gt;"x",if('raw 1'!AY91="OK",'raw 1'!HY91,'raw 1'!AY91),"")</f>
        <v>-</v>
      </c>
      <c r="BB91" s="9" t="str">
        <f>if('raw 1'!AZ91&lt;&gt;"x",if('raw 1'!AZ91="OK",'raw 1'!HZ91,'raw 1'!AZ91),"")</f>
        <v>-</v>
      </c>
      <c r="BC91" s="9" t="str">
        <f>if('raw 1'!BA91&lt;&gt;"x",if('raw 1'!BA91="OK",'raw 1'!IA91,'raw 1'!BA91),"")</f>
        <v>-</v>
      </c>
      <c r="BD91" s="9" t="str">
        <f>if('raw 1'!BB91&lt;&gt;"x",if('raw 1'!BB91="OK",'raw 1'!IB91,'raw 1'!BB91),"")</f>
        <v>-</v>
      </c>
      <c r="BE91" s="9" t="str">
        <f>if('raw 1'!BC91&lt;&gt;"x",if('raw 1'!BC91="OK",'raw 1'!IC91,'raw 1'!BC91),"")</f>
        <v>-</v>
      </c>
      <c r="BF91" s="9" t="str">
        <f>if('raw 1'!BD91&lt;&gt;"x",if('raw 1'!BD91="OK",'raw 1'!ID91,'raw 1'!BD91),"")</f>
        <v>-</v>
      </c>
      <c r="BG91" s="9" t="str">
        <f>if('raw 1'!BE91&lt;&gt;"x",if('raw 1'!BE91="OK",'raw 1'!IE91,'raw 1'!BE91),"")</f>
        <v>-</v>
      </c>
      <c r="BH91" s="9" t="str">
        <f>if('raw 1'!BF91&lt;&gt;"x",if('raw 1'!BF91="OK",'raw 1'!IF91,'raw 1'!BF91),"")</f>
        <v>-</v>
      </c>
      <c r="BI91" s="9" t="str">
        <f>if('raw 1'!BG91&lt;&gt;"x",if('raw 1'!BG91="OK",'raw 1'!IG91,'raw 1'!BG91),"")</f>
        <v>-</v>
      </c>
      <c r="BJ91" s="9" t="str">
        <f>if('raw 1'!BH91&lt;&gt;"x",if('raw 1'!BH91="OK",'raw 1'!IH91,'raw 1'!BH91),"")</f>
        <v>-</v>
      </c>
      <c r="BK91" s="9" t="str">
        <f>if('raw 1'!BI91&lt;&gt;"x",if('raw 1'!BI91="OK",'raw 1'!II91,'raw 1'!BI91),"")</f>
        <v>-</v>
      </c>
      <c r="BL91" s="9" t="str">
        <f>if('raw 1'!BJ91&lt;&gt;"x",if('raw 1'!BJ91="OK",'raw 1'!IJ91,'raw 1'!BJ91),"")</f>
        <v>-</v>
      </c>
      <c r="BM91" s="9" t="str">
        <f>if('raw 1'!BK91&lt;&gt;"x",if('raw 1'!BK91="OK",'raw 1'!IK91,'raw 1'!BK91),"")</f>
        <v/>
      </c>
      <c r="BN91" s="9" t="str">
        <f>if('raw 1'!BL91&lt;&gt;"x",if('raw 1'!BL91="OK",'raw 1'!IL91,'raw 1'!BL91),"")</f>
        <v>-</v>
      </c>
      <c r="BO91" s="9" t="str">
        <f>if('raw 1'!BM91&lt;&gt;"x",if('raw 1'!BM91="OK",'raw 1'!IM91,'raw 1'!BM91),"")</f>
        <v>-</v>
      </c>
      <c r="BP91" s="9" t="str">
        <f>if('raw 1'!BN91&lt;&gt;"x",if('raw 1'!BN91="OK",'raw 1'!IN91,'raw 1'!BN91),"")</f>
        <v>-</v>
      </c>
      <c r="BQ91" s="9" t="str">
        <f>if('raw 1'!BO91&lt;&gt;"x",if('raw 1'!BO91="OK",'raw 1'!IO91,'raw 1'!BO91),"")</f>
        <v>-</v>
      </c>
      <c r="BR91" s="9" t="str">
        <f>if('raw 1'!BP91&lt;&gt;"x",if('raw 1'!BP91="OK",'raw 1'!IP91,'raw 1'!BP91),"")</f>
        <v>-</v>
      </c>
      <c r="BS91" s="9" t="str">
        <f>if('raw 1'!BQ91&lt;&gt;"x",if('raw 1'!BQ91="OK",'raw 1'!IQ91,'raw 1'!BQ91),"")</f>
        <v>-</v>
      </c>
      <c r="BT91" s="9" t="str">
        <f>if('raw 1'!BR91&lt;&gt;"x",if('raw 1'!BR91="OK",'raw 1'!IR91,'raw 1'!BR91),"")</f>
        <v>-</v>
      </c>
      <c r="BU91" s="9" t="str">
        <f>if('raw 1'!BS91&lt;&gt;"x",if('raw 1'!BS91="OK",'raw 1'!IS91,'raw 1'!BS91),"")</f>
        <v>-</v>
      </c>
      <c r="BV91" s="9" t="str">
        <f>if('raw 1'!BT91&lt;&gt;"x",if('raw 1'!BT91="OK",'raw 1'!IT91,'raw 1'!BT91),"")</f>
        <v>-</v>
      </c>
      <c r="BW91" s="9" t="str">
        <f>if('raw 1'!BU91&lt;&gt;"x",if('raw 1'!BU91="OK",'raw 1'!IU91,'raw 1'!BU91),"")</f>
        <v>-</v>
      </c>
      <c r="BX91" s="9" t="str">
        <f>if('raw 1'!BV91&lt;&gt;"x",if('raw 1'!BV91="OK",'raw 1'!IV91,'raw 1'!BV91),"")</f>
        <v>-</v>
      </c>
      <c r="BY91" s="9" t="str">
        <f>if('raw 1'!BW91&lt;&gt;"x",if('raw 1'!BW91="OK",'raw 1'!IW91,'raw 1'!BW91),"")</f>
        <v>-</v>
      </c>
      <c r="BZ91" s="9" t="str">
        <f>if('raw 1'!BX91&lt;&gt;"x",if('raw 1'!BX91="OK",'raw 1'!IX91,'raw 1'!BX91),"")</f>
        <v>-</v>
      </c>
      <c r="CA91" s="9" t="str">
        <f>if('raw 1'!BY91&lt;&gt;"x",if('raw 1'!BY91="OK",'raw 1'!IY91,'raw 1'!BY91),"")</f>
        <v>-</v>
      </c>
      <c r="CB91" s="9" t="str">
        <f>if('raw 1'!BZ91&lt;&gt;"x",if('raw 1'!BZ91="OK",'raw 1'!IZ91,'raw 1'!BZ91),"")</f>
        <v>-</v>
      </c>
      <c r="CC91" s="9" t="str">
        <f>if('raw 1'!CA91&lt;&gt;"x",if('raw 1'!CA91="OK",'raw 1'!JA91,'raw 1'!CA91),"")</f>
        <v>-</v>
      </c>
      <c r="CD91" s="9" t="str">
        <f>if('raw 1'!CB91&lt;&gt;"x",if('raw 1'!CB91="OK",'raw 1'!JB91,'raw 1'!CB91),"")</f>
        <v>-</v>
      </c>
      <c r="CE91" s="9" t="str">
        <f>if('raw 1'!CC91&lt;&gt;"x",if('raw 1'!CC91="OK",'raw 1'!JC91,'raw 1'!CC91),"")</f>
        <v>-</v>
      </c>
      <c r="CF91" s="9" t="str">
        <f>if('raw 1'!CD91&lt;&gt;"x",if('raw 1'!CD91="OK",'raw 1'!JD91,'raw 1'!CD91),"")</f>
        <v>-</v>
      </c>
      <c r="CG91" s="9" t="str">
        <f>if('raw 1'!CE91&lt;&gt;"x",if('raw 1'!CE91="OK",'raw 1'!JE91,'raw 1'!CE91),"")</f>
        <v>-</v>
      </c>
      <c r="CH91" s="9" t="str">
        <f>if('raw 1'!CF91&lt;&gt;"x",if('raw 1'!CF91="OK",'raw 1'!JF91,'raw 1'!CF91),"")</f>
        <v>-</v>
      </c>
      <c r="CI91" s="9" t="str">
        <f>if('raw 1'!CG91&lt;&gt;"x",if('raw 1'!CG91="OK",'raw 1'!JG91,'raw 1'!CG91),"")</f>
        <v>-</v>
      </c>
      <c r="CJ91" s="9" t="str">
        <f>if('raw 1'!CH91&lt;&gt;"x",if('raw 1'!CH91="OK",'raw 1'!JH91,'raw 1'!CH91),"")</f>
        <v>-</v>
      </c>
      <c r="CK91" s="9" t="str">
        <f>if('raw 1'!CI91&lt;&gt;"x",if('raw 1'!CI91="OK",'raw 1'!JI91,'raw 1'!CI91),"")</f>
        <v>-</v>
      </c>
      <c r="CL91" s="9" t="str">
        <f>if('raw 1'!CJ91&lt;&gt;"x",if('raw 1'!CJ91="OK",'raw 1'!JJ91,'raw 1'!CJ91),"")</f>
        <v>-</v>
      </c>
      <c r="CM91" s="9" t="str">
        <f>if('raw 1'!CK91&lt;&gt;"x",if('raw 1'!CK91="OK",'raw 1'!JK91,'raw 1'!CK91),"")</f>
        <v>-</v>
      </c>
      <c r="CN91" s="9" t="str">
        <f>if('raw 1'!CL91&lt;&gt;"x",if('raw 1'!CL91="OK",'raw 1'!JL91,'raw 1'!CL91),"")</f>
        <v>-</v>
      </c>
      <c r="CO91" s="9" t="str">
        <f>if('raw 1'!CM91&lt;&gt;"x",if('raw 1'!CM91="OK",'raw 1'!JM91,'raw 1'!CM91),"")</f>
        <v>-</v>
      </c>
      <c r="CP91" s="9" t="str">
        <f>if('raw 1'!CN91&lt;&gt;"x",if('raw 1'!CN91="OK",'raw 1'!JN91,'raw 1'!CN91),"")</f>
        <v>-</v>
      </c>
      <c r="CQ91" s="9" t="str">
        <f>if('raw 1'!CO91&lt;&gt;"x",if('raw 1'!CO91="OK",'raw 1'!JO91,'raw 1'!CO91),"")</f>
        <v>-</v>
      </c>
      <c r="CR91" s="9" t="str">
        <f>if('raw 1'!CP91&lt;&gt;"x",if('raw 1'!CP91="OK",'raw 1'!JP91,'raw 1'!CP91),"")</f>
        <v>-</v>
      </c>
      <c r="CS91" s="9" t="str">
        <f>if('raw 1'!CQ91&lt;&gt;"x",if('raw 1'!CQ91="OK",'raw 1'!JQ91,'raw 1'!CQ91),"")</f>
        <v>-</v>
      </c>
      <c r="CT91" s="9" t="str">
        <f>if('raw 1'!CR91&lt;&gt;"x",if('raw 1'!CR91="OK",'raw 1'!JR91,'raw 1'!CR91),"")</f>
        <v>-</v>
      </c>
      <c r="CU91" s="9" t="str">
        <f>if('raw 1'!CS91&lt;&gt;"x",if('raw 1'!CS91="OK",'raw 1'!JS91,'raw 1'!CS91),"")</f>
        <v/>
      </c>
      <c r="CV91" s="9" t="str">
        <f>if('raw 1'!CT91&lt;&gt;"x",if('raw 1'!CT91="OK",'raw 1'!JT91,'raw 1'!CT91),"")</f>
        <v>-</v>
      </c>
      <c r="CW91" s="9" t="str">
        <f>if('raw 1'!CU91&lt;&gt;"x",if('raw 1'!CU91="OK",'raw 1'!JU91,'raw 1'!CU91),"")</f>
        <v>-</v>
      </c>
      <c r="CX91" s="9" t="str">
        <f>if('raw 1'!CV91&lt;&gt;"x",if('raw 1'!CV91="OK",'raw 1'!JV91,'raw 1'!CV91),"")</f>
        <v>-</v>
      </c>
      <c r="CY91" s="9" t="str">
        <f>if('raw 1'!CW91&lt;&gt;"x",if('raw 1'!CW91="OK",'raw 1'!JW91,'raw 1'!CW91),"")</f>
        <v>-</v>
      </c>
      <c r="CZ91" s="9" t="str">
        <f>if('raw 1'!CX91&lt;&gt;"x",if('raw 1'!CX91="OK",'raw 1'!JX91,'raw 1'!CX91),"")</f>
        <v>-</v>
      </c>
      <c r="DA91" s="9" t="str">
        <f>if('raw 1'!CY91&lt;&gt;"x",if('raw 1'!CY91="OK",'raw 1'!JY91,'raw 1'!CY91),"")</f>
        <v>-</v>
      </c>
      <c r="DB91" s="9" t="str">
        <f>if('raw 1'!CZ91&lt;&gt;"x",if('raw 1'!CZ91="OK",'raw 1'!JZ91,'raw 1'!CZ91),"")</f>
        <v>-</v>
      </c>
      <c r="DC91" s="9" t="str">
        <f>if('raw 1'!DA91&lt;&gt;"x",if('raw 1'!DA91="OK",'raw 1'!KA91,'raw 1'!DA91),"")</f>
        <v>-</v>
      </c>
      <c r="DD91" s="9" t="str">
        <f>if('raw 1'!DB91&lt;&gt;"x",if('raw 1'!DB91="OK",'raw 1'!KB91,'raw 1'!DB91),"")</f>
        <v>-</v>
      </c>
      <c r="DE91" s="9" t="str">
        <f>if('raw 1'!DC91&lt;&gt;"x",if('raw 1'!DC91="OK",'raw 1'!KC91,'raw 1'!DC91),"")</f>
        <v>-</v>
      </c>
      <c r="DF91" s="9" t="str">
        <f>if('raw 1'!DD91&lt;&gt;"x",if('raw 1'!DD91="OK",'raw 1'!KD91,'raw 1'!DD91),"")</f>
        <v>-</v>
      </c>
      <c r="DG91" s="9" t="str">
        <f>if('raw 1'!DE91&lt;&gt;"x",if('raw 1'!DE91="OK",'raw 1'!KE91,'raw 1'!DE91),"")</f>
        <v>-</v>
      </c>
      <c r="DH91" s="9" t="str">
        <f>if('raw 1'!DF91&lt;&gt;"x",if('raw 1'!DF91="OK",'raw 1'!KF91,'raw 1'!DF91),"")</f>
        <v>-</v>
      </c>
      <c r="DI91" s="9" t="str">
        <f>if('raw 1'!DG91&lt;&gt;"x",if('raw 1'!DG91="OK",'raw 1'!KG91,'raw 1'!DG91),"")</f>
        <v>-</v>
      </c>
      <c r="DJ91" s="9" t="str">
        <f>if('raw 1'!DH91&lt;&gt;"x",if('raw 1'!DH91="OK",'raw 1'!KH91,'raw 1'!DH91),"")</f>
        <v>-</v>
      </c>
      <c r="DK91" s="9" t="str">
        <f>if('raw 1'!DI91&lt;&gt;"x",if('raw 1'!DI91="OK",'raw 1'!KI91,'raw 1'!DI91),"")</f>
        <v>-</v>
      </c>
      <c r="DL91" s="9" t="str">
        <f>if('raw 1'!DJ91&lt;&gt;"x",if('raw 1'!DJ91="OK",'raw 1'!KJ91,'raw 1'!DJ91),"")</f>
        <v>-</v>
      </c>
      <c r="DM91" s="9" t="str">
        <f>if('raw 1'!DK91&lt;&gt;"x",if('raw 1'!DK91="OK",'raw 1'!KK91,'raw 1'!DK91),"")</f>
        <v>-</v>
      </c>
      <c r="DN91" s="9" t="str">
        <f>if('raw 1'!DL91&lt;&gt;"x",if('raw 1'!DL91="OK",'raw 1'!KL91,'raw 1'!DL91),"")</f>
        <v>-</v>
      </c>
      <c r="DO91" s="9" t="str">
        <f>if('raw 1'!DM91&lt;&gt;"x",if('raw 1'!DM91="OK",'raw 1'!KM91,'raw 1'!DM91),"")</f>
        <v>-</v>
      </c>
      <c r="DP91" s="9" t="str">
        <f>if('raw 1'!DN91&lt;&gt;"x",if('raw 1'!DN91="OK",'raw 1'!KN91,'raw 1'!DN91),"")</f>
        <v>-</v>
      </c>
      <c r="DQ91" s="9" t="str">
        <f>if('raw 1'!DO91&lt;&gt;"x",if('raw 1'!DO91="OK",'raw 1'!KO91,'raw 1'!DO91),"")</f>
        <v>-</v>
      </c>
      <c r="DR91" s="9" t="str">
        <f>if('raw 1'!DP91&lt;&gt;"x",if('raw 1'!DP91="OK",'raw 1'!KP91,'raw 1'!DP91),"")</f>
        <v>-</v>
      </c>
      <c r="DS91" s="9" t="str">
        <f>if('raw 1'!DQ91&lt;&gt;"x",if('raw 1'!DQ91="OK",'raw 1'!KQ91,'raw 1'!DQ91),"")</f>
        <v>-</v>
      </c>
      <c r="DT91" s="9" t="str">
        <f>if('raw 1'!DR91&lt;&gt;"x",if('raw 1'!DR91="OK",'raw 1'!KR91,'raw 1'!DR91),"")</f>
        <v>-</v>
      </c>
      <c r="DU91" s="9" t="str">
        <f>if('raw 1'!DS91&lt;&gt;"x",if('raw 1'!DS91="OK",'raw 1'!KS91,'raw 1'!DS91),"")</f>
        <v>-</v>
      </c>
      <c r="DV91" s="9" t="str">
        <f>if('raw 1'!DT91&lt;&gt;"x",if('raw 1'!DT91="OK",'raw 1'!KT91,'raw 1'!DT91),"")</f>
        <v>-</v>
      </c>
      <c r="DW91" s="9" t="str">
        <f>if('raw 1'!DU91&lt;&gt;"x",if('raw 1'!DU91="OK",'raw 1'!KU91,'raw 1'!DU91),"")</f>
        <v>-</v>
      </c>
      <c r="DX91" s="9" t="str">
        <f>if('raw 1'!DV91&lt;&gt;"x",if('raw 1'!DV91="OK",'raw 1'!KV91,'raw 1'!DV91),"")</f>
        <v>-</v>
      </c>
      <c r="DY91" s="9" t="str">
        <f>if('raw 1'!DW91&lt;&gt;"x",if('raw 1'!DW91="OK",'raw 1'!KW91,'raw 1'!DW91),"")</f>
        <v>-</v>
      </c>
      <c r="DZ91" s="9" t="str">
        <f>if('raw 1'!DX91&lt;&gt;"x",if('raw 1'!DX91="OK",'raw 1'!KX91,'raw 1'!DX91),"")</f>
        <v>-</v>
      </c>
      <c r="EA91" s="9" t="str">
        <f>if('raw 1'!DY91&lt;&gt;"x",if('raw 1'!DY91="OK",'raw 1'!KY91,'raw 1'!DY91),"")</f>
        <v>-</v>
      </c>
      <c r="EB91" s="9" t="str">
        <f>if('raw 1'!DZ91&lt;&gt;"x",if('raw 1'!DZ91="OK",'raw 1'!KZ91,'raw 1'!DZ91),"")</f>
        <v/>
      </c>
      <c r="EC91" s="9">
        <f>if('raw 1'!EA91&lt;&gt;"x",if('raw 1'!EA91="OK",'raw 1'!LA91,'raw 1'!EA91),"")</f>
        <v>1</v>
      </c>
      <c r="ED91" s="9">
        <f>if('raw 1'!EB91&lt;&gt;"x",if('raw 1'!EB91="OK",'raw 1'!LB91,'raw 1'!EB91),"")</f>
        <v>1</v>
      </c>
      <c r="EE91" s="9">
        <f>if('raw 1'!EC91&lt;&gt;"x",if('raw 1'!EC91="OK",'raw 1'!LC91,'raw 1'!EC91),"")</f>
        <v>1</v>
      </c>
      <c r="EF91" s="9">
        <f>if('raw 1'!ED91&lt;&gt;"x",if('raw 1'!ED91="OK",'raw 1'!LD91,'raw 1'!ED91),"")</f>
        <v>1</v>
      </c>
      <c r="EG91" s="9">
        <f>if('raw 1'!EE91&lt;&gt;"x",if('raw 1'!EE91="OK",'raw 1'!LE91,'raw 1'!EE91),"")</f>
        <v>1</v>
      </c>
      <c r="EH91" s="9" t="str">
        <f>if('raw 1'!EF91&lt;&gt;"x",if('raw 1'!EF91="OK",'raw 1'!LF91,'raw 1'!EF91),"")</f>
        <v>TLE</v>
      </c>
      <c r="EI91" s="9" t="str">
        <f>if('raw 1'!EG91&lt;&gt;"x",if('raw 1'!EG91="OK",'raw 1'!LG91,'raw 1'!EG91),"")</f>
        <v>TLE</v>
      </c>
      <c r="EJ91" s="9" t="str">
        <f>if('raw 1'!EH91&lt;&gt;"x",if('raw 1'!EH91="OK",'raw 1'!LH91,'raw 1'!EH91),"")</f>
        <v>TLE</v>
      </c>
      <c r="EK91" s="9" t="str">
        <f>if('raw 1'!EI91&lt;&gt;"x",if('raw 1'!EI91="OK",'raw 1'!LI91,'raw 1'!EI91),"")</f>
        <v>TLE</v>
      </c>
      <c r="EL91" s="9" t="str">
        <f>if('raw 1'!EJ91&lt;&gt;"x",if('raw 1'!EJ91="OK",'raw 1'!LJ91,'raw 1'!EJ91),"")</f>
        <v>TLE</v>
      </c>
      <c r="EM91" s="9" t="str">
        <f>if('raw 1'!EK91&lt;&gt;"x",if('raw 1'!EK91="OK",'raw 1'!LK91,'raw 1'!EK91),"")</f>
        <v>TLE</v>
      </c>
      <c r="EN91" s="9" t="str">
        <f>if('raw 1'!EL91&lt;&gt;"x",if('raw 1'!EL91="OK",'raw 1'!LL91,'raw 1'!EL91),"")</f>
        <v>TLE</v>
      </c>
      <c r="EO91" s="9" t="str">
        <f>if('raw 1'!EM91&lt;&gt;"x",if('raw 1'!EM91="OK",'raw 1'!LM91,'raw 1'!EM91),"")</f>
        <v>TLE</v>
      </c>
      <c r="EP91" s="9" t="str">
        <f>if('raw 1'!EN91&lt;&gt;"x",if('raw 1'!EN91="OK",'raw 1'!LN91,'raw 1'!EN91),"")</f>
        <v>TLE</v>
      </c>
      <c r="EQ91" s="9" t="str">
        <f>if('raw 1'!EO91&lt;&gt;"x",if('raw 1'!EO91="OK",'raw 1'!LO91,'raw 1'!EO91),"")</f>
        <v>TLE</v>
      </c>
      <c r="ER91" s="9" t="str">
        <f>if('raw 1'!EP91&lt;&gt;"x",if('raw 1'!EP91="OK",'raw 1'!LP91,'raw 1'!EP91),"")</f>
        <v>TLE</v>
      </c>
      <c r="ES91" s="9" t="str">
        <f>if('raw 1'!EQ91&lt;&gt;"x",if('raw 1'!EQ91="OK",'raw 1'!LQ91,'raw 1'!EQ91),"")</f>
        <v/>
      </c>
      <c r="ET91" s="9">
        <f>if('raw 1'!ER91&lt;&gt;"x",if('raw 1'!ER91="OK",'raw 1'!LR91,'raw 1'!ER91),"")</f>
        <v>1</v>
      </c>
      <c r="EU91" s="9" t="str">
        <f>if('raw 1'!ES91&lt;&gt;"x",if('raw 1'!ES91="OK",'raw 1'!LS91,'raw 1'!ES91),"")</f>
        <v>TLE</v>
      </c>
      <c r="EV91" s="9" t="str">
        <f>if('raw 1'!ET91&lt;&gt;"x",if('raw 1'!ET91="OK",'raw 1'!LT91,'raw 1'!ET91),"")</f>
        <v>TLE</v>
      </c>
      <c r="EW91" s="9" t="str">
        <f>if('raw 1'!EU91&lt;&gt;"x",if('raw 1'!EU91="OK",'raw 1'!LU91,'raw 1'!EU91),"")</f>
        <v>TLE</v>
      </c>
      <c r="EX91" s="9" t="str">
        <f>if('raw 1'!EV91&lt;&gt;"x",if('raw 1'!EV91="OK",'raw 1'!LV91,'raw 1'!EV91),"")</f>
        <v>TLE</v>
      </c>
      <c r="EY91" s="9" t="str">
        <f>if('raw 1'!EW91&lt;&gt;"x",if('raw 1'!EW91="OK",'raw 1'!LW91,'raw 1'!EW91),"")</f>
        <v>TLE</v>
      </c>
      <c r="EZ91" s="9">
        <f>if('raw 1'!EX91&lt;&gt;"x",if('raw 1'!EX91="OK",'raw 1'!LX91,'raw 1'!EX91),"")</f>
        <v>1</v>
      </c>
      <c r="FA91" s="9">
        <f>if('raw 1'!EY91&lt;&gt;"x",if('raw 1'!EY91="OK",'raw 1'!LY91,'raw 1'!EY91),"")</f>
        <v>1</v>
      </c>
      <c r="FB91" s="9">
        <f>if('raw 1'!EZ91&lt;&gt;"x",if('raw 1'!EZ91="OK",'raw 1'!LZ91,'raw 1'!EZ91),"")</f>
        <v>1</v>
      </c>
      <c r="FC91" s="9">
        <f>if('raw 1'!FA91&lt;&gt;"x",if('raw 1'!FA91="OK",'raw 1'!MA91,'raw 1'!FA91),"")</f>
        <v>1</v>
      </c>
      <c r="FD91" s="9">
        <f>if('raw 1'!FB91&lt;&gt;"x",if('raw 1'!FB91="OK",'raw 1'!MB91,'raw 1'!FB91),"")</f>
        <v>1</v>
      </c>
      <c r="FE91" s="9">
        <f>if('raw 1'!FC91&lt;&gt;"x",if('raw 1'!FC91="OK",'raw 1'!MC91,'raw 1'!FC91),"")</f>
        <v>1</v>
      </c>
      <c r="FF91" s="9">
        <f>if('raw 1'!FD91&lt;&gt;"x",if('raw 1'!FD91="OK",'raw 1'!MD91,'raw 1'!FD91),"")</f>
        <v>1</v>
      </c>
      <c r="FG91" s="9">
        <f>if('raw 1'!FE91&lt;&gt;"x",if('raw 1'!FE91="OK",'raw 1'!ME91,'raw 1'!FE91),"")</f>
        <v>1</v>
      </c>
      <c r="FH91" s="9">
        <f>if('raw 1'!FF91&lt;&gt;"x",if('raw 1'!FF91="OK",'raw 1'!MF91,'raw 1'!FF91),"")</f>
        <v>1</v>
      </c>
      <c r="FI91" s="9">
        <f>if('raw 1'!FG91&lt;&gt;"x",if('raw 1'!FG91="OK",'raw 1'!MG91,'raw 1'!FG91),"")</f>
        <v>1</v>
      </c>
      <c r="FJ91" s="9" t="str">
        <f>if('raw 1'!FH91&lt;&gt;"x",if('raw 1'!FH91="OK",'raw 1'!MH91,'raw 1'!FH91),"")</f>
        <v>TLE</v>
      </c>
      <c r="FK91" s="9" t="str">
        <f>if('raw 1'!FI91&lt;&gt;"x",if('raw 1'!FI91="OK",'raw 1'!MI91,'raw 1'!FI91),"")</f>
        <v>TLE</v>
      </c>
      <c r="FL91" s="9" t="str">
        <f>if('raw 1'!FJ91&lt;&gt;"x",if('raw 1'!FJ91="OK",'raw 1'!MJ91,'raw 1'!FJ91),"")</f>
        <v>TLE</v>
      </c>
      <c r="FM91" s="9" t="str">
        <f>if('raw 1'!FK91&lt;&gt;"x",if('raw 1'!FK91="OK",'raw 1'!MK91,'raw 1'!FK91),"")</f>
        <v>TLE</v>
      </c>
      <c r="FN91" s="9" t="str">
        <f>if('raw 1'!FL91&lt;&gt;"x",if('raw 1'!FL91="OK",'raw 1'!ML91,'raw 1'!FL91),"")</f>
        <v>TLE</v>
      </c>
      <c r="FO91" s="9" t="str">
        <f>if('raw 1'!FM91&lt;&gt;"x",if('raw 1'!FM91="OK",'raw 1'!MM91,'raw 1'!FM91),"")</f>
        <v>TLE</v>
      </c>
      <c r="FP91" s="9" t="str">
        <f>if('raw 1'!FN91&lt;&gt;"x",if('raw 1'!FN91="OK",'raw 1'!MN91,'raw 1'!FN91),"")</f>
        <v>TLE</v>
      </c>
      <c r="FQ91" s="9" t="str">
        <f>if('raw 1'!FO91&lt;&gt;"x",if('raw 1'!FO91="OK",'raw 1'!MO91,'raw 1'!FO91),"")</f>
        <v>TLE</v>
      </c>
      <c r="FR91" s="9" t="str">
        <f>if('raw 1'!FP91&lt;&gt;"x",if('raw 1'!FP91="OK",'raw 1'!MP91,'raw 1'!FP91),"")</f>
        <v>TLE</v>
      </c>
      <c r="FS91" s="9" t="str">
        <f>if('raw 1'!FQ91&lt;&gt;"x",if('raw 1'!FQ91="OK",'raw 1'!MQ91,'raw 1'!FQ91),"")</f>
        <v>TLE</v>
      </c>
      <c r="FT91" s="9" t="str">
        <f>if('raw 1'!FR91&lt;&gt;"x",if('raw 1'!FR91="OK",'raw 1'!MR91,'raw 1'!FR91),"")</f>
        <v>TLE</v>
      </c>
      <c r="FU91" s="9" t="str">
        <f>if('raw 1'!FS91&lt;&gt;"x",if('raw 1'!FS91="OK",'raw 1'!MS91,'raw 1'!FS91),"")</f>
        <v>TLE</v>
      </c>
      <c r="FV91" s="9" t="str">
        <f>if('raw 1'!FT91&lt;&gt;"x",if('raw 1'!FT91="OK",'raw 1'!MT91,'raw 1'!FT91),"")</f>
        <v/>
      </c>
      <c r="FW91" s="9">
        <f>if('raw 1'!FU91&lt;&gt;"x",if('raw 1'!FU91="OK",'raw 1'!MU91,'raw 1'!FU91),"")</f>
        <v>1</v>
      </c>
      <c r="FX91" s="9">
        <f>if('raw 1'!FV91&lt;&gt;"x",if('raw 1'!FV91="OK",'raw 1'!MV91,'raw 1'!FV91),"")</f>
        <v>1</v>
      </c>
      <c r="FY91" s="9">
        <f>if('raw 1'!FW91&lt;&gt;"x",if('raw 1'!FW91="OK",'raw 1'!MW91,'raw 1'!FW91),"")</f>
        <v>1</v>
      </c>
      <c r="FZ91" s="9">
        <f>if('raw 1'!FX91&lt;&gt;"x",if('raw 1'!FX91="OK",'raw 1'!MX91,'raw 1'!FX91),"")</f>
        <v>1</v>
      </c>
      <c r="GA91" s="9">
        <f>if('raw 1'!FY91&lt;&gt;"x",if('raw 1'!FY91="OK",'raw 1'!MY91,'raw 1'!FY91),"")</f>
        <v>1</v>
      </c>
      <c r="GB91" s="9">
        <f>if('raw 1'!FZ91&lt;&gt;"x",if('raw 1'!FZ91="OK",'raw 1'!MZ91,'raw 1'!FZ91),"")</f>
        <v>1</v>
      </c>
      <c r="GC91" s="9" t="str">
        <f>if('raw 1'!GA91&lt;&gt;"x",if('raw 1'!GA91="OK",'raw 1'!NA91,'raw 1'!GA91),"")</f>
        <v>TLE</v>
      </c>
      <c r="GD91" s="9">
        <f>if('raw 1'!GB91&lt;&gt;"x",if('raw 1'!GB91="OK",'raw 1'!NB91,'raw 1'!GB91),"")</f>
        <v>1</v>
      </c>
      <c r="GE91" s="9">
        <f>if('raw 1'!GC91&lt;&gt;"x",if('raw 1'!GC91="OK",'raw 1'!NC91,'raw 1'!GC91),"")</f>
        <v>1</v>
      </c>
      <c r="GF91" s="9">
        <f>if('raw 1'!GD91&lt;&gt;"x",if('raw 1'!GD91="OK",'raw 1'!ND91,'raw 1'!GD91),"")</f>
        <v>1</v>
      </c>
      <c r="GG91" s="9">
        <f>if('raw 1'!GE91&lt;&gt;"x",if('raw 1'!GE91="OK",'raw 1'!NE91,'raw 1'!GE91),"")</f>
        <v>1</v>
      </c>
      <c r="GH91" s="9" t="str">
        <f>if('raw 1'!GF91&lt;&gt;"x",if('raw 1'!GF91="OK",'raw 1'!NF91,'raw 1'!GF91),"")</f>
        <v>TLE</v>
      </c>
      <c r="GI91" s="9" t="str">
        <f>if('raw 1'!GG91&lt;&gt;"x",if('raw 1'!GG91="OK",'raw 1'!NG91,'raw 1'!GG91),"")</f>
        <v>TLE</v>
      </c>
      <c r="GJ91" s="9" t="str">
        <f>if('raw 1'!GH91&lt;&gt;"x",if('raw 1'!GH91="OK",'raw 1'!NH91,'raw 1'!GH91),"")</f>
        <v>TLE</v>
      </c>
      <c r="GK91" s="9" t="str">
        <f>if('raw 1'!GI91&lt;&gt;"x",if('raw 1'!GI91="OK",'raw 1'!NI91,'raw 1'!GI91),"")</f>
        <v>TLE</v>
      </c>
      <c r="GL91" s="9" t="str">
        <f>if('raw 1'!GJ91&lt;&gt;"x",if('raw 1'!GJ91="OK",'raw 1'!NJ91,'raw 1'!GJ91),"")</f>
        <v>MLE</v>
      </c>
      <c r="GM91" s="9" t="str">
        <f>if('raw 1'!GK91&lt;&gt;"x",if('raw 1'!GK91="OK",'raw 1'!NK91,'raw 1'!GK91),"")</f>
        <v>TLE</v>
      </c>
      <c r="GN91" s="9" t="str">
        <f>if('raw 1'!GL91&lt;&gt;"x",if('raw 1'!GL91="OK",'raw 1'!NL91,'raw 1'!GL91),"")</f>
        <v>TLE</v>
      </c>
      <c r="GO91" s="9" t="str">
        <f>if('raw 1'!GM91&lt;&gt;"x",if('raw 1'!GM91="OK",'raw 1'!NM91,'raw 1'!GM91),"")</f>
        <v>TLE</v>
      </c>
      <c r="GP91" s="9" t="str">
        <f>if('raw 1'!GN91&lt;&gt;"x",if('raw 1'!GN91="OK",'raw 1'!NN91,'raw 1'!GN91),"")</f>
        <v>TLE</v>
      </c>
      <c r="GQ91" s="9" t="str">
        <f>if('raw 1'!GO91&lt;&gt;"x",if('raw 1'!GO91="OK",'raw 1'!NO91,'raw 1'!GO91),"")</f>
        <v>TLE</v>
      </c>
      <c r="GR91" s="9" t="str">
        <f>if('raw 1'!GP91&lt;&gt;"x",if('raw 1'!GP91="OK",'raw 1'!NP91,'raw 1'!GP91),"")</f>
        <v>TLE</v>
      </c>
      <c r="GS91" s="9" t="str">
        <f>if('raw 1'!GQ91&lt;&gt;"x",if('raw 1'!GQ91="OK",'raw 1'!NQ91,'raw 1'!GQ91),"")</f>
        <v>MLE</v>
      </c>
      <c r="GT91" s="9" t="str">
        <f>if('raw 1'!GR91&lt;&gt;"x",if('raw 1'!GR91="OK",'raw 1'!NR91,'raw 1'!GR91),"")</f>
        <v>TLE</v>
      </c>
      <c r="GU91" s="9" t="str">
        <f>if('raw 1'!GS91&lt;&gt;"x",if('raw 1'!GS91="OK",'raw 1'!NS91,'raw 1'!GS91),"")</f>
        <v/>
      </c>
    </row>
    <row r="92">
      <c r="A92" s="5"/>
      <c r="B92" s="5"/>
      <c r="C92" s="5" t="str">
        <f>if(B92="d","diskv. iz ciklusa",if(B92="d1","diskv. iz kruga",if($E92="ODOBREN",(if(countif(H:H,"="&amp;H92)=1,countif(H:H,"&gt;"&amp;H92)+1,concatenate(countif(H:H,"&gt;"&amp;H92)+1," - ",countif(H:H,"&gt;="&amp;H92)))),empty)))</f>
        <v>89 - 90</v>
      </c>
      <c r="D92" s="6" t="str">
        <f>'raw 1'!B92</f>
        <v>AleksandarGadjanski</v>
      </c>
      <c r="E92" s="6" t="str">
        <f>'raw 1'!F92</f>
        <v>ODOBREN</v>
      </c>
      <c r="F92" s="6" t="str">
        <f>if($E92="ODOBREN",'raw 1'!C92,"")</f>
        <v>Aleksandar</v>
      </c>
      <c r="G92" s="6" t="str">
        <f>if($E92="ODOBREN",'raw 1'!D92,"")</f>
        <v>Gađanski</v>
      </c>
      <c r="H92" s="7">
        <f>if($E92="ODOBREN",I92,empty)</f>
        <v>70</v>
      </c>
      <c r="I92" s="7">
        <f>if(B92&lt;&gt;"d",IF(M92 = "A", SUM(R92:T92), SUM(O92:Q92)),empty)</f>
        <v>70</v>
      </c>
      <c r="J92" s="6" t="str">
        <f>if($E92="ODOBREN",'raw 1'!G92,"")</f>
        <v>Stari grad</v>
      </c>
      <c r="K92" s="6" t="str">
        <f>if($E92="ODOBREN",'raw 1'!H92,"")</f>
        <v>Matematička gimnazija</v>
      </c>
      <c r="L92" s="6" t="str">
        <f>if($E92="ODOBREN",'raw 1'!I92,"")</f>
        <v>II</v>
      </c>
      <c r="M92" s="6" t="str">
        <f>if($E92="ODOBREN",'raw 1'!J92,"")</f>
        <v>A</v>
      </c>
      <c r="N92" s="6" t="str">
        <f>if($E92="ODOBREN",'raw 1'!K93,"")</f>
        <v>Tadija Šebez</v>
      </c>
      <c r="O92" s="8" t="str">
        <f>'raw 1'!M92</f>
        <v>-</v>
      </c>
      <c r="P92" s="9" t="str">
        <f>'raw 1'!N92</f>
        <v>-</v>
      </c>
      <c r="Q92" s="9" t="str">
        <f>'raw 1'!O92</f>
        <v>-</v>
      </c>
      <c r="R92" s="9">
        <f>'raw 1'!P92</f>
        <v>70</v>
      </c>
      <c r="S92" s="9">
        <f>'raw 1'!Q92</f>
        <v>0</v>
      </c>
      <c r="T92" s="9" t="str">
        <f>'raw 1'!R92</f>
        <v>-</v>
      </c>
      <c r="U92" s="9" t="str">
        <f>if('raw 1'!S92&lt;&gt;"x",if('raw 1'!S92="OK",'raw 1'!GS92,'raw 1'!S92),"")</f>
        <v/>
      </c>
      <c r="V92" s="9" t="str">
        <f>if('raw 1'!T92&lt;&gt;"x",if('raw 1'!T92="OK",'raw 1'!GT92,'raw 1'!T92),"")</f>
        <v/>
      </c>
      <c r="W92" s="9" t="str">
        <f>if('raw 1'!U92&lt;&gt;"x",if('raw 1'!U92="OK",'raw 1'!GU92,'raw 1'!U92),"")</f>
        <v>-</v>
      </c>
      <c r="X92" s="9" t="str">
        <f>if('raw 1'!V92&lt;&gt;"x",if('raw 1'!V92="OK",'raw 1'!GV92,'raw 1'!V92),"")</f>
        <v>-</v>
      </c>
      <c r="Y92" s="9" t="str">
        <f>if('raw 1'!W92&lt;&gt;"x",if('raw 1'!W92="OK",'raw 1'!GW92,'raw 1'!W92),"")</f>
        <v>-</v>
      </c>
      <c r="Z92" s="9" t="str">
        <f>if('raw 1'!X92&lt;&gt;"x",if('raw 1'!X92="OK",'raw 1'!GX92,'raw 1'!X92),"")</f>
        <v>-</v>
      </c>
      <c r="AA92" s="9" t="str">
        <f>if('raw 1'!Y92&lt;&gt;"x",if('raw 1'!Y92="OK",'raw 1'!GY92,'raw 1'!Y92),"")</f>
        <v>-</v>
      </c>
      <c r="AB92" s="9" t="str">
        <f>if('raw 1'!Z92&lt;&gt;"x",if('raw 1'!Z92="OK",'raw 1'!GZ92,'raw 1'!Z92),"")</f>
        <v>-</v>
      </c>
      <c r="AC92" s="9" t="str">
        <f>if('raw 1'!AA92&lt;&gt;"x",if('raw 1'!AA92="OK",'raw 1'!HA92,'raw 1'!AA92),"")</f>
        <v>-</v>
      </c>
      <c r="AD92" s="9" t="str">
        <f>if('raw 1'!AB92&lt;&gt;"x",if('raw 1'!AB92="OK",'raw 1'!HB92,'raw 1'!AB92),"")</f>
        <v>-</v>
      </c>
      <c r="AE92" s="9" t="str">
        <f>if('raw 1'!AC92&lt;&gt;"x",if('raw 1'!AC92="OK",'raw 1'!HC92,'raw 1'!AC92),"")</f>
        <v>-</v>
      </c>
      <c r="AF92" s="9" t="str">
        <f>if('raw 1'!AD92&lt;&gt;"x",if('raw 1'!AD92="OK",'raw 1'!HD92,'raw 1'!AD92),"")</f>
        <v>-</v>
      </c>
      <c r="AG92" s="9" t="str">
        <f>if('raw 1'!AE92&lt;&gt;"x",if('raw 1'!AE92="OK",'raw 1'!HE92,'raw 1'!AE92),"")</f>
        <v>-</v>
      </c>
      <c r="AH92" s="9" t="str">
        <f>if('raw 1'!AF92&lt;&gt;"x",if('raw 1'!AF92="OK",'raw 1'!HF92,'raw 1'!AF92),"")</f>
        <v>-</v>
      </c>
      <c r="AI92" s="9" t="str">
        <f>if('raw 1'!AG92&lt;&gt;"x",if('raw 1'!AG92="OK",'raw 1'!HG92,'raw 1'!AG92),"")</f>
        <v>-</v>
      </c>
      <c r="AJ92" s="9" t="str">
        <f>if('raw 1'!AH92&lt;&gt;"x",if('raw 1'!AH92="OK",'raw 1'!HH92,'raw 1'!AH92),"")</f>
        <v>-</v>
      </c>
      <c r="AK92" s="9" t="str">
        <f>if('raw 1'!AI92&lt;&gt;"x",if('raw 1'!AI92="OK",'raw 1'!HI92,'raw 1'!AI92),"")</f>
        <v>-</v>
      </c>
      <c r="AL92" s="9" t="str">
        <f>if('raw 1'!AJ92&lt;&gt;"x",if('raw 1'!AJ92="OK",'raw 1'!HJ92,'raw 1'!AJ92),"")</f>
        <v>-</v>
      </c>
      <c r="AM92" s="9" t="str">
        <f>if('raw 1'!AK92&lt;&gt;"x",if('raw 1'!AK92="OK",'raw 1'!HK92,'raw 1'!AK92),"")</f>
        <v>-</v>
      </c>
      <c r="AN92" s="9" t="str">
        <f>if('raw 1'!AL92&lt;&gt;"x",if('raw 1'!AL92="OK",'raw 1'!HL92,'raw 1'!AL92),"")</f>
        <v>-</v>
      </c>
      <c r="AO92" s="9" t="str">
        <f>if('raw 1'!AM92&lt;&gt;"x",if('raw 1'!AM92="OK",'raw 1'!HM92,'raw 1'!AM92),"")</f>
        <v>-</v>
      </c>
      <c r="AP92" s="9" t="str">
        <f>if('raw 1'!AN92&lt;&gt;"x",if('raw 1'!AN92="OK",'raw 1'!HN92,'raw 1'!AN92),"")</f>
        <v>-</v>
      </c>
      <c r="AQ92" s="9" t="str">
        <f>if('raw 1'!AO92&lt;&gt;"x",if('raw 1'!AO92="OK",'raw 1'!HO92,'raw 1'!AO92),"")</f>
        <v>-</v>
      </c>
      <c r="AR92" s="9" t="str">
        <f>if('raw 1'!AP92&lt;&gt;"x",if('raw 1'!AP92="OK",'raw 1'!HP92,'raw 1'!AP92),"")</f>
        <v>-</v>
      </c>
      <c r="AS92" s="9" t="str">
        <f>if('raw 1'!AQ92&lt;&gt;"x",if('raw 1'!AQ92="OK",'raw 1'!HQ92,'raw 1'!AQ92),"")</f>
        <v>-</v>
      </c>
      <c r="AT92" s="9" t="str">
        <f>if('raw 1'!AR92&lt;&gt;"x",if('raw 1'!AR92="OK",'raw 1'!HR92,'raw 1'!AR92),"")</f>
        <v>-</v>
      </c>
      <c r="AU92" s="9" t="str">
        <f>if('raw 1'!AS92&lt;&gt;"x",if('raw 1'!AS92="OK",'raw 1'!HS92,'raw 1'!AS92),"")</f>
        <v>-</v>
      </c>
      <c r="AV92" s="9" t="str">
        <f>if('raw 1'!AT92&lt;&gt;"x",if('raw 1'!AT92="OK",'raw 1'!HT92,'raw 1'!AT92),"")</f>
        <v>-</v>
      </c>
      <c r="AW92" s="9" t="str">
        <f>if('raw 1'!AU92&lt;&gt;"x",if('raw 1'!AU92="OK",'raw 1'!HU92,'raw 1'!AU92),"")</f>
        <v>-</v>
      </c>
      <c r="AX92" s="9" t="str">
        <f>if('raw 1'!AV92&lt;&gt;"x",if('raw 1'!AV92="OK",'raw 1'!HV92,'raw 1'!AV92),"")</f>
        <v>-</v>
      </c>
      <c r="AY92" s="9" t="str">
        <f>if('raw 1'!AW92&lt;&gt;"x",if('raw 1'!AW92="OK",'raw 1'!HW92,'raw 1'!AW92),"")</f>
        <v>-</v>
      </c>
      <c r="AZ92" s="9" t="str">
        <f>if('raw 1'!AX92&lt;&gt;"x",if('raw 1'!AX92="OK",'raw 1'!HX92,'raw 1'!AX92),"")</f>
        <v>-</v>
      </c>
      <c r="BA92" s="9" t="str">
        <f>if('raw 1'!AY92&lt;&gt;"x",if('raw 1'!AY92="OK",'raw 1'!HY92,'raw 1'!AY92),"")</f>
        <v>-</v>
      </c>
      <c r="BB92" s="9" t="str">
        <f>if('raw 1'!AZ92&lt;&gt;"x",if('raw 1'!AZ92="OK",'raw 1'!HZ92,'raw 1'!AZ92),"")</f>
        <v>-</v>
      </c>
      <c r="BC92" s="9" t="str">
        <f>if('raw 1'!BA92&lt;&gt;"x",if('raw 1'!BA92="OK",'raw 1'!IA92,'raw 1'!BA92),"")</f>
        <v>-</v>
      </c>
      <c r="BD92" s="9" t="str">
        <f>if('raw 1'!BB92&lt;&gt;"x",if('raw 1'!BB92="OK",'raw 1'!IB92,'raw 1'!BB92),"")</f>
        <v>-</v>
      </c>
      <c r="BE92" s="9" t="str">
        <f>if('raw 1'!BC92&lt;&gt;"x",if('raw 1'!BC92="OK",'raw 1'!IC92,'raw 1'!BC92),"")</f>
        <v>-</v>
      </c>
      <c r="BF92" s="9" t="str">
        <f>if('raw 1'!BD92&lt;&gt;"x",if('raw 1'!BD92="OK",'raw 1'!ID92,'raw 1'!BD92),"")</f>
        <v>-</v>
      </c>
      <c r="BG92" s="9" t="str">
        <f>if('raw 1'!BE92&lt;&gt;"x",if('raw 1'!BE92="OK",'raw 1'!IE92,'raw 1'!BE92),"")</f>
        <v>-</v>
      </c>
      <c r="BH92" s="9" t="str">
        <f>if('raw 1'!BF92&lt;&gt;"x",if('raw 1'!BF92="OK",'raw 1'!IF92,'raw 1'!BF92),"")</f>
        <v>-</v>
      </c>
      <c r="BI92" s="9" t="str">
        <f>if('raw 1'!BG92&lt;&gt;"x",if('raw 1'!BG92="OK",'raw 1'!IG92,'raw 1'!BG92),"")</f>
        <v>-</v>
      </c>
      <c r="BJ92" s="9" t="str">
        <f>if('raw 1'!BH92&lt;&gt;"x",if('raw 1'!BH92="OK",'raw 1'!IH92,'raw 1'!BH92),"")</f>
        <v>-</v>
      </c>
      <c r="BK92" s="9" t="str">
        <f>if('raw 1'!BI92&lt;&gt;"x",if('raw 1'!BI92="OK",'raw 1'!II92,'raw 1'!BI92),"")</f>
        <v>-</v>
      </c>
      <c r="BL92" s="9" t="str">
        <f>if('raw 1'!BJ92&lt;&gt;"x",if('raw 1'!BJ92="OK",'raw 1'!IJ92,'raw 1'!BJ92),"")</f>
        <v>-</v>
      </c>
      <c r="BM92" s="9" t="str">
        <f>if('raw 1'!BK92&lt;&gt;"x",if('raw 1'!BK92="OK",'raw 1'!IK92,'raw 1'!BK92),"")</f>
        <v/>
      </c>
      <c r="BN92" s="9" t="str">
        <f>if('raw 1'!BL92&lt;&gt;"x",if('raw 1'!BL92="OK",'raw 1'!IL92,'raw 1'!BL92),"")</f>
        <v>-</v>
      </c>
      <c r="BO92" s="9" t="str">
        <f>if('raw 1'!BM92&lt;&gt;"x",if('raw 1'!BM92="OK",'raw 1'!IM92,'raw 1'!BM92),"")</f>
        <v>-</v>
      </c>
      <c r="BP92" s="9" t="str">
        <f>if('raw 1'!BN92&lt;&gt;"x",if('raw 1'!BN92="OK",'raw 1'!IN92,'raw 1'!BN92),"")</f>
        <v>-</v>
      </c>
      <c r="BQ92" s="9" t="str">
        <f>if('raw 1'!BO92&lt;&gt;"x",if('raw 1'!BO92="OK",'raw 1'!IO92,'raw 1'!BO92),"")</f>
        <v>-</v>
      </c>
      <c r="BR92" s="9" t="str">
        <f>if('raw 1'!BP92&lt;&gt;"x",if('raw 1'!BP92="OK",'raw 1'!IP92,'raw 1'!BP92),"")</f>
        <v>-</v>
      </c>
      <c r="BS92" s="9" t="str">
        <f>if('raw 1'!BQ92&lt;&gt;"x",if('raw 1'!BQ92="OK",'raw 1'!IQ92,'raw 1'!BQ92),"")</f>
        <v>-</v>
      </c>
      <c r="BT92" s="9" t="str">
        <f>if('raw 1'!BR92&lt;&gt;"x",if('raw 1'!BR92="OK",'raw 1'!IR92,'raw 1'!BR92),"")</f>
        <v>-</v>
      </c>
      <c r="BU92" s="9" t="str">
        <f>if('raw 1'!BS92&lt;&gt;"x",if('raw 1'!BS92="OK",'raw 1'!IS92,'raw 1'!BS92),"")</f>
        <v>-</v>
      </c>
      <c r="BV92" s="9" t="str">
        <f>if('raw 1'!BT92&lt;&gt;"x",if('raw 1'!BT92="OK",'raw 1'!IT92,'raw 1'!BT92),"")</f>
        <v>-</v>
      </c>
      <c r="BW92" s="9" t="str">
        <f>if('raw 1'!BU92&lt;&gt;"x",if('raw 1'!BU92="OK",'raw 1'!IU92,'raw 1'!BU92),"")</f>
        <v>-</v>
      </c>
      <c r="BX92" s="9" t="str">
        <f>if('raw 1'!BV92&lt;&gt;"x",if('raw 1'!BV92="OK",'raw 1'!IV92,'raw 1'!BV92),"")</f>
        <v>-</v>
      </c>
      <c r="BY92" s="9" t="str">
        <f>if('raw 1'!BW92&lt;&gt;"x",if('raw 1'!BW92="OK",'raw 1'!IW92,'raw 1'!BW92),"")</f>
        <v>-</v>
      </c>
      <c r="BZ92" s="9" t="str">
        <f>if('raw 1'!BX92&lt;&gt;"x",if('raw 1'!BX92="OK",'raw 1'!IX92,'raw 1'!BX92),"")</f>
        <v>-</v>
      </c>
      <c r="CA92" s="9" t="str">
        <f>if('raw 1'!BY92&lt;&gt;"x",if('raw 1'!BY92="OK",'raw 1'!IY92,'raw 1'!BY92),"")</f>
        <v>-</v>
      </c>
      <c r="CB92" s="9" t="str">
        <f>if('raw 1'!BZ92&lt;&gt;"x",if('raw 1'!BZ92="OK",'raw 1'!IZ92,'raw 1'!BZ92),"")</f>
        <v>-</v>
      </c>
      <c r="CC92" s="9" t="str">
        <f>if('raw 1'!CA92&lt;&gt;"x",if('raw 1'!CA92="OK",'raw 1'!JA92,'raw 1'!CA92),"")</f>
        <v>-</v>
      </c>
      <c r="CD92" s="9" t="str">
        <f>if('raw 1'!CB92&lt;&gt;"x",if('raw 1'!CB92="OK",'raw 1'!JB92,'raw 1'!CB92),"")</f>
        <v>-</v>
      </c>
      <c r="CE92" s="9" t="str">
        <f>if('raw 1'!CC92&lt;&gt;"x",if('raw 1'!CC92="OK",'raw 1'!JC92,'raw 1'!CC92),"")</f>
        <v>-</v>
      </c>
      <c r="CF92" s="9" t="str">
        <f>if('raw 1'!CD92&lt;&gt;"x",if('raw 1'!CD92="OK",'raw 1'!JD92,'raw 1'!CD92),"")</f>
        <v>-</v>
      </c>
      <c r="CG92" s="9" t="str">
        <f>if('raw 1'!CE92&lt;&gt;"x",if('raw 1'!CE92="OK",'raw 1'!JE92,'raw 1'!CE92),"")</f>
        <v>-</v>
      </c>
      <c r="CH92" s="9" t="str">
        <f>if('raw 1'!CF92&lt;&gt;"x",if('raw 1'!CF92="OK",'raw 1'!JF92,'raw 1'!CF92),"")</f>
        <v>-</v>
      </c>
      <c r="CI92" s="9" t="str">
        <f>if('raw 1'!CG92&lt;&gt;"x",if('raw 1'!CG92="OK",'raw 1'!JG92,'raw 1'!CG92),"")</f>
        <v>-</v>
      </c>
      <c r="CJ92" s="9" t="str">
        <f>if('raw 1'!CH92&lt;&gt;"x",if('raw 1'!CH92="OK",'raw 1'!JH92,'raw 1'!CH92),"")</f>
        <v>-</v>
      </c>
      <c r="CK92" s="9" t="str">
        <f>if('raw 1'!CI92&lt;&gt;"x",if('raw 1'!CI92="OK",'raw 1'!JI92,'raw 1'!CI92),"")</f>
        <v>-</v>
      </c>
      <c r="CL92" s="9" t="str">
        <f>if('raw 1'!CJ92&lt;&gt;"x",if('raw 1'!CJ92="OK",'raw 1'!JJ92,'raw 1'!CJ92),"")</f>
        <v>-</v>
      </c>
      <c r="CM92" s="9" t="str">
        <f>if('raw 1'!CK92&lt;&gt;"x",if('raw 1'!CK92="OK",'raw 1'!JK92,'raw 1'!CK92),"")</f>
        <v>-</v>
      </c>
      <c r="CN92" s="9" t="str">
        <f>if('raw 1'!CL92&lt;&gt;"x",if('raw 1'!CL92="OK",'raw 1'!JL92,'raw 1'!CL92),"")</f>
        <v>-</v>
      </c>
      <c r="CO92" s="9" t="str">
        <f>if('raw 1'!CM92&lt;&gt;"x",if('raw 1'!CM92="OK",'raw 1'!JM92,'raw 1'!CM92),"")</f>
        <v>-</v>
      </c>
      <c r="CP92" s="9" t="str">
        <f>if('raw 1'!CN92&lt;&gt;"x",if('raw 1'!CN92="OK",'raw 1'!JN92,'raw 1'!CN92),"")</f>
        <v>-</v>
      </c>
      <c r="CQ92" s="9" t="str">
        <f>if('raw 1'!CO92&lt;&gt;"x",if('raw 1'!CO92="OK",'raw 1'!JO92,'raw 1'!CO92),"")</f>
        <v>-</v>
      </c>
      <c r="CR92" s="9" t="str">
        <f>if('raw 1'!CP92&lt;&gt;"x",if('raw 1'!CP92="OK",'raw 1'!JP92,'raw 1'!CP92),"")</f>
        <v>-</v>
      </c>
      <c r="CS92" s="9" t="str">
        <f>if('raw 1'!CQ92&lt;&gt;"x",if('raw 1'!CQ92="OK",'raw 1'!JQ92,'raw 1'!CQ92),"")</f>
        <v>-</v>
      </c>
      <c r="CT92" s="9" t="str">
        <f>if('raw 1'!CR92&lt;&gt;"x",if('raw 1'!CR92="OK",'raw 1'!JR92,'raw 1'!CR92),"")</f>
        <v>-</v>
      </c>
      <c r="CU92" s="9" t="str">
        <f>if('raw 1'!CS92&lt;&gt;"x",if('raw 1'!CS92="OK",'raw 1'!JS92,'raw 1'!CS92),"")</f>
        <v/>
      </c>
      <c r="CV92" s="9" t="str">
        <f>if('raw 1'!CT92&lt;&gt;"x",if('raw 1'!CT92="OK",'raw 1'!JT92,'raw 1'!CT92),"")</f>
        <v>-</v>
      </c>
      <c r="CW92" s="9" t="str">
        <f>if('raw 1'!CU92&lt;&gt;"x",if('raw 1'!CU92="OK",'raw 1'!JU92,'raw 1'!CU92),"")</f>
        <v>-</v>
      </c>
      <c r="CX92" s="9" t="str">
        <f>if('raw 1'!CV92&lt;&gt;"x",if('raw 1'!CV92="OK",'raw 1'!JV92,'raw 1'!CV92),"")</f>
        <v>-</v>
      </c>
      <c r="CY92" s="9" t="str">
        <f>if('raw 1'!CW92&lt;&gt;"x",if('raw 1'!CW92="OK",'raw 1'!JW92,'raw 1'!CW92),"")</f>
        <v>-</v>
      </c>
      <c r="CZ92" s="9" t="str">
        <f>if('raw 1'!CX92&lt;&gt;"x",if('raw 1'!CX92="OK",'raw 1'!JX92,'raw 1'!CX92),"")</f>
        <v>-</v>
      </c>
      <c r="DA92" s="9" t="str">
        <f>if('raw 1'!CY92&lt;&gt;"x",if('raw 1'!CY92="OK",'raw 1'!JY92,'raw 1'!CY92),"")</f>
        <v>-</v>
      </c>
      <c r="DB92" s="9" t="str">
        <f>if('raw 1'!CZ92&lt;&gt;"x",if('raw 1'!CZ92="OK",'raw 1'!JZ92,'raw 1'!CZ92),"")</f>
        <v>-</v>
      </c>
      <c r="DC92" s="9" t="str">
        <f>if('raw 1'!DA92&lt;&gt;"x",if('raw 1'!DA92="OK",'raw 1'!KA92,'raw 1'!DA92),"")</f>
        <v>-</v>
      </c>
      <c r="DD92" s="9" t="str">
        <f>if('raw 1'!DB92&lt;&gt;"x",if('raw 1'!DB92="OK",'raw 1'!KB92,'raw 1'!DB92),"")</f>
        <v>-</v>
      </c>
      <c r="DE92" s="9" t="str">
        <f>if('raw 1'!DC92&lt;&gt;"x",if('raw 1'!DC92="OK",'raw 1'!KC92,'raw 1'!DC92),"")</f>
        <v>-</v>
      </c>
      <c r="DF92" s="9" t="str">
        <f>if('raw 1'!DD92&lt;&gt;"x",if('raw 1'!DD92="OK",'raw 1'!KD92,'raw 1'!DD92),"")</f>
        <v>-</v>
      </c>
      <c r="DG92" s="9" t="str">
        <f>if('raw 1'!DE92&lt;&gt;"x",if('raw 1'!DE92="OK",'raw 1'!KE92,'raw 1'!DE92),"")</f>
        <v>-</v>
      </c>
      <c r="DH92" s="9" t="str">
        <f>if('raw 1'!DF92&lt;&gt;"x",if('raw 1'!DF92="OK",'raw 1'!KF92,'raw 1'!DF92),"")</f>
        <v>-</v>
      </c>
      <c r="DI92" s="9" t="str">
        <f>if('raw 1'!DG92&lt;&gt;"x",if('raw 1'!DG92="OK",'raw 1'!KG92,'raw 1'!DG92),"")</f>
        <v>-</v>
      </c>
      <c r="DJ92" s="9" t="str">
        <f>if('raw 1'!DH92&lt;&gt;"x",if('raw 1'!DH92="OK",'raw 1'!KH92,'raw 1'!DH92),"")</f>
        <v>-</v>
      </c>
      <c r="DK92" s="9" t="str">
        <f>if('raw 1'!DI92&lt;&gt;"x",if('raw 1'!DI92="OK",'raw 1'!KI92,'raw 1'!DI92),"")</f>
        <v>-</v>
      </c>
      <c r="DL92" s="9" t="str">
        <f>if('raw 1'!DJ92&lt;&gt;"x",if('raw 1'!DJ92="OK",'raw 1'!KJ92,'raw 1'!DJ92),"")</f>
        <v>-</v>
      </c>
      <c r="DM92" s="9" t="str">
        <f>if('raw 1'!DK92&lt;&gt;"x",if('raw 1'!DK92="OK",'raw 1'!KK92,'raw 1'!DK92),"")</f>
        <v>-</v>
      </c>
      <c r="DN92" s="9" t="str">
        <f>if('raw 1'!DL92&lt;&gt;"x",if('raw 1'!DL92="OK",'raw 1'!KL92,'raw 1'!DL92),"")</f>
        <v>-</v>
      </c>
      <c r="DO92" s="9" t="str">
        <f>if('raw 1'!DM92&lt;&gt;"x",if('raw 1'!DM92="OK",'raw 1'!KM92,'raw 1'!DM92),"")</f>
        <v>-</v>
      </c>
      <c r="DP92" s="9" t="str">
        <f>if('raw 1'!DN92&lt;&gt;"x",if('raw 1'!DN92="OK",'raw 1'!KN92,'raw 1'!DN92),"")</f>
        <v>-</v>
      </c>
      <c r="DQ92" s="9" t="str">
        <f>if('raw 1'!DO92&lt;&gt;"x",if('raw 1'!DO92="OK",'raw 1'!KO92,'raw 1'!DO92),"")</f>
        <v>-</v>
      </c>
      <c r="DR92" s="9" t="str">
        <f>if('raw 1'!DP92&lt;&gt;"x",if('raw 1'!DP92="OK",'raw 1'!KP92,'raw 1'!DP92),"")</f>
        <v>-</v>
      </c>
      <c r="DS92" s="9" t="str">
        <f>if('raw 1'!DQ92&lt;&gt;"x",if('raw 1'!DQ92="OK",'raw 1'!KQ92,'raw 1'!DQ92),"")</f>
        <v>-</v>
      </c>
      <c r="DT92" s="9" t="str">
        <f>if('raw 1'!DR92&lt;&gt;"x",if('raw 1'!DR92="OK",'raw 1'!KR92,'raw 1'!DR92),"")</f>
        <v>-</v>
      </c>
      <c r="DU92" s="9" t="str">
        <f>if('raw 1'!DS92&lt;&gt;"x",if('raw 1'!DS92="OK",'raw 1'!KS92,'raw 1'!DS92),"")</f>
        <v>-</v>
      </c>
      <c r="DV92" s="9" t="str">
        <f>if('raw 1'!DT92&lt;&gt;"x",if('raw 1'!DT92="OK",'raw 1'!KT92,'raw 1'!DT92),"")</f>
        <v>-</v>
      </c>
      <c r="DW92" s="9" t="str">
        <f>if('raw 1'!DU92&lt;&gt;"x",if('raw 1'!DU92="OK",'raw 1'!KU92,'raw 1'!DU92),"")</f>
        <v>-</v>
      </c>
      <c r="DX92" s="9" t="str">
        <f>if('raw 1'!DV92&lt;&gt;"x",if('raw 1'!DV92="OK",'raw 1'!KV92,'raw 1'!DV92),"")</f>
        <v>-</v>
      </c>
      <c r="DY92" s="9" t="str">
        <f>if('raw 1'!DW92&lt;&gt;"x",if('raw 1'!DW92="OK",'raw 1'!KW92,'raw 1'!DW92),"")</f>
        <v>-</v>
      </c>
      <c r="DZ92" s="9" t="str">
        <f>if('raw 1'!DX92&lt;&gt;"x",if('raw 1'!DX92="OK",'raw 1'!KX92,'raw 1'!DX92),"")</f>
        <v>-</v>
      </c>
      <c r="EA92" s="9" t="str">
        <f>if('raw 1'!DY92&lt;&gt;"x",if('raw 1'!DY92="OK",'raw 1'!KY92,'raw 1'!DY92),"")</f>
        <v>-</v>
      </c>
      <c r="EB92" s="9" t="str">
        <f>if('raw 1'!DZ92&lt;&gt;"x",if('raw 1'!DZ92="OK",'raw 1'!KZ92,'raw 1'!DZ92),"")</f>
        <v/>
      </c>
      <c r="EC92" s="9">
        <f>if('raw 1'!EA92&lt;&gt;"x",if('raw 1'!EA92="OK",'raw 1'!LA92,'raw 1'!EA92),"")</f>
        <v>1</v>
      </c>
      <c r="ED92" s="9">
        <f>if('raw 1'!EB92&lt;&gt;"x",if('raw 1'!EB92="OK",'raw 1'!LB92,'raw 1'!EB92),"")</f>
        <v>1</v>
      </c>
      <c r="EE92" s="9">
        <f>if('raw 1'!EC92&lt;&gt;"x",if('raw 1'!EC92="OK",'raw 1'!LC92,'raw 1'!EC92),"")</f>
        <v>1</v>
      </c>
      <c r="EF92" s="9">
        <f>if('raw 1'!ED92&lt;&gt;"x",if('raw 1'!ED92="OK",'raw 1'!LD92,'raw 1'!ED92),"")</f>
        <v>1</v>
      </c>
      <c r="EG92" s="9">
        <f>if('raw 1'!EE92&lt;&gt;"x",if('raw 1'!EE92="OK",'raw 1'!LE92,'raw 1'!EE92),"")</f>
        <v>1</v>
      </c>
      <c r="EH92" s="9">
        <f>if('raw 1'!EF92&lt;&gt;"x",if('raw 1'!EF92="OK",'raw 1'!LF92,'raw 1'!EF92),"")</f>
        <v>1</v>
      </c>
      <c r="EI92" s="9">
        <f>if('raw 1'!EG92&lt;&gt;"x",if('raw 1'!EG92="OK",'raw 1'!LG92,'raw 1'!EG92),"")</f>
        <v>1</v>
      </c>
      <c r="EJ92" s="9">
        <f>if('raw 1'!EH92&lt;&gt;"x",if('raw 1'!EH92="OK",'raw 1'!LH92,'raw 1'!EH92),"")</f>
        <v>1</v>
      </c>
      <c r="EK92" s="9">
        <f>if('raw 1'!EI92&lt;&gt;"x",if('raw 1'!EI92="OK",'raw 1'!LI92,'raw 1'!EI92),"")</f>
        <v>1</v>
      </c>
      <c r="EL92" s="9">
        <f>if('raw 1'!EJ92&lt;&gt;"x",if('raw 1'!EJ92="OK",'raw 1'!LJ92,'raw 1'!EJ92),"")</f>
        <v>1</v>
      </c>
      <c r="EM92" s="9">
        <f>if('raw 1'!EK92&lt;&gt;"x",if('raw 1'!EK92="OK",'raw 1'!LK92,'raw 1'!EK92),"")</f>
        <v>1</v>
      </c>
      <c r="EN92" s="9">
        <f>if('raw 1'!EL92&lt;&gt;"x",if('raw 1'!EL92="OK",'raw 1'!LL92,'raw 1'!EL92),"")</f>
        <v>1</v>
      </c>
      <c r="EO92" s="9" t="str">
        <f>if('raw 1'!EM92&lt;&gt;"x",if('raw 1'!EM92="OK",'raw 1'!LM92,'raw 1'!EM92),"")</f>
        <v>TLE</v>
      </c>
      <c r="EP92" s="9" t="str">
        <f>if('raw 1'!EN92&lt;&gt;"x",if('raw 1'!EN92="OK",'raw 1'!LN92,'raw 1'!EN92),"")</f>
        <v>TLE</v>
      </c>
      <c r="EQ92" s="9" t="str">
        <f>if('raw 1'!EO92&lt;&gt;"x",if('raw 1'!EO92="OK",'raw 1'!LO92,'raw 1'!EO92),"")</f>
        <v>TLE</v>
      </c>
      <c r="ER92" s="9">
        <f>if('raw 1'!EP92&lt;&gt;"x",if('raw 1'!EP92="OK",'raw 1'!LP92,'raw 1'!EP92),"")</f>
        <v>1</v>
      </c>
      <c r="ES92" s="9" t="str">
        <f>if('raw 1'!EQ92&lt;&gt;"x",if('raw 1'!EQ92="OK",'raw 1'!LQ92,'raw 1'!EQ92),"")</f>
        <v/>
      </c>
      <c r="ET92" s="9" t="str">
        <f>if('raw 1'!ER92&lt;&gt;"x",if('raw 1'!ER92="OK",'raw 1'!LR92,'raw 1'!ER92),"")</f>
        <v>WA</v>
      </c>
      <c r="EU92" s="9" t="str">
        <f>if('raw 1'!ES92&lt;&gt;"x",if('raw 1'!ES92="OK",'raw 1'!LS92,'raw 1'!ES92),"")</f>
        <v>TLE</v>
      </c>
      <c r="EV92" s="9" t="str">
        <f>if('raw 1'!ET92&lt;&gt;"x",if('raw 1'!ET92="OK",'raw 1'!LT92,'raw 1'!ET92),"")</f>
        <v>TLE</v>
      </c>
      <c r="EW92" s="9" t="str">
        <f>if('raw 1'!EU92&lt;&gt;"x",if('raw 1'!EU92="OK",'raw 1'!LU92,'raw 1'!EU92),"")</f>
        <v>TLE</v>
      </c>
      <c r="EX92" s="9" t="str">
        <f>if('raw 1'!EV92&lt;&gt;"x",if('raw 1'!EV92="OK",'raw 1'!LV92,'raw 1'!EV92),"")</f>
        <v>TLE</v>
      </c>
      <c r="EY92" s="9" t="str">
        <f>if('raw 1'!EW92&lt;&gt;"x",if('raw 1'!EW92="OK",'raw 1'!LW92,'raw 1'!EW92),"")</f>
        <v>TLE</v>
      </c>
      <c r="EZ92" s="9" t="str">
        <f>if('raw 1'!EX92&lt;&gt;"x",if('raw 1'!EX92="OK",'raw 1'!LX92,'raw 1'!EX92),"")</f>
        <v>WA</v>
      </c>
      <c r="FA92" s="9" t="str">
        <f>if('raw 1'!EY92&lt;&gt;"x",if('raw 1'!EY92="OK",'raw 1'!LY92,'raw 1'!EY92),"")</f>
        <v>WA</v>
      </c>
      <c r="FB92" s="9" t="str">
        <f>if('raw 1'!EZ92&lt;&gt;"x",if('raw 1'!EZ92="OK",'raw 1'!LZ92,'raw 1'!EZ92),"")</f>
        <v>WA</v>
      </c>
      <c r="FC92" s="9" t="str">
        <f>if('raw 1'!FA92&lt;&gt;"x",if('raw 1'!FA92="OK",'raw 1'!MA92,'raw 1'!FA92),"")</f>
        <v>WA</v>
      </c>
      <c r="FD92" s="9" t="str">
        <f>if('raw 1'!FB92&lt;&gt;"x",if('raw 1'!FB92="OK",'raw 1'!MB92,'raw 1'!FB92),"")</f>
        <v>WA</v>
      </c>
      <c r="FE92" s="9" t="str">
        <f>if('raw 1'!FC92&lt;&gt;"x",if('raw 1'!FC92="OK",'raw 1'!MC92,'raw 1'!FC92),"")</f>
        <v>WA</v>
      </c>
      <c r="FF92" s="9" t="str">
        <f>if('raw 1'!FD92&lt;&gt;"x",if('raw 1'!FD92="OK",'raw 1'!MD92,'raw 1'!FD92),"")</f>
        <v>WA</v>
      </c>
      <c r="FG92" s="9" t="str">
        <f>if('raw 1'!FE92&lt;&gt;"x",if('raw 1'!FE92="OK",'raw 1'!ME92,'raw 1'!FE92),"")</f>
        <v>WA</v>
      </c>
      <c r="FH92" s="9" t="str">
        <f>if('raw 1'!FF92&lt;&gt;"x",if('raw 1'!FF92="OK",'raw 1'!MF92,'raw 1'!FF92),"")</f>
        <v>WA</v>
      </c>
      <c r="FI92" s="9" t="str">
        <f>if('raw 1'!FG92&lt;&gt;"x",if('raw 1'!FG92="OK",'raw 1'!MG92,'raw 1'!FG92),"")</f>
        <v>WA</v>
      </c>
      <c r="FJ92" s="9" t="str">
        <f>if('raw 1'!FH92&lt;&gt;"x",if('raw 1'!FH92="OK",'raw 1'!MH92,'raw 1'!FH92),"")</f>
        <v>WA</v>
      </c>
      <c r="FK92" s="9" t="str">
        <f>if('raw 1'!FI92&lt;&gt;"x",if('raw 1'!FI92="OK",'raw 1'!MI92,'raw 1'!FI92),"")</f>
        <v>WA</v>
      </c>
      <c r="FL92" s="9" t="str">
        <f>if('raw 1'!FJ92&lt;&gt;"x",if('raw 1'!FJ92="OK",'raw 1'!MJ92,'raw 1'!FJ92),"")</f>
        <v>WA</v>
      </c>
      <c r="FM92" s="9" t="str">
        <f>if('raw 1'!FK92&lt;&gt;"x",if('raw 1'!FK92="OK",'raw 1'!MK92,'raw 1'!FK92),"")</f>
        <v>WA</v>
      </c>
      <c r="FN92" s="9" t="str">
        <f>if('raw 1'!FL92&lt;&gt;"x",if('raw 1'!FL92="OK",'raw 1'!ML92,'raw 1'!FL92),"")</f>
        <v>TLE</v>
      </c>
      <c r="FO92" s="9" t="str">
        <f>if('raw 1'!FM92&lt;&gt;"x",if('raw 1'!FM92="OK",'raw 1'!MM92,'raw 1'!FM92),"")</f>
        <v>WA</v>
      </c>
      <c r="FP92" s="9" t="str">
        <f>if('raw 1'!FN92&lt;&gt;"x",if('raw 1'!FN92="OK",'raw 1'!MN92,'raw 1'!FN92),"")</f>
        <v>WA</v>
      </c>
      <c r="FQ92" s="9" t="str">
        <f>if('raw 1'!FO92&lt;&gt;"x",if('raw 1'!FO92="OK",'raw 1'!MO92,'raw 1'!FO92),"")</f>
        <v>WA</v>
      </c>
      <c r="FR92" s="9" t="str">
        <f>if('raw 1'!FP92&lt;&gt;"x",if('raw 1'!FP92="OK",'raw 1'!MP92,'raw 1'!FP92),"")</f>
        <v>WA</v>
      </c>
      <c r="FS92" s="9" t="str">
        <f>if('raw 1'!FQ92&lt;&gt;"x",if('raw 1'!FQ92="OK",'raw 1'!MQ92,'raw 1'!FQ92),"")</f>
        <v>WA</v>
      </c>
      <c r="FT92" s="9" t="str">
        <f>if('raw 1'!FR92&lt;&gt;"x",if('raw 1'!FR92="OK",'raw 1'!MR92,'raw 1'!FR92),"")</f>
        <v>WA</v>
      </c>
      <c r="FU92" s="9" t="str">
        <f>if('raw 1'!FS92&lt;&gt;"x",if('raw 1'!FS92="OK",'raw 1'!MS92,'raw 1'!FS92),"")</f>
        <v>WA</v>
      </c>
      <c r="FV92" s="9" t="str">
        <f>if('raw 1'!FT92&lt;&gt;"x",if('raw 1'!FT92="OK",'raw 1'!MT92,'raw 1'!FT92),"")</f>
        <v/>
      </c>
      <c r="FW92" s="9" t="str">
        <f>if('raw 1'!FU92&lt;&gt;"x",if('raw 1'!FU92="OK",'raw 1'!MU92,'raw 1'!FU92),"")</f>
        <v>-</v>
      </c>
      <c r="FX92" s="9" t="str">
        <f>if('raw 1'!FV92&lt;&gt;"x",if('raw 1'!FV92="OK",'raw 1'!MV92,'raw 1'!FV92),"")</f>
        <v>-</v>
      </c>
      <c r="FY92" s="9" t="str">
        <f>if('raw 1'!FW92&lt;&gt;"x",if('raw 1'!FW92="OK",'raw 1'!MW92,'raw 1'!FW92),"")</f>
        <v>-</v>
      </c>
      <c r="FZ92" s="9" t="str">
        <f>if('raw 1'!FX92&lt;&gt;"x",if('raw 1'!FX92="OK",'raw 1'!MX92,'raw 1'!FX92),"")</f>
        <v>-</v>
      </c>
      <c r="GA92" s="9" t="str">
        <f>if('raw 1'!FY92&lt;&gt;"x",if('raw 1'!FY92="OK",'raw 1'!MY92,'raw 1'!FY92),"")</f>
        <v>-</v>
      </c>
      <c r="GB92" s="9" t="str">
        <f>if('raw 1'!FZ92&lt;&gt;"x",if('raw 1'!FZ92="OK",'raw 1'!MZ92,'raw 1'!FZ92),"")</f>
        <v>-</v>
      </c>
      <c r="GC92" s="9" t="str">
        <f>if('raw 1'!GA92&lt;&gt;"x",if('raw 1'!GA92="OK",'raw 1'!NA92,'raw 1'!GA92),"")</f>
        <v>-</v>
      </c>
      <c r="GD92" s="9" t="str">
        <f>if('raw 1'!GB92&lt;&gt;"x",if('raw 1'!GB92="OK",'raw 1'!NB92,'raw 1'!GB92),"")</f>
        <v>-</v>
      </c>
      <c r="GE92" s="9" t="str">
        <f>if('raw 1'!GC92&lt;&gt;"x",if('raw 1'!GC92="OK",'raw 1'!NC92,'raw 1'!GC92),"")</f>
        <v>-</v>
      </c>
      <c r="GF92" s="9" t="str">
        <f>if('raw 1'!GD92&lt;&gt;"x",if('raw 1'!GD92="OK",'raw 1'!ND92,'raw 1'!GD92),"")</f>
        <v>-</v>
      </c>
      <c r="GG92" s="9" t="str">
        <f>if('raw 1'!GE92&lt;&gt;"x",if('raw 1'!GE92="OK",'raw 1'!NE92,'raw 1'!GE92),"")</f>
        <v>-</v>
      </c>
      <c r="GH92" s="9" t="str">
        <f>if('raw 1'!GF92&lt;&gt;"x",if('raw 1'!GF92="OK",'raw 1'!NF92,'raw 1'!GF92),"")</f>
        <v>-</v>
      </c>
      <c r="GI92" s="9" t="str">
        <f>if('raw 1'!GG92&lt;&gt;"x",if('raw 1'!GG92="OK",'raw 1'!NG92,'raw 1'!GG92),"")</f>
        <v>-</v>
      </c>
      <c r="GJ92" s="9" t="str">
        <f>if('raw 1'!GH92&lt;&gt;"x",if('raw 1'!GH92="OK",'raw 1'!NH92,'raw 1'!GH92),"")</f>
        <v>-</v>
      </c>
      <c r="GK92" s="9" t="str">
        <f>if('raw 1'!GI92&lt;&gt;"x",if('raw 1'!GI92="OK",'raw 1'!NI92,'raw 1'!GI92),"")</f>
        <v>-</v>
      </c>
      <c r="GL92" s="9" t="str">
        <f>if('raw 1'!GJ92&lt;&gt;"x",if('raw 1'!GJ92="OK",'raw 1'!NJ92,'raw 1'!GJ92),"")</f>
        <v>-</v>
      </c>
      <c r="GM92" s="9" t="str">
        <f>if('raw 1'!GK92&lt;&gt;"x",if('raw 1'!GK92="OK",'raw 1'!NK92,'raw 1'!GK92),"")</f>
        <v>-</v>
      </c>
      <c r="GN92" s="9" t="str">
        <f>if('raw 1'!GL92&lt;&gt;"x",if('raw 1'!GL92="OK",'raw 1'!NL92,'raw 1'!GL92),"")</f>
        <v>-</v>
      </c>
      <c r="GO92" s="9" t="str">
        <f>if('raw 1'!GM92&lt;&gt;"x",if('raw 1'!GM92="OK",'raw 1'!NM92,'raw 1'!GM92),"")</f>
        <v>-</v>
      </c>
      <c r="GP92" s="9" t="str">
        <f>if('raw 1'!GN92&lt;&gt;"x",if('raw 1'!GN92="OK",'raw 1'!NN92,'raw 1'!GN92),"")</f>
        <v>-</v>
      </c>
      <c r="GQ92" s="9" t="str">
        <f>if('raw 1'!GO92&lt;&gt;"x",if('raw 1'!GO92="OK",'raw 1'!NO92,'raw 1'!GO92),"")</f>
        <v>-</v>
      </c>
      <c r="GR92" s="9" t="str">
        <f>if('raw 1'!GP92&lt;&gt;"x",if('raw 1'!GP92="OK",'raw 1'!NP92,'raw 1'!GP92),"")</f>
        <v>-</v>
      </c>
      <c r="GS92" s="9" t="str">
        <f>if('raw 1'!GQ92&lt;&gt;"x",if('raw 1'!GQ92="OK",'raw 1'!NQ92,'raw 1'!GQ92),"")</f>
        <v>-</v>
      </c>
      <c r="GT92" s="9" t="str">
        <f>if('raw 1'!GR92&lt;&gt;"x",if('raw 1'!GR92="OK",'raw 1'!NR92,'raw 1'!GR92),"")</f>
        <v>-</v>
      </c>
      <c r="GU92" s="9" t="str">
        <f>if('raw 1'!GS92&lt;&gt;"x",if('raw 1'!GS92="OK",'raw 1'!NS92,'raw 1'!GS92),"")</f>
        <v/>
      </c>
    </row>
    <row r="93">
      <c r="A93" s="5"/>
      <c r="B93" s="5"/>
      <c r="C93" s="5" t="str">
        <f>if(B93="d","diskv. iz ciklusa",if(B93="d1","diskv. iz kruga",if($E93="ODOBREN",(if(countif(H:H,"="&amp;H93)=1,countif(H:H,"&gt;"&amp;H93)+1,concatenate(countif(H:H,"&gt;"&amp;H93)+1," - ",countif(H:H,"&gt;="&amp;H93)))),empty)))</f>
        <v>91 - 92</v>
      </c>
      <c r="D93" s="6" t="str">
        <f>'raw 1'!B93</f>
        <v>acazdr</v>
      </c>
      <c r="E93" s="6" t="str">
        <f>'raw 1'!F93</f>
        <v>ODOBREN</v>
      </c>
      <c r="F93" s="6" t="str">
        <f>if($E93="ODOBREN",'raw 1'!C93,"")</f>
        <v>Aleksandar</v>
      </c>
      <c r="G93" s="6" t="str">
        <f>if($E93="ODOBREN",'raw 1'!D93,"")</f>
        <v>Zdravković</v>
      </c>
      <c r="H93" s="7">
        <f>if($E93="ODOBREN",I93,empty)</f>
        <v>66</v>
      </c>
      <c r="I93" s="7">
        <f>if(B93&lt;&gt;"d",IF(M93 = "A", SUM(R93:T93), SUM(O93:Q93)),empty)</f>
        <v>66</v>
      </c>
      <c r="J93" s="6" t="str">
        <f>if($E93="ODOBREN",'raw 1'!G93,"")</f>
        <v>Novi Sad</v>
      </c>
      <c r="K93" s="6" t="str">
        <f>if($E93="ODOBREN",'raw 1'!H93,"")</f>
        <v>Gimnazija Jovan Jovanović Zmaj</v>
      </c>
      <c r="L93" s="6" t="str">
        <f>if($E93="ODOBREN",'raw 1'!I93,"")</f>
        <v>II</v>
      </c>
      <c r="M93" s="6" t="str">
        <f>if($E93="ODOBREN",'raw 1'!J93,"")</f>
        <v>A</v>
      </c>
      <c r="N93" s="6" t="str">
        <f>if($E93="ODOBREN",'raw 1'!K94,"")</f>
        <v>Mijodrag Đurišić</v>
      </c>
      <c r="O93" s="8" t="str">
        <f>'raw 1'!M93</f>
        <v>-</v>
      </c>
      <c r="P93" s="9" t="str">
        <f>'raw 1'!N93</f>
        <v>-</v>
      </c>
      <c r="Q93" s="9" t="str">
        <f>'raw 1'!O93</f>
        <v>-</v>
      </c>
      <c r="R93" s="9">
        <f>'raw 1'!P93</f>
        <v>55</v>
      </c>
      <c r="S93" s="9">
        <f>'raw 1'!Q93</f>
        <v>11</v>
      </c>
      <c r="T93" s="9" t="str">
        <f>'raw 1'!R93</f>
        <v>-</v>
      </c>
      <c r="U93" s="9" t="str">
        <f>if('raw 1'!S93&lt;&gt;"x",if('raw 1'!S93="OK",'raw 1'!GS93,'raw 1'!S93),"")</f>
        <v/>
      </c>
      <c r="V93" s="9" t="str">
        <f>if('raw 1'!T93&lt;&gt;"x",if('raw 1'!T93="OK",'raw 1'!GT93,'raw 1'!T93),"")</f>
        <v/>
      </c>
      <c r="W93" s="9" t="str">
        <f>if('raw 1'!U93&lt;&gt;"x",if('raw 1'!U93="OK",'raw 1'!GU93,'raw 1'!U93),"")</f>
        <v>-</v>
      </c>
      <c r="X93" s="9" t="str">
        <f>if('raw 1'!V93&lt;&gt;"x",if('raw 1'!V93="OK",'raw 1'!GV93,'raw 1'!V93),"")</f>
        <v>-</v>
      </c>
      <c r="Y93" s="9" t="str">
        <f>if('raw 1'!W93&lt;&gt;"x",if('raw 1'!W93="OK",'raw 1'!GW93,'raw 1'!W93),"")</f>
        <v>-</v>
      </c>
      <c r="Z93" s="9" t="str">
        <f>if('raw 1'!X93&lt;&gt;"x",if('raw 1'!X93="OK",'raw 1'!GX93,'raw 1'!X93),"")</f>
        <v>-</v>
      </c>
      <c r="AA93" s="9" t="str">
        <f>if('raw 1'!Y93&lt;&gt;"x",if('raw 1'!Y93="OK",'raw 1'!GY93,'raw 1'!Y93),"")</f>
        <v>-</v>
      </c>
      <c r="AB93" s="9" t="str">
        <f>if('raw 1'!Z93&lt;&gt;"x",if('raw 1'!Z93="OK",'raw 1'!GZ93,'raw 1'!Z93),"")</f>
        <v>-</v>
      </c>
      <c r="AC93" s="9" t="str">
        <f>if('raw 1'!AA93&lt;&gt;"x",if('raw 1'!AA93="OK",'raw 1'!HA93,'raw 1'!AA93),"")</f>
        <v>-</v>
      </c>
      <c r="AD93" s="9" t="str">
        <f>if('raw 1'!AB93&lt;&gt;"x",if('raw 1'!AB93="OK",'raw 1'!HB93,'raw 1'!AB93),"")</f>
        <v>-</v>
      </c>
      <c r="AE93" s="9" t="str">
        <f>if('raw 1'!AC93&lt;&gt;"x",if('raw 1'!AC93="OK",'raw 1'!HC93,'raw 1'!AC93),"")</f>
        <v>-</v>
      </c>
      <c r="AF93" s="9" t="str">
        <f>if('raw 1'!AD93&lt;&gt;"x",if('raw 1'!AD93="OK",'raw 1'!HD93,'raw 1'!AD93),"")</f>
        <v>-</v>
      </c>
      <c r="AG93" s="9" t="str">
        <f>if('raw 1'!AE93&lt;&gt;"x",if('raw 1'!AE93="OK",'raw 1'!HE93,'raw 1'!AE93),"")</f>
        <v>-</v>
      </c>
      <c r="AH93" s="9" t="str">
        <f>if('raw 1'!AF93&lt;&gt;"x",if('raw 1'!AF93="OK",'raw 1'!HF93,'raw 1'!AF93),"")</f>
        <v>-</v>
      </c>
      <c r="AI93" s="9" t="str">
        <f>if('raw 1'!AG93&lt;&gt;"x",if('raw 1'!AG93="OK",'raw 1'!HG93,'raw 1'!AG93),"")</f>
        <v>-</v>
      </c>
      <c r="AJ93" s="9" t="str">
        <f>if('raw 1'!AH93&lt;&gt;"x",if('raw 1'!AH93="OK",'raw 1'!HH93,'raw 1'!AH93),"")</f>
        <v>-</v>
      </c>
      <c r="AK93" s="9" t="str">
        <f>if('raw 1'!AI93&lt;&gt;"x",if('raw 1'!AI93="OK",'raw 1'!HI93,'raw 1'!AI93),"")</f>
        <v>-</v>
      </c>
      <c r="AL93" s="9" t="str">
        <f>if('raw 1'!AJ93&lt;&gt;"x",if('raw 1'!AJ93="OK",'raw 1'!HJ93,'raw 1'!AJ93),"")</f>
        <v>-</v>
      </c>
      <c r="AM93" s="9" t="str">
        <f>if('raw 1'!AK93&lt;&gt;"x",if('raw 1'!AK93="OK",'raw 1'!HK93,'raw 1'!AK93),"")</f>
        <v>-</v>
      </c>
      <c r="AN93" s="9" t="str">
        <f>if('raw 1'!AL93&lt;&gt;"x",if('raw 1'!AL93="OK",'raw 1'!HL93,'raw 1'!AL93),"")</f>
        <v>-</v>
      </c>
      <c r="AO93" s="9" t="str">
        <f>if('raw 1'!AM93&lt;&gt;"x",if('raw 1'!AM93="OK",'raw 1'!HM93,'raw 1'!AM93),"")</f>
        <v>-</v>
      </c>
      <c r="AP93" s="9" t="str">
        <f>if('raw 1'!AN93&lt;&gt;"x",if('raw 1'!AN93="OK",'raw 1'!HN93,'raw 1'!AN93),"")</f>
        <v>-</v>
      </c>
      <c r="AQ93" s="9" t="str">
        <f>if('raw 1'!AO93&lt;&gt;"x",if('raw 1'!AO93="OK",'raw 1'!HO93,'raw 1'!AO93),"")</f>
        <v>-</v>
      </c>
      <c r="AR93" s="9" t="str">
        <f>if('raw 1'!AP93&lt;&gt;"x",if('raw 1'!AP93="OK",'raw 1'!HP93,'raw 1'!AP93),"")</f>
        <v>-</v>
      </c>
      <c r="AS93" s="9" t="str">
        <f>if('raw 1'!AQ93&lt;&gt;"x",if('raw 1'!AQ93="OK",'raw 1'!HQ93,'raw 1'!AQ93),"")</f>
        <v>-</v>
      </c>
      <c r="AT93" s="9" t="str">
        <f>if('raw 1'!AR93&lt;&gt;"x",if('raw 1'!AR93="OK",'raw 1'!HR93,'raw 1'!AR93),"")</f>
        <v>-</v>
      </c>
      <c r="AU93" s="9" t="str">
        <f>if('raw 1'!AS93&lt;&gt;"x",if('raw 1'!AS93="OK",'raw 1'!HS93,'raw 1'!AS93),"")</f>
        <v>-</v>
      </c>
      <c r="AV93" s="9" t="str">
        <f>if('raw 1'!AT93&lt;&gt;"x",if('raw 1'!AT93="OK",'raw 1'!HT93,'raw 1'!AT93),"")</f>
        <v>-</v>
      </c>
      <c r="AW93" s="9" t="str">
        <f>if('raw 1'!AU93&lt;&gt;"x",if('raw 1'!AU93="OK",'raw 1'!HU93,'raw 1'!AU93),"")</f>
        <v>-</v>
      </c>
      <c r="AX93" s="9" t="str">
        <f>if('raw 1'!AV93&lt;&gt;"x",if('raw 1'!AV93="OK",'raw 1'!HV93,'raw 1'!AV93),"")</f>
        <v>-</v>
      </c>
      <c r="AY93" s="9" t="str">
        <f>if('raw 1'!AW93&lt;&gt;"x",if('raw 1'!AW93="OK",'raw 1'!HW93,'raw 1'!AW93),"")</f>
        <v>-</v>
      </c>
      <c r="AZ93" s="9" t="str">
        <f>if('raw 1'!AX93&lt;&gt;"x",if('raw 1'!AX93="OK",'raw 1'!HX93,'raw 1'!AX93),"")</f>
        <v>-</v>
      </c>
      <c r="BA93" s="9" t="str">
        <f>if('raw 1'!AY93&lt;&gt;"x",if('raw 1'!AY93="OK",'raw 1'!HY93,'raw 1'!AY93),"")</f>
        <v>-</v>
      </c>
      <c r="BB93" s="9" t="str">
        <f>if('raw 1'!AZ93&lt;&gt;"x",if('raw 1'!AZ93="OK",'raw 1'!HZ93,'raw 1'!AZ93),"")</f>
        <v>-</v>
      </c>
      <c r="BC93" s="9" t="str">
        <f>if('raw 1'!BA93&lt;&gt;"x",if('raw 1'!BA93="OK",'raw 1'!IA93,'raw 1'!BA93),"")</f>
        <v>-</v>
      </c>
      <c r="BD93" s="9" t="str">
        <f>if('raw 1'!BB93&lt;&gt;"x",if('raw 1'!BB93="OK",'raw 1'!IB93,'raw 1'!BB93),"")</f>
        <v>-</v>
      </c>
      <c r="BE93" s="9" t="str">
        <f>if('raw 1'!BC93&lt;&gt;"x",if('raw 1'!BC93="OK",'raw 1'!IC93,'raw 1'!BC93),"")</f>
        <v>-</v>
      </c>
      <c r="BF93" s="9" t="str">
        <f>if('raw 1'!BD93&lt;&gt;"x",if('raw 1'!BD93="OK",'raw 1'!ID93,'raw 1'!BD93),"")</f>
        <v>-</v>
      </c>
      <c r="BG93" s="9" t="str">
        <f>if('raw 1'!BE93&lt;&gt;"x",if('raw 1'!BE93="OK",'raw 1'!IE93,'raw 1'!BE93),"")</f>
        <v>-</v>
      </c>
      <c r="BH93" s="9" t="str">
        <f>if('raw 1'!BF93&lt;&gt;"x",if('raw 1'!BF93="OK",'raw 1'!IF93,'raw 1'!BF93),"")</f>
        <v>-</v>
      </c>
      <c r="BI93" s="9" t="str">
        <f>if('raw 1'!BG93&lt;&gt;"x",if('raw 1'!BG93="OK",'raw 1'!IG93,'raw 1'!BG93),"")</f>
        <v>-</v>
      </c>
      <c r="BJ93" s="9" t="str">
        <f>if('raw 1'!BH93&lt;&gt;"x",if('raw 1'!BH93="OK",'raw 1'!IH93,'raw 1'!BH93),"")</f>
        <v>-</v>
      </c>
      <c r="BK93" s="9" t="str">
        <f>if('raw 1'!BI93&lt;&gt;"x",if('raw 1'!BI93="OK",'raw 1'!II93,'raw 1'!BI93),"")</f>
        <v>-</v>
      </c>
      <c r="BL93" s="9" t="str">
        <f>if('raw 1'!BJ93&lt;&gt;"x",if('raw 1'!BJ93="OK",'raw 1'!IJ93,'raw 1'!BJ93),"")</f>
        <v>-</v>
      </c>
      <c r="BM93" s="9" t="str">
        <f>if('raw 1'!BK93&lt;&gt;"x",if('raw 1'!BK93="OK",'raw 1'!IK93,'raw 1'!BK93),"")</f>
        <v/>
      </c>
      <c r="BN93" s="9" t="str">
        <f>if('raw 1'!BL93&lt;&gt;"x",if('raw 1'!BL93="OK",'raw 1'!IL93,'raw 1'!BL93),"")</f>
        <v>-</v>
      </c>
      <c r="BO93" s="9" t="str">
        <f>if('raw 1'!BM93&lt;&gt;"x",if('raw 1'!BM93="OK",'raw 1'!IM93,'raw 1'!BM93),"")</f>
        <v>-</v>
      </c>
      <c r="BP93" s="9" t="str">
        <f>if('raw 1'!BN93&lt;&gt;"x",if('raw 1'!BN93="OK",'raw 1'!IN93,'raw 1'!BN93),"")</f>
        <v>-</v>
      </c>
      <c r="BQ93" s="9" t="str">
        <f>if('raw 1'!BO93&lt;&gt;"x",if('raw 1'!BO93="OK",'raw 1'!IO93,'raw 1'!BO93),"")</f>
        <v>-</v>
      </c>
      <c r="BR93" s="9" t="str">
        <f>if('raw 1'!BP93&lt;&gt;"x",if('raw 1'!BP93="OK",'raw 1'!IP93,'raw 1'!BP93),"")</f>
        <v>-</v>
      </c>
      <c r="BS93" s="9" t="str">
        <f>if('raw 1'!BQ93&lt;&gt;"x",if('raw 1'!BQ93="OK",'raw 1'!IQ93,'raw 1'!BQ93),"")</f>
        <v>-</v>
      </c>
      <c r="BT93" s="9" t="str">
        <f>if('raw 1'!BR93&lt;&gt;"x",if('raw 1'!BR93="OK",'raw 1'!IR93,'raw 1'!BR93),"")</f>
        <v>-</v>
      </c>
      <c r="BU93" s="9" t="str">
        <f>if('raw 1'!BS93&lt;&gt;"x",if('raw 1'!BS93="OK",'raw 1'!IS93,'raw 1'!BS93),"")</f>
        <v>-</v>
      </c>
      <c r="BV93" s="9" t="str">
        <f>if('raw 1'!BT93&lt;&gt;"x",if('raw 1'!BT93="OK",'raw 1'!IT93,'raw 1'!BT93),"")</f>
        <v>-</v>
      </c>
      <c r="BW93" s="9" t="str">
        <f>if('raw 1'!BU93&lt;&gt;"x",if('raw 1'!BU93="OK",'raw 1'!IU93,'raw 1'!BU93),"")</f>
        <v>-</v>
      </c>
      <c r="BX93" s="9" t="str">
        <f>if('raw 1'!BV93&lt;&gt;"x",if('raw 1'!BV93="OK",'raw 1'!IV93,'raw 1'!BV93),"")</f>
        <v>-</v>
      </c>
      <c r="BY93" s="9" t="str">
        <f>if('raw 1'!BW93&lt;&gt;"x",if('raw 1'!BW93="OK",'raw 1'!IW93,'raw 1'!BW93),"")</f>
        <v>-</v>
      </c>
      <c r="BZ93" s="9" t="str">
        <f>if('raw 1'!BX93&lt;&gt;"x",if('raw 1'!BX93="OK",'raw 1'!IX93,'raw 1'!BX93),"")</f>
        <v>-</v>
      </c>
      <c r="CA93" s="9" t="str">
        <f>if('raw 1'!BY93&lt;&gt;"x",if('raw 1'!BY93="OK",'raw 1'!IY93,'raw 1'!BY93),"")</f>
        <v>-</v>
      </c>
      <c r="CB93" s="9" t="str">
        <f>if('raw 1'!BZ93&lt;&gt;"x",if('raw 1'!BZ93="OK",'raw 1'!IZ93,'raw 1'!BZ93),"")</f>
        <v>-</v>
      </c>
      <c r="CC93" s="9" t="str">
        <f>if('raw 1'!CA93&lt;&gt;"x",if('raw 1'!CA93="OK",'raw 1'!JA93,'raw 1'!CA93),"")</f>
        <v>-</v>
      </c>
      <c r="CD93" s="9" t="str">
        <f>if('raw 1'!CB93&lt;&gt;"x",if('raw 1'!CB93="OK",'raw 1'!JB93,'raw 1'!CB93),"")</f>
        <v>-</v>
      </c>
      <c r="CE93" s="9" t="str">
        <f>if('raw 1'!CC93&lt;&gt;"x",if('raw 1'!CC93="OK",'raw 1'!JC93,'raw 1'!CC93),"")</f>
        <v>-</v>
      </c>
      <c r="CF93" s="9" t="str">
        <f>if('raw 1'!CD93&lt;&gt;"x",if('raw 1'!CD93="OK",'raw 1'!JD93,'raw 1'!CD93),"")</f>
        <v>-</v>
      </c>
      <c r="CG93" s="9" t="str">
        <f>if('raw 1'!CE93&lt;&gt;"x",if('raw 1'!CE93="OK",'raw 1'!JE93,'raw 1'!CE93),"")</f>
        <v>-</v>
      </c>
      <c r="CH93" s="9" t="str">
        <f>if('raw 1'!CF93&lt;&gt;"x",if('raw 1'!CF93="OK",'raw 1'!JF93,'raw 1'!CF93),"")</f>
        <v>-</v>
      </c>
      <c r="CI93" s="9" t="str">
        <f>if('raw 1'!CG93&lt;&gt;"x",if('raw 1'!CG93="OK",'raw 1'!JG93,'raw 1'!CG93),"")</f>
        <v>-</v>
      </c>
      <c r="CJ93" s="9" t="str">
        <f>if('raw 1'!CH93&lt;&gt;"x",if('raw 1'!CH93="OK",'raw 1'!JH93,'raw 1'!CH93),"")</f>
        <v>-</v>
      </c>
      <c r="CK93" s="9" t="str">
        <f>if('raw 1'!CI93&lt;&gt;"x",if('raw 1'!CI93="OK",'raw 1'!JI93,'raw 1'!CI93),"")</f>
        <v>-</v>
      </c>
      <c r="CL93" s="9" t="str">
        <f>if('raw 1'!CJ93&lt;&gt;"x",if('raw 1'!CJ93="OK",'raw 1'!JJ93,'raw 1'!CJ93),"")</f>
        <v>-</v>
      </c>
      <c r="CM93" s="9" t="str">
        <f>if('raw 1'!CK93&lt;&gt;"x",if('raw 1'!CK93="OK",'raw 1'!JK93,'raw 1'!CK93),"")</f>
        <v>-</v>
      </c>
      <c r="CN93" s="9" t="str">
        <f>if('raw 1'!CL93&lt;&gt;"x",if('raw 1'!CL93="OK",'raw 1'!JL93,'raw 1'!CL93),"")</f>
        <v>-</v>
      </c>
      <c r="CO93" s="9" t="str">
        <f>if('raw 1'!CM93&lt;&gt;"x",if('raw 1'!CM93="OK",'raw 1'!JM93,'raw 1'!CM93),"")</f>
        <v>-</v>
      </c>
      <c r="CP93" s="9" t="str">
        <f>if('raw 1'!CN93&lt;&gt;"x",if('raw 1'!CN93="OK",'raw 1'!JN93,'raw 1'!CN93),"")</f>
        <v>-</v>
      </c>
      <c r="CQ93" s="9" t="str">
        <f>if('raw 1'!CO93&lt;&gt;"x",if('raw 1'!CO93="OK",'raw 1'!JO93,'raw 1'!CO93),"")</f>
        <v>-</v>
      </c>
      <c r="CR93" s="9" t="str">
        <f>if('raw 1'!CP93&lt;&gt;"x",if('raw 1'!CP93="OK",'raw 1'!JP93,'raw 1'!CP93),"")</f>
        <v>-</v>
      </c>
      <c r="CS93" s="9" t="str">
        <f>if('raw 1'!CQ93&lt;&gt;"x",if('raw 1'!CQ93="OK",'raw 1'!JQ93,'raw 1'!CQ93),"")</f>
        <v>-</v>
      </c>
      <c r="CT93" s="9" t="str">
        <f>if('raw 1'!CR93&lt;&gt;"x",if('raw 1'!CR93="OK",'raw 1'!JR93,'raw 1'!CR93),"")</f>
        <v>-</v>
      </c>
      <c r="CU93" s="9" t="str">
        <f>if('raw 1'!CS93&lt;&gt;"x",if('raw 1'!CS93="OK",'raw 1'!JS93,'raw 1'!CS93),"")</f>
        <v/>
      </c>
      <c r="CV93" s="9" t="str">
        <f>if('raw 1'!CT93&lt;&gt;"x",if('raw 1'!CT93="OK",'raw 1'!JT93,'raw 1'!CT93),"")</f>
        <v>-</v>
      </c>
      <c r="CW93" s="9" t="str">
        <f>if('raw 1'!CU93&lt;&gt;"x",if('raw 1'!CU93="OK",'raw 1'!JU93,'raw 1'!CU93),"")</f>
        <v>-</v>
      </c>
      <c r="CX93" s="9" t="str">
        <f>if('raw 1'!CV93&lt;&gt;"x",if('raw 1'!CV93="OK",'raw 1'!JV93,'raw 1'!CV93),"")</f>
        <v>-</v>
      </c>
      <c r="CY93" s="9" t="str">
        <f>if('raw 1'!CW93&lt;&gt;"x",if('raw 1'!CW93="OK",'raw 1'!JW93,'raw 1'!CW93),"")</f>
        <v>-</v>
      </c>
      <c r="CZ93" s="9" t="str">
        <f>if('raw 1'!CX93&lt;&gt;"x",if('raw 1'!CX93="OK",'raw 1'!JX93,'raw 1'!CX93),"")</f>
        <v>-</v>
      </c>
      <c r="DA93" s="9" t="str">
        <f>if('raw 1'!CY93&lt;&gt;"x",if('raw 1'!CY93="OK",'raw 1'!JY93,'raw 1'!CY93),"")</f>
        <v>-</v>
      </c>
      <c r="DB93" s="9" t="str">
        <f>if('raw 1'!CZ93&lt;&gt;"x",if('raw 1'!CZ93="OK",'raw 1'!JZ93,'raw 1'!CZ93),"")</f>
        <v>-</v>
      </c>
      <c r="DC93" s="9" t="str">
        <f>if('raw 1'!DA93&lt;&gt;"x",if('raw 1'!DA93="OK",'raw 1'!KA93,'raw 1'!DA93),"")</f>
        <v>-</v>
      </c>
      <c r="DD93" s="9" t="str">
        <f>if('raw 1'!DB93&lt;&gt;"x",if('raw 1'!DB93="OK",'raw 1'!KB93,'raw 1'!DB93),"")</f>
        <v>-</v>
      </c>
      <c r="DE93" s="9" t="str">
        <f>if('raw 1'!DC93&lt;&gt;"x",if('raw 1'!DC93="OK",'raw 1'!KC93,'raw 1'!DC93),"")</f>
        <v>-</v>
      </c>
      <c r="DF93" s="9" t="str">
        <f>if('raw 1'!DD93&lt;&gt;"x",if('raw 1'!DD93="OK",'raw 1'!KD93,'raw 1'!DD93),"")</f>
        <v>-</v>
      </c>
      <c r="DG93" s="9" t="str">
        <f>if('raw 1'!DE93&lt;&gt;"x",if('raw 1'!DE93="OK",'raw 1'!KE93,'raw 1'!DE93),"")</f>
        <v>-</v>
      </c>
      <c r="DH93" s="9" t="str">
        <f>if('raw 1'!DF93&lt;&gt;"x",if('raw 1'!DF93="OK",'raw 1'!KF93,'raw 1'!DF93),"")</f>
        <v>-</v>
      </c>
      <c r="DI93" s="9" t="str">
        <f>if('raw 1'!DG93&lt;&gt;"x",if('raw 1'!DG93="OK",'raw 1'!KG93,'raw 1'!DG93),"")</f>
        <v>-</v>
      </c>
      <c r="DJ93" s="9" t="str">
        <f>if('raw 1'!DH93&lt;&gt;"x",if('raw 1'!DH93="OK",'raw 1'!KH93,'raw 1'!DH93),"")</f>
        <v>-</v>
      </c>
      <c r="DK93" s="9" t="str">
        <f>if('raw 1'!DI93&lt;&gt;"x",if('raw 1'!DI93="OK",'raw 1'!KI93,'raw 1'!DI93),"")</f>
        <v>-</v>
      </c>
      <c r="DL93" s="9" t="str">
        <f>if('raw 1'!DJ93&lt;&gt;"x",if('raw 1'!DJ93="OK",'raw 1'!KJ93,'raw 1'!DJ93),"")</f>
        <v>-</v>
      </c>
      <c r="DM93" s="9" t="str">
        <f>if('raw 1'!DK93&lt;&gt;"x",if('raw 1'!DK93="OK",'raw 1'!KK93,'raw 1'!DK93),"")</f>
        <v>-</v>
      </c>
      <c r="DN93" s="9" t="str">
        <f>if('raw 1'!DL93&lt;&gt;"x",if('raw 1'!DL93="OK",'raw 1'!KL93,'raw 1'!DL93),"")</f>
        <v>-</v>
      </c>
      <c r="DO93" s="9" t="str">
        <f>if('raw 1'!DM93&lt;&gt;"x",if('raw 1'!DM93="OK",'raw 1'!KM93,'raw 1'!DM93),"")</f>
        <v>-</v>
      </c>
      <c r="DP93" s="9" t="str">
        <f>if('raw 1'!DN93&lt;&gt;"x",if('raw 1'!DN93="OK",'raw 1'!KN93,'raw 1'!DN93),"")</f>
        <v>-</v>
      </c>
      <c r="DQ93" s="9" t="str">
        <f>if('raw 1'!DO93&lt;&gt;"x",if('raw 1'!DO93="OK",'raw 1'!KO93,'raw 1'!DO93),"")</f>
        <v>-</v>
      </c>
      <c r="DR93" s="9" t="str">
        <f>if('raw 1'!DP93&lt;&gt;"x",if('raw 1'!DP93="OK",'raw 1'!KP93,'raw 1'!DP93),"")</f>
        <v>-</v>
      </c>
      <c r="DS93" s="9" t="str">
        <f>if('raw 1'!DQ93&lt;&gt;"x",if('raw 1'!DQ93="OK",'raw 1'!KQ93,'raw 1'!DQ93),"")</f>
        <v>-</v>
      </c>
      <c r="DT93" s="9" t="str">
        <f>if('raw 1'!DR93&lt;&gt;"x",if('raw 1'!DR93="OK",'raw 1'!KR93,'raw 1'!DR93),"")</f>
        <v>-</v>
      </c>
      <c r="DU93" s="9" t="str">
        <f>if('raw 1'!DS93&lt;&gt;"x",if('raw 1'!DS93="OK",'raw 1'!KS93,'raw 1'!DS93),"")</f>
        <v>-</v>
      </c>
      <c r="DV93" s="9" t="str">
        <f>if('raw 1'!DT93&lt;&gt;"x",if('raw 1'!DT93="OK",'raw 1'!KT93,'raw 1'!DT93),"")</f>
        <v>-</v>
      </c>
      <c r="DW93" s="9" t="str">
        <f>if('raw 1'!DU93&lt;&gt;"x",if('raw 1'!DU93="OK",'raw 1'!KU93,'raw 1'!DU93),"")</f>
        <v>-</v>
      </c>
      <c r="DX93" s="9" t="str">
        <f>if('raw 1'!DV93&lt;&gt;"x",if('raw 1'!DV93="OK",'raw 1'!KV93,'raw 1'!DV93),"")</f>
        <v>-</v>
      </c>
      <c r="DY93" s="9" t="str">
        <f>if('raw 1'!DW93&lt;&gt;"x",if('raw 1'!DW93="OK",'raw 1'!KW93,'raw 1'!DW93),"")</f>
        <v>-</v>
      </c>
      <c r="DZ93" s="9" t="str">
        <f>if('raw 1'!DX93&lt;&gt;"x",if('raw 1'!DX93="OK",'raw 1'!KX93,'raw 1'!DX93),"")</f>
        <v>-</v>
      </c>
      <c r="EA93" s="9" t="str">
        <f>if('raw 1'!DY93&lt;&gt;"x",if('raw 1'!DY93="OK",'raw 1'!KY93,'raw 1'!DY93),"")</f>
        <v>-</v>
      </c>
      <c r="EB93" s="9" t="str">
        <f>if('raw 1'!DZ93&lt;&gt;"x",if('raw 1'!DZ93="OK",'raw 1'!KZ93,'raw 1'!DZ93),"")</f>
        <v/>
      </c>
      <c r="EC93" s="9">
        <f>if('raw 1'!EA93&lt;&gt;"x",if('raw 1'!EA93="OK",'raw 1'!LA93,'raw 1'!EA93),"")</f>
        <v>1</v>
      </c>
      <c r="ED93" s="9">
        <f>if('raw 1'!EB93&lt;&gt;"x",if('raw 1'!EB93="OK",'raw 1'!LB93,'raw 1'!EB93),"")</f>
        <v>1</v>
      </c>
      <c r="EE93" s="9">
        <f>if('raw 1'!EC93&lt;&gt;"x",if('raw 1'!EC93="OK",'raw 1'!LC93,'raw 1'!EC93),"")</f>
        <v>1</v>
      </c>
      <c r="EF93" s="9">
        <f>if('raw 1'!ED93&lt;&gt;"x",if('raw 1'!ED93="OK",'raw 1'!LD93,'raw 1'!ED93),"")</f>
        <v>1</v>
      </c>
      <c r="EG93" s="9">
        <f>if('raw 1'!EE93&lt;&gt;"x",if('raw 1'!EE93="OK",'raw 1'!LE93,'raw 1'!EE93),"")</f>
        <v>1</v>
      </c>
      <c r="EH93" s="9">
        <f>if('raw 1'!EF93&lt;&gt;"x",if('raw 1'!EF93="OK",'raw 1'!LF93,'raw 1'!EF93),"")</f>
        <v>1</v>
      </c>
      <c r="EI93" s="9" t="str">
        <f>if('raw 1'!EG93&lt;&gt;"x",if('raw 1'!EG93="OK",'raw 1'!LG93,'raw 1'!EG93),"")</f>
        <v>TLE</v>
      </c>
      <c r="EJ93" s="9" t="str">
        <f>if('raw 1'!EH93&lt;&gt;"x",if('raw 1'!EH93="OK",'raw 1'!LH93,'raw 1'!EH93),"")</f>
        <v>TLE</v>
      </c>
      <c r="EK93" s="9">
        <f>if('raw 1'!EI93&lt;&gt;"x",if('raw 1'!EI93="OK",'raw 1'!LI93,'raw 1'!EI93),"")</f>
        <v>1</v>
      </c>
      <c r="EL93" s="9">
        <f>if('raw 1'!EJ93&lt;&gt;"x",if('raw 1'!EJ93="OK",'raw 1'!LJ93,'raw 1'!EJ93),"")</f>
        <v>1</v>
      </c>
      <c r="EM93" s="9">
        <f>if('raw 1'!EK93&lt;&gt;"x",if('raw 1'!EK93="OK",'raw 1'!LK93,'raw 1'!EK93),"")</f>
        <v>1</v>
      </c>
      <c r="EN93" s="9">
        <f>if('raw 1'!EL93&lt;&gt;"x",if('raw 1'!EL93="OK",'raw 1'!LL93,'raw 1'!EL93),"")</f>
        <v>1</v>
      </c>
      <c r="EO93" s="9" t="str">
        <f>if('raw 1'!EM93&lt;&gt;"x",if('raw 1'!EM93="OK",'raw 1'!LM93,'raw 1'!EM93),"")</f>
        <v>TLE</v>
      </c>
      <c r="EP93" s="9" t="str">
        <f>if('raw 1'!EN93&lt;&gt;"x",if('raw 1'!EN93="OK",'raw 1'!LN93,'raw 1'!EN93),"")</f>
        <v>TLE</v>
      </c>
      <c r="EQ93" s="9" t="str">
        <f>if('raw 1'!EO93&lt;&gt;"x",if('raw 1'!EO93="OK",'raw 1'!LO93,'raw 1'!EO93),"")</f>
        <v>TLE</v>
      </c>
      <c r="ER93" s="9">
        <f>if('raw 1'!EP93&lt;&gt;"x",if('raw 1'!EP93="OK",'raw 1'!LP93,'raw 1'!EP93),"")</f>
        <v>1</v>
      </c>
      <c r="ES93" s="9" t="str">
        <f>if('raw 1'!EQ93&lt;&gt;"x",if('raw 1'!EQ93="OK",'raw 1'!LQ93,'raw 1'!EQ93),"")</f>
        <v/>
      </c>
      <c r="ET93" s="9" t="str">
        <f>if('raw 1'!ER93&lt;&gt;"x",if('raw 1'!ER93="OK",'raw 1'!LR93,'raw 1'!ER93),"")</f>
        <v>WA</v>
      </c>
      <c r="EU93" s="9">
        <f>if('raw 1'!ES93&lt;&gt;"x",if('raw 1'!ES93="OK",'raw 1'!LS93,'raw 1'!ES93),"")</f>
        <v>1</v>
      </c>
      <c r="EV93" s="9">
        <f>if('raw 1'!ET93&lt;&gt;"x",if('raw 1'!ET93="OK",'raw 1'!LT93,'raw 1'!ET93),"")</f>
        <v>1</v>
      </c>
      <c r="EW93" s="9">
        <f>if('raw 1'!EU93&lt;&gt;"x",if('raw 1'!EU93="OK",'raw 1'!LU93,'raw 1'!EU93),"")</f>
        <v>1</v>
      </c>
      <c r="EX93" s="9">
        <f>if('raw 1'!EV93&lt;&gt;"x",if('raw 1'!EV93="OK",'raw 1'!LV93,'raw 1'!EV93),"")</f>
        <v>1</v>
      </c>
      <c r="EY93" s="9">
        <f>if('raw 1'!EW93&lt;&gt;"x",if('raw 1'!EW93="OK",'raw 1'!LW93,'raw 1'!EW93),"")</f>
        <v>1</v>
      </c>
      <c r="EZ93" s="9" t="str">
        <f>if('raw 1'!EX93&lt;&gt;"x",if('raw 1'!EX93="OK",'raw 1'!LX93,'raw 1'!EX93),"")</f>
        <v>WA</v>
      </c>
      <c r="FA93" s="9" t="str">
        <f>if('raw 1'!EY93&lt;&gt;"x",if('raw 1'!EY93="OK",'raw 1'!LY93,'raw 1'!EY93),"")</f>
        <v>WA</v>
      </c>
      <c r="FB93" s="9" t="str">
        <f>if('raw 1'!EZ93&lt;&gt;"x",if('raw 1'!EZ93="OK",'raw 1'!LZ93,'raw 1'!EZ93),"")</f>
        <v>WA</v>
      </c>
      <c r="FC93" s="9" t="str">
        <f>if('raw 1'!FA93&lt;&gt;"x",if('raw 1'!FA93="OK",'raw 1'!MA93,'raw 1'!FA93),"")</f>
        <v>WA</v>
      </c>
      <c r="FD93" s="9">
        <f>if('raw 1'!FB93&lt;&gt;"x",if('raw 1'!FB93="OK",'raw 1'!MB93,'raw 1'!FB93),"")</f>
        <v>1</v>
      </c>
      <c r="FE93" s="9" t="str">
        <f>if('raw 1'!FC93&lt;&gt;"x",if('raw 1'!FC93="OK",'raw 1'!MC93,'raw 1'!FC93),"")</f>
        <v>WA</v>
      </c>
      <c r="FF93" s="9" t="str">
        <f>if('raw 1'!FD93&lt;&gt;"x",if('raw 1'!FD93="OK",'raw 1'!MD93,'raw 1'!FD93),"")</f>
        <v>WA</v>
      </c>
      <c r="FG93" s="9" t="str">
        <f>if('raw 1'!FE93&lt;&gt;"x",if('raw 1'!FE93="OK",'raw 1'!ME93,'raw 1'!FE93),"")</f>
        <v>WA</v>
      </c>
      <c r="FH93" s="9" t="str">
        <f>if('raw 1'!FF93&lt;&gt;"x",if('raw 1'!FF93="OK",'raw 1'!MF93,'raw 1'!FF93),"")</f>
        <v>WA</v>
      </c>
      <c r="FI93" s="9" t="str">
        <f>if('raw 1'!FG93&lt;&gt;"x",if('raw 1'!FG93="OK",'raw 1'!MG93,'raw 1'!FG93),"")</f>
        <v>WA</v>
      </c>
      <c r="FJ93" s="9" t="str">
        <f>if('raw 1'!FH93&lt;&gt;"x",if('raw 1'!FH93="OK",'raw 1'!MH93,'raw 1'!FH93),"")</f>
        <v>WA</v>
      </c>
      <c r="FK93" s="9" t="str">
        <f>if('raw 1'!FI93&lt;&gt;"x",if('raw 1'!FI93="OK",'raw 1'!MI93,'raw 1'!FI93),"")</f>
        <v>WA</v>
      </c>
      <c r="FL93" s="9" t="str">
        <f>if('raw 1'!FJ93&lt;&gt;"x",if('raw 1'!FJ93="OK",'raw 1'!MJ93,'raw 1'!FJ93),"")</f>
        <v>WA</v>
      </c>
      <c r="FM93" s="9" t="str">
        <f>if('raw 1'!FK93&lt;&gt;"x",if('raw 1'!FK93="OK",'raw 1'!MK93,'raw 1'!FK93),"")</f>
        <v>WA</v>
      </c>
      <c r="FN93" s="9">
        <f>if('raw 1'!FL93&lt;&gt;"x",if('raw 1'!FL93="OK",'raw 1'!ML93,'raw 1'!FL93),"")</f>
        <v>1</v>
      </c>
      <c r="FO93" s="9" t="str">
        <f>if('raw 1'!FM93&lt;&gt;"x",if('raw 1'!FM93="OK",'raw 1'!MM93,'raw 1'!FM93),"")</f>
        <v>WA</v>
      </c>
      <c r="FP93" s="9" t="str">
        <f>if('raw 1'!FN93&lt;&gt;"x",if('raw 1'!FN93="OK",'raw 1'!MN93,'raw 1'!FN93),"")</f>
        <v>WA</v>
      </c>
      <c r="FQ93" s="9" t="str">
        <f>if('raw 1'!FO93&lt;&gt;"x",if('raw 1'!FO93="OK",'raw 1'!MO93,'raw 1'!FO93),"")</f>
        <v>WA</v>
      </c>
      <c r="FR93" s="9" t="str">
        <f>if('raw 1'!FP93&lt;&gt;"x",if('raw 1'!FP93="OK",'raw 1'!MP93,'raw 1'!FP93),"")</f>
        <v>WA</v>
      </c>
      <c r="FS93" s="9" t="str">
        <f>if('raw 1'!FQ93&lt;&gt;"x",if('raw 1'!FQ93="OK",'raw 1'!MQ93,'raw 1'!FQ93),"")</f>
        <v>WA</v>
      </c>
      <c r="FT93" s="9" t="str">
        <f>if('raw 1'!FR93&lt;&gt;"x",if('raw 1'!FR93="OK",'raw 1'!MR93,'raw 1'!FR93),"")</f>
        <v>WA</v>
      </c>
      <c r="FU93" s="9" t="str">
        <f>if('raw 1'!FS93&lt;&gt;"x",if('raw 1'!FS93="OK",'raw 1'!MS93,'raw 1'!FS93),"")</f>
        <v>WA</v>
      </c>
      <c r="FV93" s="9" t="str">
        <f>if('raw 1'!FT93&lt;&gt;"x",if('raw 1'!FT93="OK",'raw 1'!MT93,'raw 1'!FT93),"")</f>
        <v/>
      </c>
      <c r="FW93" s="9" t="str">
        <f>if('raw 1'!FU93&lt;&gt;"x",if('raw 1'!FU93="OK",'raw 1'!MU93,'raw 1'!FU93),"")</f>
        <v>-</v>
      </c>
      <c r="FX93" s="9" t="str">
        <f>if('raw 1'!FV93&lt;&gt;"x",if('raw 1'!FV93="OK",'raw 1'!MV93,'raw 1'!FV93),"")</f>
        <v>-</v>
      </c>
      <c r="FY93" s="9" t="str">
        <f>if('raw 1'!FW93&lt;&gt;"x",if('raw 1'!FW93="OK",'raw 1'!MW93,'raw 1'!FW93),"")</f>
        <v>-</v>
      </c>
      <c r="FZ93" s="9" t="str">
        <f>if('raw 1'!FX93&lt;&gt;"x",if('raw 1'!FX93="OK",'raw 1'!MX93,'raw 1'!FX93),"")</f>
        <v>-</v>
      </c>
      <c r="GA93" s="9" t="str">
        <f>if('raw 1'!FY93&lt;&gt;"x",if('raw 1'!FY93="OK",'raw 1'!MY93,'raw 1'!FY93),"")</f>
        <v>-</v>
      </c>
      <c r="GB93" s="9" t="str">
        <f>if('raw 1'!FZ93&lt;&gt;"x",if('raw 1'!FZ93="OK",'raw 1'!MZ93,'raw 1'!FZ93),"")</f>
        <v>-</v>
      </c>
      <c r="GC93" s="9" t="str">
        <f>if('raw 1'!GA93&lt;&gt;"x",if('raw 1'!GA93="OK",'raw 1'!NA93,'raw 1'!GA93),"")</f>
        <v>-</v>
      </c>
      <c r="GD93" s="9" t="str">
        <f>if('raw 1'!GB93&lt;&gt;"x",if('raw 1'!GB93="OK",'raw 1'!NB93,'raw 1'!GB93),"")</f>
        <v>-</v>
      </c>
      <c r="GE93" s="9" t="str">
        <f>if('raw 1'!GC93&lt;&gt;"x",if('raw 1'!GC93="OK",'raw 1'!NC93,'raw 1'!GC93),"")</f>
        <v>-</v>
      </c>
      <c r="GF93" s="9" t="str">
        <f>if('raw 1'!GD93&lt;&gt;"x",if('raw 1'!GD93="OK",'raw 1'!ND93,'raw 1'!GD93),"")</f>
        <v>-</v>
      </c>
      <c r="GG93" s="9" t="str">
        <f>if('raw 1'!GE93&lt;&gt;"x",if('raw 1'!GE93="OK",'raw 1'!NE93,'raw 1'!GE93),"")</f>
        <v>-</v>
      </c>
      <c r="GH93" s="9" t="str">
        <f>if('raw 1'!GF93&lt;&gt;"x",if('raw 1'!GF93="OK",'raw 1'!NF93,'raw 1'!GF93),"")</f>
        <v>-</v>
      </c>
      <c r="GI93" s="9" t="str">
        <f>if('raw 1'!GG93&lt;&gt;"x",if('raw 1'!GG93="OK",'raw 1'!NG93,'raw 1'!GG93),"")</f>
        <v>-</v>
      </c>
      <c r="GJ93" s="9" t="str">
        <f>if('raw 1'!GH93&lt;&gt;"x",if('raw 1'!GH93="OK",'raw 1'!NH93,'raw 1'!GH93),"")</f>
        <v>-</v>
      </c>
      <c r="GK93" s="9" t="str">
        <f>if('raw 1'!GI93&lt;&gt;"x",if('raw 1'!GI93="OK",'raw 1'!NI93,'raw 1'!GI93),"")</f>
        <v>-</v>
      </c>
      <c r="GL93" s="9" t="str">
        <f>if('raw 1'!GJ93&lt;&gt;"x",if('raw 1'!GJ93="OK",'raw 1'!NJ93,'raw 1'!GJ93),"")</f>
        <v>-</v>
      </c>
      <c r="GM93" s="9" t="str">
        <f>if('raw 1'!GK93&lt;&gt;"x",if('raw 1'!GK93="OK",'raw 1'!NK93,'raw 1'!GK93),"")</f>
        <v>-</v>
      </c>
      <c r="GN93" s="9" t="str">
        <f>if('raw 1'!GL93&lt;&gt;"x",if('raw 1'!GL93="OK",'raw 1'!NL93,'raw 1'!GL93),"")</f>
        <v>-</v>
      </c>
      <c r="GO93" s="9" t="str">
        <f>if('raw 1'!GM93&lt;&gt;"x",if('raw 1'!GM93="OK",'raw 1'!NM93,'raw 1'!GM93),"")</f>
        <v>-</v>
      </c>
      <c r="GP93" s="9" t="str">
        <f>if('raw 1'!GN93&lt;&gt;"x",if('raw 1'!GN93="OK",'raw 1'!NN93,'raw 1'!GN93),"")</f>
        <v>-</v>
      </c>
      <c r="GQ93" s="9" t="str">
        <f>if('raw 1'!GO93&lt;&gt;"x",if('raw 1'!GO93="OK",'raw 1'!NO93,'raw 1'!GO93),"")</f>
        <v>-</v>
      </c>
      <c r="GR93" s="9" t="str">
        <f>if('raw 1'!GP93&lt;&gt;"x",if('raw 1'!GP93="OK",'raw 1'!NP93,'raw 1'!GP93),"")</f>
        <v>-</v>
      </c>
      <c r="GS93" s="9" t="str">
        <f>if('raw 1'!GQ93&lt;&gt;"x",if('raw 1'!GQ93="OK",'raw 1'!NQ93,'raw 1'!GQ93),"")</f>
        <v>-</v>
      </c>
      <c r="GT93" s="9" t="str">
        <f>if('raw 1'!GR93&lt;&gt;"x",if('raw 1'!GR93="OK",'raw 1'!NR93,'raw 1'!GR93),"")</f>
        <v>-</v>
      </c>
      <c r="GU93" s="9" t="str">
        <f>if('raw 1'!GS93&lt;&gt;"x",if('raw 1'!GS93="OK",'raw 1'!NS93,'raw 1'!GS93),"")</f>
        <v/>
      </c>
    </row>
    <row r="94">
      <c r="A94" s="5"/>
      <c r="B94" s="5"/>
      <c r="C94" s="5" t="str">
        <f>if(B94="d","diskv. iz ciklusa",if(B94="d1","diskv. iz kruga",if($E94="ODOBREN",(if(countif(H:H,"="&amp;H94)=1,countif(H:H,"&gt;"&amp;H94)+1,concatenate(countif(H:H,"&gt;"&amp;H94)+1," - ",countif(H:H,"&gt;="&amp;H94)))),empty)))</f>
        <v>91 - 92</v>
      </c>
      <c r="D94" s="6" t="str">
        <f>'raw 1'!B94</f>
        <v>IgorEngi</v>
      </c>
      <c r="E94" s="6" t="str">
        <f>'raw 1'!F94</f>
        <v>ODOBREN</v>
      </c>
      <c r="F94" s="6" t="str">
        <f>if($E94="ODOBREN",'raw 1'!C94,"")</f>
        <v>Igor</v>
      </c>
      <c r="G94" s="6" t="str">
        <f>if($E94="ODOBREN",'raw 1'!D94,"")</f>
        <v>Engi</v>
      </c>
      <c r="H94" s="7">
        <f>if($E94="ODOBREN",I94,empty)</f>
        <v>66</v>
      </c>
      <c r="I94" s="7">
        <f>if(B94&lt;&gt;"d",IF(M94 = "A", SUM(R94:T94), SUM(O94:Q94)),empty)</f>
        <v>66</v>
      </c>
      <c r="J94" s="6" t="str">
        <f>if($E94="ODOBREN",'raw 1'!G94,"")</f>
        <v>Stari grad</v>
      </c>
      <c r="K94" s="6" t="str">
        <f>if($E94="ODOBREN",'raw 1'!H94,"")</f>
        <v>Matematička gimnazija</v>
      </c>
      <c r="L94" s="6" t="str">
        <f>if($E94="ODOBREN",'raw 1'!I94,"")</f>
        <v>II</v>
      </c>
      <c r="M94" s="6" t="str">
        <f>if($E94="ODOBREN",'raw 1'!J94,"")</f>
        <v>A</v>
      </c>
      <c r="N94" s="6" t="str">
        <f>if($E94="ODOBREN",'raw 1'!K95,"")</f>
        <v/>
      </c>
      <c r="O94" s="8" t="str">
        <f>'raw 1'!M94</f>
        <v>-</v>
      </c>
      <c r="P94" s="9" t="str">
        <f>'raw 1'!N94</f>
        <v>-</v>
      </c>
      <c r="Q94" s="9" t="str">
        <f>'raw 1'!O94</f>
        <v>-</v>
      </c>
      <c r="R94" s="9">
        <f>'raw 1'!P94</f>
        <v>55</v>
      </c>
      <c r="S94" s="9">
        <f>'raw 1'!Q94</f>
        <v>11</v>
      </c>
      <c r="T94" s="9" t="str">
        <f>'raw 1'!R94</f>
        <v>-</v>
      </c>
      <c r="U94" s="9" t="str">
        <f>if('raw 1'!S94&lt;&gt;"x",if('raw 1'!S94="OK",'raw 1'!GS94,'raw 1'!S94),"")</f>
        <v/>
      </c>
      <c r="V94" s="9" t="str">
        <f>if('raw 1'!T94&lt;&gt;"x",if('raw 1'!T94="OK",'raw 1'!GT94,'raw 1'!T94),"")</f>
        <v/>
      </c>
      <c r="W94" s="9" t="str">
        <f>if('raw 1'!U94&lt;&gt;"x",if('raw 1'!U94="OK",'raw 1'!GU94,'raw 1'!U94),"")</f>
        <v>-</v>
      </c>
      <c r="X94" s="9" t="str">
        <f>if('raw 1'!V94&lt;&gt;"x",if('raw 1'!V94="OK",'raw 1'!GV94,'raw 1'!V94),"")</f>
        <v>-</v>
      </c>
      <c r="Y94" s="9" t="str">
        <f>if('raw 1'!W94&lt;&gt;"x",if('raw 1'!W94="OK",'raw 1'!GW94,'raw 1'!W94),"")</f>
        <v>-</v>
      </c>
      <c r="Z94" s="9" t="str">
        <f>if('raw 1'!X94&lt;&gt;"x",if('raw 1'!X94="OK",'raw 1'!GX94,'raw 1'!X94),"")</f>
        <v>-</v>
      </c>
      <c r="AA94" s="9" t="str">
        <f>if('raw 1'!Y94&lt;&gt;"x",if('raw 1'!Y94="OK",'raw 1'!GY94,'raw 1'!Y94),"")</f>
        <v>-</v>
      </c>
      <c r="AB94" s="9" t="str">
        <f>if('raw 1'!Z94&lt;&gt;"x",if('raw 1'!Z94="OK",'raw 1'!GZ94,'raw 1'!Z94),"")</f>
        <v>-</v>
      </c>
      <c r="AC94" s="9" t="str">
        <f>if('raw 1'!AA94&lt;&gt;"x",if('raw 1'!AA94="OK",'raw 1'!HA94,'raw 1'!AA94),"")</f>
        <v>-</v>
      </c>
      <c r="AD94" s="9" t="str">
        <f>if('raw 1'!AB94&lt;&gt;"x",if('raw 1'!AB94="OK",'raw 1'!HB94,'raw 1'!AB94),"")</f>
        <v>-</v>
      </c>
      <c r="AE94" s="9" t="str">
        <f>if('raw 1'!AC94&lt;&gt;"x",if('raw 1'!AC94="OK",'raw 1'!HC94,'raw 1'!AC94),"")</f>
        <v>-</v>
      </c>
      <c r="AF94" s="9" t="str">
        <f>if('raw 1'!AD94&lt;&gt;"x",if('raw 1'!AD94="OK",'raw 1'!HD94,'raw 1'!AD94),"")</f>
        <v>-</v>
      </c>
      <c r="AG94" s="9" t="str">
        <f>if('raw 1'!AE94&lt;&gt;"x",if('raw 1'!AE94="OK",'raw 1'!HE94,'raw 1'!AE94),"")</f>
        <v>-</v>
      </c>
      <c r="AH94" s="9" t="str">
        <f>if('raw 1'!AF94&lt;&gt;"x",if('raw 1'!AF94="OK",'raw 1'!HF94,'raw 1'!AF94),"")</f>
        <v>-</v>
      </c>
      <c r="AI94" s="9" t="str">
        <f>if('raw 1'!AG94&lt;&gt;"x",if('raw 1'!AG94="OK",'raw 1'!HG94,'raw 1'!AG94),"")</f>
        <v>-</v>
      </c>
      <c r="AJ94" s="9" t="str">
        <f>if('raw 1'!AH94&lt;&gt;"x",if('raw 1'!AH94="OK",'raw 1'!HH94,'raw 1'!AH94),"")</f>
        <v>-</v>
      </c>
      <c r="AK94" s="9" t="str">
        <f>if('raw 1'!AI94&lt;&gt;"x",if('raw 1'!AI94="OK",'raw 1'!HI94,'raw 1'!AI94),"")</f>
        <v>-</v>
      </c>
      <c r="AL94" s="9" t="str">
        <f>if('raw 1'!AJ94&lt;&gt;"x",if('raw 1'!AJ94="OK",'raw 1'!HJ94,'raw 1'!AJ94),"")</f>
        <v>-</v>
      </c>
      <c r="AM94" s="9" t="str">
        <f>if('raw 1'!AK94&lt;&gt;"x",if('raw 1'!AK94="OK",'raw 1'!HK94,'raw 1'!AK94),"")</f>
        <v>-</v>
      </c>
      <c r="AN94" s="9" t="str">
        <f>if('raw 1'!AL94&lt;&gt;"x",if('raw 1'!AL94="OK",'raw 1'!HL94,'raw 1'!AL94),"")</f>
        <v>-</v>
      </c>
      <c r="AO94" s="9" t="str">
        <f>if('raw 1'!AM94&lt;&gt;"x",if('raw 1'!AM94="OK",'raw 1'!HM94,'raw 1'!AM94),"")</f>
        <v>-</v>
      </c>
      <c r="AP94" s="9" t="str">
        <f>if('raw 1'!AN94&lt;&gt;"x",if('raw 1'!AN94="OK",'raw 1'!HN94,'raw 1'!AN94),"")</f>
        <v>-</v>
      </c>
      <c r="AQ94" s="9" t="str">
        <f>if('raw 1'!AO94&lt;&gt;"x",if('raw 1'!AO94="OK",'raw 1'!HO94,'raw 1'!AO94),"")</f>
        <v>-</v>
      </c>
      <c r="AR94" s="9" t="str">
        <f>if('raw 1'!AP94&lt;&gt;"x",if('raw 1'!AP94="OK",'raw 1'!HP94,'raw 1'!AP94),"")</f>
        <v>-</v>
      </c>
      <c r="AS94" s="9" t="str">
        <f>if('raw 1'!AQ94&lt;&gt;"x",if('raw 1'!AQ94="OK",'raw 1'!HQ94,'raw 1'!AQ94),"")</f>
        <v>-</v>
      </c>
      <c r="AT94" s="9" t="str">
        <f>if('raw 1'!AR94&lt;&gt;"x",if('raw 1'!AR94="OK",'raw 1'!HR94,'raw 1'!AR94),"")</f>
        <v>-</v>
      </c>
      <c r="AU94" s="9" t="str">
        <f>if('raw 1'!AS94&lt;&gt;"x",if('raw 1'!AS94="OK",'raw 1'!HS94,'raw 1'!AS94),"")</f>
        <v>-</v>
      </c>
      <c r="AV94" s="9" t="str">
        <f>if('raw 1'!AT94&lt;&gt;"x",if('raw 1'!AT94="OK",'raw 1'!HT94,'raw 1'!AT94),"")</f>
        <v>-</v>
      </c>
      <c r="AW94" s="9" t="str">
        <f>if('raw 1'!AU94&lt;&gt;"x",if('raw 1'!AU94="OK",'raw 1'!HU94,'raw 1'!AU94),"")</f>
        <v>-</v>
      </c>
      <c r="AX94" s="9" t="str">
        <f>if('raw 1'!AV94&lt;&gt;"x",if('raw 1'!AV94="OK",'raw 1'!HV94,'raw 1'!AV94),"")</f>
        <v>-</v>
      </c>
      <c r="AY94" s="9" t="str">
        <f>if('raw 1'!AW94&lt;&gt;"x",if('raw 1'!AW94="OK",'raw 1'!HW94,'raw 1'!AW94),"")</f>
        <v>-</v>
      </c>
      <c r="AZ94" s="9" t="str">
        <f>if('raw 1'!AX94&lt;&gt;"x",if('raw 1'!AX94="OK",'raw 1'!HX94,'raw 1'!AX94),"")</f>
        <v>-</v>
      </c>
      <c r="BA94" s="9" t="str">
        <f>if('raw 1'!AY94&lt;&gt;"x",if('raw 1'!AY94="OK",'raw 1'!HY94,'raw 1'!AY94),"")</f>
        <v>-</v>
      </c>
      <c r="BB94" s="9" t="str">
        <f>if('raw 1'!AZ94&lt;&gt;"x",if('raw 1'!AZ94="OK",'raw 1'!HZ94,'raw 1'!AZ94),"")</f>
        <v>-</v>
      </c>
      <c r="BC94" s="9" t="str">
        <f>if('raw 1'!BA94&lt;&gt;"x",if('raw 1'!BA94="OK",'raw 1'!IA94,'raw 1'!BA94),"")</f>
        <v>-</v>
      </c>
      <c r="BD94" s="9" t="str">
        <f>if('raw 1'!BB94&lt;&gt;"x",if('raw 1'!BB94="OK",'raw 1'!IB94,'raw 1'!BB94),"")</f>
        <v>-</v>
      </c>
      <c r="BE94" s="9" t="str">
        <f>if('raw 1'!BC94&lt;&gt;"x",if('raw 1'!BC94="OK",'raw 1'!IC94,'raw 1'!BC94),"")</f>
        <v>-</v>
      </c>
      <c r="BF94" s="9" t="str">
        <f>if('raw 1'!BD94&lt;&gt;"x",if('raw 1'!BD94="OK",'raw 1'!ID94,'raw 1'!BD94),"")</f>
        <v>-</v>
      </c>
      <c r="BG94" s="9" t="str">
        <f>if('raw 1'!BE94&lt;&gt;"x",if('raw 1'!BE94="OK",'raw 1'!IE94,'raw 1'!BE94),"")</f>
        <v>-</v>
      </c>
      <c r="BH94" s="9" t="str">
        <f>if('raw 1'!BF94&lt;&gt;"x",if('raw 1'!BF94="OK",'raw 1'!IF94,'raw 1'!BF94),"")</f>
        <v>-</v>
      </c>
      <c r="BI94" s="9" t="str">
        <f>if('raw 1'!BG94&lt;&gt;"x",if('raw 1'!BG94="OK",'raw 1'!IG94,'raw 1'!BG94),"")</f>
        <v>-</v>
      </c>
      <c r="BJ94" s="9" t="str">
        <f>if('raw 1'!BH94&lt;&gt;"x",if('raw 1'!BH94="OK",'raw 1'!IH94,'raw 1'!BH94),"")</f>
        <v>-</v>
      </c>
      <c r="BK94" s="9" t="str">
        <f>if('raw 1'!BI94&lt;&gt;"x",if('raw 1'!BI94="OK",'raw 1'!II94,'raw 1'!BI94),"")</f>
        <v>-</v>
      </c>
      <c r="BL94" s="9" t="str">
        <f>if('raw 1'!BJ94&lt;&gt;"x",if('raw 1'!BJ94="OK",'raw 1'!IJ94,'raw 1'!BJ94),"")</f>
        <v>-</v>
      </c>
      <c r="BM94" s="9" t="str">
        <f>if('raw 1'!BK94&lt;&gt;"x",if('raw 1'!BK94="OK",'raw 1'!IK94,'raw 1'!BK94),"")</f>
        <v/>
      </c>
      <c r="BN94" s="9" t="str">
        <f>if('raw 1'!BL94&lt;&gt;"x",if('raw 1'!BL94="OK",'raw 1'!IL94,'raw 1'!BL94),"")</f>
        <v>-</v>
      </c>
      <c r="BO94" s="9" t="str">
        <f>if('raw 1'!BM94&lt;&gt;"x",if('raw 1'!BM94="OK",'raw 1'!IM94,'raw 1'!BM94),"")</f>
        <v>-</v>
      </c>
      <c r="BP94" s="9" t="str">
        <f>if('raw 1'!BN94&lt;&gt;"x",if('raw 1'!BN94="OK",'raw 1'!IN94,'raw 1'!BN94),"")</f>
        <v>-</v>
      </c>
      <c r="BQ94" s="9" t="str">
        <f>if('raw 1'!BO94&lt;&gt;"x",if('raw 1'!BO94="OK",'raw 1'!IO94,'raw 1'!BO94),"")</f>
        <v>-</v>
      </c>
      <c r="BR94" s="9" t="str">
        <f>if('raw 1'!BP94&lt;&gt;"x",if('raw 1'!BP94="OK",'raw 1'!IP94,'raw 1'!BP94),"")</f>
        <v>-</v>
      </c>
      <c r="BS94" s="9" t="str">
        <f>if('raw 1'!BQ94&lt;&gt;"x",if('raw 1'!BQ94="OK",'raw 1'!IQ94,'raw 1'!BQ94),"")</f>
        <v>-</v>
      </c>
      <c r="BT94" s="9" t="str">
        <f>if('raw 1'!BR94&lt;&gt;"x",if('raw 1'!BR94="OK",'raw 1'!IR94,'raw 1'!BR94),"")</f>
        <v>-</v>
      </c>
      <c r="BU94" s="9" t="str">
        <f>if('raw 1'!BS94&lt;&gt;"x",if('raw 1'!BS94="OK",'raw 1'!IS94,'raw 1'!BS94),"")</f>
        <v>-</v>
      </c>
      <c r="BV94" s="9" t="str">
        <f>if('raw 1'!BT94&lt;&gt;"x",if('raw 1'!BT94="OK",'raw 1'!IT94,'raw 1'!BT94),"")</f>
        <v>-</v>
      </c>
      <c r="BW94" s="9" t="str">
        <f>if('raw 1'!BU94&lt;&gt;"x",if('raw 1'!BU94="OK",'raw 1'!IU94,'raw 1'!BU94),"")</f>
        <v>-</v>
      </c>
      <c r="BX94" s="9" t="str">
        <f>if('raw 1'!BV94&lt;&gt;"x",if('raw 1'!BV94="OK",'raw 1'!IV94,'raw 1'!BV94),"")</f>
        <v>-</v>
      </c>
      <c r="BY94" s="9" t="str">
        <f>if('raw 1'!BW94&lt;&gt;"x",if('raw 1'!BW94="OK",'raw 1'!IW94,'raw 1'!BW94),"")</f>
        <v>-</v>
      </c>
      <c r="BZ94" s="9" t="str">
        <f>if('raw 1'!BX94&lt;&gt;"x",if('raw 1'!BX94="OK",'raw 1'!IX94,'raw 1'!BX94),"")</f>
        <v>-</v>
      </c>
      <c r="CA94" s="9" t="str">
        <f>if('raw 1'!BY94&lt;&gt;"x",if('raw 1'!BY94="OK",'raw 1'!IY94,'raw 1'!BY94),"")</f>
        <v>-</v>
      </c>
      <c r="CB94" s="9" t="str">
        <f>if('raw 1'!BZ94&lt;&gt;"x",if('raw 1'!BZ94="OK",'raw 1'!IZ94,'raw 1'!BZ94),"")</f>
        <v>-</v>
      </c>
      <c r="CC94" s="9" t="str">
        <f>if('raw 1'!CA94&lt;&gt;"x",if('raw 1'!CA94="OK",'raw 1'!JA94,'raw 1'!CA94),"")</f>
        <v>-</v>
      </c>
      <c r="CD94" s="9" t="str">
        <f>if('raw 1'!CB94&lt;&gt;"x",if('raw 1'!CB94="OK",'raw 1'!JB94,'raw 1'!CB94),"")</f>
        <v>-</v>
      </c>
      <c r="CE94" s="9" t="str">
        <f>if('raw 1'!CC94&lt;&gt;"x",if('raw 1'!CC94="OK",'raw 1'!JC94,'raw 1'!CC94),"")</f>
        <v>-</v>
      </c>
      <c r="CF94" s="9" t="str">
        <f>if('raw 1'!CD94&lt;&gt;"x",if('raw 1'!CD94="OK",'raw 1'!JD94,'raw 1'!CD94),"")</f>
        <v>-</v>
      </c>
      <c r="CG94" s="9" t="str">
        <f>if('raw 1'!CE94&lt;&gt;"x",if('raw 1'!CE94="OK",'raw 1'!JE94,'raw 1'!CE94),"")</f>
        <v>-</v>
      </c>
      <c r="CH94" s="9" t="str">
        <f>if('raw 1'!CF94&lt;&gt;"x",if('raw 1'!CF94="OK",'raw 1'!JF94,'raw 1'!CF94),"")</f>
        <v>-</v>
      </c>
      <c r="CI94" s="9" t="str">
        <f>if('raw 1'!CG94&lt;&gt;"x",if('raw 1'!CG94="OK",'raw 1'!JG94,'raw 1'!CG94),"")</f>
        <v>-</v>
      </c>
      <c r="CJ94" s="9" t="str">
        <f>if('raw 1'!CH94&lt;&gt;"x",if('raw 1'!CH94="OK",'raw 1'!JH94,'raw 1'!CH94),"")</f>
        <v>-</v>
      </c>
      <c r="CK94" s="9" t="str">
        <f>if('raw 1'!CI94&lt;&gt;"x",if('raw 1'!CI94="OK",'raw 1'!JI94,'raw 1'!CI94),"")</f>
        <v>-</v>
      </c>
      <c r="CL94" s="9" t="str">
        <f>if('raw 1'!CJ94&lt;&gt;"x",if('raw 1'!CJ94="OK",'raw 1'!JJ94,'raw 1'!CJ94),"")</f>
        <v>-</v>
      </c>
      <c r="CM94" s="9" t="str">
        <f>if('raw 1'!CK94&lt;&gt;"x",if('raw 1'!CK94="OK",'raw 1'!JK94,'raw 1'!CK94),"")</f>
        <v>-</v>
      </c>
      <c r="CN94" s="9" t="str">
        <f>if('raw 1'!CL94&lt;&gt;"x",if('raw 1'!CL94="OK",'raw 1'!JL94,'raw 1'!CL94),"")</f>
        <v>-</v>
      </c>
      <c r="CO94" s="9" t="str">
        <f>if('raw 1'!CM94&lt;&gt;"x",if('raw 1'!CM94="OK",'raw 1'!JM94,'raw 1'!CM94),"")</f>
        <v>-</v>
      </c>
      <c r="CP94" s="9" t="str">
        <f>if('raw 1'!CN94&lt;&gt;"x",if('raw 1'!CN94="OK",'raw 1'!JN94,'raw 1'!CN94),"")</f>
        <v>-</v>
      </c>
      <c r="CQ94" s="9" t="str">
        <f>if('raw 1'!CO94&lt;&gt;"x",if('raw 1'!CO94="OK",'raw 1'!JO94,'raw 1'!CO94),"")</f>
        <v>-</v>
      </c>
      <c r="CR94" s="9" t="str">
        <f>if('raw 1'!CP94&lt;&gt;"x",if('raw 1'!CP94="OK",'raw 1'!JP94,'raw 1'!CP94),"")</f>
        <v>-</v>
      </c>
      <c r="CS94" s="9" t="str">
        <f>if('raw 1'!CQ94&lt;&gt;"x",if('raw 1'!CQ94="OK",'raw 1'!JQ94,'raw 1'!CQ94),"")</f>
        <v>-</v>
      </c>
      <c r="CT94" s="9" t="str">
        <f>if('raw 1'!CR94&lt;&gt;"x",if('raw 1'!CR94="OK",'raw 1'!JR94,'raw 1'!CR94),"")</f>
        <v>-</v>
      </c>
      <c r="CU94" s="9" t="str">
        <f>if('raw 1'!CS94&lt;&gt;"x",if('raw 1'!CS94="OK",'raw 1'!JS94,'raw 1'!CS94),"")</f>
        <v/>
      </c>
      <c r="CV94" s="9" t="str">
        <f>if('raw 1'!CT94&lt;&gt;"x",if('raw 1'!CT94="OK",'raw 1'!JT94,'raw 1'!CT94),"")</f>
        <v>-</v>
      </c>
      <c r="CW94" s="9" t="str">
        <f>if('raw 1'!CU94&lt;&gt;"x",if('raw 1'!CU94="OK",'raw 1'!JU94,'raw 1'!CU94),"")</f>
        <v>-</v>
      </c>
      <c r="CX94" s="9" t="str">
        <f>if('raw 1'!CV94&lt;&gt;"x",if('raw 1'!CV94="OK",'raw 1'!JV94,'raw 1'!CV94),"")</f>
        <v>-</v>
      </c>
      <c r="CY94" s="9" t="str">
        <f>if('raw 1'!CW94&lt;&gt;"x",if('raw 1'!CW94="OK",'raw 1'!JW94,'raw 1'!CW94),"")</f>
        <v>-</v>
      </c>
      <c r="CZ94" s="9" t="str">
        <f>if('raw 1'!CX94&lt;&gt;"x",if('raw 1'!CX94="OK",'raw 1'!JX94,'raw 1'!CX94),"")</f>
        <v>-</v>
      </c>
      <c r="DA94" s="9" t="str">
        <f>if('raw 1'!CY94&lt;&gt;"x",if('raw 1'!CY94="OK",'raw 1'!JY94,'raw 1'!CY94),"")</f>
        <v>-</v>
      </c>
      <c r="DB94" s="9" t="str">
        <f>if('raw 1'!CZ94&lt;&gt;"x",if('raw 1'!CZ94="OK",'raw 1'!JZ94,'raw 1'!CZ94),"")</f>
        <v>-</v>
      </c>
      <c r="DC94" s="9" t="str">
        <f>if('raw 1'!DA94&lt;&gt;"x",if('raw 1'!DA94="OK",'raw 1'!KA94,'raw 1'!DA94),"")</f>
        <v>-</v>
      </c>
      <c r="DD94" s="9" t="str">
        <f>if('raw 1'!DB94&lt;&gt;"x",if('raw 1'!DB94="OK",'raw 1'!KB94,'raw 1'!DB94),"")</f>
        <v>-</v>
      </c>
      <c r="DE94" s="9" t="str">
        <f>if('raw 1'!DC94&lt;&gt;"x",if('raw 1'!DC94="OK",'raw 1'!KC94,'raw 1'!DC94),"")</f>
        <v>-</v>
      </c>
      <c r="DF94" s="9" t="str">
        <f>if('raw 1'!DD94&lt;&gt;"x",if('raw 1'!DD94="OK",'raw 1'!KD94,'raw 1'!DD94),"")</f>
        <v>-</v>
      </c>
      <c r="DG94" s="9" t="str">
        <f>if('raw 1'!DE94&lt;&gt;"x",if('raw 1'!DE94="OK",'raw 1'!KE94,'raw 1'!DE94),"")</f>
        <v>-</v>
      </c>
      <c r="DH94" s="9" t="str">
        <f>if('raw 1'!DF94&lt;&gt;"x",if('raw 1'!DF94="OK",'raw 1'!KF94,'raw 1'!DF94),"")</f>
        <v>-</v>
      </c>
      <c r="DI94" s="9" t="str">
        <f>if('raw 1'!DG94&lt;&gt;"x",if('raw 1'!DG94="OK",'raw 1'!KG94,'raw 1'!DG94),"")</f>
        <v>-</v>
      </c>
      <c r="DJ94" s="9" t="str">
        <f>if('raw 1'!DH94&lt;&gt;"x",if('raw 1'!DH94="OK",'raw 1'!KH94,'raw 1'!DH94),"")</f>
        <v>-</v>
      </c>
      <c r="DK94" s="9" t="str">
        <f>if('raw 1'!DI94&lt;&gt;"x",if('raw 1'!DI94="OK",'raw 1'!KI94,'raw 1'!DI94),"")</f>
        <v>-</v>
      </c>
      <c r="DL94" s="9" t="str">
        <f>if('raw 1'!DJ94&lt;&gt;"x",if('raw 1'!DJ94="OK",'raw 1'!KJ94,'raw 1'!DJ94),"")</f>
        <v>-</v>
      </c>
      <c r="DM94" s="9" t="str">
        <f>if('raw 1'!DK94&lt;&gt;"x",if('raw 1'!DK94="OK",'raw 1'!KK94,'raw 1'!DK94),"")</f>
        <v>-</v>
      </c>
      <c r="DN94" s="9" t="str">
        <f>if('raw 1'!DL94&lt;&gt;"x",if('raw 1'!DL94="OK",'raw 1'!KL94,'raw 1'!DL94),"")</f>
        <v>-</v>
      </c>
      <c r="DO94" s="9" t="str">
        <f>if('raw 1'!DM94&lt;&gt;"x",if('raw 1'!DM94="OK",'raw 1'!KM94,'raw 1'!DM94),"")</f>
        <v>-</v>
      </c>
      <c r="DP94" s="9" t="str">
        <f>if('raw 1'!DN94&lt;&gt;"x",if('raw 1'!DN94="OK",'raw 1'!KN94,'raw 1'!DN94),"")</f>
        <v>-</v>
      </c>
      <c r="DQ94" s="9" t="str">
        <f>if('raw 1'!DO94&lt;&gt;"x",if('raw 1'!DO94="OK",'raw 1'!KO94,'raw 1'!DO94),"")</f>
        <v>-</v>
      </c>
      <c r="DR94" s="9" t="str">
        <f>if('raw 1'!DP94&lt;&gt;"x",if('raw 1'!DP94="OK",'raw 1'!KP94,'raw 1'!DP94),"")</f>
        <v>-</v>
      </c>
      <c r="DS94" s="9" t="str">
        <f>if('raw 1'!DQ94&lt;&gt;"x",if('raw 1'!DQ94="OK",'raw 1'!KQ94,'raw 1'!DQ94),"")</f>
        <v>-</v>
      </c>
      <c r="DT94" s="9" t="str">
        <f>if('raw 1'!DR94&lt;&gt;"x",if('raw 1'!DR94="OK",'raw 1'!KR94,'raw 1'!DR94),"")</f>
        <v>-</v>
      </c>
      <c r="DU94" s="9" t="str">
        <f>if('raw 1'!DS94&lt;&gt;"x",if('raw 1'!DS94="OK",'raw 1'!KS94,'raw 1'!DS94),"")</f>
        <v>-</v>
      </c>
      <c r="DV94" s="9" t="str">
        <f>if('raw 1'!DT94&lt;&gt;"x",if('raw 1'!DT94="OK",'raw 1'!KT94,'raw 1'!DT94),"")</f>
        <v>-</v>
      </c>
      <c r="DW94" s="9" t="str">
        <f>if('raw 1'!DU94&lt;&gt;"x",if('raw 1'!DU94="OK",'raw 1'!KU94,'raw 1'!DU94),"")</f>
        <v>-</v>
      </c>
      <c r="DX94" s="9" t="str">
        <f>if('raw 1'!DV94&lt;&gt;"x",if('raw 1'!DV94="OK",'raw 1'!KV94,'raw 1'!DV94),"")</f>
        <v>-</v>
      </c>
      <c r="DY94" s="9" t="str">
        <f>if('raw 1'!DW94&lt;&gt;"x",if('raw 1'!DW94="OK",'raw 1'!KW94,'raw 1'!DW94),"")</f>
        <v>-</v>
      </c>
      <c r="DZ94" s="9" t="str">
        <f>if('raw 1'!DX94&lt;&gt;"x",if('raw 1'!DX94="OK",'raw 1'!KX94,'raw 1'!DX94),"")</f>
        <v>-</v>
      </c>
      <c r="EA94" s="9" t="str">
        <f>if('raw 1'!DY94&lt;&gt;"x",if('raw 1'!DY94="OK",'raw 1'!KY94,'raw 1'!DY94),"")</f>
        <v>-</v>
      </c>
      <c r="EB94" s="9" t="str">
        <f>if('raw 1'!DZ94&lt;&gt;"x",if('raw 1'!DZ94="OK",'raw 1'!KZ94,'raw 1'!DZ94),"")</f>
        <v/>
      </c>
      <c r="EC94" s="9">
        <f>if('raw 1'!EA94&lt;&gt;"x",if('raw 1'!EA94="OK",'raw 1'!LA94,'raw 1'!EA94),"")</f>
        <v>1</v>
      </c>
      <c r="ED94" s="9">
        <f>if('raw 1'!EB94&lt;&gt;"x",if('raw 1'!EB94="OK",'raw 1'!LB94,'raw 1'!EB94),"")</f>
        <v>1</v>
      </c>
      <c r="EE94" s="9">
        <f>if('raw 1'!EC94&lt;&gt;"x",if('raw 1'!EC94="OK",'raw 1'!LC94,'raw 1'!EC94),"")</f>
        <v>1</v>
      </c>
      <c r="EF94" s="9">
        <f>if('raw 1'!ED94&lt;&gt;"x",if('raw 1'!ED94="OK",'raw 1'!LD94,'raw 1'!ED94),"")</f>
        <v>1</v>
      </c>
      <c r="EG94" s="9">
        <f>if('raw 1'!EE94&lt;&gt;"x",if('raw 1'!EE94="OK",'raw 1'!LE94,'raw 1'!EE94),"")</f>
        <v>1</v>
      </c>
      <c r="EH94" s="9">
        <f>if('raw 1'!EF94&lt;&gt;"x",if('raw 1'!EF94="OK",'raw 1'!LF94,'raw 1'!EF94),"")</f>
        <v>1</v>
      </c>
      <c r="EI94" s="9">
        <f>if('raw 1'!EG94&lt;&gt;"x",if('raw 1'!EG94="OK",'raw 1'!LG94,'raw 1'!EG94),"")</f>
        <v>1</v>
      </c>
      <c r="EJ94" s="9" t="str">
        <f>if('raw 1'!EH94&lt;&gt;"x",if('raw 1'!EH94="OK",'raw 1'!LH94,'raw 1'!EH94),"")</f>
        <v>TLE</v>
      </c>
      <c r="EK94" s="9">
        <f>if('raw 1'!EI94&lt;&gt;"x",if('raw 1'!EI94="OK",'raw 1'!LI94,'raw 1'!EI94),"")</f>
        <v>1</v>
      </c>
      <c r="EL94" s="9">
        <f>if('raw 1'!EJ94&lt;&gt;"x",if('raw 1'!EJ94="OK",'raw 1'!LJ94,'raw 1'!EJ94),"")</f>
        <v>1</v>
      </c>
      <c r="EM94" s="9">
        <f>if('raw 1'!EK94&lt;&gt;"x",if('raw 1'!EK94="OK",'raw 1'!LK94,'raw 1'!EK94),"")</f>
        <v>1</v>
      </c>
      <c r="EN94" s="9">
        <f>if('raw 1'!EL94&lt;&gt;"x",if('raw 1'!EL94="OK",'raw 1'!LL94,'raw 1'!EL94),"")</f>
        <v>1</v>
      </c>
      <c r="EO94" s="9" t="str">
        <f>if('raw 1'!EM94&lt;&gt;"x",if('raw 1'!EM94="OK",'raw 1'!LM94,'raw 1'!EM94),"")</f>
        <v>TLE</v>
      </c>
      <c r="EP94" s="9" t="str">
        <f>if('raw 1'!EN94&lt;&gt;"x",if('raw 1'!EN94="OK",'raw 1'!LN94,'raw 1'!EN94),"")</f>
        <v>TLE</v>
      </c>
      <c r="EQ94" s="9" t="str">
        <f>if('raw 1'!EO94&lt;&gt;"x",if('raw 1'!EO94="OK",'raw 1'!LO94,'raw 1'!EO94),"")</f>
        <v>TLE</v>
      </c>
      <c r="ER94" s="9">
        <f>if('raw 1'!EP94&lt;&gt;"x",if('raw 1'!EP94="OK",'raw 1'!LP94,'raw 1'!EP94),"")</f>
        <v>1</v>
      </c>
      <c r="ES94" s="9" t="str">
        <f>if('raw 1'!EQ94&lt;&gt;"x",if('raw 1'!EQ94="OK",'raw 1'!LQ94,'raw 1'!EQ94),"")</f>
        <v/>
      </c>
      <c r="ET94" s="9" t="str">
        <f>if('raw 1'!ER94&lt;&gt;"x",if('raw 1'!ER94="OK",'raw 1'!LR94,'raw 1'!ER94),"")</f>
        <v>WA</v>
      </c>
      <c r="EU94" s="9">
        <f>if('raw 1'!ES94&lt;&gt;"x",if('raw 1'!ES94="OK",'raw 1'!LS94,'raw 1'!ES94),"")</f>
        <v>1</v>
      </c>
      <c r="EV94" s="9">
        <f>if('raw 1'!ET94&lt;&gt;"x",if('raw 1'!ET94="OK",'raw 1'!LT94,'raw 1'!ET94),"")</f>
        <v>1</v>
      </c>
      <c r="EW94" s="9">
        <f>if('raw 1'!EU94&lt;&gt;"x",if('raw 1'!EU94="OK",'raw 1'!LU94,'raw 1'!EU94),"")</f>
        <v>1</v>
      </c>
      <c r="EX94" s="9">
        <f>if('raw 1'!EV94&lt;&gt;"x",if('raw 1'!EV94="OK",'raw 1'!LV94,'raw 1'!EV94),"")</f>
        <v>1</v>
      </c>
      <c r="EY94" s="9">
        <f>if('raw 1'!EW94&lt;&gt;"x",if('raw 1'!EW94="OK",'raw 1'!LW94,'raw 1'!EW94),"")</f>
        <v>1</v>
      </c>
      <c r="EZ94" s="9" t="str">
        <f>if('raw 1'!EX94&lt;&gt;"x",if('raw 1'!EX94="OK",'raw 1'!LX94,'raw 1'!EX94),"")</f>
        <v>WA</v>
      </c>
      <c r="FA94" s="9" t="str">
        <f>if('raw 1'!EY94&lt;&gt;"x",if('raw 1'!EY94="OK",'raw 1'!LY94,'raw 1'!EY94),"")</f>
        <v>WA</v>
      </c>
      <c r="FB94" s="9" t="str">
        <f>if('raw 1'!EZ94&lt;&gt;"x",if('raw 1'!EZ94="OK",'raw 1'!LZ94,'raw 1'!EZ94),"")</f>
        <v>WA</v>
      </c>
      <c r="FC94" s="9" t="str">
        <f>if('raw 1'!FA94&lt;&gt;"x",if('raw 1'!FA94="OK",'raw 1'!MA94,'raw 1'!FA94),"")</f>
        <v>WA</v>
      </c>
      <c r="FD94" s="9">
        <f>if('raw 1'!FB94&lt;&gt;"x",if('raw 1'!FB94="OK",'raw 1'!MB94,'raw 1'!FB94),"")</f>
        <v>1</v>
      </c>
      <c r="FE94" s="9" t="str">
        <f>if('raw 1'!FC94&lt;&gt;"x",if('raw 1'!FC94="OK",'raw 1'!MC94,'raw 1'!FC94),"")</f>
        <v>WA</v>
      </c>
      <c r="FF94" s="9" t="str">
        <f>if('raw 1'!FD94&lt;&gt;"x",if('raw 1'!FD94="OK",'raw 1'!MD94,'raw 1'!FD94),"")</f>
        <v>WA</v>
      </c>
      <c r="FG94" s="9" t="str">
        <f>if('raw 1'!FE94&lt;&gt;"x",if('raw 1'!FE94="OK",'raw 1'!ME94,'raw 1'!FE94),"")</f>
        <v>WA</v>
      </c>
      <c r="FH94" s="9" t="str">
        <f>if('raw 1'!FF94&lt;&gt;"x",if('raw 1'!FF94="OK",'raw 1'!MF94,'raw 1'!FF94),"")</f>
        <v>WA</v>
      </c>
      <c r="FI94" s="9" t="str">
        <f>if('raw 1'!FG94&lt;&gt;"x",if('raw 1'!FG94="OK",'raw 1'!MG94,'raw 1'!FG94),"")</f>
        <v>WA</v>
      </c>
      <c r="FJ94" s="9" t="str">
        <f>if('raw 1'!FH94&lt;&gt;"x",if('raw 1'!FH94="OK",'raw 1'!MH94,'raw 1'!FH94),"")</f>
        <v>WA</v>
      </c>
      <c r="FK94" s="9" t="str">
        <f>if('raw 1'!FI94&lt;&gt;"x",if('raw 1'!FI94="OK",'raw 1'!MI94,'raw 1'!FI94),"")</f>
        <v>WA</v>
      </c>
      <c r="FL94" s="9" t="str">
        <f>if('raw 1'!FJ94&lt;&gt;"x",if('raw 1'!FJ94="OK",'raw 1'!MJ94,'raw 1'!FJ94),"")</f>
        <v>WA</v>
      </c>
      <c r="FM94" s="9" t="str">
        <f>if('raw 1'!FK94&lt;&gt;"x",if('raw 1'!FK94="OK",'raw 1'!MK94,'raw 1'!FK94),"")</f>
        <v>WA</v>
      </c>
      <c r="FN94" s="9">
        <f>if('raw 1'!FL94&lt;&gt;"x",if('raw 1'!FL94="OK",'raw 1'!ML94,'raw 1'!FL94),"")</f>
        <v>1</v>
      </c>
      <c r="FO94" s="9" t="str">
        <f>if('raw 1'!FM94&lt;&gt;"x",if('raw 1'!FM94="OK",'raw 1'!MM94,'raw 1'!FM94),"")</f>
        <v>WA</v>
      </c>
      <c r="FP94" s="9" t="str">
        <f>if('raw 1'!FN94&lt;&gt;"x",if('raw 1'!FN94="OK",'raw 1'!MN94,'raw 1'!FN94),"")</f>
        <v>WA</v>
      </c>
      <c r="FQ94" s="9" t="str">
        <f>if('raw 1'!FO94&lt;&gt;"x",if('raw 1'!FO94="OK",'raw 1'!MO94,'raw 1'!FO94),"")</f>
        <v>WA</v>
      </c>
      <c r="FR94" s="9" t="str">
        <f>if('raw 1'!FP94&lt;&gt;"x",if('raw 1'!FP94="OK",'raw 1'!MP94,'raw 1'!FP94),"")</f>
        <v>WA</v>
      </c>
      <c r="FS94" s="9" t="str">
        <f>if('raw 1'!FQ94&lt;&gt;"x",if('raw 1'!FQ94="OK",'raw 1'!MQ94,'raw 1'!FQ94),"")</f>
        <v>WA</v>
      </c>
      <c r="FT94" s="9" t="str">
        <f>if('raw 1'!FR94&lt;&gt;"x",if('raw 1'!FR94="OK",'raw 1'!MR94,'raw 1'!FR94),"")</f>
        <v>WA</v>
      </c>
      <c r="FU94" s="9" t="str">
        <f>if('raw 1'!FS94&lt;&gt;"x",if('raw 1'!FS94="OK",'raw 1'!MS94,'raw 1'!FS94),"")</f>
        <v>WA</v>
      </c>
      <c r="FV94" s="9" t="str">
        <f>if('raw 1'!FT94&lt;&gt;"x",if('raw 1'!FT94="OK",'raw 1'!MT94,'raw 1'!FT94),"")</f>
        <v/>
      </c>
      <c r="FW94" s="9" t="str">
        <f>if('raw 1'!FU94&lt;&gt;"x",if('raw 1'!FU94="OK",'raw 1'!MU94,'raw 1'!FU94),"")</f>
        <v>-</v>
      </c>
      <c r="FX94" s="9" t="str">
        <f>if('raw 1'!FV94&lt;&gt;"x",if('raw 1'!FV94="OK",'raw 1'!MV94,'raw 1'!FV94),"")</f>
        <v>-</v>
      </c>
      <c r="FY94" s="9" t="str">
        <f>if('raw 1'!FW94&lt;&gt;"x",if('raw 1'!FW94="OK",'raw 1'!MW94,'raw 1'!FW94),"")</f>
        <v>-</v>
      </c>
      <c r="FZ94" s="9" t="str">
        <f>if('raw 1'!FX94&lt;&gt;"x",if('raw 1'!FX94="OK",'raw 1'!MX94,'raw 1'!FX94),"")</f>
        <v>-</v>
      </c>
      <c r="GA94" s="9" t="str">
        <f>if('raw 1'!FY94&lt;&gt;"x",if('raw 1'!FY94="OK",'raw 1'!MY94,'raw 1'!FY94),"")</f>
        <v>-</v>
      </c>
      <c r="GB94" s="9" t="str">
        <f>if('raw 1'!FZ94&lt;&gt;"x",if('raw 1'!FZ94="OK",'raw 1'!MZ94,'raw 1'!FZ94),"")</f>
        <v>-</v>
      </c>
      <c r="GC94" s="9" t="str">
        <f>if('raw 1'!GA94&lt;&gt;"x",if('raw 1'!GA94="OK",'raw 1'!NA94,'raw 1'!GA94),"")</f>
        <v>-</v>
      </c>
      <c r="GD94" s="9" t="str">
        <f>if('raw 1'!GB94&lt;&gt;"x",if('raw 1'!GB94="OK",'raw 1'!NB94,'raw 1'!GB94),"")</f>
        <v>-</v>
      </c>
      <c r="GE94" s="9" t="str">
        <f>if('raw 1'!GC94&lt;&gt;"x",if('raw 1'!GC94="OK",'raw 1'!NC94,'raw 1'!GC94),"")</f>
        <v>-</v>
      </c>
      <c r="GF94" s="9" t="str">
        <f>if('raw 1'!GD94&lt;&gt;"x",if('raw 1'!GD94="OK",'raw 1'!ND94,'raw 1'!GD94),"")</f>
        <v>-</v>
      </c>
      <c r="GG94" s="9" t="str">
        <f>if('raw 1'!GE94&lt;&gt;"x",if('raw 1'!GE94="OK",'raw 1'!NE94,'raw 1'!GE94),"")</f>
        <v>-</v>
      </c>
      <c r="GH94" s="9" t="str">
        <f>if('raw 1'!GF94&lt;&gt;"x",if('raw 1'!GF94="OK",'raw 1'!NF94,'raw 1'!GF94),"")</f>
        <v>-</v>
      </c>
      <c r="GI94" s="9" t="str">
        <f>if('raw 1'!GG94&lt;&gt;"x",if('raw 1'!GG94="OK",'raw 1'!NG94,'raw 1'!GG94),"")</f>
        <v>-</v>
      </c>
      <c r="GJ94" s="9" t="str">
        <f>if('raw 1'!GH94&lt;&gt;"x",if('raw 1'!GH94="OK",'raw 1'!NH94,'raw 1'!GH94),"")</f>
        <v>-</v>
      </c>
      <c r="GK94" s="9" t="str">
        <f>if('raw 1'!GI94&lt;&gt;"x",if('raw 1'!GI94="OK",'raw 1'!NI94,'raw 1'!GI94),"")</f>
        <v>-</v>
      </c>
      <c r="GL94" s="9" t="str">
        <f>if('raw 1'!GJ94&lt;&gt;"x",if('raw 1'!GJ94="OK",'raw 1'!NJ94,'raw 1'!GJ94),"")</f>
        <v>-</v>
      </c>
      <c r="GM94" s="9" t="str">
        <f>if('raw 1'!GK94&lt;&gt;"x",if('raw 1'!GK94="OK",'raw 1'!NK94,'raw 1'!GK94),"")</f>
        <v>-</v>
      </c>
      <c r="GN94" s="9" t="str">
        <f>if('raw 1'!GL94&lt;&gt;"x",if('raw 1'!GL94="OK",'raw 1'!NL94,'raw 1'!GL94),"")</f>
        <v>-</v>
      </c>
      <c r="GO94" s="9" t="str">
        <f>if('raw 1'!GM94&lt;&gt;"x",if('raw 1'!GM94="OK",'raw 1'!NM94,'raw 1'!GM94),"")</f>
        <v>-</v>
      </c>
      <c r="GP94" s="9" t="str">
        <f>if('raw 1'!GN94&lt;&gt;"x",if('raw 1'!GN94="OK",'raw 1'!NN94,'raw 1'!GN94),"")</f>
        <v>-</v>
      </c>
      <c r="GQ94" s="9" t="str">
        <f>if('raw 1'!GO94&lt;&gt;"x",if('raw 1'!GO94="OK",'raw 1'!NO94,'raw 1'!GO94),"")</f>
        <v>-</v>
      </c>
      <c r="GR94" s="9" t="str">
        <f>if('raw 1'!GP94&lt;&gt;"x",if('raw 1'!GP94="OK",'raw 1'!NP94,'raw 1'!GP94),"")</f>
        <v>-</v>
      </c>
      <c r="GS94" s="9" t="str">
        <f>if('raw 1'!GQ94&lt;&gt;"x",if('raw 1'!GQ94="OK",'raw 1'!NQ94,'raw 1'!GQ94),"")</f>
        <v>-</v>
      </c>
      <c r="GT94" s="9" t="str">
        <f>if('raw 1'!GR94&lt;&gt;"x",if('raw 1'!GR94="OK",'raw 1'!NR94,'raw 1'!GR94),"")</f>
        <v>-</v>
      </c>
      <c r="GU94" s="9" t="str">
        <f>if('raw 1'!GS94&lt;&gt;"x",if('raw 1'!GS94="OK",'raw 1'!NS94,'raw 1'!GS94),"")</f>
        <v/>
      </c>
    </row>
    <row r="95">
      <c r="A95" s="5"/>
      <c r="B95" s="5"/>
      <c r="C95" s="5">
        <f>if(B95="d","diskv. iz ciklusa",if(B95="d1","diskv. iz kruga",if($E95="ODOBREN",(if(countif(H:H,"="&amp;H95)=1,countif(H:H,"&gt;"&amp;H95)+1,concatenate(countif(H:H,"&gt;"&amp;H95)+1," - ",countif(H:H,"&gt;="&amp;H95)))),empty)))</f>
        <v>93</v>
      </c>
      <c r="D95" s="6" t="str">
        <f>'raw 1'!B95</f>
        <v>djordjezdravkovic</v>
      </c>
      <c r="E95" s="6" t="str">
        <f>'raw 1'!F95</f>
        <v>ODOBREN</v>
      </c>
      <c r="F95" s="6" t="str">
        <f>if($E95="ODOBREN",'raw 1'!C95,"")</f>
        <v>Đorđe</v>
      </c>
      <c r="G95" s="6" t="str">
        <f>if($E95="ODOBREN",'raw 1'!D95,"")</f>
        <v>Zdravković</v>
      </c>
      <c r="H95" s="7">
        <f>if($E95="ODOBREN",I95,empty)</f>
        <v>60</v>
      </c>
      <c r="I95" s="7">
        <f>if(B95&lt;&gt;"d",IF(M95 = "A", SUM(R95:T95), SUM(O95:Q95)),empty)</f>
        <v>60</v>
      </c>
      <c r="J95" s="6" t="str">
        <f>if($E95="ODOBREN",'raw 1'!G95,"")</f>
        <v>Niš</v>
      </c>
      <c r="K95" s="6" t="str">
        <f>if($E95="ODOBREN",'raw 1'!H95,"")</f>
        <v>Elektrotehnička škola Mija Stanimirović</v>
      </c>
      <c r="L95" s="6" t="str">
        <f>if($E95="ODOBREN",'raw 1'!I95,"")</f>
        <v>III</v>
      </c>
      <c r="M95" s="6" t="str">
        <f>if($E95="ODOBREN",'raw 1'!J95,"")</f>
        <v>B</v>
      </c>
      <c r="N95" s="6" t="str">
        <f>if($E95="ODOBREN",'raw 1'!K96,"")</f>
        <v>Miloš Savić</v>
      </c>
      <c r="O95" s="8">
        <f>'raw 1'!M95</f>
        <v>60</v>
      </c>
      <c r="P95" s="9" t="str">
        <f>'raw 1'!N95</f>
        <v>-</v>
      </c>
      <c r="Q95" s="9">
        <f>'raw 1'!O95</f>
        <v>0</v>
      </c>
      <c r="R95" s="9" t="str">
        <f>'raw 1'!P95</f>
        <v>-</v>
      </c>
      <c r="S95" s="9" t="str">
        <f>'raw 1'!Q95</f>
        <v>-</v>
      </c>
      <c r="T95" s="9" t="str">
        <f>'raw 1'!R95</f>
        <v>-</v>
      </c>
      <c r="U95" s="9" t="str">
        <f>if('raw 1'!S95&lt;&gt;"x",if('raw 1'!S95="OK",'raw 1'!GS95,'raw 1'!S95),"")</f>
        <v/>
      </c>
      <c r="V95" s="9" t="str">
        <f>if('raw 1'!T95&lt;&gt;"x",if('raw 1'!T95="OK",'raw 1'!GT95,'raw 1'!T95),"")</f>
        <v/>
      </c>
      <c r="W95" s="9">
        <f>if('raw 1'!U95&lt;&gt;"x",if('raw 1'!U95="OK",'raw 1'!GU95,'raw 1'!U95),"")</f>
        <v>1</v>
      </c>
      <c r="X95" s="9">
        <f>if('raw 1'!V95&lt;&gt;"x",if('raw 1'!V95="OK",'raw 1'!GV95,'raw 1'!V95),"")</f>
        <v>1</v>
      </c>
      <c r="Y95" s="9">
        <f>if('raw 1'!W95&lt;&gt;"x",if('raw 1'!W95="OK",'raw 1'!GW95,'raw 1'!W95),"")</f>
        <v>1</v>
      </c>
      <c r="Z95" s="9">
        <f>if('raw 1'!X95&lt;&gt;"x",if('raw 1'!X95="OK",'raw 1'!GX95,'raw 1'!X95),"")</f>
        <v>1</v>
      </c>
      <c r="AA95" s="9">
        <f>if('raw 1'!Y95&lt;&gt;"x",if('raw 1'!Y95="OK",'raw 1'!GY95,'raw 1'!Y95),"")</f>
        <v>1</v>
      </c>
      <c r="AB95" s="9">
        <f>if('raw 1'!Z95&lt;&gt;"x",if('raw 1'!Z95="OK",'raw 1'!GZ95,'raw 1'!Z95),"")</f>
        <v>1</v>
      </c>
      <c r="AC95" s="9">
        <f>if('raw 1'!AA95&lt;&gt;"x",if('raw 1'!AA95="OK",'raw 1'!HA95,'raw 1'!AA95),"")</f>
        <v>1</v>
      </c>
      <c r="AD95" s="9">
        <f>if('raw 1'!AB95&lt;&gt;"x",if('raw 1'!AB95="OK",'raw 1'!HB95,'raw 1'!AB95),"")</f>
        <v>1</v>
      </c>
      <c r="AE95" s="9">
        <f>if('raw 1'!AC95&lt;&gt;"x",if('raw 1'!AC95="OK",'raw 1'!HC95,'raw 1'!AC95),"")</f>
        <v>1</v>
      </c>
      <c r="AF95" s="9" t="str">
        <f>if('raw 1'!AD95&lt;&gt;"x",if('raw 1'!AD95="OK",'raw 1'!HD95,'raw 1'!AD95),"")</f>
        <v>RTE</v>
      </c>
      <c r="AG95" s="9">
        <f>if('raw 1'!AE95&lt;&gt;"x",if('raw 1'!AE95="OK",'raw 1'!HE95,'raw 1'!AE95),"")</f>
        <v>1</v>
      </c>
      <c r="AH95" s="9">
        <f>if('raw 1'!AF95&lt;&gt;"x",if('raw 1'!AF95="OK",'raw 1'!HF95,'raw 1'!AF95),"")</f>
        <v>1</v>
      </c>
      <c r="AI95" s="9">
        <f>if('raw 1'!AG95&lt;&gt;"x",if('raw 1'!AG95="OK",'raw 1'!HG95,'raw 1'!AG95),"")</f>
        <v>1</v>
      </c>
      <c r="AJ95" s="9">
        <f>if('raw 1'!AH95&lt;&gt;"x",if('raw 1'!AH95="OK",'raw 1'!HH95,'raw 1'!AH95),"")</f>
        <v>1</v>
      </c>
      <c r="AK95" s="9">
        <f>if('raw 1'!AI95&lt;&gt;"x",if('raw 1'!AI95="OK",'raw 1'!HI95,'raw 1'!AI95),"")</f>
        <v>1</v>
      </c>
      <c r="AL95" s="9">
        <f>if('raw 1'!AJ95&lt;&gt;"x",if('raw 1'!AJ95="OK",'raw 1'!HJ95,'raw 1'!AJ95),"")</f>
        <v>1</v>
      </c>
      <c r="AM95" s="9">
        <f>if('raw 1'!AK95&lt;&gt;"x",if('raw 1'!AK95="OK",'raw 1'!HK95,'raw 1'!AK95),"")</f>
        <v>1</v>
      </c>
      <c r="AN95" s="9">
        <f>if('raw 1'!AL95&lt;&gt;"x",if('raw 1'!AL95="OK",'raw 1'!HL95,'raw 1'!AL95),"")</f>
        <v>1</v>
      </c>
      <c r="AO95" s="9">
        <f>if('raw 1'!AM95&lt;&gt;"x",if('raw 1'!AM95="OK",'raw 1'!HM95,'raw 1'!AM95),"")</f>
        <v>1</v>
      </c>
      <c r="AP95" s="9">
        <f>if('raw 1'!AN95&lt;&gt;"x",if('raw 1'!AN95="OK",'raw 1'!HN95,'raw 1'!AN95),"")</f>
        <v>1</v>
      </c>
      <c r="AQ95" s="9">
        <f>if('raw 1'!AO95&lt;&gt;"x",if('raw 1'!AO95="OK",'raw 1'!HO95,'raw 1'!AO95),"")</f>
        <v>1</v>
      </c>
      <c r="AR95" s="9">
        <f>if('raw 1'!AP95&lt;&gt;"x",if('raw 1'!AP95="OK",'raw 1'!HP95,'raw 1'!AP95),"")</f>
        <v>1</v>
      </c>
      <c r="AS95" s="9">
        <f>if('raw 1'!AQ95&lt;&gt;"x",if('raw 1'!AQ95="OK",'raw 1'!HQ95,'raw 1'!AQ95),"")</f>
        <v>1</v>
      </c>
      <c r="AT95" s="9">
        <f>if('raw 1'!AR95&lt;&gt;"x",if('raw 1'!AR95="OK",'raw 1'!HR95,'raw 1'!AR95),"")</f>
        <v>1</v>
      </c>
      <c r="AU95" s="9">
        <f>if('raw 1'!AS95&lt;&gt;"x",if('raw 1'!AS95="OK",'raw 1'!HS95,'raw 1'!AS95),"")</f>
        <v>1</v>
      </c>
      <c r="AV95" s="9">
        <f>if('raw 1'!AT95&lt;&gt;"x",if('raw 1'!AT95="OK",'raw 1'!HT95,'raw 1'!AT95),"")</f>
        <v>1</v>
      </c>
      <c r="AW95" s="9">
        <f>if('raw 1'!AU95&lt;&gt;"x",if('raw 1'!AU95="OK",'raw 1'!HU95,'raw 1'!AU95),"")</f>
        <v>1</v>
      </c>
      <c r="AX95" s="9">
        <f>if('raw 1'!AV95&lt;&gt;"x",if('raw 1'!AV95="OK",'raw 1'!HV95,'raw 1'!AV95),"")</f>
        <v>1</v>
      </c>
      <c r="AY95" s="9">
        <f>if('raw 1'!AW95&lt;&gt;"x",if('raw 1'!AW95="OK",'raw 1'!HW95,'raw 1'!AW95),"")</f>
        <v>1</v>
      </c>
      <c r="AZ95" s="9">
        <f>if('raw 1'!AX95&lt;&gt;"x",if('raw 1'!AX95="OK",'raw 1'!HX95,'raw 1'!AX95),"")</f>
        <v>1</v>
      </c>
      <c r="BA95" s="9">
        <f>if('raw 1'!AY95&lt;&gt;"x",if('raw 1'!AY95="OK",'raw 1'!HY95,'raw 1'!AY95),"")</f>
        <v>1</v>
      </c>
      <c r="BB95" s="9">
        <f>if('raw 1'!AZ95&lt;&gt;"x",if('raw 1'!AZ95="OK",'raw 1'!HZ95,'raw 1'!AZ95),"")</f>
        <v>1</v>
      </c>
      <c r="BC95" s="9">
        <f>if('raw 1'!BA95&lt;&gt;"x",if('raw 1'!BA95="OK",'raw 1'!IA95,'raw 1'!BA95),"")</f>
        <v>1</v>
      </c>
      <c r="BD95" s="9">
        <f>if('raw 1'!BB95&lt;&gt;"x",if('raw 1'!BB95="OK",'raw 1'!IB95,'raw 1'!BB95),"")</f>
        <v>1</v>
      </c>
      <c r="BE95" s="9" t="str">
        <f>if('raw 1'!BC95&lt;&gt;"x",if('raw 1'!BC95="OK",'raw 1'!IC95,'raw 1'!BC95),"")</f>
        <v>TLE</v>
      </c>
      <c r="BF95" s="9" t="str">
        <f>if('raw 1'!BD95&lt;&gt;"x",if('raw 1'!BD95="OK",'raw 1'!ID95,'raw 1'!BD95),"")</f>
        <v>TLE</v>
      </c>
      <c r="BG95" s="9">
        <f>if('raw 1'!BE95&lt;&gt;"x",if('raw 1'!BE95="OK",'raw 1'!IE95,'raw 1'!BE95),"")</f>
        <v>1</v>
      </c>
      <c r="BH95" s="9" t="str">
        <f>if('raw 1'!BF95&lt;&gt;"x",if('raw 1'!BF95="OK",'raw 1'!IF95,'raw 1'!BF95),"")</f>
        <v>TLE</v>
      </c>
      <c r="BI95" s="9" t="str">
        <f>if('raw 1'!BG95&lt;&gt;"x",if('raw 1'!BG95="OK",'raw 1'!IG95,'raw 1'!BG95),"")</f>
        <v>TLE</v>
      </c>
      <c r="BJ95" s="9" t="str">
        <f>if('raw 1'!BH95&lt;&gt;"x",if('raw 1'!BH95="OK",'raw 1'!IH95,'raw 1'!BH95),"")</f>
        <v>TLE</v>
      </c>
      <c r="BK95" s="9">
        <f>if('raw 1'!BI95&lt;&gt;"x",if('raw 1'!BI95="OK",'raw 1'!II95,'raw 1'!BI95),"")</f>
        <v>1</v>
      </c>
      <c r="BL95" s="9">
        <f>if('raw 1'!BJ95&lt;&gt;"x",if('raw 1'!BJ95="OK",'raw 1'!IJ95,'raw 1'!BJ95),"")</f>
        <v>1</v>
      </c>
      <c r="BM95" s="9" t="str">
        <f>if('raw 1'!BK95&lt;&gt;"x",if('raw 1'!BK95="OK",'raw 1'!IK95,'raw 1'!BK95),"")</f>
        <v/>
      </c>
      <c r="BN95" s="9" t="str">
        <f>if('raw 1'!BL95&lt;&gt;"x",if('raw 1'!BL95="OK",'raw 1'!IL95,'raw 1'!BL95),"")</f>
        <v>-</v>
      </c>
      <c r="BO95" s="9" t="str">
        <f>if('raw 1'!BM95&lt;&gt;"x",if('raw 1'!BM95="OK",'raw 1'!IM95,'raw 1'!BM95),"")</f>
        <v>-</v>
      </c>
      <c r="BP95" s="9" t="str">
        <f>if('raw 1'!BN95&lt;&gt;"x",if('raw 1'!BN95="OK",'raw 1'!IN95,'raw 1'!BN95),"")</f>
        <v>-</v>
      </c>
      <c r="BQ95" s="9" t="str">
        <f>if('raw 1'!BO95&lt;&gt;"x",if('raw 1'!BO95="OK",'raw 1'!IO95,'raw 1'!BO95),"")</f>
        <v>-</v>
      </c>
      <c r="BR95" s="9" t="str">
        <f>if('raw 1'!BP95&lt;&gt;"x",if('raw 1'!BP95="OK",'raw 1'!IP95,'raw 1'!BP95),"")</f>
        <v>-</v>
      </c>
      <c r="BS95" s="9" t="str">
        <f>if('raw 1'!BQ95&lt;&gt;"x",if('raw 1'!BQ95="OK",'raw 1'!IQ95,'raw 1'!BQ95),"")</f>
        <v>-</v>
      </c>
      <c r="BT95" s="9" t="str">
        <f>if('raw 1'!BR95&lt;&gt;"x",if('raw 1'!BR95="OK",'raw 1'!IR95,'raw 1'!BR95),"")</f>
        <v>-</v>
      </c>
      <c r="BU95" s="9" t="str">
        <f>if('raw 1'!BS95&lt;&gt;"x",if('raw 1'!BS95="OK",'raw 1'!IS95,'raw 1'!BS95),"")</f>
        <v>-</v>
      </c>
      <c r="BV95" s="9" t="str">
        <f>if('raw 1'!BT95&lt;&gt;"x",if('raw 1'!BT95="OK",'raw 1'!IT95,'raw 1'!BT95),"")</f>
        <v>-</v>
      </c>
      <c r="BW95" s="9" t="str">
        <f>if('raw 1'!BU95&lt;&gt;"x",if('raw 1'!BU95="OK",'raw 1'!IU95,'raw 1'!BU95),"")</f>
        <v>-</v>
      </c>
      <c r="BX95" s="9" t="str">
        <f>if('raw 1'!BV95&lt;&gt;"x",if('raw 1'!BV95="OK",'raw 1'!IV95,'raw 1'!BV95),"")</f>
        <v>-</v>
      </c>
      <c r="BY95" s="9" t="str">
        <f>if('raw 1'!BW95&lt;&gt;"x",if('raw 1'!BW95="OK",'raw 1'!IW95,'raw 1'!BW95),"")</f>
        <v>-</v>
      </c>
      <c r="BZ95" s="9" t="str">
        <f>if('raw 1'!BX95&lt;&gt;"x",if('raw 1'!BX95="OK",'raw 1'!IX95,'raw 1'!BX95),"")</f>
        <v>-</v>
      </c>
      <c r="CA95" s="9" t="str">
        <f>if('raw 1'!BY95&lt;&gt;"x",if('raw 1'!BY95="OK",'raw 1'!IY95,'raw 1'!BY95),"")</f>
        <v>-</v>
      </c>
      <c r="CB95" s="9" t="str">
        <f>if('raw 1'!BZ95&lt;&gt;"x",if('raw 1'!BZ95="OK",'raw 1'!IZ95,'raw 1'!BZ95),"")</f>
        <v>-</v>
      </c>
      <c r="CC95" s="9" t="str">
        <f>if('raw 1'!CA95&lt;&gt;"x",if('raw 1'!CA95="OK",'raw 1'!JA95,'raw 1'!CA95),"")</f>
        <v>-</v>
      </c>
      <c r="CD95" s="9" t="str">
        <f>if('raw 1'!CB95&lt;&gt;"x",if('raw 1'!CB95="OK",'raw 1'!JB95,'raw 1'!CB95),"")</f>
        <v>-</v>
      </c>
      <c r="CE95" s="9" t="str">
        <f>if('raw 1'!CC95&lt;&gt;"x",if('raw 1'!CC95="OK",'raw 1'!JC95,'raw 1'!CC95),"")</f>
        <v>-</v>
      </c>
      <c r="CF95" s="9" t="str">
        <f>if('raw 1'!CD95&lt;&gt;"x",if('raw 1'!CD95="OK",'raw 1'!JD95,'raw 1'!CD95),"")</f>
        <v>-</v>
      </c>
      <c r="CG95" s="9" t="str">
        <f>if('raw 1'!CE95&lt;&gt;"x",if('raw 1'!CE95="OK",'raw 1'!JE95,'raw 1'!CE95),"")</f>
        <v>-</v>
      </c>
      <c r="CH95" s="9" t="str">
        <f>if('raw 1'!CF95&lt;&gt;"x",if('raw 1'!CF95="OK",'raw 1'!JF95,'raw 1'!CF95),"")</f>
        <v>-</v>
      </c>
      <c r="CI95" s="9" t="str">
        <f>if('raw 1'!CG95&lt;&gt;"x",if('raw 1'!CG95="OK",'raw 1'!JG95,'raw 1'!CG95),"")</f>
        <v>-</v>
      </c>
      <c r="CJ95" s="9" t="str">
        <f>if('raw 1'!CH95&lt;&gt;"x",if('raw 1'!CH95="OK",'raw 1'!JH95,'raw 1'!CH95),"")</f>
        <v>-</v>
      </c>
      <c r="CK95" s="9" t="str">
        <f>if('raw 1'!CI95&lt;&gt;"x",if('raw 1'!CI95="OK",'raw 1'!JI95,'raw 1'!CI95),"")</f>
        <v>-</v>
      </c>
      <c r="CL95" s="9" t="str">
        <f>if('raw 1'!CJ95&lt;&gt;"x",if('raw 1'!CJ95="OK",'raw 1'!JJ95,'raw 1'!CJ95),"")</f>
        <v>-</v>
      </c>
      <c r="CM95" s="9" t="str">
        <f>if('raw 1'!CK95&lt;&gt;"x",if('raw 1'!CK95="OK",'raw 1'!JK95,'raw 1'!CK95),"")</f>
        <v>-</v>
      </c>
      <c r="CN95" s="9" t="str">
        <f>if('raw 1'!CL95&lt;&gt;"x",if('raw 1'!CL95="OK",'raw 1'!JL95,'raw 1'!CL95),"")</f>
        <v>-</v>
      </c>
      <c r="CO95" s="9" t="str">
        <f>if('raw 1'!CM95&lt;&gt;"x",if('raw 1'!CM95="OK",'raw 1'!JM95,'raw 1'!CM95),"")</f>
        <v>-</v>
      </c>
      <c r="CP95" s="9" t="str">
        <f>if('raw 1'!CN95&lt;&gt;"x",if('raw 1'!CN95="OK",'raw 1'!JN95,'raw 1'!CN95),"")</f>
        <v>-</v>
      </c>
      <c r="CQ95" s="9" t="str">
        <f>if('raw 1'!CO95&lt;&gt;"x",if('raw 1'!CO95="OK",'raw 1'!JO95,'raw 1'!CO95),"")</f>
        <v>-</v>
      </c>
      <c r="CR95" s="9" t="str">
        <f>if('raw 1'!CP95&lt;&gt;"x",if('raw 1'!CP95="OK",'raw 1'!JP95,'raw 1'!CP95),"")</f>
        <v>-</v>
      </c>
      <c r="CS95" s="9" t="str">
        <f>if('raw 1'!CQ95&lt;&gt;"x",if('raw 1'!CQ95="OK",'raw 1'!JQ95,'raw 1'!CQ95),"")</f>
        <v>-</v>
      </c>
      <c r="CT95" s="9" t="str">
        <f>if('raw 1'!CR95&lt;&gt;"x",if('raw 1'!CR95="OK",'raw 1'!JR95,'raw 1'!CR95),"")</f>
        <v>-</v>
      </c>
      <c r="CU95" s="9" t="str">
        <f>if('raw 1'!CS95&lt;&gt;"x",if('raw 1'!CS95="OK",'raw 1'!JS95,'raw 1'!CS95),"")</f>
        <v/>
      </c>
      <c r="CV95" s="9">
        <f>if('raw 1'!CT95&lt;&gt;"x",if('raw 1'!CT95="OK",'raw 1'!JT95,'raw 1'!CT95),"")</f>
        <v>1</v>
      </c>
      <c r="CW95" s="9">
        <f>if('raw 1'!CU95&lt;&gt;"x",if('raw 1'!CU95="OK",'raw 1'!JU95,'raw 1'!CU95),"")</f>
        <v>1</v>
      </c>
      <c r="CX95" s="9">
        <f>if('raw 1'!CV95&lt;&gt;"x",if('raw 1'!CV95="OK",'raw 1'!JV95,'raw 1'!CV95),"")</f>
        <v>1</v>
      </c>
      <c r="CY95" s="9">
        <f>if('raw 1'!CW95&lt;&gt;"x",if('raw 1'!CW95="OK",'raw 1'!JW95,'raw 1'!CW95),"")</f>
        <v>1</v>
      </c>
      <c r="CZ95" s="9" t="str">
        <f>if('raw 1'!CX95&lt;&gt;"x",if('raw 1'!CX95="OK",'raw 1'!JX95,'raw 1'!CX95),"")</f>
        <v>WA</v>
      </c>
      <c r="DA95" s="9" t="str">
        <f>if('raw 1'!CY95&lt;&gt;"x",if('raw 1'!CY95="OK",'raw 1'!JY95,'raw 1'!CY95),"")</f>
        <v>WA</v>
      </c>
      <c r="DB95" s="9" t="str">
        <f>if('raw 1'!CZ95&lt;&gt;"x",if('raw 1'!CZ95="OK",'raw 1'!JZ95,'raw 1'!CZ95),"")</f>
        <v>WA</v>
      </c>
      <c r="DC95" s="9" t="str">
        <f>if('raw 1'!DA95&lt;&gt;"x",if('raw 1'!DA95="OK",'raw 1'!KA95,'raw 1'!DA95),"")</f>
        <v>TLE</v>
      </c>
      <c r="DD95" s="9" t="str">
        <f>if('raw 1'!DB95&lt;&gt;"x",if('raw 1'!DB95="OK",'raw 1'!KB95,'raw 1'!DB95),"")</f>
        <v>TLE</v>
      </c>
      <c r="DE95" s="9" t="str">
        <f>if('raw 1'!DC95&lt;&gt;"x",if('raw 1'!DC95="OK",'raw 1'!KC95,'raw 1'!DC95),"")</f>
        <v>TLE</v>
      </c>
      <c r="DF95" s="9" t="str">
        <f>if('raw 1'!DD95&lt;&gt;"x",if('raw 1'!DD95="OK",'raw 1'!KD95,'raw 1'!DD95),"")</f>
        <v>TLE</v>
      </c>
      <c r="DG95" s="9" t="str">
        <f>if('raw 1'!DE95&lt;&gt;"x",if('raw 1'!DE95="OK",'raw 1'!KE95,'raw 1'!DE95),"")</f>
        <v>TLE</v>
      </c>
      <c r="DH95" s="9" t="str">
        <f>if('raw 1'!DF95&lt;&gt;"x",if('raw 1'!DF95="OK",'raw 1'!KF95,'raw 1'!DF95),"")</f>
        <v>TLE</v>
      </c>
      <c r="DI95" s="9" t="str">
        <f>if('raw 1'!DG95&lt;&gt;"x",if('raw 1'!DG95="OK",'raw 1'!KG95,'raw 1'!DG95),"")</f>
        <v>TLE</v>
      </c>
      <c r="DJ95" s="9" t="str">
        <f>if('raw 1'!DH95&lt;&gt;"x",if('raw 1'!DH95="OK",'raw 1'!KH95,'raw 1'!DH95),"")</f>
        <v>TLE</v>
      </c>
      <c r="DK95" s="9" t="str">
        <f>if('raw 1'!DI95&lt;&gt;"x",if('raw 1'!DI95="OK",'raw 1'!KI95,'raw 1'!DI95),"")</f>
        <v>TLE</v>
      </c>
      <c r="DL95" s="9" t="str">
        <f>if('raw 1'!DJ95&lt;&gt;"x",if('raw 1'!DJ95="OK",'raw 1'!KJ95,'raw 1'!DJ95),"")</f>
        <v>TLE</v>
      </c>
      <c r="DM95" s="9" t="str">
        <f>if('raw 1'!DK95&lt;&gt;"x",if('raw 1'!DK95="OK",'raw 1'!KK95,'raw 1'!DK95),"")</f>
        <v>TLE</v>
      </c>
      <c r="DN95" s="9" t="str">
        <f>if('raw 1'!DL95&lt;&gt;"x",if('raw 1'!DL95="OK",'raw 1'!KL95,'raw 1'!DL95),"")</f>
        <v>TLE</v>
      </c>
      <c r="DO95" s="9" t="str">
        <f>if('raw 1'!DM95&lt;&gt;"x",if('raw 1'!DM95="OK",'raw 1'!KM95,'raw 1'!DM95),"")</f>
        <v>TLE</v>
      </c>
      <c r="DP95" s="9" t="str">
        <f>if('raw 1'!DN95&lt;&gt;"x",if('raw 1'!DN95="OK",'raw 1'!KN95,'raw 1'!DN95),"")</f>
        <v>TLE</v>
      </c>
      <c r="DQ95" s="9" t="str">
        <f>if('raw 1'!DO95&lt;&gt;"x",if('raw 1'!DO95="OK",'raw 1'!KO95,'raw 1'!DO95),"")</f>
        <v>TLE</v>
      </c>
      <c r="DR95" s="9" t="str">
        <f>if('raw 1'!DP95&lt;&gt;"x",if('raw 1'!DP95="OK",'raw 1'!KP95,'raw 1'!DP95),"")</f>
        <v>TLE</v>
      </c>
      <c r="DS95" s="9" t="str">
        <f>if('raw 1'!DQ95&lt;&gt;"x",if('raw 1'!DQ95="OK",'raw 1'!KQ95,'raw 1'!DQ95),"")</f>
        <v>TLE</v>
      </c>
      <c r="DT95" s="9" t="str">
        <f>if('raw 1'!DR95&lt;&gt;"x",if('raw 1'!DR95="OK",'raw 1'!KR95,'raw 1'!DR95),"")</f>
        <v>TLE</v>
      </c>
      <c r="DU95" s="9" t="str">
        <f>if('raw 1'!DS95&lt;&gt;"x",if('raw 1'!DS95="OK",'raw 1'!KS95,'raw 1'!DS95),"")</f>
        <v>TLE</v>
      </c>
      <c r="DV95" s="9" t="str">
        <f>if('raw 1'!DT95&lt;&gt;"x",if('raw 1'!DT95="OK",'raw 1'!KT95,'raw 1'!DT95),"")</f>
        <v>TLE</v>
      </c>
      <c r="DW95" s="9" t="str">
        <f>if('raw 1'!DU95&lt;&gt;"x",if('raw 1'!DU95="OK",'raw 1'!KU95,'raw 1'!DU95),"")</f>
        <v>TLE</v>
      </c>
      <c r="DX95" s="9" t="str">
        <f>if('raw 1'!DV95&lt;&gt;"x",if('raw 1'!DV95="OK",'raw 1'!KV95,'raw 1'!DV95),"")</f>
        <v>TLE</v>
      </c>
      <c r="DY95" s="9" t="str">
        <f>if('raw 1'!DW95&lt;&gt;"x",if('raw 1'!DW95="OK",'raw 1'!KW95,'raw 1'!DW95),"")</f>
        <v>TLE</v>
      </c>
      <c r="DZ95" s="9" t="str">
        <f>if('raw 1'!DX95&lt;&gt;"x",if('raw 1'!DX95="OK",'raw 1'!KX95,'raw 1'!DX95),"")</f>
        <v>TLE</v>
      </c>
      <c r="EA95" s="9" t="str">
        <f>if('raw 1'!DY95&lt;&gt;"x",if('raw 1'!DY95="OK",'raw 1'!KY95,'raw 1'!DY95),"")</f>
        <v>TLE</v>
      </c>
      <c r="EB95" s="9" t="str">
        <f>if('raw 1'!DZ95&lt;&gt;"x",if('raw 1'!DZ95="OK",'raw 1'!KZ95,'raw 1'!DZ95),"")</f>
        <v/>
      </c>
      <c r="EC95" s="9" t="str">
        <f>if('raw 1'!EA95&lt;&gt;"x",if('raw 1'!EA95="OK",'raw 1'!LA95,'raw 1'!EA95),"")</f>
        <v>-</v>
      </c>
      <c r="ED95" s="9" t="str">
        <f>if('raw 1'!EB95&lt;&gt;"x",if('raw 1'!EB95="OK",'raw 1'!LB95,'raw 1'!EB95),"")</f>
        <v>-</v>
      </c>
      <c r="EE95" s="9" t="str">
        <f>if('raw 1'!EC95&lt;&gt;"x",if('raw 1'!EC95="OK",'raw 1'!LC95,'raw 1'!EC95),"")</f>
        <v>-</v>
      </c>
      <c r="EF95" s="9" t="str">
        <f>if('raw 1'!ED95&lt;&gt;"x",if('raw 1'!ED95="OK",'raw 1'!LD95,'raw 1'!ED95),"")</f>
        <v>-</v>
      </c>
      <c r="EG95" s="9" t="str">
        <f>if('raw 1'!EE95&lt;&gt;"x",if('raw 1'!EE95="OK",'raw 1'!LE95,'raw 1'!EE95),"")</f>
        <v>-</v>
      </c>
      <c r="EH95" s="9" t="str">
        <f>if('raw 1'!EF95&lt;&gt;"x",if('raw 1'!EF95="OK",'raw 1'!LF95,'raw 1'!EF95),"")</f>
        <v>-</v>
      </c>
      <c r="EI95" s="9" t="str">
        <f>if('raw 1'!EG95&lt;&gt;"x",if('raw 1'!EG95="OK",'raw 1'!LG95,'raw 1'!EG95),"")</f>
        <v>-</v>
      </c>
      <c r="EJ95" s="9" t="str">
        <f>if('raw 1'!EH95&lt;&gt;"x",if('raw 1'!EH95="OK",'raw 1'!LH95,'raw 1'!EH95),"")</f>
        <v>-</v>
      </c>
      <c r="EK95" s="9" t="str">
        <f>if('raw 1'!EI95&lt;&gt;"x",if('raw 1'!EI95="OK",'raw 1'!LI95,'raw 1'!EI95),"")</f>
        <v>-</v>
      </c>
      <c r="EL95" s="9" t="str">
        <f>if('raw 1'!EJ95&lt;&gt;"x",if('raw 1'!EJ95="OK",'raw 1'!LJ95,'raw 1'!EJ95),"")</f>
        <v>-</v>
      </c>
      <c r="EM95" s="9" t="str">
        <f>if('raw 1'!EK95&lt;&gt;"x",if('raw 1'!EK95="OK",'raw 1'!LK95,'raw 1'!EK95),"")</f>
        <v>-</v>
      </c>
      <c r="EN95" s="9" t="str">
        <f>if('raw 1'!EL95&lt;&gt;"x",if('raw 1'!EL95="OK",'raw 1'!LL95,'raw 1'!EL95),"")</f>
        <v>-</v>
      </c>
      <c r="EO95" s="9" t="str">
        <f>if('raw 1'!EM95&lt;&gt;"x",if('raw 1'!EM95="OK",'raw 1'!LM95,'raw 1'!EM95),"")</f>
        <v>-</v>
      </c>
      <c r="EP95" s="9" t="str">
        <f>if('raw 1'!EN95&lt;&gt;"x",if('raw 1'!EN95="OK",'raw 1'!LN95,'raw 1'!EN95),"")</f>
        <v>-</v>
      </c>
      <c r="EQ95" s="9" t="str">
        <f>if('raw 1'!EO95&lt;&gt;"x",if('raw 1'!EO95="OK",'raw 1'!LO95,'raw 1'!EO95),"")</f>
        <v>-</v>
      </c>
      <c r="ER95" s="9" t="str">
        <f>if('raw 1'!EP95&lt;&gt;"x",if('raw 1'!EP95="OK",'raw 1'!LP95,'raw 1'!EP95),"")</f>
        <v>-</v>
      </c>
      <c r="ES95" s="9" t="str">
        <f>if('raw 1'!EQ95&lt;&gt;"x",if('raw 1'!EQ95="OK",'raw 1'!LQ95,'raw 1'!EQ95),"")</f>
        <v/>
      </c>
      <c r="ET95" s="9" t="str">
        <f>if('raw 1'!ER95&lt;&gt;"x",if('raw 1'!ER95="OK",'raw 1'!LR95,'raw 1'!ER95),"")</f>
        <v>-</v>
      </c>
      <c r="EU95" s="9" t="str">
        <f>if('raw 1'!ES95&lt;&gt;"x",if('raw 1'!ES95="OK",'raw 1'!LS95,'raw 1'!ES95),"")</f>
        <v>-</v>
      </c>
      <c r="EV95" s="9" t="str">
        <f>if('raw 1'!ET95&lt;&gt;"x",if('raw 1'!ET95="OK",'raw 1'!LT95,'raw 1'!ET95),"")</f>
        <v>-</v>
      </c>
      <c r="EW95" s="9" t="str">
        <f>if('raw 1'!EU95&lt;&gt;"x",if('raw 1'!EU95="OK",'raw 1'!LU95,'raw 1'!EU95),"")</f>
        <v>-</v>
      </c>
      <c r="EX95" s="9" t="str">
        <f>if('raw 1'!EV95&lt;&gt;"x",if('raw 1'!EV95="OK",'raw 1'!LV95,'raw 1'!EV95),"")</f>
        <v>-</v>
      </c>
      <c r="EY95" s="9" t="str">
        <f>if('raw 1'!EW95&lt;&gt;"x",if('raw 1'!EW95="OK",'raw 1'!LW95,'raw 1'!EW95),"")</f>
        <v>-</v>
      </c>
      <c r="EZ95" s="9" t="str">
        <f>if('raw 1'!EX95&lt;&gt;"x",if('raw 1'!EX95="OK",'raw 1'!LX95,'raw 1'!EX95),"")</f>
        <v>-</v>
      </c>
      <c r="FA95" s="9" t="str">
        <f>if('raw 1'!EY95&lt;&gt;"x",if('raw 1'!EY95="OK",'raw 1'!LY95,'raw 1'!EY95),"")</f>
        <v>-</v>
      </c>
      <c r="FB95" s="9" t="str">
        <f>if('raw 1'!EZ95&lt;&gt;"x",if('raw 1'!EZ95="OK",'raw 1'!LZ95,'raw 1'!EZ95),"")</f>
        <v>-</v>
      </c>
      <c r="FC95" s="9" t="str">
        <f>if('raw 1'!FA95&lt;&gt;"x",if('raw 1'!FA95="OK",'raw 1'!MA95,'raw 1'!FA95),"")</f>
        <v>-</v>
      </c>
      <c r="FD95" s="9" t="str">
        <f>if('raw 1'!FB95&lt;&gt;"x",if('raw 1'!FB95="OK",'raw 1'!MB95,'raw 1'!FB95),"")</f>
        <v>-</v>
      </c>
      <c r="FE95" s="9" t="str">
        <f>if('raw 1'!FC95&lt;&gt;"x",if('raw 1'!FC95="OK",'raw 1'!MC95,'raw 1'!FC95),"")</f>
        <v>-</v>
      </c>
      <c r="FF95" s="9" t="str">
        <f>if('raw 1'!FD95&lt;&gt;"x",if('raw 1'!FD95="OK",'raw 1'!MD95,'raw 1'!FD95),"")</f>
        <v>-</v>
      </c>
      <c r="FG95" s="9" t="str">
        <f>if('raw 1'!FE95&lt;&gt;"x",if('raw 1'!FE95="OK",'raw 1'!ME95,'raw 1'!FE95),"")</f>
        <v>-</v>
      </c>
      <c r="FH95" s="9" t="str">
        <f>if('raw 1'!FF95&lt;&gt;"x",if('raw 1'!FF95="OK",'raw 1'!MF95,'raw 1'!FF95),"")</f>
        <v>-</v>
      </c>
      <c r="FI95" s="9" t="str">
        <f>if('raw 1'!FG95&lt;&gt;"x",if('raw 1'!FG95="OK",'raw 1'!MG95,'raw 1'!FG95),"")</f>
        <v>-</v>
      </c>
      <c r="FJ95" s="9" t="str">
        <f>if('raw 1'!FH95&lt;&gt;"x",if('raw 1'!FH95="OK",'raw 1'!MH95,'raw 1'!FH95),"")</f>
        <v>-</v>
      </c>
      <c r="FK95" s="9" t="str">
        <f>if('raw 1'!FI95&lt;&gt;"x",if('raw 1'!FI95="OK",'raw 1'!MI95,'raw 1'!FI95),"")</f>
        <v>-</v>
      </c>
      <c r="FL95" s="9" t="str">
        <f>if('raw 1'!FJ95&lt;&gt;"x",if('raw 1'!FJ95="OK",'raw 1'!MJ95,'raw 1'!FJ95),"")</f>
        <v>-</v>
      </c>
      <c r="FM95" s="9" t="str">
        <f>if('raw 1'!FK95&lt;&gt;"x",if('raw 1'!FK95="OK",'raw 1'!MK95,'raw 1'!FK95),"")</f>
        <v>-</v>
      </c>
      <c r="FN95" s="9" t="str">
        <f>if('raw 1'!FL95&lt;&gt;"x",if('raw 1'!FL95="OK",'raw 1'!ML95,'raw 1'!FL95),"")</f>
        <v>-</v>
      </c>
      <c r="FO95" s="9" t="str">
        <f>if('raw 1'!FM95&lt;&gt;"x",if('raw 1'!FM95="OK",'raw 1'!MM95,'raw 1'!FM95),"")</f>
        <v>-</v>
      </c>
      <c r="FP95" s="9" t="str">
        <f>if('raw 1'!FN95&lt;&gt;"x",if('raw 1'!FN95="OK",'raw 1'!MN95,'raw 1'!FN95),"")</f>
        <v>-</v>
      </c>
      <c r="FQ95" s="9" t="str">
        <f>if('raw 1'!FO95&lt;&gt;"x",if('raw 1'!FO95="OK",'raw 1'!MO95,'raw 1'!FO95),"")</f>
        <v>-</v>
      </c>
      <c r="FR95" s="9" t="str">
        <f>if('raw 1'!FP95&lt;&gt;"x",if('raw 1'!FP95="OK",'raw 1'!MP95,'raw 1'!FP95),"")</f>
        <v>-</v>
      </c>
      <c r="FS95" s="9" t="str">
        <f>if('raw 1'!FQ95&lt;&gt;"x",if('raw 1'!FQ95="OK",'raw 1'!MQ95,'raw 1'!FQ95),"")</f>
        <v>-</v>
      </c>
      <c r="FT95" s="9" t="str">
        <f>if('raw 1'!FR95&lt;&gt;"x",if('raw 1'!FR95="OK",'raw 1'!MR95,'raw 1'!FR95),"")</f>
        <v>-</v>
      </c>
      <c r="FU95" s="9" t="str">
        <f>if('raw 1'!FS95&lt;&gt;"x",if('raw 1'!FS95="OK",'raw 1'!MS95,'raw 1'!FS95),"")</f>
        <v>-</v>
      </c>
      <c r="FV95" s="9" t="str">
        <f>if('raw 1'!FT95&lt;&gt;"x",if('raw 1'!FT95="OK",'raw 1'!MT95,'raw 1'!FT95),"")</f>
        <v/>
      </c>
      <c r="FW95" s="9" t="str">
        <f>if('raw 1'!FU95&lt;&gt;"x",if('raw 1'!FU95="OK",'raw 1'!MU95,'raw 1'!FU95),"")</f>
        <v>-</v>
      </c>
      <c r="FX95" s="9" t="str">
        <f>if('raw 1'!FV95&lt;&gt;"x",if('raw 1'!FV95="OK",'raw 1'!MV95,'raw 1'!FV95),"")</f>
        <v>-</v>
      </c>
      <c r="FY95" s="9" t="str">
        <f>if('raw 1'!FW95&lt;&gt;"x",if('raw 1'!FW95="OK",'raw 1'!MW95,'raw 1'!FW95),"")</f>
        <v>-</v>
      </c>
      <c r="FZ95" s="9" t="str">
        <f>if('raw 1'!FX95&lt;&gt;"x",if('raw 1'!FX95="OK",'raw 1'!MX95,'raw 1'!FX95),"")</f>
        <v>-</v>
      </c>
      <c r="GA95" s="9" t="str">
        <f>if('raw 1'!FY95&lt;&gt;"x",if('raw 1'!FY95="OK",'raw 1'!MY95,'raw 1'!FY95),"")</f>
        <v>-</v>
      </c>
      <c r="GB95" s="9" t="str">
        <f>if('raw 1'!FZ95&lt;&gt;"x",if('raw 1'!FZ95="OK",'raw 1'!MZ95,'raw 1'!FZ95),"")</f>
        <v>-</v>
      </c>
      <c r="GC95" s="9" t="str">
        <f>if('raw 1'!GA95&lt;&gt;"x",if('raw 1'!GA95="OK",'raw 1'!NA95,'raw 1'!GA95),"")</f>
        <v>-</v>
      </c>
      <c r="GD95" s="9" t="str">
        <f>if('raw 1'!GB95&lt;&gt;"x",if('raw 1'!GB95="OK",'raw 1'!NB95,'raw 1'!GB95),"")</f>
        <v>-</v>
      </c>
      <c r="GE95" s="9" t="str">
        <f>if('raw 1'!GC95&lt;&gt;"x",if('raw 1'!GC95="OK",'raw 1'!NC95,'raw 1'!GC95),"")</f>
        <v>-</v>
      </c>
      <c r="GF95" s="9" t="str">
        <f>if('raw 1'!GD95&lt;&gt;"x",if('raw 1'!GD95="OK",'raw 1'!ND95,'raw 1'!GD95),"")</f>
        <v>-</v>
      </c>
      <c r="GG95" s="9" t="str">
        <f>if('raw 1'!GE95&lt;&gt;"x",if('raw 1'!GE95="OK",'raw 1'!NE95,'raw 1'!GE95),"")</f>
        <v>-</v>
      </c>
      <c r="GH95" s="9" t="str">
        <f>if('raw 1'!GF95&lt;&gt;"x",if('raw 1'!GF95="OK",'raw 1'!NF95,'raw 1'!GF95),"")</f>
        <v>-</v>
      </c>
      <c r="GI95" s="9" t="str">
        <f>if('raw 1'!GG95&lt;&gt;"x",if('raw 1'!GG95="OK",'raw 1'!NG95,'raw 1'!GG95),"")</f>
        <v>-</v>
      </c>
      <c r="GJ95" s="9" t="str">
        <f>if('raw 1'!GH95&lt;&gt;"x",if('raw 1'!GH95="OK",'raw 1'!NH95,'raw 1'!GH95),"")</f>
        <v>-</v>
      </c>
      <c r="GK95" s="9" t="str">
        <f>if('raw 1'!GI95&lt;&gt;"x",if('raw 1'!GI95="OK",'raw 1'!NI95,'raw 1'!GI95),"")</f>
        <v>-</v>
      </c>
      <c r="GL95" s="9" t="str">
        <f>if('raw 1'!GJ95&lt;&gt;"x",if('raw 1'!GJ95="OK",'raw 1'!NJ95,'raw 1'!GJ95),"")</f>
        <v>-</v>
      </c>
      <c r="GM95" s="9" t="str">
        <f>if('raw 1'!GK95&lt;&gt;"x",if('raw 1'!GK95="OK",'raw 1'!NK95,'raw 1'!GK95),"")</f>
        <v>-</v>
      </c>
      <c r="GN95" s="9" t="str">
        <f>if('raw 1'!GL95&lt;&gt;"x",if('raw 1'!GL95="OK",'raw 1'!NL95,'raw 1'!GL95),"")</f>
        <v>-</v>
      </c>
      <c r="GO95" s="9" t="str">
        <f>if('raw 1'!GM95&lt;&gt;"x",if('raw 1'!GM95="OK",'raw 1'!NM95,'raw 1'!GM95),"")</f>
        <v>-</v>
      </c>
      <c r="GP95" s="9" t="str">
        <f>if('raw 1'!GN95&lt;&gt;"x",if('raw 1'!GN95="OK",'raw 1'!NN95,'raw 1'!GN95),"")</f>
        <v>-</v>
      </c>
      <c r="GQ95" s="9" t="str">
        <f>if('raw 1'!GO95&lt;&gt;"x",if('raw 1'!GO95="OK",'raw 1'!NO95,'raw 1'!GO95),"")</f>
        <v>-</v>
      </c>
      <c r="GR95" s="9" t="str">
        <f>if('raw 1'!GP95&lt;&gt;"x",if('raw 1'!GP95="OK",'raw 1'!NP95,'raw 1'!GP95),"")</f>
        <v>-</v>
      </c>
      <c r="GS95" s="9" t="str">
        <f>if('raw 1'!GQ95&lt;&gt;"x",if('raw 1'!GQ95="OK",'raw 1'!NQ95,'raw 1'!GQ95),"")</f>
        <v>-</v>
      </c>
      <c r="GT95" s="9" t="str">
        <f>if('raw 1'!GR95&lt;&gt;"x",if('raw 1'!GR95="OK",'raw 1'!NR95,'raw 1'!GR95),"")</f>
        <v>-</v>
      </c>
      <c r="GU95" s="9" t="str">
        <f>if('raw 1'!GS95&lt;&gt;"x",if('raw 1'!GS95="OK",'raw 1'!NS95,'raw 1'!GS95),"")</f>
        <v/>
      </c>
    </row>
    <row r="96">
      <c r="A96" s="5"/>
      <c r="B96" s="5"/>
      <c r="C96" s="5" t="str">
        <f>if(B96="d","diskv. iz ciklusa",if(B96="d1","diskv. iz kruga",if($E96="ODOBREN",(if(countif(H:H,"="&amp;H96)=1,countif(H:H,"&gt;"&amp;H96)+1,concatenate(countif(H:H,"&gt;"&amp;H96)+1," - ",countif(H:H,"&gt;="&amp;H96)))),empty)))</f>
        <v>94 - 95</v>
      </c>
      <c r="D96" s="6" t="str">
        <f>'raw 1'!B96</f>
        <v>SolimMS</v>
      </c>
      <c r="E96" s="6" t="str">
        <f>'raw 1'!F96</f>
        <v>ODOBREN</v>
      </c>
      <c r="F96" s="6" t="str">
        <f>if($E96="ODOBREN",'raw 1'!C96,"")</f>
        <v>Miloš</v>
      </c>
      <c r="G96" s="6" t="str">
        <f>if($E96="ODOBREN",'raw 1'!D96,"")</f>
        <v>Medić</v>
      </c>
      <c r="H96" s="7">
        <f>if($E96="ODOBREN",I96,empty)</f>
        <v>58</v>
      </c>
      <c r="I96" s="7">
        <f>if(B96&lt;&gt;"d",IF(M96 = "A", SUM(R96:T96), SUM(O96:Q96)),empty)</f>
        <v>58</v>
      </c>
      <c r="J96" s="6" t="str">
        <f>if($E96="ODOBREN",'raw 1'!G96,"")</f>
        <v>Novi Sad</v>
      </c>
      <c r="K96" s="6" t="str">
        <f>if($E96="ODOBREN",'raw 1'!H96,"")</f>
        <v>Gimnazija Jovan Jovanović Zmaj</v>
      </c>
      <c r="L96" s="6" t="str">
        <f>if($E96="ODOBREN",'raw 1'!I96,"")</f>
        <v>II</v>
      </c>
      <c r="M96" s="6" t="str">
        <f>if($E96="ODOBREN",'raw 1'!J96,"")</f>
        <v>A</v>
      </c>
      <c r="N96" s="6" t="str">
        <f>if($E96="ODOBREN",'raw 1'!K97,"")</f>
        <v/>
      </c>
      <c r="O96" s="8" t="str">
        <f>'raw 1'!M96</f>
        <v>-</v>
      </c>
      <c r="P96" s="9" t="str">
        <f>'raw 1'!N96</f>
        <v>-</v>
      </c>
      <c r="Q96" s="9" t="str">
        <f>'raw 1'!O96</f>
        <v>-</v>
      </c>
      <c r="R96" s="9">
        <f>'raw 1'!P96</f>
        <v>40</v>
      </c>
      <c r="S96" s="9">
        <f>'raw 1'!Q96</f>
        <v>0</v>
      </c>
      <c r="T96" s="9">
        <f>'raw 1'!R96</f>
        <v>18</v>
      </c>
      <c r="U96" s="9" t="str">
        <f>if('raw 1'!S96&lt;&gt;"x",if('raw 1'!S96="OK",'raw 1'!GS96,'raw 1'!S96),"")</f>
        <v/>
      </c>
      <c r="V96" s="9" t="str">
        <f>if('raw 1'!T96&lt;&gt;"x",if('raw 1'!T96="OK",'raw 1'!GT96,'raw 1'!T96),"")</f>
        <v/>
      </c>
      <c r="W96" s="9" t="str">
        <f>if('raw 1'!U96&lt;&gt;"x",if('raw 1'!U96="OK",'raw 1'!GU96,'raw 1'!U96),"")</f>
        <v>-</v>
      </c>
      <c r="X96" s="9" t="str">
        <f>if('raw 1'!V96&lt;&gt;"x",if('raw 1'!V96="OK",'raw 1'!GV96,'raw 1'!V96),"")</f>
        <v>-</v>
      </c>
      <c r="Y96" s="9" t="str">
        <f>if('raw 1'!W96&lt;&gt;"x",if('raw 1'!W96="OK",'raw 1'!GW96,'raw 1'!W96),"")</f>
        <v>-</v>
      </c>
      <c r="Z96" s="9" t="str">
        <f>if('raw 1'!X96&lt;&gt;"x",if('raw 1'!X96="OK",'raw 1'!GX96,'raw 1'!X96),"")</f>
        <v>-</v>
      </c>
      <c r="AA96" s="9" t="str">
        <f>if('raw 1'!Y96&lt;&gt;"x",if('raw 1'!Y96="OK",'raw 1'!GY96,'raw 1'!Y96),"")</f>
        <v>-</v>
      </c>
      <c r="AB96" s="9" t="str">
        <f>if('raw 1'!Z96&lt;&gt;"x",if('raw 1'!Z96="OK",'raw 1'!GZ96,'raw 1'!Z96),"")</f>
        <v>-</v>
      </c>
      <c r="AC96" s="9" t="str">
        <f>if('raw 1'!AA96&lt;&gt;"x",if('raw 1'!AA96="OK",'raw 1'!HA96,'raw 1'!AA96),"")</f>
        <v>-</v>
      </c>
      <c r="AD96" s="9" t="str">
        <f>if('raw 1'!AB96&lt;&gt;"x",if('raw 1'!AB96="OK",'raw 1'!HB96,'raw 1'!AB96),"")</f>
        <v>-</v>
      </c>
      <c r="AE96" s="9" t="str">
        <f>if('raw 1'!AC96&lt;&gt;"x",if('raw 1'!AC96="OK",'raw 1'!HC96,'raw 1'!AC96),"")</f>
        <v>-</v>
      </c>
      <c r="AF96" s="9" t="str">
        <f>if('raw 1'!AD96&lt;&gt;"x",if('raw 1'!AD96="OK",'raw 1'!HD96,'raw 1'!AD96),"")</f>
        <v>-</v>
      </c>
      <c r="AG96" s="9" t="str">
        <f>if('raw 1'!AE96&lt;&gt;"x",if('raw 1'!AE96="OK",'raw 1'!HE96,'raw 1'!AE96),"")</f>
        <v>-</v>
      </c>
      <c r="AH96" s="9" t="str">
        <f>if('raw 1'!AF96&lt;&gt;"x",if('raw 1'!AF96="OK",'raw 1'!HF96,'raw 1'!AF96),"")</f>
        <v>-</v>
      </c>
      <c r="AI96" s="9" t="str">
        <f>if('raw 1'!AG96&lt;&gt;"x",if('raw 1'!AG96="OK",'raw 1'!HG96,'raw 1'!AG96),"")</f>
        <v>-</v>
      </c>
      <c r="AJ96" s="9" t="str">
        <f>if('raw 1'!AH96&lt;&gt;"x",if('raw 1'!AH96="OK",'raw 1'!HH96,'raw 1'!AH96),"")</f>
        <v>-</v>
      </c>
      <c r="AK96" s="9" t="str">
        <f>if('raw 1'!AI96&lt;&gt;"x",if('raw 1'!AI96="OK",'raw 1'!HI96,'raw 1'!AI96),"")</f>
        <v>-</v>
      </c>
      <c r="AL96" s="9" t="str">
        <f>if('raw 1'!AJ96&lt;&gt;"x",if('raw 1'!AJ96="OK",'raw 1'!HJ96,'raw 1'!AJ96),"")</f>
        <v>-</v>
      </c>
      <c r="AM96" s="9" t="str">
        <f>if('raw 1'!AK96&lt;&gt;"x",if('raw 1'!AK96="OK",'raw 1'!HK96,'raw 1'!AK96),"")</f>
        <v>-</v>
      </c>
      <c r="AN96" s="9" t="str">
        <f>if('raw 1'!AL96&lt;&gt;"x",if('raw 1'!AL96="OK",'raw 1'!HL96,'raw 1'!AL96),"")</f>
        <v>-</v>
      </c>
      <c r="AO96" s="9" t="str">
        <f>if('raw 1'!AM96&lt;&gt;"x",if('raw 1'!AM96="OK",'raw 1'!HM96,'raw 1'!AM96),"")</f>
        <v>-</v>
      </c>
      <c r="AP96" s="9" t="str">
        <f>if('raw 1'!AN96&lt;&gt;"x",if('raw 1'!AN96="OK",'raw 1'!HN96,'raw 1'!AN96),"")</f>
        <v>-</v>
      </c>
      <c r="AQ96" s="9" t="str">
        <f>if('raw 1'!AO96&lt;&gt;"x",if('raw 1'!AO96="OK",'raw 1'!HO96,'raw 1'!AO96),"")</f>
        <v>-</v>
      </c>
      <c r="AR96" s="9" t="str">
        <f>if('raw 1'!AP96&lt;&gt;"x",if('raw 1'!AP96="OK",'raw 1'!HP96,'raw 1'!AP96),"")</f>
        <v>-</v>
      </c>
      <c r="AS96" s="9" t="str">
        <f>if('raw 1'!AQ96&lt;&gt;"x",if('raw 1'!AQ96="OK",'raw 1'!HQ96,'raw 1'!AQ96),"")</f>
        <v>-</v>
      </c>
      <c r="AT96" s="9" t="str">
        <f>if('raw 1'!AR96&lt;&gt;"x",if('raw 1'!AR96="OK",'raw 1'!HR96,'raw 1'!AR96),"")</f>
        <v>-</v>
      </c>
      <c r="AU96" s="9" t="str">
        <f>if('raw 1'!AS96&lt;&gt;"x",if('raw 1'!AS96="OK",'raw 1'!HS96,'raw 1'!AS96),"")</f>
        <v>-</v>
      </c>
      <c r="AV96" s="9" t="str">
        <f>if('raw 1'!AT96&lt;&gt;"x",if('raw 1'!AT96="OK",'raw 1'!HT96,'raw 1'!AT96),"")</f>
        <v>-</v>
      </c>
      <c r="AW96" s="9" t="str">
        <f>if('raw 1'!AU96&lt;&gt;"x",if('raw 1'!AU96="OK",'raw 1'!HU96,'raw 1'!AU96),"")</f>
        <v>-</v>
      </c>
      <c r="AX96" s="9" t="str">
        <f>if('raw 1'!AV96&lt;&gt;"x",if('raw 1'!AV96="OK",'raw 1'!HV96,'raw 1'!AV96),"")</f>
        <v>-</v>
      </c>
      <c r="AY96" s="9" t="str">
        <f>if('raw 1'!AW96&lt;&gt;"x",if('raw 1'!AW96="OK",'raw 1'!HW96,'raw 1'!AW96),"")</f>
        <v>-</v>
      </c>
      <c r="AZ96" s="9" t="str">
        <f>if('raw 1'!AX96&lt;&gt;"x",if('raw 1'!AX96="OK",'raw 1'!HX96,'raw 1'!AX96),"")</f>
        <v>-</v>
      </c>
      <c r="BA96" s="9" t="str">
        <f>if('raw 1'!AY96&lt;&gt;"x",if('raw 1'!AY96="OK",'raw 1'!HY96,'raw 1'!AY96),"")</f>
        <v>-</v>
      </c>
      <c r="BB96" s="9" t="str">
        <f>if('raw 1'!AZ96&lt;&gt;"x",if('raw 1'!AZ96="OK",'raw 1'!HZ96,'raw 1'!AZ96),"")</f>
        <v>-</v>
      </c>
      <c r="BC96" s="9" t="str">
        <f>if('raw 1'!BA96&lt;&gt;"x",if('raw 1'!BA96="OK",'raw 1'!IA96,'raw 1'!BA96),"")</f>
        <v>-</v>
      </c>
      <c r="BD96" s="9" t="str">
        <f>if('raw 1'!BB96&lt;&gt;"x",if('raw 1'!BB96="OK",'raw 1'!IB96,'raw 1'!BB96),"")</f>
        <v>-</v>
      </c>
      <c r="BE96" s="9" t="str">
        <f>if('raw 1'!BC96&lt;&gt;"x",if('raw 1'!BC96="OK",'raw 1'!IC96,'raw 1'!BC96),"")</f>
        <v>-</v>
      </c>
      <c r="BF96" s="9" t="str">
        <f>if('raw 1'!BD96&lt;&gt;"x",if('raw 1'!BD96="OK",'raw 1'!ID96,'raw 1'!BD96),"")</f>
        <v>-</v>
      </c>
      <c r="BG96" s="9" t="str">
        <f>if('raw 1'!BE96&lt;&gt;"x",if('raw 1'!BE96="OK",'raw 1'!IE96,'raw 1'!BE96),"")</f>
        <v>-</v>
      </c>
      <c r="BH96" s="9" t="str">
        <f>if('raw 1'!BF96&lt;&gt;"x",if('raw 1'!BF96="OK",'raw 1'!IF96,'raw 1'!BF96),"")</f>
        <v>-</v>
      </c>
      <c r="BI96" s="9" t="str">
        <f>if('raw 1'!BG96&lt;&gt;"x",if('raw 1'!BG96="OK",'raw 1'!IG96,'raw 1'!BG96),"")</f>
        <v>-</v>
      </c>
      <c r="BJ96" s="9" t="str">
        <f>if('raw 1'!BH96&lt;&gt;"x",if('raw 1'!BH96="OK",'raw 1'!IH96,'raw 1'!BH96),"")</f>
        <v>-</v>
      </c>
      <c r="BK96" s="9" t="str">
        <f>if('raw 1'!BI96&lt;&gt;"x",if('raw 1'!BI96="OK",'raw 1'!II96,'raw 1'!BI96),"")</f>
        <v>-</v>
      </c>
      <c r="BL96" s="9" t="str">
        <f>if('raw 1'!BJ96&lt;&gt;"x",if('raw 1'!BJ96="OK",'raw 1'!IJ96,'raw 1'!BJ96),"")</f>
        <v>-</v>
      </c>
      <c r="BM96" s="9" t="str">
        <f>if('raw 1'!BK96&lt;&gt;"x",if('raw 1'!BK96="OK",'raw 1'!IK96,'raw 1'!BK96),"")</f>
        <v/>
      </c>
      <c r="BN96" s="9" t="str">
        <f>if('raw 1'!BL96&lt;&gt;"x",if('raw 1'!BL96="OK",'raw 1'!IL96,'raw 1'!BL96),"")</f>
        <v>-</v>
      </c>
      <c r="BO96" s="9" t="str">
        <f>if('raw 1'!BM96&lt;&gt;"x",if('raw 1'!BM96="OK",'raw 1'!IM96,'raw 1'!BM96),"")</f>
        <v>-</v>
      </c>
      <c r="BP96" s="9" t="str">
        <f>if('raw 1'!BN96&lt;&gt;"x",if('raw 1'!BN96="OK",'raw 1'!IN96,'raw 1'!BN96),"")</f>
        <v>-</v>
      </c>
      <c r="BQ96" s="9" t="str">
        <f>if('raw 1'!BO96&lt;&gt;"x",if('raw 1'!BO96="OK",'raw 1'!IO96,'raw 1'!BO96),"")</f>
        <v>-</v>
      </c>
      <c r="BR96" s="9" t="str">
        <f>if('raw 1'!BP96&lt;&gt;"x",if('raw 1'!BP96="OK",'raw 1'!IP96,'raw 1'!BP96),"")</f>
        <v>-</v>
      </c>
      <c r="BS96" s="9" t="str">
        <f>if('raw 1'!BQ96&lt;&gt;"x",if('raw 1'!BQ96="OK",'raw 1'!IQ96,'raw 1'!BQ96),"")</f>
        <v>-</v>
      </c>
      <c r="BT96" s="9" t="str">
        <f>if('raw 1'!BR96&lt;&gt;"x",if('raw 1'!BR96="OK",'raw 1'!IR96,'raw 1'!BR96),"")</f>
        <v>-</v>
      </c>
      <c r="BU96" s="9" t="str">
        <f>if('raw 1'!BS96&lt;&gt;"x",if('raw 1'!BS96="OK",'raw 1'!IS96,'raw 1'!BS96),"")</f>
        <v>-</v>
      </c>
      <c r="BV96" s="9" t="str">
        <f>if('raw 1'!BT96&lt;&gt;"x",if('raw 1'!BT96="OK",'raw 1'!IT96,'raw 1'!BT96),"")</f>
        <v>-</v>
      </c>
      <c r="BW96" s="9" t="str">
        <f>if('raw 1'!BU96&lt;&gt;"x",if('raw 1'!BU96="OK",'raw 1'!IU96,'raw 1'!BU96),"")</f>
        <v>-</v>
      </c>
      <c r="BX96" s="9" t="str">
        <f>if('raw 1'!BV96&lt;&gt;"x",if('raw 1'!BV96="OK",'raw 1'!IV96,'raw 1'!BV96),"")</f>
        <v>-</v>
      </c>
      <c r="BY96" s="9" t="str">
        <f>if('raw 1'!BW96&lt;&gt;"x",if('raw 1'!BW96="OK",'raw 1'!IW96,'raw 1'!BW96),"")</f>
        <v>-</v>
      </c>
      <c r="BZ96" s="9" t="str">
        <f>if('raw 1'!BX96&lt;&gt;"x",if('raw 1'!BX96="OK",'raw 1'!IX96,'raw 1'!BX96),"")</f>
        <v>-</v>
      </c>
      <c r="CA96" s="9" t="str">
        <f>if('raw 1'!BY96&lt;&gt;"x",if('raw 1'!BY96="OK",'raw 1'!IY96,'raw 1'!BY96),"")</f>
        <v>-</v>
      </c>
      <c r="CB96" s="9" t="str">
        <f>if('raw 1'!BZ96&lt;&gt;"x",if('raw 1'!BZ96="OK",'raw 1'!IZ96,'raw 1'!BZ96),"")</f>
        <v>-</v>
      </c>
      <c r="CC96" s="9" t="str">
        <f>if('raw 1'!CA96&lt;&gt;"x",if('raw 1'!CA96="OK",'raw 1'!JA96,'raw 1'!CA96),"")</f>
        <v>-</v>
      </c>
      <c r="CD96" s="9" t="str">
        <f>if('raw 1'!CB96&lt;&gt;"x",if('raw 1'!CB96="OK",'raw 1'!JB96,'raw 1'!CB96),"")</f>
        <v>-</v>
      </c>
      <c r="CE96" s="9" t="str">
        <f>if('raw 1'!CC96&lt;&gt;"x",if('raw 1'!CC96="OK",'raw 1'!JC96,'raw 1'!CC96),"")</f>
        <v>-</v>
      </c>
      <c r="CF96" s="9" t="str">
        <f>if('raw 1'!CD96&lt;&gt;"x",if('raw 1'!CD96="OK",'raw 1'!JD96,'raw 1'!CD96),"")</f>
        <v>-</v>
      </c>
      <c r="CG96" s="9" t="str">
        <f>if('raw 1'!CE96&lt;&gt;"x",if('raw 1'!CE96="OK",'raw 1'!JE96,'raw 1'!CE96),"")</f>
        <v>-</v>
      </c>
      <c r="CH96" s="9" t="str">
        <f>if('raw 1'!CF96&lt;&gt;"x",if('raw 1'!CF96="OK",'raw 1'!JF96,'raw 1'!CF96),"")</f>
        <v>-</v>
      </c>
      <c r="CI96" s="9" t="str">
        <f>if('raw 1'!CG96&lt;&gt;"x",if('raw 1'!CG96="OK",'raw 1'!JG96,'raw 1'!CG96),"")</f>
        <v>-</v>
      </c>
      <c r="CJ96" s="9" t="str">
        <f>if('raw 1'!CH96&lt;&gt;"x",if('raw 1'!CH96="OK",'raw 1'!JH96,'raw 1'!CH96),"")</f>
        <v>-</v>
      </c>
      <c r="CK96" s="9" t="str">
        <f>if('raw 1'!CI96&lt;&gt;"x",if('raw 1'!CI96="OK",'raw 1'!JI96,'raw 1'!CI96),"")</f>
        <v>-</v>
      </c>
      <c r="CL96" s="9" t="str">
        <f>if('raw 1'!CJ96&lt;&gt;"x",if('raw 1'!CJ96="OK",'raw 1'!JJ96,'raw 1'!CJ96),"")</f>
        <v>-</v>
      </c>
      <c r="CM96" s="9" t="str">
        <f>if('raw 1'!CK96&lt;&gt;"x",if('raw 1'!CK96="OK",'raw 1'!JK96,'raw 1'!CK96),"")</f>
        <v>-</v>
      </c>
      <c r="CN96" s="9" t="str">
        <f>if('raw 1'!CL96&lt;&gt;"x",if('raw 1'!CL96="OK",'raw 1'!JL96,'raw 1'!CL96),"")</f>
        <v>-</v>
      </c>
      <c r="CO96" s="9" t="str">
        <f>if('raw 1'!CM96&lt;&gt;"x",if('raw 1'!CM96="OK",'raw 1'!JM96,'raw 1'!CM96),"")</f>
        <v>-</v>
      </c>
      <c r="CP96" s="9" t="str">
        <f>if('raw 1'!CN96&lt;&gt;"x",if('raw 1'!CN96="OK",'raw 1'!JN96,'raw 1'!CN96),"")</f>
        <v>-</v>
      </c>
      <c r="CQ96" s="9" t="str">
        <f>if('raw 1'!CO96&lt;&gt;"x",if('raw 1'!CO96="OK",'raw 1'!JO96,'raw 1'!CO96),"")</f>
        <v>-</v>
      </c>
      <c r="CR96" s="9" t="str">
        <f>if('raw 1'!CP96&lt;&gt;"x",if('raw 1'!CP96="OK",'raw 1'!JP96,'raw 1'!CP96),"")</f>
        <v>-</v>
      </c>
      <c r="CS96" s="9" t="str">
        <f>if('raw 1'!CQ96&lt;&gt;"x",if('raw 1'!CQ96="OK",'raw 1'!JQ96,'raw 1'!CQ96),"")</f>
        <v>-</v>
      </c>
      <c r="CT96" s="9" t="str">
        <f>if('raw 1'!CR96&lt;&gt;"x",if('raw 1'!CR96="OK",'raw 1'!JR96,'raw 1'!CR96),"")</f>
        <v>-</v>
      </c>
      <c r="CU96" s="9" t="str">
        <f>if('raw 1'!CS96&lt;&gt;"x",if('raw 1'!CS96="OK",'raw 1'!JS96,'raw 1'!CS96),"")</f>
        <v/>
      </c>
      <c r="CV96" s="9" t="str">
        <f>if('raw 1'!CT96&lt;&gt;"x",if('raw 1'!CT96="OK",'raw 1'!JT96,'raw 1'!CT96),"")</f>
        <v>-</v>
      </c>
      <c r="CW96" s="9" t="str">
        <f>if('raw 1'!CU96&lt;&gt;"x",if('raw 1'!CU96="OK",'raw 1'!JU96,'raw 1'!CU96),"")</f>
        <v>-</v>
      </c>
      <c r="CX96" s="9" t="str">
        <f>if('raw 1'!CV96&lt;&gt;"x",if('raw 1'!CV96="OK",'raw 1'!JV96,'raw 1'!CV96),"")</f>
        <v>-</v>
      </c>
      <c r="CY96" s="9" t="str">
        <f>if('raw 1'!CW96&lt;&gt;"x",if('raw 1'!CW96="OK",'raw 1'!JW96,'raw 1'!CW96),"")</f>
        <v>-</v>
      </c>
      <c r="CZ96" s="9" t="str">
        <f>if('raw 1'!CX96&lt;&gt;"x",if('raw 1'!CX96="OK",'raw 1'!JX96,'raw 1'!CX96),"")</f>
        <v>-</v>
      </c>
      <c r="DA96" s="9" t="str">
        <f>if('raw 1'!CY96&lt;&gt;"x",if('raw 1'!CY96="OK",'raw 1'!JY96,'raw 1'!CY96),"")</f>
        <v>-</v>
      </c>
      <c r="DB96" s="9" t="str">
        <f>if('raw 1'!CZ96&lt;&gt;"x",if('raw 1'!CZ96="OK",'raw 1'!JZ96,'raw 1'!CZ96),"")</f>
        <v>-</v>
      </c>
      <c r="DC96" s="9" t="str">
        <f>if('raw 1'!DA96&lt;&gt;"x",if('raw 1'!DA96="OK",'raw 1'!KA96,'raw 1'!DA96),"")</f>
        <v>-</v>
      </c>
      <c r="DD96" s="9" t="str">
        <f>if('raw 1'!DB96&lt;&gt;"x",if('raw 1'!DB96="OK",'raw 1'!KB96,'raw 1'!DB96),"")</f>
        <v>-</v>
      </c>
      <c r="DE96" s="9" t="str">
        <f>if('raw 1'!DC96&lt;&gt;"x",if('raw 1'!DC96="OK",'raw 1'!KC96,'raw 1'!DC96),"")</f>
        <v>-</v>
      </c>
      <c r="DF96" s="9" t="str">
        <f>if('raw 1'!DD96&lt;&gt;"x",if('raw 1'!DD96="OK",'raw 1'!KD96,'raw 1'!DD96),"")</f>
        <v>-</v>
      </c>
      <c r="DG96" s="9" t="str">
        <f>if('raw 1'!DE96&lt;&gt;"x",if('raw 1'!DE96="OK",'raw 1'!KE96,'raw 1'!DE96),"")</f>
        <v>-</v>
      </c>
      <c r="DH96" s="9" t="str">
        <f>if('raw 1'!DF96&lt;&gt;"x",if('raw 1'!DF96="OK",'raw 1'!KF96,'raw 1'!DF96),"")</f>
        <v>-</v>
      </c>
      <c r="DI96" s="9" t="str">
        <f>if('raw 1'!DG96&lt;&gt;"x",if('raw 1'!DG96="OK",'raw 1'!KG96,'raw 1'!DG96),"")</f>
        <v>-</v>
      </c>
      <c r="DJ96" s="9" t="str">
        <f>if('raw 1'!DH96&lt;&gt;"x",if('raw 1'!DH96="OK",'raw 1'!KH96,'raw 1'!DH96),"")</f>
        <v>-</v>
      </c>
      <c r="DK96" s="9" t="str">
        <f>if('raw 1'!DI96&lt;&gt;"x",if('raw 1'!DI96="OK",'raw 1'!KI96,'raw 1'!DI96),"")</f>
        <v>-</v>
      </c>
      <c r="DL96" s="9" t="str">
        <f>if('raw 1'!DJ96&lt;&gt;"x",if('raw 1'!DJ96="OK",'raw 1'!KJ96,'raw 1'!DJ96),"")</f>
        <v>-</v>
      </c>
      <c r="DM96" s="9" t="str">
        <f>if('raw 1'!DK96&lt;&gt;"x",if('raw 1'!DK96="OK",'raw 1'!KK96,'raw 1'!DK96),"")</f>
        <v>-</v>
      </c>
      <c r="DN96" s="9" t="str">
        <f>if('raw 1'!DL96&lt;&gt;"x",if('raw 1'!DL96="OK",'raw 1'!KL96,'raw 1'!DL96),"")</f>
        <v>-</v>
      </c>
      <c r="DO96" s="9" t="str">
        <f>if('raw 1'!DM96&lt;&gt;"x",if('raw 1'!DM96="OK",'raw 1'!KM96,'raw 1'!DM96),"")</f>
        <v>-</v>
      </c>
      <c r="DP96" s="9" t="str">
        <f>if('raw 1'!DN96&lt;&gt;"x",if('raw 1'!DN96="OK",'raw 1'!KN96,'raw 1'!DN96),"")</f>
        <v>-</v>
      </c>
      <c r="DQ96" s="9" t="str">
        <f>if('raw 1'!DO96&lt;&gt;"x",if('raw 1'!DO96="OK",'raw 1'!KO96,'raw 1'!DO96),"")</f>
        <v>-</v>
      </c>
      <c r="DR96" s="9" t="str">
        <f>if('raw 1'!DP96&lt;&gt;"x",if('raw 1'!DP96="OK",'raw 1'!KP96,'raw 1'!DP96),"")</f>
        <v>-</v>
      </c>
      <c r="DS96" s="9" t="str">
        <f>if('raw 1'!DQ96&lt;&gt;"x",if('raw 1'!DQ96="OK",'raw 1'!KQ96,'raw 1'!DQ96),"")</f>
        <v>-</v>
      </c>
      <c r="DT96" s="9" t="str">
        <f>if('raw 1'!DR96&lt;&gt;"x",if('raw 1'!DR96="OK",'raw 1'!KR96,'raw 1'!DR96),"")</f>
        <v>-</v>
      </c>
      <c r="DU96" s="9" t="str">
        <f>if('raw 1'!DS96&lt;&gt;"x",if('raw 1'!DS96="OK",'raw 1'!KS96,'raw 1'!DS96),"")</f>
        <v>-</v>
      </c>
      <c r="DV96" s="9" t="str">
        <f>if('raw 1'!DT96&lt;&gt;"x",if('raw 1'!DT96="OK",'raw 1'!KT96,'raw 1'!DT96),"")</f>
        <v>-</v>
      </c>
      <c r="DW96" s="9" t="str">
        <f>if('raw 1'!DU96&lt;&gt;"x",if('raw 1'!DU96="OK",'raw 1'!KU96,'raw 1'!DU96),"")</f>
        <v>-</v>
      </c>
      <c r="DX96" s="9" t="str">
        <f>if('raw 1'!DV96&lt;&gt;"x",if('raw 1'!DV96="OK",'raw 1'!KV96,'raw 1'!DV96),"")</f>
        <v>-</v>
      </c>
      <c r="DY96" s="9" t="str">
        <f>if('raw 1'!DW96&lt;&gt;"x",if('raw 1'!DW96="OK",'raw 1'!KW96,'raw 1'!DW96),"")</f>
        <v>-</v>
      </c>
      <c r="DZ96" s="9" t="str">
        <f>if('raw 1'!DX96&lt;&gt;"x",if('raw 1'!DX96="OK",'raw 1'!KX96,'raw 1'!DX96),"")</f>
        <v>-</v>
      </c>
      <c r="EA96" s="9" t="str">
        <f>if('raw 1'!DY96&lt;&gt;"x",if('raw 1'!DY96="OK",'raw 1'!KY96,'raw 1'!DY96),"")</f>
        <v>-</v>
      </c>
      <c r="EB96" s="9" t="str">
        <f>if('raw 1'!DZ96&lt;&gt;"x",if('raw 1'!DZ96="OK",'raw 1'!KZ96,'raw 1'!DZ96),"")</f>
        <v/>
      </c>
      <c r="EC96" s="9">
        <f>if('raw 1'!EA96&lt;&gt;"x",if('raw 1'!EA96="OK",'raw 1'!LA96,'raw 1'!EA96),"")</f>
        <v>1</v>
      </c>
      <c r="ED96" s="9">
        <f>if('raw 1'!EB96&lt;&gt;"x",if('raw 1'!EB96="OK",'raw 1'!LB96,'raw 1'!EB96),"")</f>
        <v>1</v>
      </c>
      <c r="EE96" s="9">
        <f>if('raw 1'!EC96&lt;&gt;"x",if('raw 1'!EC96="OK",'raw 1'!LC96,'raw 1'!EC96),"")</f>
        <v>1</v>
      </c>
      <c r="EF96" s="9">
        <f>if('raw 1'!ED96&lt;&gt;"x",if('raw 1'!ED96="OK",'raw 1'!LD96,'raw 1'!ED96),"")</f>
        <v>1</v>
      </c>
      <c r="EG96" s="9">
        <f>if('raw 1'!EE96&lt;&gt;"x",if('raw 1'!EE96="OK",'raw 1'!LE96,'raw 1'!EE96),"")</f>
        <v>1</v>
      </c>
      <c r="EH96" s="9" t="str">
        <f>if('raw 1'!EF96&lt;&gt;"x",if('raw 1'!EF96="OK",'raw 1'!LF96,'raw 1'!EF96),"")</f>
        <v>WA</v>
      </c>
      <c r="EI96" s="9" t="str">
        <f>if('raw 1'!EG96&lt;&gt;"x",if('raw 1'!EG96="OK",'raw 1'!LG96,'raw 1'!EG96),"")</f>
        <v>TLE</v>
      </c>
      <c r="EJ96" s="9" t="str">
        <f>if('raw 1'!EH96&lt;&gt;"x",if('raw 1'!EH96="OK",'raw 1'!LH96,'raw 1'!EH96),"")</f>
        <v>TLE</v>
      </c>
      <c r="EK96" s="9" t="str">
        <f>if('raw 1'!EI96&lt;&gt;"x",if('raw 1'!EI96="OK",'raw 1'!LI96,'raw 1'!EI96),"")</f>
        <v>WA</v>
      </c>
      <c r="EL96" s="9" t="str">
        <f>if('raw 1'!EJ96&lt;&gt;"x",if('raw 1'!EJ96="OK",'raw 1'!LJ96,'raw 1'!EJ96),"")</f>
        <v>WA</v>
      </c>
      <c r="EM96" s="9">
        <f>if('raw 1'!EK96&lt;&gt;"x",if('raw 1'!EK96="OK",'raw 1'!LK96,'raw 1'!EK96),"")</f>
        <v>1</v>
      </c>
      <c r="EN96" s="9">
        <f>if('raw 1'!EL96&lt;&gt;"x",if('raw 1'!EL96="OK",'raw 1'!LL96,'raw 1'!EL96),"")</f>
        <v>1</v>
      </c>
      <c r="EO96" s="9" t="str">
        <f>if('raw 1'!EM96&lt;&gt;"x",if('raw 1'!EM96="OK",'raw 1'!LM96,'raw 1'!EM96),"")</f>
        <v>TLE</v>
      </c>
      <c r="EP96" s="9" t="str">
        <f>if('raw 1'!EN96&lt;&gt;"x",if('raw 1'!EN96="OK",'raw 1'!LN96,'raw 1'!EN96),"")</f>
        <v>TLE</v>
      </c>
      <c r="EQ96" s="9" t="str">
        <f>if('raw 1'!EO96&lt;&gt;"x",if('raw 1'!EO96="OK",'raw 1'!LO96,'raw 1'!EO96),"")</f>
        <v>TLE</v>
      </c>
      <c r="ER96" s="9" t="str">
        <f>if('raw 1'!EP96&lt;&gt;"x",if('raw 1'!EP96="OK",'raw 1'!LP96,'raw 1'!EP96),"")</f>
        <v>WA</v>
      </c>
      <c r="ES96" s="9" t="str">
        <f>if('raw 1'!EQ96&lt;&gt;"x",if('raw 1'!EQ96="OK",'raw 1'!LQ96,'raw 1'!EQ96),"")</f>
        <v/>
      </c>
      <c r="ET96" s="9" t="str">
        <f>if('raw 1'!ER96&lt;&gt;"x",if('raw 1'!ER96="OK",'raw 1'!LR96,'raw 1'!ER96),"")</f>
        <v>WA</v>
      </c>
      <c r="EU96" s="9" t="str">
        <f>if('raw 1'!ES96&lt;&gt;"x",if('raw 1'!ES96="OK",'raw 1'!LS96,'raw 1'!ES96),"")</f>
        <v>TLE</v>
      </c>
      <c r="EV96" s="9" t="str">
        <f>if('raw 1'!ET96&lt;&gt;"x",if('raw 1'!ET96="OK",'raw 1'!LT96,'raw 1'!ET96),"")</f>
        <v>TLE</v>
      </c>
      <c r="EW96" s="9" t="str">
        <f>if('raw 1'!EU96&lt;&gt;"x",if('raw 1'!EU96="OK",'raw 1'!LU96,'raw 1'!EU96),"")</f>
        <v>TLE</v>
      </c>
      <c r="EX96" s="9" t="str">
        <f>if('raw 1'!EV96&lt;&gt;"x",if('raw 1'!EV96="OK",'raw 1'!LV96,'raw 1'!EV96),"")</f>
        <v>TLE</v>
      </c>
      <c r="EY96" s="9" t="str">
        <f>if('raw 1'!EW96&lt;&gt;"x",if('raw 1'!EW96="OK",'raw 1'!LW96,'raw 1'!EW96),"")</f>
        <v>TLE</v>
      </c>
      <c r="EZ96" s="9" t="str">
        <f>if('raw 1'!EX96&lt;&gt;"x",if('raw 1'!EX96="OK",'raw 1'!LX96,'raw 1'!EX96),"")</f>
        <v>WA</v>
      </c>
      <c r="FA96" s="9" t="str">
        <f>if('raw 1'!EY96&lt;&gt;"x",if('raw 1'!EY96="OK",'raw 1'!LY96,'raw 1'!EY96),"")</f>
        <v>WA</v>
      </c>
      <c r="FB96" s="9" t="str">
        <f>if('raw 1'!EZ96&lt;&gt;"x",if('raw 1'!EZ96="OK",'raw 1'!LZ96,'raw 1'!EZ96),"")</f>
        <v>WA</v>
      </c>
      <c r="FC96" s="9" t="str">
        <f>if('raw 1'!FA96&lt;&gt;"x",if('raw 1'!FA96="OK",'raw 1'!MA96,'raw 1'!FA96),"")</f>
        <v>WA</v>
      </c>
      <c r="FD96" s="9" t="str">
        <f>if('raw 1'!FB96&lt;&gt;"x",if('raw 1'!FB96="OK",'raw 1'!MB96,'raw 1'!FB96),"")</f>
        <v>WA</v>
      </c>
      <c r="FE96" s="9" t="str">
        <f>if('raw 1'!FC96&lt;&gt;"x",if('raw 1'!FC96="OK",'raw 1'!MC96,'raw 1'!FC96),"")</f>
        <v>WA</v>
      </c>
      <c r="FF96" s="9" t="str">
        <f>if('raw 1'!FD96&lt;&gt;"x",if('raw 1'!FD96="OK",'raw 1'!MD96,'raw 1'!FD96),"")</f>
        <v>WA</v>
      </c>
      <c r="FG96" s="9" t="str">
        <f>if('raw 1'!FE96&lt;&gt;"x",if('raw 1'!FE96="OK",'raw 1'!ME96,'raw 1'!FE96),"")</f>
        <v>WA</v>
      </c>
      <c r="FH96" s="9" t="str">
        <f>if('raw 1'!FF96&lt;&gt;"x",if('raw 1'!FF96="OK",'raw 1'!MF96,'raw 1'!FF96),"")</f>
        <v>WA</v>
      </c>
      <c r="FI96" s="9" t="str">
        <f>if('raw 1'!FG96&lt;&gt;"x",if('raw 1'!FG96="OK",'raw 1'!MG96,'raw 1'!FG96),"")</f>
        <v>WA</v>
      </c>
      <c r="FJ96" s="9" t="str">
        <f>if('raw 1'!FH96&lt;&gt;"x",if('raw 1'!FH96="OK",'raw 1'!MH96,'raw 1'!FH96),"")</f>
        <v>WA</v>
      </c>
      <c r="FK96" s="9" t="str">
        <f>if('raw 1'!FI96&lt;&gt;"x",if('raw 1'!FI96="OK",'raw 1'!MI96,'raw 1'!FI96),"")</f>
        <v>WA</v>
      </c>
      <c r="FL96" s="9" t="str">
        <f>if('raw 1'!FJ96&lt;&gt;"x",if('raw 1'!FJ96="OK",'raw 1'!MJ96,'raw 1'!FJ96),"")</f>
        <v>WA</v>
      </c>
      <c r="FM96" s="9" t="str">
        <f>if('raw 1'!FK96&lt;&gt;"x",if('raw 1'!FK96="OK",'raw 1'!MK96,'raw 1'!FK96),"")</f>
        <v>WA</v>
      </c>
      <c r="FN96" s="9" t="str">
        <f>if('raw 1'!FL96&lt;&gt;"x",if('raw 1'!FL96="OK",'raw 1'!ML96,'raw 1'!FL96),"")</f>
        <v>TLE</v>
      </c>
      <c r="FO96" s="9" t="str">
        <f>if('raw 1'!FM96&lt;&gt;"x",if('raw 1'!FM96="OK",'raw 1'!MM96,'raw 1'!FM96),"")</f>
        <v>WA</v>
      </c>
      <c r="FP96" s="9" t="str">
        <f>if('raw 1'!FN96&lt;&gt;"x",if('raw 1'!FN96="OK",'raw 1'!MN96,'raw 1'!FN96),"")</f>
        <v>WA</v>
      </c>
      <c r="FQ96" s="9" t="str">
        <f>if('raw 1'!FO96&lt;&gt;"x",if('raw 1'!FO96="OK",'raw 1'!MO96,'raw 1'!FO96),"")</f>
        <v>WA</v>
      </c>
      <c r="FR96" s="9" t="str">
        <f>if('raw 1'!FP96&lt;&gt;"x",if('raw 1'!FP96="OK",'raw 1'!MP96,'raw 1'!FP96),"")</f>
        <v>WA</v>
      </c>
      <c r="FS96" s="9" t="str">
        <f>if('raw 1'!FQ96&lt;&gt;"x",if('raw 1'!FQ96="OK",'raw 1'!MQ96,'raw 1'!FQ96),"")</f>
        <v>WA</v>
      </c>
      <c r="FT96" s="9" t="str">
        <f>if('raw 1'!FR96&lt;&gt;"x",if('raw 1'!FR96="OK",'raw 1'!MR96,'raw 1'!FR96),"")</f>
        <v>WA</v>
      </c>
      <c r="FU96" s="9" t="str">
        <f>if('raw 1'!FS96&lt;&gt;"x",if('raw 1'!FS96="OK",'raw 1'!MS96,'raw 1'!FS96),"")</f>
        <v>WA</v>
      </c>
      <c r="FV96" s="9" t="str">
        <f>if('raw 1'!FT96&lt;&gt;"x",if('raw 1'!FT96="OK",'raw 1'!MT96,'raw 1'!FT96),"")</f>
        <v/>
      </c>
      <c r="FW96" s="9">
        <f>if('raw 1'!FU96&lt;&gt;"x",if('raw 1'!FU96="OK",'raw 1'!MU96,'raw 1'!FU96),"")</f>
        <v>1</v>
      </c>
      <c r="FX96" s="9">
        <f>if('raw 1'!FV96&lt;&gt;"x",if('raw 1'!FV96="OK",'raw 1'!MV96,'raw 1'!FV96),"")</f>
        <v>1</v>
      </c>
      <c r="FY96" s="9">
        <f>if('raw 1'!FW96&lt;&gt;"x",if('raw 1'!FW96="OK",'raw 1'!MW96,'raw 1'!FW96),"")</f>
        <v>1</v>
      </c>
      <c r="FZ96" s="9">
        <f>if('raw 1'!FX96&lt;&gt;"x",if('raw 1'!FX96="OK",'raw 1'!MX96,'raw 1'!FX96),"")</f>
        <v>1</v>
      </c>
      <c r="GA96" s="9">
        <f>if('raw 1'!FY96&lt;&gt;"x",if('raw 1'!FY96="OK",'raw 1'!MY96,'raw 1'!FY96),"")</f>
        <v>1</v>
      </c>
      <c r="GB96" s="9">
        <f>if('raw 1'!FZ96&lt;&gt;"x",if('raw 1'!FZ96="OK",'raw 1'!MZ96,'raw 1'!FZ96),"")</f>
        <v>1</v>
      </c>
      <c r="GC96" s="9" t="str">
        <f>if('raw 1'!GA96&lt;&gt;"x",if('raw 1'!GA96="OK",'raw 1'!NA96,'raw 1'!GA96),"")</f>
        <v>TLE</v>
      </c>
      <c r="GD96" s="9" t="str">
        <f>if('raw 1'!GB96&lt;&gt;"x",if('raw 1'!GB96="OK",'raw 1'!NB96,'raw 1'!GB96),"")</f>
        <v>TLE</v>
      </c>
      <c r="GE96" s="9">
        <f>if('raw 1'!GC96&lt;&gt;"x",if('raw 1'!GC96="OK",'raw 1'!NC96,'raw 1'!GC96),"")</f>
        <v>1</v>
      </c>
      <c r="GF96" s="9">
        <f>if('raw 1'!GD96&lt;&gt;"x",if('raw 1'!GD96="OK",'raw 1'!ND96,'raw 1'!GD96),"")</f>
        <v>1</v>
      </c>
      <c r="GG96" s="9">
        <f>if('raw 1'!GE96&lt;&gt;"x",if('raw 1'!GE96="OK",'raw 1'!NE96,'raw 1'!GE96),"")</f>
        <v>1</v>
      </c>
      <c r="GH96" s="9" t="str">
        <f>if('raw 1'!GF96&lt;&gt;"x",if('raw 1'!GF96="OK",'raw 1'!NF96,'raw 1'!GF96),"")</f>
        <v>TLE</v>
      </c>
      <c r="GI96" s="9" t="str">
        <f>if('raw 1'!GG96&lt;&gt;"x",if('raw 1'!GG96="OK",'raw 1'!NG96,'raw 1'!GG96),"")</f>
        <v>TLE</v>
      </c>
      <c r="GJ96" s="9" t="str">
        <f>if('raw 1'!GH96&lt;&gt;"x",if('raw 1'!GH96="OK",'raw 1'!NH96,'raw 1'!GH96),"")</f>
        <v>TLE</v>
      </c>
      <c r="GK96" s="9" t="str">
        <f>if('raw 1'!GI96&lt;&gt;"x",if('raw 1'!GI96="OK",'raw 1'!NI96,'raw 1'!GI96),"")</f>
        <v>TLE</v>
      </c>
      <c r="GL96" s="9" t="str">
        <f>if('raw 1'!GJ96&lt;&gt;"x",if('raw 1'!GJ96="OK",'raw 1'!NJ96,'raw 1'!GJ96),"")</f>
        <v>TLE</v>
      </c>
      <c r="GM96" s="9" t="str">
        <f>if('raw 1'!GK96&lt;&gt;"x",if('raw 1'!GK96="OK",'raw 1'!NK96,'raw 1'!GK96),"")</f>
        <v>TLE</v>
      </c>
      <c r="GN96" s="9" t="str">
        <f>if('raw 1'!GL96&lt;&gt;"x",if('raw 1'!GL96="OK",'raw 1'!NL96,'raw 1'!GL96),"")</f>
        <v>TLE</v>
      </c>
      <c r="GO96" s="9" t="str">
        <f>if('raw 1'!GM96&lt;&gt;"x",if('raw 1'!GM96="OK",'raw 1'!NM96,'raw 1'!GM96),"")</f>
        <v>TLE</v>
      </c>
      <c r="GP96" s="9" t="str">
        <f>if('raw 1'!GN96&lt;&gt;"x",if('raw 1'!GN96="OK",'raw 1'!NN96,'raw 1'!GN96),"")</f>
        <v>TLE</v>
      </c>
      <c r="GQ96" s="9" t="str">
        <f>if('raw 1'!GO96&lt;&gt;"x",if('raw 1'!GO96="OK",'raw 1'!NO96,'raw 1'!GO96),"")</f>
        <v>TLE</v>
      </c>
      <c r="GR96" s="9" t="str">
        <f>if('raw 1'!GP96&lt;&gt;"x",if('raw 1'!GP96="OK",'raw 1'!NP96,'raw 1'!GP96),"")</f>
        <v>TLE</v>
      </c>
      <c r="GS96" s="9" t="str">
        <f>if('raw 1'!GQ96&lt;&gt;"x",if('raw 1'!GQ96="OK",'raw 1'!NQ96,'raw 1'!GQ96),"")</f>
        <v>TLE</v>
      </c>
      <c r="GT96" s="9" t="str">
        <f>if('raw 1'!GR96&lt;&gt;"x",if('raw 1'!GR96="OK",'raw 1'!NR96,'raw 1'!GR96),"")</f>
        <v>TLE</v>
      </c>
      <c r="GU96" s="9" t="str">
        <f>if('raw 1'!GS96&lt;&gt;"x",if('raw 1'!GS96="OK",'raw 1'!NS96,'raw 1'!GS96),"")</f>
        <v/>
      </c>
    </row>
    <row r="97">
      <c r="A97" s="5"/>
      <c r="B97" s="5"/>
      <c r="C97" s="5" t="str">
        <f>if(B97="d","diskv. iz ciklusa",if(B97="d1","diskv. iz kruga",if($E97="ODOBREN",(if(countif(H:H,"="&amp;H97)=1,countif(H:H,"&gt;"&amp;H97)+1,concatenate(countif(H:H,"&gt;"&amp;H97)+1," - ",countif(H:H,"&gt;="&amp;H97)))),empty)))</f>
        <v>94 - 95</v>
      </c>
      <c r="D97" s="6" t="str">
        <f>'raw 1'!B97</f>
        <v>champion812r</v>
      </c>
      <c r="E97" s="6" t="str">
        <f>'raw 1'!F97</f>
        <v>ODOBREN</v>
      </c>
      <c r="F97" s="6" t="str">
        <f>if($E97="ODOBREN",'raw 1'!C97,"")</f>
        <v>Dimitrije</v>
      </c>
      <c r="G97" s="6" t="str">
        <f>if($E97="ODOBREN",'raw 1'!D97,"")</f>
        <v>Đorđević</v>
      </c>
      <c r="H97" s="7">
        <f>if($E97="ODOBREN",I97,empty)</f>
        <v>58</v>
      </c>
      <c r="I97" s="7">
        <f>if(B97&lt;&gt;"d",IF(M97 = "A", SUM(R97:T97), SUM(O97:Q97)),empty)</f>
        <v>58</v>
      </c>
      <c r="J97" s="6" t="str">
        <f>if($E97="ODOBREN",'raw 1'!G97,"")</f>
        <v>Leskovac</v>
      </c>
      <c r="K97" s="6" t="str">
        <f>if($E97="ODOBREN",'raw 1'!H97,"")</f>
        <v>Gimnazija</v>
      </c>
      <c r="L97" s="6" t="str">
        <f>if($E97="ODOBREN",'raw 1'!I97,"")</f>
        <v>II</v>
      </c>
      <c r="M97" s="6" t="str">
        <f>if($E97="ODOBREN",'raw 1'!J97,"")</f>
        <v>A</v>
      </c>
      <c r="N97" s="6" t="str">
        <f>if($E97="ODOBREN",'raw 1'!K98,"")</f>
        <v/>
      </c>
      <c r="O97" s="8" t="str">
        <f>'raw 1'!M97</f>
        <v>-</v>
      </c>
      <c r="P97" s="9" t="str">
        <f>'raw 1'!N97</f>
        <v>-</v>
      </c>
      <c r="Q97" s="9" t="str">
        <f>'raw 1'!O97</f>
        <v>-</v>
      </c>
      <c r="R97" s="9">
        <f>'raw 1'!P97</f>
        <v>40</v>
      </c>
      <c r="S97" s="9">
        <f>'raw 1'!Q97</f>
        <v>0</v>
      </c>
      <c r="T97" s="9">
        <f>'raw 1'!R97</f>
        <v>18</v>
      </c>
      <c r="U97" s="9" t="str">
        <f>if('raw 1'!S97&lt;&gt;"x",if('raw 1'!S97="OK",'raw 1'!GS97,'raw 1'!S97),"")</f>
        <v/>
      </c>
      <c r="V97" s="9" t="str">
        <f>if('raw 1'!T97&lt;&gt;"x",if('raw 1'!T97="OK",'raw 1'!GT97,'raw 1'!T97),"")</f>
        <v/>
      </c>
      <c r="W97" s="9" t="str">
        <f>if('raw 1'!U97&lt;&gt;"x",if('raw 1'!U97="OK",'raw 1'!GU97,'raw 1'!U97),"")</f>
        <v>-</v>
      </c>
      <c r="X97" s="9" t="str">
        <f>if('raw 1'!V97&lt;&gt;"x",if('raw 1'!V97="OK",'raw 1'!GV97,'raw 1'!V97),"")</f>
        <v>-</v>
      </c>
      <c r="Y97" s="9" t="str">
        <f>if('raw 1'!W97&lt;&gt;"x",if('raw 1'!W97="OK",'raw 1'!GW97,'raw 1'!W97),"")</f>
        <v>-</v>
      </c>
      <c r="Z97" s="9" t="str">
        <f>if('raw 1'!X97&lt;&gt;"x",if('raw 1'!X97="OK",'raw 1'!GX97,'raw 1'!X97),"")</f>
        <v>-</v>
      </c>
      <c r="AA97" s="9" t="str">
        <f>if('raw 1'!Y97&lt;&gt;"x",if('raw 1'!Y97="OK",'raw 1'!GY97,'raw 1'!Y97),"")</f>
        <v>-</v>
      </c>
      <c r="AB97" s="9" t="str">
        <f>if('raw 1'!Z97&lt;&gt;"x",if('raw 1'!Z97="OK",'raw 1'!GZ97,'raw 1'!Z97),"")</f>
        <v>-</v>
      </c>
      <c r="AC97" s="9" t="str">
        <f>if('raw 1'!AA97&lt;&gt;"x",if('raw 1'!AA97="OK",'raw 1'!HA97,'raw 1'!AA97),"")</f>
        <v>-</v>
      </c>
      <c r="AD97" s="9" t="str">
        <f>if('raw 1'!AB97&lt;&gt;"x",if('raw 1'!AB97="OK",'raw 1'!HB97,'raw 1'!AB97),"")</f>
        <v>-</v>
      </c>
      <c r="AE97" s="9" t="str">
        <f>if('raw 1'!AC97&lt;&gt;"x",if('raw 1'!AC97="OK",'raw 1'!HC97,'raw 1'!AC97),"")</f>
        <v>-</v>
      </c>
      <c r="AF97" s="9" t="str">
        <f>if('raw 1'!AD97&lt;&gt;"x",if('raw 1'!AD97="OK",'raw 1'!HD97,'raw 1'!AD97),"")</f>
        <v>-</v>
      </c>
      <c r="AG97" s="9" t="str">
        <f>if('raw 1'!AE97&lt;&gt;"x",if('raw 1'!AE97="OK",'raw 1'!HE97,'raw 1'!AE97),"")</f>
        <v>-</v>
      </c>
      <c r="AH97" s="9" t="str">
        <f>if('raw 1'!AF97&lt;&gt;"x",if('raw 1'!AF97="OK",'raw 1'!HF97,'raw 1'!AF97),"")</f>
        <v>-</v>
      </c>
      <c r="AI97" s="9" t="str">
        <f>if('raw 1'!AG97&lt;&gt;"x",if('raw 1'!AG97="OK",'raw 1'!HG97,'raw 1'!AG97),"")</f>
        <v>-</v>
      </c>
      <c r="AJ97" s="9" t="str">
        <f>if('raw 1'!AH97&lt;&gt;"x",if('raw 1'!AH97="OK",'raw 1'!HH97,'raw 1'!AH97),"")</f>
        <v>-</v>
      </c>
      <c r="AK97" s="9" t="str">
        <f>if('raw 1'!AI97&lt;&gt;"x",if('raw 1'!AI97="OK",'raw 1'!HI97,'raw 1'!AI97),"")</f>
        <v>-</v>
      </c>
      <c r="AL97" s="9" t="str">
        <f>if('raw 1'!AJ97&lt;&gt;"x",if('raw 1'!AJ97="OK",'raw 1'!HJ97,'raw 1'!AJ97),"")</f>
        <v>-</v>
      </c>
      <c r="AM97" s="9" t="str">
        <f>if('raw 1'!AK97&lt;&gt;"x",if('raw 1'!AK97="OK",'raw 1'!HK97,'raw 1'!AK97),"")</f>
        <v>-</v>
      </c>
      <c r="AN97" s="9" t="str">
        <f>if('raw 1'!AL97&lt;&gt;"x",if('raw 1'!AL97="OK",'raw 1'!HL97,'raw 1'!AL97),"")</f>
        <v>-</v>
      </c>
      <c r="AO97" s="9" t="str">
        <f>if('raw 1'!AM97&lt;&gt;"x",if('raw 1'!AM97="OK",'raw 1'!HM97,'raw 1'!AM97),"")</f>
        <v>-</v>
      </c>
      <c r="AP97" s="9" t="str">
        <f>if('raw 1'!AN97&lt;&gt;"x",if('raw 1'!AN97="OK",'raw 1'!HN97,'raw 1'!AN97),"")</f>
        <v>-</v>
      </c>
      <c r="AQ97" s="9" t="str">
        <f>if('raw 1'!AO97&lt;&gt;"x",if('raw 1'!AO97="OK",'raw 1'!HO97,'raw 1'!AO97),"")</f>
        <v>-</v>
      </c>
      <c r="AR97" s="9" t="str">
        <f>if('raw 1'!AP97&lt;&gt;"x",if('raw 1'!AP97="OK",'raw 1'!HP97,'raw 1'!AP97),"")</f>
        <v>-</v>
      </c>
      <c r="AS97" s="9" t="str">
        <f>if('raw 1'!AQ97&lt;&gt;"x",if('raw 1'!AQ97="OK",'raw 1'!HQ97,'raw 1'!AQ97),"")</f>
        <v>-</v>
      </c>
      <c r="AT97" s="9" t="str">
        <f>if('raw 1'!AR97&lt;&gt;"x",if('raw 1'!AR97="OK",'raw 1'!HR97,'raw 1'!AR97),"")</f>
        <v>-</v>
      </c>
      <c r="AU97" s="9" t="str">
        <f>if('raw 1'!AS97&lt;&gt;"x",if('raw 1'!AS97="OK",'raw 1'!HS97,'raw 1'!AS97),"")</f>
        <v>-</v>
      </c>
      <c r="AV97" s="9" t="str">
        <f>if('raw 1'!AT97&lt;&gt;"x",if('raw 1'!AT97="OK",'raw 1'!HT97,'raw 1'!AT97),"")</f>
        <v>-</v>
      </c>
      <c r="AW97" s="9" t="str">
        <f>if('raw 1'!AU97&lt;&gt;"x",if('raw 1'!AU97="OK",'raw 1'!HU97,'raw 1'!AU97),"")</f>
        <v>-</v>
      </c>
      <c r="AX97" s="9" t="str">
        <f>if('raw 1'!AV97&lt;&gt;"x",if('raw 1'!AV97="OK",'raw 1'!HV97,'raw 1'!AV97),"")</f>
        <v>-</v>
      </c>
      <c r="AY97" s="9" t="str">
        <f>if('raw 1'!AW97&lt;&gt;"x",if('raw 1'!AW97="OK",'raw 1'!HW97,'raw 1'!AW97),"")</f>
        <v>-</v>
      </c>
      <c r="AZ97" s="9" t="str">
        <f>if('raw 1'!AX97&lt;&gt;"x",if('raw 1'!AX97="OK",'raw 1'!HX97,'raw 1'!AX97),"")</f>
        <v>-</v>
      </c>
      <c r="BA97" s="9" t="str">
        <f>if('raw 1'!AY97&lt;&gt;"x",if('raw 1'!AY97="OK",'raw 1'!HY97,'raw 1'!AY97),"")</f>
        <v>-</v>
      </c>
      <c r="BB97" s="9" t="str">
        <f>if('raw 1'!AZ97&lt;&gt;"x",if('raw 1'!AZ97="OK",'raw 1'!HZ97,'raw 1'!AZ97),"")</f>
        <v>-</v>
      </c>
      <c r="BC97" s="9" t="str">
        <f>if('raw 1'!BA97&lt;&gt;"x",if('raw 1'!BA97="OK",'raw 1'!IA97,'raw 1'!BA97),"")</f>
        <v>-</v>
      </c>
      <c r="BD97" s="9" t="str">
        <f>if('raw 1'!BB97&lt;&gt;"x",if('raw 1'!BB97="OK",'raw 1'!IB97,'raw 1'!BB97),"")</f>
        <v>-</v>
      </c>
      <c r="BE97" s="9" t="str">
        <f>if('raw 1'!BC97&lt;&gt;"x",if('raw 1'!BC97="OK",'raw 1'!IC97,'raw 1'!BC97),"")</f>
        <v>-</v>
      </c>
      <c r="BF97" s="9" t="str">
        <f>if('raw 1'!BD97&lt;&gt;"x",if('raw 1'!BD97="OK",'raw 1'!ID97,'raw 1'!BD97),"")</f>
        <v>-</v>
      </c>
      <c r="BG97" s="9" t="str">
        <f>if('raw 1'!BE97&lt;&gt;"x",if('raw 1'!BE97="OK",'raw 1'!IE97,'raw 1'!BE97),"")</f>
        <v>-</v>
      </c>
      <c r="BH97" s="9" t="str">
        <f>if('raw 1'!BF97&lt;&gt;"x",if('raw 1'!BF97="OK",'raw 1'!IF97,'raw 1'!BF97),"")</f>
        <v>-</v>
      </c>
      <c r="BI97" s="9" t="str">
        <f>if('raw 1'!BG97&lt;&gt;"x",if('raw 1'!BG97="OK",'raw 1'!IG97,'raw 1'!BG97),"")</f>
        <v>-</v>
      </c>
      <c r="BJ97" s="9" t="str">
        <f>if('raw 1'!BH97&lt;&gt;"x",if('raw 1'!BH97="OK",'raw 1'!IH97,'raw 1'!BH97),"")</f>
        <v>-</v>
      </c>
      <c r="BK97" s="9" t="str">
        <f>if('raw 1'!BI97&lt;&gt;"x",if('raw 1'!BI97="OK",'raw 1'!II97,'raw 1'!BI97),"")</f>
        <v>-</v>
      </c>
      <c r="BL97" s="9" t="str">
        <f>if('raw 1'!BJ97&lt;&gt;"x",if('raw 1'!BJ97="OK",'raw 1'!IJ97,'raw 1'!BJ97),"")</f>
        <v>-</v>
      </c>
      <c r="BM97" s="9" t="str">
        <f>if('raw 1'!BK97&lt;&gt;"x",if('raw 1'!BK97="OK",'raw 1'!IK97,'raw 1'!BK97),"")</f>
        <v/>
      </c>
      <c r="BN97" s="9" t="str">
        <f>if('raw 1'!BL97&lt;&gt;"x",if('raw 1'!BL97="OK",'raw 1'!IL97,'raw 1'!BL97),"")</f>
        <v>-</v>
      </c>
      <c r="BO97" s="9" t="str">
        <f>if('raw 1'!BM97&lt;&gt;"x",if('raw 1'!BM97="OK",'raw 1'!IM97,'raw 1'!BM97),"")</f>
        <v>-</v>
      </c>
      <c r="BP97" s="9" t="str">
        <f>if('raw 1'!BN97&lt;&gt;"x",if('raw 1'!BN97="OK",'raw 1'!IN97,'raw 1'!BN97),"")</f>
        <v>-</v>
      </c>
      <c r="BQ97" s="9" t="str">
        <f>if('raw 1'!BO97&lt;&gt;"x",if('raw 1'!BO97="OK",'raw 1'!IO97,'raw 1'!BO97),"")</f>
        <v>-</v>
      </c>
      <c r="BR97" s="9" t="str">
        <f>if('raw 1'!BP97&lt;&gt;"x",if('raw 1'!BP97="OK",'raw 1'!IP97,'raw 1'!BP97),"")</f>
        <v>-</v>
      </c>
      <c r="BS97" s="9" t="str">
        <f>if('raw 1'!BQ97&lt;&gt;"x",if('raw 1'!BQ97="OK",'raw 1'!IQ97,'raw 1'!BQ97),"")</f>
        <v>-</v>
      </c>
      <c r="BT97" s="9" t="str">
        <f>if('raw 1'!BR97&lt;&gt;"x",if('raw 1'!BR97="OK",'raw 1'!IR97,'raw 1'!BR97),"")</f>
        <v>-</v>
      </c>
      <c r="BU97" s="9" t="str">
        <f>if('raw 1'!BS97&lt;&gt;"x",if('raw 1'!BS97="OK",'raw 1'!IS97,'raw 1'!BS97),"")</f>
        <v>-</v>
      </c>
      <c r="BV97" s="9" t="str">
        <f>if('raw 1'!BT97&lt;&gt;"x",if('raw 1'!BT97="OK",'raw 1'!IT97,'raw 1'!BT97),"")</f>
        <v>-</v>
      </c>
      <c r="BW97" s="9" t="str">
        <f>if('raw 1'!BU97&lt;&gt;"x",if('raw 1'!BU97="OK",'raw 1'!IU97,'raw 1'!BU97),"")</f>
        <v>-</v>
      </c>
      <c r="BX97" s="9" t="str">
        <f>if('raw 1'!BV97&lt;&gt;"x",if('raw 1'!BV97="OK",'raw 1'!IV97,'raw 1'!BV97),"")</f>
        <v>-</v>
      </c>
      <c r="BY97" s="9" t="str">
        <f>if('raw 1'!BW97&lt;&gt;"x",if('raw 1'!BW97="OK",'raw 1'!IW97,'raw 1'!BW97),"")</f>
        <v>-</v>
      </c>
      <c r="BZ97" s="9" t="str">
        <f>if('raw 1'!BX97&lt;&gt;"x",if('raw 1'!BX97="OK",'raw 1'!IX97,'raw 1'!BX97),"")</f>
        <v>-</v>
      </c>
      <c r="CA97" s="9" t="str">
        <f>if('raw 1'!BY97&lt;&gt;"x",if('raw 1'!BY97="OK",'raw 1'!IY97,'raw 1'!BY97),"")</f>
        <v>-</v>
      </c>
      <c r="CB97" s="9" t="str">
        <f>if('raw 1'!BZ97&lt;&gt;"x",if('raw 1'!BZ97="OK",'raw 1'!IZ97,'raw 1'!BZ97),"")</f>
        <v>-</v>
      </c>
      <c r="CC97" s="9" t="str">
        <f>if('raw 1'!CA97&lt;&gt;"x",if('raw 1'!CA97="OK",'raw 1'!JA97,'raw 1'!CA97),"")</f>
        <v>-</v>
      </c>
      <c r="CD97" s="9" t="str">
        <f>if('raw 1'!CB97&lt;&gt;"x",if('raw 1'!CB97="OK",'raw 1'!JB97,'raw 1'!CB97),"")</f>
        <v>-</v>
      </c>
      <c r="CE97" s="9" t="str">
        <f>if('raw 1'!CC97&lt;&gt;"x",if('raw 1'!CC97="OK",'raw 1'!JC97,'raw 1'!CC97),"")</f>
        <v>-</v>
      </c>
      <c r="CF97" s="9" t="str">
        <f>if('raw 1'!CD97&lt;&gt;"x",if('raw 1'!CD97="OK",'raw 1'!JD97,'raw 1'!CD97),"")</f>
        <v>-</v>
      </c>
      <c r="CG97" s="9" t="str">
        <f>if('raw 1'!CE97&lt;&gt;"x",if('raw 1'!CE97="OK",'raw 1'!JE97,'raw 1'!CE97),"")</f>
        <v>-</v>
      </c>
      <c r="CH97" s="9" t="str">
        <f>if('raw 1'!CF97&lt;&gt;"x",if('raw 1'!CF97="OK",'raw 1'!JF97,'raw 1'!CF97),"")</f>
        <v>-</v>
      </c>
      <c r="CI97" s="9" t="str">
        <f>if('raw 1'!CG97&lt;&gt;"x",if('raw 1'!CG97="OK",'raw 1'!JG97,'raw 1'!CG97),"")</f>
        <v>-</v>
      </c>
      <c r="CJ97" s="9" t="str">
        <f>if('raw 1'!CH97&lt;&gt;"x",if('raw 1'!CH97="OK",'raw 1'!JH97,'raw 1'!CH97),"")</f>
        <v>-</v>
      </c>
      <c r="CK97" s="9" t="str">
        <f>if('raw 1'!CI97&lt;&gt;"x",if('raw 1'!CI97="OK",'raw 1'!JI97,'raw 1'!CI97),"")</f>
        <v>-</v>
      </c>
      <c r="CL97" s="9" t="str">
        <f>if('raw 1'!CJ97&lt;&gt;"x",if('raw 1'!CJ97="OK",'raw 1'!JJ97,'raw 1'!CJ97),"")</f>
        <v>-</v>
      </c>
      <c r="CM97" s="9" t="str">
        <f>if('raw 1'!CK97&lt;&gt;"x",if('raw 1'!CK97="OK",'raw 1'!JK97,'raw 1'!CK97),"")</f>
        <v>-</v>
      </c>
      <c r="CN97" s="9" t="str">
        <f>if('raw 1'!CL97&lt;&gt;"x",if('raw 1'!CL97="OK",'raw 1'!JL97,'raw 1'!CL97),"")</f>
        <v>-</v>
      </c>
      <c r="CO97" s="9" t="str">
        <f>if('raw 1'!CM97&lt;&gt;"x",if('raw 1'!CM97="OK",'raw 1'!JM97,'raw 1'!CM97),"")</f>
        <v>-</v>
      </c>
      <c r="CP97" s="9" t="str">
        <f>if('raw 1'!CN97&lt;&gt;"x",if('raw 1'!CN97="OK",'raw 1'!JN97,'raw 1'!CN97),"")</f>
        <v>-</v>
      </c>
      <c r="CQ97" s="9" t="str">
        <f>if('raw 1'!CO97&lt;&gt;"x",if('raw 1'!CO97="OK",'raw 1'!JO97,'raw 1'!CO97),"")</f>
        <v>-</v>
      </c>
      <c r="CR97" s="9" t="str">
        <f>if('raw 1'!CP97&lt;&gt;"x",if('raw 1'!CP97="OK",'raw 1'!JP97,'raw 1'!CP97),"")</f>
        <v>-</v>
      </c>
      <c r="CS97" s="9" t="str">
        <f>if('raw 1'!CQ97&lt;&gt;"x",if('raw 1'!CQ97="OK",'raw 1'!JQ97,'raw 1'!CQ97),"")</f>
        <v>-</v>
      </c>
      <c r="CT97" s="9" t="str">
        <f>if('raw 1'!CR97&lt;&gt;"x",if('raw 1'!CR97="OK",'raw 1'!JR97,'raw 1'!CR97),"")</f>
        <v>-</v>
      </c>
      <c r="CU97" s="9" t="str">
        <f>if('raw 1'!CS97&lt;&gt;"x",if('raw 1'!CS97="OK",'raw 1'!JS97,'raw 1'!CS97),"")</f>
        <v/>
      </c>
      <c r="CV97" s="9" t="str">
        <f>if('raw 1'!CT97&lt;&gt;"x",if('raw 1'!CT97="OK",'raw 1'!JT97,'raw 1'!CT97),"")</f>
        <v>-</v>
      </c>
      <c r="CW97" s="9" t="str">
        <f>if('raw 1'!CU97&lt;&gt;"x",if('raw 1'!CU97="OK",'raw 1'!JU97,'raw 1'!CU97),"")</f>
        <v>-</v>
      </c>
      <c r="CX97" s="9" t="str">
        <f>if('raw 1'!CV97&lt;&gt;"x",if('raw 1'!CV97="OK",'raw 1'!JV97,'raw 1'!CV97),"")</f>
        <v>-</v>
      </c>
      <c r="CY97" s="9" t="str">
        <f>if('raw 1'!CW97&lt;&gt;"x",if('raw 1'!CW97="OK",'raw 1'!JW97,'raw 1'!CW97),"")</f>
        <v>-</v>
      </c>
      <c r="CZ97" s="9" t="str">
        <f>if('raw 1'!CX97&lt;&gt;"x",if('raw 1'!CX97="OK",'raw 1'!JX97,'raw 1'!CX97),"")</f>
        <v>-</v>
      </c>
      <c r="DA97" s="9" t="str">
        <f>if('raw 1'!CY97&lt;&gt;"x",if('raw 1'!CY97="OK",'raw 1'!JY97,'raw 1'!CY97),"")</f>
        <v>-</v>
      </c>
      <c r="DB97" s="9" t="str">
        <f>if('raw 1'!CZ97&lt;&gt;"x",if('raw 1'!CZ97="OK",'raw 1'!JZ97,'raw 1'!CZ97),"")</f>
        <v>-</v>
      </c>
      <c r="DC97" s="9" t="str">
        <f>if('raw 1'!DA97&lt;&gt;"x",if('raw 1'!DA97="OK",'raw 1'!KA97,'raw 1'!DA97),"")</f>
        <v>-</v>
      </c>
      <c r="DD97" s="9" t="str">
        <f>if('raw 1'!DB97&lt;&gt;"x",if('raw 1'!DB97="OK",'raw 1'!KB97,'raw 1'!DB97),"")</f>
        <v>-</v>
      </c>
      <c r="DE97" s="9" t="str">
        <f>if('raw 1'!DC97&lt;&gt;"x",if('raw 1'!DC97="OK",'raw 1'!KC97,'raw 1'!DC97),"")</f>
        <v>-</v>
      </c>
      <c r="DF97" s="9" t="str">
        <f>if('raw 1'!DD97&lt;&gt;"x",if('raw 1'!DD97="OK",'raw 1'!KD97,'raw 1'!DD97),"")</f>
        <v>-</v>
      </c>
      <c r="DG97" s="9" t="str">
        <f>if('raw 1'!DE97&lt;&gt;"x",if('raw 1'!DE97="OK",'raw 1'!KE97,'raw 1'!DE97),"")</f>
        <v>-</v>
      </c>
      <c r="DH97" s="9" t="str">
        <f>if('raw 1'!DF97&lt;&gt;"x",if('raw 1'!DF97="OK",'raw 1'!KF97,'raw 1'!DF97),"")</f>
        <v>-</v>
      </c>
      <c r="DI97" s="9" t="str">
        <f>if('raw 1'!DG97&lt;&gt;"x",if('raw 1'!DG97="OK",'raw 1'!KG97,'raw 1'!DG97),"")</f>
        <v>-</v>
      </c>
      <c r="DJ97" s="9" t="str">
        <f>if('raw 1'!DH97&lt;&gt;"x",if('raw 1'!DH97="OK",'raw 1'!KH97,'raw 1'!DH97),"")</f>
        <v>-</v>
      </c>
      <c r="DK97" s="9" t="str">
        <f>if('raw 1'!DI97&lt;&gt;"x",if('raw 1'!DI97="OK",'raw 1'!KI97,'raw 1'!DI97),"")</f>
        <v>-</v>
      </c>
      <c r="DL97" s="9" t="str">
        <f>if('raw 1'!DJ97&lt;&gt;"x",if('raw 1'!DJ97="OK",'raw 1'!KJ97,'raw 1'!DJ97),"")</f>
        <v>-</v>
      </c>
      <c r="DM97" s="9" t="str">
        <f>if('raw 1'!DK97&lt;&gt;"x",if('raw 1'!DK97="OK",'raw 1'!KK97,'raw 1'!DK97),"")</f>
        <v>-</v>
      </c>
      <c r="DN97" s="9" t="str">
        <f>if('raw 1'!DL97&lt;&gt;"x",if('raw 1'!DL97="OK",'raw 1'!KL97,'raw 1'!DL97),"")</f>
        <v>-</v>
      </c>
      <c r="DO97" s="9" t="str">
        <f>if('raw 1'!DM97&lt;&gt;"x",if('raw 1'!DM97="OK",'raw 1'!KM97,'raw 1'!DM97),"")</f>
        <v>-</v>
      </c>
      <c r="DP97" s="9" t="str">
        <f>if('raw 1'!DN97&lt;&gt;"x",if('raw 1'!DN97="OK",'raw 1'!KN97,'raw 1'!DN97),"")</f>
        <v>-</v>
      </c>
      <c r="DQ97" s="9" t="str">
        <f>if('raw 1'!DO97&lt;&gt;"x",if('raw 1'!DO97="OK",'raw 1'!KO97,'raw 1'!DO97),"")</f>
        <v>-</v>
      </c>
      <c r="DR97" s="9" t="str">
        <f>if('raw 1'!DP97&lt;&gt;"x",if('raw 1'!DP97="OK",'raw 1'!KP97,'raw 1'!DP97),"")</f>
        <v>-</v>
      </c>
      <c r="DS97" s="9" t="str">
        <f>if('raw 1'!DQ97&lt;&gt;"x",if('raw 1'!DQ97="OK",'raw 1'!KQ97,'raw 1'!DQ97),"")</f>
        <v>-</v>
      </c>
      <c r="DT97" s="9" t="str">
        <f>if('raw 1'!DR97&lt;&gt;"x",if('raw 1'!DR97="OK",'raw 1'!KR97,'raw 1'!DR97),"")</f>
        <v>-</v>
      </c>
      <c r="DU97" s="9" t="str">
        <f>if('raw 1'!DS97&lt;&gt;"x",if('raw 1'!DS97="OK",'raw 1'!KS97,'raw 1'!DS97),"")</f>
        <v>-</v>
      </c>
      <c r="DV97" s="9" t="str">
        <f>if('raw 1'!DT97&lt;&gt;"x",if('raw 1'!DT97="OK",'raw 1'!KT97,'raw 1'!DT97),"")</f>
        <v>-</v>
      </c>
      <c r="DW97" s="9" t="str">
        <f>if('raw 1'!DU97&lt;&gt;"x",if('raw 1'!DU97="OK",'raw 1'!KU97,'raw 1'!DU97),"")</f>
        <v>-</v>
      </c>
      <c r="DX97" s="9" t="str">
        <f>if('raw 1'!DV97&lt;&gt;"x",if('raw 1'!DV97="OK",'raw 1'!KV97,'raw 1'!DV97),"")</f>
        <v>-</v>
      </c>
      <c r="DY97" s="9" t="str">
        <f>if('raw 1'!DW97&lt;&gt;"x",if('raw 1'!DW97="OK",'raw 1'!KW97,'raw 1'!DW97),"")</f>
        <v>-</v>
      </c>
      <c r="DZ97" s="9" t="str">
        <f>if('raw 1'!DX97&lt;&gt;"x",if('raw 1'!DX97="OK",'raw 1'!KX97,'raw 1'!DX97),"")</f>
        <v>-</v>
      </c>
      <c r="EA97" s="9" t="str">
        <f>if('raw 1'!DY97&lt;&gt;"x",if('raw 1'!DY97="OK",'raw 1'!KY97,'raw 1'!DY97),"")</f>
        <v>-</v>
      </c>
      <c r="EB97" s="9" t="str">
        <f>if('raw 1'!DZ97&lt;&gt;"x",if('raw 1'!DZ97="OK",'raw 1'!KZ97,'raw 1'!DZ97),"")</f>
        <v/>
      </c>
      <c r="EC97" s="9">
        <f>if('raw 1'!EA97&lt;&gt;"x",if('raw 1'!EA97="OK",'raw 1'!LA97,'raw 1'!EA97),"")</f>
        <v>1</v>
      </c>
      <c r="ED97" s="9">
        <f>if('raw 1'!EB97&lt;&gt;"x",if('raw 1'!EB97="OK",'raw 1'!LB97,'raw 1'!EB97),"")</f>
        <v>1</v>
      </c>
      <c r="EE97" s="9">
        <f>if('raw 1'!EC97&lt;&gt;"x",if('raw 1'!EC97="OK",'raw 1'!LC97,'raw 1'!EC97),"")</f>
        <v>1</v>
      </c>
      <c r="EF97" s="9">
        <f>if('raw 1'!ED97&lt;&gt;"x",if('raw 1'!ED97="OK",'raw 1'!LD97,'raw 1'!ED97),"")</f>
        <v>1</v>
      </c>
      <c r="EG97" s="9">
        <f>if('raw 1'!EE97&lt;&gt;"x",if('raw 1'!EE97="OK",'raw 1'!LE97,'raw 1'!EE97),"")</f>
        <v>1</v>
      </c>
      <c r="EH97" s="9" t="str">
        <f>if('raw 1'!EF97&lt;&gt;"x",if('raw 1'!EF97="OK",'raw 1'!LF97,'raw 1'!EF97),"")</f>
        <v>TLE</v>
      </c>
      <c r="EI97" s="9" t="str">
        <f>if('raw 1'!EG97&lt;&gt;"x",if('raw 1'!EG97="OK",'raw 1'!LG97,'raw 1'!EG97),"")</f>
        <v>TLE</v>
      </c>
      <c r="EJ97" s="9" t="str">
        <f>if('raw 1'!EH97&lt;&gt;"x",if('raw 1'!EH97="OK",'raw 1'!LH97,'raw 1'!EH97),"")</f>
        <v>TLE</v>
      </c>
      <c r="EK97" s="9" t="str">
        <f>if('raw 1'!EI97&lt;&gt;"x",if('raw 1'!EI97="OK",'raw 1'!LI97,'raw 1'!EI97),"")</f>
        <v>TLE</v>
      </c>
      <c r="EL97" s="9" t="str">
        <f>if('raw 1'!EJ97&lt;&gt;"x",if('raw 1'!EJ97="OK",'raw 1'!LJ97,'raw 1'!EJ97),"")</f>
        <v>TLE</v>
      </c>
      <c r="EM97" s="9">
        <f>if('raw 1'!EK97&lt;&gt;"x",if('raw 1'!EK97="OK",'raw 1'!LK97,'raw 1'!EK97),"")</f>
        <v>1</v>
      </c>
      <c r="EN97" s="9">
        <f>if('raw 1'!EL97&lt;&gt;"x",if('raw 1'!EL97="OK",'raw 1'!LL97,'raw 1'!EL97),"")</f>
        <v>1</v>
      </c>
      <c r="EO97" s="9" t="str">
        <f>if('raw 1'!EM97&lt;&gt;"x",if('raw 1'!EM97="OK",'raw 1'!LM97,'raw 1'!EM97),"")</f>
        <v>TLE</v>
      </c>
      <c r="EP97" s="9" t="str">
        <f>if('raw 1'!EN97&lt;&gt;"x",if('raw 1'!EN97="OK",'raw 1'!LN97,'raw 1'!EN97),"")</f>
        <v>TLE</v>
      </c>
      <c r="EQ97" s="9" t="str">
        <f>if('raw 1'!EO97&lt;&gt;"x",if('raw 1'!EO97="OK",'raw 1'!LO97,'raw 1'!EO97),"")</f>
        <v>TLE</v>
      </c>
      <c r="ER97" s="9" t="str">
        <f>if('raw 1'!EP97&lt;&gt;"x",if('raw 1'!EP97="OK",'raw 1'!LP97,'raw 1'!EP97),"")</f>
        <v>TLE</v>
      </c>
      <c r="ES97" s="9" t="str">
        <f>if('raw 1'!EQ97&lt;&gt;"x",if('raw 1'!EQ97="OK",'raw 1'!LQ97,'raw 1'!EQ97),"")</f>
        <v/>
      </c>
      <c r="ET97" s="9" t="str">
        <f>if('raw 1'!ER97&lt;&gt;"x",if('raw 1'!ER97="OK",'raw 1'!LR97,'raw 1'!ER97),"")</f>
        <v>WA</v>
      </c>
      <c r="EU97" s="9" t="str">
        <f>if('raw 1'!ES97&lt;&gt;"x",if('raw 1'!ES97="OK",'raw 1'!LS97,'raw 1'!ES97),"")</f>
        <v>WA</v>
      </c>
      <c r="EV97" s="9" t="str">
        <f>if('raw 1'!ET97&lt;&gt;"x",if('raw 1'!ET97="OK",'raw 1'!LT97,'raw 1'!ET97),"")</f>
        <v>WA</v>
      </c>
      <c r="EW97" s="9">
        <f>if('raw 1'!EU97&lt;&gt;"x",if('raw 1'!EU97="OK",'raw 1'!LU97,'raw 1'!EU97),"")</f>
        <v>1</v>
      </c>
      <c r="EX97" s="9" t="str">
        <f>if('raw 1'!EV97&lt;&gt;"x",if('raw 1'!EV97="OK",'raw 1'!LV97,'raw 1'!EV97),"")</f>
        <v>WA</v>
      </c>
      <c r="EY97" s="9" t="str">
        <f>if('raw 1'!EW97&lt;&gt;"x",if('raw 1'!EW97="OK",'raw 1'!LW97,'raw 1'!EW97),"")</f>
        <v>WA</v>
      </c>
      <c r="EZ97" s="9" t="str">
        <f>if('raw 1'!EX97&lt;&gt;"x",if('raw 1'!EX97="OK",'raw 1'!LX97,'raw 1'!EX97),"")</f>
        <v>WA</v>
      </c>
      <c r="FA97" s="9" t="str">
        <f>if('raw 1'!EY97&lt;&gt;"x",if('raw 1'!EY97="OK",'raw 1'!LY97,'raw 1'!EY97),"")</f>
        <v>WA</v>
      </c>
      <c r="FB97" s="9" t="str">
        <f>if('raw 1'!EZ97&lt;&gt;"x",if('raw 1'!EZ97="OK",'raw 1'!LZ97,'raw 1'!EZ97),"")</f>
        <v>WA</v>
      </c>
      <c r="FC97" s="9" t="str">
        <f>if('raw 1'!FA97&lt;&gt;"x",if('raw 1'!FA97="OK",'raw 1'!MA97,'raw 1'!FA97),"")</f>
        <v>WA</v>
      </c>
      <c r="FD97" s="9">
        <f>if('raw 1'!FB97&lt;&gt;"x",if('raw 1'!FB97="OK",'raw 1'!MB97,'raw 1'!FB97),"")</f>
        <v>1</v>
      </c>
      <c r="FE97" s="9" t="str">
        <f>if('raw 1'!FC97&lt;&gt;"x",if('raw 1'!FC97="OK",'raw 1'!MC97,'raw 1'!FC97),"")</f>
        <v>WA</v>
      </c>
      <c r="FF97" s="9" t="str">
        <f>if('raw 1'!FD97&lt;&gt;"x",if('raw 1'!FD97="OK",'raw 1'!MD97,'raw 1'!FD97),"")</f>
        <v>WA</v>
      </c>
      <c r="FG97" s="9" t="str">
        <f>if('raw 1'!FE97&lt;&gt;"x",if('raw 1'!FE97="OK",'raw 1'!ME97,'raw 1'!FE97),"")</f>
        <v>WA</v>
      </c>
      <c r="FH97" s="9" t="str">
        <f>if('raw 1'!FF97&lt;&gt;"x",if('raw 1'!FF97="OK",'raw 1'!MF97,'raw 1'!FF97),"")</f>
        <v>WA</v>
      </c>
      <c r="FI97" s="9" t="str">
        <f>if('raw 1'!FG97&lt;&gt;"x",if('raw 1'!FG97="OK",'raw 1'!MG97,'raw 1'!FG97),"")</f>
        <v>WA</v>
      </c>
      <c r="FJ97" s="9" t="str">
        <f>if('raw 1'!FH97&lt;&gt;"x",if('raw 1'!FH97="OK",'raw 1'!MH97,'raw 1'!FH97),"")</f>
        <v>WA</v>
      </c>
      <c r="FK97" s="9" t="str">
        <f>if('raw 1'!FI97&lt;&gt;"x",if('raw 1'!FI97="OK",'raw 1'!MI97,'raw 1'!FI97),"")</f>
        <v>WA</v>
      </c>
      <c r="FL97" s="9" t="str">
        <f>if('raw 1'!FJ97&lt;&gt;"x",if('raw 1'!FJ97="OK",'raw 1'!MJ97,'raw 1'!FJ97),"")</f>
        <v>WA</v>
      </c>
      <c r="FM97" s="9" t="str">
        <f>if('raw 1'!FK97&lt;&gt;"x",if('raw 1'!FK97="OK",'raw 1'!MK97,'raw 1'!FK97),"")</f>
        <v>WA</v>
      </c>
      <c r="FN97" s="9">
        <f>if('raw 1'!FL97&lt;&gt;"x",if('raw 1'!FL97="OK",'raw 1'!ML97,'raw 1'!FL97),"")</f>
        <v>1</v>
      </c>
      <c r="FO97" s="9" t="str">
        <f>if('raw 1'!FM97&lt;&gt;"x",if('raw 1'!FM97="OK",'raw 1'!MM97,'raw 1'!FM97),"")</f>
        <v>WA</v>
      </c>
      <c r="FP97" s="9" t="str">
        <f>if('raw 1'!FN97&lt;&gt;"x",if('raw 1'!FN97="OK",'raw 1'!MN97,'raw 1'!FN97),"")</f>
        <v>WA</v>
      </c>
      <c r="FQ97" s="9" t="str">
        <f>if('raw 1'!FO97&lt;&gt;"x",if('raw 1'!FO97="OK",'raw 1'!MO97,'raw 1'!FO97),"")</f>
        <v>WA</v>
      </c>
      <c r="FR97" s="9" t="str">
        <f>if('raw 1'!FP97&lt;&gt;"x",if('raw 1'!FP97="OK",'raw 1'!MP97,'raw 1'!FP97),"")</f>
        <v>WA</v>
      </c>
      <c r="FS97" s="9" t="str">
        <f>if('raw 1'!FQ97&lt;&gt;"x",if('raw 1'!FQ97="OK",'raw 1'!MQ97,'raw 1'!FQ97),"")</f>
        <v>WA</v>
      </c>
      <c r="FT97" s="9" t="str">
        <f>if('raw 1'!FR97&lt;&gt;"x",if('raw 1'!FR97="OK",'raw 1'!MR97,'raw 1'!FR97),"")</f>
        <v>WA</v>
      </c>
      <c r="FU97" s="9" t="str">
        <f>if('raw 1'!FS97&lt;&gt;"x",if('raw 1'!FS97="OK",'raw 1'!MS97,'raw 1'!FS97),"")</f>
        <v>WA</v>
      </c>
      <c r="FV97" s="9" t="str">
        <f>if('raw 1'!FT97&lt;&gt;"x",if('raw 1'!FT97="OK",'raw 1'!MT97,'raw 1'!FT97),"")</f>
        <v/>
      </c>
      <c r="FW97" s="9">
        <f>if('raw 1'!FU97&lt;&gt;"x",if('raw 1'!FU97="OK",'raw 1'!MU97,'raw 1'!FU97),"")</f>
        <v>1</v>
      </c>
      <c r="FX97" s="9">
        <f>if('raw 1'!FV97&lt;&gt;"x",if('raw 1'!FV97="OK",'raw 1'!MV97,'raw 1'!FV97),"")</f>
        <v>1</v>
      </c>
      <c r="FY97" s="9">
        <f>if('raw 1'!FW97&lt;&gt;"x",if('raw 1'!FW97="OK",'raw 1'!MW97,'raw 1'!FW97),"")</f>
        <v>1</v>
      </c>
      <c r="FZ97" s="9">
        <f>if('raw 1'!FX97&lt;&gt;"x",if('raw 1'!FX97="OK",'raw 1'!MX97,'raw 1'!FX97),"")</f>
        <v>1</v>
      </c>
      <c r="GA97" s="9">
        <f>if('raw 1'!FY97&lt;&gt;"x",if('raw 1'!FY97="OK",'raw 1'!MY97,'raw 1'!FY97),"")</f>
        <v>1</v>
      </c>
      <c r="GB97" s="9">
        <f>if('raw 1'!FZ97&lt;&gt;"x",if('raw 1'!FZ97="OK",'raw 1'!MZ97,'raw 1'!FZ97),"")</f>
        <v>1</v>
      </c>
      <c r="GC97" s="9" t="str">
        <f>if('raw 1'!GA97&lt;&gt;"x",if('raw 1'!GA97="OK",'raw 1'!NA97,'raw 1'!GA97),"")</f>
        <v>TLE</v>
      </c>
      <c r="GD97" s="9">
        <f>if('raw 1'!GB97&lt;&gt;"x",if('raw 1'!GB97="OK",'raw 1'!NB97,'raw 1'!GB97),"")</f>
        <v>1</v>
      </c>
      <c r="GE97" s="9">
        <f>if('raw 1'!GC97&lt;&gt;"x",if('raw 1'!GC97="OK",'raw 1'!NC97,'raw 1'!GC97),"")</f>
        <v>1</v>
      </c>
      <c r="GF97" s="9">
        <f>if('raw 1'!GD97&lt;&gt;"x",if('raw 1'!GD97="OK",'raw 1'!ND97,'raw 1'!GD97),"")</f>
        <v>1</v>
      </c>
      <c r="GG97" s="9">
        <f>if('raw 1'!GE97&lt;&gt;"x",if('raw 1'!GE97="OK",'raw 1'!NE97,'raw 1'!GE97),"")</f>
        <v>1</v>
      </c>
      <c r="GH97" s="9" t="str">
        <f>if('raw 1'!GF97&lt;&gt;"x",if('raw 1'!GF97="OK",'raw 1'!NF97,'raw 1'!GF97),"")</f>
        <v>TLE</v>
      </c>
      <c r="GI97" s="9" t="str">
        <f>if('raw 1'!GG97&lt;&gt;"x",if('raw 1'!GG97="OK",'raw 1'!NG97,'raw 1'!GG97),"")</f>
        <v>TLE</v>
      </c>
      <c r="GJ97" s="9" t="str">
        <f>if('raw 1'!GH97&lt;&gt;"x",if('raw 1'!GH97="OK",'raw 1'!NH97,'raw 1'!GH97),"")</f>
        <v>TLE</v>
      </c>
      <c r="GK97" s="9" t="str">
        <f>if('raw 1'!GI97&lt;&gt;"x",if('raw 1'!GI97="OK",'raw 1'!NI97,'raw 1'!GI97),"")</f>
        <v>TLE</v>
      </c>
      <c r="GL97" s="9" t="str">
        <f>if('raw 1'!GJ97&lt;&gt;"x",if('raw 1'!GJ97="OK",'raw 1'!NJ97,'raw 1'!GJ97),"")</f>
        <v>TLE</v>
      </c>
      <c r="GM97" s="9" t="str">
        <f>if('raw 1'!GK97&lt;&gt;"x",if('raw 1'!GK97="OK",'raw 1'!NK97,'raw 1'!GK97),"")</f>
        <v>TLE</v>
      </c>
      <c r="GN97" s="9" t="str">
        <f>if('raw 1'!GL97&lt;&gt;"x",if('raw 1'!GL97="OK",'raw 1'!NL97,'raw 1'!GL97),"")</f>
        <v>TLE</v>
      </c>
      <c r="GO97" s="9" t="str">
        <f>if('raw 1'!GM97&lt;&gt;"x",if('raw 1'!GM97="OK",'raw 1'!NM97,'raw 1'!GM97),"")</f>
        <v>TLE</v>
      </c>
      <c r="GP97" s="9" t="str">
        <f>if('raw 1'!GN97&lt;&gt;"x",if('raw 1'!GN97="OK",'raw 1'!NN97,'raw 1'!GN97),"")</f>
        <v>TLE</v>
      </c>
      <c r="GQ97" s="9" t="str">
        <f>if('raw 1'!GO97&lt;&gt;"x",if('raw 1'!GO97="OK",'raw 1'!NO97,'raw 1'!GO97),"")</f>
        <v>TLE</v>
      </c>
      <c r="GR97" s="9" t="str">
        <f>if('raw 1'!GP97&lt;&gt;"x",if('raw 1'!GP97="OK",'raw 1'!NP97,'raw 1'!GP97),"")</f>
        <v>TLE</v>
      </c>
      <c r="GS97" s="9" t="str">
        <f>if('raw 1'!GQ97&lt;&gt;"x",if('raw 1'!GQ97="OK",'raw 1'!NQ97,'raw 1'!GQ97),"")</f>
        <v>TLE</v>
      </c>
      <c r="GT97" s="9" t="str">
        <f>if('raw 1'!GR97&lt;&gt;"x",if('raw 1'!GR97="OK",'raw 1'!NR97,'raw 1'!GR97),"")</f>
        <v>TLE</v>
      </c>
      <c r="GU97" s="9" t="str">
        <f>if('raw 1'!GS97&lt;&gt;"x",if('raw 1'!GS97="OK",'raw 1'!NS97,'raw 1'!GS97),"")</f>
        <v/>
      </c>
    </row>
    <row r="98">
      <c r="A98" s="5"/>
      <c r="B98" s="5"/>
      <c r="C98" s="5">
        <f>if(B98="d","diskv. iz ciklusa",if(B98="d1","diskv. iz kruga",if($E98="ODOBREN",(if(countif(H:H,"="&amp;H98)=1,countif(H:H,"&gt;"&amp;H98)+1,concatenate(countif(H:H,"&gt;"&amp;H98)+1," - ",countif(H:H,"&gt;="&amp;H98)))),empty)))</f>
        <v>96</v>
      </c>
      <c r="D98" s="6" t="str">
        <f>'raw 1'!B98</f>
        <v>dimi3je3</v>
      </c>
      <c r="E98" s="6" t="str">
        <f>'raw 1'!F98</f>
        <v>ODOBREN</v>
      </c>
      <c r="F98" s="6" t="str">
        <f>if($E98="ODOBREN",'raw 1'!C98,"")</f>
        <v>Dimitrije</v>
      </c>
      <c r="G98" s="6" t="str">
        <f>if($E98="ODOBREN",'raw 1'!D98,"")</f>
        <v>Treskavica</v>
      </c>
      <c r="H98" s="7">
        <f>if($E98="ODOBREN",I98,empty)</f>
        <v>56</v>
      </c>
      <c r="I98" s="7">
        <f>if(B98&lt;&gt;"d",IF(M98 = "A", SUM(R98:T98), SUM(O98:Q98)),empty)</f>
        <v>56</v>
      </c>
      <c r="J98" s="6" t="str">
        <f>if($E98="ODOBREN",'raw 1'!G98,"")</f>
        <v>Niš</v>
      </c>
      <c r="K98" s="6" t="str">
        <f>if($E98="ODOBREN",'raw 1'!H98,"")</f>
        <v>Gimnazija Svetozar Marković</v>
      </c>
      <c r="L98" s="6" t="str">
        <f>if($E98="ODOBREN",'raw 1'!I98,"")</f>
        <v>III</v>
      </c>
      <c r="M98" s="6" t="str">
        <f>if($E98="ODOBREN",'raw 1'!J98,"")</f>
        <v>A</v>
      </c>
      <c r="N98" s="6" t="str">
        <f>if($E98="ODOBREN",'raw 1'!K99,"")</f>
        <v>Filip Marić</v>
      </c>
      <c r="O98" s="8">
        <f>'raw 1'!M98</f>
        <v>0</v>
      </c>
      <c r="P98" s="9" t="str">
        <f>'raw 1'!N98</f>
        <v>-</v>
      </c>
      <c r="Q98" s="9" t="str">
        <f>'raw 1'!O98</f>
        <v>-</v>
      </c>
      <c r="R98" s="9">
        <f>'raw 1'!P98</f>
        <v>40</v>
      </c>
      <c r="S98" s="9">
        <f>'raw 1'!Q98</f>
        <v>0</v>
      </c>
      <c r="T98" s="9">
        <f>'raw 1'!R98</f>
        <v>16</v>
      </c>
      <c r="U98" s="9" t="str">
        <f>if('raw 1'!S98&lt;&gt;"x",if('raw 1'!S98="OK",'raw 1'!GS98,'raw 1'!S98),"")</f>
        <v/>
      </c>
      <c r="V98" s="9" t="str">
        <f>if('raw 1'!T98&lt;&gt;"x",if('raw 1'!T98="OK",'raw 1'!GT98,'raw 1'!T98),"")</f>
        <v/>
      </c>
      <c r="W98" s="9" t="str">
        <f>if('raw 1'!U98&lt;&gt;"x",if('raw 1'!U98="OK",'raw 1'!GU98,'raw 1'!U98),"")</f>
        <v>WA</v>
      </c>
      <c r="X98" s="9" t="str">
        <f>if('raw 1'!V98&lt;&gt;"x",if('raw 1'!V98="OK",'raw 1'!GV98,'raw 1'!V98),"")</f>
        <v>WA</v>
      </c>
      <c r="Y98" s="9" t="str">
        <f>if('raw 1'!W98&lt;&gt;"x",if('raw 1'!W98="OK",'raw 1'!GW98,'raw 1'!W98),"")</f>
        <v>WA</v>
      </c>
      <c r="Z98" s="9" t="str">
        <f>if('raw 1'!X98&lt;&gt;"x",if('raw 1'!X98="OK",'raw 1'!GX98,'raw 1'!X98),"")</f>
        <v>WA</v>
      </c>
      <c r="AA98" s="9" t="str">
        <f>if('raw 1'!Y98&lt;&gt;"x",if('raw 1'!Y98="OK",'raw 1'!GY98,'raw 1'!Y98),"")</f>
        <v>WA</v>
      </c>
      <c r="AB98" s="9" t="str">
        <f>if('raw 1'!Z98&lt;&gt;"x",if('raw 1'!Z98="OK",'raw 1'!GZ98,'raw 1'!Z98),"")</f>
        <v>RTE</v>
      </c>
      <c r="AC98" s="9" t="str">
        <f>if('raw 1'!AA98&lt;&gt;"x",if('raw 1'!AA98="OK",'raw 1'!HA98,'raw 1'!AA98),"")</f>
        <v>WA</v>
      </c>
      <c r="AD98" s="9" t="str">
        <f>if('raw 1'!AB98&lt;&gt;"x",if('raw 1'!AB98="OK",'raw 1'!HB98,'raw 1'!AB98),"")</f>
        <v>RTE</v>
      </c>
      <c r="AE98" s="9" t="str">
        <f>if('raw 1'!AC98&lt;&gt;"x",if('raw 1'!AC98="OK",'raw 1'!HC98,'raw 1'!AC98),"")</f>
        <v>WA</v>
      </c>
      <c r="AF98" s="9" t="str">
        <f>if('raw 1'!AD98&lt;&gt;"x",if('raw 1'!AD98="OK",'raw 1'!HD98,'raw 1'!AD98),"")</f>
        <v>WA</v>
      </c>
      <c r="AG98" s="9" t="str">
        <f>if('raw 1'!AE98&lt;&gt;"x",if('raw 1'!AE98="OK",'raw 1'!HE98,'raw 1'!AE98),"")</f>
        <v>WA</v>
      </c>
      <c r="AH98" s="9" t="str">
        <f>if('raw 1'!AF98&lt;&gt;"x",if('raw 1'!AF98="OK",'raw 1'!HF98,'raw 1'!AF98),"")</f>
        <v>WA</v>
      </c>
      <c r="AI98" s="9" t="str">
        <f>if('raw 1'!AG98&lt;&gt;"x",if('raw 1'!AG98="OK",'raw 1'!HG98,'raw 1'!AG98),"")</f>
        <v>WA</v>
      </c>
      <c r="AJ98" s="9" t="str">
        <f>if('raw 1'!AH98&lt;&gt;"x",if('raw 1'!AH98="OK",'raw 1'!HH98,'raw 1'!AH98),"")</f>
        <v>WA</v>
      </c>
      <c r="AK98" s="9" t="str">
        <f>if('raw 1'!AI98&lt;&gt;"x",if('raw 1'!AI98="OK",'raw 1'!HI98,'raw 1'!AI98),"")</f>
        <v>WA</v>
      </c>
      <c r="AL98" s="9" t="str">
        <f>if('raw 1'!AJ98&lt;&gt;"x",if('raw 1'!AJ98="OK",'raw 1'!HJ98,'raw 1'!AJ98),"")</f>
        <v>WA</v>
      </c>
      <c r="AM98" s="9" t="str">
        <f>if('raw 1'!AK98&lt;&gt;"x",if('raw 1'!AK98="OK",'raw 1'!HK98,'raw 1'!AK98),"")</f>
        <v>WA</v>
      </c>
      <c r="AN98" s="9" t="str">
        <f>if('raw 1'!AL98&lt;&gt;"x",if('raw 1'!AL98="OK",'raw 1'!HL98,'raw 1'!AL98),"")</f>
        <v>WA</v>
      </c>
      <c r="AO98" s="9" t="str">
        <f>if('raw 1'!AM98&lt;&gt;"x",if('raw 1'!AM98="OK",'raw 1'!HM98,'raw 1'!AM98),"")</f>
        <v>WA</v>
      </c>
      <c r="AP98" s="9" t="str">
        <f>if('raw 1'!AN98&lt;&gt;"x",if('raw 1'!AN98="OK",'raw 1'!HN98,'raw 1'!AN98),"")</f>
        <v>WA</v>
      </c>
      <c r="AQ98" s="9" t="str">
        <f>if('raw 1'!AO98&lt;&gt;"x",if('raw 1'!AO98="OK",'raw 1'!HO98,'raw 1'!AO98),"")</f>
        <v>WA</v>
      </c>
      <c r="AR98" s="9" t="str">
        <f>if('raw 1'!AP98&lt;&gt;"x",if('raw 1'!AP98="OK",'raw 1'!HP98,'raw 1'!AP98),"")</f>
        <v>WA</v>
      </c>
      <c r="AS98" s="9" t="str">
        <f>if('raw 1'!AQ98&lt;&gt;"x",if('raw 1'!AQ98="OK",'raw 1'!HQ98,'raw 1'!AQ98),"")</f>
        <v>WA</v>
      </c>
      <c r="AT98" s="9" t="str">
        <f>if('raw 1'!AR98&lt;&gt;"x",if('raw 1'!AR98="OK",'raw 1'!HR98,'raw 1'!AR98),"")</f>
        <v>WA</v>
      </c>
      <c r="AU98" s="9" t="str">
        <f>if('raw 1'!AS98&lt;&gt;"x",if('raw 1'!AS98="OK",'raw 1'!HS98,'raw 1'!AS98),"")</f>
        <v>WA</v>
      </c>
      <c r="AV98" s="9" t="str">
        <f>if('raw 1'!AT98&lt;&gt;"x",if('raw 1'!AT98="OK",'raw 1'!HT98,'raw 1'!AT98),"")</f>
        <v>WA</v>
      </c>
      <c r="AW98" s="9" t="str">
        <f>if('raw 1'!AU98&lt;&gt;"x",if('raw 1'!AU98="OK",'raw 1'!HU98,'raw 1'!AU98),"")</f>
        <v>WA</v>
      </c>
      <c r="AX98" s="9" t="str">
        <f>if('raw 1'!AV98&lt;&gt;"x",if('raw 1'!AV98="OK",'raw 1'!HV98,'raw 1'!AV98),"")</f>
        <v>WA</v>
      </c>
      <c r="AY98" s="9" t="str">
        <f>if('raw 1'!AW98&lt;&gt;"x",if('raw 1'!AW98="OK",'raw 1'!HW98,'raw 1'!AW98),"")</f>
        <v>WA</v>
      </c>
      <c r="AZ98" s="9" t="str">
        <f>if('raw 1'!AX98&lt;&gt;"x",if('raw 1'!AX98="OK",'raw 1'!HX98,'raw 1'!AX98),"")</f>
        <v>WA</v>
      </c>
      <c r="BA98" s="9" t="str">
        <f>if('raw 1'!AY98&lt;&gt;"x",if('raw 1'!AY98="OK",'raw 1'!HY98,'raw 1'!AY98),"")</f>
        <v>WA</v>
      </c>
      <c r="BB98" s="9" t="str">
        <f>if('raw 1'!AZ98&lt;&gt;"x",if('raw 1'!AZ98="OK",'raw 1'!HZ98,'raw 1'!AZ98),"")</f>
        <v>WA</v>
      </c>
      <c r="BC98" s="9" t="str">
        <f>if('raw 1'!BA98&lt;&gt;"x",if('raw 1'!BA98="OK",'raw 1'!IA98,'raw 1'!BA98),"")</f>
        <v>WA</v>
      </c>
      <c r="BD98" s="9" t="str">
        <f>if('raw 1'!BB98&lt;&gt;"x",if('raw 1'!BB98="OK",'raw 1'!IB98,'raw 1'!BB98),"")</f>
        <v>WA</v>
      </c>
      <c r="BE98" s="9" t="str">
        <f>if('raw 1'!BC98&lt;&gt;"x",if('raw 1'!BC98="OK",'raw 1'!IC98,'raw 1'!BC98),"")</f>
        <v>TLE</v>
      </c>
      <c r="BF98" s="9" t="str">
        <f>if('raw 1'!BD98&lt;&gt;"x",if('raw 1'!BD98="OK",'raw 1'!ID98,'raw 1'!BD98),"")</f>
        <v>TLE</v>
      </c>
      <c r="BG98" s="9" t="str">
        <f>if('raw 1'!BE98&lt;&gt;"x",if('raw 1'!BE98="OK",'raw 1'!IE98,'raw 1'!BE98),"")</f>
        <v>TLE</v>
      </c>
      <c r="BH98" s="9" t="str">
        <f>if('raw 1'!BF98&lt;&gt;"x",if('raw 1'!BF98="OK",'raw 1'!IF98,'raw 1'!BF98),"")</f>
        <v>TLE</v>
      </c>
      <c r="BI98" s="9" t="str">
        <f>if('raw 1'!BG98&lt;&gt;"x",if('raw 1'!BG98="OK",'raw 1'!IG98,'raw 1'!BG98),"")</f>
        <v>TLE</v>
      </c>
      <c r="BJ98" s="9" t="str">
        <f>if('raw 1'!BH98&lt;&gt;"x",if('raw 1'!BH98="OK",'raw 1'!IH98,'raw 1'!BH98),"")</f>
        <v>TLE</v>
      </c>
      <c r="BK98" s="9" t="str">
        <f>if('raw 1'!BI98&lt;&gt;"x",if('raw 1'!BI98="OK",'raw 1'!II98,'raw 1'!BI98),"")</f>
        <v>RTE</v>
      </c>
      <c r="BL98" s="9" t="str">
        <f>if('raw 1'!BJ98&lt;&gt;"x",if('raw 1'!BJ98="OK",'raw 1'!IJ98,'raw 1'!BJ98),"")</f>
        <v>RTE</v>
      </c>
      <c r="BM98" s="9" t="str">
        <f>if('raw 1'!BK98&lt;&gt;"x",if('raw 1'!BK98="OK",'raw 1'!IK98,'raw 1'!BK98),"")</f>
        <v/>
      </c>
      <c r="BN98" s="9" t="str">
        <f>if('raw 1'!BL98&lt;&gt;"x",if('raw 1'!BL98="OK",'raw 1'!IL98,'raw 1'!BL98),"")</f>
        <v>-</v>
      </c>
      <c r="BO98" s="9" t="str">
        <f>if('raw 1'!BM98&lt;&gt;"x",if('raw 1'!BM98="OK",'raw 1'!IM98,'raw 1'!BM98),"")</f>
        <v>-</v>
      </c>
      <c r="BP98" s="9" t="str">
        <f>if('raw 1'!BN98&lt;&gt;"x",if('raw 1'!BN98="OK",'raw 1'!IN98,'raw 1'!BN98),"")</f>
        <v>-</v>
      </c>
      <c r="BQ98" s="9" t="str">
        <f>if('raw 1'!BO98&lt;&gt;"x",if('raw 1'!BO98="OK",'raw 1'!IO98,'raw 1'!BO98),"")</f>
        <v>-</v>
      </c>
      <c r="BR98" s="9" t="str">
        <f>if('raw 1'!BP98&lt;&gt;"x",if('raw 1'!BP98="OK",'raw 1'!IP98,'raw 1'!BP98),"")</f>
        <v>-</v>
      </c>
      <c r="BS98" s="9" t="str">
        <f>if('raw 1'!BQ98&lt;&gt;"x",if('raw 1'!BQ98="OK",'raw 1'!IQ98,'raw 1'!BQ98),"")</f>
        <v>-</v>
      </c>
      <c r="BT98" s="9" t="str">
        <f>if('raw 1'!BR98&lt;&gt;"x",if('raw 1'!BR98="OK",'raw 1'!IR98,'raw 1'!BR98),"")</f>
        <v>-</v>
      </c>
      <c r="BU98" s="9" t="str">
        <f>if('raw 1'!BS98&lt;&gt;"x",if('raw 1'!BS98="OK",'raw 1'!IS98,'raw 1'!BS98),"")</f>
        <v>-</v>
      </c>
      <c r="BV98" s="9" t="str">
        <f>if('raw 1'!BT98&lt;&gt;"x",if('raw 1'!BT98="OK",'raw 1'!IT98,'raw 1'!BT98),"")</f>
        <v>-</v>
      </c>
      <c r="BW98" s="9" t="str">
        <f>if('raw 1'!BU98&lt;&gt;"x",if('raw 1'!BU98="OK",'raw 1'!IU98,'raw 1'!BU98),"")</f>
        <v>-</v>
      </c>
      <c r="BX98" s="9" t="str">
        <f>if('raw 1'!BV98&lt;&gt;"x",if('raw 1'!BV98="OK",'raw 1'!IV98,'raw 1'!BV98),"")</f>
        <v>-</v>
      </c>
      <c r="BY98" s="9" t="str">
        <f>if('raw 1'!BW98&lt;&gt;"x",if('raw 1'!BW98="OK",'raw 1'!IW98,'raw 1'!BW98),"")</f>
        <v>-</v>
      </c>
      <c r="BZ98" s="9" t="str">
        <f>if('raw 1'!BX98&lt;&gt;"x",if('raw 1'!BX98="OK",'raw 1'!IX98,'raw 1'!BX98),"")</f>
        <v>-</v>
      </c>
      <c r="CA98" s="9" t="str">
        <f>if('raw 1'!BY98&lt;&gt;"x",if('raw 1'!BY98="OK",'raw 1'!IY98,'raw 1'!BY98),"")</f>
        <v>-</v>
      </c>
      <c r="CB98" s="9" t="str">
        <f>if('raw 1'!BZ98&lt;&gt;"x",if('raw 1'!BZ98="OK",'raw 1'!IZ98,'raw 1'!BZ98),"")</f>
        <v>-</v>
      </c>
      <c r="CC98" s="9" t="str">
        <f>if('raw 1'!CA98&lt;&gt;"x",if('raw 1'!CA98="OK",'raw 1'!JA98,'raw 1'!CA98),"")</f>
        <v>-</v>
      </c>
      <c r="CD98" s="9" t="str">
        <f>if('raw 1'!CB98&lt;&gt;"x",if('raw 1'!CB98="OK",'raw 1'!JB98,'raw 1'!CB98),"")</f>
        <v>-</v>
      </c>
      <c r="CE98" s="9" t="str">
        <f>if('raw 1'!CC98&lt;&gt;"x",if('raw 1'!CC98="OK",'raw 1'!JC98,'raw 1'!CC98),"")</f>
        <v>-</v>
      </c>
      <c r="CF98" s="9" t="str">
        <f>if('raw 1'!CD98&lt;&gt;"x",if('raw 1'!CD98="OK",'raw 1'!JD98,'raw 1'!CD98),"")</f>
        <v>-</v>
      </c>
      <c r="CG98" s="9" t="str">
        <f>if('raw 1'!CE98&lt;&gt;"x",if('raw 1'!CE98="OK",'raw 1'!JE98,'raw 1'!CE98),"")</f>
        <v>-</v>
      </c>
      <c r="CH98" s="9" t="str">
        <f>if('raw 1'!CF98&lt;&gt;"x",if('raw 1'!CF98="OK",'raw 1'!JF98,'raw 1'!CF98),"")</f>
        <v>-</v>
      </c>
      <c r="CI98" s="9" t="str">
        <f>if('raw 1'!CG98&lt;&gt;"x",if('raw 1'!CG98="OK",'raw 1'!JG98,'raw 1'!CG98),"")</f>
        <v>-</v>
      </c>
      <c r="CJ98" s="9" t="str">
        <f>if('raw 1'!CH98&lt;&gt;"x",if('raw 1'!CH98="OK",'raw 1'!JH98,'raw 1'!CH98),"")</f>
        <v>-</v>
      </c>
      <c r="CK98" s="9" t="str">
        <f>if('raw 1'!CI98&lt;&gt;"x",if('raw 1'!CI98="OK",'raw 1'!JI98,'raw 1'!CI98),"")</f>
        <v>-</v>
      </c>
      <c r="CL98" s="9" t="str">
        <f>if('raw 1'!CJ98&lt;&gt;"x",if('raw 1'!CJ98="OK",'raw 1'!JJ98,'raw 1'!CJ98),"")</f>
        <v>-</v>
      </c>
      <c r="CM98" s="9" t="str">
        <f>if('raw 1'!CK98&lt;&gt;"x",if('raw 1'!CK98="OK",'raw 1'!JK98,'raw 1'!CK98),"")</f>
        <v>-</v>
      </c>
      <c r="CN98" s="9" t="str">
        <f>if('raw 1'!CL98&lt;&gt;"x",if('raw 1'!CL98="OK",'raw 1'!JL98,'raw 1'!CL98),"")</f>
        <v>-</v>
      </c>
      <c r="CO98" s="9" t="str">
        <f>if('raw 1'!CM98&lt;&gt;"x",if('raw 1'!CM98="OK",'raw 1'!JM98,'raw 1'!CM98),"")</f>
        <v>-</v>
      </c>
      <c r="CP98" s="9" t="str">
        <f>if('raw 1'!CN98&lt;&gt;"x",if('raw 1'!CN98="OK",'raw 1'!JN98,'raw 1'!CN98),"")</f>
        <v>-</v>
      </c>
      <c r="CQ98" s="9" t="str">
        <f>if('raw 1'!CO98&lt;&gt;"x",if('raw 1'!CO98="OK",'raw 1'!JO98,'raw 1'!CO98),"")</f>
        <v>-</v>
      </c>
      <c r="CR98" s="9" t="str">
        <f>if('raw 1'!CP98&lt;&gt;"x",if('raw 1'!CP98="OK",'raw 1'!JP98,'raw 1'!CP98),"")</f>
        <v>-</v>
      </c>
      <c r="CS98" s="9" t="str">
        <f>if('raw 1'!CQ98&lt;&gt;"x",if('raw 1'!CQ98="OK",'raw 1'!JQ98,'raw 1'!CQ98),"")</f>
        <v>-</v>
      </c>
      <c r="CT98" s="9" t="str">
        <f>if('raw 1'!CR98&lt;&gt;"x",if('raw 1'!CR98="OK",'raw 1'!JR98,'raw 1'!CR98),"")</f>
        <v>-</v>
      </c>
      <c r="CU98" s="9" t="str">
        <f>if('raw 1'!CS98&lt;&gt;"x",if('raw 1'!CS98="OK",'raw 1'!JS98,'raw 1'!CS98),"")</f>
        <v/>
      </c>
      <c r="CV98" s="9" t="str">
        <f>if('raw 1'!CT98&lt;&gt;"x",if('raw 1'!CT98="OK",'raw 1'!JT98,'raw 1'!CT98),"")</f>
        <v>-</v>
      </c>
      <c r="CW98" s="9" t="str">
        <f>if('raw 1'!CU98&lt;&gt;"x",if('raw 1'!CU98="OK",'raw 1'!JU98,'raw 1'!CU98),"")</f>
        <v>-</v>
      </c>
      <c r="CX98" s="9" t="str">
        <f>if('raw 1'!CV98&lt;&gt;"x",if('raw 1'!CV98="OK",'raw 1'!JV98,'raw 1'!CV98),"")</f>
        <v>-</v>
      </c>
      <c r="CY98" s="9" t="str">
        <f>if('raw 1'!CW98&lt;&gt;"x",if('raw 1'!CW98="OK",'raw 1'!JW98,'raw 1'!CW98),"")</f>
        <v>-</v>
      </c>
      <c r="CZ98" s="9" t="str">
        <f>if('raw 1'!CX98&lt;&gt;"x",if('raw 1'!CX98="OK",'raw 1'!JX98,'raw 1'!CX98),"")</f>
        <v>-</v>
      </c>
      <c r="DA98" s="9" t="str">
        <f>if('raw 1'!CY98&lt;&gt;"x",if('raw 1'!CY98="OK",'raw 1'!JY98,'raw 1'!CY98),"")</f>
        <v>-</v>
      </c>
      <c r="DB98" s="9" t="str">
        <f>if('raw 1'!CZ98&lt;&gt;"x",if('raw 1'!CZ98="OK",'raw 1'!JZ98,'raw 1'!CZ98),"")</f>
        <v>-</v>
      </c>
      <c r="DC98" s="9" t="str">
        <f>if('raw 1'!DA98&lt;&gt;"x",if('raw 1'!DA98="OK",'raw 1'!KA98,'raw 1'!DA98),"")</f>
        <v>-</v>
      </c>
      <c r="DD98" s="9" t="str">
        <f>if('raw 1'!DB98&lt;&gt;"x",if('raw 1'!DB98="OK",'raw 1'!KB98,'raw 1'!DB98),"")</f>
        <v>-</v>
      </c>
      <c r="DE98" s="9" t="str">
        <f>if('raw 1'!DC98&lt;&gt;"x",if('raw 1'!DC98="OK",'raw 1'!KC98,'raw 1'!DC98),"")</f>
        <v>-</v>
      </c>
      <c r="DF98" s="9" t="str">
        <f>if('raw 1'!DD98&lt;&gt;"x",if('raw 1'!DD98="OK",'raw 1'!KD98,'raw 1'!DD98),"")</f>
        <v>-</v>
      </c>
      <c r="DG98" s="9" t="str">
        <f>if('raw 1'!DE98&lt;&gt;"x",if('raw 1'!DE98="OK",'raw 1'!KE98,'raw 1'!DE98),"")</f>
        <v>-</v>
      </c>
      <c r="DH98" s="9" t="str">
        <f>if('raw 1'!DF98&lt;&gt;"x",if('raw 1'!DF98="OK",'raw 1'!KF98,'raw 1'!DF98),"")</f>
        <v>-</v>
      </c>
      <c r="DI98" s="9" t="str">
        <f>if('raw 1'!DG98&lt;&gt;"x",if('raw 1'!DG98="OK",'raw 1'!KG98,'raw 1'!DG98),"")</f>
        <v>-</v>
      </c>
      <c r="DJ98" s="9" t="str">
        <f>if('raw 1'!DH98&lt;&gt;"x",if('raw 1'!DH98="OK",'raw 1'!KH98,'raw 1'!DH98),"")</f>
        <v>-</v>
      </c>
      <c r="DK98" s="9" t="str">
        <f>if('raw 1'!DI98&lt;&gt;"x",if('raw 1'!DI98="OK",'raw 1'!KI98,'raw 1'!DI98),"")</f>
        <v>-</v>
      </c>
      <c r="DL98" s="9" t="str">
        <f>if('raw 1'!DJ98&lt;&gt;"x",if('raw 1'!DJ98="OK",'raw 1'!KJ98,'raw 1'!DJ98),"")</f>
        <v>-</v>
      </c>
      <c r="DM98" s="9" t="str">
        <f>if('raw 1'!DK98&lt;&gt;"x",if('raw 1'!DK98="OK",'raw 1'!KK98,'raw 1'!DK98),"")</f>
        <v>-</v>
      </c>
      <c r="DN98" s="9" t="str">
        <f>if('raw 1'!DL98&lt;&gt;"x",if('raw 1'!DL98="OK",'raw 1'!KL98,'raw 1'!DL98),"")</f>
        <v>-</v>
      </c>
      <c r="DO98" s="9" t="str">
        <f>if('raw 1'!DM98&lt;&gt;"x",if('raw 1'!DM98="OK",'raw 1'!KM98,'raw 1'!DM98),"")</f>
        <v>-</v>
      </c>
      <c r="DP98" s="9" t="str">
        <f>if('raw 1'!DN98&lt;&gt;"x",if('raw 1'!DN98="OK",'raw 1'!KN98,'raw 1'!DN98),"")</f>
        <v>-</v>
      </c>
      <c r="DQ98" s="9" t="str">
        <f>if('raw 1'!DO98&lt;&gt;"x",if('raw 1'!DO98="OK",'raw 1'!KO98,'raw 1'!DO98),"")</f>
        <v>-</v>
      </c>
      <c r="DR98" s="9" t="str">
        <f>if('raw 1'!DP98&lt;&gt;"x",if('raw 1'!DP98="OK",'raw 1'!KP98,'raw 1'!DP98),"")</f>
        <v>-</v>
      </c>
      <c r="DS98" s="9" t="str">
        <f>if('raw 1'!DQ98&lt;&gt;"x",if('raw 1'!DQ98="OK",'raw 1'!KQ98,'raw 1'!DQ98),"")</f>
        <v>-</v>
      </c>
      <c r="DT98" s="9" t="str">
        <f>if('raw 1'!DR98&lt;&gt;"x",if('raw 1'!DR98="OK",'raw 1'!KR98,'raw 1'!DR98),"")</f>
        <v>-</v>
      </c>
      <c r="DU98" s="9" t="str">
        <f>if('raw 1'!DS98&lt;&gt;"x",if('raw 1'!DS98="OK",'raw 1'!KS98,'raw 1'!DS98),"")</f>
        <v>-</v>
      </c>
      <c r="DV98" s="9" t="str">
        <f>if('raw 1'!DT98&lt;&gt;"x",if('raw 1'!DT98="OK",'raw 1'!KT98,'raw 1'!DT98),"")</f>
        <v>-</v>
      </c>
      <c r="DW98" s="9" t="str">
        <f>if('raw 1'!DU98&lt;&gt;"x",if('raw 1'!DU98="OK",'raw 1'!KU98,'raw 1'!DU98),"")</f>
        <v>-</v>
      </c>
      <c r="DX98" s="9" t="str">
        <f>if('raw 1'!DV98&lt;&gt;"x",if('raw 1'!DV98="OK",'raw 1'!KV98,'raw 1'!DV98),"")</f>
        <v>-</v>
      </c>
      <c r="DY98" s="9" t="str">
        <f>if('raw 1'!DW98&lt;&gt;"x",if('raw 1'!DW98="OK",'raw 1'!KW98,'raw 1'!DW98),"")</f>
        <v>-</v>
      </c>
      <c r="DZ98" s="9" t="str">
        <f>if('raw 1'!DX98&lt;&gt;"x",if('raw 1'!DX98="OK",'raw 1'!KX98,'raw 1'!DX98),"")</f>
        <v>-</v>
      </c>
      <c r="EA98" s="9" t="str">
        <f>if('raw 1'!DY98&lt;&gt;"x",if('raw 1'!DY98="OK",'raw 1'!KY98,'raw 1'!DY98),"")</f>
        <v>-</v>
      </c>
      <c r="EB98" s="9" t="str">
        <f>if('raw 1'!DZ98&lt;&gt;"x",if('raw 1'!DZ98="OK",'raw 1'!KZ98,'raw 1'!DZ98),"")</f>
        <v/>
      </c>
      <c r="EC98" s="9">
        <f>if('raw 1'!EA98&lt;&gt;"x",if('raw 1'!EA98="OK",'raw 1'!LA98,'raw 1'!EA98),"")</f>
        <v>1</v>
      </c>
      <c r="ED98" s="9">
        <f>if('raw 1'!EB98&lt;&gt;"x",if('raw 1'!EB98="OK",'raw 1'!LB98,'raw 1'!EB98),"")</f>
        <v>1</v>
      </c>
      <c r="EE98" s="9">
        <f>if('raw 1'!EC98&lt;&gt;"x",if('raw 1'!EC98="OK",'raw 1'!LC98,'raw 1'!EC98),"")</f>
        <v>1</v>
      </c>
      <c r="EF98" s="9">
        <f>if('raw 1'!ED98&lt;&gt;"x",if('raw 1'!ED98="OK",'raw 1'!LD98,'raw 1'!ED98),"")</f>
        <v>1</v>
      </c>
      <c r="EG98" s="9">
        <f>if('raw 1'!EE98&lt;&gt;"x",if('raw 1'!EE98="OK",'raw 1'!LE98,'raw 1'!EE98),"")</f>
        <v>1</v>
      </c>
      <c r="EH98" s="9" t="str">
        <f>if('raw 1'!EF98&lt;&gt;"x",if('raw 1'!EF98="OK",'raw 1'!LF98,'raw 1'!EF98),"")</f>
        <v>WA</v>
      </c>
      <c r="EI98" s="9" t="str">
        <f>if('raw 1'!EG98&lt;&gt;"x",if('raw 1'!EG98="OK",'raw 1'!LG98,'raw 1'!EG98),"")</f>
        <v>TLE</v>
      </c>
      <c r="EJ98" s="9" t="str">
        <f>if('raw 1'!EH98&lt;&gt;"x",if('raw 1'!EH98="OK",'raw 1'!LH98,'raw 1'!EH98),"")</f>
        <v>TLE</v>
      </c>
      <c r="EK98" s="9" t="str">
        <f>if('raw 1'!EI98&lt;&gt;"x",if('raw 1'!EI98="OK",'raw 1'!LI98,'raw 1'!EI98),"")</f>
        <v>WA</v>
      </c>
      <c r="EL98" s="9" t="str">
        <f>if('raw 1'!EJ98&lt;&gt;"x",if('raw 1'!EJ98="OK",'raw 1'!LJ98,'raw 1'!EJ98),"")</f>
        <v>WA</v>
      </c>
      <c r="EM98" s="9">
        <f>if('raw 1'!EK98&lt;&gt;"x",if('raw 1'!EK98="OK",'raw 1'!LK98,'raw 1'!EK98),"")</f>
        <v>1</v>
      </c>
      <c r="EN98" s="9">
        <f>if('raw 1'!EL98&lt;&gt;"x",if('raw 1'!EL98="OK",'raw 1'!LL98,'raw 1'!EL98),"")</f>
        <v>1</v>
      </c>
      <c r="EO98" s="9" t="str">
        <f>if('raw 1'!EM98&lt;&gt;"x",if('raw 1'!EM98="OK",'raw 1'!LM98,'raw 1'!EM98),"")</f>
        <v>TLE</v>
      </c>
      <c r="EP98" s="9" t="str">
        <f>if('raw 1'!EN98&lt;&gt;"x",if('raw 1'!EN98="OK",'raw 1'!LN98,'raw 1'!EN98),"")</f>
        <v>TLE</v>
      </c>
      <c r="EQ98" s="9" t="str">
        <f>if('raw 1'!EO98&lt;&gt;"x",if('raw 1'!EO98="OK",'raw 1'!LO98,'raw 1'!EO98),"")</f>
        <v>TLE</v>
      </c>
      <c r="ER98" s="9" t="str">
        <f>if('raw 1'!EP98&lt;&gt;"x",if('raw 1'!EP98="OK",'raw 1'!LP98,'raw 1'!EP98),"")</f>
        <v>WA</v>
      </c>
      <c r="ES98" s="9" t="str">
        <f>if('raw 1'!EQ98&lt;&gt;"x",if('raw 1'!EQ98="OK",'raw 1'!LQ98,'raw 1'!EQ98),"")</f>
        <v/>
      </c>
      <c r="ET98" s="9" t="str">
        <f>if('raw 1'!ER98&lt;&gt;"x",if('raw 1'!ER98="OK",'raw 1'!LR98,'raw 1'!ER98),"")</f>
        <v>WA</v>
      </c>
      <c r="EU98" s="9" t="str">
        <f>if('raw 1'!ES98&lt;&gt;"x",if('raw 1'!ES98="OK",'raw 1'!LS98,'raw 1'!ES98),"")</f>
        <v>WA</v>
      </c>
      <c r="EV98" s="9" t="str">
        <f>if('raw 1'!ET98&lt;&gt;"x",if('raw 1'!ET98="OK",'raw 1'!LT98,'raw 1'!ET98),"")</f>
        <v>WA</v>
      </c>
      <c r="EW98" s="9">
        <f>if('raw 1'!EU98&lt;&gt;"x",if('raw 1'!EU98="OK",'raw 1'!LU98,'raw 1'!EU98),"")</f>
        <v>1</v>
      </c>
      <c r="EX98" s="9" t="str">
        <f>if('raw 1'!EV98&lt;&gt;"x",if('raw 1'!EV98="OK",'raw 1'!LV98,'raw 1'!EV98),"")</f>
        <v>WA</v>
      </c>
      <c r="EY98" s="9" t="str">
        <f>if('raw 1'!EW98&lt;&gt;"x",if('raw 1'!EW98="OK",'raw 1'!LW98,'raw 1'!EW98),"")</f>
        <v>WA</v>
      </c>
      <c r="EZ98" s="9" t="str">
        <f>if('raw 1'!EX98&lt;&gt;"x",if('raw 1'!EX98="OK",'raw 1'!LX98,'raw 1'!EX98),"")</f>
        <v>WA</v>
      </c>
      <c r="FA98" s="9" t="str">
        <f>if('raw 1'!EY98&lt;&gt;"x",if('raw 1'!EY98="OK",'raw 1'!LY98,'raw 1'!EY98),"")</f>
        <v>WA</v>
      </c>
      <c r="FB98" s="9" t="str">
        <f>if('raw 1'!EZ98&lt;&gt;"x",if('raw 1'!EZ98="OK",'raw 1'!LZ98,'raw 1'!EZ98),"")</f>
        <v>WA</v>
      </c>
      <c r="FC98" s="9" t="str">
        <f>if('raw 1'!FA98&lt;&gt;"x",if('raw 1'!FA98="OK",'raw 1'!MA98,'raw 1'!FA98),"")</f>
        <v>WA</v>
      </c>
      <c r="FD98" s="9">
        <f>if('raw 1'!FB98&lt;&gt;"x",if('raw 1'!FB98="OK",'raw 1'!MB98,'raw 1'!FB98),"")</f>
        <v>1</v>
      </c>
      <c r="FE98" s="9" t="str">
        <f>if('raw 1'!FC98&lt;&gt;"x",if('raw 1'!FC98="OK",'raw 1'!MC98,'raw 1'!FC98),"")</f>
        <v>WA</v>
      </c>
      <c r="FF98" s="9" t="str">
        <f>if('raw 1'!FD98&lt;&gt;"x",if('raw 1'!FD98="OK",'raw 1'!MD98,'raw 1'!FD98),"")</f>
        <v>WA</v>
      </c>
      <c r="FG98" s="9" t="str">
        <f>if('raw 1'!FE98&lt;&gt;"x",if('raw 1'!FE98="OK",'raw 1'!ME98,'raw 1'!FE98),"")</f>
        <v>WA</v>
      </c>
      <c r="FH98" s="9" t="str">
        <f>if('raw 1'!FF98&lt;&gt;"x",if('raw 1'!FF98="OK",'raw 1'!MF98,'raw 1'!FF98),"")</f>
        <v>WA</v>
      </c>
      <c r="FI98" s="9" t="str">
        <f>if('raw 1'!FG98&lt;&gt;"x",if('raw 1'!FG98="OK",'raw 1'!MG98,'raw 1'!FG98),"")</f>
        <v>WA</v>
      </c>
      <c r="FJ98" s="9" t="str">
        <f>if('raw 1'!FH98&lt;&gt;"x",if('raw 1'!FH98="OK",'raw 1'!MH98,'raw 1'!FH98),"")</f>
        <v>WA</v>
      </c>
      <c r="FK98" s="9" t="str">
        <f>if('raw 1'!FI98&lt;&gt;"x",if('raw 1'!FI98="OK",'raw 1'!MI98,'raw 1'!FI98),"")</f>
        <v>WA</v>
      </c>
      <c r="FL98" s="9" t="str">
        <f>if('raw 1'!FJ98&lt;&gt;"x",if('raw 1'!FJ98="OK",'raw 1'!MJ98,'raw 1'!FJ98),"")</f>
        <v>WA</v>
      </c>
      <c r="FM98" s="9" t="str">
        <f>if('raw 1'!FK98&lt;&gt;"x",if('raw 1'!FK98="OK",'raw 1'!MK98,'raw 1'!FK98),"")</f>
        <v>WA</v>
      </c>
      <c r="FN98" s="9">
        <f>if('raw 1'!FL98&lt;&gt;"x",if('raw 1'!FL98="OK",'raw 1'!ML98,'raw 1'!FL98),"")</f>
        <v>1</v>
      </c>
      <c r="FO98" s="9" t="str">
        <f>if('raw 1'!FM98&lt;&gt;"x",if('raw 1'!FM98="OK",'raw 1'!MM98,'raw 1'!FM98),"")</f>
        <v>WA</v>
      </c>
      <c r="FP98" s="9" t="str">
        <f>if('raw 1'!FN98&lt;&gt;"x",if('raw 1'!FN98="OK",'raw 1'!MN98,'raw 1'!FN98),"")</f>
        <v>WA</v>
      </c>
      <c r="FQ98" s="9" t="str">
        <f>if('raw 1'!FO98&lt;&gt;"x",if('raw 1'!FO98="OK",'raw 1'!MO98,'raw 1'!FO98),"")</f>
        <v>WA</v>
      </c>
      <c r="FR98" s="9" t="str">
        <f>if('raw 1'!FP98&lt;&gt;"x",if('raw 1'!FP98="OK",'raw 1'!MP98,'raw 1'!FP98),"")</f>
        <v>WA</v>
      </c>
      <c r="FS98" s="9" t="str">
        <f>if('raw 1'!FQ98&lt;&gt;"x",if('raw 1'!FQ98="OK",'raw 1'!MQ98,'raw 1'!FQ98),"")</f>
        <v>WA</v>
      </c>
      <c r="FT98" s="9" t="str">
        <f>if('raw 1'!FR98&lt;&gt;"x",if('raw 1'!FR98="OK",'raw 1'!MR98,'raw 1'!FR98),"")</f>
        <v>WA</v>
      </c>
      <c r="FU98" s="9" t="str">
        <f>if('raw 1'!FS98&lt;&gt;"x",if('raw 1'!FS98="OK",'raw 1'!MS98,'raw 1'!FS98),"")</f>
        <v>WA</v>
      </c>
      <c r="FV98" s="9" t="str">
        <f>if('raw 1'!FT98&lt;&gt;"x",if('raw 1'!FT98="OK",'raw 1'!MT98,'raw 1'!FT98),"")</f>
        <v/>
      </c>
      <c r="FW98" s="9">
        <f>if('raw 1'!FU98&lt;&gt;"x",if('raw 1'!FU98="OK",'raw 1'!MU98,'raw 1'!FU98),"")</f>
        <v>1</v>
      </c>
      <c r="FX98" s="9" t="str">
        <f>if('raw 1'!FV98&lt;&gt;"x",if('raw 1'!FV98="OK",'raw 1'!MV98,'raw 1'!FV98),"")</f>
        <v>WA</v>
      </c>
      <c r="FY98" s="9" t="str">
        <f>if('raw 1'!FW98&lt;&gt;"x",if('raw 1'!FW98="OK",'raw 1'!MW98,'raw 1'!FW98),"")</f>
        <v>WA</v>
      </c>
      <c r="FZ98" s="9" t="str">
        <f>if('raw 1'!FX98&lt;&gt;"x",if('raw 1'!FX98="OK",'raw 1'!MX98,'raw 1'!FX98),"")</f>
        <v>WA</v>
      </c>
      <c r="GA98" s="9" t="str">
        <f>if('raw 1'!FY98&lt;&gt;"x",if('raw 1'!FY98="OK",'raw 1'!MY98,'raw 1'!FY98),"")</f>
        <v>WA</v>
      </c>
      <c r="GB98" s="9" t="str">
        <f>if('raw 1'!FZ98&lt;&gt;"x",if('raw 1'!FZ98="OK",'raw 1'!MZ98,'raw 1'!FZ98),"")</f>
        <v>WA</v>
      </c>
      <c r="GC98" s="9" t="str">
        <f>if('raw 1'!GA98&lt;&gt;"x",if('raw 1'!GA98="OK",'raw 1'!NA98,'raw 1'!GA98),"")</f>
        <v>WA</v>
      </c>
      <c r="GD98" s="9" t="str">
        <f>if('raw 1'!GB98&lt;&gt;"x",if('raw 1'!GB98="OK",'raw 1'!NB98,'raw 1'!GB98),"")</f>
        <v>WA</v>
      </c>
      <c r="GE98" s="9" t="str">
        <f>if('raw 1'!GC98&lt;&gt;"x",if('raw 1'!GC98="OK",'raw 1'!NC98,'raw 1'!GC98),"")</f>
        <v>WA</v>
      </c>
      <c r="GF98" s="9" t="str">
        <f>if('raw 1'!GD98&lt;&gt;"x",if('raw 1'!GD98="OK",'raw 1'!ND98,'raw 1'!GD98),"")</f>
        <v>WA</v>
      </c>
      <c r="GG98" s="9" t="str">
        <f>if('raw 1'!GE98&lt;&gt;"x",if('raw 1'!GE98="OK",'raw 1'!NE98,'raw 1'!GE98),"")</f>
        <v>WA</v>
      </c>
      <c r="GH98" s="9">
        <f>if('raw 1'!GF98&lt;&gt;"x",if('raw 1'!GF98="OK",'raw 1'!NF98,'raw 1'!GF98),"")</f>
        <v>1</v>
      </c>
      <c r="GI98" s="9">
        <f>if('raw 1'!GG98&lt;&gt;"x",if('raw 1'!GG98="OK",'raw 1'!NG98,'raw 1'!GG98),"")</f>
        <v>1</v>
      </c>
      <c r="GJ98" s="9">
        <f>if('raw 1'!GH98&lt;&gt;"x",if('raw 1'!GH98="OK",'raw 1'!NH98,'raw 1'!GH98),"")</f>
        <v>1</v>
      </c>
      <c r="GK98" s="9">
        <f>if('raw 1'!GI98&lt;&gt;"x",if('raw 1'!GI98="OK",'raw 1'!NI98,'raw 1'!GI98),"")</f>
        <v>1</v>
      </c>
      <c r="GL98" s="9">
        <f>if('raw 1'!GJ98&lt;&gt;"x",if('raw 1'!GJ98="OK",'raw 1'!NJ98,'raw 1'!GJ98),"")</f>
        <v>1</v>
      </c>
      <c r="GM98" s="9" t="str">
        <f>if('raw 1'!GK98&lt;&gt;"x",if('raw 1'!GK98="OK",'raw 1'!NK98,'raw 1'!GK98),"")</f>
        <v>WA</v>
      </c>
      <c r="GN98" s="9" t="str">
        <f>if('raw 1'!GL98&lt;&gt;"x",if('raw 1'!GL98="OK",'raw 1'!NL98,'raw 1'!GL98),"")</f>
        <v>WA</v>
      </c>
      <c r="GO98" s="9" t="str">
        <f>if('raw 1'!GM98&lt;&gt;"x",if('raw 1'!GM98="OK",'raw 1'!NM98,'raw 1'!GM98),"")</f>
        <v>WA</v>
      </c>
      <c r="GP98" s="9" t="str">
        <f>if('raw 1'!GN98&lt;&gt;"x",if('raw 1'!GN98="OK",'raw 1'!NN98,'raw 1'!GN98),"")</f>
        <v>WA</v>
      </c>
      <c r="GQ98" s="9" t="str">
        <f>if('raw 1'!GO98&lt;&gt;"x",if('raw 1'!GO98="OK",'raw 1'!NO98,'raw 1'!GO98),"")</f>
        <v>WA</v>
      </c>
      <c r="GR98" s="9" t="str">
        <f>if('raw 1'!GP98&lt;&gt;"x",if('raw 1'!GP98="OK",'raw 1'!NP98,'raw 1'!GP98),"")</f>
        <v>WA</v>
      </c>
      <c r="GS98" s="9" t="str">
        <f>if('raw 1'!GQ98&lt;&gt;"x",if('raw 1'!GQ98="OK",'raw 1'!NQ98,'raw 1'!GQ98),"")</f>
        <v>WA</v>
      </c>
      <c r="GT98" s="9" t="str">
        <f>if('raw 1'!GR98&lt;&gt;"x",if('raw 1'!GR98="OK",'raw 1'!NR98,'raw 1'!GR98),"")</f>
        <v>WA</v>
      </c>
      <c r="GU98" s="9" t="str">
        <f>if('raw 1'!GS98&lt;&gt;"x",if('raw 1'!GS98="OK",'raw 1'!NS98,'raw 1'!GS98),"")</f>
        <v/>
      </c>
    </row>
    <row r="99">
      <c r="A99" s="5"/>
      <c r="B99" s="5"/>
      <c r="C99" s="5">
        <f>if(B99="d","diskv. iz ciklusa",if(B99="d1","diskv. iz kruga",if($E99="ODOBREN",(if(countif(H:H,"="&amp;H99)=1,countif(H:H,"&gt;"&amp;H99)+1,concatenate(countif(H:H,"&gt;"&amp;H99)+1," - ",countif(H:H,"&gt;="&amp;H99)))),empty)))</f>
        <v>97</v>
      </c>
      <c r="D99" s="6" t="str">
        <f>'raw 1'!B99</f>
        <v>NexMickey</v>
      </c>
      <c r="E99" s="6" t="str">
        <f>'raw 1'!F99</f>
        <v>ODOBREN</v>
      </c>
      <c r="F99" s="6" t="str">
        <f>if($E99="ODOBREN",'raw 1'!C99,"")</f>
        <v>Mihajlo</v>
      </c>
      <c r="G99" s="6" t="str">
        <f>if($E99="ODOBREN",'raw 1'!D99,"")</f>
        <v>Blagojević</v>
      </c>
      <c r="H99" s="7">
        <f>if($E99="ODOBREN",I99,empty)</f>
        <v>55</v>
      </c>
      <c r="I99" s="7">
        <f>if(B99&lt;&gt;"d",IF(M99 = "A", SUM(R99:T99), SUM(O99:Q99)),empty)</f>
        <v>55</v>
      </c>
      <c r="J99" s="6" t="str">
        <f>if($E99="ODOBREN",'raw 1'!G99,"")</f>
        <v>Stari grad</v>
      </c>
      <c r="K99" s="6" t="str">
        <f>if($E99="ODOBREN",'raw 1'!H99,"")</f>
        <v>Računarska gimnazija</v>
      </c>
      <c r="L99" s="6" t="str">
        <f>if($E99="ODOBREN",'raw 1'!I99,"")</f>
        <v>III</v>
      </c>
      <c r="M99" s="6" t="str">
        <f>if($E99="ODOBREN",'raw 1'!J99,"")</f>
        <v>A</v>
      </c>
      <c r="N99" s="6" t="str">
        <f>if($E99="ODOBREN",'raw 1'!K100,"")</f>
        <v/>
      </c>
      <c r="O99" s="8" t="str">
        <f>'raw 1'!M99</f>
        <v>-</v>
      </c>
      <c r="P99" s="9" t="str">
        <f>'raw 1'!N99</f>
        <v>-</v>
      </c>
      <c r="Q99" s="9" t="str">
        <f>'raw 1'!O99</f>
        <v>-</v>
      </c>
      <c r="R99" s="9">
        <f>'raw 1'!P99</f>
        <v>55</v>
      </c>
      <c r="S99" s="9">
        <f>'raw 1'!Q99</f>
        <v>0</v>
      </c>
      <c r="T99" s="9" t="str">
        <f>'raw 1'!R99</f>
        <v>-</v>
      </c>
      <c r="U99" s="9" t="str">
        <f>if('raw 1'!S99&lt;&gt;"x",if('raw 1'!S99="OK",'raw 1'!GS99,'raw 1'!S99),"")</f>
        <v/>
      </c>
      <c r="V99" s="9" t="str">
        <f>if('raw 1'!T99&lt;&gt;"x",if('raw 1'!T99="OK",'raw 1'!GT99,'raw 1'!T99),"")</f>
        <v/>
      </c>
      <c r="W99" s="9" t="str">
        <f>if('raw 1'!U99&lt;&gt;"x",if('raw 1'!U99="OK",'raw 1'!GU99,'raw 1'!U99),"")</f>
        <v>-</v>
      </c>
      <c r="X99" s="9" t="str">
        <f>if('raw 1'!V99&lt;&gt;"x",if('raw 1'!V99="OK",'raw 1'!GV99,'raw 1'!V99),"")</f>
        <v>-</v>
      </c>
      <c r="Y99" s="9" t="str">
        <f>if('raw 1'!W99&lt;&gt;"x",if('raw 1'!W99="OK",'raw 1'!GW99,'raw 1'!W99),"")</f>
        <v>-</v>
      </c>
      <c r="Z99" s="9" t="str">
        <f>if('raw 1'!X99&lt;&gt;"x",if('raw 1'!X99="OK",'raw 1'!GX99,'raw 1'!X99),"")</f>
        <v>-</v>
      </c>
      <c r="AA99" s="9" t="str">
        <f>if('raw 1'!Y99&lt;&gt;"x",if('raw 1'!Y99="OK",'raw 1'!GY99,'raw 1'!Y99),"")</f>
        <v>-</v>
      </c>
      <c r="AB99" s="9" t="str">
        <f>if('raw 1'!Z99&lt;&gt;"x",if('raw 1'!Z99="OK",'raw 1'!GZ99,'raw 1'!Z99),"")</f>
        <v>-</v>
      </c>
      <c r="AC99" s="9" t="str">
        <f>if('raw 1'!AA99&lt;&gt;"x",if('raw 1'!AA99="OK",'raw 1'!HA99,'raw 1'!AA99),"")</f>
        <v>-</v>
      </c>
      <c r="AD99" s="9" t="str">
        <f>if('raw 1'!AB99&lt;&gt;"x",if('raw 1'!AB99="OK",'raw 1'!HB99,'raw 1'!AB99),"")</f>
        <v>-</v>
      </c>
      <c r="AE99" s="9" t="str">
        <f>if('raw 1'!AC99&lt;&gt;"x",if('raw 1'!AC99="OK",'raw 1'!HC99,'raw 1'!AC99),"")</f>
        <v>-</v>
      </c>
      <c r="AF99" s="9" t="str">
        <f>if('raw 1'!AD99&lt;&gt;"x",if('raw 1'!AD99="OK",'raw 1'!HD99,'raw 1'!AD99),"")</f>
        <v>-</v>
      </c>
      <c r="AG99" s="9" t="str">
        <f>if('raw 1'!AE99&lt;&gt;"x",if('raw 1'!AE99="OK",'raw 1'!HE99,'raw 1'!AE99),"")</f>
        <v>-</v>
      </c>
      <c r="AH99" s="9" t="str">
        <f>if('raw 1'!AF99&lt;&gt;"x",if('raw 1'!AF99="OK",'raw 1'!HF99,'raw 1'!AF99),"")</f>
        <v>-</v>
      </c>
      <c r="AI99" s="9" t="str">
        <f>if('raw 1'!AG99&lt;&gt;"x",if('raw 1'!AG99="OK",'raw 1'!HG99,'raw 1'!AG99),"")</f>
        <v>-</v>
      </c>
      <c r="AJ99" s="9" t="str">
        <f>if('raw 1'!AH99&lt;&gt;"x",if('raw 1'!AH99="OK",'raw 1'!HH99,'raw 1'!AH99),"")</f>
        <v>-</v>
      </c>
      <c r="AK99" s="9" t="str">
        <f>if('raw 1'!AI99&lt;&gt;"x",if('raw 1'!AI99="OK",'raw 1'!HI99,'raw 1'!AI99),"")</f>
        <v>-</v>
      </c>
      <c r="AL99" s="9" t="str">
        <f>if('raw 1'!AJ99&lt;&gt;"x",if('raw 1'!AJ99="OK",'raw 1'!HJ99,'raw 1'!AJ99),"")</f>
        <v>-</v>
      </c>
      <c r="AM99" s="9" t="str">
        <f>if('raw 1'!AK99&lt;&gt;"x",if('raw 1'!AK99="OK",'raw 1'!HK99,'raw 1'!AK99),"")</f>
        <v>-</v>
      </c>
      <c r="AN99" s="9" t="str">
        <f>if('raw 1'!AL99&lt;&gt;"x",if('raw 1'!AL99="OK",'raw 1'!HL99,'raw 1'!AL99),"")</f>
        <v>-</v>
      </c>
      <c r="AO99" s="9" t="str">
        <f>if('raw 1'!AM99&lt;&gt;"x",if('raw 1'!AM99="OK",'raw 1'!HM99,'raw 1'!AM99),"")</f>
        <v>-</v>
      </c>
      <c r="AP99" s="9" t="str">
        <f>if('raw 1'!AN99&lt;&gt;"x",if('raw 1'!AN99="OK",'raw 1'!HN99,'raw 1'!AN99),"")</f>
        <v>-</v>
      </c>
      <c r="AQ99" s="9" t="str">
        <f>if('raw 1'!AO99&lt;&gt;"x",if('raw 1'!AO99="OK",'raw 1'!HO99,'raw 1'!AO99),"")</f>
        <v>-</v>
      </c>
      <c r="AR99" s="9" t="str">
        <f>if('raw 1'!AP99&lt;&gt;"x",if('raw 1'!AP99="OK",'raw 1'!HP99,'raw 1'!AP99),"")</f>
        <v>-</v>
      </c>
      <c r="AS99" s="9" t="str">
        <f>if('raw 1'!AQ99&lt;&gt;"x",if('raw 1'!AQ99="OK",'raw 1'!HQ99,'raw 1'!AQ99),"")</f>
        <v>-</v>
      </c>
      <c r="AT99" s="9" t="str">
        <f>if('raw 1'!AR99&lt;&gt;"x",if('raw 1'!AR99="OK",'raw 1'!HR99,'raw 1'!AR99),"")</f>
        <v>-</v>
      </c>
      <c r="AU99" s="9" t="str">
        <f>if('raw 1'!AS99&lt;&gt;"x",if('raw 1'!AS99="OK",'raw 1'!HS99,'raw 1'!AS99),"")</f>
        <v>-</v>
      </c>
      <c r="AV99" s="9" t="str">
        <f>if('raw 1'!AT99&lt;&gt;"x",if('raw 1'!AT99="OK",'raw 1'!HT99,'raw 1'!AT99),"")</f>
        <v>-</v>
      </c>
      <c r="AW99" s="9" t="str">
        <f>if('raw 1'!AU99&lt;&gt;"x",if('raw 1'!AU99="OK",'raw 1'!HU99,'raw 1'!AU99),"")</f>
        <v>-</v>
      </c>
      <c r="AX99" s="9" t="str">
        <f>if('raw 1'!AV99&lt;&gt;"x",if('raw 1'!AV99="OK",'raw 1'!HV99,'raw 1'!AV99),"")</f>
        <v>-</v>
      </c>
      <c r="AY99" s="9" t="str">
        <f>if('raw 1'!AW99&lt;&gt;"x",if('raw 1'!AW99="OK",'raw 1'!HW99,'raw 1'!AW99),"")</f>
        <v>-</v>
      </c>
      <c r="AZ99" s="9" t="str">
        <f>if('raw 1'!AX99&lt;&gt;"x",if('raw 1'!AX99="OK",'raw 1'!HX99,'raw 1'!AX99),"")</f>
        <v>-</v>
      </c>
      <c r="BA99" s="9" t="str">
        <f>if('raw 1'!AY99&lt;&gt;"x",if('raw 1'!AY99="OK",'raw 1'!HY99,'raw 1'!AY99),"")</f>
        <v>-</v>
      </c>
      <c r="BB99" s="9" t="str">
        <f>if('raw 1'!AZ99&lt;&gt;"x",if('raw 1'!AZ99="OK",'raw 1'!HZ99,'raw 1'!AZ99),"")</f>
        <v>-</v>
      </c>
      <c r="BC99" s="9" t="str">
        <f>if('raw 1'!BA99&lt;&gt;"x",if('raw 1'!BA99="OK",'raw 1'!IA99,'raw 1'!BA99),"")</f>
        <v>-</v>
      </c>
      <c r="BD99" s="9" t="str">
        <f>if('raw 1'!BB99&lt;&gt;"x",if('raw 1'!BB99="OK",'raw 1'!IB99,'raw 1'!BB99),"")</f>
        <v>-</v>
      </c>
      <c r="BE99" s="9" t="str">
        <f>if('raw 1'!BC99&lt;&gt;"x",if('raw 1'!BC99="OK",'raw 1'!IC99,'raw 1'!BC99),"")</f>
        <v>-</v>
      </c>
      <c r="BF99" s="9" t="str">
        <f>if('raw 1'!BD99&lt;&gt;"x",if('raw 1'!BD99="OK",'raw 1'!ID99,'raw 1'!BD99),"")</f>
        <v>-</v>
      </c>
      <c r="BG99" s="9" t="str">
        <f>if('raw 1'!BE99&lt;&gt;"x",if('raw 1'!BE99="OK",'raw 1'!IE99,'raw 1'!BE99),"")</f>
        <v>-</v>
      </c>
      <c r="BH99" s="9" t="str">
        <f>if('raw 1'!BF99&lt;&gt;"x",if('raw 1'!BF99="OK",'raw 1'!IF99,'raw 1'!BF99),"")</f>
        <v>-</v>
      </c>
      <c r="BI99" s="9" t="str">
        <f>if('raw 1'!BG99&lt;&gt;"x",if('raw 1'!BG99="OK",'raw 1'!IG99,'raw 1'!BG99),"")</f>
        <v>-</v>
      </c>
      <c r="BJ99" s="9" t="str">
        <f>if('raw 1'!BH99&lt;&gt;"x",if('raw 1'!BH99="OK",'raw 1'!IH99,'raw 1'!BH99),"")</f>
        <v>-</v>
      </c>
      <c r="BK99" s="9" t="str">
        <f>if('raw 1'!BI99&lt;&gt;"x",if('raw 1'!BI99="OK",'raw 1'!II99,'raw 1'!BI99),"")</f>
        <v>-</v>
      </c>
      <c r="BL99" s="9" t="str">
        <f>if('raw 1'!BJ99&lt;&gt;"x",if('raw 1'!BJ99="OK",'raw 1'!IJ99,'raw 1'!BJ99),"")</f>
        <v>-</v>
      </c>
      <c r="BM99" s="9" t="str">
        <f>if('raw 1'!BK99&lt;&gt;"x",if('raw 1'!BK99="OK",'raw 1'!IK99,'raw 1'!BK99),"")</f>
        <v/>
      </c>
      <c r="BN99" s="9" t="str">
        <f>if('raw 1'!BL99&lt;&gt;"x",if('raw 1'!BL99="OK",'raw 1'!IL99,'raw 1'!BL99),"")</f>
        <v>-</v>
      </c>
      <c r="BO99" s="9" t="str">
        <f>if('raw 1'!BM99&lt;&gt;"x",if('raw 1'!BM99="OK",'raw 1'!IM99,'raw 1'!BM99),"")</f>
        <v>-</v>
      </c>
      <c r="BP99" s="9" t="str">
        <f>if('raw 1'!BN99&lt;&gt;"x",if('raw 1'!BN99="OK",'raw 1'!IN99,'raw 1'!BN99),"")</f>
        <v>-</v>
      </c>
      <c r="BQ99" s="9" t="str">
        <f>if('raw 1'!BO99&lt;&gt;"x",if('raw 1'!BO99="OK",'raw 1'!IO99,'raw 1'!BO99),"")</f>
        <v>-</v>
      </c>
      <c r="BR99" s="9" t="str">
        <f>if('raw 1'!BP99&lt;&gt;"x",if('raw 1'!BP99="OK",'raw 1'!IP99,'raw 1'!BP99),"")</f>
        <v>-</v>
      </c>
      <c r="BS99" s="9" t="str">
        <f>if('raw 1'!BQ99&lt;&gt;"x",if('raw 1'!BQ99="OK",'raw 1'!IQ99,'raw 1'!BQ99),"")</f>
        <v>-</v>
      </c>
      <c r="BT99" s="9" t="str">
        <f>if('raw 1'!BR99&lt;&gt;"x",if('raw 1'!BR99="OK",'raw 1'!IR99,'raw 1'!BR99),"")</f>
        <v>-</v>
      </c>
      <c r="BU99" s="9" t="str">
        <f>if('raw 1'!BS99&lt;&gt;"x",if('raw 1'!BS99="OK",'raw 1'!IS99,'raw 1'!BS99),"")</f>
        <v>-</v>
      </c>
      <c r="BV99" s="9" t="str">
        <f>if('raw 1'!BT99&lt;&gt;"x",if('raw 1'!BT99="OK",'raw 1'!IT99,'raw 1'!BT99),"")</f>
        <v>-</v>
      </c>
      <c r="BW99" s="9" t="str">
        <f>if('raw 1'!BU99&lt;&gt;"x",if('raw 1'!BU99="OK",'raw 1'!IU99,'raw 1'!BU99),"")</f>
        <v>-</v>
      </c>
      <c r="BX99" s="9" t="str">
        <f>if('raw 1'!BV99&lt;&gt;"x",if('raw 1'!BV99="OK",'raw 1'!IV99,'raw 1'!BV99),"")</f>
        <v>-</v>
      </c>
      <c r="BY99" s="9" t="str">
        <f>if('raw 1'!BW99&lt;&gt;"x",if('raw 1'!BW99="OK",'raw 1'!IW99,'raw 1'!BW99),"")</f>
        <v>-</v>
      </c>
      <c r="BZ99" s="9" t="str">
        <f>if('raw 1'!BX99&lt;&gt;"x",if('raw 1'!BX99="OK",'raw 1'!IX99,'raw 1'!BX99),"")</f>
        <v>-</v>
      </c>
      <c r="CA99" s="9" t="str">
        <f>if('raw 1'!BY99&lt;&gt;"x",if('raw 1'!BY99="OK",'raw 1'!IY99,'raw 1'!BY99),"")</f>
        <v>-</v>
      </c>
      <c r="CB99" s="9" t="str">
        <f>if('raw 1'!BZ99&lt;&gt;"x",if('raw 1'!BZ99="OK",'raw 1'!IZ99,'raw 1'!BZ99),"")</f>
        <v>-</v>
      </c>
      <c r="CC99" s="9" t="str">
        <f>if('raw 1'!CA99&lt;&gt;"x",if('raw 1'!CA99="OK",'raw 1'!JA99,'raw 1'!CA99),"")</f>
        <v>-</v>
      </c>
      <c r="CD99" s="9" t="str">
        <f>if('raw 1'!CB99&lt;&gt;"x",if('raw 1'!CB99="OK",'raw 1'!JB99,'raw 1'!CB99),"")</f>
        <v>-</v>
      </c>
      <c r="CE99" s="9" t="str">
        <f>if('raw 1'!CC99&lt;&gt;"x",if('raw 1'!CC99="OK",'raw 1'!JC99,'raw 1'!CC99),"")</f>
        <v>-</v>
      </c>
      <c r="CF99" s="9" t="str">
        <f>if('raw 1'!CD99&lt;&gt;"x",if('raw 1'!CD99="OK",'raw 1'!JD99,'raw 1'!CD99),"")</f>
        <v>-</v>
      </c>
      <c r="CG99" s="9" t="str">
        <f>if('raw 1'!CE99&lt;&gt;"x",if('raw 1'!CE99="OK",'raw 1'!JE99,'raw 1'!CE99),"")</f>
        <v>-</v>
      </c>
      <c r="CH99" s="9" t="str">
        <f>if('raw 1'!CF99&lt;&gt;"x",if('raw 1'!CF99="OK",'raw 1'!JF99,'raw 1'!CF99),"")</f>
        <v>-</v>
      </c>
      <c r="CI99" s="9" t="str">
        <f>if('raw 1'!CG99&lt;&gt;"x",if('raw 1'!CG99="OK",'raw 1'!JG99,'raw 1'!CG99),"")</f>
        <v>-</v>
      </c>
      <c r="CJ99" s="9" t="str">
        <f>if('raw 1'!CH99&lt;&gt;"x",if('raw 1'!CH99="OK",'raw 1'!JH99,'raw 1'!CH99),"")</f>
        <v>-</v>
      </c>
      <c r="CK99" s="9" t="str">
        <f>if('raw 1'!CI99&lt;&gt;"x",if('raw 1'!CI99="OK",'raw 1'!JI99,'raw 1'!CI99),"")</f>
        <v>-</v>
      </c>
      <c r="CL99" s="9" t="str">
        <f>if('raw 1'!CJ99&lt;&gt;"x",if('raw 1'!CJ99="OK",'raw 1'!JJ99,'raw 1'!CJ99),"")</f>
        <v>-</v>
      </c>
      <c r="CM99" s="9" t="str">
        <f>if('raw 1'!CK99&lt;&gt;"x",if('raw 1'!CK99="OK",'raw 1'!JK99,'raw 1'!CK99),"")</f>
        <v>-</v>
      </c>
      <c r="CN99" s="9" t="str">
        <f>if('raw 1'!CL99&lt;&gt;"x",if('raw 1'!CL99="OK",'raw 1'!JL99,'raw 1'!CL99),"")</f>
        <v>-</v>
      </c>
      <c r="CO99" s="9" t="str">
        <f>if('raw 1'!CM99&lt;&gt;"x",if('raw 1'!CM99="OK",'raw 1'!JM99,'raw 1'!CM99),"")</f>
        <v>-</v>
      </c>
      <c r="CP99" s="9" t="str">
        <f>if('raw 1'!CN99&lt;&gt;"x",if('raw 1'!CN99="OK",'raw 1'!JN99,'raw 1'!CN99),"")</f>
        <v>-</v>
      </c>
      <c r="CQ99" s="9" t="str">
        <f>if('raw 1'!CO99&lt;&gt;"x",if('raw 1'!CO99="OK",'raw 1'!JO99,'raw 1'!CO99),"")</f>
        <v>-</v>
      </c>
      <c r="CR99" s="9" t="str">
        <f>if('raw 1'!CP99&lt;&gt;"x",if('raw 1'!CP99="OK",'raw 1'!JP99,'raw 1'!CP99),"")</f>
        <v>-</v>
      </c>
      <c r="CS99" s="9" t="str">
        <f>if('raw 1'!CQ99&lt;&gt;"x",if('raw 1'!CQ99="OK",'raw 1'!JQ99,'raw 1'!CQ99),"")</f>
        <v>-</v>
      </c>
      <c r="CT99" s="9" t="str">
        <f>if('raw 1'!CR99&lt;&gt;"x",if('raw 1'!CR99="OK",'raw 1'!JR99,'raw 1'!CR99),"")</f>
        <v>-</v>
      </c>
      <c r="CU99" s="9" t="str">
        <f>if('raw 1'!CS99&lt;&gt;"x",if('raw 1'!CS99="OK",'raw 1'!JS99,'raw 1'!CS99),"")</f>
        <v/>
      </c>
      <c r="CV99" s="9" t="str">
        <f>if('raw 1'!CT99&lt;&gt;"x",if('raw 1'!CT99="OK",'raw 1'!JT99,'raw 1'!CT99),"")</f>
        <v>-</v>
      </c>
      <c r="CW99" s="9" t="str">
        <f>if('raw 1'!CU99&lt;&gt;"x",if('raw 1'!CU99="OK",'raw 1'!JU99,'raw 1'!CU99),"")</f>
        <v>-</v>
      </c>
      <c r="CX99" s="9" t="str">
        <f>if('raw 1'!CV99&lt;&gt;"x",if('raw 1'!CV99="OK",'raw 1'!JV99,'raw 1'!CV99),"")</f>
        <v>-</v>
      </c>
      <c r="CY99" s="9" t="str">
        <f>if('raw 1'!CW99&lt;&gt;"x",if('raw 1'!CW99="OK",'raw 1'!JW99,'raw 1'!CW99),"")</f>
        <v>-</v>
      </c>
      <c r="CZ99" s="9" t="str">
        <f>if('raw 1'!CX99&lt;&gt;"x",if('raw 1'!CX99="OK",'raw 1'!JX99,'raw 1'!CX99),"")</f>
        <v>-</v>
      </c>
      <c r="DA99" s="9" t="str">
        <f>if('raw 1'!CY99&lt;&gt;"x",if('raw 1'!CY99="OK",'raw 1'!JY99,'raw 1'!CY99),"")</f>
        <v>-</v>
      </c>
      <c r="DB99" s="9" t="str">
        <f>if('raw 1'!CZ99&lt;&gt;"x",if('raw 1'!CZ99="OK",'raw 1'!JZ99,'raw 1'!CZ99),"")</f>
        <v>-</v>
      </c>
      <c r="DC99" s="9" t="str">
        <f>if('raw 1'!DA99&lt;&gt;"x",if('raw 1'!DA99="OK",'raw 1'!KA99,'raw 1'!DA99),"")</f>
        <v>-</v>
      </c>
      <c r="DD99" s="9" t="str">
        <f>if('raw 1'!DB99&lt;&gt;"x",if('raw 1'!DB99="OK",'raw 1'!KB99,'raw 1'!DB99),"")</f>
        <v>-</v>
      </c>
      <c r="DE99" s="9" t="str">
        <f>if('raw 1'!DC99&lt;&gt;"x",if('raw 1'!DC99="OK",'raw 1'!KC99,'raw 1'!DC99),"")</f>
        <v>-</v>
      </c>
      <c r="DF99" s="9" t="str">
        <f>if('raw 1'!DD99&lt;&gt;"x",if('raw 1'!DD99="OK",'raw 1'!KD99,'raw 1'!DD99),"")</f>
        <v>-</v>
      </c>
      <c r="DG99" s="9" t="str">
        <f>if('raw 1'!DE99&lt;&gt;"x",if('raw 1'!DE99="OK",'raw 1'!KE99,'raw 1'!DE99),"")</f>
        <v>-</v>
      </c>
      <c r="DH99" s="9" t="str">
        <f>if('raw 1'!DF99&lt;&gt;"x",if('raw 1'!DF99="OK",'raw 1'!KF99,'raw 1'!DF99),"")</f>
        <v>-</v>
      </c>
      <c r="DI99" s="9" t="str">
        <f>if('raw 1'!DG99&lt;&gt;"x",if('raw 1'!DG99="OK",'raw 1'!KG99,'raw 1'!DG99),"")</f>
        <v>-</v>
      </c>
      <c r="DJ99" s="9" t="str">
        <f>if('raw 1'!DH99&lt;&gt;"x",if('raw 1'!DH99="OK",'raw 1'!KH99,'raw 1'!DH99),"")</f>
        <v>-</v>
      </c>
      <c r="DK99" s="9" t="str">
        <f>if('raw 1'!DI99&lt;&gt;"x",if('raw 1'!DI99="OK",'raw 1'!KI99,'raw 1'!DI99),"")</f>
        <v>-</v>
      </c>
      <c r="DL99" s="9" t="str">
        <f>if('raw 1'!DJ99&lt;&gt;"x",if('raw 1'!DJ99="OK",'raw 1'!KJ99,'raw 1'!DJ99),"")</f>
        <v>-</v>
      </c>
      <c r="DM99" s="9" t="str">
        <f>if('raw 1'!DK99&lt;&gt;"x",if('raw 1'!DK99="OK",'raw 1'!KK99,'raw 1'!DK99),"")</f>
        <v>-</v>
      </c>
      <c r="DN99" s="9" t="str">
        <f>if('raw 1'!DL99&lt;&gt;"x",if('raw 1'!DL99="OK",'raw 1'!KL99,'raw 1'!DL99),"")</f>
        <v>-</v>
      </c>
      <c r="DO99" s="9" t="str">
        <f>if('raw 1'!DM99&lt;&gt;"x",if('raw 1'!DM99="OK",'raw 1'!KM99,'raw 1'!DM99),"")</f>
        <v>-</v>
      </c>
      <c r="DP99" s="9" t="str">
        <f>if('raw 1'!DN99&lt;&gt;"x",if('raw 1'!DN99="OK",'raw 1'!KN99,'raw 1'!DN99),"")</f>
        <v>-</v>
      </c>
      <c r="DQ99" s="9" t="str">
        <f>if('raw 1'!DO99&lt;&gt;"x",if('raw 1'!DO99="OK",'raw 1'!KO99,'raw 1'!DO99),"")</f>
        <v>-</v>
      </c>
      <c r="DR99" s="9" t="str">
        <f>if('raw 1'!DP99&lt;&gt;"x",if('raw 1'!DP99="OK",'raw 1'!KP99,'raw 1'!DP99),"")</f>
        <v>-</v>
      </c>
      <c r="DS99" s="9" t="str">
        <f>if('raw 1'!DQ99&lt;&gt;"x",if('raw 1'!DQ99="OK",'raw 1'!KQ99,'raw 1'!DQ99),"")</f>
        <v>-</v>
      </c>
      <c r="DT99" s="9" t="str">
        <f>if('raw 1'!DR99&lt;&gt;"x",if('raw 1'!DR99="OK",'raw 1'!KR99,'raw 1'!DR99),"")</f>
        <v>-</v>
      </c>
      <c r="DU99" s="9" t="str">
        <f>if('raw 1'!DS99&lt;&gt;"x",if('raw 1'!DS99="OK",'raw 1'!KS99,'raw 1'!DS99),"")</f>
        <v>-</v>
      </c>
      <c r="DV99" s="9" t="str">
        <f>if('raw 1'!DT99&lt;&gt;"x",if('raw 1'!DT99="OK",'raw 1'!KT99,'raw 1'!DT99),"")</f>
        <v>-</v>
      </c>
      <c r="DW99" s="9" t="str">
        <f>if('raw 1'!DU99&lt;&gt;"x",if('raw 1'!DU99="OK",'raw 1'!KU99,'raw 1'!DU99),"")</f>
        <v>-</v>
      </c>
      <c r="DX99" s="9" t="str">
        <f>if('raw 1'!DV99&lt;&gt;"x",if('raw 1'!DV99="OK",'raw 1'!KV99,'raw 1'!DV99),"")</f>
        <v>-</v>
      </c>
      <c r="DY99" s="9" t="str">
        <f>if('raw 1'!DW99&lt;&gt;"x",if('raw 1'!DW99="OK",'raw 1'!KW99,'raw 1'!DW99),"")</f>
        <v>-</v>
      </c>
      <c r="DZ99" s="9" t="str">
        <f>if('raw 1'!DX99&lt;&gt;"x",if('raw 1'!DX99="OK",'raw 1'!KX99,'raw 1'!DX99),"")</f>
        <v>-</v>
      </c>
      <c r="EA99" s="9" t="str">
        <f>if('raw 1'!DY99&lt;&gt;"x",if('raw 1'!DY99="OK",'raw 1'!KY99,'raw 1'!DY99),"")</f>
        <v>-</v>
      </c>
      <c r="EB99" s="9" t="str">
        <f>if('raw 1'!DZ99&lt;&gt;"x",if('raw 1'!DZ99="OK",'raw 1'!KZ99,'raw 1'!DZ99),"")</f>
        <v/>
      </c>
      <c r="EC99" s="9">
        <f>if('raw 1'!EA99&lt;&gt;"x",if('raw 1'!EA99="OK",'raw 1'!LA99,'raw 1'!EA99),"")</f>
        <v>1</v>
      </c>
      <c r="ED99" s="9">
        <f>if('raw 1'!EB99&lt;&gt;"x",if('raw 1'!EB99="OK",'raw 1'!LB99,'raw 1'!EB99),"")</f>
        <v>1</v>
      </c>
      <c r="EE99" s="9">
        <f>if('raw 1'!EC99&lt;&gt;"x",if('raw 1'!EC99="OK",'raw 1'!LC99,'raw 1'!EC99),"")</f>
        <v>1</v>
      </c>
      <c r="EF99" s="9">
        <f>if('raw 1'!ED99&lt;&gt;"x",if('raw 1'!ED99="OK",'raw 1'!LD99,'raw 1'!ED99),"")</f>
        <v>1</v>
      </c>
      <c r="EG99" s="9">
        <f>if('raw 1'!EE99&lt;&gt;"x",if('raw 1'!EE99="OK",'raw 1'!LE99,'raw 1'!EE99),"")</f>
        <v>1</v>
      </c>
      <c r="EH99" s="9">
        <f>if('raw 1'!EF99&lt;&gt;"x",if('raw 1'!EF99="OK",'raw 1'!LF99,'raw 1'!EF99),"")</f>
        <v>1</v>
      </c>
      <c r="EI99" s="9">
        <f>if('raw 1'!EG99&lt;&gt;"x",if('raw 1'!EG99="OK",'raw 1'!LG99,'raw 1'!EG99),"")</f>
        <v>1</v>
      </c>
      <c r="EJ99" s="9">
        <f>if('raw 1'!EH99&lt;&gt;"x",if('raw 1'!EH99="OK",'raw 1'!LH99,'raw 1'!EH99),"")</f>
        <v>1</v>
      </c>
      <c r="EK99" s="9" t="str">
        <f>if('raw 1'!EI99&lt;&gt;"x",if('raw 1'!EI99="OK",'raw 1'!LI99,'raw 1'!EI99),"")</f>
        <v>TLE</v>
      </c>
      <c r="EL99" s="9" t="str">
        <f>if('raw 1'!EJ99&lt;&gt;"x",if('raw 1'!EJ99="OK",'raw 1'!LJ99,'raw 1'!EJ99),"")</f>
        <v>TLE</v>
      </c>
      <c r="EM99" s="9">
        <f>if('raw 1'!EK99&lt;&gt;"x",if('raw 1'!EK99="OK",'raw 1'!LK99,'raw 1'!EK99),"")</f>
        <v>1</v>
      </c>
      <c r="EN99" s="9">
        <f>if('raw 1'!EL99&lt;&gt;"x",if('raw 1'!EL99="OK",'raw 1'!LL99,'raw 1'!EL99),"")</f>
        <v>1</v>
      </c>
      <c r="EO99" s="9" t="str">
        <f>if('raw 1'!EM99&lt;&gt;"x",if('raw 1'!EM99="OK",'raw 1'!LM99,'raw 1'!EM99),"")</f>
        <v>TLE</v>
      </c>
      <c r="EP99" s="9" t="str">
        <f>if('raw 1'!EN99&lt;&gt;"x",if('raw 1'!EN99="OK",'raw 1'!LN99,'raw 1'!EN99),"")</f>
        <v>TLE</v>
      </c>
      <c r="EQ99" s="9" t="str">
        <f>if('raw 1'!EO99&lt;&gt;"x",if('raw 1'!EO99="OK",'raw 1'!LO99,'raw 1'!EO99),"")</f>
        <v>TLE</v>
      </c>
      <c r="ER99" s="9" t="str">
        <f>if('raw 1'!EP99&lt;&gt;"x",if('raw 1'!EP99="OK",'raw 1'!LP99,'raw 1'!EP99),"")</f>
        <v>TLE</v>
      </c>
      <c r="ES99" s="9" t="str">
        <f>if('raw 1'!EQ99&lt;&gt;"x",if('raw 1'!EQ99="OK",'raw 1'!LQ99,'raw 1'!EQ99),"")</f>
        <v/>
      </c>
      <c r="ET99" s="9">
        <f>if('raw 1'!ER99&lt;&gt;"x",if('raw 1'!ER99="OK",'raw 1'!LR99,'raw 1'!ER99),"")</f>
        <v>1</v>
      </c>
      <c r="EU99" s="9" t="str">
        <f>if('raw 1'!ES99&lt;&gt;"x",if('raw 1'!ES99="OK",'raw 1'!LS99,'raw 1'!ES99),"")</f>
        <v>TLE</v>
      </c>
      <c r="EV99" s="9" t="str">
        <f>if('raw 1'!ET99&lt;&gt;"x",if('raw 1'!ET99="OK",'raw 1'!LT99,'raw 1'!ET99),"")</f>
        <v>TLE</v>
      </c>
      <c r="EW99" s="9">
        <f>if('raw 1'!EU99&lt;&gt;"x",if('raw 1'!EU99="OK",'raw 1'!LU99,'raw 1'!EU99),"")</f>
        <v>1</v>
      </c>
      <c r="EX99" s="9" t="str">
        <f>if('raw 1'!EV99&lt;&gt;"x",if('raw 1'!EV99="OK",'raw 1'!LV99,'raw 1'!EV99),"")</f>
        <v>TLE</v>
      </c>
      <c r="EY99" s="9" t="str">
        <f>if('raw 1'!EW99&lt;&gt;"x",if('raw 1'!EW99="OK",'raw 1'!LW99,'raw 1'!EW99),"")</f>
        <v>TLE</v>
      </c>
      <c r="EZ99" s="9">
        <f>if('raw 1'!EX99&lt;&gt;"x",if('raw 1'!EX99="OK",'raw 1'!LX99,'raw 1'!EX99),"")</f>
        <v>1</v>
      </c>
      <c r="FA99" s="9" t="str">
        <f>if('raw 1'!EY99&lt;&gt;"x",if('raw 1'!EY99="OK",'raw 1'!LY99,'raw 1'!EY99),"")</f>
        <v>WA</v>
      </c>
      <c r="FB99" s="9">
        <f>if('raw 1'!EZ99&lt;&gt;"x",if('raw 1'!EZ99="OK",'raw 1'!LZ99,'raw 1'!EZ99),"")</f>
        <v>1</v>
      </c>
      <c r="FC99" s="9">
        <f>if('raw 1'!FA99&lt;&gt;"x",if('raw 1'!FA99="OK",'raw 1'!MA99,'raw 1'!FA99),"")</f>
        <v>1</v>
      </c>
      <c r="FD99" s="9">
        <f>if('raw 1'!FB99&lt;&gt;"x",if('raw 1'!FB99="OK",'raw 1'!MB99,'raw 1'!FB99),"")</f>
        <v>1</v>
      </c>
      <c r="FE99" s="9">
        <f>if('raw 1'!FC99&lt;&gt;"x",if('raw 1'!FC99="OK",'raw 1'!MC99,'raw 1'!FC99),"")</f>
        <v>1</v>
      </c>
      <c r="FF99" s="9" t="str">
        <f>if('raw 1'!FD99&lt;&gt;"x",if('raw 1'!FD99="OK",'raw 1'!MD99,'raw 1'!FD99),"")</f>
        <v>WA</v>
      </c>
      <c r="FG99" s="9">
        <f>if('raw 1'!FE99&lt;&gt;"x",if('raw 1'!FE99="OK",'raw 1'!ME99,'raw 1'!FE99),"")</f>
        <v>1</v>
      </c>
      <c r="FH99" s="9">
        <f>if('raw 1'!FF99&lt;&gt;"x",if('raw 1'!FF99="OK",'raw 1'!MF99,'raw 1'!FF99),"")</f>
        <v>1</v>
      </c>
      <c r="FI99" s="9">
        <f>if('raw 1'!FG99&lt;&gt;"x",if('raw 1'!FG99="OK",'raw 1'!MG99,'raw 1'!FG99),"")</f>
        <v>1</v>
      </c>
      <c r="FJ99" s="9" t="str">
        <f>if('raw 1'!FH99&lt;&gt;"x",if('raw 1'!FH99="OK",'raw 1'!MH99,'raw 1'!FH99),"")</f>
        <v>TLE</v>
      </c>
      <c r="FK99" s="9" t="str">
        <f>if('raw 1'!FI99&lt;&gt;"x",if('raw 1'!FI99="OK",'raw 1'!MI99,'raw 1'!FI99),"")</f>
        <v>WA</v>
      </c>
      <c r="FL99" s="9">
        <f>if('raw 1'!FJ99&lt;&gt;"x",if('raw 1'!FJ99="OK",'raw 1'!MJ99,'raw 1'!FJ99),"")</f>
        <v>1</v>
      </c>
      <c r="FM99" s="9" t="str">
        <f>if('raw 1'!FK99&lt;&gt;"x",if('raw 1'!FK99="OK",'raw 1'!MK99,'raw 1'!FK99),"")</f>
        <v>TLE</v>
      </c>
      <c r="FN99" s="9">
        <f>if('raw 1'!FL99&lt;&gt;"x",if('raw 1'!FL99="OK",'raw 1'!ML99,'raw 1'!FL99),"")</f>
        <v>1</v>
      </c>
      <c r="FO99" s="9" t="str">
        <f>if('raw 1'!FM99&lt;&gt;"x",if('raw 1'!FM99="OK",'raw 1'!MM99,'raw 1'!FM99),"")</f>
        <v>TLE</v>
      </c>
      <c r="FP99" s="9" t="str">
        <f>if('raw 1'!FN99&lt;&gt;"x",if('raw 1'!FN99="OK",'raw 1'!MN99,'raw 1'!FN99),"")</f>
        <v>TLE</v>
      </c>
      <c r="FQ99" s="9" t="str">
        <f>if('raw 1'!FO99&lt;&gt;"x",if('raw 1'!FO99="OK",'raw 1'!MO99,'raw 1'!FO99),"")</f>
        <v>TLE</v>
      </c>
      <c r="FR99" s="9">
        <f>if('raw 1'!FP99&lt;&gt;"x",if('raw 1'!FP99="OK",'raw 1'!MP99,'raw 1'!FP99),"")</f>
        <v>1</v>
      </c>
      <c r="FS99" s="9">
        <f>if('raw 1'!FQ99&lt;&gt;"x",if('raw 1'!FQ99="OK",'raw 1'!MQ99,'raw 1'!FQ99),"")</f>
        <v>1</v>
      </c>
      <c r="FT99" s="9" t="str">
        <f>if('raw 1'!FR99&lt;&gt;"x",if('raw 1'!FR99="OK",'raw 1'!MR99,'raw 1'!FR99),"")</f>
        <v>WA</v>
      </c>
      <c r="FU99" s="9" t="str">
        <f>if('raw 1'!FS99&lt;&gt;"x",if('raw 1'!FS99="OK",'raw 1'!MS99,'raw 1'!FS99),"")</f>
        <v>TLE</v>
      </c>
      <c r="FV99" s="9" t="str">
        <f>if('raw 1'!FT99&lt;&gt;"x",if('raw 1'!FT99="OK",'raw 1'!MT99,'raw 1'!FT99),"")</f>
        <v/>
      </c>
      <c r="FW99" s="9" t="str">
        <f>if('raw 1'!FU99&lt;&gt;"x",if('raw 1'!FU99="OK",'raw 1'!MU99,'raw 1'!FU99),"")</f>
        <v>-</v>
      </c>
      <c r="FX99" s="9" t="str">
        <f>if('raw 1'!FV99&lt;&gt;"x",if('raw 1'!FV99="OK",'raw 1'!MV99,'raw 1'!FV99),"")</f>
        <v>-</v>
      </c>
      <c r="FY99" s="9" t="str">
        <f>if('raw 1'!FW99&lt;&gt;"x",if('raw 1'!FW99="OK",'raw 1'!MW99,'raw 1'!FW99),"")</f>
        <v>-</v>
      </c>
      <c r="FZ99" s="9" t="str">
        <f>if('raw 1'!FX99&lt;&gt;"x",if('raw 1'!FX99="OK",'raw 1'!MX99,'raw 1'!FX99),"")</f>
        <v>-</v>
      </c>
      <c r="GA99" s="9" t="str">
        <f>if('raw 1'!FY99&lt;&gt;"x",if('raw 1'!FY99="OK",'raw 1'!MY99,'raw 1'!FY99),"")</f>
        <v>-</v>
      </c>
      <c r="GB99" s="9" t="str">
        <f>if('raw 1'!FZ99&lt;&gt;"x",if('raw 1'!FZ99="OK",'raw 1'!MZ99,'raw 1'!FZ99),"")</f>
        <v>-</v>
      </c>
      <c r="GC99" s="9" t="str">
        <f>if('raw 1'!GA99&lt;&gt;"x",if('raw 1'!GA99="OK",'raw 1'!NA99,'raw 1'!GA99),"")</f>
        <v>-</v>
      </c>
      <c r="GD99" s="9" t="str">
        <f>if('raw 1'!GB99&lt;&gt;"x",if('raw 1'!GB99="OK",'raw 1'!NB99,'raw 1'!GB99),"")</f>
        <v>-</v>
      </c>
      <c r="GE99" s="9" t="str">
        <f>if('raw 1'!GC99&lt;&gt;"x",if('raw 1'!GC99="OK",'raw 1'!NC99,'raw 1'!GC99),"")</f>
        <v>-</v>
      </c>
      <c r="GF99" s="9" t="str">
        <f>if('raw 1'!GD99&lt;&gt;"x",if('raw 1'!GD99="OK",'raw 1'!ND99,'raw 1'!GD99),"")</f>
        <v>-</v>
      </c>
      <c r="GG99" s="9" t="str">
        <f>if('raw 1'!GE99&lt;&gt;"x",if('raw 1'!GE99="OK",'raw 1'!NE99,'raw 1'!GE99),"")</f>
        <v>-</v>
      </c>
      <c r="GH99" s="9" t="str">
        <f>if('raw 1'!GF99&lt;&gt;"x",if('raw 1'!GF99="OK",'raw 1'!NF99,'raw 1'!GF99),"")</f>
        <v>-</v>
      </c>
      <c r="GI99" s="9" t="str">
        <f>if('raw 1'!GG99&lt;&gt;"x",if('raw 1'!GG99="OK",'raw 1'!NG99,'raw 1'!GG99),"")</f>
        <v>-</v>
      </c>
      <c r="GJ99" s="9" t="str">
        <f>if('raw 1'!GH99&lt;&gt;"x",if('raw 1'!GH99="OK",'raw 1'!NH99,'raw 1'!GH99),"")</f>
        <v>-</v>
      </c>
      <c r="GK99" s="9" t="str">
        <f>if('raw 1'!GI99&lt;&gt;"x",if('raw 1'!GI99="OK",'raw 1'!NI99,'raw 1'!GI99),"")</f>
        <v>-</v>
      </c>
      <c r="GL99" s="9" t="str">
        <f>if('raw 1'!GJ99&lt;&gt;"x",if('raw 1'!GJ99="OK",'raw 1'!NJ99,'raw 1'!GJ99),"")</f>
        <v>-</v>
      </c>
      <c r="GM99" s="9" t="str">
        <f>if('raw 1'!GK99&lt;&gt;"x",if('raw 1'!GK99="OK",'raw 1'!NK99,'raw 1'!GK99),"")</f>
        <v>-</v>
      </c>
      <c r="GN99" s="9" t="str">
        <f>if('raw 1'!GL99&lt;&gt;"x",if('raw 1'!GL99="OK",'raw 1'!NL99,'raw 1'!GL99),"")</f>
        <v>-</v>
      </c>
      <c r="GO99" s="9" t="str">
        <f>if('raw 1'!GM99&lt;&gt;"x",if('raw 1'!GM99="OK",'raw 1'!NM99,'raw 1'!GM99),"")</f>
        <v>-</v>
      </c>
      <c r="GP99" s="9" t="str">
        <f>if('raw 1'!GN99&lt;&gt;"x",if('raw 1'!GN99="OK",'raw 1'!NN99,'raw 1'!GN99),"")</f>
        <v>-</v>
      </c>
      <c r="GQ99" s="9" t="str">
        <f>if('raw 1'!GO99&lt;&gt;"x",if('raw 1'!GO99="OK",'raw 1'!NO99,'raw 1'!GO99),"")</f>
        <v>-</v>
      </c>
      <c r="GR99" s="9" t="str">
        <f>if('raw 1'!GP99&lt;&gt;"x",if('raw 1'!GP99="OK",'raw 1'!NP99,'raw 1'!GP99),"")</f>
        <v>-</v>
      </c>
      <c r="GS99" s="9" t="str">
        <f>if('raw 1'!GQ99&lt;&gt;"x",if('raw 1'!GQ99="OK",'raw 1'!NQ99,'raw 1'!GQ99),"")</f>
        <v>-</v>
      </c>
      <c r="GT99" s="9" t="str">
        <f>if('raw 1'!GR99&lt;&gt;"x",if('raw 1'!GR99="OK",'raw 1'!NR99,'raw 1'!GR99),"")</f>
        <v>-</v>
      </c>
      <c r="GU99" s="9" t="str">
        <f>if('raw 1'!GS99&lt;&gt;"x",if('raw 1'!GS99="OK",'raw 1'!NS99,'raw 1'!GS99),"")</f>
        <v/>
      </c>
    </row>
    <row r="100">
      <c r="A100" s="5"/>
      <c r="B100" s="5"/>
      <c r="C100" s="5">
        <f>if(B100="d","diskv. iz ciklusa",if(B100="d1","diskv. iz kruga",if($E100="ODOBREN",(if(countif(H:H,"="&amp;H100)=1,countif(H:H,"&gt;"&amp;H100)+1,concatenate(countif(H:H,"&gt;"&amp;H100)+1," - ",countif(H:H,"&gt;="&amp;H100)))),empty)))</f>
        <v>98</v>
      </c>
      <c r="D100" s="6" t="str">
        <f>'raw 1'!B100</f>
        <v>StefaN_B</v>
      </c>
      <c r="E100" s="6" t="str">
        <f>'raw 1'!F100</f>
        <v>ODOBREN</v>
      </c>
      <c r="F100" s="6" t="str">
        <f>if($E100="ODOBREN",'raw 1'!C100,"")</f>
        <v>Stefan</v>
      </c>
      <c r="G100" s="6" t="str">
        <f>if($E100="ODOBREN",'raw 1'!D100,"")</f>
        <v>Bengin</v>
      </c>
      <c r="H100" s="7">
        <f>if($E100="ODOBREN",I100,empty)</f>
        <v>52</v>
      </c>
      <c r="I100" s="7">
        <f>if(B100&lt;&gt;"d",IF(M100 = "A", SUM(R100:T100), SUM(O100:Q100)),empty)</f>
        <v>52</v>
      </c>
      <c r="J100" s="6" t="str">
        <f>if($E100="ODOBREN",'raw 1'!G100,"")</f>
        <v>Stari grad</v>
      </c>
      <c r="K100" s="6" t="str">
        <f>if($E100="ODOBREN",'raw 1'!H100,"")</f>
        <v>Matematička gimnazija</v>
      </c>
      <c r="L100" s="6" t="str">
        <f>if($E100="ODOBREN",'raw 1'!I100,"")</f>
        <v>II</v>
      </c>
      <c r="M100" s="6" t="str">
        <f>if($E100="ODOBREN",'raw 1'!J100,"")</f>
        <v>A</v>
      </c>
      <c r="N100" s="6" t="str">
        <f>if($E100="ODOBREN",'raw 1'!K101,"")</f>
        <v>Јелена Хаџи-Пурић</v>
      </c>
      <c r="O100" s="8" t="str">
        <f>'raw 1'!M100</f>
        <v>-</v>
      </c>
      <c r="P100" s="9" t="str">
        <f>'raw 1'!N100</f>
        <v>-</v>
      </c>
      <c r="Q100" s="9" t="str">
        <f>'raw 1'!O100</f>
        <v>-</v>
      </c>
      <c r="R100" s="9">
        <f>'raw 1'!P100</f>
        <v>20</v>
      </c>
      <c r="S100" s="9">
        <f>'raw 1'!Q100</f>
        <v>32</v>
      </c>
      <c r="T100" s="9">
        <f>'raw 1'!R100</f>
        <v>0</v>
      </c>
      <c r="U100" s="9" t="str">
        <f>if('raw 1'!S100&lt;&gt;"x",if('raw 1'!S100="OK",'raw 1'!GS100,'raw 1'!S100),"")</f>
        <v/>
      </c>
      <c r="V100" s="9" t="str">
        <f>if('raw 1'!T100&lt;&gt;"x",if('raw 1'!T100="OK",'raw 1'!GT100,'raw 1'!T100),"")</f>
        <v/>
      </c>
      <c r="W100" s="9" t="str">
        <f>if('raw 1'!U100&lt;&gt;"x",if('raw 1'!U100="OK",'raw 1'!GU100,'raw 1'!U100),"")</f>
        <v>-</v>
      </c>
      <c r="X100" s="9" t="str">
        <f>if('raw 1'!V100&lt;&gt;"x",if('raw 1'!V100="OK",'raw 1'!GV100,'raw 1'!V100),"")</f>
        <v>-</v>
      </c>
      <c r="Y100" s="9" t="str">
        <f>if('raw 1'!W100&lt;&gt;"x",if('raw 1'!W100="OK",'raw 1'!GW100,'raw 1'!W100),"")</f>
        <v>-</v>
      </c>
      <c r="Z100" s="9" t="str">
        <f>if('raw 1'!X100&lt;&gt;"x",if('raw 1'!X100="OK",'raw 1'!GX100,'raw 1'!X100),"")</f>
        <v>-</v>
      </c>
      <c r="AA100" s="9" t="str">
        <f>if('raw 1'!Y100&lt;&gt;"x",if('raw 1'!Y100="OK",'raw 1'!GY100,'raw 1'!Y100),"")</f>
        <v>-</v>
      </c>
      <c r="AB100" s="9" t="str">
        <f>if('raw 1'!Z100&lt;&gt;"x",if('raw 1'!Z100="OK",'raw 1'!GZ100,'raw 1'!Z100),"")</f>
        <v>-</v>
      </c>
      <c r="AC100" s="9" t="str">
        <f>if('raw 1'!AA100&lt;&gt;"x",if('raw 1'!AA100="OK",'raw 1'!HA100,'raw 1'!AA100),"")</f>
        <v>-</v>
      </c>
      <c r="AD100" s="9" t="str">
        <f>if('raw 1'!AB100&lt;&gt;"x",if('raw 1'!AB100="OK",'raw 1'!HB100,'raw 1'!AB100),"")</f>
        <v>-</v>
      </c>
      <c r="AE100" s="9" t="str">
        <f>if('raw 1'!AC100&lt;&gt;"x",if('raw 1'!AC100="OK",'raw 1'!HC100,'raw 1'!AC100),"")</f>
        <v>-</v>
      </c>
      <c r="AF100" s="9" t="str">
        <f>if('raw 1'!AD100&lt;&gt;"x",if('raw 1'!AD100="OK",'raw 1'!HD100,'raw 1'!AD100),"")</f>
        <v>-</v>
      </c>
      <c r="AG100" s="9" t="str">
        <f>if('raw 1'!AE100&lt;&gt;"x",if('raw 1'!AE100="OK",'raw 1'!HE100,'raw 1'!AE100),"")</f>
        <v>-</v>
      </c>
      <c r="AH100" s="9" t="str">
        <f>if('raw 1'!AF100&lt;&gt;"x",if('raw 1'!AF100="OK",'raw 1'!HF100,'raw 1'!AF100),"")</f>
        <v>-</v>
      </c>
      <c r="AI100" s="9" t="str">
        <f>if('raw 1'!AG100&lt;&gt;"x",if('raw 1'!AG100="OK",'raw 1'!HG100,'raw 1'!AG100),"")</f>
        <v>-</v>
      </c>
      <c r="AJ100" s="9" t="str">
        <f>if('raw 1'!AH100&lt;&gt;"x",if('raw 1'!AH100="OK",'raw 1'!HH100,'raw 1'!AH100),"")</f>
        <v>-</v>
      </c>
      <c r="AK100" s="9" t="str">
        <f>if('raw 1'!AI100&lt;&gt;"x",if('raw 1'!AI100="OK",'raw 1'!HI100,'raw 1'!AI100),"")</f>
        <v>-</v>
      </c>
      <c r="AL100" s="9" t="str">
        <f>if('raw 1'!AJ100&lt;&gt;"x",if('raw 1'!AJ100="OK",'raw 1'!HJ100,'raw 1'!AJ100),"")</f>
        <v>-</v>
      </c>
      <c r="AM100" s="9" t="str">
        <f>if('raw 1'!AK100&lt;&gt;"x",if('raw 1'!AK100="OK",'raw 1'!HK100,'raw 1'!AK100),"")</f>
        <v>-</v>
      </c>
      <c r="AN100" s="9" t="str">
        <f>if('raw 1'!AL100&lt;&gt;"x",if('raw 1'!AL100="OK",'raw 1'!HL100,'raw 1'!AL100),"")</f>
        <v>-</v>
      </c>
      <c r="AO100" s="9" t="str">
        <f>if('raw 1'!AM100&lt;&gt;"x",if('raw 1'!AM100="OK",'raw 1'!HM100,'raw 1'!AM100),"")</f>
        <v>-</v>
      </c>
      <c r="AP100" s="9" t="str">
        <f>if('raw 1'!AN100&lt;&gt;"x",if('raw 1'!AN100="OK",'raw 1'!HN100,'raw 1'!AN100),"")</f>
        <v>-</v>
      </c>
      <c r="AQ100" s="9" t="str">
        <f>if('raw 1'!AO100&lt;&gt;"x",if('raw 1'!AO100="OK",'raw 1'!HO100,'raw 1'!AO100),"")</f>
        <v>-</v>
      </c>
      <c r="AR100" s="9" t="str">
        <f>if('raw 1'!AP100&lt;&gt;"x",if('raw 1'!AP100="OK",'raw 1'!HP100,'raw 1'!AP100),"")</f>
        <v>-</v>
      </c>
      <c r="AS100" s="9" t="str">
        <f>if('raw 1'!AQ100&lt;&gt;"x",if('raw 1'!AQ100="OK",'raw 1'!HQ100,'raw 1'!AQ100),"")</f>
        <v>-</v>
      </c>
      <c r="AT100" s="9" t="str">
        <f>if('raw 1'!AR100&lt;&gt;"x",if('raw 1'!AR100="OK",'raw 1'!HR100,'raw 1'!AR100),"")</f>
        <v>-</v>
      </c>
      <c r="AU100" s="9" t="str">
        <f>if('raw 1'!AS100&lt;&gt;"x",if('raw 1'!AS100="OK",'raw 1'!HS100,'raw 1'!AS100),"")</f>
        <v>-</v>
      </c>
      <c r="AV100" s="9" t="str">
        <f>if('raw 1'!AT100&lt;&gt;"x",if('raw 1'!AT100="OK",'raw 1'!HT100,'raw 1'!AT100),"")</f>
        <v>-</v>
      </c>
      <c r="AW100" s="9" t="str">
        <f>if('raw 1'!AU100&lt;&gt;"x",if('raw 1'!AU100="OK",'raw 1'!HU100,'raw 1'!AU100),"")</f>
        <v>-</v>
      </c>
      <c r="AX100" s="9" t="str">
        <f>if('raw 1'!AV100&lt;&gt;"x",if('raw 1'!AV100="OK",'raw 1'!HV100,'raw 1'!AV100),"")</f>
        <v>-</v>
      </c>
      <c r="AY100" s="9" t="str">
        <f>if('raw 1'!AW100&lt;&gt;"x",if('raw 1'!AW100="OK",'raw 1'!HW100,'raw 1'!AW100),"")</f>
        <v>-</v>
      </c>
      <c r="AZ100" s="9" t="str">
        <f>if('raw 1'!AX100&lt;&gt;"x",if('raw 1'!AX100="OK",'raw 1'!HX100,'raw 1'!AX100),"")</f>
        <v>-</v>
      </c>
      <c r="BA100" s="9" t="str">
        <f>if('raw 1'!AY100&lt;&gt;"x",if('raw 1'!AY100="OK",'raw 1'!HY100,'raw 1'!AY100),"")</f>
        <v>-</v>
      </c>
      <c r="BB100" s="9" t="str">
        <f>if('raw 1'!AZ100&lt;&gt;"x",if('raw 1'!AZ100="OK",'raw 1'!HZ100,'raw 1'!AZ100),"")</f>
        <v>-</v>
      </c>
      <c r="BC100" s="9" t="str">
        <f>if('raw 1'!BA100&lt;&gt;"x",if('raw 1'!BA100="OK",'raw 1'!IA100,'raw 1'!BA100),"")</f>
        <v>-</v>
      </c>
      <c r="BD100" s="9" t="str">
        <f>if('raw 1'!BB100&lt;&gt;"x",if('raw 1'!BB100="OK",'raw 1'!IB100,'raw 1'!BB100),"")</f>
        <v>-</v>
      </c>
      <c r="BE100" s="9" t="str">
        <f>if('raw 1'!BC100&lt;&gt;"x",if('raw 1'!BC100="OK",'raw 1'!IC100,'raw 1'!BC100),"")</f>
        <v>-</v>
      </c>
      <c r="BF100" s="9" t="str">
        <f>if('raw 1'!BD100&lt;&gt;"x",if('raw 1'!BD100="OK",'raw 1'!ID100,'raw 1'!BD100),"")</f>
        <v>-</v>
      </c>
      <c r="BG100" s="9" t="str">
        <f>if('raw 1'!BE100&lt;&gt;"x",if('raw 1'!BE100="OK",'raw 1'!IE100,'raw 1'!BE100),"")</f>
        <v>-</v>
      </c>
      <c r="BH100" s="9" t="str">
        <f>if('raw 1'!BF100&lt;&gt;"x",if('raw 1'!BF100="OK",'raw 1'!IF100,'raw 1'!BF100),"")</f>
        <v>-</v>
      </c>
      <c r="BI100" s="9" t="str">
        <f>if('raw 1'!BG100&lt;&gt;"x",if('raw 1'!BG100="OK",'raw 1'!IG100,'raw 1'!BG100),"")</f>
        <v>-</v>
      </c>
      <c r="BJ100" s="9" t="str">
        <f>if('raw 1'!BH100&lt;&gt;"x",if('raw 1'!BH100="OK",'raw 1'!IH100,'raw 1'!BH100),"")</f>
        <v>-</v>
      </c>
      <c r="BK100" s="9" t="str">
        <f>if('raw 1'!BI100&lt;&gt;"x",if('raw 1'!BI100="OK",'raw 1'!II100,'raw 1'!BI100),"")</f>
        <v>-</v>
      </c>
      <c r="BL100" s="9" t="str">
        <f>if('raw 1'!BJ100&lt;&gt;"x",if('raw 1'!BJ100="OK",'raw 1'!IJ100,'raw 1'!BJ100),"")</f>
        <v>-</v>
      </c>
      <c r="BM100" s="9" t="str">
        <f>if('raw 1'!BK100&lt;&gt;"x",if('raw 1'!BK100="OK",'raw 1'!IK100,'raw 1'!BK100),"")</f>
        <v/>
      </c>
      <c r="BN100" s="9" t="str">
        <f>if('raw 1'!BL100&lt;&gt;"x",if('raw 1'!BL100="OK",'raw 1'!IL100,'raw 1'!BL100),"")</f>
        <v>-</v>
      </c>
      <c r="BO100" s="9" t="str">
        <f>if('raw 1'!BM100&lt;&gt;"x",if('raw 1'!BM100="OK",'raw 1'!IM100,'raw 1'!BM100),"")</f>
        <v>-</v>
      </c>
      <c r="BP100" s="9" t="str">
        <f>if('raw 1'!BN100&lt;&gt;"x",if('raw 1'!BN100="OK",'raw 1'!IN100,'raw 1'!BN100),"")</f>
        <v>-</v>
      </c>
      <c r="BQ100" s="9" t="str">
        <f>if('raw 1'!BO100&lt;&gt;"x",if('raw 1'!BO100="OK",'raw 1'!IO100,'raw 1'!BO100),"")</f>
        <v>-</v>
      </c>
      <c r="BR100" s="9" t="str">
        <f>if('raw 1'!BP100&lt;&gt;"x",if('raw 1'!BP100="OK",'raw 1'!IP100,'raw 1'!BP100),"")</f>
        <v>-</v>
      </c>
      <c r="BS100" s="9" t="str">
        <f>if('raw 1'!BQ100&lt;&gt;"x",if('raw 1'!BQ100="OK",'raw 1'!IQ100,'raw 1'!BQ100),"")</f>
        <v>-</v>
      </c>
      <c r="BT100" s="9" t="str">
        <f>if('raw 1'!BR100&lt;&gt;"x",if('raw 1'!BR100="OK",'raw 1'!IR100,'raw 1'!BR100),"")</f>
        <v>-</v>
      </c>
      <c r="BU100" s="9" t="str">
        <f>if('raw 1'!BS100&lt;&gt;"x",if('raw 1'!BS100="OK",'raw 1'!IS100,'raw 1'!BS100),"")</f>
        <v>-</v>
      </c>
      <c r="BV100" s="9" t="str">
        <f>if('raw 1'!BT100&lt;&gt;"x",if('raw 1'!BT100="OK",'raw 1'!IT100,'raw 1'!BT100),"")</f>
        <v>-</v>
      </c>
      <c r="BW100" s="9" t="str">
        <f>if('raw 1'!BU100&lt;&gt;"x",if('raw 1'!BU100="OK",'raw 1'!IU100,'raw 1'!BU100),"")</f>
        <v>-</v>
      </c>
      <c r="BX100" s="9" t="str">
        <f>if('raw 1'!BV100&lt;&gt;"x",if('raw 1'!BV100="OK",'raw 1'!IV100,'raw 1'!BV100),"")</f>
        <v>-</v>
      </c>
      <c r="BY100" s="9" t="str">
        <f>if('raw 1'!BW100&lt;&gt;"x",if('raw 1'!BW100="OK",'raw 1'!IW100,'raw 1'!BW100),"")</f>
        <v>-</v>
      </c>
      <c r="BZ100" s="9" t="str">
        <f>if('raw 1'!BX100&lt;&gt;"x",if('raw 1'!BX100="OK",'raw 1'!IX100,'raw 1'!BX100),"")</f>
        <v>-</v>
      </c>
      <c r="CA100" s="9" t="str">
        <f>if('raw 1'!BY100&lt;&gt;"x",if('raw 1'!BY100="OK",'raw 1'!IY100,'raw 1'!BY100),"")</f>
        <v>-</v>
      </c>
      <c r="CB100" s="9" t="str">
        <f>if('raw 1'!BZ100&lt;&gt;"x",if('raw 1'!BZ100="OK",'raw 1'!IZ100,'raw 1'!BZ100),"")</f>
        <v>-</v>
      </c>
      <c r="CC100" s="9" t="str">
        <f>if('raw 1'!CA100&lt;&gt;"x",if('raw 1'!CA100="OK",'raw 1'!JA100,'raw 1'!CA100),"")</f>
        <v>-</v>
      </c>
      <c r="CD100" s="9" t="str">
        <f>if('raw 1'!CB100&lt;&gt;"x",if('raw 1'!CB100="OK",'raw 1'!JB100,'raw 1'!CB100),"")</f>
        <v>-</v>
      </c>
      <c r="CE100" s="9" t="str">
        <f>if('raw 1'!CC100&lt;&gt;"x",if('raw 1'!CC100="OK",'raw 1'!JC100,'raw 1'!CC100),"")</f>
        <v>-</v>
      </c>
      <c r="CF100" s="9" t="str">
        <f>if('raw 1'!CD100&lt;&gt;"x",if('raw 1'!CD100="OK",'raw 1'!JD100,'raw 1'!CD100),"")</f>
        <v>-</v>
      </c>
      <c r="CG100" s="9" t="str">
        <f>if('raw 1'!CE100&lt;&gt;"x",if('raw 1'!CE100="OK",'raw 1'!JE100,'raw 1'!CE100),"")</f>
        <v>-</v>
      </c>
      <c r="CH100" s="9" t="str">
        <f>if('raw 1'!CF100&lt;&gt;"x",if('raw 1'!CF100="OK",'raw 1'!JF100,'raw 1'!CF100),"")</f>
        <v>-</v>
      </c>
      <c r="CI100" s="9" t="str">
        <f>if('raw 1'!CG100&lt;&gt;"x",if('raw 1'!CG100="OK",'raw 1'!JG100,'raw 1'!CG100),"")</f>
        <v>-</v>
      </c>
      <c r="CJ100" s="9" t="str">
        <f>if('raw 1'!CH100&lt;&gt;"x",if('raw 1'!CH100="OK",'raw 1'!JH100,'raw 1'!CH100),"")</f>
        <v>-</v>
      </c>
      <c r="CK100" s="9" t="str">
        <f>if('raw 1'!CI100&lt;&gt;"x",if('raw 1'!CI100="OK",'raw 1'!JI100,'raw 1'!CI100),"")</f>
        <v>-</v>
      </c>
      <c r="CL100" s="9" t="str">
        <f>if('raw 1'!CJ100&lt;&gt;"x",if('raw 1'!CJ100="OK",'raw 1'!JJ100,'raw 1'!CJ100),"")</f>
        <v>-</v>
      </c>
      <c r="CM100" s="9" t="str">
        <f>if('raw 1'!CK100&lt;&gt;"x",if('raw 1'!CK100="OK",'raw 1'!JK100,'raw 1'!CK100),"")</f>
        <v>-</v>
      </c>
      <c r="CN100" s="9" t="str">
        <f>if('raw 1'!CL100&lt;&gt;"x",if('raw 1'!CL100="OK",'raw 1'!JL100,'raw 1'!CL100),"")</f>
        <v>-</v>
      </c>
      <c r="CO100" s="9" t="str">
        <f>if('raw 1'!CM100&lt;&gt;"x",if('raw 1'!CM100="OK",'raw 1'!JM100,'raw 1'!CM100),"")</f>
        <v>-</v>
      </c>
      <c r="CP100" s="9" t="str">
        <f>if('raw 1'!CN100&lt;&gt;"x",if('raw 1'!CN100="OK",'raw 1'!JN100,'raw 1'!CN100),"")</f>
        <v>-</v>
      </c>
      <c r="CQ100" s="9" t="str">
        <f>if('raw 1'!CO100&lt;&gt;"x",if('raw 1'!CO100="OK",'raw 1'!JO100,'raw 1'!CO100),"")</f>
        <v>-</v>
      </c>
      <c r="CR100" s="9" t="str">
        <f>if('raw 1'!CP100&lt;&gt;"x",if('raw 1'!CP100="OK",'raw 1'!JP100,'raw 1'!CP100),"")</f>
        <v>-</v>
      </c>
      <c r="CS100" s="9" t="str">
        <f>if('raw 1'!CQ100&lt;&gt;"x",if('raw 1'!CQ100="OK",'raw 1'!JQ100,'raw 1'!CQ100),"")</f>
        <v>-</v>
      </c>
      <c r="CT100" s="9" t="str">
        <f>if('raw 1'!CR100&lt;&gt;"x",if('raw 1'!CR100="OK",'raw 1'!JR100,'raw 1'!CR100),"")</f>
        <v>-</v>
      </c>
      <c r="CU100" s="9" t="str">
        <f>if('raw 1'!CS100&lt;&gt;"x",if('raw 1'!CS100="OK",'raw 1'!JS100,'raw 1'!CS100),"")</f>
        <v/>
      </c>
      <c r="CV100" s="9" t="str">
        <f>if('raw 1'!CT100&lt;&gt;"x",if('raw 1'!CT100="OK",'raw 1'!JT100,'raw 1'!CT100),"")</f>
        <v>-</v>
      </c>
      <c r="CW100" s="9" t="str">
        <f>if('raw 1'!CU100&lt;&gt;"x",if('raw 1'!CU100="OK",'raw 1'!JU100,'raw 1'!CU100),"")</f>
        <v>-</v>
      </c>
      <c r="CX100" s="9" t="str">
        <f>if('raw 1'!CV100&lt;&gt;"x",if('raw 1'!CV100="OK",'raw 1'!JV100,'raw 1'!CV100),"")</f>
        <v>-</v>
      </c>
      <c r="CY100" s="9" t="str">
        <f>if('raw 1'!CW100&lt;&gt;"x",if('raw 1'!CW100="OK",'raw 1'!JW100,'raw 1'!CW100),"")</f>
        <v>-</v>
      </c>
      <c r="CZ100" s="9" t="str">
        <f>if('raw 1'!CX100&lt;&gt;"x",if('raw 1'!CX100="OK",'raw 1'!JX100,'raw 1'!CX100),"")</f>
        <v>-</v>
      </c>
      <c r="DA100" s="9" t="str">
        <f>if('raw 1'!CY100&lt;&gt;"x",if('raw 1'!CY100="OK",'raw 1'!JY100,'raw 1'!CY100),"")</f>
        <v>-</v>
      </c>
      <c r="DB100" s="9" t="str">
        <f>if('raw 1'!CZ100&lt;&gt;"x",if('raw 1'!CZ100="OK",'raw 1'!JZ100,'raw 1'!CZ100),"")</f>
        <v>-</v>
      </c>
      <c r="DC100" s="9" t="str">
        <f>if('raw 1'!DA100&lt;&gt;"x",if('raw 1'!DA100="OK",'raw 1'!KA100,'raw 1'!DA100),"")</f>
        <v>-</v>
      </c>
      <c r="DD100" s="9" t="str">
        <f>if('raw 1'!DB100&lt;&gt;"x",if('raw 1'!DB100="OK",'raw 1'!KB100,'raw 1'!DB100),"")</f>
        <v>-</v>
      </c>
      <c r="DE100" s="9" t="str">
        <f>if('raw 1'!DC100&lt;&gt;"x",if('raw 1'!DC100="OK",'raw 1'!KC100,'raw 1'!DC100),"")</f>
        <v>-</v>
      </c>
      <c r="DF100" s="9" t="str">
        <f>if('raw 1'!DD100&lt;&gt;"x",if('raw 1'!DD100="OK",'raw 1'!KD100,'raw 1'!DD100),"")</f>
        <v>-</v>
      </c>
      <c r="DG100" s="9" t="str">
        <f>if('raw 1'!DE100&lt;&gt;"x",if('raw 1'!DE100="OK",'raw 1'!KE100,'raw 1'!DE100),"")</f>
        <v>-</v>
      </c>
      <c r="DH100" s="9" t="str">
        <f>if('raw 1'!DF100&lt;&gt;"x",if('raw 1'!DF100="OK",'raw 1'!KF100,'raw 1'!DF100),"")</f>
        <v>-</v>
      </c>
      <c r="DI100" s="9" t="str">
        <f>if('raw 1'!DG100&lt;&gt;"x",if('raw 1'!DG100="OK",'raw 1'!KG100,'raw 1'!DG100),"")</f>
        <v>-</v>
      </c>
      <c r="DJ100" s="9" t="str">
        <f>if('raw 1'!DH100&lt;&gt;"x",if('raw 1'!DH100="OK",'raw 1'!KH100,'raw 1'!DH100),"")</f>
        <v>-</v>
      </c>
      <c r="DK100" s="9" t="str">
        <f>if('raw 1'!DI100&lt;&gt;"x",if('raw 1'!DI100="OK",'raw 1'!KI100,'raw 1'!DI100),"")</f>
        <v>-</v>
      </c>
      <c r="DL100" s="9" t="str">
        <f>if('raw 1'!DJ100&lt;&gt;"x",if('raw 1'!DJ100="OK",'raw 1'!KJ100,'raw 1'!DJ100),"")</f>
        <v>-</v>
      </c>
      <c r="DM100" s="9" t="str">
        <f>if('raw 1'!DK100&lt;&gt;"x",if('raw 1'!DK100="OK",'raw 1'!KK100,'raw 1'!DK100),"")</f>
        <v>-</v>
      </c>
      <c r="DN100" s="9" t="str">
        <f>if('raw 1'!DL100&lt;&gt;"x",if('raw 1'!DL100="OK",'raw 1'!KL100,'raw 1'!DL100),"")</f>
        <v>-</v>
      </c>
      <c r="DO100" s="9" t="str">
        <f>if('raw 1'!DM100&lt;&gt;"x",if('raw 1'!DM100="OK",'raw 1'!KM100,'raw 1'!DM100),"")</f>
        <v>-</v>
      </c>
      <c r="DP100" s="9" t="str">
        <f>if('raw 1'!DN100&lt;&gt;"x",if('raw 1'!DN100="OK",'raw 1'!KN100,'raw 1'!DN100),"")</f>
        <v>-</v>
      </c>
      <c r="DQ100" s="9" t="str">
        <f>if('raw 1'!DO100&lt;&gt;"x",if('raw 1'!DO100="OK",'raw 1'!KO100,'raw 1'!DO100),"")</f>
        <v>-</v>
      </c>
      <c r="DR100" s="9" t="str">
        <f>if('raw 1'!DP100&lt;&gt;"x",if('raw 1'!DP100="OK",'raw 1'!KP100,'raw 1'!DP100),"")</f>
        <v>-</v>
      </c>
      <c r="DS100" s="9" t="str">
        <f>if('raw 1'!DQ100&lt;&gt;"x",if('raw 1'!DQ100="OK",'raw 1'!KQ100,'raw 1'!DQ100),"")</f>
        <v>-</v>
      </c>
      <c r="DT100" s="9" t="str">
        <f>if('raw 1'!DR100&lt;&gt;"x",if('raw 1'!DR100="OK",'raw 1'!KR100,'raw 1'!DR100),"")</f>
        <v>-</v>
      </c>
      <c r="DU100" s="9" t="str">
        <f>if('raw 1'!DS100&lt;&gt;"x",if('raw 1'!DS100="OK",'raw 1'!KS100,'raw 1'!DS100),"")</f>
        <v>-</v>
      </c>
      <c r="DV100" s="9" t="str">
        <f>if('raw 1'!DT100&lt;&gt;"x",if('raw 1'!DT100="OK",'raw 1'!KT100,'raw 1'!DT100),"")</f>
        <v>-</v>
      </c>
      <c r="DW100" s="9" t="str">
        <f>if('raw 1'!DU100&lt;&gt;"x",if('raw 1'!DU100="OK",'raw 1'!KU100,'raw 1'!DU100),"")</f>
        <v>-</v>
      </c>
      <c r="DX100" s="9" t="str">
        <f>if('raw 1'!DV100&lt;&gt;"x",if('raw 1'!DV100="OK",'raw 1'!KV100,'raw 1'!DV100),"")</f>
        <v>-</v>
      </c>
      <c r="DY100" s="9" t="str">
        <f>if('raw 1'!DW100&lt;&gt;"x",if('raw 1'!DW100="OK",'raw 1'!KW100,'raw 1'!DW100),"")</f>
        <v>-</v>
      </c>
      <c r="DZ100" s="9" t="str">
        <f>if('raw 1'!DX100&lt;&gt;"x",if('raw 1'!DX100="OK",'raw 1'!KX100,'raw 1'!DX100),"")</f>
        <v>-</v>
      </c>
      <c r="EA100" s="9" t="str">
        <f>if('raw 1'!DY100&lt;&gt;"x",if('raw 1'!DY100="OK",'raw 1'!KY100,'raw 1'!DY100),"")</f>
        <v>-</v>
      </c>
      <c r="EB100" s="9" t="str">
        <f>if('raw 1'!DZ100&lt;&gt;"x",if('raw 1'!DZ100="OK",'raw 1'!KZ100,'raw 1'!DZ100),"")</f>
        <v/>
      </c>
      <c r="EC100" s="9">
        <f>if('raw 1'!EA100&lt;&gt;"x",if('raw 1'!EA100="OK",'raw 1'!LA100,'raw 1'!EA100),"")</f>
        <v>1</v>
      </c>
      <c r="ED100" s="9">
        <f>if('raw 1'!EB100&lt;&gt;"x",if('raw 1'!EB100="OK",'raw 1'!LB100,'raw 1'!EB100),"")</f>
        <v>1</v>
      </c>
      <c r="EE100" s="9">
        <f>if('raw 1'!EC100&lt;&gt;"x",if('raw 1'!EC100="OK",'raw 1'!LC100,'raw 1'!EC100),"")</f>
        <v>1</v>
      </c>
      <c r="EF100" s="9">
        <f>if('raw 1'!ED100&lt;&gt;"x",if('raw 1'!ED100="OK",'raw 1'!LD100,'raw 1'!ED100),"")</f>
        <v>1</v>
      </c>
      <c r="EG100" s="9">
        <f>if('raw 1'!EE100&lt;&gt;"x",if('raw 1'!EE100="OK",'raw 1'!LE100,'raw 1'!EE100),"")</f>
        <v>1</v>
      </c>
      <c r="EH100" s="9" t="str">
        <f>if('raw 1'!EF100&lt;&gt;"x",if('raw 1'!EF100="OK",'raw 1'!LF100,'raw 1'!EF100),"")</f>
        <v>TLE</v>
      </c>
      <c r="EI100" s="9" t="str">
        <f>if('raw 1'!EG100&lt;&gt;"x",if('raw 1'!EG100="OK",'raw 1'!LG100,'raw 1'!EG100),"")</f>
        <v>TLE</v>
      </c>
      <c r="EJ100" s="9" t="str">
        <f>if('raw 1'!EH100&lt;&gt;"x",if('raw 1'!EH100="OK",'raw 1'!LH100,'raw 1'!EH100),"")</f>
        <v>TLE</v>
      </c>
      <c r="EK100" s="9" t="str">
        <f>if('raw 1'!EI100&lt;&gt;"x",if('raw 1'!EI100="OK",'raw 1'!LI100,'raw 1'!EI100),"")</f>
        <v>TLE</v>
      </c>
      <c r="EL100" s="9" t="str">
        <f>if('raw 1'!EJ100&lt;&gt;"x",if('raw 1'!EJ100="OK",'raw 1'!LJ100,'raw 1'!EJ100),"")</f>
        <v>TLE</v>
      </c>
      <c r="EM100" s="9" t="str">
        <f>if('raw 1'!EK100&lt;&gt;"x",if('raw 1'!EK100="OK",'raw 1'!LK100,'raw 1'!EK100),"")</f>
        <v>TLE</v>
      </c>
      <c r="EN100" s="9" t="str">
        <f>if('raw 1'!EL100&lt;&gt;"x",if('raw 1'!EL100="OK",'raw 1'!LL100,'raw 1'!EL100),"")</f>
        <v>TLE</v>
      </c>
      <c r="EO100" s="9" t="str">
        <f>if('raw 1'!EM100&lt;&gt;"x",if('raw 1'!EM100="OK",'raw 1'!LM100,'raw 1'!EM100),"")</f>
        <v>TLE</v>
      </c>
      <c r="EP100" s="9" t="str">
        <f>if('raw 1'!EN100&lt;&gt;"x",if('raw 1'!EN100="OK",'raw 1'!LN100,'raw 1'!EN100),"")</f>
        <v>TLE</v>
      </c>
      <c r="EQ100" s="9" t="str">
        <f>if('raw 1'!EO100&lt;&gt;"x",if('raw 1'!EO100="OK",'raw 1'!LO100,'raw 1'!EO100),"")</f>
        <v>TLE</v>
      </c>
      <c r="ER100" s="9" t="str">
        <f>if('raw 1'!EP100&lt;&gt;"x",if('raw 1'!EP100="OK",'raw 1'!LP100,'raw 1'!EP100),"")</f>
        <v>TLE</v>
      </c>
      <c r="ES100" s="9" t="str">
        <f>if('raw 1'!EQ100&lt;&gt;"x",if('raw 1'!EQ100="OK",'raw 1'!LQ100,'raw 1'!EQ100),"")</f>
        <v/>
      </c>
      <c r="ET100" s="9">
        <f>if('raw 1'!ER100&lt;&gt;"x",if('raw 1'!ER100="OK",'raw 1'!LR100,'raw 1'!ER100),"")</f>
        <v>1</v>
      </c>
      <c r="EU100" s="9" t="str">
        <f>if('raw 1'!ES100&lt;&gt;"x",if('raw 1'!ES100="OK",'raw 1'!LS100,'raw 1'!ES100),"")</f>
        <v>MLE</v>
      </c>
      <c r="EV100" s="9" t="str">
        <f>if('raw 1'!ET100&lt;&gt;"x",if('raw 1'!ET100="OK",'raw 1'!LT100,'raw 1'!ET100),"")</f>
        <v>RTE</v>
      </c>
      <c r="EW100" s="9" t="str">
        <f>if('raw 1'!EU100&lt;&gt;"x",if('raw 1'!EU100="OK",'raw 1'!LU100,'raw 1'!EU100),"")</f>
        <v>RTE</v>
      </c>
      <c r="EX100" s="9" t="str">
        <f>if('raw 1'!EV100&lt;&gt;"x",if('raw 1'!EV100="OK",'raw 1'!LV100,'raw 1'!EV100),"")</f>
        <v>MLE</v>
      </c>
      <c r="EY100" s="9" t="str">
        <f>if('raw 1'!EW100&lt;&gt;"x",if('raw 1'!EW100="OK",'raw 1'!LW100,'raw 1'!EW100),"")</f>
        <v>MLE</v>
      </c>
      <c r="EZ100" s="9">
        <f>if('raw 1'!EX100&lt;&gt;"x",if('raw 1'!EX100="OK",'raw 1'!LX100,'raw 1'!EX100),"")</f>
        <v>1</v>
      </c>
      <c r="FA100" s="9">
        <f>if('raw 1'!EY100&lt;&gt;"x",if('raw 1'!EY100="OK",'raw 1'!LY100,'raw 1'!EY100),"")</f>
        <v>1</v>
      </c>
      <c r="FB100" s="9">
        <f>if('raw 1'!EZ100&lt;&gt;"x",if('raw 1'!EZ100="OK",'raw 1'!LZ100,'raw 1'!EZ100),"")</f>
        <v>1</v>
      </c>
      <c r="FC100" s="9">
        <f>if('raw 1'!FA100&lt;&gt;"x",if('raw 1'!FA100="OK",'raw 1'!MA100,'raw 1'!FA100),"")</f>
        <v>1</v>
      </c>
      <c r="FD100" s="9">
        <f>if('raw 1'!FB100&lt;&gt;"x",if('raw 1'!FB100="OK",'raw 1'!MB100,'raw 1'!FB100),"")</f>
        <v>1</v>
      </c>
      <c r="FE100" s="9">
        <f>if('raw 1'!FC100&lt;&gt;"x",if('raw 1'!FC100="OK",'raw 1'!MC100,'raw 1'!FC100),"")</f>
        <v>1</v>
      </c>
      <c r="FF100" s="9">
        <f>if('raw 1'!FD100&lt;&gt;"x",if('raw 1'!FD100="OK",'raw 1'!MD100,'raw 1'!FD100),"")</f>
        <v>1</v>
      </c>
      <c r="FG100" s="9">
        <f>if('raw 1'!FE100&lt;&gt;"x",if('raw 1'!FE100="OK",'raw 1'!ME100,'raw 1'!FE100),"")</f>
        <v>1</v>
      </c>
      <c r="FH100" s="9">
        <f>if('raw 1'!FF100&lt;&gt;"x",if('raw 1'!FF100="OK",'raw 1'!MF100,'raw 1'!FF100),"")</f>
        <v>1</v>
      </c>
      <c r="FI100" s="9">
        <f>if('raw 1'!FG100&lt;&gt;"x",if('raw 1'!FG100="OK",'raw 1'!MG100,'raw 1'!FG100),"")</f>
        <v>1</v>
      </c>
      <c r="FJ100" s="9" t="str">
        <f>if('raw 1'!FH100&lt;&gt;"x",if('raw 1'!FH100="OK",'raw 1'!MH100,'raw 1'!FH100),"")</f>
        <v>TLE</v>
      </c>
      <c r="FK100" s="9" t="str">
        <f>if('raw 1'!FI100&lt;&gt;"x",if('raw 1'!FI100="OK",'raw 1'!MI100,'raw 1'!FI100),"")</f>
        <v>TLE</v>
      </c>
      <c r="FL100" s="9" t="str">
        <f>if('raw 1'!FJ100&lt;&gt;"x",if('raw 1'!FJ100="OK",'raw 1'!MJ100,'raw 1'!FJ100),"")</f>
        <v>TLE</v>
      </c>
      <c r="FM100" s="9" t="str">
        <f>if('raw 1'!FK100&lt;&gt;"x",if('raw 1'!FK100="OK",'raw 1'!MK100,'raw 1'!FK100),"")</f>
        <v>TLE</v>
      </c>
      <c r="FN100" s="9" t="str">
        <f>if('raw 1'!FL100&lt;&gt;"x",if('raw 1'!FL100="OK",'raw 1'!ML100,'raw 1'!FL100),"")</f>
        <v>RTE</v>
      </c>
      <c r="FO100" s="9" t="str">
        <f>if('raw 1'!FM100&lt;&gt;"x",if('raw 1'!FM100="OK",'raw 1'!MM100,'raw 1'!FM100),"")</f>
        <v>TLE</v>
      </c>
      <c r="FP100" s="9" t="str">
        <f>if('raw 1'!FN100&lt;&gt;"x",if('raw 1'!FN100="OK",'raw 1'!MN100,'raw 1'!FN100),"")</f>
        <v>TLE</v>
      </c>
      <c r="FQ100" s="9" t="str">
        <f>if('raw 1'!FO100&lt;&gt;"x",if('raw 1'!FO100="OK",'raw 1'!MO100,'raw 1'!FO100),"")</f>
        <v>TLE</v>
      </c>
      <c r="FR100" s="9" t="str">
        <f>if('raw 1'!FP100&lt;&gt;"x",if('raw 1'!FP100="OK",'raw 1'!MP100,'raw 1'!FP100),"")</f>
        <v>TLE</v>
      </c>
      <c r="FS100" s="9" t="str">
        <f>if('raw 1'!FQ100&lt;&gt;"x",if('raw 1'!FQ100="OK",'raw 1'!MQ100,'raw 1'!FQ100),"")</f>
        <v>TLE</v>
      </c>
      <c r="FT100" s="9" t="str">
        <f>if('raw 1'!FR100&lt;&gt;"x",if('raw 1'!FR100="OK",'raw 1'!MR100,'raw 1'!FR100),"")</f>
        <v>TLE</v>
      </c>
      <c r="FU100" s="9" t="str">
        <f>if('raw 1'!FS100&lt;&gt;"x",if('raw 1'!FS100="OK",'raw 1'!MS100,'raw 1'!FS100),"")</f>
        <v>RTE</v>
      </c>
      <c r="FV100" s="9" t="str">
        <f>if('raw 1'!FT100&lt;&gt;"x",if('raw 1'!FT100="OK",'raw 1'!MT100,'raw 1'!FT100),"")</f>
        <v/>
      </c>
      <c r="FW100" s="9">
        <f>if('raw 1'!FU100&lt;&gt;"x",if('raw 1'!FU100="OK",'raw 1'!MU100,'raw 1'!FU100),"")</f>
        <v>1</v>
      </c>
      <c r="FX100" s="9" t="str">
        <f>if('raw 1'!FV100&lt;&gt;"x",if('raw 1'!FV100="OK",'raw 1'!MV100,'raw 1'!FV100),"")</f>
        <v>WA</v>
      </c>
      <c r="FY100" s="9" t="str">
        <f>if('raw 1'!FW100&lt;&gt;"x",if('raw 1'!FW100="OK",'raw 1'!MW100,'raw 1'!FW100),"")</f>
        <v>WA</v>
      </c>
      <c r="FZ100" s="9">
        <f>if('raw 1'!FX100&lt;&gt;"x",if('raw 1'!FX100="OK",'raw 1'!MX100,'raw 1'!FX100),"")</f>
        <v>1</v>
      </c>
      <c r="GA100" s="9">
        <f>if('raw 1'!FY100&lt;&gt;"x",if('raw 1'!FY100="OK",'raw 1'!MY100,'raw 1'!FY100),"")</f>
        <v>1</v>
      </c>
      <c r="GB100" s="9">
        <f>if('raw 1'!FZ100&lt;&gt;"x",if('raw 1'!FZ100="OK",'raw 1'!MZ100,'raw 1'!FZ100),"")</f>
        <v>1</v>
      </c>
      <c r="GC100" s="9" t="str">
        <f>if('raw 1'!GA100&lt;&gt;"x",if('raw 1'!GA100="OK",'raw 1'!NA100,'raw 1'!GA100),"")</f>
        <v>TLE</v>
      </c>
      <c r="GD100" s="9" t="str">
        <f>if('raw 1'!GB100&lt;&gt;"x",if('raw 1'!GB100="OK",'raw 1'!NB100,'raw 1'!GB100),"")</f>
        <v>TLE</v>
      </c>
      <c r="GE100" s="9">
        <f>if('raw 1'!GC100&lt;&gt;"x",if('raw 1'!GC100="OK",'raw 1'!NC100,'raw 1'!GC100),"")</f>
        <v>1</v>
      </c>
      <c r="GF100" s="9" t="str">
        <f>if('raw 1'!GD100&lt;&gt;"x",if('raw 1'!GD100="OK",'raw 1'!ND100,'raw 1'!GD100),"")</f>
        <v>WA</v>
      </c>
      <c r="GG100" s="9">
        <f>if('raw 1'!GE100&lt;&gt;"x",if('raw 1'!GE100="OK",'raw 1'!NE100,'raw 1'!GE100),"")</f>
        <v>1</v>
      </c>
      <c r="GH100" s="9" t="str">
        <f>if('raw 1'!GF100&lt;&gt;"x",if('raw 1'!GF100="OK",'raw 1'!NF100,'raw 1'!GF100),"")</f>
        <v>TLE</v>
      </c>
      <c r="GI100" s="9" t="str">
        <f>if('raw 1'!GG100&lt;&gt;"x",if('raw 1'!GG100="OK",'raw 1'!NG100,'raw 1'!GG100),"")</f>
        <v>TLE</v>
      </c>
      <c r="GJ100" s="9" t="str">
        <f>if('raw 1'!GH100&lt;&gt;"x",if('raw 1'!GH100="OK",'raw 1'!NH100,'raw 1'!GH100),"")</f>
        <v>TLE</v>
      </c>
      <c r="GK100" s="9" t="str">
        <f>if('raw 1'!GI100&lt;&gt;"x",if('raw 1'!GI100="OK",'raw 1'!NI100,'raw 1'!GI100),"")</f>
        <v>TLE</v>
      </c>
      <c r="GL100" s="9" t="str">
        <f>if('raw 1'!GJ100&lt;&gt;"x",if('raw 1'!GJ100="OK",'raw 1'!NJ100,'raw 1'!GJ100),"")</f>
        <v>MLE</v>
      </c>
      <c r="GM100" s="9" t="str">
        <f>if('raw 1'!GK100&lt;&gt;"x",if('raw 1'!GK100="OK",'raw 1'!NK100,'raw 1'!GK100),"")</f>
        <v>TLE</v>
      </c>
      <c r="GN100" s="9" t="str">
        <f>if('raw 1'!GL100&lt;&gt;"x",if('raw 1'!GL100="OK",'raw 1'!NL100,'raw 1'!GL100),"")</f>
        <v>TLE</v>
      </c>
      <c r="GO100" s="9" t="str">
        <f>if('raw 1'!GM100&lt;&gt;"x",if('raw 1'!GM100="OK",'raw 1'!NM100,'raw 1'!GM100),"")</f>
        <v>TLE</v>
      </c>
      <c r="GP100" s="9" t="str">
        <f>if('raw 1'!GN100&lt;&gt;"x",if('raw 1'!GN100="OK",'raw 1'!NN100,'raw 1'!GN100),"")</f>
        <v>TLE</v>
      </c>
      <c r="GQ100" s="9" t="str">
        <f>if('raw 1'!GO100&lt;&gt;"x",if('raw 1'!GO100="OK",'raw 1'!NO100,'raw 1'!GO100),"")</f>
        <v>TLE</v>
      </c>
      <c r="GR100" s="9" t="str">
        <f>if('raw 1'!GP100&lt;&gt;"x",if('raw 1'!GP100="OK",'raw 1'!NP100,'raw 1'!GP100),"")</f>
        <v>TLE</v>
      </c>
      <c r="GS100" s="9" t="str">
        <f>if('raw 1'!GQ100&lt;&gt;"x",if('raw 1'!GQ100="OK",'raw 1'!NQ100,'raw 1'!GQ100),"")</f>
        <v>MLE</v>
      </c>
      <c r="GT100" s="9" t="str">
        <f>if('raw 1'!GR100&lt;&gt;"x",if('raw 1'!GR100="OK",'raw 1'!NR100,'raw 1'!GR100),"")</f>
        <v>TLE</v>
      </c>
      <c r="GU100" s="9" t="str">
        <f>if('raw 1'!GS100&lt;&gt;"x",if('raw 1'!GS100="OK",'raw 1'!NS100,'raw 1'!GS100),"")</f>
        <v/>
      </c>
    </row>
    <row r="101">
      <c r="A101" s="5"/>
      <c r="B101" s="5"/>
      <c r="C101" s="5">
        <f>if(B101="d","diskv. iz ciklusa",if(B101="d1","diskv. iz kruga",if($E101="ODOBREN",(if(countif(H:H,"="&amp;H101)=1,countif(H:H,"&gt;"&amp;H101)+1,concatenate(countif(H:H,"&gt;"&amp;H101)+1," - ",countif(H:H,"&gt;="&amp;H101)))),empty)))</f>
        <v>99</v>
      </c>
      <c r="D101" s="6" t="str">
        <f>'raw 1'!B101</f>
        <v>mihailo_milosevic</v>
      </c>
      <c r="E101" s="6" t="str">
        <f>'raw 1'!F101</f>
        <v>ODOBREN</v>
      </c>
      <c r="F101" s="6" t="str">
        <f>if($E101="ODOBREN",'raw 1'!C101,"")</f>
        <v>Михаило</v>
      </c>
      <c r="G101" s="6" t="str">
        <f>if($E101="ODOBREN",'raw 1'!D101,"")</f>
        <v>Милошевић</v>
      </c>
      <c r="H101" s="7">
        <f>if($E101="ODOBREN",I101,empty)</f>
        <v>51</v>
      </c>
      <c r="I101" s="7">
        <f>if(B101&lt;&gt;"d",IF(M101 = "A", SUM(R101:T101), SUM(O101:Q101)),empty)</f>
        <v>51</v>
      </c>
      <c r="J101" s="6" t="str">
        <f>if($E101="ODOBREN",'raw 1'!G101,"")</f>
        <v>Stari grad</v>
      </c>
      <c r="K101" s="6" t="str">
        <f>if($E101="ODOBREN",'raw 1'!H101,"")</f>
        <v>Matematička gimnazija</v>
      </c>
      <c r="L101" s="6" t="str">
        <f>if($E101="ODOBREN",'raw 1'!I101,"")</f>
        <v>IV</v>
      </c>
      <c r="M101" s="6" t="str">
        <f>if($E101="ODOBREN",'raw 1'!J101,"")</f>
        <v>A</v>
      </c>
      <c r="N101" s="6" t="str">
        <f>if($E101="ODOBREN",'raw 1'!K102,"")</f>
        <v/>
      </c>
      <c r="O101" s="8" t="str">
        <f>'raw 1'!M101</f>
        <v>-</v>
      </c>
      <c r="P101" s="9" t="str">
        <f>'raw 1'!N101</f>
        <v>-</v>
      </c>
      <c r="Q101" s="9" t="str">
        <f>'raw 1'!O101</f>
        <v>-</v>
      </c>
      <c r="R101" s="9">
        <f>'raw 1'!P101</f>
        <v>20</v>
      </c>
      <c r="S101" s="9">
        <f>'raw 1'!Q101</f>
        <v>31</v>
      </c>
      <c r="T101" s="9">
        <f>'raw 1'!R101</f>
        <v>0</v>
      </c>
      <c r="U101" s="9" t="str">
        <f>if('raw 1'!S101&lt;&gt;"x",if('raw 1'!S101="OK",'raw 1'!GS101,'raw 1'!S101),"")</f>
        <v/>
      </c>
      <c r="V101" s="9" t="str">
        <f>if('raw 1'!T101&lt;&gt;"x",if('raw 1'!T101="OK",'raw 1'!GT101,'raw 1'!T101),"")</f>
        <v/>
      </c>
      <c r="W101" s="9" t="str">
        <f>if('raw 1'!U101&lt;&gt;"x",if('raw 1'!U101="OK",'raw 1'!GU101,'raw 1'!U101),"")</f>
        <v>-</v>
      </c>
      <c r="X101" s="9" t="str">
        <f>if('raw 1'!V101&lt;&gt;"x",if('raw 1'!V101="OK",'raw 1'!GV101,'raw 1'!V101),"")</f>
        <v>-</v>
      </c>
      <c r="Y101" s="9" t="str">
        <f>if('raw 1'!W101&lt;&gt;"x",if('raw 1'!W101="OK",'raw 1'!GW101,'raw 1'!W101),"")</f>
        <v>-</v>
      </c>
      <c r="Z101" s="9" t="str">
        <f>if('raw 1'!X101&lt;&gt;"x",if('raw 1'!X101="OK",'raw 1'!GX101,'raw 1'!X101),"")</f>
        <v>-</v>
      </c>
      <c r="AA101" s="9" t="str">
        <f>if('raw 1'!Y101&lt;&gt;"x",if('raw 1'!Y101="OK",'raw 1'!GY101,'raw 1'!Y101),"")</f>
        <v>-</v>
      </c>
      <c r="AB101" s="9" t="str">
        <f>if('raw 1'!Z101&lt;&gt;"x",if('raw 1'!Z101="OK",'raw 1'!GZ101,'raw 1'!Z101),"")</f>
        <v>-</v>
      </c>
      <c r="AC101" s="9" t="str">
        <f>if('raw 1'!AA101&lt;&gt;"x",if('raw 1'!AA101="OK",'raw 1'!HA101,'raw 1'!AA101),"")</f>
        <v>-</v>
      </c>
      <c r="AD101" s="9" t="str">
        <f>if('raw 1'!AB101&lt;&gt;"x",if('raw 1'!AB101="OK",'raw 1'!HB101,'raw 1'!AB101),"")</f>
        <v>-</v>
      </c>
      <c r="AE101" s="9" t="str">
        <f>if('raw 1'!AC101&lt;&gt;"x",if('raw 1'!AC101="OK",'raw 1'!HC101,'raw 1'!AC101),"")</f>
        <v>-</v>
      </c>
      <c r="AF101" s="9" t="str">
        <f>if('raw 1'!AD101&lt;&gt;"x",if('raw 1'!AD101="OK",'raw 1'!HD101,'raw 1'!AD101),"")</f>
        <v>-</v>
      </c>
      <c r="AG101" s="9" t="str">
        <f>if('raw 1'!AE101&lt;&gt;"x",if('raw 1'!AE101="OK",'raw 1'!HE101,'raw 1'!AE101),"")</f>
        <v>-</v>
      </c>
      <c r="AH101" s="9" t="str">
        <f>if('raw 1'!AF101&lt;&gt;"x",if('raw 1'!AF101="OK",'raw 1'!HF101,'raw 1'!AF101),"")</f>
        <v>-</v>
      </c>
      <c r="AI101" s="9" t="str">
        <f>if('raw 1'!AG101&lt;&gt;"x",if('raw 1'!AG101="OK",'raw 1'!HG101,'raw 1'!AG101),"")</f>
        <v>-</v>
      </c>
      <c r="AJ101" s="9" t="str">
        <f>if('raw 1'!AH101&lt;&gt;"x",if('raw 1'!AH101="OK",'raw 1'!HH101,'raw 1'!AH101),"")</f>
        <v>-</v>
      </c>
      <c r="AK101" s="9" t="str">
        <f>if('raw 1'!AI101&lt;&gt;"x",if('raw 1'!AI101="OK",'raw 1'!HI101,'raw 1'!AI101),"")</f>
        <v>-</v>
      </c>
      <c r="AL101" s="9" t="str">
        <f>if('raw 1'!AJ101&lt;&gt;"x",if('raw 1'!AJ101="OK",'raw 1'!HJ101,'raw 1'!AJ101),"")</f>
        <v>-</v>
      </c>
      <c r="AM101" s="9" t="str">
        <f>if('raw 1'!AK101&lt;&gt;"x",if('raw 1'!AK101="OK",'raw 1'!HK101,'raw 1'!AK101),"")</f>
        <v>-</v>
      </c>
      <c r="AN101" s="9" t="str">
        <f>if('raw 1'!AL101&lt;&gt;"x",if('raw 1'!AL101="OK",'raw 1'!HL101,'raw 1'!AL101),"")</f>
        <v>-</v>
      </c>
      <c r="AO101" s="9" t="str">
        <f>if('raw 1'!AM101&lt;&gt;"x",if('raw 1'!AM101="OK",'raw 1'!HM101,'raw 1'!AM101),"")</f>
        <v>-</v>
      </c>
      <c r="AP101" s="9" t="str">
        <f>if('raw 1'!AN101&lt;&gt;"x",if('raw 1'!AN101="OK",'raw 1'!HN101,'raw 1'!AN101),"")</f>
        <v>-</v>
      </c>
      <c r="AQ101" s="9" t="str">
        <f>if('raw 1'!AO101&lt;&gt;"x",if('raw 1'!AO101="OK",'raw 1'!HO101,'raw 1'!AO101),"")</f>
        <v>-</v>
      </c>
      <c r="AR101" s="9" t="str">
        <f>if('raw 1'!AP101&lt;&gt;"x",if('raw 1'!AP101="OK",'raw 1'!HP101,'raw 1'!AP101),"")</f>
        <v>-</v>
      </c>
      <c r="AS101" s="9" t="str">
        <f>if('raw 1'!AQ101&lt;&gt;"x",if('raw 1'!AQ101="OK",'raw 1'!HQ101,'raw 1'!AQ101),"")</f>
        <v>-</v>
      </c>
      <c r="AT101" s="9" t="str">
        <f>if('raw 1'!AR101&lt;&gt;"x",if('raw 1'!AR101="OK",'raw 1'!HR101,'raw 1'!AR101),"")</f>
        <v>-</v>
      </c>
      <c r="AU101" s="9" t="str">
        <f>if('raw 1'!AS101&lt;&gt;"x",if('raw 1'!AS101="OK",'raw 1'!HS101,'raw 1'!AS101),"")</f>
        <v>-</v>
      </c>
      <c r="AV101" s="9" t="str">
        <f>if('raw 1'!AT101&lt;&gt;"x",if('raw 1'!AT101="OK",'raw 1'!HT101,'raw 1'!AT101),"")</f>
        <v>-</v>
      </c>
      <c r="AW101" s="9" t="str">
        <f>if('raw 1'!AU101&lt;&gt;"x",if('raw 1'!AU101="OK",'raw 1'!HU101,'raw 1'!AU101),"")</f>
        <v>-</v>
      </c>
      <c r="AX101" s="9" t="str">
        <f>if('raw 1'!AV101&lt;&gt;"x",if('raw 1'!AV101="OK",'raw 1'!HV101,'raw 1'!AV101),"")</f>
        <v>-</v>
      </c>
      <c r="AY101" s="9" t="str">
        <f>if('raw 1'!AW101&lt;&gt;"x",if('raw 1'!AW101="OK",'raw 1'!HW101,'raw 1'!AW101),"")</f>
        <v>-</v>
      </c>
      <c r="AZ101" s="9" t="str">
        <f>if('raw 1'!AX101&lt;&gt;"x",if('raw 1'!AX101="OK",'raw 1'!HX101,'raw 1'!AX101),"")</f>
        <v>-</v>
      </c>
      <c r="BA101" s="9" t="str">
        <f>if('raw 1'!AY101&lt;&gt;"x",if('raw 1'!AY101="OK",'raw 1'!HY101,'raw 1'!AY101),"")</f>
        <v>-</v>
      </c>
      <c r="BB101" s="9" t="str">
        <f>if('raw 1'!AZ101&lt;&gt;"x",if('raw 1'!AZ101="OK",'raw 1'!HZ101,'raw 1'!AZ101),"")</f>
        <v>-</v>
      </c>
      <c r="BC101" s="9" t="str">
        <f>if('raw 1'!BA101&lt;&gt;"x",if('raw 1'!BA101="OK",'raw 1'!IA101,'raw 1'!BA101),"")</f>
        <v>-</v>
      </c>
      <c r="BD101" s="9" t="str">
        <f>if('raw 1'!BB101&lt;&gt;"x",if('raw 1'!BB101="OK",'raw 1'!IB101,'raw 1'!BB101),"")</f>
        <v>-</v>
      </c>
      <c r="BE101" s="9" t="str">
        <f>if('raw 1'!BC101&lt;&gt;"x",if('raw 1'!BC101="OK",'raw 1'!IC101,'raw 1'!BC101),"")</f>
        <v>-</v>
      </c>
      <c r="BF101" s="9" t="str">
        <f>if('raw 1'!BD101&lt;&gt;"x",if('raw 1'!BD101="OK",'raw 1'!ID101,'raw 1'!BD101),"")</f>
        <v>-</v>
      </c>
      <c r="BG101" s="9" t="str">
        <f>if('raw 1'!BE101&lt;&gt;"x",if('raw 1'!BE101="OK",'raw 1'!IE101,'raw 1'!BE101),"")</f>
        <v>-</v>
      </c>
      <c r="BH101" s="9" t="str">
        <f>if('raw 1'!BF101&lt;&gt;"x",if('raw 1'!BF101="OK",'raw 1'!IF101,'raw 1'!BF101),"")</f>
        <v>-</v>
      </c>
      <c r="BI101" s="9" t="str">
        <f>if('raw 1'!BG101&lt;&gt;"x",if('raw 1'!BG101="OK",'raw 1'!IG101,'raw 1'!BG101),"")</f>
        <v>-</v>
      </c>
      <c r="BJ101" s="9" t="str">
        <f>if('raw 1'!BH101&lt;&gt;"x",if('raw 1'!BH101="OK",'raw 1'!IH101,'raw 1'!BH101),"")</f>
        <v>-</v>
      </c>
      <c r="BK101" s="9" t="str">
        <f>if('raw 1'!BI101&lt;&gt;"x",if('raw 1'!BI101="OK",'raw 1'!II101,'raw 1'!BI101),"")</f>
        <v>-</v>
      </c>
      <c r="BL101" s="9" t="str">
        <f>if('raw 1'!BJ101&lt;&gt;"x",if('raw 1'!BJ101="OK",'raw 1'!IJ101,'raw 1'!BJ101),"")</f>
        <v>-</v>
      </c>
      <c r="BM101" s="9" t="str">
        <f>if('raw 1'!BK101&lt;&gt;"x",if('raw 1'!BK101="OK",'raw 1'!IK101,'raw 1'!BK101),"")</f>
        <v/>
      </c>
      <c r="BN101" s="9" t="str">
        <f>if('raw 1'!BL101&lt;&gt;"x",if('raw 1'!BL101="OK",'raw 1'!IL101,'raw 1'!BL101),"")</f>
        <v>-</v>
      </c>
      <c r="BO101" s="9" t="str">
        <f>if('raw 1'!BM101&lt;&gt;"x",if('raw 1'!BM101="OK",'raw 1'!IM101,'raw 1'!BM101),"")</f>
        <v>-</v>
      </c>
      <c r="BP101" s="9" t="str">
        <f>if('raw 1'!BN101&lt;&gt;"x",if('raw 1'!BN101="OK",'raw 1'!IN101,'raw 1'!BN101),"")</f>
        <v>-</v>
      </c>
      <c r="BQ101" s="9" t="str">
        <f>if('raw 1'!BO101&lt;&gt;"x",if('raw 1'!BO101="OK",'raw 1'!IO101,'raw 1'!BO101),"")</f>
        <v>-</v>
      </c>
      <c r="BR101" s="9" t="str">
        <f>if('raw 1'!BP101&lt;&gt;"x",if('raw 1'!BP101="OK",'raw 1'!IP101,'raw 1'!BP101),"")</f>
        <v>-</v>
      </c>
      <c r="BS101" s="9" t="str">
        <f>if('raw 1'!BQ101&lt;&gt;"x",if('raw 1'!BQ101="OK",'raw 1'!IQ101,'raw 1'!BQ101),"")</f>
        <v>-</v>
      </c>
      <c r="BT101" s="9" t="str">
        <f>if('raw 1'!BR101&lt;&gt;"x",if('raw 1'!BR101="OK",'raw 1'!IR101,'raw 1'!BR101),"")</f>
        <v>-</v>
      </c>
      <c r="BU101" s="9" t="str">
        <f>if('raw 1'!BS101&lt;&gt;"x",if('raw 1'!BS101="OK",'raw 1'!IS101,'raw 1'!BS101),"")</f>
        <v>-</v>
      </c>
      <c r="BV101" s="9" t="str">
        <f>if('raw 1'!BT101&lt;&gt;"x",if('raw 1'!BT101="OK",'raw 1'!IT101,'raw 1'!BT101),"")</f>
        <v>-</v>
      </c>
      <c r="BW101" s="9" t="str">
        <f>if('raw 1'!BU101&lt;&gt;"x",if('raw 1'!BU101="OK",'raw 1'!IU101,'raw 1'!BU101),"")</f>
        <v>-</v>
      </c>
      <c r="BX101" s="9" t="str">
        <f>if('raw 1'!BV101&lt;&gt;"x",if('raw 1'!BV101="OK",'raw 1'!IV101,'raw 1'!BV101),"")</f>
        <v>-</v>
      </c>
      <c r="BY101" s="9" t="str">
        <f>if('raw 1'!BW101&lt;&gt;"x",if('raw 1'!BW101="OK",'raw 1'!IW101,'raw 1'!BW101),"")</f>
        <v>-</v>
      </c>
      <c r="BZ101" s="9" t="str">
        <f>if('raw 1'!BX101&lt;&gt;"x",if('raw 1'!BX101="OK",'raw 1'!IX101,'raw 1'!BX101),"")</f>
        <v>-</v>
      </c>
      <c r="CA101" s="9" t="str">
        <f>if('raw 1'!BY101&lt;&gt;"x",if('raw 1'!BY101="OK",'raw 1'!IY101,'raw 1'!BY101),"")</f>
        <v>-</v>
      </c>
      <c r="CB101" s="9" t="str">
        <f>if('raw 1'!BZ101&lt;&gt;"x",if('raw 1'!BZ101="OK",'raw 1'!IZ101,'raw 1'!BZ101),"")</f>
        <v>-</v>
      </c>
      <c r="CC101" s="9" t="str">
        <f>if('raw 1'!CA101&lt;&gt;"x",if('raw 1'!CA101="OK",'raw 1'!JA101,'raw 1'!CA101),"")</f>
        <v>-</v>
      </c>
      <c r="CD101" s="9" t="str">
        <f>if('raw 1'!CB101&lt;&gt;"x",if('raw 1'!CB101="OK",'raw 1'!JB101,'raw 1'!CB101),"")</f>
        <v>-</v>
      </c>
      <c r="CE101" s="9" t="str">
        <f>if('raw 1'!CC101&lt;&gt;"x",if('raw 1'!CC101="OK",'raw 1'!JC101,'raw 1'!CC101),"")</f>
        <v>-</v>
      </c>
      <c r="CF101" s="9" t="str">
        <f>if('raw 1'!CD101&lt;&gt;"x",if('raw 1'!CD101="OK",'raw 1'!JD101,'raw 1'!CD101),"")</f>
        <v>-</v>
      </c>
      <c r="CG101" s="9" t="str">
        <f>if('raw 1'!CE101&lt;&gt;"x",if('raw 1'!CE101="OK",'raw 1'!JE101,'raw 1'!CE101),"")</f>
        <v>-</v>
      </c>
      <c r="CH101" s="9" t="str">
        <f>if('raw 1'!CF101&lt;&gt;"x",if('raw 1'!CF101="OK",'raw 1'!JF101,'raw 1'!CF101),"")</f>
        <v>-</v>
      </c>
      <c r="CI101" s="9" t="str">
        <f>if('raw 1'!CG101&lt;&gt;"x",if('raw 1'!CG101="OK",'raw 1'!JG101,'raw 1'!CG101),"")</f>
        <v>-</v>
      </c>
      <c r="CJ101" s="9" t="str">
        <f>if('raw 1'!CH101&lt;&gt;"x",if('raw 1'!CH101="OK",'raw 1'!JH101,'raw 1'!CH101),"")</f>
        <v>-</v>
      </c>
      <c r="CK101" s="9" t="str">
        <f>if('raw 1'!CI101&lt;&gt;"x",if('raw 1'!CI101="OK",'raw 1'!JI101,'raw 1'!CI101),"")</f>
        <v>-</v>
      </c>
      <c r="CL101" s="9" t="str">
        <f>if('raw 1'!CJ101&lt;&gt;"x",if('raw 1'!CJ101="OK",'raw 1'!JJ101,'raw 1'!CJ101),"")</f>
        <v>-</v>
      </c>
      <c r="CM101" s="9" t="str">
        <f>if('raw 1'!CK101&lt;&gt;"x",if('raw 1'!CK101="OK",'raw 1'!JK101,'raw 1'!CK101),"")</f>
        <v>-</v>
      </c>
      <c r="CN101" s="9" t="str">
        <f>if('raw 1'!CL101&lt;&gt;"x",if('raw 1'!CL101="OK",'raw 1'!JL101,'raw 1'!CL101),"")</f>
        <v>-</v>
      </c>
      <c r="CO101" s="9" t="str">
        <f>if('raw 1'!CM101&lt;&gt;"x",if('raw 1'!CM101="OK",'raw 1'!JM101,'raw 1'!CM101),"")</f>
        <v>-</v>
      </c>
      <c r="CP101" s="9" t="str">
        <f>if('raw 1'!CN101&lt;&gt;"x",if('raw 1'!CN101="OK",'raw 1'!JN101,'raw 1'!CN101),"")</f>
        <v>-</v>
      </c>
      <c r="CQ101" s="9" t="str">
        <f>if('raw 1'!CO101&lt;&gt;"x",if('raw 1'!CO101="OK",'raw 1'!JO101,'raw 1'!CO101),"")</f>
        <v>-</v>
      </c>
      <c r="CR101" s="9" t="str">
        <f>if('raw 1'!CP101&lt;&gt;"x",if('raw 1'!CP101="OK",'raw 1'!JP101,'raw 1'!CP101),"")</f>
        <v>-</v>
      </c>
      <c r="CS101" s="9" t="str">
        <f>if('raw 1'!CQ101&lt;&gt;"x",if('raw 1'!CQ101="OK",'raw 1'!JQ101,'raw 1'!CQ101),"")</f>
        <v>-</v>
      </c>
      <c r="CT101" s="9" t="str">
        <f>if('raw 1'!CR101&lt;&gt;"x",if('raw 1'!CR101="OK",'raw 1'!JR101,'raw 1'!CR101),"")</f>
        <v>-</v>
      </c>
      <c r="CU101" s="9" t="str">
        <f>if('raw 1'!CS101&lt;&gt;"x",if('raw 1'!CS101="OK",'raw 1'!JS101,'raw 1'!CS101),"")</f>
        <v/>
      </c>
      <c r="CV101" s="9" t="str">
        <f>if('raw 1'!CT101&lt;&gt;"x",if('raw 1'!CT101="OK",'raw 1'!JT101,'raw 1'!CT101),"")</f>
        <v>-</v>
      </c>
      <c r="CW101" s="9" t="str">
        <f>if('raw 1'!CU101&lt;&gt;"x",if('raw 1'!CU101="OK",'raw 1'!JU101,'raw 1'!CU101),"")</f>
        <v>-</v>
      </c>
      <c r="CX101" s="9" t="str">
        <f>if('raw 1'!CV101&lt;&gt;"x",if('raw 1'!CV101="OK",'raw 1'!JV101,'raw 1'!CV101),"")</f>
        <v>-</v>
      </c>
      <c r="CY101" s="9" t="str">
        <f>if('raw 1'!CW101&lt;&gt;"x",if('raw 1'!CW101="OK",'raw 1'!JW101,'raw 1'!CW101),"")</f>
        <v>-</v>
      </c>
      <c r="CZ101" s="9" t="str">
        <f>if('raw 1'!CX101&lt;&gt;"x",if('raw 1'!CX101="OK",'raw 1'!JX101,'raw 1'!CX101),"")</f>
        <v>-</v>
      </c>
      <c r="DA101" s="9" t="str">
        <f>if('raw 1'!CY101&lt;&gt;"x",if('raw 1'!CY101="OK",'raw 1'!JY101,'raw 1'!CY101),"")</f>
        <v>-</v>
      </c>
      <c r="DB101" s="9" t="str">
        <f>if('raw 1'!CZ101&lt;&gt;"x",if('raw 1'!CZ101="OK",'raw 1'!JZ101,'raw 1'!CZ101),"")</f>
        <v>-</v>
      </c>
      <c r="DC101" s="9" t="str">
        <f>if('raw 1'!DA101&lt;&gt;"x",if('raw 1'!DA101="OK",'raw 1'!KA101,'raw 1'!DA101),"")</f>
        <v>-</v>
      </c>
      <c r="DD101" s="9" t="str">
        <f>if('raw 1'!DB101&lt;&gt;"x",if('raw 1'!DB101="OK",'raw 1'!KB101,'raw 1'!DB101),"")</f>
        <v>-</v>
      </c>
      <c r="DE101" s="9" t="str">
        <f>if('raw 1'!DC101&lt;&gt;"x",if('raw 1'!DC101="OK",'raw 1'!KC101,'raw 1'!DC101),"")</f>
        <v>-</v>
      </c>
      <c r="DF101" s="9" t="str">
        <f>if('raw 1'!DD101&lt;&gt;"x",if('raw 1'!DD101="OK",'raw 1'!KD101,'raw 1'!DD101),"")</f>
        <v>-</v>
      </c>
      <c r="DG101" s="9" t="str">
        <f>if('raw 1'!DE101&lt;&gt;"x",if('raw 1'!DE101="OK",'raw 1'!KE101,'raw 1'!DE101),"")</f>
        <v>-</v>
      </c>
      <c r="DH101" s="9" t="str">
        <f>if('raw 1'!DF101&lt;&gt;"x",if('raw 1'!DF101="OK",'raw 1'!KF101,'raw 1'!DF101),"")</f>
        <v>-</v>
      </c>
      <c r="DI101" s="9" t="str">
        <f>if('raw 1'!DG101&lt;&gt;"x",if('raw 1'!DG101="OK",'raw 1'!KG101,'raw 1'!DG101),"")</f>
        <v>-</v>
      </c>
      <c r="DJ101" s="9" t="str">
        <f>if('raw 1'!DH101&lt;&gt;"x",if('raw 1'!DH101="OK",'raw 1'!KH101,'raw 1'!DH101),"")</f>
        <v>-</v>
      </c>
      <c r="DK101" s="9" t="str">
        <f>if('raw 1'!DI101&lt;&gt;"x",if('raw 1'!DI101="OK",'raw 1'!KI101,'raw 1'!DI101),"")</f>
        <v>-</v>
      </c>
      <c r="DL101" s="9" t="str">
        <f>if('raw 1'!DJ101&lt;&gt;"x",if('raw 1'!DJ101="OK",'raw 1'!KJ101,'raw 1'!DJ101),"")</f>
        <v>-</v>
      </c>
      <c r="DM101" s="9" t="str">
        <f>if('raw 1'!DK101&lt;&gt;"x",if('raw 1'!DK101="OK",'raw 1'!KK101,'raw 1'!DK101),"")</f>
        <v>-</v>
      </c>
      <c r="DN101" s="9" t="str">
        <f>if('raw 1'!DL101&lt;&gt;"x",if('raw 1'!DL101="OK",'raw 1'!KL101,'raw 1'!DL101),"")</f>
        <v>-</v>
      </c>
      <c r="DO101" s="9" t="str">
        <f>if('raw 1'!DM101&lt;&gt;"x",if('raw 1'!DM101="OK",'raw 1'!KM101,'raw 1'!DM101),"")</f>
        <v>-</v>
      </c>
      <c r="DP101" s="9" t="str">
        <f>if('raw 1'!DN101&lt;&gt;"x",if('raw 1'!DN101="OK",'raw 1'!KN101,'raw 1'!DN101),"")</f>
        <v>-</v>
      </c>
      <c r="DQ101" s="9" t="str">
        <f>if('raw 1'!DO101&lt;&gt;"x",if('raw 1'!DO101="OK",'raw 1'!KO101,'raw 1'!DO101),"")</f>
        <v>-</v>
      </c>
      <c r="DR101" s="9" t="str">
        <f>if('raw 1'!DP101&lt;&gt;"x",if('raw 1'!DP101="OK",'raw 1'!KP101,'raw 1'!DP101),"")</f>
        <v>-</v>
      </c>
      <c r="DS101" s="9" t="str">
        <f>if('raw 1'!DQ101&lt;&gt;"x",if('raw 1'!DQ101="OK",'raw 1'!KQ101,'raw 1'!DQ101),"")</f>
        <v>-</v>
      </c>
      <c r="DT101" s="9" t="str">
        <f>if('raw 1'!DR101&lt;&gt;"x",if('raw 1'!DR101="OK",'raw 1'!KR101,'raw 1'!DR101),"")</f>
        <v>-</v>
      </c>
      <c r="DU101" s="9" t="str">
        <f>if('raw 1'!DS101&lt;&gt;"x",if('raw 1'!DS101="OK",'raw 1'!KS101,'raw 1'!DS101),"")</f>
        <v>-</v>
      </c>
      <c r="DV101" s="9" t="str">
        <f>if('raw 1'!DT101&lt;&gt;"x",if('raw 1'!DT101="OK",'raw 1'!KT101,'raw 1'!DT101),"")</f>
        <v>-</v>
      </c>
      <c r="DW101" s="9" t="str">
        <f>if('raw 1'!DU101&lt;&gt;"x",if('raw 1'!DU101="OK",'raw 1'!KU101,'raw 1'!DU101),"")</f>
        <v>-</v>
      </c>
      <c r="DX101" s="9" t="str">
        <f>if('raw 1'!DV101&lt;&gt;"x",if('raw 1'!DV101="OK",'raw 1'!KV101,'raw 1'!DV101),"")</f>
        <v>-</v>
      </c>
      <c r="DY101" s="9" t="str">
        <f>if('raw 1'!DW101&lt;&gt;"x",if('raw 1'!DW101="OK",'raw 1'!KW101,'raw 1'!DW101),"")</f>
        <v>-</v>
      </c>
      <c r="DZ101" s="9" t="str">
        <f>if('raw 1'!DX101&lt;&gt;"x",if('raw 1'!DX101="OK",'raw 1'!KX101,'raw 1'!DX101),"")</f>
        <v>-</v>
      </c>
      <c r="EA101" s="9" t="str">
        <f>if('raw 1'!DY101&lt;&gt;"x",if('raw 1'!DY101="OK",'raw 1'!KY101,'raw 1'!DY101),"")</f>
        <v>-</v>
      </c>
      <c r="EB101" s="9" t="str">
        <f>if('raw 1'!DZ101&lt;&gt;"x",if('raw 1'!DZ101="OK",'raw 1'!KZ101,'raw 1'!DZ101),"")</f>
        <v/>
      </c>
      <c r="EC101" s="9">
        <f>if('raw 1'!EA101&lt;&gt;"x",if('raw 1'!EA101="OK",'raw 1'!LA101,'raw 1'!EA101),"")</f>
        <v>1</v>
      </c>
      <c r="ED101" s="9">
        <f>if('raw 1'!EB101&lt;&gt;"x",if('raw 1'!EB101="OK",'raw 1'!LB101,'raw 1'!EB101),"")</f>
        <v>1</v>
      </c>
      <c r="EE101" s="9">
        <f>if('raw 1'!EC101&lt;&gt;"x",if('raw 1'!EC101="OK",'raw 1'!LC101,'raw 1'!EC101),"")</f>
        <v>1</v>
      </c>
      <c r="EF101" s="9">
        <f>if('raw 1'!ED101&lt;&gt;"x",if('raw 1'!ED101="OK",'raw 1'!LD101,'raw 1'!ED101),"")</f>
        <v>1</v>
      </c>
      <c r="EG101" s="9">
        <f>if('raw 1'!EE101&lt;&gt;"x",if('raw 1'!EE101="OK",'raw 1'!LE101,'raw 1'!EE101),"")</f>
        <v>1</v>
      </c>
      <c r="EH101" s="9" t="str">
        <f>if('raw 1'!EF101&lt;&gt;"x",if('raw 1'!EF101="OK",'raw 1'!LF101,'raw 1'!EF101),"")</f>
        <v>TLE</v>
      </c>
      <c r="EI101" s="9" t="str">
        <f>if('raw 1'!EG101&lt;&gt;"x",if('raw 1'!EG101="OK",'raw 1'!LG101,'raw 1'!EG101),"")</f>
        <v>TLE</v>
      </c>
      <c r="EJ101" s="9" t="str">
        <f>if('raw 1'!EH101&lt;&gt;"x",if('raw 1'!EH101="OK",'raw 1'!LH101,'raw 1'!EH101),"")</f>
        <v>TLE</v>
      </c>
      <c r="EK101" s="9" t="str">
        <f>if('raw 1'!EI101&lt;&gt;"x",if('raw 1'!EI101="OK",'raw 1'!LI101,'raw 1'!EI101),"")</f>
        <v>TLE</v>
      </c>
      <c r="EL101" s="9" t="str">
        <f>if('raw 1'!EJ101&lt;&gt;"x",if('raw 1'!EJ101="OK",'raw 1'!LJ101,'raw 1'!EJ101),"")</f>
        <v>TLE</v>
      </c>
      <c r="EM101" s="9" t="str">
        <f>if('raw 1'!EK101&lt;&gt;"x",if('raw 1'!EK101="OK",'raw 1'!LK101,'raw 1'!EK101),"")</f>
        <v>TLE</v>
      </c>
      <c r="EN101" s="9" t="str">
        <f>if('raw 1'!EL101&lt;&gt;"x",if('raw 1'!EL101="OK",'raw 1'!LL101,'raw 1'!EL101),"")</f>
        <v>TLE</v>
      </c>
      <c r="EO101" s="9" t="str">
        <f>if('raw 1'!EM101&lt;&gt;"x",if('raw 1'!EM101="OK",'raw 1'!LM101,'raw 1'!EM101),"")</f>
        <v>TLE</v>
      </c>
      <c r="EP101" s="9" t="str">
        <f>if('raw 1'!EN101&lt;&gt;"x",if('raw 1'!EN101="OK",'raw 1'!LN101,'raw 1'!EN101),"")</f>
        <v>TLE</v>
      </c>
      <c r="EQ101" s="9" t="str">
        <f>if('raw 1'!EO101&lt;&gt;"x",if('raw 1'!EO101="OK",'raw 1'!LO101,'raw 1'!EO101),"")</f>
        <v>TLE</v>
      </c>
      <c r="ER101" s="9" t="str">
        <f>if('raw 1'!EP101&lt;&gt;"x",if('raw 1'!EP101="OK",'raw 1'!LP101,'raw 1'!EP101),"")</f>
        <v>TLE</v>
      </c>
      <c r="ES101" s="9" t="str">
        <f>if('raw 1'!EQ101&lt;&gt;"x",if('raw 1'!EQ101="OK",'raw 1'!LQ101,'raw 1'!EQ101),"")</f>
        <v/>
      </c>
      <c r="ET101" s="9">
        <f>if('raw 1'!ER101&lt;&gt;"x",if('raw 1'!ER101="OK",'raw 1'!LR101,'raw 1'!ER101),"")</f>
        <v>1</v>
      </c>
      <c r="EU101" s="9">
        <f>if('raw 1'!ES101&lt;&gt;"x",if('raw 1'!ES101="OK",'raw 1'!LS101,'raw 1'!ES101),"")</f>
        <v>1</v>
      </c>
      <c r="EV101" s="9">
        <f>if('raw 1'!ET101&lt;&gt;"x",if('raw 1'!ET101="OK",'raw 1'!LT101,'raw 1'!ET101),"")</f>
        <v>1</v>
      </c>
      <c r="EW101" s="9">
        <f>if('raw 1'!EU101&lt;&gt;"x",if('raw 1'!EU101="OK",'raw 1'!LU101,'raw 1'!EU101),"")</f>
        <v>1</v>
      </c>
      <c r="EX101" s="9">
        <f>if('raw 1'!EV101&lt;&gt;"x",if('raw 1'!EV101="OK",'raw 1'!LV101,'raw 1'!EV101),"")</f>
        <v>1</v>
      </c>
      <c r="EY101" s="9">
        <f>if('raw 1'!EW101&lt;&gt;"x",if('raw 1'!EW101="OK",'raw 1'!LW101,'raw 1'!EW101),"")</f>
        <v>1</v>
      </c>
      <c r="EZ101" s="9">
        <f>if('raw 1'!EX101&lt;&gt;"x",if('raw 1'!EX101="OK",'raw 1'!LX101,'raw 1'!EX101),"")</f>
        <v>1</v>
      </c>
      <c r="FA101" s="9">
        <f>if('raw 1'!EY101&lt;&gt;"x",if('raw 1'!EY101="OK",'raw 1'!LY101,'raw 1'!EY101),"")</f>
        <v>1</v>
      </c>
      <c r="FB101" s="9">
        <f>if('raw 1'!EZ101&lt;&gt;"x",if('raw 1'!EZ101="OK",'raw 1'!LZ101,'raw 1'!EZ101),"")</f>
        <v>1</v>
      </c>
      <c r="FC101" s="9" t="str">
        <f>if('raw 1'!FA101&lt;&gt;"x",if('raw 1'!FA101="OK",'raw 1'!MA101,'raw 1'!FA101),"")</f>
        <v>WA</v>
      </c>
      <c r="FD101" s="9">
        <f>if('raw 1'!FB101&lt;&gt;"x",if('raw 1'!FB101="OK",'raw 1'!MB101,'raw 1'!FB101),"")</f>
        <v>1</v>
      </c>
      <c r="FE101" s="9">
        <f>if('raw 1'!FC101&lt;&gt;"x",if('raw 1'!FC101="OK",'raw 1'!MC101,'raw 1'!FC101),"")</f>
        <v>1</v>
      </c>
      <c r="FF101" s="9">
        <f>if('raw 1'!FD101&lt;&gt;"x",if('raw 1'!FD101="OK",'raw 1'!MD101,'raw 1'!FD101),"")</f>
        <v>1</v>
      </c>
      <c r="FG101" s="9">
        <f>if('raw 1'!FE101&lt;&gt;"x",if('raw 1'!FE101="OK",'raw 1'!ME101,'raw 1'!FE101),"")</f>
        <v>1</v>
      </c>
      <c r="FH101" s="9">
        <f>if('raw 1'!FF101&lt;&gt;"x",if('raw 1'!FF101="OK",'raw 1'!MF101,'raw 1'!FF101),"")</f>
        <v>1</v>
      </c>
      <c r="FI101" s="9">
        <f>if('raw 1'!FG101&lt;&gt;"x",if('raw 1'!FG101="OK",'raw 1'!MG101,'raw 1'!FG101),"")</f>
        <v>1</v>
      </c>
      <c r="FJ101" s="9">
        <f>if('raw 1'!FH101&lt;&gt;"x",if('raw 1'!FH101="OK",'raw 1'!MH101,'raw 1'!FH101),"")</f>
        <v>1</v>
      </c>
      <c r="FK101" s="9" t="str">
        <f>if('raw 1'!FI101&lt;&gt;"x",if('raw 1'!FI101="OK",'raw 1'!MI101,'raw 1'!FI101),"")</f>
        <v>WA</v>
      </c>
      <c r="FL101" s="9">
        <f>if('raw 1'!FJ101&lt;&gt;"x",if('raw 1'!FJ101="OK",'raw 1'!MJ101,'raw 1'!FJ101),"")</f>
        <v>1</v>
      </c>
      <c r="FM101" s="9" t="str">
        <f>if('raw 1'!FK101&lt;&gt;"x",if('raw 1'!FK101="OK",'raw 1'!MK101,'raw 1'!FK101),"")</f>
        <v>WA</v>
      </c>
      <c r="FN101" s="9">
        <f>if('raw 1'!FL101&lt;&gt;"x",if('raw 1'!FL101="OK",'raw 1'!ML101,'raw 1'!FL101),"")</f>
        <v>1</v>
      </c>
      <c r="FO101" s="9" t="str">
        <f>if('raw 1'!FM101&lt;&gt;"x",if('raw 1'!FM101="OK",'raw 1'!MM101,'raw 1'!FM101),"")</f>
        <v>WA</v>
      </c>
      <c r="FP101" s="9">
        <f>if('raw 1'!FN101&lt;&gt;"x",if('raw 1'!FN101="OK",'raw 1'!MN101,'raw 1'!FN101),"")</f>
        <v>1</v>
      </c>
      <c r="FQ101" s="9">
        <f>if('raw 1'!FO101&lt;&gt;"x",if('raw 1'!FO101="OK",'raw 1'!MO101,'raw 1'!FO101),"")</f>
        <v>1</v>
      </c>
      <c r="FR101" s="9" t="str">
        <f>if('raw 1'!FP101&lt;&gt;"x",if('raw 1'!FP101="OK",'raw 1'!MP101,'raw 1'!FP101),"")</f>
        <v>WA</v>
      </c>
      <c r="FS101" s="9" t="str">
        <f>if('raw 1'!FQ101&lt;&gt;"x",if('raw 1'!FQ101="OK",'raw 1'!MQ101,'raw 1'!FQ101),"")</f>
        <v>WA</v>
      </c>
      <c r="FT101" s="9">
        <f>if('raw 1'!FR101&lt;&gt;"x",if('raw 1'!FR101="OK",'raw 1'!MR101,'raw 1'!FR101),"")</f>
        <v>1</v>
      </c>
      <c r="FU101" s="9">
        <f>if('raw 1'!FS101&lt;&gt;"x",if('raw 1'!FS101="OK",'raw 1'!MS101,'raw 1'!FS101),"")</f>
        <v>1</v>
      </c>
      <c r="FV101" s="9" t="str">
        <f>if('raw 1'!FT101&lt;&gt;"x",if('raw 1'!FT101="OK",'raw 1'!MT101,'raw 1'!FT101),"")</f>
        <v/>
      </c>
      <c r="FW101" s="9">
        <f>if('raw 1'!FU101&lt;&gt;"x",if('raw 1'!FU101="OK",'raw 1'!MU101,'raw 1'!FU101),"")</f>
        <v>1</v>
      </c>
      <c r="FX101" s="9" t="str">
        <f>if('raw 1'!FV101&lt;&gt;"x",if('raw 1'!FV101="OK",'raw 1'!MV101,'raw 1'!FV101),"")</f>
        <v>WA</v>
      </c>
      <c r="FY101" s="9" t="str">
        <f>if('raw 1'!FW101&lt;&gt;"x",if('raw 1'!FW101="OK",'raw 1'!MW101,'raw 1'!FW101),"")</f>
        <v>WA</v>
      </c>
      <c r="FZ101" s="9" t="str">
        <f>if('raw 1'!FX101&lt;&gt;"x",if('raw 1'!FX101="OK",'raw 1'!MX101,'raw 1'!FX101),"")</f>
        <v>WA</v>
      </c>
      <c r="GA101" s="9" t="str">
        <f>if('raw 1'!FY101&lt;&gt;"x",if('raw 1'!FY101="OK",'raw 1'!MY101,'raw 1'!FY101),"")</f>
        <v>WA</v>
      </c>
      <c r="GB101" s="9" t="str">
        <f>if('raw 1'!FZ101&lt;&gt;"x",if('raw 1'!FZ101="OK",'raw 1'!MZ101,'raw 1'!FZ101),"")</f>
        <v>WA</v>
      </c>
      <c r="GC101" s="9" t="str">
        <f>if('raw 1'!GA101&lt;&gt;"x",if('raw 1'!GA101="OK",'raw 1'!NA101,'raw 1'!GA101),"")</f>
        <v>WA</v>
      </c>
      <c r="GD101" s="9" t="str">
        <f>if('raw 1'!GB101&lt;&gt;"x",if('raw 1'!GB101="OK",'raw 1'!NB101,'raw 1'!GB101),"")</f>
        <v>WA</v>
      </c>
      <c r="GE101" s="9" t="str">
        <f>if('raw 1'!GC101&lt;&gt;"x",if('raw 1'!GC101="OK",'raw 1'!NC101,'raw 1'!GC101),"")</f>
        <v>WA</v>
      </c>
      <c r="GF101" s="9" t="str">
        <f>if('raw 1'!GD101&lt;&gt;"x",if('raw 1'!GD101="OK",'raw 1'!ND101,'raw 1'!GD101),"")</f>
        <v>WA</v>
      </c>
      <c r="GG101" s="9" t="str">
        <f>if('raw 1'!GE101&lt;&gt;"x",if('raw 1'!GE101="OK",'raw 1'!NE101,'raw 1'!GE101),"")</f>
        <v>WA</v>
      </c>
      <c r="GH101" s="9" t="str">
        <f>if('raw 1'!GF101&lt;&gt;"x",if('raw 1'!GF101="OK",'raw 1'!NF101,'raw 1'!GF101),"")</f>
        <v>WA</v>
      </c>
      <c r="GI101" s="9" t="str">
        <f>if('raw 1'!GG101&lt;&gt;"x",if('raw 1'!GG101="OK",'raw 1'!NG101,'raw 1'!GG101),"")</f>
        <v>WA</v>
      </c>
      <c r="GJ101" s="9" t="str">
        <f>if('raw 1'!GH101&lt;&gt;"x",if('raw 1'!GH101="OK",'raw 1'!NH101,'raw 1'!GH101),"")</f>
        <v>WA</v>
      </c>
      <c r="GK101" s="9" t="str">
        <f>if('raw 1'!GI101&lt;&gt;"x",if('raw 1'!GI101="OK",'raw 1'!NI101,'raw 1'!GI101),"")</f>
        <v>WA</v>
      </c>
      <c r="GL101" s="9">
        <f>if('raw 1'!GJ101&lt;&gt;"x",if('raw 1'!GJ101="OK",'raw 1'!NJ101,'raw 1'!GJ101),"")</f>
        <v>1</v>
      </c>
      <c r="GM101" s="9" t="str">
        <f>if('raw 1'!GK101&lt;&gt;"x",if('raw 1'!GK101="OK",'raw 1'!NK101,'raw 1'!GK101),"")</f>
        <v>WA</v>
      </c>
      <c r="GN101" s="9" t="str">
        <f>if('raw 1'!GL101&lt;&gt;"x",if('raw 1'!GL101="OK",'raw 1'!NL101,'raw 1'!GL101),"")</f>
        <v>WA</v>
      </c>
      <c r="GO101" s="9" t="str">
        <f>if('raw 1'!GM101&lt;&gt;"x",if('raw 1'!GM101="OK",'raw 1'!NM101,'raw 1'!GM101),"")</f>
        <v>WA</v>
      </c>
      <c r="GP101" s="9" t="str">
        <f>if('raw 1'!GN101&lt;&gt;"x",if('raw 1'!GN101="OK",'raw 1'!NN101,'raw 1'!GN101),"")</f>
        <v>WA</v>
      </c>
      <c r="GQ101" s="9" t="str">
        <f>if('raw 1'!GO101&lt;&gt;"x",if('raw 1'!GO101="OK",'raw 1'!NO101,'raw 1'!GO101),"")</f>
        <v>WA</v>
      </c>
      <c r="GR101" s="9" t="str">
        <f>if('raw 1'!GP101&lt;&gt;"x",if('raw 1'!GP101="OK",'raw 1'!NP101,'raw 1'!GP101),"")</f>
        <v>WA</v>
      </c>
      <c r="GS101" s="9" t="str">
        <f>if('raw 1'!GQ101&lt;&gt;"x",if('raw 1'!GQ101="OK",'raw 1'!NQ101,'raw 1'!GQ101),"")</f>
        <v>WA</v>
      </c>
      <c r="GT101" s="9" t="str">
        <f>if('raw 1'!GR101&lt;&gt;"x",if('raw 1'!GR101="OK",'raw 1'!NR101,'raw 1'!GR101),"")</f>
        <v>WA</v>
      </c>
      <c r="GU101" s="9" t="str">
        <f>if('raw 1'!GS101&lt;&gt;"x",if('raw 1'!GS101="OK",'raw 1'!NS101,'raw 1'!GS101),"")</f>
        <v/>
      </c>
    </row>
    <row r="102">
      <c r="A102" s="5"/>
      <c r="B102" s="5"/>
      <c r="C102" s="5">
        <f>if(B102="d","diskv. iz ciklusa",if(B102="d1","diskv. iz kruga",if($E102="ODOBREN",(if(countif(H:H,"="&amp;H102)=1,countif(H:H,"&gt;"&amp;H102)+1,concatenate(countif(H:H,"&gt;"&amp;H102)+1," - ",countif(H:H,"&gt;="&amp;H102)))),empty)))</f>
        <v>100</v>
      </c>
      <c r="D102" s="6" t="str">
        <f>'raw 1'!B102</f>
        <v>Mikaplusplus</v>
      </c>
      <c r="E102" s="6" t="str">
        <f>'raw 1'!F102</f>
        <v>ODOBREN</v>
      </c>
      <c r="F102" s="6" t="str">
        <f>if($E102="ODOBREN",'raw 1'!C102,"")</f>
        <v>Mihajlo</v>
      </c>
      <c r="G102" s="6" t="str">
        <f>if($E102="ODOBREN",'raw 1'!D102,"")</f>
        <v>Rajić</v>
      </c>
      <c r="H102" s="7">
        <f>if($E102="ODOBREN",I102,empty)</f>
        <v>50</v>
      </c>
      <c r="I102" s="7">
        <f>if(B102&lt;&gt;"d",IF(M102 = "A", SUM(R102:T102), SUM(O102:Q102)),empty)</f>
        <v>50</v>
      </c>
      <c r="J102" s="6" t="str">
        <f>if($E102="ODOBREN",'raw 1'!G102,"")</f>
        <v>Požarevac</v>
      </c>
      <c r="K102" s="6" t="str">
        <f>if($E102="ODOBREN",'raw 1'!H102,"")</f>
        <v>Požarevačka gimnazija</v>
      </c>
      <c r="L102" s="6" t="str">
        <f>if($E102="ODOBREN",'raw 1'!I102,"")</f>
        <v>III</v>
      </c>
      <c r="M102" s="6" t="str">
        <f>if($E102="ODOBREN",'raw 1'!J102,"")</f>
        <v>B</v>
      </c>
      <c r="N102" s="6" t="str">
        <f>if($E102="ODOBREN",'raw 1'!K103,"")</f>
        <v>Aleksandar Prokopović</v>
      </c>
      <c r="O102" s="8">
        <f>'raw 1'!M102</f>
        <v>50</v>
      </c>
      <c r="P102" s="9" t="str">
        <f>'raw 1'!N102</f>
        <v>-</v>
      </c>
      <c r="Q102" s="9" t="str">
        <f>'raw 1'!O102</f>
        <v>-</v>
      </c>
      <c r="R102" s="9" t="str">
        <f>'raw 1'!P102</f>
        <v>-</v>
      </c>
      <c r="S102" s="9" t="str">
        <f>'raw 1'!Q102</f>
        <v>-</v>
      </c>
      <c r="T102" s="9" t="str">
        <f>'raw 1'!R102</f>
        <v>-</v>
      </c>
      <c r="U102" s="9" t="str">
        <f>if('raw 1'!S102&lt;&gt;"x",if('raw 1'!S102="OK",'raw 1'!GS102,'raw 1'!S102),"")</f>
        <v/>
      </c>
      <c r="V102" s="9" t="str">
        <f>if('raw 1'!T102&lt;&gt;"x",if('raw 1'!T102="OK",'raw 1'!GT102,'raw 1'!T102),"")</f>
        <v/>
      </c>
      <c r="W102" s="9">
        <f>if('raw 1'!U102&lt;&gt;"x",if('raw 1'!U102="OK",'raw 1'!GU102,'raw 1'!U102),"")</f>
        <v>1</v>
      </c>
      <c r="X102" s="9">
        <f>if('raw 1'!V102&lt;&gt;"x",if('raw 1'!V102="OK",'raw 1'!GV102,'raw 1'!V102),"")</f>
        <v>1</v>
      </c>
      <c r="Y102" s="9">
        <f>if('raw 1'!W102&lt;&gt;"x",if('raw 1'!W102="OK",'raw 1'!GW102,'raw 1'!W102),"")</f>
        <v>1</v>
      </c>
      <c r="Z102" s="9">
        <f>if('raw 1'!X102&lt;&gt;"x",if('raw 1'!X102="OK",'raw 1'!GX102,'raw 1'!X102),"")</f>
        <v>1</v>
      </c>
      <c r="AA102" s="9">
        <f>if('raw 1'!Y102&lt;&gt;"x",if('raw 1'!Y102="OK",'raw 1'!GY102,'raw 1'!Y102),"")</f>
        <v>1</v>
      </c>
      <c r="AB102" s="9">
        <f>if('raw 1'!Z102&lt;&gt;"x",if('raw 1'!Z102="OK",'raw 1'!GZ102,'raw 1'!Z102),"")</f>
        <v>1</v>
      </c>
      <c r="AC102" s="9">
        <f>if('raw 1'!AA102&lt;&gt;"x",if('raw 1'!AA102="OK",'raw 1'!HA102,'raw 1'!AA102),"")</f>
        <v>1</v>
      </c>
      <c r="AD102" s="9">
        <f>if('raw 1'!AB102&lt;&gt;"x",if('raw 1'!AB102="OK",'raw 1'!HB102,'raw 1'!AB102),"")</f>
        <v>1</v>
      </c>
      <c r="AE102" s="9">
        <f>if('raw 1'!AC102&lt;&gt;"x",if('raw 1'!AC102="OK",'raw 1'!HC102,'raw 1'!AC102),"")</f>
        <v>1</v>
      </c>
      <c r="AF102" s="9">
        <f>if('raw 1'!AD102&lt;&gt;"x",if('raw 1'!AD102="OK",'raw 1'!HD102,'raw 1'!AD102),"")</f>
        <v>1</v>
      </c>
      <c r="AG102" s="9">
        <f>if('raw 1'!AE102&lt;&gt;"x",if('raw 1'!AE102="OK",'raw 1'!HE102,'raw 1'!AE102),"")</f>
        <v>1</v>
      </c>
      <c r="AH102" s="9">
        <f>if('raw 1'!AF102&lt;&gt;"x",if('raw 1'!AF102="OK",'raw 1'!HF102,'raw 1'!AF102),"")</f>
        <v>1</v>
      </c>
      <c r="AI102" s="9">
        <f>if('raw 1'!AG102&lt;&gt;"x",if('raw 1'!AG102="OK",'raw 1'!HG102,'raw 1'!AG102),"")</f>
        <v>1</v>
      </c>
      <c r="AJ102" s="9">
        <f>if('raw 1'!AH102&lt;&gt;"x",if('raw 1'!AH102="OK",'raw 1'!HH102,'raw 1'!AH102),"")</f>
        <v>1</v>
      </c>
      <c r="AK102" s="9">
        <f>if('raw 1'!AI102&lt;&gt;"x",if('raw 1'!AI102="OK",'raw 1'!HI102,'raw 1'!AI102),"")</f>
        <v>1</v>
      </c>
      <c r="AL102" s="9">
        <f>if('raw 1'!AJ102&lt;&gt;"x",if('raw 1'!AJ102="OK",'raw 1'!HJ102,'raw 1'!AJ102),"")</f>
        <v>1</v>
      </c>
      <c r="AM102" s="9">
        <f>if('raw 1'!AK102&lt;&gt;"x",if('raw 1'!AK102="OK",'raw 1'!HK102,'raw 1'!AK102),"")</f>
        <v>1</v>
      </c>
      <c r="AN102" s="9">
        <f>if('raw 1'!AL102&lt;&gt;"x",if('raw 1'!AL102="OK",'raw 1'!HL102,'raw 1'!AL102),"")</f>
        <v>1</v>
      </c>
      <c r="AO102" s="9">
        <f>if('raw 1'!AM102&lt;&gt;"x",if('raw 1'!AM102="OK",'raw 1'!HM102,'raw 1'!AM102),"")</f>
        <v>1</v>
      </c>
      <c r="AP102" s="9">
        <f>if('raw 1'!AN102&lt;&gt;"x",if('raw 1'!AN102="OK",'raw 1'!HN102,'raw 1'!AN102),"")</f>
        <v>1</v>
      </c>
      <c r="AQ102" s="9">
        <f>if('raw 1'!AO102&lt;&gt;"x",if('raw 1'!AO102="OK",'raw 1'!HO102,'raw 1'!AO102),"")</f>
        <v>1</v>
      </c>
      <c r="AR102" s="9" t="str">
        <f>if('raw 1'!AP102&lt;&gt;"x",if('raw 1'!AP102="OK",'raw 1'!HP102,'raw 1'!AP102),"")</f>
        <v>WA</v>
      </c>
      <c r="AS102" s="9">
        <f>if('raw 1'!AQ102&lt;&gt;"x",if('raw 1'!AQ102="OK",'raw 1'!HQ102,'raw 1'!AQ102),"")</f>
        <v>1</v>
      </c>
      <c r="AT102" s="9">
        <f>if('raw 1'!AR102&lt;&gt;"x",if('raw 1'!AR102="OK",'raw 1'!HR102,'raw 1'!AR102),"")</f>
        <v>1</v>
      </c>
      <c r="AU102" s="9">
        <f>if('raw 1'!AS102&lt;&gt;"x",if('raw 1'!AS102="OK",'raw 1'!HS102,'raw 1'!AS102),"")</f>
        <v>1</v>
      </c>
      <c r="AV102" s="9">
        <f>if('raw 1'!AT102&lt;&gt;"x",if('raw 1'!AT102="OK",'raw 1'!HT102,'raw 1'!AT102),"")</f>
        <v>1</v>
      </c>
      <c r="AW102" s="9">
        <f>if('raw 1'!AU102&lt;&gt;"x",if('raw 1'!AU102="OK",'raw 1'!HU102,'raw 1'!AU102),"")</f>
        <v>1</v>
      </c>
      <c r="AX102" s="9">
        <f>if('raw 1'!AV102&lt;&gt;"x",if('raw 1'!AV102="OK",'raw 1'!HV102,'raw 1'!AV102),"")</f>
        <v>1</v>
      </c>
      <c r="AY102" s="9">
        <f>if('raw 1'!AW102&lt;&gt;"x",if('raw 1'!AW102="OK",'raw 1'!HW102,'raw 1'!AW102),"")</f>
        <v>1</v>
      </c>
      <c r="AZ102" s="9">
        <f>if('raw 1'!AX102&lt;&gt;"x",if('raw 1'!AX102="OK",'raw 1'!HX102,'raw 1'!AX102),"")</f>
        <v>1</v>
      </c>
      <c r="BA102" s="9">
        <f>if('raw 1'!AY102&lt;&gt;"x",if('raw 1'!AY102="OK",'raw 1'!HY102,'raw 1'!AY102),"")</f>
        <v>1</v>
      </c>
      <c r="BB102" s="9">
        <f>if('raw 1'!AZ102&lt;&gt;"x",if('raw 1'!AZ102="OK",'raw 1'!HZ102,'raw 1'!AZ102),"")</f>
        <v>1</v>
      </c>
      <c r="BC102" s="9">
        <f>if('raw 1'!BA102&lt;&gt;"x",if('raw 1'!BA102="OK",'raw 1'!IA102,'raw 1'!BA102),"")</f>
        <v>1</v>
      </c>
      <c r="BD102" s="9">
        <f>if('raw 1'!BB102&lt;&gt;"x",if('raw 1'!BB102="OK",'raw 1'!IB102,'raw 1'!BB102),"")</f>
        <v>1</v>
      </c>
      <c r="BE102" s="9" t="str">
        <f>if('raw 1'!BC102&lt;&gt;"x",if('raw 1'!BC102="OK",'raw 1'!IC102,'raw 1'!BC102),"")</f>
        <v>RTE</v>
      </c>
      <c r="BF102" s="9" t="str">
        <f>if('raw 1'!BD102&lt;&gt;"x",if('raw 1'!BD102="OK",'raw 1'!ID102,'raw 1'!BD102),"")</f>
        <v>TLE</v>
      </c>
      <c r="BG102" s="9">
        <f>if('raw 1'!BE102&lt;&gt;"x",if('raw 1'!BE102="OK",'raw 1'!IE102,'raw 1'!BE102),"")</f>
        <v>1</v>
      </c>
      <c r="BH102" s="9" t="str">
        <f>if('raw 1'!BF102&lt;&gt;"x",if('raw 1'!BF102="OK",'raw 1'!IF102,'raw 1'!BF102),"")</f>
        <v>RTE</v>
      </c>
      <c r="BI102" s="9" t="str">
        <f>if('raw 1'!BG102&lt;&gt;"x",if('raw 1'!BG102="OK",'raw 1'!IG102,'raw 1'!BG102),"")</f>
        <v>TLE</v>
      </c>
      <c r="BJ102" s="9" t="str">
        <f>if('raw 1'!BH102&lt;&gt;"x",if('raw 1'!BH102="OK",'raw 1'!IH102,'raw 1'!BH102),"")</f>
        <v>TLE</v>
      </c>
      <c r="BK102" s="9" t="str">
        <f>if('raw 1'!BI102&lt;&gt;"x",if('raw 1'!BI102="OK",'raw 1'!II102,'raw 1'!BI102),"")</f>
        <v>TLE</v>
      </c>
      <c r="BL102" s="9" t="str">
        <f>if('raw 1'!BJ102&lt;&gt;"x",if('raw 1'!BJ102="OK",'raw 1'!IJ102,'raw 1'!BJ102),"")</f>
        <v>TLE</v>
      </c>
      <c r="BM102" s="9" t="str">
        <f>if('raw 1'!BK102&lt;&gt;"x",if('raw 1'!BK102="OK",'raw 1'!IK102,'raw 1'!BK102),"")</f>
        <v/>
      </c>
      <c r="BN102" s="9" t="str">
        <f>if('raw 1'!BL102&lt;&gt;"x",if('raw 1'!BL102="OK",'raw 1'!IL102,'raw 1'!BL102),"")</f>
        <v>-</v>
      </c>
      <c r="BO102" s="9" t="str">
        <f>if('raw 1'!BM102&lt;&gt;"x",if('raw 1'!BM102="OK",'raw 1'!IM102,'raw 1'!BM102),"")</f>
        <v>-</v>
      </c>
      <c r="BP102" s="9" t="str">
        <f>if('raw 1'!BN102&lt;&gt;"x",if('raw 1'!BN102="OK",'raw 1'!IN102,'raw 1'!BN102),"")</f>
        <v>-</v>
      </c>
      <c r="BQ102" s="9" t="str">
        <f>if('raw 1'!BO102&lt;&gt;"x",if('raw 1'!BO102="OK",'raw 1'!IO102,'raw 1'!BO102),"")</f>
        <v>-</v>
      </c>
      <c r="BR102" s="9" t="str">
        <f>if('raw 1'!BP102&lt;&gt;"x",if('raw 1'!BP102="OK",'raw 1'!IP102,'raw 1'!BP102),"")</f>
        <v>-</v>
      </c>
      <c r="BS102" s="9" t="str">
        <f>if('raw 1'!BQ102&lt;&gt;"x",if('raw 1'!BQ102="OK",'raw 1'!IQ102,'raw 1'!BQ102),"")</f>
        <v>-</v>
      </c>
      <c r="BT102" s="9" t="str">
        <f>if('raw 1'!BR102&lt;&gt;"x",if('raw 1'!BR102="OK",'raw 1'!IR102,'raw 1'!BR102),"")</f>
        <v>-</v>
      </c>
      <c r="BU102" s="9" t="str">
        <f>if('raw 1'!BS102&lt;&gt;"x",if('raw 1'!BS102="OK",'raw 1'!IS102,'raw 1'!BS102),"")</f>
        <v>-</v>
      </c>
      <c r="BV102" s="9" t="str">
        <f>if('raw 1'!BT102&lt;&gt;"x",if('raw 1'!BT102="OK",'raw 1'!IT102,'raw 1'!BT102),"")</f>
        <v>-</v>
      </c>
      <c r="BW102" s="9" t="str">
        <f>if('raw 1'!BU102&lt;&gt;"x",if('raw 1'!BU102="OK",'raw 1'!IU102,'raw 1'!BU102),"")</f>
        <v>-</v>
      </c>
      <c r="BX102" s="9" t="str">
        <f>if('raw 1'!BV102&lt;&gt;"x",if('raw 1'!BV102="OK",'raw 1'!IV102,'raw 1'!BV102),"")</f>
        <v>-</v>
      </c>
      <c r="BY102" s="9" t="str">
        <f>if('raw 1'!BW102&lt;&gt;"x",if('raw 1'!BW102="OK",'raw 1'!IW102,'raw 1'!BW102),"")</f>
        <v>-</v>
      </c>
      <c r="BZ102" s="9" t="str">
        <f>if('raw 1'!BX102&lt;&gt;"x",if('raw 1'!BX102="OK",'raw 1'!IX102,'raw 1'!BX102),"")</f>
        <v>-</v>
      </c>
      <c r="CA102" s="9" t="str">
        <f>if('raw 1'!BY102&lt;&gt;"x",if('raw 1'!BY102="OK",'raw 1'!IY102,'raw 1'!BY102),"")</f>
        <v>-</v>
      </c>
      <c r="CB102" s="9" t="str">
        <f>if('raw 1'!BZ102&lt;&gt;"x",if('raw 1'!BZ102="OK",'raw 1'!IZ102,'raw 1'!BZ102),"")</f>
        <v>-</v>
      </c>
      <c r="CC102" s="9" t="str">
        <f>if('raw 1'!CA102&lt;&gt;"x",if('raw 1'!CA102="OK",'raw 1'!JA102,'raw 1'!CA102),"")</f>
        <v>-</v>
      </c>
      <c r="CD102" s="9" t="str">
        <f>if('raw 1'!CB102&lt;&gt;"x",if('raw 1'!CB102="OK",'raw 1'!JB102,'raw 1'!CB102),"")</f>
        <v>-</v>
      </c>
      <c r="CE102" s="9" t="str">
        <f>if('raw 1'!CC102&lt;&gt;"x",if('raw 1'!CC102="OK",'raw 1'!JC102,'raw 1'!CC102),"")</f>
        <v>-</v>
      </c>
      <c r="CF102" s="9" t="str">
        <f>if('raw 1'!CD102&lt;&gt;"x",if('raw 1'!CD102="OK",'raw 1'!JD102,'raw 1'!CD102),"")</f>
        <v>-</v>
      </c>
      <c r="CG102" s="9" t="str">
        <f>if('raw 1'!CE102&lt;&gt;"x",if('raw 1'!CE102="OK",'raw 1'!JE102,'raw 1'!CE102),"")</f>
        <v>-</v>
      </c>
      <c r="CH102" s="9" t="str">
        <f>if('raw 1'!CF102&lt;&gt;"x",if('raw 1'!CF102="OK",'raw 1'!JF102,'raw 1'!CF102),"")</f>
        <v>-</v>
      </c>
      <c r="CI102" s="9" t="str">
        <f>if('raw 1'!CG102&lt;&gt;"x",if('raw 1'!CG102="OK",'raw 1'!JG102,'raw 1'!CG102),"")</f>
        <v>-</v>
      </c>
      <c r="CJ102" s="9" t="str">
        <f>if('raw 1'!CH102&lt;&gt;"x",if('raw 1'!CH102="OK",'raw 1'!JH102,'raw 1'!CH102),"")</f>
        <v>-</v>
      </c>
      <c r="CK102" s="9" t="str">
        <f>if('raw 1'!CI102&lt;&gt;"x",if('raw 1'!CI102="OK",'raw 1'!JI102,'raw 1'!CI102),"")</f>
        <v>-</v>
      </c>
      <c r="CL102" s="9" t="str">
        <f>if('raw 1'!CJ102&lt;&gt;"x",if('raw 1'!CJ102="OK",'raw 1'!JJ102,'raw 1'!CJ102),"")</f>
        <v>-</v>
      </c>
      <c r="CM102" s="9" t="str">
        <f>if('raw 1'!CK102&lt;&gt;"x",if('raw 1'!CK102="OK",'raw 1'!JK102,'raw 1'!CK102),"")</f>
        <v>-</v>
      </c>
      <c r="CN102" s="9" t="str">
        <f>if('raw 1'!CL102&lt;&gt;"x",if('raw 1'!CL102="OK",'raw 1'!JL102,'raw 1'!CL102),"")</f>
        <v>-</v>
      </c>
      <c r="CO102" s="9" t="str">
        <f>if('raw 1'!CM102&lt;&gt;"x",if('raw 1'!CM102="OK",'raw 1'!JM102,'raw 1'!CM102),"")</f>
        <v>-</v>
      </c>
      <c r="CP102" s="9" t="str">
        <f>if('raw 1'!CN102&lt;&gt;"x",if('raw 1'!CN102="OK",'raw 1'!JN102,'raw 1'!CN102),"")</f>
        <v>-</v>
      </c>
      <c r="CQ102" s="9" t="str">
        <f>if('raw 1'!CO102&lt;&gt;"x",if('raw 1'!CO102="OK",'raw 1'!JO102,'raw 1'!CO102),"")</f>
        <v>-</v>
      </c>
      <c r="CR102" s="9" t="str">
        <f>if('raw 1'!CP102&lt;&gt;"x",if('raw 1'!CP102="OK",'raw 1'!JP102,'raw 1'!CP102),"")</f>
        <v>-</v>
      </c>
      <c r="CS102" s="9" t="str">
        <f>if('raw 1'!CQ102&lt;&gt;"x",if('raw 1'!CQ102="OK",'raw 1'!JQ102,'raw 1'!CQ102),"")</f>
        <v>-</v>
      </c>
      <c r="CT102" s="9" t="str">
        <f>if('raw 1'!CR102&lt;&gt;"x",if('raw 1'!CR102="OK",'raw 1'!JR102,'raw 1'!CR102),"")</f>
        <v>-</v>
      </c>
      <c r="CU102" s="9" t="str">
        <f>if('raw 1'!CS102&lt;&gt;"x",if('raw 1'!CS102="OK",'raw 1'!JS102,'raw 1'!CS102),"")</f>
        <v/>
      </c>
      <c r="CV102" s="9" t="str">
        <f>if('raw 1'!CT102&lt;&gt;"x",if('raw 1'!CT102="OK",'raw 1'!JT102,'raw 1'!CT102),"")</f>
        <v>-</v>
      </c>
      <c r="CW102" s="9" t="str">
        <f>if('raw 1'!CU102&lt;&gt;"x",if('raw 1'!CU102="OK",'raw 1'!JU102,'raw 1'!CU102),"")</f>
        <v>-</v>
      </c>
      <c r="CX102" s="9" t="str">
        <f>if('raw 1'!CV102&lt;&gt;"x",if('raw 1'!CV102="OK",'raw 1'!JV102,'raw 1'!CV102),"")</f>
        <v>-</v>
      </c>
      <c r="CY102" s="9" t="str">
        <f>if('raw 1'!CW102&lt;&gt;"x",if('raw 1'!CW102="OK",'raw 1'!JW102,'raw 1'!CW102),"")</f>
        <v>-</v>
      </c>
      <c r="CZ102" s="9" t="str">
        <f>if('raw 1'!CX102&lt;&gt;"x",if('raw 1'!CX102="OK",'raw 1'!JX102,'raw 1'!CX102),"")</f>
        <v>-</v>
      </c>
      <c r="DA102" s="9" t="str">
        <f>if('raw 1'!CY102&lt;&gt;"x",if('raw 1'!CY102="OK",'raw 1'!JY102,'raw 1'!CY102),"")</f>
        <v>-</v>
      </c>
      <c r="DB102" s="9" t="str">
        <f>if('raw 1'!CZ102&lt;&gt;"x",if('raw 1'!CZ102="OK",'raw 1'!JZ102,'raw 1'!CZ102),"")</f>
        <v>-</v>
      </c>
      <c r="DC102" s="9" t="str">
        <f>if('raw 1'!DA102&lt;&gt;"x",if('raw 1'!DA102="OK",'raw 1'!KA102,'raw 1'!DA102),"")</f>
        <v>-</v>
      </c>
      <c r="DD102" s="9" t="str">
        <f>if('raw 1'!DB102&lt;&gt;"x",if('raw 1'!DB102="OK",'raw 1'!KB102,'raw 1'!DB102),"")</f>
        <v>-</v>
      </c>
      <c r="DE102" s="9" t="str">
        <f>if('raw 1'!DC102&lt;&gt;"x",if('raw 1'!DC102="OK",'raw 1'!KC102,'raw 1'!DC102),"")</f>
        <v>-</v>
      </c>
      <c r="DF102" s="9" t="str">
        <f>if('raw 1'!DD102&lt;&gt;"x",if('raw 1'!DD102="OK",'raw 1'!KD102,'raw 1'!DD102),"")</f>
        <v>-</v>
      </c>
      <c r="DG102" s="9" t="str">
        <f>if('raw 1'!DE102&lt;&gt;"x",if('raw 1'!DE102="OK",'raw 1'!KE102,'raw 1'!DE102),"")</f>
        <v>-</v>
      </c>
      <c r="DH102" s="9" t="str">
        <f>if('raw 1'!DF102&lt;&gt;"x",if('raw 1'!DF102="OK",'raw 1'!KF102,'raw 1'!DF102),"")</f>
        <v>-</v>
      </c>
      <c r="DI102" s="9" t="str">
        <f>if('raw 1'!DG102&lt;&gt;"x",if('raw 1'!DG102="OK",'raw 1'!KG102,'raw 1'!DG102),"")</f>
        <v>-</v>
      </c>
      <c r="DJ102" s="9" t="str">
        <f>if('raw 1'!DH102&lt;&gt;"x",if('raw 1'!DH102="OK",'raw 1'!KH102,'raw 1'!DH102),"")</f>
        <v>-</v>
      </c>
      <c r="DK102" s="9" t="str">
        <f>if('raw 1'!DI102&lt;&gt;"x",if('raw 1'!DI102="OK",'raw 1'!KI102,'raw 1'!DI102),"")</f>
        <v>-</v>
      </c>
      <c r="DL102" s="9" t="str">
        <f>if('raw 1'!DJ102&lt;&gt;"x",if('raw 1'!DJ102="OK",'raw 1'!KJ102,'raw 1'!DJ102),"")</f>
        <v>-</v>
      </c>
      <c r="DM102" s="9" t="str">
        <f>if('raw 1'!DK102&lt;&gt;"x",if('raw 1'!DK102="OK",'raw 1'!KK102,'raw 1'!DK102),"")</f>
        <v>-</v>
      </c>
      <c r="DN102" s="9" t="str">
        <f>if('raw 1'!DL102&lt;&gt;"x",if('raw 1'!DL102="OK",'raw 1'!KL102,'raw 1'!DL102),"")</f>
        <v>-</v>
      </c>
      <c r="DO102" s="9" t="str">
        <f>if('raw 1'!DM102&lt;&gt;"x",if('raw 1'!DM102="OK",'raw 1'!KM102,'raw 1'!DM102),"")</f>
        <v>-</v>
      </c>
      <c r="DP102" s="9" t="str">
        <f>if('raw 1'!DN102&lt;&gt;"x",if('raw 1'!DN102="OK",'raw 1'!KN102,'raw 1'!DN102),"")</f>
        <v>-</v>
      </c>
      <c r="DQ102" s="9" t="str">
        <f>if('raw 1'!DO102&lt;&gt;"x",if('raw 1'!DO102="OK",'raw 1'!KO102,'raw 1'!DO102),"")</f>
        <v>-</v>
      </c>
      <c r="DR102" s="9" t="str">
        <f>if('raw 1'!DP102&lt;&gt;"x",if('raw 1'!DP102="OK",'raw 1'!KP102,'raw 1'!DP102),"")</f>
        <v>-</v>
      </c>
      <c r="DS102" s="9" t="str">
        <f>if('raw 1'!DQ102&lt;&gt;"x",if('raw 1'!DQ102="OK",'raw 1'!KQ102,'raw 1'!DQ102),"")</f>
        <v>-</v>
      </c>
      <c r="DT102" s="9" t="str">
        <f>if('raw 1'!DR102&lt;&gt;"x",if('raw 1'!DR102="OK",'raw 1'!KR102,'raw 1'!DR102),"")</f>
        <v>-</v>
      </c>
      <c r="DU102" s="9" t="str">
        <f>if('raw 1'!DS102&lt;&gt;"x",if('raw 1'!DS102="OK",'raw 1'!KS102,'raw 1'!DS102),"")</f>
        <v>-</v>
      </c>
      <c r="DV102" s="9" t="str">
        <f>if('raw 1'!DT102&lt;&gt;"x",if('raw 1'!DT102="OK",'raw 1'!KT102,'raw 1'!DT102),"")</f>
        <v>-</v>
      </c>
      <c r="DW102" s="9" t="str">
        <f>if('raw 1'!DU102&lt;&gt;"x",if('raw 1'!DU102="OK",'raw 1'!KU102,'raw 1'!DU102),"")</f>
        <v>-</v>
      </c>
      <c r="DX102" s="9" t="str">
        <f>if('raw 1'!DV102&lt;&gt;"x",if('raw 1'!DV102="OK",'raw 1'!KV102,'raw 1'!DV102),"")</f>
        <v>-</v>
      </c>
      <c r="DY102" s="9" t="str">
        <f>if('raw 1'!DW102&lt;&gt;"x",if('raw 1'!DW102="OK",'raw 1'!KW102,'raw 1'!DW102),"")</f>
        <v>-</v>
      </c>
      <c r="DZ102" s="9" t="str">
        <f>if('raw 1'!DX102&lt;&gt;"x",if('raw 1'!DX102="OK",'raw 1'!KX102,'raw 1'!DX102),"")</f>
        <v>-</v>
      </c>
      <c r="EA102" s="9" t="str">
        <f>if('raw 1'!DY102&lt;&gt;"x",if('raw 1'!DY102="OK",'raw 1'!KY102,'raw 1'!DY102),"")</f>
        <v>-</v>
      </c>
      <c r="EB102" s="9" t="str">
        <f>if('raw 1'!DZ102&lt;&gt;"x",if('raw 1'!DZ102="OK",'raw 1'!KZ102,'raw 1'!DZ102),"")</f>
        <v/>
      </c>
      <c r="EC102" s="9" t="str">
        <f>if('raw 1'!EA102&lt;&gt;"x",if('raw 1'!EA102="OK",'raw 1'!LA102,'raw 1'!EA102),"")</f>
        <v>-</v>
      </c>
      <c r="ED102" s="9" t="str">
        <f>if('raw 1'!EB102&lt;&gt;"x",if('raw 1'!EB102="OK",'raw 1'!LB102,'raw 1'!EB102),"")</f>
        <v>-</v>
      </c>
      <c r="EE102" s="9" t="str">
        <f>if('raw 1'!EC102&lt;&gt;"x",if('raw 1'!EC102="OK",'raw 1'!LC102,'raw 1'!EC102),"")</f>
        <v>-</v>
      </c>
      <c r="EF102" s="9" t="str">
        <f>if('raw 1'!ED102&lt;&gt;"x",if('raw 1'!ED102="OK",'raw 1'!LD102,'raw 1'!ED102),"")</f>
        <v>-</v>
      </c>
      <c r="EG102" s="9" t="str">
        <f>if('raw 1'!EE102&lt;&gt;"x",if('raw 1'!EE102="OK",'raw 1'!LE102,'raw 1'!EE102),"")</f>
        <v>-</v>
      </c>
      <c r="EH102" s="9" t="str">
        <f>if('raw 1'!EF102&lt;&gt;"x",if('raw 1'!EF102="OK",'raw 1'!LF102,'raw 1'!EF102),"")</f>
        <v>-</v>
      </c>
      <c r="EI102" s="9" t="str">
        <f>if('raw 1'!EG102&lt;&gt;"x",if('raw 1'!EG102="OK",'raw 1'!LG102,'raw 1'!EG102),"")</f>
        <v>-</v>
      </c>
      <c r="EJ102" s="9" t="str">
        <f>if('raw 1'!EH102&lt;&gt;"x",if('raw 1'!EH102="OK",'raw 1'!LH102,'raw 1'!EH102),"")</f>
        <v>-</v>
      </c>
      <c r="EK102" s="9" t="str">
        <f>if('raw 1'!EI102&lt;&gt;"x",if('raw 1'!EI102="OK",'raw 1'!LI102,'raw 1'!EI102),"")</f>
        <v>-</v>
      </c>
      <c r="EL102" s="9" t="str">
        <f>if('raw 1'!EJ102&lt;&gt;"x",if('raw 1'!EJ102="OK",'raw 1'!LJ102,'raw 1'!EJ102),"")</f>
        <v>-</v>
      </c>
      <c r="EM102" s="9" t="str">
        <f>if('raw 1'!EK102&lt;&gt;"x",if('raw 1'!EK102="OK",'raw 1'!LK102,'raw 1'!EK102),"")</f>
        <v>-</v>
      </c>
      <c r="EN102" s="9" t="str">
        <f>if('raw 1'!EL102&lt;&gt;"x",if('raw 1'!EL102="OK",'raw 1'!LL102,'raw 1'!EL102),"")</f>
        <v>-</v>
      </c>
      <c r="EO102" s="9" t="str">
        <f>if('raw 1'!EM102&lt;&gt;"x",if('raw 1'!EM102="OK",'raw 1'!LM102,'raw 1'!EM102),"")</f>
        <v>-</v>
      </c>
      <c r="EP102" s="9" t="str">
        <f>if('raw 1'!EN102&lt;&gt;"x",if('raw 1'!EN102="OK",'raw 1'!LN102,'raw 1'!EN102),"")</f>
        <v>-</v>
      </c>
      <c r="EQ102" s="9" t="str">
        <f>if('raw 1'!EO102&lt;&gt;"x",if('raw 1'!EO102="OK",'raw 1'!LO102,'raw 1'!EO102),"")</f>
        <v>-</v>
      </c>
      <c r="ER102" s="9" t="str">
        <f>if('raw 1'!EP102&lt;&gt;"x",if('raw 1'!EP102="OK",'raw 1'!LP102,'raw 1'!EP102),"")</f>
        <v>-</v>
      </c>
      <c r="ES102" s="9" t="str">
        <f>if('raw 1'!EQ102&lt;&gt;"x",if('raw 1'!EQ102="OK",'raw 1'!LQ102,'raw 1'!EQ102),"")</f>
        <v/>
      </c>
      <c r="ET102" s="9" t="str">
        <f>if('raw 1'!ER102&lt;&gt;"x",if('raw 1'!ER102="OK",'raw 1'!LR102,'raw 1'!ER102),"")</f>
        <v>-</v>
      </c>
      <c r="EU102" s="9" t="str">
        <f>if('raw 1'!ES102&lt;&gt;"x",if('raw 1'!ES102="OK",'raw 1'!LS102,'raw 1'!ES102),"")</f>
        <v>-</v>
      </c>
      <c r="EV102" s="9" t="str">
        <f>if('raw 1'!ET102&lt;&gt;"x",if('raw 1'!ET102="OK",'raw 1'!LT102,'raw 1'!ET102),"")</f>
        <v>-</v>
      </c>
      <c r="EW102" s="9" t="str">
        <f>if('raw 1'!EU102&lt;&gt;"x",if('raw 1'!EU102="OK",'raw 1'!LU102,'raw 1'!EU102),"")</f>
        <v>-</v>
      </c>
      <c r="EX102" s="9" t="str">
        <f>if('raw 1'!EV102&lt;&gt;"x",if('raw 1'!EV102="OK",'raw 1'!LV102,'raw 1'!EV102),"")</f>
        <v>-</v>
      </c>
      <c r="EY102" s="9" t="str">
        <f>if('raw 1'!EW102&lt;&gt;"x",if('raw 1'!EW102="OK",'raw 1'!LW102,'raw 1'!EW102),"")</f>
        <v>-</v>
      </c>
      <c r="EZ102" s="9" t="str">
        <f>if('raw 1'!EX102&lt;&gt;"x",if('raw 1'!EX102="OK",'raw 1'!LX102,'raw 1'!EX102),"")</f>
        <v>-</v>
      </c>
      <c r="FA102" s="9" t="str">
        <f>if('raw 1'!EY102&lt;&gt;"x",if('raw 1'!EY102="OK",'raw 1'!LY102,'raw 1'!EY102),"")</f>
        <v>-</v>
      </c>
      <c r="FB102" s="9" t="str">
        <f>if('raw 1'!EZ102&lt;&gt;"x",if('raw 1'!EZ102="OK",'raw 1'!LZ102,'raw 1'!EZ102),"")</f>
        <v>-</v>
      </c>
      <c r="FC102" s="9" t="str">
        <f>if('raw 1'!FA102&lt;&gt;"x",if('raw 1'!FA102="OK",'raw 1'!MA102,'raw 1'!FA102),"")</f>
        <v>-</v>
      </c>
      <c r="FD102" s="9" t="str">
        <f>if('raw 1'!FB102&lt;&gt;"x",if('raw 1'!FB102="OK",'raw 1'!MB102,'raw 1'!FB102),"")</f>
        <v>-</v>
      </c>
      <c r="FE102" s="9" t="str">
        <f>if('raw 1'!FC102&lt;&gt;"x",if('raw 1'!FC102="OK",'raw 1'!MC102,'raw 1'!FC102),"")</f>
        <v>-</v>
      </c>
      <c r="FF102" s="9" t="str">
        <f>if('raw 1'!FD102&lt;&gt;"x",if('raw 1'!FD102="OK",'raw 1'!MD102,'raw 1'!FD102),"")</f>
        <v>-</v>
      </c>
      <c r="FG102" s="9" t="str">
        <f>if('raw 1'!FE102&lt;&gt;"x",if('raw 1'!FE102="OK",'raw 1'!ME102,'raw 1'!FE102),"")</f>
        <v>-</v>
      </c>
      <c r="FH102" s="9" t="str">
        <f>if('raw 1'!FF102&lt;&gt;"x",if('raw 1'!FF102="OK",'raw 1'!MF102,'raw 1'!FF102),"")</f>
        <v>-</v>
      </c>
      <c r="FI102" s="9" t="str">
        <f>if('raw 1'!FG102&lt;&gt;"x",if('raw 1'!FG102="OK",'raw 1'!MG102,'raw 1'!FG102),"")</f>
        <v>-</v>
      </c>
      <c r="FJ102" s="9" t="str">
        <f>if('raw 1'!FH102&lt;&gt;"x",if('raw 1'!FH102="OK",'raw 1'!MH102,'raw 1'!FH102),"")</f>
        <v>-</v>
      </c>
      <c r="FK102" s="9" t="str">
        <f>if('raw 1'!FI102&lt;&gt;"x",if('raw 1'!FI102="OK",'raw 1'!MI102,'raw 1'!FI102),"")</f>
        <v>-</v>
      </c>
      <c r="FL102" s="9" t="str">
        <f>if('raw 1'!FJ102&lt;&gt;"x",if('raw 1'!FJ102="OK",'raw 1'!MJ102,'raw 1'!FJ102),"")</f>
        <v>-</v>
      </c>
      <c r="FM102" s="9" t="str">
        <f>if('raw 1'!FK102&lt;&gt;"x",if('raw 1'!FK102="OK",'raw 1'!MK102,'raw 1'!FK102),"")</f>
        <v>-</v>
      </c>
      <c r="FN102" s="9" t="str">
        <f>if('raw 1'!FL102&lt;&gt;"x",if('raw 1'!FL102="OK",'raw 1'!ML102,'raw 1'!FL102),"")</f>
        <v>-</v>
      </c>
      <c r="FO102" s="9" t="str">
        <f>if('raw 1'!FM102&lt;&gt;"x",if('raw 1'!FM102="OK",'raw 1'!MM102,'raw 1'!FM102),"")</f>
        <v>-</v>
      </c>
      <c r="FP102" s="9" t="str">
        <f>if('raw 1'!FN102&lt;&gt;"x",if('raw 1'!FN102="OK",'raw 1'!MN102,'raw 1'!FN102),"")</f>
        <v>-</v>
      </c>
      <c r="FQ102" s="9" t="str">
        <f>if('raw 1'!FO102&lt;&gt;"x",if('raw 1'!FO102="OK",'raw 1'!MO102,'raw 1'!FO102),"")</f>
        <v>-</v>
      </c>
      <c r="FR102" s="9" t="str">
        <f>if('raw 1'!FP102&lt;&gt;"x",if('raw 1'!FP102="OK",'raw 1'!MP102,'raw 1'!FP102),"")</f>
        <v>-</v>
      </c>
      <c r="FS102" s="9" t="str">
        <f>if('raw 1'!FQ102&lt;&gt;"x",if('raw 1'!FQ102="OK",'raw 1'!MQ102,'raw 1'!FQ102),"")</f>
        <v>-</v>
      </c>
      <c r="FT102" s="9" t="str">
        <f>if('raw 1'!FR102&lt;&gt;"x",if('raw 1'!FR102="OK",'raw 1'!MR102,'raw 1'!FR102),"")</f>
        <v>-</v>
      </c>
      <c r="FU102" s="9" t="str">
        <f>if('raw 1'!FS102&lt;&gt;"x",if('raw 1'!FS102="OK",'raw 1'!MS102,'raw 1'!FS102),"")</f>
        <v>-</v>
      </c>
      <c r="FV102" s="9" t="str">
        <f>if('raw 1'!FT102&lt;&gt;"x",if('raw 1'!FT102="OK",'raw 1'!MT102,'raw 1'!FT102),"")</f>
        <v/>
      </c>
      <c r="FW102" s="9" t="str">
        <f>if('raw 1'!FU102&lt;&gt;"x",if('raw 1'!FU102="OK",'raw 1'!MU102,'raw 1'!FU102),"")</f>
        <v>-</v>
      </c>
      <c r="FX102" s="9" t="str">
        <f>if('raw 1'!FV102&lt;&gt;"x",if('raw 1'!FV102="OK",'raw 1'!MV102,'raw 1'!FV102),"")</f>
        <v>-</v>
      </c>
      <c r="FY102" s="9" t="str">
        <f>if('raw 1'!FW102&lt;&gt;"x",if('raw 1'!FW102="OK",'raw 1'!MW102,'raw 1'!FW102),"")</f>
        <v>-</v>
      </c>
      <c r="FZ102" s="9" t="str">
        <f>if('raw 1'!FX102&lt;&gt;"x",if('raw 1'!FX102="OK",'raw 1'!MX102,'raw 1'!FX102),"")</f>
        <v>-</v>
      </c>
      <c r="GA102" s="9" t="str">
        <f>if('raw 1'!FY102&lt;&gt;"x",if('raw 1'!FY102="OK",'raw 1'!MY102,'raw 1'!FY102),"")</f>
        <v>-</v>
      </c>
      <c r="GB102" s="9" t="str">
        <f>if('raw 1'!FZ102&lt;&gt;"x",if('raw 1'!FZ102="OK",'raw 1'!MZ102,'raw 1'!FZ102),"")</f>
        <v>-</v>
      </c>
      <c r="GC102" s="9" t="str">
        <f>if('raw 1'!GA102&lt;&gt;"x",if('raw 1'!GA102="OK",'raw 1'!NA102,'raw 1'!GA102),"")</f>
        <v>-</v>
      </c>
      <c r="GD102" s="9" t="str">
        <f>if('raw 1'!GB102&lt;&gt;"x",if('raw 1'!GB102="OK",'raw 1'!NB102,'raw 1'!GB102),"")</f>
        <v>-</v>
      </c>
      <c r="GE102" s="9" t="str">
        <f>if('raw 1'!GC102&lt;&gt;"x",if('raw 1'!GC102="OK",'raw 1'!NC102,'raw 1'!GC102),"")</f>
        <v>-</v>
      </c>
      <c r="GF102" s="9" t="str">
        <f>if('raw 1'!GD102&lt;&gt;"x",if('raw 1'!GD102="OK",'raw 1'!ND102,'raw 1'!GD102),"")</f>
        <v>-</v>
      </c>
      <c r="GG102" s="9" t="str">
        <f>if('raw 1'!GE102&lt;&gt;"x",if('raw 1'!GE102="OK",'raw 1'!NE102,'raw 1'!GE102),"")</f>
        <v>-</v>
      </c>
      <c r="GH102" s="9" t="str">
        <f>if('raw 1'!GF102&lt;&gt;"x",if('raw 1'!GF102="OK",'raw 1'!NF102,'raw 1'!GF102),"")</f>
        <v>-</v>
      </c>
      <c r="GI102" s="9" t="str">
        <f>if('raw 1'!GG102&lt;&gt;"x",if('raw 1'!GG102="OK",'raw 1'!NG102,'raw 1'!GG102),"")</f>
        <v>-</v>
      </c>
      <c r="GJ102" s="9" t="str">
        <f>if('raw 1'!GH102&lt;&gt;"x",if('raw 1'!GH102="OK",'raw 1'!NH102,'raw 1'!GH102),"")</f>
        <v>-</v>
      </c>
      <c r="GK102" s="9" t="str">
        <f>if('raw 1'!GI102&lt;&gt;"x",if('raw 1'!GI102="OK",'raw 1'!NI102,'raw 1'!GI102),"")</f>
        <v>-</v>
      </c>
      <c r="GL102" s="9" t="str">
        <f>if('raw 1'!GJ102&lt;&gt;"x",if('raw 1'!GJ102="OK",'raw 1'!NJ102,'raw 1'!GJ102),"")</f>
        <v>-</v>
      </c>
      <c r="GM102" s="9" t="str">
        <f>if('raw 1'!GK102&lt;&gt;"x",if('raw 1'!GK102="OK",'raw 1'!NK102,'raw 1'!GK102),"")</f>
        <v>-</v>
      </c>
      <c r="GN102" s="9" t="str">
        <f>if('raw 1'!GL102&lt;&gt;"x",if('raw 1'!GL102="OK",'raw 1'!NL102,'raw 1'!GL102),"")</f>
        <v>-</v>
      </c>
      <c r="GO102" s="9" t="str">
        <f>if('raw 1'!GM102&lt;&gt;"x",if('raw 1'!GM102="OK",'raw 1'!NM102,'raw 1'!GM102),"")</f>
        <v>-</v>
      </c>
      <c r="GP102" s="9" t="str">
        <f>if('raw 1'!GN102&lt;&gt;"x",if('raw 1'!GN102="OK",'raw 1'!NN102,'raw 1'!GN102),"")</f>
        <v>-</v>
      </c>
      <c r="GQ102" s="9" t="str">
        <f>if('raw 1'!GO102&lt;&gt;"x",if('raw 1'!GO102="OK",'raw 1'!NO102,'raw 1'!GO102),"")</f>
        <v>-</v>
      </c>
      <c r="GR102" s="9" t="str">
        <f>if('raw 1'!GP102&lt;&gt;"x",if('raw 1'!GP102="OK",'raw 1'!NP102,'raw 1'!GP102),"")</f>
        <v>-</v>
      </c>
      <c r="GS102" s="9" t="str">
        <f>if('raw 1'!GQ102&lt;&gt;"x",if('raw 1'!GQ102="OK",'raw 1'!NQ102,'raw 1'!GQ102),"")</f>
        <v>-</v>
      </c>
      <c r="GT102" s="9" t="str">
        <f>if('raw 1'!GR102&lt;&gt;"x",if('raw 1'!GR102="OK",'raw 1'!NR102,'raw 1'!GR102),"")</f>
        <v>-</v>
      </c>
      <c r="GU102" s="9" t="str">
        <f>if('raw 1'!GS102&lt;&gt;"x",if('raw 1'!GS102="OK",'raw 1'!NS102,'raw 1'!GS102),"")</f>
        <v/>
      </c>
    </row>
    <row r="103">
      <c r="A103" s="5"/>
      <c r="B103" s="5"/>
      <c r="C103" s="5" t="str">
        <f>if(B103="d","diskv. iz ciklusa",if(B103="d1","diskv. iz kruga",if($E103="ODOBREN",(if(countif(H:H,"="&amp;H103)=1,countif(H:H,"&gt;"&amp;H103)+1,concatenate(countif(H:H,"&gt;"&amp;H103)+1," - ",countif(H:H,"&gt;="&amp;H103)))),empty)))</f>
        <v>101 - 105</v>
      </c>
      <c r="D103" s="6" t="str">
        <f>'raw 1'!B103</f>
        <v>djordjestankovic</v>
      </c>
      <c r="E103" s="6" t="str">
        <f>'raw 1'!F103</f>
        <v>ODOBREN</v>
      </c>
      <c r="F103" s="6" t="str">
        <f>if($E103="ODOBREN",'raw 1'!C103,"")</f>
        <v>Đorđe</v>
      </c>
      <c r="G103" s="6" t="str">
        <f>if($E103="ODOBREN",'raw 1'!D103,"")</f>
        <v>Stanković</v>
      </c>
      <c r="H103" s="7">
        <f>if($E103="ODOBREN",I103,empty)</f>
        <v>40</v>
      </c>
      <c r="I103" s="7">
        <f>if(B103&lt;&gt;"d",IF(M103 = "A", SUM(R103:T103), SUM(O103:Q103)),empty)</f>
        <v>40</v>
      </c>
      <c r="J103" s="6" t="str">
        <f>if($E103="ODOBREN",'raw 1'!G103,"")</f>
        <v>Leskovac</v>
      </c>
      <c r="K103" s="6" t="str">
        <f>if($E103="ODOBREN",'raw 1'!H103,"")</f>
        <v>Gimnazija</v>
      </c>
      <c r="L103" s="6" t="str">
        <f>if($E103="ODOBREN",'raw 1'!I103,"")</f>
        <v>II</v>
      </c>
      <c r="M103" s="6" t="str">
        <f>if($E103="ODOBREN",'raw 1'!J103,"")</f>
        <v>A</v>
      </c>
      <c r="N103" s="6" t="str">
        <f>if($E103="ODOBREN",'raw 1'!K104,"")</f>
        <v/>
      </c>
      <c r="O103" s="8" t="str">
        <f>'raw 1'!M103</f>
        <v>-</v>
      </c>
      <c r="P103" s="9" t="str">
        <f>'raw 1'!N103</f>
        <v>-</v>
      </c>
      <c r="Q103" s="9" t="str">
        <f>'raw 1'!O103</f>
        <v>-</v>
      </c>
      <c r="R103" s="9">
        <f>'raw 1'!P103</f>
        <v>40</v>
      </c>
      <c r="S103" s="9">
        <f>'raw 1'!Q103</f>
        <v>0</v>
      </c>
      <c r="T103" s="9" t="str">
        <f>'raw 1'!R103</f>
        <v>-</v>
      </c>
      <c r="U103" s="9" t="str">
        <f>if('raw 1'!S103&lt;&gt;"x",if('raw 1'!S103="OK",'raw 1'!GS103,'raw 1'!S103),"")</f>
        <v/>
      </c>
      <c r="V103" s="9" t="str">
        <f>if('raw 1'!T103&lt;&gt;"x",if('raw 1'!T103="OK",'raw 1'!GT103,'raw 1'!T103),"")</f>
        <v/>
      </c>
      <c r="W103" s="9" t="str">
        <f>if('raw 1'!U103&lt;&gt;"x",if('raw 1'!U103="OK",'raw 1'!GU103,'raw 1'!U103),"")</f>
        <v>-</v>
      </c>
      <c r="X103" s="9" t="str">
        <f>if('raw 1'!V103&lt;&gt;"x",if('raw 1'!V103="OK",'raw 1'!GV103,'raw 1'!V103),"")</f>
        <v>-</v>
      </c>
      <c r="Y103" s="9" t="str">
        <f>if('raw 1'!W103&lt;&gt;"x",if('raw 1'!W103="OK",'raw 1'!GW103,'raw 1'!W103),"")</f>
        <v>-</v>
      </c>
      <c r="Z103" s="9" t="str">
        <f>if('raw 1'!X103&lt;&gt;"x",if('raw 1'!X103="OK",'raw 1'!GX103,'raw 1'!X103),"")</f>
        <v>-</v>
      </c>
      <c r="AA103" s="9" t="str">
        <f>if('raw 1'!Y103&lt;&gt;"x",if('raw 1'!Y103="OK",'raw 1'!GY103,'raw 1'!Y103),"")</f>
        <v>-</v>
      </c>
      <c r="AB103" s="9" t="str">
        <f>if('raw 1'!Z103&lt;&gt;"x",if('raw 1'!Z103="OK",'raw 1'!GZ103,'raw 1'!Z103),"")</f>
        <v>-</v>
      </c>
      <c r="AC103" s="9" t="str">
        <f>if('raw 1'!AA103&lt;&gt;"x",if('raw 1'!AA103="OK",'raw 1'!HA103,'raw 1'!AA103),"")</f>
        <v>-</v>
      </c>
      <c r="AD103" s="9" t="str">
        <f>if('raw 1'!AB103&lt;&gt;"x",if('raw 1'!AB103="OK",'raw 1'!HB103,'raw 1'!AB103),"")</f>
        <v>-</v>
      </c>
      <c r="AE103" s="9" t="str">
        <f>if('raw 1'!AC103&lt;&gt;"x",if('raw 1'!AC103="OK",'raw 1'!HC103,'raw 1'!AC103),"")</f>
        <v>-</v>
      </c>
      <c r="AF103" s="9" t="str">
        <f>if('raw 1'!AD103&lt;&gt;"x",if('raw 1'!AD103="OK",'raw 1'!HD103,'raw 1'!AD103),"")</f>
        <v>-</v>
      </c>
      <c r="AG103" s="9" t="str">
        <f>if('raw 1'!AE103&lt;&gt;"x",if('raw 1'!AE103="OK",'raw 1'!HE103,'raw 1'!AE103),"")</f>
        <v>-</v>
      </c>
      <c r="AH103" s="9" t="str">
        <f>if('raw 1'!AF103&lt;&gt;"x",if('raw 1'!AF103="OK",'raw 1'!HF103,'raw 1'!AF103),"")</f>
        <v>-</v>
      </c>
      <c r="AI103" s="9" t="str">
        <f>if('raw 1'!AG103&lt;&gt;"x",if('raw 1'!AG103="OK",'raw 1'!HG103,'raw 1'!AG103),"")</f>
        <v>-</v>
      </c>
      <c r="AJ103" s="9" t="str">
        <f>if('raw 1'!AH103&lt;&gt;"x",if('raw 1'!AH103="OK",'raw 1'!HH103,'raw 1'!AH103),"")</f>
        <v>-</v>
      </c>
      <c r="AK103" s="9" t="str">
        <f>if('raw 1'!AI103&lt;&gt;"x",if('raw 1'!AI103="OK",'raw 1'!HI103,'raw 1'!AI103),"")</f>
        <v>-</v>
      </c>
      <c r="AL103" s="9" t="str">
        <f>if('raw 1'!AJ103&lt;&gt;"x",if('raw 1'!AJ103="OK",'raw 1'!HJ103,'raw 1'!AJ103),"")</f>
        <v>-</v>
      </c>
      <c r="AM103" s="9" t="str">
        <f>if('raw 1'!AK103&lt;&gt;"x",if('raw 1'!AK103="OK",'raw 1'!HK103,'raw 1'!AK103),"")</f>
        <v>-</v>
      </c>
      <c r="AN103" s="9" t="str">
        <f>if('raw 1'!AL103&lt;&gt;"x",if('raw 1'!AL103="OK",'raw 1'!HL103,'raw 1'!AL103),"")</f>
        <v>-</v>
      </c>
      <c r="AO103" s="9" t="str">
        <f>if('raw 1'!AM103&lt;&gt;"x",if('raw 1'!AM103="OK",'raw 1'!HM103,'raw 1'!AM103),"")</f>
        <v>-</v>
      </c>
      <c r="AP103" s="9" t="str">
        <f>if('raw 1'!AN103&lt;&gt;"x",if('raw 1'!AN103="OK",'raw 1'!HN103,'raw 1'!AN103),"")</f>
        <v>-</v>
      </c>
      <c r="AQ103" s="9" t="str">
        <f>if('raw 1'!AO103&lt;&gt;"x",if('raw 1'!AO103="OK",'raw 1'!HO103,'raw 1'!AO103),"")</f>
        <v>-</v>
      </c>
      <c r="AR103" s="9" t="str">
        <f>if('raw 1'!AP103&lt;&gt;"x",if('raw 1'!AP103="OK",'raw 1'!HP103,'raw 1'!AP103),"")</f>
        <v>-</v>
      </c>
      <c r="AS103" s="9" t="str">
        <f>if('raw 1'!AQ103&lt;&gt;"x",if('raw 1'!AQ103="OK",'raw 1'!HQ103,'raw 1'!AQ103),"")</f>
        <v>-</v>
      </c>
      <c r="AT103" s="9" t="str">
        <f>if('raw 1'!AR103&lt;&gt;"x",if('raw 1'!AR103="OK",'raw 1'!HR103,'raw 1'!AR103),"")</f>
        <v>-</v>
      </c>
      <c r="AU103" s="9" t="str">
        <f>if('raw 1'!AS103&lt;&gt;"x",if('raw 1'!AS103="OK",'raw 1'!HS103,'raw 1'!AS103),"")</f>
        <v>-</v>
      </c>
      <c r="AV103" s="9" t="str">
        <f>if('raw 1'!AT103&lt;&gt;"x",if('raw 1'!AT103="OK",'raw 1'!HT103,'raw 1'!AT103),"")</f>
        <v>-</v>
      </c>
      <c r="AW103" s="9" t="str">
        <f>if('raw 1'!AU103&lt;&gt;"x",if('raw 1'!AU103="OK",'raw 1'!HU103,'raw 1'!AU103),"")</f>
        <v>-</v>
      </c>
      <c r="AX103" s="9" t="str">
        <f>if('raw 1'!AV103&lt;&gt;"x",if('raw 1'!AV103="OK",'raw 1'!HV103,'raw 1'!AV103),"")</f>
        <v>-</v>
      </c>
      <c r="AY103" s="9" t="str">
        <f>if('raw 1'!AW103&lt;&gt;"x",if('raw 1'!AW103="OK",'raw 1'!HW103,'raw 1'!AW103),"")</f>
        <v>-</v>
      </c>
      <c r="AZ103" s="9" t="str">
        <f>if('raw 1'!AX103&lt;&gt;"x",if('raw 1'!AX103="OK",'raw 1'!HX103,'raw 1'!AX103),"")</f>
        <v>-</v>
      </c>
      <c r="BA103" s="9" t="str">
        <f>if('raw 1'!AY103&lt;&gt;"x",if('raw 1'!AY103="OK",'raw 1'!HY103,'raw 1'!AY103),"")</f>
        <v>-</v>
      </c>
      <c r="BB103" s="9" t="str">
        <f>if('raw 1'!AZ103&lt;&gt;"x",if('raw 1'!AZ103="OK",'raw 1'!HZ103,'raw 1'!AZ103),"")</f>
        <v>-</v>
      </c>
      <c r="BC103" s="9" t="str">
        <f>if('raw 1'!BA103&lt;&gt;"x",if('raw 1'!BA103="OK",'raw 1'!IA103,'raw 1'!BA103),"")</f>
        <v>-</v>
      </c>
      <c r="BD103" s="9" t="str">
        <f>if('raw 1'!BB103&lt;&gt;"x",if('raw 1'!BB103="OK",'raw 1'!IB103,'raw 1'!BB103),"")</f>
        <v>-</v>
      </c>
      <c r="BE103" s="9" t="str">
        <f>if('raw 1'!BC103&lt;&gt;"x",if('raw 1'!BC103="OK",'raw 1'!IC103,'raw 1'!BC103),"")</f>
        <v>-</v>
      </c>
      <c r="BF103" s="9" t="str">
        <f>if('raw 1'!BD103&lt;&gt;"x",if('raw 1'!BD103="OK",'raw 1'!ID103,'raw 1'!BD103),"")</f>
        <v>-</v>
      </c>
      <c r="BG103" s="9" t="str">
        <f>if('raw 1'!BE103&lt;&gt;"x",if('raw 1'!BE103="OK",'raw 1'!IE103,'raw 1'!BE103),"")</f>
        <v>-</v>
      </c>
      <c r="BH103" s="9" t="str">
        <f>if('raw 1'!BF103&lt;&gt;"x",if('raw 1'!BF103="OK",'raw 1'!IF103,'raw 1'!BF103),"")</f>
        <v>-</v>
      </c>
      <c r="BI103" s="9" t="str">
        <f>if('raw 1'!BG103&lt;&gt;"x",if('raw 1'!BG103="OK",'raw 1'!IG103,'raw 1'!BG103),"")</f>
        <v>-</v>
      </c>
      <c r="BJ103" s="9" t="str">
        <f>if('raw 1'!BH103&lt;&gt;"x",if('raw 1'!BH103="OK",'raw 1'!IH103,'raw 1'!BH103),"")</f>
        <v>-</v>
      </c>
      <c r="BK103" s="9" t="str">
        <f>if('raw 1'!BI103&lt;&gt;"x",if('raw 1'!BI103="OK",'raw 1'!II103,'raw 1'!BI103),"")</f>
        <v>-</v>
      </c>
      <c r="BL103" s="9" t="str">
        <f>if('raw 1'!BJ103&lt;&gt;"x",if('raw 1'!BJ103="OK",'raw 1'!IJ103,'raw 1'!BJ103),"")</f>
        <v>-</v>
      </c>
      <c r="BM103" s="9" t="str">
        <f>if('raw 1'!BK103&lt;&gt;"x",if('raw 1'!BK103="OK",'raw 1'!IK103,'raw 1'!BK103),"")</f>
        <v/>
      </c>
      <c r="BN103" s="9" t="str">
        <f>if('raw 1'!BL103&lt;&gt;"x",if('raw 1'!BL103="OK",'raw 1'!IL103,'raw 1'!BL103),"")</f>
        <v>-</v>
      </c>
      <c r="BO103" s="9" t="str">
        <f>if('raw 1'!BM103&lt;&gt;"x",if('raw 1'!BM103="OK",'raw 1'!IM103,'raw 1'!BM103),"")</f>
        <v>-</v>
      </c>
      <c r="BP103" s="9" t="str">
        <f>if('raw 1'!BN103&lt;&gt;"x",if('raw 1'!BN103="OK",'raw 1'!IN103,'raw 1'!BN103),"")</f>
        <v>-</v>
      </c>
      <c r="BQ103" s="9" t="str">
        <f>if('raw 1'!BO103&lt;&gt;"x",if('raw 1'!BO103="OK",'raw 1'!IO103,'raw 1'!BO103),"")</f>
        <v>-</v>
      </c>
      <c r="BR103" s="9" t="str">
        <f>if('raw 1'!BP103&lt;&gt;"x",if('raw 1'!BP103="OK",'raw 1'!IP103,'raw 1'!BP103),"")</f>
        <v>-</v>
      </c>
      <c r="BS103" s="9" t="str">
        <f>if('raw 1'!BQ103&lt;&gt;"x",if('raw 1'!BQ103="OK",'raw 1'!IQ103,'raw 1'!BQ103),"")</f>
        <v>-</v>
      </c>
      <c r="BT103" s="9" t="str">
        <f>if('raw 1'!BR103&lt;&gt;"x",if('raw 1'!BR103="OK",'raw 1'!IR103,'raw 1'!BR103),"")</f>
        <v>-</v>
      </c>
      <c r="BU103" s="9" t="str">
        <f>if('raw 1'!BS103&lt;&gt;"x",if('raw 1'!BS103="OK",'raw 1'!IS103,'raw 1'!BS103),"")</f>
        <v>-</v>
      </c>
      <c r="BV103" s="9" t="str">
        <f>if('raw 1'!BT103&lt;&gt;"x",if('raw 1'!BT103="OK",'raw 1'!IT103,'raw 1'!BT103),"")</f>
        <v>-</v>
      </c>
      <c r="BW103" s="9" t="str">
        <f>if('raw 1'!BU103&lt;&gt;"x",if('raw 1'!BU103="OK",'raw 1'!IU103,'raw 1'!BU103),"")</f>
        <v>-</v>
      </c>
      <c r="BX103" s="9" t="str">
        <f>if('raw 1'!BV103&lt;&gt;"x",if('raw 1'!BV103="OK",'raw 1'!IV103,'raw 1'!BV103),"")</f>
        <v>-</v>
      </c>
      <c r="BY103" s="9" t="str">
        <f>if('raw 1'!BW103&lt;&gt;"x",if('raw 1'!BW103="OK",'raw 1'!IW103,'raw 1'!BW103),"")</f>
        <v>-</v>
      </c>
      <c r="BZ103" s="9" t="str">
        <f>if('raw 1'!BX103&lt;&gt;"x",if('raw 1'!BX103="OK",'raw 1'!IX103,'raw 1'!BX103),"")</f>
        <v>-</v>
      </c>
      <c r="CA103" s="9" t="str">
        <f>if('raw 1'!BY103&lt;&gt;"x",if('raw 1'!BY103="OK",'raw 1'!IY103,'raw 1'!BY103),"")</f>
        <v>-</v>
      </c>
      <c r="CB103" s="9" t="str">
        <f>if('raw 1'!BZ103&lt;&gt;"x",if('raw 1'!BZ103="OK",'raw 1'!IZ103,'raw 1'!BZ103),"")</f>
        <v>-</v>
      </c>
      <c r="CC103" s="9" t="str">
        <f>if('raw 1'!CA103&lt;&gt;"x",if('raw 1'!CA103="OK",'raw 1'!JA103,'raw 1'!CA103),"")</f>
        <v>-</v>
      </c>
      <c r="CD103" s="9" t="str">
        <f>if('raw 1'!CB103&lt;&gt;"x",if('raw 1'!CB103="OK",'raw 1'!JB103,'raw 1'!CB103),"")</f>
        <v>-</v>
      </c>
      <c r="CE103" s="9" t="str">
        <f>if('raw 1'!CC103&lt;&gt;"x",if('raw 1'!CC103="OK",'raw 1'!JC103,'raw 1'!CC103),"")</f>
        <v>-</v>
      </c>
      <c r="CF103" s="9" t="str">
        <f>if('raw 1'!CD103&lt;&gt;"x",if('raw 1'!CD103="OK",'raw 1'!JD103,'raw 1'!CD103),"")</f>
        <v>-</v>
      </c>
      <c r="CG103" s="9" t="str">
        <f>if('raw 1'!CE103&lt;&gt;"x",if('raw 1'!CE103="OK",'raw 1'!JE103,'raw 1'!CE103),"")</f>
        <v>-</v>
      </c>
      <c r="CH103" s="9" t="str">
        <f>if('raw 1'!CF103&lt;&gt;"x",if('raw 1'!CF103="OK",'raw 1'!JF103,'raw 1'!CF103),"")</f>
        <v>-</v>
      </c>
      <c r="CI103" s="9" t="str">
        <f>if('raw 1'!CG103&lt;&gt;"x",if('raw 1'!CG103="OK",'raw 1'!JG103,'raw 1'!CG103),"")</f>
        <v>-</v>
      </c>
      <c r="CJ103" s="9" t="str">
        <f>if('raw 1'!CH103&lt;&gt;"x",if('raw 1'!CH103="OK",'raw 1'!JH103,'raw 1'!CH103),"")</f>
        <v>-</v>
      </c>
      <c r="CK103" s="9" t="str">
        <f>if('raw 1'!CI103&lt;&gt;"x",if('raw 1'!CI103="OK",'raw 1'!JI103,'raw 1'!CI103),"")</f>
        <v>-</v>
      </c>
      <c r="CL103" s="9" t="str">
        <f>if('raw 1'!CJ103&lt;&gt;"x",if('raw 1'!CJ103="OK",'raw 1'!JJ103,'raw 1'!CJ103),"")</f>
        <v>-</v>
      </c>
      <c r="CM103" s="9" t="str">
        <f>if('raw 1'!CK103&lt;&gt;"x",if('raw 1'!CK103="OK",'raw 1'!JK103,'raw 1'!CK103),"")</f>
        <v>-</v>
      </c>
      <c r="CN103" s="9" t="str">
        <f>if('raw 1'!CL103&lt;&gt;"x",if('raw 1'!CL103="OK",'raw 1'!JL103,'raw 1'!CL103),"")</f>
        <v>-</v>
      </c>
      <c r="CO103" s="9" t="str">
        <f>if('raw 1'!CM103&lt;&gt;"x",if('raw 1'!CM103="OK",'raw 1'!JM103,'raw 1'!CM103),"")</f>
        <v>-</v>
      </c>
      <c r="CP103" s="9" t="str">
        <f>if('raw 1'!CN103&lt;&gt;"x",if('raw 1'!CN103="OK",'raw 1'!JN103,'raw 1'!CN103),"")</f>
        <v>-</v>
      </c>
      <c r="CQ103" s="9" t="str">
        <f>if('raw 1'!CO103&lt;&gt;"x",if('raw 1'!CO103="OK",'raw 1'!JO103,'raw 1'!CO103),"")</f>
        <v>-</v>
      </c>
      <c r="CR103" s="9" t="str">
        <f>if('raw 1'!CP103&lt;&gt;"x",if('raw 1'!CP103="OK",'raw 1'!JP103,'raw 1'!CP103),"")</f>
        <v>-</v>
      </c>
      <c r="CS103" s="9" t="str">
        <f>if('raw 1'!CQ103&lt;&gt;"x",if('raw 1'!CQ103="OK",'raw 1'!JQ103,'raw 1'!CQ103),"")</f>
        <v>-</v>
      </c>
      <c r="CT103" s="9" t="str">
        <f>if('raw 1'!CR103&lt;&gt;"x",if('raw 1'!CR103="OK",'raw 1'!JR103,'raw 1'!CR103),"")</f>
        <v>-</v>
      </c>
      <c r="CU103" s="9" t="str">
        <f>if('raw 1'!CS103&lt;&gt;"x",if('raw 1'!CS103="OK",'raw 1'!JS103,'raw 1'!CS103),"")</f>
        <v/>
      </c>
      <c r="CV103" s="9" t="str">
        <f>if('raw 1'!CT103&lt;&gt;"x",if('raw 1'!CT103="OK",'raw 1'!JT103,'raw 1'!CT103),"")</f>
        <v>-</v>
      </c>
      <c r="CW103" s="9" t="str">
        <f>if('raw 1'!CU103&lt;&gt;"x",if('raw 1'!CU103="OK",'raw 1'!JU103,'raw 1'!CU103),"")</f>
        <v>-</v>
      </c>
      <c r="CX103" s="9" t="str">
        <f>if('raw 1'!CV103&lt;&gt;"x",if('raw 1'!CV103="OK",'raw 1'!JV103,'raw 1'!CV103),"")</f>
        <v>-</v>
      </c>
      <c r="CY103" s="9" t="str">
        <f>if('raw 1'!CW103&lt;&gt;"x",if('raw 1'!CW103="OK",'raw 1'!JW103,'raw 1'!CW103),"")</f>
        <v>-</v>
      </c>
      <c r="CZ103" s="9" t="str">
        <f>if('raw 1'!CX103&lt;&gt;"x",if('raw 1'!CX103="OK",'raw 1'!JX103,'raw 1'!CX103),"")</f>
        <v>-</v>
      </c>
      <c r="DA103" s="9" t="str">
        <f>if('raw 1'!CY103&lt;&gt;"x",if('raw 1'!CY103="OK",'raw 1'!JY103,'raw 1'!CY103),"")</f>
        <v>-</v>
      </c>
      <c r="DB103" s="9" t="str">
        <f>if('raw 1'!CZ103&lt;&gt;"x",if('raw 1'!CZ103="OK",'raw 1'!JZ103,'raw 1'!CZ103),"")</f>
        <v>-</v>
      </c>
      <c r="DC103" s="9" t="str">
        <f>if('raw 1'!DA103&lt;&gt;"x",if('raw 1'!DA103="OK",'raw 1'!KA103,'raw 1'!DA103),"")</f>
        <v>-</v>
      </c>
      <c r="DD103" s="9" t="str">
        <f>if('raw 1'!DB103&lt;&gt;"x",if('raw 1'!DB103="OK",'raw 1'!KB103,'raw 1'!DB103),"")</f>
        <v>-</v>
      </c>
      <c r="DE103" s="9" t="str">
        <f>if('raw 1'!DC103&lt;&gt;"x",if('raw 1'!DC103="OK",'raw 1'!KC103,'raw 1'!DC103),"")</f>
        <v>-</v>
      </c>
      <c r="DF103" s="9" t="str">
        <f>if('raw 1'!DD103&lt;&gt;"x",if('raw 1'!DD103="OK",'raw 1'!KD103,'raw 1'!DD103),"")</f>
        <v>-</v>
      </c>
      <c r="DG103" s="9" t="str">
        <f>if('raw 1'!DE103&lt;&gt;"x",if('raw 1'!DE103="OK",'raw 1'!KE103,'raw 1'!DE103),"")</f>
        <v>-</v>
      </c>
      <c r="DH103" s="9" t="str">
        <f>if('raw 1'!DF103&lt;&gt;"x",if('raw 1'!DF103="OK",'raw 1'!KF103,'raw 1'!DF103),"")</f>
        <v>-</v>
      </c>
      <c r="DI103" s="9" t="str">
        <f>if('raw 1'!DG103&lt;&gt;"x",if('raw 1'!DG103="OK",'raw 1'!KG103,'raw 1'!DG103),"")</f>
        <v>-</v>
      </c>
      <c r="DJ103" s="9" t="str">
        <f>if('raw 1'!DH103&lt;&gt;"x",if('raw 1'!DH103="OK",'raw 1'!KH103,'raw 1'!DH103),"")</f>
        <v>-</v>
      </c>
      <c r="DK103" s="9" t="str">
        <f>if('raw 1'!DI103&lt;&gt;"x",if('raw 1'!DI103="OK",'raw 1'!KI103,'raw 1'!DI103),"")</f>
        <v>-</v>
      </c>
      <c r="DL103" s="9" t="str">
        <f>if('raw 1'!DJ103&lt;&gt;"x",if('raw 1'!DJ103="OK",'raw 1'!KJ103,'raw 1'!DJ103),"")</f>
        <v>-</v>
      </c>
      <c r="DM103" s="9" t="str">
        <f>if('raw 1'!DK103&lt;&gt;"x",if('raw 1'!DK103="OK",'raw 1'!KK103,'raw 1'!DK103),"")</f>
        <v>-</v>
      </c>
      <c r="DN103" s="9" t="str">
        <f>if('raw 1'!DL103&lt;&gt;"x",if('raw 1'!DL103="OK",'raw 1'!KL103,'raw 1'!DL103),"")</f>
        <v>-</v>
      </c>
      <c r="DO103" s="9" t="str">
        <f>if('raw 1'!DM103&lt;&gt;"x",if('raw 1'!DM103="OK",'raw 1'!KM103,'raw 1'!DM103),"")</f>
        <v>-</v>
      </c>
      <c r="DP103" s="9" t="str">
        <f>if('raw 1'!DN103&lt;&gt;"x",if('raw 1'!DN103="OK",'raw 1'!KN103,'raw 1'!DN103),"")</f>
        <v>-</v>
      </c>
      <c r="DQ103" s="9" t="str">
        <f>if('raw 1'!DO103&lt;&gt;"x",if('raw 1'!DO103="OK",'raw 1'!KO103,'raw 1'!DO103),"")</f>
        <v>-</v>
      </c>
      <c r="DR103" s="9" t="str">
        <f>if('raw 1'!DP103&lt;&gt;"x",if('raw 1'!DP103="OK",'raw 1'!KP103,'raw 1'!DP103),"")</f>
        <v>-</v>
      </c>
      <c r="DS103" s="9" t="str">
        <f>if('raw 1'!DQ103&lt;&gt;"x",if('raw 1'!DQ103="OK",'raw 1'!KQ103,'raw 1'!DQ103),"")</f>
        <v>-</v>
      </c>
      <c r="DT103" s="9" t="str">
        <f>if('raw 1'!DR103&lt;&gt;"x",if('raw 1'!DR103="OK",'raw 1'!KR103,'raw 1'!DR103),"")</f>
        <v>-</v>
      </c>
      <c r="DU103" s="9" t="str">
        <f>if('raw 1'!DS103&lt;&gt;"x",if('raw 1'!DS103="OK",'raw 1'!KS103,'raw 1'!DS103),"")</f>
        <v>-</v>
      </c>
      <c r="DV103" s="9" t="str">
        <f>if('raw 1'!DT103&lt;&gt;"x",if('raw 1'!DT103="OK",'raw 1'!KT103,'raw 1'!DT103),"")</f>
        <v>-</v>
      </c>
      <c r="DW103" s="9" t="str">
        <f>if('raw 1'!DU103&lt;&gt;"x",if('raw 1'!DU103="OK",'raw 1'!KU103,'raw 1'!DU103),"")</f>
        <v>-</v>
      </c>
      <c r="DX103" s="9" t="str">
        <f>if('raw 1'!DV103&lt;&gt;"x",if('raw 1'!DV103="OK",'raw 1'!KV103,'raw 1'!DV103),"")</f>
        <v>-</v>
      </c>
      <c r="DY103" s="9" t="str">
        <f>if('raw 1'!DW103&lt;&gt;"x",if('raw 1'!DW103="OK",'raw 1'!KW103,'raw 1'!DW103),"")</f>
        <v>-</v>
      </c>
      <c r="DZ103" s="9" t="str">
        <f>if('raw 1'!DX103&lt;&gt;"x",if('raw 1'!DX103="OK",'raw 1'!KX103,'raw 1'!DX103),"")</f>
        <v>-</v>
      </c>
      <c r="EA103" s="9" t="str">
        <f>if('raw 1'!DY103&lt;&gt;"x",if('raw 1'!DY103="OK",'raw 1'!KY103,'raw 1'!DY103),"")</f>
        <v>-</v>
      </c>
      <c r="EB103" s="9" t="str">
        <f>if('raw 1'!DZ103&lt;&gt;"x",if('raw 1'!DZ103="OK",'raw 1'!KZ103,'raw 1'!DZ103),"")</f>
        <v/>
      </c>
      <c r="EC103" s="9">
        <f>if('raw 1'!EA103&lt;&gt;"x",if('raw 1'!EA103="OK",'raw 1'!LA103,'raw 1'!EA103),"")</f>
        <v>1</v>
      </c>
      <c r="ED103" s="9">
        <f>if('raw 1'!EB103&lt;&gt;"x",if('raw 1'!EB103="OK",'raw 1'!LB103,'raw 1'!EB103),"")</f>
        <v>1</v>
      </c>
      <c r="EE103" s="9">
        <f>if('raw 1'!EC103&lt;&gt;"x",if('raw 1'!EC103="OK",'raw 1'!LC103,'raw 1'!EC103),"")</f>
        <v>1</v>
      </c>
      <c r="EF103" s="9">
        <f>if('raw 1'!ED103&lt;&gt;"x",if('raw 1'!ED103="OK",'raw 1'!LD103,'raw 1'!ED103),"")</f>
        <v>1</v>
      </c>
      <c r="EG103" s="9">
        <f>if('raw 1'!EE103&lt;&gt;"x",if('raw 1'!EE103="OK",'raw 1'!LE103,'raw 1'!EE103),"")</f>
        <v>1</v>
      </c>
      <c r="EH103" s="9" t="str">
        <f>if('raw 1'!EF103&lt;&gt;"x",if('raw 1'!EF103="OK",'raw 1'!LF103,'raw 1'!EF103),"")</f>
        <v>TLE</v>
      </c>
      <c r="EI103" s="9" t="str">
        <f>if('raw 1'!EG103&lt;&gt;"x",if('raw 1'!EG103="OK",'raw 1'!LG103,'raw 1'!EG103),"")</f>
        <v>TLE</v>
      </c>
      <c r="EJ103" s="9" t="str">
        <f>if('raw 1'!EH103&lt;&gt;"x",if('raw 1'!EH103="OK",'raw 1'!LH103,'raw 1'!EH103),"")</f>
        <v>TLE</v>
      </c>
      <c r="EK103" s="9" t="str">
        <f>if('raw 1'!EI103&lt;&gt;"x",if('raw 1'!EI103="OK",'raw 1'!LI103,'raw 1'!EI103),"")</f>
        <v>TLE</v>
      </c>
      <c r="EL103" s="9" t="str">
        <f>if('raw 1'!EJ103&lt;&gt;"x",if('raw 1'!EJ103="OK",'raw 1'!LJ103,'raw 1'!EJ103),"")</f>
        <v>TLE</v>
      </c>
      <c r="EM103" s="9">
        <f>if('raw 1'!EK103&lt;&gt;"x",if('raw 1'!EK103="OK",'raw 1'!LK103,'raw 1'!EK103),"")</f>
        <v>1</v>
      </c>
      <c r="EN103" s="9">
        <f>if('raw 1'!EL103&lt;&gt;"x",if('raw 1'!EL103="OK",'raw 1'!LL103,'raw 1'!EL103),"")</f>
        <v>1</v>
      </c>
      <c r="EO103" s="9" t="str">
        <f>if('raw 1'!EM103&lt;&gt;"x",if('raw 1'!EM103="OK",'raw 1'!LM103,'raw 1'!EM103),"")</f>
        <v>TLE</v>
      </c>
      <c r="EP103" s="9" t="str">
        <f>if('raw 1'!EN103&lt;&gt;"x",if('raw 1'!EN103="OK",'raw 1'!LN103,'raw 1'!EN103),"")</f>
        <v>TLE</v>
      </c>
      <c r="EQ103" s="9" t="str">
        <f>if('raw 1'!EO103&lt;&gt;"x",if('raw 1'!EO103="OK",'raw 1'!LO103,'raw 1'!EO103),"")</f>
        <v>TLE</v>
      </c>
      <c r="ER103" s="9" t="str">
        <f>if('raw 1'!EP103&lt;&gt;"x",if('raw 1'!EP103="OK",'raw 1'!LP103,'raw 1'!EP103),"")</f>
        <v>TLE</v>
      </c>
      <c r="ES103" s="9" t="str">
        <f>if('raw 1'!EQ103&lt;&gt;"x",if('raw 1'!EQ103="OK",'raw 1'!LQ103,'raw 1'!EQ103),"")</f>
        <v/>
      </c>
      <c r="ET103" s="9" t="str">
        <f>if('raw 1'!ER103&lt;&gt;"x",if('raw 1'!ER103="OK",'raw 1'!LR103,'raw 1'!ER103),"")</f>
        <v>WA</v>
      </c>
      <c r="EU103" s="9">
        <f>if('raw 1'!ES103&lt;&gt;"x",if('raw 1'!ES103="OK",'raw 1'!LS103,'raw 1'!ES103),"")</f>
        <v>1</v>
      </c>
      <c r="EV103" s="9">
        <f>if('raw 1'!ET103&lt;&gt;"x",if('raw 1'!ET103="OK",'raw 1'!LT103,'raw 1'!ET103),"")</f>
        <v>1</v>
      </c>
      <c r="EW103" s="9">
        <f>if('raw 1'!EU103&lt;&gt;"x",if('raw 1'!EU103="OK",'raw 1'!LU103,'raw 1'!EU103),"")</f>
        <v>1</v>
      </c>
      <c r="EX103" s="9" t="str">
        <f>if('raw 1'!EV103&lt;&gt;"x",if('raw 1'!EV103="OK",'raw 1'!LV103,'raw 1'!EV103),"")</f>
        <v>WA</v>
      </c>
      <c r="EY103" s="9" t="str">
        <f>if('raw 1'!EW103&lt;&gt;"x",if('raw 1'!EW103="OK",'raw 1'!LW103,'raw 1'!EW103),"")</f>
        <v>WA</v>
      </c>
      <c r="EZ103" s="9" t="str">
        <f>if('raw 1'!EX103&lt;&gt;"x",if('raw 1'!EX103="OK",'raw 1'!LX103,'raw 1'!EX103),"")</f>
        <v>WA</v>
      </c>
      <c r="FA103" s="9" t="str">
        <f>if('raw 1'!EY103&lt;&gt;"x",if('raw 1'!EY103="OK",'raw 1'!LY103,'raw 1'!EY103),"")</f>
        <v>WA</v>
      </c>
      <c r="FB103" s="9" t="str">
        <f>if('raw 1'!EZ103&lt;&gt;"x",if('raw 1'!EZ103="OK",'raw 1'!LZ103,'raw 1'!EZ103),"")</f>
        <v>WA</v>
      </c>
      <c r="FC103" s="9" t="str">
        <f>if('raw 1'!FA103&lt;&gt;"x",if('raw 1'!FA103="OK",'raw 1'!MA103,'raw 1'!FA103),"")</f>
        <v>WA</v>
      </c>
      <c r="FD103" s="9">
        <f>if('raw 1'!FB103&lt;&gt;"x",if('raw 1'!FB103="OK",'raw 1'!MB103,'raw 1'!FB103),"")</f>
        <v>1</v>
      </c>
      <c r="FE103" s="9" t="str">
        <f>if('raw 1'!FC103&lt;&gt;"x",if('raw 1'!FC103="OK",'raw 1'!MC103,'raw 1'!FC103),"")</f>
        <v>WA</v>
      </c>
      <c r="FF103" s="9" t="str">
        <f>if('raw 1'!FD103&lt;&gt;"x",if('raw 1'!FD103="OK",'raw 1'!MD103,'raw 1'!FD103),"")</f>
        <v>WA</v>
      </c>
      <c r="FG103" s="9" t="str">
        <f>if('raw 1'!FE103&lt;&gt;"x",if('raw 1'!FE103="OK",'raw 1'!ME103,'raw 1'!FE103),"")</f>
        <v>WA</v>
      </c>
      <c r="FH103" s="9" t="str">
        <f>if('raw 1'!FF103&lt;&gt;"x",if('raw 1'!FF103="OK",'raw 1'!MF103,'raw 1'!FF103),"")</f>
        <v>WA</v>
      </c>
      <c r="FI103" s="9" t="str">
        <f>if('raw 1'!FG103&lt;&gt;"x",if('raw 1'!FG103="OK",'raw 1'!MG103,'raw 1'!FG103),"")</f>
        <v>WA</v>
      </c>
      <c r="FJ103" s="9" t="str">
        <f>if('raw 1'!FH103&lt;&gt;"x",if('raw 1'!FH103="OK",'raw 1'!MH103,'raw 1'!FH103),"")</f>
        <v>WA</v>
      </c>
      <c r="FK103" s="9" t="str">
        <f>if('raw 1'!FI103&lt;&gt;"x",if('raw 1'!FI103="OK",'raw 1'!MI103,'raw 1'!FI103),"")</f>
        <v>WA</v>
      </c>
      <c r="FL103" s="9" t="str">
        <f>if('raw 1'!FJ103&lt;&gt;"x",if('raw 1'!FJ103="OK",'raw 1'!MJ103,'raw 1'!FJ103),"")</f>
        <v>WA</v>
      </c>
      <c r="FM103" s="9" t="str">
        <f>if('raw 1'!FK103&lt;&gt;"x",if('raw 1'!FK103="OK",'raw 1'!MK103,'raw 1'!FK103),"")</f>
        <v>WA</v>
      </c>
      <c r="FN103" s="9">
        <f>if('raw 1'!FL103&lt;&gt;"x",if('raw 1'!FL103="OK",'raw 1'!ML103,'raw 1'!FL103),"")</f>
        <v>1</v>
      </c>
      <c r="FO103" s="9" t="str">
        <f>if('raw 1'!FM103&lt;&gt;"x",if('raw 1'!FM103="OK",'raw 1'!MM103,'raw 1'!FM103),"")</f>
        <v>WA</v>
      </c>
      <c r="FP103" s="9" t="str">
        <f>if('raw 1'!FN103&lt;&gt;"x",if('raw 1'!FN103="OK",'raw 1'!MN103,'raw 1'!FN103),"")</f>
        <v>WA</v>
      </c>
      <c r="FQ103" s="9" t="str">
        <f>if('raw 1'!FO103&lt;&gt;"x",if('raw 1'!FO103="OK",'raw 1'!MO103,'raw 1'!FO103),"")</f>
        <v>WA</v>
      </c>
      <c r="FR103" s="9" t="str">
        <f>if('raw 1'!FP103&lt;&gt;"x",if('raw 1'!FP103="OK",'raw 1'!MP103,'raw 1'!FP103),"")</f>
        <v>TLE</v>
      </c>
      <c r="FS103" s="9" t="str">
        <f>if('raw 1'!FQ103&lt;&gt;"x",if('raw 1'!FQ103="OK",'raw 1'!MQ103,'raw 1'!FQ103),"")</f>
        <v>TLE</v>
      </c>
      <c r="FT103" s="9" t="str">
        <f>if('raw 1'!FR103&lt;&gt;"x",if('raw 1'!FR103="OK",'raw 1'!MR103,'raw 1'!FR103),"")</f>
        <v>TLE</v>
      </c>
      <c r="FU103" s="9" t="str">
        <f>if('raw 1'!FS103&lt;&gt;"x",if('raw 1'!FS103="OK",'raw 1'!MS103,'raw 1'!FS103),"")</f>
        <v>WA</v>
      </c>
      <c r="FV103" s="9" t="str">
        <f>if('raw 1'!FT103&lt;&gt;"x",if('raw 1'!FT103="OK",'raw 1'!MT103,'raw 1'!FT103),"")</f>
        <v/>
      </c>
      <c r="FW103" s="9" t="str">
        <f>if('raw 1'!FU103&lt;&gt;"x",if('raw 1'!FU103="OK",'raw 1'!MU103,'raw 1'!FU103),"")</f>
        <v>-</v>
      </c>
      <c r="FX103" s="9" t="str">
        <f>if('raw 1'!FV103&lt;&gt;"x",if('raw 1'!FV103="OK",'raw 1'!MV103,'raw 1'!FV103),"")</f>
        <v>-</v>
      </c>
      <c r="FY103" s="9" t="str">
        <f>if('raw 1'!FW103&lt;&gt;"x",if('raw 1'!FW103="OK",'raw 1'!MW103,'raw 1'!FW103),"")</f>
        <v>-</v>
      </c>
      <c r="FZ103" s="9" t="str">
        <f>if('raw 1'!FX103&lt;&gt;"x",if('raw 1'!FX103="OK",'raw 1'!MX103,'raw 1'!FX103),"")</f>
        <v>-</v>
      </c>
      <c r="GA103" s="9" t="str">
        <f>if('raw 1'!FY103&lt;&gt;"x",if('raw 1'!FY103="OK",'raw 1'!MY103,'raw 1'!FY103),"")</f>
        <v>-</v>
      </c>
      <c r="GB103" s="9" t="str">
        <f>if('raw 1'!FZ103&lt;&gt;"x",if('raw 1'!FZ103="OK",'raw 1'!MZ103,'raw 1'!FZ103),"")</f>
        <v>-</v>
      </c>
      <c r="GC103" s="9" t="str">
        <f>if('raw 1'!GA103&lt;&gt;"x",if('raw 1'!GA103="OK",'raw 1'!NA103,'raw 1'!GA103),"")</f>
        <v>-</v>
      </c>
      <c r="GD103" s="9" t="str">
        <f>if('raw 1'!GB103&lt;&gt;"x",if('raw 1'!GB103="OK",'raw 1'!NB103,'raw 1'!GB103),"")</f>
        <v>-</v>
      </c>
      <c r="GE103" s="9" t="str">
        <f>if('raw 1'!GC103&lt;&gt;"x",if('raw 1'!GC103="OK",'raw 1'!NC103,'raw 1'!GC103),"")</f>
        <v>-</v>
      </c>
      <c r="GF103" s="9" t="str">
        <f>if('raw 1'!GD103&lt;&gt;"x",if('raw 1'!GD103="OK",'raw 1'!ND103,'raw 1'!GD103),"")</f>
        <v>-</v>
      </c>
      <c r="GG103" s="9" t="str">
        <f>if('raw 1'!GE103&lt;&gt;"x",if('raw 1'!GE103="OK",'raw 1'!NE103,'raw 1'!GE103),"")</f>
        <v>-</v>
      </c>
      <c r="GH103" s="9" t="str">
        <f>if('raw 1'!GF103&lt;&gt;"x",if('raw 1'!GF103="OK",'raw 1'!NF103,'raw 1'!GF103),"")</f>
        <v>-</v>
      </c>
      <c r="GI103" s="9" t="str">
        <f>if('raw 1'!GG103&lt;&gt;"x",if('raw 1'!GG103="OK",'raw 1'!NG103,'raw 1'!GG103),"")</f>
        <v>-</v>
      </c>
      <c r="GJ103" s="9" t="str">
        <f>if('raw 1'!GH103&lt;&gt;"x",if('raw 1'!GH103="OK",'raw 1'!NH103,'raw 1'!GH103),"")</f>
        <v>-</v>
      </c>
      <c r="GK103" s="9" t="str">
        <f>if('raw 1'!GI103&lt;&gt;"x",if('raw 1'!GI103="OK",'raw 1'!NI103,'raw 1'!GI103),"")</f>
        <v>-</v>
      </c>
      <c r="GL103" s="9" t="str">
        <f>if('raw 1'!GJ103&lt;&gt;"x",if('raw 1'!GJ103="OK",'raw 1'!NJ103,'raw 1'!GJ103),"")</f>
        <v>-</v>
      </c>
      <c r="GM103" s="9" t="str">
        <f>if('raw 1'!GK103&lt;&gt;"x",if('raw 1'!GK103="OK",'raw 1'!NK103,'raw 1'!GK103),"")</f>
        <v>-</v>
      </c>
      <c r="GN103" s="9" t="str">
        <f>if('raw 1'!GL103&lt;&gt;"x",if('raw 1'!GL103="OK",'raw 1'!NL103,'raw 1'!GL103),"")</f>
        <v>-</v>
      </c>
      <c r="GO103" s="9" t="str">
        <f>if('raw 1'!GM103&lt;&gt;"x",if('raw 1'!GM103="OK",'raw 1'!NM103,'raw 1'!GM103),"")</f>
        <v>-</v>
      </c>
      <c r="GP103" s="9" t="str">
        <f>if('raw 1'!GN103&lt;&gt;"x",if('raw 1'!GN103="OK",'raw 1'!NN103,'raw 1'!GN103),"")</f>
        <v>-</v>
      </c>
      <c r="GQ103" s="9" t="str">
        <f>if('raw 1'!GO103&lt;&gt;"x",if('raw 1'!GO103="OK",'raw 1'!NO103,'raw 1'!GO103),"")</f>
        <v>-</v>
      </c>
      <c r="GR103" s="9" t="str">
        <f>if('raw 1'!GP103&lt;&gt;"x",if('raw 1'!GP103="OK",'raw 1'!NP103,'raw 1'!GP103),"")</f>
        <v>-</v>
      </c>
      <c r="GS103" s="9" t="str">
        <f>if('raw 1'!GQ103&lt;&gt;"x",if('raw 1'!GQ103="OK",'raw 1'!NQ103,'raw 1'!GQ103),"")</f>
        <v>-</v>
      </c>
      <c r="GT103" s="9" t="str">
        <f>if('raw 1'!GR103&lt;&gt;"x",if('raw 1'!GR103="OK",'raw 1'!NR103,'raw 1'!GR103),"")</f>
        <v>-</v>
      </c>
      <c r="GU103" s="9" t="str">
        <f>if('raw 1'!GS103&lt;&gt;"x",if('raw 1'!GS103="OK",'raw 1'!NS103,'raw 1'!GS103),"")</f>
        <v/>
      </c>
    </row>
    <row r="104">
      <c r="A104" s="5"/>
      <c r="B104" s="5"/>
      <c r="C104" s="5" t="str">
        <f>if(B104="d","diskv. iz ciklusa",if(B104="d1","diskv. iz kruga",if($E104="ODOBREN",(if(countif(H:H,"="&amp;H104)=1,countif(H:H,"&gt;"&amp;H104)+1,concatenate(countif(H:H,"&gt;"&amp;H104)+1," - ",countif(H:H,"&gt;="&amp;H104)))),empty)))</f>
        <v>101 - 105</v>
      </c>
      <c r="D104" s="6" t="str">
        <f>'raw 1'!B104</f>
        <v>Nikola140503</v>
      </c>
      <c r="E104" s="6" t="str">
        <f>'raw 1'!F104</f>
        <v>ODOBREN</v>
      </c>
      <c r="F104" s="6" t="str">
        <f>if($E104="ODOBREN",'raw 1'!C104,"")</f>
        <v>Nikola</v>
      </c>
      <c r="G104" s="6" t="str">
        <f>if($E104="ODOBREN",'raw 1'!D104,"")</f>
        <v>Stević</v>
      </c>
      <c r="H104" s="7">
        <f>if($E104="ODOBREN",I104,empty)</f>
        <v>40</v>
      </c>
      <c r="I104" s="7">
        <f>if(B104&lt;&gt;"d",IF(M104 = "A", SUM(R104:T104), SUM(O104:Q104)),empty)</f>
        <v>40</v>
      </c>
      <c r="J104" s="6" t="str">
        <f>if($E104="ODOBREN",'raw 1'!G104,"")</f>
        <v>Leskovac</v>
      </c>
      <c r="K104" s="6" t="str">
        <f>if($E104="ODOBREN",'raw 1'!H104,"")</f>
        <v>Gimnazija</v>
      </c>
      <c r="L104" s="6" t="str">
        <f>if($E104="ODOBREN",'raw 1'!I104,"")</f>
        <v>II</v>
      </c>
      <c r="M104" s="6" t="str">
        <f>if($E104="ODOBREN",'raw 1'!J104,"")</f>
        <v>A</v>
      </c>
      <c r="N104" s="6" t="str">
        <f>if($E104="ODOBREN",'raw 1'!K105,"")</f>
        <v>Jugoslav Kandić</v>
      </c>
      <c r="O104" s="8" t="str">
        <f>'raw 1'!M104</f>
        <v>-</v>
      </c>
      <c r="P104" s="9" t="str">
        <f>'raw 1'!N104</f>
        <v>-</v>
      </c>
      <c r="Q104" s="9" t="str">
        <f>'raw 1'!O104</f>
        <v>-</v>
      </c>
      <c r="R104" s="9">
        <f>'raw 1'!P104</f>
        <v>40</v>
      </c>
      <c r="S104" s="9" t="str">
        <f>'raw 1'!Q104</f>
        <v>-</v>
      </c>
      <c r="T104" s="9" t="str">
        <f>'raw 1'!R104</f>
        <v>-</v>
      </c>
      <c r="U104" s="9" t="str">
        <f>if('raw 1'!S104&lt;&gt;"x",if('raw 1'!S104="OK",'raw 1'!GS104,'raw 1'!S104),"")</f>
        <v/>
      </c>
      <c r="V104" s="9" t="str">
        <f>if('raw 1'!T104&lt;&gt;"x",if('raw 1'!T104="OK",'raw 1'!GT104,'raw 1'!T104),"")</f>
        <v/>
      </c>
      <c r="W104" s="9" t="str">
        <f>if('raw 1'!U104&lt;&gt;"x",if('raw 1'!U104="OK",'raw 1'!GU104,'raw 1'!U104),"")</f>
        <v>-</v>
      </c>
      <c r="X104" s="9" t="str">
        <f>if('raw 1'!V104&lt;&gt;"x",if('raw 1'!V104="OK",'raw 1'!GV104,'raw 1'!V104),"")</f>
        <v>-</v>
      </c>
      <c r="Y104" s="9" t="str">
        <f>if('raw 1'!W104&lt;&gt;"x",if('raw 1'!W104="OK",'raw 1'!GW104,'raw 1'!W104),"")</f>
        <v>-</v>
      </c>
      <c r="Z104" s="9" t="str">
        <f>if('raw 1'!X104&lt;&gt;"x",if('raw 1'!X104="OK",'raw 1'!GX104,'raw 1'!X104),"")</f>
        <v>-</v>
      </c>
      <c r="AA104" s="9" t="str">
        <f>if('raw 1'!Y104&lt;&gt;"x",if('raw 1'!Y104="OK",'raw 1'!GY104,'raw 1'!Y104),"")</f>
        <v>-</v>
      </c>
      <c r="AB104" s="9" t="str">
        <f>if('raw 1'!Z104&lt;&gt;"x",if('raw 1'!Z104="OK",'raw 1'!GZ104,'raw 1'!Z104),"")</f>
        <v>-</v>
      </c>
      <c r="AC104" s="9" t="str">
        <f>if('raw 1'!AA104&lt;&gt;"x",if('raw 1'!AA104="OK",'raw 1'!HA104,'raw 1'!AA104),"")</f>
        <v>-</v>
      </c>
      <c r="AD104" s="9" t="str">
        <f>if('raw 1'!AB104&lt;&gt;"x",if('raw 1'!AB104="OK",'raw 1'!HB104,'raw 1'!AB104),"")</f>
        <v>-</v>
      </c>
      <c r="AE104" s="9" t="str">
        <f>if('raw 1'!AC104&lt;&gt;"x",if('raw 1'!AC104="OK",'raw 1'!HC104,'raw 1'!AC104),"")</f>
        <v>-</v>
      </c>
      <c r="AF104" s="9" t="str">
        <f>if('raw 1'!AD104&lt;&gt;"x",if('raw 1'!AD104="OK",'raw 1'!HD104,'raw 1'!AD104),"")</f>
        <v>-</v>
      </c>
      <c r="AG104" s="9" t="str">
        <f>if('raw 1'!AE104&lt;&gt;"x",if('raw 1'!AE104="OK",'raw 1'!HE104,'raw 1'!AE104),"")</f>
        <v>-</v>
      </c>
      <c r="AH104" s="9" t="str">
        <f>if('raw 1'!AF104&lt;&gt;"x",if('raw 1'!AF104="OK",'raw 1'!HF104,'raw 1'!AF104),"")</f>
        <v>-</v>
      </c>
      <c r="AI104" s="9" t="str">
        <f>if('raw 1'!AG104&lt;&gt;"x",if('raw 1'!AG104="OK",'raw 1'!HG104,'raw 1'!AG104),"")</f>
        <v>-</v>
      </c>
      <c r="AJ104" s="9" t="str">
        <f>if('raw 1'!AH104&lt;&gt;"x",if('raw 1'!AH104="OK",'raw 1'!HH104,'raw 1'!AH104),"")</f>
        <v>-</v>
      </c>
      <c r="AK104" s="9" t="str">
        <f>if('raw 1'!AI104&lt;&gt;"x",if('raw 1'!AI104="OK",'raw 1'!HI104,'raw 1'!AI104),"")</f>
        <v>-</v>
      </c>
      <c r="AL104" s="9" t="str">
        <f>if('raw 1'!AJ104&lt;&gt;"x",if('raw 1'!AJ104="OK",'raw 1'!HJ104,'raw 1'!AJ104),"")</f>
        <v>-</v>
      </c>
      <c r="AM104" s="9" t="str">
        <f>if('raw 1'!AK104&lt;&gt;"x",if('raw 1'!AK104="OK",'raw 1'!HK104,'raw 1'!AK104),"")</f>
        <v>-</v>
      </c>
      <c r="AN104" s="9" t="str">
        <f>if('raw 1'!AL104&lt;&gt;"x",if('raw 1'!AL104="OK",'raw 1'!HL104,'raw 1'!AL104),"")</f>
        <v>-</v>
      </c>
      <c r="AO104" s="9" t="str">
        <f>if('raw 1'!AM104&lt;&gt;"x",if('raw 1'!AM104="OK",'raw 1'!HM104,'raw 1'!AM104),"")</f>
        <v>-</v>
      </c>
      <c r="AP104" s="9" t="str">
        <f>if('raw 1'!AN104&lt;&gt;"x",if('raw 1'!AN104="OK",'raw 1'!HN104,'raw 1'!AN104),"")</f>
        <v>-</v>
      </c>
      <c r="AQ104" s="9" t="str">
        <f>if('raw 1'!AO104&lt;&gt;"x",if('raw 1'!AO104="OK",'raw 1'!HO104,'raw 1'!AO104),"")</f>
        <v>-</v>
      </c>
      <c r="AR104" s="9" t="str">
        <f>if('raw 1'!AP104&lt;&gt;"x",if('raw 1'!AP104="OK",'raw 1'!HP104,'raw 1'!AP104),"")</f>
        <v>-</v>
      </c>
      <c r="AS104" s="9" t="str">
        <f>if('raw 1'!AQ104&lt;&gt;"x",if('raw 1'!AQ104="OK",'raw 1'!HQ104,'raw 1'!AQ104),"")</f>
        <v>-</v>
      </c>
      <c r="AT104" s="9" t="str">
        <f>if('raw 1'!AR104&lt;&gt;"x",if('raw 1'!AR104="OK",'raw 1'!HR104,'raw 1'!AR104),"")</f>
        <v>-</v>
      </c>
      <c r="AU104" s="9" t="str">
        <f>if('raw 1'!AS104&lt;&gt;"x",if('raw 1'!AS104="OK",'raw 1'!HS104,'raw 1'!AS104),"")</f>
        <v>-</v>
      </c>
      <c r="AV104" s="9" t="str">
        <f>if('raw 1'!AT104&lt;&gt;"x",if('raw 1'!AT104="OK",'raw 1'!HT104,'raw 1'!AT104),"")</f>
        <v>-</v>
      </c>
      <c r="AW104" s="9" t="str">
        <f>if('raw 1'!AU104&lt;&gt;"x",if('raw 1'!AU104="OK",'raw 1'!HU104,'raw 1'!AU104),"")</f>
        <v>-</v>
      </c>
      <c r="AX104" s="9" t="str">
        <f>if('raw 1'!AV104&lt;&gt;"x",if('raw 1'!AV104="OK",'raw 1'!HV104,'raw 1'!AV104),"")</f>
        <v>-</v>
      </c>
      <c r="AY104" s="9" t="str">
        <f>if('raw 1'!AW104&lt;&gt;"x",if('raw 1'!AW104="OK",'raw 1'!HW104,'raw 1'!AW104),"")</f>
        <v>-</v>
      </c>
      <c r="AZ104" s="9" t="str">
        <f>if('raw 1'!AX104&lt;&gt;"x",if('raw 1'!AX104="OK",'raw 1'!HX104,'raw 1'!AX104),"")</f>
        <v>-</v>
      </c>
      <c r="BA104" s="9" t="str">
        <f>if('raw 1'!AY104&lt;&gt;"x",if('raw 1'!AY104="OK",'raw 1'!HY104,'raw 1'!AY104),"")</f>
        <v>-</v>
      </c>
      <c r="BB104" s="9" t="str">
        <f>if('raw 1'!AZ104&lt;&gt;"x",if('raw 1'!AZ104="OK",'raw 1'!HZ104,'raw 1'!AZ104),"")</f>
        <v>-</v>
      </c>
      <c r="BC104" s="9" t="str">
        <f>if('raw 1'!BA104&lt;&gt;"x",if('raw 1'!BA104="OK",'raw 1'!IA104,'raw 1'!BA104),"")</f>
        <v>-</v>
      </c>
      <c r="BD104" s="9" t="str">
        <f>if('raw 1'!BB104&lt;&gt;"x",if('raw 1'!BB104="OK",'raw 1'!IB104,'raw 1'!BB104),"")</f>
        <v>-</v>
      </c>
      <c r="BE104" s="9" t="str">
        <f>if('raw 1'!BC104&lt;&gt;"x",if('raw 1'!BC104="OK",'raw 1'!IC104,'raw 1'!BC104),"")</f>
        <v>-</v>
      </c>
      <c r="BF104" s="9" t="str">
        <f>if('raw 1'!BD104&lt;&gt;"x",if('raw 1'!BD104="OK",'raw 1'!ID104,'raw 1'!BD104),"")</f>
        <v>-</v>
      </c>
      <c r="BG104" s="9" t="str">
        <f>if('raw 1'!BE104&lt;&gt;"x",if('raw 1'!BE104="OK",'raw 1'!IE104,'raw 1'!BE104),"")</f>
        <v>-</v>
      </c>
      <c r="BH104" s="9" t="str">
        <f>if('raw 1'!BF104&lt;&gt;"x",if('raw 1'!BF104="OK",'raw 1'!IF104,'raw 1'!BF104),"")</f>
        <v>-</v>
      </c>
      <c r="BI104" s="9" t="str">
        <f>if('raw 1'!BG104&lt;&gt;"x",if('raw 1'!BG104="OK",'raw 1'!IG104,'raw 1'!BG104),"")</f>
        <v>-</v>
      </c>
      <c r="BJ104" s="9" t="str">
        <f>if('raw 1'!BH104&lt;&gt;"x",if('raw 1'!BH104="OK",'raw 1'!IH104,'raw 1'!BH104),"")</f>
        <v>-</v>
      </c>
      <c r="BK104" s="9" t="str">
        <f>if('raw 1'!BI104&lt;&gt;"x",if('raw 1'!BI104="OK",'raw 1'!II104,'raw 1'!BI104),"")</f>
        <v>-</v>
      </c>
      <c r="BL104" s="9" t="str">
        <f>if('raw 1'!BJ104&lt;&gt;"x",if('raw 1'!BJ104="OK",'raw 1'!IJ104,'raw 1'!BJ104),"")</f>
        <v>-</v>
      </c>
      <c r="BM104" s="9" t="str">
        <f>if('raw 1'!BK104&lt;&gt;"x",if('raw 1'!BK104="OK",'raw 1'!IK104,'raw 1'!BK104),"")</f>
        <v/>
      </c>
      <c r="BN104" s="9" t="str">
        <f>if('raw 1'!BL104&lt;&gt;"x",if('raw 1'!BL104="OK",'raw 1'!IL104,'raw 1'!BL104),"")</f>
        <v>-</v>
      </c>
      <c r="BO104" s="9" t="str">
        <f>if('raw 1'!BM104&lt;&gt;"x",if('raw 1'!BM104="OK",'raw 1'!IM104,'raw 1'!BM104),"")</f>
        <v>-</v>
      </c>
      <c r="BP104" s="9" t="str">
        <f>if('raw 1'!BN104&lt;&gt;"x",if('raw 1'!BN104="OK",'raw 1'!IN104,'raw 1'!BN104),"")</f>
        <v>-</v>
      </c>
      <c r="BQ104" s="9" t="str">
        <f>if('raw 1'!BO104&lt;&gt;"x",if('raw 1'!BO104="OK",'raw 1'!IO104,'raw 1'!BO104),"")</f>
        <v>-</v>
      </c>
      <c r="BR104" s="9" t="str">
        <f>if('raw 1'!BP104&lt;&gt;"x",if('raw 1'!BP104="OK",'raw 1'!IP104,'raw 1'!BP104),"")</f>
        <v>-</v>
      </c>
      <c r="BS104" s="9" t="str">
        <f>if('raw 1'!BQ104&lt;&gt;"x",if('raw 1'!BQ104="OK",'raw 1'!IQ104,'raw 1'!BQ104),"")</f>
        <v>-</v>
      </c>
      <c r="BT104" s="9" t="str">
        <f>if('raw 1'!BR104&lt;&gt;"x",if('raw 1'!BR104="OK",'raw 1'!IR104,'raw 1'!BR104),"")</f>
        <v>-</v>
      </c>
      <c r="BU104" s="9" t="str">
        <f>if('raw 1'!BS104&lt;&gt;"x",if('raw 1'!BS104="OK",'raw 1'!IS104,'raw 1'!BS104),"")</f>
        <v>-</v>
      </c>
      <c r="BV104" s="9" t="str">
        <f>if('raw 1'!BT104&lt;&gt;"x",if('raw 1'!BT104="OK",'raw 1'!IT104,'raw 1'!BT104),"")</f>
        <v>-</v>
      </c>
      <c r="BW104" s="9" t="str">
        <f>if('raw 1'!BU104&lt;&gt;"x",if('raw 1'!BU104="OK",'raw 1'!IU104,'raw 1'!BU104),"")</f>
        <v>-</v>
      </c>
      <c r="BX104" s="9" t="str">
        <f>if('raw 1'!BV104&lt;&gt;"x",if('raw 1'!BV104="OK",'raw 1'!IV104,'raw 1'!BV104),"")</f>
        <v>-</v>
      </c>
      <c r="BY104" s="9" t="str">
        <f>if('raw 1'!BW104&lt;&gt;"x",if('raw 1'!BW104="OK",'raw 1'!IW104,'raw 1'!BW104),"")</f>
        <v>-</v>
      </c>
      <c r="BZ104" s="9" t="str">
        <f>if('raw 1'!BX104&lt;&gt;"x",if('raw 1'!BX104="OK",'raw 1'!IX104,'raw 1'!BX104),"")</f>
        <v>-</v>
      </c>
      <c r="CA104" s="9" t="str">
        <f>if('raw 1'!BY104&lt;&gt;"x",if('raw 1'!BY104="OK",'raw 1'!IY104,'raw 1'!BY104),"")</f>
        <v>-</v>
      </c>
      <c r="CB104" s="9" t="str">
        <f>if('raw 1'!BZ104&lt;&gt;"x",if('raw 1'!BZ104="OK",'raw 1'!IZ104,'raw 1'!BZ104),"")</f>
        <v>-</v>
      </c>
      <c r="CC104" s="9" t="str">
        <f>if('raw 1'!CA104&lt;&gt;"x",if('raw 1'!CA104="OK",'raw 1'!JA104,'raw 1'!CA104),"")</f>
        <v>-</v>
      </c>
      <c r="CD104" s="9" t="str">
        <f>if('raw 1'!CB104&lt;&gt;"x",if('raw 1'!CB104="OK",'raw 1'!JB104,'raw 1'!CB104),"")</f>
        <v>-</v>
      </c>
      <c r="CE104" s="9" t="str">
        <f>if('raw 1'!CC104&lt;&gt;"x",if('raw 1'!CC104="OK",'raw 1'!JC104,'raw 1'!CC104),"")</f>
        <v>-</v>
      </c>
      <c r="CF104" s="9" t="str">
        <f>if('raw 1'!CD104&lt;&gt;"x",if('raw 1'!CD104="OK",'raw 1'!JD104,'raw 1'!CD104),"")</f>
        <v>-</v>
      </c>
      <c r="CG104" s="9" t="str">
        <f>if('raw 1'!CE104&lt;&gt;"x",if('raw 1'!CE104="OK",'raw 1'!JE104,'raw 1'!CE104),"")</f>
        <v>-</v>
      </c>
      <c r="CH104" s="9" t="str">
        <f>if('raw 1'!CF104&lt;&gt;"x",if('raw 1'!CF104="OK",'raw 1'!JF104,'raw 1'!CF104),"")</f>
        <v>-</v>
      </c>
      <c r="CI104" s="9" t="str">
        <f>if('raw 1'!CG104&lt;&gt;"x",if('raw 1'!CG104="OK",'raw 1'!JG104,'raw 1'!CG104),"")</f>
        <v>-</v>
      </c>
      <c r="CJ104" s="9" t="str">
        <f>if('raw 1'!CH104&lt;&gt;"x",if('raw 1'!CH104="OK",'raw 1'!JH104,'raw 1'!CH104),"")</f>
        <v>-</v>
      </c>
      <c r="CK104" s="9" t="str">
        <f>if('raw 1'!CI104&lt;&gt;"x",if('raw 1'!CI104="OK",'raw 1'!JI104,'raw 1'!CI104),"")</f>
        <v>-</v>
      </c>
      <c r="CL104" s="9" t="str">
        <f>if('raw 1'!CJ104&lt;&gt;"x",if('raw 1'!CJ104="OK",'raw 1'!JJ104,'raw 1'!CJ104),"")</f>
        <v>-</v>
      </c>
      <c r="CM104" s="9" t="str">
        <f>if('raw 1'!CK104&lt;&gt;"x",if('raw 1'!CK104="OK",'raw 1'!JK104,'raw 1'!CK104),"")</f>
        <v>-</v>
      </c>
      <c r="CN104" s="9" t="str">
        <f>if('raw 1'!CL104&lt;&gt;"x",if('raw 1'!CL104="OK",'raw 1'!JL104,'raw 1'!CL104),"")</f>
        <v>-</v>
      </c>
      <c r="CO104" s="9" t="str">
        <f>if('raw 1'!CM104&lt;&gt;"x",if('raw 1'!CM104="OK",'raw 1'!JM104,'raw 1'!CM104),"")</f>
        <v>-</v>
      </c>
      <c r="CP104" s="9" t="str">
        <f>if('raw 1'!CN104&lt;&gt;"x",if('raw 1'!CN104="OK",'raw 1'!JN104,'raw 1'!CN104),"")</f>
        <v>-</v>
      </c>
      <c r="CQ104" s="9" t="str">
        <f>if('raw 1'!CO104&lt;&gt;"x",if('raw 1'!CO104="OK",'raw 1'!JO104,'raw 1'!CO104),"")</f>
        <v>-</v>
      </c>
      <c r="CR104" s="9" t="str">
        <f>if('raw 1'!CP104&lt;&gt;"x",if('raw 1'!CP104="OK",'raw 1'!JP104,'raw 1'!CP104),"")</f>
        <v>-</v>
      </c>
      <c r="CS104" s="9" t="str">
        <f>if('raw 1'!CQ104&lt;&gt;"x",if('raw 1'!CQ104="OK",'raw 1'!JQ104,'raw 1'!CQ104),"")</f>
        <v>-</v>
      </c>
      <c r="CT104" s="9" t="str">
        <f>if('raw 1'!CR104&lt;&gt;"x",if('raw 1'!CR104="OK",'raw 1'!JR104,'raw 1'!CR104),"")</f>
        <v>-</v>
      </c>
      <c r="CU104" s="9" t="str">
        <f>if('raw 1'!CS104&lt;&gt;"x",if('raw 1'!CS104="OK",'raw 1'!JS104,'raw 1'!CS104),"")</f>
        <v/>
      </c>
      <c r="CV104" s="9" t="str">
        <f>if('raw 1'!CT104&lt;&gt;"x",if('raw 1'!CT104="OK",'raw 1'!JT104,'raw 1'!CT104),"")</f>
        <v>-</v>
      </c>
      <c r="CW104" s="9" t="str">
        <f>if('raw 1'!CU104&lt;&gt;"x",if('raw 1'!CU104="OK",'raw 1'!JU104,'raw 1'!CU104),"")</f>
        <v>-</v>
      </c>
      <c r="CX104" s="9" t="str">
        <f>if('raw 1'!CV104&lt;&gt;"x",if('raw 1'!CV104="OK",'raw 1'!JV104,'raw 1'!CV104),"")</f>
        <v>-</v>
      </c>
      <c r="CY104" s="9" t="str">
        <f>if('raw 1'!CW104&lt;&gt;"x",if('raw 1'!CW104="OK",'raw 1'!JW104,'raw 1'!CW104),"")</f>
        <v>-</v>
      </c>
      <c r="CZ104" s="9" t="str">
        <f>if('raw 1'!CX104&lt;&gt;"x",if('raw 1'!CX104="OK",'raw 1'!JX104,'raw 1'!CX104),"")</f>
        <v>-</v>
      </c>
      <c r="DA104" s="9" t="str">
        <f>if('raw 1'!CY104&lt;&gt;"x",if('raw 1'!CY104="OK",'raw 1'!JY104,'raw 1'!CY104),"")</f>
        <v>-</v>
      </c>
      <c r="DB104" s="9" t="str">
        <f>if('raw 1'!CZ104&lt;&gt;"x",if('raw 1'!CZ104="OK",'raw 1'!JZ104,'raw 1'!CZ104),"")</f>
        <v>-</v>
      </c>
      <c r="DC104" s="9" t="str">
        <f>if('raw 1'!DA104&lt;&gt;"x",if('raw 1'!DA104="OK",'raw 1'!KA104,'raw 1'!DA104),"")</f>
        <v>-</v>
      </c>
      <c r="DD104" s="9" t="str">
        <f>if('raw 1'!DB104&lt;&gt;"x",if('raw 1'!DB104="OK",'raw 1'!KB104,'raw 1'!DB104),"")</f>
        <v>-</v>
      </c>
      <c r="DE104" s="9" t="str">
        <f>if('raw 1'!DC104&lt;&gt;"x",if('raw 1'!DC104="OK",'raw 1'!KC104,'raw 1'!DC104),"")</f>
        <v>-</v>
      </c>
      <c r="DF104" s="9" t="str">
        <f>if('raw 1'!DD104&lt;&gt;"x",if('raw 1'!DD104="OK",'raw 1'!KD104,'raw 1'!DD104),"")</f>
        <v>-</v>
      </c>
      <c r="DG104" s="9" t="str">
        <f>if('raw 1'!DE104&lt;&gt;"x",if('raw 1'!DE104="OK",'raw 1'!KE104,'raw 1'!DE104),"")</f>
        <v>-</v>
      </c>
      <c r="DH104" s="9" t="str">
        <f>if('raw 1'!DF104&lt;&gt;"x",if('raw 1'!DF104="OK",'raw 1'!KF104,'raw 1'!DF104),"")</f>
        <v>-</v>
      </c>
      <c r="DI104" s="9" t="str">
        <f>if('raw 1'!DG104&lt;&gt;"x",if('raw 1'!DG104="OK",'raw 1'!KG104,'raw 1'!DG104),"")</f>
        <v>-</v>
      </c>
      <c r="DJ104" s="9" t="str">
        <f>if('raw 1'!DH104&lt;&gt;"x",if('raw 1'!DH104="OK",'raw 1'!KH104,'raw 1'!DH104),"")</f>
        <v>-</v>
      </c>
      <c r="DK104" s="9" t="str">
        <f>if('raw 1'!DI104&lt;&gt;"x",if('raw 1'!DI104="OK",'raw 1'!KI104,'raw 1'!DI104),"")</f>
        <v>-</v>
      </c>
      <c r="DL104" s="9" t="str">
        <f>if('raw 1'!DJ104&lt;&gt;"x",if('raw 1'!DJ104="OK",'raw 1'!KJ104,'raw 1'!DJ104),"")</f>
        <v>-</v>
      </c>
      <c r="DM104" s="9" t="str">
        <f>if('raw 1'!DK104&lt;&gt;"x",if('raw 1'!DK104="OK",'raw 1'!KK104,'raw 1'!DK104),"")</f>
        <v>-</v>
      </c>
      <c r="DN104" s="9" t="str">
        <f>if('raw 1'!DL104&lt;&gt;"x",if('raw 1'!DL104="OK",'raw 1'!KL104,'raw 1'!DL104),"")</f>
        <v>-</v>
      </c>
      <c r="DO104" s="9" t="str">
        <f>if('raw 1'!DM104&lt;&gt;"x",if('raw 1'!DM104="OK",'raw 1'!KM104,'raw 1'!DM104),"")</f>
        <v>-</v>
      </c>
      <c r="DP104" s="9" t="str">
        <f>if('raw 1'!DN104&lt;&gt;"x",if('raw 1'!DN104="OK",'raw 1'!KN104,'raw 1'!DN104),"")</f>
        <v>-</v>
      </c>
      <c r="DQ104" s="9" t="str">
        <f>if('raw 1'!DO104&lt;&gt;"x",if('raw 1'!DO104="OK",'raw 1'!KO104,'raw 1'!DO104),"")</f>
        <v>-</v>
      </c>
      <c r="DR104" s="9" t="str">
        <f>if('raw 1'!DP104&lt;&gt;"x",if('raw 1'!DP104="OK",'raw 1'!KP104,'raw 1'!DP104),"")</f>
        <v>-</v>
      </c>
      <c r="DS104" s="9" t="str">
        <f>if('raw 1'!DQ104&lt;&gt;"x",if('raw 1'!DQ104="OK",'raw 1'!KQ104,'raw 1'!DQ104),"")</f>
        <v>-</v>
      </c>
      <c r="DT104" s="9" t="str">
        <f>if('raw 1'!DR104&lt;&gt;"x",if('raw 1'!DR104="OK",'raw 1'!KR104,'raw 1'!DR104),"")</f>
        <v>-</v>
      </c>
      <c r="DU104" s="9" t="str">
        <f>if('raw 1'!DS104&lt;&gt;"x",if('raw 1'!DS104="OK",'raw 1'!KS104,'raw 1'!DS104),"")</f>
        <v>-</v>
      </c>
      <c r="DV104" s="9" t="str">
        <f>if('raw 1'!DT104&lt;&gt;"x",if('raw 1'!DT104="OK",'raw 1'!KT104,'raw 1'!DT104),"")</f>
        <v>-</v>
      </c>
      <c r="DW104" s="9" t="str">
        <f>if('raw 1'!DU104&lt;&gt;"x",if('raw 1'!DU104="OK",'raw 1'!KU104,'raw 1'!DU104),"")</f>
        <v>-</v>
      </c>
      <c r="DX104" s="9" t="str">
        <f>if('raw 1'!DV104&lt;&gt;"x",if('raw 1'!DV104="OK",'raw 1'!KV104,'raw 1'!DV104),"")</f>
        <v>-</v>
      </c>
      <c r="DY104" s="9" t="str">
        <f>if('raw 1'!DW104&lt;&gt;"x",if('raw 1'!DW104="OK",'raw 1'!KW104,'raw 1'!DW104),"")</f>
        <v>-</v>
      </c>
      <c r="DZ104" s="9" t="str">
        <f>if('raw 1'!DX104&lt;&gt;"x",if('raw 1'!DX104="OK",'raw 1'!KX104,'raw 1'!DX104),"")</f>
        <v>-</v>
      </c>
      <c r="EA104" s="9" t="str">
        <f>if('raw 1'!DY104&lt;&gt;"x",if('raw 1'!DY104="OK",'raw 1'!KY104,'raw 1'!DY104),"")</f>
        <v>-</v>
      </c>
      <c r="EB104" s="9" t="str">
        <f>if('raw 1'!DZ104&lt;&gt;"x",if('raw 1'!DZ104="OK",'raw 1'!KZ104,'raw 1'!DZ104),"")</f>
        <v/>
      </c>
      <c r="EC104" s="9">
        <f>if('raw 1'!EA104&lt;&gt;"x",if('raw 1'!EA104="OK",'raw 1'!LA104,'raw 1'!EA104),"")</f>
        <v>1</v>
      </c>
      <c r="ED104" s="9">
        <f>if('raw 1'!EB104&lt;&gt;"x",if('raw 1'!EB104="OK",'raw 1'!LB104,'raw 1'!EB104),"")</f>
        <v>1</v>
      </c>
      <c r="EE104" s="9">
        <f>if('raw 1'!EC104&lt;&gt;"x",if('raw 1'!EC104="OK",'raw 1'!LC104,'raw 1'!EC104),"")</f>
        <v>1</v>
      </c>
      <c r="EF104" s="9">
        <f>if('raw 1'!ED104&lt;&gt;"x",if('raw 1'!ED104="OK",'raw 1'!LD104,'raw 1'!ED104),"")</f>
        <v>1</v>
      </c>
      <c r="EG104" s="9">
        <f>if('raw 1'!EE104&lt;&gt;"x",if('raw 1'!EE104="OK",'raw 1'!LE104,'raw 1'!EE104),"")</f>
        <v>1</v>
      </c>
      <c r="EH104" s="9" t="str">
        <f>if('raw 1'!EF104&lt;&gt;"x",if('raw 1'!EF104="OK",'raw 1'!LF104,'raw 1'!EF104),"")</f>
        <v>TLE</v>
      </c>
      <c r="EI104" s="9" t="str">
        <f>if('raw 1'!EG104&lt;&gt;"x",if('raw 1'!EG104="OK",'raw 1'!LG104,'raw 1'!EG104),"")</f>
        <v>TLE</v>
      </c>
      <c r="EJ104" s="9" t="str">
        <f>if('raw 1'!EH104&lt;&gt;"x",if('raw 1'!EH104="OK",'raw 1'!LH104,'raw 1'!EH104),"")</f>
        <v>TLE</v>
      </c>
      <c r="EK104" s="9" t="str">
        <f>if('raw 1'!EI104&lt;&gt;"x",if('raw 1'!EI104="OK",'raw 1'!LI104,'raw 1'!EI104),"")</f>
        <v>TLE</v>
      </c>
      <c r="EL104" s="9" t="str">
        <f>if('raw 1'!EJ104&lt;&gt;"x",if('raw 1'!EJ104="OK",'raw 1'!LJ104,'raw 1'!EJ104),"")</f>
        <v>TLE</v>
      </c>
      <c r="EM104" s="9">
        <f>if('raw 1'!EK104&lt;&gt;"x",if('raw 1'!EK104="OK",'raw 1'!LK104,'raw 1'!EK104),"")</f>
        <v>1</v>
      </c>
      <c r="EN104" s="9">
        <f>if('raw 1'!EL104&lt;&gt;"x",if('raw 1'!EL104="OK",'raw 1'!LL104,'raw 1'!EL104),"")</f>
        <v>1</v>
      </c>
      <c r="EO104" s="9" t="str">
        <f>if('raw 1'!EM104&lt;&gt;"x",if('raw 1'!EM104="OK",'raw 1'!LM104,'raw 1'!EM104),"")</f>
        <v>TLE</v>
      </c>
      <c r="EP104" s="9" t="str">
        <f>if('raw 1'!EN104&lt;&gt;"x",if('raw 1'!EN104="OK",'raw 1'!LN104,'raw 1'!EN104),"")</f>
        <v>TLE</v>
      </c>
      <c r="EQ104" s="9" t="str">
        <f>if('raw 1'!EO104&lt;&gt;"x",if('raw 1'!EO104="OK",'raw 1'!LO104,'raw 1'!EO104),"")</f>
        <v>TLE</v>
      </c>
      <c r="ER104" s="9" t="str">
        <f>if('raw 1'!EP104&lt;&gt;"x",if('raw 1'!EP104="OK",'raw 1'!LP104,'raw 1'!EP104),"")</f>
        <v>TLE</v>
      </c>
      <c r="ES104" s="9" t="str">
        <f>if('raw 1'!EQ104&lt;&gt;"x",if('raw 1'!EQ104="OK",'raw 1'!LQ104,'raw 1'!EQ104),"")</f>
        <v/>
      </c>
      <c r="ET104" s="9" t="str">
        <f>if('raw 1'!ER104&lt;&gt;"x",if('raw 1'!ER104="OK",'raw 1'!LR104,'raw 1'!ER104),"")</f>
        <v>-</v>
      </c>
      <c r="EU104" s="9" t="str">
        <f>if('raw 1'!ES104&lt;&gt;"x",if('raw 1'!ES104="OK",'raw 1'!LS104,'raw 1'!ES104),"")</f>
        <v>-</v>
      </c>
      <c r="EV104" s="9" t="str">
        <f>if('raw 1'!ET104&lt;&gt;"x",if('raw 1'!ET104="OK",'raw 1'!LT104,'raw 1'!ET104),"")</f>
        <v>-</v>
      </c>
      <c r="EW104" s="9" t="str">
        <f>if('raw 1'!EU104&lt;&gt;"x",if('raw 1'!EU104="OK",'raw 1'!LU104,'raw 1'!EU104),"")</f>
        <v>-</v>
      </c>
      <c r="EX104" s="9" t="str">
        <f>if('raw 1'!EV104&lt;&gt;"x",if('raw 1'!EV104="OK",'raw 1'!LV104,'raw 1'!EV104),"")</f>
        <v>-</v>
      </c>
      <c r="EY104" s="9" t="str">
        <f>if('raw 1'!EW104&lt;&gt;"x",if('raw 1'!EW104="OK",'raw 1'!LW104,'raw 1'!EW104),"")</f>
        <v>-</v>
      </c>
      <c r="EZ104" s="9" t="str">
        <f>if('raw 1'!EX104&lt;&gt;"x",if('raw 1'!EX104="OK",'raw 1'!LX104,'raw 1'!EX104),"")</f>
        <v>-</v>
      </c>
      <c r="FA104" s="9" t="str">
        <f>if('raw 1'!EY104&lt;&gt;"x",if('raw 1'!EY104="OK",'raw 1'!LY104,'raw 1'!EY104),"")</f>
        <v>-</v>
      </c>
      <c r="FB104" s="9" t="str">
        <f>if('raw 1'!EZ104&lt;&gt;"x",if('raw 1'!EZ104="OK",'raw 1'!LZ104,'raw 1'!EZ104),"")</f>
        <v>-</v>
      </c>
      <c r="FC104" s="9" t="str">
        <f>if('raw 1'!FA104&lt;&gt;"x",if('raw 1'!FA104="OK",'raw 1'!MA104,'raw 1'!FA104),"")</f>
        <v>-</v>
      </c>
      <c r="FD104" s="9" t="str">
        <f>if('raw 1'!FB104&lt;&gt;"x",if('raw 1'!FB104="OK",'raw 1'!MB104,'raw 1'!FB104),"")</f>
        <v>-</v>
      </c>
      <c r="FE104" s="9" t="str">
        <f>if('raw 1'!FC104&lt;&gt;"x",if('raw 1'!FC104="OK",'raw 1'!MC104,'raw 1'!FC104),"")</f>
        <v>-</v>
      </c>
      <c r="FF104" s="9" t="str">
        <f>if('raw 1'!FD104&lt;&gt;"x",if('raw 1'!FD104="OK",'raw 1'!MD104,'raw 1'!FD104),"")</f>
        <v>-</v>
      </c>
      <c r="FG104" s="9" t="str">
        <f>if('raw 1'!FE104&lt;&gt;"x",if('raw 1'!FE104="OK",'raw 1'!ME104,'raw 1'!FE104),"")</f>
        <v>-</v>
      </c>
      <c r="FH104" s="9" t="str">
        <f>if('raw 1'!FF104&lt;&gt;"x",if('raw 1'!FF104="OK",'raw 1'!MF104,'raw 1'!FF104),"")</f>
        <v>-</v>
      </c>
      <c r="FI104" s="9" t="str">
        <f>if('raw 1'!FG104&lt;&gt;"x",if('raw 1'!FG104="OK",'raw 1'!MG104,'raw 1'!FG104),"")</f>
        <v>-</v>
      </c>
      <c r="FJ104" s="9" t="str">
        <f>if('raw 1'!FH104&lt;&gt;"x",if('raw 1'!FH104="OK",'raw 1'!MH104,'raw 1'!FH104),"")</f>
        <v>-</v>
      </c>
      <c r="FK104" s="9" t="str">
        <f>if('raw 1'!FI104&lt;&gt;"x",if('raw 1'!FI104="OK",'raw 1'!MI104,'raw 1'!FI104),"")</f>
        <v>-</v>
      </c>
      <c r="FL104" s="9" t="str">
        <f>if('raw 1'!FJ104&lt;&gt;"x",if('raw 1'!FJ104="OK",'raw 1'!MJ104,'raw 1'!FJ104),"")</f>
        <v>-</v>
      </c>
      <c r="FM104" s="9" t="str">
        <f>if('raw 1'!FK104&lt;&gt;"x",if('raw 1'!FK104="OK",'raw 1'!MK104,'raw 1'!FK104),"")</f>
        <v>-</v>
      </c>
      <c r="FN104" s="9" t="str">
        <f>if('raw 1'!FL104&lt;&gt;"x",if('raw 1'!FL104="OK",'raw 1'!ML104,'raw 1'!FL104),"")</f>
        <v>-</v>
      </c>
      <c r="FO104" s="9" t="str">
        <f>if('raw 1'!FM104&lt;&gt;"x",if('raw 1'!FM104="OK",'raw 1'!MM104,'raw 1'!FM104),"")</f>
        <v>-</v>
      </c>
      <c r="FP104" s="9" t="str">
        <f>if('raw 1'!FN104&lt;&gt;"x",if('raw 1'!FN104="OK",'raw 1'!MN104,'raw 1'!FN104),"")</f>
        <v>-</v>
      </c>
      <c r="FQ104" s="9" t="str">
        <f>if('raw 1'!FO104&lt;&gt;"x",if('raw 1'!FO104="OK",'raw 1'!MO104,'raw 1'!FO104),"")</f>
        <v>-</v>
      </c>
      <c r="FR104" s="9" t="str">
        <f>if('raw 1'!FP104&lt;&gt;"x",if('raw 1'!FP104="OK",'raw 1'!MP104,'raw 1'!FP104),"")</f>
        <v>-</v>
      </c>
      <c r="FS104" s="9" t="str">
        <f>if('raw 1'!FQ104&lt;&gt;"x",if('raw 1'!FQ104="OK",'raw 1'!MQ104,'raw 1'!FQ104),"")</f>
        <v>-</v>
      </c>
      <c r="FT104" s="9" t="str">
        <f>if('raw 1'!FR104&lt;&gt;"x",if('raw 1'!FR104="OK",'raw 1'!MR104,'raw 1'!FR104),"")</f>
        <v>-</v>
      </c>
      <c r="FU104" s="9" t="str">
        <f>if('raw 1'!FS104&lt;&gt;"x",if('raw 1'!FS104="OK",'raw 1'!MS104,'raw 1'!FS104),"")</f>
        <v>-</v>
      </c>
      <c r="FV104" s="9" t="str">
        <f>if('raw 1'!FT104&lt;&gt;"x",if('raw 1'!FT104="OK",'raw 1'!MT104,'raw 1'!FT104),"")</f>
        <v/>
      </c>
      <c r="FW104" s="9" t="str">
        <f>if('raw 1'!FU104&lt;&gt;"x",if('raw 1'!FU104="OK",'raw 1'!MU104,'raw 1'!FU104),"")</f>
        <v>-</v>
      </c>
      <c r="FX104" s="9" t="str">
        <f>if('raw 1'!FV104&lt;&gt;"x",if('raw 1'!FV104="OK",'raw 1'!MV104,'raw 1'!FV104),"")</f>
        <v>-</v>
      </c>
      <c r="FY104" s="9" t="str">
        <f>if('raw 1'!FW104&lt;&gt;"x",if('raw 1'!FW104="OK",'raw 1'!MW104,'raw 1'!FW104),"")</f>
        <v>-</v>
      </c>
      <c r="FZ104" s="9" t="str">
        <f>if('raw 1'!FX104&lt;&gt;"x",if('raw 1'!FX104="OK",'raw 1'!MX104,'raw 1'!FX104),"")</f>
        <v>-</v>
      </c>
      <c r="GA104" s="9" t="str">
        <f>if('raw 1'!FY104&lt;&gt;"x",if('raw 1'!FY104="OK",'raw 1'!MY104,'raw 1'!FY104),"")</f>
        <v>-</v>
      </c>
      <c r="GB104" s="9" t="str">
        <f>if('raw 1'!FZ104&lt;&gt;"x",if('raw 1'!FZ104="OK",'raw 1'!MZ104,'raw 1'!FZ104),"")</f>
        <v>-</v>
      </c>
      <c r="GC104" s="9" t="str">
        <f>if('raw 1'!GA104&lt;&gt;"x",if('raw 1'!GA104="OK",'raw 1'!NA104,'raw 1'!GA104),"")</f>
        <v>-</v>
      </c>
      <c r="GD104" s="9" t="str">
        <f>if('raw 1'!GB104&lt;&gt;"x",if('raw 1'!GB104="OK",'raw 1'!NB104,'raw 1'!GB104),"")</f>
        <v>-</v>
      </c>
      <c r="GE104" s="9" t="str">
        <f>if('raw 1'!GC104&lt;&gt;"x",if('raw 1'!GC104="OK",'raw 1'!NC104,'raw 1'!GC104),"")</f>
        <v>-</v>
      </c>
      <c r="GF104" s="9" t="str">
        <f>if('raw 1'!GD104&lt;&gt;"x",if('raw 1'!GD104="OK",'raw 1'!ND104,'raw 1'!GD104),"")</f>
        <v>-</v>
      </c>
      <c r="GG104" s="9" t="str">
        <f>if('raw 1'!GE104&lt;&gt;"x",if('raw 1'!GE104="OK",'raw 1'!NE104,'raw 1'!GE104),"")</f>
        <v>-</v>
      </c>
      <c r="GH104" s="9" t="str">
        <f>if('raw 1'!GF104&lt;&gt;"x",if('raw 1'!GF104="OK",'raw 1'!NF104,'raw 1'!GF104),"")</f>
        <v>-</v>
      </c>
      <c r="GI104" s="9" t="str">
        <f>if('raw 1'!GG104&lt;&gt;"x",if('raw 1'!GG104="OK",'raw 1'!NG104,'raw 1'!GG104),"")</f>
        <v>-</v>
      </c>
      <c r="GJ104" s="9" t="str">
        <f>if('raw 1'!GH104&lt;&gt;"x",if('raw 1'!GH104="OK",'raw 1'!NH104,'raw 1'!GH104),"")</f>
        <v>-</v>
      </c>
      <c r="GK104" s="9" t="str">
        <f>if('raw 1'!GI104&lt;&gt;"x",if('raw 1'!GI104="OK",'raw 1'!NI104,'raw 1'!GI104),"")</f>
        <v>-</v>
      </c>
      <c r="GL104" s="9" t="str">
        <f>if('raw 1'!GJ104&lt;&gt;"x",if('raw 1'!GJ104="OK",'raw 1'!NJ104,'raw 1'!GJ104),"")</f>
        <v>-</v>
      </c>
      <c r="GM104" s="9" t="str">
        <f>if('raw 1'!GK104&lt;&gt;"x",if('raw 1'!GK104="OK",'raw 1'!NK104,'raw 1'!GK104),"")</f>
        <v>-</v>
      </c>
      <c r="GN104" s="9" t="str">
        <f>if('raw 1'!GL104&lt;&gt;"x",if('raw 1'!GL104="OK",'raw 1'!NL104,'raw 1'!GL104),"")</f>
        <v>-</v>
      </c>
      <c r="GO104" s="9" t="str">
        <f>if('raw 1'!GM104&lt;&gt;"x",if('raw 1'!GM104="OK",'raw 1'!NM104,'raw 1'!GM104),"")</f>
        <v>-</v>
      </c>
      <c r="GP104" s="9" t="str">
        <f>if('raw 1'!GN104&lt;&gt;"x",if('raw 1'!GN104="OK",'raw 1'!NN104,'raw 1'!GN104),"")</f>
        <v>-</v>
      </c>
      <c r="GQ104" s="9" t="str">
        <f>if('raw 1'!GO104&lt;&gt;"x",if('raw 1'!GO104="OK",'raw 1'!NO104,'raw 1'!GO104),"")</f>
        <v>-</v>
      </c>
      <c r="GR104" s="9" t="str">
        <f>if('raw 1'!GP104&lt;&gt;"x",if('raw 1'!GP104="OK",'raw 1'!NP104,'raw 1'!GP104),"")</f>
        <v>-</v>
      </c>
      <c r="GS104" s="9" t="str">
        <f>if('raw 1'!GQ104&lt;&gt;"x",if('raw 1'!GQ104="OK",'raw 1'!NQ104,'raw 1'!GQ104),"")</f>
        <v>-</v>
      </c>
      <c r="GT104" s="9" t="str">
        <f>if('raw 1'!GR104&lt;&gt;"x",if('raw 1'!GR104="OK",'raw 1'!NR104,'raw 1'!GR104),"")</f>
        <v>-</v>
      </c>
      <c r="GU104" s="9" t="str">
        <f>if('raw 1'!GS104&lt;&gt;"x",if('raw 1'!GS104="OK",'raw 1'!NS104,'raw 1'!GS104),"")</f>
        <v/>
      </c>
    </row>
    <row r="105">
      <c r="A105" s="5"/>
      <c r="B105" s="5"/>
      <c r="C105" s="5" t="str">
        <f>if(B105="d","diskv. iz ciklusa",if(B105="d1","diskv. iz kruga",if($E105="ODOBREN",(if(countif(H:H,"="&amp;H105)=1,countif(H:H,"&gt;"&amp;H105)+1,concatenate(countif(H:H,"&gt;"&amp;H105)+1," - ",countif(H:H,"&gt;="&amp;H105)))),empty)))</f>
        <v>101 - 105</v>
      </c>
      <c r="D105" s="6" t="str">
        <f>'raw 1'!B105</f>
        <v>Resada</v>
      </c>
      <c r="E105" s="6" t="str">
        <f>'raw 1'!F105</f>
        <v>ODOBREN</v>
      </c>
      <c r="F105" s="6" t="str">
        <f>if($E105="ODOBREN",'raw 1'!C105,"")</f>
        <v>Relja</v>
      </c>
      <c r="G105" s="6" t="str">
        <f>if($E105="ODOBREN",'raw 1'!D105,"")</f>
        <v>Milović</v>
      </c>
      <c r="H105" s="7">
        <f>if($E105="ODOBREN",I105,empty)</f>
        <v>40</v>
      </c>
      <c r="I105" s="7">
        <f>if(B105&lt;&gt;"d",IF(M105 = "A", SUM(R105:T105), SUM(O105:Q105)),empty)</f>
        <v>40</v>
      </c>
      <c r="J105" s="6" t="str">
        <f>if($E105="ODOBREN",'raw 1'!G105,"")</f>
        <v>Valjevo</v>
      </c>
      <c r="K105" s="6" t="str">
        <f>if($E105="ODOBREN",'raw 1'!H105,"")</f>
        <v>Valjevska gimnazija</v>
      </c>
      <c r="L105" s="6" t="str">
        <f>if($E105="ODOBREN",'raw 1'!I105,"")</f>
        <v>II</v>
      </c>
      <c r="M105" s="6" t="str">
        <f>if($E105="ODOBREN",'raw 1'!J105,"")</f>
        <v>A</v>
      </c>
      <c r="N105" s="6" t="str">
        <f>if($E105="ODOBREN",'raw 1'!K106,"")</f>
        <v>Jelena Pavlović, Nikola Nikolić</v>
      </c>
      <c r="O105" s="8" t="str">
        <f>'raw 1'!M105</f>
        <v>-</v>
      </c>
      <c r="P105" s="9" t="str">
        <f>'raw 1'!N105</f>
        <v>-</v>
      </c>
      <c r="Q105" s="9" t="str">
        <f>'raw 1'!O105</f>
        <v>-</v>
      </c>
      <c r="R105" s="9">
        <f>'raw 1'!P105</f>
        <v>20</v>
      </c>
      <c r="S105" s="9">
        <f>'raw 1'!Q105</f>
        <v>20</v>
      </c>
      <c r="T105" s="9" t="str">
        <f>'raw 1'!R105</f>
        <v>-</v>
      </c>
      <c r="U105" s="9" t="str">
        <f>if('raw 1'!S105&lt;&gt;"x",if('raw 1'!S105="OK",'raw 1'!GS105,'raw 1'!S105),"")</f>
        <v/>
      </c>
      <c r="V105" s="9" t="str">
        <f>if('raw 1'!T105&lt;&gt;"x",if('raw 1'!T105="OK",'raw 1'!GT105,'raw 1'!T105),"")</f>
        <v/>
      </c>
      <c r="W105" s="9" t="str">
        <f>if('raw 1'!U105&lt;&gt;"x",if('raw 1'!U105="OK",'raw 1'!GU105,'raw 1'!U105),"")</f>
        <v>-</v>
      </c>
      <c r="X105" s="9" t="str">
        <f>if('raw 1'!V105&lt;&gt;"x",if('raw 1'!V105="OK",'raw 1'!GV105,'raw 1'!V105),"")</f>
        <v>-</v>
      </c>
      <c r="Y105" s="9" t="str">
        <f>if('raw 1'!W105&lt;&gt;"x",if('raw 1'!W105="OK",'raw 1'!GW105,'raw 1'!W105),"")</f>
        <v>-</v>
      </c>
      <c r="Z105" s="9" t="str">
        <f>if('raw 1'!X105&lt;&gt;"x",if('raw 1'!X105="OK",'raw 1'!GX105,'raw 1'!X105),"")</f>
        <v>-</v>
      </c>
      <c r="AA105" s="9" t="str">
        <f>if('raw 1'!Y105&lt;&gt;"x",if('raw 1'!Y105="OK",'raw 1'!GY105,'raw 1'!Y105),"")</f>
        <v>-</v>
      </c>
      <c r="AB105" s="9" t="str">
        <f>if('raw 1'!Z105&lt;&gt;"x",if('raw 1'!Z105="OK",'raw 1'!GZ105,'raw 1'!Z105),"")</f>
        <v>-</v>
      </c>
      <c r="AC105" s="9" t="str">
        <f>if('raw 1'!AA105&lt;&gt;"x",if('raw 1'!AA105="OK",'raw 1'!HA105,'raw 1'!AA105),"")</f>
        <v>-</v>
      </c>
      <c r="AD105" s="9" t="str">
        <f>if('raw 1'!AB105&lt;&gt;"x",if('raw 1'!AB105="OK",'raw 1'!HB105,'raw 1'!AB105),"")</f>
        <v>-</v>
      </c>
      <c r="AE105" s="9" t="str">
        <f>if('raw 1'!AC105&lt;&gt;"x",if('raw 1'!AC105="OK",'raw 1'!HC105,'raw 1'!AC105),"")</f>
        <v>-</v>
      </c>
      <c r="AF105" s="9" t="str">
        <f>if('raw 1'!AD105&lt;&gt;"x",if('raw 1'!AD105="OK",'raw 1'!HD105,'raw 1'!AD105),"")</f>
        <v>-</v>
      </c>
      <c r="AG105" s="9" t="str">
        <f>if('raw 1'!AE105&lt;&gt;"x",if('raw 1'!AE105="OK",'raw 1'!HE105,'raw 1'!AE105),"")</f>
        <v>-</v>
      </c>
      <c r="AH105" s="9" t="str">
        <f>if('raw 1'!AF105&lt;&gt;"x",if('raw 1'!AF105="OK",'raw 1'!HF105,'raw 1'!AF105),"")</f>
        <v>-</v>
      </c>
      <c r="AI105" s="9" t="str">
        <f>if('raw 1'!AG105&lt;&gt;"x",if('raw 1'!AG105="OK",'raw 1'!HG105,'raw 1'!AG105),"")</f>
        <v>-</v>
      </c>
      <c r="AJ105" s="9" t="str">
        <f>if('raw 1'!AH105&lt;&gt;"x",if('raw 1'!AH105="OK",'raw 1'!HH105,'raw 1'!AH105),"")</f>
        <v>-</v>
      </c>
      <c r="AK105" s="9" t="str">
        <f>if('raw 1'!AI105&lt;&gt;"x",if('raw 1'!AI105="OK",'raw 1'!HI105,'raw 1'!AI105),"")</f>
        <v>-</v>
      </c>
      <c r="AL105" s="9" t="str">
        <f>if('raw 1'!AJ105&lt;&gt;"x",if('raw 1'!AJ105="OK",'raw 1'!HJ105,'raw 1'!AJ105),"")</f>
        <v>-</v>
      </c>
      <c r="AM105" s="9" t="str">
        <f>if('raw 1'!AK105&lt;&gt;"x",if('raw 1'!AK105="OK",'raw 1'!HK105,'raw 1'!AK105),"")</f>
        <v>-</v>
      </c>
      <c r="AN105" s="9" t="str">
        <f>if('raw 1'!AL105&lt;&gt;"x",if('raw 1'!AL105="OK",'raw 1'!HL105,'raw 1'!AL105),"")</f>
        <v>-</v>
      </c>
      <c r="AO105" s="9" t="str">
        <f>if('raw 1'!AM105&lt;&gt;"x",if('raw 1'!AM105="OK",'raw 1'!HM105,'raw 1'!AM105),"")</f>
        <v>-</v>
      </c>
      <c r="AP105" s="9" t="str">
        <f>if('raw 1'!AN105&lt;&gt;"x",if('raw 1'!AN105="OK",'raw 1'!HN105,'raw 1'!AN105),"")</f>
        <v>-</v>
      </c>
      <c r="AQ105" s="9" t="str">
        <f>if('raw 1'!AO105&lt;&gt;"x",if('raw 1'!AO105="OK",'raw 1'!HO105,'raw 1'!AO105),"")</f>
        <v>-</v>
      </c>
      <c r="AR105" s="9" t="str">
        <f>if('raw 1'!AP105&lt;&gt;"x",if('raw 1'!AP105="OK",'raw 1'!HP105,'raw 1'!AP105),"")</f>
        <v>-</v>
      </c>
      <c r="AS105" s="9" t="str">
        <f>if('raw 1'!AQ105&lt;&gt;"x",if('raw 1'!AQ105="OK",'raw 1'!HQ105,'raw 1'!AQ105),"")</f>
        <v>-</v>
      </c>
      <c r="AT105" s="9" t="str">
        <f>if('raw 1'!AR105&lt;&gt;"x",if('raw 1'!AR105="OK",'raw 1'!HR105,'raw 1'!AR105),"")</f>
        <v>-</v>
      </c>
      <c r="AU105" s="9" t="str">
        <f>if('raw 1'!AS105&lt;&gt;"x",if('raw 1'!AS105="OK",'raw 1'!HS105,'raw 1'!AS105),"")</f>
        <v>-</v>
      </c>
      <c r="AV105" s="9" t="str">
        <f>if('raw 1'!AT105&lt;&gt;"x",if('raw 1'!AT105="OK",'raw 1'!HT105,'raw 1'!AT105),"")</f>
        <v>-</v>
      </c>
      <c r="AW105" s="9" t="str">
        <f>if('raw 1'!AU105&lt;&gt;"x",if('raw 1'!AU105="OK",'raw 1'!HU105,'raw 1'!AU105),"")</f>
        <v>-</v>
      </c>
      <c r="AX105" s="9" t="str">
        <f>if('raw 1'!AV105&lt;&gt;"x",if('raw 1'!AV105="OK",'raw 1'!HV105,'raw 1'!AV105),"")</f>
        <v>-</v>
      </c>
      <c r="AY105" s="9" t="str">
        <f>if('raw 1'!AW105&lt;&gt;"x",if('raw 1'!AW105="OK",'raw 1'!HW105,'raw 1'!AW105),"")</f>
        <v>-</v>
      </c>
      <c r="AZ105" s="9" t="str">
        <f>if('raw 1'!AX105&lt;&gt;"x",if('raw 1'!AX105="OK",'raw 1'!HX105,'raw 1'!AX105),"")</f>
        <v>-</v>
      </c>
      <c r="BA105" s="9" t="str">
        <f>if('raw 1'!AY105&lt;&gt;"x",if('raw 1'!AY105="OK",'raw 1'!HY105,'raw 1'!AY105),"")</f>
        <v>-</v>
      </c>
      <c r="BB105" s="9" t="str">
        <f>if('raw 1'!AZ105&lt;&gt;"x",if('raw 1'!AZ105="OK",'raw 1'!HZ105,'raw 1'!AZ105),"")</f>
        <v>-</v>
      </c>
      <c r="BC105" s="9" t="str">
        <f>if('raw 1'!BA105&lt;&gt;"x",if('raw 1'!BA105="OK",'raw 1'!IA105,'raw 1'!BA105),"")</f>
        <v>-</v>
      </c>
      <c r="BD105" s="9" t="str">
        <f>if('raw 1'!BB105&lt;&gt;"x",if('raw 1'!BB105="OK",'raw 1'!IB105,'raw 1'!BB105),"")</f>
        <v>-</v>
      </c>
      <c r="BE105" s="9" t="str">
        <f>if('raw 1'!BC105&lt;&gt;"x",if('raw 1'!BC105="OK",'raw 1'!IC105,'raw 1'!BC105),"")</f>
        <v>-</v>
      </c>
      <c r="BF105" s="9" t="str">
        <f>if('raw 1'!BD105&lt;&gt;"x",if('raw 1'!BD105="OK",'raw 1'!ID105,'raw 1'!BD105),"")</f>
        <v>-</v>
      </c>
      <c r="BG105" s="9" t="str">
        <f>if('raw 1'!BE105&lt;&gt;"x",if('raw 1'!BE105="OK",'raw 1'!IE105,'raw 1'!BE105),"")</f>
        <v>-</v>
      </c>
      <c r="BH105" s="9" t="str">
        <f>if('raw 1'!BF105&lt;&gt;"x",if('raw 1'!BF105="OK",'raw 1'!IF105,'raw 1'!BF105),"")</f>
        <v>-</v>
      </c>
      <c r="BI105" s="9" t="str">
        <f>if('raw 1'!BG105&lt;&gt;"x",if('raw 1'!BG105="OK",'raw 1'!IG105,'raw 1'!BG105),"")</f>
        <v>-</v>
      </c>
      <c r="BJ105" s="9" t="str">
        <f>if('raw 1'!BH105&lt;&gt;"x",if('raw 1'!BH105="OK",'raw 1'!IH105,'raw 1'!BH105),"")</f>
        <v>-</v>
      </c>
      <c r="BK105" s="9" t="str">
        <f>if('raw 1'!BI105&lt;&gt;"x",if('raw 1'!BI105="OK",'raw 1'!II105,'raw 1'!BI105),"")</f>
        <v>-</v>
      </c>
      <c r="BL105" s="9" t="str">
        <f>if('raw 1'!BJ105&lt;&gt;"x",if('raw 1'!BJ105="OK",'raw 1'!IJ105,'raw 1'!BJ105),"")</f>
        <v>-</v>
      </c>
      <c r="BM105" s="9" t="str">
        <f>if('raw 1'!BK105&lt;&gt;"x",if('raw 1'!BK105="OK",'raw 1'!IK105,'raw 1'!BK105),"")</f>
        <v/>
      </c>
      <c r="BN105" s="9" t="str">
        <f>if('raw 1'!BL105&lt;&gt;"x",if('raw 1'!BL105="OK",'raw 1'!IL105,'raw 1'!BL105),"")</f>
        <v>-</v>
      </c>
      <c r="BO105" s="9" t="str">
        <f>if('raw 1'!BM105&lt;&gt;"x",if('raw 1'!BM105="OK",'raw 1'!IM105,'raw 1'!BM105),"")</f>
        <v>-</v>
      </c>
      <c r="BP105" s="9" t="str">
        <f>if('raw 1'!BN105&lt;&gt;"x",if('raw 1'!BN105="OK",'raw 1'!IN105,'raw 1'!BN105),"")</f>
        <v>-</v>
      </c>
      <c r="BQ105" s="9" t="str">
        <f>if('raw 1'!BO105&lt;&gt;"x",if('raw 1'!BO105="OK",'raw 1'!IO105,'raw 1'!BO105),"")</f>
        <v>-</v>
      </c>
      <c r="BR105" s="9" t="str">
        <f>if('raw 1'!BP105&lt;&gt;"x",if('raw 1'!BP105="OK",'raw 1'!IP105,'raw 1'!BP105),"")</f>
        <v>-</v>
      </c>
      <c r="BS105" s="9" t="str">
        <f>if('raw 1'!BQ105&lt;&gt;"x",if('raw 1'!BQ105="OK",'raw 1'!IQ105,'raw 1'!BQ105),"")</f>
        <v>-</v>
      </c>
      <c r="BT105" s="9" t="str">
        <f>if('raw 1'!BR105&lt;&gt;"x",if('raw 1'!BR105="OK",'raw 1'!IR105,'raw 1'!BR105),"")</f>
        <v>-</v>
      </c>
      <c r="BU105" s="9" t="str">
        <f>if('raw 1'!BS105&lt;&gt;"x",if('raw 1'!BS105="OK",'raw 1'!IS105,'raw 1'!BS105),"")</f>
        <v>-</v>
      </c>
      <c r="BV105" s="9" t="str">
        <f>if('raw 1'!BT105&lt;&gt;"x",if('raw 1'!BT105="OK",'raw 1'!IT105,'raw 1'!BT105),"")</f>
        <v>-</v>
      </c>
      <c r="BW105" s="9" t="str">
        <f>if('raw 1'!BU105&lt;&gt;"x",if('raw 1'!BU105="OK",'raw 1'!IU105,'raw 1'!BU105),"")</f>
        <v>-</v>
      </c>
      <c r="BX105" s="9" t="str">
        <f>if('raw 1'!BV105&lt;&gt;"x",if('raw 1'!BV105="OK",'raw 1'!IV105,'raw 1'!BV105),"")</f>
        <v>-</v>
      </c>
      <c r="BY105" s="9" t="str">
        <f>if('raw 1'!BW105&lt;&gt;"x",if('raw 1'!BW105="OK",'raw 1'!IW105,'raw 1'!BW105),"")</f>
        <v>-</v>
      </c>
      <c r="BZ105" s="9" t="str">
        <f>if('raw 1'!BX105&lt;&gt;"x",if('raw 1'!BX105="OK",'raw 1'!IX105,'raw 1'!BX105),"")</f>
        <v>-</v>
      </c>
      <c r="CA105" s="9" t="str">
        <f>if('raw 1'!BY105&lt;&gt;"x",if('raw 1'!BY105="OK",'raw 1'!IY105,'raw 1'!BY105),"")</f>
        <v>-</v>
      </c>
      <c r="CB105" s="9" t="str">
        <f>if('raw 1'!BZ105&lt;&gt;"x",if('raw 1'!BZ105="OK",'raw 1'!IZ105,'raw 1'!BZ105),"")</f>
        <v>-</v>
      </c>
      <c r="CC105" s="9" t="str">
        <f>if('raw 1'!CA105&lt;&gt;"x",if('raw 1'!CA105="OK",'raw 1'!JA105,'raw 1'!CA105),"")</f>
        <v>-</v>
      </c>
      <c r="CD105" s="9" t="str">
        <f>if('raw 1'!CB105&lt;&gt;"x",if('raw 1'!CB105="OK",'raw 1'!JB105,'raw 1'!CB105),"")</f>
        <v>-</v>
      </c>
      <c r="CE105" s="9" t="str">
        <f>if('raw 1'!CC105&lt;&gt;"x",if('raw 1'!CC105="OK",'raw 1'!JC105,'raw 1'!CC105),"")</f>
        <v>-</v>
      </c>
      <c r="CF105" s="9" t="str">
        <f>if('raw 1'!CD105&lt;&gt;"x",if('raw 1'!CD105="OK",'raw 1'!JD105,'raw 1'!CD105),"")</f>
        <v>-</v>
      </c>
      <c r="CG105" s="9" t="str">
        <f>if('raw 1'!CE105&lt;&gt;"x",if('raw 1'!CE105="OK",'raw 1'!JE105,'raw 1'!CE105),"")</f>
        <v>-</v>
      </c>
      <c r="CH105" s="9" t="str">
        <f>if('raw 1'!CF105&lt;&gt;"x",if('raw 1'!CF105="OK",'raw 1'!JF105,'raw 1'!CF105),"")</f>
        <v>-</v>
      </c>
      <c r="CI105" s="9" t="str">
        <f>if('raw 1'!CG105&lt;&gt;"x",if('raw 1'!CG105="OK",'raw 1'!JG105,'raw 1'!CG105),"")</f>
        <v>-</v>
      </c>
      <c r="CJ105" s="9" t="str">
        <f>if('raw 1'!CH105&lt;&gt;"x",if('raw 1'!CH105="OK",'raw 1'!JH105,'raw 1'!CH105),"")</f>
        <v>-</v>
      </c>
      <c r="CK105" s="9" t="str">
        <f>if('raw 1'!CI105&lt;&gt;"x",if('raw 1'!CI105="OK",'raw 1'!JI105,'raw 1'!CI105),"")</f>
        <v>-</v>
      </c>
      <c r="CL105" s="9" t="str">
        <f>if('raw 1'!CJ105&lt;&gt;"x",if('raw 1'!CJ105="OK",'raw 1'!JJ105,'raw 1'!CJ105),"")</f>
        <v>-</v>
      </c>
      <c r="CM105" s="9" t="str">
        <f>if('raw 1'!CK105&lt;&gt;"x",if('raw 1'!CK105="OK",'raw 1'!JK105,'raw 1'!CK105),"")</f>
        <v>-</v>
      </c>
      <c r="CN105" s="9" t="str">
        <f>if('raw 1'!CL105&lt;&gt;"x",if('raw 1'!CL105="OK",'raw 1'!JL105,'raw 1'!CL105),"")</f>
        <v>-</v>
      </c>
      <c r="CO105" s="9" t="str">
        <f>if('raw 1'!CM105&lt;&gt;"x",if('raw 1'!CM105="OK",'raw 1'!JM105,'raw 1'!CM105),"")</f>
        <v>-</v>
      </c>
      <c r="CP105" s="9" t="str">
        <f>if('raw 1'!CN105&lt;&gt;"x",if('raw 1'!CN105="OK",'raw 1'!JN105,'raw 1'!CN105),"")</f>
        <v>-</v>
      </c>
      <c r="CQ105" s="9" t="str">
        <f>if('raw 1'!CO105&lt;&gt;"x",if('raw 1'!CO105="OK",'raw 1'!JO105,'raw 1'!CO105),"")</f>
        <v>-</v>
      </c>
      <c r="CR105" s="9" t="str">
        <f>if('raw 1'!CP105&lt;&gt;"x",if('raw 1'!CP105="OK",'raw 1'!JP105,'raw 1'!CP105),"")</f>
        <v>-</v>
      </c>
      <c r="CS105" s="9" t="str">
        <f>if('raw 1'!CQ105&lt;&gt;"x",if('raw 1'!CQ105="OK",'raw 1'!JQ105,'raw 1'!CQ105),"")</f>
        <v>-</v>
      </c>
      <c r="CT105" s="9" t="str">
        <f>if('raw 1'!CR105&lt;&gt;"x",if('raw 1'!CR105="OK",'raw 1'!JR105,'raw 1'!CR105),"")</f>
        <v>-</v>
      </c>
      <c r="CU105" s="9" t="str">
        <f>if('raw 1'!CS105&lt;&gt;"x",if('raw 1'!CS105="OK",'raw 1'!JS105,'raw 1'!CS105),"")</f>
        <v/>
      </c>
      <c r="CV105" s="9" t="str">
        <f>if('raw 1'!CT105&lt;&gt;"x",if('raw 1'!CT105="OK",'raw 1'!JT105,'raw 1'!CT105),"")</f>
        <v>-</v>
      </c>
      <c r="CW105" s="9" t="str">
        <f>if('raw 1'!CU105&lt;&gt;"x",if('raw 1'!CU105="OK",'raw 1'!JU105,'raw 1'!CU105),"")</f>
        <v>-</v>
      </c>
      <c r="CX105" s="9" t="str">
        <f>if('raw 1'!CV105&lt;&gt;"x",if('raw 1'!CV105="OK",'raw 1'!JV105,'raw 1'!CV105),"")</f>
        <v>-</v>
      </c>
      <c r="CY105" s="9" t="str">
        <f>if('raw 1'!CW105&lt;&gt;"x",if('raw 1'!CW105="OK",'raw 1'!JW105,'raw 1'!CW105),"")</f>
        <v>-</v>
      </c>
      <c r="CZ105" s="9" t="str">
        <f>if('raw 1'!CX105&lt;&gt;"x",if('raw 1'!CX105="OK",'raw 1'!JX105,'raw 1'!CX105),"")</f>
        <v>-</v>
      </c>
      <c r="DA105" s="9" t="str">
        <f>if('raw 1'!CY105&lt;&gt;"x",if('raw 1'!CY105="OK",'raw 1'!JY105,'raw 1'!CY105),"")</f>
        <v>-</v>
      </c>
      <c r="DB105" s="9" t="str">
        <f>if('raw 1'!CZ105&lt;&gt;"x",if('raw 1'!CZ105="OK",'raw 1'!JZ105,'raw 1'!CZ105),"")</f>
        <v>-</v>
      </c>
      <c r="DC105" s="9" t="str">
        <f>if('raw 1'!DA105&lt;&gt;"x",if('raw 1'!DA105="OK",'raw 1'!KA105,'raw 1'!DA105),"")</f>
        <v>-</v>
      </c>
      <c r="DD105" s="9" t="str">
        <f>if('raw 1'!DB105&lt;&gt;"x",if('raw 1'!DB105="OK",'raw 1'!KB105,'raw 1'!DB105),"")</f>
        <v>-</v>
      </c>
      <c r="DE105" s="9" t="str">
        <f>if('raw 1'!DC105&lt;&gt;"x",if('raw 1'!DC105="OK",'raw 1'!KC105,'raw 1'!DC105),"")</f>
        <v>-</v>
      </c>
      <c r="DF105" s="9" t="str">
        <f>if('raw 1'!DD105&lt;&gt;"x",if('raw 1'!DD105="OK",'raw 1'!KD105,'raw 1'!DD105),"")</f>
        <v>-</v>
      </c>
      <c r="DG105" s="9" t="str">
        <f>if('raw 1'!DE105&lt;&gt;"x",if('raw 1'!DE105="OK",'raw 1'!KE105,'raw 1'!DE105),"")</f>
        <v>-</v>
      </c>
      <c r="DH105" s="9" t="str">
        <f>if('raw 1'!DF105&lt;&gt;"x",if('raw 1'!DF105="OK",'raw 1'!KF105,'raw 1'!DF105),"")</f>
        <v>-</v>
      </c>
      <c r="DI105" s="9" t="str">
        <f>if('raw 1'!DG105&lt;&gt;"x",if('raw 1'!DG105="OK",'raw 1'!KG105,'raw 1'!DG105),"")</f>
        <v>-</v>
      </c>
      <c r="DJ105" s="9" t="str">
        <f>if('raw 1'!DH105&lt;&gt;"x",if('raw 1'!DH105="OK",'raw 1'!KH105,'raw 1'!DH105),"")</f>
        <v>-</v>
      </c>
      <c r="DK105" s="9" t="str">
        <f>if('raw 1'!DI105&lt;&gt;"x",if('raw 1'!DI105="OK",'raw 1'!KI105,'raw 1'!DI105),"")</f>
        <v>-</v>
      </c>
      <c r="DL105" s="9" t="str">
        <f>if('raw 1'!DJ105&lt;&gt;"x",if('raw 1'!DJ105="OK",'raw 1'!KJ105,'raw 1'!DJ105),"")</f>
        <v>-</v>
      </c>
      <c r="DM105" s="9" t="str">
        <f>if('raw 1'!DK105&lt;&gt;"x",if('raw 1'!DK105="OK",'raw 1'!KK105,'raw 1'!DK105),"")</f>
        <v>-</v>
      </c>
      <c r="DN105" s="9" t="str">
        <f>if('raw 1'!DL105&lt;&gt;"x",if('raw 1'!DL105="OK",'raw 1'!KL105,'raw 1'!DL105),"")</f>
        <v>-</v>
      </c>
      <c r="DO105" s="9" t="str">
        <f>if('raw 1'!DM105&lt;&gt;"x",if('raw 1'!DM105="OK",'raw 1'!KM105,'raw 1'!DM105),"")</f>
        <v>-</v>
      </c>
      <c r="DP105" s="9" t="str">
        <f>if('raw 1'!DN105&lt;&gt;"x",if('raw 1'!DN105="OK",'raw 1'!KN105,'raw 1'!DN105),"")</f>
        <v>-</v>
      </c>
      <c r="DQ105" s="9" t="str">
        <f>if('raw 1'!DO105&lt;&gt;"x",if('raw 1'!DO105="OK",'raw 1'!KO105,'raw 1'!DO105),"")</f>
        <v>-</v>
      </c>
      <c r="DR105" s="9" t="str">
        <f>if('raw 1'!DP105&lt;&gt;"x",if('raw 1'!DP105="OK",'raw 1'!KP105,'raw 1'!DP105),"")</f>
        <v>-</v>
      </c>
      <c r="DS105" s="9" t="str">
        <f>if('raw 1'!DQ105&lt;&gt;"x",if('raw 1'!DQ105="OK",'raw 1'!KQ105,'raw 1'!DQ105),"")</f>
        <v>-</v>
      </c>
      <c r="DT105" s="9" t="str">
        <f>if('raw 1'!DR105&lt;&gt;"x",if('raw 1'!DR105="OK",'raw 1'!KR105,'raw 1'!DR105),"")</f>
        <v>-</v>
      </c>
      <c r="DU105" s="9" t="str">
        <f>if('raw 1'!DS105&lt;&gt;"x",if('raw 1'!DS105="OK",'raw 1'!KS105,'raw 1'!DS105),"")</f>
        <v>-</v>
      </c>
      <c r="DV105" s="9" t="str">
        <f>if('raw 1'!DT105&lt;&gt;"x",if('raw 1'!DT105="OK",'raw 1'!KT105,'raw 1'!DT105),"")</f>
        <v>-</v>
      </c>
      <c r="DW105" s="9" t="str">
        <f>if('raw 1'!DU105&lt;&gt;"x",if('raw 1'!DU105="OK",'raw 1'!KU105,'raw 1'!DU105),"")</f>
        <v>-</v>
      </c>
      <c r="DX105" s="9" t="str">
        <f>if('raw 1'!DV105&lt;&gt;"x",if('raw 1'!DV105="OK",'raw 1'!KV105,'raw 1'!DV105),"")</f>
        <v>-</v>
      </c>
      <c r="DY105" s="9" t="str">
        <f>if('raw 1'!DW105&lt;&gt;"x",if('raw 1'!DW105="OK",'raw 1'!KW105,'raw 1'!DW105),"")</f>
        <v>-</v>
      </c>
      <c r="DZ105" s="9" t="str">
        <f>if('raw 1'!DX105&lt;&gt;"x",if('raw 1'!DX105="OK",'raw 1'!KX105,'raw 1'!DX105),"")</f>
        <v>-</v>
      </c>
      <c r="EA105" s="9" t="str">
        <f>if('raw 1'!DY105&lt;&gt;"x",if('raw 1'!DY105="OK",'raw 1'!KY105,'raw 1'!DY105),"")</f>
        <v>-</v>
      </c>
      <c r="EB105" s="9" t="str">
        <f>if('raw 1'!DZ105&lt;&gt;"x",if('raw 1'!DZ105="OK",'raw 1'!KZ105,'raw 1'!DZ105),"")</f>
        <v/>
      </c>
      <c r="EC105" s="9">
        <f>if('raw 1'!EA105&lt;&gt;"x",if('raw 1'!EA105="OK",'raw 1'!LA105,'raw 1'!EA105),"")</f>
        <v>1</v>
      </c>
      <c r="ED105" s="9">
        <f>if('raw 1'!EB105&lt;&gt;"x",if('raw 1'!EB105="OK",'raw 1'!LB105,'raw 1'!EB105),"")</f>
        <v>1</v>
      </c>
      <c r="EE105" s="9">
        <f>if('raw 1'!EC105&lt;&gt;"x",if('raw 1'!EC105="OK",'raw 1'!LC105,'raw 1'!EC105),"")</f>
        <v>1</v>
      </c>
      <c r="EF105" s="9">
        <f>if('raw 1'!ED105&lt;&gt;"x",if('raw 1'!ED105="OK",'raw 1'!LD105,'raw 1'!ED105),"")</f>
        <v>1</v>
      </c>
      <c r="EG105" s="9">
        <f>if('raw 1'!EE105&lt;&gt;"x",if('raw 1'!EE105="OK",'raw 1'!LE105,'raw 1'!EE105),"")</f>
        <v>1</v>
      </c>
      <c r="EH105" s="9" t="str">
        <f>if('raw 1'!EF105&lt;&gt;"x",if('raw 1'!EF105="OK",'raw 1'!LF105,'raw 1'!EF105),"")</f>
        <v>TLE</v>
      </c>
      <c r="EI105" s="9" t="str">
        <f>if('raw 1'!EG105&lt;&gt;"x",if('raw 1'!EG105="OK",'raw 1'!LG105,'raw 1'!EG105),"")</f>
        <v>TLE</v>
      </c>
      <c r="EJ105" s="9" t="str">
        <f>if('raw 1'!EH105&lt;&gt;"x",if('raw 1'!EH105="OK",'raw 1'!LH105,'raw 1'!EH105),"")</f>
        <v>TLE</v>
      </c>
      <c r="EK105" s="9" t="str">
        <f>if('raw 1'!EI105&lt;&gt;"x",if('raw 1'!EI105="OK",'raw 1'!LI105,'raw 1'!EI105),"")</f>
        <v>TLE</v>
      </c>
      <c r="EL105" s="9" t="str">
        <f>if('raw 1'!EJ105&lt;&gt;"x",if('raw 1'!EJ105="OK",'raw 1'!LJ105,'raw 1'!EJ105),"")</f>
        <v>TLE</v>
      </c>
      <c r="EM105" s="9" t="str">
        <f>if('raw 1'!EK105&lt;&gt;"x",if('raw 1'!EK105="OK",'raw 1'!LK105,'raw 1'!EK105),"")</f>
        <v>TLE</v>
      </c>
      <c r="EN105" s="9" t="str">
        <f>if('raw 1'!EL105&lt;&gt;"x",if('raw 1'!EL105="OK",'raw 1'!LL105,'raw 1'!EL105),"")</f>
        <v>TLE</v>
      </c>
      <c r="EO105" s="9" t="str">
        <f>if('raw 1'!EM105&lt;&gt;"x",if('raw 1'!EM105="OK",'raw 1'!LM105,'raw 1'!EM105),"")</f>
        <v>TLE</v>
      </c>
      <c r="EP105" s="9" t="str">
        <f>if('raw 1'!EN105&lt;&gt;"x",if('raw 1'!EN105="OK",'raw 1'!LN105,'raw 1'!EN105),"")</f>
        <v>TLE</v>
      </c>
      <c r="EQ105" s="9" t="str">
        <f>if('raw 1'!EO105&lt;&gt;"x",if('raw 1'!EO105="OK",'raw 1'!LO105,'raw 1'!EO105),"")</f>
        <v>TLE</v>
      </c>
      <c r="ER105" s="9" t="str">
        <f>if('raw 1'!EP105&lt;&gt;"x",if('raw 1'!EP105="OK",'raw 1'!LP105,'raw 1'!EP105),"")</f>
        <v>TLE</v>
      </c>
      <c r="ES105" s="9" t="str">
        <f>if('raw 1'!EQ105&lt;&gt;"x",if('raw 1'!EQ105="OK",'raw 1'!LQ105,'raw 1'!EQ105),"")</f>
        <v/>
      </c>
      <c r="ET105" s="9">
        <f>if('raw 1'!ER105&lt;&gt;"x",if('raw 1'!ER105="OK",'raw 1'!LR105,'raw 1'!ER105),"")</f>
        <v>1</v>
      </c>
      <c r="EU105" s="9" t="str">
        <f>if('raw 1'!ES105&lt;&gt;"x",if('raw 1'!ES105="OK",'raw 1'!LS105,'raw 1'!ES105),"")</f>
        <v>TLE</v>
      </c>
      <c r="EV105" s="9" t="str">
        <f>if('raw 1'!ET105&lt;&gt;"x",if('raw 1'!ET105="OK",'raw 1'!LT105,'raw 1'!ET105),"")</f>
        <v>TLE</v>
      </c>
      <c r="EW105" s="9" t="str">
        <f>if('raw 1'!EU105&lt;&gt;"x",if('raw 1'!EU105="OK",'raw 1'!LU105,'raw 1'!EU105),"")</f>
        <v>TLE</v>
      </c>
      <c r="EX105" s="9" t="str">
        <f>if('raw 1'!EV105&lt;&gt;"x",if('raw 1'!EV105="OK",'raw 1'!LV105,'raw 1'!EV105),"")</f>
        <v>TLE</v>
      </c>
      <c r="EY105" s="9" t="str">
        <f>if('raw 1'!EW105&lt;&gt;"x",if('raw 1'!EW105="OK",'raw 1'!LW105,'raw 1'!EW105),"")</f>
        <v>TLE</v>
      </c>
      <c r="EZ105" s="9">
        <f>if('raw 1'!EX105&lt;&gt;"x",if('raw 1'!EX105="OK",'raw 1'!LX105,'raw 1'!EX105),"")</f>
        <v>1</v>
      </c>
      <c r="FA105" s="9">
        <f>if('raw 1'!EY105&lt;&gt;"x",if('raw 1'!EY105="OK",'raw 1'!LY105,'raw 1'!EY105),"")</f>
        <v>1</v>
      </c>
      <c r="FB105" s="9">
        <f>if('raw 1'!EZ105&lt;&gt;"x",if('raw 1'!EZ105="OK",'raw 1'!LZ105,'raw 1'!EZ105),"")</f>
        <v>1</v>
      </c>
      <c r="FC105" s="9" t="str">
        <f>if('raw 1'!FA105&lt;&gt;"x",if('raw 1'!FA105="OK",'raw 1'!MA105,'raw 1'!FA105),"")</f>
        <v>WA</v>
      </c>
      <c r="FD105" s="9">
        <f>if('raw 1'!FB105&lt;&gt;"x",if('raw 1'!FB105="OK",'raw 1'!MB105,'raw 1'!FB105),"")</f>
        <v>1</v>
      </c>
      <c r="FE105" s="9">
        <f>if('raw 1'!FC105&lt;&gt;"x",if('raw 1'!FC105="OK",'raw 1'!MC105,'raw 1'!FC105),"")</f>
        <v>1</v>
      </c>
      <c r="FF105" s="9">
        <f>if('raw 1'!FD105&lt;&gt;"x",if('raw 1'!FD105="OK",'raw 1'!MD105,'raw 1'!FD105),"")</f>
        <v>1</v>
      </c>
      <c r="FG105" s="9">
        <f>if('raw 1'!FE105&lt;&gt;"x",if('raw 1'!FE105="OK",'raw 1'!ME105,'raw 1'!FE105),"")</f>
        <v>1</v>
      </c>
      <c r="FH105" s="9">
        <f>if('raw 1'!FF105&lt;&gt;"x",if('raw 1'!FF105="OK",'raw 1'!MF105,'raw 1'!FF105),"")</f>
        <v>1</v>
      </c>
      <c r="FI105" s="9">
        <f>if('raw 1'!FG105&lt;&gt;"x",if('raw 1'!FG105="OK",'raw 1'!MG105,'raw 1'!FG105),"")</f>
        <v>1</v>
      </c>
      <c r="FJ105" s="9" t="str">
        <f>if('raw 1'!FH105&lt;&gt;"x",if('raw 1'!FH105="OK",'raw 1'!MH105,'raw 1'!FH105),"")</f>
        <v>TLE</v>
      </c>
      <c r="FK105" s="9" t="str">
        <f>if('raw 1'!FI105&lt;&gt;"x",if('raw 1'!FI105="OK",'raw 1'!MI105,'raw 1'!FI105),"")</f>
        <v>TLE</v>
      </c>
      <c r="FL105" s="9" t="str">
        <f>if('raw 1'!FJ105&lt;&gt;"x",if('raw 1'!FJ105="OK",'raw 1'!MJ105,'raw 1'!FJ105),"")</f>
        <v>TLE</v>
      </c>
      <c r="FM105" s="9" t="str">
        <f>if('raw 1'!FK105&lt;&gt;"x",if('raw 1'!FK105="OK",'raw 1'!MK105,'raw 1'!FK105),"")</f>
        <v>TLE</v>
      </c>
      <c r="FN105" s="9" t="str">
        <f>if('raw 1'!FL105&lt;&gt;"x",if('raw 1'!FL105="OK",'raw 1'!ML105,'raw 1'!FL105),"")</f>
        <v>TLE</v>
      </c>
      <c r="FO105" s="9" t="str">
        <f>if('raw 1'!FM105&lt;&gt;"x",if('raw 1'!FM105="OK",'raw 1'!MM105,'raw 1'!FM105),"")</f>
        <v>TLE</v>
      </c>
      <c r="FP105" s="9" t="str">
        <f>if('raw 1'!FN105&lt;&gt;"x",if('raw 1'!FN105="OK",'raw 1'!MN105,'raw 1'!FN105),"")</f>
        <v>TLE</v>
      </c>
      <c r="FQ105" s="9" t="str">
        <f>if('raw 1'!FO105&lt;&gt;"x",if('raw 1'!FO105="OK",'raw 1'!MO105,'raw 1'!FO105),"")</f>
        <v>TLE</v>
      </c>
      <c r="FR105" s="9" t="str">
        <f>if('raw 1'!FP105&lt;&gt;"x",if('raw 1'!FP105="OK",'raw 1'!MP105,'raw 1'!FP105),"")</f>
        <v>TLE</v>
      </c>
      <c r="FS105" s="9" t="str">
        <f>if('raw 1'!FQ105&lt;&gt;"x",if('raw 1'!FQ105="OK",'raw 1'!MQ105,'raw 1'!FQ105),"")</f>
        <v>TLE</v>
      </c>
      <c r="FT105" s="9" t="str">
        <f>if('raw 1'!FR105&lt;&gt;"x",if('raw 1'!FR105="OK",'raw 1'!MR105,'raw 1'!FR105),"")</f>
        <v>TLE</v>
      </c>
      <c r="FU105" s="9" t="str">
        <f>if('raw 1'!FS105&lt;&gt;"x",if('raw 1'!FS105="OK",'raw 1'!MS105,'raw 1'!FS105),"")</f>
        <v>TLE</v>
      </c>
      <c r="FV105" s="9" t="str">
        <f>if('raw 1'!FT105&lt;&gt;"x",if('raw 1'!FT105="OK",'raw 1'!MT105,'raw 1'!FT105),"")</f>
        <v/>
      </c>
      <c r="FW105" s="9" t="str">
        <f>if('raw 1'!FU105&lt;&gt;"x",if('raw 1'!FU105="OK",'raw 1'!MU105,'raw 1'!FU105),"")</f>
        <v>-</v>
      </c>
      <c r="FX105" s="9" t="str">
        <f>if('raw 1'!FV105&lt;&gt;"x",if('raw 1'!FV105="OK",'raw 1'!MV105,'raw 1'!FV105),"")</f>
        <v>-</v>
      </c>
      <c r="FY105" s="9" t="str">
        <f>if('raw 1'!FW105&lt;&gt;"x",if('raw 1'!FW105="OK",'raw 1'!MW105,'raw 1'!FW105),"")</f>
        <v>-</v>
      </c>
      <c r="FZ105" s="9" t="str">
        <f>if('raw 1'!FX105&lt;&gt;"x",if('raw 1'!FX105="OK",'raw 1'!MX105,'raw 1'!FX105),"")</f>
        <v>-</v>
      </c>
      <c r="GA105" s="9" t="str">
        <f>if('raw 1'!FY105&lt;&gt;"x",if('raw 1'!FY105="OK",'raw 1'!MY105,'raw 1'!FY105),"")</f>
        <v>-</v>
      </c>
      <c r="GB105" s="9" t="str">
        <f>if('raw 1'!FZ105&lt;&gt;"x",if('raw 1'!FZ105="OK",'raw 1'!MZ105,'raw 1'!FZ105),"")</f>
        <v>-</v>
      </c>
      <c r="GC105" s="9" t="str">
        <f>if('raw 1'!GA105&lt;&gt;"x",if('raw 1'!GA105="OK",'raw 1'!NA105,'raw 1'!GA105),"")</f>
        <v>-</v>
      </c>
      <c r="GD105" s="9" t="str">
        <f>if('raw 1'!GB105&lt;&gt;"x",if('raw 1'!GB105="OK",'raw 1'!NB105,'raw 1'!GB105),"")</f>
        <v>-</v>
      </c>
      <c r="GE105" s="9" t="str">
        <f>if('raw 1'!GC105&lt;&gt;"x",if('raw 1'!GC105="OK",'raw 1'!NC105,'raw 1'!GC105),"")</f>
        <v>-</v>
      </c>
      <c r="GF105" s="9" t="str">
        <f>if('raw 1'!GD105&lt;&gt;"x",if('raw 1'!GD105="OK",'raw 1'!ND105,'raw 1'!GD105),"")</f>
        <v>-</v>
      </c>
      <c r="GG105" s="9" t="str">
        <f>if('raw 1'!GE105&lt;&gt;"x",if('raw 1'!GE105="OK",'raw 1'!NE105,'raw 1'!GE105),"")</f>
        <v>-</v>
      </c>
      <c r="GH105" s="9" t="str">
        <f>if('raw 1'!GF105&lt;&gt;"x",if('raw 1'!GF105="OK",'raw 1'!NF105,'raw 1'!GF105),"")</f>
        <v>-</v>
      </c>
      <c r="GI105" s="9" t="str">
        <f>if('raw 1'!GG105&lt;&gt;"x",if('raw 1'!GG105="OK",'raw 1'!NG105,'raw 1'!GG105),"")</f>
        <v>-</v>
      </c>
      <c r="GJ105" s="9" t="str">
        <f>if('raw 1'!GH105&lt;&gt;"x",if('raw 1'!GH105="OK",'raw 1'!NH105,'raw 1'!GH105),"")</f>
        <v>-</v>
      </c>
      <c r="GK105" s="9" t="str">
        <f>if('raw 1'!GI105&lt;&gt;"x",if('raw 1'!GI105="OK",'raw 1'!NI105,'raw 1'!GI105),"")</f>
        <v>-</v>
      </c>
      <c r="GL105" s="9" t="str">
        <f>if('raw 1'!GJ105&lt;&gt;"x",if('raw 1'!GJ105="OK",'raw 1'!NJ105,'raw 1'!GJ105),"")</f>
        <v>-</v>
      </c>
      <c r="GM105" s="9" t="str">
        <f>if('raw 1'!GK105&lt;&gt;"x",if('raw 1'!GK105="OK",'raw 1'!NK105,'raw 1'!GK105),"")</f>
        <v>-</v>
      </c>
      <c r="GN105" s="9" t="str">
        <f>if('raw 1'!GL105&lt;&gt;"x",if('raw 1'!GL105="OK",'raw 1'!NL105,'raw 1'!GL105),"")</f>
        <v>-</v>
      </c>
      <c r="GO105" s="9" t="str">
        <f>if('raw 1'!GM105&lt;&gt;"x",if('raw 1'!GM105="OK",'raw 1'!NM105,'raw 1'!GM105),"")</f>
        <v>-</v>
      </c>
      <c r="GP105" s="9" t="str">
        <f>if('raw 1'!GN105&lt;&gt;"x",if('raw 1'!GN105="OK",'raw 1'!NN105,'raw 1'!GN105),"")</f>
        <v>-</v>
      </c>
      <c r="GQ105" s="9" t="str">
        <f>if('raw 1'!GO105&lt;&gt;"x",if('raw 1'!GO105="OK",'raw 1'!NO105,'raw 1'!GO105),"")</f>
        <v>-</v>
      </c>
      <c r="GR105" s="9" t="str">
        <f>if('raw 1'!GP105&lt;&gt;"x",if('raw 1'!GP105="OK",'raw 1'!NP105,'raw 1'!GP105),"")</f>
        <v>-</v>
      </c>
      <c r="GS105" s="9" t="str">
        <f>if('raw 1'!GQ105&lt;&gt;"x",if('raw 1'!GQ105="OK",'raw 1'!NQ105,'raw 1'!GQ105),"")</f>
        <v>-</v>
      </c>
      <c r="GT105" s="9" t="str">
        <f>if('raw 1'!GR105&lt;&gt;"x",if('raw 1'!GR105="OK",'raw 1'!NR105,'raw 1'!GR105),"")</f>
        <v>-</v>
      </c>
      <c r="GU105" s="9" t="str">
        <f>if('raw 1'!GS105&lt;&gt;"x",if('raw 1'!GS105="OK",'raw 1'!NS105,'raw 1'!GS105),"")</f>
        <v/>
      </c>
    </row>
    <row r="106">
      <c r="A106" s="5"/>
      <c r="B106" s="5"/>
      <c r="C106" s="5" t="str">
        <f>if(B106="d","diskv. iz ciklusa",if(B106="d1","diskv. iz kruga",if($E106="ODOBREN",(if(countif(H:H,"="&amp;H106)=1,countif(H:H,"&gt;"&amp;H106)+1,concatenate(countif(H:H,"&gt;"&amp;H106)+1," - ",countif(H:H,"&gt;="&amp;H106)))),empty)))</f>
        <v>101 - 105</v>
      </c>
      <c r="D106" s="6" t="str">
        <f>'raw 1'!B106</f>
        <v>Andrija385</v>
      </c>
      <c r="E106" s="6" t="str">
        <f>'raw 1'!F106</f>
        <v>ODOBREN</v>
      </c>
      <c r="F106" s="6" t="str">
        <f>if($E106="ODOBREN",'raw 1'!C106,"")</f>
        <v>Andrija</v>
      </c>
      <c r="G106" s="6" t="str">
        <f>if($E106="ODOBREN",'raw 1'!D106,"")</f>
        <v>Ćirić</v>
      </c>
      <c r="H106" s="7">
        <f>if($E106="ODOBREN",I106,empty)</f>
        <v>40</v>
      </c>
      <c r="I106" s="7">
        <f>if(B106&lt;&gt;"d",IF(M106 = "A", SUM(R106:T106), SUM(O106:Q106)),empty)</f>
        <v>40</v>
      </c>
      <c r="J106" s="6" t="str">
        <f>if($E106="ODOBREN",'raw 1'!G106,"")</f>
        <v>Jagodina</v>
      </c>
      <c r="K106" s="6" t="str">
        <f>if($E106="ODOBREN",'raw 1'!H106,"")</f>
        <v>Gimnazija Svetozar Marković</v>
      </c>
      <c r="L106" s="6" t="str">
        <f>if($E106="ODOBREN",'raw 1'!I106,"")</f>
        <v>II</v>
      </c>
      <c r="M106" s="6" t="str">
        <f>if($E106="ODOBREN",'raw 1'!J106,"")</f>
        <v>A</v>
      </c>
      <c r="N106" s="6" t="str">
        <f>if($E106="ODOBREN",'raw 1'!K107,"")</f>
        <v>Vesna Zarić</v>
      </c>
      <c r="O106" s="8" t="str">
        <f>'raw 1'!M106</f>
        <v>-</v>
      </c>
      <c r="P106" s="9" t="str">
        <f>'raw 1'!N106</f>
        <v>-</v>
      </c>
      <c r="Q106" s="9" t="str">
        <f>'raw 1'!O106</f>
        <v>-</v>
      </c>
      <c r="R106" s="9">
        <f>'raw 1'!P106</f>
        <v>40</v>
      </c>
      <c r="S106" s="9" t="str">
        <f>'raw 1'!Q106</f>
        <v>-</v>
      </c>
      <c r="T106" s="9">
        <f>'raw 1'!R106</f>
        <v>0</v>
      </c>
      <c r="U106" s="9" t="str">
        <f>if('raw 1'!S106&lt;&gt;"x",if('raw 1'!S106="OK",'raw 1'!GS106,'raw 1'!S106),"")</f>
        <v/>
      </c>
      <c r="V106" s="9" t="str">
        <f>if('raw 1'!T106&lt;&gt;"x",if('raw 1'!T106="OK",'raw 1'!GT106,'raw 1'!T106),"")</f>
        <v/>
      </c>
      <c r="W106" s="9" t="str">
        <f>if('raw 1'!U106&lt;&gt;"x",if('raw 1'!U106="OK",'raw 1'!GU106,'raw 1'!U106),"")</f>
        <v>-</v>
      </c>
      <c r="X106" s="9" t="str">
        <f>if('raw 1'!V106&lt;&gt;"x",if('raw 1'!V106="OK",'raw 1'!GV106,'raw 1'!V106),"")</f>
        <v>-</v>
      </c>
      <c r="Y106" s="9" t="str">
        <f>if('raw 1'!W106&lt;&gt;"x",if('raw 1'!W106="OK",'raw 1'!GW106,'raw 1'!W106),"")</f>
        <v>-</v>
      </c>
      <c r="Z106" s="9" t="str">
        <f>if('raw 1'!X106&lt;&gt;"x",if('raw 1'!X106="OK",'raw 1'!GX106,'raw 1'!X106),"")</f>
        <v>-</v>
      </c>
      <c r="AA106" s="9" t="str">
        <f>if('raw 1'!Y106&lt;&gt;"x",if('raw 1'!Y106="OK",'raw 1'!GY106,'raw 1'!Y106),"")</f>
        <v>-</v>
      </c>
      <c r="AB106" s="9" t="str">
        <f>if('raw 1'!Z106&lt;&gt;"x",if('raw 1'!Z106="OK",'raw 1'!GZ106,'raw 1'!Z106),"")</f>
        <v>-</v>
      </c>
      <c r="AC106" s="9" t="str">
        <f>if('raw 1'!AA106&lt;&gt;"x",if('raw 1'!AA106="OK",'raw 1'!HA106,'raw 1'!AA106),"")</f>
        <v>-</v>
      </c>
      <c r="AD106" s="9" t="str">
        <f>if('raw 1'!AB106&lt;&gt;"x",if('raw 1'!AB106="OK",'raw 1'!HB106,'raw 1'!AB106),"")</f>
        <v>-</v>
      </c>
      <c r="AE106" s="9" t="str">
        <f>if('raw 1'!AC106&lt;&gt;"x",if('raw 1'!AC106="OK",'raw 1'!HC106,'raw 1'!AC106),"")</f>
        <v>-</v>
      </c>
      <c r="AF106" s="9" t="str">
        <f>if('raw 1'!AD106&lt;&gt;"x",if('raw 1'!AD106="OK",'raw 1'!HD106,'raw 1'!AD106),"")</f>
        <v>-</v>
      </c>
      <c r="AG106" s="9" t="str">
        <f>if('raw 1'!AE106&lt;&gt;"x",if('raw 1'!AE106="OK",'raw 1'!HE106,'raw 1'!AE106),"")</f>
        <v>-</v>
      </c>
      <c r="AH106" s="9" t="str">
        <f>if('raw 1'!AF106&lt;&gt;"x",if('raw 1'!AF106="OK",'raw 1'!HF106,'raw 1'!AF106),"")</f>
        <v>-</v>
      </c>
      <c r="AI106" s="9" t="str">
        <f>if('raw 1'!AG106&lt;&gt;"x",if('raw 1'!AG106="OK",'raw 1'!HG106,'raw 1'!AG106),"")</f>
        <v>-</v>
      </c>
      <c r="AJ106" s="9" t="str">
        <f>if('raw 1'!AH106&lt;&gt;"x",if('raw 1'!AH106="OK",'raw 1'!HH106,'raw 1'!AH106),"")</f>
        <v>-</v>
      </c>
      <c r="AK106" s="9" t="str">
        <f>if('raw 1'!AI106&lt;&gt;"x",if('raw 1'!AI106="OK",'raw 1'!HI106,'raw 1'!AI106),"")</f>
        <v>-</v>
      </c>
      <c r="AL106" s="9" t="str">
        <f>if('raw 1'!AJ106&lt;&gt;"x",if('raw 1'!AJ106="OK",'raw 1'!HJ106,'raw 1'!AJ106),"")</f>
        <v>-</v>
      </c>
      <c r="AM106" s="9" t="str">
        <f>if('raw 1'!AK106&lt;&gt;"x",if('raw 1'!AK106="OK",'raw 1'!HK106,'raw 1'!AK106),"")</f>
        <v>-</v>
      </c>
      <c r="AN106" s="9" t="str">
        <f>if('raw 1'!AL106&lt;&gt;"x",if('raw 1'!AL106="OK",'raw 1'!HL106,'raw 1'!AL106),"")</f>
        <v>-</v>
      </c>
      <c r="AO106" s="9" t="str">
        <f>if('raw 1'!AM106&lt;&gt;"x",if('raw 1'!AM106="OK",'raw 1'!HM106,'raw 1'!AM106),"")</f>
        <v>-</v>
      </c>
      <c r="AP106" s="9" t="str">
        <f>if('raw 1'!AN106&lt;&gt;"x",if('raw 1'!AN106="OK",'raw 1'!HN106,'raw 1'!AN106),"")</f>
        <v>-</v>
      </c>
      <c r="AQ106" s="9" t="str">
        <f>if('raw 1'!AO106&lt;&gt;"x",if('raw 1'!AO106="OK",'raw 1'!HO106,'raw 1'!AO106),"")</f>
        <v>-</v>
      </c>
      <c r="AR106" s="9" t="str">
        <f>if('raw 1'!AP106&lt;&gt;"x",if('raw 1'!AP106="OK",'raw 1'!HP106,'raw 1'!AP106),"")</f>
        <v>-</v>
      </c>
      <c r="AS106" s="9" t="str">
        <f>if('raw 1'!AQ106&lt;&gt;"x",if('raw 1'!AQ106="OK",'raw 1'!HQ106,'raw 1'!AQ106),"")</f>
        <v>-</v>
      </c>
      <c r="AT106" s="9" t="str">
        <f>if('raw 1'!AR106&lt;&gt;"x",if('raw 1'!AR106="OK",'raw 1'!HR106,'raw 1'!AR106),"")</f>
        <v>-</v>
      </c>
      <c r="AU106" s="9" t="str">
        <f>if('raw 1'!AS106&lt;&gt;"x",if('raw 1'!AS106="OK",'raw 1'!HS106,'raw 1'!AS106),"")</f>
        <v>-</v>
      </c>
      <c r="AV106" s="9" t="str">
        <f>if('raw 1'!AT106&lt;&gt;"x",if('raw 1'!AT106="OK",'raw 1'!HT106,'raw 1'!AT106),"")</f>
        <v>-</v>
      </c>
      <c r="AW106" s="9" t="str">
        <f>if('raw 1'!AU106&lt;&gt;"x",if('raw 1'!AU106="OK",'raw 1'!HU106,'raw 1'!AU106),"")</f>
        <v>-</v>
      </c>
      <c r="AX106" s="9" t="str">
        <f>if('raw 1'!AV106&lt;&gt;"x",if('raw 1'!AV106="OK",'raw 1'!HV106,'raw 1'!AV106),"")</f>
        <v>-</v>
      </c>
      <c r="AY106" s="9" t="str">
        <f>if('raw 1'!AW106&lt;&gt;"x",if('raw 1'!AW106="OK",'raw 1'!HW106,'raw 1'!AW106),"")</f>
        <v>-</v>
      </c>
      <c r="AZ106" s="9" t="str">
        <f>if('raw 1'!AX106&lt;&gt;"x",if('raw 1'!AX106="OK",'raw 1'!HX106,'raw 1'!AX106),"")</f>
        <v>-</v>
      </c>
      <c r="BA106" s="9" t="str">
        <f>if('raw 1'!AY106&lt;&gt;"x",if('raw 1'!AY106="OK",'raw 1'!HY106,'raw 1'!AY106),"")</f>
        <v>-</v>
      </c>
      <c r="BB106" s="9" t="str">
        <f>if('raw 1'!AZ106&lt;&gt;"x",if('raw 1'!AZ106="OK",'raw 1'!HZ106,'raw 1'!AZ106),"")</f>
        <v>-</v>
      </c>
      <c r="BC106" s="9" t="str">
        <f>if('raw 1'!BA106&lt;&gt;"x",if('raw 1'!BA106="OK",'raw 1'!IA106,'raw 1'!BA106),"")</f>
        <v>-</v>
      </c>
      <c r="BD106" s="9" t="str">
        <f>if('raw 1'!BB106&lt;&gt;"x",if('raw 1'!BB106="OK",'raw 1'!IB106,'raw 1'!BB106),"")</f>
        <v>-</v>
      </c>
      <c r="BE106" s="9" t="str">
        <f>if('raw 1'!BC106&lt;&gt;"x",if('raw 1'!BC106="OK",'raw 1'!IC106,'raw 1'!BC106),"")</f>
        <v>-</v>
      </c>
      <c r="BF106" s="9" t="str">
        <f>if('raw 1'!BD106&lt;&gt;"x",if('raw 1'!BD106="OK",'raw 1'!ID106,'raw 1'!BD106),"")</f>
        <v>-</v>
      </c>
      <c r="BG106" s="9" t="str">
        <f>if('raw 1'!BE106&lt;&gt;"x",if('raw 1'!BE106="OK",'raw 1'!IE106,'raw 1'!BE106),"")</f>
        <v>-</v>
      </c>
      <c r="BH106" s="9" t="str">
        <f>if('raw 1'!BF106&lt;&gt;"x",if('raw 1'!BF106="OK",'raw 1'!IF106,'raw 1'!BF106),"")</f>
        <v>-</v>
      </c>
      <c r="BI106" s="9" t="str">
        <f>if('raw 1'!BG106&lt;&gt;"x",if('raw 1'!BG106="OK",'raw 1'!IG106,'raw 1'!BG106),"")</f>
        <v>-</v>
      </c>
      <c r="BJ106" s="9" t="str">
        <f>if('raw 1'!BH106&lt;&gt;"x",if('raw 1'!BH106="OK",'raw 1'!IH106,'raw 1'!BH106),"")</f>
        <v>-</v>
      </c>
      <c r="BK106" s="9" t="str">
        <f>if('raw 1'!BI106&lt;&gt;"x",if('raw 1'!BI106="OK",'raw 1'!II106,'raw 1'!BI106),"")</f>
        <v>-</v>
      </c>
      <c r="BL106" s="9" t="str">
        <f>if('raw 1'!BJ106&lt;&gt;"x",if('raw 1'!BJ106="OK",'raw 1'!IJ106,'raw 1'!BJ106),"")</f>
        <v>-</v>
      </c>
      <c r="BM106" s="9" t="str">
        <f>if('raw 1'!BK106&lt;&gt;"x",if('raw 1'!BK106="OK",'raw 1'!IK106,'raw 1'!BK106),"")</f>
        <v/>
      </c>
      <c r="BN106" s="9" t="str">
        <f>if('raw 1'!BL106&lt;&gt;"x",if('raw 1'!BL106="OK",'raw 1'!IL106,'raw 1'!BL106),"")</f>
        <v>-</v>
      </c>
      <c r="BO106" s="9" t="str">
        <f>if('raw 1'!BM106&lt;&gt;"x",if('raw 1'!BM106="OK",'raw 1'!IM106,'raw 1'!BM106),"")</f>
        <v>-</v>
      </c>
      <c r="BP106" s="9" t="str">
        <f>if('raw 1'!BN106&lt;&gt;"x",if('raw 1'!BN106="OK",'raw 1'!IN106,'raw 1'!BN106),"")</f>
        <v>-</v>
      </c>
      <c r="BQ106" s="9" t="str">
        <f>if('raw 1'!BO106&lt;&gt;"x",if('raw 1'!BO106="OK",'raw 1'!IO106,'raw 1'!BO106),"")</f>
        <v>-</v>
      </c>
      <c r="BR106" s="9" t="str">
        <f>if('raw 1'!BP106&lt;&gt;"x",if('raw 1'!BP106="OK",'raw 1'!IP106,'raw 1'!BP106),"")</f>
        <v>-</v>
      </c>
      <c r="BS106" s="9" t="str">
        <f>if('raw 1'!BQ106&lt;&gt;"x",if('raw 1'!BQ106="OK",'raw 1'!IQ106,'raw 1'!BQ106),"")</f>
        <v>-</v>
      </c>
      <c r="BT106" s="9" t="str">
        <f>if('raw 1'!BR106&lt;&gt;"x",if('raw 1'!BR106="OK",'raw 1'!IR106,'raw 1'!BR106),"")</f>
        <v>-</v>
      </c>
      <c r="BU106" s="9" t="str">
        <f>if('raw 1'!BS106&lt;&gt;"x",if('raw 1'!BS106="OK",'raw 1'!IS106,'raw 1'!BS106),"")</f>
        <v>-</v>
      </c>
      <c r="BV106" s="9" t="str">
        <f>if('raw 1'!BT106&lt;&gt;"x",if('raw 1'!BT106="OK",'raw 1'!IT106,'raw 1'!BT106),"")</f>
        <v>-</v>
      </c>
      <c r="BW106" s="9" t="str">
        <f>if('raw 1'!BU106&lt;&gt;"x",if('raw 1'!BU106="OK",'raw 1'!IU106,'raw 1'!BU106),"")</f>
        <v>-</v>
      </c>
      <c r="BX106" s="9" t="str">
        <f>if('raw 1'!BV106&lt;&gt;"x",if('raw 1'!BV106="OK",'raw 1'!IV106,'raw 1'!BV106),"")</f>
        <v>-</v>
      </c>
      <c r="BY106" s="9" t="str">
        <f>if('raw 1'!BW106&lt;&gt;"x",if('raw 1'!BW106="OK",'raw 1'!IW106,'raw 1'!BW106),"")</f>
        <v>-</v>
      </c>
      <c r="BZ106" s="9" t="str">
        <f>if('raw 1'!BX106&lt;&gt;"x",if('raw 1'!BX106="OK",'raw 1'!IX106,'raw 1'!BX106),"")</f>
        <v>-</v>
      </c>
      <c r="CA106" s="9" t="str">
        <f>if('raw 1'!BY106&lt;&gt;"x",if('raw 1'!BY106="OK",'raw 1'!IY106,'raw 1'!BY106),"")</f>
        <v>-</v>
      </c>
      <c r="CB106" s="9" t="str">
        <f>if('raw 1'!BZ106&lt;&gt;"x",if('raw 1'!BZ106="OK",'raw 1'!IZ106,'raw 1'!BZ106),"")</f>
        <v>-</v>
      </c>
      <c r="CC106" s="9" t="str">
        <f>if('raw 1'!CA106&lt;&gt;"x",if('raw 1'!CA106="OK",'raw 1'!JA106,'raw 1'!CA106),"")</f>
        <v>-</v>
      </c>
      <c r="CD106" s="9" t="str">
        <f>if('raw 1'!CB106&lt;&gt;"x",if('raw 1'!CB106="OK",'raw 1'!JB106,'raw 1'!CB106),"")</f>
        <v>-</v>
      </c>
      <c r="CE106" s="9" t="str">
        <f>if('raw 1'!CC106&lt;&gt;"x",if('raw 1'!CC106="OK",'raw 1'!JC106,'raw 1'!CC106),"")</f>
        <v>-</v>
      </c>
      <c r="CF106" s="9" t="str">
        <f>if('raw 1'!CD106&lt;&gt;"x",if('raw 1'!CD106="OK",'raw 1'!JD106,'raw 1'!CD106),"")</f>
        <v>-</v>
      </c>
      <c r="CG106" s="9" t="str">
        <f>if('raw 1'!CE106&lt;&gt;"x",if('raw 1'!CE106="OK",'raw 1'!JE106,'raw 1'!CE106),"")</f>
        <v>-</v>
      </c>
      <c r="CH106" s="9" t="str">
        <f>if('raw 1'!CF106&lt;&gt;"x",if('raw 1'!CF106="OK",'raw 1'!JF106,'raw 1'!CF106),"")</f>
        <v>-</v>
      </c>
      <c r="CI106" s="9" t="str">
        <f>if('raw 1'!CG106&lt;&gt;"x",if('raw 1'!CG106="OK",'raw 1'!JG106,'raw 1'!CG106),"")</f>
        <v>-</v>
      </c>
      <c r="CJ106" s="9" t="str">
        <f>if('raw 1'!CH106&lt;&gt;"x",if('raw 1'!CH106="OK",'raw 1'!JH106,'raw 1'!CH106),"")</f>
        <v>-</v>
      </c>
      <c r="CK106" s="9" t="str">
        <f>if('raw 1'!CI106&lt;&gt;"x",if('raw 1'!CI106="OK",'raw 1'!JI106,'raw 1'!CI106),"")</f>
        <v>-</v>
      </c>
      <c r="CL106" s="9" t="str">
        <f>if('raw 1'!CJ106&lt;&gt;"x",if('raw 1'!CJ106="OK",'raw 1'!JJ106,'raw 1'!CJ106),"")</f>
        <v>-</v>
      </c>
      <c r="CM106" s="9" t="str">
        <f>if('raw 1'!CK106&lt;&gt;"x",if('raw 1'!CK106="OK",'raw 1'!JK106,'raw 1'!CK106),"")</f>
        <v>-</v>
      </c>
      <c r="CN106" s="9" t="str">
        <f>if('raw 1'!CL106&lt;&gt;"x",if('raw 1'!CL106="OK",'raw 1'!JL106,'raw 1'!CL106),"")</f>
        <v>-</v>
      </c>
      <c r="CO106" s="9" t="str">
        <f>if('raw 1'!CM106&lt;&gt;"x",if('raw 1'!CM106="OK",'raw 1'!JM106,'raw 1'!CM106),"")</f>
        <v>-</v>
      </c>
      <c r="CP106" s="9" t="str">
        <f>if('raw 1'!CN106&lt;&gt;"x",if('raw 1'!CN106="OK",'raw 1'!JN106,'raw 1'!CN106),"")</f>
        <v>-</v>
      </c>
      <c r="CQ106" s="9" t="str">
        <f>if('raw 1'!CO106&lt;&gt;"x",if('raw 1'!CO106="OK",'raw 1'!JO106,'raw 1'!CO106),"")</f>
        <v>-</v>
      </c>
      <c r="CR106" s="9" t="str">
        <f>if('raw 1'!CP106&lt;&gt;"x",if('raw 1'!CP106="OK",'raw 1'!JP106,'raw 1'!CP106),"")</f>
        <v>-</v>
      </c>
      <c r="CS106" s="9" t="str">
        <f>if('raw 1'!CQ106&lt;&gt;"x",if('raw 1'!CQ106="OK",'raw 1'!JQ106,'raw 1'!CQ106),"")</f>
        <v>-</v>
      </c>
      <c r="CT106" s="9" t="str">
        <f>if('raw 1'!CR106&lt;&gt;"x",if('raw 1'!CR106="OK",'raw 1'!JR106,'raw 1'!CR106),"")</f>
        <v>-</v>
      </c>
      <c r="CU106" s="9" t="str">
        <f>if('raw 1'!CS106&lt;&gt;"x",if('raw 1'!CS106="OK",'raw 1'!JS106,'raw 1'!CS106),"")</f>
        <v/>
      </c>
      <c r="CV106" s="9" t="str">
        <f>if('raw 1'!CT106&lt;&gt;"x",if('raw 1'!CT106="OK",'raw 1'!JT106,'raw 1'!CT106),"")</f>
        <v>-</v>
      </c>
      <c r="CW106" s="9" t="str">
        <f>if('raw 1'!CU106&lt;&gt;"x",if('raw 1'!CU106="OK",'raw 1'!JU106,'raw 1'!CU106),"")</f>
        <v>-</v>
      </c>
      <c r="CX106" s="9" t="str">
        <f>if('raw 1'!CV106&lt;&gt;"x",if('raw 1'!CV106="OK",'raw 1'!JV106,'raw 1'!CV106),"")</f>
        <v>-</v>
      </c>
      <c r="CY106" s="9" t="str">
        <f>if('raw 1'!CW106&lt;&gt;"x",if('raw 1'!CW106="OK",'raw 1'!JW106,'raw 1'!CW106),"")</f>
        <v>-</v>
      </c>
      <c r="CZ106" s="9" t="str">
        <f>if('raw 1'!CX106&lt;&gt;"x",if('raw 1'!CX106="OK",'raw 1'!JX106,'raw 1'!CX106),"")</f>
        <v>-</v>
      </c>
      <c r="DA106" s="9" t="str">
        <f>if('raw 1'!CY106&lt;&gt;"x",if('raw 1'!CY106="OK",'raw 1'!JY106,'raw 1'!CY106),"")</f>
        <v>-</v>
      </c>
      <c r="DB106" s="9" t="str">
        <f>if('raw 1'!CZ106&lt;&gt;"x",if('raw 1'!CZ106="OK",'raw 1'!JZ106,'raw 1'!CZ106),"")</f>
        <v>-</v>
      </c>
      <c r="DC106" s="9" t="str">
        <f>if('raw 1'!DA106&lt;&gt;"x",if('raw 1'!DA106="OK",'raw 1'!KA106,'raw 1'!DA106),"")</f>
        <v>-</v>
      </c>
      <c r="DD106" s="9" t="str">
        <f>if('raw 1'!DB106&lt;&gt;"x",if('raw 1'!DB106="OK",'raw 1'!KB106,'raw 1'!DB106),"")</f>
        <v>-</v>
      </c>
      <c r="DE106" s="9" t="str">
        <f>if('raw 1'!DC106&lt;&gt;"x",if('raw 1'!DC106="OK",'raw 1'!KC106,'raw 1'!DC106),"")</f>
        <v>-</v>
      </c>
      <c r="DF106" s="9" t="str">
        <f>if('raw 1'!DD106&lt;&gt;"x",if('raw 1'!DD106="OK",'raw 1'!KD106,'raw 1'!DD106),"")</f>
        <v>-</v>
      </c>
      <c r="DG106" s="9" t="str">
        <f>if('raw 1'!DE106&lt;&gt;"x",if('raw 1'!DE106="OK",'raw 1'!KE106,'raw 1'!DE106),"")</f>
        <v>-</v>
      </c>
      <c r="DH106" s="9" t="str">
        <f>if('raw 1'!DF106&lt;&gt;"x",if('raw 1'!DF106="OK",'raw 1'!KF106,'raw 1'!DF106),"")</f>
        <v>-</v>
      </c>
      <c r="DI106" s="9" t="str">
        <f>if('raw 1'!DG106&lt;&gt;"x",if('raw 1'!DG106="OK",'raw 1'!KG106,'raw 1'!DG106),"")</f>
        <v>-</v>
      </c>
      <c r="DJ106" s="9" t="str">
        <f>if('raw 1'!DH106&lt;&gt;"x",if('raw 1'!DH106="OK",'raw 1'!KH106,'raw 1'!DH106),"")</f>
        <v>-</v>
      </c>
      <c r="DK106" s="9" t="str">
        <f>if('raw 1'!DI106&lt;&gt;"x",if('raw 1'!DI106="OK",'raw 1'!KI106,'raw 1'!DI106),"")</f>
        <v>-</v>
      </c>
      <c r="DL106" s="9" t="str">
        <f>if('raw 1'!DJ106&lt;&gt;"x",if('raw 1'!DJ106="OK",'raw 1'!KJ106,'raw 1'!DJ106),"")</f>
        <v>-</v>
      </c>
      <c r="DM106" s="9" t="str">
        <f>if('raw 1'!DK106&lt;&gt;"x",if('raw 1'!DK106="OK",'raw 1'!KK106,'raw 1'!DK106),"")</f>
        <v>-</v>
      </c>
      <c r="DN106" s="9" t="str">
        <f>if('raw 1'!DL106&lt;&gt;"x",if('raw 1'!DL106="OK",'raw 1'!KL106,'raw 1'!DL106),"")</f>
        <v>-</v>
      </c>
      <c r="DO106" s="9" t="str">
        <f>if('raw 1'!DM106&lt;&gt;"x",if('raw 1'!DM106="OK",'raw 1'!KM106,'raw 1'!DM106),"")</f>
        <v>-</v>
      </c>
      <c r="DP106" s="9" t="str">
        <f>if('raw 1'!DN106&lt;&gt;"x",if('raw 1'!DN106="OK",'raw 1'!KN106,'raw 1'!DN106),"")</f>
        <v>-</v>
      </c>
      <c r="DQ106" s="9" t="str">
        <f>if('raw 1'!DO106&lt;&gt;"x",if('raw 1'!DO106="OK",'raw 1'!KO106,'raw 1'!DO106),"")</f>
        <v>-</v>
      </c>
      <c r="DR106" s="9" t="str">
        <f>if('raw 1'!DP106&lt;&gt;"x",if('raw 1'!DP106="OK",'raw 1'!KP106,'raw 1'!DP106),"")</f>
        <v>-</v>
      </c>
      <c r="DS106" s="9" t="str">
        <f>if('raw 1'!DQ106&lt;&gt;"x",if('raw 1'!DQ106="OK",'raw 1'!KQ106,'raw 1'!DQ106),"")</f>
        <v>-</v>
      </c>
      <c r="DT106" s="9" t="str">
        <f>if('raw 1'!DR106&lt;&gt;"x",if('raw 1'!DR106="OK",'raw 1'!KR106,'raw 1'!DR106),"")</f>
        <v>-</v>
      </c>
      <c r="DU106" s="9" t="str">
        <f>if('raw 1'!DS106&lt;&gt;"x",if('raw 1'!DS106="OK",'raw 1'!KS106,'raw 1'!DS106),"")</f>
        <v>-</v>
      </c>
      <c r="DV106" s="9" t="str">
        <f>if('raw 1'!DT106&lt;&gt;"x",if('raw 1'!DT106="OK",'raw 1'!KT106,'raw 1'!DT106),"")</f>
        <v>-</v>
      </c>
      <c r="DW106" s="9" t="str">
        <f>if('raw 1'!DU106&lt;&gt;"x",if('raw 1'!DU106="OK",'raw 1'!KU106,'raw 1'!DU106),"")</f>
        <v>-</v>
      </c>
      <c r="DX106" s="9" t="str">
        <f>if('raw 1'!DV106&lt;&gt;"x",if('raw 1'!DV106="OK",'raw 1'!KV106,'raw 1'!DV106),"")</f>
        <v>-</v>
      </c>
      <c r="DY106" s="9" t="str">
        <f>if('raw 1'!DW106&lt;&gt;"x",if('raw 1'!DW106="OK",'raw 1'!KW106,'raw 1'!DW106),"")</f>
        <v>-</v>
      </c>
      <c r="DZ106" s="9" t="str">
        <f>if('raw 1'!DX106&lt;&gt;"x",if('raw 1'!DX106="OK",'raw 1'!KX106,'raw 1'!DX106),"")</f>
        <v>-</v>
      </c>
      <c r="EA106" s="9" t="str">
        <f>if('raw 1'!DY106&lt;&gt;"x",if('raw 1'!DY106="OK",'raw 1'!KY106,'raw 1'!DY106),"")</f>
        <v>-</v>
      </c>
      <c r="EB106" s="9" t="str">
        <f>if('raw 1'!DZ106&lt;&gt;"x",if('raw 1'!DZ106="OK",'raw 1'!KZ106,'raw 1'!DZ106),"")</f>
        <v/>
      </c>
      <c r="EC106" s="9">
        <f>if('raw 1'!EA106&lt;&gt;"x",if('raw 1'!EA106="OK",'raw 1'!LA106,'raw 1'!EA106),"")</f>
        <v>1</v>
      </c>
      <c r="ED106" s="9">
        <f>if('raw 1'!EB106&lt;&gt;"x",if('raw 1'!EB106="OK",'raw 1'!LB106,'raw 1'!EB106),"")</f>
        <v>1</v>
      </c>
      <c r="EE106" s="9">
        <f>if('raw 1'!EC106&lt;&gt;"x",if('raw 1'!EC106="OK",'raw 1'!LC106,'raw 1'!EC106),"")</f>
        <v>1</v>
      </c>
      <c r="EF106" s="9">
        <f>if('raw 1'!ED106&lt;&gt;"x",if('raw 1'!ED106="OK",'raw 1'!LD106,'raw 1'!ED106),"")</f>
        <v>1</v>
      </c>
      <c r="EG106" s="9">
        <f>if('raw 1'!EE106&lt;&gt;"x",if('raw 1'!EE106="OK",'raw 1'!LE106,'raw 1'!EE106),"")</f>
        <v>1</v>
      </c>
      <c r="EH106" s="9" t="str">
        <f>if('raw 1'!EF106&lt;&gt;"x",if('raw 1'!EF106="OK",'raw 1'!LF106,'raw 1'!EF106),"")</f>
        <v>TLE</v>
      </c>
      <c r="EI106" s="9" t="str">
        <f>if('raw 1'!EG106&lt;&gt;"x",if('raw 1'!EG106="OK",'raw 1'!LG106,'raw 1'!EG106),"")</f>
        <v>TLE</v>
      </c>
      <c r="EJ106" s="9" t="str">
        <f>if('raw 1'!EH106&lt;&gt;"x",if('raw 1'!EH106="OK",'raw 1'!LH106,'raw 1'!EH106),"")</f>
        <v>TLE</v>
      </c>
      <c r="EK106" s="9" t="str">
        <f>if('raw 1'!EI106&lt;&gt;"x",if('raw 1'!EI106="OK",'raw 1'!LI106,'raw 1'!EI106),"")</f>
        <v>TLE</v>
      </c>
      <c r="EL106" s="9" t="str">
        <f>if('raw 1'!EJ106&lt;&gt;"x",if('raw 1'!EJ106="OK",'raw 1'!LJ106,'raw 1'!EJ106),"")</f>
        <v>TLE</v>
      </c>
      <c r="EM106" s="9">
        <f>if('raw 1'!EK106&lt;&gt;"x",if('raw 1'!EK106="OK",'raw 1'!LK106,'raw 1'!EK106),"")</f>
        <v>1</v>
      </c>
      <c r="EN106" s="9">
        <f>if('raw 1'!EL106&lt;&gt;"x",if('raw 1'!EL106="OK",'raw 1'!LL106,'raw 1'!EL106),"")</f>
        <v>1</v>
      </c>
      <c r="EO106" s="9" t="str">
        <f>if('raw 1'!EM106&lt;&gt;"x",if('raw 1'!EM106="OK",'raw 1'!LM106,'raw 1'!EM106),"")</f>
        <v>TLE</v>
      </c>
      <c r="EP106" s="9" t="str">
        <f>if('raw 1'!EN106&lt;&gt;"x",if('raw 1'!EN106="OK",'raw 1'!LN106,'raw 1'!EN106),"")</f>
        <v>TLE</v>
      </c>
      <c r="EQ106" s="9" t="str">
        <f>if('raw 1'!EO106&lt;&gt;"x",if('raw 1'!EO106="OK",'raw 1'!LO106,'raw 1'!EO106),"")</f>
        <v>TLE</v>
      </c>
      <c r="ER106" s="9" t="str">
        <f>if('raw 1'!EP106&lt;&gt;"x",if('raw 1'!EP106="OK",'raw 1'!LP106,'raw 1'!EP106),"")</f>
        <v>TLE</v>
      </c>
      <c r="ES106" s="9" t="str">
        <f>if('raw 1'!EQ106&lt;&gt;"x",if('raw 1'!EQ106="OK",'raw 1'!LQ106,'raw 1'!EQ106),"")</f>
        <v/>
      </c>
      <c r="ET106" s="9" t="str">
        <f>if('raw 1'!ER106&lt;&gt;"x",if('raw 1'!ER106="OK",'raw 1'!LR106,'raw 1'!ER106),"")</f>
        <v>-</v>
      </c>
      <c r="EU106" s="9" t="str">
        <f>if('raw 1'!ES106&lt;&gt;"x",if('raw 1'!ES106="OK",'raw 1'!LS106,'raw 1'!ES106),"")</f>
        <v>-</v>
      </c>
      <c r="EV106" s="9" t="str">
        <f>if('raw 1'!ET106&lt;&gt;"x",if('raw 1'!ET106="OK",'raw 1'!LT106,'raw 1'!ET106),"")</f>
        <v>-</v>
      </c>
      <c r="EW106" s="9" t="str">
        <f>if('raw 1'!EU106&lt;&gt;"x",if('raw 1'!EU106="OK",'raw 1'!LU106,'raw 1'!EU106),"")</f>
        <v>-</v>
      </c>
      <c r="EX106" s="9" t="str">
        <f>if('raw 1'!EV106&lt;&gt;"x",if('raw 1'!EV106="OK",'raw 1'!LV106,'raw 1'!EV106),"")</f>
        <v>-</v>
      </c>
      <c r="EY106" s="9" t="str">
        <f>if('raw 1'!EW106&lt;&gt;"x",if('raw 1'!EW106="OK",'raw 1'!LW106,'raw 1'!EW106),"")</f>
        <v>-</v>
      </c>
      <c r="EZ106" s="9" t="str">
        <f>if('raw 1'!EX106&lt;&gt;"x",if('raw 1'!EX106="OK",'raw 1'!LX106,'raw 1'!EX106),"")</f>
        <v>-</v>
      </c>
      <c r="FA106" s="9" t="str">
        <f>if('raw 1'!EY106&lt;&gt;"x",if('raw 1'!EY106="OK",'raw 1'!LY106,'raw 1'!EY106),"")</f>
        <v>-</v>
      </c>
      <c r="FB106" s="9" t="str">
        <f>if('raw 1'!EZ106&lt;&gt;"x",if('raw 1'!EZ106="OK",'raw 1'!LZ106,'raw 1'!EZ106),"")</f>
        <v>-</v>
      </c>
      <c r="FC106" s="9" t="str">
        <f>if('raw 1'!FA106&lt;&gt;"x",if('raw 1'!FA106="OK",'raw 1'!MA106,'raw 1'!FA106),"")</f>
        <v>-</v>
      </c>
      <c r="FD106" s="9" t="str">
        <f>if('raw 1'!FB106&lt;&gt;"x",if('raw 1'!FB106="OK",'raw 1'!MB106,'raw 1'!FB106),"")</f>
        <v>-</v>
      </c>
      <c r="FE106" s="9" t="str">
        <f>if('raw 1'!FC106&lt;&gt;"x",if('raw 1'!FC106="OK",'raw 1'!MC106,'raw 1'!FC106),"")</f>
        <v>-</v>
      </c>
      <c r="FF106" s="9" t="str">
        <f>if('raw 1'!FD106&lt;&gt;"x",if('raw 1'!FD106="OK",'raw 1'!MD106,'raw 1'!FD106),"")</f>
        <v>-</v>
      </c>
      <c r="FG106" s="9" t="str">
        <f>if('raw 1'!FE106&lt;&gt;"x",if('raw 1'!FE106="OK",'raw 1'!ME106,'raw 1'!FE106),"")</f>
        <v>-</v>
      </c>
      <c r="FH106" s="9" t="str">
        <f>if('raw 1'!FF106&lt;&gt;"x",if('raw 1'!FF106="OK",'raw 1'!MF106,'raw 1'!FF106),"")</f>
        <v>-</v>
      </c>
      <c r="FI106" s="9" t="str">
        <f>if('raw 1'!FG106&lt;&gt;"x",if('raw 1'!FG106="OK",'raw 1'!MG106,'raw 1'!FG106),"")</f>
        <v>-</v>
      </c>
      <c r="FJ106" s="9" t="str">
        <f>if('raw 1'!FH106&lt;&gt;"x",if('raw 1'!FH106="OK",'raw 1'!MH106,'raw 1'!FH106),"")</f>
        <v>-</v>
      </c>
      <c r="FK106" s="9" t="str">
        <f>if('raw 1'!FI106&lt;&gt;"x",if('raw 1'!FI106="OK",'raw 1'!MI106,'raw 1'!FI106),"")</f>
        <v>-</v>
      </c>
      <c r="FL106" s="9" t="str">
        <f>if('raw 1'!FJ106&lt;&gt;"x",if('raw 1'!FJ106="OK",'raw 1'!MJ106,'raw 1'!FJ106),"")</f>
        <v>-</v>
      </c>
      <c r="FM106" s="9" t="str">
        <f>if('raw 1'!FK106&lt;&gt;"x",if('raw 1'!FK106="OK",'raw 1'!MK106,'raw 1'!FK106),"")</f>
        <v>-</v>
      </c>
      <c r="FN106" s="9" t="str">
        <f>if('raw 1'!FL106&lt;&gt;"x",if('raw 1'!FL106="OK",'raw 1'!ML106,'raw 1'!FL106),"")</f>
        <v>-</v>
      </c>
      <c r="FO106" s="9" t="str">
        <f>if('raw 1'!FM106&lt;&gt;"x",if('raw 1'!FM106="OK",'raw 1'!MM106,'raw 1'!FM106),"")</f>
        <v>-</v>
      </c>
      <c r="FP106" s="9" t="str">
        <f>if('raw 1'!FN106&lt;&gt;"x",if('raw 1'!FN106="OK",'raw 1'!MN106,'raw 1'!FN106),"")</f>
        <v>-</v>
      </c>
      <c r="FQ106" s="9" t="str">
        <f>if('raw 1'!FO106&lt;&gt;"x",if('raw 1'!FO106="OK",'raw 1'!MO106,'raw 1'!FO106),"")</f>
        <v>-</v>
      </c>
      <c r="FR106" s="9" t="str">
        <f>if('raw 1'!FP106&lt;&gt;"x",if('raw 1'!FP106="OK",'raw 1'!MP106,'raw 1'!FP106),"")</f>
        <v>-</v>
      </c>
      <c r="FS106" s="9" t="str">
        <f>if('raw 1'!FQ106&lt;&gt;"x",if('raw 1'!FQ106="OK",'raw 1'!MQ106,'raw 1'!FQ106),"")</f>
        <v>-</v>
      </c>
      <c r="FT106" s="9" t="str">
        <f>if('raw 1'!FR106&lt;&gt;"x",if('raw 1'!FR106="OK",'raw 1'!MR106,'raw 1'!FR106),"")</f>
        <v>-</v>
      </c>
      <c r="FU106" s="9" t="str">
        <f>if('raw 1'!FS106&lt;&gt;"x",if('raw 1'!FS106="OK",'raw 1'!MS106,'raw 1'!FS106),"")</f>
        <v>-</v>
      </c>
      <c r="FV106" s="9" t="str">
        <f>if('raw 1'!FT106&lt;&gt;"x",if('raw 1'!FT106="OK",'raw 1'!MT106,'raw 1'!FT106),"")</f>
        <v/>
      </c>
      <c r="FW106" s="9" t="str">
        <f>if('raw 1'!FU106&lt;&gt;"x",if('raw 1'!FU106="OK",'raw 1'!MU106,'raw 1'!FU106),"")</f>
        <v>MLE</v>
      </c>
      <c r="FX106" s="9" t="str">
        <f>if('raw 1'!FV106&lt;&gt;"x",if('raw 1'!FV106="OK",'raw 1'!MV106,'raw 1'!FV106),"")</f>
        <v>MLE</v>
      </c>
      <c r="FY106" s="9" t="str">
        <f>if('raw 1'!FW106&lt;&gt;"x",if('raw 1'!FW106="OK",'raw 1'!MW106,'raw 1'!FW106),"")</f>
        <v>MLE</v>
      </c>
      <c r="FZ106" s="9" t="str">
        <f>if('raw 1'!FX106&lt;&gt;"x",if('raw 1'!FX106="OK",'raw 1'!MX106,'raw 1'!FX106),"")</f>
        <v>MLE</v>
      </c>
      <c r="GA106" s="9" t="str">
        <f>if('raw 1'!FY106&lt;&gt;"x",if('raw 1'!FY106="OK",'raw 1'!MY106,'raw 1'!FY106),"")</f>
        <v>MLE</v>
      </c>
      <c r="GB106" s="9" t="str">
        <f>if('raw 1'!FZ106&lt;&gt;"x",if('raw 1'!FZ106="OK",'raw 1'!MZ106,'raw 1'!FZ106),"")</f>
        <v>MLE</v>
      </c>
      <c r="GC106" s="9" t="str">
        <f>if('raw 1'!GA106&lt;&gt;"x",if('raw 1'!GA106="OK",'raw 1'!NA106,'raw 1'!GA106),"")</f>
        <v>MLE</v>
      </c>
      <c r="GD106" s="9" t="str">
        <f>if('raw 1'!GB106&lt;&gt;"x",if('raw 1'!GB106="OK",'raw 1'!NB106,'raw 1'!GB106),"")</f>
        <v>MLE</v>
      </c>
      <c r="GE106" s="9" t="str">
        <f>if('raw 1'!GC106&lt;&gt;"x",if('raw 1'!GC106="OK",'raw 1'!NC106,'raw 1'!GC106),"")</f>
        <v>MLE</v>
      </c>
      <c r="GF106" s="9" t="str">
        <f>if('raw 1'!GD106&lt;&gt;"x",if('raw 1'!GD106="OK",'raw 1'!ND106,'raw 1'!GD106),"")</f>
        <v>MLE</v>
      </c>
      <c r="GG106" s="9" t="str">
        <f>if('raw 1'!GE106&lt;&gt;"x",if('raw 1'!GE106="OK",'raw 1'!NE106,'raw 1'!GE106),"")</f>
        <v>MLE</v>
      </c>
      <c r="GH106" s="9" t="str">
        <f>if('raw 1'!GF106&lt;&gt;"x",if('raw 1'!GF106="OK",'raw 1'!NF106,'raw 1'!GF106),"")</f>
        <v>MLE</v>
      </c>
      <c r="GI106" s="9" t="str">
        <f>if('raw 1'!GG106&lt;&gt;"x",if('raw 1'!GG106="OK",'raw 1'!NG106,'raw 1'!GG106),"")</f>
        <v>MLE</v>
      </c>
      <c r="GJ106" s="9" t="str">
        <f>if('raw 1'!GH106&lt;&gt;"x",if('raw 1'!GH106="OK",'raw 1'!NH106,'raw 1'!GH106),"")</f>
        <v>MLE</v>
      </c>
      <c r="GK106" s="9" t="str">
        <f>if('raw 1'!GI106&lt;&gt;"x",if('raw 1'!GI106="OK",'raw 1'!NI106,'raw 1'!GI106),"")</f>
        <v>MLE</v>
      </c>
      <c r="GL106" s="9" t="str">
        <f>if('raw 1'!GJ106&lt;&gt;"x",if('raw 1'!GJ106="OK",'raw 1'!NJ106,'raw 1'!GJ106),"")</f>
        <v>MLE</v>
      </c>
      <c r="GM106" s="9" t="str">
        <f>if('raw 1'!GK106&lt;&gt;"x",if('raw 1'!GK106="OK",'raw 1'!NK106,'raw 1'!GK106),"")</f>
        <v>MLE</v>
      </c>
      <c r="GN106" s="9" t="str">
        <f>if('raw 1'!GL106&lt;&gt;"x",if('raw 1'!GL106="OK",'raw 1'!NL106,'raw 1'!GL106),"")</f>
        <v>MLE</v>
      </c>
      <c r="GO106" s="9" t="str">
        <f>if('raw 1'!GM106&lt;&gt;"x",if('raw 1'!GM106="OK",'raw 1'!NM106,'raw 1'!GM106),"")</f>
        <v>MLE</v>
      </c>
      <c r="GP106" s="9" t="str">
        <f>if('raw 1'!GN106&lt;&gt;"x",if('raw 1'!GN106="OK",'raw 1'!NN106,'raw 1'!GN106),"")</f>
        <v>MLE</v>
      </c>
      <c r="GQ106" s="9" t="str">
        <f>if('raw 1'!GO106&lt;&gt;"x",if('raw 1'!GO106="OK",'raw 1'!NO106,'raw 1'!GO106),"")</f>
        <v>MLE</v>
      </c>
      <c r="GR106" s="9" t="str">
        <f>if('raw 1'!GP106&lt;&gt;"x",if('raw 1'!GP106="OK",'raw 1'!NP106,'raw 1'!GP106),"")</f>
        <v>MLE</v>
      </c>
      <c r="GS106" s="9" t="str">
        <f>if('raw 1'!GQ106&lt;&gt;"x",if('raw 1'!GQ106="OK",'raw 1'!NQ106,'raw 1'!GQ106),"")</f>
        <v>MLE</v>
      </c>
      <c r="GT106" s="9" t="str">
        <f>if('raw 1'!GR106&lt;&gt;"x",if('raw 1'!GR106="OK",'raw 1'!NR106,'raw 1'!GR106),"")</f>
        <v>MLE</v>
      </c>
      <c r="GU106" s="9" t="str">
        <f>if('raw 1'!GS106&lt;&gt;"x",if('raw 1'!GS106="OK",'raw 1'!NS106,'raw 1'!GS106),"")</f>
        <v/>
      </c>
    </row>
    <row r="107">
      <c r="A107" s="5"/>
      <c r="B107" s="5"/>
      <c r="C107" s="5" t="str">
        <f>if(B107="d","diskv. iz ciklusa",if(B107="d1","diskv. iz kruga",if($E107="ODOBREN",(if(countif(H:H,"="&amp;H107)=1,countif(H:H,"&gt;"&amp;H107)+1,concatenate(countif(H:H,"&gt;"&amp;H107)+1," - ",countif(H:H,"&gt;="&amp;H107)))),empty)))</f>
        <v>101 - 105</v>
      </c>
      <c r="D107" s="6" t="str">
        <f>'raw 1'!B107</f>
        <v>lukacer5</v>
      </c>
      <c r="E107" s="6" t="str">
        <f>'raw 1'!F107</f>
        <v>ODOBREN</v>
      </c>
      <c r="F107" s="6" t="str">
        <f>if($E107="ODOBREN",'raw 1'!C107,"")</f>
        <v>Luka</v>
      </c>
      <c r="G107" s="6" t="str">
        <f>if($E107="ODOBREN",'raw 1'!D107,"")</f>
        <v>Stojanić</v>
      </c>
      <c r="H107" s="7">
        <f>if($E107="ODOBREN",I107,empty)</f>
        <v>40</v>
      </c>
      <c r="I107" s="7">
        <f>if(B107&lt;&gt;"d",IF(M107 = "A", SUM(R107:T107), SUM(O107:Q107)),empty)</f>
        <v>40</v>
      </c>
      <c r="J107" s="6" t="str">
        <f>if($E107="ODOBREN",'raw 1'!G107,"")</f>
        <v>Požega</v>
      </c>
      <c r="K107" s="6" t="str">
        <f>if($E107="ODOBREN",'raw 1'!H107,"")</f>
        <v>Gimnazija Sveti Sava</v>
      </c>
      <c r="L107" s="6" t="str">
        <f>if($E107="ODOBREN",'raw 1'!I107,"")</f>
        <v>II</v>
      </c>
      <c r="M107" s="6" t="str">
        <f>if($E107="ODOBREN",'raw 1'!J107,"")</f>
        <v>A</v>
      </c>
      <c r="N107" s="6" t="str">
        <f>if($E107="ODOBREN",'raw 1'!K108,"")</f>
        <v>Mijodrag Đurišić</v>
      </c>
      <c r="O107" s="8" t="str">
        <f>'raw 1'!M107</f>
        <v>-</v>
      </c>
      <c r="P107" s="9" t="str">
        <f>'raw 1'!N107</f>
        <v>-</v>
      </c>
      <c r="Q107" s="9" t="str">
        <f>'raw 1'!O107</f>
        <v>-</v>
      </c>
      <c r="R107" s="9">
        <f>'raw 1'!P107</f>
        <v>40</v>
      </c>
      <c r="S107" s="9" t="str">
        <f>'raw 1'!Q107</f>
        <v>-</v>
      </c>
      <c r="T107" s="9">
        <f>'raw 1'!R107</f>
        <v>0</v>
      </c>
      <c r="U107" s="9" t="str">
        <f>if('raw 1'!S107&lt;&gt;"x",if('raw 1'!S107="OK",'raw 1'!GS107,'raw 1'!S107),"")</f>
        <v/>
      </c>
      <c r="V107" s="9" t="str">
        <f>if('raw 1'!T107&lt;&gt;"x",if('raw 1'!T107="OK",'raw 1'!GT107,'raw 1'!T107),"")</f>
        <v/>
      </c>
      <c r="W107" s="9" t="str">
        <f>if('raw 1'!U107&lt;&gt;"x",if('raw 1'!U107="OK",'raw 1'!GU107,'raw 1'!U107),"")</f>
        <v>-</v>
      </c>
      <c r="X107" s="9" t="str">
        <f>if('raw 1'!V107&lt;&gt;"x",if('raw 1'!V107="OK",'raw 1'!GV107,'raw 1'!V107),"")</f>
        <v>-</v>
      </c>
      <c r="Y107" s="9" t="str">
        <f>if('raw 1'!W107&lt;&gt;"x",if('raw 1'!W107="OK",'raw 1'!GW107,'raw 1'!W107),"")</f>
        <v>-</v>
      </c>
      <c r="Z107" s="9" t="str">
        <f>if('raw 1'!X107&lt;&gt;"x",if('raw 1'!X107="OK",'raw 1'!GX107,'raw 1'!X107),"")</f>
        <v>-</v>
      </c>
      <c r="AA107" s="9" t="str">
        <f>if('raw 1'!Y107&lt;&gt;"x",if('raw 1'!Y107="OK",'raw 1'!GY107,'raw 1'!Y107),"")</f>
        <v>-</v>
      </c>
      <c r="AB107" s="9" t="str">
        <f>if('raw 1'!Z107&lt;&gt;"x",if('raw 1'!Z107="OK",'raw 1'!GZ107,'raw 1'!Z107),"")</f>
        <v>-</v>
      </c>
      <c r="AC107" s="9" t="str">
        <f>if('raw 1'!AA107&lt;&gt;"x",if('raw 1'!AA107="OK",'raw 1'!HA107,'raw 1'!AA107),"")</f>
        <v>-</v>
      </c>
      <c r="AD107" s="9" t="str">
        <f>if('raw 1'!AB107&lt;&gt;"x",if('raw 1'!AB107="OK",'raw 1'!HB107,'raw 1'!AB107),"")</f>
        <v>-</v>
      </c>
      <c r="AE107" s="9" t="str">
        <f>if('raw 1'!AC107&lt;&gt;"x",if('raw 1'!AC107="OK",'raw 1'!HC107,'raw 1'!AC107),"")</f>
        <v>-</v>
      </c>
      <c r="AF107" s="9" t="str">
        <f>if('raw 1'!AD107&lt;&gt;"x",if('raw 1'!AD107="OK",'raw 1'!HD107,'raw 1'!AD107),"")</f>
        <v>-</v>
      </c>
      <c r="AG107" s="9" t="str">
        <f>if('raw 1'!AE107&lt;&gt;"x",if('raw 1'!AE107="OK",'raw 1'!HE107,'raw 1'!AE107),"")</f>
        <v>-</v>
      </c>
      <c r="AH107" s="9" t="str">
        <f>if('raw 1'!AF107&lt;&gt;"x",if('raw 1'!AF107="OK",'raw 1'!HF107,'raw 1'!AF107),"")</f>
        <v>-</v>
      </c>
      <c r="AI107" s="9" t="str">
        <f>if('raw 1'!AG107&lt;&gt;"x",if('raw 1'!AG107="OK",'raw 1'!HG107,'raw 1'!AG107),"")</f>
        <v>-</v>
      </c>
      <c r="AJ107" s="9" t="str">
        <f>if('raw 1'!AH107&lt;&gt;"x",if('raw 1'!AH107="OK",'raw 1'!HH107,'raw 1'!AH107),"")</f>
        <v>-</v>
      </c>
      <c r="AK107" s="9" t="str">
        <f>if('raw 1'!AI107&lt;&gt;"x",if('raw 1'!AI107="OK",'raw 1'!HI107,'raw 1'!AI107),"")</f>
        <v>-</v>
      </c>
      <c r="AL107" s="9" t="str">
        <f>if('raw 1'!AJ107&lt;&gt;"x",if('raw 1'!AJ107="OK",'raw 1'!HJ107,'raw 1'!AJ107),"")</f>
        <v>-</v>
      </c>
      <c r="AM107" s="9" t="str">
        <f>if('raw 1'!AK107&lt;&gt;"x",if('raw 1'!AK107="OK",'raw 1'!HK107,'raw 1'!AK107),"")</f>
        <v>-</v>
      </c>
      <c r="AN107" s="9" t="str">
        <f>if('raw 1'!AL107&lt;&gt;"x",if('raw 1'!AL107="OK",'raw 1'!HL107,'raw 1'!AL107),"")</f>
        <v>-</v>
      </c>
      <c r="AO107" s="9" t="str">
        <f>if('raw 1'!AM107&lt;&gt;"x",if('raw 1'!AM107="OK",'raw 1'!HM107,'raw 1'!AM107),"")</f>
        <v>-</v>
      </c>
      <c r="AP107" s="9" t="str">
        <f>if('raw 1'!AN107&lt;&gt;"x",if('raw 1'!AN107="OK",'raw 1'!HN107,'raw 1'!AN107),"")</f>
        <v>-</v>
      </c>
      <c r="AQ107" s="9" t="str">
        <f>if('raw 1'!AO107&lt;&gt;"x",if('raw 1'!AO107="OK",'raw 1'!HO107,'raw 1'!AO107),"")</f>
        <v>-</v>
      </c>
      <c r="AR107" s="9" t="str">
        <f>if('raw 1'!AP107&lt;&gt;"x",if('raw 1'!AP107="OK",'raw 1'!HP107,'raw 1'!AP107),"")</f>
        <v>-</v>
      </c>
      <c r="AS107" s="9" t="str">
        <f>if('raw 1'!AQ107&lt;&gt;"x",if('raw 1'!AQ107="OK",'raw 1'!HQ107,'raw 1'!AQ107),"")</f>
        <v>-</v>
      </c>
      <c r="AT107" s="9" t="str">
        <f>if('raw 1'!AR107&lt;&gt;"x",if('raw 1'!AR107="OK",'raw 1'!HR107,'raw 1'!AR107),"")</f>
        <v>-</v>
      </c>
      <c r="AU107" s="9" t="str">
        <f>if('raw 1'!AS107&lt;&gt;"x",if('raw 1'!AS107="OK",'raw 1'!HS107,'raw 1'!AS107),"")</f>
        <v>-</v>
      </c>
      <c r="AV107" s="9" t="str">
        <f>if('raw 1'!AT107&lt;&gt;"x",if('raw 1'!AT107="OK",'raw 1'!HT107,'raw 1'!AT107),"")</f>
        <v>-</v>
      </c>
      <c r="AW107" s="9" t="str">
        <f>if('raw 1'!AU107&lt;&gt;"x",if('raw 1'!AU107="OK",'raw 1'!HU107,'raw 1'!AU107),"")</f>
        <v>-</v>
      </c>
      <c r="AX107" s="9" t="str">
        <f>if('raw 1'!AV107&lt;&gt;"x",if('raw 1'!AV107="OK",'raw 1'!HV107,'raw 1'!AV107),"")</f>
        <v>-</v>
      </c>
      <c r="AY107" s="9" t="str">
        <f>if('raw 1'!AW107&lt;&gt;"x",if('raw 1'!AW107="OK",'raw 1'!HW107,'raw 1'!AW107),"")</f>
        <v>-</v>
      </c>
      <c r="AZ107" s="9" t="str">
        <f>if('raw 1'!AX107&lt;&gt;"x",if('raw 1'!AX107="OK",'raw 1'!HX107,'raw 1'!AX107),"")</f>
        <v>-</v>
      </c>
      <c r="BA107" s="9" t="str">
        <f>if('raw 1'!AY107&lt;&gt;"x",if('raw 1'!AY107="OK",'raw 1'!HY107,'raw 1'!AY107),"")</f>
        <v>-</v>
      </c>
      <c r="BB107" s="9" t="str">
        <f>if('raw 1'!AZ107&lt;&gt;"x",if('raw 1'!AZ107="OK",'raw 1'!HZ107,'raw 1'!AZ107),"")</f>
        <v>-</v>
      </c>
      <c r="BC107" s="9" t="str">
        <f>if('raw 1'!BA107&lt;&gt;"x",if('raw 1'!BA107="OK",'raw 1'!IA107,'raw 1'!BA107),"")</f>
        <v>-</v>
      </c>
      <c r="BD107" s="9" t="str">
        <f>if('raw 1'!BB107&lt;&gt;"x",if('raw 1'!BB107="OK",'raw 1'!IB107,'raw 1'!BB107),"")</f>
        <v>-</v>
      </c>
      <c r="BE107" s="9" t="str">
        <f>if('raw 1'!BC107&lt;&gt;"x",if('raw 1'!BC107="OK",'raw 1'!IC107,'raw 1'!BC107),"")</f>
        <v>-</v>
      </c>
      <c r="BF107" s="9" t="str">
        <f>if('raw 1'!BD107&lt;&gt;"x",if('raw 1'!BD107="OK",'raw 1'!ID107,'raw 1'!BD107),"")</f>
        <v>-</v>
      </c>
      <c r="BG107" s="9" t="str">
        <f>if('raw 1'!BE107&lt;&gt;"x",if('raw 1'!BE107="OK",'raw 1'!IE107,'raw 1'!BE107),"")</f>
        <v>-</v>
      </c>
      <c r="BH107" s="9" t="str">
        <f>if('raw 1'!BF107&lt;&gt;"x",if('raw 1'!BF107="OK",'raw 1'!IF107,'raw 1'!BF107),"")</f>
        <v>-</v>
      </c>
      <c r="BI107" s="9" t="str">
        <f>if('raw 1'!BG107&lt;&gt;"x",if('raw 1'!BG107="OK",'raw 1'!IG107,'raw 1'!BG107),"")</f>
        <v>-</v>
      </c>
      <c r="BJ107" s="9" t="str">
        <f>if('raw 1'!BH107&lt;&gt;"x",if('raw 1'!BH107="OK",'raw 1'!IH107,'raw 1'!BH107),"")</f>
        <v>-</v>
      </c>
      <c r="BK107" s="9" t="str">
        <f>if('raw 1'!BI107&lt;&gt;"x",if('raw 1'!BI107="OK",'raw 1'!II107,'raw 1'!BI107),"")</f>
        <v>-</v>
      </c>
      <c r="BL107" s="9" t="str">
        <f>if('raw 1'!BJ107&lt;&gt;"x",if('raw 1'!BJ107="OK",'raw 1'!IJ107,'raw 1'!BJ107),"")</f>
        <v>-</v>
      </c>
      <c r="BM107" s="9" t="str">
        <f>if('raw 1'!BK107&lt;&gt;"x",if('raw 1'!BK107="OK",'raw 1'!IK107,'raw 1'!BK107),"")</f>
        <v/>
      </c>
      <c r="BN107" s="9" t="str">
        <f>if('raw 1'!BL107&lt;&gt;"x",if('raw 1'!BL107="OK",'raw 1'!IL107,'raw 1'!BL107),"")</f>
        <v>-</v>
      </c>
      <c r="BO107" s="9" t="str">
        <f>if('raw 1'!BM107&lt;&gt;"x",if('raw 1'!BM107="OK",'raw 1'!IM107,'raw 1'!BM107),"")</f>
        <v>-</v>
      </c>
      <c r="BP107" s="9" t="str">
        <f>if('raw 1'!BN107&lt;&gt;"x",if('raw 1'!BN107="OK",'raw 1'!IN107,'raw 1'!BN107),"")</f>
        <v>-</v>
      </c>
      <c r="BQ107" s="9" t="str">
        <f>if('raw 1'!BO107&lt;&gt;"x",if('raw 1'!BO107="OK",'raw 1'!IO107,'raw 1'!BO107),"")</f>
        <v>-</v>
      </c>
      <c r="BR107" s="9" t="str">
        <f>if('raw 1'!BP107&lt;&gt;"x",if('raw 1'!BP107="OK",'raw 1'!IP107,'raw 1'!BP107),"")</f>
        <v>-</v>
      </c>
      <c r="BS107" s="9" t="str">
        <f>if('raw 1'!BQ107&lt;&gt;"x",if('raw 1'!BQ107="OK",'raw 1'!IQ107,'raw 1'!BQ107),"")</f>
        <v>-</v>
      </c>
      <c r="BT107" s="9" t="str">
        <f>if('raw 1'!BR107&lt;&gt;"x",if('raw 1'!BR107="OK",'raw 1'!IR107,'raw 1'!BR107),"")</f>
        <v>-</v>
      </c>
      <c r="BU107" s="9" t="str">
        <f>if('raw 1'!BS107&lt;&gt;"x",if('raw 1'!BS107="OK",'raw 1'!IS107,'raw 1'!BS107),"")</f>
        <v>-</v>
      </c>
      <c r="BV107" s="9" t="str">
        <f>if('raw 1'!BT107&lt;&gt;"x",if('raw 1'!BT107="OK",'raw 1'!IT107,'raw 1'!BT107),"")</f>
        <v>-</v>
      </c>
      <c r="BW107" s="9" t="str">
        <f>if('raw 1'!BU107&lt;&gt;"x",if('raw 1'!BU107="OK",'raw 1'!IU107,'raw 1'!BU107),"")</f>
        <v>-</v>
      </c>
      <c r="BX107" s="9" t="str">
        <f>if('raw 1'!BV107&lt;&gt;"x",if('raw 1'!BV107="OK",'raw 1'!IV107,'raw 1'!BV107),"")</f>
        <v>-</v>
      </c>
      <c r="BY107" s="9" t="str">
        <f>if('raw 1'!BW107&lt;&gt;"x",if('raw 1'!BW107="OK",'raw 1'!IW107,'raw 1'!BW107),"")</f>
        <v>-</v>
      </c>
      <c r="BZ107" s="9" t="str">
        <f>if('raw 1'!BX107&lt;&gt;"x",if('raw 1'!BX107="OK",'raw 1'!IX107,'raw 1'!BX107),"")</f>
        <v>-</v>
      </c>
      <c r="CA107" s="9" t="str">
        <f>if('raw 1'!BY107&lt;&gt;"x",if('raw 1'!BY107="OK",'raw 1'!IY107,'raw 1'!BY107),"")</f>
        <v>-</v>
      </c>
      <c r="CB107" s="9" t="str">
        <f>if('raw 1'!BZ107&lt;&gt;"x",if('raw 1'!BZ107="OK",'raw 1'!IZ107,'raw 1'!BZ107),"")</f>
        <v>-</v>
      </c>
      <c r="CC107" s="9" t="str">
        <f>if('raw 1'!CA107&lt;&gt;"x",if('raw 1'!CA107="OK",'raw 1'!JA107,'raw 1'!CA107),"")</f>
        <v>-</v>
      </c>
      <c r="CD107" s="9" t="str">
        <f>if('raw 1'!CB107&lt;&gt;"x",if('raw 1'!CB107="OK",'raw 1'!JB107,'raw 1'!CB107),"")</f>
        <v>-</v>
      </c>
      <c r="CE107" s="9" t="str">
        <f>if('raw 1'!CC107&lt;&gt;"x",if('raw 1'!CC107="OK",'raw 1'!JC107,'raw 1'!CC107),"")</f>
        <v>-</v>
      </c>
      <c r="CF107" s="9" t="str">
        <f>if('raw 1'!CD107&lt;&gt;"x",if('raw 1'!CD107="OK",'raw 1'!JD107,'raw 1'!CD107),"")</f>
        <v>-</v>
      </c>
      <c r="CG107" s="9" t="str">
        <f>if('raw 1'!CE107&lt;&gt;"x",if('raw 1'!CE107="OK",'raw 1'!JE107,'raw 1'!CE107),"")</f>
        <v>-</v>
      </c>
      <c r="CH107" s="9" t="str">
        <f>if('raw 1'!CF107&lt;&gt;"x",if('raw 1'!CF107="OK",'raw 1'!JF107,'raw 1'!CF107),"")</f>
        <v>-</v>
      </c>
      <c r="CI107" s="9" t="str">
        <f>if('raw 1'!CG107&lt;&gt;"x",if('raw 1'!CG107="OK",'raw 1'!JG107,'raw 1'!CG107),"")</f>
        <v>-</v>
      </c>
      <c r="CJ107" s="9" t="str">
        <f>if('raw 1'!CH107&lt;&gt;"x",if('raw 1'!CH107="OK",'raw 1'!JH107,'raw 1'!CH107),"")</f>
        <v>-</v>
      </c>
      <c r="CK107" s="9" t="str">
        <f>if('raw 1'!CI107&lt;&gt;"x",if('raw 1'!CI107="OK",'raw 1'!JI107,'raw 1'!CI107),"")</f>
        <v>-</v>
      </c>
      <c r="CL107" s="9" t="str">
        <f>if('raw 1'!CJ107&lt;&gt;"x",if('raw 1'!CJ107="OK",'raw 1'!JJ107,'raw 1'!CJ107),"")</f>
        <v>-</v>
      </c>
      <c r="CM107" s="9" t="str">
        <f>if('raw 1'!CK107&lt;&gt;"x",if('raw 1'!CK107="OK",'raw 1'!JK107,'raw 1'!CK107),"")</f>
        <v>-</v>
      </c>
      <c r="CN107" s="9" t="str">
        <f>if('raw 1'!CL107&lt;&gt;"x",if('raw 1'!CL107="OK",'raw 1'!JL107,'raw 1'!CL107),"")</f>
        <v>-</v>
      </c>
      <c r="CO107" s="9" t="str">
        <f>if('raw 1'!CM107&lt;&gt;"x",if('raw 1'!CM107="OK",'raw 1'!JM107,'raw 1'!CM107),"")</f>
        <v>-</v>
      </c>
      <c r="CP107" s="9" t="str">
        <f>if('raw 1'!CN107&lt;&gt;"x",if('raw 1'!CN107="OK",'raw 1'!JN107,'raw 1'!CN107),"")</f>
        <v>-</v>
      </c>
      <c r="CQ107" s="9" t="str">
        <f>if('raw 1'!CO107&lt;&gt;"x",if('raw 1'!CO107="OK",'raw 1'!JO107,'raw 1'!CO107),"")</f>
        <v>-</v>
      </c>
      <c r="CR107" s="9" t="str">
        <f>if('raw 1'!CP107&lt;&gt;"x",if('raw 1'!CP107="OK",'raw 1'!JP107,'raw 1'!CP107),"")</f>
        <v>-</v>
      </c>
      <c r="CS107" s="9" t="str">
        <f>if('raw 1'!CQ107&lt;&gt;"x",if('raw 1'!CQ107="OK",'raw 1'!JQ107,'raw 1'!CQ107),"")</f>
        <v>-</v>
      </c>
      <c r="CT107" s="9" t="str">
        <f>if('raw 1'!CR107&lt;&gt;"x",if('raw 1'!CR107="OK",'raw 1'!JR107,'raw 1'!CR107),"")</f>
        <v>-</v>
      </c>
      <c r="CU107" s="9" t="str">
        <f>if('raw 1'!CS107&lt;&gt;"x",if('raw 1'!CS107="OK",'raw 1'!JS107,'raw 1'!CS107),"")</f>
        <v/>
      </c>
      <c r="CV107" s="9" t="str">
        <f>if('raw 1'!CT107&lt;&gt;"x",if('raw 1'!CT107="OK",'raw 1'!JT107,'raw 1'!CT107),"")</f>
        <v>-</v>
      </c>
      <c r="CW107" s="9" t="str">
        <f>if('raw 1'!CU107&lt;&gt;"x",if('raw 1'!CU107="OK",'raw 1'!JU107,'raw 1'!CU107),"")</f>
        <v>-</v>
      </c>
      <c r="CX107" s="9" t="str">
        <f>if('raw 1'!CV107&lt;&gt;"x",if('raw 1'!CV107="OK",'raw 1'!JV107,'raw 1'!CV107),"")</f>
        <v>-</v>
      </c>
      <c r="CY107" s="9" t="str">
        <f>if('raw 1'!CW107&lt;&gt;"x",if('raw 1'!CW107="OK",'raw 1'!JW107,'raw 1'!CW107),"")</f>
        <v>-</v>
      </c>
      <c r="CZ107" s="9" t="str">
        <f>if('raw 1'!CX107&lt;&gt;"x",if('raw 1'!CX107="OK",'raw 1'!JX107,'raw 1'!CX107),"")</f>
        <v>-</v>
      </c>
      <c r="DA107" s="9" t="str">
        <f>if('raw 1'!CY107&lt;&gt;"x",if('raw 1'!CY107="OK",'raw 1'!JY107,'raw 1'!CY107),"")</f>
        <v>-</v>
      </c>
      <c r="DB107" s="9" t="str">
        <f>if('raw 1'!CZ107&lt;&gt;"x",if('raw 1'!CZ107="OK",'raw 1'!JZ107,'raw 1'!CZ107),"")</f>
        <v>-</v>
      </c>
      <c r="DC107" s="9" t="str">
        <f>if('raw 1'!DA107&lt;&gt;"x",if('raw 1'!DA107="OK",'raw 1'!KA107,'raw 1'!DA107),"")</f>
        <v>-</v>
      </c>
      <c r="DD107" s="9" t="str">
        <f>if('raw 1'!DB107&lt;&gt;"x",if('raw 1'!DB107="OK",'raw 1'!KB107,'raw 1'!DB107),"")</f>
        <v>-</v>
      </c>
      <c r="DE107" s="9" t="str">
        <f>if('raw 1'!DC107&lt;&gt;"x",if('raw 1'!DC107="OK",'raw 1'!KC107,'raw 1'!DC107),"")</f>
        <v>-</v>
      </c>
      <c r="DF107" s="9" t="str">
        <f>if('raw 1'!DD107&lt;&gt;"x",if('raw 1'!DD107="OK",'raw 1'!KD107,'raw 1'!DD107),"")</f>
        <v>-</v>
      </c>
      <c r="DG107" s="9" t="str">
        <f>if('raw 1'!DE107&lt;&gt;"x",if('raw 1'!DE107="OK",'raw 1'!KE107,'raw 1'!DE107),"")</f>
        <v>-</v>
      </c>
      <c r="DH107" s="9" t="str">
        <f>if('raw 1'!DF107&lt;&gt;"x",if('raw 1'!DF107="OK",'raw 1'!KF107,'raw 1'!DF107),"")</f>
        <v>-</v>
      </c>
      <c r="DI107" s="9" t="str">
        <f>if('raw 1'!DG107&lt;&gt;"x",if('raw 1'!DG107="OK",'raw 1'!KG107,'raw 1'!DG107),"")</f>
        <v>-</v>
      </c>
      <c r="DJ107" s="9" t="str">
        <f>if('raw 1'!DH107&lt;&gt;"x",if('raw 1'!DH107="OK",'raw 1'!KH107,'raw 1'!DH107),"")</f>
        <v>-</v>
      </c>
      <c r="DK107" s="9" t="str">
        <f>if('raw 1'!DI107&lt;&gt;"x",if('raw 1'!DI107="OK",'raw 1'!KI107,'raw 1'!DI107),"")</f>
        <v>-</v>
      </c>
      <c r="DL107" s="9" t="str">
        <f>if('raw 1'!DJ107&lt;&gt;"x",if('raw 1'!DJ107="OK",'raw 1'!KJ107,'raw 1'!DJ107),"")</f>
        <v>-</v>
      </c>
      <c r="DM107" s="9" t="str">
        <f>if('raw 1'!DK107&lt;&gt;"x",if('raw 1'!DK107="OK",'raw 1'!KK107,'raw 1'!DK107),"")</f>
        <v>-</v>
      </c>
      <c r="DN107" s="9" t="str">
        <f>if('raw 1'!DL107&lt;&gt;"x",if('raw 1'!DL107="OK",'raw 1'!KL107,'raw 1'!DL107),"")</f>
        <v>-</v>
      </c>
      <c r="DO107" s="9" t="str">
        <f>if('raw 1'!DM107&lt;&gt;"x",if('raw 1'!DM107="OK",'raw 1'!KM107,'raw 1'!DM107),"")</f>
        <v>-</v>
      </c>
      <c r="DP107" s="9" t="str">
        <f>if('raw 1'!DN107&lt;&gt;"x",if('raw 1'!DN107="OK",'raw 1'!KN107,'raw 1'!DN107),"")</f>
        <v>-</v>
      </c>
      <c r="DQ107" s="9" t="str">
        <f>if('raw 1'!DO107&lt;&gt;"x",if('raw 1'!DO107="OK",'raw 1'!KO107,'raw 1'!DO107),"")</f>
        <v>-</v>
      </c>
      <c r="DR107" s="9" t="str">
        <f>if('raw 1'!DP107&lt;&gt;"x",if('raw 1'!DP107="OK",'raw 1'!KP107,'raw 1'!DP107),"")</f>
        <v>-</v>
      </c>
      <c r="DS107" s="9" t="str">
        <f>if('raw 1'!DQ107&lt;&gt;"x",if('raw 1'!DQ107="OK",'raw 1'!KQ107,'raw 1'!DQ107),"")</f>
        <v>-</v>
      </c>
      <c r="DT107" s="9" t="str">
        <f>if('raw 1'!DR107&lt;&gt;"x",if('raw 1'!DR107="OK",'raw 1'!KR107,'raw 1'!DR107),"")</f>
        <v>-</v>
      </c>
      <c r="DU107" s="9" t="str">
        <f>if('raw 1'!DS107&lt;&gt;"x",if('raw 1'!DS107="OK",'raw 1'!KS107,'raw 1'!DS107),"")</f>
        <v>-</v>
      </c>
      <c r="DV107" s="9" t="str">
        <f>if('raw 1'!DT107&lt;&gt;"x",if('raw 1'!DT107="OK",'raw 1'!KT107,'raw 1'!DT107),"")</f>
        <v>-</v>
      </c>
      <c r="DW107" s="9" t="str">
        <f>if('raw 1'!DU107&lt;&gt;"x",if('raw 1'!DU107="OK",'raw 1'!KU107,'raw 1'!DU107),"")</f>
        <v>-</v>
      </c>
      <c r="DX107" s="9" t="str">
        <f>if('raw 1'!DV107&lt;&gt;"x",if('raw 1'!DV107="OK",'raw 1'!KV107,'raw 1'!DV107),"")</f>
        <v>-</v>
      </c>
      <c r="DY107" s="9" t="str">
        <f>if('raw 1'!DW107&lt;&gt;"x",if('raw 1'!DW107="OK",'raw 1'!KW107,'raw 1'!DW107),"")</f>
        <v>-</v>
      </c>
      <c r="DZ107" s="9" t="str">
        <f>if('raw 1'!DX107&lt;&gt;"x",if('raw 1'!DX107="OK",'raw 1'!KX107,'raw 1'!DX107),"")</f>
        <v>-</v>
      </c>
      <c r="EA107" s="9" t="str">
        <f>if('raw 1'!DY107&lt;&gt;"x",if('raw 1'!DY107="OK",'raw 1'!KY107,'raw 1'!DY107),"")</f>
        <v>-</v>
      </c>
      <c r="EB107" s="9" t="str">
        <f>if('raw 1'!DZ107&lt;&gt;"x",if('raw 1'!DZ107="OK",'raw 1'!KZ107,'raw 1'!DZ107),"")</f>
        <v/>
      </c>
      <c r="EC107" s="9">
        <f>if('raw 1'!EA107&lt;&gt;"x",if('raw 1'!EA107="OK",'raw 1'!LA107,'raw 1'!EA107),"")</f>
        <v>1</v>
      </c>
      <c r="ED107" s="9">
        <f>if('raw 1'!EB107&lt;&gt;"x",if('raw 1'!EB107="OK",'raw 1'!LB107,'raw 1'!EB107),"")</f>
        <v>1</v>
      </c>
      <c r="EE107" s="9">
        <f>if('raw 1'!EC107&lt;&gt;"x",if('raw 1'!EC107="OK",'raw 1'!LC107,'raw 1'!EC107),"")</f>
        <v>1</v>
      </c>
      <c r="EF107" s="9">
        <f>if('raw 1'!ED107&lt;&gt;"x",if('raw 1'!ED107="OK",'raw 1'!LD107,'raw 1'!ED107),"")</f>
        <v>1</v>
      </c>
      <c r="EG107" s="9">
        <f>if('raw 1'!EE107&lt;&gt;"x",if('raw 1'!EE107="OK",'raw 1'!LE107,'raw 1'!EE107),"")</f>
        <v>1</v>
      </c>
      <c r="EH107" s="9">
        <f>if('raw 1'!EF107&lt;&gt;"x",if('raw 1'!EF107="OK",'raw 1'!LF107,'raw 1'!EF107),"")</f>
        <v>1</v>
      </c>
      <c r="EI107" s="9">
        <f>if('raw 1'!EG107&lt;&gt;"x",if('raw 1'!EG107="OK",'raw 1'!LG107,'raw 1'!EG107),"")</f>
        <v>1</v>
      </c>
      <c r="EJ107" s="9" t="str">
        <f>if('raw 1'!EH107&lt;&gt;"x",if('raw 1'!EH107="OK",'raw 1'!LH107,'raw 1'!EH107),"")</f>
        <v>TLE</v>
      </c>
      <c r="EK107" s="9" t="str">
        <f>if('raw 1'!EI107&lt;&gt;"x",if('raw 1'!EI107="OK",'raw 1'!LI107,'raw 1'!EI107),"")</f>
        <v>TLE</v>
      </c>
      <c r="EL107" s="9" t="str">
        <f>if('raw 1'!EJ107&lt;&gt;"x",if('raw 1'!EJ107="OK",'raw 1'!LJ107,'raw 1'!EJ107),"")</f>
        <v>TLE</v>
      </c>
      <c r="EM107" s="9">
        <f>if('raw 1'!EK107&lt;&gt;"x",if('raw 1'!EK107="OK",'raw 1'!LK107,'raw 1'!EK107),"")</f>
        <v>1</v>
      </c>
      <c r="EN107" s="9">
        <f>if('raw 1'!EL107&lt;&gt;"x",if('raw 1'!EL107="OK",'raw 1'!LL107,'raw 1'!EL107),"")</f>
        <v>1</v>
      </c>
      <c r="EO107" s="9" t="str">
        <f>if('raw 1'!EM107&lt;&gt;"x",if('raw 1'!EM107="OK",'raw 1'!LM107,'raw 1'!EM107),"")</f>
        <v>TLE</v>
      </c>
      <c r="EP107" s="9" t="str">
        <f>if('raw 1'!EN107&lt;&gt;"x",if('raw 1'!EN107="OK",'raw 1'!LN107,'raw 1'!EN107),"")</f>
        <v>TLE</v>
      </c>
      <c r="EQ107" s="9" t="str">
        <f>if('raw 1'!EO107&lt;&gt;"x",if('raw 1'!EO107="OK",'raw 1'!LO107,'raw 1'!EO107),"")</f>
        <v>TLE</v>
      </c>
      <c r="ER107" s="9" t="str">
        <f>if('raw 1'!EP107&lt;&gt;"x",if('raw 1'!EP107="OK",'raw 1'!LP107,'raw 1'!EP107),"")</f>
        <v>TLE</v>
      </c>
      <c r="ES107" s="9" t="str">
        <f>if('raw 1'!EQ107&lt;&gt;"x",if('raw 1'!EQ107="OK",'raw 1'!LQ107,'raw 1'!EQ107),"")</f>
        <v/>
      </c>
      <c r="ET107" s="9" t="str">
        <f>if('raw 1'!ER107&lt;&gt;"x",if('raw 1'!ER107="OK",'raw 1'!LR107,'raw 1'!ER107),"")</f>
        <v>-</v>
      </c>
      <c r="EU107" s="9" t="str">
        <f>if('raw 1'!ES107&lt;&gt;"x",if('raw 1'!ES107="OK",'raw 1'!LS107,'raw 1'!ES107),"")</f>
        <v>-</v>
      </c>
      <c r="EV107" s="9" t="str">
        <f>if('raw 1'!ET107&lt;&gt;"x",if('raw 1'!ET107="OK",'raw 1'!LT107,'raw 1'!ET107),"")</f>
        <v>-</v>
      </c>
      <c r="EW107" s="9" t="str">
        <f>if('raw 1'!EU107&lt;&gt;"x",if('raw 1'!EU107="OK",'raw 1'!LU107,'raw 1'!EU107),"")</f>
        <v>-</v>
      </c>
      <c r="EX107" s="9" t="str">
        <f>if('raw 1'!EV107&lt;&gt;"x",if('raw 1'!EV107="OK",'raw 1'!LV107,'raw 1'!EV107),"")</f>
        <v>-</v>
      </c>
      <c r="EY107" s="9" t="str">
        <f>if('raw 1'!EW107&lt;&gt;"x",if('raw 1'!EW107="OK",'raw 1'!LW107,'raw 1'!EW107),"")</f>
        <v>-</v>
      </c>
      <c r="EZ107" s="9" t="str">
        <f>if('raw 1'!EX107&lt;&gt;"x",if('raw 1'!EX107="OK",'raw 1'!LX107,'raw 1'!EX107),"")</f>
        <v>-</v>
      </c>
      <c r="FA107" s="9" t="str">
        <f>if('raw 1'!EY107&lt;&gt;"x",if('raw 1'!EY107="OK",'raw 1'!LY107,'raw 1'!EY107),"")</f>
        <v>-</v>
      </c>
      <c r="FB107" s="9" t="str">
        <f>if('raw 1'!EZ107&lt;&gt;"x",if('raw 1'!EZ107="OK",'raw 1'!LZ107,'raw 1'!EZ107),"")</f>
        <v>-</v>
      </c>
      <c r="FC107" s="9" t="str">
        <f>if('raw 1'!FA107&lt;&gt;"x",if('raw 1'!FA107="OK",'raw 1'!MA107,'raw 1'!FA107),"")</f>
        <v>-</v>
      </c>
      <c r="FD107" s="9" t="str">
        <f>if('raw 1'!FB107&lt;&gt;"x",if('raw 1'!FB107="OK",'raw 1'!MB107,'raw 1'!FB107),"")</f>
        <v>-</v>
      </c>
      <c r="FE107" s="9" t="str">
        <f>if('raw 1'!FC107&lt;&gt;"x",if('raw 1'!FC107="OK",'raw 1'!MC107,'raw 1'!FC107),"")</f>
        <v>-</v>
      </c>
      <c r="FF107" s="9" t="str">
        <f>if('raw 1'!FD107&lt;&gt;"x",if('raw 1'!FD107="OK",'raw 1'!MD107,'raw 1'!FD107),"")</f>
        <v>-</v>
      </c>
      <c r="FG107" s="9" t="str">
        <f>if('raw 1'!FE107&lt;&gt;"x",if('raw 1'!FE107="OK",'raw 1'!ME107,'raw 1'!FE107),"")</f>
        <v>-</v>
      </c>
      <c r="FH107" s="9" t="str">
        <f>if('raw 1'!FF107&lt;&gt;"x",if('raw 1'!FF107="OK",'raw 1'!MF107,'raw 1'!FF107),"")</f>
        <v>-</v>
      </c>
      <c r="FI107" s="9" t="str">
        <f>if('raw 1'!FG107&lt;&gt;"x",if('raw 1'!FG107="OK",'raw 1'!MG107,'raw 1'!FG107),"")</f>
        <v>-</v>
      </c>
      <c r="FJ107" s="9" t="str">
        <f>if('raw 1'!FH107&lt;&gt;"x",if('raw 1'!FH107="OK",'raw 1'!MH107,'raw 1'!FH107),"")</f>
        <v>-</v>
      </c>
      <c r="FK107" s="9" t="str">
        <f>if('raw 1'!FI107&lt;&gt;"x",if('raw 1'!FI107="OK",'raw 1'!MI107,'raw 1'!FI107),"")</f>
        <v>-</v>
      </c>
      <c r="FL107" s="9" t="str">
        <f>if('raw 1'!FJ107&lt;&gt;"x",if('raw 1'!FJ107="OK",'raw 1'!MJ107,'raw 1'!FJ107),"")</f>
        <v>-</v>
      </c>
      <c r="FM107" s="9" t="str">
        <f>if('raw 1'!FK107&lt;&gt;"x",if('raw 1'!FK107="OK",'raw 1'!MK107,'raw 1'!FK107),"")</f>
        <v>-</v>
      </c>
      <c r="FN107" s="9" t="str">
        <f>if('raw 1'!FL107&lt;&gt;"x",if('raw 1'!FL107="OK",'raw 1'!ML107,'raw 1'!FL107),"")</f>
        <v>-</v>
      </c>
      <c r="FO107" s="9" t="str">
        <f>if('raw 1'!FM107&lt;&gt;"x",if('raw 1'!FM107="OK",'raw 1'!MM107,'raw 1'!FM107),"")</f>
        <v>-</v>
      </c>
      <c r="FP107" s="9" t="str">
        <f>if('raw 1'!FN107&lt;&gt;"x",if('raw 1'!FN107="OK",'raw 1'!MN107,'raw 1'!FN107),"")</f>
        <v>-</v>
      </c>
      <c r="FQ107" s="9" t="str">
        <f>if('raw 1'!FO107&lt;&gt;"x",if('raw 1'!FO107="OK",'raw 1'!MO107,'raw 1'!FO107),"")</f>
        <v>-</v>
      </c>
      <c r="FR107" s="9" t="str">
        <f>if('raw 1'!FP107&lt;&gt;"x",if('raw 1'!FP107="OK",'raw 1'!MP107,'raw 1'!FP107),"")</f>
        <v>-</v>
      </c>
      <c r="FS107" s="9" t="str">
        <f>if('raw 1'!FQ107&lt;&gt;"x",if('raw 1'!FQ107="OK",'raw 1'!MQ107,'raw 1'!FQ107),"")</f>
        <v>-</v>
      </c>
      <c r="FT107" s="9" t="str">
        <f>if('raw 1'!FR107&lt;&gt;"x",if('raw 1'!FR107="OK",'raw 1'!MR107,'raw 1'!FR107),"")</f>
        <v>-</v>
      </c>
      <c r="FU107" s="9" t="str">
        <f>if('raw 1'!FS107&lt;&gt;"x",if('raw 1'!FS107="OK",'raw 1'!MS107,'raw 1'!FS107),"")</f>
        <v>-</v>
      </c>
      <c r="FV107" s="9" t="str">
        <f>if('raw 1'!FT107&lt;&gt;"x",if('raw 1'!FT107="OK",'raw 1'!MT107,'raw 1'!FT107),"")</f>
        <v/>
      </c>
      <c r="FW107" s="9" t="str">
        <f>if('raw 1'!FU107&lt;&gt;"x",if('raw 1'!FU107="OK",'raw 1'!MU107,'raw 1'!FU107),"")</f>
        <v>RTE</v>
      </c>
      <c r="FX107" s="9" t="str">
        <f>if('raw 1'!FV107&lt;&gt;"x",if('raw 1'!FV107="OK",'raw 1'!MV107,'raw 1'!FV107),"")</f>
        <v>TLE</v>
      </c>
      <c r="FY107" s="9" t="str">
        <f>if('raw 1'!FW107&lt;&gt;"x",if('raw 1'!FW107="OK",'raw 1'!MW107,'raw 1'!FW107),"")</f>
        <v>TLE</v>
      </c>
      <c r="FZ107" s="9" t="str">
        <f>if('raw 1'!FX107&lt;&gt;"x",if('raw 1'!FX107="OK",'raw 1'!MX107,'raw 1'!FX107),"")</f>
        <v>TLE</v>
      </c>
      <c r="GA107" s="9" t="str">
        <f>if('raw 1'!FY107&lt;&gt;"x",if('raw 1'!FY107="OK",'raw 1'!MY107,'raw 1'!FY107),"")</f>
        <v>TLE</v>
      </c>
      <c r="GB107" s="9" t="str">
        <f>if('raw 1'!FZ107&lt;&gt;"x",if('raw 1'!FZ107="OK",'raw 1'!MZ107,'raw 1'!FZ107),"")</f>
        <v>TLE</v>
      </c>
      <c r="GC107" s="9" t="str">
        <f>if('raw 1'!GA107&lt;&gt;"x",if('raw 1'!GA107="OK",'raw 1'!NA107,'raw 1'!GA107),"")</f>
        <v>TLE</v>
      </c>
      <c r="GD107" s="9" t="str">
        <f>if('raw 1'!GB107&lt;&gt;"x",if('raw 1'!GB107="OK",'raw 1'!NB107,'raw 1'!GB107),"")</f>
        <v>TLE</v>
      </c>
      <c r="GE107" s="9" t="str">
        <f>if('raw 1'!GC107&lt;&gt;"x",if('raw 1'!GC107="OK",'raw 1'!NC107,'raw 1'!GC107),"")</f>
        <v>TLE</v>
      </c>
      <c r="GF107" s="9" t="str">
        <f>if('raw 1'!GD107&lt;&gt;"x",if('raw 1'!GD107="OK",'raw 1'!ND107,'raw 1'!GD107),"")</f>
        <v>TLE</v>
      </c>
      <c r="GG107" s="9" t="str">
        <f>if('raw 1'!GE107&lt;&gt;"x",if('raw 1'!GE107="OK",'raw 1'!NE107,'raw 1'!GE107),"")</f>
        <v>TLE</v>
      </c>
      <c r="GH107" s="9" t="str">
        <f>if('raw 1'!GF107&lt;&gt;"x",if('raw 1'!GF107="OK",'raw 1'!NF107,'raw 1'!GF107),"")</f>
        <v>TLE</v>
      </c>
      <c r="GI107" s="9" t="str">
        <f>if('raw 1'!GG107&lt;&gt;"x",if('raw 1'!GG107="OK",'raw 1'!NG107,'raw 1'!GG107),"")</f>
        <v>TLE</v>
      </c>
      <c r="GJ107" s="9" t="str">
        <f>if('raw 1'!GH107&lt;&gt;"x",if('raw 1'!GH107="OK",'raw 1'!NH107,'raw 1'!GH107),"")</f>
        <v>TLE</v>
      </c>
      <c r="GK107" s="9" t="str">
        <f>if('raw 1'!GI107&lt;&gt;"x",if('raw 1'!GI107="OK",'raw 1'!NI107,'raw 1'!GI107),"")</f>
        <v>TLE</v>
      </c>
      <c r="GL107" s="9" t="str">
        <f>if('raw 1'!GJ107&lt;&gt;"x",if('raw 1'!GJ107="OK",'raw 1'!NJ107,'raw 1'!GJ107),"")</f>
        <v>TLE</v>
      </c>
      <c r="GM107" s="9" t="str">
        <f>if('raw 1'!GK107&lt;&gt;"x",if('raw 1'!GK107="OK",'raw 1'!NK107,'raw 1'!GK107),"")</f>
        <v>TLE</v>
      </c>
      <c r="GN107" s="9" t="str">
        <f>if('raw 1'!GL107&lt;&gt;"x",if('raw 1'!GL107="OK",'raw 1'!NL107,'raw 1'!GL107),"")</f>
        <v>TLE</v>
      </c>
      <c r="GO107" s="9" t="str">
        <f>if('raw 1'!GM107&lt;&gt;"x",if('raw 1'!GM107="OK",'raw 1'!NM107,'raw 1'!GM107),"")</f>
        <v>TLE</v>
      </c>
      <c r="GP107" s="9" t="str">
        <f>if('raw 1'!GN107&lt;&gt;"x",if('raw 1'!GN107="OK",'raw 1'!NN107,'raw 1'!GN107),"")</f>
        <v>TLE</v>
      </c>
      <c r="GQ107" s="9" t="str">
        <f>if('raw 1'!GO107&lt;&gt;"x",if('raw 1'!GO107="OK",'raw 1'!NO107,'raw 1'!GO107),"")</f>
        <v>TLE</v>
      </c>
      <c r="GR107" s="9" t="str">
        <f>if('raw 1'!GP107&lt;&gt;"x",if('raw 1'!GP107="OK",'raw 1'!NP107,'raw 1'!GP107),"")</f>
        <v>TLE</v>
      </c>
      <c r="GS107" s="9" t="str">
        <f>if('raw 1'!GQ107&lt;&gt;"x",if('raw 1'!GQ107="OK",'raw 1'!NQ107,'raw 1'!GQ107),"")</f>
        <v>TLE</v>
      </c>
      <c r="GT107" s="9" t="str">
        <f>if('raw 1'!GR107&lt;&gt;"x",if('raw 1'!GR107="OK",'raw 1'!NR107,'raw 1'!GR107),"")</f>
        <v>TLE</v>
      </c>
      <c r="GU107" s="9" t="str">
        <f>if('raw 1'!GS107&lt;&gt;"x",if('raw 1'!GS107="OK",'raw 1'!NS107,'raw 1'!GS107),"")</f>
        <v/>
      </c>
    </row>
    <row r="108">
      <c r="A108" s="5"/>
      <c r="B108" s="5"/>
      <c r="C108" s="5">
        <f>if(B108="d","diskv. iz ciklusa",if(B108="d1","diskv. iz kruga",if($E108="ODOBREN",(if(countif(H:H,"="&amp;H108)=1,countif(H:H,"&gt;"&amp;H108)+1,concatenate(countif(H:H,"&gt;"&amp;H108)+1," - ",countif(H:H,"&gt;="&amp;H108)))),empty)))</f>
        <v>106</v>
      </c>
      <c r="D108" s="6" t="str">
        <f>'raw 1'!B108</f>
        <v>ssarraa__d</v>
      </c>
      <c r="E108" s="6" t="str">
        <f>'raw 1'!F108</f>
        <v>ODOBREN</v>
      </c>
      <c r="F108" s="6" t="str">
        <f>if($E108="ODOBREN",'raw 1'!C108,"")</f>
        <v>Sara</v>
      </c>
      <c r="G108" s="6" t="str">
        <f>if($E108="ODOBREN",'raw 1'!D108,"")</f>
        <v>Dragutinović</v>
      </c>
      <c r="H108" s="7">
        <f>if($E108="ODOBREN",I108,empty)</f>
        <v>38</v>
      </c>
      <c r="I108" s="7">
        <f>if(B108&lt;&gt;"d",IF(M108 = "A", SUM(R108:T108), SUM(O108:Q108)),empty)</f>
        <v>38</v>
      </c>
      <c r="J108" s="6" t="str">
        <f>if($E108="ODOBREN",'raw 1'!G108,"")</f>
        <v>Stari grad</v>
      </c>
      <c r="K108" s="6" t="str">
        <f>if($E108="ODOBREN",'raw 1'!H108,"")</f>
        <v>Matematička gimnazija</v>
      </c>
      <c r="L108" s="6" t="str">
        <f>if($E108="ODOBREN",'raw 1'!I108,"")</f>
        <v>III</v>
      </c>
      <c r="M108" s="6" t="str">
        <f>if($E108="ODOBREN",'raw 1'!J108,"")</f>
        <v>A</v>
      </c>
      <c r="N108" s="6" t="str">
        <f>if($E108="ODOBREN",'raw 1'!K109,"")</f>
        <v/>
      </c>
      <c r="O108" s="8" t="str">
        <f>'raw 1'!M108</f>
        <v>-</v>
      </c>
      <c r="P108" s="9" t="str">
        <f>'raw 1'!N108</f>
        <v>-</v>
      </c>
      <c r="Q108" s="9" t="str">
        <f>'raw 1'!O108</f>
        <v>-</v>
      </c>
      <c r="R108" s="9">
        <f>'raw 1'!P108</f>
        <v>20</v>
      </c>
      <c r="S108" s="9">
        <f>'raw 1'!Q108</f>
        <v>0</v>
      </c>
      <c r="T108" s="9">
        <f>'raw 1'!R108</f>
        <v>18</v>
      </c>
      <c r="U108" s="9" t="str">
        <f>if('raw 1'!S108&lt;&gt;"x",if('raw 1'!S108="OK",'raw 1'!GS108,'raw 1'!S108),"")</f>
        <v/>
      </c>
      <c r="V108" s="9" t="str">
        <f>if('raw 1'!T108&lt;&gt;"x",if('raw 1'!T108="OK",'raw 1'!GT108,'raw 1'!T108),"")</f>
        <v/>
      </c>
      <c r="W108" s="9" t="str">
        <f>if('raw 1'!U108&lt;&gt;"x",if('raw 1'!U108="OK",'raw 1'!GU108,'raw 1'!U108),"")</f>
        <v>-</v>
      </c>
      <c r="X108" s="9" t="str">
        <f>if('raw 1'!V108&lt;&gt;"x",if('raw 1'!V108="OK",'raw 1'!GV108,'raw 1'!V108),"")</f>
        <v>-</v>
      </c>
      <c r="Y108" s="9" t="str">
        <f>if('raw 1'!W108&lt;&gt;"x",if('raw 1'!W108="OK",'raw 1'!GW108,'raw 1'!W108),"")</f>
        <v>-</v>
      </c>
      <c r="Z108" s="9" t="str">
        <f>if('raw 1'!X108&lt;&gt;"x",if('raw 1'!X108="OK",'raw 1'!GX108,'raw 1'!X108),"")</f>
        <v>-</v>
      </c>
      <c r="AA108" s="9" t="str">
        <f>if('raw 1'!Y108&lt;&gt;"x",if('raw 1'!Y108="OK",'raw 1'!GY108,'raw 1'!Y108),"")</f>
        <v>-</v>
      </c>
      <c r="AB108" s="9" t="str">
        <f>if('raw 1'!Z108&lt;&gt;"x",if('raw 1'!Z108="OK",'raw 1'!GZ108,'raw 1'!Z108),"")</f>
        <v>-</v>
      </c>
      <c r="AC108" s="9" t="str">
        <f>if('raw 1'!AA108&lt;&gt;"x",if('raw 1'!AA108="OK",'raw 1'!HA108,'raw 1'!AA108),"")</f>
        <v>-</v>
      </c>
      <c r="AD108" s="9" t="str">
        <f>if('raw 1'!AB108&lt;&gt;"x",if('raw 1'!AB108="OK",'raw 1'!HB108,'raw 1'!AB108),"")</f>
        <v>-</v>
      </c>
      <c r="AE108" s="9" t="str">
        <f>if('raw 1'!AC108&lt;&gt;"x",if('raw 1'!AC108="OK",'raw 1'!HC108,'raw 1'!AC108),"")</f>
        <v>-</v>
      </c>
      <c r="AF108" s="9" t="str">
        <f>if('raw 1'!AD108&lt;&gt;"x",if('raw 1'!AD108="OK",'raw 1'!HD108,'raw 1'!AD108),"")</f>
        <v>-</v>
      </c>
      <c r="AG108" s="9" t="str">
        <f>if('raw 1'!AE108&lt;&gt;"x",if('raw 1'!AE108="OK",'raw 1'!HE108,'raw 1'!AE108),"")</f>
        <v>-</v>
      </c>
      <c r="AH108" s="9" t="str">
        <f>if('raw 1'!AF108&lt;&gt;"x",if('raw 1'!AF108="OK",'raw 1'!HF108,'raw 1'!AF108),"")</f>
        <v>-</v>
      </c>
      <c r="AI108" s="9" t="str">
        <f>if('raw 1'!AG108&lt;&gt;"x",if('raw 1'!AG108="OK",'raw 1'!HG108,'raw 1'!AG108),"")</f>
        <v>-</v>
      </c>
      <c r="AJ108" s="9" t="str">
        <f>if('raw 1'!AH108&lt;&gt;"x",if('raw 1'!AH108="OK",'raw 1'!HH108,'raw 1'!AH108),"")</f>
        <v>-</v>
      </c>
      <c r="AK108" s="9" t="str">
        <f>if('raw 1'!AI108&lt;&gt;"x",if('raw 1'!AI108="OK",'raw 1'!HI108,'raw 1'!AI108),"")</f>
        <v>-</v>
      </c>
      <c r="AL108" s="9" t="str">
        <f>if('raw 1'!AJ108&lt;&gt;"x",if('raw 1'!AJ108="OK",'raw 1'!HJ108,'raw 1'!AJ108),"")</f>
        <v>-</v>
      </c>
      <c r="AM108" s="9" t="str">
        <f>if('raw 1'!AK108&lt;&gt;"x",if('raw 1'!AK108="OK",'raw 1'!HK108,'raw 1'!AK108),"")</f>
        <v>-</v>
      </c>
      <c r="AN108" s="9" t="str">
        <f>if('raw 1'!AL108&lt;&gt;"x",if('raw 1'!AL108="OK",'raw 1'!HL108,'raw 1'!AL108),"")</f>
        <v>-</v>
      </c>
      <c r="AO108" s="9" t="str">
        <f>if('raw 1'!AM108&lt;&gt;"x",if('raw 1'!AM108="OK",'raw 1'!HM108,'raw 1'!AM108),"")</f>
        <v>-</v>
      </c>
      <c r="AP108" s="9" t="str">
        <f>if('raw 1'!AN108&lt;&gt;"x",if('raw 1'!AN108="OK",'raw 1'!HN108,'raw 1'!AN108),"")</f>
        <v>-</v>
      </c>
      <c r="AQ108" s="9" t="str">
        <f>if('raw 1'!AO108&lt;&gt;"x",if('raw 1'!AO108="OK",'raw 1'!HO108,'raw 1'!AO108),"")</f>
        <v>-</v>
      </c>
      <c r="AR108" s="9" t="str">
        <f>if('raw 1'!AP108&lt;&gt;"x",if('raw 1'!AP108="OK",'raw 1'!HP108,'raw 1'!AP108),"")</f>
        <v>-</v>
      </c>
      <c r="AS108" s="9" t="str">
        <f>if('raw 1'!AQ108&lt;&gt;"x",if('raw 1'!AQ108="OK",'raw 1'!HQ108,'raw 1'!AQ108),"")</f>
        <v>-</v>
      </c>
      <c r="AT108" s="9" t="str">
        <f>if('raw 1'!AR108&lt;&gt;"x",if('raw 1'!AR108="OK",'raw 1'!HR108,'raw 1'!AR108),"")</f>
        <v>-</v>
      </c>
      <c r="AU108" s="9" t="str">
        <f>if('raw 1'!AS108&lt;&gt;"x",if('raw 1'!AS108="OK",'raw 1'!HS108,'raw 1'!AS108),"")</f>
        <v>-</v>
      </c>
      <c r="AV108" s="9" t="str">
        <f>if('raw 1'!AT108&lt;&gt;"x",if('raw 1'!AT108="OK",'raw 1'!HT108,'raw 1'!AT108),"")</f>
        <v>-</v>
      </c>
      <c r="AW108" s="9" t="str">
        <f>if('raw 1'!AU108&lt;&gt;"x",if('raw 1'!AU108="OK",'raw 1'!HU108,'raw 1'!AU108),"")</f>
        <v>-</v>
      </c>
      <c r="AX108" s="9" t="str">
        <f>if('raw 1'!AV108&lt;&gt;"x",if('raw 1'!AV108="OK",'raw 1'!HV108,'raw 1'!AV108),"")</f>
        <v>-</v>
      </c>
      <c r="AY108" s="9" t="str">
        <f>if('raw 1'!AW108&lt;&gt;"x",if('raw 1'!AW108="OK",'raw 1'!HW108,'raw 1'!AW108),"")</f>
        <v>-</v>
      </c>
      <c r="AZ108" s="9" t="str">
        <f>if('raw 1'!AX108&lt;&gt;"x",if('raw 1'!AX108="OK",'raw 1'!HX108,'raw 1'!AX108),"")</f>
        <v>-</v>
      </c>
      <c r="BA108" s="9" t="str">
        <f>if('raw 1'!AY108&lt;&gt;"x",if('raw 1'!AY108="OK",'raw 1'!HY108,'raw 1'!AY108),"")</f>
        <v>-</v>
      </c>
      <c r="BB108" s="9" t="str">
        <f>if('raw 1'!AZ108&lt;&gt;"x",if('raw 1'!AZ108="OK",'raw 1'!HZ108,'raw 1'!AZ108),"")</f>
        <v>-</v>
      </c>
      <c r="BC108" s="9" t="str">
        <f>if('raw 1'!BA108&lt;&gt;"x",if('raw 1'!BA108="OK",'raw 1'!IA108,'raw 1'!BA108),"")</f>
        <v>-</v>
      </c>
      <c r="BD108" s="9" t="str">
        <f>if('raw 1'!BB108&lt;&gt;"x",if('raw 1'!BB108="OK",'raw 1'!IB108,'raw 1'!BB108),"")</f>
        <v>-</v>
      </c>
      <c r="BE108" s="9" t="str">
        <f>if('raw 1'!BC108&lt;&gt;"x",if('raw 1'!BC108="OK",'raw 1'!IC108,'raw 1'!BC108),"")</f>
        <v>-</v>
      </c>
      <c r="BF108" s="9" t="str">
        <f>if('raw 1'!BD108&lt;&gt;"x",if('raw 1'!BD108="OK",'raw 1'!ID108,'raw 1'!BD108),"")</f>
        <v>-</v>
      </c>
      <c r="BG108" s="9" t="str">
        <f>if('raw 1'!BE108&lt;&gt;"x",if('raw 1'!BE108="OK",'raw 1'!IE108,'raw 1'!BE108),"")</f>
        <v>-</v>
      </c>
      <c r="BH108" s="9" t="str">
        <f>if('raw 1'!BF108&lt;&gt;"x",if('raw 1'!BF108="OK",'raw 1'!IF108,'raw 1'!BF108),"")</f>
        <v>-</v>
      </c>
      <c r="BI108" s="9" t="str">
        <f>if('raw 1'!BG108&lt;&gt;"x",if('raw 1'!BG108="OK",'raw 1'!IG108,'raw 1'!BG108),"")</f>
        <v>-</v>
      </c>
      <c r="BJ108" s="9" t="str">
        <f>if('raw 1'!BH108&lt;&gt;"x",if('raw 1'!BH108="OK",'raw 1'!IH108,'raw 1'!BH108),"")</f>
        <v>-</v>
      </c>
      <c r="BK108" s="9" t="str">
        <f>if('raw 1'!BI108&lt;&gt;"x",if('raw 1'!BI108="OK",'raw 1'!II108,'raw 1'!BI108),"")</f>
        <v>-</v>
      </c>
      <c r="BL108" s="9" t="str">
        <f>if('raw 1'!BJ108&lt;&gt;"x",if('raw 1'!BJ108="OK",'raw 1'!IJ108,'raw 1'!BJ108),"")</f>
        <v>-</v>
      </c>
      <c r="BM108" s="9" t="str">
        <f>if('raw 1'!BK108&lt;&gt;"x",if('raw 1'!BK108="OK",'raw 1'!IK108,'raw 1'!BK108),"")</f>
        <v/>
      </c>
      <c r="BN108" s="9" t="str">
        <f>if('raw 1'!BL108&lt;&gt;"x",if('raw 1'!BL108="OK",'raw 1'!IL108,'raw 1'!BL108),"")</f>
        <v>-</v>
      </c>
      <c r="BO108" s="9" t="str">
        <f>if('raw 1'!BM108&lt;&gt;"x",if('raw 1'!BM108="OK",'raw 1'!IM108,'raw 1'!BM108),"")</f>
        <v>-</v>
      </c>
      <c r="BP108" s="9" t="str">
        <f>if('raw 1'!BN108&lt;&gt;"x",if('raw 1'!BN108="OK",'raw 1'!IN108,'raw 1'!BN108),"")</f>
        <v>-</v>
      </c>
      <c r="BQ108" s="9" t="str">
        <f>if('raw 1'!BO108&lt;&gt;"x",if('raw 1'!BO108="OK",'raw 1'!IO108,'raw 1'!BO108),"")</f>
        <v>-</v>
      </c>
      <c r="BR108" s="9" t="str">
        <f>if('raw 1'!BP108&lt;&gt;"x",if('raw 1'!BP108="OK",'raw 1'!IP108,'raw 1'!BP108),"")</f>
        <v>-</v>
      </c>
      <c r="BS108" s="9" t="str">
        <f>if('raw 1'!BQ108&lt;&gt;"x",if('raw 1'!BQ108="OK",'raw 1'!IQ108,'raw 1'!BQ108),"")</f>
        <v>-</v>
      </c>
      <c r="BT108" s="9" t="str">
        <f>if('raw 1'!BR108&lt;&gt;"x",if('raw 1'!BR108="OK",'raw 1'!IR108,'raw 1'!BR108),"")</f>
        <v>-</v>
      </c>
      <c r="BU108" s="9" t="str">
        <f>if('raw 1'!BS108&lt;&gt;"x",if('raw 1'!BS108="OK",'raw 1'!IS108,'raw 1'!BS108),"")</f>
        <v>-</v>
      </c>
      <c r="BV108" s="9" t="str">
        <f>if('raw 1'!BT108&lt;&gt;"x",if('raw 1'!BT108="OK",'raw 1'!IT108,'raw 1'!BT108),"")</f>
        <v>-</v>
      </c>
      <c r="BW108" s="9" t="str">
        <f>if('raw 1'!BU108&lt;&gt;"x",if('raw 1'!BU108="OK",'raw 1'!IU108,'raw 1'!BU108),"")</f>
        <v>-</v>
      </c>
      <c r="BX108" s="9" t="str">
        <f>if('raw 1'!BV108&lt;&gt;"x",if('raw 1'!BV108="OK",'raw 1'!IV108,'raw 1'!BV108),"")</f>
        <v>-</v>
      </c>
      <c r="BY108" s="9" t="str">
        <f>if('raw 1'!BW108&lt;&gt;"x",if('raw 1'!BW108="OK",'raw 1'!IW108,'raw 1'!BW108),"")</f>
        <v>-</v>
      </c>
      <c r="BZ108" s="9" t="str">
        <f>if('raw 1'!BX108&lt;&gt;"x",if('raw 1'!BX108="OK",'raw 1'!IX108,'raw 1'!BX108),"")</f>
        <v>-</v>
      </c>
      <c r="CA108" s="9" t="str">
        <f>if('raw 1'!BY108&lt;&gt;"x",if('raw 1'!BY108="OK",'raw 1'!IY108,'raw 1'!BY108),"")</f>
        <v>-</v>
      </c>
      <c r="CB108" s="9" t="str">
        <f>if('raw 1'!BZ108&lt;&gt;"x",if('raw 1'!BZ108="OK",'raw 1'!IZ108,'raw 1'!BZ108),"")</f>
        <v>-</v>
      </c>
      <c r="CC108" s="9" t="str">
        <f>if('raw 1'!CA108&lt;&gt;"x",if('raw 1'!CA108="OK",'raw 1'!JA108,'raw 1'!CA108),"")</f>
        <v>-</v>
      </c>
      <c r="CD108" s="9" t="str">
        <f>if('raw 1'!CB108&lt;&gt;"x",if('raw 1'!CB108="OK",'raw 1'!JB108,'raw 1'!CB108),"")</f>
        <v>-</v>
      </c>
      <c r="CE108" s="9" t="str">
        <f>if('raw 1'!CC108&lt;&gt;"x",if('raw 1'!CC108="OK",'raw 1'!JC108,'raw 1'!CC108),"")</f>
        <v>-</v>
      </c>
      <c r="CF108" s="9" t="str">
        <f>if('raw 1'!CD108&lt;&gt;"x",if('raw 1'!CD108="OK",'raw 1'!JD108,'raw 1'!CD108),"")</f>
        <v>-</v>
      </c>
      <c r="CG108" s="9" t="str">
        <f>if('raw 1'!CE108&lt;&gt;"x",if('raw 1'!CE108="OK",'raw 1'!JE108,'raw 1'!CE108),"")</f>
        <v>-</v>
      </c>
      <c r="CH108" s="9" t="str">
        <f>if('raw 1'!CF108&lt;&gt;"x",if('raw 1'!CF108="OK",'raw 1'!JF108,'raw 1'!CF108),"")</f>
        <v>-</v>
      </c>
      <c r="CI108" s="9" t="str">
        <f>if('raw 1'!CG108&lt;&gt;"x",if('raw 1'!CG108="OK",'raw 1'!JG108,'raw 1'!CG108),"")</f>
        <v>-</v>
      </c>
      <c r="CJ108" s="9" t="str">
        <f>if('raw 1'!CH108&lt;&gt;"x",if('raw 1'!CH108="OK",'raw 1'!JH108,'raw 1'!CH108),"")</f>
        <v>-</v>
      </c>
      <c r="CK108" s="9" t="str">
        <f>if('raw 1'!CI108&lt;&gt;"x",if('raw 1'!CI108="OK",'raw 1'!JI108,'raw 1'!CI108),"")</f>
        <v>-</v>
      </c>
      <c r="CL108" s="9" t="str">
        <f>if('raw 1'!CJ108&lt;&gt;"x",if('raw 1'!CJ108="OK",'raw 1'!JJ108,'raw 1'!CJ108),"")</f>
        <v>-</v>
      </c>
      <c r="CM108" s="9" t="str">
        <f>if('raw 1'!CK108&lt;&gt;"x",if('raw 1'!CK108="OK",'raw 1'!JK108,'raw 1'!CK108),"")</f>
        <v>-</v>
      </c>
      <c r="CN108" s="9" t="str">
        <f>if('raw 1'!CL108&lt;&gt;"x",if('raw 1'!CL108="OK",'raw 1'!JL108,'raw 1'!CL108),"")</f>
        <v>-</v>
      </c>
      <c r="CO108" s="9" t="str">
        <f>if('raw 1'!CM108&lt;&gt;"x",if('raw 1'!CM108="OK",'raw 1'!JM108,'raw 1'!CM108),"")</f>
        <v>-</v>
      </c>
      <c r="CP108" s="9" t="str">
        <f>if('raw 1'!CN108&lt;&gt;"x",if('raw 1'!CN108="OK",'raw 1'!JN108,'raw 1'!CN108),"")</f>
        <v>-</v>
      </c>
      <c r="CQ108" s="9" t="str">
        <f>if('raw 1'!CO108&lt;&gt;"x",if('raw 1'!CO108="OK",'raw 1'!JO108,'raw 1'!CO108),"")</f>
        <v>-</v>
      </c>
      <c r="CR108" s="9" t="str">
        <f>if('raw 1'!CP108&lt;&gt;"x",if('raw 1'!CP108="OK",'raw 1'!JP108,'raw 1'!CP108),"")</f>
        <v>-</v>
      </c>
      <c r="CS108" s="9" t="str">
        <f>if('raw 1'!CQ108&lt;&gt;"x",if('raw 1'!CQ108="OK",'raw 1'!JQ108,'raw 1'!CQ108),"")</f>
        <v>-</v>
      </c>
      <c r="CT108" s="9" t="str">
        <f>if('raw 1'!CR108&lt;&gt;"x",if('raw 1'!CR108="OK",'raw 1'!JR108,'raw 1'!CR108),"")</f>
        <v>-</v>
      </c>
      <c r="CU108" s="9" t="str">
        <f>if('raw 1'!CS108&lt;&gt;"x",if('raw 1'!CS108="OK",'raw 1'!JS108,'raw 1'!CS108),"")</f>
        <v/>
      </c>
      <c r="CV108" s="9" t="str">
        <f>if('raw 1'!CT108&lt;&gt;"x",if('raw 1'!CT108="OK",'raw 1'!JT108,'raw 1'!CT108),"")</f>
        <v>-</v>
      </c>
      <c r="CW108" s="9" t="str">
        <f>if('raw 1'!CU108&lt;&gt;"x",if('raw 1'!CU108="OK",'raw 1'!JU108,'raw 1'!CU108),"")</f>
        <v>-</v>
      </c>
      <c r="CX108" s="9" t="str">
        <f>if('raw 1'!CV108&lt;&gt;"x",if('raw 1'!CV108="OK",'raw 1'!JV108,'raw 1'!CV108),"")</f>
        <v>-</v>
      </c>
      <c r="CY108" s="9" t="str">
        <f>if('raw 1'!CW108&lt;&gt;"x",if('raw 1'!CW108="OK",'raw 1'!JW108,'raw 1'!CW108),"")</f>
        <v>-</v>
      </c>
      <c r="CZ108" s="9" t="str">
        <f>if('raw 1'!CX108&lt;&gt;"x",if('raw 1'!CX108="OK",'raw 1'!JX108,'raw 1'!CX108),"")</f>
        <v>-</v>
      </c>
      <c r="DA108" s="9" t="str">
        <f>if('raw 1'!CY108&lt;&gt;"x",if('raw 1'!CY108="OK",'raw 1'!JY108,'raw 1'!CY108),"")</f>
        <v>-</v>
      </c>
      <c r="DB108" s="9" t="str">
        <f>if('raw 1'!CZ108&lt;&gt;"x",if('raw 1'!CZ108="OK",'raw 1'!JZ108,'raw 1'!CZ108),"")</f>
        <v>-</v>
      </c>
      <c r="DC108" s="9" t="str">
        <f>if('raw 1'!DA108&lt;&gt;"x",if('raw 1'!DA108="OK",'raw 1'!KA108,'raw 1'!DA108),"")</f>
        <v>-</v>
      </c>
      <c r="DD108" s="9" t="str">
        <f>if('raw 1'!DB108&lt;&gt;"x",if('raw 1'!DB108="OK",'raw 1'!KB108,'raw 1'!DB108),"")</f>
        <v>-</v>
      </c>
      <c r="DE108" s="9" t="str">
        <f>if('raw 1'!DC108&lt;&gt;"x",if('raw 1'!DC108="OK",'raw 1'!KC108,'raw 1'!DC108),"")</f>
        <v>-</v>
      </c>
      <c r="DF108" s="9" t="str">
        <f>if('raw 1'!DD108&lt;&gt;"x",if('raw 1'!DD108="OK",'raw 1'!KD108,'raw 1'!DD108),"")</f>
        <v>-</v>
      </c>
      <c r="DG108" s="9" t="str">
        <f>if('raw 1'!DE108&lt;&gt;"x",if('raw 1'!DE108="OK",'raw 1'!KE108,'raw 1'!DE108),"")</f>
        <v>-</v>
      </c>
      <c r="DH108" s="9" t="str">
        <f>if('raw 1'!DF108&lt;&gt;"x",if('raw 1'!DF108="OK",'raw 1'!KF108,'raw 1'!DF108),"")</f>
        <v>-</v>
      </c>
      <c r="DI108" s="9" t="str">
        <f>if('raw 1'!DG108&lt;&gt;"x",if('raw 1'!DG108="OK",'raw 1'!KG108,'raw 1'!DG108),"")</f>
        <v>-</v>
      </c>
      <c r="DJ108" s="9" t="str">
        <f>if('raw 1'!DH108&lt;&gt;"x",if('raw 1'!DH108="OK",'raw 1'!KH108,'raw 1'!DH108),"")</f>
        <v>-</v>
      </c>
      <c r="DK108" s="9" t="str">
        <f>if('raw 1'!DI108&lt;&gt;"x",if('raw 1'!DI108="OK",'raw 1'!KI108,'raw 1'!DI108),"")</f>
        <v>-</v>
      </c>
      <c r="DL108" s="9" t="str">
        <f>if('raw 1'!DJ108&lt;&gt;"x",if('raw 1'!DJ108="OK",'raw 1'!KJ108,'raw 1'!DJ108),"")</f>
        <v>-</v>
      </c>
      <c r="DM108" s="9" t="str">
        <f>if('raw 1'!DK108&lt;&gt;"x",if('raw 1'!DK108="OK",'raw 1'!KK108,'raw 1'!DK108),"")</f>
        <v>-</v>
      </c>
      <c r="DN108" s="9" t="str">
        <f>if('raw 1'!DL108&lt;&gt;"x",if('raw 1'!DL108="OK",'raw 1'!KL108,'raw 1'!DL108),"")</f>
        <v>-</v>
      </c>
      <c r="DO108" s="9" t="str">
        <f>if('raw 1'!DM108&lt;&gt;"x",if('raw 1'!DM108="OK",'raw 1'!KM108,'raw 1'!DM108),"")</f>
        <v>-</v>
      </c>
      <c r="DP108" s="9" t="str">
        <f>if('raw 1'!DN108&lt;&gt;"x",if('raw 1'!DN108="OK",'raw 1'!KN108,'raw 1'!DN108),"")</f>
        <v>-</v>
      </c>
      <c r="DQ108" s="9" t="str">
        <f>if('raw 1'!DO108&lt;&gt;"x",if('raw 1'!DO108="OK",'raw 1'!KO108,'raw 1'!DO108),"")</f>
        <v>-</v>
      </c>
      <c r="DR108" s="9" t="str">
        <f>if('raw 1'!DP108&lt;&gt;"x",if('raw 1'!DP108="OK",'raw 1'!KP108,'raw 1'!DP108),"")</f>
        <v>-</v>
      </c>
      <c r="DS108" s="9" t="str">
        <f>if('raw 1'!DQ108&lt;&gt;"x",if('raw 1'!DQ108="OK",'raw 1'!KQ108,'raw 1'!DQ108),"")</f>
        <v>-</v>
      </c>
      <c r="DT108" s="9" t="str">
        <f>if('raw 1'!DR108&lt;&gt;"x",if('raw 1'!DR108="OK",'raw 1'!KR108,'raw 1'!DR108),"")</f>
        <v>-</v>
      </c>
      <c r="DU108" s="9" t="str">
        <f>if('raw 1'!DS108&lt;&gt;"x",if('raw 1'!DS108="OK",'raw 1'!KS108,'raw 1'!DS108),"")</f>
        <v>-</v>
      </c>
      <c r="DV108" s="9" t="str">
        <f>if('raw 1'!DT108&lt;&gt;"x",if('raw 1'!DT108="OK",'raw 1'!KT108,'raw 1'!DT108),"")</f>
        <v>-</v>
      </c>
      <c r="DW108" s="9" t="str">
        <f>if('raw 1'!DU108&lt;&gt;"x",if('raw 1'!DU108="OK",'raw 1'!KU108,'raw 1'!DU108),"")</f>
        <v>-</v>
      </c>
      <c r="DX108" s="9" t="str">
        <f>if('raw 1'!DV108&lt;&gt;"x",if('raw 1'!DV108="OK",'raw 1'!KV108,'raw 1'!DV108),"")</f>
        <v>-</v>
      </c>
      <c r="DY108" s="9" t="str">
        <f>if('raw 1'!DW108&lt;&gt;"x",if('raw 1'!DW108="OK",'raw 1'!KW108,'raw 1'!DW108),"")</f>
        <v>-</v>
      </c>
      <c r="DZ108" s="9" t="str">
        <f>if('raw 1'!DX108&lt;&gt;"x",if('raw 1'!DX108="OK",'raw 1'!KX108,'raw 1'!DX108),"")</f>
        <v>-</v>
      </c>
      <c r="EA108" s="9" t="str">
        <f>if('raw 1'!DY108&lt;&gt;"x",if('raw 1'!DY108="OK",'raw 1'!KY108,'raw 1'!DY108),"")</f>
        <v>-</v>
      </c>
      <c r="EB108" s="9" t="str">
        <f>if('raw 1'!DZ108&lt;&gt;"x",if('raw 1'!DZ108="OK",'raw 1'!KZ108,'raw 1'!DZ108),"")</f>
        <v/>
      </c>
      <c r="EC108" s="9">
        <f>if('raw 1'!EA108&lt;&gt;"x",if('raw 1'!EA108="OK",'raw 1'!LA108,'raw 1'!EA108),"")</f>
        <v>1</v>
      </c>
      <c r="ED108" s="9">
        <f>if('raw 1'!EB108&lt;&gt;"x",if('raw 1'!EB108="OK",'raw 1'!LB108,'raw 1'!EB108),"")</f>
        <v>1</v>
      </c>
      <c r="EE108" s="9">
        <f>if('raw 1'!EC108&lt;&gt;"x",if('raw 1'!EC108="OK",'raw 1'!LC108,'raw 1'!EC108),"")</f>
        <v>1</v>
      </c>
      <c r="EF108" s="9">
        <f>if('raw 1'!ED108&lt;&gt;"x",if('raw 1'!ED108="OK",'raw 1'!LD108,'raw 1'!ED108),"")</f>
        <v>1</v>
      </c>
      <c r="EG108" s="9">
        <f>if('raw 1'!EE108&lt;&gt;"x",if('raw 1'!EE108="OK",'raw 1'!LE108,'raw 1'!EE108),"")</f>
        <v>1</v>
      </c>
      <c r="EH108" s="9" t="str">
        <f>if('raw 1'!EF108&lt;&gt;"x",if('raw 1'!EF108="OK",'raw 1'!LF108,'raw 1'!EF108),"")</f>
        <v>TLE</v>
      </c>
      <c r="EI108" s="9" t="str">
        <f>if('raw 1'!EG108&lt;&gt;"x",if('raw 1'!EG108="OK",'raw 1'!LG108,'raw 1'!EG108),"")</f>
        <v>TLE</v>
      </c>
      <c r="EJ108" s="9" t="str">
        <f>if('raw 1'!EH108&lt;&gt;"x",if('raw 1'!EH108="OK",'raw 1'!LH108,'raw 1'!EH108),"")</f>
        <v>TLE</v>
      </c>
      <c r="EK108" s="9" t="str">
        <f>if('raw 1'!EI108&lt;&gt;"x",if('raw 1'!EI108="OK",'raw 1'!LI108,'raw 1'!EI108),"")</f>
        <v>TLE</v>
      </c>
      <c r="EL108" s="9" t="str">
        <f>if('raw 1'!EJ108&lt;&gt;"x",if('raw 1'!EJ108="OK",'raw 1'!LJ108,'raw 1'!EJ108),"")</f>
        <v>TLE</v>
      </c>
      <c r="EM108" s="9" t="str">
        <f>if('raw 1'!EK108&lt;&gt;"x",if('raw 1'!EK108="OK",'raw 1'!LK108,'raw 1'!EK108),"")</f>
        <v>TLE</v>
      </c>
      <c r="EN108" s="9" t="str">
        <f>if('raw 1'!EL108&lt;&gt;"x",if('raw 1'!EL108="OK",'raw 1'!LL108,'raw 1'!EL108),"")</f>
        <v>TLE</v>
      </c>
      <c r="EO108" s="9" t="str">
        <f>if('raw 1'!EM108&lt;&gt;"x",if('raw 1'!EM108="OK",'raw 1'!LM108,'raw 1'!EM108),"")</f>
        <v>TLE</v>
      </c>
      <c r="EP108" s="9" t="str">
        <f>if('raw 1'!EN108&lt;&gt;"x",if('raw 1'!EN108="OK",'raw 1'!LN108,'raw 1'!EN108),"")</f>
        <v>WA</v>
      </c>
      <c r="EQ108" s="9" t="str">
        <f>if('raw 1'!EO108&lt;&gt;"x",if('raw 1'!EO108="OK",'raw 1'!LO108,'raw 1'!EO108),"")</f>
        <v>TLE</v>
      </c>
      <c r="ER108" s="9" t="str">
        <f>if('raw 1'!EP108&lt;&gt;"x",if('raw 1'!EP108="OK",'raw 1'!LP108,'raw 1'!EP108),"")</f>
        <v>TLE</v>
      </c>
      <c r="ES108" s="9" t="str">
        <f>if('raw 1'!EQ108&lt;&gt;"x",if('raw 1'!EQ108="OK",'raw 1'!LQ108,'raw 1'!EQ108),"")</f>
        <v/>
      </c>
      <c r="ET108" s="9" t="str">
        <f>if('raw 1'!ER108&lt;&gt;"x",if('raw 1'!ER108="OK",'raw 1'!LR108,'raw 1'!ER108),"")</f>
        <v>WA</v>
      </c>
      <c r="EU108" s="9" t="str">
        <f>if('raw 1'!ES108&lt;&gt;"x",if('raw 1'!ES108="OK",'raw 1'!LS108,'raw 1'!ES108),"")</f>
        <v>TLE</v>
      </c>
      <c r="EV108" s="9" t="str">
        <f>if('raw 1'!ET108&lt;&gt;"x",if('raw 1'!ET108="OK",'raw 1'!LT108,'raw 1'!ET108),"")</f>
        <v>TLE</v>
      </c>
      <c r="EW108" s="9" t="str">
        <f>if('raw 1'!EU108&lt;&gt;"x",if('raw 1'!EU108="OK",'raw 1'!LU108,'raw 1'!EU108),"")</f>
        <v>TLE</v>
      </c>
      <c r="EX108" s="9" t="str">
        <f>if('raw 1'!EV108&lt;&gt;"x",if('raw 1'!EV108="OK",'raw 1'!LV108,'raw 1'!EV108),"")</f>
        <v>WA</v>
      </c>
      <c r="EY108" s="9" t="str">
        <f>if('raw 1'!EW108&lt;&gt;"x",if('raw 1'!EW108="OK",'raw 1'!LW108,'raw 1'!EW108),"")</f>
        <v>TLE</v>
      </c>
      <c r="EZ108" s="9" t="str">
        <f>if('raw 1'!EX108&lt;&gt;"x",if('raw 1'!EX108="OK",'raw 1'!LX108,'raw 1'!EX108),"")</f>
        <v>WA</v>
      </c>
      <c r="FA108" s="9" t="str">
        <f>if('raw 1'!EY108&lt;&gt;"x",if('raw 1'!EY108="OK",'raw 1'!LY108,'raw 1'!EY108),"")</f>
        <v>WA</v>
      </c>
      <c r="FB108" s="9" t="str">
        <f>if('raw 1'!EZ108&lt;&gt;"x",if('raw 1'!EZ108="OK",'raw 1'!LZ108,'raw 1'!EZ108),"")</f>
        <v>WA</v>
      </c>
      <c r="FC108" s="9" t="str">
        <f>if('raw 1'!FA108&lt;&gt;"x",if('raw 1'!FA108="OK",'raw 1'!MA108,'raw 1'!FA108),"")</f>
        <v>WA</v>
      </c>
      <c r="FD108" s="9" t="str">
        <f>if('raw 1'!FB108&lt;&gt;"x",if('raw 1'!FB108="OK",'raw 1'!MB108,'raw 1'!FB108),"")</f>
        <v>WA</v>
      </c>
      <c r="FE108" s="9" t="str">
        <f>if('raw 1'!FC108&lt;&gt;"x",if('raw 1'!FC108="OK",'raw 1'!MC108,'raw 1'!FC108),"")</f>
        <v>WA</v>
      </c>
      <c r="FF108" s="9" t="str">
        <f>if('raw 1'!FD108&lt;&gt;"x",if('raw 1'!FD108="OK",'raw 1'!MD108,'raw 1'!FD108),"")</f>
        <v>WA</v>
      </c>
      <c r="FG108" s="9" t="str">
        <f>if('raw 1'!FE108&lt;&gt;"x",if('raw 1'!FE108="OK",'raw 1'!ME108,'raw 1'!FE108),"")</f>
        <v>WA</v>
      </c>
      <c r="FH108" s="9" t="str">
        <f>if('raw 1'!FF108&lt;&gt;"x",if('raw 1'!FF108="OK",'raw 1'!MF108,'raw 1'!FF108),"")</f>
        <v>WA</v>
      </c>
      <c r="FI108" s="9" t="str">
        <f>if('raw 1'!FG108&lt;&gt;"x",if('raw 1'!FG108="OK",'raw 1'!MG108,'raw 1'!FG108),"")</f>
        <v>WA</v>
      </c>
      <c r="FJ108" s="9" t="str">
        <f>if('raw 1'!FH108&lt;&gt;"x",if('raw 1'!FH108="OK",'raw 1'!MH108,'raw 1'!FH108),"")</f>
        <v>WA</v>
      </c>
      <c r="FK108" s="9" t="str">
        <f>if('raw 1'!FI108&lt;&gt;"x",if('raw 1'!FI108="OK",'raw 1'!MI108,'raw 1'!FI108),"")</f>
        <v>TLE</v>
      </c>
      <c r="FL108" s="9" t="str">
        <f>if('raw 1'!FJ108&lt;&gt;"x",if('raw 1'!FJ108="OK",'raw 1'!MJ108,'raw 1'!FJ108),"")</f>
        <v>TLE</v>
      </c>
      <c r="FM108" s="9" t="str">
        <f>if('raw 1'!FK108&lt;&gt;"x",if('raw 1'!FK108="OK",'raw 1'!MK108,'raw 1'!FK108),"")</f>
        <v>WA</v>
      </c>
      <c r="FN108" s="9" t="str">
        <f>if('raw 1'!FL108&lt;&gt;"x",if('raw 1'!FL108="OK",'raw 1'!ML108,'raw 1'!FL108),"")</f>
        <v>TLE</v>
      </c>
      <c r="FO108" s="9" t="str">
        <f>if('raw 1'!FM108&lt;&gt;"x",if('raw 1'!FM108="OK",'raw 1'!MM108,'raw 1'!FM108),"")</f>
        <v>WA</v>
      </c>
      <c r="FP108" s="9" t="str">
        <f>if('raw 1'!FN108&lt;&gt;"x",if('raw 1'!FN108="OK",'raw 1'!MN108,'raw 1'!FN108),"")</f>
        <v>TLE</v>
      </c>
      <c r="FQ108" s="9" t="str">
        <f>if('raw 1'!FO108&lt;&gt;"x",if('raw 1'!FO108="OK",'raw 1'!MO108,'raw 1'!FO108),"")</f>
        <v>TLE</v>
      </c>
      <c r="FR108" s="9" t="str">
        <f>if('raw 1'!FP108&lt;&gt;"x",if('raw 1'!FP108="OK",'raw 1'!MP108,'raw 1'!FP108),"")</f>
        <v>TLE</v>
      </c>
      <c r="FS108" s="9" t="str">
        <f>if('raw 1'!FQ108&lt;&gt;"x",if('raw 1'!FQ108="OK",'raw 1'!MQ108,'raw 1'!FQ108),"")</f>
        <v>TLE</v>
      </c>
      <c r="FT108" s="9" t="str">
        <f>if('raw 1'!FR108&lt;&gt;"x",if('raw 1'!FR108="OK",'raw 1'!MR108,'raw 1'!FR108),"")</f>
        <v>WA</v>
      </c>
      <c r="FU108" s="9" t="str">
        <f>if('raw 1'!FS108&lt;&gt;"x",if('raw 1'!FS108="OK",'raw 1'!MS108,'raw 1'!FS108),"")</f>
        <v>TLE</v>
      </c>
      <c r="FV108" s="9" t="str">
        <f>if('raw 1'!FT108&lt;&gt;"x",if('raw 1'!FT108="OK",'raw 1'!MT108,'raw 1'!FT108),"")</f>
        <v/>
      </c>
      <c r="FW108" s="9">
        <f>if('raw 1'!FU108&lt;&gt;"x",if('raw 1'!FU108="OK",'raw 1'!MU108,'raw 1'!FU108),"")</f>
        <v>1</v>
      </c>
      <c r="FX108" s="9">
        <f>if('raw 1'!FV108&lt;&gt;"x",if('raw 1'!FV108="OK",'raw 1'!MV108,'raw 1'!FV108),"")</f>
        <v>1</v>
      </c>
      <c r="FY108" s="9">
        <f>if('raw 1'!FW108&lt;&gt;"x",if('raw 1'!FW108="OK",'raw 1'!MW108,'raw 1'!FW108),"")</f>
        <v>1</v>
      </c>
      <c r="FZ108" s="9">
        <f>if('raw 1'!FX108&lt;&gt;"x",if('raw 1'!FX108="OK",'raw 1'!MX108,'raw 1'!FX108),"")</f>
        <v>1</v>
      </c>
      <c r="GA108" s="9">
        <f>if('raw 1'!FY108&lt;&gt;"x",if('raw 1'!FY108="OK",'raw 1'!MY108,'raw 1'!FY108),"")</f>
        <v>1</v>
      </c>
      <c r="GB108" s="9" t="str">
        <f>if('raw 1'!FZ108&lt;&gt;"x",if('raw 1'!FZ108="OK",'raw 1'!MZ108,'raw 1'!FZ108),"")</f>
        <v>TLE</v>
      </c>
      <c r="GC108" s="9" t="str">
        <f>if('raw 1'!GA108&lt;&gt;"x",if('raw 1'!GA108="OK",'raw 1'!NA108,'raw 1'!GA108),"")</f>
        <v>TLE</v>
      </c>
      <c r="GD108" s="9" t="str">
        <f>if('raw 1'!GB108&lt;&gt;"x",if('raw 1'!GB108="OK",'raw 1'!NB108,'raw 1'!GB108),"")</f>
        <v>TLE</v>
      </c>
      <c r="GE108" s="9" t="str">
        <f>if('raw 1'!GC108&lt;&gt;"x",if('raw 1'!GC108="OK",'raw 1'!NC108,'raw 1'!GC108),"")</f>
        <v>TLE</v>
      </c>
      <c r="GF108" s="9" t="str">
        <f>if('raw 1'!GD108&lt;&gt;"x",if('raw 1'!GD108="OK",'raw 1'!ND108,'raw 1'!GD108),"")</f>
        <v>TLE</v>
      </c>
      <c r="GG108" s="9" t="str">
        <f>if('raw 1'!GE108&lt;&gt;"x",if('raw 1'!GE108="OK",'raw 1'!NE108,'raw 1'!GE108),"")</f>
        <v>TLE</v>
      </c>
      <c r="GH108" s="9" t="str">
        <f>if('raw 1'!GF108&lt;&gt;"x",if('raw 1'!GF108="OK",'raw 1'!NF108,'raw 1'!GF108),"")</f>
        <v>RTE</v>
      </c>
      <c r="GI108" s="9" t="str">
        <f>if('raw 1'!GG108&lt;&gt;"x",if('raw 1'!GG108="OK",'raw 1'!NG108,'raw 1'!GG108),"")</f>
        <v>RTE</v>
      </c>
      <c r="GJ108" s="9" t="str">
        <f>if('raw 1'!GH108&lt;&gt;"x",if('raw 1'!GH108="OK",'raw 1'!NH108,'raw 1'!GH108),"")</f>
        <v>RTE</v>
      </c>
      <c r="GK108" s="9" t="str">
        <f>if('raw 1'!GI108&lt;&gt;"x",if('raw 1'!GI108="OK",'raw 1'!NI108,'raw 1'!GI108),"")</f>
        <v>RTE</v>
      </c>
      <c r="GL108" s="9" t="str">
        <f>if('raw 1'!GJ108&lt;&gt;"x",if('raw 1'!GJ108="OK",'raw 1'!NJ108,'raw 1'!GJ108),"")</f>
        <v>RTE</v>
      </c>
      <c r="GM108" s="9" t="str">
        <f>if('raw 1'!GK108&lt;&gt;"x",if('raw 1'!GK108="OK",'raw 1'!NK108,'raw 1'!GK108),"")</f>
        <v>RTE</v>
      </c>
      <c r="GN108" s="9" t="str">
        <f>if('raw 1'!GL108&lt;&gt;"x",if('raw 1'!GL108="OK",'raw 1'!NL108,'raw 1'!GL108),"")</f>
        <v>RTE</v>
      </c>
      <c r="GO108" s="9" t="str">
        <f>if('raw 1'!GM108&lt;&gt;"x",if('raw 1'!GM108="OK",'raw 1'!NM108,'raw 1'!GM108),"")</f>
        <v>RTE</v>
      </c>
      <c r="GP108" s="9" t="str">
        <f>if('raw 1'!GN108&lt;&gt;"x",if('raw 1'!GN108="OK",'raw 1'!NN108,'raw 1'!GN108),"")</f>
        <v>RTE</v>
      </c>
      <c r="GQ108" s="9" t="str">
        <f>if('raw 1'!GO108&lt;&gt;"x",if('raw 1'!GO108="OK",'raw 1'!NO108,'raw 1'!GO108),"")</f>
        <v>RTE</v>
      </c>
      <c r="GR108" s="9" t="str">
        <f>if('raw 1'!GP108&lt;&gt;"x",if('raw 1'!GP108="OK",'raw 1'!NP108,'raw 1'!GP108),"")</f>
        <v>RTE</v>
      </c>
      <c r="GS108" s="9" t="str">
        <f>if('raw 1'!GQ108&lt;&gt;"x",if('raw 1'!GQ108="OK",'raw 1'!NQ108,'raw 1'!GQ108),"")</f>
        <v>RTE</v>
      </c>
      <c r="GT108" s="9" t="str">
        <f>if('raw 1'!GR108&lt;&gt;"x",if('raw 1'!GR108="OK",'raw 1'!NR108,'raw 1'!GR108),"")</f>
        <v>RTE</v>
      </c>
      <c r="GU108" s="9" t="str">
        <f>if('raw 1'!GS108&lt;&gt;"x",if('raw 1'!GS108="OK",'raw 1'!NS108,'raw 1'!GS108),"")</f>
        <v/>
      </c>
    </row>
    <row r="109">
      <c r="A109" s="5"/>
      <c r="B109" s="5"/>
      <c r="C109" s="5" t="str">
        <f>if(B109="d","diskv. iz ciklusa",if(B109="d1","diskv. iz kruga",if($E109="ODOBREN",(if(countif(H:H,"="&amp;H109)=1,countif(H:H,"&gt;"&amp;H109)+1,concatenate(countif(H:H,"&gt;"&amp;H109)+1," - ",countif(H:H,"&gt;="&amp;H109)))),empty)))</f>
        <v>107 - 111</v>
      </c>
      <c r="D109" s="6" t="str">
        <f>'raw 1'!B109</f>
        <v>milos_prokic</v>
      </c>
      <c r="E109" s="6" t="str">
        <f>'raw 1'!F109</f>
        <v>ODOBREN</v>
      </c>
      <c r="F109" s="6" t="str">
        <f>if($E109="ODOBREN",'raw 1'!C109,"")</f>
        <v>Miloš</v>
      </c>
      <c r="G109" s="6" t="str">
        <f>if($E109="ODOBREN",'raw 1'!D109,"")</f>
        <v>Prokić</v>
      </c>
      <c r="H109" s="7">
        <f>if($E109="ODOBREN",I109,empty)</f>
        <v>35</v>
      </c>
      <c r="I109" s="7">
        <f>if(B109&lt;&gt;"d",IF(M109 = "A", SUM(R109:T109), SUM(O109:Q109)),empty)</f>
        <v>35</v>
      </c>
      <c r="J109" s="6" t="str">
        <f>if($E109="ODOBREN",'raw 1'!G109,"")</f>
        <v>Kragujevac</v>
      </c>
      <c r="K109" s="6" t="str">
        <f>if($E109="ODOBREN",'raw 1'!H109,"")</f>
        <v>Prva kragujevačka gimnazija</v>
      </c>
      <c r="L109" s="6" t="str">
        <f>if($E109="ODOBREN",'raw 1'!I109,"")</f>
        <v>III</v>
      </c>
      <c r="M109" s="6" t="str">
        <f>if($E109="ODOBREN",'raw 1'!J109,"")</f>
        <v>A</v>
      </c>
      <c r="N109" s="6" t="str">
        <f>if($E109="ODOBREN",'raw 1'!K110,"")</f>
        <v>Jasmina Mladenović</v>
      </c>
      <c r="O109" s="8" t="str">
        <f>'raw 1'!M109</f>
        <v>-</v>
      </c>
      <c r="P109" s="9" t="str">
        <f>'raw 1'!N109</f>
        <v>-</v>
      </c>
      <c r="Q109" s="9" t="str">
        <f>'raw 1'!O109</f>
        <v>-</v>
      </c>
      <c r="R109" s="9">
        <f>'raw 1'!P109</f>
        <v>35</v>
      </c>
      <c r="S109" s="9">
        <f>'raw 1'!Q109</f>
        <v>0</v>
      </c>
      <c r="T109" s="9">
        <f>'raw 1'!R109</f>
        <v>0</v>
      </c>
      <c r="U109" s="9" t="str">
        <f>if('raw 1'!S109&lt;&gt;"x",if('raw 1'!S109="OK",'raw 1'!GS109,'raw 1'!S109),"")</f>
        <v/>
      </c>
      <c r="V109" s="9" t="str">
        <f>if('raw 1'!T109&lt;&gt;"x",if('raw 1'!T109="OK",'raw 1'!GT109,'raw 1'!T109),"")</f>
        <v/>
      </c>
      <c r="W109" s="9" t="str">
        <f>if('raw 1'!U109&lt;&gt;"x",if('raw 1'!U109="OK",'raw 1'!GU109,'raw 1'!U109),"")</f>
        <v>-</v>
      </c>
      <c r="X109" s="9" t="str">
        <f>if('raw 1'!V109&lt;&gt;"x",if('raw 1'!V109="OK",'raw 1'!GV109,'raw 1'!V109),"")</f>
        <v>-</v>
      </c>
      <c r="Y109" s="9" t="str">
        <f>if('raw 1'!W109&lt;&gt;"x",if('raw 1'!W109="OK",'raw 1'!GW109,'raw 1'!W109),"")</f>
        <v>-</v>
      </c>
      <c r="Z109" s="9" t="str">
        <f>if('raw 1'!X109&lt;&gt;"x",if('raw 1'!X109="OK",'raw 1'!GX109,'raw 1'!X109),"")</f>
        <v>-</v>
      </c>
      <c r="AA109" s="9" t="str">
        <f>if('raw 1'!Y109&lt;&gt;"x",if('raw 1'!Y109="OK",'raw 1'!GY109,'raw 1'!Y109),"")</f>
        <v>-</v>
      </c>
      <c r="AB109" s="9" t="str">
        <f>if('raw 1'!Z109&lt;&gt;"x",if('raw 1'!Z109="OK",'raw 1'!GZ109,'raw 1'!Z109),"")</f>
        <v>-</v>
      </c>
      <c r="AC109" s="9" t="str">
        <f>if('raw 1'!AA109&lt;&gt;"x",if('raw 1'!AA109="OK",'raw 1'!HA109,'raw 1'!AA109),"")</f>
        <v>-</v>
      </c>
      <c r="AD109" s="9" t="str">
        <f>if('raw 1'!AB109&lt;&gt;"x",if('raw 1'!AB109="OK",'raw 1'!HB109,'raw 1'!AB109),"")</f>
        <v>-</v>
      </c>
      <c r="AE109" s="9" t="str">
        <f>if('raw 1'!AC109&lt;&gt;"x",if('raw 1'!AC109="OK",'raw 1'!HC109,'raw 1'!AC109),"")</f>
        <v>-</v>
      </c>
      <c r="AF109" s="9" t="str">
        <f>if('raw 1'!AD109&lt;&gt;"x",if('raw 1'!AD109="OK",'raw 1'!HD109,'raw 1'!AD109),"")</f>
        <v>-</v>
      </c>
      <c r="AG109" s="9" t="str">
        <f>if('raw 1'!AE109&lt;&gt;"x",if('raw 1'!AE109="OK",'raw 1'!HE109,'raw 1'!AE109),"")</f>
        <v>-</v>
      </c>
      <c r="AH109" s="9" t="str">
        <f>if('raw 1'!AF109&lt;&gt;"x",if('raw 1'!AF109="OK",'raw 1'!HF109,'raw 1'!AF109),"")</f>
        <v>-</v>
      </c>
      <c r="AI109" s="9" t="str">
        <f>if('raw 1'!AG109&lt;&gt;"x",if('raw 1'!AG109="OK",'raw 1'!HG109,'raw 1'!AG109),"")</f>
        <v>-</v>
      </c>
      <c r="AJ109" s="9" t="str">
        <f>if('raw 1'!AH109&lt;&gt;"x",if('raw 1'!AH109="OK",'raw 1'!HH109,'raw 1'!AH109),"")</f>
        <v>-</v>
      </c>
      <c r="AK109" s="9" t="str">
        <f>if('raw 1'!AI109&lt;&gt;"x",if('raw 1'!AI109="OK",'raw 1'!HI109,'raw 1'!AI109),"")</f>
        <v>-</v>
      </c>
      <c r="AL109" s="9" t="str">
        <f>if('raw 1'!AJ109&lt;&gt;"x",if('raw 1'!AJ109="OK",'raw 1'!HJ109,'raw 1'!AJ109),"")</f>
        <v>-</v>
      </c>
      <c r="AM109" s="9" t="str">
        <f>if('raw 1'!AK109&lt;&gt;"x",if('raw 1'!AK109="OK",'raw 1'!HK109,'raw 1'!AK109),"")</f>
        <v>-</v>
      </c>
      <c r="AN109" s="9" t="str">
        <f>if('raw 1'!AL109&lt;&gt;"x",if('raw 1'!AL109="OK",'raw 1'!HL109,'raw 1'!AL109),"")</f>
        <v>-</v>
      </c>
      <c r="AO109" s="9" t="str">
        <f>if('raw 1'!AM109&lt;&gt;"x",if('raw 1'!AM109="OK",'raw 1'!HM109,'raw 1'!AM109),"")</f>
        <v>-</v>
      </c>
      <c r="AP109" s="9" t="str">
        <f>if('raw 1'!AN109&lt;&gt;"x",if('raw 1'!AN109="OK",'raw 1'!HN109,'raw 1'!AN109),"")</f>
        <v>-</v>
      </c>
      <c r="AQ109" s="9" t="str">
        <f>if('raw 1'!AO109&lt;&gt;"x",if('raw 1'!AO109="OK",'raw 1'!HO109,'raw 1'!AO109),"")</f>
        <v>-</v>
      </c>
      <c r="AR109" s="9" t="str">
        <f>if('raw 1'!AP109&lt;&gt;"x",if('raw 1'!AP109="OK",'raw 1'!HP109,'raw 1'!AP109),"")</f>
        <v>-</v>
      </c>
      <c r="AS109" s="9" t="str">
        <f>if('raw 1'!AQ109&lt;&gt;"x",if('raw 1'!AQ109="OK",'raw 1'!HQ109,'raw 1'!AQ109),"")</f>
        <v>-</v>
      </c>
      <c r="AT109" s="9" t="str">
        <f>if('raw 1'!AR109&lt;&gt;"x",if('raw 1'!AR109="OK",'raw 1'!HR109,'raw 1'!AR109),"")</f>
        <v>-</v>
      </c>
      <c r="AU109" s="9" t="str">
        <f>if('raw 1'!AS109&lt;&gt;"x",if('raw 1'!AS109="OK",'raw 1'!HS109,'raw 1'!AS109),"")</f>
        <v>-</v>
      </c>
      <c r="AV109" s="9" t="str">
        <f>if('raw 1'!AT109&lt;&gt;"x",if('raw 1'!AT109="OK",'raw 1'!HT109,'raw 1'!AT109),"")</f>
        <v>-</v>
      </c>
      <c r="AW109" s="9" t="str">
        <f>if('raw 1'!AU109&lt;&gt;"x",if('raw 1'!AU109="OK",'raw 1'!HU109,'raw 1'!AU109),"")</f>
        <v>-</v>
      </c>
      <c r="AX109" s="9" t="str">
        <f>if('raw 1'!AV109&lt;&gt;"x",if('raw 1'!AV109="OK",'raw 1'!HV109,'raw 1'!AV109),"")</f>
        <v>-</v>
      </c>
      <c r="AY109" s="9" t="str">
        <f>if('raw 1'!AW109&lt;&gt;"x",if('raw 1'!AW109="OK",'raw 1'!HW109,'raw 1'!AW109),"")</f>
        <v>-</v>
      </c>
      <c r="AZ109" s="9" t="str">
        <f>if('raw 1'!AX109&lt;&gt;"x",if('raw 1'!AX109="OK",'raw 1'!HX109,'raw 1'!AX109),"")</f>
        <v>-</v>
      </c>
      <c r="BA109" s="9" t="str">
        <f>if('raw 1'!AY109&lt;&gt;"x",if('raw 1'!AY109="OK",'raw 1'!HY109,'raw 1'!AY109),"")</f>
        <v>-</v>
      </c>
      <c r="BB109" s="9" t="str">
        <f>if('raw 1'!AZ109&lt;&gt;"x",if('raw 1'!AZ109="OK",'raw 1'!HZ109,'raw 1'!AZ109),"")</f>
        <v>-</v>
      </c>
      <c r="BC109" s="9" t="str">
        <f>if('raw 1'!BA109&lt;&gt;"x",if('raw 1'!BA109="OK",'raw 1'!IA109,'raw 1'!BA109),"")</f>
        <v>-</v>
      </c>
      <c r="BD109" s="9" t="str">
        <f>if('raw 1'!BB109&lt;&gt;"x",if('raw 1'!BB109="OK",'raw 1'!IB109,'raw 1'!BB109),"")</f>
        <v>-</v>
      </c>
      <c r="BE109" s="9" t="str">
        <f>if('raw 1'!BC109&lt;&gt;"x",if('raw 1'!BC109="OK",'raw 1'!IC109,'raw 1'!BC109),"")</f>
        <v>-</v>
      </c>
      <c r="BF109" s="9" t="str">
        <f>if('raw 1'!BD109&lt;&gt;"x",if('raw 1'!BD109="OK",'raw 1'!ID109,'raw 1'!BD109),"")</f>
        <v>-</v>
      </c>
      <c r="BG109" s="9" t="str">
        <f>if('raw 1'!BE109&lt;&gt;"x",if('raw 1'!BE109="OK",'raw 1'!IE109,'raw 1'!BE109),"")</f>
        <v>-</v>
      </c>
      <c r="BH109" s="9" t="str">
        <f>if('raw 1'!BF109&lt;&gt;"x",if('raw 1'!BF109="OK",'raw 1'!IF109,'raw 1'!BF109),"")</f>
        <v>-</v>
      </c>
      <c r="BI109" s="9" t="str">
        <f>if('raw 1'!BG109&lt;&gt;"x",if('raw 1'!BG109="OK",'raw 1'!IG109,'raw 1'!BG109),"")</f>
        <v>-</v>
      </c>
      <c r="BJ109" s="9" t="str">
        <f>if('raw 1'!BH109&lt;&gt;"x",if('raw 1'!BH109="OK",'raw 1'!IH109,'raw 1'!BH109),"")</f>
        <v>-</v>
      </c>
      <c r="BK109" s="9" t="str">
        <f>if('raw 1'!BI109&lt;&gt;"x",if('raw 1'!BI109="OK",'raw 1'!II109,'raw 1'!BI109),"")</f>
        <v>-</v>
      </c>
      <c r="BL109" s="9" t="str">
        <f>if('raw 1'!BJ109&lt;&gt;"x",if('raw 1'!BJ109="OK",'raw 1'!IJ109,'raw 1'!BJ109),"")</f>
        <v>-</v>
      </c>
      <c r="BM109" s="9" t="str">
        <f>if('raw 1'!BK109&lt;&gt;"x",if('raw 1'!BK109="OK",'raw 1'!IK109,'raw 1'!BK109),"")</f>
        <v/>
      </c>
      <c r="BN109" s="9" t="str">
        <f>if('raw 1'!BL109&lt;&gt;"x",if('raw 1'!BL109="OK",'raw 1'!IL109,'raw 1'!BL109),"")</f>
        <v>-</v>
      </c>
      <c r="BO109" s="9" t="str">
        <f>if('raw 1'!BM109&lt;&gt;"x",if('raw 1'!BM109="OK",'raw 1'!IM109,'raw 1'!BM109),"")</f>
        <v>-</v>
      </c>
      <c r="BP109" s="9" t="str">
        <f>if('raw 1'!BN109&lt;&gt;"x",if('raw 1'!BN109="OK",'raw 1'!IN109,'raw 1'!BN109),"")</f>
        <v>-</v>
      </c>
      <c r="BQ109" s="9" t="str">
        <f>if('raw 1'!BO109&lt;&gt;"x",if('raw 1'!BO109="OK",'raw 1'!IO109,'raw 1'!BO109),"")</f>
        <v>-</v>
      </c>
      <c r="BR109" s="9" t="str">
        <f>if('raw 1'!BP109&lt;&gt;"x",if('raw 1'!BP109="OK",'raw 1'!IP109,'raw 1'!BP109),"")</f>
        <v>-</v>
      </c>
      <c r="BS109" s="9" t="str">
        <f>if('raw 1'!BQ109&lt;&gt;"x",if('raw 1'!BQ109="OK",'raw 1'!IQ109,'raw 1'!BQ109),"")</f>
        <v>-</v>
      </c>
      <c r="BT109" s="9" t="str">
        <f>if('raw 1'!BR109&lt;&gt;"x",if('raw 1'!BR109="OK",'raw 1'!IR109,'raw 1'!BR109),"")</f>
        <v>-</v>
      </c>
      <c r="BU109" s="9" t="str">
        <f>if('raw 1'!BS109&lt;&gt;"x",if('raw 1'!BS109="OK",'raw 1'!IS109,'raw 1'!BS109),"")</f>
        <v>-</v>
      </c>
      <c r="BV109" s="9" t="str">
        <f>if('raw 1'!BT109&lt;&gt;"x",if('raw 1'!BT109="OK",'raw 1'!IT109,'raw 1'!BT109),"")</f>
        <v>-</v>
      </c>
      <c r="BW109" s="9" t="str">
        <f>if('raw 1'!BU109&lt;&gt;"x",if('raw 1'!BU109="OK",'raw 1'!IU109,'raw 1'!BU109),"")</f>
        <v>-</v>
      </c>
      <c r="BX109" s="9" t="str">
        <f>if('raw 1'!BV109&lt;&gt;"x",if('raw 1'!BV109="OK",'raw 1'!IV109,'raw 1'!BV109),"")</f>
        <v>-</v>
      </c>
      <c r="BY109" s="9" t="str">
        <f>if('raw 1'!BW109&lt;&gt;"x",if('raw 1'!BW109="OK",'raw 1'!IW109,'raw 1'!BW109),"")</f>
        <v>-</v>
      </c>
      <c r="BZ109" s="9" t="str">
        <f>if('raw 1'!BX109&lt;&gt;"x",if('raw 1'!BX109="OK",'raw 1'!IX109,'raw 1'!BX109),"")</f>
        <v>-</v>
      </c>
      <c r="CA109" s="9" t="str">
        <f>if('raw 1'!BY109&lt;&gt;"x",if('raw 1'!BY109="OK",'raw 1'!IY109,'raw 1'!BY109),"")</f>
        <v>-</v>
      </c>
      <c r="CB109" s="9" t="str">
        <f>if('raw 1'!BZ109&lt;&gt;"x",if('raw 1'!BZ109="OK",'raw 1'!IZ109,'raw 1'!BZ109),"")</f>
        <v>-</v>
      </c>
      <c r="CC109" s="9" t="str">
        <f>if('raw 1'!CA109&lt;&gt;"x",if('raw 1'!CA109="OK",'raw 1'!JA109,'raw 1'!CA109),"")</f>
        <v>-</v>
      </c>
      <c r="CD109" s="9" t="str">
        <f>if('raw 1'!CB109&lt;&gt;"x",if('raw 1'!CB109="OK",'raw 1'!JB109,'raw 1'!CB109),"")</f>
        <v>-</v>
      </c>
      <c r="CE109" s="9" t="str">
        <f>if('raw 1'!CC109&lt;&gt;"x",if('raw 1'!CC109="OK",'raw 1'!JC109,'raw 1'!CC109),"")</f>
        <v>-</v>
      </c>
      <c r="CF109" s="9" t="str">
        <f>if('raw 1'!CD109&lt;&gt;"x",if('raw 1'!CD109="OK",'raw 1'!JD109,'raw 1'!CD109),"")</f>
        <v>-</v>
      </c>
      <c r="CG109" s="9" t="str">
        <f>if('raw 1'!CE109&lt;&gt;"x",if('raw 1'!CE109="OK",'raw 1'!JE109,'raw 1'!CE109),"")</f>
        <v>-</v>
      </c>
      <c r="CH109" s="9" t="str">
        <f>if('raw 1'!CF109&lt;&gt;"x",if('raw 1'!CF109="OK",'raw 1'!JF109,'raw 1'!CF109),"")</f>
        <v>-</v>
      </c>
      <c r="CI109" s="9" t="str">
        <f>if('raw 1'!CG109&lt;&gt;"x",if('raw 1'!CG109="OK",'raw 1'!JG109,'raw 1'!CG109),"")</f>
        <v>-</v>
      </c>
      <c r="CJ109" s="9" t="str">
        <f>if('raw 1'!CH109&lt;&gt;"x",if('raw 1'!CH109="OK",'raw 1'!JH109,'raw 1'!CH109),"")</f>
        <v>-</v>
      </c>
      <c r="CK109" s="9" t="str">
        <f>if('raw 1'!CI109&lt;&gt;"x",if('raw 1'!CI109="OK",'raw 1'!JI109,'raw 1'!CI109),"")</f>
        <v>-</v>
      </c>
      <c r="CL109" s="9" t="str">
        <f>if('raw 1'!CJ109&lt;&gt;"x",if('raw 1'!CJ109="OK",'raw 1'!JJ109,'raw 1'!CJ109),"")</f>
        <v>-</v>
      </c>
      <c r="CM109" s="9" t="str">
        <f>if('raw 1'!CK109&lt;&gt;"x",if('raw 1'!CK109="OK",'raw 1'!JK109,'raw 1'!CK109),"")</f>
        <v>-</v>
      </c>
      <c r="CN109" s="9" t="str">
        <f>if('raw 1'!CL109&lt;&gt;"x",if('raw 1'!CL109="OK",'raw 1'!JL109,'raw 1'!CL109),"")</f>
        <v>-</v>
      </c>
      <c r="CO109" s="9" t="str">
        <f>if('raw 1'!CM109&lt;&gt;"x",if('raw 1'!CM109="OK",'raw 1'!JM109,'raw 1'!CM109),"")</f>
        <v>-</v>
      </c>
      <c r="CP109" s="9" t="str">
        <f>if('raw 1'!CN109&lt;&gt;"x",if('raw 1'!CN109="OK",'raw 1'!JN109,'raw 1'!CN109),"")</f>
        <v>-</v>
      </c>
      <c r="CQ109" s="9" t="str">
        <f>if('raw 1'!CO109&lt;&gt;"x",if('raw 1'!CO109="OK",'raw 1'!JO109,'raw 1'!CO109),"")</f>
        <v>-</v>
      </c>
      <c r="CR109" s="9" t="str">
        <f>if('raw 1'!CP109&lt;&gt;"x",if('raw 1'!CP109="OK",'raw 1'!JP109,'raw 1'!CP109),"")</f>
        <v>-</v>
      </c>
      <c r="CS109" s="9" t="str">
        <f>if('raw 1'!CQ109&lt;&gt;"x",if('raw 1'!CQ109="OK",'raw 1'!JQ109,'raw 1'!CQ109),"")</f>
        <v>-</v>
      </c>
      <c r="CT109" s="9" t="str">
        <f>if('raw 1'!CR109&lt;&gt;"x",if('raw 1'!CR109="OK",'raw 1'!JR109,'raw 1'!CR109),"")</f>
        <v>-</v>
      </c>
      <c r="CU109" s="9" t="str">
        <f>if('raw 1'!CS109&lt;&gt;"x",if('raw 1'!CS109="OK",'raw 1'!JS109,'raw 1'!CS109),"")</f>
        <v/>
      </c>
      <c r="CV109" s="9" t="str">
        <f>if('raw 1'!CT109&lt;&gt;"x",if('raw 1'!CT109="OK",'raw 1'!JT109,'raw 1'!CT109),"")</f>
        <v>-</v>
      </c>
      <c r="CW109" s="9" t="str">
        <f>if('raw 1'!CU109&lt;&gt;"x",if('raw 1'!CU109="OK",'raw 1'!JU109,'raw 1'!CU109),"")</f>
        <v>-</v>
      </c>
      <c r="CX109" s="9" t="str">
        <f>if('raw 1'!CV109&lt;&gt;"x",if('raw 1'!CV109="OK",'raw 1'!JV109,'raw 1'!CV109),"")</f>
        <v>-</v>
      </c>
      <c r="CY109" s="9" t="str">
        <f>if('raw 1'!CW109&lt;&gt;"x",if('raw 1'!CW109="OK",'raw 1'!JW109,'raw 1'!CW109),"")</f>
        <v>-</v>
      </c>
      <c r="CZ109" s="9" t="str">
        <f>if('raw 1'!CX109&lt;&gt;"x",if('raw 1'!CX109="OK",'raw 1'!JX109,'raw 1'!CX109),"")</f>
        <v>-</v>
      </c>
      <c r="DA109" s="9" t="str">
        <f>if('raw 1'!CY109&lt;&gt;"x",if('raw 1'!CY109="OK",'raw 1'!JY109,'raw 1'!CY109),"")</f>
        <v>-</v>
      </c>
      <c r="DB109" s="9" t="str">
        <f>if('raw 1'!CZ109&lt;&gt;"x",if('raw 1'!CZ109="OK",'raw 1'!JZ109,'raw 1'!CZ109),"")</f>
        <v>-</v>
      </c>
      <c r="DC109" s="9" t="str">
        <f>if('raw 1'!DA109&lt;&gt;"x",if('raw 1'!DA109="OK",'raw 1'!KA109,'raw 1'!DA109),"")</f>
        <v>-</v>
      </c>
      <c r="DD109" s="9" t="str">
        <f>if('raw 1'!DB109&lt;&gt;"x",if('raw 1'!DB109="OK",'raw 1'!KB109,'raw 1'!DB109),"")</f>
        <v>-</v>
      </c>
      <c r="DE109" s="9" t="str">
        <f>if('raw 1'!DC109&lt;&gt;"x",if('raw 1'!DC109="OK",'raw 1'!KC109,'raw 1'!DC109),"")</f>
        <v>-</v>
      </c>
      <c r="DF109" s="9" t="str">
        <f>if('raw 1'!DD109&lt;&gt;"x",if('raw 1'!DD109="OK",'raw 1'!KD109,'raw 1'!DD109),"")</f>
        <v>-</v>
      </c>
      <c r="DG109" s="9" t="str">
        <f>if('raw 1'!DE109&lt;&gt;"x",if('raw 1'!DE109="OK",'raw 1'!KE109,'raw 1'!DE109),"")</f>
        <v>-</v>
      </c>
      <c r="DH109" s="9" t="str">
        <f>if('raw 1'!DF109&lt;&gt;"x",if('raw 1'!DF109="OK",'raw 1'!KF109,'raw 1'!DF109),"")</f>
        <v>-</v>
      </c>
      <c r="DI109" s="9" t="str">
        <f>if('raw 1'!DG109&lt;&gt;"x",if('raw 1'!DG109="OK",'raw 1'!KG109,'raw 1'!DG109),"")</f>
        <v>-</v>
      </c>
      <c r="DJ109" s="9" t="str">
        <f>if('raw 1'!DH109&lt;&gt;"x",if('raw 1'!DH109="OK",'raw 1'!KH109,'raw 1'!DH109),"")</f>
        <v>-</v>
      </c>
      <c r="DK109" s="9" t="str">
        <f>if('raw 1'!DI109&lt;&gt;"x",if('raw 1'!DI109="OK",'raw 1'!KI109,'raw 1'!DI109),"")</f>
        <v>-</v>
      </c>
      <c r="DL109" s="9" t="str">
        <f>if('raw 1'!DJ109&lt;&gt;"x",if('raw 1'!DJ109="OK",'raw 1'!KJ109,'raw 1'!DJ109),"")</f>
        <v>-</v>
      </c>
      <c r="DM109" s="9" t="str">
        <f>if('raw 1'!DK109&lt;&gt;"x",if('raw 1'!DK109="OK",'raw 1'!KK109,'raw 1'!DK109),"")</f>
        <v>-</v>
      </c>
      <c r="DN109" s="9" t="str">
        <f>if('raw 1'!DL109&lt;&gt;"x",if('raw 1'!DL109="OK",'raw 1'!KL109,'raw 1'!DL109),"")</f>
        <v>-</v>
      </c>
      <c r="DO109" s="9" t="str">
        <f>if('raw 1'!DM109&lt;&gt;"x",if('raw 1'!DM109="OK",'raw 1'!KM109,'raw 1'!DM109),"")</f>
        <v>-</v>
      </c>
      <c r="DP109" s="9" t="str">
        <f>if('raw 1'!DN109&lt;&gt;"x",if('raw 1'!DN109="OK",'raw 1'!KN109,'raw 1'!DN109),"")</f>
        <v>-</v>
      </c>
      <c r="DQ109" s="9" t="str">
        <f>if('raw 1'!DO109&lt;&gt;"x",if('raw 1'!DO109="OK",'raw 1'!KO109,'raw 1'!DO109),"")</f>
        <v>-</v>
      </c>
      <c r="DR109" s="9" t="str">
        <f>if('raw 1'!DP109&lt;&gt;"x",if('raw 1'!DP109="OK",'raw 1'!KP109,'raw 1'!DP109),"")</f>
        <v>-</v>
      </c>
      <c r="DS109" s="9" t="str">
        <f>if('raw 1'!DQ109&lt;&gt;"x",if('raw 1'!DQ109="OK",'raw 1'!KQ109,'raw 1'!DQ109),"")</f>
        <v>-</v>
      </c>
      <c r="DT109" s="9" t="str">
        <f>if('raw 1'!DR109&lt;&gt;"x",if('raw 1'!DR109="OK",'raw 1'!KR109,'raw 1'!DR109),"")</f>
        <v>-</v>
      </c>
      <c r="DU109" s="9" t="str">
        <f>if('raw 1'!DS109&lt;&gt;"x",if('raw 1'!DS109="OK",'raw 1'!KS109,'raw 1'!DS109),"")</f>
        <v>-</v>
      </c>
      <c r="DV109" s="9" t="str">
        <f>if('raw 1'!DT109&lt;&gt;"x",if('raw 1'!DT109="OK",'raw 1'!KT109,'raw 1'!DT109),"")</f>
        <v>-</v>
      </c>
      <c r="DW109" s="9" t="str">
        <f>if('raw 1'!DU109&lt;&gt;"x",if('raw 1'!DU109="OK",'raw 1'!KU109,'raw 1'!DU109),"")</f>
        <v>-</v>
      </c>
      <c r="DX109" s="9" t="str">
        <f>if('raw 1'!DV109&lt;&gt;"x",if('raw 1'!DV109="OK",'raw 1'!KV109,'raw 1'!DV109),"")</f>
        <v>-</v>
      </c>
      <c r="DY109" s="9" t="str">
        <f>if('raw 1'!DW109&lt;&gt;"x",if('raw 1'!DW109="OK",'raw 1'!KW109,'raw 1'!DW109),"")</f>
        <v>-</v>
      </c>
      <c r="DZ109" s="9" t="str">
        <f>if('raw 1'!DX109&lt;&gt;"x",if('raw 1'!DX109="OK",'raw 1'!KX109,'raw 1'!DX109),"")</f>
        <v>-</v>
      </c>
      <c r="EA109" s="9" t="str">
        <f>if('raw 1'!DY109&lt;&gt;"x",if('raw 1'!DY109="OK",'raw 1'!KY109,'raw 1'!DY109),"")</f>
        <v>-</v>
      </c>
      <c r="EB109" s="9" t="str">
        <f>if('raw 1'!DZ109&lt;&gt;"x",if('raw 1'!DZ109="OK",'raw 1'!KZ109,'raw 1'!DZ109),"")</f>
        <v/>
      </c>
      <c r="EC109" s="9">
        <f>if('raw 1'!EA109&lt;&gt;"x",if('raw 1'!EA109="OK",'raw 1'!LA109,'raw 1'!EA109),"")</f>
        <v>1</v>
      </c>
      <c r="ED109" s="9">
        <f>if('raw 1'!EB109&lt;&gt;"x",if('raw 1'!EB109="OK",'raw 1'!LB109,'raw 1'!EB109),"")</f>
        <v>1</v>
      </c>
      <c r="EE109" s="9">
        <f>if('raw 1'!EC109&lt;&gt;"x",if('raw 1'!EC109="OK",'raw 1'!LC109,'raw 1'!EC109),"")</f>
        <v>1</v>
      </c>
      <c r="EF109" s="9">
        <f>if('raw 1'!ED109&lt;&gt;"x",if('raw 1'!ED109="OK",'raw 1'!LD109,'raw 1'!ED109),"")</f>
        <v>1</v>
      </c>
      <c r="EG109" s="9">
        <f>if('raw 1'!EE109&lt;&gt;"x",if('raw 1'!EE109="OK",'raw 1'!LE109,'raw 1'!EE109),"")</f>
        <v>1</v>
      </c>
      <c r="EH109" s="9">
        <f>if('raw 1'!EF109&lt;&gt;"x",if('raw 1'!EF109="OK",'raw 1'!LF109,'raw 1'!EF109),"")</f>
        <v>1</v>
      </c>
      <c r="EI109" s="9" t="str">
        <f>if('raw 1'!EG109&lt;&gt;"x",if('raw 1'!EG109="OK",'raw 1'!LG109,'raw 1'!EG109),"")</f>
        <v>WA</v>
      </c>
      <c r="EJ109" s="9" t="str">
        <f>if('raw 1'!EH109&lt;&gt;"x",if('raw 1'!EH109="OK",'raw 1'!LH109,'raw 1'!EH109),"")</f>
        <v>WA</v>
      </c>
      <c r="EK109" s="9">
        <f>if('raw 1'!EI109&lt;&gt;"x",if('raw 1'!EI109="OK",'raw 1'!LI109,'raw 1'!EI109),"")</f>
        <v>1</v>
      </c>
      <c r="EL109" s="9">
        <f>if('raw 1'!EJ109&lt;&gt;"x",if('raw 1'!EJ109="OK",'raw 1'!LJ109,'raw 1'!EJ109),"")</f>
        <v>1</v>
      </c>
      <c r="EM109" s="9" t="str">
        <f>if('raw 1'!EK109&lt;&gt;"x",if('raw 1'!EK109="OK",'raw 1'!LK109,'raw 1'!EK109),"")</f>
        <v>WA</v>
      </c>
      <c r="EN109" s="9">
        <f>if('raw 1'!EL109&lt;&gt;"x",if('raw 1'!EL109="OK",'raw 1'!LL109,'raw 1'!EL109),"")</f>
        <v>1</v>
      </c>
      <c r="EO109" s="9" t="str">
        <f>if('raw 1'!EM109&lt;&gt;"x",if('raw 1'!EM109="OK",'raw 1'!LM109,'raw 1'!EM109),"")</f>
        <v>WA</v>
      </c>
      <c r="EP109" s="9" t="str">
        <f>if('raw 1'!EN109&lt;&gt;"x",if('raw 1'!EN109="OK",'raw 1'!LN109,'raw 1'!EN109),"")</f>
        <v>WA</v>
      </c>
      <c r="EQ109" s="9" t="str">
        <f>if('raw 1'!EO109&lt;&gt;"x",if('raw 1'!EO109="OK",'raw 1'!LO109,'raw 1'!EO109),"")</f>
        <v>WA</v>
      </c>
      <c r="ER109" s="9">
        <f>if('raw 1'!EP109&lt;&gt;"x",if('raw 1'!EP109="OK",'raw 1'!LP109,'raw 1'!EP109),"")</f>
        <v>1</v>
      </c>
      <c r="ES109" s="9" t="str">
        <f>if('raw 1'!EQ109&lt;&gt;"x",if('raw 1'!EQ109="OK",'raw 1'!LQ109,'raw 1'!EQ109),"")</f>
        <v/>
      </c>
      <c r="ET109" s="9" t="str">
        <f>if('raw 1'!ER109&lt;&gt;"x",if('raw 1'!ER109="OK",'raw 1'!LR109,'raw 1'!ER109),"")</f>
        <v>WA</v>
      </c>
      <c r="EU109" s="9" t="str">
        <f>if('raw 1'!ES109&lt;&gt;"x",if('raw 1'!ES109="OK",'raw 1'!LS109,'raw 1'!ES109),"")</f>
        <v>TLE</v>
      </c>
      <c r="EV109" s="9" t="str">
        <f>if('raw 1'!ET109&lt;&gt;"x",if('raw 1'!ET109="OK",'raw 1'!LT109,'raw 1'!ET109),"")</f>
        <v>TLE</v>
      </c>
      <c r="EW109" s="9">
        <f>if('raw 1'!EU109&lt;&gt;"x",if('raw 1'!EU109="OK",'raw 1'!LU109,'raw 1'!EU109),"")</f>
        <v>1</v>
      </c>
      <c r="EX109" s="9" t="str">
        <f>if('raw 1'!EV109&lt;&gt;"x",if('raw 1'!EV109="OK",'raw 1'!LV109,'raw 1'!EV109),"")</f>
        <v>TLE</v>
      </c>
      <c r="EY109" s="9" t="str">
        <f>if('raw 1'!EW109&lt;&gt;"x",if('raw 1'!EW109="OK",'raw 1'!LW109,'raw 1'!EW109),"")</f>
        <v>TLE</v>
      </c>
      <c r="EZ109" s="9" t="str">
        <f>if('raw 1'!EX109&lt;&gt;"x",if('raw 1'!EX109="OK",'raw 1'!LX109,'raw 1'!EX109),"")</f>
        <v>WA</v>
      </c>
      <c r="FA109" s="9" t="str">
        <f>if('raw 1'!EY109&lt;&gt;"x",if('raw 1'!EY109="OK",'raw 1'!LY109,'raw 1'!EY109),"")</f>
        <v>WA</v>
      </c>
      <c r="FB109" s="9" t="str">
        <f>if('raw 1'!EZ109&lt;&gt;"x",if('raw 1'!EZ109="OK",'raw 1'!LZ109,'raw 1'!EZ109),"")</f>
        <v>WA</v>
      </c>
      <c r="FC109" s="9" t="str">
        <f>if('raw 1'!FA109&lt;&gt;"x",if('raw 1'!FA109="OK",'raw 1'!MA109,'raw 1'!FA109),"")</f>
        <v>WA</v>
      </c>
      <c r="FD109" s="9">
        <f>if('raw 1'!FB109&lt;&gt;"x",if('raw 1'!FB109="OK",'raw 1'!MB109,'raw 1'!FB109),"")</f>
        <v>1</v>
      </c>
      <c r="FE109" s="9" t="str">
        <f>if('raw 1'!FC109&lt;&gt;"x",if('raw 1'!FC109="OK",'raw 1'!MC109,'raw 1'!FC109),"")</f>
        <v>WA</v>
      </c>
      <c r="FF109" s="9" t="str">
        <f>if('raw 1'!FD109&lt;&gt;"x",if('raw 1'!FD109="OK",'raw 1'!MD109,'raw 1'!FD109),"")</f>
        <v>WA</v>
      </c>
      <c r="FG109" s="9" t="str">
        <f>if('raw 1'!FE109&lt;&gt;"x",if('raw 1'!FE109="OK",'raw 1'!ME109,'raw 1'!FE109),"")</f>
        <v>WA</v>
      </c>
      <c r="FH109" s="9" t="str">
        <f>if('raw 1'!FF109&lt;&gt;"x",if('raw 1'!FF109="OK",'raw 1'!MF109,'raw 1'!FF109),"")</f>
        <v>WA</v>
      </c>
      <c r="FI109" s="9" t="str">
        <f>if('raw 1'!FG109&lt;&gt;"x",if('raw 1'!FG109="OK",'raw 1'!MG109,'raw 1'!FG109),"")</f>
        <v>WA</v>
      </c>
      <c r="FJ109" s="9" t="str">
        <f>if('raw 1'!FH109&lt;&gt;"x",if('raw 1'!FH109="OK",'raw 1'!MH109,'raw 1'!FH109),"")</f>
        <v>TLE</v>
      </c>
      <c r="FK109" s="9" t="str">
        <f>if('raw 1'!FI109&lt;&gt;"x",if('raw 1'!FI109="OK",'raw 1'!MI109,'raw 1'!FI109),"")</f>
        <v>TLE</v>
      </c>
      <c r="FL109" s="9" t="str">
        <f>if('raw 1'!FJ109&lt;&gt;"x",if('raw 1'!FJ109="OK",'raw 1'!MJ109,'raw 1'!FJ109),"")</f>
        <v>TLE</v>
      </c>
      <c r="FM109" s="9" t="str">
        <f>if('raw 1'!FK109&lt;&gt;"x",if('raw 1'!FK109="OK",'raw 1'!MK109,'raw 1'!FK109),"")</f>
        <v>TLE</v>
      </c>
      <c r="FN109" s="9">
        <f>if('raw 1'!FL109&lt;&gt;"x",if('raw 1'!FL109="OK",'raw 1'!ML109,'raw 1'!FL109),"")</f>
        <v>1</v>
      </c>
      <c r="FO109" s="9" t="str">
        <f>if('raw 1'!FM109&lt;&gt;"x",if('raw 1'!FM109="OK",'raw 1'!MM109,'raw 1'!FM109),"")</f>
        <v>TLE</v>
      </c>
      <c r="FP109" s="9" t="str">
        <f>if('raw 1'!FN109&lt;&gt;"x",if('raw 1'!FN109="OK",'raw 1'!MN109,'raw 1'!FN109),"")</f>
        <v>TLE</v>
      </c>
      <c r="FQ109" s="9" t="str">
        <f>if('raw 1'!FO109&lt;&gt;"x",if('raw 1'!FO109="OK",'raw 1'!MO109,'raw 1'!FO109),"")</f>
        <v>TLE</v>
      </c>
      <c r="FR109" s="9" t="str">
        <f>if('raw 1'!FP109&lt;&gt;"x",if('raw 1'!FP109="OK",'raw 1'!MP109,'raw 1'!FP109),"")</f>
        <v>TLE</v>
      </c>
      <c r="FS109" s="9" t="str">
        <f>if('raw 1'!FQ109&lt;&gt;"x",if('raw 1'!FQ109="OK",'raw 1'!MQ109,'raw 1'!FQ109),"")</f>
        <v>TLE</v>
      </c>
      <c r="FT109" s="9" t="str">
        <f>if('raw 1'!FR109&lt;&gt;"x",if('raw 1'!FR109="OK",'raw 1'!MR109,'raw 1'!FR109),"")</f>
        <v>TLE</v>
      </c>
      <c r="FU109" s="9" t="str">
        <f>if('raw 1'!FS109&lt;&gt;"x",if('raw 1'!FS109="OK",'raw 1'!MS109,'raw 1'!FS109),"")</f>
        <v>TLE</v>
      </c>
      <c r="FV109" s="9" t="str">
        <f>if('raw 1'!FT109&lt;&gt;"x",if('raw 1'!FT109="OK",'raw 1'!MT109,'raw 1'!FT109),"")</f>
        <v/>
      </c>
      <c r="FW109" s="9">
        <f>if('raw 1'!FU109&lt;&gt;"x",if('raw 1'!FU109="OK",'raw 1'!MU109,'raw 1'!FU109),"")</f>
        <v>1</v>
      </c>
      <c r="FX109" s="9" t="str">
        <f>if('raw 1'!FV109&lt;&gt;"x",if('raw 1'!FV109="OK",'raw 1'!MV109,'raw 1'!FV109),"")</f>
        <v>WA</v>
      </c>
      <c r="FY109" s="9" t="str">
        <f>if('raw 1'!FW109&lt;&gt;"x",if('raw 1'!FW109="OK",'raw 1'!MW109,'raw 1'!FW109),"")</f>
        <v>WA</v>
      </c>
      <c r="FZ109" s="9" t="str">
        <f>if('raw 1'!FX109&lt;&gt;"x",if('raw 1'!FX109="OK",'raw 1'!MX109,'raw 1'!FX109),"")</f>
        <v>WA</v>
      </c>
      <c r="GA109" s="9" t="str">
        <f>if('raw 1'!FY109&lt;&gt;"x",if('raw 1'!FY109="OK",'raw 1'!MY109,'raw 1'!FY109),"")</f>
        <v>WA</v>
      </c>
      <c r="GB109" s="9" t="str">
        <f>if('raw 1'!FZ109&lt;&gt;"x",if('raw 1'!FZ109="OK",'raw 1'!MZ109,'raw 1'!FZ109),"")</f>
        <v>WA</v>
      </c>
      <c r="GC109" s="9" t="str">
        <f>if('raw 1'!GA109&lt;&gt;"x",if('raw 1'!GA109="OK",'raw 1'!NA109,'raw 1'!GA109),"")</f>
        <v>TLE</v>
      </c>
      <c r="GD109" s="9" t="str">
        <f>if('raw 1'!GB109&lt;&gt;"x",if('raw 1'!GB109="OK",'raw 1'!NB109,'raw 1'!GB109),"")</f>
        <v>TLE</v>
      </c>
      <c r="GE109" s="9" t="str">
        <f>if('raw 1'!GC109&lt;&gt;"x",if('raw 1'!GC109="OK",'raw 1'!NC109,'raw 1'!GC109),"")</f>
        <v>WA</v>
      </c>
      <c r="GF109" s="9" t="str">
        <f>if('raw 1'!GD109&lt;&gt;"x",if('raw 1'!GD109="OK",'raw 1'!ND109,'raw 1'!GD109),"")</f>
        <v>WA</v>
      </c>
      <c r="GG109" s="9" t="str">
        <f>if('raw 1'!GE109&lt;&gt;"x",if('raw 1'!GE109="OK",'raw 1'!NE109,'raw 1'!GE109),"")</f>
        <v>WA</v>
      </c>
      <c r="GH109" s="9" t="str">
        <f>if('raw 1'!GF109&lt;&gt;"x",if('raw 1'!GF109="OK",'raw 1'!NF109,'raw 1'!GF109),"")</f>
        <v>TLE</v>
      </c>
      <c r="GI109" s="9" t="str">
        <f>if('raw 1'!GG109&lt;&gt;"x",if('raw 1'!GG109="OK",'raw 1'!NG109,'raw 1'!GG109),"")</f>
        <v>TLE</v>
      </c>
      <c r="GJ109" s="9" t="str">
        <f>if('raw 1'!GH109&lt;&gt;"x",if('raw 1'!GH109="OK",'raw 1'!NH109,'raw 1'!GH109),"")</f>
        <v>WA</v>
      </c>
      <c r="GK109" s="9" t="str">
        <f>if('raw 1'!GI109&lt;&gt;"x",if('raw 1'!GI109="OK",'raw 1'!NI109,'raw 1'!GI109),"")</f>
        <v>TLE</v>
      </c>
      <c r="GL109" s="9" t="str">
        <f>if('raw 1'!GJ109&lt;&gt;"x",if('raw 1'!GJ109="OK",'raw 1'!NJ109,'raw 1'!GJ109),"")</f>
        <v>TLE</v>
      </c>
      <c r="GM109" s="9" t="str">
        <f>if('raw 1'!GK109&lt;&gt;"x",if('raw 1'!GK109="OK",'raw 1'!NK109,'raw 1'!GK109),"")</f>
        <v>WA</v>
      </c>
      <c r="GN109" s="9" t="str">
        <f>if('raw 1'!GL109&lt;&gt;"x",if('raw 1'!GL109="OK",'raw 1'!NL109,'raw 1'!GL109),"")</f>
        <v>WA</v>
      </c>
      <c r="GO109" s="9" t="str">
        <f>if('raw 1'!GM109&lt;&gt;"x",if('raw 1'!GM109="OK",'raw 1'!NM109,'raw 1'!GM109),"")</f>
        <v>WA</v>
      </c>
      <c r="GP109" s="9" t="str">
        <f>if('raw 1'!GN109&lt;&gt;"x",if('raw 1'!GN109="OK",'raw 1'!NN109,'raw 1'!GN109),"")</f>
        <v>TLE</v>
      </c>
      <c r="GQ109" s="9" t="str">
        <f>if('raw 1'!GO109&lt;&gt;"x",if('raw 1'!GO109="OK",'raw 1'!NO109,'raw 1'!GO109),"")</f>
        <v>WA</v>
      </c>
      <c r="GR109" s="9" t="str">
        <f>if('raw 1'!GP109&lt;&gt;"x",if('raw 1'!GP109="OK",'raw 1'!NP109,'raw 1'!GP109),"")</f>
        <v>WA</v>
      </c>
      <c r="GS109" s="9" t="str">
        <f>if('raw 1'!GQ109&lt;&gt;"x",if('raw 1'!GQ109="OK",'raw 1'!NQ109,'raw 1'!GQ109),"")</f>
        <v>TLE</v>
      </c>
      <c r="GT109" s="9" t="str">
        <f>if('raw 1'!GR109&lt;&gt;"x",if('raw 1'!GR109="OK",'raw 1'!NR109,'raw 1'!GR109),"")</f>
        <v>WA</v>
      </c>
      <c r="GU109" s="9" t="str">
        <f>if('raw 1'!GS109&lt;&gt;"x",if('raw 1'!GS109="OK",'raw 1'!NS109,'raw 1'!GS109),"")</f>
        <v/>
      </c>
    </row>
    <row r="110">
      <c r="A110" s="5"/>
      <c r="B110" s="5"/>
      <c r="C110" s="5" t="str">
        <f>if(B110="d","diskv. iz ciklusa",if(B110="d1","diskv. iz kruga",if($E110="ODOBREN",(if(countif(H:H,"="&amp;H110)=1,countif(H:H,"&gt;"&amp;H110)+1,concatenate(countif(H:H,"&gt;"&amp;H110)+1," - ",countif(H:H,"&gt;="&amp;H110)))),empty)))</f>
        <v>107 - 111</v>
      </c>
      <c r="D110" s="6" t="str">
        <f>'raw 1'!B110</f>
        <v>Mitnik</v>
      </c>
      <c r="E110" s="6" t="str">
        <f>'raw 1'!F110</f>
        <v>ODOBREN</v>
      </c>
      <c r="F110" s="6" t="str">
        <f>if($E110="ODOBREN",'raw 1'!C110,"")</f>
        <v>Jovan</v>
      </c>
      <c r="G110" s="6" t="str">
        <f>if($E110="ODOBREN",'raw 1'!D110,"")</f>
        <v>Najdovski</v>
      </c>
      <c r="H110" s="7">
        <f>if($E110="ODOBREN",I110,empty)</f>
        <v>35</v>
      </c>
      <c r="I110" s="7">
        <f>if(B110&lt;&gt;"d",IF(M110 = "A", SUM(R110:T110), SUM(O110:Q110)),empty)</f>
        <v>35</v>
      </c>
      <c r="J110" s="6" t="str">
        <f>if($E110="ODOBREN",'raw 1'!G110,"")</f>
        <v>Vranje</v>
      </c>
      <c r="K110" s="6" t="str">
        <f>if($E110="ODOBREN",'raw 1'!H110,"")</f>
        <v>Gimnazija Bora Stanković</v>
      </c>
      <c r="L110" s="6" t="str">
        <f>if($E110="ODOBREN",'raw 1'!I110,"")</f>
        <v>IV</v>
      </c>
      <c r="M110" s="6" t="str">
        <f>if($E110="ODOBREN",'raw 1'!J110,"")</f>
        <v>B</v>
      </c>
      <c r="N110" s="6" t="str">
        <f>if($E110="ODOBREN",'raw 1'!K111,"")</f>
        <v/>
      </c>
      <c r="O110" s="8">
        <f>'raw 1'!M110</f>
        <v>10</v>
      </c>
      <c r="P110" s="9">
        <f>'raw 1'!N110</f>
        <v>25</v>
      </c>
      <c r="Q110" s="9" t="str">
        <f>'raw 1'!O110</f>
        <v>-</v>
      </c>
      <c r="R110" s="9" t="str">
        <f>'raw 1'!P110</f>
        <v>-</v>
      </c>
      <c r="S110" s="9" t="str">
        <f>'raw 1'!Q110</f>
        <v>-</v>
      </c>
      <c r="T110" s="9" t="str">
        <f>'raw 1'!R110</f>
        <v>-</v>
      </c>
      <c r="U110" s="9" t="str">
        <f>if('raw 1'!S110&lt;&gt;"x",if('raw 1'!S110="OK",'raw 1'!GS110,'raw 1'!S110),"")</f>
        <v/>
      </c>
      <c r="V110" s="9" t="str">
        <f>if('raw 1'!T110&lt;&gt;"x",if('raw 1'!T110="OK",'raw 1'!GT110,'raw 1'!T110),"")</f>
        <v/>
      </c>
      <c r="W110" s="9" t="str">
        <f>if('raw 1'!U110&lt;&gt;"x",if('raw 1'!U110="OK",'raw 1'!GU110,'raw 1'!U110),"")</f>
        <v>WA</v>
      </c>
      <c r="X110" s="9">
        <f>if('raw 1'!V110&lt;&gt;"x",if('raw 1'!V110="OK",'raw 1'!GV110,'raw 1'!V110),"")</f>
        <v>1</v>
      </c>
      <c r="Y110" s="9">
        <f>if('raw 1'!W110&lt;&gt;"x",if('raw 1'!W110="OK",'raw 1'!GW110,'raw 1'!W110),"")</f>
        <v>1</v>
      </c>
      <c r="Z110" s="9">
        <f>if('raw 1'!X110&lt;&gt;"x",if('raw 1'!X110="OK",'raw 1'!GX110,'raw 1'!X110),"")</f>
        <v>1</v>
      </c>
      <c r="AA110" s="9">
        <f>if('raw 1'!Y110&lt;&gt;"x",if('raw 1'!Y110="OK",'raw 1'!GY110,'raw 1'!Y110),"")</f>
        <v>1</v>
      </c>
      <c r="AB110" s="9">
        <f>if('raw 1'!Z110&lt;&gt;"x",if('raw 1'!Z110="OK",'raw 1'!GZ110,'raw 1'!Z110),"")</f>
        <v>1</v>
      </c>
      <c r="AC110" s="9">
        <f>if('raw 1'!AA110&lt;&gt;"x",if('raw 1'!AA110="OK",'raw 1'!HA110,'raw 1'!AA110),"")</f>
        <v>1</v>
      </c>
      <c r="AD110" s="9">
        <f>if('raw 1'!AB110&lt;&gt;"x",if('raw 1'!AB110="OK",'raw 1'!HB110,'raw 1'!AB110),"")</f>
        <v>1</v>
      </c>
      <c r="AE110" s="9" t="str">
        <f>if('raw 1'!AC110&lt;&gt;"x",if('raw 1'!AC110="OK",'raw 1'!HC110,'raw 1'!AC110),"")</f>
        <v>WA</v>
      </c>
      <c r="AF110" s="9">
        <f>if('raw 1'!AD110&lt;&gt;"x",if('raw 1'!AD110="OK",'raw 1'!HD110,'raw 1'!AD110),"")</f>
        <v>1</v>
      </c>
      <c r="AG110" s="9">
        <f>if('raw 1'!AE110&lt;&gt;"x",if('raw 1'!AE110="OK",'raw 1'!HE110,'raw 1'!AE110),"")</f>
        <v>1</v>
      </c>
      <c r="AH110" s="9">
        <f>if('raw 1'!AF110&lt;&gt;"x",if('raw 1'!AF110="OK",'raw 1'!HF110,'raw 1'!AF110),"")</f>
        <v>1</v>
      </c>
      <c r="AI110" s="9" t="str">
        <f>if('raw 1'!AG110&lt;&gt;"x",if('raw 1'!AG110="OK",'raw 1'!HG110,'raw 1'!AG110),"")</f>
        <v>WA</v>
      </c>
      <c r="AJ110" s="9" t="str">
        <f>if('raw 1'!AH110&lt;&gt;"x",if('raw 1'!AH110="OK",'raw 1'!HH110,'raw 1'!AH110),"")</f>
        <v>WA</v>
      </c>
      <c r="AK110" s="9" t="str">
        <f>if('raw 1'!AI110&lt;&gt;"x",if('raw 1'!AI110="OK",'raw 1'!HI110,'raw 1'!AI110),"")</f>
        <v>WA</v>
      </c>
      <c r="AL110" s="9" t="str">
        <f>if('raw 1'!AJ110&lt;&gt;"x",if('raw 1'!AJ110="OK",'raw 1'!HJ110,'raw 1'!AJ110),"")</f>
        <v>WA</v>
      </c>
      <c r="AM110" s="9" t="str">
        <f>if('raw 1'!AK110&lt;&gt;"x",if('raw 1'!AK110="OK",'raw 1'!HK110,'raw 1'!AK110),"")</f>
        <v>WA</v>
      </c>
      <c r="AN110" s="9" t="str">
        <f>if('raw 1'!AL110&lt;&gt;"x",if('raw 1'!AL110="OK",'raw 1'!HL110,'raw 1'!AL110),"")</f>
        <v>WA</v>
      </c>
      <c r="AO110" s="9" t="str">
        <f>if('raw 1'!AM110&lt;&gt;"x",if('raw 1'!AM110="OK",'raw 1'!HM110,'raw 1'!AM110),"")</f>
        <v>WA</v>
      </c>
      <c r="AP110" s="9" t="str">
        <f>if('raw 1'!AN110&lt;&gt;"x",if('raw 1'!AN110="OK",'raw 1'!HN110,'raw 1'!AN110),"")</f>
        <v>WA</v>
      </c>
      <c r="AQ110" s="9">
        <f>if('raw 1'!AO110&lt;&gt;"x",if('raw 1'!AO110="OK",'raw 1'!HO110,'raw 1'!AO110),"")</f>
        <v>1</v>
      </c>
      <c r="AR110" s="9">
        <f>if('raw 1'!AP110&lt;&gt;"x",if('raw 1'!AP110="OK",'raw 1'!HP110,'raw 1'!AP110),"")</f>
        <v>1</v>
      </c>
      <c r="AS110" s="9" t="str">
        <f>if('raw 1'!AQ110&lt;&gt;"x",if('raw 1'!AQ110="OK",'raw 1'!HQ110,'raw 1'!AQ110),"")</f>
        <v>WA</v>
      </c>
      <c r="AT110" s="9" t="str">
        <f>if('raw 1'!AR110&lt;&gt;"x",if('raw 1'!AR110="OK",'raw 1'!HR110,'raw 1'!AR110),"")</f>
        <v>WA</v>
      </c>
      <c r="AU110" s="9" t="str">
        <f>if('raw 1'!AS110&lt;&gt;"x",if('raw 1'!AS110="OK",'raw 1'!HS110,'raw 1'!AS110),"")</f>
        <v>WA</v>
      </c>
      <c r="AV110" s="9" t="str">
        <f>if('raw 1'!AT110&lt;&gt;"x",if('raw 1'!AT110="OK",'raw 1'!HT110,'raw 1'!AT110),"")</f>
        <v>WA</v>
      </c>
      <c r="AW110" s="9" t="str">
        <f>if('raw 1'!AU110&lt;&gt;"x",if('raw 1'!AU110="OK",'raw 1'!HU110,'raw 1'!AU110),"")</f>
        <v>WA</v>
      </c>
      <c r="AX110" s="9" t="str">
        <f>if('raw 1'!AV110&lt;&gt;"x",if('raw 1'!AV110="OK",'raw 1'!HV110,'raw 1'!AV110),"")</f>
        <v>WA</v>
      </c>
      <c r="AY110" s="9" t="str">
        <f>if('raw 1'!AW110&lt;&gt;"x",if('raw 1'!AW110="OK",'raw 1'!HW110,'raw 1'!AW110),"")</f>
        <v>WA</v>
      </c>
      <c r="AZ110" s="9">
        <f>if('raw 1'!AX110&lt;&gt;"x",if('raw 1'!AX110="OK",'raw 1'!HX110,'raw 1'!AX110),"")</f>
        <v>1</v>
      </c>
      <c r="BA110" s="9" t="str">
        <f>if('raw 1'!AY110&lt;&gt;"x",if('raw 1'!AY110="OK",'raw 1'!HY110,'raw 1'!AY110),"")</f>
        <v>WA</v>
      </c>
      <c r="BB110" s="9" t="str">
        <f>if('raw 1'!AZ110&lt;&gt;"x",if('raw 1'!AZ110="OK",'raw 1'!HZ110,'raw 1'!AZ110),"")</f>
        <v>WA</v>
      </c>
      <c r="BC110" s="9" t="str">
        <f>if('raw 1'!BA110&lt;&gt;"x",if('raw 1'!BA110="OK",'raw 1'!IA110,'raw 1'!BA110),"")</f>
        <v>WA</v>
      </c>
      <c r="BD110" s="9">
        <f>if('raw 1'!BB110&lt;&gt;"x",if('raw 1'!BB110="OK",'raw 1'!IB110,'raw 1'!BB110),"")</f>
        <v>1</v>
      </c>
      <c r="BE110" s="9" t="str">
        <f>if('raw 1'!BC110&lt;&gt;"x",if('raw 1'!BC110="OK",'raw 1'!IC110,'raw 1'!BC110),"")</f>
        <v>TLE</v>
      </c>
      <c r="BF110" s="9" t="str">
        <f>if('raw 1'!BD110&lt;&gt;"x",if('raw 1'!BD110="OK",'raw 1'!ID110,'raw 1'!BD110),"")</f>
        <v>TLE</v>
      </c>
      <c r="BG110" s="9">
        <f>if('raw 1'!BE110&lt;&gt;"x",if('raw 1'!BE110="OK",'raw 1'!IE110,'raw 1'!BE110),"")</f>
        <v>1</v>
      </c>
      <c r="BH110" s="9" t="str">
        <f>if('raw 1'!BF110&lt;&gt;"x",if('raw 1'!BF110="OK",'raw 1'!IF110,'raw 1'!BF110),"")</f>
        <v>TLE</v>
      </c>
      <c r="BI110" s="9" t="str">
        <f>if('raw 1'!BG110&lt;&gt;"x",if('raw 1'!BG110="OK",'raw 1'!IG110,'raw 1'!BG110),"")</f>
        <v>TLE</v>
      </c>
      <c r="BJ110" s="9" t="str">
        <f>if('raw 1'!BH110&lt;&gt;"x",if('raw 1'!BH110="OK",'raw 1'!IH110,'raw 1'!BH110),"")</f>
        <v>TLE</v>
      </c>
      <c r="BK110" s="9" t="str">
        <f>if('raw 1'!BI110&lt;&gt;"x",if('raw 1'!BI110="OK",'raw 1'!II110,'raw 1'!BI110),"")</f>
        <v>TLE</v>
      </c>
      <c r="BL110" s="9" t="str">
        <f>if('raw 1'!BJ110&lt;&gt;"x",if('raw 1'!BJ110="OK",'raw 1'!IJ110,'raw 1'!BJ110),"")</f>
        <v>TLE</v>
      </c>
      <c r="BM110" s="9" t="str">
        <f>if('raw 1'!BK110&lt;&gt;"x",if('raw 1'!BK110="OK",'raw 1'!IK110,'raw 1'!BK110),"")</f>
        <v/>
      </c>
      <c r="BN110" s="9">
        <f>if('raw 1'!BL110&lt;&gt;"x",if('raw 1'!BL110="OK",'raw 1'!IL110,'raw 1'!BL110),"")</f>
        <v>1</v>
      </c>
      <c r="BO110" s="9">
        <f>if('raw 1'!BM110&lt;&gt;"x",if('raw 1'!BM110="OK",'raw 1'!IM110,'raw 1'!BM110),"")</f>
        <v>1</v>
      </c>
      <c r="BP110" s="9">
        <f>if('raw 1'!BN110&lt;&gt;"x",if('raw 1'!BN110="OK",'raw 1'!IN110,'raw 1'!BN110),"")</f>
        <v>1</v>
      </c>
      <c r="BQ110" s="9">
        <f>if('raw 1'!BO110&lt;&gt;"x",if('raw 1'!BO110="OK",'raw 1'!IO110,'raw 1'!BO110),"")</f>
        <v>1</v>
      </c>
      <c r="BR110" s="9">
        <f>if('raw 1'!BP110&lt;&gt;"x",if('raw 1'!BP110="OK",'raw 1'!IP110,'raw 1'!BP110),"")</f>
        <v>1</v>
      </c>
      <c r="BS110" s="9">
        <f>if('raw 1'!BQ110&lt;&gt;"x",if('raw 1'!BQ110="OK",'raw 1'!IQ110,'raw 1'!BQ110),"")</f>
        <v>1</v>
      </c>
      <c r="BT110" s="9">
        <f>if('raw 1'!BR110&lt;&gt;"x",if('raw 1'!BR110="OK",'raw 1'!IR110,'raw 1'!BR110),"")</f>
        <v>1</v>
      </c>
      <c r="BU110" s="9">
        <f>if('raw 1'!BS110&lt;&gt;"x",if('raw 1'!BS110="OK",'raw 1'!IS110,'raw 1'!BS110),"")</f>
        <v>1</v>
      </c>
      <c r="BV110" s="9">
        <f>if('raw 1'!BT110&lt;&gt;"x",if('raw 1'!BT110="OK",'raw 1'!IT110,'raw 1'!BT110),"")</f>
        <v>1</v>
      </c>
      <c r="BW110" s="9">
        <f>if('raw 1'!BU110&lt;&gt;"x",if('raw 1'!BU110="OK",'raw 1'!IU110,'raw 1'!BU110),"")</f>
        <v>1</v>
      </c>
      <c r="BX110" s="9">
        <f>if('raw 1'!BV110&lt;&gt;"x",if('raw 1'!BV110="OK",'raw 1'!IV110,'raw 1'!BV110),"")</f>
        <v>1</v>
      </c>
      <c r="BY110" s="9">
        <f>if('raw 1'!BW110&lt;&gt;"x",if('raw 1'!BW110="OK",'raw 1'!IW110,'raw 1'!BW110),"")</f>
        <v>1</v>
      </c>
      <c r="BZ110" s="9">
        <f>if('raw 1'!BX110&lt;&gt;"x",if('raw 1'!BX110="OK",'raw 1'!IX110,'raw 1'!BX110),"")</f>
        <v>1</v>
      </c>
      <c r="CA110" s="9">
        <f>if('raw 1'!BY110&lt;&gt;"x",if('raw 1'!BY110="OK",'raw 1'!IY110,'raw 1'!BY110),"")</f>
        <v>1</v>
      </c>
      <c r="CB110" s="9" t="str">
        <f>if('raw 1'!BZ110&lt;&gt;"x",if('raw 1'!BZ110="OK",'raw 1'!IZ110,'raw 1'!BZ110),"")</f>
        <v>WA</v>
      </c>
      <c r="CC110" s="9">
        <f>if('raw 1'!CA110&lt;&gt;"x",if('raw 1'!CA110="OK",'raw 1'!JA110,'raw 1'!CA110),"")</f>
        <v>1</v>
      </c>
      <c r="CD110" s="9" t="str">
        <f>if('raw 1'!CB110&lt;&gt;"x",if('raw 1'!CB110="OK",'raw 1'!JB110,'raw 1'!CB110),"")</f>
        <v>WA</v>
      </c>
      <c r="CE110" s="9" t="str">
        <f>if('raw 1'!CC110&lt;&gt;"x",if('raw 1'!CC110="OK",'raw 1'!JC110,'raw 1'!CC110),"")</f>
        <v>WA</v>
      </c>
      <c r="CF110" s="9" t="str">
        <f>if('raw 1'!CD110&lt;&gt;"x",if('raw 1'!CD110="OK",'raw 1'!JD110,'raw 1'!CD110),"")</f>
        <v>WA</v>
      </c>
      <c r="CG110" s="9" t="str">
        <f>if('raw 1'!CE110&lt;&gt;"x",if('raw 1'!CE110="OK",'raw 1'!JE110,'raw 1'!CE110),"")</f>
        <v>WA</v>
      </c>
      <c r="CH110" s="9" t="str">
        <f>if('raw 1'!CF110&lt;&gt;"x",if('raw 1'!CF110="OK",'raw 1'!JF110,'raw 1'!CF110),"")</f>
        <v>WA</v>
      </c>
      <c r="CI110" s="9" t="str">
        <f>if('raw 1'!CG110&lt;&gt;"x",if('raw 1'!CG110="OK",'raw 1'!JG110,'raw 1'!CG110),"")</f>
        <v>WA</v>
      </c>
      <c r="CJ110" s="9">
        <f>if('raw 1'!CH110&lt;&gt;"x",if('raw 1'!CH110="OK",'raw 1'!JH110,'raw 1'!CH110),"")</f>
        <v>1</v>
      </c>
      <c r="CK110" s="9" t="str">
        <f>if('raw 1'!CI110&lt;&gt;"x",if('raw 1'!CI110="OK",'raw 1'!JI110,'raw 1'!CI110),"")</f>
        <v>WA</v>
      </c>
      <c r="CL110" s="9" t="str">
        <f>if('raw 1'!CJ110&lt;&gt;"x",if('raw 1'!CJ110="OK",'raw 1'!JJ110,'raw 1'!CJ110),"")</f>
        <v>WA</v>
      </c>
      <c r="CM110" s="9" t="str">
        <f>if('raw 1'!CK110&lt;&gt;"x",if('raw 1'!CK110="OK",'raw 1'!JK110,'raw 1'!CK110),"")</f>
        <v>WA</v>
      </c>
      <c r="CN110" s="9" t="str">
        <f>if('raw 1'!CL110&lt;&gt;"x",if('raw 1'!CL110="OK",'raw 1'!JL110,'raw 1'!CL110),"")</f>
        <v>WA</v>
      </c>
      <c r="CO110" s="9" t="str">
        <f>if('raw 1'!CM110&lt;&gt;"x",if('raw 1'!CM110="OK",'raw 1'!JM110,'raw 1'!CM110),"")</f>
        <v>WA</v>
      </c>
      <c r="CP110" s="9" t="str">
        <f>if('raw 1'!CN110&lt;&gt;"x",if('raw 1'!CN110="OK",'raw 1'!JN110,'raw 1'!CN110),"")</f>
        <v>WA</v>
      </c>
      <c r="CQ110" s="9" t="str">
        <f>if('raw 1'!CO110&lt;&gt;"x",if('raw 1'!CO110="OK",'raw 1'!JO110,'raw 1'!CO110),"")</f>
        <v>WA</v>
      </c>
      <c r="CR110" s="9" t="str">
        <f>if('raw 1'!CP110&lt;&gt;"x",if('raw 1'!CP110="OK",'raw 1'!JP110,'raw 1'!CP110),"")</f>
        <v>WA</v>
      </c>
      <c r="CS110" s="9">
        <f>if('raw 1'!CQ110&lt;&gt;"x",if('raw 1'!CQ110="OK",'raw 1'!JQ110,'raw 1'!CQ110),"")</f>
        <v>1</v>
      </c>
      <c r="CT110" s="9">
        <f>if('raw 1'!CR110&lt;&gt;"x",if('raw 1'!CR110="OK",'raw 1'!JR110,'raw 1'!CR110),"")</f>
        <v>1</v>
      </c>
      <c r="CU110" s="9" t="str">
        <f>if('raw 1'!CS110&lt;&gt;"x",if('raw 1'!CS110="OK",'raw 1'!JS110,'raw 1'!CS110),"")</f>
        <v/>
      </c>
      <c r="CV110" s="9" t="str">
        <f>if('raw 1'!CT110&lt;&gt;"x",if('raw 1'!CT110="OK",'raw 1'!JT110,'raw 1'!CT110),"")</f>
        <v>-</v>
      </c>
      <c r="CW110" s="9" t="str">
        <f>if('raw 1'!CU110&lt;&gt;"x",if('raw 1'!CU110="OK",'raw 1'!JU110,'raw 1'!CU110),"")</f>
        <v>-</v>
      </c>
      <c r="CX110" s="9" t="str">
        <f>if('raw 1'!CV110&lt;&gt;"x",if('raw 1'!CV110="OK",'raw 1'!JV110,'raw 1'!CV110),"")</f>
        <v>-</v>
      </c>
      <c r="CY110" s="9" t="str">
        <f>if('raw 1'!CW110&lt;&gt;"x",if('raw 1'!CW110="OK",'raw 1'!JW110,'raw 1'!CW110),"")</f>
        <v>-</v>
      </c>
      <c r="CZ110" s="9" t="str">
        <f>if('raw 1'!CX110&lt;&gt;"x",if('raw 1'!CX110="OK",'raw 1'!JX110,'raw 1'!CX110),"")</f>
        <v>-</v>
      </c>
      <c r="DA110" s="9" t="str">
        <f>if('raw 1'!CY110&lt;&gt;"x",if('raw 1'!CY110="OK",'raw 1'!JY110,'raw 1'!CY110),"")</f>
        <v>-</v>
      </c>
      <c r="DB110" s="9" t="str">
        <f>if('raw 1'!CZ110&lt;&gt;"x",if('raw 1'!CZ110="OK",'raw 1'!JZ110,'raw 1'!CZ110),"")</f>
        <v>-</v>
      </c>
      <c r="DC110" s="9" t="str">
        <f>if('raw 1'!DA110&lt;&gt;"x",if('raw 1'!DA110="OK",'raw 1'!KA110,'raw 1'!DA110),"")</f>
        <v>-</v>
      </c>
      <c r="DD110" s="9" t="str">
        <f>if('raw 1'!DB110&lt;&gt;"x",if('raw 1'!DB110="OK",'raw 1'!KB110,'raw 1'!DB110),"")</f>
        <v>-</v>
      </c>
      <c r="DE110" s="9" t="str">
        <f>if('raw 1'!DC110&lt;&gt;"x",if('raw 1'!DC110="OK",'raw 1'!KC110,'raw 1'!DC110),"")</f>
        <v>-</v>
      </c>
      <c r="DF110" s="9" t="str">
        <f>if('raw 1'!DD110&lt;&gt;"x",if('raw 1'!DD110="OK",'raw 1'!KD110,'raw 1'!DD110),"")</f>
        <v>-</v>
      </c>
      <c r="DG110" s="9" t="str">
        <f>if('raw 1'!DE110&lt;&gt;"x",if('raw 1'!DE110="OK",'raw 1'!KE110,'raw 1'!DE110),"")</f>
        <v>-</v>
      </c>
      <c r="DH110" s="9" t="str">
        <f>if('raw 1'!DF110&lt;&gt;"x",if('raw 1'!DF110="OK",'raw 1'!KF110,'raw 1'!DF110),"")</f>
        <v>-</v>
      </c>
      <c r="DI110" s="9" t="str">
        <f>if('raw 1'!DG110&lt;&gt;"x",if('raw 1'!DG110="OK",'raw 1'!KG110,'raw 1'!DG110),"")</f>
        <v>-</v>
      </c>
      <c r="DJ110" s="9" t="str">
        <f>if('raw 1'!DH110&lt;&gt;"x",if('raw 1'!DH110="OK",'raw 1'!KH110,'raw 1'!DH110),"")</f>
        <v>-</v>
      </c>
      <c r="DK110" s="9" t="str">
        <f>if('raw 1'!DI110&lt;&gt;"x",if('raw 1'!DI110="OK",'raw 1'!KI110,'raw 1'!DI110),"")</f>
        <v>-</v>
      </c>
      <c r="DL110" s="9" t="str">
        <f>if('raw 1'!DJ110&lt;&gt;"x",if('raw 1'!DJ110="OK",'raw 1'!KJ110,'raw 1'!DJ110),"")</f>
        <v>-</v>
      </c>
      <c r="DM110" s="9" t="str">
        <f>if('raw 1'!DK110&lt;&gt;"x",if('raw 1'!DK110="OK",'raw 1'!KK110,'raw 1'!DK110),"")</f>
        <v>-</v>
      </c>
      <c r="DN110" s="9" t="str">
        <f>if('raw 1'!DL110&lt;&gt;"x",if('raw 1'!DL110="OK",'raw 1'!KL110,'raw 1'!DL110),"")</f>
        <v>-</v>
      </c>
      <c r="DO110" s="9" t="str">
        <f>if('raw 1'!DM110&lt;&gt;"x",if('raw 1'!DM110="OK",'raw 1'!KM110,'raw 1'!DM110),"")</f>
        <v>-</v>
      </c>
      <c r="DP110" s="9" t="str">
        <f>if('raw 1'!DN110&lt;&gt;"x",if('raw 1'!DN110="OK",'raw 1'!KN110,'raw 1'!DN110),"")</f>
        <v>-</v>
      </c>
      <c r="DQ110" s="9" t="str">
        <f>if('raw 1'!DO110&lt;&gt;"x",if('raw 1'!DO110="OK",'raw 1'!KO110,'raw 1'!DO110),"")</f>
        <v>-</v>
      </c>
      <c r="DR110" s="9" t="str">
        <f>if('raw 1'!DP110&lt;&gt;"x",if('raw 1'!DP110="OK",'raw 1'!KP110,'raw 1'!DP110),"")</f>
        <v>-</v>
      </c>
      <c r="DS110" s="9" t="str">
        <f>if('raw 1'!DQ110&lt;&gt;"x",if('raw 1'!DQ110="OK",'raw 1'!KQ110,'raw 1'!DQ110),"")</f>
        <v>-</v>
      </c>
      <c r="DT110" s="9" t="str">
        <f>if('raw 1'!DR110&lt;&gt;"x",if('raw 1'!DR110="OK",'raw 1'!KR110,'raw 1'!DR110),"")</f>
        <v>-</v>
      </c>
      <c r="DU110" s="9" t="str">
        <f>if('raw 1'!DS110&lt;&gt;"x",if('raw 1'!DS110="OK",'raw 1'!KS110,'raw 1'!DS110),"")</f>
        <v>-</v>
      </c>
      <c r="DV110" s="9" t="str">
        <f>if('raw 1'!DT110&lt;&gt;"x",if('raw 1'!DT110="OK",'raw 1'!KT110,'raw 1'!DT110),"")</f>
        <v>-</v>
      </c>
      <c r="DW110" s="9" t="str">
        <f>if('raw 1'!DU110&lt;&gt;"x",if('raw 1'!DU110="OK",'raw 1'!KU110,'raw 1'!DU110),"")</f>
        <v>-</v>
      </c>
      <c r="DX110" s="9" t="str">
        <f>if('raw 1'!DV110&lt;&gt;"x",if('raw 1'!DV110="OK",'raw 1'!KV110,'raw 1'!DV110),"")</f>
        <v>-</v>
      </c>
      <c r="DY110" s="9" t="str">
        <f>if('raw 1'!DW110&lt;&gt;"x",if('raw 1'!DW110="OK",'raw 1'!KW110,'raw 1'!DW110),"")</f>
        <v>-</v>
      </c>
      <c r="DZ110" s="9" t="str">
        <f>if('raw 1'!DX110&lt;&gt;"x",if('raw 1'!DX110="OK",'raw 1'!KX110,'raw 1'!DX110),"")</f>
        <v>-</v>
      </c>
      <c r="EA110" s="9" t="str">
        <f>if('raw 1'!DY110&lt;&gt;"x",if('raw 1'!DY110="OK",'raw 1'!KY110,'raw 1'!DY110),"")</f>
        <v>-</v>
      </c>
      <c r="EB110" s="9" t="str">
        <f>if('raw 1'!DZ110&lt;&gt;"x",if('raw 1'!DZ110="OK",'raw 1'!KZ110,'raw 1'!DZ110),"")</f>
        <v/>
      </c>
      <c r="EC110" s="9" t="str">
        <f>if('raw 1'!EA110&lt;&gt;"x",if('raw 1'!EA110="OK",'raw 1'!LA110,'raw 1'!EA110),"")</f>
        <v>-</v>
      </c>
      <c r="ED110" s="9" t="str">
        <f>if('raw 1'!EB110&lt;&gt;"x",if('raw 1'!EB110="OK",'raw 1'!LB110,'raw 1'!EB110),"")</f>
        <v>-</v>
      </c>
      <c r="EE110" s="9" t="str">
        <f>if('raw 1'!EC110&lt;&gt;"x",if('raw 1'!EC110="OK",'raw 1'!LC110,'raw 1'!EC110),"")</f>
        <v>-</v>
      </c>
      <c r="EF110" s="9" t="str">
        <f>if('raw 1'!ED110&lt;&gt;"x",if('raw 1'!ED110="OK",'raw 1'!LD110,'raw 1'!ED110),"")</f>
        <v>-</v>
      </c>
      <c r="EG110" s="9" t="str">
        <f>if('raw 1'!EE110&lt;&gt;"x",if('raw 1'!EE110="OK",'raw 1'!LE110,'raw 1'!EE110),"")</f>
        <v>-</v>
      </c>
      <c r="EH110" s="9" t="str">
        <f>if('raw 1'!EF110&lt;&gt;"x",if('raw 1'!EF110="OK",'raw 1'!LF110,'raw 1'!EF110),"")</f>
        <v>-</v>
      </c>
      <c r="EI110" s="9" t="str">
        <f>if('raw 1'!EG110&lt;&gt;"x",if('raw 1'!EG110="OK",'raw 1'!LG110,'raw 1'!EG110),"")</f>
        <v>-</v>
      </c>
      <c r="EJ110" s="9" t="str">
        <f>if('raw 1'!EH110&lt;&gt;"x",if('raw 1'!EH110="OK",'raw 1'!LH110,'raw 1'!EH110),"")</f>
        <v>-</v>
      </c>
      <c r="EK110" s="9" t="str">
        <f>if('raw 1'!EI110&lt;&gt;"x",if('raw 1'!EI110="OK",'raw 1'!LI110,'raw 1'!EI110),"")</f>
        <v>-</v>
      </c>
      <c r="EL110" s="9" t="str">
        <f>if('raw 1'!EJ110&lt;&gt;"x",if('raw 1'!EJ110="OK",'raw 1'!LJ110,'raw 1'!EJ110),"")</f>
        <v>-</v>
      </c>
      <c r="EM110" s="9" t="str">
        <f>if('raw 1'!EK110&lt;&gt;"x",if('raw 1'!EK110="OK",'raw 1'!LK110,'raw 1'!EK110),"")</f>
        <v>-</v>
      </c>
      <c r="EN110" s="9" t="str">
        <f>if('raw 1'!EL110&lt;&gt;"x",if('raw 1'!EL110="OK",'raw 1'!LL110,'raw 1'!EL110),"")</f>
        <v>-</v>
      </c>
      <c r="EO110" s="9" t="str">
        <f>if('raw 1'!EM110&lt;&gt;"x",if('raw 1'!EM110="OK",'raw 1'!LM110,'raw 1'!EM110),"")</f>
        <v>-</v>
      </c>
      <c r="EP110" s="9" t="str">
        <f>if('raw 1'!EN110&lt;&gt;"x",if('raw 1'!EN110="OK",'raw 1'!LN110,'raw 1'!EN110),"")</f>
        <v>-</v>
      </c>
      <c r="EQ110" s="9" t="str">
        <f>if('raw 1'!EO110&lt;&gt;"x",if('raw 1'!EO110="OK",'raw 1'!LO110,'raw 1'!EO110),"")</f>
        <v>-</v>
      </c>
      <c r="ER110" s="9" t="str">
        <f>if('raw 1'!EP110&lt;&gt;"x",if('raw 1'!EP110="OK",'raw 1'!LP110,'raw 1'!EP110),"")</f>
        <v>-</v>
      </c>
      <c r="ES110" s="9" t="str">
        <f>if('raw 1'!EQ110&lt;&gt;"x",if('raw 1'!EQ110="OK",'raw 1'!LQ110,'raw 1'!EQ110),"")</f>
        <v/>
      </c>
      <c r="ET110" s="9" t="str">
        <f>if('raw 1'!ER110&lt;&gt;"x",if('raw 1'!ER110="OK",'raw 1'!LR110,'raw 1'!ER110),"")</f>
        <v>-</v>
      </c>
      <c r="EU110" s="9" t="str">
        <f>if('raw 1'!ES110&lt;&gt;"x",if('raw 1'!ES110="OK",'raw 1'!LS110,'raw 1'!ES110),"")</f>
        <v>-</v>
      </c>
      <c r="EV110" s="9" t="str">
        <f>if('raw 1'!ET110&lt;&gt;"x",if('raw 1'!ET110="OK",'raw 1'!LT110,'raw 1'!ET110),"")</f>
        <v>-</v>
      </c>
      <c r="EW110" s="9" t="str">
        <f>if('raw 1'!EU110&lt;&gt;"x",if('raw 1'!EU110="OK",'raw 1'!LU110,'raw 1'!EU110),"")</f>
        <v>-</v>
      </c>
      <c r="EX110" s="9" t="str">
        <f>if('raw 1'!EV110&lt;&gt;"x",if('raw 1'!EV110="OK",'raw 1'!LV110,'raw 1'!EV110),"")</f>
        <v>-</v>
      </c>
      <c r="EY110" s="9" t="str">
        <f>if('raw 1'!EW110&lt;&gt;"x",if('raw 1'!EW110="OK",'raw 1'!LW110,'raw 1'!EW110),"")</f>
        <v>-</v>
      </c>
      <c r="EZ110" s="9" t="str">
        <f>if('raw 1'!EX110&lt;&gt;"x",if('raw 1'!EX110="OK",'raw 1'!LX110,'raw 1'!EX110),"")</f>
        <v>-</v>
      </c>
      <c r="FA110" s="9" t="str">
        <f>if('raw 1'!EY110&lt;&gt;"x",if('raw 1'!EY110="OK",'raw 1'!LY110,'raw 1'!EY110),"")</f>
        <v>-</v>
      </c>
      <c r="FB110" s="9" t="str">
        <f>if('raw 1'!EZ110&lt;&gt;"x",if('raw 1'!EZ110="OK",'raw 1'!LZ110,'raw 1'!EZ110),"")</f>
        <v>-</v>
      </c>
      <c r="FC110" s="9" t="str">
        <f>if('raw 1'!FA110&lt;&gt;"x",if('raw 1'!FA110="OK",'raw 1'!MA110,'raw 1'!FA110),"")</f>
        <v>-</v>
      </c>
      <c r="FD110" s="9" t="str">
        <f>if('raw 1'!FB110&lt;&gt;"x",if('raw 1'!FB110="OK",'raw 1'!MB110,'raw 1'!FB110),"")</f>
        <v>-</v>
      </c>
      <c r="FE110" s="9" t="str">
        <f>if('raw 1'!FC110&lt;&gt;"x",if('raw 1'!FC110="OK",'raw 1'!MC110,'raw 1'!FC110),"")</f>
        <v>-</v>
      </c>
      <c r="FF110" s="9" t="str">
        <f>if('raw 1'!FD110&lt;&gt;"x",if('raw 1'!FD110="OK",'raw 1'!MD110,'raw 1'!FD110),"")</f>
        <v>-</v>
      </c>
      <c r="FG110" s="9" t="str">
        <f>if('raw 1'!FE110&lt;&gt;"x",if('raw 1'!FE110="OK",'raw 1'!ME110,'raw 1'!FE110),"")</f>
        <v>-</v>
      </c>
      <c r="FH110" s="9" t="str">
        <f>if('raw 1'!FF110&lt;&gt;"x",if('raw 1'!FF110="OK",'raw 1'!MF110,'raw 1'!FF110),"")</f>
        <v>-</v>
      </c>
      <c r="FI110" s="9" t="str">
        <f>if('raw 1'!FG110&lt;&gt;"x",if('raw 1'!FG110="OK",'raw 1'!MG110,'raw 1'!FG110),"")</f>
        <v>-</v>
      </c>
      <c r="FJ110" s="9" t="str">
        <f>if('raw 1'!FH110&lt;&gt;"x",if('raw 1'!FH110="OK",'raw 1'!MH110,'raw 1'!FH110),"")</f>
        <v>-</v>
      </c>
      <c r="FK110" s="9" t="str">
        <f>if('raw 1'!FI110&lt;&gt;"x",if('raw 1'!FI110="OK",'raw 1'!MI110,'raw 1'!FI110),"")</f>
        <v>-</v>
      </c>
      <c r="FL110" s="9" t="str">
        <f>if('raw 1'!FJ110&lt;&gt;"x",if('raw 1'!FJ110="OK",'raw 1'!MJ110,'raw 1'!FJ110),"")</f>
        <v>-</v>
      </c>
      <c r="FM110" s="9" t="str">
        <f>if('raw 1'!FK110&lt;&gt;"x",if('raw 1'!FK110="OK",'raw 1'!MK110,'raw 1'!FK110),"")</f>
        <v>-</v>
      </c>
      <c r="FN110" s="9" t="str">
        <f>if('raw 1'!FL110&lt;&gt;"x",if('raw 1'!FL110="OK",'raw 1'!ML110,'raw 1'!FL110),"")</f>
        <v>-</v>
      </c>
      <c r="FO110" s="9" t="str">
        <f>if('raw 1'!FM110&lt;&gt;"x",if('raw 1'!FM110="OK",'raw 1'!MM110,'raw 1'!FM110),"")</f>
        <v>-</v>
      </c>
      <c r="FP110" s="9" t="str">
        <f>if('raw 1'!FN110&lt;&gt;"x",if('raw 1'!FN110="OK",'raw 1'!MN110,'raw 1'!FN110),"")</f>
        <v>-</v>
      </c>
      <c r="FQ110" s="9" t="str">
        <f>if('raw 1'!FO110&lt;&gt;"x",if('raw 1'!FO110="OK",'raw 1'!MO110,'raw 1'!FO110),"")</f>
        <v>-</v>
      </c>
      <c r="FR110" s="9" t="str">
        <f>if('raw 1'!FP110&lt;&gt;"x",if('raw 1'!FP110="OK",'raw 1'!MP110,'raw 1'!FP110),"")</f>
        <v>-</v>
      </c>
      <c r="FS110" s="9" t="str">
        <f>if('raw 1'!FQ110&lt;&gt;"x",if('raw 1'!FQ110="OK",'raw 1'!MQ110,'raw 1'!FQ110),"")</f>
        <v>-</v>
      </c>
      <c r="FT110" s="9" t="str">
        <f>if('raw 1'!FR110&lt;&gt;"x",if('raw 1'!FR110="OK",'raw 1'!MR110,'raw 1'!FR110),"")</f>
        <v>-</v>
      </c>
      <c r="FU110" s="9" t="str">
        <f>if('raw 1'!FS110&lt;&gt;"x",if('raw 1'!FS110="OK",'raw 1'!MS110,'raw 1'!FS110),"")</f>
        <v>-</v>
      </c>
      <c r="FV110" s="9" t="str">
        <f>if('raw 1'!FT110&lt;&gt;"x",if('raw 1'!FT110="OK",'raw 1'!MT110,'raw 1'!FT110),"")</f>
        <v/>
      </c>
      <c r="FW110" s="9" t="str">
        <f>if('raw 1'!FU110&lt;&gt;"x",if('raw 1'!FU110="OK",'raw 1'!MU110,'raw 1'!FU110),"")</f>
        <v>-</v>
      </c>
      <c r="FX110" s="9" t="str">
        <f>if('raw 1'!FV110&lt;&gt;"x",if('raw 1'!FV110="OK",'raw 1'!MV110,'raw 1'!FV110),"")</f>
        <v>-</v>
      </c>
      <c r="FY110" s="9" t="str">
        <f>if('raw 1'!FW110&lt;&gt;"x",if('raw 1'!FW110="OK",'raw 1'!MW110,'raw 1'!FW110),"")</f>
        <v>-</v>
      </c>
      <c r="FZ110" s="9" t="str">
        <f>if('raw 1'!FX110&lt;&gt;"x",if('raw 1'!FX110="OK",'raw 1'!MX110,'raw 1'!FX110),"")</f>
        <v>-</v>
      </c>
      <c r="GA110" s="9" t="str">
        <f>if('raw 1'!FY110&lt;&gt;"x",if('raw 1'!FY110="OK",'raw 1'!MY110,'raw 1'!FY110),"")</f>
        <v>-</v>
      </c>
      <c r="GB110" s="9" t="str">
        <f>if('raw 1'!FZ110&lt;&gt;"x",if('raw 1'!FZ110="OK",'raw 1'!MZ110,'raw 1'!FZ110),"")</f>
        <v>-</v>
      </c>
      <c r="GC110" s="9" t="str">
        <f>if('raw 1'!GA110&lt;&gt;"x",if('raw 1'!GA110="OK",'raw 1'!NA110,'raw 1'!GA110),"")</f>
        <v>-</v>
      </c>
      <c r="GD110" s="9" t="str">
        <f>if('raw 1'!GB110&lt;&gt;"x",if('raw 1'!GB110="OK",'raw 1'!NB110,'raw 1'!GB110),"")</f>
        <v>-</v>
      </c>
      <c r="GE110" s="9" t="str">
        <f>if('raw 1'!GC110&lt;&gt;"x",if('raw 1'!GC110="OK",'raw 1'!NC110,'raw 1'!GC110),"")</f>
        <v>-</v>
      </c>
      <c r="GF110" s="9" t="str">
        <f>if('raw 1'!GD110&lt;&gt;"x",if('raw 1'!GD110="OK",'raw 1'!ND110,'raw 1'!GD110),"")</f>
        <v>-</v>
      </c>
      <c r="GG110" s="9" t="str">
        <f>if('raw 1'!GE110&lt;&gt;"x",if('raw 1'!GE110="OK",'raw 1'!NE110,'raw 1'!GE110),"")</f>
        <v>-</v>
      </c>
      <c r="GH110" s="9" t="str">
        <f>if('raw 1'!GF110&lt;&gt;"x",if('raw 1'!GF110="OK",'raw 1'!NF110,'raw 1'!GF110),"")</f>
        <v>-</v>
      </c>
      <c r="GI110" s="9" t="str">
        <f>if('raw 1'!GG110&lt;&gt;"x",if('raw 1'!GG110="OK",'raw 1'!NG110,'raw 1'!GG110),"")</f>
        <v>-</v>
      </c>
      <c r="GJ110" s="9" t="str">
        <f>if('raw 1'!GH110&lt;&gt;"x",if('raw 1'!GH110="OK",'raw 1'!NH110,'raw 1'!GH110),"")</f>
        <v>-</v>
      </c>
      <c r="GK110" s="9" t="str">
        <f>if('raw 1'!GI110&lt;&gt;"x",if('raw 1'!GI110="OK",'raw 1'!NI110,'raw 1'!GI110),"")</f>
        <v>-</v>
      </c>
      <c r="GL110" s="9" t="str">
        <f>if('raw 1'!GJ110&lt;&gt;"x",if('raw 1'!GJ110="OK",'raw 1'!NJ110,'raw 1'!GJ110),"")</f>
        <v>-</v>
      </c>
      <c r="GM110" s="9" t="str">
        <f>if('raw 1'!GK110&lt;&gt;"x",if('raw 1'!GK110="OK",'raw 1'!NK110,'raw 1'!GK110),"")</f>
        <v>-</v>
      </c>
      <c r="GN110" s="9" t="str">
        <f>if('raw 1'!GL110&lt;&gt;"x",if('raw 1'!GL110="OK",'raw 1'!NL110,'raw 1'!GL110),"")</f>
        <v>-</v>
      </c>
      <c r="GO110" s="9" t="str">
        <f>if('raw 1'!GM110&lt;&gt;"x",if('raw 1'!GM110="OK",'raw 1'!NM110,'raw 1'!GM110),"")</f>
        <v>-</v>
      </c>
      <c r="GP110" s="9" t="str">
        <f>if('raw 1'!GN110&lt;&gt;"x",if('raw 1'!GN110="OK",'raw 1'!NN110,'raw 1'!GN110),"")</f>
        <v>-</v>
      </c>
      <c r="GQ110" s="9" t="str">
        <f>if('raw 1'!GO110&lt;&gt;"x",if('raw 1'!GO110="OK",'raw 1'!NO110,'raw 1'!GO110),"")</f>
        <v>-</v>
      </c>
      <c r="GR110" s="9" t="str">
        <f>if('raw 1'!GP110&lt;&gt;"x",if('raw 1'!GP110="OK",'raw 1'!NP110,'raw 1'!GP110),"")</f>
        <v>-</v>
      </c>
      <c r="GS110" s="9" t="str">
        <f>if('raw 1'!GQ110&lt;&gt;"x",if('raw 1'!GQ110="OK",'raw 1'!NQ110,'raw 1'!GQ110),"")</f>
        <v>-</v>
      </c>
      <c r="GT110" s="9" t="str">
        <f>if('raw 1'!GR110&lt;&gt;"x",if('raw 1'!GR110="OK",'raw 1'!NR110,'raw 1'!GR110),"")</f>
        <v>-</v>
      </c>
      <c r="GU110" s="9" t="str">
        <f>if('raw 1'!GS110&lt;&gt;"x",if('raw 1'!GS110="OK",'raw 1'!NS110,'raw 1'!GS110),"")</f>
        <v/>
      </c>
    </row>
    <row r="111">
      <c r="A111" s="5"/>
      <c r="B111" s="5"/>
      <c r="C111" s="5" t="str">
        <f>if(B111="d","diskv. iz ciklusa",if(B111="d1","diskv. iz kruga",if($E111="ODOBREN",(if(countif(H:H,"="&amp;H111)=1,countif(H:H,"&gt;"&amp;H111)+1,concatenate(countif(H:H,"&gt;"&amp;H111)+1," - ",countif(H:H,"&gt;="&amp;H111)))),empty)))</f>
        <v>107 - 111</v>
      </c>
      <c r="D111" s="6" t="str">
        <f>'raw 1'!B111</f>
        <v>MJovan</v>
      </c>
      <c r="E111" s="6" t="str">
        <f>'raw 1'!F111</f>
        <v>ODOBREN</v>
      </c>
      <c r="F111" s="6" t="str">
        <f>if($E111="ODOBREN",'raw 1'!C111,"")</f>
        <v>Jovan</v>
      </c>
      <c r="G111" s="6" t="str">
        <f>if($E111="ODOBREN",'raw 1'!D111,"")</f>
        <v>Marković</v>
      </c>
      <c r="H111" s="7">
        <f>if($E111="ODOBREN",I111,empty)</f>
        <v>35</v>
      </c>
      <c r="I111" s="7">
        <f>if(B111&lt;&gt;"d",IF(M111 = "A", SUM(R111:T111), SUM(O111:Q111)),empty)</f>
        <v>35</v>
      </c>
      <c r="J111" s="6" t="str">
        <f>if($E111="ODOBREN",'raw 1'!G111,"")</f>
        <v>Stari grad</v>
      </c>
      <c r="K111" s="6" t="str">
        <f>if($E111="ODOBREN",'raw 1'!H111,"")</f>
        <v>Matematička gimnazija</v>
      </c>
      <c r="L111" s="6" t="str">
        <f>if($E111="ODOBREN",'raw 1'!I111,"")</f>
        <v>III</v>
      </c>
      <c r="M111" s="6" t="str">
        <f>if($E111="ODOBREN",'raw 1'!J111,"")</f>
        <v>A</v>
      </c>
      <c r="N111" s="6" t="str">
        <f>if($E111="ODOBREN",'raw 1'!K112,"")</f>
        <v>Mijodrag Đurišić</v>
      </c>
      <c r="O111" s="8" t="str">
        <f>'raw 1'!M111</f>
        <v>-</v>
      </c>
      <c r="P111" s="9" t="str">
        <f>'raw 1'!N111</f>
        <v>-</v>
      </c>
      <c r="Q111" s="9" t="str">
        <f>'raw 1'!O111</f>
        <v>-</v>
      </c>
      <c r="R111" s="9">
        <f>'raw 1'!P111</f>
        <v>35</v>
      </c>
      <c r="S111" s="9">
        <f>'raw 1'!Q111</f>
        <v>0</v>
      </c>
      <c r="T111" s="9" t="str">
        <f>'raw 1'!R111</f>
        <v>-</v>
      </c>
      <c r="U111" s="9" t="str">
        <f>if('raw 1'!S111&lt;&gt;"x",if('raw 1'!S111="OK",'raw 1'!GS111,'raw 1'!S111),"")</f>
        <v/>
      </c>
      <c r="V111" s="9" t="str">
        <f>if('raw 1'!T111&lt;&gt;"x",if('raw 1'!T111="OK",'raw 1'!GT111,'raw 1'!T111),"")</f>
        <v/>
      </c>
      <c r="W111" s="9" t="str">
        <f>if('raw 1'!U111&lt;&gt;"x",if('raw 1'!U111="OK",'raw 1'!GU111,'raw 1'!U111),"")</f>
        <v>-</v>
      </c>
      <c r="X111" s="9" t="str">
        <f>if('raw 1'!V111&lt;&gt;"x",if('raw 1'!V111="OK",'raw 1'!GV111,'raw 1'!V111),"")</f>
        <v>-</v>
      </c>
      <c r="Y111" s="9" t="str">
        <f>if('raw 1'!W111&lt;&gt;"x",if('raw 1'!W111="OK",'raw 1'!GW111,'raw 1'!W111),"")</f>
        <v>-</v>
      </c>
      <c r="Z111" s="9" t="str">
        <f>if('raw 1'!X111&lt;&gt;"x",if('raw 1'!X111="OK",'raw 1'!GX111,'raw 1'!X111),"")</f>
        <v>-</v>
      </c>
      <c r="AA111" s="9" t="str">
        <f>if('raw 1'!Y111&lt;&gt;"x",if('raw 1'!Y111="OK",'raw 1'!GY111,'raw 1'!Y111),"")</f>
        <v>-</v>
      </c>
      <c r="AB111" s="9" t="str">
        <f>if('raw 1'!Z111&lt;&gt;"x",if('raw 1'!Z111="OK",'raw 1'!GZ111,'raw 1'!Z111),"")</f>
        <v>-</v>
      </c>
      <c r="AC111" s="9" t="str">
        <f>if('raw 1'!AA111&lt;&gt;"x",if('raw 1'!AA111="OK",'raw 1'!HA111,'raw 1'!AA111),"")</f>
        <v>-</v>
      </c>
      <c r="AD111" s="9" t="str">
        <f>if('raw 1'!AB111&lt;&gt;"x",if('raw 1'!AB111="OK",'raw 1'!HB111,'raw 1'!AB111),"")</f>
        <v>-</v>
      </c>
      <c r="AE111" s="9" t="str">
        <f>if('raw 1'!AC111&lt;&gt;"x",if('raw 1'!AC111="OK",'raw 1'!HC111,'raw 1'!AC111),"")</f>
        <v>-</v>
      </c>
      <c r="AF111" s="9" t="str">
        <f>if('raw 1'!AD111&lt;&gt;"x",if('raw 1'!AD111="OK",'raw 1'!HD111,'raw 1'!AD111),"")</f>
        <v>-</v>
      </c>
      <c r="AG111" s="9" t="str">
        <f>if('raw 1'!AE111&lt;&gt;"x",if('raw 1'!AE111="OK",'raw 1'!HE111,'raw 1'!AE111),"")</f>
        <v>-</v>
      </c>
      <c r="AH111" s="9" t="str">
        <f>if('raw 1'!AF111&lt;&gt;"x",if('raw 1'!AF111="OK",'raw 1'!HF111,'raw 1'!AF111),"")</f>
        <v>-</v>
      </c>
      <c r="AI111" s="9" t="str">
        <f>if('raw 1'!AG111&lt;&gt;"x",if('raw 1'!AG111="OK",'raw 1'!HG111,'raw 1'!AG111),"")</f>
        <v>-</v>
      </c>
      <c r="AJ111" s="9" t="str">
        <f>if('raw 1'!AH111&lt;&gt;"x",if('raw 1'!AH111="OK",'raw 1'!HH111,'raw 1'!AH111),"")</f>
        <v>-</v>
      </c>
      <c r="AK111" s="9" t="str">
        <f>if('raw 1'!AI111&lt;&gt;"x",if('raw 1'!AI111="OK",'raw 1'!HI111,'raw 1'!AI111),"")</f>
        <v>-</v>
      </c>
      <c r="AL111" s="9" t="str">
        <f>if('raw 1'!AJ111&lt;&gt;"x",if('raw 1'!AJ111="OK",'raw 1'!HJ111,'raw 1'!AJ111),"")</f>
        <v>-</v>
      </c>
      <c r="AM111" s="9" t="str">
        <f>if('raw 1'!AK111&lt;&gt;"x",if('raw 1'!AK111="OK",'raw 1'!HK111,'raw 1'!AK111),"")</f>
        <v>-</v>
      </c>
      <c r="AN111" s="9" t="str">
        <f>if('raw 1'!AL111&lt;&gt;"x",if('raw 1'!AL111="OK",'raw 1'!HL111,'raw 1'!AL111),"")</f>
        <v>-</v>
      </c>
      <c r="AO111" s="9" t="str">
        <f>if('raw 1'!AM111&lt;&gt;"x",if('raw 1'!AM111="OK",'raw 1'!HM111,'raw 1'!AM111),"")</f>
        <v>-</v>
      </c>
      <c r="AP111" s="9" t="str">
        <f>if('raw 1'!AN111&lt;&gt;"x",if('raw 1'!AN111="OK",'raw 1'!HN111,'raw 1'!AN111),"")</f>
        <v>-</v>
      </c>
      <c r="AQ111" s="9" t="str">
        <f>if('raw 1'!AO111&lt;&gt;"x",if('raw 1'!AO111="OK",'raw 1'!HO111,'raw 1'!AO111),"")</f>
        <v>-</v>
      </c>
      <c r="AR111" s="9" t="str">
        <f>if('raw 1'!AP111&lt;&gt;"x",if('raw 1'!AP111="OK",'raw 1'!HP111,'raw 1'!AP111),"")</f>
        <v>-</v>
      </c>
      <c r="AS111" s="9" t="str">
        <f>if('raw 1'!AQ111&lt;&gt;"x",if('raw 1'!AQ111="OK",'raw 1'!HQ111,'raw 1'!AQ111),"")</f>
        <v>-</v>
      </c>
      <c r="AT111" s="9" t="str">
        <f>if('raw 1'!AR111&lt;&gt;"x",if('raw 1'!AR111="OK",'raw 1'!HR111,'raw 1'!AR111),"")</f>
        <v>-</v>
      </c>
      <c r="AU111" s="9" t="str">
        <f>if('raw 1'!AS111&lt;&gt;"x",if('raw 1'!AS111="OK",'raw 1'!HS111,'raw 1'!AS111),"")</f>
        <v>-</v>
      </c>
      <c r="AV111" s="9" t="str">
        <f>if('raw 1'!AT111&lt;&gt;"x",if('raw 1'!AT111="OK",'raw 1'!HT111,'raw 1'!AT111),"")</f>
        <v>-</v>
      </c>
      <c r="AW111" s="9" t="str">
        <f>if('raw 1'!AU111&lt;&gt;"x",if('raw 1'!AU111="OK",'raw 1'!HU111,'raw 1'!AU111),"")</f>
        <v>-</v>
      </c>
      <c r="AX111" s="9" t="str">
        <f>if('raw 1'!AV111&lt;&gt;"x",if('raw 1'!AV111="OK",'raw 1'!HV111,'raw 1'!AV111),"")</f>
        <v>-</v>
      </c>
      <c r="AY111" s="9" t="str">
        <f>if('raw 1'!AW111&lt;&gt;"x",if('raw 1'!AW111="OK",'raw 1'!HW111,'raw 1'!AW111),"")</f>
        <v>-</v>
      </c>
      <c r="AZ111" s="9" t="str">
        <f>if('raw 1'!AX111&lt;&gt;"x",if('raw 1'!AX111="OK",'raw 1'!HX111,'raw 1'!AX111),"")</f>
        <v>-</v>
      </c>
      <c r="BA111" s="9" t="str">
        <f>if('raw 1'!AY111&lt;&gt;"x",if('raw 1'!AY111="OK",'raw 1'!HY111,'raw 1'!AY111),"")</f>
        <v>-</v>
      </c>
      <c r="BB111" s="9" t="str">
        <f>if('raw 1'!AZ111&lt;&gt;"x",if('raw 1'!AZ111="OK",'raw 1'!HZ111,'raw 1'!AZ111),"")</f>
        <v>-</v>
      </c>
      <c r="BC111" s="9" t="str">
        <f>if('raw 1'!BA111&lt;&gt;"x",if('raw 1'!BA111="OK",'raw 1'!IA111,'raw 1'!BA111),"")</f>
        <v>-</v>
      </c>
      <c r="BD111" s="9" t="str">
        <f>if('raw 1'!BB111&lt;&gt;"x",if('raw 1'!BB111="OK",'raw 1'!IB111,'raw 1'!BB111),"")</f>
        <v>-</v>
      </c>
      <c r="BE111" s="9" t="str">
        <f>if('raw 1'!BC111&lt;&gt;"x",if('raw 1'!BC111="OK",'raw 1'!IC111,'raw 1'!BC111),"")</f>
        <v>-</v>
      </c>
      <c r="BF111" s="9" t="str">
        <f>if('raw 1'!BD111&lt;&gt;"x",if('raw 1'!BD111="OK",'raw 1'!ID111,'raw 1'!BD111),"")</f>
        <v>-</v>
      </c>
      <c r="BG111" s="9" t="str">
        <f>if('raw 1'!BE111&lt;&gt;"x",if('raw 1'!BE111="OK",'raw 1'!IE111,'raw 1'!BE111),"")</f>
        <v>-</v>
      </c>
      <c r="BH111" s="9" t="str">
        <f>if('raw 1'!BF111&lt;&gt;"x",if('raw 1'!BF111="OK",'raw 1'!IF111,'raw 1'!BF111),"")</f>
        <v>-</v>
      </c>
      <c r="BI111" s="9" t="str">
        <f>if('raw 1'!BG111&lt;&gt;"x",if('raw 1'!BG111="OK",'raw 1'!IG111,'raw 1'!BG111),"")</f>
        <v>-</v>
      </c>
      <c r="BJ111" s="9" t="str">
        <f>if('raw 1'!BH111&lt;&gt;"x",if('raw 1'!BH111="OK",'raw 1'!IH111,'raw 1'!BH111),"")</f>
        <v>-</v>
      </c>
      <c r="BK111" s="9" t="str">
        <f>if('raw 1'!BI111&lt;&gt;"x",if('raw 1'!BI111="OK",'raw 1'!II111,'raw 1'!BI111),"")</f>
        <v>-</v>
      </c>
      <c r="BL111" s="9" t="str">
        <f>if('raw 1'!BJ111&lt;&gt;"x",if('raw 1'!BJ111="OK",'raw 1'!IJ111,'raw 1'!BJ111),"")</f>
        <v>-</v>
      </c>
      <c r="BM111" s="9" t="str">
        <f>if('raw 1'!BK111&lt;&gt;"x",if('raw 1'!BK111="OK",'raw 1'!IK111,'raw 1'!BK111),"")</f>
        <v/>
      </c>
      <c r="BN111" s="9" t="str">
        <f>if('raw 1'!BL111&lt;&gt;"x",if('raw 1'!BL111="OK",'raw 1'!IL111,'raw 1'!BL111),"")</f>
        <v>-</v>
      </c>
      <c r="BO111" s="9" t="str">
        <f>if('raw 1'!BM111&lt;&gt;"x",if('raw 1'!BM111="OK",'raw 1'!IM111,'raw 1'!BM111),"")</f>
        <v>-</v>
      </c>
      <c r="BP111" s="9" t="str">
        <f>if('raw 1'!BN111&lt;&gt;"x",if('raw 1'!BN111="OK",'raw 1'!IN111,'raw 1'!BN111),"")</f>
        <v>-</v>
      </c>
      <c r="BQ111" s="9" t="str">
        <f>if('raw 1'!BO111&lt;&gt;"x",if('raw 1'!BO111="OK",'raw 1'!IO111,'raw 1'!BO111),"")</f>
        <v>-</v>
      </c>
      <c r="BR111" s="9" t="str">
        <f>if('raw 1'!BP111&lt;&gt;"x",if('raw 1'!BP111="OK",'raw 1'!IP111,'raw 1'!BP111),"")</f>
        <v>-</v>
      </c>
      <c r="BS111" s="9" t="str">
        <f>if('raw 1'!BQ111&lt;&gt;"x",if('raw 1'!BQ111="OK",'raw 1'!IQ111,'raw 1'!BQ111),"")</f>
        <v>-</v>
      </c>
      <c r="BT111" s="9" t="str">
        <f>if('raw 1'!BR111&lt;&gt;"x",if('raw 1'!BR111="OK",'raw 1'!IR111,'raw 1'!BR111),"")</f>
        <v>-</v>
      </c>
      <c r="BU111" s="9" t="str">
        <f>if('raw 1'!BS111&lt;&gt;"x",if('raw 1'!BS111="OK",'raw 1'!IS111,'raw 1'!BS111),"")</f>
        <v>-</v>
      </c>
      <c r="BV111" s="9" t="str">
        <f>if('raw 1'!BT111&lt;&gt;"x",if('raw 1'!BT111="OK",'raw 1'!IT111,'raw 1'!BT111),"")</f>
        <v>-</v>
      </c>
      <c r="BW111" s="9" t="str">
        <f>if('raw 1'!BU111&lt;&gt;"x",if('raw 1'!BU111="OK",'raw 1'!IU111,'raw 1'!BU111),"")</f>
        <v>-</v>
      </c>
      <c r="BX111" s="9" t="str">
        <f>if('raw 1'!BV111&lt;&gt;"x",if('raw 1'!BV111="OK",'raw 1'!IV111,'raw 1'!BV111),"")</f>
        <v>-</v>
      </c>
      <c r="BY111" s="9" t="str">
        <f>if('raw 1'!BW111&lt;&gt;"x",if('raw 1'!BW111="OK",'raw 1'!IW111,'raw 1'!BW111),"")</f>
        <v>-</v>
      </c>
      <c r="BZ111" s="9" t="str">
        <f>if('raw 1'!BX111&lt;&gt;"x",if('raw 1'!BX111="OK",'raw 1'!IX111,'raw 1'!BX111),"")</f>
        <v>-</v>
      </c>
      <c r="CA111" s="9" t="str">
        <f>if('raw 1'!BY111&lt;&gt;"x",if('raw 1'!BY111="OK",'raw 1'!IY111,'raw 1'!BY111),"")</f>
        <v>-</v>
      </c>
      <c r="CB111" s="9" t="str">
        <f>if('raw 1'!BZ111&lt;&gt;"x",if('raw 1'!BZ111="OK",'raw 1'!IZ111,'raw 1'!BZ111),"")</f>
        <v>-</v>
      </c>
      <c r="CC111" s="9" t="str">
        <f>if('raw 1'!CA111&lt;&gt;"x",if('raw 1'!CA111="OK",'raw 1'!JA111,'raw 1'!CA111),"")</f>
        <v>-</v>
      </c>
      <c r="CD111" s="9" t="str">
        <f>if('raw 1'!CB111&lt;&gt;"x",if('raw 1'!CB111="OK",'raw 1'!JB111,'raw 1'!CB111),"")</f>
        <v>-</v>
      </c>
      <c r="CE111" s="9" t="str">
        <f>if('raw 1'!CC111&lt;&gt;"x",if('raw 1'!CC111="OK",'raw 1'!JC111,'raw 1'!CC111),"")</f>
        <v>-</v>
      </c>
      <c r="CF111" s="9" t="str">
        <f>if('raw 1'!CD111&lt;&gt;"x",if('raw 1'!CD111="OK",'raw 1'!JD111,'raw 1'!CD111),"")</f>
        <v>-</v>
      </c>
      <c r="CG111" s="9" t="str">
        <f>if('raw 1'!CE111&lt;&gt;"x",if('raw 1'!CE111="OK",'raw 1'!JE111,'raw 1'!CE111),"")</f>
        <v>-</v>
      </c>
      <c r="CH111" s="9" t="str">
        <f>if('raw 1'!CF111&lt;&gt;"x",if('raw 1'!CF111="OK",'raw 1'!JF111,'raw 1'!CF111),"")</f>
        <v>-</v>
      </c>
      <c r="CI111" s="9" t="str">
        <f>if('raw 1'!CG111&lt;&gt;"x",if('raw 1'!CG111="OK",'raw 1'!JG111,'raw 1'!CG111),"")</f>
        <v>-</v>
      </c>
      <c r="CJ111" s="9" t="str">
        <f>if('raw 1'!CH111&lt;&gt;"x",if('raw 1'!CH111="OK",'raw 1'!JH111,'raw 1'!CH111),"")</f>
        <v>-</v>
      </c>
      <c r="CK111" s="9" t="str">
        <f>if('raw 1'!CI111&lt;&gt;"x",if('raw 1'!CI111="OK",'raw 1'!JI111,'raw 1'!CI111),"")</f>
        <v>-</v>
      </c>
      <c r="CL111" s="9" t="str">
        <f>if('raw 1'!CJ111&lt;&gt;"x",if('raw 1'!CJ111="OK",'raw 1'!JJ111,'raw 1'!CJ111),"")</f>
        <v>-</v>
      </c>
      <c r="CM111" s="9" t="str">
        <f>if('raw 1'!CK111&lt;&gt;"x",if('raw 1'!CK111="OK",'raw 1'!JK111,'raw 1'!CK111),"")</f>
        <v>-</v>
      </c>
      <c r="CN111" s="9" t="str">
        <f>if('raw 1'!CL111&lt;&gt;"x",if('raw 1'!CL111="OK",'raw 1'!JL111,'raw 1'!CL111),"")</f>
        <v>-</v>
      </c>
      <c r="CO111" s="9" t="str">
        <f>if('raw 1'!CM111&lt;&gt;"x",if('raw 1'!CM111="OK",'raw 1'!JM111,'raw 1'!CM111),"")</f>
        <v>-</v>
      </c>
      <c r="CP111" s="9" t="str">
        <f>if('raw 1'!CN111&lt;&gt;"x",if('raw 1'!CN111="OK",'raw 1'!JN111,'raw 1'!CN111),"")</f>
        <v>-</v>
      </c>
      <c r="CQ111" s="9" t="str">
        <f>if('raw 1'!CO111&lt;&gt;"x",if('raw 1'!CO111="OK",'raw 1'!JO111,'raw 1'!CO111),"")</f>
        <v>-</v>
      </c>
      <c r="CR111" s="9" t="str">
        <f>if('raw 1'!CP111&lt;&gt;"x",if('raw 1'!CP111="OK",'raw 1'!JP111,'raw 1'!CP111),"")</f>
        <v>-</v>
      </c>
      <c r="CS111" s="9" t="str">
        <f>if('raw 1'!CQ111&lt;&gt;"x",if('raw 1'!CQ111="OK",'raw 1'!JQ111,'raw 1'!CQ111),"")</f>
        <v>-</v>
      </c>
      <c r="CT111" s="9" t="str">
        <f>if('raw 1'!CR111&lt;&gt;"x",if('raw 1'!CR111="OK",'raw 1'!JR111,'raw 1'!CR111),"")</f>
        <v>-</v>
      </c>
      <c r="CU111" s="9" t="str">
        <f>if('raw 1'!CS111&lt;&gt;"x",if('raw 1'!CS111="OK",'raw 1'!JS111,'raw 1'!CS111),"")</f>
        <v/>
      </c>
      <c r="CV111" s="9" t="str">
        <f>if('raw 1'!CT111&lt;&gt;"x",if('raw 1'!CT111="OK",'raw 1'!JT111,'raw 1'!CT111),"")</f>
        <v>-</v>
      </c>
      <c r="CW111" s="9" t="str">
        <f>if('raw 1'!CU111&lt;&gt;"x",if('raw 1'!CU111="OK",'raw 1'!JU111,'raw 1'!CU111),"")</f>
        <v>-</v>
      </c>
      <c r="CX111" s="9" t="str">
        <f>if('raw 1'!CV111&lt;&gt;"x",if('raw 1'!CV111="OK",'raw 1'!JV111,'raw 1'!CV111),"")</f>
        <v>-</v>
      </c>
      <c r="CY111" s="9" t="str">
        <f>if('raw 1'!CW111&lt;&gt;"x",if('raw 1'!CW111="OK",'raw 1'!JW111,'raw 1'!CW111),"")</f>
        <v>-</v>
      </c>
      <c r="CZ111" s="9" t="str">
        <f>if('raw 1'!CX111&lt;&gt;"x",if('raw 1'!CX111="OK",'raw 1'!JX111,'raw 1'!CX111),"")</f>
        <v>-</v>
      </c>
      <c r="DA111" s="9" t="str">
        <f>if('raw 1'!CY111&lt;&gt;"x",if('raw 1'!CY111="OK",'raw 1'!JY111,'raw 1'!CY111),"")</f>
        <v>-</v>
      </c>
      <c r="DB111" s="9" t="str">
        <f>if('raw 1'!CZ111&lt;&gt;"x",if('raw 1'!CZ111="OK",'raw 1'!JZ111,'raw 1'!CZ111),"")</f>
        <v>-</v>
      </c>
      <c r="DC111" s="9" t="str">
        <f>if('raw 1'!DA111&lt;&gt;"x",if('raw 1'!DA111="OK",'raw 1'!KA111,'raw 1'!DA111),"")</f>
        <v>-</v>
      </c>
      <c r="DD111" s="9" t="str">
        <f>if('raw 1'!DB111&lt;&gt;"x",if('raw 1'!DB111="OK",'raw 1'!KB111,'raw 1'!DB111),"")</f>
        <v>-</v>
      </c>
      <c r="DE111" s="9" t="str">
        <f>if('raw 1'!DC111&lt;&gt;"x",if('raw 1'!DC111="OK",'raw 1'!KC111,'raw 1'!DC111),"")</f>
        <v>-</v>
      </c>
      <c r="DF111" s="9" t="str">
        <f>if('raw 1'!DD111&lt;&gt;"x",if('raw 1'!DD111="OK",'raw 1'!KD111,'raw 1'!DD111),"")</f>
        <v>-</v>
      </c>
      <c r="DG111" s="9" t="str">
        <f>if('raw 1'!DE111&lt;&gt;"x",if('raw 1'!DE111="OK",'raw 1'!KE111,'raw 1'!DE111),"")</f>
        <v>-</v>
      </c>
      <c r="DH111" s="9" t="str">
        <f>if('raw 1'!DF111&lt;&gt;"x",if('raw 1'!DF111="OK",'raw 1'!KF111,'raw 1'!DF111),"")</f>
        <v>-</v>
      </c>
      <c r="DI111" s="9" t="str">
        <f>if('raw 1'!DG111&lt;&gt;"x",if('raw 1'!DG111="OK",'raw 1'!KG111,'raw 1'!DG111),"")</f>
        <v>-</v>
      </c>
      <c r="DJ111" s="9" t="str">
        <f>if('raw 1'!DH111&lt;&gt;"x",if('raw 1'!DH111="OK",'raw 1'!KH111,'raw 1'!DH111),"")</f>
        <v>-</v>
      </c>
      <c r="DK111" s="9" t="str">
        <f>if('raw 1'!DI111&lt;&gt;"x",if('raw 1'!DI111="OK",'raw 1'!KI111,'raw 1'!DI111),"")</f>
        <v>-</v>
      </c>
      <c r="DL111" s="9" t="str">
        <f>if('raw 1'!DJ111&lt;&gt;"x",if('raw 1'!DJ111="OK",'raw 1'!KJ111,'raw 1'!DJ111),"")</f>
        <v>-</v>
      </c>
      <c r="DM111" s="9" t="str">
        <f>if('raw 1'!DK111&lt;&gt;"x",if('raw 1'!DK111="OK",'raw 1'!KK111,'raw 1'!DK111),"")</f>
        <v>-</v>
      </c>
      <c r="DN111" s="9" t="str">
        <f>if('raw 1'!DL111&lt;&gt;"x",if('raw 1'!DL111="OK",'raw 1'!KL111,'raw 1'!DL111),"")</f>
        <v>-</v>
      </c>
      <c r="DO111" s="9" t="str">
        <f>if('raw 1'!DM111&lt;&gt;"x",if('raw 1'!DM111="OK",'raw 1'!KM111,'raw 1'!DM111),"")</f>
        <v>-</v>
      </c>
      <c r="DP111" s="9" t="str">
        <f>if('raw 1'!DN111&lt;&gt;"x",if('raw 1'!DN111="OK",'raw 1'!KN111,'raw 1'!DN111),"")</f>
        <v>-</v>
      </c>
      <c r="DQ111" s="9" t="str">
        <f>if('raw 1'!DO111&lt;&gt;"x",if('raw 1'!DO111="OK",'raw 1'!KO111,'raw 1'!DO111),"")</f>
        <v>-</v>
      </c>
      <c r="DR111" s="9" t="str">
        <f>if('raw 1'!DP111&lt;&gt;"x",if('raw 1'!DP111="OK",'raw 1'!KP111,'raw 1'!DP111),"")</f>
        <v>-</v>
      </c>
      <c r="DS111" s="9" t="str">
        <f>if('raw 1'!DQ111&lt;&gt;"x",if('raw 1'!DQ111="OK",'raw 1'!KQ111,'raw 1'!DQ111),"")</f>
        <v>-</v>
      </c>
      <c r="DT111" s="9" t="str">
        <f>if('raw 1'!DR111&lt;&gt;"x",if('raw 1'!DR111="OK",'raw 1'!KR111,'raw 1'!DR111),"")</f>
        <v>-</v>
      </c>
      <c r="DU111" s="9" t="str">
        <f>if('raw 1'!DS111&lt;&gt;"x",if('raw 1'!DS111="OK",'raw 1'!KS111,'raw 1'!DS111),"")</f>
        <v>-</v>
      </c>
      <c r="DV111" s="9" t="str">
        <f>if('raw 1'!DT111&lt;&gt;"x",if('raw 1'!DT111="OK",'raw 1'!KT111,'raw 1'!DT111),"")</f>
        <v>-</v>
      </c>
      <c r="DW111" s="9" t="str">
        <f>if('raw 1'!DU111&lt;&gt;"x",if('raw 1'!DU111="OK",'raw 1'!KU111,'raw 1'!DU111),"")</f>
        <v>-</v>
      </c>
      <c r="DX111" s="9" t="str">
        <f>if('raw 1'!DV111&lt;&gt;"x",if('raw 1'!DV111="OK",'raw 1'!KV111,'raw 1'!DV111),"")</f>
        <v>-</v>
      </c>
      <c r="DY111" s="9" t="str">
        <f>if('raw 1'!DW111&lt;&gt;"x",if('raw 1'!DW111="OK",'raw 1'!KW111,'raw 1'!DW111),"")</f>
        <v>-</v>
      </c>
      <c r="DZ111" s="9" t="str">
        <f>if('raw 1'!DX111&lt;&gt;"x",if('raw 1'!DX111="OK",'raw 1'!KX111,'raw 1'!DX111),"")</f>
        <v>-</v>
      </c>
      <c r="EA111" s="9" t="str">
        <f>if('raw 1'!DY111&lt;&gt;"x",if('raw 1'!DY111="OK",'raw 1'!KY111,'raw 1'!DY111),"")</f>
        <v>-</v>
      </c>
      <c r="EB111" s="9" t="str">
        <f>if('raw 1'!DZ111&lt;&gt;"x",if('raw 1'!DZ111="OK",'raw 1'!KZ111,'raw 1'!DZ111),"")</f>
        <v/>
      </c>
      <c r="EC111" s="9">
        <f>if('raw 1'!EA111&lt;&gt;"x",if('raw 1'!EA111="OK",'raw 1'!LA111,'raw 1'!EA111),"")</f>
        <v>1</v>
      </c>
      <c r="ED111" s="9">
        <f>if('raw 1'!EB111&lt;&gt;"x",if('raw 1'!EB111="OK",'raw 1'!LB111,'raw 1'!EB111),"")</f>
        <v>1</v>
      </c>
      <c r="EE111" s="9">
        <f>if('raw 1'!EC111&lt;&gt;"x",if('raw 1'!EC111="OK",'raw 1'!LC111,'raw 1'!EC111),"")</f>
        <v>1</v>
      </c>
      <c r="EF111" s="9">
        <f>if('raw 1'!ED111&lt;&gt;"x",if('raw 1'!ED111="OK",'raw 1'!LD111,'raw 1'!ED111),"")</f>
        <v>1</v>
      </c>
      <c r="EG111" s="9">
        <f>if('raw 1'!EE111&lt;&gt;"x",if('raw 1'!EE111="OK",'raw 1'!LE111,'raw 1'!EE111),"")</f>
        <v>1</v>
      </c>
      <c r="EH111" s="9">
        <f>if('raw 1'!EF111&lt;&gt;"x",if('raw 1'!EF111="OK",'raw 1'!LF111,'raw 1'!EF111),"")</f>
        <v>1</v>
      </c>
      <c r="EI111" s="9">
        <f>if('raw 1'!EG111&lt;&gt;"x",if('raw 1'!EG111="OK",'raw 1'!LG111,'raw 1'!EG111),"")</f>
        <v>1</v>
      </c>
      <c r="EJ111" s="9">
        <f>if('raw 1'!EH111&lt;&gt;"x",if('raw 1'!EH111="OK",'raw 1'!LH111,'raw 1'!EH111),"")</f>
        <v>1</v>
      </c>
      <c r="EK111" s="9" t="str">
        <f>if('raw 1'!EI111&lt;&gt;"x",if('raw 1'!EI111="OK",'raw 1'!LI111,'raw 1'!EI111),"")</f>
        <v>MLE</v>
      </c>
      <c r="EL111" s="9" t="str">
        <f>if('raw 1'!EJ111&lt;&gt;"x",if('raw 1'!EJ111="OK",'raw 1'!LJ111,'raw 1'!EJ111),"")</f>
        <v>MLE</v>
      </c>
      <c r="EM111" s="9" t="str">
        <f>if('raw 1'!EK111&lt;&gt;"x",if('raw 1'!EK111="OK",'raw 1'!LK111,'raw 1'!EK111),"")</f>
        <v>MLE</v>
      </c>
      <c r="EN111" s="9" t="str">
        <f>if('raw 1'!EL111&lt;&gt;"x",if('raw 1'!EL111="OK",'raw 1'!LL111,'raw 1'!EL111),"")</f>
        <v>MLE</v>
      </c>
      <c r="EO111" s="9" t="str">
        <f>if('raw 1'!EM111&lt;&gt;"x",if('raw 1'!EM111="OK",'raw 1'!LM111,'raw 1'!EM111),"")</f>
        <v>MLE</v>
      </c>
      <c r="EP111" s="9" t="str">
        <f>if('raw 1'!EN111&lt;&gt;"x",if('raw 1'!EN111="OK",'raw 1'!LN111,'raw 1'!EN111),"")</f>
        <v>MLE</v>
      </c>
      <c r="EQ111" s="9" t="str">
        <f>if('raw 1'!EO111&lt;&gt;"x",if('raw 1'!EO111="OK",'raw 1'!LO111,'raw 1'!EO111),"")</f>
        <v>MLE</v>
      </c>
      <c r="ER111" s="9" t="str">
        <f>if('raw 1'!EP111&lt;&gt;"x",if('raw 1'!EP111="OK",'raw 1'!LP111,'raw 1'!EP111),"")</f>
        <v>MLE</v>
      </c>
      <c r="ES111" s="9" t="str">
        <f>if('raw 1'!EQ111&lt;&gt;"x",if('raw 1'!EQ111="OK",'raw 1'!LQ111,'raw 1'!EQ111),"")</f>
        <v/>
      </c>
      <c r="ET111" s="9" t="str">
        <f>if('raw 1'!ER111&lt;&gt;"x",if('raw 1'!ER111="OK",'raw 1'!LR111,'raw 1'!ER111),"")</f>
        <v>WA</v>
      </c>
      <c r="EU111" s="9" t="str">
        <f>if('raw 1'!ES111&lt;&gt;"x",if('raw 1'!ES111="OK",'raw 1'!LS111,'raw 1'!ES111),"")</f>
        <v>WA</v>
      </c>
      <c r="EV111" s="9" t="str">
        <f>if('raw 1'!ET111&lt;&gt;"x",if('raw 1'!ET111="OK",'raw 1'!LT111,'raw 1'!ET111),"")</f>
        <v>WA</v>
      </c>
      <c r="EW111" s="9" t="str">
        <f>if('raw 1'!EU111&lt;&gt;"x",if('raw 1'!EU111="OK",'raw 1'!LU111,'raw 1'!EU111),"")</f>
        <v>WA</v>
      </c>
      <c r="EX111" s="9" t="str">
        <f>if('raw 1'!EV111&lt;&gt;"x",if('raw 1'!EV111="OK",'raw 1'!LV111,'raw 1'!EV111),"")</f>
        <v>WA</v>
      </c>
      <c r="EY111" s="9" t="str">
        <f>if('raw 1'!EW111&lt;&gt;"x",if('raw 1'!EW111="OK",'raw 1'!LW111,'raw 1'!EW111),"")</f>
        <v>WA</v>
      </c>
      <c r="EZ111" s="9" t="str">
        <f>if('raw 1'!EX111&lt;&gt;"x",if('raw 1'!EX111="OK",'raw 1'!LX111,'raw 1'!EX111),"")</f>
        <v>WA</v>
      </c>
      <c r="FA111" s="9" t="str">
        <f>if('raw 1'!EY111&lt;&gt;"x",if('raw 1'!EY111="OK",'raw 1'!LY111,'raw 1'!EY111),"")</f>
        <v>WA</v>
      </c>
      <c r="FB111" s="9" t="str">
        <f>if('raw 1'!EZ111&lt;&gt;"x",if('raw 1'!EZ111="OK",'raw 1'!LZ111,'raw 1'!EZ111),"")</f>
        <v>WA</v>
      </c>
      <c r="FC111" s="9" t="str">
        <f>if('raw 1'!FA111&lt;&gt;"x",if('raw 1'!FA111="OK",'raw 1'!MA111,'raw 1'!FA111),"")</f>
        <v>WA</v>
      </c>
      <c r="FD111" s="9" t="str">
        <f>if('raw 1'!FB111&lt;&gt;"x",if('raw 1'!FB111="OK",'raw 1'!MB111,'raw 1'!FB111),"")</f>
        <v>WA</v>
      </c>
      <c r="FE111" s="9" t="str">
        <f>if('raw 1'!FC111&lt;&gt;"x",if('raw 1'!FC111="OK",'raw 1'!MC111,'raw 1'!FC111),"")</f>
        <v>WA</v>
      </c>
      <c r="FF111" s="9" t="str">
        <f>if('raw 1'!FD111&lt;&gt;"x",if('raw 1'!FD111="OK",'raw 1'!MD111,'raw 1'!FD111),"")</f>
        <v>WA</v>
      </c>
      <c r="FG111" s="9" t="str">
        <f>if('raw 1'!FE111&lt;&gt;"x",if('raw 1'!FE111="OK",'raw 1'!ME111,'raw 1'!FE111),"")</f>
        <v>WA</v>
      </c>
      <c r="FH111" s="9" t="str">
        <f>if('raw 1'!FF111&lt;&gt;"x",if('raw 1'!FF111="OK",'raw 1'!MF111,'raw 1'!FF111),"")</f>
        <v>WA</v>
      </c>
      <c r="FI111" s="9" t="str">
        <f>if('raw 1'!FG111&lt;&gt;"x",if('raw 1'!FG111="OK",'raw 1'!MG111,'raw 1'!FG111),"")</f>
        <v>WA</v>
      </c>
      <c r="FJ111" s="9" t="str">
        <f>if('raw 1'!FH111&lt;&gt;"x",if('raw 1'!FH111="OK",'raw 1'!MH111,'raw 1'!FH111),"")</f>
        <v>WA</v>
      </c>
      <c r="FK111" s="9" t="str">
        <f>if('raw 1'!FI111&lt;&gt;"x",if('raw 1'!FI111="OK",'raw 1'!MI111,'raw 1'!FI111),"")</f>
        <v>WA</v>
      </c>
      <c r="FL111" s="9" t="str">
        <f>if('raw 1'!FJ111&lt;&gt;"x",if('raw 1'!FJ111="OK",'raw 1'!MJ111,'raw 1'!FJ111),"")</f>
        <v>WA</v>
      </c>
      <c r="FM111" s="9" t="str">
        <f>if('raw 1'!FK111&lt;&gt;"x",if('raw 1'!FK111="OK",'raw 1'!MK111,'raw 1'!FK111),"")</f>
        <v>WA</v>
      </c>
      <c r="FN111" s="9" t="str">
        <f>if('raw 1'!FL111&lt;&gt;"x",if('raw 1'!FL111="OK",'raw 1'!ML111,'raw 1'!FL111),"")</f>
        <v>WA</v>
      </c>
      <c r="FO111" s="9" t="str">
        <f>if('raw 1'!FM111&lt;&gt;"x",if('raw 1'!FM111="OK",'raw 1'!MM111,'raw 1'!FM111),"")</f>
        <v>WA</v>
      </c>
      <c r="FP111" s="9" t="str">
        <f>if('raw 1'!FN111&lt;&gt;"x",if('raw 1'!FN111="OK",'raw 1'!MN111,'raw 1'!FN111),"")</f>
        <v>WA</v>
      </c>
      <c r="FQ111" s="9" t="str">
        <f>if('raw 1'!FO111&lt;&gt;"x",if('raw 1'!FO111="OK",'raw 1'!MO111,'raw 1'!FO111),"")</f>
        <v>WA</v>
      </c>
      <c r="FR111" s="9" t="str">
        <f>if('raw 1'!FP111&lt;&gt;"x",if('raw 1'!FP111="OK",'raw 1'!MP111,'raw 1'!FP111),"")</f>
        <v>WA</v>
      </c>
      <c r="FS111" s="9" t="str">
        <f>if('raw 1'!FQ111&lt;&gt;"x",if('raw 1'!FQ111="OK",'raw 1'!MQ111,'raw 1'!FQ111),"")</f>
        <v>WA</v>
      </c>
      <c r="FT111" s="9" t="str">
        <f>if('raw 1'!FR111&lt;&gt;"x",if('raw 1'!FR111="OK",'raw 1'!MR111,'raw 1'!FR111),"")</f>
        <v>WA</v>
      </c>
      <c r="FU111" s="9" t="str">
        <f>if('raw 1'!FS111&lt;&gt;"x",if('raw 1'!FS111="OK",'raw 1'!MS111,'raw 1'!FS111),"")</f>
        <v>WA</v>
      </c>
      <c r="FV111" s="9" t="str">
        <f>if('raw 1'!FT111&lt;&gt;"x",if('raw 1'!FT111="OK",'raw 1'!MT111,'raw 1'!FT111),"")</f>
        <v/>
      </c>
      <c r="FW111" s="9" t="str">
        <f>if('raw 1'!FU111&lt;&gt;"x",if('raw 1'!FU111="OK",'raw 1'!MU111,'raw 1'!FU111),"")</f>
        <v>-</v>
      </c>
      <c r="FX111" s="9" t="str">
        <f>if('raw 1'!FV111&lt;&gt;"x",if('raw 1'!FV111="OK",'raw 1'!MV111,'raw 1'!FV111),"")</f>
        <v>-</v>
      </c>
      <c r="FY111" s="9" t="str">
        <f>if('raw 1'!FW111&lt;&gt;"x",if('raw 1'!FW111="OK",'raw 1'!MW111,'raw 1'!FW111),"")</f>
        <v>-</v>
      </c>
      <c r="FZ111" s="9" t="str">
        <f>if('raw 1'!FX111&lt;&gt;"x",if('raw 1'!FX111="OK",'raw 1'!MX111,'raw 1'!FX111),"")</f>
        <v>-</v>
      </c>
      <c r="GA111" s="9" t="str">
        <f>if('raw 1'!FY111&lt;&gt;"x",if('raw 1'!FY111="OK",'raw 1'!MY111,'raw 1'!FY111),"")</f>
        <v>-</v>
      </c>
      <c r="GB111" s="9" t="str">
        <f>if('raw 1'!FZ111&lt;&gt;"x",if('raw 1'!FZ111="OK",'raw 1'!MZ111,'raw 1'!FZ111),"")</f>
        <v>-</v>
      </c>
      <c r="GC111" s="9" t="str">
        <f>if('raw 1'!GA111&lt;&gt;"x",if('raw 1'!GA111="OK",'raw 1'!NA111,'raw 1'!GA111),"")</f>
        <v>-</v>
      </c>
      <c r="GD111" s="9" t="str">
        <f>if('raw 1'!GB111&lt;&gt;"x",if('raw 1'!GB111="OK",'raw 1'!NB111,'raw 1'!GB111),"")</f>
        <v>-</v>
      </c>
      <c r="GE111" s="9" t="str">
        <f>if('raw 1'!GC111&lt;&gt;"x",if('raw 1'!GC111="OK",'raw 1'!NC111,'raw 1'!GC111),"")</f>
        <v>-</v>
      </c>
      <c r="GF111" s="9" t="str">
        <f>if('raw 1'!GD111&lt;&gt;"x",if('raw 1'!GD111="OK",'raw 1'!ND111,'raw 1'!GD111),"")</f>
        <v>-</v>
      </c>
      <c r="GG111" s="9" t="str">
        <f>if('raw 1'!GE111&lt;&gt;"x",if('raw 1'!GE111="OK",'raw 1'!NE111,'raw 1'!GE111),"")</f>
        <v>-</v>
      </c>
      <c r="GH111" s="9" t="str">
        <f>if('raw 1'!GF111&lt;&gt;"x",if('raw 1'!GF111="OK",'raw 1'!NF111,'raw 1'!GF111),"")</f>
        <v>-</v>
      </c>
      <c r="GI111" s="9" t="str">
        <f>if('raw 1'!GG111&lt;&gt;"x",if('raw 1'!GG111="OK",'raw 1'!NG111,'raw 1'!GG111),"")</f>
        <v>-</v>
      </c>
      <c r="GJ111" s="9" t="str">
        <f>if('raw 1'!GH111&lt;&gt;"x",if('raw 1'!GH111="OK",'raw 1'!NH111,'raw 1'!GH111),"")</f>
        <v>-</v>
      </c>
      <c r="GK111" s="9" t="str">
        <f>if('raw 1'!GI111&lt;&gt;"x",if('raw 1'!GI111="OK",'raw 1'!NI111,'raw 1'!GI111),"")</f>
        <v>-</v>
      </c>
      <c r="GL111" s="9" t="str">
        <f>if('raw 1'!GJ111&lt;&gt;"x",if('raw 1'!GJ111="OK",'raw 1'!NJ111,'raw 1'!GJ111),"")</f>
        <v>-</v>
      </c>
      <c r="GM111" s="9" t="str">
        <f>if('raw 1'!GK111&lt;&gt;"x",if('raw 1'!GK111="OK",'raw 1'!NK111,'raw 1'!GK111),"")</f>
        <v>-</v>
      </c>
      <c r="GN111" s="9" t="str">
        <f>if('raw 1'!GL111&lt;&gt;"x",if('raw 1'!GL111="OK",'raw 1'!NL111,'raw 1'!GL111),"")</f>
        <v>-</v>
      </c>
      <c r="GO111" s="9" t="str">
        <f>if('raw 1'!GM111&lt;&gt;"x",if('raw 1'!GM111="OK",'raw 1'!NM111,'raw 1'!GM111),"")</f>
        <v>-</v>
      </c>
      <c r="GP111" s="9" t="str">
        <f>if('raw 1'!GN111&lt;&gt;"x",if('raw 1'!GN111="OK",'raw 1'!NN111,'raw 1'!GN111),"")</f>
        <v>-</v>
      </c>
      <c r="GQ111" s="9" t="str">
        <f>if('raw 1'!GO111&lt;&gt;"x",if('raw 1'!GO111="OK",'raw 1'!NO111,'raw 1'!GO111),"")</f>
        <v>-</v>
      </c>
      <c r="GR111" s="9" t="str">
        <f>if('raw 1'!GP111&lt;&gt;"x",if('raw 1'!GP111="OK",'raw 1'!NP111,'raw 1'!GP111),"")</f>
        <v>-</v>
      </c>
      <c r="GS111" s="9" t="str">
        <f>if('raw 1'!GQ111&lt;&gt;"x",if('raw 1'!GQ111="OK",'raw 1'!NQ111,'raw 1'!GQ111),"")</f>
        <v>-</v>
      </c>
      <c r="GT111" s="9" t="str">
        <f>if('raw 1'!GR111&lt;&gt;"x",if('raw 1'!GR111="OK",'raw 1'!NR111,'raw 1'!GR111),"")</f>
        <v>-</v>
      </c>
      <c r="GU111" s="9" t="str">
        <f>if('raw 1'!GS111&lt;&gt;"x",if('raw 1'!GS111="OK",'raw 1'!NS111,'raw 1'!GS111),"")</f>
        <v/>
      </c>
    </row>
    <row r="112">
      <c r="A112" s="5"/>
      <c r="B112" s="5"/>
      <c r="C112" s="5" t="str">
        <f>if(B112="d","diskv. iz ciklusa",if(B112="d1","diskv. iz kruga",if($E112="ODOBREN",(if(countif(H:H,"="&amp;H112)=1,countif(H:H,"&gt;"&amp;H112)+1,concatenate(countif(H:H,"&gt;"&amp;H112)+1," - ",countif(H:H,"&gt;="&amp;H112)))),empty)))</f>
        <v>107 - 111</v>
      </c>
      <c r="D112" s="6" t="str">
        <f>'raw 1'!B112</f>
        <v>Strihanje</v>
      </c>
      <c r="E112" s="6" t="str">
        <f>'raw 1'!F112</f>
        <v>ODOBREN</v>
      </c>
      <c r="F112" s="6" t="str">
        <f>if($E112="ODOBREN",'raw 1'!C112,"")</f>
        <v>Strahinja</v>
      </c>
      <c r="G112" s="6" t="str">
        <f>if($E112="ODOBREN",'raw 1'!D112,"")</f>
        <v>Gvozdić</v>
      </c>
      <c r="H112" s="7">
        <f>if($E112="ODOBREN",I112,empty)</f>
        <v>35</v>
      </c>
      <c r="I112" s="7">
        <f>if(B112&lt;&gt;"d",IF(M112 = "A", SUM(R112:T112), SUM(O112:Q112)),empty)</f>
        <v>35</v>
      </c>
      <c r="J112" s="6" t="str">
        <f>if($E112="ODOBREN",'raw 1'!G112,"")</f>
        <v>Stari grad</v>
      </c>
      <c r="K112" s="6" t="str">
        <f>if($E112="ODOBREN",'raw 1'!H112,"")</f>
        <v>Matematička gimnazija</v>
      </c>
      <c r="L112" s="6" t="str">
        <f>if($E112="ODOBREN",'raw 1'!I112,"")</f>
        <v>III</v>
      </c>
      <c r="M112" s="6" t="str">
        <f>if($E112="ODOBREN",'raw 1'!J112,"")</f>
        <v>A</v>
      </c>
      <c r="N112" s="6" t="str">
        <f>if($E112="ODOBREN",'raw 1'!K113,"")</f>
        <v/>
      </c>
      <c r="O112" s="8" t="str">
        <f>'raw 1'!M112</f>
        <v>-</v>
      </c>
      <c r="P112" s="9" t="str">
        <f>'raw 1'!N112</f>
        <v>-</v>
      </c>
      <c r="Q112" s="9" t="str">
        <f>'raw 1'!O112</f>
        <v>-</v>
      </c>
      <c r="R112" s="9">
        <f>'raw 1'!P112</f>
        <v>35</v>
      </c>
      <c r="S112" s="9">
        <f>'raw 1'!Q112</f>
        <v>0</v>
      </c>
      <c r="T112" s="9" t="str">
        <f>'raw 1'!R112</f>
        <v>-</v>
      </c>
      <c r="U112" s="9" t="str">
        <f>if('raw 1'!S112&lt;&gt;"x",if('raw 1'!S112="OK",'raw 1'!GS112,'raw 1'!S112),"")</f>
        <v/>
      </c>
      <c r="V112" s="9" t="str">
        <f>if('raw 1'!T112&lt;&gt;"x",if('raw 1'!T112="OK",'raw 1'!GT112,'raw 1'!T112),"")</f>
        <v/>
      </c>
      <c r="W112" s="9" t="str">
        <f>if('raw 1'!U112&lt;&gt;"x",if('raw 1'!U112="OK",'raw 1'!GU112,'raw 1'!U112),"")</f>
        <v>-</v>
      </c>
      <c r="X112" s="9" t="str">
        <f>if('raw 1'!V112&lt;&gt;"x",if('raw 1'!V112="OK",'raw 1'!GV112,'raw 1'!V112),"")</f>
        <v>-</v>
      </c>
      <c r="Y112" s="9" t="str">
        <f>if('raw 1'!W112&lt;&gt;"x",if('raw 1'!W112="OK",'raw 1'!GW112,'raw 1'!W112),"")</f>
        <v>-</v>
      </c>
      <c r="Z112" s="9" t="str">
        <f>if('raw 1'!X112&lt;&gt;"x",if('raw 1'!X112="OK",'raw 1'!GX112,'raw 1'!X112),"")</f>
        <v>-</v>
      </c>
      <c r="AA112" s="9" t="str">
        <f>if('raw 1'!Y112&lt;&gt;"x",if('raw 1'!Y112="OK",'raw 1'!GY112,'raw 1'!Y112),"")</f>
        <v>-</v>
      </c>
      <c r="AB112" s="9" t="str">
        <f>if('raw 1'!Z112&lt;&gt;"x",if('raw 1'!Z112="OK",'raw 1'!GZ112,'raw 1'!Z112),"")</f>
        <v>-</v>
      </c>
      <c r="AC112" s="9" t="str">
        <f>if('raw 1'!AA112&lt;&gt;"x",if('raw 1'!AA112="OK",'raw 1'!HA112,'raw 1'!AA112),"")</f>
        <v>-</v>
      </c>
      <c r="AD112" s="9" t="str">
        <f>if('raw 1'!AB112&lt;&gt;"x",if('raw 1'!AB112="OK",'raw 1'!HB112,'raw 1'!AB112),"")</f>
        <v>-</v>
      </c>
      <c r="AE112" s="9" t="str">
        <f>if('raw 1'!AC112&lt;&gt;"x",if('raw 1'!AC112="OK",'raw 1'!HC112,'raw 1'!AC112),"")</f>
        <v>-</v>
      </c>
      <c r="AF112" s="9" t="str">
        <f>if('raw 1'!AD112&lt;&gt;"x",if('raw 1'!AD112="OK",'raw 1'!HD112,'raw 1'!AD112),"")</f>
        <v>-</v>
      </c>
      <c r="AG112" s="9" t="str">
        <f>if('raw 1'!AE112&lt;&gt;"x",if('raw 1'!AE112="OK",'raw 1'!HE112,'raw 1'!AE112),"")</f>
        <v>-</v>
      </c>
      <c r="AH112" s="9" t="str">
        <f>if('raw 1'!AF112&lt;&gt;"x",if('raw 1'!AF112="OK",'raw 1'!HF112,'raw 1'!AF112),"")</f>
        <v>-</v>
      </c>
      <c r="AI112" s="9" t="str">
        <f>if('raw 1'!AG112&lt;&gt;"x",if('raw 1'!AG112="OK",'raw 1'!HG112,'raw 1'!AG112),"")</f>
        <v>-</v>
      </c>
      <c r="AJ112" s="9" t="str">
        <f>if('raw 1'!AH112&lt;&gt;"x",if('raw 1'!AH112="OK",'raw 1'!HH112,'raw 1'!AH112),"")</f>
        <v>-</v>
      </c>
      <c r="AK112" s="9" t="str">
        <f>if('raw 1'!AI112&lt;&gt;"x",if('raw 1'!AI112="OK",'raw 1'!HI112,'raw 1'!AI112),"")</f>
        <v>-</v>
      </c>
      <c r="AL112" s="9" t="str">
        <f>if('raw 1'!AJ112&lt;&gt;"x",if('raw 1'!AJ112="OK",'raw 1'!HJ112,'raw 1'!AJ112),"")</f>
        <v>-</v>
      </c>
      <c r="AM112" s="9" t="str">
        <f>if('raw 1'!AK112&lt;&gt;"x",if('raw 1'!AK112="OK",'raw 1'!HK112,'raw 1'!AK112),"")</f>
        <v>-</v>
      </c>
      <c r="AN112" s="9" t="str">
        <f>if('raw 1'!AL112&lt;&gt;"x",if('raw 1'!AL112="OK",'raw 1'!HL112,'raw 1'!AL112),"")</f>
        <v>-</v>
      </c>
      <c r="AO112" s="9" t="str">
        <f>if('raw 1'!AM112&lt;&gt;"x",if('raw 1'!AM112="OK",'raw 1'!HM112,'raw 1'!AM112),"")</f>
        <v>-</v>
      </c>
      <c r="AP112" s="9" t="str">
        <f>if('raw 1'!AN112&lt;&gt;"x",if('raw 1'!AN112="OK",'raw 1'!HN112,'raw 1'!AN112),"")</f>
        <v>-</v>
      </c>
      <c r="AQ112" s="9" t="str">
        <f>if('raw 1'!AO112&lt;&gt;"x",if('raw 1'!AO112="OK",'raw 1'!HO112,'raw 1'!AO112),"")</f>
        <v>-</v>
      </c>
      <c r="AR112" s="9" t="str">
        <f>if('raw 1'!AP112&lt;&gt;"x",if('raw 1'!AP112="OK",'raw 1'!HP112,'raw 1'!AP112),"")</f>
        <v>-</v>
      </c>
      <c r="AS112" s="9" t="str">
        <f>if('raw 1'!AQ112&lt;&gt;"x",if('raw 1'!AQ112="OK",'raw 1'!HQ112,'raw 1'!AQ112),"")</f>
        <v>-</v>
      </c>
      <c r="AT112" s="9" t="str">
        <f>if('raw 1'!AR112&lt;&gt;"x",if('raw 1'!AR112="OK",'raw 1'!HR112,'raw 1'!AR112),"")</f>
        <v>-</v>
      </c>
      <c r="AU112" s="9" t="str">
        <f>if('raw 1'!AS112&lt;&gt;"x",if('raw 1'!AS112="OK",'raw 1'!HS112,'raw 1'!AS112),"")</f>
        <v>-</v>
      </c>
      <c r="AV112" s="9" t="str">
        <f>if('raw 1'!AT112&lt;&gt;"x",if('raw 1'!AT112="OK",'raw 1'!HT112,'raw 1'!AT112),"")</f>
        <v>-</v>
      </c>
      <c r="AW112" s="9" t="str">
        <f>if('raw 1'!AU112&lt;&gt;"x",if('raw 1'!AU112="OK",'raw 1'!HU112,'raw 1'!AU112),"")</f>
        <v>-</v>
      </c>
      <c r="AX112" s="9" t="str">
        <f>if('raw 1'!AV112&lt;&gt;"x",if('raw 1'!AV112="OK",'raw 1'!HV112,'raw 1'!AV112),"")</f>
        <v>-</v>
      </c>
      <c r="AY112" s="9" t="str">
        <f>if('raw 1'!AW112&lt;&gt;"x",if('raw 1'!AW112="OK",'raw 1'!HW112,'raw 1'!AW112),"")</f>
        <v>-</v>
      </c>
      <c r="AZ112" s="9" t="str">
        <f>if('raw 1'!AX112&lt;&gt;"x",if('raw 1'!AX112="OK",'raw 1'!HX112,'raw 1'!AX112),"")</f>
        <v>-</v>
      </c>
      <c r="BA112" s="9" t="str">
        <f>if('raw 1'!AY112&lt;&gt;"x",if('raw 1'!AY112="OK",'raw 1'!HY112,'raw 1'!AY112),"")</f>
        <v>-</v>
      </c>
      <c r="BB112" s="9" t="str">
        <f>if('raw 1'!AZ112&lt;&gt;"x",if('raw 1'!AZ112="OK",'raw 1'!HZ112,'raw 1'!AZ112),"")</f>
        <v>-</v>
      </c>
      <c r="BC112" s="9" t="str">
        <f>if('raw 1'!BA112&lt;&gt;"x",if('raw 1'!BA112="OK",'raw 1'!IA112,'raw 1'!BA112),"")</f>
        <v>-</v>
      </c>
      <c r="BD112" s="9" t="str">
        <f>if('raw 1'!BB112&lt;&gt;"x",if('raw 1'!BB112="OK",'raw 1'!IB112,'raw 1'!BB112),"")</f>
        <v>-</v>
      </c>
      <c r="BE112" s="9" t="str">
        <f>if('raw 1'!BC112&lt;&gt;"x",if('raw 1'!BC112="OK",'raw 1'!IC112,'raw 1'!BC112),"")</f>
        <v>-</v>
      </c>
      <c r="BF112" s="9" t="str">
        <f>if('raw 1'!BD112&lt;&gt;"x",if('raw 1'!BD112="OK",'raw 1'!ID112,'raw 1'!BD112),"")</f>
        <v>-</v>
      </c>
      <c r="BG112" s="9" t="str">
        <f>if('raw 1'!BE112&lt;&gt;"x",if('raw 1'!BE112="OK",'raw 1'!IE112,'raw 1'!BE112),"")</f>
        <v>-</v>
      </c>
      <c r="BH112" s="9" t="str">
        <f>if('raw 1'!BF112&lt;&gt;"x",if('raw 1'!BF112="OK",'raw 1'!IF112,'raw 1'!BF112),"")</f>
        <v>-</v>
      </c>
      <c r="BI112" s="9" t="str">
        <f>if('raw 1'!BG112&lt;&gt;"x",if('raw 1'!BG112="OK",'raw 1'!IG112,'raw 1'!BG112),"")</f>
        <v>-</v>
      </c>
      <c r="BJ112" s="9" t="str">
        <f>if('raw 1'!BH112&lt;&gt;"x",if('raw 1'!BH112="OK",'raw 1'!IH112,'raw 1'!BH112),"")</f>
        <v>-</v>
      </c>
      <c r="BK112" s="9" t="str">
        <f>if('raw 1'!BI112&lt;&gt;"x",if('raw 1'!BI112="OK",'raw 1'!II112,'raw 1'!BI112),"")</f>
        <v>-</v>
      </c>
      <c r="BL112" s="9" t="str">
        <f>if('raw 1'!BJ112&lt;&gt;"x",if('raw 1'!BJ112="OK",'raw 1'!IJ112,'raw 1'!BJ112),"")</f>
        <v>-</v>
      </c>
      <c r="BM112" s="9" t="str">
        <f>if('raw 1'!BK112&lt;&gt;"x",if('raw 1'!BK112="OK",'raw 1'!IK112,'raw 1'!BK112),"")</f>
        <v/>
      </c>
      <c r="BN112" s="9" t="str">
        <f>if('raw 1'!BL112&lt;&gt;"x",if('raw 1'!BL112="OK",'raw 1'!IL112,'raw 1'!BL112),"")</f>
        <v>-</v>
      </c>
      <c r="BO112" s="9" t="str">
        <f>if('raw 1'!BM112&lt;&gt;"x",if('raw 1'!BM112="OK",'raw 1'!IM112,'raw 1'!BM112),"")</f>
        <v>-</v>
      </c>
      <c r="BP112" s="9" t="str">
        <f>if('raw 1'!BN112&lt;&gt;"x",if('raw 1'!BN112="OK",'raw 1'!IN112,'raw 1'!BN112),"")</f>
        <v>-</v>
      </c>
      <c r="BQ112" s="9" t="str">
        <f>if('raw 1'!BO112&lt;&gt;"x",if('raw 1'!BO112="OK",'raw 1'!IO112,'raw 1'!BO112),"")</f>
        <v>-</v>
      </c>
      <c r="BR112" s="9" t="str">
        <f>if('raw 1'!BP112&lt;&gt;"x",if('raw 1'!BP112="OK",'raw 1'!IP112,'raw 1'!BP112),"")</f>
        <v>-</v>
      </c>
      <c r="BS112" s="9" t="str">
        <f>if('raw 1'!BQ112&lt;&gt;"x",if('raw 1'!BQ112="OK",'raw 1'!IQ112,'raw 1'!BQ112),"")</f>
        <v>-</v>
      </c>
      <c r="BT112" s="9" t="str">
        <f>if('raw 1'!BR112&lt;&gt;"x",if('raw 1'!BR112="OK",'raw 1'!IR112,'raw 1'!BR112),"")</f>
        <v>-</v>
      </c>
      <c r="BU112" s="9" t="str">
        <f>if('raw 1'!BS112&lt;&gt;"x",if('raw 1'!BS112="OK",'raw 1'!IS112,'raw 1'!BS112),"")</f>
        <v>-</v>
      </c>
      <c r="BV112" s="9" t="str">
        <f>if('raw 1'!BT112&lt;&gt;"x",if('raw 1'!BT112="OK",'raw 1'!IT112,'raw 1'!BT112),"")</f>
        <v>-</v>
      </c>
      <c r="BW112" s="9" t="str">
        <f>if('raw 1'!BU112&lt;&gt;"x",if('raw 1'!BU112="OK",'raw 1'!IU112,'raw 1'!BU112),"")</f>
        <v>-</v>
      </c>
      <c r="BX112" s="9" t="str">
        <f>if('raw 1'!BV112&lt;&gt;"x",if('raw 1'!BV112="OK",'raw 1'!IV112,'raw 1'!BV112),"")</f>
        <v>-</v>
      </c>
      <c r="BY112" s="9" t="str">
        <f>if('raw 1'!BW112&lt;&gt;"x",if('raw 1'!BW112="OK",'raw 1'!IW112,'raw 1'!BW112),"")</f>
        <v>-</v>
      </c>
      <c r="BZ112" s="9" t="str">
        <f>if('raw 1'!BX112&lt;&gt;"x",if('raw 1'!BX112="OK",'raw 1'!IX112,'raw 1'!BX112),"")</f>
        <v>-</v>
      </c>
      <c r="CA112" s="9" t="str">
        <f>if('raw 1'!BY112&lt;&gt;"x",if('raw 1'!BY112="OK",'raw 1'!IY112,'raw 1'!BY112),"")</f>
        <v>-</v>
      </c>
      <c r="CB112" s="9" t="str">
        <f>if('raw 1'!BZ112&lt;&gt;"x",if('raw 1'!BZ112="OK",'raw 1'!IZ112,'raw 1'!BZ112),"")</f>
        <v>-</v>
      </c>
      <c r="CC112" s="9" t="str">
        <f>if('raw 1'!CA112&lt;&gt;"x",if('raw 1'!CA112="OK",'raw 1'!JA112,'raw 1'!CA112),"")</f>
        <v>-</v>
      </c>
      <c r="CD112" s="9" t="str">
        <f>if('raw 1'!CB112&lt;&gt;"x",if('raw 1'!CB112="OK",'raw 1'!JB112,'raw 1'!CB112),"")</f>
        <v>-</v>
      </c>
      <c r="CE112" s="9" t="str">
        <f>if('raw 1'!CC112&lt;&gt;"x",if('raw 1'!CC112="OK",'raw 1'!JC112,'raw 1'!CC112),"")</f>
        <v>-</v>
      </c>
      <c r="CF112" s="9" t="str">
        <f>if('raw 1'!CD112&lt;&gt;"x",if('raw 1'!CD112="OK",'raw 1'!JD112,'raw 1'!CD112),"")</f>
        <v>-</v>
      </c>
      <c r="CG112" s="9" t="str">
        <f>if('raw 1'!CE112&lt;&gt;"x",if('raw 1'!CE112="OK",'raw 1'!JE112,'raw 1'!CE112),"")</f>
        <v>-</v>
      </c>
      <c r="CH112" s="9" t="str">
        <f>if('raw 1'!CF112&lt;&gt;"x",if('raw 1'!CF112="OK",'raw 1'!JF112,'raw 1'!CF112),"")</f>
        <v>-</v>
      </c>
      <c r="CI112" s="9" t="str">
        <f>if('raw 1'!CG112&lt;&gt;"x",if('raw 1'!CG112="OK",'raw 1'!JG112,'raw 1'!CG112),"")</f>
        <v>-</v>
      </c>
      <c r="CJ112" s="9" t="str">
        <f>if('raw 1'!CH112&lt;&gt;"x",if('raw 1'!CH112="OK",'raw 1'!JH112,'raw 1'!CH112),"")</f>
        <v>-</v>
      </c>
      <c r="CK112" s="9" t="str">
        <f>if('raw 1'!CI112&lt;&gt;"x",if('raw 1'!CI112="OK",'raw 1'!JI112,'raw 1'!CI112),"")</f>
        <v>-</v>
      </c>
      <c r="CL112" s="9" t="str">
        <f>if('raw 1'!CJ112&lt;&gt;"x",if('raw 1'!CJ112="OK",'raw 1'!JJ112,'raw 1'!CJ112),"")</f>
        <v>-</v>
      </c>
      <c r="CM112" s="9" t="str">
        <f>if('raw 1'!CK112&lt;&gt;"x",if('raw 1'!CK112="OK",'raw 1'!JK112,'raw 1'!CK112),"")</f>
        <v>-</v>
      </c>
      <c r="CN112" s="9" t="str">
        <f>if('raw 1'!CL112&lt;&gt;"x",if('raw 1'!CL112="OK",'raw 1'!JL112,'raw 1'!CL112),"")</f>
        <v>-</v>
      </c>
      <c r="CO112" s="9" t="str">
        <f>if('raw 1'!CM112&lt;&gt;"x",if('raw 1'!CM112="OK",'raw 1'!JM112,'raw 1'!CM112),"")</f>
        <v>-</v>
      </c>
      <c r="CP112" s="9" t="str">
        <f>if('raw 1'!CN112&lt;&gt;"x",if('raw 1'!CN112="OK",'raw 1'!JN112,'raw 1'!CN112),"")</f>
        <v>-</v>
      </c>
      <c r="CQ112" s="9" t="str">
        <f>if('raw 1'!CO112&lt;&gt;"x",if('raw 1'!CO112="OK",'raw 1'!JO112,'raw 1'!CO112),"")</f>
        <v>-</v>
      </c>
      <c r="CR112" s="9" t="str">
        <f>if('raw 1'!CP112&lt;&gt;"x",if('raw 1'!CP112="OK",'raw 1'!JP112,'raw 1'!CP112),"")</f>
        <v>-</v>
      </c>
      <c r="CS112" s="9" t="str">
        <f>if('raw 1'!CQ112&lt;&gt;"x",if('raw 1'!CQ112="OK",'raw 1'!JQ112,'raw 1'!CQ112),"")</f>
        <v>-</v>
      </c>
      <c r="CT112" s="9" t="str">
        <f>if('raw 1'!CR112&lt;&gt;"x",if('raw 1'!CR112="OK",'raw 1'!JR112,'raw 1'!CR112),"")</f>
        <v>-</v>
      </c>
      <c r="CU112" s="9" t="str">
        <f>if('raw 1'!CS112&lt;&gt;"x",if('raw 1'!CS112="OK",'raw 1'!JS112,'raw 1'!CS112),"")</f>
        <v/>
      </c>
      <c r="CV112" s="9" t="str">
        <f>if('raw 1'!CT112&lt;&gt;"x",if('raw 1'!CT112="OK",'raw 1'!JT112,'raw 1'!CT112),"")</f>
        <v>-</v>
      </c>
      <c r="CW112" s="9" t="str">
        <f>if('raw 1'!CU112&lt;&gt;"x",if('raw 1'!CU112="OK",'raw 1'!JU112,'raw 1'!CU112),"")</f>
        <v>-</v>
      </c>
      <c r="CX112" s="9" t="str">
        <f>if('raw 1'!CV112&lt;&gt;"x",if('raw 1'!CV112="OK",'raw 1'!JV112,'raw 1'!CV112),"")</f>
        <v>-</v>
      </c>
      <c r="CY112" s="9" t="str">
        <f>if('raw 1'!CW112&lt;&gt;"x",if('raw 1'!CW112="OK",'raw 1'!JW112,'raw 1'!CW112),"")</f>
        <v>-</v>
      </c>
      <c r="CZ112" s="9" t="str">
        <f>if('raw 1'!CX112&lt;&gt;"x",if('raw 1'!CX112="OK",'raw 1'!JX112,'raw 1'!CX112),"")</f>
        <v>-</v>
      </c>
      <c r="DA112" s="9" t="str">
        <f>if('raw 1'!CY112&lt;&gt;"x",if('raw 1'!CY112="OK",'raw 1'!JY112,'raw 1'!CY112),"")</f>
        <v>-</v>
      </c>
      <c r="DB112" s="9" t="str">
        <f>if('raw 1'!CZ112&lt;&gt;"x",if('raw 1'!CZ112="OK",'raw 1'!JZ112,'raw 1'!CZ112),"")</f>
        <v>-</v>
      </c>
      <c r="DC112" s="9" t="str">
        <f>if('raw 1'!DA112&lt;&gt;"x",if('raw 1'!DA112="OK",'raw 1'!KA112,'raw 1'!DA112),"")</f>
        <v>-</v>
      </c>
      <c r="DD112" s="9" t="str">
        <f>if('raw 1'!DB112&lt;&gt;"x",if('raw 1'!DB112="OK",'raw 1'!KB112,'raw 1'!DB112),"")</f>
        <v>-</v>
      </c>
      <c r="DE112" s="9" t="str">
        <f>if('raw 1'!DC112&lt;&gt;"x",if('raw 1'!DC112="OK",'raw 1'!KC112,'raw 1'!DC112),"")</f>
        <v>-</v>
      </c>
      <c r="DF112" s="9" t="str">
        <f>if('raw 1'!DD112&lt;&gt;"x",if('raw 1'!DD112="OK",'raw 1'!KD112,'raw 1'!DD112),"")</f>
        <v>-</v>
      </c>
      <c r="DG112" s="9" t="str">
        <f>if('raw 1'!DE112&lt;&gt;"x",if('raw 1'!DE112="OK",'raw 1'!KE112,'raw 1'!DE112),"")</f>
        <v>-</v>
      </c>
      <c r="DH112" s="9" t="str">
        <f>if('raw 1'!DF112&lt;&gt;"x",if('raw 1'!DF112="OK",'raw 1'!KF112,'raw 1'!DF112),"")</f>
        <v>-</v>
      </c>
      <c r="DI112" s="9" t="str">
        <f>if('raw 1'!DG112&lt;&gt;"x",if('raw 1'!DG112="OK",'raw 1'!KG112,'raw 1'!DG112),"")</f>
        <v>-</v>
      </c>
      <c r="DJ112" s="9" t="str">
        <f>if('raw 1'!DH112&lt;&gt;"x",if('raw 1'!DH112="OK",'raw 1'!KH112,'raw 1'!DH112),"")</f>
        <v>-</v>
      </c>
      <c r="DK112" s="9" t="str">
        <f>if('raw 1'!DI112&lt;&gt;"x",if('raw 1'!DI112="OK",'raw 1'!KI112,'raw 1'!DI112),"")</f>
        <v>-</v>
      </c>
      <c r="DL112" s="9" t="str">
        <f>if('raw 1'!DJ112&lt;&gt;"x",if('raw 1'!DJ112="OK",'raw 1'!KJ112,'raw 1'!DJ112),"")</f>
        <v>-</v>
      </c>
      <c r="DM112" s="9" t="str">
        <f>if('raw 1'!DK112&lt;&gt;"x",if('raw 1'!DK112="OK",'raw 1'!KK112,'raw 1'!DK112),"")</f>
        <v>-</v>
      </c>
      <c r="DN112" s="9" t="str">
        <f>if('raw 1'!DL112&lt;&gt;"x",if('raw 1'!DL112="OK",'raw 1'!KL112,'raw 1'!DL112),"")</f>
        <v>-</v>
      </c>
      <c r="DO112" s="9" t="str">
        <f>if('raw 1'!DM112&lt;&gt;"x",if('raw 1'!DM112="OK",'raw 1'!KM112,'raw 1'!DM112),"")</f>
        <v>-</v>
      </c>
      <c r="DP112" s="9" t="str">
        <f>if('raw 1'!DN112&lt;&gt;"x",if('raw 1'!DN112="OK",'raw 1'!KN112,'raw 1'!DN112),"")</f>
        <v>-</v>
      </c>
      <c r="DQ112" s="9" t="str">
        <f>if('raw 1'!DO112&lt;&gt;"x",if('raw 1'!DO112="OK",'raw 1'!KO112,'raw 1'!DO112),"")</f>
        <v>-</v>
      </c>
      <c r="DR112" s="9" t="str">
        <f>if('raw 1'!DP112&lt;&gt;"x",if('raw 1'!DP112="OK",'raw 1'!KP112,'raw 1'!DP112),"")</f>
        <v>-</v>
      </c>
      <c r="DS112" s="9" t="str">
        <f>if('raw 1'!DQ112&lt;&gt;"x",if('raw 1'!DQ112="OK",'raw 1'!KQ112,'raw 1'!DQ112),"")</f>
        <v>-</v>
      </c>
      <c r="DT112" s="9" t="str">
        <f>if('raw 1'!DR112&lt;&gt;"x",if('raw 1'!DR112="OK",'raw 1'!KR112,'raw 1'!DR112),"")</f>
        <v>-</v>
      </c>
      <c r="DU112" s="9" t="str">
        <f>if('raw 1'!DS112&lt;&gt;"x",if('raw 1'!DS112="OK",'raw 1'!KS112,'raw 1'!DS112),"")</f>
        <v>-</v>
      </c>
      <c r="DV112" s="9" t="str">
        <f>if('raw 1'!DT112&lt;&gt;"x",if('raw 1'!DT112="OK",'raw 1'!KT112,'raw 1'!DT112),"")</f>
        <v>-</v>
      </c>
      <c r="DW112" s="9" t="str">
        <f>if('raw 1'!DU112&lt;&gt;"x",if('raw 1'!DU112="OK",'raw 1'!KU112,'raw 1'!DU112),"")</f>
        <v>-</v>
      </c>
      <c r="DX112" s="9" t="str">
        <f>if('raw 1'!DV112&lt;&gt;"x",if('raw 1'!DV112="OK",'raw 1'!KV112,'raw 1'!DV112),"")</f>
        <v>-</v>
      </c>
      <c r="DY112" s="9" t="str">
        <f>if('raw 1'!DW112&lt;&gt;"x",if('raw 1'!DW112="OK",'raw 1'!KW112,'raw 1'!DW112),"")</f>
        <v>-</v>
      </c>
      <c r="DZ112" s="9" t="str">
        <f>if('raw 1'!DX112&lt;&gt;"x",if('raw 1'!DX112="OK",'raw 1'!KX112,'raw 1'!DX112),"")</f>
        <v>-</v>
      </c>
      <c r="EA112" s="9" t="str">
        <f>if('raw 1'!DY112&lt;&gt;"x",if('raw 1'!DY112="OK",'raw 1'!KY112,'raw 1'!DY112),"")</f>
        <v>-</v>
      </c>
      <c r="EB112" s="9" t="str">
        <f>if('raw 1'!DZ112&lt;&gt;"x",if('raw 1'!DZ112="OK",'raw 1'!KZ112,'raw 1'!DZ112),"")</f>
        <v/>
      </c>
      <c r="EC112" s="9">
        <f>if('raw 1'!EA112&lt;&gt;"x",if('raw 1'!EA112="OK",'raw 1'!LA112,'raw 1'!EA112),"")</f>
        <v>1</v>
      </c>
      <c r="ED112" s="9">
        <f>if('raw 1'!EB112&lt;&gt;"x",if('raw 1'!EB112="OK",'raw 1'!LB112,'raw 1'!EB112),"")</f>
        <v>1</v>
      </c>
      <c r="EE112" s="9">
        <f>if('raw 1'!EC112&lt;&gt;"x",if('raw 1'!EC112="OK",'raw 1'!LC112,'raw 1'!EC112),"")</f>
        <v>1</v>
      </c>
      <c r="EF112" s="9">
        <f>if('raw 1'!ED112&lt;&gt;"x",if('raw 1'!ED112="OK",'raw 1'!LD112,'raw 1'!ED112),"")</f>
        <v>1</v>
      </c>
      <c r="EG112" s="9">
        <f>if('raw 1'!EE112&lt;&gt;"x",if('raw 1'!EE112="OK",'raw 1'!LE112,'raw 1'!EE112),"")</f>
        <v>1</v>
      </c>
      <c r="EH112" s="9">
        <f>if('raw 1'!EF112&lt;&gt;"x",if('raw 1'!EF112="OK",'raw 1'!LF112,'raw 1'!EF112),"")</f>
        <v>1</v>
      </c>
      <c r="EI112" s="9">
        <f>if('raw 1'!EG112&lt;&gt;"x",if('raw 1'!EG112="OK",'raw 1'!LG112,'raw 1'!EG112),"")</f>
        <v>1</v>
      </c>
      <c r="EJ112" s="9">
        <f>if('raw 1'!EH112&lt;&gt;"x",if('raw 1'!EH112="OK",'raw 1'!LH112,'raw 1'!EH112),"")</f>
        <v>1</v>
      </c>
      <c r="EK112" s="9" t="str">
        <f>if('raw 1'!EI112&lt;&gt;"x",if('raw 1'!EI112="OK",'raw 1'!LI112,'raw 1'!EI112),"")</f>
        <v>TLE</v>
      </c>
      <c r="EL112" s="9" t="str">
        <f>if('raw 1'!EJ112&lt;&gt;"x",if('raw 1'!EJ112="OK",'raw 1'!LJ112,'raw 1'!EJ112),"")</f>
        <v>TLE</v>
      </c>
      <c r="EM112" s="9" t="str">
        <f>if('raw 1'!EK112&lt;&gt;"x",if('raw 1'!EK112="OK",'raw 1'!LK112,'raw 1'!EK112),"")</f>
        <v>TLE</v>
      </c>
      <c r="EN112" s="9">
        <f>if('raw 1'!EL112&lt;&gt;"x",if('raw 1'!EL112="OK",'raw 1'!LL112,'raw 1'!EL112),"")</f>
        <v>1</v>
      </c>
      <c r="EO112" s="9" t="str">
        <f>if('raw 1'!EM112&lt;&gt;"x",if('raw 1'!EM112="OK",'raw 1'!LM112,'raw 1'!EM112),"")</f>
        <v>TLE</v>
      </c>
      <c r="EP112" s="9" t="str">
        <f>if('raw 1'!EN112&lt;&gt;"x",if('raw 1'!EN112="OK",'raw 1'!LN112,'raw 1'!EN112),"")</f>
        <v>TLE</v>
      </c>
      <c r="EQ112" s="9" t="str">
        <f>if('raw 1'!EO112&lt;&gt;"x",if('raw 1'!EO112="OK",'raw 1'!LO112,'raw 1'!EO112),"")</f>
        <v>TLE</v>
      </c>
      <c r="ER112" s="9" t="str">
        <f>if('raw 1'!EP112&lt;&gt;"x",if('raw 1'!EP112="OK",'raw 1'!LP112,'raw 1'!EP112),"")</f>
        <v>TLE</v>
      </c>
      <c r="ES112" s="9" t="str">
        <f>if('raw 1'!EQ112&lt;&gt;"x",if('raw 1'!EQ112="OK",'raw 1'!LQ112,'raw 1'!EQ112),"")</f>
        <v/>
      </c>
      <c r="ET112" s="9">
        <f>if('raw 1'!ER112&lt;&gt;"x",if('raw 1'!ER112="OK",'raw 1'!LR112,'raw 1'!ER112),"")</f>
        <v>1</v>
      </c>
      <c r="EU112" s="9" t="str">
        <f>if('raw 1'!ES112&lt;&gt;"x",if('raw 1'!ES112="OK",'raw 1'!LS112,'raw 1'!ES112),"")</f>
        <v>WA</v>
      </c>
      <c r="EV112" s="9" t="str">
        <f>if('raw 1'!ET112&lt;&gt;"x",if('raw 1'!ET112="OK",'raw 1'!LT112,'raw 1'!ET112),"")</f>
        <v>WA</v>
      </c>
      <c r="EW112" s="9" t="str">
        <f>if('raw 1'!EU112&lt;&gt;"x",if('raw 1'!EU112="OK",'raw 1'!LU112,'raw 1'!EU112),"")</f>
        <v>WA</v>
      </c>
      <c r="EX112" s="9" t="str">
        <f>if('raw 1'!EV112&lt;&gt;"x",if('raw 1'!EV112="OK",'raw 1'!LV112,'raw 1'!EV112),"")</f>
        <v>WA</v>
      </c>
      <c r="EY112" s="9" t="str">
        <f>if('raw 1'!EW112&lt;&gt;"x",if('raw 1'!EW112="OK",'raw 1'!LW112,'raw 1'!EW112),"")</f>
        <v>WA</v>
      </c>
      <c r="EZ112" s="9">
        <f>if('raw 1'!EX112&lt;&gt;"x",if('raw 1'!EX112="OK",'raw 1'!LX112,'raw 1'!EX112),"")</f>
        <v>1</v>
      </c>
      <c r="FA112" s="9" t="str">
        <f>if('raw 1'!EY112&lt;&gt;"x",if('raw 1'!EY112="OK",'raw 1'!LY112,'raw 1'!EY112),"")</f>
        <v>WA</v>
      </c>
      <c r="FB112" s="9">
        <f>if('raw 1'!EZ112&lt;&gt;"x",if('raw 1'!EZ112="OK",'raw 1'!LZ112,'raw 1'!EZ112),"")</f>
        <v>1</v>
      </c>
      <c r="FC112" s="9" t="str">
        <f>if('raw 1'!FA112&lt;&gt;"x",if('raw 1'!FA112="OK",'raw 1'!MA112,'raw 1'!FA112),"")</f>
        <v>WA</v>
      </c>
      <c r="FD112" s="9">
        <f>if('raw 1'!FB112&lt;&gt;"x",if('raw 1'!FB112="OK",'raw 1'!MB112,'raw 1'!FB112),"")</f>
        <v>1</v>
      </c>
      <c r="FE112" s="9">
        <f>if('raw 1'!FC112&lt;&gt;"x",if('raw 1'!FC112="OK",'raw 1'!MC112,'raw 1'!FC112),"")</f>
        <v>1</v>
      </c>
      <c r="FF112" s="9" t="str">
        <f>if('raw 1'!FD112&lt;&gt;"x",if('raw 1'!FD112="OK",'raw 1'!MD112,'raw 1'!FD112),"")</f>
        <v>WA</v>
      </c>
      <c r="FG112" s="9">
        <f>if('raw 1'!FE112&lt;&gt;"x",if('raw 1'!FE112="OK",'raw 1'!ME112,'raw 1'!FE112),"")</f>
        <v>1</v>
      </c>
      <c r="FH112" s="9">
        <f>if('raw 1'!FF112&lt;&gt;"x",if('raw 1'!FF112="OK",'raw 1'!MF112,'raw 1'!FF112),"")</f>
        <v>1</v>
      </c>
      <c r="FI112" s="9">
        <f>if('raw 1'!FG112&lt;&gt;"x",if('raw 1'!FG112="OK",'raw 1'!MG112,'raw 1'!FG112),"")</f>
        <v>1</v>
      </c>
      <c r="FJ112" s="9" t="str">
        <f>if('raw 1'!FH112&lt;&gt;"x",if('raw 1'!FH112="OK",'raw 1'!MH112,'raw 1'!FH112),"")</f>
        <v>WA</v>
      </c>
      <c r="FK112" s="9" t="str">
        <f>if('raw 1'!FI112&lt;&gt;"x",if('raw 1'!FI112="OK",'raw 1'!MI112,'raw 1'!FI112),"")</f>
        <v>WA</v>
      </c>
      <c r="FL112" s="9" t="str">
        <f>if('raw 1'!FJ112&lt;&gt;"x",if('raw 1'!FJ112="OK",'raw 1'!MJ112,'raw 1'!FJ112),"")</f>
        <v>WA</v>
      </c>
      <c r="FM112" s="9" t="str">
        <f>if('raw 1'!FK112&lt;&gt;"x",if('raw 1'!FK112="OK",'raw 1'!MK112,'raw 1'!FK112),"")</f>
        <v>WA</v>
      </c>
      <c r="FN112" s="9" t="str">
        <f>if('raw 1'!FL112&lt;&gt;"x",if('raw 1'!FL112="OK",'raw 1'!ML112,'raw 1'!FL112),"")</f>
        <v>WA</v>
      </c>
      <c r="FO112" s="9" t="str">
        <f>if('raw 1'!FM112&lt;&gt;"x",if('raw 1'!FM112="OK",'raw 1'!MM112,'raw 1'!FM112),"")</f>
        <v>WA</v>
      </c>
      <c r="FP112" s="9" t="str">
        <f>if('raw 1'!FN112&lt;&gt;"x",if('raw 1'!FN112="OK",'raw 1'!MN112,'raw 1'!FN112),"")</f>
        <v>WA</v>
      </c>
      <c r="FQ112" s="9" t="str">
        <f>if('raw 1'!FO112&lt;&gt;"x",if('raw 1'!FO112="OK",'raw 1'!MO112,'raw 1'!FO112),"")</f>
        <v>WA</v>
      </c>
      <c r="FR112" s="9" t="str">
        <f>if('raw 1'!FP112&lt;&gt;"x",if('raw 1'!FP112="OK",'raw 1'!MP112,'raw 1'!FP112),"")</f>
        <v>WA</v>
      </c>
      <c r="FS112" s="9" t="str">
        <f>if('raw 1'!FQ112&lt;&gt;"x",if('raw 1'!FQ112="OK",'raw 1'!MQ112,'raw 1'!FQ112),"")</f>
        <v>WA</v>
      </c>
      <c r="FT112" s="9" t="str">
        <f>if('raw 1'!FR112&lt;&gt;"x",if('raw 1'!FR112="OK",'raw 1'!MR112,'raw 1'!FR112),"")</f>
        <v>WA</v>
      </c>
      <c r="FU112" s="9" t="str">
        <f>if('raw 1'!FS112&lt;&gt;"x",if('raw 1'!FS112="OK",'raw 1'!MS112,'raw 1'!FS112),"")</f>
        <v>WA</v>
      </c>
      <c r="FV112" s="9" t="str">
        <f>if('raw 1'!FT112&lt;&gt;"x",if('raw 1'!FT112="OK",'raw 1'!MT112,'raw 1'!FT112),"")</f>
        <v/>
      </c>
      <c r="FW112" s="9" t="str">
        <f>if('raw 1'!FU112&lt;&gt;"x",if('raw 1'!FU112="OK",'raw 1'!MU112,'raw 1'!FU112),"")</f>
        <v>-</v>
      </c>
      <c r="FX112" s="9" t="str">
        <f>if('raw 1'!FV112&lt;&gt;"x",if('raw 1'!FV112="OK",'raw 1'!MV112,'raw 1'!FV112),"")</f>
        <v>-</v>
      </c>
      <c r="FY112" s="9" t="str">
        <f>if('raw 1'!FW112&lt;&gt;"x",if('raw 1'!FW112="OK",'raw 1'!MW112,'raw 1'!FW112),"")</f>
        <v>-</v>
      </c>
      <c r="FZ112" s="9" t="str">
        <f>if('raw 1'!FX112&lt;&gt;"x",if('raw 1'!FX112="OK",'raw 1'!MX112,'raw 1'!FX112),"")</f>
        <v>-</v>
      </c>
      <c r="GA112" s="9" t="str">
        <f>if('raw 1'!FY112&lt;&gt;"x",if('raw 1'!FY112="OK",'raw 1'!MY112,'raw 1'!FY112),"")</f>
        <v>-</v>
      </c>
      <c r="GB112" s="9" t="str">
        <f>if('raw 1'!FZ112&lt;&gt;"x",if('raw 1'!FZ112="OK",'raw 1'!MZ112,'raw 1'!FZ112),"")</f>
        <v>-</v>
      </c>
      <c r="GC112" s="9" t="str">
        <f>if('raw 1'!GA112&lt;&gt;"x",if('raw 1'!GA112="OK",'raw 1'!NA112,'raw 1'!GA112),"")</f>
        <v>-</v>
      </c>
      <c r="GD112" s="9" t="str">
        <f>if('raw 1'!GB112&lt;&gt;"x",if('raw 1'!GB112="OK",'raw 1'!NB112,'raw 1'!GB112),"")</f>
        <v>-</v>
      </c>
      <c r="GE112" s="9" t="str">
        <f>if('raw 1'!GC112&lt;&gt;"x",if('raw 1'!GC112="OK",'raw 1'!NC112,'raw 1'!GC112),"")</f>
        <v>-</v>
      </c>
      <c r="GF112" s="9" t="str">
        <f>if('raw 1'!GD112&lt;&gt;"x",if('raw 1'!GD112="OK",'raw 1'!ND112,'raw 1'!GD112),"")</f>
        <v>-</v>
      </c>
      <c r="GG112" s="9" t="str">
        <f>if('raw 1'!GE112&lt;&gt;"x",if('raw 1'!GE112="OK",'raw 1'!NE112,'raw 1'!GE112),"")</f>
        <v>-</v>
      </c>
      <c r="GH112" s="9" t="str">
        <f>if('raw 1'!GF112&lt;&gt;"x",if('raw 1'!GF112="OK",'raw 1'!NF112,'raw 1'!GF112),"")</f>
        <v>-</v>
      </c>
      <c r="GI112" s="9" t="str">
        <f>if('raw 1'!GG112&lt;&gt;"x",if('raw 1'!GG112="OK",'raw 1'!NG112,'raw 1'!GG112),"")</f>
        <v>-</v>
      </c>
      <c r="GJ112" s="9" t="str">
        <f>if('raw 1'!GH112&lt;&gt;"x",if('raw 1'!GH112="OK",'raw 1'!NH112,'raw 1'!GH112),"")</f>
        <v>-</v>
      </c>
      <c r="GK112" s="9" t="str">
        <f>if('raw 1'!GI112&lt;&gt;"x",if('raw 1'!GI112="OK",'raw 1'!NI112,'raw 1'!GI112),"")</f>
        <v>-</v>
      </c>
      <c r="GL112" s="9" t="str">
        <f>if('raw 1'!GJ112&lt;&gt;"x",if('raw 1'!GJ112="OK",'raw 1'!NJ112,'raw 1'!GJ112),"")</f>
        <v>-</v>
      </c>
      <c r="GM112" s="9" t="str">
        <f>if('raw 1'!GK112&lt;&gt;"x",if('raw 1'!GK112="OK",'raw 1'!NK112,'raw 1'!GK112),"")</f>
        <v>-</v>
      </c>
      <c r="GN112" s="9" t="str">
        <f>if('raw 1'!GL112&lt;&gt;"x",if('raw 1'!GL112="OK",'raw 1'!NL112,'raw 1'!GL112),"")</f>
        <v>-</v>
      </c>
      <c r="GO112" s="9" t="str">
        <f>if('raw 1'!GM112&lt;&gt;"x",if('raw 1'!GM112="OK",'raw 1'!NM112,'raw 1'!GM112),"")</f>
        <v>-</v>
      </c>
      <c r="GP112" s="9" t="str">
        <f>if('raw 1'!GN112&lt;&gt;"x",if('raw 1'!GN112="OK",'raw 1'!NN112,'raw 1'!GN112),"")</f>
        <v>-</v>
      </c>
      <c r="GQ112" s="9" t="str">
        <f>if('raw 1'!GO112&lt;&gt;"x",if('raw 1'!GO112="OK",'raw 1'!NO112,'raw 1'!GO112),"")</f>
        <v>-</v>
      </c>
      <c r="GR112" s="9" t="str">
        <f>if('raw 1'!GP112&lt;&gt;"x",if('raw 1'!GP112="OK",'raw 1'!NP112,'raw 1'!GP112),"")</f>
        <v>-</v>
      </c>
      <c r="GS112" s="9" t="str">
        <f>if('raw 1'!GQ112&lt;&gt;"x",if('raw 1'!GQ112="OK",'raw 1'!NQ112,'raw 1'!GQ112),"")</f>
        <v>-</v>
      </c>
      <c r="GT112" s="9" t="str">
        <f>if('raw 1'!GR112&lt;&gt;"x",if('raw 1'!GR112="OK",'raw 1'!NR112,'raw 1'!GR112),"")</f>
        <v>-</v>
      </c>
      <c r="GU112" s="9" t="str">
        <f>if('raw 1'!GS112&lt;&gt;"x",if('raw 1'!GS112="OK",'raw 1'!NS112,'raw 1'!GS112),"")</f>
        <v/>
      </c>
    </row>
    <row r="113">
      <c r="A113" s="5"/>
      <c r="B113" s="5"/>
      <c r="C113" s="5" t="str">
        <f>if(B113="d","diskv. iz ciklusa",if(B113="d1","diskv. iz kruga",if($E113="ODOBREN",(if(countif(H:H,"="&amp;H113)=1,countif(H:H,"&gt;"&amp;H113)+1,concatenate(countif(H:H,"&gt;"&amp;H113)+1," - ",countif(H:H,"&gt;="&amp;H113)))),empty)))</f>
        <v>107 - 111</v>
      </c>
      <c r="D113" s="6" t="str">
        <f>'raw 1'!B113</f>
        <v>zokipajser</v>
      </c>
      <c r="E113" s="6" t="str">
        <f>'raw 1'!F113</f>
        <v>ODOBREN</v>
      </c>
      <c r="F113" s="6" t="str">
        <f>if($E113="ODOBREN",'raw 1'!C113,"")</f>
        <v>Filip</v>
      </c>
      <c r="G113" s="6" t="str">
        <f>if($E113="ODOBREN",'raw 1'!D113,"")</f>
        <v>Negojevic</v>
      </c>
      <c r="H113" s="7">
        <f>if($E113="ODOBREN",I113,empty)</f>
        <v>35</v>
      </c>
      <c r="I113" s="7">
        <f>if(B113&lt;&gt;"d",IF(M113 = "A", SUM(R113:T113), SUM(O113:Q113)),empty)</f>
        <v>35</v>
      </c>
      <c r="J113" s="6" t="str">
        <f>if($E113="ODOBREN",'raw 1'!G113,"")</f>
        <v>Stari grad</v>
      </c>
      <c r="K113" s="6" t="str">
        <f>if($E113="ODOBREN",'raw 1'!H113,"")</f>
        <v>Matematička gimnazija</v>
      </c>
      <c r="L113" s="6" t="str">
        <f>if($E113="ODOBREN",'raw 1'!I113,"")</f>
        <v>III</v>
      </c>
      <c r="M113" s="6" t="str">
        <f>if($E113="ODOBREN",'raw 1'!J113,"")</f>
        <v>A</v>
      </c>
      <c r="N113" s="6" t="str">
        <f>if($E113="ODOBREN",'raw 1'!K114,"")</f>
        <v>Nikola Milosavljević, Ivan Stošić</v>
      </c>
      <c r="O113" s="8" t="str">
        <f>'raw 1'!M113</f>
        <v>-</v>
      </c>
      <c r="P113" s="9" t="str">
        <f>'raw 1'!N113</f>
        <v>-</v>
      </c>
      <c r="Q113" s="9" t="str">
        <f>'raw 1'!O113</f>
        <v>-</v>
      </c>
      <c r="R113" s="9">
        <f>'raw 1'!P113</f>
        <v>35</v>
      </c>
      <c r="S113" s="9" t="str">
        <f>'raw 1'!Q113</f>
        <v>-</v>
      </c>
      <c r="T113" s="9" t="str">
        <f>'raw 1'!R113</f>
        <v>-</v>
      </c>
      <c r="U113" s="9" t="str">
        <f>if('raw 1'!S113&lt;&gt;"x",if('raw 1'!S113="OK",'raw 1'!GS113,'raw 1'!S113),"")</f>
        <v/>
      </c>
      <c r="V113" s="9" t="str">
        <f>if('raw 1'!T113&lt;&gt;"x",if('raw 1'!T113="OK",'raw 1'!GT113,'raw 1'!T113),"")</f>
        <v/>
      </c>
      <c r="W113" s="9" t="str">
        <f>if('raw 1'!U113&lt;&gt;"x",if('raw 1'!U113="OK",'raw 1'!GU113,'raw 1'!U113),"")</f>
        <v>-</v>
      </c>
      <c r="X113" s="9" t="str">
        <f>if('raw 1'!V113&lt;&gt;"x",if('raw 1'!V113="OK",'raw 1'!GV113,'raw 1'!V113),"")</f>
        <v>-</v>
      </c>
      <c r="Y113" s="9" t="str">
        <f>if('raw 1'!W113&lt;&gt;"x",if('raw 1'!W113="OK",'raw 1'!GW113,'raw 1'!W113),"")</f>
        <v>-</v>
      </c>
      <c r="Z113" s="9" t="str">
        <f>if('raw 1'!X113&lt;&gt;"x",if('raw 1'!X113="OK",'raw 1'!GX113,'raw 1'!X113),"")</f>
        <v>-</v>
      </c>
      <c r="AA113" s="9" t="str">
        <f>if('raw 1'!Y113&lt;&gt;"x",if('raw 1'!Y113="OK",'raw 1'!GY113,'raw 1'!Y113),"")</f>
        <v>-</v>
      </c>
      <c r="AB113" s="9" t="str">
        <f>if('raw 1'!Z113&lt;&gt;"x",if('raw 1'!Z113="OK",'raw 1'!GZ113,'raw 1'!Z113),"")</f>
        <v>-</v>
      </c>
      <c r="AC113" s="9" t="str">
        <f>if('raw 1'!AA113&lt;&gt;"x",if('raw 1'!AA113="OK",'raw 1'!HA113,'raw 1'!AA113),"")</f>
        <v>-</v>
      </c>
      <c r="AD113" s="9" t="str">
        <f>if('raw 1'!AB113&lt;&gt;"x",if('raw 1'!AB113="OK",'raw 1'!HB113,'raw 1'!AB113),"")</f>
        <v>-</v>
      </c>
      <c r="AE113" s="9" t="str">
        <f>if('raw 1'!AC113&lt;&gt;"x",if('raw 1'!AC113="OK",'raw 1'!HC113,'raw 1'!AC113),"")</f>
        <v>-</v>
      </c>
      <c r="AF113" s="9" t="str">
        <f>if('raw 1'!AD113&lt;&gt;"x",if('raw 1'!AD113="OK",'raw 1'!HD113,'raw 1'!AD113),"")</f>
        <v>-</v>
      </c>
      <c r="AG113" s="9" t="str">
        <f>if('raw 1'!AE113&lt;&gt;"x",if('raw 1'!AE113="OK",'raw 1'!HE113,'raw 1'!AE113),"")</f>
        <v>-</v>
      </c>
      <c r="AH113" s="9" t="str">
        <f>if('raw 1'!AF113&lt;&gt;"x",if('raw 1'!AF113="OK",'raw 1'!HF113,'raw 1'!AF113),"")</f>
        <v>-</v>
      </c>
      <c r="AI113" s="9" t="str">
        <f>if('raw 1'!AG113&lt;&gt;"x",if('raw 1'!AG113="OK",'raw 1'!HG113,'raw 1'!AG113),"")</f>
        <v>-</v>
      </c>
      <c r="AJ113" s="9" t="str">
        <f>if('raw 1'!AH113&lt;&gt;"x",if('raw 1'!AH113="OK",'raw 1'!HH113,'raw 1'!AH113),"")</f>
        <v>-</v>
      </c>
      <c r="AK113" s="9" t="str">
        <f>if('raw 1'!AI113&lt;&gt;"x",if('raw 1'!AI113="OK",'raw 1'!HI113,'raw 1'!AI113),"")</f>
        <v>-</v>
      </c>
      <c r="AL113" s="9" t="str">
        <f>if('raw 1'!AJ113&lt;&gt;"x",if('raw 1'!AJ113="OK",'raw 1'!HJ113,'raw 1'!AJ113),"")</f>
        <v>-</v>
      </c>
      <c r="AM113" s="9" t="str">
        <f>if('raw 1'!AK113&lt;&gt;"x",if('raw 1'!AK113="OK",'raw 1'!HK113,'raw 1'!AK113),"")</f>
        <v>-</v>
      </c>
      <c r="AN113" s="9" t="str">
        <f>if('raw 1'!AL113&lt;&gt;"x",if('raw 1'!AL113="OK",'raw 1'!HL113,'raw 1'!AL113),"")</f>
        <v>-</v>
      </c>
      <c r="AO113" s="9" t="str">
        <f>if('raw 1'!AM113&lt;&gt;"x",if('raw 1'!AM113="OK",'raw 1'!HM113,'raw 1'!AM113),"")</f>
        <v>-</v>
      </c>
      <c r="AP113" s="9" t="str">
        <f>if('raw 1'!AN113&lt;&gt;"x",if('raw 1'!AN113="OK",'raw 1'!HN113,'raw 1'!AN113),"")</f>
        <v>-</v>
      </c>
      <c r="AQ113" s="9" t="str">
        <f>if('raw 1'!AO113&lt;&gt;"x",if('raw 1'!AO113="OK",'raw 1'!HO113,'raw 1'!AO113),"")</f>
        <v>-</v>
      </c>
      <c r="AR113" s="9" t="str">
        <f>if('raw 1'!AP113&lt;&gt;"x",if('raw 1'!AP113="OK",'raw 1'!HP113,'raw 1'!AP113),"")</f>
        <v>-</v>
      </c>
      <c r="AS113" s="9" t="str">
        <f>if('raw 1'!AQ113&lt;&gt;"x",if('raw 1'!AQ113="OK",'raw 1'!HQ113,'raw 1'!AQ113),"")</f>
        <v>-</v>
      </c>
      <c r="AT113" s="9" t="str">
        <f>if('raw 1'!AR113&lt;&gt;"x",if('raw 1'!AR113="OK",'raw 1'!HR113,'raw 1'!AR113),"")</f>
        <v>-</v>
      </c>
      <c r="AU113" s="9" t="str">
        <f>if('raw 1'!AS113&lt;&gt;"x",if('raw 1'!AS113="OK",'raw 1'!HS113,'raw 1'!AS113),"")</f>
        <v>-</v>
      </c>
      <c r="AV113" s="9" t="str">
        <f>if('raw 1'!AT113&lt;&gt;"x",if('raw 1'!AT113="OK",'raw 1'!HT113,'raw 1'!AT113),"")</f>
        <v>-</v>
      </c>
      <c r="AW113" s="9" t="str">
        <f>if('raw 1'!AU113&lt;&gt;"x",if('raw 1'!AU113="OK",'raw 1'!HU113,'raw 1'!AU113),"")</f>
        <v>-</v>
      </c>
      <c r="AX113" s="9" t="str">
        <f>if('raw 1'!AV113&lt;&gt;"x",if('raw 1'!AV113="OK",'raw 1'!HV113,'raw 1'!AV113),"")</f>
        <v>-</v>
      </c>
      <c r="AY113" s="9" t="str">
        <f>if('raw 1'!AW113&lt;&gt;"x",if('raw 1'!AW113="OK",'raw 1'!HW113,'raw 1'!AW113),"")</f>
        <v>-</v>
      </c>
      <c r="AZ113" s="9" t="str">
        <f>if('raw 1'!AX113&lt;&gt;"x",if('raw 1'!AX113="OK",'raw 1'!HX113,'raw 1'!AX113),"")</f>
        <v>-</v>
      </c>
      <c r="BA113" s="9" t="str">
        <f>if('raw 1'!AY113&lt;&gt;"x",if('raw 1'!AY113="OK",'raw 1'!HY113,'raw 1'!AY113),"")</f>
        <v>-</v>
      </c>
      <c r="BB113" s="9" t="str">
        <f>if('raw 1'!AZ113&lt;&gt;"x",if('raw 1'!AZ113="OK",'raw 1'!HZ113,'raw 1'!AZ113),"")</f>
        <v>-</v>
      </c>
      <c r="BC113" s="9" t="str">
        <f>if('raw 1'!BA113&lt;&gt;"x",if('raw 1'!BA113="OK",'raw 1'!IA113,'raw 1'!BA113),"")</f>
        <v>-</v>
      </c>
      <c r="BD113" s="9" t="str">
        <f>if('raw 1'!BB113&lt;&gt;"x",if('raw 1'!BB113="OK",'raw 1'!IB113,'raw 1'!BB113),"")</f>
        <v>-</v>
      </c>
      <c r="BE113" s="9" t="str">
        <f>if('raw 1'!BC113&lt;&gt;"x",if('raw 1'!BC113="OK",'raw 1'!IC113,'raw 1'!BC113),"")</f>
        <v>-</v>
      </c>
      <c r="BF113" s="9" t="str">
        <f>if('raw 1'!BD113&lt;&gt;"x",if('raw 1'!BD113="OK",'raw 1'!ID113,'raw 1'!BD113),"")</f>
        <v>-</v>
      </c>
      <c r="BG113" s="9" t="str">
        <f>if('raw 1'!BE113&lt;&gt;"x",if('raw 1'!BE113="OK",'raw 1'!IE113,'raw 1'!BE113),"")</f>
        <v>-</v>
      </c>
      <c r="BH113" s="9" t="str">
        <f>if('raw 1'!BF113&lt;&gt;"x",if('raw 1'!BF113="OK",'raw 1'!IF113,'raw 1'!BF113),"")</f>
        <v>-</v>
      </c>
      <c r="BI113" s="9" t="str">
        <f>if('raw 1'!BG113&lt;&gt;"x",if('raw 1'!BG113="OK",'raw 1'!IG113,'raw 1'!BG113),"")</f>
        <v>-</v>
      </c>
      <c r="BJ113" s="9" t="str">
        <f>if('raw 1'!BH113&lt;&gt;"x",if('raw 1'!BH113="OK",'raw 1'!IH113,'raw 1'!BH113),"")</f>
        <v>-</v>
      </c>
      <c r="BK113" s="9" t="str">
        <f>if('raw 1'!BI113&lt;&gt;"x",if('raw 1'!BI113="OK",'raw 1'!II113,'raw 1'!BI113),"")</f>
        <v>-</v>
      </c>
      <c r="BL113" s="9" t="str">
        <f>if('raw 1'!BJ113&lt;&gt;"x",if('raw 1'!BJ113="OK",'raw 1'!IJ113,'raw 1'!BJ113),"")</f>
        <v>-</v>
      </c>
      <c r="BM113" s="9" t="str">
        <f>if('raw 1'!BK113&lt;&gt;"x",if('raw 1'!BK113="OK",'raw 1'!IK113,'raw 1'!BK113),"")</f>
        <v/>
      </c>
      <c r="BN113" s="9" t="str">
        <f>if('raw 1'!BL113&lt;&gt;"x",if('raw 1'!BL113="OK",'raw 1'!IL113,'raw 1'!BL113),"")</f>
        <v>-</v>
      </c>
      <c r="BO113" s="9" t="str">
        <f>if('raw 1'!BM113&lt;&gt;"x",if('raw 1'!BM113="OK",'raw 1'!IM113,'raw 1'!BM113),"")</f>
        <v>-</v>
      </c>
      <c r="BP113" s="9" t="str">
        <f>if('raw 1'!BN113&lt;&gt;"x",if('raw 1'!BN113="OK",'raw 1'!IN113,'raw 1'!BN113),"")</f>
        <v>-</v>
      </c>
      <c r="BQ113" s="9" t="str">
        <f>if('raw 1'!BO113&lt;&gt;"x",if('raw 1'!BO113="OK",'raw 1'!IO113,'raw 1'!BO113),"")</f>
        <v>-</v>
      </c>
      <c r="BR113" s="9" t="str">
        <f>if('raw 1'!BP113&lt;&gt;"x",if('raw 1'!BP113="OK",'raw 1'!IP113,'raw 1'!BP113),"")</f>
        <v>-</v>
      </c>
      <c r="BS113" s="9" t="str">
        <f>if('raw 1'!BQ113&lt;&gt;"x",if('raw 1'!BQ113="OK",'raw 1'!IQ113,'raw 1'!BQ113),"")</f>
        <v>-</v>
      </c>
      <c r="BT113" s="9" t="str">
        <f>if('raw 1'!BR113&lt;&gt;"x",if('raw 1'!BR113="OK",'raw 1'!IR113,'raw 1'!BR113),"")</f>
        <v>-</v>
      </c>
      <c r="BU113" s="9" t="str">
        <f>if('raw 1'!BS113&lt;&gt;"x",if('raw 1'!BS113="OK",'raw 1'!IS113,'raw 1'!BS113),"")</f>
        <v>-</v>
      </c>
      <c r="BV113" s="9" t="str">
        <f>if('raw 1'!BT113&lt;&gt;"x",if('raw 1'!BT113="OK",'raw 1'!IT113,'raw 1'!BT113),"")</f>
        <v>-</v>
      </c>
      <c r="BW113" s="9" t="str">
        <f>if('raw 1'!BU113&lt;&gt;"x",if('raw 1'!BU113="OK",'raw 1'!IU113,'raw 1'!BU113),"")</f>
        <v>-</v>
      </c>
      <c r="BX113" s="9" t="str">
        <f>if('raw 1'!BV113&lt;&gt;"x",if('raw 1'!BV113="OK",'raw 1'!IV113,'raw 1'!BV113),"")</f>
        <v>-</v>
      </c>
      <c r="BY113" s="9" t="str">
        <f>if('raw 1'!BW113&lt;&gt;"x",if('raw 1'!BW113="OK",'raw 1'!IW113,'raw 1'!BW113),"")</f>
        <v>-</v>
      </c>
      <c r="BZ113" s="9" t="str">
        <f>if('raw 1'!BX113&lt;&gt;"x",if('raw 1'!BX113="OK",'raw 1'!IX113,'raw 1'!BX113),"")</f>
        <v>-</v>
      </c>
      <c r="CA113" s="9" t="str">
        <f>if('raw 1'!BY113&lt;&gt;"x",if('raw 1'!BY113="OK",'raw 1'!IY113,'raw 1'!BY113),"")</f>
        <v>-</v>
      </c>
      <c r="CB113" s="9" t="str">
        <f>if('raw 1'!BZ113&lt;&gt;"x",if('raw 1'!BZ113="OK",'raw 1'!IZ113,'raw 1'!BZ113),"")</f>
        <v>-</v>
      </c>
      <c r="CC113" s="9" t="str">
        <f>if('raw 1'!CA113&lt;&gt;"x",if('raw 1'!CA113="OK",'raw 1'!JA113,'raw 1'!CA113),"")</f>
        <v>-</v>
      </c>
      <c r="CD113" s="9" t="str">
        <f>if('raw 1'!CB113&lt;&gt;"x",if('raw 1'!CB113="OK",'raw 1'!JB113,'raw 1'!CB113),"")</f>
        <v>-</v>
      </c>
      <c r="CE113" s="9" t="str">
        <f>if('raw 1'!CC113&lt;&gt;"x",if('raw 1'!CC113="OK",'raw 1'!JC113,'raw 1'!CC113),"")</f>
        <v>-</v>
      </c>
      <c r="CF113" s="9" t="str">
        <f>if('raw 1'!CD113&lt;&gt;"x",if('raw 1'!CD113="OK",'raw 1'!JD113,'raw 1'!CD113),"")</f>
        <v>-</v>
      </c>
      <c r="CG113" s="9" t="str">
        <f>if('raw 1'!CE113&lt;&gt;"x",if('raw 1'!CE113="OK",'raw 1'!JE113,'raw 1'!CE113),"")</f>
        <v>-</v>
      </c>
      <c r="CH113" s="9" t="str">
        <f>if('raw 1'!CF113&lt;&gt;"x",if('raw 1'!CF113="OK",'raw 1'!JF113,'raw 1'!CF113),"")</f>
        <v>-</v>
      </c>
      <c r="CI113" s="9" t="str">
        <f>if('raw 1'!CG113&lt;&gt;"x",if('raw 1'!CG113="OK",'raw 1'!JG113,'raw 1'!CG113),"")</f>
        <v>-</v>
      </c>
      <c r="CJ113" s="9" t="str">
        <f>if('raw 1'!CH113&lt;&gt;"x",if('raw 1'!CH113="OK",'raw 1'!JH113,'raw 1'!CH113),"")</f>
        <v>-</v>
      </c>
      <c r="CK113" s="9" t="str">
        <f>if('raw 1'!CI113&lt;&gt;"x",if('raw 1'!CI113="OK",'raw 1'!JI113,'raw 1'!CI113),"")</f>
        <v>-</v>
      </c>
      <c r="CL113" s="9" t="str">
        <f>if('raw 1'!CJ113&lt;&gt;"x",if('raw 1'!CJ113="OK",'raw 1'!JJ113,'raw 1'!CJ113),"")</f>
        <v>-</v>
      </c>
      <c r="CM113" s="9" t="str">
        <f>if('raw 1'!CK113&lt;&gt;"x",if('raw 1'!CK113="OK",'raw 1'!JK113,'raw 1'!CK113),"")</f>
        <v>-</v>
      </c>
      <c r="CN113" s="9" t="str">
        <f>if('raw 1'!CL113&lt;&gt;"x",if('raw 1'!CL113="OK",'raw 1'!JL113,'raw 1'!CL113),"")</f>
        <v>-</v>
      </c>
      <c r="CO113" s="9" t="str">
        <f>if('raw 1'!CM113&lt;&gt;"x",if('raw 1'!CM113="OK",'raw 1'!JM113,'raw 1'!CM113),"")</f>
        <v>-</v>
      </c>
      <c r="CP113" s="9" t="str">
        <f>if('raw 1'!CN113&lt;&gt;"x",if('raw 1'!CN113="OK",'raw 1'!JN113,'raw 1'!CN113),"")</f>
        <v>-</v>
      </c>
      <c r="CQ113" s="9" t="str">
        <f>if('raw 1'!CO113&lt;&gt;"x",if('raw 1'!CO113="OK",'raw 1'!JO113,'raw 1'!CO113),"")</f>
        <v>-</v>
      </c>
      <c r="CR113" s="9" t="str">
        <f>if('raw 1'!CP113&lt;&gt;"x",if('raw 1'!CP113="OK",'raw 1'!JP113,'raw 1'!CP113),"")</f>
        <v>-</v>
      </c>
      <c r="CS113" s="9" t="str">
        <f>if('raw 1'!CQ113&lt;&gt;"x",if('raw 1'!CQ113="OK",'raw 1'!JQ113,'raw 1'!CQ113),"")</f>
        <v>-</v>
      </c>
      <c r="CT113" s="9" t="str">
        <f>if('raw 1'!CR113&lt;&gt;"x",if('raw 1'!CR113="OK",'raw 1'!JR113,'raw 1'!CR113),"")</f>
        <v>-</v>
      </c>
      <c r="CU113" s="9" t="str">
        <f>if('raw 1'!CS113&lt;&gt;"x",if('raw 1'!CS113="OK",'raw 1'!JS113,'raw 1'!CS113),"")</f>
        <v/>
      </c>
      <c r="CV113" s="9" t="str">
        <f>if('raw 1'!CT113&lt;&gt;"x",if('raw 1'!CT113="OK",'raw 1'!JT113,'raw 1'!CT113),"")</f>
        <v>-</v>
      </c>
      <c r="CW113" s="9" t="str">
        <f>if('raw 1'!CU113&lt;&gt;"x",if('raw 1'!CU113="OK",'raw 1'!JU113,'raw 1'!CU113),"")</f>
        <v>-</v>
      </c>
      <c r="CX113" s="9" t="str">
        <f>if('raw 1'!CV113&lt;&gt;"x",if('raw 1'!CV113="OK",'raw 1'!JV113,'raw 1'!CV113),"")</f>
        <v>-</v>
      </c>
      <c r="CY113" s="9" t="str">
        <f>if('raw 1'!CW113&lt;&gt;"x",if('raw 1'!CW113="OK",'raw 1'!JW113,'raw 1'!CW113),"")</f>
        <v>-</v>
      </c>
      <c r="CZ113" s="9" t="str">
        <f>if('raw 1'!CX113&lt;&gt;"x",if('raw 1'!CX113="OK",'raw 1'!JX113,'raw 1'!CX113),"")</f>
        <v>-</v>
      </c>
      <c r="DA113" s="9" t="str">
        <f>if('raw 1'!CY113&lt;&gt;"x",if('raw 1'!CY113="OK",'raw 1'!JY113,'raw 1'!CY113),"")</f>
        <v>-</v>
      </c>
      <c r="DB113" s="9" t="str">
        <f>if('raw 1'!CZ113&lt;&gt;"x",if('raw 1'!CZ113="OK",'raw 1'!JZ113,'raw 1'!CZ113),"")</f>
        <v>-</v>
      </c>
      <c r="DC113" s="9" t="str">
        <f>if('raw 1'!DA113&lt;&gt;"x",if('raw 1'!DA113="OK",'raw 1'!KA113,'raw 1'!DA113),"")</f>
        <v>-</v>
      </c>
      <c r="DD113" s="9" t="str">
        <f>if('raw 1'!DB113&lt;&gt;"x",if('raw 1'!DB113="OK",'raw 1'!KB113,'raw 1'!DB113),"")</f>
        <v>-</v>
      </c>
      <c r="DE113" s="9" t="str">
        <f>if('raw 1'!DC113&lt;&gt;"x",if('raw 1'!DC113="OK",'raw 1'!KC113,'raw 1'!DC113),"")</f>
        <v>-</v>
      </c>
      <c r="DF113" s="9" t="str">
        <f>if('raw 1'!DD113&lt;&gt;"x",if('raw 1'!DD113="OK",'raw 1'!KD113,'raw 1'!DD113),"")</f>
        <v>-</v>
      </c>
      <c r="DG113" s="9" t="str">
        <f>if('raw 1'!DE113&lt;&gt;"x",if('raw 1'!DE113="OK",'raw 1'!KE113,'raw 1'!DE113),"")</f>
        <v>-</v>
      </c>
      <c r="DH113" s="9" t="str">
        <f>if('raw 1'!DF113&lt;&gt;"x",if('raw 1'!DF113="OK",'raw 1'!KF113,'raw 1'!DF113),"")</f>
        <v>-</v>
      </c>
      <c r="DI113" s="9" t="str">
        <f>if('raw 1'!DG113&lt;&gt;"x",if('raw 1'!DG113="OK",'raw 1'!KG113,'raw 1'!DG113),"")</f>
        <v>-</v>
      </c>
      <c r="DJ113" s="9" t="str">
        <f>if('raw 1'!DH113&lt;&gt;"x",if('raw 1'!DH113="OK",'raw 1'!KH113,'raw 1'!DH113),"")</f>
        <v>-</v>
      </c>
      <c r="DK113" s="9" t="str">
        <f>if('raw 1'!DI113&lt;&gt;"x",if('raw 1'!DI113="OK",'raw 1'!KI113,'raw 1'!DI113),"")</f>
        <v>-</v>
      </c>
      <c r="DL113" s="9" t="str">
        <f>if('raw 1'!DJ113&lt;&gt;"x",if('raw 1'!DJ113="OK",'raw 1'!KJ113,'raw 1'!DJ113),"")</f>
        <v>-</v>
      </c>
      <c r="DM113" s="9" t="str">
        <f>if('raw 1'!DK113&lt;&gt;"x",if('raw 1'!DK113="OK",'raw 1'!KK113,'raw 1'!DK113),"")</f>
        <v>-</v>
      </c>
      <c r="DN113" s="9" t="str">
        <f>if('raw 1'!DL113&lt;&gt;"x",if('raw 1'!DL113="OK",'raw 1'!KL113,'raw 1'!DL113),"")</f>
        <v>-</v>
      </c>
      <c r="DO113" s="9" t="str">
        <f>if('raw 1'!DM113&lt;&gt;"x",if('raw 1'!DM113="OK",'raw 1'!KM113,'raw 1'!DM113),"")</f>
        <v>-</v>
      </c>
      <c r="DP113" s="9" t="str">
        <f>if('raw 1'!DN113&lt;&gt;"x",if('raw 1'!DN113="OK",'raw 1'!KN113,'raw 1'!DN113),"")</f>
        <v>-</v>
      </c>
      <c r="DQ113" s="9" t="str">
        <f>if('raw 1'!DO113&lt;&gt;"x",if('raw 1'!DO113="OK",'raw 1'!KO113,'raw 1'!DO113),"")</f>
        <v>-</v>
      </c>
      <c r="DR113" s="9" t="str">
        <f>if('raw 1'!DP113&lt;&gt;"x",if('raw 1'!DP113="OK",'raw 1'!KP113,'raw 1'!DP113),"")</f>
        <v>-</v>
      </c>
      <c r="DS113" s="9" t="str">
        <f>if('raw 1'!DQ113&lt;&gt;"x",if('raw 1'!DQ113="OK",'raw 1'!KQ113,'raw 1'!DQ113),"")</f>
        <v>-</v>
      </c>
      <c r="DT113" s="9" t="str">
        <f>if('raw 1'!DR113&lt;&gt;"x",if('raw 1'!DR113="OK",'raw 1'!KR113,'raw 1'!DR113),"")</f>
        <v>-</v>
      </c>
      <c r="DU113" s="9" t="str">
        <f>if('raw 1'!DS113&lt;&gt;"x",if('raw 1'!DS113="OK",'raw 1'!KS113,'raw 1'!DS113),"")</f>
        <v>-</v>
      </c>
      <c r="DV113" s="9" t="str">
        <f>if('raw 1'!DT113&lt;&gt;"x",if('raw 1'!DT113="OK",'raw 1'!KT113,'raw 1'!DT113),"")</f>
        <v>-</v>
      </c>
      <c r="DW113" s="9" t="str">
        <f>if('raw 1'!DU113&lt;&gt;"x",if('raw 1'!DU113="OK",'raw 1'!KU113,'raw 1'!DU113),"")</f>
        <v>-</v>
      </c>
      <c r="DX113" s="9" t="str">
        <f>if('raw 1'!DV113&lt;&gt;"x",if('raw 1'!DV113="OK",'raw 1'!KV113,'raw 1'!DV113),"")</f>
        <v>-</v>
      </c>
      <c r="DY113" s="9" t="str">
        <f>if('raw 1'!DW113&lt;&gt;"x",if('raw 1'!DW113="OK",'raw 1'!KW113,'raw 1'!DW113),"")</f>
        <v>-</v>
      </c>
      <c r="DZ113" s="9" t="str">
        <f>if('raw 1'!DX113&lt;&gt;"x",if('raw 1'!DX113="OK",'raw 1'!KX113,'raw 1'!DX113),"")</f>
        <v>-</v>
      </c>
      <c r="EA113" s="9" t="str">
        <f>if('raw 1'!DY113&lt;&gt;"x",if('raw 1'!DY113="OK",'raw 1'!KY113,'raw 1'!DY113),"")</f>
        <v>-</v>
      </c>
      <c r="EB113" s="9" t="str">
        <f>if('raw 1'!DZ113&lt;&gt;"x",if('raw 1'!DZ113="OK",'raw 1'!KZ113,'raw 1'!DZ113),"")</f>
        <v/>
      </c>
      <c r="EC113" s="9">
        <f>if('raw 1'!EA113&lt;&gt;"x",if('raw 1'!EA113="OK",'raw 1'!LA113,'raw 1'!EA113),"")</f>
        <v>1</v>
      </c>
      <c r="ED113" s="9">
        <f>if('raw 1'!EB113&lt;&gt;"x",if('raw 1'!EB113="OK",'raw 1'!LB113,'raw 1'!EB113),"")</f>
        <v>1</v>
      </c>
      <c r="EE113" s="9">
        <f>if('raw 1'!EC113&lt;&gt;"x",if('raw 1'!EC113="OK",'raw 1'!LC113,'raw 1'!EC113),"")</f>
        <v>1</v>
      </c>
      <c r="EF113" s="9">
        <f>if('raw 1'!ED113&lt;&gt;"x",if('raw 1'!ED113="OK",'raw 1'!LD113,'raw 1'!ED113),"")</f>
        <v>1</v>
      </c>
      <c r="EG113" s="9">
        <f>if('raw 1'!EE113&lt;&gt;"x",if('raw 1'!EE113="OK",'raw 1'!LE113,'raw 1'!EE113),"")</f>
        <v>1</v>
      </c>
      <c r="EH113" s="9">
        <f>if('raw 1'!EF113&lt;&gt;"x",if('raw 1'!EF113="OK",'raw 1'!LF113,'raw 1'!EF113),"")</f>
        <v>1</v>
      </c>
      <c r="EI113" s="9">
        <f>if('raw 1'!EG113&lt;&gt;"x",if('raw 1'!EG113="OK",'raw 1'!LG113,'raw 1'!EG113),"")</f>
        <v>1</v>
      </c>
      <c r="EJ113" s="9">
        <f>if('raw 1'!EH113&lt;&gt;"x",if('raw 1'!EH113="OK",'raw 1'!LH113,'raw 1'!EH113),"")</f>
        <v>1</v>
      </c>
      <c r="EK113" s="9" t="str">
        <f>if('raw 1'!EI113&lt;&gt;"x",if('raw 1'!EI113="OK",'raw 1'!LI113,'raw 1'!EI113),"")</f>
        <v>TLE</v>
      </c>
      <c r="EL113" s="9" t="str">
        <f>if('raw 1'!EJ113&lt;&gt;"x",if('raw 1'!EJ113="OK",'raw 1'!LJ113,'raw 1'!EJ113),"")</f>
        <v>TLE</v>
      </c>
      <c r="EM113" s="9" t="str">
        <f>if('raw 1'!EK113&lt;&gt;"x",if('raw 1'!EK113="OK",'raw 1'!LK113,'raw 1'!EK113),"")</f>
        <v>TLE</v>
      </c>
      <c r="EN113" s="9" t="str">
        <f>if('raw 1'!EL113&lt;&gt;"x",if('raw 1'!EL113="OK",'raw 1'!LL113,'raw 1'!EL113),"")</f>
        <v>TLE</v>
      </c>
      <c r="EO113" s="9" t="str">
        <f>if('raw 1'!EM113&lt;&gt;"x",if('raw 1'!EM113="OK",'raw 1'!LM113,'raw 1'!EM113),"")</f>
        <v>TLE</v>
      </c>
      <c r="EP113" s="9" t="str">
        <f>if('raw 1'!EN113&lt;&gt;"x",if('raw 1'!EN113="OK",'raw 1'!LN113,'raw 1'!EN113),"")</f>
        <v>TLE</v>
      </c>
      <c r="EQ113" s="9" t="str">
        <f>if('raw 1'!EO113&lt;&gt;"x",if('raw 1'!EO113="OK",'raw 1'!LO113,'raw 1'!EO113),"")</f>
        <v>TLE</v>
      </c>
      <c r="ER113" s="9" t="str">
        <f>if('raw 1'!EP113&lt;&gt;"x",if('raw 1'!EP113="OK",'raw 1'!LP113,'raw 1'!EP113),"")</f>
        <v>TLE</v>
      </c>
      <c r="ES113" s="9" t="str">
        <f>if('raw 1'!EQ113&lt;&gt;"x",if('raw 1'!EQ113="OK",'raw 1'!LQ113,'raw 1'!EQ113),"")</f>
        <v/>
      </c>
      <c r="ET113" s="9" t="str">
        <f>if('raw 1'!ER113&lt;&gt;"x",if('raw 1'!ER113="OK",'raw 1'!LR113,'raw 1'!ER113),"")</f>
        <v>-</v>
      </c>
      <c r="EU113" s="9" t="str">
        <f>if('raw 1'!ES113&lt;&gt;"x",if('raw 1'!ES113="OK",'raw 1'!LS113,'raw 1'!ES113),"")</f>
        <v>-</v>
      </c>
      <c r="EV113" s="9" t="str">
        <f>if('raw 1'!ET113&lt;&gt;"x",if('raw 1'!ET113="OK",'raw 1'!LT113,'raw 1'!ET113),"")</f>
        <v>-</v>
      </c>
      <c r="EW113" s="9" t="str">
        <f>if('raw 1'!EU113&lt;&gt;"x",if('raw 1'!EU113="OK",'raw 1'!LU113,'raw 1'!EU113),"")</f>
        <v>-</v>
      </c>
      <c r="EX113" s="9" t="str">
        <f>if('raw 1'!EV113&lt;&gt;"x",if('raw 1'!EV113="OK",'raw 1'!LV113,'raw 1'!EV113),"")</f>
        <v>-</v>
      </c>
      <c r="EY113" s="9" t="str">
        <f>if('raw 1'!EW113&lt;&gt;"x",if('raw 1'!EW113="OK",'raw 1'!LW113,'raw 1'!EW113),"")</f>
        <v>-</v>
      </c>
      <c r="EZ113" s="9" t="str">
        <f>if('raw 1'!EX113&lt;&gt;"x",if('raw 1'!EX113="OK",'raw 1'!LX113,'raw 1'!EX113),"")</f>
        <v>-</v>
      </c>
      <c r="FA113" s="9" t="str">
        <f>if('raw 1'!EY113&lt;&gt;"x",if('raw 1'!EY113="OK",'raw 1'!LY113,'raw 1'!EY113),"")</f>
        <v>-</v>
      </c>
      <c r="FB113" s="9" t="str">
        <f>if('raw 1'!EZ113&lt;&gt;"x",if('raw 1'!EZ113="OK",'raw 1'!LZ113,'raw 1'!EZ113),"")</f>
        <v>-</v>
      </c>
      <c r="FC113" s="9" t="str">
        <f>if('raw 1'!FA113&lt;&gt;"x",if('raw 1'!FA113="OK",'raw 1'!MA113,'raw 1'!FA113),"")</f>
        <v>-</v>
      </c>
      <c r="FD113" s="9" t="str">
        <f>if('raw 1'!FB113&lt;&gt;"x",if('raw 1'!FB113="OK",'raw 1'!MB113,'raw 1'!FB113),"")</f>
        <v>-</v>
      </c>
      <c r="FE113" s="9" t="str">
        <f>if('raw 1'!FC113&lt;&gt;"x",if('raw 1'!FC113="OK",'raw 1'!MC113,'raw 1'!FC113),"")</f>
        <v>-</v>
      </c>
      <c r="FF113" s="9" t="str">
        <f>if('raw 1'!FD113&lt;&gt;"x",if('raw 1'!FD113="OK",'raw 1'!MD113,'raw 1'!FD113),"")</f>
        <v>-</v>
      </c>
      <c r="FG113" s="9" t="str">
        <f>if('raw 1'!FE113&lt;&gt;"x",if('raw 1'!FE113="OK",'raw 1'!ME113,'raw 1'!FE113),"")</f>
        <v>-</v>
      </c>
      <c r="FH113" s="9" t="str">
        <f>if('raw 1'!FF113&lt;&gt;"x",if('raw 1'!FF113="OK",'raw 1'!MF113,'raw 1'!FF113),"")</f>
        <v>-</v>
      </c>
      <c r="FI113" s="9" t="str">
        <f>if('raw 1'!FG113&lt;&gt;"x",if('raw 1'!FG113="OK",'raw 1'!MG113,'raw 1'!FG113),"")</f>
        <v>-</v>
      </c>
      <c r="FJ113" s="9" t="str">
        <f>if('raw 1'!FH113&lt;&gt;"x",if('raw 1'!FH113="OK",'raw 1'!MH113,'raw 1'!FH113),"")</f>
        <v>-</v>
      </c>
      <c r="FK113" s="9" t="str">
        <f>if('raw 1'!FI113&lt;&gt;"x",if('raw 1'!FI113="OK",'raw 1'!MI113,'raw 1'!FI113),"")</f>
        <v>-</v>
      </c>
      <c r="FL113" s="9" t="str">
        <f>if('raw 1'!FJ113&lt;&gt;"x",if('raw 1'!FJ113="OK",'raw 1'!MJ113,'raw 1'!FJ113),"")</f>
        <v>-</v>
      </c>
      <c r="FM113" s="9" t="str">
        <f>if('raw 1'!FK113&lt;&gt;"x",if('raw 1'!FK113="OK",'raw 1'!MK113,'raw 1'!FK113),"")</f>
        <v>-</v>
      </c>
      <c r="FN113" s="9" t="str">
        <f>if('raw 1'!FL113&lt;&gt;"x",if('raw 1'!FL113="OK",'raw 1'!ML113,'raw 1'!FL113),"")</f>
        <v>-</v>
      </c>
      <c r="FO113" s="9" t="str">
        <f>if('raw 1'!FM113&lt;&gt;"x",if('raw 1'!FM113="OK",'raw 1'!MM113,'raw 1'!FM113),"")</f>
        <v>-</v>
      </c>
      <c r="FP113" s="9" t="str">
        <f>if('raw 1'!FN113&lt;&gt;"x",if('raw 1'!FN113="OK",'raw 1'!MN113,'raw 1'!FN113),"")</f>
        <v>-</v>
      </c>
      <c r="FQ113" s="9" t="str">
        <f>if('raw 1'!FO113&lt;&gt;"x",if('raw 1'!FO113="OK",'raw 1'!MO113,'raw 1'!FO113),"")</f>
        <v>-</v>
      </c>
      <c r="FR113" s="9" t="str">
        <f>if('raw 1'!FP113&lt;&gt;"x",if('raw 1'!FP113="OK",'raw 1'!MP113,'raw 1'!FP113),"")</f>
        <v>-</v>
      </c>
      <c r="FS113" s="9" t="str">
        <f>if('raw 1'!FQ113&lt;&gt;"x",if('raw 1'!FQ113="OK",'raw 1'!MQ113,'raw 1'!FQ113),"")</f>
        <v>-</v>
      </c>
      <c r="FT113" s="9" t="str">
        <f>if('raw 1'!FR113&lt;&gt;"x",if('raw 1'!FR113="OK",'raw 1'!MR113,'raw 1'!FR113),"")</f>
        <v>-</v>
      </c>
      <c r="FU113" s="9" t="str">
        <f>if('raw 1'!FS113&lt;&gt;"x",if('raw 1'!FS113="OK",'raw 1'!MS113,'raw 1'!FS113),"")</f>
        <v>-</v>
      </c>
      <c r="FV113" s="9" t="str">
        <f>if('raw 1'!FT113&lt;&gt;"x",if('raw 1'!FT113="OK",'raw 1'!MT113,'raw 1'!FT113),"")</f>
        <v/>
      </c>
      <c r="FW113" s="9" t="str">
        <f>if('raw 1'!FU113&lt;&gt;"x",if('raw 1'!FU113="OK",'raw 1'!MU113,'raw 1'!FU113),"")</f>
        <v>-</v>
      </c>
      <c r="FX113" s="9" t="str">
        <f>if('raw 1'!FV113&lt;&gt;"x",if('raw 1'!FV113="OK",'raw 1'!MV113,'raw 1'!FV113),"")</f>
        <v>-</v>
      </c>
      <c r="FY113" s="9" t="str">
        <f>if('raw 1'!FW113&lt;&gt;"x",if('raw 1'!FW113="OK",'raw 1'!MW113,'raw 1'!FW113),"")</f>
        <v>-</v>
      </c>
      <c r="FZ113" s="9" t="str">
        <f>if('raw 1'!FX113&lt;&gt;"x",if('raw 1'!FX113="OK",'raw 1'!MX113,'raw 1'!FX113),"")</f>
        <v>-</v>
      </c>
      <c r="GA113" s="9" t="str">
        <f>if('raw 1'!FY113&lt;&gt;"x",if('raw 1'!FY113="OK",'raw 1'!MY113,'raw 1'!FY113),"")</f>
        <v>-</v>
      </c>
      <c r="GB113" s="9" t="str">
        <f>if('raw 1'!FZ113&lt;&gt;"x",if('raw 1'!FZ113="OK",'raw 1'!MZ113,'raw 1'!FZ113),"")</f>
        <v>-</v>
      </c>
      <c r="GC113" s="9" t="str">
        <f>if('raw 1'!GA113&lt;&gt;"x",if('raw 1'!GA113="OK",'raw 1'!NA113,'raw 1'!GA113),"")</f>
        <v>-</v>
      </c>
      <c r="GD113" s="9" t="str">
        <f>if('raw 1'!GB113&lt;&gt;"x",if('raw 1'!GB113="OK",'raw 1'!NB113,'raw 1'!GB113),"")</f>
        <v>-</v>
      </c>
      <c r="GE113" s="9" t="str">
        <f>if('raw 1'!GC113&lt;&gt;"x",if('raw 1'!GC113="OK",'raw 1'!NC113,'raw 1'!GC113),"")</f>
        <v>-</v>
      </c>
      <c r="GF113" s="9" t="str">
        <f>if('raw 1'!GD113&lt;&gt;"x",if('raw 1'!GD113="OK",'raw 1'!ND113,'raw 1'!GD113),"")</f>
        <v>-</v>
      </c>
      <c r="GG113" s="9" t="str">
        <f>if('raw 1'!GE113&lt;&gt;"x",if('raw 1'!GE113="OK",'raw 1'!NE113,'raw 1'!GE113),"")</f>
        <v>-</v>
      </c>
      <c r="GH113" s="9" t="str">
        <f>if('raw 1'!GF113&lt;&gt;"x",if('raw 1'!GF113="OK",'raw 1'!NF113,'raw 1'!GF113),"")</f>
        <v>-</v>
      </c>
      <c r="GI113" s="9" t="str">
        <f>if('raw 1'!GG113&lt;&gt;"x",if('raw 1'!GG113="OK",'raw 1'!NG113,'raw 1'!GG113),"")</f>
        <v>-</v>
      </c>
      <c r="GJ113" s="9" t="str">
        <f>if('raw 1'!GH113&lt;&gt;"x",if('raw 1'!GH113="OK",'raw 1'!NH113,'raw 1'!GH113),"")</f>
        <v>-</v>
      </c>
      <c r="GK113" s="9" t="str">
        <f>if('raw 1'!GI113&lt;&gt;"x",if('raw 1'!GI113="OK",'raw 1'!NI113,'raw 1'!GI113),"")</f>
        <v>-</v>
      </c>
      <c r="GL113" s="9" t="str">
        <f>if('raw 1'!GJ113&lt;&gt;"x",if('raw 1'!GJ113="OK",'raw 1'!NJ113,'raw 1'!GJ113),"")</f>
        <v>-</v>
      </c>
      <c r="GM113" s="9" t="str">
        <f>if('raw 1'!GK113&lt;&gt;"x",if('raw 1'!GK113="OK",'raw 1'!NK113,'raw 1'!GK113),"")</f>
        <v>-</v>
      </c>
      <c r="GN113" s="9" t="str">
        <f>if('raw 1'!GL113&lt;&gt;"x",if('raw 1'!GL113="OK",'raw 1'!NL113,'raw 1'!GL113),"")</f>
        <v>-</v>
      </c>
      <c r="GO113" s="9" t="str">
        <f>if('raw 1'!GM113&lt;&gt;"x",if('raw 1'!GM113="OK",'raw 1'!NM113,'raw 1'!GM113),"")</f>
        <v>-</v>
      </c>
      <c r="GP113" s="9" t="str">
        <f>if('raw 1'!GN113&lt;&gt;"x",if('raw 1'!GN113="OK",'raw 1'!NN113,'raw 1'!GN113),"")</f>
        <v>-</v>
      </c>
      <c r="GQ113" s="9" t="str">
        <f>if('raw 1'!GO113&lt;&gt;"x",if('raw 1'!GO113="OK",'raw 1'!NO113,'raw 1'!GO113),"")</f>
        <v>-</v>
      </c>
      <c r="GR113" s="9" t="str">
        <f>if('raw 1'!GP113&lt;&gt;"x",if('raw 1'!GP113="OK",'raw 1'!NP113,'raw 1'!GP113),"")</f>
        <v>-</v>
      </c>
      <c r="GS113" s="9" t="str">
        <f>if('raw 1'!GQ113&lt;&gt;"x",if('raw 1'!GQ113="OK",'raw 1'!NQ113,'raw 1'!GQ113),"")</f>
        <v>-</v>
      </c>
      <c r="GT113" s="9" t="str">
        <f>if('raw 1'!GR113&lt;&gt;"x",if('raw 1'!GR113="OK",'raw 1'!NR113,'raw 1'!GR113),"")</f>
        <v>-</v>
      </c>
      <c r="GU113" s="9" t="str">
        <f>if('raw 1'!GS113&lt;&gt;"x",if('raw 1'!GS113="OK",'raw 1'!NS113,'raw 1'!GS113),"")</f>
        <v/>
      </c>
    </row>
    <row r="114">
      <c r="A114" s="5"/>
      <c r="B114" s="5"/>
      <c r="C114" s="5">
        <f>if(B114="d","diskv. iz ciklusa",if(B114="d1","diskv. iz kruga",if($E114="ODOBREN",(if(countif(H:H,"="&amp;H114)=1,countif(H:H,"&gt;"&amp;H114)+1,concatenate(countif(H:H,"&gt;"&amp;H114)+1," - ",countif(H:H,"&gt;="&amp;H114)))),empty)))</f>
        <v>112</v>
      </c>
      <c r="D114" s="6" t="str">
        <f>'raw 1'!B114</f>
        <v>AndrijaSt</v>
      </c>
      <c r="E114" s="6" t="str">
        <f>'raw 1'!F114</f>
        <v>ODOBREN</v>
      </c>
      <c r="F114" s="6" t="str">
        <f>if($E114="ODOBREN",'raw 1'!C114,"")</f>
        <v>Andrija</v>
      </c>
      <c r="G114" s="6" t="str">
        <f>if($E114="ODOBREN",'raw 1'!D114,"")</f>
        <v>Stevanović</v>
      </c>
      <c r="H114" s="7">
        <f>if($E114="ODOBREN",I114,empty)</f>
        <v>34</v>
      </c>
      <c r="I114" s="7">
        <f>if(B114&lt;&gt;"d",IF(M114 = "A", SUM(R114:T114), SUM(O114:Q114)),empty)</f>
        <v>34</v>
      </c>
      <c r="J114" s="6" t="str">
        <f>if($E114="ODOBREN",'raw 1'!G114,"")</f>
        <v>Niš</v>
      </c>
      <c r="K114" s="6" t="str">
        <f>if($E114="ODOBREN",'raw 1'!H114,"")</f>
        <v>Gimnazija Svetozar Marković</v>
      </c>
      <c r="L114" s="6" t="str">
        <f>if($E114="ODOBREN",'raw 1'!I114,"")</f>
        <v>IV</v>
      </c>
      <c r="M114" s="6" t="str">
        <f>if($E114="ODOBREN",'raw 1'!J114,"")</f>
        <v>A</v>
      </c>
      <c r="N114" s="6" t="str">
        <f>if($E114="ODOBREN",'raw 1'!K115,"")</f>
        <v>Ivana Jovanović Mastilović</v>
      </c>
      <c r="O114" s="8" t="str">
        <f>'raw 1'!M114</f>
        <v>-</v>
      </c>
      <c r="P114" s="9" t="str">
        <f>'raw 1'!N114</f>
        <v>-</v>
      </c>
      <c r="Q114" s="9" t="str">
        <f>'raw 1'!O114</f>
        <v>-</v>
      </c>
      <c r="R114" s="9" t="str">
        <f>'raw 1'!P114</f>
        <v>-</v>
      </c>
      <c r="S114" s="9">
        <f>'raw 1'!Q114</f>
        <v>34</v>
      </c>
      <c r="T114" s="9" t="str">
        <f>'raw 1'!R114</f>
        <v>-</v>
      </c>
      <c r="U114" s="9" t="str">
        <f>if('raw 1'!S114&lt;&gt;"x",if('raw 1'!S114="OK",'raw 1'!GS114,'raw 1'!S114),"")</f>
        <v/>
      </c>
      <c r="V114" s="9" t="str">
        <f>if('raw 1'!T114&lt;&gt;"x",if('raw 1'!T114="OK",'raw 1'!GT114,'raw 1'!T114),"")</f>
        <v/>
      </c>
      <c r="W114" s="9" t="str">
        <f>if('raw 1'!U114&lt;&gt;"x",if('raw 1'!U114="OK",'raw 1'!GU114,'raw 1'!U114),"")</f>
        <v>-</v>
      </c>
      <c r="X114" s="9" t="str">
        <f>if('raw 1'!V114&lt;&gt;"x",if('raw 1'!V114="OK",'raw 1'!GV114,'raw 1'!V114),"")</f>
        <v>-</v>
      </c>
      <c r="Y114" s="9" t="str">
        <f>if('raw 1'!W114&lt;&gt;"x",if('raw 1'!W114="OK",'raw 1'!GW114,'raw 1'!W114),"")</f>
        <v>-</v>
      </c>
      <c r="Z114" s="9" t="str">
        <f>if('raw 1'!X114&lt;&gt;"x",if('raw 1'!X114="OK",'raw 1'!GX114,'raw 1'!X114),"")</f>
        <v>-</v>
      </c>
      <c r="AA114" s="9" t="str">
        <f>if('raw 1'!Y114&lt;&gt;"x",if('raw 1'!Y114="OK",'raw 1'!GY114,'raw 1'!Y114),"")</f>
        <v>-</v>
      </c>
      <c r="AB114" s="9" t="str">
        <f>if('raw 1'!Z114&lt;&gt;"x",if('raw 1'!Z114="OK",'raw 1'!GZ114,'raw 1'!Z114),"")</f>
        <v>-</v>
      </c>
      <c r="AC114" s="9" t="str">
        <f>if('raw 1'!AA114&lt;&gt;"x",if('raw 1'!AA114="OK",'raw 1'!HA114,'raw 1'!AA114),"")</f>
        <v>-</v>
      </c>
      <c r="AD114" s="9" t="str">
        <f>if('raw 1'!AB114&lt;&gt;"x",if('raw 1'!AB114="OK",'raw 1'!HB114,'raw 1'!AB114),"")</f>
        <v>-</v>
      </c>
      <c r="AE114" s="9" t="str">
        <f>if('raw 1'!AC114&lt;&gt;"x",if('raw 1'!AC114="OK",'raw 1'!HC114,'raw 1'!AC114),"")</f>
        <v>-</v>
      </c>
      <c r="AF114" s="9" t="str">
        <f>if('raw 1'!AD114&lt;&gt;"x",if('raw 1'!AD114="OK",'raw 1'!HD114,'raw 1'!AD114),"")</f>
        <v>-</v>
      </c>
      <c r="AG114" s="9" t="str">
        <f>if('raw 1'!AE114&lt;&gt;"x",if('raw 1'!AE114="OK",'raw 1'!HE114,'raw 1'!AE114),"")</f>
        <v>-</v>
      </c>
      <c r="AH114" s="9" t="str">
        <f>if('raw 1'!AF114&lt;&gt;"x",if('raw 1'!AF114="OK",'raw 1'!HF114,'raw 1'!AF114),"")</f>
        <v>-</v>
      </c>
      <c r="AI114" s="9" t="str">
        <f>if('raw 1'!AG114&lt;&gt;"x",if('raw 1'!AG114="OK",'raw 1'!HG114,'raw 1'!AG114),"")</f>
        <v>-</v>
      </c>
      <c r="AJ114" s="9" t="str">
        <f>if('raw 1'!AH114&lt;&gt;"x",if('raw 1'!AH114="OK",'raw 1'!HH114,'raw 1'!AH114),"")</f>
        <v>-</v>
      </c>
      <c r="AK114" s="9" t="str">
        <f>if('raw 1'!AI114&lt;&gt;"x",if('raw 1'!AI114="OK",'raw 1'!HI114,'raw 1'!AI114),"")</f>
        <v>-</v>
      </c>
      <c r="AL114" s="9" t="str">
        <f>if('raw 1'!AJ114&lt;&gt;"x",if('raw 1'!AJ114="OK",'raw 1'!HJ114,'raw 1'!AJ114),"")</f>
        <v>-</v>
      </c>
      <c r="AM114" s="9" t="str">
        <f>if('raw 1'!AK114&lt;&gt;"x",if('raw 1'!AK114="OK",'raw 1'!HK114,'raw 1'!AK114),"")</f>
        <v>-</v>
      </c>
      <c r="AN114" s="9" t="str">
        <f>if('raw 1'!AL114&lt;&gt;"x",if('raw 1'!AL114="OK",'raw 1'!HL114,'raw 1'!AL114),"")</f>
        <v>-</v>
      </c>
      <c r="AO114" s="9" t="str">
        <f>if('raw 1'!AM114&lt;&gt;"x",if('raw 1'!AM114="OK",'raw 1'!HM114,'raw 1'!AM114),"")</f>
        <v>-</v>
      </c>
      <c r="AP114" s="9" t="str">
        <f>if('raw 1'!AN114&lt;&gt;"x",if('raw 1'!AN114="OK",'raw 1'!HN114,'raw 1'!AN114),"")</f>
        <v>-</v>
      </c>
      <c r="AQ114" s="9" t="str">
        <f>if('raw 1'!AO114&lt;&gt;"x",if('raw 1'!AO114="OK",'raw 1'!HO114,'raw 1'!AO114),"")</f>
        <v>-</v>
      </c>
      <c r="AR114" s="9" t="str">
        <f>if('raw 1'!AP114&lt;&gt;"x",if('raw 1'!AP114="OK",'raw 1'!HP114,'raw 1'!AP114),"")</f>
        <v>-</v>
      </c>
      <c r="AS114" s="9" t="str">
        <f>if('raw 1'!AQ114&lt;&gt;"x",if('raw 1'!AQ114="OK",'raw 1'!HQ114,'raw 1'!AQ114),"")</f>
        <v>-</v>
      </c>
      <c r="AT114" s="9" t="str">
        <f>if('raw 1'!AR114&lt;&gt;"x",if('raw 1'!AR114="OK",'raw 1'!HR114,'raw 1'!AR114),"")</f>
        <v>-</v>
      </c>
      <c r="AU114" s="9" t="str">
        <f>if('raw 1'!AS114&lt;&gt;"x",if('raw 1'!AS114="OK",'raw 1'!HS114,'raw 1'!AS114),"")</f>
        <v>-</v>
      </c>
      <c r="AV114" s="9" t="str">
        <f>if('raw 1'!AT114&lt;&gt;"x",if('raw 1'!AT114="OK",'raw 1'!HT114,'raw 1'!AT114),"")</f>
        <v>-</v>
      </c>
      <c r="AW114" s="9" t="str">
        <f>if('raw 1'!AU114&lt;&gt;"x",if('raw 1'!AU114="OK",'raw 1'!HU114,'raw 1'!AU114),"")</f>
        <v>-</v>
      </c>
      <c r="AX114" s="9" t="str">
        <f>if('raw 1'!AV114&lt;&gt;"x",if('raw 1'!AV114="OK",'raw 1'!HV114,'raw 1'!AV114),"")</f>
        <v>-</v>
      </c>
      <c r="AY114" s="9" t="str">
        <f>if('raw 1'!AW114&lt;&gt;"x",if('raw 1'!AW114="OK",'raw 1'!HW114,'raw 1'!AW114),"")</f>
        <v>-</v>
      </c>
      <c r="AZ114" s="9" t="str">
        <f>if('raw 1'!AX114&lt;&gt;"x",if('raw 1'!AX114="OK",'raw 1'!HX114,'raw 1'!AX114),"")</f>
        <v>-</v>
      </c>
      <c r="BA114" s="9" t="str">
        <f>if('raw 1'!AY114&lt;&gt;"x",if('raw 1'!AY114="OK",'raw 1'!HY114,'raw 1'!AY114),"")</f>
        <v>-</v>
      </c>
      <c r="BB114" s="9" t="str">
        <f>if('raw 1'!AZ114&lt;&gt;"x",if('raw 1'!AZ114="OK",'raw 1'!HZ114,'raw 1'!AZ114),"")</f>
        <v>-</v>
      </c>
      <c r="BC114" s="9" t="str">
        <f>if('raw 1'!BA114&lt;&gt;"x",if('raw 1'!BA114="OK",'raw 1'!IA114,'raw 1'!BA114),"")</f>
        <v>-</v>
      </c>
      <c r="BD114" s="9" t="str">
        <f>if('raw 1'!BB114&lt;&gt;"x",if('raw 1'!BB114="OK",'raw 1'!IB114,'raw 1'!BB114),"")</f>
        <v>-</v>
      </c>
      <c r="BE114" s="9" t="str">
        <f>if('raw 1'!BC114&lt;&gt;"x",if('raw 1'!BC114="OK",'raw 1'!IC114,'raw 1'!BC114),"")</f>
        <v>-</v>
      </c>
      <c r="BF114" s="9" t="str">
        <f>if('raw 1'!BD114&lt;&gt;"x",if('raw 1'!BD114="OK",'raw 1'!ID114,'raw 1'!BD114),"")</f>
        <v>-</v>
      </c>
      <c r="BG114" s="9" t="str">
        <f>if('raw 1'!BE114&lt;&gt;"x",if('raw 1'!BE114="OK",'raw 1'!IE114,'raw 1'!BE114),"")</f>
        <v>-</v>
      </c>
      <c r="BH114" s="9" t="str">
        <f>if('raw 1'!BF114&lt;&gt;"x",if('raw 1'!BF114="OK",'raw 1'!IF114,'raw 1'!BF114),"")</f>
        <v>-</v>
      </c>
      <c r="BI114" s="9" t="str">
        <f>if('raw 1'!BG114&lt;&gt;"x",if('raw 1'!BG114="OK",'raw 1'!IG114,'raw 1'!BG114),"")</f>
        <v>-</v>
      </c>
      <c r="BJ114" s="9" t="str">
        <f>if('raw 1'!BH114&lt;&gt;"x",if('raw 1'!BH114="OK",'raw 1'!IH114,'raw 1'!BH114),"")</f>
        <v>-</v>
      </c>
      <c r="BK114" s="9" t="str">
        <f>if('raw 1'!BI114&lt;&gt;"x",if('raw 1'!BI114="OK",'raw 1'!II114,'raw 1'!BI114),"")</f>
        <v>-</v>
      </c>
      <c r="BL114" s="9" t="str">
        <f>if('raw 1'!BJ114&lt;&gt;"x",if('raw 1'!BJ114="OK",'raw 1'!IJ114,'raw 1'!BJ114),"")</f>
        <v>-</v>
      </c>
      <c r="BM114" s="9" t="str">
        <f>if('raw 1'!BK114&lt;&gt;"x",if('raw 1'!BK114="OK",'raw 1'!IK114,'raw 1'!BK114),"")</f>
        <v/>
      </c>
      <c r="BN114" s="9" t="str">
        <f>if('raw 1'!BL114&lt;&gt;"x",if('raw 1'!BL114="OK",'raw 1'!IL114,'raw 1'!BL114),"")</f>
        <v>-</v>
      </c>
      <c r="BO114" s="9" t="str">
        <f>if('raw 1'!BM114&lt;&gt;"x",if('raw 1'!BM114="OK",'raw 1'!IM114,'raw 1'!BM114),"")</f>
        <v>-</v>
      </c>
      <c r="BP114" s="9" t="str">
        <f>if('raw 1'!BN114&lt;&gt;"x",if('raw 1'!BN114="OK",'raw 1'!IN114,'raw 1'!BN114),"")</f>
        <v>-</v>
      </c>
      <c r="BQ114" s="9" t="str">
        <f>if('raw 1'!BO114&lt;&gt;"x",if('raw 1'!BO114="OK",'raw 1'!IO114,'raw 1'!BO114),"")</f>
        <v>-</v>
      </c>
      <c r="BR114" s="9" t="str">
        <f>if('raw 1'!BP114&lt;&gt;"x",if('raw 1'!BP114="OK",'raw 1'!IP114,'raw 1'!BP114),"")</f>
        <v>-</v>
      </c>
      <c r="BS114" s="9" t="str">
        <f>if('raw 1'!BQ114&lt;&gt;"x",if('raw 1'!BQ114="OK",'raw 1'!IQ114,'raw 1'!BQ114),"")</f>
        <v>-</v>
      </c>
      <c r="BT114" s="9" t="str">
        <f>if('raw 1'!BR114&lt;&gt;"x",if('raw 1'!BR114="OK",'raw 1'!IR114,'raw 1'!BR114),"")</f>
        <v>-</v>
      </c>
      <c r="BU114" s="9" t="str">
        <f>if('raw 1'!BS114&lt;&gt;"x",if('raw 1'!BS114="OK",'raw 1'!IS114,'raw 1'!BS114),"")</f>
        <v>-</v>
      </c>
      <c r="BV114" s="9" t="str">
        <f>if('raw 1'!BT114&lt;&gt;"x",if('raw 1'!BT114="OK",'raw 1'!IT114,'raw 1'!BT114),"")</f>
        <v>-</v>
      </c>
      <c r="BW114" s="9" t="str">
        <f>if('raw 1'!BU114&lt;&gt;"x",if('raw 1'!BU114="OK",'raw 1'!IU114,'raw 1'!BU114),"")</f>
        <v>-</v>
      </c>
      <c r="BX114" s="9" t="str">
        <f>if('raw 1'!BV114&lt;&gt;"x",if('raw 1'!BV114="OK",'raw 1'!IV114,'raw 1'!BV114),"")</f>
        <v>-</v>
      </c>
      <c r="BY114" s="9" t="str">
        <f>if('raw 1'!BW114&lt;&gt;"x",if('raw 1'!BW114="OK",'raw 1'!IW114,'raw 1'!BW114),"")</f>
        <v>-</v>
      </c>
      <c r="BZ114" s="9" t="str">
        <f>if('raw 1'!BX114&lt;&gt;"x",if('raw 1'!BX114="OK",'raw 1'!IX114,'raw 1'!BX114),"")</f>
        <v>-</v>
      </c>
      <c r="CA114" s="9" t="str">
        <f>if('raw 1'!BY114&lt;&gt;"x",if('raw 1'!BY114="OK",'raw 1'!IY114,'raw 1'!BY114),"")</f>
        <v>-</v>
      </c>
      <c r="CB114" s="9" t="str">
        <f>if('raw 1'!BZ114&lt;&gt;"x",if('raw 1'!BZ114="OK",'raw 1'!IZ114,'raw 1'!BZ114),"")</f>
        <v>-</v>
      </c>
      <c r="CC114" s="9" t="str">
        <f>if('raw 1'!CA114&lt;&gt;"x",if('raw 1'!CA114="OK",'raw 1'!JA114,'raw 1'!CA114),"")</f>
        <v>-</v>
      </c>
      <c r="CD114" s="9" t="str">
        <f>if('raw 1'!CB114&lt;&gt;"x",if('raw 1'!CB114="OK",'raw 1'!JB114,'raw 1'!CB114),"")</f>
        <v>-</v>
      </c>
      <c r="CE114" s="9" t="str">
        <f>if('raw 1'!CC114&lt;&gt;"x",if('raw 1'!CC114="OK",'raw 1'!JC114,'raw 1'!CC114),"")</f>
        <v>-</v>
      </c>
      <c r="CF114" s="9" t="str">
        <f>if('raw 1'!CD114&lt;&gt;"x",if('raw 1'!CD114="OK",'raw 1'!JD114,'raw 1'!CD114),"")</f>
        <v>-</v>
      </c>
      <c r="CG114" s="9" t="str">
        <f>if('raw 1'!CE114&lt;&gt;"x",if('raw 1'!CE114="OK",'raw 1'!JE114,'raw 1'!CE114),"")</f>
        <v>-</v>
      </c>
      <c r="CH114" s="9" t="str">
        <f>if('raw 1'!CF114&lt;&gt;"x",if('raw 1'!CF114="OK",'raw 1'!JF114,'raw 1'!CF114),"")</f>
        <v>-</v>
      </c>
      <c r="CI114" s="9" t="str">
        <f>if('raw 1'!CG114&lt;&gt;"x",if('raw 1'!CG114="OK",'raw 1'!JG114,'raw 1'!CG114),"")</f>
        <v>-</v>
      </c>
      <c r="CJ114" s="9" t="str">
        <f>if('raw 1'!CH114&lt;&gt;"x",if('raw 1'!CH114="OK",'raw 1'!JH114,'raw 1'!CH114),"")</f>
        <v>-</v>
      </c>
      <c r="CK114" s="9" t="str">
        <f>if('raw 1'!CI114&lt;&gt;"x",if('raw 1'!CI114="OK",'raw 1'!JI114,'raw 1'!CI114),"")</f>
        <v>-</v>
      </c>
      <c r="CL114" s="9" t="str">
        <f>if('raw 1'!CJ114&lt;&gt;"x",if('raw 1'!CJ114="OK",'raw 1'!JJ114,'raw 1'!CJ114),"")</f>
        <v>-</v>
      </c>
      <c r="CM114" s="9" t="str">
        <f>if('raw 1'!CK114&lt;&gt;"x",if('raw 1'!CK114="OK",'raw 1'!JK114,'raw 1'!CK114),"")</f>
        <v>-</v>
      </c>
      <c r="CN114" s="9" t="str">
        <f>if('raw 1'!CL114&lt;&gt;"x",if('raw 1'!CL114="OK",'raw 1'!JL114,'raw 1'!CL114),"")</f>
        <v>-</v>
      </c>
      <c r="CO114" s="9" t="str">
        <f>if('raw 1'!CM114&lt;&gt;"x",if('raw 1'!CM114="OK",'raw 1'!JM114,'raw 1'!CM114),"")</f>
        <v>-</v>
      </c>
      <c r="CP114" s="9" t="str">
        <f>if('raw 1'!CN114&lt;&gt;"x",if('raw 1'!CN114="OK",'raw 1'!JN114,'raw 1'!CN114),"")</f>
        <v>-</v>
      </c>
      <c r="CQ114" s="9" t="str">
        <f>if('raw 1'!CO114&lt;&gt;"x",if('raw 1'!CO114="OK",'raw 1'!JO114,'raw 1'!CO114),"")</f>
        <v>-</v>
      </c>
      <c r="CR114" s="9" t="str">
        <f>if('raw 1'!CP114&lt;&gt;"x",if('raw 1'!CP114="OK",'raw 1'!JP114,'raw 1'!CP114),"")</f>
        <v>-</v>
      </c>
      <c r="CS114" s="9" t="str">
        <f>if('raw 1'!CQ114&lt;&gt;"x",if('raw 1'!CQ114="OK",'raw 1'!JQ114,'raw 1'!CQ114),"")</f>
        <v>-</v>
      </c>
      <c r="CT114" s="9" t="str">
        <f>if('raw 1'!CR114&lt;&gt;"x",if('raw 1'!CR114="OK",'raw 1'!JR114,'raw 1'!CR114),"")</f>
        <v>-</v>
      </c>
      <c r="CU114" s="9" t="str">
        <f>if('raw 1'!CS114&lt;&gt;"x",if('raw 1'!CS114="OK",'raw 1'!JS114,'raw 1'!CS114),"")</f>
        <v/>
      </c>
      <c r="CV114" s="9" t="str">
        <f>if('raw 1'!CT114&lt;&gt;"x",if('raw 1'!CT114="OK",'raw 1'!JT114,'raw 1'!CT114),"")</f>
        <v>-</v>
      </c>
      <c r="CW114" s="9" t="str">
        <f>if('raw 1'!CU114&lt;&gt;"x",if('raw 1'!CU114="OK",'raw 1'!JU114,'raw 1'!CU114),"")</f>
        <v>-</v>
      </c>
      <c r="CX114" s="9" t="str">
        <f>if('raw 1'!CV114&lt;&gt;"x",if('raw 1'!CV114="OK",'raw 1'!JV114,'raw 1'!CV114),"")</f>
        <v>-</v>
      </c>
      <c r="CY114" s="9" t="str">
        <f>if('raw 1'!CW114&lt;&gt;"x",if('raw 1'!CW114="OK",'raw 1'!JW114,'raw 1'!CW114),"")</f>
        <v>-</v>
      </c>
      <c r="CZ114" s="9" t="str">
        <f>if('raw 1'!CX114&lt;&gt;"x",if('raw 1'!CX114="OK",'raw 1'!JX114,'raw 1'!CX114),"")</f>
        <v>-</v>
      </c>
      <c r="DA114" s="9" t="str">
        <f>if('raw 1'!CY114&lt;&gt;"x",if('raw 1'!CY114="OK",'raw 1'!JY114,'raw 1'!CY114),"")</f>
        <v>-</v>
      </c>
      <c r="DB114" s="9" t="str">
        <f>if('raw 1'!CZ114&lt;&gt;"x",if('raw 1'!CZ114="OK",'raw 1'!JZ114,'raw 1'!CZ114),"")</f>
        <v>-</v>
      </c>
      <c r="DC114" s="9" t="str">
        <f>if('raw 1'!DA114&lt;&gt;"x",if('raw 1'!DA114="OK",'raw 1'!KA114,'raw 1'!DA114),"")</f>
        <v>-</v>
      </c>
      <c r="DD114" s="9" t="str">
        <f>if('raw 1'!DB114&lt;&gt;"x",if('raw 1'!DB114="OK",'raw 1'!KB114,'raw 1'!DB114),"")</f>
        <v>-</v>
      </c>
      <c r="DE114" s="9" t="str">
        <f>if('raw 1'!DC114&lt;&gt;"x",if('raw 1'!DC114="OK",'raw 1'!KC114,'raw 1'!DC114),"")</f>
        <v>-</v>
      </c>
      <c r="DF114" s="9" t="str">
        <f>if('raw 1'!DD114&lt;&gt;"x",if('raw 1'!DD114="OK",'raw 1'!KD114,'raw 1'!DD114),"")</f>
        <v>-</v>
      </c>
      <c r="DG114" s="9" t="str">
        <f>if('raw 1'!DE114&lt;&gt;"x",if('raw 1'!DE114="OK",'raw 1'!KE114,'raw 1'!DE114),"")</f>
        <v>-</v>
      </c>
      <c r="DH114" s="9" t="str">
        <f>if('raw 1'!DF114&lt;&gt;"x",if('raw 1'!DF114="OK",'raw 1'!KF114,'raw 1'!DF114),"")</f>
        <v>-</v>
      </c>
      <c r="DI114" s="9" t="str">
        <f>if('raw 1'!DG114&lt;&gt;"x",if('raw 1'!DG114="OK",'raw 1'!KG114,'raw 1'!DG114),"")</f>
        <v>-</v>
      </c>
      <c r="DJ114" s="9" t="str">
        <f>if('raw 1'!DH114&lt;&gt;"x",if('raw 1'!DH114="OK",'raw 1'!KH114,'raw 1'!DH114),"")</f>
        <v>-</v>
      </c>
      <c r="DK114" s="9" t="str">
        <f>if('raw 1'!DI114&lt;&gt;"x",if('raw 1'!DI114="OK",'raw 1'!KI114,'raw 1'!DI114),"")</f>
        <v>-</v>
      </c>
      <c r="DL114" s="9" t="str">
        <f>if('raw 1'!DJ114&lt;&gt;"x",if('raw 1'!DJ114="OK",'raw 1'!KJ114,'raw 1'!DJ114),"")</f>
        <v>-</v>
      </c>
      <c r="DM114" s="9" t="str">
        <f>if('raw 1'!DK114&lt;&gt;"x",if('raw 1'!DK114="OK",'raw 1'!KK114,'raw 1'!DK114),"")</f>
        <v>-</v>
      </c>
      <c r="DN114" s="9" t="str">
        <f>if('raw 1'!DL114&lt;&gt;"x",if('raw 1'!DL114="OK",'raw 1'!KL114,'raw 1'!DL114),"")</f>
        <v>-</v>
      </c>
      <c r="DO114" s="9" t="str">
        <f>if('raw 1'!DM114&lt;&gt;"x",if('raw 1'!DM114="OK",'raw 1'!KM114,'raw 1'!DM114),"")</f>
        <v>-</v>
      </c>
      <c r="DP114" s="9" t="str">
        <f>if('raw 1'!DN114&lt;&gt;"x",if('raw 1'!DN114="OK",'raw 1'!KN114,'raw 1'!DN114),"")</f>
        <v>-</v>
      </c>
      <c r="DQ114" s="9" t="str">
        <f>if('raw 1'!DO114&lt;&gt;"x",if('raw 1'!DO114="OK",'raw 1'!KO114,'raw 1'!DO114),"")</f>
        <v>-</v>
      </c>
      <c r="DR114" s="9" t="str">
        <f>if('raw 1'!DP114&lt;&gt;"x",if('raw 1'!DP114="OK",'raw 1'!KP114,'raw 1'!DP114),"")</f>
        <v>-</v>
      </c>
      <c r="DS114" s="9" t="str">
        <f>if('raw 1'!DQ114&lt;&gt;"x",if('raw 1'!DQ114="OK",'raw 1'!KQ114,'raw 1'!DQ114),"")</f>
        <v>-</v>
      </c>
      <c r="DT114" s="9" t="str">
        <f>if('raw 1'!DR114&lt;&gt;"x",if('raw 1'!DR114="OK",'raw 1'!KR114,'raw 1'!DR114),"")</f>
        <v>-</v>
      </c>
      <c r="DU114" s="9" t="str">
        <f>if('raw 1'!DS114&lt;&gt;"x",if('raw 1'!DS114="OK",'raw 1'!KS114,'raw 1'!DS114),"")</f>
        <v>-</v>
      </c>
      <c r="DV114" s="9" t="str">
        <f>if('raw 1'!DT114&lt;&gt;"x",if('raw 1'!DT114="OK",'raw 1'!KT114,'raw 1'!DT114),"")</f>
        <v>-</v>
      </c>
      <c r="DW114" s="9" t="str">
        <f>if('raw 1'!DU114&lt;&gt;"x",if('raw 1'!DU114="OK",'raw 1'!KU114,'raw 1'!DU114),"")</f>
        <v>-</v>
      </c>
      <c r="DX114" s="9" t="str">
        <f>if('raw 1'!DV114&lt;&gt;"x",if('raw 1'!DV114="OK",'raw 1'!KV114,'raw 1'!DV114),"")</f>
        <v>-</v>
      </c>
      <c r="DY114" s="9" t="str">
        <f>if('raw 1'!DW114&lt;&gt;"x",if('raw 1'!DW114="OK",'raw 1'!KW114,'raw 1'!DW114),"")</f>
        <v>-</v>
      </c>
      <c r="DZ114" s="9" t="str">
        <f>if('raw 1'!DX114&lt;&gt;"x",if('raw 1'!DX114="OK",'raw 1'!KX114,'raw 1'!DX114),"")</f>
        <v>-</v>
      </c>
      <c r="EA114" s="9" t="str">
        <f>if('raw 1'!DY114&lt;&gt;"x",if('raw 1'!DY114="OK",'raw 1'!KY114,'raw 1'!DY114),"")</f>
        <v>-</v>
      </c>
      <c r="EB114" s="9" t="str">
        <f>if('raw 1'!DZ114&lt;&gt;"x",if('raw 1'!DZ114="OK",'raw 1'!KZ114,'raw 1'!DZ114),"")</f>
        <v/>
      </c>
      <c r="EC114" s="9" t="str">
        <f>if('raw 1'!EA114&lt;&gt;"x",if('raw 1'!EA114="OK",'raw 1'!LA114,'raw 1'!EA114),"")</f>
        <v>-</v>
      </c>
      <c r="ED114" s="9" t="str">
        <f>if('raw 1'!EB114&lt;&gt;"x",if('raw 1'!EB114="OK",'raw 1'!LB114,'raw 1'!EB114),"")</f>
        <v>-</v>
      </c>
      <c r="EE114" s="9" t="str">
        <f>if('raw 1'!EC114&lt;&gt;"x",if('raw 1'!EC114="OK",'raw 1'!LC114,'raw 1'!EC114),"")</f>
        <v>-</v>
      </c>
      <c r="EF114" s="9" t="str">
        <f>if('raw 1'!ED114&lt;&gt;"x",if('raw 1'!ED114="OK",'raw 1'!LD114,'raw 1'!ED114),"")</f>
        <v>-</v>
      </c>
      <c r="EG114" s="9" t="str">
        <f>if('raw 1'!EE114&lt;&gt;"x",if('raw 1'!EE114="OK",'raw 1'!LE114,'raw 1'!EE114),"")</f>
        <v>-</v>
      </c>
      <c r="EH114" s="9" t="str">
        <f>if('raw 1'!EF114&lt;&gt;"x",if('raw 1'!EF114="OK",'raw 1'!LF114,'raw 1'!EF114),"")</f>
        <v>-</v>
      </c>
      <c r="EI114" s="9" t="str">
        <f>if('raw 1'!EG114&lt;&gt;"x",if('raw 1'!EG114="OK",'raw 1'!LG114,'raw 1'!EG114),"")</f>
        <v>-</v>
      </c>
      <c r="EJ114" s="9" t="str">
        <f>if('raw 1'!EH114&lt;&gt;"x",if('raw 1'!EH114="OK",'raw 1'!LH114,'raw 1'!EH114),"")</f>
        <v>-</v>
      </c>
      <c r="EK114" s="9" t="str">
        <f>if('raw 1'!EI114&lt;&gt;"x",if('raw 1'!EI114="OK",'raw 1'!LI114,'raw 1'!EI114),"")</f>
        <v>-</v>
      </c>
      <c r="EL114" s="9" t="str">
        <f>if('raw 1'!EJ114&lt;&gt;"x",if('raw 1'!EJ114="OK",'raw 1'!LJ114,'raw 1'!EJ114),"")</f>
        <v>-</v>
      </c>
      <c r="EM114" s="9" t="str">
        <f>if('raw 1'!EK114&lt;&gt;"x",if('raw 1'!EK114="OK",'raw 1'!LK114,'raw 1'!EK114),"")</f>
        <v>-</v>
      </c>
      <c r="EN114" s="9" t="str">
        <f>if('raw 1'!EL114&lt;&gt;"x",if('raw 1'!EL114="OK",'raw 1'!LL114,'raw 1'!EL114),"")</f>
        <v>-</v>
      </c>
      <c r="EO114" s="9" t="str">
        <f>if('raw 1'!EM114&lt;&gt;"x",if('raw 1'!EM114="OK",'raw 1'!LM114,'raw 1'!EM114),"")</f>
        <v>-</v>
      </c>
      <c r="EP114" s="9" t="str">
        <f>if('raw 1'!EN114&lt;&gt;"x",if('raw 1'!EN114="OK",'raw 1'!LN114,'raw 1'!EN114),"")</f>
        <v>-</v>
      </c>
      <c r="EQ114" s="9" t="str">
        <f>if('raw 1'!EO114&lt;&gt;"x",if('raw 1'!EO114="OK",'raw 1'!LO114,'raw 1'!EO114),"")</f>
        <v>-</v>
      </c>
      <c r="ER114" s="9" t="str">
        <f>if('raw 1'!EP114&lt;&gt;"x",if('raw 1'!EP114="OK",'raw 1'!LP114,'raw 1'!EP114),"")</f>
        <v>-</v>
      </c>
      <c r="ES114" s="9" t="str">
        <f>if('raw 1'!EQ114&lt;&gt;"x",if('raw 1'!EQ114="OK",'raw 1'!LQ114,'raw 1'!EQ114),"")</f>
        <v/>
      </c>
      <c r="ET114" s="9">
        <f>if('raw 1'!ER114&lt;&gt;"x",if('raw 1'!ER114="OK",'raw 1'!LR114,'raw 1'!ER114),"")</f>
        <v>1</v>
      </c>
      <c r="EU114" s="9">
        <f>if('raw 1'!ES114&lt;&gt;"x",if('raw 1'!ES114="OK",'raw 1'!LS114,'raw 1'!ES114),"")</f>
        <v>1</v>
      </c>
      <c r="EV114" s="9" t="str">
        <f>if('raw 1'!ET114&lt;&gt;"x",if('raw 1'!ET114="OK",'raw 1'!LT114,'raw 1'!ET114),"")</f>
        <v>WA</v>
      </c>
      <c r="EW114" s="9">
        <f>if('raw 1'!EU114&lt;&gt;"x",if('raw 1'!EU114="OK",'raw 1'!LU114,'raw 1'!EU114),"")</f>
        <v>1</v>
      </c>
      <c r="EX114" s="9">
        <f>if('raw 1'!EV114&lt;&gt;"x",if('raw 1'!EV114="OK",'raw 1'!LV114,'raw 1'!EV114),"")</f>
        <v>1</v>
      </c>
      <c r="EY114" s="9">
        <f>if('raw 1'!EW114&lt;&gt;"x",if('raw 1'!EW114="OK",'raw 1'!LW114,'raw 1'!EW114),"")</f>
        <v>1</v>
      </c>
      <c r="EZ114" s="9">
        <f>if('raw 1'!EX114&lt;&gt;"x",if('raw 1'!EX114="OK",'raw 1'!LX114,'raw 1'!EX114),"")</f>
        <v>1</v>
      </c>
      <c r="FA114" s="9">
        <f>if('raw 1'!EY114&lt;&gt;"x",if('raw 1'!EY114="OK",'raw 1'!LY114,'raw 1'!EY114),"")</f>
        <v>1</v>
      </c>
      <c r="FB114" s="9">
        <f>if('raw 1'!EZ114&lt;&gt;"x",if('raw 1'!EZ114="OK",'raw 1'!LZ114,'raw 1'!EZ114),"")</f>
        <v>1</v>
      </c>
      <c r="FC114" s="9">
        <f>if('raw 1'!FA114&lt;&gt;"x",if('raw 1'!FA114="OK",'raw 1'!MA114,'raw 1'!FA114),"")</f>
        <v>1</v>
      </c>
      <c r="FD114" s="9">
        <f>if('raw 1'!FB114&lt;&gt;"x",if('raw 1'!FB114="OK",'raw 1'!MB114,'raw 1'!FB114),"")</f>
        <v>1</v>
      </c>
      <c r="FE114" s="9">
        <f>if('raw 1'!FC114&lt;&gt;"x",if('raw 1'!FC114="OK",'raw 1'!MC114,'raw 1'!FC114),"")</f>
        <v>1</v>
      </c>
      <c r="FF114" s="9">
        <f>if('raw 1'!FD114&lt;&gt;"x",if('raw 1'!FD114="OK",'raw 1'!MD114,'raw 1'!FD114),"")</f>
        <v>1</v>
      </c>
      <c r="FG114" s="9" t="str">
        <f>if('raw 1'!FE114&lt;&gt;"x",if('raw 1'!FE114="OK",'raw 1'!ME114,'raw 1'!FE114),"")</f>
        <v>WA</v>
      </c>
      <c r="FH114" s="9">
        <f>if('raw 1'!FF114&lt;&gt;"x",if('raw 1'!FF114="OK",'raw 1'!MF114,'raw 1'!FF114),"")</f>
        <v>1</v>
      </c>
      <c r="FI114" s="9">
        <f>if('raw 1'!FG114&lt;&gt;"x",if('raw 1'!FG114="OK",'raw 1'!MG114,'raw 1'!FG114),"")</f>
        <v>1</v>
      </c>
      <c r="FJ114" s="9">
        <f>if('raw 1'!FH114&lt;&gt;"x",if('raw 1'!FH114="OK",'raw 1'!MH114,'raw 1'!FH114),"")</f>
        <v>1</v>
      </c>
      <c r="FK114" s="9">
        <f>if('raw 1'!FI114&lt;&gt;"x",if('raw 1'!FI114="OK",'raw 1'!MI114,'raw 1'!FI114),"")</f>
        <v>1</v>
      </c>
      <c r="FL114" s="9">
        <f>if('raw 1'!FJ114&lt;&gt;"x",if('raw 1'!FJ114="OK",'raw 1'!MJ114,'raw 1'!FJ114),"")</f>
        <v>1</v>
      </c>
      <c r="FM114" s="9">
        <f>if('raw 1'!FK114&lt;&gt;"x",if('raw 1'!FK114="OK",'raw 1'!MK114,'raw 1'!FK114),"")</f>
        <v>1</v>
      </c>
      <c r="FN114" s="9">
        <f>if('raw 1'!FL114&lt;&gt;"x",if('raw 1'!FL114="OK",'raw 1'!ML114,'raw 1'!FL114),"")</f>
        <v>1</v>
      </c>
      <c r="FO114" s="9">
        <f>if('raw 1'!FM114&lt;&gt;"x",if('raw 1'!FM114="OK",'raw 1'!MM114,'raw 1'!FM114),"")</f>
        <v>1</v>
      </c>
      <c r="FP114" s="9" t="str">
        <f>if('raw 1'!FN114&lt;&gt;"x",if('raw 1'!FN114="OK",'raw 1'!MN114,'raw 1'!FN114),"")</f>
        <v>WA</v>
      </c>
      <c r="FQ114" s="9">
        <f>if('raw 1'!FO114&lt;&gt;"x",if('raw 1'!FO114="OK",'raw 1'!MO114,'raw 1'!FO114),"")</f>
        <v>1</v>
      </c>
      <c r="FR114" s="9">
        <f>if('raw 1'!FP114&lt;&gt;"x",if('raw 1'!FP114="OK",'raw 1'!MP114,'raw 1'!FP114),"")</f>
        <v>1</v>
      </c>
      <c r="FS114" s="9">
        <f>if('raw 1'!FQ114&lt;&gt;"x",if('raw 1'!FQ114="OK",'raw 1'!MQ114,'raw 1'!FQ114),"")</f>
        <v>1</v>
      </c>
      <c r="FT114" s="9">
        <f>if('raw 1'!FR114&lt;&gt;"x",if('raw 1'!FR114="OK",'raw 1'!MR114,'raw 1'!FR114),"")</f>
        <v>1</v>
      </c>
      <c r="FU114" s="9">
        <f>if('raw 1'!FS114&lt;&gt;"x",if('raw 1'!FS114="OK",'raw 1'!MS114,'raw 1'!FS114),"")</f>
        <v>1</v>
      </c>
      <c r="FV114" s="9" t="str">
        <f>if('raw 1'!FT114&lt;&gt;"x",if('raw 1'!FT114="OK",'raw 1'!MT114,'raw 1'!FT114),"")</f>
        <v/>
      </c>
      <c r="FW114" s="9" t="str">
        <f>if('raw 1'!FU114&lt;&gt;"x",if('raw 1'!FU114="OK",'raw 1'!MU114,'raw 1'!FU114),"")</f>
        <v>-</v>
      </c>
      <c r="FX114" s="9" t="str">
        <f>if('raw 1'!FV114&lt;&gt;"x",if('raw 1'!FV114="OK",'raw 1'!MV114,'raw 1'!FV114),"")</f>
        <v>-</v>
      </c>
      <c r="FY114" s="9" t="str">
        <f>if('raw 1'!FW114&lt;&gt;"x",if('raw 1'!FW114="OK",'raw 1'!MW114,'raw 1'!FW114),"")</f>
        <v>-</v>
      </c>
      <c r="FZ114" s="9" t="str">
        <f>if('raw 1'!FX114&lt;&gt;"x",if('raw 1'!FX114="OK",'raw 1'!MX114,'raw 1'!FX114),"")</f>
        <v>-</v>
      </c>
      <c r="GA114" s="9" t="str">
        <f>if('raw 1'!FY114&lt;&gt;"x",if('raw 1'!FY114="OK",'raw 1'!MY114,'raw 1'!FY114),"")</f>
        <v>-</v>
      </c>
      <c r="GB114" s="9" t="str">
        <f>if('raw 1'!FZ114&lt;&gt;"x",if('raw 1'!FZ114="OK",'raw 1'!MZ114,'raw 1'!FZ114),"")</f>
        <v>-</v>
      </c>
      <c r="GC114" s="9" t="str">
        <f>if('raw 1'!GA114&lt;&gt;"x",if('raw 1'!GA114="OK",'raw 1'!NA114,'raw 1'!GA114),"")</f>
        <v>-</v>
      </c>
      <c r="GD114" s="9" t="str">
        <f>if('raw 1'!GB114&lt;&gt;"x",if('raw 1'!GB114="OK",'raw 1'!NB114,'raw 1'!GB114),"")</f>
        <v>-</v>
      </c>
      <c r="GE114" s="9" t="str">
        <f>if('raw 1'!GC114&lt;&gt;"x",if('raw 1'!GC114="OK",'raw 1'!NC114,'raw 1'!GC114),"")</f>
        <v>-</v>
      </c>
      <c r="GF114" s="9" t="str">
        <f>if('raw 1'!GD114&lt;&gt;"x",if('raw 1'!GD114="OK",'raw 1'!ND114,'raw 1'!GD114),"")</f>
        <v>-</v>
      </c>
      <c r="GG114" s="9" t="str">
        <f>if('raw 1'!GE114&lt;&gt;"x",if('raw 1'!GE114="OK",'raw 1'!NE114,'raw 1'!GE114),"")</f>
        <v>-</v>
      </c>
      <c r="GH114" s="9" t="str">
        <f>if('raw 1'!GF114&lt;&gt;"x",if('raw 1'!GF114="OK",'raw 1'!NF114,'raw 1'!GF114),"")</f>
        <v>-</v>
      </c>
      <c r="GI114" s="9" t="str">
        <f>if('raw 1'!GG114&lt;&gt;"x",if('raw 1'!GG114="OK",'raw 1'!NG114,'raw 1'!GG114),"")</f>
        <v>-</v>
      </c>
      <c r="GJ114" s="9" t="str">
        <f>if('raw 1'!GH114&lt;&gt;"x",if('raw 1'!GH114="OK",'raw 1'!NH114,'raw 1'!GH114),"")</f>
        <v>-</v>
      </c>
      <c r="GK114" s="9" t="str">
        <f>if('raw 1'!GI114&lt;&gt;"x",if('raw 1'!GI114="OK",'raw 1'!NI114,'raw 1'!GI114),"")</f>
        <v>-</v>
      </c>
      <c r="GL114" s="9" t="str">
        <f>if('raw 1'!GJ114&lt;&gt;"x",if('raw 1'!GJ114="OK",'raw 1'!NJ114,'raw 1'!GJ114),"")</f>
        <v>-</v>
      </c>
      <c r="GM114" s="9" t="str">
        <f>if('raw 1'!GK114&lt;&gt;"x",if('raw 1'!GK114="OK",'raw 1'!NK114,'raw 1'!GK114),"")</f>
        <v>-</v>
      </c>
      <c r="GN114" s="9" t="str">
        <f>if('raw 1'!GL114&lt;&gt;"x",if('raw 1'!GL114="OK",'raw 1'!NL114,'raw 1'!GL114),"")</f>
        <v>-</v>
      </c>
      <c r="GO114" s="9" t="str">
        <f>if('raw 1'!GM114&lt;&gt;"x",if('raw 1'!GM114="OK",'raw 1'!NM114,'raw 1'!GM114),"")</f>
        <v>-</v>
      </c>
      <c r="GP114" s="9" t="str">
        <f>if('raw 1'!GN114&lt;&gt;"x",if('raw 1'!GN114="OK",'raw 1'!NN114,'raw 1'!GN114),"")</f>
        <v>-</v>
      </c>
      <c r="GQ114" s="9" t="str">
        <f>if('raw 1'!GO114&lt;&gt;"x",if('raw 1'!GO114="OK",'raw 1'!NO114,'raw 1'!GO114),"")</f>
        <v>-</v>
      </c>
      <c r="GR114" s="9" t="str">
        <f>if('raw 1'!GP114&lt;&gt;"x",if('raw 1'!GP114="OK",'raw 1'!NP114,'raw 1'!GP114),"")</f>
        <v>-</v>
      </c>
      <c r="GS114" s="9" t="str">
        <f>if('raw 1'!GQ114&lt;&gt;"x",if('raw 1'!GQ114="OK",'raw 1'!NQ114,'raw 1'!GQ114),"")</f>
        <v>-</v>
      </c>
      <c r="GT114" s="9" t="str">
        <f>if('raw 1'!GR114&lt;&gt;"x",if('raw 1'!GR114="OK",'raw 1'!NR114,'raw 1'!GR114),"")</f>
        <v>-</v>
      </c>
      <c r="GU114" s="9" t="str">
        <f>if('raw 1'!GS114&lt;&gt;"x",if('raw 1'!GS114="OK",'raw 1'!NS114,'raw 1'!GS114),"")</f>
        <v/>
      </c>
    </row>
    <row r="115">
      <c r="A115" s="5"/>
      <c r="B115" s="5"/>
      <c r="C115" s="5">
        <f>if(B115="d","diskv. iz ciklusa",if(B115="d1","diskv. iz kruga",if($E115="ODOBREN",(if(countif(H:H,"="&amp;H115)=1,countif(H:H,"&gt;"&amp;H115)+1,concatenate(countif(H:H,"&gt;"&amp;H115)+1," - ",countif(H:H,"&gt;="&amp;H115)))),empty)))</f>
        <v>113</v>
      </c>
      <c r="D115" s="6" t="str">
        <f>'raw 1'!B115</f>
        <v>ivanche</v>
      </c>
      <c r="E115" s="6" t="str">
        <f>'raw 1'!F115</f>
        <v>ODOBREN</v>
      </c>
      <c r="F115" s="6" t="str">
        <f>if($E115="ODOBREN",'raw 1'!C115,"")</f>
        <v>Ivana</v>
      </c>
      <c r="G115" s="6" t="str">
        <f>if($E115="ODOBREN",'raw 1'!D115,"")</f>
        <v>Đurović</v>
      </c>
      <c r="H115" s="7">
        <f>if($E115="ODOBREN",I115,empty)</f>
        <v>31</v>
      </c>
      <c r="I115" s="7">
        <f>if(B115&lt;&gt;"d",IF(M115 = "A", SUM(R115:T115), SUM(O115:Q115)),empty)</f>
        <v>31</v>
      </c>
      <c r="J115" s="6" t="str">
        <f>if($E115="ODOBREN",'raw 1'!G115,"")</f>
        <v>Stari grad</v>
      </c>
      <c r="K115" s="6" t="str">
        <f>if($E115="ODOBREN",'raw 1'!H115,"")</f>
        <v>Matematička gimnazija</v>
      </c>
      <c r="L115" s="6" t="str">
        <f>if($E115="ODOBREN",'raw 1'!I115,"")</f>
        <v>II</v>
      </c>
      <c r="M115" s="6" t="str">
        <f>if($E115="ODOBREN",'raw 1'!J115,"")</f>
        <v>A</v>
      </c>
      <c r="N115" s="6" t="str">
        <f>if($E115="ODOBREN",'raw 1'!K116,"")</f>
        <v>Milica Zdravković</v>
      </c>
      <c r="O115" s="8" t="str">
        <f>'raw 1'!M115</f>
        <v>-</v>
      </c>
      <c r="P115" s="9" t="str">
        <f>'raw 1'!N115</f>
        <v>-</v>
      </c>
      <c r="Q115" s="9" t="str">
        <f>'raw 1'!O115</f>
        <v>-</v>
      </c>
      <c r="R115" s="9">
        <f>'raw 1'!P115</f>
        <v>20</v>
      </c>
      <c r="S115" s="9">
        <f>'raw 1'!Q115</f>
        <v>11</v>
      </c>
      <c r="T115" s="9" t="str">
        <f>'raw 1'!R115</f>
        <v>-</v>
      </c>
      <c r="U115" s="9" t="str">
        <f>if('raw 1'!S115&lt;&gt;"x",if('raw 1'!S115="OK",'raw 1'!GS115,'raw 1'!S115),"")</f>
        <v/>
      </c>
      <c r="V115" s="9" t="str">
        <f>if('raw 1'!T115&lt;&gt;"x",if('raw 1'!T115="OK",'raw 1'!GT115,'raw 1'!T115),"")</f>
        <v/>
      </c>
      <c r="W115" s="9" t="str">
        <f>if('raw 1'!U115&lt;&gt;"x",if('raw 1'!U115="OK",'raw 1'!GU115,'raw 1'!U115),"")</f>
        <v>-</v>
      </c>
      <c r="X115" s="9" t="str">
        <f>if('raw 1'!V115&lt;&gt;"x",if('raw 1'!V115="OK",'raw 1'!GV115,'raw 1'!V115),"")</f>
        <v>-</v>
      </c>
      <c r="Y115" s="9" t="str">
        <f>if('raw 1'!W115&lt;&gt;"x",if('raw 1'!W115="OK",'raw 1'!GW115,'raw 1'!W115),"")</f>
        <v>-</v>
      </c>
      <c r="Z115" s="9" t="str">
        <f>if('raw 1'!X115&lt;&gt;"x",if('raw 1'!X115="OK",'raw 1'!GX115,'raw 1'!X115),"")</f>
        <v>-</v>
      </c>
      <c r="AA115" s="9" t="str">
        <f>if('raw 1'!Y115&lt;&gt;"x",if('raw 1'!Y115="OK",'raw 1'!GY115,'raw 1'!Y115),"")</f>
        <v>-</v>
      </c>
      <c r="AB115" s="9" t="str">
        <f>if('raw 1'!Z115&lt;&gt;"x",if('raw 1'!Z115="OK",'raw 1'!GZ115,'raw 1'!Z115),"")</f>
        <v>-</v>
      </c>
      <c r="AC115" s="9" t="str">
        <f>if('raw 1'!AA115&lt;&gt;"x",if('raw 1'!AA115="OK",'raw 1'!HA115,'raw 1'!AA115),"")</f>
        <v>-</v>
      </c>
      <c r="AD115" s="9" t="str">
        <f>if('raw 1'!AB115&lt;&gt;"x",if('raw 1'!AB115="OK",'raw 1'!HB115,'raw 1'!AB115),"")</f>
        <v>-</v>
      </c>
      <c r="AE115" s="9" t="str">
        <f>if('raw 1'!AC115&lt;&gt;"x",if('raw 1'!AC115="OK",'raw 1'!HC115,'raw 1'!AC115),"")</f>
        <v>-</v>
      </c>
      <c r="AF115" s="9" t="str">
        <f>if('raw 1'!AD115&lt;&gt;"x",if('raw 1'!AD115="OK",'raw 1'!HD115,'raw 1'!AD115),"")</f>
        <v>-</v>
      </c>
      <c r="AG115" s="9" t="str">
        <f>if('raw 1'!AE115&lt;&gt;"x",if('raw 1'!AE115="OK",'raw 1'!HE115,'raw 1'!AE115),"")</f>
        <v>-</v>
      </c>
      <c r="AH115" s="9" t="str">
        <f>if('raw 1'!AF115&lt;&gt;"x",if('raw 1'!AF115="OK",'raw 1'!HF115,'raw 1'!AF115),"")</f>
        <v>-</v>
      </c>
      <c r="AI115" s="9" t="str">
        <f>if('raw 1'!AG115&lt;&gt;"x",if('raw 1'!AG115="OK",'raw 1'!HG115,'raw 1'!AG115),"")</f>
        <v>-</v>
      </c>
      <c r="AJ115" s="9" t="str">
        <f>if('raw 1'!AH115&lt;&gt;"x",if('raw 1'!AH115="OK",'raw 1'!HH115,'raw 1'!AH115),"")</f>
        <v>-</v>
      </c>
      <c r="AK115" s="9" t="str">
        <f>if('raw 1'!AI115&lt;&gt;"x",if('raw 1'!AI115="OK",'raw 1'!HI115,'raw 1'!AI115),"")</f>
        <v>-</v>
      </c>
      <c r="AL115" s="9" t="str">
        <f>if('raw 1'!AJ115&lt;&gt;"x",if('raw 1'!AJ115="OK",'raw 1'!HJ115,'raw 1'!AJ115),"")</f>
        <v>-</v>
      </c>
      <c r="AM115" s="9" t="str">
        <f>if('raw 1'!AK115&lt;&gt;"x",if('raw 1'!AK115="OK",'raw 1'!HK115,'raw 1'!AK115),"")</f>
        <v>-</v>
      </c>
      <c r="AN115" s="9" t="str">
        <f>if('raw 1'!AL115&lt;&gt;"x",if('raw 1'!AL115="OK",'raw 1'!HL115,'raw 1'!AL115),"")</f>
        <v>-</v>
      </c>
      <c r="AO115" s="9" t="str">
        <f>if('raw 1'!AM115&lt;&gt;"x",if('raw 1'!AM115="OK",'raw 1'!HM115,'raw 1'!AM115),"")</f>
        <v>-</v>
      </c>
      <c r="AP115" s="9" t="str">
        <f>if('raw 1'!AN115&lt;&gt;"x",if('raw 1'!AN115="OK",'raw 1'!HN115,'raw 1'!AN115),"")</f>
        <v>-</v>
      </c>
      <c r="AQ115" s="9" t="str">
        <f>if('raw 1'!AO115&lt;&gt;"x",if('raw 1'!AO115="OK",'raw 1'!HO115,'raw 1'!AO115),"")</f>
        <v>-</v>
      </c>
      <c r="AR115" s="9" t="str">
        <f>if('raw 1'!AP115&lt;&gt;"x",if('raw 1'!AP115="OK",'raw 1'!HP115,'raw 1'!AP115),"")</f>
        <v>-</v>
      </c>
      <c r="AS115" s="9" t="str">
        <f>if('raw 1'!AQ115&lt;&gt;"x",if('raw 1'!AQ115="OK",'raw 1'!HQ115,'raw 1'!AQ115),"")</f>
        <v>-</v>
      </c>
      <c r="AT115" s="9" t="str">
        <f>if('raw 1'!AR115&lt;&gt;"x",if('raw 1'!AR115="OK",'raw 1'!HR115,'raw 1'!AR115),"")</f>
        <v>-</v>
      </c>
      <c r="AU115" s="9" t="str">
        <f>if('raw 1'!AS115&lt;&gt;"x",if('raw 1'!AS115="OK",'raw 1'!HS115,'raw 1'!AS115),"")</f>
        <v>-</v>
      </c>
      <c r="AV115" s="9" t="str">
        <f>if('raw 1'!AT115&lt;&gt;"x",if('raw 1'!AT115="OK",'raw 1'!HT115,'raw 1'!AT115),"")</f>
        <v>-</v>
      </c>
      <c r="AW115" s="9" t="str">
        <f>if('raw 1'!AU115&lt;&gt;"x",if('raw 1'!AU115="OK",'raw 1'!HU115,'raw 1'!AU115),"")</f>
        <v>-</v>
      </c>
      <c r="AX115" s="9" t="str">
        <f>if('raw 1'!AV115&lt;&gt;"x",if('raw 1'!AV115="OK",'raw 1'!HV115,'raw 1'!AV115),"")</f>
        <v>-</v>
      </c>
      <c r="AY115" s="9" t="str">
        <f>if('raw 1'!AW115&lt;&gt;"x",if('raw 1'!AW115="OK",'raw 1'!HW115,'raw 1'!AW115),"")</f>
        <v>-</v>
      </c>
      <c r="AZ115" s="9" t="str">
        <f>if('raw 1'!AX115&lt;&gt;"x",if('raw 1'!AX115="OK",'raw 1'!HX115,'raw 1'!AX115),"")</f>
        <v>-</v>
      </c>
      <c r="BA115" s="9" t="str">
        <f>if('raw 1'!AY115&lt;&gt;"x",if('raw 1'!AY115="OK",'raw 1'!HY115,'raw 1'!AY115),"")</f>
        <v>-</v>
      </c>
      <c r="BB115" s="9" t="str">
        <f>if('raw 1'!AZ115&lt;&gt;"x",if('raw 1'!AZ115="OK",'raw 1'!HZ115,'raw 1'!AZ115),"")</f>
        <v>-</v>
      </c>
      <c r="BC115" s="9" t="str">
        <f>if('raw 1'!BA115&lt;&gt;"x",if('raw 1'!BA115="OK",'raw 1'!IA115,'raw 1'!BA115),"")</f>
        <v>-</v>
      </c>
      <c r="BD115" s="9" t="str">
        <f>if('raw 1'!BB115&lt;&gt;"x",if('raw 1'!BB115="OK",'raw 1'!IB115,'raw 1'!BB115),"")</f>
        <v>-</v>
      </c>
      <c r="BE115" s="9" t="str">
        <f>if('raw 1'!BC115&lt;&gt;"x",if('raw 1'!BC115="OK",'raw 1'!IC115,'raw 1'!BC115),"")</f>
        <v>-</v>
      </c>
      <c r="BF115" s="9" t="str">
        <f>if('raw 1'!BD115&lt;&gt;"x",if('raw 1'!BD115="OK",'raw 1'!ID115,'raw 1'!BD115),"")</f>
        <v>-</v>
      </c>
      <c r="BG115" s="9" t="str">
        <f>if('raw 1'!BE115&lt;&gt;"x",if('raw 1'!BE115="OK",'raw 1'!IE115,'raw 1'!BE115),"")</f>
        <v>-</v>
      </c>
      <c r="BH115" s="9" t="str">
        <f>if('raw 1'!BF115&lt;&gt;"x",if('raw 1'!BF115="OK",'raw 1'!IF115,'raw 1'!BF115),"")</f>
        <v>-</v>
      </c>
      <c r="BI115" s="9" t="str">
        <f>if('raw 1'!BG115&lt;&gt;"x",if('raw 1'!BG115="OK",'raw 1'!IG115,'raw 1'!BG115),"")</f>
        <v>-</v>
      </c>
      <c r="BJ115" s="9" t="str">
        <f>if('raw 1'!BH115&lt;&gt;"x",if('raw 1'!BH115="OK",'raw 1'!IH115,'raw 1'!BH115),"")</f>
        <v>-</v>
      </c>
      <c r="BK115" s="9" t="str">
        <f>if('raw 1'!BI115&lt;&gt;"x",if('raw 1'!BI115="OK",'raw 1'!II115,'raw 1'!BI115),"")</f>
        <v>-</v>
      </c>
      <c r="BL115" s="9" t="str">
        <f>if('raw 1'!BJ115&lt;&gt;"x",if('raw 1'!BJ115="OK",'raw 1'!IJ115,'raw 1'!BJ115),"")</f>
        <v>-</v>
      </c>
      <c r="BM115" s="9" t="str">
        <f>if('raw 1'!BK115&lt;&gt;"x",if('raw 1'!BK115="OK",'raw 1'!IK115,'raw 1'!BK115),"")</f>
        <v/>
      </c>
      <c r="BN115" s="9" t="str">
        <f>if('raw 1'!BL115&lt;&gt;"x",if('raw 1'!BL115="OK",'raw 1'!IL115,'raw 1'!BL115),"")</f>
        <v>-</v>
      </c>
      <c r="BO115" s="9" t="str">
        <f>if('raw 1'!BM115&lt;&gt;"x",if('raw 1'!BM115="OK",'raw 1'!IM115,'raw 1'!BM115),"")</f>
        <v>-</v>
      </c>
      <c r="BP115" s="9" t="str">
        <f>if('raw 1'!BN115&lt;&gt;"x",if('raw 1'!BN115="OK",'raw 1'!IN115,'raw 1'!BN115),"")</f>
        <v>-</v>
      </c>
      <c r="BQ115" s="9" t="str">
        <f>if('raw 1'!BO115&lt;&gt;"x",if('raw 1'!BO115="OK",'raw 1'!IO115,'raw 1'!BO115),"")</f>
        <v>-</v>
      </c>
      <c r="BR115" s="9" t="str">
        <f>if('raw 1'!BP115&lt;&gt;"x",if('raw 1'!BP115="OK",'raw 1'!IP115,'raw 1'!BP115),"")</f>
        <v>-</v>
      </c>
      <c r="BS115" s="9" t="str">
        <f>if('raw 1'!BQ115&lt;&gt;"x",if('raw 1'!BQ115="OK",'raw 1'!IQ115,'raw 1'!BQ115),"")</f>
        <v>-</v>
      </c>
      <c r="BT115" s="9" t="str">
        <f>if('raw 1'!BR115&lt;&gt;"x",if('raw 1'!BR115="OK",'raw 1'!IR115,'raw 1'!BR115),"")</f>
        <v>-</v>
      </c>
      <c r="BU115" s="9" t="str">
        <f>if('raw 1'!BS115&lt;&gt;"x",if('raw 1'!BS115="OK",'raw 1'!IS115,'raw 1'!BS115),"")</f>
        <v>-</v>
      </c>
      <c r="BV115" s="9" t="str">
        <f>if('raw 1'!BT115&lt;&gt;"x",if('raw 1'!BT115="OK",'raw 1'!IT115,'raw 1'!BT115),"")</f>
        <v>-</v>
      </c>
      <c r="BW115" s="9" t="str">
        <f>if('raw 1'!BU115&lt;&gt;"x",if('raw 1'!BU115="OK",'raw 1'!IU115,'raw 1'!BU115),"")</f>
        <v>-</v>
      </c>
      <c r="BX115" s="9" t="str">
        <f>if('raw 1'!BV115&lt;&gt;"x",if('raw 1'!BV115="OK",'raw 1'!IV115,'raw 1'!BV115),"")</f>
        <v>-</v>
      </c>
      <c r="BY115" s="9" t="str">
        <f>if('raw 1'!BW115&lt;&gt;"x",if('raw 1'!BW115="OK",'raw 1'!IW115,'raw 1'!BW115),"")</f>
        <v>-</v>
      </c>
      <c r="BZ115" s="9" t="str">
        <f>if('raw 1'!BX115&lt;&gt;"x",if('raw 1'!BX115="OK",'raw 1'!IX115,'raw 1'!BX115),"")</f>
        <v>-</v>
      </c>
      <c r="CA115" s="9" t="str">
        <f>if('raw 1'!BY115&lt;&gt;"x",if('raw 1'!BY115="OK",'raw 1'!IY115,'raw 1'!BY115),"")</f>
        <v>-</v>
      </c>
      <c r="CB115" s="9" t="str">
        <f>if('raw 1'!BZ115&lt;&gt;"x",if('raw 1'!BZ115="OK",'raw 1'!IZ115,'raw 1'!BZ115),"")</f>
        <v>-</v>
      </c>
      <c r="CC115" s="9" t="str">
        <f>if('raw 1'!CA115&lt;&gt;"x",if('raw 1'!CA115="OK",'raw 1'!JA115,'raw 1'!CA115),"")</f>
        <v>-</v>
      </c>
      <c r="CD115" s="9" t="str">
        <f>if('raw 1'!CB115&lt;&gt;"x",if('raw 1'!CB115="OK",'raw 1'!JB115,'raw 1'!CB115),"")</f>
        <v>-</v>
      </c>
      <c r="CE115" s="9" t="str">
        <f>if('raw 1'!CC115&lt;&gt;"x",if('raw 1'!CC115="OK",'raw 1'!JC115,'raw 1'!CC115),"")</f>
        <v>-</v>
      </c>
      <c r="CF115" s="9" t="str">
        <f>if('raw 1'!CD115&lt;&gt;"x",if('raw 1'!CD115="OK",'raw 1'!JD115,'raw 1'!CD115),"")</f>
        <v>-</v>
      </c>
      <c r="CG115" s="9" t="str">
        <f>if('raw 1'!CE115&lt;&gt;"x",if('raw 1'!CE115="OK",'raw 1'!JE115,'raw 1'!CE115),"")</f>
        <v>-</v>
      </c>
      <c r="CH115" s="9" t="str">
        <f>if('raw 1'!CF115&lt;&gt;"x",if('raw 1'!CF115="OK",'raw 1'!JF115,'raw 1'!CF115),"")</f>
        <v>-</v>
      </c>
      <c r="CI115" s="9" t="str">
        <f>if('raw 1'!CG115&lt;&gt;"x",if('raw 1'!CG115="OK",'raw 1'!JG115,'raw 1'!CG115),"")</f>
        <v>-</v>
      </c>
      <c r="CJ115" s="9" t="str">
        <f>if('raw 1'!CH115&lt;&gt;"x",if('raw 1'!CH115="OK",'raw 1'!JH115,'raw 1'!CH115),"")</f>
        <v>-</v>
      </c>
      <c r="CK115" s="9" t="str">
        <f>if('raw 1'!CI115&lt;&gt;"x",if('raw 1'!CI115="OK",'raw 1'!JI115,'raw 1'!CI115),"")</f>
        <v>-</v>
      </c>
      <c r="CL115" s="9" t="str">
        <f>if('raw 1'!CJ115&lt;&gt;"x",if('raw 1'!CJ115="OK",'raw 1'!JJ115,'raw 1'!CJ115),"")</f>
        <v>-</v>
      </c>
      <c r="CM115" s="9" t="str">
        <f>if('raw 1'!CK115&lt;&gt;"x",if('raw 1'!CK115="OK",'raw 1'!JK115,'raw 1'!CK115),"")</f>
        <v>-</v>
      </c>
      <c r="CN115" s="9" t="str">
        <f>if('raw 1'!CL115&lt;&gt;"x",if('raw 1'!CL115="OK",'raw 1'!JL115,'raw 1'!CL115),"")</f>
        <v>-</v>
      </c>
      <c r="CO115" s="9" t="str">
        <f>if('raw 1'!CM115&lt;&gt;"x",if('raw 1'!CM115="OK",'raw 1'!JM115,'raw 1'!CM115),"")</f>
        <v>-</v>
      </c>
      <c r="CP115" s="9" t="str">
        <f>if('raw 1'!CN115&lt;&gt;"x",if('raw 1'!CN115="OK",'raw 1'!JN115,'raw 1'!CN115),"")</f>
        <v>-</v>
      </c>
      <c r="CQ115" s="9" t="str">
        <f>if('raw 1'!CO115&lt;&gt;"x",if('raw 1'!CO115="OK",'raw 1'!JO115,'raw 1'!CO115),"")</f>
        <v>-</v>
      </c>
      <c r="CR115" s="9" t="str">
        <f>if('raw 1'!CP115&lt;&gt;"x",if('raw 1'!CP115="OK",'raw 1'!JP115,'raw 1'!CP115),"")</f>
        <v>-</v>
      </c>
      <c r="CS115" s="9" t="str">
        <f>if('raw 1'!CQ115&lt;&gt;"x",if('raw 1'!CQ115="OK",'raw 1'!JQ115,'raw 1'!CQ115),"")</f>
        <v>-</v>
      </c>
      <c r="CT115" s="9" t="str">
        <f>if('raw 1'!CR115&lt;&gt;"x",if('raw 1'!CR115="OK",'raw 1'!JR115,'raw 1'!CR115),"")</f>
        <v>-</v>
      </c>
      <c r="CU115" s="9" t="str">
        <f>if('raw 1'!CS115&lt;&gt;"x",if('raw 1'!CS115="OK",'raw 1'!JS115,'raw 1'!CS115),"")</f>
        <v/>
      </c>
      <c r="CV115" s="9" t="str">
        <f>if('raw 1'!CT115&lt;&gt;"x",if('raw 1'!CT115="OK",'raw 1'!JT115,'raw 1'!CT115),"")</f>
        <v>-</v>
      </c>
      <c r="CW115" s="9" t="str">
        <f>if('raw 1'!CU115&lt;&gt;"x",if('raw 1'!CU115="OK",'raw 1'!JU115,'raw 1'!CU115),"")</f>
        <v>-</v>
      </c>
      <c r="CX115" s="9" t="str">
        <f>if('raw 1'!CV115&lt;&gt;"x",if('raw 1'!CV115="OK",'raw 1'!JV115,'raw 1'!CV115),"")</f>
        <v>-</v>
      </c>
      <c r="CY115" s="9" t="str">
        <f>if('raw 1'!CW115&lt;&gt;"x",if('raw 1'!CW115="OK",'raw 1'!JW115,'raw 1'!CW115),"")</f>
        <v>-</v>
      </c>
      <c r="CZ115" s="9" t="str">
        <f>if('raw 1'!CX115&lt;&gt;"x",if('raw 1'!CX115="OK",'raw 1'!JX115,'raw 1'!CX115),"")</f>
        <v>-</v>
      </c>
      <c r="DA115" s="9" t="str">
        <f>if('raw 1'!CY115&lt;&gt;"x",if('raw 1'!CY115="OK",'raw 1'!JY115,'raw 1'!CY115),"")</f>
        <v>-</v>
      </c>
      <c r="DB115" s="9" t="str">
        <f>if('raw 1'!CZ115&lt;&gt;"x",if('raw 1'!CZ115="OK",'raw 1'!JZ115,'raw 1'!CZ115),"")</f>
        <v>-</v>
      </c>
      <c r="DC115" s="9" t="str">
        <f>if('raw 1'!DA115&lt;&gt;"x",if('raw 1'!DA115="OK",'raw 1'!KA115,'raw 1'!DA115),"")</f>
        <v>-</v>
      </c>
      <c r="DD115" s="9" t="str">
        <f>if('raw 1'!DB115&lt;&gt;"x",if('raw 1'!DB115="OK",'raw 1'!KB115,'raw 1'!DB115),"")</f>
        <v>-</v>
      </c>
      <c r="DE115" s="9" t="str">
        <f>if('raw 1'!DC115&lt;&gt;"x",if('raw 1'!DC115="OK",'raw 1'!KC115,'raw 1'!DC115),"")</f>
        <v>-</v>
      </c>
      <c r="DF115" s="9" t="str">
        <f>if('raw 1'!DD115&lt;&gt;"x",if('raw 1'!DD115="OK",'raw 1'!KD115,'raw 1'!DD115),"")</f>
        <v>-</v>
      </c>
      <c r="DG115" s="9" t="str">
        <f>if('raw 1'!DE115&lt;&gt;"x",if('raw 1'!DE115="OK",'raw 1'!KE115,'raw 1'!DE115),"")</f>
        <v>-</v>
      </c>
      <c r="DH115" s="9" t="str">
        <f>if('raw 1'!DF115&lt;&gt;"x",if('raw 1'!DF115="OK",'raw 1'!KF115,'raw 1'!DF115),"")</f>
        <v>-</v>
      </c>
      <c r="DI115" s="9" t="str">
        <f>if('raw 1'!DG115&lt;&gt;"x",if('raw 1'!DG115="OK",'raw 1'!KG115,'raw 1'!DG115),"")</f>
        <v>-</v>
      </c>
      <c r="DJ115" s="9" t="str">
        <f>if('raw 1'!DH115&lt;&gt;"x",if('raw 1'!DH115="OK",'raw 1'!KH115,'raw 1'!DH115),"")</f>
        <v>-</v>
      </c>
      <c r="DK115" s="9" t="str">
        <f>if('raw 1'!DI115&lt;&gt;"x",if('raw 1'!DI115="OK",'raw 1'!KI115,'raw 1'!DI115),"")</f>
        <v>-</v>
      </c>
      <c r="DL115" s="9" t="str">
        <f>if('raw 1'!DJ115&lt;&gt;"x",if('raw 1'!DJ115="OK",'raw 1'!KJ115,'raw 1'!DJ115),"")</f>
        <v>-</v>
      </c>
      <c r="DM115" s="9" t="str">
        <f>if('raw 1'!DK115&lt;&gt;"x",if('raw 1'!DK115="OK",'raw 1'!KK115,'raw 1'!DK115),"")</f>
        <v>-</v>
      </c>
      <c r="DN115" s="9" t="str">
        <f>if('raw 1'!DL115&lt;&gt;"x",if('raw 1'!DL115="OK",'raw 1'!KL115,'raw 1'!DL115),"")</f>
        <v>-</v>
      </c>
      <c r="DO115" s="9" t="str">
        <f>if('raw 1'!DM115&lt;&gt;"x",if('raw 1'!DM115="OK",'raw 1'!KM115,'raw 1'!DM115),"")</f>
        <v>-</v>
      </c>
      <c r="DP115" s="9" t="str">
        <f>if('raw 1'!DN115&lt;&gt;"x",if('raw 1'!DN115="OK",'raw 1'!KN115,'raw 1'!DN115),"")</f>
        <v>-</v>
      </c>
      <c r="DQ115" s="9" t="str">
        <f>if('raw 1'!DO115&lt;&gt;"x",if('raw 1'!DO115="OK",'raw 1'!KO115,'raw 1'!DO115),"")</f>
        <v>-</v>
      </c>
      <c r="DR115" s="9" t="str">
        <f>if('raw 1'!DP115&lt;&gt;"x",if('raw 1'!DP115="OK",'raw 1'!KP115,'raw 1'!DP115),"")</f>
        <v>-</v>
      </c>
      <c r="DS115" s="9" t="str">
        <f>if('raw 1'!DQ115&lt;&gt;"x",if('raw 1'!DQ115="OK",'raw 1'!KQ115,'raw 1'!DQ115),"")</f>
        <v>-</v>
      </c>
      <c r="DT115" s="9" t="str">
        <f>if('raw 1'!DR115&lt;&gt;"x",if('raw 1'!DR115="OK",'raw 1'!KR115,'raw 1'!DR115),"")</f>
        <v>-</v>
      </c>
      <c r="DU115" s="9" t="str">
        <f>if('raw 1'!DS115&lt;&gt;"x",if('raw 1'!DS115="OK",'raw 1'!KS115,'raw 1'!DS115),"")</f>
        <v>-</v>
      </c>
      <c r="DV115" s="9" t="str">
        <f>if('raw 1'!DT115&lt;&gt;"x",if('raw 1'!DT115="OK",'raw 1'!KT115,'raw 1'!DT115),"")</f>
        <v>-</v>
      </c>
      <c r="DW115" s="9" t="str">
        <f>if('raw 1'!DU115&lt;&gt;"x",if('raw 1'!DU115="OK",'raw 1'!KU115,'raw 1'!DU115),"")</f>
        <v>-</v>
      </c>
      <c r="DX115" s="9" t="str">
        <f>if('raw 1'!DV115&lt;&gt;"x",if('raw 1'!DV115="OK",'raw 1'!KV115,'raw 1'!DV115),"")</f>
        <v>-</v>
      </c>
      <c r="DY115" s="9" t="str">
        <f>if('raw 1'!DW115&lt;&gt;"x",if('raw 1'!DW115="OK",'raw 1'!KW115,'raw 1'!DW115),"")</f>
        <v>-</v>
      </c>
      <c r="DZ115" s="9" t="str">
        <f>if('raw 1'!DX115&lt;&gt;"x",if('raw 1'!DX115="OK",'raw 1'!KX115,'raw 1'!DX115),"")</f>
        <v>-</v>
      </c>
      <c r="EA115" s="9" t="str">
        <f>if('raw 1'!DY115&lt;&gt;"x",if('raw 1'!DY115="OK",'raw 1'!KY115,'raw 1'!DY115),"")</f>
        <v>-</v>
      </c>
      <c r="EB115" s="9" t="str">
        <f>if('raw 1'!DZ115&lt;&gt;"x",if('raw 1'!DZ115="OK",'raw 1'!KZ115,'raw 1'!DZ115),"")</f>
        <v/>
      </c>
      <c r="EC115" s="9">
        <f>if('raw 1'!EA115&lt;&gt;"x",if('raw 1'!EA115="OK",'raw 1'!LA115,'raw 1'!EA115),"")</f>
        <v>1</v>
      </c>
      <c r="ED115" s="9">
        <f>if('raw 1'!EB115&lt;&gt;"x",if('raw 1'!EB115="OK",'raw 1'!LB115,'raw 1'!EB115),"")</f>
        <v>1</v>
      </c>
      <c r="EE115" s="9">
        <f>if('raw 1'!EC115&lt;&gt;"x",if('raw 1'!EC115="OK",'raw 1'!LC115,'raw 1'!EC115),"")</f>
        <v>1</v>
      </c>
      <c r="EF115" s="9">
        <f>if('raw 1'!ED115&lt;&gt;"x",if('raw 1'!ED115="OK",'raw 1'!LD115,'raw 1'!ED115),"")</f>
        <v>1</v>
      </c>
      <c r="EG115" s="9">
        <f>if('raw 1'!EE115&lt;&gt;"x",if('raw 1'!EE115="OK",'raw 1'!LE115,'raw 1'!EE115),"")</f>
        <v>1</v>
      </c>
      <c r="EH115" s="9" t="str">
        <f>if('raw 1'!EF115&lt;&gt;"x",if('raw 1'!EF115="OK",'raw 1'!LF115,'raw 1'!EF115),"")</f>
        <v>TLE</v>
      </c>
      <c r="EI115" s="9" t="str">
        <f>if('raw 1'!EG115&lt;&gt;"x",if('raw 1'!EG115="OK",'raw 1'!LG115,'raw 1'!EG115),"")</f>
        <v>TLE</v>
      </c>
      <c r="EJ115" s="9" t="str">
        <f>if('raw 1'!EH115&lt;&gt;"x",if('raw 1'!EH115="OK",'raw 1'!LH115,'raw 1'!EH115),"")</f>
        <v>TLE</v>
      </c>
      <c r="EK115" s="9" t="str">
        <f>if('raw 1'!EI115&lt;&gt;"x",if('raw 1'!EI115="OK",'raw 1'!LI115,'raw 1'!EI115),"")</f>
        <v>TLE</v>
      </c>
      <c r="EL115" s="9" t="str">
        <f>if('raw 1'!EJ115&lt;&gt;"x",if('raw 1'!EJ115="OK",'raw 1'!LJ115,'raw 1'!EJ115),"")</f>
        <v>TLE</v>
      </c>
      <c r="EM115" s="9" t="str">
        <f>if('raw 1'!EK115&lt;&gt;"x",if('raw 1'!EK115="OK",'raw 1'!LK115,'raw 1'!EK115),"")</f>
        <v>TLE</v>
      </c>
      <c r="EN115" s="9" t="str">
        <f>if('raw 1'!EL115&lt;&gt;"x",if('raw 1'!EL115="OK",'raw 1'!LL115,'raw 1'!EL115),"")</f>
        <v>TLE</v>
      </c>
      <c r="EO115" s="9" t="str">
        <f>if('raw 1'!EM115&lt;&gt;"x",if('raw 1'!EM115="OK",'raw 1'!LM115,'raw 1'!EM115),"")</f>
        <v>TLE</v>
      </c>
      <c r="EP115" s="9" t="str">
        <f>if('raw 1'!EN115&lt;&gt;"x",if('raw 1'!EN115="OK",'raw 1'!LN115,'raw 1'!EN115),"")</f>
        <v>TLE</v>
      </c>
      <c r="EQ115" s="9" t="str">
        <f>if('raw 1'!EO115&lt;&gt;"x",if('raw 1'!EO115="OK",'raw 1'!LO115,'raw 1'!EO115),"")</f>
        <v>TLE</v>
      </c>
      <c r="ER115" s="9" t="str">
        <f>if('raw 1'!EP115&lt;&gt;"x",if('raw 1'!EP115="OK",'raw 1'!LP115,'raw 1'!EP115),"")</f>
        <v>TLE</v>
      </c>
      <c r="ES115" s="9" t="str">
        <f>if('raw 1'!EQ115&lt;&gt;"x",if('raw 1'!EQ115="OK",'raw 1'!LQ115,'raw 1'!EQ115),"")</f>
        <v/>
      </c>
      <c r="ET115" s="9" t="str">
        <f>if('raw 1'!ER115&lt;&gt;"x",if('raw 1'!ER115="OK",'raw 1'!LR115,'raw 1'!ER115),"")</f>
        <v>WA</v>
      </c>
      <c r="EU115" s="9">
        <f>if('raw 1'!ES115&lt;&gt;"x",if('raw 1'!ES115="OK",'raw 1'!LS115,'raw 1'!ES115),"")</f>
        <v>1</v>
      </c>
      <c r="EV115" s="9">
        <f>if('raw 1'!ET115&lt;&gt;"x",if('raw 1'!ET115="OK",'raw 1'!LT115,'raw 1'!ET115),"")</f>
        <v>1</v>
      </c>
      <c r="EW115" s="9">
        <f>if('raw 1'!EU115&lt;&gt;"x",if('raw 1'!EU115="OK",'raw 1'!LU115,'raw 1'!EU115),"")</f>
        <v>1</v>
      </c>
      <c r="EX115" s="9">
        <f>if('raw 1'!EV115&lt;&gt;"x",if('raw 1'!EV115="OK",'raw 1'!LV115,'raw 1'!EV115),"")</f>
        <v>1</v>
      </c>
      <c r="EY115" s="9">
        <f>if('raw 1'!EW115&lt;&gt;"x",if('raw 1'!EW115="OK",'raw 1'!LW115,'raw 1'!EW115),"")</f>
        <v>1</v>
      </c>
      <c r="EZ115" s="9">
        <f>if('raw 1'!EX115&lt;&gt;"x",if('raw 1'!EX115="OK",'raw 1'!LX115,'raw 1'!EX115),"")</f>
        <v>1</v>
      </c>
      <c r="FA115" s="9" t="str">
        <f>if('raw 1'!EY115&lt;&gt;"x",if('raw 1'!EY115="OK",'raw 1'!LY115,'raw 1'!EY115),"")</f>
        <v>WA</v>
      </c>
      <c r="FB115" s="9" t="str">
        <f>if('raw 1'!EZ115&lt;&gt;"x",if('raw 1'!EZ115="OK",'raw 1'!LZ115,'raw 1'!EZ115),"")</f>
        <v>WA</v>
      </c>
      <c r="FC115" s="9" t="str">
        <f>if('raw 1'!FA115&lt;&gt;"x",if('raw 1'!FA115="OK",'raw 1'!MA115,'raw 1'!FA115),"")</f>
        <v>WA</v>
      </c>
      <c r="FD115" s="9">
        <f>if('raw 1'!FB115&lt;&gt;"x",if('raw 1'!FB115="OK",'raw 1'!MB115,'raw 1'!FB115),"")</f>
        <v>1</v>
      </c>
      <c r="FE115" s="9" t="str">
        <f>if('raw 1'!FC115&lt;&gt;"x",if('raw 1'!FC115="OK",'raw 1'!MC115,'raw 1'!FC115),"")</f>
        <v>WA</v>
      </c>
      <c r="FF115" s="9" t="str">
        <f>if('raw 1'!FD115&lt;&gt;"x",if('raw 1'!FD115="OK",'raw 1'!MD115,'raw 1'!FD115),"")</f>
        <v>WA</v>
      </c>
      <c r="FG115" s="9" t="str">
        <f>if('raw 1'!FE115&lt;&gt;"x",if('raw 1'!FE115="OK",'raw 1'!ME115,'raw 1'!FE115),"")</f>
        <v>WA</v>
      </c>
      <c r="FH115" s="9" t="str">
        <f>if('raw 1'!FF115&lt;&gt;"x",if('raw 1'!FF115="OK",'raw 1'!MF115,'raw 1'!FF115),"")</f>
        <v>WA</v>
      </c>
      <c r="FI115" s="9" t="str">
        <f>if('raw 1'!FG115&lt;&gt;"x",if('raw 1'!FG115="OK",'raw 1'!MG115,'raw 1'!FG115),"")</f>
        <v>WA</v>
      </c>
      <c r="FJ115" s="9" t="str">
        <f>if('raw 1'!FH115&lt;&gt;"x",if('raw 1'!FH115="OK",'raw 1'!MH115,'raw 1'!FH115),"")</f>
        <v>TLE</v>
      </c>
      <c r="FK115" s="9" t="str">
        <f>if('raw 1'!FI115&lt;&gt;"x",if('raw 1'!FI115="OK",'raw 1'!MI115,'raw 1'!FI115),"")</f>
        <v>TLE</v>
      </c>
      <c r="FL115" s="9" t="str">
        <f>if('raw 1'!FJ115&lt;&gt;"x",if('raw 1'!FJ115="OK",'raw 1'!MJ115,'raw 1'!FJ115),"")</f>
        <v>TLE</v>
      </c>
      <c r="FM115" s="9" t="str">
        <f>if('raw 1'!FK115&lt;&gt;"x",if('raw 1'!FK115="OK",'raw 1'!MK115,'raw 1'!FK115),"")</f>
        <v>TLE</v>
      </c>
      <c r="FN115" s="9">
        <f>if('raw 1'!FL115&lt;&gt;"x",if('raw 1'!FL115="OK",'raw 1'!ML115,'raw 1'!FL115),"")</f>
        <v>1</v>
      </c>
      <c r="FO115" s="9" t="str">
        <f>if('raw 1'!FM115&lt;&gt;"x",if('raw 1'!FM115="OK",'raw 1'!MM115,'raw 1'!FM115),"")</f>
        <v>TLE</v>
      </c>
      <c r="FP115" s="9" t="str">
        <f>if('raw 1'!FN115&lt;&gt;"x",if('raw 1'!FN115="OK",'raw 1'!MN115,'raw 1'!FN115),"")</f>
        <v>TLE</v>
      </c>
      <c r="FQ115" s="9" t="str">
        <f>if('raw 1'!FO115&lt;&gt;"x",if('raw 1'!FO115="OK",'raw 1'!MO115,'raw 1'!FO115),"")</f>
        <v>TLE</v>
      </c>
      <c r="FR115" s="9" t="str">
        <f>if('raw 1'!FP115&lt;&gt;"x",if('raw 1'!FP115="OK",'raw 1'!MP115,'raw 1'!FP115),"")</f>
        <v>TLE</v>
      </c>
      <c r="FS115" s="9" t="str">
        <f>if('raw 1'!FQ115&lt;&gt;"x",if('raw 1'!FQ115="OK",'raw 1'!MQ115,'raw 1'!FQ115),"")</f>
        <v>TLE</v>
      </c>
      <c r="FT115" s="9" t="str">
        <f>if('raw 1'!FR115&lt;&gt;"x",if('raw 1'!FR115="OK",'raw 1'!MR115,'raw 1'!FR115),"")</f>
        <v>TLE</v>
      </c>
      <c r="FU115" s="9" t="str">
        <f>if('raw 1'!FS115&lt;&gt;"x",if('raw 1'!FS115="OK",'raw 1'!MS115,'raw 1'!FS115),"")</f>
        <v>WA</v>
      </c>
      <c r="FV115" s="9" t="str">
        <f>if('raw 1'!FT115&lt;&gt;"x",if('raw 1'!FT115="OK",'raw 1'!MT115,'raw 1'!FT115),"")</f>
        <v/>
      </c>
      <c r="FW115" s="9" t="str">
        <f>if('raw 1'!FU115&lt;&gt;"x",if('raw 1'!FU115="OK",'raw 1'!MU115,'raw 1'!FU115),"")</f>
        <v>-</v>
      </c>
      <c r="FX115" s="9" t="str">
        <f>if('raw 1'!FV115&lt;&gt;"x",if('raw 1'!FV115="OK",'raw 1'!MV115,'raw 1'!FV115),"")</f>
        <v>-</v>
      </c>
      <c r="FY115" s="9" t="str">
        <f>if('raw 1'!FW115&lt;&gt;"x",if('raw 1'!FW115="OK",'raw 1'!MW115,'raw 1'!FW115),"")</f>
        <v>-</v>
      </c>
      <c r="FZ115" s="9" t="str">
        <f>if('raw 1'!FX115&lt;&gt;"x",if('raw 1'!FX115="OK",'raw 1'!MX115,'raw 1'!FX115),"")</f>
        <v>-</v>
      </c>
      <c r="GA115" s="9" t="str">
        <f>if('raw 1'!FY115&lt;&gt;"x",if('raw 1'!FY115="OK",'raw 1'!MY115,'raw 1'!FY115),"")</f>
        <v>-</v>
      </c>
      <c r="GB115" s="9" t="str">
        <f>if('raw 1'!FZ115&lt;&gt;"x",if('raw 1'!FZ115="OK",'raw 1'!MZ115,'raw 1'!FZ115),"")</f>
        <v>-</v>
      </c>
      <c r="GC115" s="9" t="str">
        <f>if('raw 1'!GA115&lt;&gt;"x",if('raw 1'!GA115="OK",'raw 1'!NA115,'raw 1'!GA115),"")</f>
        <v>-</v>
      </c>
      <c r="GD115" s="9" t="str">
        <f>if('raw 1'!GB115&lt;&gt;"x",if('raw 1'!GB115="OK",'raw 1'!NB115,'raw 1'!GB115),"")</f>
        <v>-</v>
      </c>
      <c r="GE115" s="9" t="str">
        <f>if('raw 1'!GC115&lt;&gt;"x",if('raw 1'!GC115="OK",'raw 1'!NC115,'raw 1'!GC115),"")</f>
        <v>-</v>
      </c>
      <c r="GF115" s="9" t="str">
        <f>if('raw 1'!GD115&lt;&gt;"x",if('raw 1'!GD115="OK",'raw 1'!ND115,'raw 1'!GD115),"")</f>
        <v>-</v>
      </c>
      <c r="GG115" s="9" t="str">
        <f>if('raw 1'!GE115&lt;&gt;"x",if('raw 1'!GE115="OK",'raw 1'!NE115,'raw 1'!GE115),"")</f>
        <v>-</v>
      </c>
      <c r="GH115" s="9" t="str">
        <f>if('raw 1'!GF115&lt;&gt;"x",if('raw 1'!GF115="OK",'raw 1'!NF115,'raw 1'!GF115),"")</f>
        <v>-</v>
      </c>
      <c r="GI115" s="9" t="str">
        <f>if('raw 1'!GG115&lt;&gt;"x",if('raw 1'!GG115="OK",'raw 1'!NG115,'raw 1'!GG115),"")</f>
        <v>-</v>
      </c>
      <c r="GJ115" s="9" t="str">
        <f>if('raw 1'!GH115&lt;&gt;"x",if('raw 1'!GH115="OK",'raw 1'!NH115,'raw 1'!GH115),"")</f>
        <v>-</v>
      </c>
      <c r="GK115" s="9" t="str">
        <f>if('raw 1'!GI115&lt;&gt;"x",if('raw 1'!GI115="OK",'raw 1'!NI115,'raw 1'!GI115),"")</f>
        <v>-</v>
      </c>
      <c r="GL115" s="9" t="str">
        <f>if('raw 1'!GJ115&lt;&gt;"x",if('raw 1'!GJ115="OK",'raw 1'!NJ115,'raw 1'!GJ115),"")</f>
        <v>-</v>
      </c>
      <c r="GM115" s="9" t="str">
        <f>if('raw 1'!GK115&lt;&gt;"x",if('raw 1'!GK115="OK",'raw 1'!NK115,'raw 1'!GK115),"")</f>
        <v>-</v>
      </c>
      <c r="GN115" s="9" t="str">
        <f>if('raw 1'!GL115&lt;&gt;"x",if('raw 1'!GL115="OK",'raw 1'!NL115,'raw 1'!GL115),"")</f>
        <v>-</v>
      </c>
      <c r="GO115" s="9" t="str">
        <f>if('raw 1'!GM115&lt;&gt;"x",if('raw 1'!GM115="OK",'raw 1'!NM115,'raw 1'!GM115),"")</f>
        <v>-</v>
      </c>
      <c r="GP115" s="9" t="str">
        <f>if('raw 1'!GN115&lt;&gt;"x",if('raw 1'!GN115="OK",'raw 1'!NN115,'raw 1'!GN115),"")</f>
        <v>-</v>
      </c>
      <c r="GQ115" s="9" t="str">
        <f>if('raw 1'!GO115&lt;&gt;"x",if('raw 1'!GO115="OK",'raw 1'!NO115,'raw 1'!GO115),"")</f>
        <v>-</v>
      </c>
      <c r="GR115" s="9" t="str">
        <f>if('raw 1'!GP115&lt;&gt;"x",if('raw 1'!GP115="OK",'raw 1'!NP115,'raw 1'!GP115),"")</f>
        <v>-</v>
      </c>
      <c r="GS115" s="9" t="str">
        <f>if('raw 1'!GQ115&lt;&gt;"x",if('raw 1'!GQ115="OK",'raw 1'!NQ115,'raw 1'!GQ115),"")</f>
        <v>-</v>
      </c>
      <c r="GT115" s="9" t="str">
        <f>if('raw 1'!GR115&lt;&gt;"x",if('raw 1'!GR115="OK",'raw 1'!NR115,'raw 1'!GR115),"")</f>
        <v>-</v>
      </c>
      <c r="GU115" s="9" t="str">
        <f>if('raw 1'!GS115&lt;&gt;"x",if('raw 1'!GS115="OK",'raw 1'!NS115,'raw 1'!GS115),"")</f>
        <v/>
      </c>
    </row>
    <row r="116">
      <c r="A116" s="5"/>
      <c r="B116" s="5"/>
      <c r="C116" s="5">
        <f>if(B116="d","diskv. iz ciklusa",if(B116="d1","diskv. iz kruga",if($E116="ODOBREN",(if(countif(H:H,"="&amp;H116)=1,countif(H:H,"&gt;"&amp;H116)+1,concatenate(countif(H:H,"&gt;"&amp;H116)+1," - ",countif(H:H,"&gt;="&amp;H116)))),empty)))</f>
        <v>114</v>
      </c>
      <c r="D116" s="6" t="str">
        <f>'raw 1'!B116</f>
        <v>thelegend27</v>
      </c>
      <c r="E116" s="6" t="str">
        <f>'raw 1'!F116</f>
        <v>ODOBREN</v>
      </c>
      <c r="F116" s="6" t="str">
        <f>if($E116="ODOBREN",'raw 1'!C116,"")</f>
        <v>Filip</v>
      </c>
      <c r="G116" s="6" t="str">
        <f>if($E116="ODOBREN",'raw 1'!D116,"")</f>
        <v>Pajić</v>
      </c>
      <c r="H116" s="7">
        <f>if($E116="ODOBREN",I116,empty)</f>
        <v>25</v>
      </c>
      <c r="I116" s="7">
        <f>if(B116&lt;&gt;"d",IF(M116 = "A", SUM(R116:T116), SUM(O116:Q116)),empty)</f>
        <v>25</v>
      </c>
      <c r="J116" s="6" t="str">
        <f>if($E116="ODOBREN",'raw 1'!G116,"")</f>
        <v>Palilula</v>
      </c>
      <c r="K116" s="6" t="str">
        <f>if($E116="ODOBREN",'raw 1'!H116,"")</f>
        <v>Elektrotehnička škola Rade Končar</v>
      </c>
      <c r="L116" s="6" t="str">
        <f>if($E116="ODOBREN",'raw 1'!I116,"")</f>
        <v>IV</v>
      </c>
      <c r="M116" s="6" t="str">
        <f>if($E116="ODOBREN",'raw 1'!J116,"")</f>
        <v>B</v>
      </c>
      <c r="N116" s="6" t="str">
        <f>if($E116="ODOBREN",'raw 1'!K117,"")</f>
        <v>Petar Radovanovic</v>
      </c>
      <c r="O116" s="8" t="str">
        <f>'raw 1'!M116</f>
        <v>-</v>
      </c>
      <c r="P116" s="9">
        <f>'raw 1'!N116</f>
        <v>25</v>
      </c>
      <c r="Q116" s="9" t="str">
        <f>'raw 1'!O116</f>
        <v>-</v>
      </c>
      <c r="R116" s="9" t="str">
        <f>'raw 1'!P116</f>
        <v>-</v>
      </c>
      <c r="S116" s="9" t="str">
        <f>'raw 1'!Q116</f>
        <v>-</v>
      </c>
      <c r="T116" s="9" t="str">
        <f>'raw 1'!R116</f>
        <v>-</v>
      </c>
      <c r="U116" s="9" t="str">
        <f>if('raw 1'!S116&lt;&gt;"x",if('raw 1'!S116="OK",'raw 1'!GS116,'raw 1'!S116),"")</f>
        <v/>
      </c>
      <c r="V116" s="9" t="str">
        <f>if('raw 1'!T116&lt;&gt;"x",if('raw 1'!T116="OK",'raw 1'!GT116,'raw 1'!T116),"")</f>
        <v/>
      </c>
      <c r="W116" s="9" t="str">
        <f>if('raw 1'!U116&lt;&gt;"x",if('raw 1'!U116="OK",'raw 1'!GU116,'raw 1'!U116),"")</f>
        <v>-</v>
      </c>
      <c r="X116" s="9" t="str">
        <f>if('raw 1'!V116&lt;&gt;"x",if('raw 1'!V116="OK",'raw 1'!GV116,'raw 1'!V116),"")</f>
        <v>-</v>
      </c>
      <c r="Y116" s="9" t="str">
        <f>if('raw 1'!W116&lt;&gt;"x",if('raw 1'!W116="OK",'raw 1'!GW116,'raw 1'!W116),"")</f>
        <v>-</v>
      </c>
      <c r="Z116" s="9" t="str">
        <f>if('raw 1'!X116&lt;&gt;"x",if('raw 1'!X116="OK",'raw 1'!GX116,'raw 1'!X116),"")</f>
        <v>-</v>
      </c>
      <c r="AA116" s="9" t="str">
        <f>if('raw 1'!Y116&lt;&gt;"x",if('raw 1'!Y116="OK",'raw 1'!GY116,'raw 1'!Y116),"")</f>
        <v>-</v>
      </c>
      <c r="AB116" s="9" t="str">
        <f>if('raw 1'!Z116&lt;&gt;"x",if('raw 1'!Z116="OK",'raw 1'!GZ116,'raw 1'!Z116),"")</f>
        <v>-</v>
      </c>
      <c r="AC116" s="9" t="str">
        <f>if('raw 1'!AA116&lt;&gt;"x",if('raw 1'!AA116="OK",'raw 1'!HA116,'raw 1'!AA116),"")</f>
        <v>-</v>
      </c>
      <c r="AD116" s="9" t="str">
        <f>if('raw 1'!AB116&lt;&gt;"x",if('raw 1'!AB116="OK",'raw 1'!HB116,'raw 1'!AB116),"")</f>
        <v>-</v>
      </c>
      <c r="AE116" s="9" t="str">
        <f>if('raw 1'!AC116&lt;&gt;"x",if('raw 1'!AC116="OK",'raw 1'!HC116,'raw 1'!AC116),"")</f>
        <v>-</v>
      </c>
      <c r="AF116" s="9" t="str">
        <f>if('raw 1'!AD116&lt;&gt;"x",if('raw 1'!AD116="OK",'raw 1'!HD116,'raw 1'!AD116),"")</f>
        <v>-</v>
      </c>
      <c r="AG116" s="9" t="str">
        <f>if('raw 1'!AE116&lt;&gt;"x",if('raw 1'!AE116="OK",'raw 1'!HE116,'raw 1'!AE116),"")</f>
        <v>-</v>
      </c>
      <c r="AH116" s="9" t="str">
        <f>if('raw 1'!AF116&lt;&gt;"x",if('raw 1'!AF116="OK",'raw 1'!HF116,'raw 1'!AF116),"")</f>
        <v>-</v>
      </c>
      <c r="AI116" s="9" t="str">
        <f>if('raw 1'!AG116&lt;&gt;"x",if('raw 1'!AG116="OK",'raw 1'!HG116,'raw 1'!AG116),"")</f>
        <v>-</v>
      </c>
      <c r="AJ116" s="9" t="str">
        <f>if('raw 1'!AH116&lt;&gt;"x",if('raw 1'!AH116="OK",'raw 1'!HH116,'raw 1'!AH116),"")</f>
        <v>-</v>
      </c>
      <c r="AK116" s="9" t="str">
        <f>if('raw 1'!AI116&lt;&gt;"x",if('raw 1'!AI116="OK",'raw 1'!HI116,'raw 1'!AI116),"")</f>
        <v>-</v>
      </c>
      <c r="AL116" s="9" t="str">
        <f>if('raw 1'!AJ116&lt;&gt;"x",if('raw 1'!AJ116="OK",'raw 1'!HJ116,'raw 1'!AJ116),"")</f>
        <v>-</v>
      </c>
      <c r="AM116" s="9" t="str">
        <f>if('raw 1'!AK116&lt;&gt;"x",if('raw 1'!AK116="OK",'raw 1'!HK116,'raw 1'!AK116),"")</f>
        <v>-</v>
      </c>
      <c r="AN116" s="9" t="str">
        <f>if('raw 1'!AL116&lt;&gt;"x",if('raw 1'!AL116="OK",'raw 1'!HL116,'raw 1'!AL116),"")</f>
        <v>-</v>
      </c>
      <c r="AO116" s="9" t="str">
        <f>if('raw 1'!AM116&lt;&gt;"x",if('raw 1'!AM116="OK",'raw 1'!HM116,'raw 1'!AM116),"")</f>
        <v>-</v>
      </c>
      <c r="AP116" s="9" t="str">
        <f>if('raw 1'!AN116&lt;&gt;"x",if('raw 1'!AN116="OK",'raw 1'!HN116,'raw 1'!AN116),"")</f>
        <v>-</v>
      </c>
      <c r="AQ116" s="9" t="str">
        <f>if('raw 1'!AO116&lt;&gt;"x",if('raw 1'!AO116="OK",'raw 1'!HO116,'raw 1'!AO116),"")</f>
        <v>-</v>
      </c>
      <c r="AR116" s="9" t="str">
        <f>if('raw 1'!AP116&lt;&gt;"x",if('raw 1'!AP116="OK",'raw 1'!HP116,'raw 1'!AP116),"")</f>
        <v>-</v>
      </c>
      <c r="AS116" s="9" t="str">
        <f>if('raw 1'!AQ116&lt;&gt;"x",if('raw 1'!AQ116="OK",'raw 1'!HQ116,'raw 1'!AQ116),"")</f>
        <v>-</v>
      </c>
      <c r="AT116" s="9" t="str">
        <f>if('raw 1'!AR116&lt;&gt;"x",if('raw 1'!AR116="OK",'raw 1'!HR116,'raw 1'!AR116),"")</f>
        <v>-</v>
      </c>
      <c r="AU116" s="9" t="str">
        <f>if('raw 1'!AS116&lt;&gt;"x",if('raw 1'!AS116="OK",'raw 1'!HS116,'raw 1'!AS116),"")</f>
        <v>-</v>
      </c>
      <c r="AV116" s="9" t="str">
        <f>if('raw 1'!AT116&lt;&gt;"x",if('raw 1'!AT116="OK",'raw 1'!HT116,'raw 1'!AT116),"")</f>
        <v>-</v>
      </c>
      <c r="AW116" s="9" t="str">
        <f>if('raw 1'!AU116&lt;&gt;"x",if('raw 1'!AU116="OK",'raw 1'!HU116,'raw 1'!AU116),"")</f>
        <v>-</v>
      </c>
      <c r="AX116" s="9" t="str">
        <f>if('raw 1'!AV116&lt;&gt;"x",if('raw 1'!AV116="OK",'raw 1'!HV116,'raw 1'!AV116),"")</f>
        <v>-</v>
      </c>
      <c r="AY116" s="9" t="str">
        <f>if('raw 1'!AW116&lt;&gt;"x",if('raw 1'!AW116="OK",'raw 1'!HW116,'raw 1'!AW116),"")</f>
        <v>-</v>
      </c>
      <c r="AZ116" s="9" t="str">
        <f>if('raw 1'!AX116&lt;&gt;"x",if('raw 1'!AX116="OK",'raw 1'!HX116,'raw 1'!AX116),"")</f>
        <v>-</v>
      </c>
      <c r="BA116" s="9" t="str">
        <f>if('raw 1'!AY116&lt;&gt;"x",if('raw 1'!AY116="OK",'raw 1'!HY116,'raw 1'!AY116),"")</f>
        <v>-</v>
      </c>
      <c r="BB116" s="9" t="str">
        <f>if('raw 1'!AZ116&lt;&gt;"x",if('raw 1'!AZ116="OK",'raw 1'!HZ116,'raw 1'!AZ116),"")</f>
        <v>-</v>
      </c>
      <c r="BC116" s="9" t="str">
        <f>if('raw 1'!BA116&lt;&gt;"x",if('raw 1'!BA116="OK",'raw 1'!IA116,'raw 1'!BA116),"")</f>
        <v>-</v>
      </c>
      <c r="BD116" s="9" t="str">
        <f>if('raw 1'!BB116&lt;&gt;"x",if('raw 1'!BB116="OK",'raw 1'!IB116,'raw 1'!BB116),"")</f>
        <v>-</v>
      </c>
      <c r="BE116" s="9" t="str">
        <f>if('raw 1'!BC116&lt;&gt;"x",if('raw 1'!BC116="OK",'raw 1'!IC116,'raw 1'!BC116),"")</f>
        <v>-</v>
      </c>
      <c r="BF116" s="9" t="str">
        <f>if('raw 1'!BD116&lt;&gt;"x",if('raw 1'!BD116="OK",'raw 1'!ID116,'raw 1'!BD116),"")</f>
        <v>-</v>
      </c>
      <c r="BG116" s="9" t="str">
        <f>if('raw 1'!BE116&lt;&gt;"x",if('raw 1'!BE116="OK",'raw 1'!IE116,'raw 1'!BE116),"")</f>
        <v>-</v>
      </c>
      <c r="BH116" s="9" t="str">
        <f>if('raw 1'!BF116&lt;&gt;"x",if('raw 1'!BF116="OK",'raw 1'!IF116,'raw 1'!BF116),"")</f>
        <v>-</v>
      </c>
      <c r="BI116" s="9" t="str">
        <f>if('raw 1'!BG116&lt;&gt;"x",if('raw 1'!BG116="OK",'raw 1'!IG116,'raw 1'!BG116),"")</f>
        <v>-</v>
      </c>
      <c r="BJ116" s="9" t="str">
        <f>if('raw 1'!BH116&lt;&gt;"x",if('raw 1'!BH116="OK",'raw 1'!IH116,'raw 1'!BH116),"")</f>
        <v>-</v>
      </c>
      <c r="BK116" s="9" t="str">
        <f>if('raw 1'!BI116&lt;&gt;"x",if('raw 1'!BI116="OK",'raw 1'!II116,'raw 1'!BI116),"")</f>
        <v>-</v>
      </c>
      <c r="BL116" s="9" t="str">
        <f>if('raw 1'!BJ116&lt;&gt;"x",if('raw 1'!BJ116="OK",'raw 1'!IJ116,'raw 1'!BJ116),"")</f>
        <v>-</v>
      </c>
      <c r="BM116" s="9" t="str">
        <f>if('raw 1'!BK116&lt;&gt;"x",if('raw 1'!BK116="OK",'raw 1'!IK116,'raw 1'!BK116),"")</f>
        <v/>
      </c>
      <c r="BN116" s="9">
        <f>if('raw 1'!BL116&lt;&gt;"x",if('raw 1'!BL116="OK",'raw 1'!IL116,'raw 1'!BL116),"")</f>
        <v>1</v>
      </c>
      <c r="BO116" s="9">
        <f>if('raw 1'!BM116&lt;&gt;"x",if('raw 1'!BM116="OK",'raw 1'!IM116,'raw 1'!BM116),"")</f>
        <v>1</v>
      </c>
      <c r="BP116" s="9">
        <f>if('raw 1'!BN116&lt;&gt;"x",if('raw 1'!BN116="OK",'raw 1'!IN116,'raw 1'!BN116),"")</f>
        <v>1</v>
      </c>
      <c r="BQ116" s="9">
        <f>if('raw 1'!BO116&lt;&gt;"x",if('raw 1'!BO116="OK",'raw 1'!IO116,'raw 1'!BO116),"")</f>
        <v>1</v>
      </c>
      <c r="BR116" s="9">
        <f>if('raw 1'!BP116&lt;&gt;"x",if('raw 1'!BP116="OK",'raw 1'!IP116,'raw 1'!BP116),"")</f>
        <v>1</v>
      </c>
      <c r="BS116" s="9">
        <f>if('raw 1'!BQ116&lt;&gt;"x",if('raw 1'!BQ116="OK",'raw 1'!IQ116,'raw 1'!BQ116),"")</f>
        <v>1</v>
      </c>
      <c r="BT116" s="9">
        <f>if('raw 1'!BR116&lt;&gt;"x",if('raw 1'!BR116="OK",'raw 1'!IR116,'raw 1'!BR116),"")</f>
        <v>1</v>
      </c>
      <c r="BU116" s="9">
        <f>if('raw 1'!BS116&lt;&gt;"x",if('raw 1'!BS116="OK",'raw 1'!IS116,'raw 1'!BS116),"")</f>
        <v>1</v>
      </c>
      <c r="BV116" s="9">
        <f>if('raw 1'!BT116&lt;&gt;"x",if('raw 1'!BT116="OK",'raw 1'!IT116,'raw 1'!BT116),"")</f>
        <v>1</v>
      </c>
      <c r="BW116" s="9">
        <f>if('raw 1'!BU116&lt;&gt;"x",if('raw 1'!BU116="OK",'raw 1'!IU116,'raw 1'!BU116),"")</f>
        <v>1</v>
      </c>
      <c r="BX116" s="9">
        <f>if('raw 1'!BV116&lt;&gt;"x",if('raw 1'!BV116="OK",'raw 1'!IV116,'raw 1'!BV116),"")</f>
        <v>1</v>
      </c>
      <c r="BY116" s="9">
        <f>if('raw 1'!BW116&lt;&gt;"x",if('raw 1'!BW116="OK",'raw 1'!IW116,'raw 1'!BW116),"")</f>
        <v>1</v>
      </c>
      <c r="BZ116" s="9">
        <f>if('raw 1'!BX116&lt;&gt;"x",if('raw 1'!BX116="OK",'raw 1'!IX116,'raw 1'!BX116),"")</f>
        <v>1</v>
      </c>
      <c r="CA116" s="9">
        <f>if('raw 1'!BY116&lt;&gt;"x",if('raw 1'!BY116="OK",'raw 1'!IY116,'raw 1'!BY116),"")</f>
        <v>1</v>
      </c>
      <c r="CB116" s="9" t="str">
        <f>if('raw 1'!BZ116&lt;&gt;"x",if('raw 1'!BZ116="OK",'raw 1'!IZ116,'raw 1'!BZ116),"")</f>
        <v>WA</v>
      </c>
      <c r="CC116" s="9">
        <f>if('raw 1'!CA116&lt;&gt;"x",if('raw 1'!CA116="OK",'raw 1'!JA116,'raw 1'!CA116),"")</f>
        <v>1</v>
      </c>
      <c r="CD116" s="9" t="str">
        <f>if('raw 1'!CB116&lt;&gt;"x",if('raw 1'!CB116="OK",'raw 1'!JB116,'raw 1'!CB116),"")</f>
        <v>WA</v>
      </c>
      <c r="CE116" s="9" t="str">
        <f>if('raw 1'!CC116&lt;&gt;"x",if('raw 1'!CC116="OK",'raw 1'!JC116,'raw 1'!CC116),"")</f>
        <v>WA</v>
      </c>
      <c r="CF116" s="9" t="str">
        <f>if('raw 1'!CD116&lt;&gt;"x",if('raw 1'!CD116="OK",'raw 1'!JD116,'raw 1'!CD116),"")</f>
        <v>WA</v>
      </c>
      <c r="CG116" s="9" t="str">
        <f>if('raw 1'!CE116&lt;&gt;"x",if('raw 1'!CE116="OK",'raw 1'!JE116,'raw 1'!CE116),"")</f>
        <v>WA</v>
      </c>
      <c r="CH116" s="9" t="str">
        <f>if('raw 1'!CF116&lt;&gt;"x",if('raw 1'!CF116="OK",'raw 1'!JF116,'raw 1'!CF116),"")</f>
        <v>WA</v>
      </c>
      <c r="CI116" s="9" t="str">
        <f>if('raw 1'!CG116&lt;&gt;"x",if('raw 1'!CG116="OK",'raw 1'!JG116,'raw 1'!CG116),"")</f>
        <v>WA</v>
      </c>
      <c r="CJ116" s="9">
        <f>if('raw 1'!CH116&lt;&gt;"x",if('raw 1'!CH116="OK",'raw 1'!JH116,'raw 1'!CH116),"")</f>
        <v>1</v>
      </c>
      <c r="CK116" s="9" t="str">
        <f>if('raw 1'!CI116&lt;&gt;"x",if('raw 1'!CI116="OK",'raw 1'!JI116,'raw 1'!CI116),"")</f>
        <v>WA</v>
      </c>
      <c r="CL116" s="9" t="str">
        <f>if('raw 1'!CJ116&lt;&gt;"x",if('raw 1'!CJ116="OK",'raw 1'!JJ116,'raw 1'!CJ116),"")</f>
        <v>WA</v>
      </c>
      <c r="CM116" s="9" t="str">
        <f>if('raw 1'!CK116&lt;&gt;"x",if('raw 1'!CK116="OK",'raw 1'!JK116,'raw 1'!CK116),"")</f>
        <v>WA</v>
      </c>
      <c r="CN116" s="9" t="str">
        <f>if('raw 1'!CL116&lt;&gt;"x",if('raw 1'!CL116="OK",'raw 1'!JL116,'raw 1'!CL116),"")</f>
        <v>WA</v>
      </c>
      <c r="CO116" s="9" t="str">
        <f>if('raw 1'!CM116&lt;&gt;"x",if('raw 1'!CM116="OK",'raw 1'!JM116,'raw 1'!CM116),"")</f>
        <v>WA</v>
      </c>
      <c r="CP116" s="9" t="str">
        <f>if('raw 1'!CN116&lt;&gt;"x",if('raw 1'!CN116="OK",'raw 1'!JN116,'raw 1'!CN116),"")</f>
        <v>WA</v>
      </c>
      <c r="CQ116" s="9" t="str">
        <f>if('raw 1'!CO116&lt;&gt;"x",if('raw 1'!CO116="OK",'raw 1'!JO116,'raw 1'!CO116),"")</f>
        <v>WA</v>
      </c>
      <c r="CR116" s="9" t="str">
        <f>if('raw 1'!CP116&lt;&gt;"x",if('raw 1'!CP116="OK",'raw 1'!JP116,'raw 1'!CP116),"")</f>
        <v>WA</v>
      </c>
      <c r="CS116" s="9">
        <f>if('raw 1'!CQ116&lt;&gt;"x",if('raw 1'!CQ116="OK",'raw 1'!JQ116,'raw 1'!CQ116),"")</f>
        <v>1</v>
      </c>
      <c r="CT116" s="9">
        <f>if('raw 1'!CR116&lt;&gt;"x",if('raw 1'!CR116="OK",'raw 1'!JR116,'raw 1'!CR116),"")</f>
        <v>1</v>
      </c>
      <c r="CU116" s="9" t="str">
        <f>if('raw 1'!CS116&lt;&gt;"x",if('raw 1'!CS116="OK",'raw 1'!JS116,'raw 1'!CS116),"")</f>
        <v/>
      </c>
      <c r="CV116" s="9" t="str">
        <f>if('raw 1'!CT116&lt;&gt;"x",if('raw 1'!CT116="OK",'raw 1'!JT116,'raw 1'!CT116),"")</f>
        <v>-</v>
      </c>
      <c r="CW116" s="9" t="str">
        <f>if('raw 1'!CU116&lt;&gt;"x",if('raw 1'!CU116="OK",'raw 1'!JU116,'raw 1'!CU116),"")</f>
        <v>-</v>
      </c>
      <c r="CX116" s="9" t="str">
        <f>if('raw 1'!CV116&lt;&gt;"x",if('raw 1'!CV116="OK",'raw 1'!JV116,'raw 1'!CV116),"")</f>
        <v>-</v>
      </c>
      <c r="CY116" s="9" t="str">
        <f>if('raw 1'!CW116&lt;&gt;"x",if('raw 1'!CW116="OK",'raw 1'!JW116,'raw 1'!CW116),"")</f>
        <v>-</v>
      </c>
      <c r="CZ116" s="9" t="str">
        <f>if('raw 1'!CX116&lt;&gt;"x",if('raw 1'!CX116="OK",'raw 1'!JX116,'raw 1'!CX116),"")</f>
        <v>-</v>
      </c>
      <c r="DA116" s="9" t="str">
        <f>if('raw 1'!CY116&lt;&gt;"x",if('raw 1'!CY116="OK",'raw 1'!JY116,'raw 1'!CY116),"")</f>
        <v>-</v>
      </c>
      <c r="DB116" s="9" t="str">
        <f>if('raw 1'!CZ116&lt;&gt;"x",if('raw 1'!CZ116="OK",'raw 1'!JZ116,'raw 1'!CZ116),"")</f>
        <v>-</v>
      </c>
      <c r="DC116" s="9" t="str">
        <f>if('raw 1'!DA116&lt;&gt;"x",if('raw 1'!DA116="OK",'raw 1'!KA116,'raw 1'!DA116),"")</f>
        <v>-</v>
      </c>
      <c r="DD116" s="9" t="str">
        <f>if('raw 1'!DB116&lt;&gt;"x",if('raw 1'!DB116="OK",'raw 1'!KB116,'raw 1'!DB116),"")</f>
        <v>-</v>
      </c>
      <c r="DE116" s="9" t="str">
        <f>if('raw 1'!DC116&lt;&gt;"x",if('raw 1'!DC116="OK",'raw 1'!KC116,'raw 1'!DC116),"")</f>
        <v>-</v>
      </c>
      <c r="DF116" s="9" t="str">
        <f>if('raw 1'!DD116&lt;&gt;"x",if('raw 1'!DD116="OK",'raw 1'!KD116,'raw 1'!DD116),"")</f>
        <v>-</v>
      </c>
      <c r="DG116" s="9" t="str">
        <f>if('raw 1'!DE116&lt;&gt;"x",if('raw 1'!DE116="OK",'raw 1'!KE116,'raw 1'!DE116),"")</f>
        <v>-</v>
      </c>
      <c r="DH116" s="9" t="str">
        <f>if('raw 1'!DF116&lt;&gt;"x",if('raw 1'!DF116="OK",'raw 1'!KF116,'raw 1'!DF116),"")</f>
        <v>-</v>
      </c>
      <c r="DI116" s="9" t="str">
        <f>if('raw 1'!DG116&lt;&gt;"x",if('raw 1'!DG116="OK",'raw 1'!KG116,'raw 1'!DG116),"")</f>
        <v>-</v>
      </c>
      <c r="DJ116" s="9" t="str">
        <f>if('raw 1'!DH116&lt;&gt;"x",if('raw 1'!DH116="OK",'raw 1'!KH116,'raw 1'!DH116),"")</f>
        <v>-</v>
      </c>
      <c r="DK116" s="9" t="str">
        <f>if('raw 1'!DI116&lt;&gt;"x",if('raw 1'!DI116="OK",'raw 1'!KI116,'raw 1'!DI116),"")</f>
        <v>-</v>
      </c>
      <c r="DL116" s="9" t="str">
        <f>if('raw 1'!DJ116&lt;&gt;"x",if('raw 1'!DJ116="OK",'raw 1'!KJ116,'raw 1'!DJ116),"")</f>
        <v>-</v>
      </c>
      <c r="DM116" s="9" t="str">
        <f>if('raw 1'!DK116&lt;&gt;"x",if('raw 1'!DK116="OK",'raw 1'!KK116,'raw 1'!DK116),"")</f>
        <v>-</v>
      </c>
      <c r="DN116" s="9" t="str">
        <f>if('raw 1'!DL116&lt;&gt;"x",if('raw 1'!DL116="OK",'raw 1'!KL116,'raw 1'!DL116),"")</f>
        <v>-</v>
      </c>
      <c r="DO116" s="9" t="str">
        <f>if('raw 1'!DM116&lt;&gt;"x",if('raw 1'!DM116="OK",'raw 1'!KM116,'raw 1'!DM116),"")</f>
        <v>-</v>
      </c>
      <c r="DP116" s="9" t="str">
        <f>if('raw 1'!DN116&lt;&gt;"x",if('raw 1'!DN116="OK",'raw 1'!KN116,'raw 1'!DN116),"")</f>
        <v>-</v>
      </c>
      <c r="DQ116" s="9" t="str">
        <f>if('raw 1'!DO116&lt;&gt;"x",if('raw 1'!DO116="OK",'raw 1'!KO116,'raw 1'!DO116),"")</f>
        <v>-</v>
      </c>
      <c r="DR116" s="9" t="str">
        <f>if('raw 1'!DP116&lt;&gt;"x",if('raw 1'!DP116="OK",'raw 1'!KP116,'raw 1'!DP116),"")</f>
        <v>-</v>
      </c>
      <c r="DS116" s="9" t="str">
        <f>if('raw 1'!DQ116&lt;&gt;"x",if('raw 1'!DQ116="OK",'raw 1'!KQ116,'raw 1'!DQ116),"")</f>
        <v>-</v>
      </c>
      <c r="DT116" s="9" t="str">
        <f>if('raw 1'!DR116&lt;&gt;"x",if('raw 1'!DR116="OK",'raw 1'!KR116,'raw 1'!DR116),"")</f>
        <v>-</v>
      </c>
      <c r="DU116" s="9" t="str">
        <f>if('raw 1'!DS116&lt;&gt;"x",if('raw 1'!DS116="OK",'raw 1'!KS116,'raw 1'!DS116),"")</f>
        <v>-</v>
      </c>
      <c r="DV116" s="9" t="str">
        <f>if('raw 1'!DT116&lt;&gt;"x",if('raw 1'!DT116="OK",'raw 1'!KT116,'raw 1'!DT116),"")</f>
        <v>-</v>
      </c>
      <c r="DW116" s="9" t="str">
        <f>if('raw 1'!DU116&lt;&gt;"x",if('raw 1'!DU116="OK",'raw 1'!KU116,'raw 1'!DU116),"")</f>
        <v>-</v>
      </c>
      <c r="DX116" s="9" t="str">
        <f>if('raw 1'!DV116&lt;&gt;"x",if('raw 1'!DV116="OK",'raw 1'!KV116,'raw 1'!DV116),"")</f>
        <v>-</v>
      </c>
      <c r="DY116" s="9" t="str">
        <f>if('raw 1'!DW116&lt;&gt;"x",if('raw 1'!DW116="OK",'raw 1'!KW116,'raw 1'!DW116),"")</f>
        <v>-</v>
      </c>
      <c r="DZ116" s="9" t="str">
        <f>if('raw 1'!DX116&lt;&gt;"x",if('raw 1'!DX116="OK",'raw 1'!KX116,'raw 1'!DX116),"")</f>
        <v>-</v>
      </c>
      <c r="EA116" s="9" t="str">
        <f>if('raw 1'!DY116&lt;&gt;"x",if('raw 1'!DY116="OK",'raw 1'!KY116,'raw 1'!DY116),"")</f>
        <v>-</v>
      </c>
      <c r="EB116" s="9" t="str">
        <f>if('raw 1'!DZ116&lt;&gt;"x",if('raw 1'!DZ116="OK",'raw 1'!KZ116,'raw 1'!DZ116),"")</f>
        <v/>
      </c>
      <c r="EC116" s="9" t="str">
        <f>if('raw 1'!EA116&lt;&gt;"x",if('raw 1'!EA116="OK",'raw 1'!LA116,'raw 1'!EA116),"")</f>
        <v>-</v>
      </c>
      <c r="ED116" s="9" t="str">
        <f>if('raw 1'!EB116&lt;&gt;"x",if('raw 1'!EB116="OK",'raw 1'!LB116,'raw 1'!EB116),"")</f>
        <v>-</v>
      </c>
      <c r="EE116" s="9" t="str">
        <f>if('raw 1'!EC116&lt;&gt;"x",if('raw 1'!EC116="OK",'raw 1'!LC116,'raw 1'!EC116),"")</f>
        <v>-</v>
      </c>
      <c r="EF116" s="9" t="str">
        <f>if('raw 1'!ED116&lt;&gt;"x",if('raw 1'!ED116="OK",'raw 1'!LD116,'raw 1'!ED116),"")</f>
        <v>-</v>
      </c>
      <c r="EG116" s="9" t="str">
        <f>if('raw 1'!EE116&lt;&gt;"x",if('raw 1'!EE116="OK",'raw 1'!LE116,'raw 1'!EE116),"")</f>
        <v>-</v>
      </c>
      <c r="EH116" s="9" t="str">
        <f>if('raw 1'!EF116&lt;&gt;"x",if('raw 1'!EF116="OK",'raw 1'!LF116,'raw 1'!EF116),"")</f>
        <v>-</v>
      </c>
      <c r="EI116" s="9" t="str">
        <f>if('raw 1'!EG116&lt;&gt;"x",if('raw 1'!EG116="OK",'raw 1'!LG116,'raw 1'!EG116),"")</f>
        <v>-</v>
      </c>
      <c r="EJ116" s="9" t="str">
        <f>if('raw 1'!EH116&lt;&gt;"x",if('raw 1'!EH116="OK",'raw 1'!LH116,'raw 1'!EH116),"")</f>
        <v>-</v>
      </c>
      <c r="EK116" s="9" t="str">
        <f>if('raw 1'!EI116&lt;&gt;"x",if('raw 1'!EI116="OK",'raw 1'!LI116,'raw 1'!EI116),"")</f>
        <v>-</v>
      </c>
      <c r="EL116" s="9" t="str">
        <f>if('raw 1'!EJ116&lt;&gt;"x",if('raw 1'!EJ116="OK",'raw 1'!LJ116,'raw 1'!EJ116),"")</f>
        <v>-</v>
      </c>
      <c r="EM116" s="9" t="str">
        <f>if('raw 1'!EK116&lt;&gt;"x",if('raw 1'!EK116="OK",'raw 1'!LK116,'raw 1'!EK116),"")</f>
        <v>-</v>
      </c>
      <c r="EN116" s="9" t="str">
        <f>if('raw 1'!EL116&lt;&gt;"x",if('raw 1'!EL116="OK",'raw 1'!LL116,'raw 1'!EL116),"")</f>
        <v>-</v>
      </c>
      <c r="EO116" s="9" t="str">
        <f>if('raw 1'!EM116&lt;&gt;"x",if('raw 1'!EM116="OK",'raw 1'!LM116,'raw 1'!EM116),"")</f>
        <v>-</v>
      </c>
      <c r="EP116" s="9" t="str">
        <f>if('raw 1'!EN116&lt;&gt;"x",if('raw 1'!EN116="OK",'raw 1'!LN116,'raw 1'!EN116),"")</f>
        <v>-</v>
      </c>
      <c r="EQ116" s="9" t="str">
        <f>if('raw 1'!EO116&lt;&gt;"x",if('raw 1'!EO116="OK",'raw 1'!LO116,'raw 1'!EO116),"")</f>
        <v>-</v>
      </c>
      <c r="ER116" s="9" t="str">
        <f>if('raw 1'!EP116&lt;&gt;"x",if('raw 1'!EP116="OK",'raw 1'!LP116,'raw 1'!EP116),"")</f>
        <v>-</v>
      </c>
      <c r="ES116" s="9" t="str">
        <f>if('raw 1'!EQ116&lt;&gt;"x",if('raw 1'!EQ116="OK",'raw 1'!LQ116,'raw 1'!EQ116),"")</f>
        <v/>
      </c>
      <c r="ET116" s="9" t="str">
        <f>if('raw 1'!ER116&lt;&gt;"x",if('raw 1'!ER116="OK",'raw 1'!LR116,'raw 1'!ER116),"")</f>
        <v>-</v>
      </c>
      <c r="EU116" s="9" t="str">
        <f>if('raw 1'!ES116&lt;&gt;"x",if('raw 1'!ES116="OK",'raw 1'!LS116,'raw 1'!ES116),"")</f>
        <v>-</v>
      </c>
      <c r="EV116" s="9" t="str">
        <f>if('raw 1'!ET116&lt;&gt;"x",if('raw 1'!ET116="OK",'raw 1'!LT116,'raw 1'!ET116),"")</f>
        <v>-</v>
      </c>
      <c r="EW116" s="9" t="str">
        <f>if('raw 1'!EU116&lt;&gt;"x",if('raw 1'!EU116="OK",'raw 1'!LU116,'raw 1'!EU116),"")</f>
        <v>-</v>
      </c>
      <c r="EX116" s="9" t="str">
        <f>if('raw 1'!EV116&lt;&gt;"x",if('raw 1'!EV116="OK",'raw 1'!LV116,'raw 1'!EV116),"")</f>
        <v>-</v>
      </c>
      <c r="EY116" s="9" t="str">
        <f>if('raw 1'!EW116&lt;&gt;"x",if('raw 1'!EW116="OK",'raw 1'!LW116,'raw 1'!EW116),"")</f>
        <v>-</v>
      </c>
      <c r="EZ116" s="9" t="str">
        <f>if('raw 1'!EX116&lt;&gt;"x",if('raw 1'!EX116="OK",'raw 1'!LX116,'raw 1'!EX116),"")</f>
        <v>-</v>
      </c>
      <c r="FA116" s="9" t="str">
        <f>if('raw 1'!EY116&lt;&gt;"x",if('raw 1'!EY116="OK",'raw 1'!LY116,'raw 1'!EY116),"")</f>
        <v>-</v>
      </c>
      <c r="FB116" s="9" t="str">
        <f>if('raw 1'!EZ116&lt;&gt;"x",if('raw 1'!EZ116="OK",'raw 1'!LZ116,'raw 1'!EZ116),"")</f>
        <v>-</v>
      </c>
      <c r="FC116" s="9" t="str">
        <f>if('raw 1'!FA116&lt;&gt;"x",if('raw 1'!FA116="OK",'raw 1'!MA116,'raw 1'!FA116),"")</f>
        <v>-</v>
      </c>
      <c r="FD116" s="9" t="str">
        <f>if('raw 1'!FB116&lt;&gt;"x",if('raw 1'!FB116="OK",'raw 1'!MB116,'raw 1'!FB116),"")</f>
        <v>-</v>
      </c>
      <c r="FE116" s="9" t="str">
        <f>if('raw 1'!FC116&lt;&gt;"x",if('raw 1'!FC116="OK",'raw 1'!MC116,'raw 1'!FC116),"")</f>
        <v>-</v>
      </c>
      <c r="FF116" s="9" t="str">
        <f>if('raw 1'!FD116&lt;&gt;"x",if('raw 1'!FD116="OK",'raw 1'!MD116,'raw 1'!FD116),"")</f>
        <v>-</v>
      </c>
      <c r="FG116" s="9" t="str">
        <f>if('raw 1'!FE116&lt;&gt;"x",if('raw 1'!FE116="OK",'raw 1'!ME116,'raw 1'!FE116),"")</f>
        <v>-</v>
      </c>
      <c r="FH116" s="9" t="str">
        <f>if('raw 1'!FF116&lt;&gt;"x",if('raw 1'!FF116="OK",'raw 1'!MF116,'raw 1'!FF116),"")</f>
        <v>-</v>
      </c>
      <c r="FI116" s="9" t="str">
        <f>if('raw 1'!FG116&lt;&gt;"x",if('raw 1'!FG116="OK",'raw 1'!MG116,'raw 1'!FG116),"")</f>
        <v>-</v>
      </c>
      <c r="FJ116" s="9" t="str">
        <f>if('raw 1'!FH116&lt;&gt;"x",if('raw 1'!FH116="OK",'raw 1'!MH116,'raw 1'!FH116),"")</f>
        <v>-</v>
      </c>
      <c r="FK116" s="9" t="str">
        <f>if('raw 1'!FI116&lt;&gt;"x",if('raw 1'!FI116="OK",'raw 1'!MI116,'raw 1'!FI116),"")</f>
        <v>-</v>
      </c>
      <c r="FL116" s="9" t="str">
        <f>if('raw 1'!FJ116&lt;&gt;"x",if('raw 1'!FJ116="OK",'raw 1'!MJ116,'raw 1'!FJ116),"")</f>
        <v>-</v>
      </c>
      <c r="FM116" s="9" t="str">
        <f>if('raw 1'!FK116&lt;&gt;"x",if('raw 1'!FK116="OK",'raw 1'!MK116,'raw 1'!FK116),"")</f>
        <v>-</v>
      </c>
      <c r="FN116" s="9" t="str">
        <f>if('raw 1'!FL116&lt;&gt;"x",if('raw 1'!FL116="OK",'raw 1'!ML116,'raw 1'!FL116),"")</f>
        <v>-</v>
      </c>
      <c r="FO116" s="9" t="str">
        <f>if('raw 1'!FM116&lt;&gt;"x",if('raw 1'!FM116="OK",'raw 1'!MM116,'raw 1'!FM116),"")</f>
        <v>-</v>
      </c>
      <c r="FP116" s="9" t="str">
        <f>if('raw 1'!FN116&lt;&gt;"x",if('raw 1'!FN116="OK",'raw 1'!MN116,'raw 1'!FN116),"")</f>
        <v>-</v>
      </c>
      <c r="FQ116" s="9" t="str">
        <f>if('raw 1'!FO116&lt;&gt;"x",if('raw 1'!FO116="OK",'raw 1'!MO116,'raw 1'!FO116),"")</f>
        <v>-</v>
      </c>
      <c r="FR116" s="9" t="str">
        <f>if('raw 1'!FP116&lt;&gt;"x",if('raw 1'!FP116="OK",'raw 1'!MP116,'raw 1'!FP116),"")</f>
        <v>-</v>
      </c>
      <c r="FS116" s="9" t="str">
        <f>if('raw 1'!FQ116&lt;&gt;"x",if('raw 1'!FQ116="OK",'raw 1'!MQ116,'raw 1'!FQ116),"")</f>
        <v>-</v>
      </c>
      <c r="FT116" s="9" t="str">
        <f>if('raw 1'!FR116&lt;&gt;"x",if('raw 1'!FR116="OK",'raw 1'!MR116,'raw 1'!FR116),"")</f>
        <v>-</v>
      </c>
      <c r="FU116" s="9" t="str">
        <f>if('raw 1'!FS116&lt;&gt;"x",if('raw 1'!FS116="OK",'raw 1'!MS116,'raw 1'!FS116),"")</f>
        <v>-</v>
      </c>
      <c r="FV116" s="9" t="str">
        <f>if('raw 1'!FT116&lt;&gt;"x",if('raw 1'!FT116="OK",'raw 1'!MT116,'raw 1'!FT116),"")</f>
        <v/>
      </c>
      <c r="FW116" s="9" t="str">
        <f>if('raw 1'!FU116&lt;&gt;"x",if('raw 1'!FU116="OK",'raw 1'!MU116,'raw 1'!FU116),"")</f>
        <v>-</v>
      </c>
      <c r="FX116" s="9" t="str">
        <f>if('raw 1'!FV116&lt;&gt;"x",if('raw 1'!FV116="OK",'raw 1'!MV116,'raw 1'!FV116),"")</f>
        <v>-</v>
      </c>
      <c r="FY116" s="9" t="str">
        <f>if('raw 1'!FW116&lt;&gt;"x",if('raw 1'!FW116="OK",'raw 1'!MW116,'raw 1'!FW116),"")</f>
        <v>-</v>
      </c>
      <c r="FZ116" s="9" t="str">
        <f>if('raw 1'!FX116&lt;&gt;"x",if('raw 1'!FX116="OK",'raw 1'!MX116,'raw 1'!FX116),"")</f>
        <v>-</v>
      </c>
      <c r="GA116" s="9" t="str">
        <f>if('raw 1'!FY116&lt;&gt;"x",if('raw 1'!FY116="OK",'raw 1'!MY116,'raw 1'!FY116),"")</f>
        <v>-</v>
      </c>
      <c r="GB116" s="9" t="str">
        <f>if('raw 1'!FZ116&lt;&gt;"x",if('raw 1'!FZ116="OK",'raw 1'!MZ116,'raw 1'!FZ116),"")</f>
        <v>-</v>
      </c>
      <c r="GC116" s="9" t="str">
        <f>if('raw 1'!GA116&lt;&gt;"x",if('raw 1'!GA116="OK",'raw 1'!NA116,'raw 1'!GA116),"")</f>
        <v>-</v>
      </c>
      <c r="GD116" s="9" t="str">
        <f>if('raw 1'!GB116&lt;&gt;"x",if('raw 1'!GB116="OK",'raw 1'!NB116,'raw 1'!GB116),"")</f>
        <v>-</v>
      </c>
      <c r="GE116" s="9" t="str">
        <f>if('raw 1'!GC116&lt;&gt;"x",if('raw 1'!GC116="OK",'raw 1'!NC116,'raw 1'!GC116),"")</f>
        <v>-</v>
      </c>
      <c r="GF116" s="9" t="str">
        <f>if('raw 1'!GD116&lt;&gt;"x",if('raw 1'!GD116="OK",'raw 1'!ND116,'raw 1'!GD116),"")</f>
        <v>-</v>
      </c>
      <c r="GG116" s="9" t="str">
        <f>if('raw 1'!GE116&lt;&gt;"x",if('raw 1'!GE116="OK",'raw 1'!NE116,'raw 1'!GE116),"")</f>
        <v>-</v>
      </c>
      <c r="GH116" s="9" t="str">
        <f>if('raw 1'!GF116&lt;&gt;"x",if('raw 1'!GF116="OK",'raw 1'!NF116,'raw 1'!GF116),"")</f>
        <v>-</v>
      </c>
      <c r="GI116" s="9" t="str">
        <f>if('raw 1'!GG116&lt;&gt;"x",if('raw 1'!GG116="OK",'raw 1'!NG116,'raw 1'!GG116),"")</f>
        <v>-</v>
      </c>
      <c r="GJ116" s="9" t="str">
        <f>if('raw 1'!GH116&lt;&gt;"x",if('raw 1'!GH116="OK",'raw 1'!NH116,'raw 1'!GH116),"")</f>
        <v>-</v>
      </c>
      <c r="GK116" s="9" t="str">
        <f>if('raw 1'!GI116&lt;&gt;"x",if('raw 1'!GI116="OK",'raw 1'!NI116,'raw 1'!GI116),"")</f>
        <v>-</v>
      </c>
      <c r="GL116" s="9" t="str">
        <f>if('raw 1'!GJ116&lt;&gt;"x",if('raw 1'!GJ116="OK",'raw 1'!NJ116,'raw 1'!GJ116),"")</f>
        <v>-</v>
      </c>
      <c r="GM116" s="9" t="str">
        <f>if('raw 1'!GK116&lt;&gt;"x",if('raw 1'!GK116="OK",'raw 1'!NK116,'raw 1'!GK116),"")</f>
        <v>-</v>
      </c>
      <c r="GN116" s="9" t="str">
        <f>if('raw 1'!GL116&lt;&gt;"x",if('raw 1'!GL116="OK",'raw 1'!NL116,'raw 1'!GL116),"")</f>
        <v>-</v>
      </c>
      <c r="GO116" s="9" t="str">
        <f>if('raw 1'!GM116&lt;&gt;"x",if('raw 1'!GM116="OK",'raw 1'!NM116,'raw 1'!GM116),"")</f>
        <v>-</v>
      </c>
      <c r="GP116" s="9" t="str">
        <f>if('raw 1'!GN116&lt;&gt;"x",if('raw 1'!GN116="OK",'raw 1'!NN116,'raw 1'!GN116),"")</f>
        <v>-</v>
      </c>
      <c r="GQ116" s="9" t="str">
        <f>if('raw 1'!GO116&lt;&gt;"x",if('raw 1'!GO116="OK",'raw 1'!NO116,'raw 1'!GO116),"")</f>
        <v>-</v>
      </c>
      <c r="GR116" s="9" t="str">
        <f>if('raw 1'!GP116&lt;&gt;"x",if('raw 1'!GP116="OK",'raw 1'!NP116,'raw 1'!GP116),"")</f>
        <v>-</v>
      </c>
      <c r="GS116" s="9" t="str">
        <f>if('raw 1'!GQ116&lt;&gt;"x",if('raw 1'!GQ116="OK",'raw 1'!NQ116,'raw 1'!GQ116),"")</f>
        <v>-</v>
      </c>
      <c r="GT116" s="9" t="str">
        <f>if('raw 1'!GR116&lt;&gt;"x",if('raw 1'!GR116="OK",'raw 1'!NR116,'raw 1'!GR116),"")</f>
        <v>-</v>
      </c>
      <c r="GU116" s="9" t="str">
        <f>if('raw 1'!GS116&lt;&gt;"x",if('raw 1'!GS116="OK",'raw 1'!NS116,'raw 1'!GS116),"")</f>
        <v/>
      </c>
    </row>
    <row r="117">
      <c r="A117" s="5"/>
      <c r="B117" s="5"/>
      <c r="C117" s="5" t="str">
        <f>if(B117="d","diskv. iz ciklusa",if(B117="d1","diskv. iz kruga",if($E117="ODOBREN",(if(countif(H:H,"="&amp;H117)=1,countif(H:H,"&gt;"&amp;H117)+1,concatenate(countif(H:H,"&gt;"&amp;H117)+1," - ",countif(H:H,"&gt;="&amp;H117)))),empty)))</f>
        <v>115 - 119</v>
      </c>
      <c r="D117" s="6" t="str">
        <f>'raw 1'!B117</f>
        <v>stefanSavic</v>
      </c>
      <c r="E117" s="6" t="str">
        <f>'raw 1'!F117</f>
        <v>ODOBREN</v>
      </c>
      <c r="F117" s="6" t="str">
        <f>if($E117="ODOBREN",'raw 1'!C117,"")</f>
        <v>Stefan</v>
      </c>
      <c r="G117" s="6" t="str">
        <f>if($E117="ODOBREN",'raw 1'!D117,"")</f>
        <v>Savic</v>
      </c>
      <c r="H117" s="7">
        <f>if($E117="ODOBREN",I117,empty)</f>
        <v>20</v>
      </c>
      <c r="I117" s="7">
        <f>if(B117&lt;&gt;"d",IF(M117 = "A", SUM(R117:T117), SUM(O117:Q117)),empty)</f>
        <v>20</v>
      </c>
      <c r="J117" s="6" t="str">
        <f>if($E117="ODOBREN",'raw 1'!G117,"")</f>
        <v>Stari grad</v>
      </c>
      <c r="K117" s="6" t="str">
        <f>if($E117="ODOBREN",'raw 1'!H117,"")</f>
        <v>Matematička gimnazija</v>
      </c>
      <c r="L117" s="6" t="str">
        <f>if($E117="ODOBREN",'raw 1'!I117,"")</f>
        <v>II</v>
      </c>
      <c r="M117" s="6" t="str">
        <f>if($E117="ODOBREN",'raw 1'!J117,"")</f>
        <v>A</v>
      </c>
      <c r="N117" s="6" t="str">
        <f>if($E117="ODOBREN",'raw 1'!K118,"")</f>
        <v/>
      </c>
      <c r="O117" s="8" t="str">
        <f>'raw 1'!M117</f>
        <v>-</v>
      </c>
      <c r="P117" s="9" t="str">
        <f>'raw 1'!N117</f>
        <v>-</v>
      </c>
      <c r="Q117" s="9" t="str">
        <f>'raw 1'!O117</f>
        <v>-</v>
      </c>
      <c r="R117" s="9">
        <f>'raw 1'!P117</f>
        <v>20</v>
      </c>
      <c r="S117" s="9" t="str">
        <f>'raw 1'!Q117</f>
        <v>-</v>
      </c>
      <c r="T117" s="9" t="str">
        <f>'raw 1'!R117</f>
        <v>-</v>
      </c>
      <c r="U117" s="9" t="str">
        <f>if('raw 1'!S117&lt;&gt;"x",if('raw 1'!S117="OK",'raw 1'!GS117,'raw 1'!S117),"")</f>
        <v/>
      </c>
      <c r="V117" s="9" t="str">
        <f>if('raw 1'!T117&lt;&gt;"x",if('raw 1'!T117="OK",'raw 1'!GT117,'raw 1'!T117),"")</f>
        <v/>
      </c>
      <c r="W117" s="9" t="str">
        <f>if('raw 1'!U117&lt;&gt;"x",if('raw 1'!U117="OK",'raw 1'!GU117,'raw 1'!U117),"")</f>
        <v>-</v>
      </c>
      <c r="X117" s="9" t="str">
        <f>if('raw 1'!V117&lt;&gt;"x",if('raw 1'!V117="OK",'raw 1'!GV117,'raw 1'!V117),"")</f>
        <v>-</v>
      </c>
      <c r="Y117" s="9" t="str">
        <f>if('raw 1'!W117&lt;&gt;"x",if('raw 1'!W117="OK",'raw 1'!GW117,'raw 1'!W117),"")</f>
        <v>-</v>
      </c>
      <c r="Z117" s="9" t="str">
        <f>if('raw 1'!X117&lt;&gt;"x",if('raw 1'!X117="OK",'raw 1'!GX117,'raw 1'!X117),"")</f>
        <v>-</v>
      </c>
      <c r="AA117" s="9" t="str">
        <f>if('raw 1'!Y117&lt;&gt;"x",if('raw 1'!Y117="OK",'raw 1'!GY117,'raw 1'!Y117),"")</f>
        <v>-</v>
      </c>
      <c r="AB117" s="9" t="str">
        <f>if('raw 1'!Z117&lt;&gt;"x",if('raw 1'!Z117="OK",'raw 1'!GZ117,'raw 1'!Z117),"")</f>
        <v>-</v>
      </c>
      <c r="AC117" s="9" t="str">
        <f>if('raw 1'!AA117&lt;&gt;"x",if('raw 1'!AA117="OK",'raw 1'!HA117,'raw 1'!AA117),"")</f>
        <v>-</v>
      </c>
      <c r="AD117" s="9" t="str">
        <f>if('raw 1'!AB117&lt;&gt;"x",if('raw 1'!AB117="OK",'raw 1'!HB117,'raw 1'!AB117),"")</f>
        <v>-</v>
      </c>
      <c r="AE117" s="9" t="str">
        <f>if('raw 1'!AC117&lt;&gt;"x",if('raw 1'!AC117="OK",'raw 1'!HC117,'raw 1'!AC117),"")</f>
        <v>-</v>
      </c>
      <c r="AF117" s="9" t="str">
        <f>if('raw 1'!AD117&lt;&gt;"x",if('raw 1'!AD117="OK",'raw 1'!HD117,'raw 1'!AD117),"")</f>
        <v>-</v>
      </c>
      <c r="AG117" s="9" t="str">
        <f>if('raw 1'!AE117&lt;&gt;"x",if('raw 1'!AE117="OK",'raw 1'!HE117,'raw 1'!AE117),"")</f>
        <v>-</v>
      </c>
      <c r="AH117" s="9" t="str">
        <f>if('raw 1'!AF117&lt;&gt;"x",if('raw 1'!AF117="OK",'raw 1'!HF117,'raw 1'!AF117),"")</f>
        <v>-</v>
      </c>
      <c r="AI117" s="9" t="str">
        <f>if('raw 1'!AG117&lt;&gt;"x",if('raw 1'!AG117="OK",'raw 1'!HG117,'raw 1'!AG117),"")</f>
        <v>-</v>
      </c>
      <c r="AJ117" s="9" t="str">
        <f>if('raw 1'!AH117&lt;&gt;"x",if('raw 1'!AH117="OK",'raw 1'!HH117,'raw 1'!AH117),"")</f>
        <v>-</v>
      </c>
      <c r="AK117" s="9" t="str">
        <f>if('raw 1'!AI117&lt;&gt;"x",if('raw 1'!AI117="OK",'raw 1'!HI117,'raw 1'!AI117),"")</f>
        <v>-</v>
      </c>
      <c r="AL117" s="9" t="str">
        <f>if('raw 1'!AJ117&lt;&gt;"x",if('raw 1'!AJ117="OK",'raw 1'!HJ117,'raw 1'!AJ117),"")</f>
        <v>-</v>
      </c>
      <c r="AM117" s="9" t="str">
        <f>if('raw 1'!AK117&lt;&gt;"x",if('raw 1'!AK117="OK",'raw 1'!HK117,'raw 1'!AK117),"")</f>
        <v>-</v>
      </c>
      <c r="AN117" s="9" t="str">
        <f>if('raw 1'!AL117&lt;&gt;"x",if('raw 1'!AL117="OK",'raw 1'!HL117,'raw 1'!AL117),"")</f>
        <v>-</v>
      </c>
      <c r="AO117" s="9" t="str">
        <f>if('raw 1'!AM117&lt;&gt;"x",if('raw 1'!AM117="OK",'raw 1'!HM117,'raw 1'!AM117),"")</f>
        <v>-</v>
      </c>
      <c r="AP117" s="9" t="str">
        <f>if('raw 1'!AN117&lt;&gt;"x",if('raw 1'!AN117="OK",'raw 1'!HN117,'raw 1'!AN117),"")</f>
        <v>-</v>
      </c>
      <c r="AQ117" s="9" t="str">
        <f>if('raw 1'!AO117&lt;&gt;"x",if('raw 1'!AO117="OK",'raw 1'!HO117,'raw 1'!AO117),"")</f>
        <v>-</v>
      </c>
      <c r="AR117" s="9" t="str">
        <f>if('raw 1'!AP117&lt;&gt;"x",if('raw 1'!AP117="OK",'raw 1'!HP117,'raw 1'!AP117),"")</f>
        <v>-</v>
      </c>
      <c r="AS117" s="9" t="str">
        <f>if('raw 1'!AQ117&lt;&gt;"x",if('raw 1'!AQ117="OK",'raw 1'!HQ117,'raw 1'!AQ117),"")</f>
        <v>-</v>
      </c>
      <c r="AT117" s="9" t="str">
        <f>if('raw 1'!AR117&lt;&gt;"x",if('raw 1'!AR117="OK",'raw 1'!HR117,'raw 1'!AR117),"")</f>
        <v>-</v>
      </c>
      <c r="AU117" s="9" t="str">
        <f>if('raw 1'!AS117&lt;&gt;"x",if('raw 1'!AS117="OK",'raw 1'!HS117,'raw 1'!AS117),"")</f>
        <v>-</v>
      </c>
      <c r="AV117" s="9" t="str">
        <f>if('raw 1'!AT117&lt;&gt;"x",if('raw 1'!AT117="OK",'raw 1'!HT117,'raw 1'!AT117),"")</f>
        <v>-</v>
      </c>
      <c r="AW117" s="9" t="str">
        <f>if('raw 1'!AU117&lt;&gt;"x",if('raw 1'!AU117="OK",'raw 1'!HU117,'raw 1'!AU117),"")</f>
        <v>-</v>
      </c>
      <c r="AX117" s="9" t="str">
        <f>if('raw 1'!AV117&lt;&gt;"x",if('raw 1'!AV117="OK",'raw 1'!HV117,'raw 1'!AV117),"")</f>
        <v>-</v>
      </c>
      <c r="AY117" s="9" t="str">
        <f>if('raw 1'!AW117&lt;&gt;"x",if('raw 1'!AW117="OK",'raw 1'!HW117,'raw 1'!AW117),"")</f>
        <v>-</v>
      </c>
      <c r="AZ117" s="9" t="str">
        <f>if('raw 1'!AX117&lt;&gt;"x",if('raw 1'!AX117="OK",'raw 1'!HX117,'raw 1'!AX117),"")</f>
        <v>-</v>
      </c>
      <c r="BA117" s="9" t="str">
        <f>if('raw 1'!AY117&lt;&gt;"x",if('raw 1'!AY117="OK",'raw 1'!HY117,'raw 1'!AY117),"")</f>
        <v>-</v>
      </c>
      <c r="BB117" s="9" t="str">
        <f>if('raw 1'!AZ117&lt;&gt;"x",if('raw 1'!AZ117="OK",'raw 1'!HZ117,'raw 1'!AZ117),"")</f>
        <v>-</v>
      </c>
      <c r="BC117" s="9" t="str">
        <f>if('raw 1'!BA117&lt;&gt;"x",if('raw 1'!BA117="OK",'raw 1'!IA117,'raw 1'!BA117),"")</f>
        <v>-</v>
      </c>
      <c r="BD117" s="9" t="str">
        <f>if('raw 1'!BB117&lt;&gt;"x",if('raw 1'!BB117="OK",'raw 1'!IB117,'raw 1'!BB117),"")</f>
        <v>-</v>
      </c>
      <c r="BE117" s="9" t="str">
        <f>if('raw 1'!BC117&lt;&gt;"x",if('raw 1'!BC117="OK",'raw 1'!IC117,'raw 1'!BC117),"")</f>
        <v>-</v>
      </c>
      <c r="BF117" s="9" t="str">
        <f>if('raw 1'!BD117&lt;&gt;"x",if('raw 1'!BD117="OK",'raw 1'!ID117,'raw 1'!BD117),"")</f>
        <v>-</v>
      </c>
      <c r="BG117" s="9" t="str">
        <f>if('raw 1'!BE117&lt;&gt;"x",if('raw 1'!BE117="OK",'raw 1'!IE117,'raw 1'!BE117),"")</f>
        <v>-</v>
      </c>
      <c r="BH117" s="9" t="str">
        <f>if('raw 1'!BF117&lt;&gt;"x",if('raw 1'!BF117="OK",'raw 1'!IF117,'raw 1'!BF117),"")</f>
        <v>-</v>
      </c>
      <c r="BI117" s="9" t="str">
        <f>if('raw 1'!BG117&lt;&gt;"x",if('raw 1'!BG117="OK",'raw 1'!IG117,'raw 1'!BG117),"")</f>
        <v>-</v>
      </c>
      <c r="BJ117" s="9" t="str">
        <f>if('raw 1'!BH117&lt;&gt;"x",if('raw 1'!BH117="OK",'raw 1'!IH117,'raw 1'!BH117),"")</f>
        <v>-</v>
      </c>
      <c r="BK117" s="9" t="str">
        <f>if('raw 1'!BI117&lt;&gt;"x",if('raw 1'!BI117="OK",'raw 1'!II117,'raw 1'!BI117),"")</f>
        <v>-</v>
      </c>
      <c r="BL117" s="9" t="str">
        <f>if('raw 1'!BJ117&lt;&gt;"x",if('raw 1'!BJ117="OK",'raw 1'!IJ117,'raw 1'!BJ117),"")</f>
        <v>-</v>
      </c>
      <c r="BM117" s="9" t="str">
        <f>if('raw 1'!BK117&lt;&gt;"x",if('raw 1'!BK117="OK",'raw 1'!IK117,'raw 1'!BK117),"")</f>
        <v/>
      </c>
      <c r="BN117" s="9" t="str">
        <f>if('raw 1'!BL117&lt;&gt;"x",if('raw 1'!BL117="OK",'raw 1'!IL117,'raw 1'!BL117),"")</f>
        <v>-</v>
      </c>
      <c r="BO117" s="9" t="str">
        <f>if('raw 1'!BM117&lt;&gt;"x",if('raw 1'!BM117="OK",'raw 1'!IM117,'raw 1'!BM117),"")</f>
        <v>-</v>
      </c>
      <c r="BP117" s="9" t="str">
        <f>if('raw 1'!BN117&lt;&gt;"x",if('raw 1'!BN117="OK",'raw 1'!IN117,'raw 1'!BN117),"")</f>
        <v>-</v>
      </c>
      <c r="BQ117" s="9" t="str">
        <f>if('raw 1'!BO117&lt;&gt;"x",if('raw 1'!BO117="OK",'raw 1'!IO117,'raw 1'!BO117),"")</f>
        <v>-</v>
      </c>
      <c r="BR117" s="9" t="str">
        <f>if('raw 1'!BP117&lt;&gt;"x",if('raw 1'!BP117="OK",'raw 1'!IP117,'raw 1'!BP117),"")</f>
        <v>-</v>
      </c>
      <c r="BS117" s="9" t="str">
        <f>if('raw 1'!BQ117&lt;&gt;"x",if('raw 1'!BQ117="OK",'raw 1'!IQ117,'raw 1'!BQ117),"")</f>
        <v>-</v>
      </c>
      <c r="BT117" s="9" t="str">
        <f>if('raw 1'!BR117&lt;&gt;"x",if('raw 1'!BR117="OK",'raw 1'!IR117,'raw 1'!BR117),"")</f>
        <v>-</v>
      </c>
      <c r="BU117" s="9" t="str">
        <f>if('raw 1'!BS117&lt;&gt;"x",if('raw 1'!BS117="OK",'raw 1'!IS117,'raw 1'!BS117),"")</f>
        <v>-</v>
      </c>
      <c r="BV117" s="9" t="str">
        <f>if('raw 1'!BT117&lt;&gt;"x",if('raw 1'!BT117="OK",'raw 1'!IT117,'raw 1'!BT117),"")</f>
        <v>-</v>
      </c>
      <c r="BW117" s="9" t="str">
        <f>if('raw 1'!BU117&lt;&gt;"x",if('raw 1'!BU117="OK",'raw 1'!IU117,'raw 1'!BU117),"")</f>
        <v>-</v>
      </c>
      <c r="BX117" s="9" t="str">
        <f>if('raw 1'!BV117&lt;&gt;"x",if('raw 1'!BV117="OK",'raw 1'!IV117,'raw 1'!BV117),"")</f>
        <v>-</v>
      </c>
      <c r="BY117" s="9" t="str">
        <f>if('raw 1'!BW117&lt;&gt;"x",if('raw 1'!BW117="OK",'raw 1'!IW117,'raw 1'!BW117),"")</f>
        <v>-</v>
      </c>
      <c r="BZ117" s="9" t="str">
        <f>if('raw 1'!BX117&lt;&gt;"x",if('raw 1'!BX117="OK",'raw 1'!IX117,'raw 1'!BX117),"")</f>
        <v>-</v>
      </c>
      <c r="CA117" s="9" t="str">
        <f>if('raw 1'!BY117&lt;&gt;"x",if('raw 1'!BY117="OK",'raw 1'!IY117,'raw 1'!BY117),"")</f>
        <v>-</v>
      </c>
      <c r="CB117" s="9" t="str">
        <f>if('raw 1'!BZ117&lt;&gt;"x",if('raw 1'!BZ117="OK",'raw 1'!IZ117,'raw 1'!BZ117),"")</f>
        <v>-</v>
      </c>
      <c r="CC117" s="9" t="str">
        <f>if('raw 1'!CA117&lt;&gt;"x",if('raw 1'!CA117="OK",'raw 1'!JA117,'raw 1'!CA117),"")</f>
        <v>-</v>
      </c>
      <c r="CD117" s="9" t="str">
        <f>if('raw 1'!CB117&lt;&gt;"x",if('raw 1'!CB117="OK",'raw 1'!JB117,'raw 1'!CB117),"")</f>
        <v>-</v>
      </c>
      <c r="CE117" s="9" t="str">
        <f>if('raw 1'!CC117&lt;&gt;"x",if('raw 1'!CC117="OK",'raw 1'!JC117,'raw 1'!CC117),"")</f>
        <v>-</v>
      </c>
      <c r="CF117" s="9" t="str">
        <f>if('raw 1'!CD117&lt;&gt;"x",if('raw 1'!CD117="OK",'raw 1'!JD117,'raw 1'!CD117),"")</f>
        <v>-</v>
      </c>
      <c r="CG117" s="9" t="str">
        <f>if('raw 1'!CE117&lt;&gt;"x",if('raw 1'!CE117="OK",'raw 1'!JE117,'raw 1'!CE117),"")</f>
        <v>-</v>
      </c>
      <c r="CH117" s="9" t="str">
        <f>if('raw 1'!CF117&lt;&gt;"x",if('raw 1'!CF117="OK",'raw 1'!JF117,'raw 1'!CF117),"")</f>
        <v>-</v>
      </c>
      <c r="CI117" s="9" t="str">
        <f>if('raw 1'!CG117&lt;&gt;"x",if('raw 1'!CG117="OK",'raw 1'!JG117,'raw 1'!CG117),"")</f>
        <v>-</v>
      </c>
      <c r="CJ117" s="9" t="str">
        <f>if('raw 1'!CH117&lt;&gt;"x",if('raw 1'!CH117="OK",'raw 1'!JH117,'raw 1'!CH117),"")</f>
        <v>-</v>
      </c>
      <c r="CK117" s="9" t="str">
        <f>if('raw 1'!CI117&lt;&gt;"x",if('raw 1'!CI117="OK",'raw 1'!JI117,'raw 1'!CI117),"")</f>
        <v>-</v>
      </c>
      <c r="CL117" s="9" t="str">
        <f>if('raw 1'!CJ117&lt;&gt;"x",if('raw 1'!CJ117="OK",'raw 1'!JJ117,'raw 1'!CJ117),"")</f>
        <v>-</v>
      </c>
      <c r="CM117" s="9" t="str">
        <f>if('raw 1'!CK117&lt;&gt;"x",if('raw 1'!CK117="OK",'raw 1'!JK117,'raw 1'!CK117),"")</f>
        <v>-</v>
      </c>
      <c r="CN117" s="9" t="str">
        <f>if('raw 1'!CL117&lt;&gt;"x",if('raw 1'!CL117="OK",'raw 1'!JL117,'raw 1'!CL117),"")</f>
        <v>-</v>
      </c>
      <c r="CO117" s="9" t="str">
        <f>if('raw 1'!CM117&lt;&gt;"x",if('raw 1'!CM117="OK",'raw 1'!JM117,'raw 1'!CM117),"")</f>
        <v>-</v>
      </c>
      <c r="CP117" s="9" t="str">
        <f>if('raw 1'!CN117&lt;&gt;"x",if('raw 1'!CN117="OK",'raw 1'!JN117,'raw 1'!CN117),"")</f>
        <v>-</v>
      </c>
      <c r="CQ117" s="9" t="str">
        <f>if('raw 1'!CO117&lt;&gt;"x",if('raw 1'!CO117="OK",'raw 1'!JO117,'raw 1'!CO117),"")</f>
        <v>-</v>
      </c>
      <c r="CR117" s="9" t="str">
        <f>if('raw 1'!CP117&lt;&gt;"x",if('raw 1'!CP117="OK",'raw 1'!JP117,'raw 1'!CP117),"")</f>
        <v>-</v>
      </c>
      <c r="CS117" s="9" t="str">
        <f>if('raw 1'!CQ117&lt;&gt;"x",if('raw 1'!CQ117="OK",'raw 1'!JQ117,'raw 1'!CQ117),"")</f>
        <v>-</v>
      </c>
      <c r="CT117" s="9" t="str">
        <f>if('raw 1'!CR117&lt;&gt;"x",if('raw 1'!CR117="OK",'raw 1'!JR117,'raw 1'!CR117),"")</f>
        <v>-</v>
      </c>
      <c r="CU117" s="9" t="str">
        <f>if('raw 1'!CS117&lt;&gt;"x",if('raw 1'!CS117="OK",'raw 1'!JS117,'raw 1'!CS117),"")</f>
        <v/>
      </c>
      <c r="CV117" s="9" t="str">
        <f>if('raw 1'!CT117&lt;&gt;"x",if('raw 1'!CT117="OK",'raw 1'!JT117,'raw 1'!CT117),"")</f>
        <v>-</v>
      </c>
      <c r="CW117" s="9" t="str">
        <f>if('raw 1'!CU117&lt;&gt;"x",if('raw 1'!CU117="OK",'raw 1'!JU117,'raw 1'!CU117),"")</f>
        <v>-</v>
      </c>
      <c r="CX117" s="9" t="str">
        <f>if('raw 1'!CV117&lt;&gt;"x",if('raw 1'!CV117="OK",'raw 1'!JV117,'raw 1'!CV117),"")</f>
        <v>-</v>
      </c>
      <c r="CY117" s="9" t="str">
        <f>if('raw 1'!CW117&lt;&gt;"x",if('raw 1'!CW117="OK",'raw 1'!JW117,'raw 1'!CW117),"")</f>
        <v>-</v>
      </c>
      <c r="CZ117" s="9" t="str">
        <f>if('raw 1'!CX117&lt;&gt;"x",if('raw 1'!CX117="OK",'raw 1'!JX117,'raw 1'!CX117),"")</f>
        <v>-</v>
      </c>
      <c r="DA117" s="9" t="str">
        <f>if('raw 1'!CY117&lt;&gt;"x",if('raw 1'!CY117="OK",'raw 1'!JY117,'raw 1'!CY117),"")</f>
        <v>-</v>
      </c>
      <c r="DB117" s="9" t="str">
        <f>if('raw 1'!CZ117&lt;&gt;"x",if('raw 1'!CZ117="OK",'raw 1'!JZ117,'raw 1'!CZ117),"")</f>
        <v>-</v>
      </c>
      <c r="DC117" s="9" t="str">
        <f>if('raw 1'!DA117&lt;&gt;"x",if('raw 1'!DA117="OK",'raw 1'!KA117,'raw 1'!DA117),"")</f>
        <v>-</v>
      </c>
      <c r="DD117" s="9" t="str">
        <f>if('raw 1'!DB117&lt;&gt;"x",if('raw 1'!DB117="OK",'raw 1'!KB117,'raw 1'!DB117),"")</f>
        <v>-</v>
      </c>
      <c r="DE117" s="9" t="str">
        <f>if('raw 1'!DC117&lt;&gt;"x",if('raw 1'!DC117="OK",'raw 1'!KC117,'raw 1'!DC117),"")</f>
        <v>-</v>
      </c>
      <c r="DF117" s="9" t="str">
        <f>if('raw 1'!DD117&lt;&gt;"x",if('raw 1'!DD117="OK",'raw 1'!KD117,'raw 1'!DD117),"")</f>
        <v>-</v>
      </c>
      <c r="DG117" s="9" t="str">
        <f>if('raw 1'!DE117&lt;&gt;"x",if('raw 1'!DE117="OK",'raw 1'!KE117,'raw 1'!DE117),"")</f>
        <v>-</v>
      </c>
      <c r="DH117" s="9" t="str">
        <f>if('raw 1'!DF117&lt;&gt;"x",if('raw 1'!DF117="OK",'raw 1'!KF117,'raw 1'!DF117),"")</f>
        <v>-</v>
      </c>
      <c r="DI117" s="9" t="str">
        <f>if('raw 1'!DG117&lt;&gt;"x",if('raw 1'!DG117="OK",'raw 1'!KG117,'raw 1'!DG117),"")</f>
        <v>-</v>
      </c>
      <c r="DJ117" s="9" t="str">
        <f>if('raw 1'!DH117&lt;&gt;"x",if('raw 1'!DH117="OK",'raw 1'!KH117,'raw 1'!DH117),"")</f>
        <v>-</v>
      </c>
      <c r="DK117" s="9" t="str">
        <f>if('raw 1'!DI117&lt;&gt;"x",if('raw 1'!DI117="OK",'raw 1'!KI117,'raw 1'!DI117),"")</f>
        <v>-</v>
      </c>
      <c r="DL117" s="9" t="str">
        <f>if('raw 1'!DJ117&lt;&gt;"x",if('raw 1'!DJ117="OK",'raw 1'!KJ117,'raw 1'!DJ117),"")</f>
        <v>-</v>
      </c>
      <c r="DM117" s="9" t="str">
        <f>if('raw 1'!DK117&lt;&gt;"x",if('raw 1'!DK117="OK",'raw 1'!KK117,'raw 1'!DK117),"")</f>
        <v>-</v>
      </c>
      <c r="DN117" s="9" t="str">
        <f>if('raw 1'!DL117&lt;&gt;"x",if('raw 1'!DL117="OK",'raw 1'!KL117,'raw 1'!DL117),"")</f>
        <v>-</v>
      </c>
      <c r="DO117" s="9" t="str">
        <f>if('raw 1'!DM117&lt;&gt;"x",if('raw 1'!DM117="OK",'raw 1'!KM117,'raw 1'!DM117),"")</f>
        <v>-</v>
      </c>
      <c r="DP117" s="9" t="str">
        <f>if('raw 1'!DN117&lt;&gt;"x",if('raw 1'!DN117="OK",'raw 1'!KN117,'raw 1'!DN117),"")</f>
        <v>-</v>
      </c>
      <c r="DQ117" s="9" t="str">
        <f>if('raw 1'!DO117&lt;&gt;"x",if('raw 1'!DO117="OK",'raw 1'!KO117,'raw 1'!DO117),"")</f>
        <v>-</v>
      </c>
      <c r="DR117" s="9" t="str">
        <f>if('raw 1'!DP117&lt;&gt;"x",if('raw 1'!DP117="OK",'raw 1'!KP117,'raw 1'!DP117),"")</f>
        <v>-</v>
      </c>
      <c r="DS117" s="9" t="str">
        <f>if('raw 1'!DQ117&lt;&gt;"x",if('raw 1'!DQ117="OK",'raw 1'!KQ117,'raw 1'!DQ117),"")</f>
        <v>-</v>
      </c>
      <c r="DT117" s="9" t="str">
        <f>if('raw 1'!DR117&lt;&gt;"x",if('raw 1'!DR117="OK",'raw 1'!KR117,'raw 1'!DR117),"")</f>
        <v>-</v>
      </c>
      <c r="DU117" s="9" t="str">
        <f>if('raw 1'!DS117&lt;&gt;"x",if('raw 1'!DS117="OK",'raw 1'!KS117,'raw 1'!DS117),"")</f>
        <v>-</v>
      </c>
      <c r="DV117" s="9" t="str">
        <f>if('raw 1'!DT117&lt;&gt;"x",if('raw 1'!DT117="OK",'raw 1'!KT117,'raw 1'!DT117),"")</f>
        <v>-</v>
      </c>
      <c r="DW117" s="9" t="str">
        <f>if('raw 1'!DU117&lt;&gt;"x",if('raw 1'!DU117="OK",'raw 1'!KU117,'raw 1'!DU117),"")</f>
        <v>-</v>
      </c>
      <c r="DX117" s="9" t="str">
        <f>if('raw 1'!DV117&lt;&gt;"x",if('raw 1'!DV117="OK",'raw 1'!KV117,'raw 1'!DV117),"")</f>
        <v>-</v>
      </c>
      <c r="DY117" s="9" t="str">
        <f>if('raw 1'!DW117&lt;&gt;"x",if('raw 1'!DW117="OK",'raw 1'!KW117,'raw 1'!DW117),"")</f>
        <v>-</v>
      </c>
      <c r="DZ117" s="9" t="str">
        <f>if('raw 1'!DX117&lt;&gt;"x",if('raw 1'!DX117="OK",'raw 1'!KX117,'raw 1'!DX117),"")</f>
        <v>-</v>
      </c>
      <c r="EA117" s="9" t="str">
        <f>if('raw 1'!DY117&lt;&gt;"x",if('raw 1'!DY117="OK",'raw 1'!KY117,'raw 1'!DY117),"")</f>
        <v>-</v>
      </c>
      <c r="EB117" s="9" t="str">
        <f>if('raw 1'!DZ117&lt;&gt;"x",if('raw 1'!DZ117="OK",'raw 1'!KZ117,'raw 1'!DZ117),"")</f>
        <v/>
      </c>
      <c r="EC117" s="9">
        <f>if('raw 1'!EA117&lt;&gt;"x",if('raw 1'!EA117="OK",'raw 1'!LA117,'raw 1'!EA117),"")</f>
        <v>1</v>
      </c>
      <c r="ED117" s="9">
        <f>if('raw 1'!EB117&lt;&gt;"x",if('raw 1'!EB117="OK",'raw 1'!LB117,'raw 1'!EB117),"")</f>
        <v>1</v>
      </c>
      <c r="EE117" s="9">
        <f>if('raw 1'!EC117&lt;&gt;"x",if('raw 1'!EC117="OK",'raw 1'!LC117,'raw 1'!EC117),"")</f>
        <v>1</v>
      </c>
      <c r="EF117" s="9">
        <f>if('raw 1'!ED117&lt;&gt;"x",if('raw 1'!ED117="OK",'raw 1'!LD117,'raw 1'!ED117),"")</f>
        <v>1</v>
      </c>
      <c r="EG117" s="9">
        <f>if('raw 1'!EE117&lt;&gt;"x",if('raw 1'!EE117="OK",'raw 1'!LE117,'raw 1'!EE117),"")</f>
        <v>1</v>
      </c>
      <c r="EH117" s="9" t="str">
        <f>if('raw 1'!EF117&lt;&gt;"x",if('raw 1'!EF117="OK",'raw 1'!LF117,'raw 1'!EF117),"")</f>
        <v>TLE</v>
      </c>
      <c r="EI117" s="9" t="str">
        <f>if('raw 1'!EG117&lt;&gt;"x",if('raw 1'!EG117="OK",'raw 1'!LG117,'raw 1'!EG117),"")</f>
        <v>TLE</v>
      </c>
      <c r="EJ117" s="9" t="str">
        <f>if('raw 1'!EH117&lt;&gt;"x",if('raw 1'!EH117="OK",'raw 1'!LH117,'raw 1'!EH117),"")</f>
        <v>RTE</v>
      </c>
      <c r="EK117" s="9" t="str">
        <f>if('raw 1'!EI117&lt;&gt;"x",if('raw 1'!EI117="OK",'raw 1'!LI117,'raw 1'!EI117),"")</f>
        <v>TLE</v>
      </c>
      <c r="EL117" s="9" t="str">
        <f>if('raw 1'!EJ117&lt;&gt;"x",if('raw 1'!EJ117="OK",'raw 1'!LJ117,'raw 1'!EJ117),"")</f>
        <v>TLE</v>
      </c>
      <c r="EM117" s="9" t="str">
        <f>if('raw 1'!EK117&lt;&gt;"x",if('raw 1'!EK117="OK",'raw 1'!LK117,'raw 1'!EK117),"")</f>
        <v>RTE</v>
      </c>
      <c r="EN117" s="9" t="str">
        <f>if('raw 1'!EL117&lt;&gt;"x",if('raw 1'!EL117="OK",'raw 1'!LL117,'raw 1'!EL117),"")</f>
        <v>TLE</v>
      </c>
      <c r="EO117" s="9" t="str">
        <f>if('raw 1'!EM117&lt;&gt;"x",if('raw 1'!EM117="OK",'raw 1'!LM117,'raw 1'!EM117),"")</f>
        <v>RTE</v>
      </c>
      <c r="EP117" s="9" t="str">
        <f>if('raw 1'!EN117&lt;&gt;"x",if('raw 1'!EN117="OK",'raw 1'!LN117,'raw 1'!EN117),"")</f>
        <v>TLE</v>
      </c>
      <c r="EQ117" s="9" t="str">
        <f>if('raw 1'!EO117&lt;&gt;"x",if('raw 1'!EO117="OK",'raw 1'!LO117,'raw 1'!EO117),"")</f>
        <v>RTE</v>
      </c>
      <c r="ER117" s="9" t="str">
        <f>if('raw 1'!EP117&lt;&gt;"x",if('raw 1'!EP117="OK",'raw 1'!LP117,'raw 1'!EP117),"")</f>
        <v>TLE</v>
      </c>
      <c r="ES117" s="9" t="str">
        <f>if('raw 1'!EQ117&lt;&gt;"x",if('raw 1'!EQ117="OK",'raw 1'!LQ117,'raw 1'!EQ117),"")</f>
        <v/>
      </c>
      <c r="ET117" s="9" t="str">
        <f>if('raw 1'!ER117&lt;&gt;"x",if('raw 1'!ER117="OK",'raw 1'!LR117,'raw 1'!ER117),"")</f>
        <v>-</v>
      </c>
      <c r="EU117" s="9" t="str">
        <f>if('raw 1'!ES117&lt;&gt;"x",if('raw 1'!ES117="OK",'raw 1'!LS117,'raw 1'!ES117),"")</f>
        <v>-</v>
      </c>
      <c r="EV117" s="9" t="str">
        <f>if('raw 1'!ET117&lt;&gt;"x",if('raw 1'!ET117="OK",'raw 1'!LT117,'raw 1'!ET117),"")</f>
        <v>-</v>
      </c>
      <c r="EW117" s="9" t="str">
        <f>if('raw 1'!EU117&lt;&gt;"x",if('raw 1'!EU117="OK",'raw 1'!LU117,'raw 1'!EU117),"")</f>
        <v>-</v>
      </c>
      <c r="EX117" s="9" t="str">
        <f>if('raw 1'!EV117&lt;&gt;"x",if('raw 1'!EV117="OK",'raw 1'!LV117,'raw 1'!EV117),"")</f>
        <v>-</v>
      </c>
      <c r="EY117" s="9" t="str">
        <f>if('raw 1'!EW117&lt;&gt;"x",if('raw 1'!EW117="OK",'raw 1'!LW117,'raw 1'!EW117),"")</f>
        <v>-</v>
      </c>
      <c r="EZ117" s="9" t="str">
        <f>if('raw 1'!EX117&lt;&gt;"x",if('raw 1'!EX117="OK",'raw 1'!LX117,'raw 1'!EX117),"")</f>
        <v>-</v>
      </c>
      <c r="FA117" s="9" t="str">
        <f>if('raw 1'!EY117&lt;&gt;"x",if('raw 1'!EY117="OK",'raw 1'!LY117,'raw 1'!EY117),"")</f>
        <v>-</v>
      </c>
      <c r="FB117" s="9" t="str">
        <f>if('raw 1'!EZ117&lt;&gt;"x",if('raw 1'!EZ117="OK",'raw 1'!LZ117,'raw 1'!EZ117),"")</f>
        <v>-</v>
      </c>
      <c r="FC117" s="9" t="str">
        <f>if('raw 1'!FA117&lt;&gt;"x",if('raw 1'!FA117="OK",'raw 1'!MA117,'raw 1'!FA117),"")</f>
        <v>-</v>
      </c>
      <c r="FD117" s="9" t="str">
        <f>if('raw 1'!FB117&lt;&gt;"x",if('raw 1'!FB117="OK",'raw 1'!MB117,'raw 1'!FB117),"")</f>
        <v>-</v>
      </c>
      <c r="FE117" s="9" t="str">
        <f>if('raw 1'!FC117&lt;&gt;"x",if('raw 1'!FC117="OK",'raw 1'!MC117,'raw 1'!FC117),"")</f>
        <v>-</v>
      </c>
      <c r="FF117" s="9" t="str">
        <f>if('raw 1'!FD117&lt;&gt;"x",if('raw 1'!FD117="OK",'raw 1'!MD117,'raw 1'!FD117),"")</f>
        <v>-</v>
      </c>
      <c r="FG117" s="9" t="str">
        <f>if('raw 1'!FE117&lt;&gt;"x",if('raw 1'!FE117="OK",'raw 1'!ME117,'raw 1'!FE117),"")</f>
        <v>-</v>
      </c>
      <c r="FH117" s="9" t="str">
        <f>if('raw 1'!FF117&lt;&gt;"x",if('raw 1'!FF117="OK",'raw 1'!MF117,'raw 1'!FF117),"")</f>
        <v>-</v>
      </c>
      <c r="FI117" s="9" t="str">
        <f>if('raw 1'!FG117&lt;&gt;"x",if('raw 1'!FG117="OK",'raw 1'!MG117,'raw 1'!FG117),"")</f>
        <v>-</v>
      </c>
      <c r="FJ117" s="9" t="str">
        <f>if('raw 1'!FH117&lt;&gt;"x",if('raw 1'!FH117="OK",'raw 1'!MH117,'raw 1'!FH117),"")</f>
        <v>-</v>
      </c>
      <c r="FK117" s="9" t="str">
        <f>if('raw 1'!FI117&lt;&gt;"x",if('raw 1'!FI117="OK",'raw 1'!MI117,'raw 1'!FI117),"")</f>
        <v>-</v>
      </c>
      <c r="FL117" s="9" t="str">
        <f>if('raw 1'!FJ117&lt;&gt;"x",if('raw 1'!FJ117="OK",'raw 1'!MJ117,'raw 1'!FJ117),"")</f>
        <v>-</v>
      </c>
      <c r="FM117" s="9" t="str">
        <f>if('raw 1'!FK117&lt;&gt;"x",if('raw 1'!FK117="OK",'raw 1'!MK117,'raw 1'!FK117),"")</f>
        <v>-</v>
      </c>
      <c r="FN117" s="9" t="str">
        <f>if('raw 1'!FL117&lt;&gt;"x",if('raw 1'!FL117="OK",'raw 1'!ML117,'raw 1'!FL117),"")</f>
        <v>-</v>
      </c>
      <c r="FO117" s="9" t="str">
        <f>if('raw 1'!FM117&lt;&gt;"x",if('raw 1'!FM117="OK",'raw 1'!MM117,'raw 1'!FM117),"")</f>
        <v>-</v>
      </c>
      <c r="FP117" s="9" t="str">
        <f>if('raw 1'!FN117&lt;&gt;"x",if('raw 1'!FN117="OK",'raw 1'!MN117,'raw 1'!FN117),"")</f>
        <v>-</v>
      </c>
      <c r="FQ117" s="9" t="str">
        <f>if('raw 1'!FO117&lt;&gt;"x",if('raw 1'!FO117="OK",'raw 1'!MO117,'raw 1'!FO117),"")</f>
        <v>-</v>
      </c>
      <c r="FR117" s="9" t="str">
        <f>if('raw 1'!FP117&lt;&gt;"x",if('raw 1'!FP117="OK",'raw 1'!MP117,'raw 1'!FP117),"")</f>
        <v>-</v>
      </c>
      <c r="FS117" s="9" t="str">
        <f>if('raw 1'!FQ117&lt;&gt;"x",if('raw 1'!FQ117="OK",'raw 1'!MQ117,'raw 1'!FQ117),"")</f>
        <v>-</v>
      </c>
      <c r="FT117" s="9" t="str">
        <f>if('raw 1'!FR117&lt;&gt;"x",if('raw 1'!FR117="OK",'raw 1'!MR117,'raw 1'!FR117),"")</f>
        <v>-</v>
      </c>
      <c r="FU117" s="9" t="str">
        <f>if('raw 1'!FS117&lt;&gt;"x",if('raw 1'!FS117="OK",'raw 1'!MS117,'raw 1'!FS117),"")</f>
        <v>-</v>
      </c>
      <c r="FV117" s="9" t="str">
        <f>if('raw 1'!FT117&lt;&gt;"x",if('raw 1'!FT117="OK",'raw 1'!MT117,'raw 1'!FT117),"")</f>
        <v/>
      </c>
      <c r="FW117" s="9" t="str">
        <f>if('raw 1'!FU117&lt;&gt;"x",if('raw 1'!FU117="OK",'raw 1'!MU117,'raw 1'!FU117),"")</f>
        <v>-</v>
      </c>
      <c r="FX117" s="9" t="str">
        <f>if('raw 1'!FV117&lt;&gt;"x",if('raw 1'!FV117="OK",'raw 1'!MV117,'raw 1'!FV117),"")</f>
        <v>-</v>
      </c>
      <c r="FY117" s="9" t="str">
        <f>if('raw 1'!FW117&lt;&gt;"x",if('raw 1'!FW117="OK",'raw 1'!MW117,'raw 1'!FW117),"")</f>
        <v>-</v>
      </c>
      <c r="FZ117" s="9" t="str">
        <f>if('raw 1'!FX117&lt;&gt;"x",if('raw 1'!FX117="OK",'raw 1'!MX117,'raw 1'!FX117),"")</f>
        <v>-</v>
      </c>
      <c r="GA117" s="9" t="str">
        <f>if('raw 1'!FY117&lt;&gt;"x",if('raw 1'!FY117="OK",'raw 1'!MY117,'raw 1'!FY117),"")</f>
        <v>-</v>
      </c>
      <c r="GB117" s="9" t="str">
        <f>if('raw 1'!FZ117&lt;&gt;"x",if('raw 1'!FZ117="OK",'raw 1'!MZ117,'raw 1'!FZ117),"")</f>
        <v>-</v>
      </c>
      <c r="GC117" s="9" t="str">
        <f>if('raw 1'!GA117&lt;&gt;"x",if('raw 1'!GA117="OK",'raw 1'!NA117,'raw 1'!GA117),"")</f>
        <v>-</v>
      </c>
      <c r="GD117" s="9" t="str">
        <f>if('raw 1'!GB117&lt;&gt;"x",if('raw 1'!GB117="OK",'raw 1'!NB117,'raw 1'!GB117),"")</f>
        <v>-</v>
      </c>
      <c r="GE117" s="9" t="str">
        <f>if('raw 1'!GC117&lt;&gt;"x",if('raw 1'!GC117="OK",'raw 1'!NC117,'raw 1'!GC117),"")</f>
        <v>-</v>
      </c>
      <c r="GF117" s="9" t="str">
        <f>if('raw 1'!GD117&lt;&gt;"x",if('raw 1'!GD117="OK",'raw 1'!ND117,'raw 1'!GD117),"")</f>
        <v>-</v>
      </c>
      <c r="GG117" s="9" t="str">
        <f>if('raw 1'!GE117&lt;&gt;"x",if('raw 1'!GE117="OK",'raw 1'!NE117,'raw 1'!GE117),"")</f>
        <v>-</v>
      </c>
      <c r="GH117" s="9" t="str">
        <f>if('raw 1'!GF117&lt;&gt;"x",if('raw 1'!GF117="OK",'raw 1'!NF117,'raw 1'!GF117),"")</f>
        <v>-</v>
      </c>
      <c r="GI117" s="9" t="str">
        <f>if('raw 1'!GG117&lt;&gt;"x",if('raw 1'!GG117="OK",'raw 1'!NG117,'raw 1'!GG117),"")</f>
        <v>-</v>
      </c>
      <c r="GJ117" s="9" t="str">
        <f>if('raw 1'!GH117&lt;&gt;"x",if('raw 1'!GH117="OK",'raw 1'!NH117,'raw 1'!GH117),"")</f>
        <v>-</v>
      </c>
      <c r="GK117" s="9" t="str">
        <f>if('raw 1'!GI117&lt;&gt;"x",if('raw 1'!GI117="OK",'raw 1'!NI117,'raw 1'!GI117),"")</f>
        <v>-</v>
      </c>
      <c r="GL117" s="9" t="str">
        <f>if('raw 1'!GJ117&lt;&gt;"x",if('raw 1'!GJ117="OK",'raw 1'!NJ117,'raw 1'!GJ117),"")</f>
        <v>-</v>
      </c>
      <c r="GM117" s="9" t="str">
        <f>if('raw 1'!GK117&lt;&gt;"x",if('raw 1'!GK117="OK",'raw 1'!NK117,'raw 1'!GK117),"")</f>
        <v>-</v>
      </c>
      <c r="GN117" s="9" t="str">
        <f>if('raw 1'!GL117&lt;&gt;"x",if('raw 1'!GL117="OK",'raw 1'!NL117,'raw 1'!GL117),"")</f>
        <v>-</v>
      </c>
      <c r="GO117" s="9" t="str">
        <f>if('raw 1'!GM117&lt;&gt;"x",if('raw 1'!GM117="OK",'raw 1'!NM117,'raw 1'!GM117),"")</f>
        <v>-</v>
      </c>
      <c r="GP117" s="9" t="str">
        <f>if('raw 1'!GN117&lt;&gt;"x",if('raw 1'!GN117="OK",'raw 1'!NN117,'raw 1'!GN117),"")</f>
        <v>-</v>
      </c>
      <c r="GQ117" s="9" t="str">
        <f>if('raw 1'!GO117&lt;&gt;"x",if('raw 1'!GO117="OK",'raw 1'!NO117,'raw 1'!GO117),"")</f>
        <v>-</v>
      </c>
      <c r="GR117" s="9" t="str">
        <f>if('raw 1'!GP117&lt;&gt;"x",if('raw 1'!GP117="OK",'raw 1'!NP117,'raw 1'!GP117),"")</f>
        <v>-</v>
      </c>
      <c r="GS117" s="9" t="str">
        <f>if('raw 1'!GQ117&lt;&gt;"x",if('raw 1'!GQ117="OK",'raw 1'!NQ117,'raw 1'!GQ117),"")</f>
        <v>-</v>
      </c>
      <c r="GT117" s="9" t="str">
        <f>if('raw 1'!GR117&lt;&gt;"x",if('raw 1'!GR117="OK",'raw 1'!NR117,'raw 1'!GR117),"")</f>
        <v>-</v>
      </c>
      <c r="GU117" s="9" t="str">
        <f>if('raw 1'!GS117&lt;&gt;"x",if('raw 1'!GS117="OK",'raw 1'!NS117,'raw 1'!GS117),"")</f>
        <v/>
      </c>
    </row>
    <row r="118">
      <c r="A118" s="5"/>
      <c r="B118" s="5"/>
      <c r="C118" s="5" t="str">
        <f>if(B118="d","diskv. iz ciklusa",if(B118="d1","diskv. iz kruga",if($E118="ODOBREN",(if(countif(H:H,"="&amp;H118)=1,countif(H:H,"&gt;"&amp;H118)+1,concatenate(countif(H:H,"&gt;"&amp;H118)+1," - ",countif(H:H,"&gt;="&amp;H118)))),empty)))</f>
        <v>115 - 119</v>
      </c>
      <c r="D118" s="6" t="str">
        <f>'raw 1'!B118</f>
        <v>Mr_Vojin</v>
      </c>
      <c r="E118" s="6" t="str">
        <f>'raw 1'!F118</f>
        <v>ODOBREN</v>
      </c>
      <c r="F118" s="6" t="str">
        <f>if($E118="ODOBREN",'raw 1'!C118,"")</f>
        <v>Vojin</v>
      </c>
      <c r="G118" s="6" t="str">
        <f>if($E118="ODOBREN",'raw 1'!D118,"")</f>
        <v>Milović</v>
      </c>
      <c r="H118" s="7">
        <f>if($E118="ODOBREN",I118,empty)</f>
        <v>20</v>
      </c>
      <c r="I118" s="7">
        <f>if(B118&lt;&gt;"d",IF(M118 = "A", SUM(R118:T118), SUM(O118:Q118)),empty)</f>
        <v>20</v>
      </c>
      <c r="J118" s="6" t="str">
        <f>if($E118="ODOBREN",'raw 1'!G118,"")</f>
        <v>Kragujevac</v>
      </c>
      <c r="K118" s="6" t="str">
        <f>if($E118="ODOBREN",'raw 1'!H118,"")</f>
        <v>Prva kragujevačka gimnazija</v>
      </c>
      <c r="L118" s="6" t="str">
        <f>if($E118="ODOBREN",'raw 1'!I118,"")</f>
        <v>III</v>
      </c>
      <c r="M118" s="6" t="str">
        <f>if($E118="ODOBREN",'raw 1'!J118,"")</f>
        <v>A</v>
      </c>
      <c r="N118" s="6" t="str">
        <f>if($E118="ODOBREN",'raw 1'!K119,"")</f>
        <v>Lidija </v>
      </c>
      <c r="O118" s="8" t="str">
        <f>'raw 1'!M118</f>
        <v>-</v>
      </c>
      <c r="P118" s="9" t="str">
        <f>'raw 1'!N118</f>
        <v>-</v>
      </c>
      <c r="Q118" s="9" t="str">
        <f>'raw 1'!O118</f>
        <v>-</v>
      </c>
      <c r="R118" s="9">
        <f>'raw 1'!P118</f>
        <v>20</v>
      </c>
      <c r="S118" s="9" t="str">
        <f>'raw 1'!Q118</f>
        <v>-</v>
      </c>
      <c r="T118" s="9" t="str">
        <f>'raw 1'!R118</f>
        <v>-</v>
      </c>
      <c r="U118" s="9" t="str">
        <f>if('raw 1'!S118&lt;&gt;"x",if('raw 1'!S118="OK",'raw 1'!GS118,'raw 1'!S118),"")</f>
        <v/>
      </c>
      <c r="V118" s="9" t="str">
        <f>if('raw 1'!T118&lt;&gt;"x",if('raw 1'!T118="OK",'raw 1'!GT118,'raw 1'!T118),"")</f>
        <v/>
      </c>
      <c r="W118" s="9" t="str">
        <f>if('raw 1'!U118&lt;&gt;"x",if('raw 1'!U118="OK",'raw 1'!GU118,'raw 1'!U118),"")</f>
        <v>-</v>
      </c>
      <c r="X118" s="9" t="str">
        <f>if('raw 1'!V118&lt;&gt;"x",if('raw 1'!V118="OK",'raw 1'!GV118,'raw 1'!V118),"")</f>
        <v>-</v>
      </c>
      <c r="Y118" s="9" t="str">
        <f>if('raw 1'!W118&lt;&gt;"x",if('raw 1'!W118="OK",'raw 1'!GW118,'raw 1'!W118),"")</f>
        <v>-</v>
      </c>
      <c r="Z118" s="9" t="str">
        <f>if('raw 1'!X118&lt;&gt;"x",if('raw 1'!X118="OK",'raw 1'!GX118,'raw 1'!X118),"")</f>
        <v>-</v>
      </c>
      <c r="AA118" s="9" t="str">
        <f>if('raw 1'!Y118&lt;&gt;"x",if('raw 1'!Y118="OK",'raw 1'!GY118,'raw 1'!Y118),"")</f>
        <v>-</v>
      </c>
      <c r="AB118" s="9" t="str">
        <f>if('raw 1'!Z118&lt;&gt;"x",if('raw 1'!Z118="OK",'raw 1'!GZ118,'raw 1'!Z118),"")</f>
        <v>-</v>
      </c>
      <c r="AC118" s="9" t="str">
        <f>if('raw 1'!AA118&lt;&gt;"x",if('raw 1'!AA118="OK",'raw 1'!HA118,'raw 1'!AA118),"")</f>
        <v>-</v>
      </c>
      <c r="AD118" s="9" t="str">
        <f>if('raw 1'!AB118&lt;&gt;"x",if('raw 1'!AB118="OK",'raw 1'!HB118,'raw 1'!AB118),"")</f>
        <v>-</v>
      </c>
      <c r="AE118" s="9" t="str">
        <f>if('raw 1'!AC118&lt;&gt;"x",if('raw 1'!AC118="OK",'raw 1'!HC118,'raw 1'!AC118),"")</f>
        <v>-</v>
      </c>
      <c r="AF118" s="9" t="str">
        <f>if('raw 1'!AD118&lt;&gt;"x",if('raw 1'!AD118="OK",'raw 1'!HD118,'raw 1'!AD118),"")</f>
        <v>-</v>
      </c>
      <c r="AG118" s="9" t="str">
        <f>if('raw 1'!AE118&lt;&gt;"x",if('raw 1'!AE118="OK",'raw 1'!HE118,'raw 1'!AE118),"")</f>
        <v>-</v>
      </c>
      <c r="AH118" s="9" t="str">
        <f>if('raw 1'!AF118&lt;&gt;"x",if('raw 1'!AF118="OK",'raw 1'!HF118,'raw 1'!AF118),"")</f>
        <v>-</v>
      </c>
      <c r="AI118" s="9" t="str">
        <f>if('raw 1'!AG118&lt;&gt;"x",if('raw 1'!AG118="OK",'raw 1'!HG118,'raw 1'!AG118),"")</f>
        <v>-</v>
      </c>
      <c r="AJ118" s="9" t="str">
        <f>if('raw 1'!AH118&lt;&gt;"x",if('raw 1'!AH118="OK",'raw 1'!HH118,'raw 1'!AH118),"")</f>
        <v>-</v>
      </c>
      <c r="AK118" s="9" t="str">
        <f>if('raw 1'!AI118&lt;&gt;"x",if('raw 1'!AI118="OK",'raw 1'!HI118,'raw 1'!AI118),"")</f>
        <v>-</v>
      </c>
      <c r="AL118" s="9" t="str">
        <f>if('raw 1'!AJ118&lt;&gt;"x",if('raw 1'!AJ118="OK",'raw 1'!HJ118,'raw 1'!AJ118),"")</f>
        <v>-</v>
      </c>
      <c r="AM118" s="9" t="str">
        <f>if('raw 1'!AK118&lt;&gt;"x",if('raw 1'!AK118="OK",'raw 1'!HK118,'raw 1'!AK118),"")</f>
        <v>-</v>
      </c>
      <c r="AN118" s="9" t="str">
        <f>if('raw 1'!AL118&lt;&gt;"x",if('raw 1'!AL118="OK",'raw 1'!HL118,'raw 1'!AL118),"")</f>
        <v>-</v>
      </c>
      <c r="AO118" s="9" t="str">
        <f>if('raw 1'!AM118&lt;&gt;"x",if('raw 1'!AM118="OK",'raw 1'!HM118,'raw 1'!AM118),"")</f>
        <v>-</v>
      </c>
      <c r="AP118" s="9" t="str">
        <f>if('raw 1'!AN118&lt;&gt;"x",if('raw 1'!AN118="OK",'raw 1'!HN118,'raw 1'!AN118),"")</f>
        <v>-</v>
      </c>
      <c r="AQ118" s="9" t="str">
        <f>if('raw 1'!AO118&lt;&gt;"x",if('raw 1'!AO118="OK",'raw 1'!HO118,'raw 1'!AO118),"")</f>
        <v>-</v>
      </c>
      <c r="AR118" s="9" t="str">
        <f>if('raw 1'!AP118&lt;&gt;"x",if('raw 1'!AP118="OK",'raw 1'!HP118,'raw 1'!AP118),"")</f>
        <v>-</v>
      </c>
      <c r="AS118" s="9" t="str">
        <f>if('raw 1'!AQ118&lt;&gt;"x",if('raw 1'!AQ118="OK",'raw 1'!HQ118,'raw 1'!AQ118),"")</f>
        <v>-</v>
      </c>
      <c r="AT118" s="9" t="str">
        <f>if('raw 1'!AR118&lt;&gt;"x",if('raw 1'!AR118="OK",'raw 1'!HR118,'raw 1'!AR118),"")</f>
        <v>-</v>
      </c>
      <c r="AU118" s="9" t="str">
        <f>if('raw 1'!AS118&lt;&gt;"x",if('raw 1'!AS118="OK",'raw 1'!HS118,'raw 1'!AS118),"")</f>
        <v>-</v>
      </c>
      <c r="AV118" s="9" t="str">
        <f>if('raw 1'!AT118&lt;&gt;"x",if('raw 1'!AT118="OK",'raw 1'!HT118,'raw 1'!AT118),"")</f>
        <v>-</v>
      </c>
      <c r="AW118" s="9" t="str">
        <f>if('raw 1'!AU118&lt;&gt;"x",if('raw 1'!AU118="OK",'raw 1'!HU118,'raw 1'!AU118),"")</f>
        <v>-</v>
      </c>
      <c r="AX118" s="9" t="str">
        <f>if('raw 1'!AV118&lt;&gt;"x",if('raw 1'!AV118="OK",'raw 1'!HV118,'raw 1'!AV118),"")</f>
        <v>-</v>
      </c>
      <c r="AY118" s="9" t="str">
        <f>if('raw 1'!AW118&lt;&gt;"x",if('raw 1'!AW118="OK",'raw 1'!HW118,'raw 1'!AW118),"")</f>
        <v>-</v>
      </c>
      <c r="AZ118" s="9" t="str">
        <f>if('raw 1'!AX118&lt;&gt;"x",if('raw 1'!AX118="OK",'raw 1'!HX118,'raw 1'!AX118),"")</f>
        <v>-</v>
      </c>
      <c r="BA118" s="9" t="str">
        <f>if('raw 1'!AY118&lt;&gt;"x",if('raw 1'!AY118="OK",'raw 1'!HY118,'raw 1'!AY118),"")</f>
        <v>-</v>
      </c>
      <c r="BB118" s="9" t="str">
        <f>if('raw 1'!AZ118&lt;&gt;"x",if('raw 1'!AZ118="OK",'raw 1'!HZ118,'raw 1'!AZ118),"")</f>
        <v>-</v>
      </c>
      <c r="BC118" s="9" t="str">
        <f>if('raw 1'!BA118&lt;&gt;"x",if('raw 1'!BA118="OK",'raw 1'!IA118,'raw 1'!BA118),"")</f>
        <v>-</v>
      </c>
      <c r="BD118" s="9" t="str">
        <f>if('raw 1'!BB118&lt;&gt;"x",if('raw 1'!BB118="OK",'raw 1'!IB118,'raw 1'!BB118),"")</f>
        <v>-</v>
      </c>
      <c r="BE118" s="9" t="str">
        <f>if('raw 1'!BC118&lt;&gt;"x",if('raw 1'!BC118="OK",'raw 1'!IC118,'raw 1'!BC118),"")</f>
        <v>-</v>
      </c>
      <c r="BF118" s="9" t="str">
        <f>if('raw 1'!BD118&lt;&gt;"x",if('raw 1'!BD118="OK",'raw 1'!ID118,'raw 1'!BD118),"")</f>
        <v>-</v>
      </c>
      <c r="BG118" s="9" t="str">
        <f>if('raw 1'!BE118&lt;&gt;"x",if('raw 1'!BE118="OK",'raw 1'!IE118,'raw 1'!BE118),"")</f>
        <v>-</v>
      </c>
      <c r="BH118" s="9" t="str">
        <f>if('raw 1'!BF118&lt;&gt;"x",if('raw 1'!BF118="OK",'raw 1'!IF118,'raw 1'!BF118),"")</f>
        <v>-</v>
      </c>
      <c r="BI118" s="9" t="str">
        <f>if('raw 1'!BG118&lt;&gt;"x",if('raw 1'!BG118="OK",'raw 1'!IG118,'raw 1'!BG118),"")</f>
        <v>-</v>
      </c>
      <c r="BJ118" s="9" t="str">
        <f>if('raw 1'!BH118&lt;&gt;"x",if('raw 1'!BH118="OK",'raw 1'!IH118,'raw 1'!BH118),"")</f>
        <v>-</v>
      </c>
      <c r="BK118" s="9" t="str">
        <f>if('raw 1'!BI118&lt;&gt;"x",if('raw 1'!BI118="OK",'raw 1'!II118,'raw 1'!BI118),"")</f>
        <v>-</v>
      </c>
      <c r="BL118" s="9" t="str">
        <f>if('raw 1'!BJ118&lt;&gt;"x",if('raw 1'!BJ118="OK",'raw 1'!IJ118,'raw 1'!BJ118),"")</f>
        <v>-</v>
      </c>
      <c r="BM118" s="9" t="str">
        <f>if('raw 1'!BK118&lt;&gt;"x",if('raw 1'!BK118="OK",'raw 1'!IK118,'raw 1'!BK118),"")</f>
        <v/>
      </c>
      <c r="BN118" s="9" t="str">
        <f>if('raw 1'!BL118&lt;&gt;"x",if('raw 1'!BL118="OK",'raw 1'!IL118,'raw 1'!BL118),"")</f>
        <v>-</v>
      </c>
      <c r="BO118" s="9" t="str">
        <f>if('raw 1'!BM118&lt;&gt;"x",if('raw 1'!BM118="OK",'raw 1'!IM118,'raw 1'!BM118),"")</f>
        <v>-</v>
      </c>
      <c r="BP118" s="9" t="str">
        <f>if('raw 1'!BN118&lt;&gt;"x",if('raw 1'!BN118="OK",'raw 1'!IN118,'raw 1'!BN118),"")</f>
        <v>-</v>
      </c>
      <c r="BQ118" s="9" t="str">
        <f>if('raw 1'!BO118&lt;&gt;"x",if('raw 1'!BO118="OK",'raw 1'!IO118,'raw 1'!BO118),"")</f>
        <v>-</v>
      </c>
      <c r="BR118" s="9" t="str">
        <f>if('raw 1'!BP118&lt;&gt;"x",if('raw 1'!BP118="OK",'raw 1'!IP118,'raw 1'!BP118),"")</f>
        <v>-</v>
      </c>
      <c r="BS118" s="9" t="str">
        <f>if('raw 1'!BQ118&lt;&gt;"x",if('raw 1'!BQ118="OK",'raw 1'!IQ118,'raw 1'!BQ118),"")</f>
        <v>-</v>
      </c>
      <c r="BT118" s="9" t="str">
        <f>if('raw 1'!BR118&lt;&gt;"x",if('raw 1'!BR118="OK",'raw 1'!IR118,'raw 1'!BR118),"")</f>
        <v>-</v>
      </c>
      <c r="BU118" s="9" t="str">
        <f>if('raw 1'!BS118&lt;&gt;"x",if('raw 1'!BS118="OK",'raw 1'!IS118,'raw 1'!BS118),"")</f>
        <v>-</v>
      </c>
      <c r="BV118" s="9" t="str">
        <f>if('raw 1'!BT118&lt;&gt;"x",if('raw 1'!BT118="OK",'raw 1'!IT118,'raw 1'!BT118),"")</f>
        <v>-</v>
      </c>
      <c r="BW118" s="9" t="str">
        <f>if('raw 1'!BU118&lt;&gt;"x",if('raw 1'!BU118="OK",'raw 1'!IU118,'raw 1'!BU118),"")</f>
        <v>-</v>
      </c>
      <c r="BX118" s="9" t="str">
        <f>if('raw 1'!BV118&lt;&gt;"x",if('raw 1'!BV118="OK",'raw 1'!IV118,'raw 1'!BV118),"")</f>
        <v>-</v>
      </c>
      <c r="BY118" s="9" t="str">
        <f>if('raw 1'!BW118&lt;&gt;"x",if('raw 1'!BW118="OK",'raw 1'!IW118,'raw 1'!BW118),"")</f>
        <v>-</v>
      </c>
      <c r="BZ118" s="9" t="str">
        <f>if('raw 1'!BX118&lt;&gt;"x",if('raw 1'!BX118="OK",'raw 1'!IX118,'raw 1'!BX118),"")</f>
        <v>-</v>
      </c>
      <c r="CA118" s="9" t="str">
        <f>if('raw 1'!BY118&lt;&gt;"x",if('raw 1'!BY118="OK",'raw 1'!IY118,'raw 1'!BY118),"")</f>
        <v>-</v>
      </c>
      <c r="CB118" s="9" t="str">
        <f>if('raw 1'!BZ118&lt;&gt;"x",if('raw 1'!BZ118="OK",'raw 1'!IZ118,'raw 1'!BZ118),"")</f>
        <v>-</v>
      </c>
      <c r="CC118" s="9" t="str">
        <f>if('raw 1'!CA118&lt;&gt;"x",if('raw 1'!CA118="OK",'raw 1'!JA118,'raw 1'!CA118),"")</f>
        <v>-</v>
      </c>
      <c r="CD118" s="9" t="str">
        <f>if('raw 1'!CB118&lt;&gt;"x",if('raw 1'!CB118="OK",'raw 1'!JB118,'raw 1'!CB118),"")</f>
        <v>-</v>
      </c>
      <c r="CE118" s="9" t="str">
        <f>if('raw 1'!CC118&lt;&gt;"x",if('raw 1'!CC118="OK",'raw 1'!JC118,'raw 1'!CC118),"")</f>
        <v>-</v>
      </c>
      <c r="CF118" s="9" t="str">
        <f>if('raw 1'!CD118&lt;&gt;"x",if('raw 1'!CD118="OK",'raw 1'!JD118,'raw 1'!CD118),"")</f>
        <v>-</v>
      </c>
      <c r="CG118" s="9" t="str">
        <f>if('raw 1'!CE118&lt;&gt;"x",if('raw 1'!CE118="OK",'raw 1'!JE118,'raw 1'!CE118),"")</f>
        <v>-</v>
      </c>
      <c r="CH118" s="9" t="str">
        <f>if('raw 1'!CF118&lt;&gt;"x",if('raw 1'!CF118="OK",'raw 1'!JF118,'raw 1'!CF118),"")</f>
        <v>-</v>
      </c>
      <c r="CI118" s="9" t="str">
        <f>if('raw 1'!CG118&lt;&gt;"x",if('raw 1'!CG118="OK",'raw 1'!JG118,'raw 1'!CG118),"")</f>
        <v>-</v>
      </c>
      <c r="CJ118" s="9" t="str">
        <f>if('raw 1'!CH118&lt;&gt;"x",if('raw 1'!CH118="OK",'raw 1'!JH118,'raw 1'!CH118),"")</f>
        <v>-</v>
      </c>
      <c r="CK118" s="9" t="str">
        <f>if('raw 1'!CI118&lt;&gt;"x",if('raw 1'!CI118="OK",'raw 1'!JI118,'raw 1'!CI118),"")</f>
        <v>-</v>
      </c>
      <c r="CL118" s="9" t="str">
        <f>if('raw 1'!CJ118&lt;&gt;"x",if('raw 1'!CJ118="OK",'raw 1'!JJ118,'raw 1'!CJ118),"")</f>
        <v>-</v>
      </c>
      <c r="CM118" s="9" t="str">
        <f>if('raw 1'!CK118&lt;&gt;"x",if('raw 1'!CK118="OK",'raw 1'!JK118,'raw 1'!CK118),"")</f>
        <v>-</v>
      </c>
      <c r="CN118" s="9" t="str">
        <f>if('raw 1'!CL118&lt;&gt;"x",if('raw 1'!CL118="OK",'raw 1'!JL118,'raw 1'!CL118),"")</f>
        <v>-</v>
      </c>
      <c r="CO118" s="9" t="str">
        <f>if('raw 1'!CM118&lt;&gt;"x",if('raw 1'!CM118="OK",'raw 1'!JM118,'raw 1'!CM118),"")</f>
        <v>-</v>
      </c>
      <c r="CP118" s="9" t="str">
        <f>if('raw 1'!CN118&lt;&gt;"x",if('raw 1'!CN118="OK",'raw 1'!JN118,'raw 1'!CN118),"")</f>
        <v>-</v>
      </c>
      <c r="CQ118" s="9" t="str">
        <f>if('raw 1'!CO118&lt;&gt;"x",if('raw 1'!CO118="OK",'raw 1'!JO118,'raw 1'!CO118),"")</f>
        <v>-</v>
      </c>
      <c r="CR118" s="9" t="str">
        <f>if('raw 1'!CP118&lt;&gt;"x",if('raw 1'!CP118="OK",'raw 1'!JP118,'raw 1'!CP118),"")</f>
        <v>-</v>
      </c>
      <c r="CS118" s="9" t="str">
        <f>if('raw 1'!CQ118&lt;&gt;"x",if('raw 1'!CQ118="OK",'raw 1'!JQ118,'raw 1'!CQ118),"")</f>
        <v>-</v>
      </c>
      <c r="CT118" s="9" t="str">
        <f>if('raw 1'!CR118&lt;&gt;"x",if('raw 1'!CR118="OK",'raw 1'!JR118,'raw 1'!CR118),"")</f>
        <v>-</v>
      </c>
      <c r="CU118" s="9" t="str">
        <f>if('raw 1'!CS118&lt;&gt;"x",if('raw 1'!CS118="OK",'raw 1'!JS118,'raw 1'!CS118),"")</f>
        <v/>
      </c>
      <c r="CV118" s="9" t="str">
        <f>if('raw 1'!CT118&lt;&gt;"x",if('raw 1'!CT118="OK",'raw 1'!JT118,'raw 1'!CT118),"")</f>
        <v>-</v>
      </c>
      <c r="CW118" s="9" t="str">
        <f>if('raw 1'!CU118&lt;&gt;"x",if('raw 1'!CU118="OK",'raw 1'!JU118,'raw 1'!CU118),"")</f>
        <v>-</v>
      </c>
      <c r="CX118" s="9" t="str">
        <f>if('raw 1'!CV118&lt;&gt;"x",if('raw 1'!CV118="OK",'raw 1'!JV118,'raw 1'!CV118),"")</f>
        <v>-</v>
      </c>
      <c r="CY118" s="9" t="str">
        <f>if('raw 1'!CW118&lt;&gt;"x",if('raw 1'!CW118="OK",'raw 1'!JW118,'raw 1'!CW118),"")</f>
        <v>-</v>
      </c>
      <c r="CZ118" s="9" t="str">
        <f>if('raw 1'!CX118&lt;&gt;"x",if('raw 1'!CX118="OK",'raw 1'!JX118,'raw 1'!CX118),"")</f>
        <v>-</v>
      </c>
      <c r="DA118" s="9" t="str">
        <f>if('raw 1'!CY118&lt;&gt;"x",if('raw 1'!CY118="OK",'raw 1'!JY118,'raw 1'!CY118),"")</f>
        <v>-</v>
      </c>
      <c r="DB118" s="9" t="str">
        <f>if('raw 1'!CZ118&lt;&gt;"x",if('raw 1'!CZ118="OK",'raw 1'!JZ118,'raw 1'!CZ118),"")</f>
        <v>-</v>
      </c>
      <c r="DC118" s="9" t="str">
        <f>if('raw 1'!DA118&lt;&gt;"x",if('raw 1'!DA118="OK",'raw 1'!KA118,'raw 1'!DA118),"")</f>
        <v>-</v>
      </c>
      <c r="DD118" s="9" t="str">
        <f>if('raw 1'!DB118&lt;&gt;"x",if('raw 1'!DB118="OK",'raw 1'!KB118,'raw 1'!DB118),"")</f>
        <v>-</v>
      </c>
      <c r="DE118" s="9" t="str">
        <f>if('raw 1'!DC118&lt;&gt;"x",if('raw 1'!DC118="OK",'raw 1'!KC118,'raw 1'!DC118),"")</f>
        <v>-</v>
      </c>
      <c r="DF118" s="9" t="str">
        <f>if('raw 1'!DD118&lt;&gt;"x",if('raw 1'!DD118="OK",'raw 1'!KD118,'raw 1'!DD118),"")</f>
        <v>-</v>
      </c>
      <c r="DG118" s="9" t="str">
        <f>if('raw 1'!DE118&lt;&gt;"x",if('raw 1'!DE118="OK",'raw 1'!KE118,'raw 1'!DE118),"")</f>
        <v>-</v>
      </c>
      <c r="DH118" s="9" t="str">
        <f>if('raw 1'!DF118&lt;&gt;"x",if('raw 1'!DF118="OK",'raw 1'!KF118,'raw 1'!DF118),"")</f>
        <v>-</v>
      </c>
      <c r="DI118" s="9" t="str">
        <f>if('raw 1'!DG118&lt;&gt;"x",if('raw 1'!DG118="OK",'raw 1'!KG118,'raw 1'!DG118),"")</f>
        <v>-</v>
      </c>
      <c r="DJ118" s="9" t="str">
        <f>if('raw 1'!DH118&lt;&gt;"x",if('raw 1'!DH118="OK",'raw 1'!KH118,'raw 1'!DH118),"")</f>
        <v>-</v>
      </c>
      <c r="DK118" s="9" t="str">
        <f>if('raw 1'!DI118&lt;&gt;"x",if('raw 1'!DI118="OK",'raw 1'!KI118,'raw 1'!DI118),"")</f>
        <v>-</v>
      </c>
      <c r="DL118" s="9" t="str">
        <f>if('raw 1'!DJ118&lt;&gt;"x",if('raw 1'!DJ118="OK",'raw 1'!KJ118,'raw 1'!DJ118),"")</f>
        <v>-</v>
      </c>
      <c r="DM118" s="9" t="str">
        <f>if('raw 1'!DK118&lt;&gt;"x",if('raw 1'!DK118="OK",'raw 1'!KK118,'raw 1'!DK118),"")</f>
        <v>-</v>
      </c>
      <c r="DN118" s="9" t="str">
        <f>if('raw 1'!DL118&lt;&gt;"x",if('raw 1'!DL118="OK",'raw 1'!KL118,'raw 1'!DL118),"")</f>
        <v>-</v>
      </c>
      <c r="DO118" s="9" t="str">
        <f>if('raw 1'!DM118&lt;&gt;"x",if('raw 1'!DM118="OK",'raw 1'!KM118,'raw 1'!DM118),"")</f>
        <v>-</v>
      </c>
      <c r="DP118" s="9" t="str">
        <f>if('raw 1'!DN118&lt;&gt;"x",if('raw 1'!DN118="OK",'raw 1'!KN118,'raw 1'!DN118),"")</f>
        <v>-</v>
      </c>
      <c r="DQ118" s="9" t="str">
        <f>if('raw 1'!DO118&lt;&gt;"x",if('raw 1'!DO118="OK",'raw 1'!KO118,'raw 1'!DO118),"")</f>
        <v>-</v>
      </c>
      <c r="DR118" s="9" t="str">
        <f>if('raw 1'!DP118&lt;&gt;"x",if('raw 1'!DP118="OK",'raw 1'!KP118,'raw 1'!DP118),"")</f>
        <v>-</v>
      </c>
      <c r="DS118" s="9" t="str">
        <f>if('raw 1'!DQ118&lt;&gt;"x",if('raw 1'!DQ118="OK",'raw 1'!KQ118,'raw 1'!DQ118),"")</f>
        <v>-</v>
      </c>
      <c r="DT118" s="9" t="str">
        <f>if('raw 1'!DR118&lt;&gt;"x",if('raw 1'!DR118="OK",'raw 1'!KR118,'raw 1'!DR118),"")</f>
        <v>-</v>
      </c>
      <c r="DU118" s="9" t="str">
        <f>if('raw 1'!DS118&lt;&gt;"x",if('raw 1'!DS118="OK",'raw 1'!KS118,'raw 1'!DS118),"")</f>
        <v>-</v>
      </c>
      <c r="DV118" s="9" t="str">
        <f>if('raw 1'!DT118&lt;&gt;"x",if('raw 1'!DT118="OK",'raw 1'!KT118,'raw 1'!DT118),"")</f>
        <v>-</v>
      </c>
      <c r="DW118" s="9" t="str">
        <f>if('raw 1'!DU118&lt;&gt;"x",if('raw 1'!DU118="OK",'raw 1'!KU118,'raw 1'!DU118),"")</f>
        <v>-</v>
      </c>
      <c r="DX118" s="9" t="str">
        <f>if('raw 1'!DV118&lt;&gt;"x",if('raw 1'!DV118="OK",'raw 1'!KV118,'raw 1'!DV118),"")</f>
        <v>-</v>
      </c>
      <c r="DY118" s="9" t="str">
        <f>if('raw 1'!DW118&lt;&gt;"x",if('raw 1'!DW118="OK",'raw 1'!KW118,'raw 1'!DW118),"")</f>
        <v>-</v>
      </c>
      <c r="DZ118" s="9" t="str">
        <f>if('raw 1'!DX118&lt;&gt;"x",if('raw 1'!DX118="OK",'raw 1'!KX118,'raw 1'!DX118),"")</f>
        <v>-</v>
      </c>
      <c r="EA118" s="9" t="str">
        <f>if('raw 1'!DY118&lt;&gt;"x",if('raw 1'!DY118="OK",'raw 1'!KY118,'raw 1'!DY118),"")</f>
        <v>-</v>
      </c>
      <c r="EB118" s="9" t="str">
        <f>if('raw 1'!DZ118&lt;&gt;"x",if('raw 1'!DZ118="OK",'raw 1'!KZ118,'raw 1'!DZ118),"")</f>
        <v/>
      </c>
      <c r="EC118" s="9">
        <f>if('raw 1'!EA118&lt;&gt;"x",if('raw 1'!EA118="OK",'raw 1'!LA118,'raw 1'!EA118),"")</f>
        <v>1</v>
      </c>
      <c r="ED118" s="9">
        <f>if('raw 1'!EB118&lt;&gt;"x",if('raw 1'!EB118="OK",'raw 1'!LB118,'raw 1'!EB118),"")</f>
        <v>1</v>
      </c>
      <c r="EE118" s="9">
        <f>if('raw 1'!EC118&lt;&gt;"x",if('raw 1'!EC118="OK",'raw 1'!LC118,'raw 1'!EC118),"")</f>
        <v>1</v>
      </c>
      <c r="EF118" s="9">
        <f>if('raw 1'!ED118&lt;&gt;"x",if('raw 1'!ED118="OK",'raw 1'!LD118,'raw 1'!ED118),"")</f>
        <v>1</v>
      </c>
      <c r="EG118" s="9">
        <f>if('raw 1'!EE118&lt;&gt;"x",if('raw 1'!EE118="OK",'raw 1'!LE118,'raw 1'!EE118),"")</f>
        <v>1</v>
      </c>
      <c r="EH118" s="9" t="str">
        <f>if('raw 1'!EF118&lt;&gt;"x",if('raw 1'!EF118="OK",'raw 1'!LF118,'raw 1'!EF118),"")</f>
        <v>TLE</v>
      </c>
      <c r="EI118" s="9" t="str">
        <f>if('raw 1'!EG118&lt;&gt;"x",if('raw 1'!EG118="OK",'raw 1'!LG118,'raw 1'!EG118),"")</f>
        <v>TLE</v>
      </c>
      <c r="EJ118" s="9" t="str">
        <f>if('raw 1'!EH118&lt;&gt;"x",if('raw 1'!EH118="OK",'raw 1'!LH118,'raw 1'!EH118),"")</f>
        <v>TLE</v>
      </c>
      <c r="EK118" s="9" t="str">
        <f>if('raw 1'!EI118&lt;&gt;"x",if('raw 1'!EI118="OK",'raw 1'!LI118,'raw 1'!EI118),"")</f>
        <v>TLE</v>
      </c>
      <c r="EL118" s="9" t="str">
        <f>if('raw 1'!EJ118&lt;&gt;"x",if('raw 1'!EJ118="OK",'raw 1'!LJ118,'raw 1'!EJ118),"")</f>
        <v>TLE</v>
      </c>
      <c r="EM118" s="9" t="str">
        <f>if('raw 1'!EK118&lt;&gt;"x",if('raw 1'!EK118="OK",'raw 1'!LK118,'raw 1'!EK118),"")</f>
        <v>TLE</v>
      </c>
      <c r="EN118" s="9" t="str">
        <f>if('raw 1'!EL118&lt;&gt;"x",if('raw 1'!EL118="OK",'raw 1'!LL118,'raw 1'!EL118),"")</f>
        <v>TLE</v>
      </c>
      <c r="EO118" s="9" t="str">
        <f>if('raw 1'!EM118&lt;&gt;"x",if('raw 1'!EM118="OK",'raw 1'!LM118,'raw 1'!EM118),"")</f>
        <v>TLE</v>
      </c>
      <c r="EP118" s="9" t="str">
        <f>if('raw 1'!EN118&lt;&gt;"x",if('raw 1'!EN118="OK",'raw 1'!LN118,'raw 1'!EN118),"")</f>
        <v>TLE</v>
      </c>
      <c r="EQ118" s="9" t="str">
        <f>if('raw 1'!EO118&lt;&gt;"x",if('raw 1'!EO118="OK",'raw 1'!LO118,'raw 1'!EO118),"")</f>
        <v>TLE</v>
      </c>
      <c r="ER118" s="9" t="str">
        <f>if('raw 1'!EP118&lt;&gt;"x",if('raw 1'!EP118="OK",'raw 1'!LP118,'raw 1'!EP118),"")</f>
        <v>TLE</v>
      </c>
      <c r="ES118" s="9" t="str">
        <f>if('raw 1'!EQ118&lt;&gt;"x",if('raw 1'!EQ118="OK",'raw 1'!LQ118,'raw 1'!EQ118),"")</f>
        <v/>
      </c>
      <c r="ET118" s="9" t="str">
        <f>if('raw 1'!ER118&lt;&gt;"x",if('raw 1'!ER118="OK",'raw 1'!LR118,'raw 1'!ER118),"")</f>
        <v>-</v>
      </c>
      <c r="EU118" s="9" t="str">
        <f>if('raw 1'!ES118&lt;&gt;"x",if('raw 1'!ES118="OK",'raw 1'!LS118,'raw 1'!ES118),"")</f>
        <v>-</v>
      </c>
      <c r="EV118" s="9" t="str">
        <f>if('raw 1'!ET118&lt;&gt;"x",if('raw 1'!ET118="OK",'raw 1'!LT118,'raw 1'!ET118),"")</f>
        <v>-</v>
      </c>
      <c r="EW118" s="9" t="str">
        <f>if('raw 1'!EU118&lt;&gt;"x",if('raw 1'!EU118="OK",'raw 1'!LU118,'raw 1'!EU118),"")</f>
        <v>-</v>
      </c>
      <c r="EX118" s="9" t="str">
        <f>if('raw 1'!EV118&lt;&gt;"x",if('raw 1'!EV118="OK",'raw 1'!LV118,'raw 1'!EV118),"")</f>
        <v>-</v>
      </c>
      <c r="EY118" s="9" t="str">
        <f>if('raw 1'!EW118&lt;&gt;"x",if('raw 1'!EW118="OK",'raw 1'!LW118,'raw 1'!EW118),"")</f>
        <v>-</v>
      </c>
      <c r="EZ118" s="9" t="str">
        <f>if('raw 1'!EX118&lt;&gt;"x",if('raw 1'!EX118="OK",'raw 1'!LX118,'raw 1'!EX118),"")</f>
        <v>-</v>
      </c>
      <c r="FA118" s="9" t="str">
        <f>if('raw 1'!EY118&lt;&gt;"x",if('raw 1'!EY118="OK",'raw 1'!LY118,'raw 1'!EY118),"")</f>
        <v>-</v>
      </c>
      <c r="FB118" s="9" t="str">
        <f>if('raw 1'!EZ118&lt;&gt;"x",if('raw 1'!EZ118="OK",'raw 1'!LZ118,'raw 1'!EZ118),"")</f>
        <v>-</v>
      </c>
      <c r="FC118" s="9" t="str">
        <f>if('raw 1'!FA118&lt;&gt;"x",if('raw 1'!FA118="OK",'raw 1'!MA118,'raw 1'!FA118),"")</f>
        <v>-</v>
      </c>
      <c r="FD118" s="9" t="str">
        <f>if('raw 1'!FB118&lt;&gt;"x",if('raw 1'!FB118="OK",'raw 1'!MB118,'raw 1'!FB118),"")</f>
        <v>-</v>
      </c>
      <c r="FE118" s="9" t="str">
        <f>if('raw 1'!FC118&lt;&gt;"x",if('raw 1'!FC118="OK",'raw 1'!MC118,'raw 1'!FC118),"")</f>
        <v>-</v>
      </c>
      <c r="FF118" s="9" t="str">
        <f>if('raw 1'!FD118&lt;&gt;"x",if('raw 1'!FD118="OK",'raw 1'!MD118,'raw 1'!FD118),"")</f>
        <v>-</v>
      </c>
      <c r="FG118" s="9" t="str">
        <f>if('raw 1'!FE118&lt;&gt;"x",if('raw 1'!FE118="OK",'raw 1'!ME118,'raw 1'!FE118),"")</f>
        <v>-</v>
      </c>
      <c r="FH118" s="9" t="str">
        <f>if('raw 1'!FF118&lt;&gt;"x",if('raw 1'!FF118="OK",'raw 1'!MF118,'raw 1'!FF118),"")</f>
        <v>-</v>
      </c>
      <c r="FI118" s="9" t="str">
        <f>if('raw 1'!FG118&lt;&gt;"x",if('raw 1'!FG118="OK",'raw 1'!MG118,'raw 1'!FG118),"")</f>
        <v>-</v>
      </c>
      <c r="FJ118" s="9" t="str">
        <f>if('raw 1'!FH118&lt;&gt;"x",if('raw 1'!FH118="OK",'raw 1'!MH118,'raw 1'!FH118),"")</f>
        <v>-</v>
      </c>
      <c r="FK118" s="9" t="str">
        <f>if('raw 1'!FI118&lt;&gt;"x",if('raw 1'!FI118="OK",'raw 1'!MI118,'raw 1'!FI118),"")</f>
        <v>-</v>
      </c>
      <c r="FL118" s="9" t="str">
        <f>if('raw 1'!FJ118&lt;&gt;"x",if('raw 1'!FJ118="OK",'raw 1'!MJ118,'raw 1'!FJ118),"")</f>
        <v>-</v>
      </c>
      <c r="FM118" s="9" t="str">
        <f>if('raw 1'!FK118&lt;&gt;"x",if('raw 1'!FK118="OK",'raw 1'!MK118,'raw 1'!FK118),"")</f>
        <v>-</v>
      </c>
      <c r="FN118" s="9" t="str">
        <f>if('raw 1'!FL118&lt;&gt;"x",if('raw 1'!FL118="OK",'raw 1'!ML118,'raw 1'!FL118),"")</f>
        <v>-</v>
      </c>
      <c r="FO118" s="9" t="str">
        <f>if('raw 1'!FM118&lt;&gt;"x",if('raw 1'!FM118="OK",'raw 1'!MM118,'raw 1'!FM118),"")</f>
        <v>-</v>
      </c>
      <c r="FP118" s="9" t="str">
        <f>if('raw 1'!FN118&lt;&gt;"x",if('raw 1'!FN118="OK",'raw 1'!MN118,'raw 1'!FN118),"")</f>
        <v>-</v>
      </c>
      <c r="FQ118" s="9" t="str">
        <f>if('raw 1'!FO118&lt;&gt;"x",if('raw 1'!FO118="OK",'raw 1'!MO118,'raw 1'!FO118),"")</f>
        <v>-</v>
      </c>
      <c r="FR118" s="9" t="str">
        <f>if('raw 1'!FP118&lt;&gt;"x",if('raw 1'!FP118="OK",'raw 1'!MP118,'raw 1'!FP118),"")</f>
        <v>-</v>
      </c>
      <c r="FS118" s="9" t="str">
        <f>if('raw 1'!FQ118&lt;&gt;"x",if('raw 1'!FQ118="OK",'raw 1'!MQ118,'raw 1'!FQ118),"")</f>
        <v>-</v>
      </c>
      <c r="FT118" s="9" t="str">
        <f>if('raw 1'!FR118&lt;&gt;"x",if('raw 1'!FR118="OK",'raw 1'!MR118,'raw 1'!FR118),"")</f>
        <v>-</v>
      </c>
      <c r="FU118" s="9" t="str">
        <f>if('raw 1'!FS118&lt;&gt;"x",if('raw 1'!FS118="OK",'raw 1'!MS118,'raw 1'!FS118),"")</f>
        <v>-</v>
      </c>
      <c r="FV118" s="9" t="str">
        <f>if('raw 1'!FT118&lt;&gt;"x",if('raw 1'!FT118="OK",'raw 1'!MT118,'raw 1'!FT118),"")</f>
        <v/>
      </c>
      <c r="FW118" s="9" t="str">
        <f>if('raw 1'!FU118&lt;&gt;"x",if('raw 1'!FU118="OK",'raw 1'!MU118,'raw 1'!FU118),"")</f>
        <v>-</v>
      </c>
      <c r="FX118" s="9" t="str">
        <f>if('raw 1'!FV118&lt;&gt;"x",if('raw 1'!FV118="OK",'raw 1'!MV118,'raw 1'!FV118),"")</f>
        <v>-</v>
      </c>
      <c r="FY118" s="9" t="str">
        <f>if('raw 1'!FW118&lt;&gt;"x",if('raw 1'!FW118="OK",'raw 1'!MW118,'raw 1'!FW118),"")</f>
        <v>-</v>
      </c>
      <c r="FZ118" s="9" t="str">
        <f>if('raw 1'!FX118&lt;&gt;"x",if('raw 1'!FX118="OK",'raw 1'!MX118,'raw 1'!FX118),"")</f>
        <v>-</v>
      </c>
      <c r="GA118" s="9" t="str">
        <f>if('raw 1'!FY118&lt;&gt;"x",if('raw 1'!FY118="OK",'raw 1'!MY118,'raw 1'!FY118),"")</f>
        <v>-</v>
      </c>
      <c r="GB118" s="9" t="str">
        <f>if('raw 1'!FZ118&lt;&gt;"x",if('raw 1'!FZ118="OK",'raw 1'!MZ118,'raw 1'!FZ118),"")</f>
        <v>-</v>
      </c>
      <c r="GC118" s="9" t="str">
        <f>if('raw 1'!GA118&lt;&gt;"x",if('raw 1'!GA118="OK",'raw 1'!NA118,'raw 1'!GA118),"")</f>
        <v>-</v>
      </c>
      <c r="GD118" s="9" t="str">
        <f>if('raw 1'!GB118&lt;&gt;"x",if('raw 1'!GB118="OK",'raw 1'!NB118,'raw 1'!GB118),"")</f>
        <v>-</v>
      </c>
      <c r="GE118" s="9" t="str">
        <f>if('raw 1'!GC118&lt;&gt;"x",if('raw 1'!GC118="OK",'raw 1'!NC118,'raw 1'!GC118),"")</f>
        <v>-</v>
      </c>
      <c r="GF118" s="9" t="str">
        <f>if('raw 1'!GD118&lt;&gt;"x",if('raw 1'!GD118="OK",'raw 1'!ND118,'raw 1'!GD118),"")</f>
        <v>-</v>
      </c>
      <c r="GG118" s="9" t="str">
        <f>if('raw 1'!GE118&lt;&gt;"x",if('raw 1'!GE118="OK",'raw 1'!NE118,'raw 1'!GE118),"")</f>
        <v>-</v>
      </c>
      <c r="GH118" s="9" t="str">
        <f>if('raw 1'!GF118&lt;&gt;"x",if('raw 1'!GF118="OK",'raw 1'!NF118,'raw 1'!GF118),"")</f>
        <v>-</v>
      </c>
      <c r="GI118" s="9" t="str">
        <f>if('raw 1'!GG118&lt;&gt;"x",if('raw 1'!GG118="OK",'raw 1'!NG118,'raw 1'!GG118),"")</f>
        <v>-</v>
      </c>
      <c r="GJ118" s="9" t="str">
        <f>if('raw 1'!GH118&lt;&gt;"x",if('raw 1'!GH118="OK",'raw 1'!NH118,'raw 1'!GH118),"")</f>
        <v>-</v>
      </c>
      <c r="GK118" s="9" t="str">
        <f>if('raw 1'!GI118&lt;&gt;"x",if('raw 1'!GI118="OK",'raw 1'!NI118,'raw 1'!GI118),"")</f>
        <v>-</v>
      </c>
      <c r="GL118" s="9" t="str">
        <f>if('raw 1'!GJ118&lt;&gt;"x",if('raw 1'!GJ118="OK",'raw 1'!NJ118,'raw 1'!GJ118),"")</f>
        <v>-</v>
      </c>
      <c r="GM118" s="9" t="str">
        <f>if('raw 1'!GK118&lt;&gt;"x",if('raw 1'!GK118="OK",'raw 1'!NK118,'raw 1'!GK118),"")</f>
        <v>-</v>
      </c>
      <c r="GN118" s="9" t="str">
        <f>if('raw 1'!GL118&lt;&gt;"x",if('raw 1'!GL118="OK",'raw 1'!NL118,'raw 1'!GL118),"")</f>
        <v>-</v>
      </c>
      <c r="GO118" s="9" t="str">
        <f>if('raw 1'!GM118&lt;&gt;"x",if('raw 1'!GM118="OK",'raw 1'!NM118,'raw 1'!GM118),"")</f>
        <v>-</v>
      </c>
      <c r="GP118" s="9" t="str">
        <f>if('raw 1'!GN118&lt;&gt;"x",if('raw 1'!GN118="OK",'raw 1'!NN118,'raw 1'!GN118),"")</f>
        <v>-</v>
      </c>
      <c r="GQ118" s="9" t="str">
        <f>if('raw 1'!GO118&lt;&gt;"x",if('raw 1'!GO118="OK",'raw 1'!NO118,'raw 1'!GO118),"")</f>
        <v>-</v>
      </c>
      <c r="GR118" s="9" t="str">
        <f>if('raw 1'!GP118&lt;&gt;"x",if('raw 1'!GP118="OK",'raw 1'!NP118,'raw 1'!GP118),"")</f>
        <v>-</v>
      </c>
      <c r="GS118" s="9" t="str">
        <f>if('raw 1'!GQ118&lt;&gt;"x",if('raw 1'!GQ118="OK",'raw 1'!NQ118,'raw 1'!GQ118),"")</f>
        <v>-</v>
      </c>
      <c r="GT118" s="9" t="str">
        <f>if('raw 1'!GR118&lt;&gt;"x",if('raw 1'!GR118="OK",'raw 1'!NR118,'raw 1'!GR118),"")</f>
        <v>-</v>
      </c>
      <c r="GU118" s="9" t="str">
        <f>if('raw 1'!GS118&lt;&gt;"x",if('raw 1'!GS118="OK",'raw 1'!NS118,'raw 1'!GS118),"")</f>
        <v/>
      </c>
    </row>
    <row r="119">
      <c r="A119" s="5"/>
      <c r="B119" s="5"/>
      <c r="C119" s="5" t="str">
        <f>if(B119="d","diskv. iz ciklusa",if(B119="d1","diskv. iz kruga",if($E119="ODOBREN",(if(countif(H:H,"="&amp;H119)=1,countif(H:H,"&gt;"&amp;H119)+1,concatenate(countif(H:H,"&gt;"&amp;H119)+1," - ",countif(H:H,"&gt;="&amp;H119)))),empty)))</f>
        <v>115 - 119</v>
      </c>
      <c r="D119" s="6" t="str">
        <f>'raw 1'!B119</f>
        <v>Pantela_12</v>
      </c>
      <c r="E119" s="6" t="str">
        <f>'raw 1'!F119</f>
        <v>ODOBREN</v>
      </c>
      <c r="F119" s="6" t="str">
        <f>if($E119="ODOBREN",'raw 1'!C119,"")</f>
        <v>Uros</v>
      </c>
      <c r="G119" s="6" t="str">
        <f>if($E119="ODOBREN",'raw 1'!D119,"")</f>
        <v>Pantelic</v>
      </c>
      <c r="H119" s="7">
        <f>if($E119="ODOBREN",I119,empty)</f>
        <v>20</v>
      </c>
      <c r="I119" s="7">
        <f>if(B119&lt;&gt;"d",IF(M119 = "A", SUM(R119:T119), SUM(O119:Q119)),empty)</f>
        <v>20</v>
      </c>
      <c r="J119" s="6" t="str">
        <f>if($E119="ODOBREN",'raw 1'!G119,"")</f>
        <v>Šabac</v>
      </c>
      <c r="K119" s="6" t="str">
        <f>if($E119="ODOBREN",'raw 1'!H119,"")</f>
        <v>Šabačka gimnazija</v>
      </c>
      <c r="L119" s="6" t="str">
        <f>if($E119="ODOBREN",'raw 1'!I119,"")</f>
        <v>III</v>
      </c>
      <c r="M119" s="6" t="str">
        <f>if($E119="ODOBREN",'raw 1'!J119,"")</f>
        <v>A</v>
      </c>
      <c r="N119" s="6" t="str">
        <f>if($E119="ODOBREN",'raw 1'!K120,"")</f>
        <v>Ivan Drecun</v>
      </c>
      <c r="O119" s="8" t="str">
        <f>'raw 1'!M119</f>
        <v>-</v>
      </c>
      <c r="P119" s="9" t="str">
        <f>'raw 1'!N119</f>
        <v>-</v>
      </c>
      <c r="Q119" s="9" t="str">
        <f>'raw 1'!O119</f>
        <v>-</v>
      </c>
      <c r="R119" s="9">
        <f>'raw 1'!P119</f>
        <v>20</v>
      </c>
      <c r="S119" s="9" t="str">
        <f>'raw 1'!Q119</f>
        <v>-</v>
      </c>
      <c r="T119" s="9" t="str">
        <f>'raw 1'!R119</f>
        <v>-</v>
      </c>
      <c r="U119" s="9" t="str">
        <f>if('raw 1'!S119&lt;&gt;"x",if('raw 1'!S119="OK",'raw 1'!GS119,'raw 1'!S119),"")</f>
        <v/>
      </c>
      <c r="V119" s="9" t="str">
        <f>if('raw 1'!T119&lt;&gt;"x",if('raw 1'!T119="OK",'raw 1'!GT119,'raw 1'!T119),"")</f>
        <v/>
      </c>
      <c r="W119" s="9" t="str">
        <f>if('raw 1'!U119&lt;&gt;"x",if('raw 1'!U119="OK",'raw 1'!GU119,'raw 1'!U119),"")</f>
        <v>-</v>
      </c>
      <c r="X119" s="9" t="str">
        <f>if('raw 1'!V119&lt;&gt;"x",if('raw 1'!V119="OK",'raw 1'!GV119,'raw 1'!V119),"")</f>
        <v>-</v>
      </c>
      <c r="Y119" s="9" t="str">
        <f>if('raw 1'!W119&lt;&gt;"x",if('raw 1'!W119="OK",'raw 1'!GW119,'raw 1'!W119),"")</f>
        <v>-</v>
      </c>
      <c r="Z119" s="9" t="str">
        <f>if('raw 1'!X119&lt;&gt;"x",if('raw 1'!X119="OK",'raw 1'!GX119,'raw 1'!X119),"")</f>
        <v>-</v>
      </c>
      <c r="AA119" s="9" t="str">
        <f>if('raw 1'!Y119&lt;&gt;"x",if('raw 1'!Y119="OK",'raw 1'!GY119,'raw 1'!Y119),"")</f>
        <v>-</v>
      </c>
      <c r="AB119" s="9" t="str">
        <f>if('raw 1'!Z119&lt;&gt;"x",if('raw 1'!Z119="OK",'raw 1'!GZ119,'raw 1'!Z119),"")</f>
        <v>-</v>
      </c>
      <c r="AC119" s="9" t="str">
        <f>if('raw 1'!AA119&lt;&gt;"x",if('raw 1'!AA119="OK",'raw 1'!HA119,'raw 1'!AA119),"")</f>
        <v>-</v>
      </c>
      <c r="AD119" s="9" t="str">
        <f>if('raw 1'!AB119&lt;&gt;"x",if('raw 1'!AB119="OK",'raw 1'!HB119,'raw 1'!AB119),"")</f>
        <v>-</v>
      </c>
      <c r="AE119" s="9" t="str">
        <f>if('raw 1'!AC119&lt;&gt;"x",if('raw 1'!AC119="OK",'raw 1'!HC119,'raw 1'!AC119),"")</f>
        <v>-</v>
      </c>
      <c r="AF119" s="9" t="str">
        <f>if('raw 1'!AD119&lt;&gt;"x",if('raw 1'!AD119="OK",'raw 1'!HD119,'raw 1'!AD119),"")</f>
        <v>-</v>
      </c>
      <c r="AG119" s="9" t="str">
        <f>if('raw 1'!AE119&lt;&gt;"x",if('raw 1'!AE119="OK",'raw 1'!HE119,'raw 1'!AE119),"")</f>
        <v>-</v>
      </c>
      <c r="AH119" s="9" t="str">
        <f>if('raw 1'!AF119&lt;&gt;"x",if('raw 1'!AF119="OK",'raw 1'!HF119,'raw 1'!AF119),"")</f>
        <v>-</v>
      </c>
      <c r="AI119" s="9" t="str">
        <f>if('raw 1'!AG119&lt;&gt;"x",if('raw 1'!AG119="OK",'raw 1'!HG119,'raw 1'!AG119),"")</f>
        <v>-</v>
      </c>
      <c r="AJ119" s="9" t="str">
        <f>if('raw 1'!AH119&lt;&gt;"x",if('raw 1'!AH119="OK",'raw 1'!HH119,'raw 1'!AH119),"")</f>
        <v>-</v>
      </c>
      <c r="AK119" s="9" t="str">
        <f>if('raw 1'!AI119&lt;&gt;"x",if('raw 1'!AI119="OK",'raw 1'!HI119,'raw 1'!AI119),"")</f>
        <v>-</v>
      </c>
      <c r="AL119" s="9" t="str">
        <f>if('raw 1'!AJ119&lt;&gt;"x",if('raw 1'!AJ119="OK",'raw 1'!HJ119,'raw 1'!AJ119),"")</f>
        <v>-</v>
      </c>
      <c r="AM119" s="9" t="str">
        <f>if('raw 1'!AK119&lt;&gt;"x",if('raw 1'!AK119="OK",'raw 1'!HK119,'raw 1'!AK119),"")</f>
        <v>-</v>
      </c>
      <c r="AN119" s="9" t="str">
        <f>if('raw 1'!AL119&lt;&gt;"x",if('raw 1'!AL119="OK",'raw 1'!HL119,'raw 1'!AL119),"")</f>
        <v>-</v>
      </c>
      <c r="AO119" s="9" t="str">
        <f>if('raw 1'!AM119&lt;&gt;"x",if('raw 1'!AM119="OK",'raw 1'!HM119,'raw 1'!AM119),"")</f>
        <v>-</v>
      </c>
      <c r="AP119" s="9" t="str">
        <f>if('raw 1'!AN119&lt;&gt;"x",if('raw 1'!AN119="OK",'raw 1'!HN119,'raw 1'!AN119),"")</f>
        <v>-</v>
      </c>
      <c r="AQ119" s="9" t="str">
        <f>if('raw 1'!AO119&lt;&gt;"x",if('raw 1'!AO119="OK",'raw 1'!HO119,'raw 1'!AO119),"")</f>
        <v>-</v>
      </c>
      <c r="AR119" s="9" t="str">
        <f>if('raw 1'!AP119&lt;&gt;"x",if('raw 1'!AP119="OK",'raw 1'!HP119,'raw 1'!AP119),"")</f>
        <v>-</v>
      </c>
      <c r="AS119" s="9" t="str">
        <f>if('raw 1'!AQ119&lt;&gt;"x",if('raw 1'!AQ119="OK",'raw 1'!HQ119,'raw 1'!AQ119),"")</f>
        <v>-</v>
      </c>
      <c r="AT119" s="9" t="str">
        <f>if('raw 1'!AR119&lt;&gt;"x",if('raw 1'!AR119="OK",'raw 1'!HR119,'raw 1'!AR119),"")</f>
        <v>-</v>
      </c>
      <c r="AU119" s="9" t="str">
        <f>if('raw 1'!AS119&lt;&gt;"x",if('raw 1'!AS119="OK",'raw 1'!HS119,'raw 1'!AS119),"")</f>
        <v>-</v>
      </c>
      <c r="AV119" s="9" t="str">
        <f>if('raw 1'!AT119&lt;&gt;"x",if('raw 1'!AT119="OK",'raw 1'!HT119,'raw 1'!AT119),"")</f>
        <v>-</v>
      </c>
      <c r="AW119" s="9" t="str">
        <f>if('raw 1'!AU119&lt;&gt;"x",if('raw 1'!AU119="OK",'raw 1'!HU119,'raw 1'!AU119),"")</f>
        <v>-</v>
      </c>
      <c r="AX119" s="9" t="str">
        <f>if('raw 1'!AV119&lt;&gt;"x",if('raw 1'!AV119="OK",'raw 1'!HV119,'raw 1'!AV119),"")</f>
        <v>-</v>
      </c>
      <c r="AY119" s="9" t="str">
        <f>if('raw 1'!AW119&lt;&gt;"x",if('raw 1'!AW119="OK",'raw 1'!HW119,'raw 1'!AW119),"")</f>
        <v>-</v>
      </c>
      <c r="AZ119" s="9" t="str">
        <f>if('raw 1'!AX119&lt;&gt;"x",if('raw 1'!AX119="OK",'raw 1'!HX119,'raw 1'!AX119),"")</f>
        <v>-</v>
      </c>
      <c r="BA119" s="9" t="str">
        <f>if('raw 1'!AY119&lt;&gt;"x",if('raw 1'!AY119="OK",'raw 1'!HY119,'raw 1'!AY119),"")</f>
        <v>-</v>
      </c>
      <c r="BB119" s="9" t="str">
        <f>if('raw 1'!AZ119&lt;&gt;"x",if('raw 1'!AZ119="OK",'raw 1'!HZ119,'raw 1'!AZ119),"")</f>
        <v>-</v>
      </c>
      <c r="BC119" s="9" t="str">
        <f>if('raw 1'!BA119&lt;&gt;"x",if('raw 1'!BA119="OK",'raw 1'!IA119,'raw 1'!BA119),"")</f>
        <v>-</v>
      </c>
      <c r="BD119" s="9" t="str">
        <f>if('raw 1'!BB119&lt;&gt;"x",if('raw 1'!BB119="OK",'raw 1'!IB119,'raw 1'!BB119),"")</f>
        <v>-</v>
      </c>
      <c r="BE119" s="9" t="str">
        <f>if('raw 1'!BC119&lt;&gt;"x",if('raw 1'!BC119="OK",'raw 1'!IC119,'raw 1'!BC119),"")</f>
        <v>-</v>
      </c>
      <c r="BF119" s="9" t="str">
        <f>if('raw 1'!BD119&lt;&gt;"x",if('raw 1'!BD119="OK",'raw 1'!ID119,'raw 1'!BD119),"")</f>
        <v>-</v>
      </c>
      <c r="BG119" s="9" t="str">
        <f>if('raw 1'!BE119&lt;&gt;"x",if('raw 1'!BE119="OK",'raw 1'!IE119,'raw 1'!BE119),"")</f>
        <v>-</v>
      </c>
      <c r="BH119" s="9" t="str">
        <f>if('raw 1'!BF119&lt;&gt;"x",if('raw 1'!BF119="OK",'raw 1'!IF119,'raw 1'!BF119),"")</f>
        <v>-</v>
      </c>
      <c r="BI119" s="9" t="str">
        <f>if('raw 1'!BG119&lt;&gt;"x",if('raw 1'!BG119="OK",'raw 1'!IG119,'raw 1'!BG119),"")</f>
        <v>-</v>
      </c>
      <c r="BJ119" s="9" t="str">
        <f>if('raw 1'!BH119&lt;&gt;"x",if('raw 1'!BH119="OK",'raw 1'!IH119,'raw 1'!BH119),"")</f>
        <v>-</v>
      </c>
      <c r="BK119" s="9" t="str">
        <f>if('raw 1'!BI119&lt;&gt;"x",if('raw 1'!BI119="OK",'raw 1'!II119,'raw 1'!BI119),"")</f>
        <v>-</v>
      </c>
      <c r="BL119" s="9" t="str">
        <f>if('raw 1'!BJ119&lt;&gt;"x",if('raw 1'!BJ119="OK",'raw 1'!IJ119,'raw 1'!BJ119),"")</f>
        <v>-</v>
      </c>
      <c r="BM119" s="9" t="str">
        <f>if('raw 1'!BK119&lt;&gt;"x",if('raw 1'!BK119="OK",'raw 1'!IK119,'raw 1'!BK119),"")</f>
        <v/>
      </c>
      <c r="BN119" s="9" t="str">
        <f>if('raw 1'!BL119&lt;&gt;"x",if('raw 1'!BL119="OK",'raw 1'!IL119,'raw 1'!BL119),"")</f>
        <v>-</v>
      </c>
      <c r="BO119" s="9" t="str">
        <f>if('raw 1'!BM119&lt;&gt;"x",if('raw 1'!BM119="OK",'raw 1'!IM119,'raw 1'!BM119),"")</f>
        <v>-</v>
      </c>
      <c r="BP119" s="9" t="str">
        <f>if('raw 1'!BN119&lt;&gt;"x",if('raw 1'!BN119="OK",'raw 1'!IN119,'raw 1'!BN119),"")</f>
        <v>-</v>
      </c>
      <c r="BQ119" s="9" t="str">
        <f>if('raw 1'!BO119&lt;&gt;"x",if('raw 1'!BO119="OK",'raw 1'!IO119,'raw 1'!BO119),"")</f>
        <v>-</v>
      </c>
      <c r="BR119" s="9" t="str">
        <f>if('raw 1'!BP119&lt;&gt;"x",if('raw 1'!BP119="OK",'raw 1'!IP119,'raw 1'!BP119),"")</f>
        <v>-</v>
      </c>
      <c r="BS119" s="9" t="str">
        <f>if('raw 1'!BQ119&lt;&gt;"x",if('raw 1'!BQ119="OK",'raw 1'!IQ119,'raw 1'!BQ119),"")</f>
        <v>-</v>
      </c>
      <c r="BT119" s="9" t="str">
        <f>if('raw 1'!BR119&lt;&gt;"x",if('raw 1'!BR119="OK",'raw 1'!IR119,'raw 1'!BR119),"")</f>
        <v>-</v>
      </c>
      <c r="BU119" s="9" t="str">
        <f>if('raw 1'!BS119&lt;&gt;"x",if('raw 1'!BS119="OK",'raw 1'!IS119,'raw 1'!BS119),"")</f>
        <v>-</v>
      </c>
      <c r="BV119" s="9" t="str">
        <f>if('raw 1'!BT119&lt;&gt;"x",if('raw 1'!BT119="OK",'raw 1'!IT119,'raw 1'!BT119),"")</f>
        <v>-</v>
      </c>
      <c r="BW119" s="9" t="str">
        <f>if('raw 1'!BU119&lt;&gt;"x",if('raw 1'!BU119="OK",'raw 1'!IU119,'raw 1'!BU119),"")</f>
        <v>-</v>
      </c>
      <c r="BX119" s="9" t="str">
        <f>if('raw 1'!BV119&lt;&gt;"x",if('raw 1'!BV119="OK",'raw 1'!IV119,'raw 1'!BV119),"")</f>
        <v>-</v>
      </c>
      <c r="BY119" s="9" t="str">
        <f>if('raw 1'!BW119&lt;&gt;"x",if('raw 1'!BW119="OK",'raw 1'!IW119,'raw 1'!BW119),"")</f>
        <v>-</v>
      </c>
      <c r="BZ119" s="9" t="str">
        <f>if('raw 1'!BX119&lt;&gt;"x",if('raw 1'!BX119="OK",'raw 1'!IX119,'raw 1'!BX119),"")</f>
        <v>-</v>
      </c>
      <c r="CA119" s="9" t="str">
        <f>if('raw 1'!BY119&lt;&gt;"x",if('raw 1'!BY119="OK",'raw 1'!IY119,'raw 1'!BY119),"")</f>
        <v>-</v>
      </c>
      <c r="CB119" s="9" t="str">
        <f>if('raw 1'!BZ119&lt;&gt;"x",if('raw 1'!BZ119="OK",'raw 1'!IZ119,'raw 1'!BZ119),"")</f>
        <v>-</v>
      </c>
      <c r="CC119" s="9" t="str">
        <f>if('raw 1'!CA119&lt;&gt;"x",if('raw 1'!CA119="OK",'raw 1'!JA119,'raw 1'!CA119),"")</f>
        <v>-</v>
      </c>
      <c r="CD119" s="9" t="str">
        <f>if('raw 1'!CB119&lt;&gt;"x",if('raw 1'!CB119="OK",'raw 1'!JB119,'raw 1'!CB119),"")</f>
        <v>-</v>
      </c>
      <c r="CE119" s="9" t="str">
        <f>if('raw 1'!CC119&lt;&gt;"x",if('raw 1'!CC119="OK",'raw 1'!JC119,'raw 1'!CC119),"")</f>
        <v>-</v>
      </c>
      <c r="CF119" s="9" t="str">
        <f>if('raw 1'!CD119&lt;&gt;"x",if('raw 1'!CD119="OK",'raw 1'!JD119,'raw 1'!CD119),"")</f>
        <v>-</v>
      </c>
      <c r="CG119" s="9" t="str">
        <f>if('raw 1'!CE119&lt;&gt;"x",if('raw 1'!CE119="OK",'raw 1'!JE119,'raw 1'!CE119),"")</f>
        <v>-</v>
      </c>
      <c r="CH119" s="9" t="str">
        <f>if('raw 1'!CF119&lt;&gt;"x",if('raw 1'!CF119="OK",'raw 1'!JF119,'raw 1'!CF119),"")</f>
        <v>-</v>
      </c>
      <c r="CI119" s="9" t="str">
        <f>if('raw 1'!CG119&lt;&gt;"x",if('raw 1'!CG119="OK",'raw 1'!JG119,'raw 1'!CG119),"")</f>
        <v>-</v>
      </c>
      <c r="CJ119" s="9" t="str">
        <f>if('raw 1'!CH119&lt;&gt;"x",if('raw 1'!CH119="OK",'raw 1'!JH119,'raw 1'!CH119),"")</f>
        <v>-</v>
      </c>
      <c r="CK119" s="9" t="str">
        <f>if('raw 1'!CI119&lt;&gt;"x",if('raw 1'!CI119="OK",'raw 1'!JI119,'raw 1'!CI119),"")</f>
        <v>-</v>
      </c>
      <c r="CL119" s="9" t="str">
        <f>if('raw 1'!CJ119&lt;&gt;"x",if('raw 1'!CJ119="OK",'raw 1'!JJ119,'raw 1'!CJ119),"")</f>
        <v>-</v>
      </c>
      <c r="CM119" s="9" t="str">
        <f>if('raw 1'!CK119&lt;&gt;"x",if('raw 1'!CK119="OK",'raw 1'!JK119,'raw 1'!CK119),"")</f>
        <v>-</v>
      </c>
      <c r="CN119" s="9" t="str">
        <f>if('raw 1'!CL119&lt;&gt;"x",if('raw 1'!CL119="OK",'raw 1'!JL119,'raw 1'!CL119),"")</f>
        <v>-</v>
      </c>
      <c r="CO119" s="9" t="str">
        <f>if('raw 1'!CM119&lt;&gt;"x",if('raw 1'!CM119="OK",'raw 1'!JM119,'raw 1'!CM119),"")</f>
        <v>-</v>
      </c>
      <c r="CP119" s="9" t="str">
        <f>if('raw 1'!CN119&lt;&gt;"x",if('raw 1'!CN119="OK",'raw 1'!JN119,'raw 1'!CN119),"")</f>
        <v>-</v>
      </c>
      <c r="CQ119" s="9" t="str">
        <f>if('raw 1'!CO119&lt;&gt;"x",if('raw 1'!CO119="OK",'raw 1'!JO119,'raw 1'!CO119),"")</f>
        <v>-</v>
      </c>
      <c r="CR119" s="9" t="str">
        <f>if('raw 1'!CP119&lt;&gt;"x",if('raw 1'!CP119="OK",'raw 1'!JP119,'raw 1'!CP119),"")</f>
        <v>-</v>
      </c>
      <c r="CS119" s="9" t="str">
        <f>if('raw 1'!CQ119&lt;&gt;"x",if('raw 1'!CQ119="OK",'raw 1'!JQ119,'raw 1'!CQ119),"")</f>
        <v>-</v>
      </c>
      <c r="CT119" s="9" t="str">
        <f>if('raw 1'!CR119&lt;&gt;"x",if('raw 1'!CR119="OK",'raw 1'!JR119,'raw 1'!CR119),"")</f>
        <v>-</v>
      </c>
      <c r="CU119" s="9" t="str">
        <f>if('raw 1'!CS119&lt;&gt;"x",if('raw 1'!CS119="OK",'raw 1'!JS119,'raw 1'!CS119),"")</f>
        <v/>
      </c>
      <c r="CV119" s="9" t="str">
        <f>if('raw 1'!CT119&lt;&gt;"x",if('raw 1'!CT119="OK",'raw 1'!JT119,'raw 1'!CT119),"")</f>
        <v>-</v>
      </c>
      <c r="CW119" s="9" t="str">
        <f>if('raw 1'!CU119&lt;&gt;"x",if('raw 1'!CU119="OK",'raw 1'!JU119,'raw 1'!CU119),"")</f>
        <v>-</v>
      </c>
      <c r="CX119" s="9" t="str">
        <f>if('raw 1'!CV119&lt;&gt;"x",if('raw 1'!CV119="OK",'raw 1'!JV119,'raw 1'!CV119),"")</f>
        <v>-</v>
      </c>
      <c r="CY119" s="9" t="str">
        <f>if('raw 1'!CW119&lt;&gt;"x",if('raw 1'!CW119="OK",'raw 1'!JW119,'raw 1'!CW119),"")</f>
        <v>-</v>
      </c>
      <c r="CZ119" s="9" t="str">
        <f>if('raw 1'!CX119&lt;&gt;"x",if('raw 1'!CX119="OK",'raw 1'!JX119,'raw 1'!CX119),"")</f>
        <v>-</v>
      </c>
      <c r="DA119" s="9" t="str">
        <f>if('raw 1'!CY119&lt;&gt;"x",if('raw 1'!CY119="OK",'raw 1'!JY119,'raw 1'!CY119),"")</f>
        <v>-</v>
      </c>
      <c r="DB119" s="9" t="str">
        <f>if('raw 1'!CZ119&lt;&gt;"x",if('raw 1'!CZ119="OK",'raw 1'!JZ119,'raw 1'!CZ119),"")</f>
        <v>-</v>
      </c>
      <c r="DC119" s="9" t="str">
        <f>if('raw 1'!DA119&lt;&gt;"x",if('raw 1'!DA119="OK",'raw 1'!KA119,'raw 1'!DA119),"")</f>
        <v>-</v>
      </c>
      <c r="DD119" s="9" t="str">
        <f>if('raw 1'!DB119&lt;&gt;"x",if('raw 1'!DB119="OK",'raw 1'!KB119,'raw 1'!DB119),"")</f>
        <v>-</v>
      </c>
      <c r="DE119" s="9" t="str">
        <f>if('raw 1'!DC119&lt;&gt;"x",if('raw 1'!DC119="OK",'raw 1'!KC119,'raw 1'!DC119),"")</f>
        <v>-</v>
      </c>
      <c r="DF119" s="9" t="str">
        <f>if('raw 1'!DD119&lt;&gt;"x",if('raw 1'!DD119="OK",'raw 1'!KD119,'raw 1'!DD119),"")</f>
        <v>-</v>
      </c>
      <c r="DG119" s="9" t="str">
        <f>if('raw 1'!DE119&lt;&gt;"x",if('raw 1'!DE119="OK",'raw 1'!KE119,'raw 1'!DE119),"")</f>
        <v>-</v>
      </c>
      <c r="DH119" s="9" t="str">
        <f>if('raw 1'!DF119&lt;&gt;"x",if('raw 1'!DF119="OK",'raw 1'!KF119,'raw 1'!DF119),"")</f>
        <v>-</v>
      </c>
      <c r="DI119" s="9" t="str">
        <f>if('raw 1'!DG119&lt;&gt;"x",if('raw 1'!DG119="OK",'raw 1'!KG119,'raw 1'!DG119),"")</f>
        <v>-</v>
      </c>
      <c r="DJ119" s="9" t="str">
        <f>if('raw 1'!DH119&lt;&gt;"x",if('raw 1'!DH119="OK",'raw 1'!KH119,'raw 1'!DH119),"")</f>
        <v>-</v>
      </c>
      <c r="DK119" s="9" t="str">
        <f>if('raw 1'!DI119&lt;&gt;"x",if('raw 1'!DI119="OK",'raw 1'!KI119,'raw 1'!DI119),"")</f>
        <v>-</v>
      </c>
      <c r="DL119" s="9" t="str">
        <f>if('raw 1'!DJ119&lt;&gt;"x",if('raw 1'!DJ119="OK",'raw 1'!KJ119,'raw 1'!DJ119),"")</f>
        <v>-</v>
      </c>
      <c r="DM119" s="9" t="str">
        <f>if('raw 1'!DK119&lt;&gt;"x",if('raw 1'!DK119="OK",'raw 1'!KK119,'raw 1'!DK119),"")</f>
        <v>-</v>
      </c>
      <c r="DN119" s="9" t="str">
        <f>if('raw 1'!DL119&lt;&gt;"x",if('raw 1'!DL119="OK",'raw 1'!KL119,'raw 1'!DL119),"")</f>
        <v>-</v>
      </c>
      <c r="DO119" s="9" t="str">
        <f>if('raw 1'!DM119&lt;&gt;"x",if('raw 1'!DM119="OK",'raw 1'!KM119,'raw 1'!DM119),"")</f>
        <v>-</v>
      </c>
      <c r="DP119" s="9" t="str">
        <f>if('raw 1'!DN119&lt;&gt;"x",if('raw 1'!DN119="OK",'raw 1'!KN119,'raw 1'!DN119),"")</f>
        <v>-</v>
      </c>
      <c r="DQ119" s="9" t="str">
        <f>if('raw 1'!DO119&lt;&gt;"x",if('raw 1'!DO119="OK",'raw 1'!KO119,'raw 1'!DO119),"")</f>
        <v>-</v>
      </c>
      <c r="DR119" s="9" t="str">
        <f>if('raw 1'!DP119&lt;&gt;"x",if('raw 1'!DP119="OK",'raw 1'!KP119,'raw 1'!DP119),"")</f>
        <v>-</v>
      </c>
      <c r="DS119" s="9" t="str">
        <f>if('raw 1'!DQ119&lt;&gt;"x",if('raw 1'!DQ119="OK",'raw 1'!KQ119,'raw 1'!DQ119),"")</f>
        <v>-</v>
      </c>
      <c r="DT119" s="9" t="str">
        <f>if('raw 1'!DR119&lt;&gt;"x",if('raw 1'!DR119="OK",'raw 1'!KR119,'raw 1'!DR119),"")</f>
        <v>-</v>
      </c>
      <c r="DU119" s="9" t="str">
        <f>if('raw 1'!DS119&lt;&gt;"x",if('raw 1'!DS119="OK",'raw 1'!KS119,'raw 1'!DS119),"")</f>
        <v>-</v>
      </c>
      <c r="DV119" s="9" t="str">
        <f>if('raw 1'!DT119&lt;&gt;"x",if('raw 1'!DT119="OK",'raw 1'!KT119,'raw 1'!DT119),"")</f>
        <v>-</v>
      </c>
      <c r="DW119" s="9" t="str">
        <f>if('raw 1'!DU119&lt;&gt;"x",if('raw 1'!DU119="OK",'raw 1'!KU119,'raw 1'!DU119),"")</f>
        <v>-</v>
      </c>
      <c r="DX119" s="9" t="str">
        <f>if('raw 1'!DV119&lt;&gt;"x",if('raw 1'!DV119="OK",'raw 1'!KV119,'raw 1'!DV119),"")</f>
        <v>-</v>
      </c>
      <c r="DY119" s="9" t="str">
        <f>if('raw 1'!DW119&lt;&gt;"x",if('raw 1'!DW119="OK",'raw 1'!KW119,'raw 1'!DW119),"")</f>
        <v>-</v>
      </c>
      <c r="DZ119" s="9" t="str">
        <f>if('raw 1'!DX119&lt;&gt;"x",if('raw 1'!DX119="OK",'raw 1'!KX119,'raw 1'!DX119),"")</f>
        <v>-</v>
      </c>
      <c r="EA119" s="9" t="str">
        <f>if('raw 1'!DY119&lt;&gt;"x",if('raw 1'!DY119="OK",'raw 1'!KY119,'raw 1'!DY119),"")</f>
        <v>-</v>
      </c>
      <c r="EB119" s="9" t="str">
        <f>if('raw 1'!DZ119&lt;&gt;"x",if('raw 1'!DZ119="OK",'raw 1'!KZ119,'raw 1'!DZ119),"")</f>
        <v/>
      </c>
      <c r="EC119" s="9">
        <f>if('raw 1'!EA119&lt;&gt;"x",if('raw 1'!EA119="OK",'raw 1'!LA119,'raw 1'!EA119),"")</f>
        <v>1</v>
      </c>
      <c r="ED119" s="9">
        <f>if('raw 1'!EB119&lt;&gt;"x",if('raw 1'!EB119="OK",'raw 1'!LB119,'raw 1'!EB119),"")</f>
        <v>1</v>
      </c>
      <c r="EE119" s="9">
        <f>if('raw 1'!EC119&lt;&gt;"x",if('raw 1'!EC119="OK",'raw 1'!LC119,'raw 1'!EC119),"")</f>
        <v>1</v>
      </c>
      <c r="EF119" s="9">
        <f>if('raw 1'!ED119&lt;&gt;"x",if('raw 1'!ED119="OK",'raw 1'!LD119,'raw 1'!ED119),"")</f>
        <v>1</v>
      </c>
      <c r="EG119" s="9">
        <f>if('raw 1'!EE119&lt;&gt;"x",if('raw 1'!EE119="OK",'raw 1'!LE119,'raw 1'!EE119),"")</f>
        <v>1</v>
      </c>
      <c r="EH119" s="9" t="str">
        <f>if('raw 1'!EF119&lt;&gt;"x",if('raw 1'!EF119="OK",'raw 1'!LF119,'raw 1'!EF119),"")</f>
        <v>TLE</v>
      </c>
      <c r="EI119" s="9" t="str">
        <f>if('raw 1'!EG119&lt;&gt;"x",if('raw 1'!EG119="OK",'raw 1'!LG119,'raw 1'!EG119),"")</f>
        <v>TLE</v>
      </c>
      <c r="EJ119" s="9" t="str">
        <f>if('raw 1'!EH119&lt;&gt;"x",if('raw 1'!EH119="OK",'raw 1'!LH119,'raw 1'!EH119),"")</f>
        <v>TLE</v>
      </c>
      <c r="EK119" s="9" t="str">
        <f>if('raw 1'!EI119&lt;&gt;"x",if('raw 1'!EI119="OK",'raw 1'!LI119,'raw 1'!EI119),"")</f>
        <v>TLE</v>
      </c>
      <c r="EL119" s="9" t="str">
        <f>if('raw 1'!EJ119&lt;&gt;"x",if('raw 1'!EJ119="OK",'raw 1'!LJ119,'raw 1'!EJ119),"")</f>
        <v>TLE</v>
      </c>
      <c r="EM119" s="9" t="str">
        <f>if('raw 1'!EK119&lt;&gt;"x",if('raw 1'!EK119="OK",'raw 1'!LK119,'raw 1'!EK119),"")</f>
        <v>TLE</v>
      </c>
      <c r="EN119" s="9" t="str">
        <f>if('raw 1'!EL119&lt;&gt;"x",if('raw 1'!EL119="OK",'raw 1'!LL119,'raw 1'!EL119),"")</f>
        <v>TLE</v>
      </c>
      <c r="EO119" s="9" t="str">
        <f>if('raw 1'!EM119&lt;&gt;"x",if('raw 1'!EM119="OK",'raw 1'!LM119,'raw 1'!EM119),"")</f>
        <v>TLE</v>
      </c>
      <c r="EP119" s="9" t="str">
        <f>if('raw 1'!EN119&lt;&gt;"x",if('raw 1'!EN119="OK",'raw 1'!LN119,'raw 1'!EN119),"")</f>
        <v>TLE</v>
      </c>
      <c r="EQ119" s="9" t="str">
        <f>if('raw 1'!EO119&lt;&gt;"x",if('raw 1'!EO119="OK",'raw 1'!LO119,'raw 1'!EO119),"")</f>
        <v>TLE</v>
      </c>
      <c r="ER119" s="9" t="str">
        <f>if('raw 1'!EP119&lt;&gt;"x",if('raw 1'!EP119="OK",'raw 1'!LP119,'raw 1'!EP119),"")</f>
        <v>TLE</v>
      </c>
      <c r="ES119" s="9" t="str">
        <f>if('raw 1'!EQ119&lt;&gt;"x",if('raw 1'!EQ119="OK",'raw 1'!LQ119,'raw 1'!EQ119),"")</f>
        <v/>
      </c>
      <c r="ET119" s="9" t="str">
        <f>if('raw 1'!ER119&lt;&gt;"x",if('raw 1'!ER119="OK",'raw 1'!LR119,'raw 1'!ER119),"")</f>
        <v>-</v>
      </c>
      <c r="EU119" s="9" t="str">
        <f>if('raw 1'!ES119&lt;&gt;"x",if('raw 1'!ES119="OK",'raw 1'!LS119,'raw 1'!ES119),"")</f>
        <v>-</v>
      </c>
      <c r="EV119" s="9" t="str">
        <f>if('raw 1'!ET119&lt;&gt;"x",if('raw 1'!ET119="OK",'raw 1'!LT119,'raw 1'!ET119),"")</f>
        <v>-</v>
      </c>
      <c r="EW119" s="9" t="str">
        <f>if('raw 1'!EU119&lt;&gt;"x",if('raw 1'!EU119="OK",'raw 1'!LU119,'raw 1'!EU119),"")</f>
        <v>-</v>
      </c>
      <c r="EX119" s="9" t="str">
        <f>if('raw 1'!EV119&lt;&gt;"x",if('raw 1'!EV119="OK",'raw 1'!LV119,'raw 1'!EV119),"")</f>
        <v>-</v>
      </c>
      <c r="EY119" s="9" t="str">
        <f>if('raw 1'!EW119&lt;&gt;"x",if('raw 1'!EW119="OK",'raw 1'!LW119,'raw 1'!EW119),"")</f>
        <v>-</v>
      </c>
      <c r="EZ119" s="9" t="str">
        <f>if('raw 1'!EX119&lt;&gt;"x",if('raw 1'!EX119="OK",'raw 1'!LX119,'raw 1'!EX119),"")</f>
        <v>-</v>
      </c>
      <c r="FA119" s="9" t="str">
        <f>if('raw 1'!EY119&lt;&gt;"x",if('raw 1'!EY119="OK",'raw 1'!LY119,'raw 1'!EY119),"")</f>
        <v>-</v>
      </c>
      <c r="FB119" s="9" t="str">
        <f>if('raw 1'!EZ119&lt;&gt;"x",if('raw 1'!EZ119="OK",'raw 1'!LZ119,'raw 1'!EZ119),"")</f>
        <v>-</v>
      </c>
      <c r="FC119" s="9" t="str">
        <f>if('raw 1'!FA119&lt;&gt;"x",if('raw 1'!FA119="OK",'raw 1'!MA119,'raw 1'!FA119),"")</f>
        <v>-</v>
      </c>
      <c r="FD119" s="9" t="str">
        <f>if('raw 1'!FB119&lt;&gt;"x",if('raw 1'!FB119="OK",'raw 1'!MB119,'raw 1'!FB119),"")</f>
        <v>-</v>
      </c>
      <c r="FE119" s="9" t="str">
        <f>if('raw 1'!FC119&lt;&gt;"x",if('raw 1'!FC119="OK",'raw 1'!MC119,'raw 1'!FC119),"")</f>
        <v>-</v>
      </c>
      <c r="FF119" s="9" t="str">
        <f>if('raw 1'!FD119&lt;&gt;"x",if('raw 1'!FD119="OK",'raw 1'!MD119,'raw 1'!FD119),"")</f>
        <v>-</v>
      </c>
      <c r="FG119" s="9" t="str">
        <f>if('raw 1'!FE119&lt;&gt;"x",if('raw 1'!FE119="OK",'raw 1'!ME119,'raw 1'!FE119),"")</f>
        <v>-</v>
      </c>
      <c r="FH119" s="9" t="str">
        <f>if('raw 1'!FF119&lt;&gt;"x",if('raw 1'!FF119="OK",'raw 1'!MF119,'raw 1'!FF119),"")</f>
        <v>-</v>
      </c>
      <c r="FI119" s="9" t="str">
        <f>if('raw 1'!FG119&lt;&gt;"x",if('raw 1'!FG119="OK",'raw 1'!MG119,'raw 1'!FG119),"")</f>
        <v>-</v>
      </c>
      <c r="FJ119" s="9" t="str">
        <f>if('raw 1'!FH119&lt;&gt;"x",if('raw 1'!FH119="OK",'raw 1'!MH119,'raw 1'!FH119),"")</f>
        <v>-</v>
      </c>
      <c r="FK119" s="9" t="str">
        <f>if('raw 1'!FI119&lt;&gt;"x",if('raw 1'!FI119="OK",'raw 1'!MI119,'raw 1'!FI119),"")</f>
        <v>-</v>
      </c>
      <c r="FL119" s="9" t="str">
        <f>if('raw 1'!FJ119&lt;&gt;"x",if('raw 1'!FJ119="OK",'raw 1'!MJ119,'raw 1'!FJ119),"")</f>
        <v>-</v>
      </c>
      <c r="FM119" s="9" t="str">
        <f>if('raw 1'!FK119&lt;&gt;"x",if('raw 1'!FK119="OK",'raw 1'!MK119,'raw 1'!FK119),"")</f>
        <v>-</v>
      </c>
      <c r="FN119" s="9" t="str">
        <f>if('raw 1'!FL119&lt;&gt;"x",if('raw 1'!FL119="OK",'raw 1'!ML119,'raw 1'!FL119),"")</f>
        <v>-</v>
      </c>
      <c r="FO119" s="9" t="str">
        <f>if('raw 1'!FM119&lt;&gt;"x",if('raw 1'!FM119="OK",'raw 1'!MM119,'raw 1'!FM119),"")</f>
        <v>-</v>
      </c>
      <c r="FP119" s="9" t="str">
        <f>if('raw 1'!FN119&lt;&gt;"x",if('raw 1'!FN119="OK",'raw 1'!MN119,'raw 1'!FN119),"")</f>
        <v>-</v>
      </c>
      <c r="FQ119" s="9" t="str">
        <f>if('raw 1'!FO119&lt;&gt;"x",if('raw 1'!FO119="OK",'raw 1'!MO119,'raw 1'!FO119),"")</f>
        <v>-</v>
      </c>
      <c r="FR119" s="9" t="str">
        <f>if('raw 1'!FP119&lt;&gt;"x",if('raw 1'!FP119="OK",'raw 1'!MP119,'raw 1'!FP119),"")</f>
        <v>-</v>
      </c>
      <c r="FS119" s="9" t="str">
        <f>if('raw 1'!FQ119&lt;&gt;"x",if('raw 1'!FQ119="OK",'raw 1'!MQ119,'raw 1'!FQ119),"")</f>
        <v>-</v>
      </c>
      <c r="FT119" s="9" t="str">
        <f>if('raw 1'!FR119&lt;&gt;"x",if('raw 1'!FR119="OK",'raw 1'!MR119,'raw 1'!FR119),"")</f>
        <v>-</v>
      </c>
      <c r="FU119" s="9" t="str">
        <f>if('raw 1'!FS119&lt;&gt;"x",if('raw 1'!FS119="OK",'raw 1'!MS119,'raw 1'!FS119),"")</f>
        <v>-</v>
      </c>
      <c r="FV119" s="9" t="str">
        <f>if('raw 1'!FT119&lt;&gt;"x",if('raw 1'!FT119="OK",'raw 1'!MT119,'raw 1'!FT119),"")</f>
        <v/>
      </c>
      <c r="FW119" s="9" t="str">
        <f>if('raw 1'!FU119&lt;&gt;"x",if('raw 1'!FU119="OK",'raw 1'!MU119,'raw 1'!FU119),"")</f>
        <v>-</v>
      </c>
      <c r="FX119" s="9" t="str">
        <f>if('raw 1'!FV119&lt;&gt;"x",if('raw 1'!FV119="OK",'raw 1'!MV119,'raw 1'!FV119),"")</f>
        <v>-</v>
      </c>
      <c r="FY119" s="9" t="str">
        <f>if('raw 1'!FW119&lt;&gt;"x",if('raw 1'!FW119="OK",'raw 1'!MW119,'raw 1'!FW119),"")</f>
        <v>-</v>
      </c>
      <c r="FZ119" s="9" t="str">
        <f>if('raw 1'!FX119&lt;&gt;"x",if('raw 1'!FX119="OK",'raw 1'!MX119,'raw 1'!FX119),"")</f>
        <v>-</v>
      </c>
      <c r="GA119" s="9" t="str">
        <f>if('raw 1'!FY119&lt;&gt;"x",if('raw 1'!FY119="OK",'raw 1'!MY119,'raw 1'!FY119),"")</f>
        <v>-</v>
      </c>
      <c r="GB119" s="9" t="str">
        <f>if('raw 1'!FZ119&lt;&gt;"x",if('raw 1'!FZ119="OK",'raw 1'!MZ119,'raw 1'!FZ119),"")</f>
        <v>-</v>
      </c>
      <c r="GC119" s="9" t="str">
        <f>if('raw 1'!GA119&lt;&gt;"x",if('raw 1'!GA119="OK",'raw 1'!NA119,'raw 1'!GA119),"")</f>
        <v>-</v>
      </c>
      <c r="GD119" s="9" t="str">
        <f>if('raw 1'!GB119&lt;&gt;"x",if('raw 1'!GB119="OK",'raw 1'!NB119,'raw 1'!GB119),"")</f>
        <v>-</v>
      </c>
      <c r="GE119" s="9" t="str">
        <f>if('raw 1'!GC119&lt;&gt;"x",if('raw 1'!GC119="OK",'raw 1'!NC119,'raw 1'!GC119),"")</f>
        <v>-</v>
      </c>
      <c r="GF119" s="9" t="str">
        <f>if('raw 1'!GD119&lt;&gt;"x",if('raw 1'!GD119="OK",'raw 1'!ND119,'raw 1'!GD119),"")</f>
        <v>-</v>
      </c>
      <c r="GG119" s="9" t="str">
        <f>if('raw 1'!GE119&lt;&gt;"x",if('raw 1'!GE119="OK",'raw 1'!NE119,'raw 1'!GE119),"")</f>
        <v>-</v>
      </c>
      <c r="GH119" s="9" t="str">
        <f>if('raw 1'!GF119&lt;&gt;"x",if('raw 1'!GF119="OK",'raw 1'!NF119,'raw 1'!GF119),"")</f>
        <v>-</v>
      </c>
      <c r="GI119" s="9" t="str">
        <f>if('raw 1'!GG119&lt;&gt;"x",if('raw 1'!GG119="OK",'raw 1'!NG119,'raw 1'!GG119),"")</f>
        <v>-</v>
      </c>
      <c r="GJ119" s="9" t="str">
        <f>if('raw 1'!GH119&lt;&gt;"x",if('raw 1'!GH119="OK",'raw 1'!NH119,'raw 1'!GH119),"")</f>
        <v>-</v>
      </c>
      <c r="GK119" s="9" t="str">
        <f>if('raw 1'!GI119&lt;&gt;"x",if('raw 1'!GI119="OK",'raw 1'!NI119,'raw 1'!GI119),"")</f>
        <v>-</v>
      </c>
      <c r="GL119" s="9" t="str">
        <f>if('raw 1'!GJ119&lt;&gt;"x",if('raw 1'!GJ119="OK",'raw 1'!NJ119,'raw 1'!GJ119),"")</f>
        <v>-</v>
      </c>
      <c r="GM119" s="9" t="str">
        <f>if('raw 1'!GK119&lt;&gt;"x",if('raw 1'!GK119="OK",'raw 1'!NK119,'raw 1'!GK119),"")</f>
        <v>-</v>
      </c>
      <c r="GN119" s="9" t="str">
        <f>if('raw 1'!GL119&lt;&gt;"x",if('raw 1'!GL119="OK",'raw 1'!NL119,'raw 1'!GL119),"")</f>
        <v>-</v>
      </c>
      <c r="GO119" s="9" t="str">
        <f>if('raw 1'!GM119&lt;&gt;"x",if('raw 1'!GM119="OK",'raw 1'!NM119,'raw 1'!GM119),"")</f>
        <v>-</v>
      </c>
      <c r="GP119" s="9" t="str">
        <f>if('raw 1'!GN119&lt;&gt;"x",if('raw 1'!GN119="OK",'raw 1'!NN119,'raw 1'!GN119),"")</f>
        <v>-</v>
      </c>
      <c r="GQ119" s="9" t="str">
        <f>if('raw 1'!GO119&lt;&gt;"x",if('raw 1'!GO119="OK",'raw 1'!NO119,'raw 1'!GO119),"")</f>
        <v>-</v>
      </c>
      <c r="GR119" s="9" t="str">
        <f>if('raw 1'!GP119&lt;&gt;"x",if('raw 1'!GP119="OK",'raw 1'!NP119,'raw 1'!GP119),"")</f>
        <v>-</v>
      </c>
      <c r="GS119" s="9" t="str">
        <f>if('raw 1'!GQ119&lt;&gt;"x",if('raw 1'!GQ119="OK",'raw 1'!NQ119,'raw 1'!GQ119),"")</f>
        <v>-</v>
      </c>
      <c r="GT119" s="9" t="str">
        <f>if('raw 1'!GR119&lt;&gt;"x",if('raw 1'!GR119="OK",'raw 1'!NR119,'raw 1'!GR119),"")</f>
        <v>-</v>
      </c>
      <c r="GU119" s="9" t="str">
        <f>if('raw 1'!GS119&lt;&gt;"x",if('raw 1'!GS119="OK",'raw 1'!NS119,'raw 1'!GS119),"")</f>
        <v/>
      </c>
    </row>
    <row r="120">
      <c r="A120" s="5"/>
      <c r="B120" s="5"/>
      <c r="C120" s="5" t="str">
        <f>if(B120="d","diskv. iz ciklusa",if(B120="d1","diskv. iz kruga",if($E120="ODOBREN",(if(countif(H:H,"="&amp;H120)=1,countif(H:H,"&gt;"&amp;H120)+1,concatenate(countif(H:H,"&gt;"&amp;H120)+1," - ",countif(H:H,"&gt;="&amp;H120)))),empty)))</f>
        <v>115 - 119</v>
      </c>
      <c r="D120" s="6" t="str">
        <f>'raw 1'!B120</f>
        <v>RG161miha</v>
      </c>
      <c r="E120" s="6" t="str">
        <f>'raw 1'!F120</f>
        <v>ODOBREN</v>
      </c>
      <c r="F120" s="6" t="str">
        <f>if($E120="ODOBREN",'raw 1'!C120,"")</f>
        <v>Mihail</v>
      </c>
      <c r="G120" s="6" t="str">
        <f>if($E120="ODOBREN",'raw 1'!D120,"")</f>
        <v>Jovanoski</v>
      </c>
      <c r="H120" s="7">
        <f>if($E120="ODOBREN",I120,empty)</f>
        <v>20</v>
      </c>
      <c r="I120" s="7">
        <f>if(B120&lt;&gt;"d",IF(M120 = "A", SUM(R120:T120), SUM(O120:Q120)),empty)</f>
        <v>20</v>
      </c>
      <c r="J120" s="6" t="str">
        <f>if($E120="ODOBREN",'raw 1'!G120,"")</f>
        <v>Stari grad</v>
      </c>
      <c r="K120" s="6" t="str">
        <f>if($E120="ODOBREN",'raw 1'!H120,"")</f>
        <v>Računarska gimnazija</v>
      </c>
      <c r="L120" s="6" t="str">
        <f>if($E120="ODOBREN",'raw 1'!I120,"")</f>
        <v>IV</v>
      </c>
      <c r="M120" s="6" t="str">
        <f>if($E120="ODOBREN",'raw 1'!J120,"")</f>
        <v>A</v>
      </c>
      <c r="N120" s="6" t="str">
        <f>if($E120="ODOBREN",'raw 1'!K121,"")</f>
        <v>Petar Radovanović</v>
      </c>
      <c r="O120" s="8" t="str">
        <f>'raw 1'!M120</f>
        <v>-</v>
      </c>
      <c r="P120" s="9" t="str">
        <f>'raw 1'!N120</f>
        <v>-</v>
      </c>
      <c r="Q120" s="9" t="str">
        <f>'raw 1'!O120</f>
        <v>-</v>
      </c>
      <c r="R120" s="9">
        <f>'raw 1'!P120</f>
        <v>20</v>
      </c>
      <c r="S120" s="9" t="str">
        <f>'raw 1'!Q120</f>
        <v>-</v>
      </c>
      <c r="T120" s="9" t="str">
        <f>'raw 1'!R120</f>
        <v>-</v>
      </c>
      <c r="U120" s="9" t="str">
        <f>if('raw 1'!S120&lt;&gt;"x",if('raw 1'!S120="OK",'raw 1'!GS120,'raw 1'!S120),"")</f>
        <v/>
      </c>
      <c r="V120" s="9" t="str">
        <f>if('raw 1'!T120&lt;&gt;"x",if('raw 1'!T120="OK",'raw 1'!GT120,'raw 1'!T120),"")</f>
        <v/>
      </c>
      <c r="W120" s="9" t="str">
        <f>if('raw 1'!U120&lt;&gt;"x",if('raw 1'!U120="OK",'raw 1'!GU120,'raw 1'!U120),"")</f>
        <v>-</v>
      </c>
      <c r="X120" s="9" t="str">
        <f>if('raw 1'!V120&lt;&gt;"x",if('raw 1'!V120="OK",'raw 1'!GV120,'raw 1'!V120),"")</f>
        <v>-</v>
      </c>
      <c r="Y120" s="9" t="str">
        <f>if('raw 1'!W120&lt;&gt;"x",if('raw 1'!W120="OK",'raw 1'!GW120,'raw 1'!W120),"")</f>
        <v>-</v>
      </c>
      <c r="Z120" s="9" t="str">
        <f>if('raw 1'!X120&lt;&gt;"x",if('raw 1'!X120="OK",'raw 1'!GX120,'raw 1'!X120),"")</f>
        <v>-</v>
      </c>
      <c r="AA120" s="9" t="str">
        <f>if('raw 1'!Y120&lt;&gt;"x",if('raw 1'!Y120="OK",'raw 1'!GY120,'raw 1'!Y120),"")</f>
        <v>-</v>
      </c>
      <c r="AB120" s="9" t="str">
        <f>if('raw 1'!Z120&lt;&gt;"x",if('raw 1'!Z120="OK",'raw 1'!GZ120,'raw 1'!Z120),"")</f>
        <v>-</v>
      </c>
      <c r="AC120" s="9" t="str">
        <f>if('raw 1'!AA120&lt;&gt;"x",if('raw 1'!AA120="OK",'raw 1'!HA120,'raw 1'!AA120),"")</f>
        <v>-</v>
      </c>
      <c r="AD120" s="9" t="str">
        <f>if('raw 1'!AB120&lt;&gt;"x",if('raw 1'!AB120="OK",'raw 1'!HB120,'raw 1'!AB120),"")</f>
        <v>-</v>
      </c>
      <c r="AE120" s="9" t="str">
        <f>if('raw 1'!AC120&lt;&gt;"x",if('raw 1'!AC120="OK",'raw 1'!HC120,'raw 1'!AC120),"")</f>
        <v>-</v>
      </c>
      <c r="AF120" s="9" t="str">
        <f>if('raw 1'!AD120&lt;&gt;"x",if('raw 1'!AD120="OK",'raw 1'!HD120,'raw 1'!AD120),"")</f>
        <v>-</v>
      </c>
      <c r="AG120" s="9" t="str">
        <f>if('raw 1'!AE120&lt;&gt;"x",if('raw 1'!AE120="OK",'raw 1'!HE120,'raw 1'!AE120),"")</f>
        <v>-</v>
      </c>
      <c r="AH120" s="9" t="str">
        <f>if('raw 1'!AF120&lt;&gt;"x",if('raw 1'!AF120="OK",'raw 1'!HF120,'raw 1'!AF120),"")</f>
        <v>-</v>
      </c>
      <c r="AI120" s="9" t="str">
        <f>if('raw 1'!AG120&lt;&gt;"x",if('raw 1'!AG120="OK",'raw 1'!HG120,'raw 1'!AG120),"")</f>
        <v>-</v>
      </c>
      <c r="AJ120" s="9" t="str">
        <f>if('raw 1'!AH120&lt;&gt;"x",if('raw 1'!AH120="OK",'raw 1'!HH120,'raw 1'!AH120),"")</f>
        <v>-</v>
      </c>
      <c r="AK120" s="9" t="str">
        <f>if('raw 1'!AI120&lt;&gt;"x",if('raw 1'!AI120="OK",'raw 1'!HI120,'raw 1'!AI120),"")</f>
        <v>-</v>
      </c>
      <c r="AL120" s="9" t="str">
        <f>if('raw 1'!AJ120&lt;&gt;"x",if('raw 1'!AJ120="OK",'raw 1'!HJ120,'raw 1'!AJ120),"")</f>
        <v>-</v>
      </c>
      <c r="AM120" s="9" t="str">
        <f>if('raw 1'!AK120&lt;&gt;"x",if('raw 1'!AK120="OK",'raw 1'!HK120,'raw 1'!AK120),"")</f>
        <v>-</v>
      </c>
      <c r="AN120" s="9" t="str">
        <f>if('raw 1'!AL120&lt;&gt;"x",if('raw 1'!AL120="OK",'raw 1'!HL120,'raw 1'!AL120),"")</f>
        <v>-</v>
      </c>
      <c r="AO120" s="9" t="str">
        <f>if('raw 1'!AM120&lt;&gt;"x",if('raw 1'!AM120="OK",'raw 1'!HM120,'raw 1'!AM120),"")</f>
        <v>-</v>
      </c>
      <c r="AP120" s="9" t="str">
        <f>if('raw 1'!AN120&lt;&gt;"x",if('raw 1'!AN120="OK",'raw 1'!HN120,'raw 1'!AN120),"")</f>
        <v>-</v>
      </c>
      <c r="AQ120" s="9" t="str">
        <f>if('raw 1'!AO120&lt;&gt;"x",if('raw 1'!AO120="OK",'raw 1'!HO120,'raw 1'!AO120),"")</f>
        <v>-</v>
      </c>
      <c r="AR120" s="9" t="str">
        <f>if('raw 1'!AP120&lt;&gt;"x",if('raw 1'!AP120="OK",'raw 1'!HP120,'raw 1'!AP120),"")</f>
        <v>-</v>
      </c>
      <c r="AS120" s="9" t="str">
        <f>if('raw 1'!AQ120&lt;&gt;"x",if('raw 1'!AQ120="OK",'raw 1'!HQ120,'raw 1'!AQ120),"")</f>
        <v>-</v>
      </c>
      <c r="AT120" s="9" t="str">
        <f>if('raw 1'!AR120&lt;&gt;"x",if('raw 1'!AR120="OK",'raw 1'!HR120,'raw 1'!AR120),"")</f>
        <v>-</v>
      </c>
      <c r="AU120" s="9" t="str">
        <f>if('raw 1'!AS120&lt;&gt;"x",if('raw 1'!AS120="OK",'raw 1'!HS120,'raw 1'!AS120),"")</f>
        <v>-</v>
      </c>
      <c r="AV120" s="9" t="str">
        <f>if('raw 1'!AT120&lt;&gt;"x",if('raw 1'!AT120="OK",'raw 1'!HT120,'raw 1'!AT120),"")</f>
        <v>-</v>
      </c>
      <c r="AW120" s="9" t="str">
        <f>if('raw 1'!AU120&lt;&gt;"x",if('raw 1'!AU120="OK",'raw 1'!HU120,'raw 1'!AU120),"")</f>
        <v>-</v>
      </c>
      <c r="AX120" s="9" t="str">
        <f>if('raw 1'!AV120&lt;&gt;"x",if('raw 1'!AV120="OK",'raw 1'!HV120,'raw 1'!AV120),"")</f>
        <v>-</v>
      </c>
      <c r="AY120" s="9" t="str">
        <f>if('raw 1'!AW120&lt;&gt;"x",if('raw 1'!AW120="OK",'raw 1'!HW120,'raw 1'!AW120),"")</f>
        <v>-</v>
      </c>
      <c r="AZ120" s="9" t="str">
        <f>if('raw 1'!AX120&lt;&gt;"x",if('raw 1'!AX120="OK",'raw 1'!HX120,'raw 1'!AX120),"")</f>
        <v>-</v>
      </c>
      <c r="BA120" s="9" t="str">
        <f>if('raw 1'!AY120&lt;&gt;"x",if('raw 1'!AY120="OK",'raw 1'!HY120,'raw 1'!AY120),"")</f>
        <v>-</v>
      </c>
      <c r="BB120" s="9" t="str">
        <f>if('raw 1'!AZ120&lt;&gt;"x",if('raw 1'!AZ120="OK",'raw 1'!HZ120,'raw 1'!AZ120),"")</f>
        <v>-</v>
      </c>
      <c r="BC120" s="9" t="str">
        <f>if('raw 1'!BA120&lt;&gt;"x",if('raw 1'!BA120="OK",'raw 1'!IA120,'raw 1'!BA120),"")</f>
        <v>-</v>
      </c>
      <c r="BD120" s="9" t="str">
        <f>if('raw 1'!BB120&lt;&gt;"x",if('raw 1'!BB120="OK",'raw 1'!IB120,'raw 1'!BB120),"")</f>
        <v>-</v>
      </c>
      <c r="BE120" s="9" t="str">
        <f>if('raw 1'!BC120&lt;&gt;"x",if('raw 1'!BC120="OK",'raw 1'!IC120,'raw 1'!BC120),"")</f>
        <v>-</v>
      </c>
      <c r="BF120" s="9" t="str">
        <f>if('raw 1'!BD120&lt;&gt;"x",if('raw 1'!BD120="OK",'raw 1'!ID120,'raw 1'!BD120),"")</f>
        <v>-</v>
      </c>
      <c r="BG120" s="9" t="str">
        <f>if('raw 1'!BE120&lt;&gt;"x",if('raw 1'!BE120="OK",'raw 1'!IE120,'raw 1'!BE120),"")</f>
        <v>-</v>
      </c>
      <c r="BH120" s="9" t="str">
        <f>if('raw 1'!BF120&lt;&gt;"x",if('raw 1'!BF120="OK",'raw 1'!IF120,'raw 1'!BF120),"")</f>
        <v>-</v>
      </c>
      <c r="BI120" s="9" t="str">
        <f>if('raw 1'!BG120&lt;&gt;"x",if('raw 1'!BG120="OK",'raw 1'!IG120,'raw 1'!BG120),"")</f>
        <v>-</v>
      </c>
      <c r="BJ120" s="9" t="str">
        <f>if('raw 1'!BH120&lt;&gt;"x",if('raw 1'!BH120="OK",'raw 1'!IH120,'raw 1'!BH120),"")</f>
        <v>-</v>
      </c>
      <c r="BK120" s="9" t="str">
        <f>if('raw 1'!BI120&lt;&gt;"x",if('raw 1'!BI120="OK",'raw 1'!II120,'raw 1'!BI120),"")</f>
        <v>-</v>
      </c>
      <c r="BL120" s="9" t="str">
        <f>if('raw 1'!BJ120&lt;&gt;"x",if('raw 1'!BJ120="OK",'raw 1'!IJ120,'raw 1'!BJ120),"")</f>
        <v>-</v>
      </c>
      <c r="BM120" s="9" t="str">
        <f>if('raw 1'!BK120&lt;&gt;"x",if('raw 1'!BK120="OK",'raw 1'!IK120,'raw 1'!BK120),"")</f>
        <v/>
      </c>
      <c r="BN120" s="9" t="str">
        <f>if('raw 1'!BL120&lt;&gt;"x",if('raw 1'!BL120="OK",'raw 1'!IL120,'raw 1'!BL120),"")</f>
        <v>-</v>
      </c>
      <c r="BO120" s="9" t="str">
        <f>if('raw 1'!BM120&lt;&gt;"x",if('raw 1'!BM120="OK",'raw 1'!IM120,'raw 1'!BM120),"")</f>
        <v>-</v>
      </c>
      <c r="BP120" s="9" t="str">
        <f>if('raw 1'!BN120&lt;&gt;"x",if('raw 1'!BN120="OK",'raw 1'!IN120,'raw 1'!BN120),"")</f>
        <v>-</v>
      </c>
      <c r="BQ120" s="9" t="str">
        <f>if('raw 1'!BO120&lt;&gt;"x",if('raw 1'!BO120="OK",'raw 1'!IO120,'raw 1'!BO120),"")</f>
        <v>-</v>
      </c>
      <c r="BR120" s="9" t="str">
        <f>if('raw 1'!BP120&lt;&gt;"x",if('raw 1'!BP120="OK",'raw 1'!IP120,'raw 1'!BP120),"")</f>
        <v>-</v>
      </c>
      <c r="BS120" s="9" t="str">
        <f>if('raw 1'!BQ120&lt;&gt;"x",if('raw 1'!BQ120="OK",'raw 1'!IQ120,'raw 1'!BQ120),"")</f>
        <v>-</v>
      </c>
      <c r="BT120" s="9" t="str">
        <f>if('raw 1'!BR120&lt;&gt;"x",if('raw 1'!BR120="OK",'raw 1'!IR120,'raw 1'!BR120),"")</f>
        <v>-</v>
      </c>
      <c r="BU120" s="9" t="str">
        <f>if('raw 1'!BS120&lt;&gt;"x",if('raw 1'!BS120="OK",'raw 1'!IS120,'raw 1'!BS120),"")</f>
        <v>-</v>
      </c>
      <c r="BV120" s="9" t="str">
        <f>if('raw 1'!BT120&lt;&gt;"x",if('raw 1'!BT120="OK",'raw 1'!IT120,'raw 1'!BT120),"")</f>
        <v>-</v>
      </c>
      <c r="BW120" s="9" t="str">
        <f>if('raw 1'!BU120&lt;&gt;"x",if('raw 1'!BU120="OK",'raw 1'!IU120,'raw 1'!BU120),"")</f>
        <v>-</v>
      </c>
      <c r="BX120" s="9" t="str">
        <f>if('raw 1'!BV120&lt;&gt;"x",if('raw 1'!BV120="OK",'raw 1'!IV120,'raw 1'!BV120),"")</f>
        <v>-</v>
      </c>
      <c r="BY120" s="9" t="str">
        <f>if('raw 1'!BW120&lt;&gt;"x",if('raw 1'!BW120="OK",'raw 1'!IW120,'raw 1'!BW120),"")</f>
        <v>-</v>
      </c>
      <c r="BZ120" s="9" t="str">
        <f>if('raw 1'!BX120&lt;&gt;"x",if('raw 1'!BX120="OK",'raw 1'!IX120,'raw 1'!BX120),"")</f>
        <v>-</v>
      </c>
      <c r="CA120" s="9" t="str">
        <f>if('raw 1'!BY120&lt;&gt;"x",if('raw 1'!BY120="OK",'raw 1'!IY120,'raw 1'!BY120),"")</f>
        <v>-</v>
      </c>
      <c r="CB120" s="9" t="str">
        <f>if('raw 1'!BZ120&lt;&gt;"x",if('raw 1'!BZ120="OK",'raw 1'!IZ120,'raw 1'!BZ120),"")</f>
        <v>-</v>
      </c>
      <c r="CC120" s="9" t="str">
        <f>if('raw 1'!CA120&lt;&gt;"x",if('raw 1'!CA120="OK",'raw 1'!JA120,'raw 1'!CA120),"")</f>
        <v>-</v>
      </c>
      <c r="CD120" s="9" t="str">
        <f>if('raw 1'!CB120&lt;&gt;"x",if('raw 1'!CB120="OK",'raw 1'!JB120,'raw 1'!CB120),"")</f>
        <v>-</v>
      </c>
      <c r="CE120" s="9" t="str">
        <f>if('raw 1'!CC120&lt;&gt;"x",if('raw 1'!CC120="OK",'raw 1'!JC120,'raw 1'!CC120),"")</f>
        <v>-</v>
      </c>
      <c r="CF120" s="9" t="str">
        <f>if('raw 1'!CD120&lt;&gt;"x",if('raw 1'!CD120="OK",'raw 1'!JD120,'raw 1'!CD120),"")</f>
        <v>-</v>
      </c>
      <c r="CG120" s="9" t="str">
        <f>if('raw 1'!CE120&lt;&gt;"x",if('raw 1'!CE120="OK",'raw 1'!JE120,'raw 1'!CE120),"")</f>
        <v>-</v>
      </c>
      <c r="CH120" s="9" t="str">
        <f>if('raw 1'!CF120&lt;&gt;"x",if('raw 1'!CF120="OK",'raw 1'!JF120,'raw 1'!CF120),"")</f>
        <v>-</v>
      </c>
      <c r="CI120" s="9" t="str">
        <f>if('raw 1'!CG120&lt;&gt;"x",if('raw 1'!CG120="OK",'raw 1'!JG120,'raw 1'!CG120),"")</f>
        <v>-</v>
      </c>
      <c r="CJ120" s="9" t="str">
        <f>if('raw 1'!CH120&lt;&gt;"x",if('raw 1'!CH120="OK",'raw 1'!JH120,'raw 1'!CH120),"")</f>
        <v>-</v>
      </c>
      <c r="CK120" s="9" t="str">
        <f>if('raw 1'!CI120&lt;&gt;"x",if('raw 1'!CI120="OK",'raw 1'!JI120,'raw 1'!CI120),"")</f>
        <v>-</v>
      </c>
      <c r="CL120" s="9" t="str">
        <f>if('raw 1'!CJ120&lt;&gt;"x",if('raw 1'!CJ120="OK",'raw 1'!JJ120,'raw 1'!CJ120),"")</f>
        <v>-</v>
      </c>
      <c r="CM120" s="9" t="str">
        <f>if('raw 1'!CK120&lt;&gt;"x",if('raw 1'!CK120="OK",'raw 1'!JK120,'raw 1'!CK120),"")</f>
        <v>-</v>
      </c>
      <c r="CN120" s="9" t="str">
        <f>if('raw 1'!CL120&lt;&gt;"x",if('raw 1'!CL120="OK",'raw 1'!JL120,'raw 1'!CL120),"")</f>
        <v>-</v>
      </c>
      <c r="CO120" s="9" t="str">
        <f>if('raw 1'!CM120&lt;&gt;"x",if('raw 1'!CM120="OK",'raw 1'!JM120,'raw 1'!CM120),"")</f>
        <v>-</v>
      </c>
      <c r="CP120" s="9" t="str">
        <f>if('raw 1'!CN120&lt;&gt;"x",if('raw 1'!CN120="OK",'raw 1'!JN120,'raw 1'!CN120),"")</f>
        <v>-</v>
      </c>
      <c r="CQ120" s="9" t="str">
        <f>if('raw 1'!CO120&lt;&gt;"x",if('raw 1'!CO120="OK",'raw 1'!JO120,'raw 1'!CO120),"")</f>
        <v>-</v>
      </c>
      <c r="CR120" s="9" t="str">
        <f>if('raw 1'!CP120&lt;&gt;"x",if('raw 1'!CP120="OK",'raw 1'!JP120,'raw 1'!CP120),"")</f>
        <v>-</v>
      </c>
      <c r="CS120" s="9" t="str">
        <f>if('raw 1'!CQ120&lt;&gt;"x",if('raw 1'!CQ120="OK",'raw 1'!JQ120,'raw 1'!CQ120),"")</f>
        <v>-</v>
      </c>
      <c r="CT120" s="9" t="str">
        <f>if('raw 1'!CR120&lt;&gt;"x",if('raw 1'!CR120="OK",'raw 1'!JR120,'raw 1'!CR120),"")</f>
        <v>-</v>
      </c>
      <c r="CU120" s="9" t="str">
        <f>if('raw 1'!CS120&lt;&gt;"x",if('raw 1'!CS120="OK",'raw 1'!JS120,'raw 1'!CS120),"")</f>
        <v/>
      </c>
      <c r="CV120" s="9" t="str">
        <f>if('raw 1'!CT120&lt;&gt;"x",if('raw 1'!CT120="OK",'raw 1'!JT120,'raw 1'!CT120),"")</f>
        <v>-</v>
      </c>
      <c r="CW120" s="9" t="str">
        <f>if('raw 1'!CU120&lt;&gt;"x",if('raw 1'!CU120="OK",'raw 1'!JU120,'raw 1'!CU120),"")</f>
        <v>-</v>
      </c>
      <c r="CX120" s="9" t="str">
        <f>if('raw 1'!CV120&lt;&gt;"x",if('raw 1'!CV120="OK",'raw 1'!JV120,'raw 1'!CV120),"")</f>
        <v>-</v>
      </c>
      <c r="CY120" s="9" t="str">
        <f>if('raw 1'!CW120&lt;&gt;"x",if('raw 1'!CW120="OK",'raw 1'!JW120,'raw 1'!CW120),"")</f>
        <v>-</v>
      </c>
      <c r="CZ120" s="9" t="str">
        <f>if('raw 1'!CX120&lt;&gt;"x",if('raw 1'!CX120="OK",'raw 1'!JX120,'raw 1'!CX120),"")</f>
        <v>-</v>
      </c>
      <c r="DA120" s="9" t="str">
        <f>if('raw 1'!CY120&lt;&gt;"x",if('raw 1'!CY120="OK",'raw 1'!JY120,'raw 1'!CY120),"")</f>
        <v>-</v>
      </c>
      <c r="DB120" s="9" t="str">
        <f>if('raw 1'!CZ120&lt;&gt;"x",if('raw 1'!CZ120="OK",'raw 1'!JZ120,'raw 1'!CZ120),"")</f>
        <v>-</v>
      </c>
      <c r="DC120" s="9" t="str">
        <f>if('raw 1'!DA120&lt;&gt;"x",if('raw 1'!DA120="OK",'raw 1'!KA120,'raw 1'!DA120),"")</f>
        <v>-</v>
      </c>
      <c r="DD120" s="9" t="str">
        <f>if('raw 1'!DB120&lt;&gt;"x",if('raw 1'!DB120="OK",'raw 1'!KB120,'raw 1'!DB120),"")</f>
        <v>-</v>
      </c>
      <c r="DE120" s="9" t="str">
        <f>if('raw 1'!DC120&lt;&gt;"x",if('raw 1'!DC120="OK",'raw 1'!KC120,'raw 1'!DC120),"")</f>
        <v>-</v>
      </c>
      <c r="DF120" s="9" t="str">
        <f>if('raw 1'!DD120&lt;&gt;"x",if('raw 1'!DD120="OK",'raw 1'!KD120,'raw 1'!DD120),"")</f>
        <v>-</v>
      </c>
      <c r="DG120" s="9" t="str">
        <f>if('raw 1'!DE120&lt;&gt;"x",if('raw 1'!DE120="OK",'raw 1'!KE120,'raw 1'!DE120),"")</f>
        <v>-</v>
      </c>
      <c r="DH120" s="9" t="str">
        <f>if('raw 1'!DF120&lt;&gt;"x",if('raw 1'!DF120="OK",'raw 1'!KF120,'raw 1'!DF120),"")</f>
        <v>-</v>
      </c>
      <c r="DI120" s="9" t="str">
        <f>if('raw 1'!DG120&lt;&gt;"x",if('raw 1'!DG120="OK",'raw 1'!KG120,'raw 1'!DG120),"")</f>
        <v>-</v>
      </c>
      <c r="DJ120" s="9" t="str">
        <f>if('raw 1'!DH120&lt;&gt;"x",if('raw 1'!DH120="OK",'raw 1'!KH120,'raw 1'!DH120),"")</f>
        <v>-</v>
      </c>
      <c r="DK120" s="9" t="str">
        <f>if('raw 1'!DI120&lt;&gt;"x",if('raw 1'!DI120="OK",'raw 1'!KI120,'raw 1'!DI120),"")</f>
        <v>-</v>
      </c>
      <c r="DL120" s="9" t="str">
        <f>if('raw 1'!DJ120&lt;&gt;"x",if('raw 1'!DJ120="OK",'raw 1'!KJ120,'raw 1'!DJ120),"")</f>
        <v>-</v>
      </c>
      <c r="DM120" s="9" t="str">
        <f>if('raw 1'!DK120&lt;&gt;"x",if('raw 1'!DK120="OK",'raw 1'!KK120,'raw 1'!DK120),"")</f>
        <v>-</v>
      </c>
      <c r="DN120" s="9" t="str">
        <f>if('raw 1'!DL120&lt;&gt;"x",if('raw 1'!DL120="OK",'raw 1'!KL120,'raw 1'!DL120),"")</f>
        <v>-</v>
      </c>
      <c r="DO120" s="9" t="str">
        <f>if('raw 1'!DM120&lt;&gt;"x",if('raw 1'!DM120="OK",'raw 1'!KM120,'raw 1'!DM120),"")</f>
        <v>-</v>
      </c>
      <c r="DP120" s="9" t="str">
        <f>if('raw 1'!DN120&lt;&gt;"x",if('raw 1'!DN120="OK",'raw 1'!KN120,'raw 1'!DN120),"")</f>
        <v>-</v>
      </c>
      <c r="DQ120" s="9" t="str">
        <f>if('raw 1'!DO120&lt;&gt;"x",if('raw 1'!DO120="OK",'raw 1'!KO120,'raw 1'!DO120),"")</f>
        <v>-</v>
      </c>
      <c r="DR120" s="9" t="str">
        <f>if('raw 1'!DP120&lt;&gt;"x",if('raw 1'!DP120="OK",'raw 1'!KP120,'raw 1'!DP120),"")</f>
        <v>-</v>
      </c>
      <c r="DS120" s="9" t="str">
        <f>if('raw 1'!DQ120&lt;&gt;"x",if('raw 1'!DQ120="OK",'raw 1'!KQ120,'raw 1'!DQ120),"")</f>
        <v>-</v>
      </c>
      <c r="DT120" s="9" t="str">
        <f>if('raw 1'!DR120&lt;&gt;"x",if('raw 1'!DR120="OK",'raw 1'!KR120,'raw 1'!DR120),"")</f>
        <v>-</v>
      </c>
      <c r="DU120" s="9" t="str">
        <f>if('raw 1'!DS120&lt;&gt;"x",if('raw 1'!DS120="OK",'raw 1'!KS120,'raw 1'!DS120),"")</f>
        <v>-</v>
      </c>
      <c r="DV120" s="9" t="str">
        <f>if('raw 1'!DT120&lt;&gt;"x",if('raw 1'!DT120="OK",'raw 1'!KT120,'raw 1'!DT120),"")</f>
        <v>-</v>
      </c>
      <c r="DW120" s="9" t="str">
        <f>if('raw 1'!DU120&lt;&gt;"x",if('raw 1'!DU120="OK",'raw 1'!KU120,'raw 1'!DU120),"")</f>
        <v>-</v>
      </c>
      <c r="DX120" s="9" t="str">
        <f>if('raw 1'!DV120&lt;&gt;"x",if('raw 1'!DV120="OK",'raw 1'!KV120,'raw 1'!DV120),"")</f>
        <v>-</v>
      </c>
      <c r="DY120" s="9" t="str">
        <f>if('raw 1'!DW120&lt;&gt;"x",if('raw 1'!DW120="OK",'raw 1'!KW120,'raw 1'!DW120),"")</f>
        <v>-</v>
      </c>
      <c r="DZ120" s="9" t="str">
        <f>if('raw 1'!DX120&lt;&gt;"x",if('raw 1'!DX120="OK",'raw 1'!KX120,'raw 1'!DX120),"")</f>
        <v>-</v>
      </c>
      <c r="EA120" s="9" t="str">
        <f>if('raw 1'!DY120&lt;&gt;"x",if('raw 1'!DY120="OK",'raw 1'!KY120,'raw 1'!DY120),"")</f>
        <v>-</v>
      </c>
      <c r="EB120" s="9" t="str">
        <f>if('raw 1'!DZ120&lt;&gt;"x",if('raw 1'!DZ120="OK",'raw 1'!KZ120,'raw 1'!DZ120),"")</f>
        <v/>
      </c>
      <c r="EC120" s="9">
        <f>if('raw 1'!EA120&lt;&gt;"x",if('raw 1'!EA120="OK",'raw 1'!LA120,'raw 1'!EA120),"")</f>
        <v>1</v>
      </c>
      <c r="ED120" s="9">
        <f>if('raw 1'!EB120&lt;&gt;"x",if('raw 1'!EB120="OK",'raw 1'!LB120,'raw 1'!EB120),"")</f>
        <v>1</v>
      </c>
      <c r="EE120" s="9">
        <f>if('raw 1'!EC120&lt;&gt;"x",if('raw 1'!EC120="OK",'raw 1'!LC120,'raw 1'!EC120),"")</f>
        <v>1</v>
      </c>
      <c r="EF120" s="9">
        <f>if('raw 1'!ED120&lt;&gt;"x",if('raw 1'!ED120="OK",'raw 1'!LD120,'raw 1'!ED120),"")</f>
        <v>1</v>
      </c>
      <c r="EG120" s="9">
        <f>if('raw 1'!EE120&lt;&gt;"x",if('raw 1'!EE120="OK",'raw 1'!LE120,'raw 1'!EE120),"")</f>
        <v>1</v>
      </c>
      <c r="EH120" s="9" t="str">
        <f>if('raw 1'!EF120&lt;&gt;"x",if('raw 1'!EF120="OK",'raw 1'!LF120,'raw 1'!EF120),"")</f>
        <v>TLE</v>
      </c>
      <c r="EI120" s="9" t="str">
        <f>if('raw 1'!EG120&lt;&gt;"x",if('raw 1'!EG120="OK",'raw 1'!LG120,'raw 1'!EG120),"")</f>
        <v>TLE</v>
      </c>
      <c r="EJ120" s="9" t="str">
        <f>if('raw 1'!EH120&lt;&gt;"x",if('raw 1'!EH120="OK",'raw 1'!LH120,'raw 1'!EH120),"")</f>
        <v>TLE</v>
      </c>
      <c r="EK120" s="9" t="str">
        <f>if('raw 1'!EI120&lt;&gt;"x",if('raw 1'!EI120="OK",'raw 1'!LI120,'raw 1'!EI120),"")</f>
        <v>TLE</v>
      </c>
      <c r="EL120" s="9" t="str">
        <f>if('raw 1'!EJ120&lt;&gt;"x",if('raw 1'!EJ120="OK",'raw 1'!LJ120,'raw 1'!EJ120),"")</f>
        <v>TLE</v>
      </c>
      <c r="EM120" s="9" t="str">
        <f>if('raw 1'!EK120&lt;&gt;"x",if('raw 1'!EK120="OK",'raw 1'!LK120,'raw 1'!EK120),"")</f>
        <v>TLE</v>
      </c>
      <c r="EN120" s="9" t="str">
        <f>if('raw 1'!EL120&lt;&gt;"x",if('raw 1'!EL120="OK",'raw 1'!LL120,'raw 1'!EL120),"")</f>
        <v>TLE</v>
      </c>
      <c r="EO120" s="9" t="str">
        <f>if('raw 1'!EM120&lt;&gt;"x",if('raw 1'!EM120="OK",'raw 1'!LM120,'raw 1'!EM120),"")</f>
        <v>TLE</v>
      </c>
      <c r="EP120" s="9" t="str">
        <f>if('raw 1'!EN120&lt;&gt;"x",if('raw 1'!EN120="OK",'raw 1'!LN120,'raw 1'!EN120),"")</f>
        <v>TLE</v>
      </c>
      <c r="EQ120" s="9" t="str">
        <f>if('raw 1'!EO120&lt;&gt;"x",if('raw 1'!EO120="OK",'raw 1'!LO120,'raw 1'!EO120),"")</f>
        <v>TLE</v>
      </c>
      <c r="ER120" s="9" t="str">
        <f>if('raw 1'!EP120&lt;&gt;"x",if('raw 1'!EP120="OK",'raw 1'!LP120,'raw 1'!EP120),"")</f>
        <v>TLE</v>
      </c>
      <c r="ES120" s="9" t="str">
        <f>if('raw 1'!EQ120&lt;&gt;"x",if('raw 1'!EQ120="OK",'raw 1'!LQ120,'raw 1'!EQ120),"")</f>
        <v/>
      </c>
      <c r="ET120" s="9" t="str">
        <f>if('raw 1'!ER120&lt;&gt;"x",if('raw 1'!ER120="OK",'raw 1'!LR120,'raw 1'!ER120),"")</f>
        <v>-</v>
      </c>
      <c r="EU120" s="9" t="str">
        <f>if('raw 1'!ES120&lt;&gt;"x",if('raw 1'!ES120="OK",'raw 1'!LS120,'raw 1'!ES120),"")</f>
        <v>-</v>
      </c>
      <c r="EV120" s="9" t="str">
        <f>if('raw 1'!ET120&lt;&gt;"x",if('raw 1'!ET120="OK",'raw 1'!LT120,'raw 1'!ET120),"")</f>
        <v>-</v>
      </c>
      <c r="EW120" s="9" t="str">
        <f>if('raw 1'!EU120&lt;&gt;"x",if('raw 1'!EU120="OK",'raw 1'!LU120,'raw 1'!EU120),"")</f>
        <v>-</v>
      </c>
      <c r="EX120" s="9" t="str">
        <f>if('raw 1'!EV120&lt;&gt;"x",if('raw 1'!EV120="OK",'raw 1'!LV120,'raw 1'!EV120),"")</f>
        <v>-</v>
      </c>
      <c r="EY120" s="9" t="str">
        <f>if('raw 1'!EW120&lt;&gt;"x",if('raw 1'!EW120="OK",'raw 1'!LW120,'raw 1'!EW120),"")</f>
        <v>-</v>
      </c>
      <c r="EZ120" s="9" t="str">
        <f>if('raw 1'!EX120&lt;&gt;"x",if('raw 1'!EX120="OK",'raw 1'!LX120,'raw 1'!EX120),"")</f>
        <v>-</v>
      </c>
      <c r="FA120" s="9" t="str">
        <f>if('raw 1'!EY120&lt;&gt;"x",if('raw 1'!EY120="OK",'raw 1'!LY120,'raw 1'!EY120),"")</f>
        <v>-</v>
      </c>
      <c r="FB120" s="9" t="str">
        <f>if('raw 1'!EZ120&lt;&gt;"x",if('raw 1'!EZ120="OK",'raw 1'!LZ120,'raw 1'!EZ120),"")</f>
        <v>-</v>
      </c>
      <c r="FC120" s="9" t="str">
        <f>if('raw 1'!FA120&lt;&gt;"x",if('raw 1'!FA120="OK",'raw 1'!MA120,'raw 1'!FA120),"")</f>
        <v>-</v>
      </c>
      <c r="FD120" s="9" t="str">
        <f>if('raw 1'!FB120&lt;&gt;"x",if('raw 1'!FB120="OK",'raw 1'!MB120,'raw 1'!FB120),"")</f>
        <v>-</v>
      </c>
      <c r="FE120" s="9" t="str">
        <f>if('raw 1'!FC120&lt;&gt;"x",if('raw 1'!FC120="OK",'raw 1'!MC120,'raw 1'!FC120),"")</f>
        <v>-</v>
      </c>
      <c r="FF120" s="9" t="str">
        <f>if('raw 1'!FD120&lt;&gt;"x",if('raw 1'!FD120="OK",'raw 1'!MD120,'raw 1'!FD120),"")</f>
        <v>-</v>
      </c>
      <c r="FG120" s="9" t="str">
        <f>if('raw 1'!FE120&lt;&gt;"x",if('raw 1'!FE120="OK",'raw 1'!ME120,'raw 1'!FE120),"")</f>
        <v>-</v>
      </c>
      <c r="FH120" s="9" t="str">
        <f>if('raw 1'!FF120&lt;&gt;"x",if('raw 1'!FF120="OK",'raw 1'!MF120,'raw 1'!FF120),"")</f>
        <v>-</v>
      </c>
      <c r="FI120" s="9" t="str">
        <f>if('raw 1'!FG120&lt;&gt;"x",if('raw 1'!FG120="OK",'raw 1'!MG120,'raw 1'!FG120),"")</f>
        <v>-</v>
      </c>
      <c r="FJ120" s="9" t="str">
        <f>if('raw 1'!FH120&lt;&gt;"x",if('raw 1'!FH120="OK",'raw 1'!MH120,'raw 1'!FH120),"")</f>
        <v>-</v>
      </c>
      <c r="FK120" s="9" t="str">
        <f>if('raw 1'!FI120&lt;&gt;"x",if('raw 1'!FI120="OK",'raw 1'!MI120,'raw 1'!FI120),"")</f>
        <v>-</v>
      </c>
      <c r="FL120" s="9" t="str">
        <f>if('raw 1'!FJ120&lt;&gt;"x",if('raw 1'!FJ120="OK",'raw 1'!MJ120,'raw 1'!FJ120),"")</f>
        <v>-</v>
      </c>
      <c r="FM120" s="9" t="str">
        <f>if('raw 1'!FK120&lt;&gt;"x",if('raw 1'!FK120="OK",'raw 1'!MK120,'raw 1'!FK120),"")</f>
        <v>-</v>
      </c>
      <c r="FN120" s="9" t="str">
        <f>if('raw 1'!FL120&lt;&gt;"x",if('raw 1'!FL120="OK",'raw 1'!ML120,'raw 1'!FL120),"")</f>
        <v>-</v>
      </c>
      <c r="FO120" s="9" t="str">
        <f>if('raw 1'!FM120&lt;&gt;"x",if('raw 1'!FM120="OK",'raw 1'!MM120,'raw 1'!FM120),"")</f>
        <v>-</v>
      </c>
      <c r="FP120" s="9" t="str">
        <f>if('raw 1'!FN120&lt;&gt;"x",if('raw 1'!FN120="OK",'raw 1'!MN120,'raw 1'!FN120),"")</f>
        <v>-</v>
      </c>
      <c r="FQ120" s="9" t="str">
        <f>if('raw 1'!FO120&lt;&gt;"x",if('raw 1'!FO120="OK",'raw 1'!MO120,'raw 1'!FO120),"")</f>
        <v>-</v>
      </c>
      <c r="FR120" s="9" t="str">
        <f>if('raw 1'!FP120&lt;&gt;"x",if('raw 1'!FP120="OK",'raw 1'!MP120,'raw 1'!FP120),"")</f>
        <v>-</v>
      </c>
      <c r="FS120" s="9" t="str">
        <f>if('raw 1'!FQ120&lt;&gt;"x",if('raw 1'!FQ120="OK",'raw 1'!MQ120,'raw 1'!FQ120),"")</f>
        <v>-</v>
      </c>
      <c r="FT120" s="9" t="str">
        <f>if('raw 1'!FR120&lt;&gt;"x",if('raw 1'!FR120="OK",'raw 1'!MR120,'raw 1'!FR120),"")</f>
        <v>-</v>
      </c>
      <c r="FU120" s="9" t="str">
        <f>if('raw 1'!FS120&lt;&gt;"x",if('raw 1'!FS120="OK",'raw 1'!MS120,'raw 1'!FS120),"")</f>
        <v>-</v>
      </c>
      <c r="FV120" s="9" t="str">
        <f>if('raw 1'!FT120&lt;&gt;"x",if('raw 1'!FT120="OK",'raw 1'!MT120,'raw 1'!FT120),"")</f>
        <v/>
      </c>
      <c r="FW120" s="9" t="str">
        <f>if('raw 1'!FU120&lt;&gt;"x",if('raw 1'!FU120="OK",'raw 1'!MU120,'raw 1'!FU120),"")</f>
        <v>-</v>
      </c>
      <c r="FX120" s="9" t="str">
        <f>if('raw 1'!FV120&lt;&gt;"x",if('raw 1'!FV120="OK",'raw 1'!MV120,'raw 1'!FV120),"")</f>
        <v>-</v>
      </c>
      <c r="FY120" s="9" t="str">
        <f>if('raw 1'!FW120&lt;&gt;"x",if('raw 1'!FW120="OK",'raw 1'!MW120,'raw 1'!FW120),"")</f>
        <v>-</v>
      </c>
      <c r="FZ120" s="9" t="str">
        <f>if('raw 1'!FX120&lt;&gt;"x",if('raw 1'!FX120="OK",'raw 1'!MX120,'raw 1'!FX120),"")</f>
        <v>-</v>
      </c>
      <c r="GA120" s="9" t="str">
        <f>if('raw 1'!FY120&lt;&gt;"x",if('raw 1'!FY120="OK",'raw 1'!MY120,'raw 1'!FY120),"")</f>
        <v>-</v>
      </c>
      <c r="GB120" s="9" t="str">
        <f>if('raw 1'!FZ120&lt;&gt;"x",if('raw 1'!FZ120="OK",'raw 1'!MZ120,'raw 1'!FZ120),"")</f>
        <v>-</v>
      </c>
      <c r="GC120" s="9" t="str">
        <f>if('raw 1'!GA120&lt;&gt;"x",if('raw 1'!GA120="OK",'raw 1'!NA120,'raw 1'!GA120),"")</f>
        <v>-</v>
      </c>
      <c r="GD120" s="9" t="str">
        <f>if('raw 1'!GB120&lt;&gt;"x",if('raw 1'!GB120="OK",'raw 1'!NB120,'raw 1'!GB120),"")</f>
        <v>-</v>
      </c>
      <c r="GE120" s="9" t="str">
        <f>if('raw 1'!GC120&lt;&gt;"x",if('raw 1'!GC120="OK",'raw 1'!NC120,'raw 1'!GC120),"")</f>
        <v>-</v>
      </c>
      <c r="GF120" s="9" t="str">
        <f>if('raw 1'!GD120&lt;&gt;"x",if('raw 1'!GD120="OK",'raw 1'!ND120,'raw 1'!GD120),"")</f>
        <v>-</v>
      </c>
      <c r="GG120" s="9" t="str">
        <f>if('raw 1'!GE120&lt;&gt;"x",if('raw 1'!GE120="OK",'raw 1'!NE120,'raw 1'!GE120),"")</f>
        <v>-</v>
      </c>
      <c r="GH120" s="9" t="str">
        <f>if('raw 1'!GF120&lt;&gt;"x",if('raw 1'!GF120="OK",'raw 1'!NF120,'raw 1'!GF120),"")</f>
        <v>-</v>
      </c>
      <c r="GI120" s="9" t="str">
        <f>if('raw 1'!GG120&lt;&gt;"x",if('raw 1'!GG120="OK",'raw 1'!NG120,'raw 1'!GG120),"")</f>
        <v>-</v>
      </c>
      <c r="GJ120" s="9" t="str">
        <f>if('raw 1'!GH120&lt;&gt;"x",if('raw 1'!GH120="OK",'raw 1'!NH120,'raw 1'!GH120),"")</f>
        <v>-</v>
      </c>
      <c r="GK120" s="9" t="str">
        <f>if('raw 1'!GI120&lt;&gt;"x",if('raw 1'!GI120="OK",'raw 1'!NI120,'raw 1'!GI120),"")</f>
        <v>-</v>
      </c>
      <c r="GL120" s="9" t="str">
        <f>if('raw 1'!GJ120&lt;&gt;"x",if('raw 1'!GJ120="OK",'raw 1'!NJ120,'raw 1'!GJ120),"")</f>
        <v>-</v>
      </c>
      <c r="GM120" s="9" t="str">
        <f>if('raw 1'!GK120&lt;&gt;"x",if('raw 1'!GK120="OK",'raw 1'!NK120,'raw 1'!GK120),"")</f>
        <v>-</v>
      </c>
      <c r="GN120" s="9" t="str">
        <f>if('raw 1'!GL120&lt;&gt;"x",if('raw 1'!GL120="OK",'raw 1'!NL120,'raw 1'!GL120),"")</f>
        <v>-</v>
      </c>
      <c r="GO120" s="9" t="str">
        <f>if('raw 1'!GM120&lt;&gt;"x",if('raw 1'!GM120="OK",'raw 1'!NM120,'raw 1'!GM120),"")</f>
        <v>-</v>
      </c>
      <c r="GP120" s="9" t="str">
        <f>if('raw 1'!GN120&lt;&gt;"x",if('raw 1'!GN120="OK",'raw 1'!NN120,'raw 1'!GN120),"")</f>
        <v>-</v>
      </c>
      <c r="GQ120" s="9" t="str">
        <f>if('raw 1'!GO120&lt;&gt;"x",if('raw 1'!GO120="OK",'raw 1'!NO120,'raw 1'!GO120),"")</f>
        <v>-</v>
      </c>
      <c r="GR120" s="9" t="str">
        <f>if('raw 1'!GP120&lt;&gt;"x",if('raw 1'!GP120="OK",'raw 1'!NP120,'raw 1'!GP120),"")</f>
        <v>-</v>
      </c>
      <c r="GS120" s="9" t="str">
        <f>if('raw 1'!GQ120&lt;&gt;"x",if('raw 1'!GQ120="OK",'raw 1'!NQ120,'raw 1'!GQ120),"")</f>
        <v>-</v>
      </c>
      <c r="GT120" s="9" t="str">
        <f>if('raw 1'!GR120&lt;&gt;"x",if('raw 1'!GR120="OK",'raw 1'!NR120,'raw 1'!GR120),"")</f>
        <v>-</v>
      </c>
      <c r="GU120" s="9" t="str">
        <f>if('raw 1'!GS120&lt;&gt;"x",if('raw 1'!GS120="OK",'raw 1'!NS120,'raw 1'!GS120),"")</f>
        <v/>
      </c>
    </row>
    <row r="121">
      <c r="A121" s="5"/>
      <c r="B121" s="5"/>
      <c r="C121" s="5" t="str">
        <f>if(B121="d","diskv. iz ciklusa",if(B121="d1","diskv. iz kruga",if($E121="ODOBREN",(if(countif(H:H,"="&amp;H121)=1,countif(H:H,"&gt;"&amp;H121)+1,concatenate(countif(H:H,"&gt;"&amp;H121)+1," - ",countif(H:H,"&gt;="&amp;H121)))),empty)))</f>
        <v>115 - 119</v>
      </c>
      <c r="D121" s="6" t="str">
        <f>'raw 1'!B121</f>
        <v>_ZOOMSTA_</v>
      </c>
      <c r="E121" s="6" t="str">
        <f>'raw 1'!F121</f>
        <v>ODOBREN</v>
      </c>
      <c r="F121" s="6" t="str">
        <f>if($E121="ODOBREN",'raw 1'!C121,"")</f>
        <v>Marko</v>
      </c>
      <c r="G121" s="6" t="str">
        <f>if($E121="ODOBREN",'raw 1'!D121,"")</f>
        <v>Zogović</v>
      </c>
      <c r="H121" s="7">
        <f>if($E121="ODOBREN",I121,empty)</f>
        <v>20</v>
      </c>
      <c r="I121" s="7">
        <f>if(B121&lt;&gt;"d",IF(M121 = "A", SUM(R121:T121), SUM(O121:Q121)),empty)</f>
        <v>20</v>
      </c>
      <c r="J121" s="6" t="str">
        <f>if($E121="ODOBREN",'raw 1'!G121,"")</f>
        <v>Stari grad</v>
      </c>
      <c r="K121" s="6" t="str">
        <f>if($E121="ODOBREN",'raw 1'!H121,"")</f>
        <v>Matematička gimnazija</v>
      </c>
      <c r="L121" s="6" t="str">
        <f>if($E121="ODOBREN",'raw 1'!I121,"")</f>
        <v>II</v>
      </c>
      <c r="M121" s="6" t="str">
        <f>if($E121="ODOBREN",'raw 1'!J121,"")</f>
        <v>A</v>
      </c>
      <c r="N121" s="6" t="str">
        <f>if($E121="ODOBREN",'raw 1'!K122,"")</f>
        <v>Snežana Žužić</v>
      </c>
      <c r="O121" s="8" t="str">
        <f>'raw 1'!M121</f>
        <v>-</v>
      </c>
      <c r="P121" s="9" t="str">
        <f>'raw 1'!N121</f>
        <v>-</v>
      </c>
      <c r="Q121" s="9" t="str">
        <f>'raw 1'!O121</f>
        <v>-</v>
      </c>
      <c r="R121" s="9">
        <f>'raw 1'!P121</f>
        <v>20</v>
      </c>
      <c r="S121" s="9">
        <f>'raw 1'!Q121</f>
        <v>0</v>
      </c>
      <c r="T121" s="9" t="str">
        <f>'raw 1'!R121</f>
        <v>-</v>
      </c>
      <c r="U121" s="9" t="str">
        <f>if('raw 1'!S121&lt;&gt;"x",if('raw 1'!S121="OK",'raw 1'!GS121,'raw 1'!S121),"")</f>
        <v/>
      </c>
      <c r="V121" s="9" t="str">
        <f>if('raw 1'!T121&lt;&gt;"x",if('raw 1'!T121="OK",'raw 1'!GT121,'raw 1'!T121),"")</f>
        <v/>
      </c>
      <c r="W121" s="9" t="str">
        <f>if('raw 1'!U121&lt;&gt;"x",if('raw 1'!U121="OK",'raw 1'!GU121,'raw 1'!U121),"")</f>
        <v>-</v>
      </c>
      <c r="X121" s="9" t="str">
        <f>if('raw 1'!V121&lt;&gt;"x",if('raw 1'!V121="OK",'raw 1'!GV121,'raw 1'!V121),"")</f>
        <v>-</v>
      </c>
      <c r="Y121" s="9" t="str">
        <f>if('raw 1'!W121&lt;&gt;"x",if('raw 1'!W121="OK",'raw 1'!GW121,'raw 1'!W121),"")</f>
        <v>-</v>
      </c>
      <c r="Z121" s="9" t="str">
        <f>if('raw 1'!X121&lt;&gt;"x",if('raw 1'!X121="OK",'raw 1'!GX121,'raw 1'!X121),"")</f>
        <v>-</v>
      </c>
      <c r="AA121" s="9" t="str">
        <f>if('raw 1'!Y121&lt;&gt;"x",if('raw 1'!Y121="OK",'raw 1'!GY121,'raw 1'!Y121),"")</f>
        <v>-</v>
      </c>
      <c r="AB121" s="9" t="str">
        <f>if('raw 1'!Z121&lt;&gt;"x",if('raw 1'!Z121="OK",'raw 1'!GZ121,'raw 1'!Z121),"")</f>
        <v>-</v>
      </c>
      <c r="AC121" s="9" t="str">
        <f>if('raw 1'!AA121&lt;&gt;"x",if('raw 1'!AA121="OK",'raw 1'!HA121,'raw 1'!AA121),"")</f>
        <v>-</v>
      </c>
      <c r="AD121" s="9" t="str">
        <f>if('raw 1'!AB121&lt;&gt;"x",if('raw 1'!AB121="OK",'raw 1'!HB121,'raw 1'!AB121),"")</f>
        <v>-</v>
      </c>
      <c r="AE121" s="9" t="str">
        <f>if('raw 1'!AC121&lt;&gt;"x",if('raw 1'!AC121="OK",'raw 1'!HC121,'raw 1'!AC121),"")</f>
        <v>-</v>
      </c>
      <c r="AF121" s="9" t="str">
        <f>if('raw 1'!AD121&lt;&gt;"x",if('raw 1'!AD121="OK",'raw 1'!HD121,'raw 1'!AD121),"")</f>
        <v>-</v>
      </c>
      <c r="AG121" s="9" t="str">
        <f>if('raw 1'!AE121&lt;&gt;"x",if('raw 1'!AE121="OK",'raw 1'!HE121,'raw 1'!AE121),"")</f>
        <v>-</v>
      </c>
      <c r="AH121" s="9" t="str">
        <f>if('raw 1'!AF121&lt;&gt;"x",if('raw 1'!AF121="OK",'raw 1'!HF121,'raw 1'!AF121),"")</f>
        <v>-</v>
      </c>
      <c r="AI121" s="9" t="str">
        <f>if('raw 1'!AG121&lt;&gt;"x",if('raw 1'!AG121="OK",'raw 1'!HG121,'raw 1'!AG121),"")</f>
        <v>-</v>
      </c>
      <c r="AJ121" s="9" t="str">
        <f>if('raw 1'!AH121&lt;&gt;"x",if('raw 1'!AH121="OK",'raw 1'!HH121,'raw 1'!AH121),"")</f>
        <v>-</v>
      </c>
      <c r="AK121" s="9" t="str">
        <f>if('raw 1'!AI121&lt;&gt;"x",if('raw 1'!AI121="OK",'raw 1'!HI121,'raw 1'!AI121),"")</f>
        <v>-</v>
      </c>
      <c r="AL121" s="9" t="str">
        <f>if('raw 1'!AJ121&lt;&gt;"x",if('raw 1'!AJ121="OK",'raw 1'!HJ121,'raw 1'!AJ121),"")</f>
        <v>-</v>
      </c>
      <c r="AM121" s="9" t="str">
        <f>if('raw 1'!AK121&lt;&gt;"x",if('raw 1'!AK121="OK",'raw 1'!HK121,'raw 1'!AK121),"")</f>
        <v>-</v>
      </c>
      <c r="AN121" s="9" t="str">
        <f>if('raw 1'!AL121&lt;&gt;"x",if('raw 1'!AL121="OK",'raw 1'!HL121,'raw 1'!AL121),"")</f>
        <v>-</v>
      </c>
      <c r="AO121" s="9" t="str">
        <f>if('raw 1'!AM121&lt;&gt;"x",if('raw 1'!AM121="OK",'raw 1'!HM121,'raw 1'!AM121),"")</f>
        <v>-</v>
      </c>
      <c r="AP121" s="9" t="str">
        <f>if('raw 1'!AN121&lt;&gt;"x",if('raw 1'!AN121="OK",'raw 1'!HN121,'raw 1'!AN121),"")</f>
        <v>-</v>
      </c>
      <c r="AQ121" s="9" t="str">
        <f>if('raw 1'!AO121&lt;&gt;"x",if('raw 1'!AO121="OK",'raw 1'!HO121,'raw 1'!AO121),"")</f>
        <v>-</v>
      </c>
      <c r="AR121" s="9" t="str">
        <f>if('raw 1'!AP121&lt;&gt;"x",if('raw 1'!AP121="OK",'raw 1'!HP121,'raw 1'!AP121),"")</f>
        <v>-</v>
      </c>
      <c r="AS121" s="9" t="str">
        <f>if('raw 1'!AQ121&lt;&gt;"x",if('raw 1'!AQ121="OK",'raw 1'!HQ121,'raw 1'!AQ121),"")</f>
        <v>-</v>
      </c>
      <c r="AT121" s="9" t="str">
        <f>if('raw 1'!AR121&lt;&gt;"x",if('raw 1'!AR121="OK",'raw 1'!HR121,'raw 1'!AR121),"")</f>
        <v>-</v>
      </c>
      <c r="AU121" s="9" t="str">
        <f>if('raw 1'!AS121&lt;&gt;"x",if('raw 1'!AS121="OK",'raw 1'!HS121,'raw 1'!AS121),"")</f>
        <v>-</v>
      </c>
      <c r="AV121" s="9" t="str">
        <f>if('raw 1'!AT121&lt;&gt;"x",if('raw 1'!AT121="OK",'raw 1'!HT121,'raw 1'!AT121),"")</f>
        <v>-</v>
      </c>
      <c r="AW121" s="9" t="str">
        <f>if('raw 1'!AU121&lt;&gt;"x",if('raw 1'!AU121="OK",'raw 1'!HU121,'raw 1'!AU121),"")</f>
        <v>-</v>
      </c>
      <c r="AX121" s="9" t="str">
        <f>if('raw 1'!AV121&lt;&gt;"x",if('raw 1'!AV121="OK",'raw 1'!HV121,'raw 1'!AV121),"")</f>
        <v>-</v>
      </c>
      <c r="AY121" s="9" t="str">
        <f>if('raw 1'!AW121&lt;&gt;"x",if('raw 1'!AW121="OK",'raw 1'!HW121,'raw 1'!AW121),"")</f>
        <v>-</v>
      </c>
      <c r="AZ121" s="9" t="str">
        <f>if('raw 1'!AX121&lt;&gt;"x",if('raw 1'!AX121="OK",'raw 1'!HX121,'raw 1'!AX121),"")</f>
        <v>-</v>
      </c>
      <c r="BA121" s="9" t="str">
        <f>if('raw 1'!AY121&lt;&gt;"x",if('raw 1'!AY121="OK",'raw 1'!HY121,'raw 1'!AY121),"")</f>
        <v>-</v>
      </c>
      <c r="BB121" s="9" t="str">
        <f>if('raw 1'!AZ121&lt;&gt;"x",if('raw 1'!AZ121="OK",'raw 1'!HZ121,'raw 1'!AZ121),"")</f>
        <v>-</v>
      </c>
      <c r="BC121" s="9" t="str">
        <f>if('raw 1'!BA121&lt;&gt;"x",if('raw 1'!BA121="OK",'raw 1'!IA121,'raw 1'!BA121),"")</f>
        <v>-</v>
      </c>
      <c r="BD121" s="9" t="str">
        <f>if('raw 1'!BB121&lt;&gt;"x",if('raw 1'!BB121="OK",'raw 1'!IB121,'raw 1'!BB121),"")</f>
        <v>-</v>
      </c>
      <c r="BE121" s="9" t="str">
        <f>if('raw 1'!BC121&lt;&gt;"x",if('raw 1'!BC121="OK",'raw 1'!IC121,'raw 1'!BC121),"")</f>
        <v>-</v>
      </c>
      <c r="BF121" s="9" t="str">
        <f>if('raw 1'!BD121&lt;&gt;"x",if('raw 1'!BD121="OK",'raw 1'!ID121,'raw 1'!BD121),"")</f>
        <v>-</v>
      </c>
      <c r="BG121" s="9" t="str">
        <f>if('raw 1'!BE121&lt;&gt;"x",if('raw 1'!BE121="OK",'raw 1'!IE121,'raw 1'!BE121),"")</f>
        <v>-</v>
      </c>
      <c r="BH121" s="9" t="str">
        <f>if('raw 1'!BF121&lt;&gt;"x",if('raw 1'!BF121="OK",'raw 1'!IF121,'raw 1'!BF121),"")</f>
        <v>-</v>
      </c>
      <c r="BI121" s="9" t="str">
        <f>if('raw 1'!BG121&lt;&gt;"x",if('raw 1'!BG121="OK",'raw 1'!IG121,'raw 1'!BG121),"")</f>
        <v>-</v>
      </c>
      <c r="BJ121" s="9" t="str">
        <f>if('raw 1'!BH121&lt;&gt;"x",if('raw 1'!BH121="OK",'raw 1'!IH121,'raw 1'!BH121),"")</f>
        <v>-</v>
      </c>
      <c r="BK121" s="9" t="str">
        <f>if('raw 1'!BI121&lt;&gt;"x",if('raw 1'!BI121="OK",'raw 1'!II121,'raw 1'!BI121),"")</f>
        <v>-</v>
      </c>
      <c r="BL121" s="9" t="str">
        <f>if('raw 1'!BJ121&lt;&gt;"x",if('raw 1'!BJ121="OK",'raw 1'!IJ121,'raw 1'!BJ121),"")</f>
        <v>-</v>
      </c>
      <c r="BM121" s="9" t="str">
        <f>if('raw 1'!BK121&lt;&gt;"x",if('raw 1'!BK121="OK",'raw 1'!IK121,'raw 1'!BK121),"")</f>
        <v/>
      </c>
      <c r="BN121" s="9" t="str">
        <f>if('raw 1'!BL121&lt;&gt;"x",if('raw 1'!BL121="OK",'raw 1'!IL121,'raw 1'!BL121),"")</f>
        <v>-</v>
      </c>
      <c r="BO121" s="9" t="str">
        <f>if('raw 1'!BM121&lt;&gt;"x",if('raw 1'!BM121="OK",'raw 1'!IM121,'raw 1'!BM121),"")</f>
        <v>-</v>
      </c>
      <c r="BP121" s="9" t="str">
        <f>if('raw 1'!BN121&lt;&gt;"x",if('raw 1'!BN121="OK",'raw 1'!IN121,'raw 1'!BN121),"")</f>
        <v>-</v>
      </c>
      <c r="BQ121" s="9" t="str">
        <f>if('raw 1'!BO121&lt;&gt;"x",if('raw 1'!BO121="OK",'raw 1'!IO121,'raw 1'!BO121),"")</f>
        <v>-</v>
      </c>
      <c r="BR121" s="9" t="str">
        <f>if('raw 1'!BP121&lt;&gt;"x",if('raw 1'!BP121="OK",'raw 1'!IP121,'raw 1'!BP121),"")</f>
        <v>-</v>
      </c>
      <c r="BS121" s="9" t="str">
        <f>if('raw 1'!BQ121&lt;&gt;"x",if('raw 1'!BQ121="OK",'raw 1'!IQ121,'raw 1'!BQ121),"")</f>
        <v>-</v>
      </c>
      <c r="BT121" s="9" t="str">
        <f>if('raw 1'!BR121&lt;&gt;"x",if('raw 1'!BR121="OK",'raw 1'!IR121,'raw 1'!BR121),"")</f>
        <v>-</v>
      </c>
      <c r="BU121" s="9" t="str">
        <f>if('raw 1'!BS121&lt;&gt;"x",if('raw 1'!BS121="OK",'raw 1'!IS121,'raw 1'!BS121),"")</f>
        <v>-</v>
      </c>
      <c r="BV121" s="9" t="str">
        <f>if('raw 1'!BT121&lt;&gt;"x",if('raw 1'!BT121="OK",'raw 1'!IT121,'raw 1'!BT121),"")</f>
        <v>-</v>
      </c>
      <c r="BW121" s="9" t="str">
        <f>if('raw 1'!BU121&lt;&gt;"x",if('raw 1'!BU121="OK",'raw 1'!IU121,'raw 1'!BU121),"")</f>
        <v>-</v>
      </c>
      <c r="BX121" s="9" t="str">
        <f>if('raw 1'!BV121&lt;&gt;"x",if('raw 1'!BV121="OK",'raw 1'!IV121,'raw 1'!BV121),"")</f>
        <v>-</v>
      </c>
      <c r="BY121" s="9" t="str">
        <f>if('raw 1'!BW121&lt;&gt;"x",if('raw 1'!BW121="OK",'raw 1'!IW121,'raw 1'!BW121),"")</f>
        <v>-</v>
      </c>
      <c r="BZ121" s="9" t="str">
        <f>if('raw 1'!BX121&lt;&gt;"x",if('raw 1'!BX121="OK",'raw 1'!IX121,'raw 1'!BX121),"")</f>
        <v>-</v>
      </c>
      <c r="CA121" s="9" t="str">
        <f>if('raw 1'!BY121&lt;&gt;"x",if('raw 1'!BY121="OK",'raw 1'!IY121,'raw 1'!BY121),"")</f>
        <v>-</v>
      </c>
      <c r="CB121" s="9" t="str">
        <f>if('raw 1'!BZ121&lt;&gt;"x",if('raw 1'!BZ121="OK",'raw 1'!IZ121,'raw 1'!BZ121),"")</f>
        <v>-</v>
      </c>
      <c r="CC121" s="9" t="str">
        <f>if('raw 1'!CA121&lt;&gt;"x",if('raw 1'!CA121="OK",'raw 1'!JA121,'raw 1'!CA121),"")</f>
        <v>-</v>
      </c>
      <c r="CD121" s="9" t="str">
        <f>if('raw 1'!CB121&lt;&gt;"x",if('raw 1'!CB121="OK",'raw 1'!JB121,'raw 1'!CB121),"")</f>
        <v>-</v>
      </c>
      <c r="CE121" s="9" t="str">
        <f>if('raw 1'!CC121&lt;&gt;"x",if('raw 1'!CC121="OK",'raw 1'!JC121,'raw 1'!CC121),"")</f>
        <v>-</v>
      </c>
      <c r="CF121" s="9" t="str">
        <f>if('raw 1'!CD121&lt;&gt;"x",if('raw 1'!CD121="OK",'raw 1'!JD121,'raw 1'!CD121),"")</f>
        <v>-</v>
      </c>
      <c r="CG121" s="9" t="str">
        <f>if('raw 1'!CE121&lt;&gt;"x",if('raw 1'!CE121="OK",'raw 1'!JE121,'raw 1'!CE121),"")</f>
        <v>-</v>
      </c>
      <c r="CH121" s="9" t="str">
        <f>if('raw 1'!CF121&lt;&gt;"x",if('raw 1'!CF121="OK",'raw 1'!JF121,'raw 1'!CF121),"")</f>
        <v>-</v>
      </c>
      <c r="CI121" s="9" t="str">
        <f>if('raw 1'!CG121&lt;&gt;"x",if('raw 1'!CG121="OK",'raw 1'!JG121,'raw 1'!CG121),"")</f>
        <v>-</v>
      </c>
      <c r="CJ121" s="9" t="str">
        <f>if('raw 1'!CH121&lt;&gt;"x",if('raw 1'!CH121="OK",'raw 1'!JH121,'raw 1'!CH121),"")</f>
        <v>-</v>
      </c>
      <c r="CK121" s="9" t="str">
        <f>if('raw 1'!CI121&lt;&gt;"x",if('raw 1'!CI121="OK",'raw 1'!JI121,'raw 1'!CI121),"")</f>
        <v>-</v>
      </c>
      <c r="CL121" s="9" t="str">
        <f>if('raw 1'!CJ121&lt;&gt;"x",if('raw 1'!CJ121="OK",'raw 1'!JJ121,'raw 1'!CJ121),"")</f>
        <v>-</v>
      </c>
      <c r="CM121" s="9" t="str">
        <f>if('raw 1'!CK121&lt;&gt;"x",if('raw 1'!CK121="OK",'raw 1'!JK121,'raw 1'!CK121),"")</f>
        <v>-</v>
      </c>
      <c r="CN121" s="9" t="str">
        <f>if('raw 1'!CL121&lt;&gt;"x",if('raw 1'!CL121="OK",'raw 1'!JL121,'raw 1'!CL121),"")</f>
        <v>-</v>
      </c>
      <c r="CO121" s="9" t="str">
        <f>if('raw 1'!CM121&lt;&gt;"x",if('raw 1'!CM121="OK",'raw 1'!JM121,'raw 1'!CM121),"")</f>
        <v>-</v>
      </c>
      <c r="CP121" s="9" t="str">
        <f>if('raw 1'!CN121&lt;&gt;"x",if('raw 1'!CN121="OK",'raw 1'!JN121,'raw 1'!CN121),"")</f>
        <v>-</v>
      </c>
      <c r="CQ121" s="9" t="str">
        <f>if('raw 1'!CO121&lt;&gt;"x",if('raw 1'!CO121="OK",'raw 1'!JO121,'raw 1'!CO121),"")</f>
        <v>-</v>
      </c>
      <c r="CR121" s="9" t="str">
        <f>if('raw 1'!CP121&lt;&gt;"x",if('raw 1'!CP121="OK",'raw 1'!JP121,'raw 1'!CP121),"")</f>
        <v>-</v>
      </c>
      <c r="CS121" s="9" t="str">
        <f>if('raw 1'!CQ121&lt;&gt;"x",if('raw 1'!CQ121="OK",'raw 1'!JQ121,'raw 1'!CQ121),"")</f>
        <v>-</v>
      </c>
      <c r="CT121" s="9" t="str">
        <f>if('raw 1'!CR121&lt;&gt;"x",if('raw 1'!CR121="OK",'raw 1'!JR121,'raw 1'!CR121),"")</f>
        <v>-</v>
      </c>
      <c r="CU121" s="9" t="str">
        <f>if('raw 1'!CS121&lt;&gt;"x",if('raw 1'!CS121="OK",'raw 1'!JS121,'raw 1'!CS121),"")</f>
        <v/>
      </c>
      <c r="CV121" s="9" t="str">
        <f>if('raw 1'!CT121&lt;&gt;"x",if('raw 1'!CT121="OK",'raw 1'!JT121,'raw 1'!CT121),"")</f>
        <v>-</v>
      </c>
      <c r="CW121" s="9" t="str">
        <f>if('raw 1'!CU121&lt;&gt;"x",if('raw 1'!CU121="OK",'raw 1'!JU121,'raw 1'!CU121),"")</f>
        <v>-</v>
      </c>
      <c r="CX121" s="9" t="str">
        <f>if('raw 1'!CV121&lt;&gt;"x",if('raw 1'!CV121="OK",'raw 1'!JV121,'raw 1'!CV121),"")</f>
        <v>-</v>
      </c>
      <c r="CY121" s="9" t="str">
        <f>if('raw 1'!CW121&lt;&gt;"x",if('raw 1'!CW121="OK",'raw 1'!JW121,'raw 1'!CW121),"")</f>
        <v>-</v>
      </c>
      <c r="CZ121" s="9" t="str">
        <f>if('raw 1'!CX121&lt;&gt;"x",if('raw 1'!CX121="OK",'raw 1'!JX121,'raw 1'!CX121),"")</f>
        <v>-</v>
      </c>
      <c r="DA121" s="9" t="str">
        <f>if('raw 1'!CY121&lt;&gt;"x",if('raw 1'!CY121="OK",'raw 1'!JY121,'raw 1'!CY121),"")</f>
        <v>-</v>
      </c>
      <c r="DB121" s="9" t="str">
        <f>if('raw 1'!CZ121&lt;&gt;"x",if('raw 1'!CZ121="OK",'raw 1'!JZ121,'raw 1'!CZ121),"")</f>
        <v>-</v>
      </c>
      <c r="DC121" s="9" t="str">
        <f>if('raw 1'!DA121&lt;&gt;"x",if('raw 1'!DA121="OK",'raw 1'!KA121,'raw 1'!DA121),"")</f>
        <v>-</v>
      </c>
      <c r="DD121" s="9" t="str">
        <f>if('raw 1'!DB121&lt;&gt;"x",if('raw 1'!DB121="OK",'raw 1'!KB121,'raw 1'!DB121),"")</f>
        <v>-</v>
      </c>
      <c r="DE121" s="9" t="str">
        <f>if('raw 1'!DC121&lt;&gt;"x",if('raw 1'!DC121="OK",'raw 1'!KC121,'raw 1'!DC121),"")</f>
        <v>-</v>
      </c>
      <c r="DF121" s="9" t="str">
        <f>if('raw 1'!DD121&lt;&gt;"x",if('raw 1'!DD121="OK",'raw 1'!KD121,'raw 1'!DD121),"")</f>
        <v>-</v>
      </c>
      <c r="DG121" s="9" t="str">
        <f>if('raw 1'!DE121&lt;&gt;"x",if('raw 1'!DE121="OK",'raw 1'!KE121,'raw 1'!DE121),"")</f>
        <v>-</v>
      </c>
      <c r="DH121" s="9" t="str">
        <f>if('raw 1'!DF121&lt;&gt;"x",if('raw 1'!DF121="OK",'raw 1'!KF121,'raw 1'!DF121),"")</f>
        <v>-</v>
      </c>
      <c r="DI121" s="9" t="str">
        <f>if('raw 1'!DG121&lt;&gt;"x",if('raw 1'!DG121="OK",'raw 1'!KG121,'raw 1'!DG121),"")</f>
        <v>-</v>
      </c>
      <c r="DJ121" s="9" t="str">
        <f>if('raw 1'!DH121&lt;&gt;"x",if('raw 1'!DH121="OK",'raw 1'!KH121,'raw 1'!DH121),"")</f>
        <v>-</v>
      </c>
      <c r="DK121" s="9" t="str">
        <f>if('raw 1'!DI121&lt;&gt;"x",if('raw 1'!DI121="OK",'raw 1'!KI121,'raw 1'!DI121),"")</f>
        <v>-</v>
      </c>
      <c r="DL121" s="9" t="str">
        <f>if('raw 1'!DJ121&lt;&gt;"x",if('raw 1'!DJ121="OK",'raw 1'!KJ121,'raw 1'!DJ121),"")</f>
        <v>-</v>
      </c>
      <c r="DM121" s="9" t="str">
        <f>if('raw 1'!DK121&lt;&gt;"x",if('raw 1'!DK121="OK",'raw 1'!KK121,'raw 1'!DK121),"")</f>
        <v>-</v>
      </c>
      <c r="DN121" s="9" t="str">
        <f>if('raw 1'!DL121&lt;&gt;"x",if('raw 1'!DL121="OK",'raw 1'!KL121,'raw 1'!DL121),"")</f>
        <v>-</v>
      </c>
      <c r="DO121" s="9" t="str">
        <f>if('raw 1'!DM121&lt;&gt;"x",if('raw 1'!DM121="OK",'raw 1'!KM121,'raw 1'!DM121),"")</f>
        <v>-</v>
      </c>
      <c r="DP121" s="9" t="str">
        <f>if('raw 1'!DN121&lt;&gt;"x",if('raw 1'!DN121="OK",'raw 1'!KN121,'raw 1'!DN121),"")</f>
        <v>-</v>
      </c>
      <c r="DQ121" s="9" t="str">
        <f>if('raw 1'!DO121&lt;&gt;"x",if('raw 1'!DO121="OK",'raw 1'!KO121,'raw 1'!DO121),"")</f>
        <v>-</v>
      </c>
      <c r="DR121" s="9" t="str">
        <f>if('raw 1'!DP121&lt;&gt;"x",if('raw 1'!DP121="OK",'raw 1'!KP121,'raw 1'!DP121),"")</f>
        <v>-</v>
      </c>
      <c r="DS121" s="9" t="str">
        <f>if('raw 1'!DQ121&lt;&gt;"x",if('raw 1'!DQ121="OK",'raw 1'!KQ121,'raw 1'!DQ121),"")</f>
        <v>-</v>
      </c>
      <c r="DT121" s="9" t="str">
        <f>if('raw 1'!DR121&lt;&gt;"x",if('raw 1'!DR121="OK",'raw 1'!KR121,'raw 1'!DR121),"")</f>
        <v>-</v>
      </c>
      <c r="DU121" s="9" t="str">
        <f>if('raw 1'!DS121&lt;&gt;"x",if('raw 1'!DS121="OK",'raw 1'!KS121,'raw 1'!DS121),"")</f>
        <v>-</v>
      </c>
      <c r="DV121" s="9" t="str">
        <f>if('raw 1'!DT121&lt;&gt;"x",if('raw 1'!DT121="OK",'raw 1'!KT121,'raw 1'!DT121),"")</f>
        <v>-</v>
      </c>
      <c r="DW121" s="9" t="str">
        <f>if('raw 1'!DU121&lt;&gt;"x",if('raw 1'!DU121="OK",'raw 1'!KU121,'raw 1'!DU121),"")</f>
        <v>-</v>
      </c>
      <c r="DX121" s="9" t="str">
        <f>if('raw 1'!DV121&lt;&gt;"x",if('raw 1'!DV121="OK",'raw 1'!KV121,'raw 1'!DV121),"")</f>
        <v>-</v>
      </c>
      <c r="DY121" s="9" t="str">
        <f>if('raw 1'!DW121&lt;&gt;"x",if('raw 1'!DW121="OK",'raw 1'!KW121,'raw 1'!DW121),"")</f>
        <v>-</v>
      </c>
      <c r="DZ121" s="9" t="str">
        <f>if('raw 1'!DX121&lt;&gt;"x",if('raw 1'!DX121="OK",'raw 1'!KX121,'raw 1'!DX121),"")</f>
        <v>-</v>
      </c>
      <c r="EA121" s="9" t="str">
        <f>if('raw 1'!DY121&lt;&gt;"x",if('raw 1'!DY121="OK",'raw 1'!KY121,'raw 1'!DY121),"")</f>
        <v>-</v>
      </c>
      <c r="EB121" s="9" t="str">
        <f>if('raw 1'!DZ121&lt;&gt;"x",if('raw 1'!DZ121="OK",'raw 1'!KZ121,'raw 1'!DZ121),"")</f>
        <v/>
      </c>
      <c r="EC121" s="9">
        <f>if('raw 1'!EA121&lt;&gt;"x",if('raw 1'!EA121="OK",'raw 1'!LA121,'raw 1'!EA121),"")</f>
        <v>1</v>
      </c>
      <c r="ED121" s="9">
        <f>if('raw 1'!EB121&lt;&gt;"x",if('raw 1'!EB121="OK",'raw 1'!LB121,'raw 1'!EB121),"")</f>
        <v>1</v>
      </c>
      <c r="EE121" s="9">
        <f>if('raw 1'!EC121&lt;&gt;"x",if('raw 1'!EC121="OK",'raw 1'!LC121,'raw 1'!EC121),"")</f>
        <v>1</v>
      </c>
      <c r="EF121" s="9">
        <f>if('raw 1'!ED121&lt;&gt;"x",if('raw 1'!ED121="OK",'raw 1'!LD121,'raw 1'!ED121),"")</f>
        <v>1</v>
      </c>
      <c r="EG121" s="9">
        <f>if('raw 1'!EE121&lt;&gt;"x",if('raw 1'!EE121="OK",'raw 1'!LE121,'raw 1'!EE121),"")</f>
        <v>1</v>
      </c>
      <c r="EH121" s="9" t="str">
        <f>if('raw 1'!EF121&lt;&gt;"x",if('raw 1'!EF121="OK",'raw 1'!LF121,'raw 1'!EF121),"")</f>
        <v>TLE</v>
      </c>
      <c r="EI121" s="9" t="str">
        <f>if('raw 1'!EG121&lt;&gt;"x",if('raw 1'!EG121="OK",'raw 1'!LG121,'raw 1'!EG121),"")</f>
        <v>TLE</v>
      </c>
      <c r="EJ121" s="9" t="str">
        <f>if('raw 1'!EH121&lt;&gt;"x",if('raw 1'!EH121="OK",'raw 1'!LH121,'raw 1'!EH121),"")</f>
        <v>TLE</v>
      </c>
      <c r="EK121" s="9" t="str">
        <f>if('raw 1'!EI121&lt;&gt;"x",if('raw 1'!EI121="OK",'raw 1'!LI121,'raw 1'!EI121),"")</f>
        <v>TLE</v>
      </c>
      <c r="EL121" s="9" t="str">
        <f>if('raw 1'!EJ121&lt;&gt;"x",if('raw 1'!EJ121="OK",'raw 1'!LJ121,'raw 1'!EJ121),"")</f>
        <v>TLE</v>
      </c>
      <c r="EM121" s="9" t="str">
        <f>if('raw 1'!EK121&lt;&gt;"x",if('raw 1'!EK121="OK",'raw 1'!LK121,'raw 1'!EK121),"")</f>
        <v>TLE</v>
      </c>
      <c r="EN121" s="9" t="str">
        <f>if('raw 1'!EL121&lt;&gt;"x",if('raw 1'!EL121="OK",'raw 1'!LL121,'raw 1'!EL121),"")</f>
        <v>TLE</v>
      </c>
      <c r="EO121" s="9" t="str">
        <f>if('raw 1'!EM121&lt;&gt;"x",if('raw 1'!EM121="OK",'raw 1'!LM121,'raw 1'!EM121),"")</f>
        <v>TLE</v>
      </c>
      <c r="EP121" s="9" t="str">
        <f>if('raw 1'!EN121&lt;&gt;"x",if('raw 1'!EN121="OK",'raw 1'!LN121,'raw 1'!EN121),"")</f>
        <v>TLE</v>
      </c>
      <c r="EQ121" s="9" t="str">
        <f>if('raw 1'!EO121&lt;&gt;"x",if('raw 1'!EO121="OK",'raw 1'!LO121,'raw 1'!EO121),"")</f>
        <v>TLE</v>
      </c>
      <c r="ER121" s="9" t="str">
        <f>if('raw 1'!EP121&lt;&gt;"x",if('raw 1'!EP121="OK",'raw 1'!LP121,'raw 1'!EP121),"")</f>
        <v>TLE</v>
      </c>
      <c r="ES121" s="9" t="str">
        <f>if('raw 1'!EQ121&lt;&gt;"x",if('raw 1'!EQ121="OK",'raw 1'!LQ121,'raw 1'!EQ121),"")</f>
        <v/>
      </c>
      <c r="ET121" s="9">
        <f>if('raw 1'!ER121&lt;&gt;"x",if('raw 1'!ER121="OK",'raw 1'!LR121,'raw 1'!ER121),"")</f>
        <v>1</v>
      </c>
      <c r="EU121" s="9" t="str">
        <f>if('raw 1'!ES121&lt;&gt;"x",if('raw 1'!ES121="OK",'raw 1'!LS121,'raw 1'!ES121),"")</f>
        <v>TLE</v>
      </c>
      <c r="EV121" s="9" t="str">
        <f>if('raw 1'!ET121&lt;&gt;"x",if('raw 1'!ET121="OK",'raw 1'!LT121,'raw 1'!ET121),"")</f>
        <v>TLE</v>
      </c>
      <c r="EW121" s="9" t="str">
        <f>if('raw 1'!EU121&lt;&gt;"x",if('raw 1'!EU121="OK",'raw 1'!LU121,'raw 1'!EU121),"")</f>
        <v>TLE</v>
      </c>
      <c r="EX121" s="9" t="str">
        <f>if('raw 1'!EV121&lt;&gt;"x",if('raw 1'!EV121="OK",'raw 1'!LV121,'raw 1'!EV121),"")</f>
        <v>TLE</v>
      </c>
      <c r="EY121" s="9" t="str">
        <f>if('raw 1'!EW121&lt;&gt;"x",if('raw 1'!EW121="OK",'raw 1'!LW121,'raw 1'!EW121),"")</f>
        <v>TLE</v>
      </c>
      <c r="EZ121" s="9">
        <f>if('raw 1'!EX121&lt;&gt;"x",if('raw 1'!EX121="OK",'raw 1'!LX121,'raw 1'!EX121),"")</f>
        <v>1</v>
      </c>
      <c r="FA121" s="9" t="str">
        <f>if('raw 1'!EY121&lt;&gt;"x",if('raw 1'!EY121="OK",'raw 1'!LY121,'raw 1'!EY121),"")</f>
        <v>WA</v>
      </c>
      <c r="FB121" s="9" t="str">
        <f>if('raw 1'!EZ121&lt;&gt;"x",if('raw 1'!EZ121="OK",'raw 1'!LZ121,'raw 1'!EZ121),"")</f>
        <v>WA</v>
      </c>
      <c r="FC121" s="9" t="str">
        <f>if('raw 1'!FA121&lt;&gt;"x",if('raw 1'!FA121="OK",'raw 1'!MA121,'raw 1'!FA121),"")</f>
        <v>WA</v>
      </c>
      <c r="FD121" s="9" t="str">
        <f>if('raw 1'!FB121&lt;&gt;"x",if('raw 1'!FB121="OK",'raw 1'!MB121,'raw 1'!FB121),"")</f>
        <v>WA</v>
      </c>
      <c r="FE121" s="9" t="str">
        <f>if('raw 1'!FC121&lt;&gt;"x",if('raw 1'!FC121="OK",'raw 1'!MC121,'raw 1'!FC121),"")</f>
        <v>WA</v>
      </c>
      <c r="FF121" s="9" t="str">
        <f>if('raw 1'!FD121&lt;&gt;"x",if('raw 1'!FD121="OK",'raw 1'!MD121,'raw 1'!FD121),"")</f>
        <v>WA</v>
      </c>
      <c r="FG121" s="9" t="str">
        <f>if('raw 1'!FE121&lt;&gt;"x",if('raw 1'!FE121="OK",'raw 1'!ME121,'raw 1'!FE121),"")</f>
        <v>WA</v>
      </c>
      <c r="FH121" s="9" t="str">
        <f>if('raw 1'!FF121&lt;&gt;"x",if('raw 1'!FF121="OK",'raw 1'!MF121,'raw 1'!FF121),"")</f>
        <v>WA</v>
      </c>
      <c r="FI121" s="9" t="str">
        <f>if('raw 1'!FG121&lt;&gt;"x",if('raw 1'!FG121="OK",'raw 1'!MG121,'raw 1'!FG121),"")</f>
        <v>WA</v>
      </c>
      <c r="FJ121" s="9" t="str">
        <f>if('raw 1'!FH121&lt;&gt;"x",if('raw 1'!FH121="OK",'raw 1'!MH121,'raw 1'!FH121),"")</f>
        <v>TLE</v>
      </c>
      <c r="FK121" s="9" t="str">
        <f>if('raw 1'!FI121&lt;&gt;"x",if('raw 1'!FI121="OK",'raw 1'!MI121,'raw 1'!FI121),"")</f>
        <v>TLE</v>
      </c>
      <c r="FL121" s="9" t="str">
        <f>if('raw 1'!FJ121&lt;&gt;"x",if('raw 1'!FJ121="OK",'raw 1'!MJ121,'raw 1'!FJ121),"")</f>
        <v>TLE</v>
      </c>
      <c r="FM121" s="9" t="str">
        <f>if('raw 1'!FK121&lt;&gt;"x",if('raw 1'!FK121="OK",'raw 1'!MK121,'raw 1'!FK121),"")</f>
        <v>TLE</v>
      </c>
      <c r="FN121" s="9" t="str">
        <f>if('raw 1'!FL121&lt;&gt;"x",if('raw 1'!FL121="OK",'raw 1'!ML121,'raw 1'!FL121),"")</f>
        <v>TLE</v>
      </c>
      <c r="FO121" s="9" t="str">
        <f>if('raw 1'!FM121&lt;&gt;"x",if('raw 1'!FM121="OK",'raw 1'!MM121,'raw 1'!FM121),"")</f>
        <v>TLE</v>
      </c>
      <c r="FP121" s="9" t="str">
        <f>if('raw 1'!FN121&lt;&gt;"x",if('raw 1'!FN121="OK",'raw 1'!MN121,'raw 1'!FN121),"")</f>
        <v>TLE</v>
      </c>
      <c r="FQ121" s="9" t="str">
        <f>if('raw 1'!FO121&lt;&gt;"x",if('raw 1'!FO121="OK",'raw 1'!MO121,'raw 1'!FO121),"")</f>
        <v>TLE</v>
      </c>
      <c r="FR121" s="9" t="str">
        <f>if('raw 1'!FP121&lt;&gt;"x",if('raw 1'!FP121="OK",'raw 1'!MP121,'raw 1'!FP121),"")</f>
        <v>TLE</v>
      </c>
      <c r="FS121" s="9" t="str">
        <f>if('raw 1'!FQ121&lt;&gt;"x",if('raw 1'!FQ121="OK",'raw 1'!MQ121,'raw 1'!FQ121),"")</f>
        <v>TLE</v>
      </c>
      <c r="FT121" s="9" t="str">
        <f>if('raw 1'!FR121&lt;&gt;"x",if('raw 1'!FR121="OK",'raw 1'!MR121,'raw 1'!FR121),"")</f>
        <v>TLE</v>
      </c>
      <c r="FU121" s="9" t="str">
        <f>if('raw 1'!FS121&lt;&gt;"x",if('raw 1'!FS121="OK",'raw 1'!MS121,'raw 1'!FS121),"")</f>
        <v>TLE</v>
      </c>
      <c r="FV121" s="9" t="str">
        <f>if('raw 1'!FT121&lt;&gt;"x",if('raw 1'!FT121="OK",'raw 1'!MT121,'raw 1'!FT121),"")</f>
        <v/>
      </c>
      <c r="FW121" s="9" t="str">
        <f>if('raw 1'!FU121&lt;&gt;"x",if('raw 1'!FU121="OK",'raw 1'!MU121,'raw 1'!FU121),"")</f>
        <v>-</v>
      </c>
      <c r="FX121" s="9" t="str">
        <f>if('raw 1'!FV121&lt;&gt;"x",if('raw 1'!FV121="OK",'raw 1'!MV121,'raw 1'!FV121),"")</f>
        <v>-</v>
      </c>
      <c r="FY121" s="9" t="str">
        <f>if('raw 1'!FW121&lt;&gt;"x",if('raw 1'!FW121="OK",'raw 1'!MW121,'raw 1'!FW121),"")</f>
        <v>-</v>
      </c>
      <c r="FZ121" s="9" t="str">
        <f>if('raw 1'!FX121&lt;&gt;"x",if('raw 1'!FX121="OK",'raw 1'!MX121,'raw 1'!FX121),"")</f>
        <v>-</v>
      </c>
      <c r="GA121" s="9" t="str">
        <f>if('raw 1'!FY121&lt;&gt;"x",if('raw 1'!FY121="OK",'raw 1'!MY121,'raw 1'!FY121),"")</f>
        <v>-</v>
      </c>
      <c r="GB121" s="9" t="str">
        <f>if('raw 1'!FZ121&lt;&gt;"x",if('raw 1'!FZ121="OK",'raw 1'!MZ121,'raw 1'!FZ121),"")</f>
        <v>-</v>
      </c>
      <c r="GC121" s="9" t="str">
        <f>if('raw 1'!GA121&lt;&gt;"x",if('raw 1'!GA121="OK",'raw 1'!NA121,'raw 1'!GA121),"")</f>
        <v>-</v>
      </c>
      <c r="GD121" s="9" t="str">
        <f>if('raw 1'!GB121&lt;&gt;"x",if('raw 1'!GB121="OK",'raw 1'!NB121,'raw 1'!GB121),"")</f>
        <v>-</v>
      </c>
      <c r="GE121" s="9" t="str">
        <f>if('raw 1'!GC121&lt;&gt;"x",if('raw 1'!GC121="OK",'raw 1'!NC121,'raw 1'!GC121),"")</f>
        <v>-</v>
      </c>
      <c r="GF121" s="9" t="str">
        <f>if('raw 1'!GD121&lt;&gt;"x",if('raw 1'!GD121="OK",'raw 1'!ND121,'raw 1'!GD121),"")</f>
        <v>-</v>
      </c>
      <c r="GG121" s="9" t="str">
        <f>if('raw 1'!GE121&lt;&gt;"x",if('raw 1'!GE121="OK",'raw 1'!NE121,'raw 1'!GE121),"")</f>
        <v>-</v>
      </c>
      <c r="GH121" s="9" t="str">
        <f>if('raw 1'!GF121&lt;&gt;"x",if('raw 1'!GF121="OK",'raw 1'!NF121,'raw 1'!GF121),"")</f>
        <v>-</v>
      </c>
      <c r="GI121" s="9" t="str">
        <f>if('raw 1'!GG121&lt;&gt;"x",if('raw 1'!GG121="OK",'raw 1'!NG121,'raw 1'!GG121),"")</f>
        <v>-</v>
      </c>
      <c r="GJ121" s="9" t="str">
        <f>if('raw 1'!GH121&lt;&gt;"x",if('raw 1'!GH121="OK",'raw 1'!NH121,'raw 1'!GH121),"")</f>
        <v>-</v>
      </c>
      <c r="GK121" s="9" t="str">
        <f>if('raw 1'!GI121&lt;&gt;"x",if('raw 1'!GI121="OK",'raw 1'!NI121,'raw 1'!GI121),"")</f>
        <v>-</v>
      </c>
      <c r="GL121" s="9" t="str">
        <f>if('raw 1'!GJ121&lt;&gt;"x",if('raw 1'!GJ121="OK",'raw 1'!NJ121,'raw 1'!GJ121),"")</f>
        <v>-</v>
      </c>
      <c r="GM121" s="9" t="str">
        <f>if('raw 1'!GK121&lt;&gt;"x",if('raw 1'!GK121="OK",'raw 1'!NK121,'raw 1'!GK121),"")</f>
        <v>-</v>
      </c>
      <c r="GN121" s="9" t="str">
        <f>if('raw 1'!GL121&lt;&gt;"x",if('raw 1'!GL121="OK",'raw 1'!NL121,'raw 1'!GL121),"")</f>
        <v>-</v>
      </c>
      <c r="GO121" s="9" t="str">
        <f>if('raw 1'!GM121&lt;&gt;"x",if('raw 1'!GM121="OK",'raw 1'!NM121,'raw 1'!GM121),"")</f>
        <v>-</v>
      </c>
      <c r="GP121" s="9" t="str">
        <f>if('raw 1'!GN121&lt;&gt;"x",if('raw 1'!GN121="OK",'raw 1'!NN121,'raw 1'!GN121),"")</f>
        <v>-</v>
      </c>
      <c r="GQ121" s="9" t="str">
        <f>if('raw 1'!GO121&lt;&gt;"x",if('raw 1'!GO121="OK",'raw 1'!NO121,'raw 1'!GO121),"")</f>
        <v>-</v>
      </c>
      <c r="GR121" s="9" t="str">
        <f>if('raw 1'!GP121&lt;&gt;"x",if('raw 1'!GP121="OK",'raw 1'!NP121,'raw 1'!GP121),"")</f>
        <v>-</v>
      </c>
      <c r="GS121" s="9" t="str">
        <f>if('raw 1'!GQ121&lt;&gt;"x",if('raw 1'!GQ121="OK",'raw 1'!NQ121,'raw 1'!GQ121),"")</f>
        <v>-</v>
      </c>
      <c r="GT121" s="9" t="str">
        <f>if('raw 1'!GR121&lt;&gt;"x",if('raw 1'!GR121="OK",'raw 1'!NR121,'raw 1'!GR121),"")</f>
        <v>-</v>
      </c>
      <c r="GU121" s="9" t="str">
        <f>if('raw 1'!GS121&lt;&gt;"x",if('raw 1'!GS121="OK",'raw 1'!NS121,'raw 1'!GS121),"")</f>
        <v/>
      </c>
    </row>
    <row r="122">
      <c r="A122" s="5"/>
      <c r="B122" s="5"/>
      <c r="C122" s="5">
        <f>if(B122="d","diskv. iz ciklusa",if(B122="d1","diskv. iz kruga",if($E122="ODOBREN",(if(countif(H:H,"="&amp;H122)=1,countif(H:H,"&gt;"&amp;H122)+1,concatenate(countif(H:H,"&gt;"&amp;H122)+1," - ",countif(H:H,"&gt;="&amp;H122)))),empty)))</f>
        <v>120</v>
      </c>
      <c r="D122" s="6" t="str">
        <f>'raw 1'!B122</f>
        <v>LeonAndorfi</v>
      </c>
      <c r="E122" s="6" t="str">
        <f>'raw 1'!F122</f>
        <v>ODOBREN</v>
      </c>
      <c r="F122" s="6" t="str">
        <f>if($E122="ODOBREN",'raw 1'!C122,"")</f>
        <v>Leon</v>
      </c>
      <c r="G122" s="6" t="str">
        <f>if($E122="ODOBREN",'raw 1'!D122,"")</f>
        <v>Andorfi</v>
      </c>
      <c r="H122" s="7">
        <f>if($E122="ODOBREN",I122,empty)</f>
        <v>12</v>
      </c>
      <c r="I122" s="7">
        <f>if(B122&lt;&gt;"d",IF(M122 = "A", SUM(R122:T122), SUM(O122:Q122)),empty)</f>
        <v>12</v>
      </c>
      <c r="J122" s="6" t="str">
        <f>if($E122="ODOBREN",'raw 1'!G122,"")</f>
        <v>Subotica</v>
      </c>
      <c r="K122" s="6" t="str">
        <f>if($E122="ODOBREN",'raw 1'!H122,"")</f>
        <v>Gimnazija Svetozar Marković</v>
      </c>
      <c r="L122" s="6" t="str">
        <f>if($E122="ODOBREN",'raw 1'!I122,"")</f>
        <v>I</v>
      </c>
      <c r="M122" s="6" t="str">
        <f>if($E122="ODOBREN",'raw 1'!J122,"")</f>
        <v>B</v>
      </c>
      <c r="N122" s="6" t="str">
        <f>if($E122="ODOBREN",'raw 1'!K123,"")</f>
        <v>Snežana Žužić</v>
      </c>
      <c r="O122" s="8">
        <f>'raw 1'!M122</f>
        <v>0</v>
      </c>
      <c r="P122" s="9">
        <f>'raw 1'!N122</f>
        <v>12</v>
      </c>
      <c r="Q122" s="9" t="str">
        <f>'raw 1'!O122</f>
        <v>-</v>
      </c>
      <c r="R122" s="9" t="str">
        <f>'raw 1'!P122</f>
        <v>-</v>
      </c>
      <c r="S122" s="9" t="str">
        <f>'raw 1'!Q122</f>
        <v>-</v>
      </c>
      <c r="T122" s="9" t="str">
        <f>'raw 1'!R122</f>
        <v>-</v>
      </c>
      <c r="U122" s="9" t="str">
        <f>if('raw 1'!S122&lt;&gt;"x",if('raw 1'!S122="OK",'raw 1'!GS122,'raw 1'!S122),"")</f>
        <v/>
      </c>
      <c r="V122" s="9" t="str">
        <f>if('raw 1'!T122&lt;&gt;"x",if('raw 1'!T122="OK",'raw 1'!GT122,'raw 1'!T122),"")</f>
        <v/>
      </c>
      <c r="W122" s="9" t="str">
        <f>if('raw 1'!U122&lt;&gt;"x",if('raw 1'!U122="OK",'raw 1'!GU122,'raw 1'!U122),"")</f>
        <v>WA</v>
      </c>
      <c r="X122" s="9">
        <f>if('raw 1'!V122&lt;&gt;"x",if('raw 1'!V122="OK",'raw 1'!GV122,'raw 1'!V122),"")</f>
        <v>1</v>
      </c>
      <c r="Y122" s="9" t="str">
        <f>if('raw 1'!W122&lt;&gt;"x",if('raw 1'!W122="OK",'raw 1'!GW122,'raw 1'!W122),"")</f>
        <v>WA</v>
      </c>
      <c r="Z122" s="9" t="str">
        <f>if('raw 1'!X122&lt;&gt;"x",if('raw 1'!X122="OK",'raw 1'!GX122,'raw 1'!X122),"")</f>
        <v>WA</v>
      </c>
      <c r="AA122" s="9" t="str">
        <f>if('raw 1'!Y122&lt;&gt;"x",if('raw 1'!Y122="OK",'raw 1'!GY122,'raw 1'!Y122),"")</f>
        <v>WA</v>
      </c>
      <c r="AB122" s="9">
        <f>if('raw 1'!Z122&lt;&gt;"x",if('raw 1'!Z122="OK",'raw 1'!GZ122,'raw 1'!Z122),"")</f>
        <v>1</v>
      </c>
      <c r="AC122" s="9">
        <f>if('raw 1'!AA122&lt;&gt;"x",if('raw 1'!AA122="OK",'raw 1'!HA122,'raw 1'!AA122),"")</f>
        <v>1</v>
      </c>
      <c r="AD122" s="9" t="str">
        <f>if('raw 1'!AB122&lt;&gt;"x",if('raw 1'!AB122="OK",'raw 1'!HB122,'raw 1'!AB122),"")</f>
        <v>WA</v>
      </c>
      <c r="AE122" s="9" t="str">
        <f>if('raw 1'!AC122&lt;&gt;"x",if('raw 1'!AC122="OK",'raw 1'!HC122,'raw 1'!AC122),"")</f>
        <v>WA</v>
      </c>
      <c r="AF122" s="9" t="str">
        <f>if('raw 1'!AD122&lt;&gt;"x",if('raw 1'!AD122="OK",'raw 1'!HD122,'raw 1'!AD122),"")</f>
        <v>WA</v>
      </c>
      <c r="AG122" s="9">
        <f>if('raw 1'!AE122&lt;&gt;"x",if('raw 1'!AE122="OK",'raw 1'!HE122,'raw 1'!AE122),"")</f>
        <v>1</v>
      </c>
      <c r="AH122" s="9">
        <f>if('raw 1'!AF122&lt;&gt;"x",if('raw 1'!AF122="OK",'raw 1'!HF122,'raw 1'!AF122),"")</f>
        <v>1</v>
      </c>
      <c r="AI122" s="9" t="str">
        <f>if('raw 1'!AG122&lt;&gt;"x",if('raw 1'!AG122="OK",'raw 1'!HG122,'raw 1'!AG122),"")</f>
        <v>WA</v>
      </c>
      <c r="AJ122" s="9" t="str">
        <f>if('raw 1'!AH122&lt;&gt;"x",if('raw 1'!AH122="OK",'raw 1'!HH122,'raw 1'!AH122),"")</f>
        <v>WA</v>
      </c>
      <c r="AK122" s="9" t="str">
        <f>if('raw 1'!AI122&lt;&gt;"x",if('raw 1'!AI122="OK",'raw 1'!HI122,'raw 1'!AI122),"")</f>
        <v>WA</v>
      </c>
      <c r="AL122" s="9" t="str">
        <f>if('raw 1'!AJ122&lt;&gt;"x",if('raw 1'!AJ122="OK",'raw 1'!HJ122,'raw 1'!AJ122),"")</f>
        <v>WA</v>
      </c>
      <c r="AM122" s="9" t="str">
        <f>if('raw 1'!AK122&lt;&gt;"x",if('raw 1'!AK122="OK",'raw 1'!HK122,'raw 1'!AK122),"")</f>
        <v>WA</v>
      </c>
      <c r="AN122" s="9" t="str">
        <f>if('raw 1'!AL122&lt;&gt;"x",if('raw 1'!AL122="OK",'raw 1'!HL122,'raw 1'!AL122),"")</f>
        <v>WA</v>
      </c>
      <c r="AO122" s="9" t="str">
        <f>if('raw 1'!AM122&lt;&gt;"x",if('raw 1'!AM122="OK",'raw 1'!HM122,'raw 1'!AM122),"")</f>
        <v>WA</v>
      </c>
      <c r="AP122" s="9" t="str">
        <f>if('raw 1'!AN122&lt;&gt;"x",if('raw 1'!AN122="OK",'raw 1'!HN122,'raw 1'!AN122),"")</f>
        <v>WA</v>
      </c>
      <c r="AQ122" s="9" t="str">
        <f>if('raw 1'!AO122&lt;&gt;"x",if('raw 1'!AO122="OK",'raw 1'!HO122,'raw 1'!AO122),"")</f>
        <v>WA</v>
      </c>
      <c r="AR122" s="9">
        <f>if('raw 1'!AP122&lt;&gt;"x",if('raw 1'!AP122="OK",'raw 1'!HP122,'raw 1'!AP122),"")</f>
        <v>1</v>
      </c>
      <c r="AS122" s="9" t="str">
        <f>if('raw 1'!AQ122&lt;&gt;"x",if('raw 1'!AQ122="OK",'raw 1'!HQ122,'raw 1'!AQ122),"")</f>
        <v>WA</v>
      </c>
      <c r="AT122" s="9" t="str">
        <f>if('raw 1'!AR122&lt;&gt;"x",if('raw 1'!AR122="OK",'raw 1'!HR122,'raw 1'!AR122),"")</f>
        <v>WA</v>
      </c>
      <c r="AU122" s="9" t="str">
        <f>if('raw 1'!AS122&lt;&gt;"x",if('raw 1'!AS122="OK",'raw 1'!HS122,'raw 1'!AS122),"")</f>
        <v>WA</v>
      </c>
      <c r="AV122" s="9" t="str">
        <f>if('raw 1'!AT122&lt;&gt;"x",if('raw 1'!AT122="OK",'raw 1'!HT122,'raw 1'!AT122),"")</f>
        <v>WA</v>
      </c>
      <c r="AW122" s="9" t="str">
        <f>if('raw 1'!AU122&lt;&gt;"x",if('raw 1'!AU122="OK",'raw 1'!HU122,'raw 1'!AU122),"")</f>
        <v>WA</v>
      </c>
      <c r="AX122" s="9" t="str">
        <f>if('raw 1'!AV122&lt;&gt;"x",if('raw 1'!AV122="OK",'raw 1'!HV122,'raw 1'!AV122),"")</f>
        <v>WA</v>
      </c>
      <c r="AY122" s="9" t="str">
        <f>if('raw 1'!AW122&lt;&gt;"x",if('raw 1'!AW122="OK",'raw 1'!HW122,'raw 1'!AW122),"")</f>
        <v>WA</v>
      </c>
      <c r="AZ122" s="9">
        <f>if('raw 1'!AX122&lt;&gt;"x",if('raw 1'!AX122="OK",'raw 1'!HX122,'raw 1'!AX122),"")</f>
        <v>1</v>
      </c>
      <c r="BA122" s="9" t="str">
        <f>if('raw 1'!AY122&lt;&gt;"x",if('raw 1'!AY122="OK",'raw 1'!HY122,'raw 1'!AY122),"")</f>
        <v>WA</v>
      </c>
      <c r="BB122" s="9" t="str">
        <f>if('raw 1'!AZ122&lt;&gt;"x",if('raw 1'!AZ122="OK",'raw 1'!HZ122,'raw 1'!AZ122),"")</f>
        <v>WA</v>
      </c>
      <c r="BC122" s="9" t="str">
        <f>if('raw 1'!BA122&lt;&gt;"x",if('raw 1'!BA122="OK",'raw 1'!IA122,'raw 1'!BA122),"")</f>
        <v>WA</v>
      </c>
      <c r="BD122" s="9">
        <f>if('raw 1'!BB122&lt;&gt;"x",if('raw 1'!BB122="OK",'raw 1'!IB122,'raw 1'!BB122),"")</f>
        <v>1</v>
      </c>
      <c r="BE122" s="9" t="str">
        <f>if('raw 1'!BC122&lt;&gt;"x",if('raw 1'!BC122="OK",'raw 1'!IC122,'raw 1'!BC122),"")</f>
        <v>WA</v>
      </c>
      <c r="BF122" s="9" t="str">
        <f>if('raw 1'!BD122&lt;&gt;"x",if('raw 1'!BD122="OK",'raw 1'!ID122,'raw 1'!BD122),"")</f>
        <v>WA</v>
      </c>
      <c r="BG122" s="9">
        <f>if('raw 1'!BE122&lt;&gt;"x",if('raw 1'!BE122="OK",'raw 1'!IE122,'raw 1'!BE122),"")</f>
        <v>1</v>
      </c>
      <c r="BH122" s="9" t="str">
        <f>if('raw 1'!BF122&lt;&gt;"x",if('raw 1'!BF122="OK",'raw 1'!IF122,'raw 1'!BF122),"")</f>
        <v>WA</v>
      </c>
      <c r="BI122" s="9" t="str">
        <f>if('raw 1'!BG122&lt;&gt;"x",if('raw 1'!BG122="OK",'raw 1'!IG122,'raw 1'!BG122),"")</f>
        <v>WA</v>
      </c>
      <c r="BJ122" s="9" t="str">
        <f>if('raw 1'!BH122&lt;&gt;"x",if('raw 1'!BH122="OK",'raw 1'!IH122,'raw 1'!BH122),"")</f>
        <v>WA</v>
      </c>
      <c r="BK122" s="9" t="str">
        <f>if('raw 1'!BI122&lt;&gt;"x",if('raw 1'!BI122="OK",'raw 1'!II122,'raw 1'!BI122),"")</f>
        <v>WA</v>
      </c>
      <c r="BL122" s="9">
        <f>if('raw 1'!BJ122&lt;&gt;"x",if('raw 1'!BJ122="OK",'raw 1'!IJ122,'raw 1'!BJ122),"")</f>
        <v>1</v>
      </c>
      <c r="BM122" s="9" t="str">
        <f>if('raw 1'!BK122&lt;&gt;"x",if('raw 1'!BK122="OK",'raw 1'!IK122,'raw 1'!BK122),"")</f>
        <v/>
      </c>
      <c r="BN122" s="9">
        <f>if('raw 1'!BL122&lt;&gt;"x",if('raw 1'!BL122="OK",'raw 1'!IL122,'raw 1'!BL122),"")</f>
        <v>1</v>
      </c>
      <c r="BO122" s="9">
        <f>if('raw 1'!BM122&lt;&gt;"x",if('raw 1'!BM122="OK",'raw 1'!IM122,'raw 1'!BM122),"")</f>
        <v>1</v>
      </c>
      <c r="BP122" s="9">
        <f>if('raw 1'!BN122&lt;&gt;"x",if('raw 1'!BN122="OK",'raw 1'!IN122,'raw 1'!BN122),"")</f>
        <v>1</v>
      </c>
      <c r="BQ122" s="9">
        <f>if('raw 1'!BO122&lt;&gt;"x",if('raw 1'!BO122="OK",'raw 1'!IO122,'raw 1'!BO122),"")</f>
        <v>1</v>
      </c>
      <c r="BR122" s="9">
        <f>if('raw 1'!BP122&lt;&gt;"x",if('raw 1'!BP122="OK",'raw 1'!IP122,'raw 1'!BP122),"")</f>
        <v>1</v>
      </c>
      <c r="BS122" s="9" t="str">
        <f>if('raw 1'!BQ122&lt;&gt;"x",if('raw 1'!BQ122="OK",'raw 1'!IQ122,'raw 1'!BQ122),"")</f>
        <v>WA</v>
      </c>
      <c r="BT122" s="9">
        <f>if('raw 1'!BR122&lt;&gt;"x",if('raw 1'!BR122="OK",'raw 1'!IR122,'raw 1'!BR122),"")</f>
        <v>1</v>
      </c>
      <c r="BU122" s="9">
        <f>if('raw 1'!BS122&lt;&gt;"x",if('raw 1'!BS122="OK",'raw 1'!IS122,'raw 1'!BS122),"")</f>
        <v>1</v>
      </c>
      <c r="BV122" s="9">
        <f>if('raw 1'!BT122&lt;&gt;"x",if('raw 1'!BT122="OK",'raw 1'!IT122,'raw 1'!BT122),"")</f>
        <v>1</v>
      </c>
      <c r="BW122" s="9">
        <f>if('raw 1'!BU122&lt;&gt;"x",if('raw 1'!BU122="OK",'raw 1'!IU122,'raw 1'!BU122),"")</f>
        <v>1</v>
      </c>
      <c r="BX122" s="9">
        <f>if('raw 1'!BV122&lt;&gt;"x",if('raw 1'!BV122="OK",'raw 1'!IV122,'raw 1'!BV122),"")</f>
        <v>1</v>
      </c>
      <c r="BY122" s="9">
        <f>if('raw 1'!BW122&lt;&gt;"x",if('raw 1'!BW122="OK",'raw 1'!IW122,'raw 1'!BW122),"")</f>
        <v>1</v>
      </c>
      <c r="BZ122" s="9">
        <f>if('raw 1'!BX122&lt;&gt;"x",if('raw 1'!BX122="OK",'raw 1'!IX122,'raw 1'!BX122),"")</f>
        <v>1</v>
      </c>
      <c r="CA122" s="9">
        <f>if('raw 1'!BY122&lt;&gt;"x",if('raw 1'!BY122="OK",'raw 1'!IY122,'raw 1'!BY122),"")</f>
        <v>1</v>
      </c>
      <c r="CB122" s="9" t="str">
        <f>if('raw 1'!BZ122&lt;&gt;"x",if('raw 1'!BZ122="OK",'raw 1'!IZ122,'raw 1'!BZ122),"")</f>
        <v>WA</v>
      </c>
      <c r="CC122" s="9">
        <f>if('raw 1'!CA122&lt;&gt;"x",if('raw 1'!CA122="OK",'raw 1'!JA122,'raw 1'!CA122),"")</f>
        <v>1</v>
      </c>
      <c r="CD122" s="9" t="str">
        <f>if('raw 1'!CB122&lt;&gt;"x",if('raw 1'!CB122="OK",'raw 1'!JB122,'raw 1'!CB122),"")</f>
        <v>WA</v>
      </c>
      <c r="CE122" s="9" t="str">
        <f>if('raw 1'!CC122&lt;&gt;"x",if('raw 1'!CC122="OK",'raw 1'!JC122,'raw 1'!CC122),"")</f>
        <v>WA</v>
      </c>
      <c r="CF122" s="9" t="str">
        <f>if('raw 1'!CD122&lt;&gt;"x",if('raw 1'!CD122="OK",'raw 1'!JD122,'raw 1'!CD122),"")</f>
        <v>WA</v>
      </c>
      <c r="CG122" s="9" t="str">
        <f>if('raw 1'!CE122&lt;&gt;"x",if('raw 1'!CE122="OK",'raw 1'!JE122,'raw 1'!CE122),"")</f>
        <v>WA</v>
      </c>
      <c r="CH122" s="9" t="str">
        <f>if('raw 1'!CF122&lt;&gt;"x",if('raw 1'!CF122="OK",'raw 1'!JF122,'raw 1'!CF122),"")</f>
        <v>WA</v>
      </c>
      <c r="CI122" s="9" t="str">
        <f>if('raw 1'!CG122&lt;&gt;"x",if('raw 1'!CG122="OK",'raw 1'!JG122,'raw 1'!CG122),"")</f>
        <v>WA</v>
      </c>
      <c r="CJ122" s="9">
        <f>if('raw 1'!CH122&lt;&gt;"x",if('raw 1'!CH122="OK",'raw 1'!JH122,'raw 1'!CH122),"")</f>
        <v>1</v>
      </c>
      <c r="CK122" s="9" t="str">
        <f>if('raw 1'!CI122&lt;&gt;"x",if('raw 1'!CI122="OK",'raw 1'!JI122,'raw 1'!CI122),"")</f>
        <v>WA</v>
      </c>
      <c r="CL122" s="9" t="str">
        <f>if('raw 1'!CJ122&lt;&gt;"x",if('raw 1'!CJ122="OK",'raw 1'!JJ122,'raw 1'!CJ122),"")</f>
        <v>WA</v>
      </c>
      <c r="CM122" s="9" t="str">
        <f>if('raw 1'!CK122&lt;&gt;"x",if('raw 1'!CK122="OK",'raw 1'!JK122,'raw 1'!CK122),"")</f>
        <v>WA</v>
      </c>
      <c r="CN122" s="9" t="str">
        <f>if('raw 1'!CL122&lt;&gt;"x",if('raw 1'!CL122="OK",'raw 1'!JL122,'raw 1'!CL122),"")</f>
        <v>WA</v>
      </c>
      <c r="CO122" s="9" t="str">
        <f>if('raw 1'!CM122&lt;&gt;"x",if('raw 1'!CM122="OK",'raw 1'!JM122,'raw 1'!CM122),"")</f>
        <v>WA</v>
      </c>
      <c r="CP122" s="9" t="str">
        <f>if('raw 1'!CN122&lt;&gt;"x",if('raw 1'!CN122="OK",'raw 1'!JN122,'raw 1'!CN122),"")</f>
        <v>WA</v>
      </c>
      <c r="CQ122" s="9" t="str">
        <f>if('raw 1'!CO122&lt;&gt;"x",if('raw 1'!CO122="OK",'raw 1'!JO122,'raw 1'!CO122),"")</f>
        <v>WA</v>
      </c>
      <c r="CR122" s="9" t="str">
        <f>if('raw 1'!CP122&lt;&gt;"x",if('raw 1'!CP122="OK",'raw 1'!JP122,'raw 1'!CP122),"")</f>
        <v>WA</v>
      </c>
      <c r="CS122" s="9">
        <f>if('raw 1'!CQ122&lt;&gt;"x",if('raw 1'!CQ122="OK",'raw 1'!JQ122,'raw 1'!CQ122),"")</f>
        <v>1</v>
      </c>
      <c r="CT122" s="9">
        <f>if('raw 1'!CR122&lt;&gt;"x",if('raw 1'!CR122="OK",'raw 1'!JR122,'raw 1'!CR122),"")</f>
        <v>1</v>
      </c>
      <c r="CU122" s="9" t="str">
        <f>if('raw 1'!CS122&lt;&gt;"x",if('raw 1'!CS122="OK",'raw 1'!JS122,'raw 1'!CS122),"")</f>
        <v/>
      </c>
      <c r="CV122" s="9" t="str">
        <f>if('raw 1'!CT122&lt;&gt;"x",if('raw 1'!CT122="OK",'raw 1'!JT122,'raw 1'!CT122),"")</f>
        <v>-</v>
      </c>
      <c r="CW122" s="9" t="str">
        <f>if('raw 1'!CU122&lt;&gt;"x",if('raw 1'!CU122="OK",'raw 1'!JU122,'raw 1'!CU122),"")</f>
        <v>-</v>
      </c>
      <c r="CX122" s="9" t="str">
        <f>if('raw 1'!CV122&lt;&gt;"x",if('raw 1'!CV122="OK",'raw 1'!JV122,'raw 1'!CV122),"")</f>
        <v>-</v>
      </c>
      <c r="CY122" s="9" t="str">
        <f>if('raw 1'!CW122&lt;&gt;"x",if('raw 1'!CW122="OK",'raw 1'!JW122,'raw 1'!CW122),"")</f>
        <v>-</v>
      </c>
      <c r="CZ122" s="9" t="str">
        <f>if('raw 1'!CX122&lt;&gt;"x",if('raw 1'!CX122="OK",'raw 1'!JX122,'raw 1'!CX122),"")</f>
        <v>-</v>
      </c>
      <c r="DA122" s="9" t="str">
        <f>if('raw 1'!CY122&lt;&gt;"x",if('raw 1'!CY122="OK",'raw 1'!JY122,'raw 1'!CY122),"")</f>
        <v>-</v>
      </c>
      <c r="DB122" s="9" t="str">
        <f>if('raw 1'!CZ122&lt;&gt;"x",if('raw 1'!CZ122="OK",'raw 1'!JZ122,'raw 1'!CZ122),"")</f>
        <v>-</v>
      </c>
      <c r="DC122" s="9" t="str">
        <f>if('raw 1'!DA122&lt;&gt;"x",if('raw 1'!DA122="OK",'raw 1'!KA122,'raw 1'!DA122),"")</f>
        <v>-</v>
      </c>
      <c r="DD122" s="9" t="str">
        <f>if('raw 1'!DB122&lt;&gt;"x",if('raw 1'!DB122="OK",'raw 1'!KB122,'raw 1'!DB122),"")</f>
        <v>-</v>
      </c>
      <c r="DE122" s="9" t="str">
        <f>if('raw 1'!DC122&lt;&gt;"x",if('raw 1'!DC122="OK",'raw 1'!KC122,'raw 1'!DC122),"")</f>
        <v>-</v>
      </c>
      <c r="DF122" s="9" t="str">
        <f>if('raw 1'!DD122&lt;&gt;"x",if('raw 1'!DD122="OK",'raw 1'!KD122,'raw 1'!DD122),"")</f>
        <v>-</v>
      </c>
      <c r="DG122" s="9" t="str">
        <f>if('raw 1'!DE122&lt;&gt;"x",if('raw 1'!DE122="OK",'raw 1'!KE122,'raw 1'!DE122),"")</f>
        <v>-</v>
      </c>
      <c r="DH122" s="9" t="str">
        <f>if('raw 1'!DF122&lt;&gt;"x",if('raw 1'!DF122="OK",'raw 1'!KF122,'raw 1'!DF122),"")</f>
        <v>-</v>
      </c>
      <c r="DI122" s="9" t="str">
        <f>if('raw 1'!DG122&lt;&gt;"x",if('raw 1'!DG122="OK",'raw 1'!KG122,'raw 1'!DG122),"")</f>
        <v>-</v>
      </c>
      <c r="DJ122" s="9" t="str">
        <f>if('raw 1'!DH122&lt;&gt;"x",if('raw 1'!DH122="OK",'raw 1'!KH122,'raw 1'!DH122),"")</f>
        <v>-</v>
      </c>
      <c r="DK122" s="9" t="str">
        <f>if('raw 1'!DI122&lt;&gt;"x",if('raw 1'!DI122="OK",'raw 1'!KI122,'raw 1'!DI122),"")</f>
        <v>-</v>
      </c>
      <c r="DL122" s="9" t="str">
        <f>if('raw 1'!DJ122&lt;&gt;"x",if('raw 1'!DJ122="OK",'raw 1'!KJ122,'raw 1'!DJ122),"")</f>
        <v>-</v>
      </c>
      <c r="DM122" s="9" t="str">
        <f>if('raw 1'!DK122&lt;&gt;"x",if('raw 1'!DK122="OK",'raw 1'!KK122,'raw 1'!DK122),"")</f>
        <v>-</v>
      </c>
      <c r="DN122" s="9" t="str">
        <f>if('raw 1'!DL122&lt;&gt;"x",if('raw 1'!DL122="OK",'raw 1'!KL122,'raw 1'!DL122),"")</f>
        <v>-</v>
      </c>
      <c r="DO122" s="9" t="str">
        <f>if('raw 1'!DM122&lt;&gt;"x",if('raw 1'!DM122="OK",'raw 1'!KM122,'raw 1'!DM122),"")</f>
        <v>-</v>
      </c>
      <c r="DP122" s="9" t="str">
        <f>if('raw 1'!DN122&lt;&gt;"x",if('raw 1'!DN122="OK",'raw 1'!KN122,'raw 1'!DN122),"")</f>
        <v>-</v>
      </c>
      <c r="DQ122" s="9" t="str">
        <f>if('raw 1'!DO122&lt;&gt;"x",if('raw 1'!DO122="OK",'raw 1'!KO122,'raw 1'!DO122),"")</f>
        <v>-</v>
      </c>
      <c r="DR122" s="9" t="str">
        <f>if('raw 1'!DP122&lt;&gt;"x",if('raw 1'!DP122="OK",'raw 1'!KP122,'raw 1'!DP122),"")</f>
        <v>-</v>
      </c>
      <c r="DS122" s="9" t="str">
        <f>if('raw 1'!DQ122&lt;&gt;"x",if('raw 1'!DQ122="OK",'raw 1'!KQ122,'raw 1'!DQ122),"")</f>
        <v>-</v>
      </c>
      <c r="DT122" s="9" t="str">
        <f>if('raw 1'!DR122&lt;&gt;"x",if('raw 1'!DR122="OK",'raw 1'!KR122,'raw 1'!DR122),"")</f>
        <v>-</v>
      </c>
      <c r="DU122" s="9" t="str">
        <f>if('raw 1'!DS122&lt;&gt;"x",if('raw 1'!DS122="OK",'raw 1'!KS122,'raw 1'!DS122),"")</f>
        <v>-</v>
      </c>
      <c r="DV122" s="9" t="str">
        <f>if('raw 1'!DT122&lt;&gt;"x",if('raw 1'!DT122="OK",'raw 1'!KT122,'raw 1'!DT122),"")</f>
        <v>-</v>
      </c>
      <c r="DW122" s="9" t="str">
        <f>if('raw 1'!DU122&lt;&gt;"x",if('raw 1'!DU122="OK",'raw 1'!KU122,'raw 1'!DU122),"")</f>
        <v>-</v>
      </c>
      <c r="DX122" s="9" t="str">
        <f>if('raw 1'!DV122&lt;&gt;"x",if('raw 1'!DV122="OK",'raw 1'!KV122,'raw 1'!DV122),"")</f>
        <v>-</v>
      </c>
      <c r="DY122" s="9" t="str">
        <f>if('raw 1'!DW122&lt;&gt;"x",if('raw 1'!DW122="OK",'raw 1'!KW122,'raw 1'!DW122),"")</f>
        <v>-</v>
      </c>
      <c r="DZ122" s="9" t="str">
        <f>if('raw 1'!DX122&lt;&gt;"x",if('raw 1'!DX122="OK",'raw 1'!KX122,'raw 1'!DX122),"")</f>
        <v>-</v>
      </c>
      <c r="EA122" s="9" t="str">
        <f>if('raw 1'!DY122&lt;&gt;"x",if('raw 1'!DY122="OK",'raw 1'!KY122,'raw 1'!DY122),"")</f>
        <v>-</v>
      </c>
      <c r="EB122" s="9" t="str">
        <f>if('raw 1'!DZ122&lt;&gt;"x",if('raw 1'!DZ122="OK",'raw 1'!KZ122,'raw 1'!DZ122),"")</f>
        <v/>
      </c>
      <c r="EC122" s="9" t="str">
        <f>if('raw 1'!EA122&lt;&gt;"x",if('raw 1'!EA122="OK",'raw 1'!LA122,'raw 1'!EA122),"")</f>
        <v>-</v>
      </c>
      <c r="ED122" s="9" t="str">
        <f>if('raw 1'!EB122&lt;&gt;"x",if('raw 1'!EB122="OK",'raw 1'!LB122,'raw 1'!EB122),"")</f>
        <v>-</v>
      </c>
      <c r="EE122" s="9" t="str">
        <f>if('raw 1'!EC122&lt;&gt;"x",if('raw 1'!EC122="OK",'raw 1'!LC122,'raw 1'!EC122),"")</f>
        <v>-</v>
      </c>
      <c r="EF122" s="9" t="str">
        <f>if('raw 1'!ED122&lt;&gt;"x",if('raw 1'!ED122="OK",'raw 1'!LD122,'raw 1'!ED122),"")</f>
        <v>-</v>
      </c>
      <c r="EG122" s="9" t="str">
        <f>if('raw 1'!EE122&lt;&gt;"x",if('raw 1'!EE122="OK",'raw 1'!LE122,'raw 1'!EE122),"")</f>
        <v>-</v>
      </c>
      <c r="EH122" s="9" t="str">
        <f>if('raw 1'!EF122&lt;&gt;"x",if('raw 1'!EF122="OK",'raw 1'!LF122,'raw 1'!EF122),"")</f>
        <v>-</v>
      </c>
      <c r="EI122" s="9" t="str">
        <f>if('raw 1'!EG122&lt;&gt;"x",if('raw 1'!EG122="OK",'raw 1'!LG122,'raw 1'!EG122),"")</f>
        <v>-</v>
      </c>
      <c r="EJ122" s="9" t="str">
        <f>if('raw 1'!EH122&lt;&gt;"x",if('raw 1'!EH122="OK",'raw 1'!LH122,'raw 1'!EH122),"")</f>
        <v>-</v>
      </c>
      <c r="EK122" s="9" t="str">
        <f>if('raw 1'!EI122&lt;&gt;"x",if('raw 1'!EI122="OK",'raw 1'!LI122,'raw 1'!EI122),"")</f>
        <v>-</v>
      </c>
      <c r="EL122" s="9" t="str">
        <f>if('raw 1'!EJ122&lt;&gt;"x",if('raw 1'!EJ122="OK",'raw 1'!LJ122,'raw 1'!EJ122),"")</f>
        <v>-</v>
      </c>
      <c r="EM122" s="9" t="str">
        <f>if('raw 1'!EK122&lt;&gt;"x",if('raw 1'!EK122="OK",'raw 1'!LK122,'raw 1'!EK122),"")</f>
        <v>-</v>
      </c>
      <c r="EN122" s="9" t="str">
        <f>if('raw 1'!EL122&lt;&gt;"x",if('raw 1'!EL122="OK",'raw 1'!LL122,'raw 1'!EL122),"")</f>
        <v>-</v>
      </c>
      <c r="EO122" s="9" t="str">
        <f>if('raw 1'!EM122&lt;&gt;"x",if('raw 1'!EM122="OK",'raw 1'!LM122,'raw 1'!EM122),"")</f>
        <v>-</v>
      </c>
      <c r="EP122" s="9" t="str">
        <f>if('raw 1'!EN122&lt;&gt;"x",if('raw 1'!EN122="OK",'raw 1'!LN122,'raw 1'!EN122),"")</f>
        <v>-</v>
      </c>
      <c r="EQ122" s="9" t="str">
        <f>if('raw 1'!EO122&lt;&gt;"x",if('raw 1'!EO122="OK",'raw 1'!LO122,'raw 1'!EO122),"")</f>
        <v>-</v>
      </c>
      <c r="ER122" s="9" t="str">
        <f>if('raw 1'!EP122&lt;&gt;"x",if('raw 1'!EP122="OK",'raw 1'!LP122,'raw 1'!EP122),"")</f>
        <v>-</v>
      </c>
      <c r="ES122" s="9" t="str">
        <f>if('raw 1'!EQ122&lt;&gt;"x",if('raw 1'!EQ122="OK",'raw 1'!LQ122,'raw 1'!EQ122),"")</f>
        <v/>
      </c>
      <c r="ET122" s="9" t="str">
        <f>if('raw 1'!ER122&lt;&gt;"x",if('raw 1'!ER122="OK",'raw 1'!LR122,'raw 1'!ER122),"")</f>
        <v>-</v>
      </c>
      <c r="EU122" s="9" t="str">
        <f>if('raw 1'!ES122&lt;&gt;"x",if('raw 1'!ES122="OK",'raw 1'!LS122,'raw 1'!ES122),"")</f>
        <v>-</v>
      </c>
      <c r="EV122" s="9" t="str">
        <f>if('raw 1'!ET122&lt;&gt;"x",if('raw 1'!ET122="OK",'raw 1'!LT122,'raw 1'!ET122),"")</f>
        <v>-</v>
      </c>
      <c r="EW122" s="9" t="str">
        <f>if('raw 1'!EU122&lt;&gt;"x",if('raw 1'!EU122="OK",'raw 1'!LU122,'raw 1'!EU122),"")</f>
        <v>-</v>
      </c>
      <c r="EX122" s="9" t="str">
        <f>if('raw 1'!EV122&lt;&gt;"x",if('raw 1'!EV122="OK",'raw 1'!LV122,'raw 1'!EV122),"")</f>
        <v>-</v>
      </c>
      <c r="EY122" s="9" t="str">
        <f>if('raw 1'!EW122&lt;&gt;"x",if('raw 1'!EW122="OK",'raw 1'!LW122,'raw 1'!EW122),"")</f>
        <v>-</v>
      </c>
      <c r="EZ122" s="9" t="str">
        <f>if('raw 1'!EX122&lt;&gt;"x",if('raw 1'!EX122="OK",'raw 1'!LX122,'raw 1'!EX122),"")</f>
        <v>-</v>
      </c>
      <c r="FA122" s="9" t="str">
        <f>if('raw 1'!EY122&lt;&gt;"x",if('raw 1'!EY122="OK",'raw 1'!LY122,'raw 1'!EY122),"")</f>
        <v>-</v>
      </c>
      <c r="FB122" s="9" t="str">
        <f>if('raw 1'!EZ122&lt;&gt;"x",if('raw 1'!EZ122="OK",'raw 1'!LZ122,'raw 1'!EZ122),"")</f>
        <v>-</v>
      </c>
      <c r="FC122" s="9" t="str">
        <f>if('raw 1'!FA122&lt;&gt;"x",if('raw 1'!FA122="OK",'raw 1'!MA122,'raw 1'!FA122),"")</f>
        <v>-</v>
      </c>
      <c r="FD122" s="9" t="str">
        <f>if('raw 1'!FB122&lt;&gt;"x",if('raw 1'!FB122="OK",'raw 1'!MB122,'raw 1'!FB122),"")</f>
        <v>-</v>
      </c>
      <c r="FE122" s="9" t="str">
        <f>if('raw 1'!FC122&lt;&gt;"x",if('raw 1'!FC122="OK",'raw 1'!MC122,'raw 1'!FC122),"")</f>
        <v>-</v>
      </c>
      <c r="FF122" s="9" t="str">
        <f>if('raw 1'!FD122&lt;&gt;"x",if('raw 1'!FD122="OK",'raw 1'!MD122,'raw 1'!FD122),"")</f>
        <v>-</v>
      </c>
      <c r="FG122" s="9" t="str">
        <f>if('raw 1'!FE122&lt;&gt;"x",if('raw 1'!FE122="OK",'raw 1'!ME122,'raw 1'!FE122),"")</f>
        <v>-</v>
      </c>
      <c r="FH122" s="9" t="str">
        <f>if('raw 1'!FF122&lt;&gt;"x",if('raw 1'!FF122="OK",'raw 1'!MF122,'raw 1'!FF122),"")</f>
        <v>-</v>
      </c>
      <c r="FI122" s="9" t="str">
        <f>if('raw 1'!FG122&lt;&gt;"x",if('raw 1'!FG122="OK",'raw 1'!MG122,'raw 1'!FG122),"")</f>
        <v>-</v>
      </c>
      <c r="FJ122" s="9" t="str">
        <f>if('raw 1'!FH122&lt;&gt;"x",if('raw 1'!FH122="OK",'raw 1'!MH122,'raw 1'!FH122),"")</f>
        <v>-</v>
      </c>
      <c r="FK122" s="9" t="str">
        <f>if('raw 1'!FI122&lt;&gt;"x",if('raw 1'!FI122="OK",'raw 1'!MI122,'raw 1'!FI122),"")</f>
        <v>-</v>
      </c>
      <c r="FL122" s="9" t="str">
        <f>if('raw 1'!FJ122&lt;&gt;"x",if('raw 1'!FJ122="OK",'raw 1'!MJ122,'raw 1'!FJ122),"")</f>
        <v>-</v>
      </c>
      <c r="FM122" s="9" t="str">
        <f>if('raw 1'!FK122&lt;&gt;"x",if('raw 1'!FK122="OK",'raw 1'!MK122,'raw 1'!FK122),"")</f>
        <v>-</v>
      </c>
      <c r="FN122" s="9" t="str">
        <f>if('raw 1'!FL122&lt;&gt;"x",if('raw 1'!FL122="OK",'raw 1'!ML122,'raw 1'!FL122),"")</f>
        <v>-</v>
      </c>
      <c r="FO122" s="9" t="str">
        <f>if('raw 1'!FM122&lt;&gt;"x",if('raw 1'!FM122="OK",'raw 1'!MM122,'raw 1'!FM122),"")</f>
        <v>-</v>
      </c>
      <c r="FP122" s="9" t="str">
        <f>if('raw 1'!FN122&lt;&gt;"x",if('raw 1'!FN122="OK",'raw 1'!MN122,'raw 1'!FN122),"")</f>
        <v>-</v>
      </c>
      <c r="FQ122" s="9" t="str">
        <f>if('raw 1'!FO122&lt;&gt;"x",if('raw 1'!FO122="OK",'raw 1'!MO122,'raw 1'!FO122),"")</f>
        <v>-</v>
      </c>
      <c r="FR122" s="9" t="str">
        <f>if('raw 1'!FP122&lt;&gt;"x",if('raw 1'!FP122="OK",'raw 1'!MP122,'raw 1'!FP122),"")</f>
        <v>-</v>
      </c>
      <c r="FS122" s="9" t="str">
        <f>if('raw 1'!FQ122&lt;&gt;"x",if('raw 1'!FQ122="OK",'raw 1'!MQ122,'raw 1'!FQ122),"")</f>
        <v>-</v>
      </c>
      <c r="FT122" s="9" t="str">
        <f>if('raw 1'!FR122&lt;&gt;"x",if('raw 1'!FR122="OK",'raw 1'!MR122,'raw 1'!FR122),"")</f>
        <v>-</v>
      </c>
      <c r="FU122" s="9" t="str">
        <f>if('raw 1'!FS122&lt;&gt;"x",if('raw 1'!FS122="OK",'raw 1'!MS122,'raw 1'!FS122),"")</f>
        <v>-</v>
      </c>
      <c r="FV122" s="9" t="str">
        <f>if('raw 1'!FT122&lt;&gt;"x",if('raw 1'!FT122="OK",'raw 1'!MT122,'raw 1'!FT122),"")</f>
        <v/>
      </c>
      <c r="FW122" s="9" t="str">
        <f>if('raw 1'!FU122&lt;&gt;"x",if('raw 1'!FU122="OK",'raw 1'!MU122,'raw 1'!FU122),"")</f>
        <v>-</v>
      </c>
      <c r="FX122" s="9" t="str">
        <f>if('raw 1'!FV122&lt;&gt;"x",if('raw 1'!FV122="OK",'raw 1'!MV122,'raw 1'!FV122),"")</f>
        <v>-</v>
      </c>
      <c r="FY122" s="9" t="str">
        <f>if('raw 1'!FW122&lt;&gt;"x",if('raw 1'!FW122="OK",'raw 1'!MW122,'raw 1'!FW122),"")</f>
        <v>-</v>
      </c>
      <c r="FZ122" s="9" t="str">
        <f>if('raw 1'!FX122&lt;&gt;"x",if('raw 1'!FX122="OK",'raw 1'!MX122,'raw 1'!FX122),"")</f>
        <v>-</v>
      </c>
      <c r="GA122" s="9" t="str">
        <f>if('raw 1'!FY122&lt;&gt;"x",if('raw 1'!FY122="OK",'raw 1'!MY122,'raw 1'!FY122),"")</f>
        <v>-</v>
      </c>
      <c r="GB122" s="9" t="str">
        <f>if('raw 1'!FZ122&lt;&gt;"x",if('raw 1'!FZ122="OK",'raw 1'!MZ122,'raw 1'!FZ122),"")</f>
        <v>-</v>
      </c>
      <c r="GC122" s="9" t="str">
        <f>if('raw 1'!GA122&lt;&gt;"x",if('raw 1'!GA122="OK",'raw 1'!NA122,'raw 1'!GA122),"")</f>
        <v>-</v>
      </c>
      <c r="GD122" s="9" t="str">
        <f>if('raw 1'!GB122&lt;&gt;"x",if('raw 1'!GB122="OK",'raw 1'!NB122,'raw 1'!GB122),"")</f>
        <v>-</v>
      </c>
      <c r="GE122" s="9" t="str">
        <f>if('raw 1'!GC122&lt;&gt;"x",if('raw 1'!GC122="OK",'raw 1'!NC122,'raw 1'!GC122),"")</f>
        <v>-</v>
      </c>
      <c r="GF122" s="9" t="str">
        <f>if('raw 1'!GD122&lt;&gt;"x",if('raw 1'!GD122="OK",'raw 1'!ND122,'raw 1'!GD122),"")</f>
        <v>-</v>
      </c>
      <c r="GG122" s="9" t="str">
        <f>if('raw 1'!GE122&lt;&gt;"x",if('raw 1'!GE122="OK",'raw 1'!NE122,'raw 1'!GE122),"")</f>
        <v>-</v>
      </c>
      <c r="GH122" s="9" t="str">
        <f>if('raw 1'!GF122&lt;&gt;"x",if('raw 1'!GF122="OK",'raw 1'!NF122,'raw 1'!GF122),"")</f>
        <v>-</v>
      </c>
      <c r="GI122" s="9" t="str">
        <f>if('raw 1'!GG122&lt;&gt;"x",if('raw 1'!GG122="OK",'raw 1'!NG122,'raw 1'!GG122),"")</f>
        <v>-</v>
      </c>
      <c r="GJ122" s="9" t="str">
        <f>if('raw 1'!GH122&lt;&gt;"x",if('raw 1'!GH122="OK",'raw 1'!NH122,'raw 1'!GH122),"")</f>
        <v>-</v>
      </c>
      <c r="GK122" s="9" t="str">
        <f>if('raw 1'!GI122&lt;&gt;"x",if('raw 1'!GI122="OK",'raw 1'!NI122,'raw 1'!GI122),"")</f>
        <v>-</v>
      </c>
      <c r="GL122" s="9" t="str">
        <f>if('raw 1'!GJ122&lt;&gt;"x",if('raw 1'!GJ122="OK",'raw 1'!NJ122,'raw 1'!GJ122),"")</f>
        <v>-</v>
      </c>
      <c r="GM122" s="9" t="str">
        <f>if('raw 1'!GK122&lt;&gt;"x",if('raw 1'!GK122="OK",'raw 1'!NK122,'raw 1'!GK122),"")</f>
        <v>-</v>
      </c>
      <c r="GN122" s="9" t="str">
        <f>if('raw 1'!GL122&lt;&gt;"x",if('raw 1'!GL122="OK",'raw 1'!NL122,'raw 1'!GL122),"")</f>
        <v>-</v>
      </c>
      <c r="GO122" s="9" t="str">
        <f>if('raw 1'!GM122&lt;&gt;"x",if('raw 1'!GM122="OK",'raw 1'!NM122,'raw 1'!GM122),"")</f>
        <v>-</v>
      </c>
      <c r="GP122" s="9" t="str">
        <f>if('raw 1'!GN122&lt;&gt;"x",if('raw 1'!GN122="OK",'raw 1'!NN122,'raw 1'!GN122),"")</f>
        <v>-</v>
      </c>
      <c r="GQ122" s="9" t="str">
        <f>if('raw 1'!GO122&lt;&gt;"x",if('raw 1'!GO122="OK",'raw 1'!NO122,'raw 1'!GO122),"")</f>
        <v>-</v>
      </c>
      <c r="GR122" s="9" t="str">
        <f>if('raw 1'!GP122&lt;&gt;"x",if('raw 1'!GP122="OK",'raw 1'!NP122,'raw 1'!GP122),"")</f>
        <v>-</v>
      </c>
      <c r="GS122" s="9" t="str">
        <f>if('raw 1'!GQ122&lt;&gt;"x",if('raw 1'!GQ122="OK",'raw 1'!NQ122,'raw 1'!GQ122),"")</f>
        <v>-</v>
      </c>
      <c r="GT122" s="9" t="str">
        <f>if('raw 1'!GR122&lt;&gt;"x",if('raw 1'!GR122="OK",'raw 1'!NR122,'raw 1'!GR122),"")</f>
        <v>-</v>
      </c>
      <c r="GU122" s="9" t="str">
        <f>if('raw 1'!GS122&lt;&gt;"x",if('raw 1'!GS122="OK",'raw 1'!NS122,'raw 1'!GS122),"")</f>
        <v/>
      </c>
    </row>
    <row r="123">
      <c r="A123" s="5"/>
      <c r="B123" s="5"/>
      <c r="C123" s="5" t="str">
        <f>if(B123="d","diskv. iz ciklusa",if(B123="d1","diskv. iz kruga",if($E123="ODOBREN",(if(countif(H:H,"="&amp;H123)=1,countif(H:H,"&gt;"&amp;H123)+1,concatenate(countif(H:H,"&gt;"&amp;H123)+1," - ",countif(H:H,"&gt;="&amp;H123)))),empty)))</f>
        <v>121 - 122</v>
      </c>
      <c r="D123" s="6" t="str">
        <f>'raw 1'!B123</f>
        <v>Aleksandar_204</v>
      </c>
      <c r="E123" s="6" t="str">
        <f>'raw 1'!F123</f>
        <v>ODOBREN</v>
      </c>
      <c r="F123" s="6" t="str">
        <f>if($E123="ODOBREN",'raw 1'!C123,"")</f>
        <v>Aleksandar</v>
      </c>
      <c r="G123" s="6" t="str">
        <f>if($E123="ODOBREN",'raw 1'!D123,"")</f>
        <v>Rašković</v>
      </c>
      <c r="H123" s="7">
        <f>if($E123="ODOBREN",I123,empty)</f>
        <v>10</v>
      </c>
      <c r="I123" s="7">
        <f>if(B123&lt;&gt;"d",IF(M123 = "A", SUM(R123:T123), SUM(O123:Q123)),empty)</f>
        <v>10</v>
      </c>
      <c r="J123" s="6" t="str">
        <f>if($E123="ODOBREN",'raw 1'!G123,"")</f>
        <v>Subotica</v>
      </c>
      <c r="K123" s="6" t="str">
        <f>if($E123="ODOBREN",'raw 1'!H123,"")</f>
        <v>Gimnazija Svetozar Marković</v>
      </c>
      <c r="L123" s="6" t="str">
        <f>if($E123="ODOBREN",'raw 1'!I123,"")</f>
        <v>I</v>
      </c>
      <c r="M123" s="6" t="str">
        <f>if($E123="ODOBREN",'raw 1'!J123,"")</f>
        <v>B</v>
      </c>
      <c r="N123" s="6" t="str">
        <f>if($E123="ODOBREN",'raw 1'!K124,"")</f>
        <v/>
      </c>
      <c r="O123" s="8">
        <f>'raw 1'!M123</f>
        <v>10</v>
      </c>
      <c r="P123" s="9">
        <f>'raw 1'!N123</f>
        <v>0</v>
      </c>
      <c r="Q123" s="9">
        <f>'raw 1'!O123</f>
        <v>0</v>
      </c>
      <c r="R123" s="9" t="str">
        <f>'raw 1'!P123</f>
        <v>-</v>
      </c>
      <c r="S123" s="9" t="str">
        <f>'raw 1'!Q123</f>
        <v>-</v>
      </c>
      <c r="T123" s="9" t="str">
        <f>'raw 1'!R123</f>
        <v>-</v>
      </c>
      <c r="U123" s="9" t="str">
        <f>if('raw 1'!S123&lt;&gt;"x",if('raw 1'!S123="OK",'raw 1'!GS123,'raw 1'!S123),"")</f>
        <v/>
      </c>
      <c r="V123" s="9" t="str">
        <f>if('raw 1'!T123&lt;&gt;"x",if('raw 1'!T123="OK",'raw 1'!GT123,'raw 1'!T123),"")</f>
        <v/>
      </c>
      <c r="W123" s="9" t="str">
        <f>if('raw 1'!U123&lt;&gt;"x",if('raw 1'!U123="OK",'raw 1'!GU123,'raw 1'!U123),"")</f>
        <v>WA</v>
      </c>
      <c r="X123" s="9">
        <f>if('raw 1'!V123&lt;&gt;"x",if('raw 1'!V123="OK",'raw 1'!GV123,'raw 1'!V123),"")</f>
        <v>1</v>
      </c>
      <c r="Y123" s="9">
        <f>if('raw 1'!W123&lt;&gt;"x",if('raw 1'!W123="OK",'raw 1'!GW123,'raw 1'!W123),"")</f>
        <v>1</v>
      </c>
      <c r="Z123" s="9">
        <f>if('raw 1'!X123&lt;&gt;"x",if('raw 1'!X123="OK",'raw 1'!GX123,'raw 1'!X123),"")</f>
        <v>1</v>
      </c>
      <c r="AA123" s="9">
        <f>if('raw 1'!Y123&lt;&gt;"x",if('raw 1'!Y123="OK",'raw 1'!GY123,'raw 1'!Y123),"")</f>
        <v>1</v>
      </c>
      <c r="AB123" s="9">
        <f>if('raw 1'!Z123&lt;&gt;"x",if('raw 1'!Z123="OK",'raw 1'!GZ123,'raw 1'!Z123),"")</f>
        <v>1</v>
      </c>
      <c r="AC123" s="9">
        <f>if('raw 1'!AA123&lt;&gt;"x",if('raw 1'!AA123="OK",'raw 1'!HA123,'raw 1'!AA123),"")</f>
        <v>1</v>
      </c>
      <c r="AD123" s="9">
        <f>if('raw 1'!AB123&lt;&gt;"x",if('raw 1'!AB123="OK",'raw 1'!HB123,'raw 1'!AB123),"")</f>
        <v>1</v>
      </c>
      <c r="AE123" s="9" t="str">
        <f>if('raw 1'!AC123&lt;&gt;"x",if('raw 1'!AC123="OK",'raw 1'!HC123,'raw 1'!AC123),"")</f>
        <v>WA</v>
      </c>
      <c r="AF123" s="9">
        <f>if('raw 1'!AD123&lt;&gt;"x",if('raw 1'!AD123="OK",'raw 1'!HD123,'raw 1'!AD123),"")</f>
        <v>1</v>
      </c>
      <c r="AG123" s="9">
        <f>if('raw 1'!AE123&lt;&gt;"x",if('raw 1'!AE123="OK",'raw 1'!HE123,'raw 1'!AE123),"")</f>
        <v>1</v>
      </c>
      <c r="AH123" s="9">
        <f>if('raw 1'!AF123&lt;&gt;"x",if('raw 1'!AF123="OK",'raw 1'!HF123,'raw 1'!AF123),"")</f>
        <v>1</v>
      </c>
      <c r="AI123" s="9" t="str">
        <f>if('raw 1'!AG123&lt;&gt;"x",if('raw 1'!AG123="OK",'raw 1'!HG123,'raw 1'!AG123),"")</f>
        <v>WA</v>
      </c>
      <c r="AJ123" s="9" t="str">
        <f>if('raw 1'!AH123&lt;&gt;"x",if('raw 1'!AH123="OK",'raw 1'!HH123,'raw 1'!AH123),"")</f>
        <v>WA</v>
      </c>
      <c r="AK123" s="9" t="str">
        <f>if('raw 1'!AI123&lt;&gt;"x",if('raw 1'!AI123="OK",'raw 1'!HI123,'raw 1'!AI123),"")</f>
        <v>WA</v>
      </c>
      <c r="AL123" s="9" t="str">
        <f>if('raw 1'!AJ123&lt;&gt;"x",if('raw 1'!AJ123="OK",'raw 1'!HJ123,'raw 1'!AJ123),"")</f>
        <v>WA</v>
      </c>
      <c r="AM123" s="9" t="str">
        <f>if('raw 1'!AK123&lt;&gt;"x",if('raw 1'!AK123="OK",'raw 1'!HK123,'raw 1'!AK123),"")</f>
        <v>WA</v>
      </c>
      <c r="AN123" s="9" t="str">
        <f>if('raw 1'!AL123&lt;&gt;"x",if('raw 1'!AL123="OK",'raw 1'!HL123,'raw 1'!AL123),"")</f>
        <v>WA</v>
      </c>
      <c r="AO123" s="9" t="str">
        <f>if('raw 1'!AM123&lt;&gt;"x",if('raw 1'!AM123="OK",'raw 1'!HM123,'raw 1'!AM123),"")</f>
        <v>WA</v>
      </c>
      <c r="AP123" s="9" t="str">
        <f>if('raw 1'!AN123&lt;&gt;"x",if('raw 1'!AN123="OK",'raw 1'!HN123,'raw 1'!AN123),"")</f>
        <v>WA</v>
      </c>
      <c r="AQ123" s="9" t="str">
        <f>if('raw 1'!AO123&lt;&gt;"x",if('raw 1'!AO123="OK",'raw 1'!HO123,'raw 1'!AO123),"")</f>
        <v>WA</v>
      </c>
      <c r="AR123" s="9">
        <f>if('raw 1'!AP123&lt;&gt;"x",if('raw 1'!AP123="OK",'raw 1'!HP123,'raw 1'!AP123),"")</f>
        <v>1</v>
      </c>
      <c r="AS123" s="9" t="str">
        <f>if('raw 1'!AQ123&lt;&gt;"x",if('raw 1'!AQ123="OK",'raw 1'!HQ123,'raw 1'!AQ123),"")</f>
        <v>WA</v>
      </c>
      <c r="AT123" s="9" t="str">
        <f>if('raw 1'!AR123&lt;&gt;"x",if('raw 1'!AR123="OK",'raw 1'!HR123,'raw 1'!AR123),"")</f>
        <v>WA</v>
      </c>
      <c r="AU123" s="9" t="str">
        <f>if('raw 1'!AS123&lt;&gt;"x",if('raw 1'!AS123="OK",'raw 1'!HS123,'raw 1'!AS123),"")</f>
        <v>WA</v>
      </c>
      <c r="AV123" s="9" t="str">
        <f>if('raw 1'!AT123&lt;&gt;"x",if('raw 1'!AT123="OK",'raw 1'!HT123,'raw 1'!AT123),"")</f>
        <v>WA</v>
      </c>
      <c r="AW123" s="9" t="str">
        <f>if('raw 1'!AU123&lt;&gt;"x",if('raw 1'!AU123="OK",'raw 1'!HU123,'raw 1'!AU123),"")</f>
        <v>WA</v>
      </c>
      <c r="AX123" s="9" t="str">
        <f>if('raw 1'!AV123&lt;&gt;"x",if('raw 1'!AV123="OK",'raw 1'!HV123,'raw 1'!AV123),"")</f>
        <v>WA</v>
      </c>
      <c r="AY123" s="9" t="str">
        <f>if('raw 1'!AW123&lt;&gt;"x",if('raw 1'!AW123="OK",'raw 1'!HW123,'raw 1'!AW123),"")</f>
        <v>WA</v>
      </c>
      <c r="AZ123" s="9">
        <f>if('raw 1'!AX123&lt;&gt;"x",if('raw 1'!AX123="OK",'raw 1'!HX123,'raw 1'!AX123),"")</f>
        <v>1</v>
      </c>
      <c r="BA123" s="9" t="str">
        <f>if('raw 1'!AY123&lt;&gt;"x",if('raw 1'!AY123="OK",'raw 1'!HY123,'raw 1'!AY123),"")</f>
        <v>WA</v>
      </c>
      <c r="BB123" s="9" t="str">
        <f>if('raw 1'!AZ123&lt;&gt;"x",if('raw 1'!AZ123="OK",'raw 1'!HZ123,'raw 1'!AZ123),"")</f>
        <v>WA</v>
      </c>
      <c r="BC123" s="9" t="str">
        <f>if('raw 1'!BA123&lt;&gt;"x",if('raw 1'!BA123="OK",'raw 1'!IA123,'raw 1'!BA123),"")</f>
        <v>WA</v>
      </c>
      <c r="BD123" s="9">
        <f>if('raw 1'!BB123&lt;&gt;"x",if('raw 1'!BB123="OK",'raw 1'!IB123,'raw 1'!BB123),"")</f>
        <v>1</v>
      </c>
      <c r="BE123" s="9" t="str">
        <f>if('raw 1'!BC123&lt;&gt;"x",if('raw 1'!BC123="OK",'raw 1'!IC123,'raw 1'!BC123),"")</f>
        <v>WA</v>
      </c>
      <c r="BF123" s="9" t="str">
        <f>if('raw 1'!BD123&lt;&gt;"x",if('raw 1'!BD123="OK",'raw 1'!ID123,'raw 1'!BD123),"")</f>
        <v>WA</v>
      </c>
      <c r="BG123" s="9">
        <f>if('raw 1'!BE123&lt;&gt;"x",if('raw 1'!BE123="OK",'raw 1'!IE123,'raw 1'!BE123),"")</f>
        <v>1</v>
      </c>
      <c r="BH123" s="9" t="str">
        <f>if('raw 1'!BF123&lt;&gt;"x",if('raw 1'!BF123="OK",'raw 1'!IF123,'raw 1'!BF123),"")</f>
        <v>WA</v>
      </c>
      <c r="BI123" s="9" t="str">
        <f>if('raw 1'!BG123&lt;&gt;"x",if('raw 1'!BG123="OK",'raw 1'!IG123,'raw 1'!BG123),"")</f>
        <v>WA</v>
      </c>
      <c r="BJ123" s="9" t="str">
        <f>if('raw 1'!BH123&lt;&gt;"x",if('raw 1'!BH123="OK",'raw 1'!IH123,'raw 1'!BH123),"")</f>
        <v>WA</v>
      </c>
      <c r="BK123" s="9" t="str">
        <f>if('raw 1'!BI123&lt;&gt;"x",if('raw 1'!BI123="OK",'raw 1'!II123,'raw 1'!BI123),"")</f>
        <v>WA</v>
      </c>
      <c r="BL123" s="9">
        <f>if('raw 1'!BJ123&lt;&gt;"x",if('raw 1'!BJ123="OK",'raw 1'!IJ123,'raw 1'!BJ123),"")</f>
        <v>1</v>
      </c>
      <c r="BM123" s="9" t="str">
        <f>if('raw 1'!BK123&lt;&gt;"x",if('raw 1'!BK123="OK",'raw 1'!IK123,'raw 1'!BK123),"")</f>
        <v/>
      </c>
      <c r="BN123" s="9">
        <f>if('raw 1'!BL123&lt;&gt;"x",if('raw 1'!BL123="OK",'raw 1'!IL123,'raw 1'!BL123),"")</f>
        <v>1</v>
      </c>
      <c r="BO123" s="9" t="str">
        <f>if('raw 1'!BM123&lt;&gt;"x",if('raw 1'!BM123="OK",'raw 1'!IM123,'raw 1'!BM123),"")</f>
        <v>WA</v>
      </c>
      <c r="BP123" s="9" t="str">
        <f>if('raw 1'!BN123&lt;&gt;"x",if('raw 1'!BN123="OK",'raw 1'!IN123,'raw 1'!BN123),"")</f>
        <v>WA</v>
      </c>
      <c r="BQ123" s="9">
        <f>if('raw 1'!BO123&lt;&gt;"x",if('raw 1'!BO123="OK",'raw 1'!IO123,'raw 1'!BO123),"")</f>
        <v>1</v>
      </c>
      <c r="BR123" s="9" t="str">
        <f>if('raw 1'!BP123&lt;&gt;"x",if('raw 1'!BP123="OK",'raw 1'!IP123,'raw 1'!BP123),"")</f>
        <v>WA</v>
      </c>
      <c r="BS123" s="9">
        <f>if('raw 1'!BQ123&lt;&gt;"x",if('raw 1'!BQ123="OK",'raw 1'!IQ123,'raw 1'!BQ123),"")</f>
        <v>1</v>
      </c>
      <c r="BT123" s="9" t="str">
        <f>if('raw 1'!BR123&lt;&gt;"x",if('raw 1'!BR123="OK",'raw 1'!IR123,'raw 1'!BR123),"")</f>
        <v>WA</v>
      </c>
      <c r="BU123" s="9" t="str">
        <f>if('raw 1'!BS123&lt;&gt;"x",if('raw 1'!BS123="OK",'raw 1'!IS123,'raw 1'!BS123),"")</f>
        <v>WA</v>
      </c>
      <c r="BV123" s="9" t="str">
        <f>if('raw 1'!BT123&lt;&gt;"x",if('raw 1'!BT123="OK",'raw 1'!IT123,'raw 1'!BT123),"")</f>
        <v>WA</v>
      </c>
      <c r="BW123" s="9" t="str">
        <f>if('raw 1'!BU123&lt;&gt;"x",if('raw 1'!BU123="OK",'raw 1'!IU123,'raw 1'!BU123),"")</f>
        <v>WA</v>
      </c>
      <c r="BX123" s="9" t="str">
        <f>if('raw 1'!BV123&lt;&gt;"x",if('raw 1'!BV123="OK",'raw 1'!IV123,'raw 1'!BV123),"")</f>
        <v>WA</v>
      </c>
      <c r="BY123" s="9" t="str">
        <f>if('raw 1'!BW123&lt;&gt;"x",if('raw 1'!BW123="OK",'raw 1'!IW123,'raw 1'!BW123),"")</f>
        <v>WA</v>
      </c>
      <c r="BZ123" s="9">
        <f>if('raw 1'!BX123&lt;&gt;"x",if('raw 1'!BX123="OK",'raw 1'!IX123,'raw 1'!BX123),"")</f>
        <v>1</v>
      </c>
      <c r="CA123" s="9" t="str">
        <f>if('raw 1'!BY123&lt;&gt;"x",if('raw 1'!BY123="OK",'raw 1'!IY123,'raw 1'!BY123),"")</f>
        <v>WA</v>
      </c>
      <c r="CB123" s="9" t="str">
        <f>if('raw 1'!BZ123&lt;&gt;"x",if('raw 1'!BZ123="OK",'raw 1'!IZ123,'raw 1'!BZ123),"")</f>
        <v>WA</v>
      </c>
      <c r="CC123" s="9" t="str">
        <f>if('raw 1'!CA123&lt;&gt;"x",if('raw 1'!CA123="OK",'raw 1'!JA123,'raw 1'!CA123),"")</f>
        <v>WA</v>
      </c>
      <c r="CD123" s="9" t="str">
        <f>if('raw 1'!CB123&lt;&gt;"x",if('raw 1'!CB123="OK",'raw 1'!JB123,'raw 1'!CB123),"")</f>
        <v>WA</v>
      </c>
      <c r="CE123" s="9" t="str">
        <f>if('raw 1'!CC123&lt;&gt;"x",if('raw 1'!CC123="OK",'raw 1'!JC123,'raw 1'!CC123),"")</f>
        <v>WA</v>
      </c>
      <c r="CF123" s="9" t="str">
        <f>if('raw 1'!CD123&lt;&gt;"x",if('raw 1'!CD123="OK",'raw 1'!JD123,'raw 1'!CD123),"")</f>
        <v>WA</v>
      </c>
      <c r="CG123" s="9" t="str">
        <f>if('raw 1'!CE123&lt;&gt;"x",if('raw 1'!CE123="OK",'raw 1'!JE123,'raw 1'!CE123),"")</f>
        <v>WA</v>
      </c>
      <c r="CH123" s="9" t="str">
        <f>if('raw 1'!CF123&lt;&gt;"x",if('raw 1'!CF123="OK",'raw 1'!JF123,'raw 1'!CF123),"")</f>
        <v>WA</v>
      </c>
      <c r="CI123" s="9" t="str">
        <f>if('raw 1'!CG123&lt;&gt;"x",if('raw 1'!CG123="OK",'raw 1'!JG123,'raw 1'!CG123),"")</f>
        <v>WA</v>
      </c>
      <c r="CJ123" s="9" t="str">
        <f>if('raw 1'!CH123&lt;&gt;"x",if('raw 1'!CH123="OK",'raw 1'!JH123,'raw 1'!CH123),"")</f>
        <v>WA</v>
      </c>
      <c r="CK123" s="9" t="str">
        <f>if('raw 1'!CI123&lt;&gt;"x",if('raw 1'!CI123="OK",'raw 1'!JI123,'raw 1'!CI123),"")</f>
        <v>WA</v>
      </c>
      <c r="CL123" s="9" t="str">
        <f>if('raw 1'!CJ123&lt;&gt;"x",if('raw 1'!CJ123="OK",'raw 1'!JJ123,'raw 1'!CJ123),"")</f>
        <v>WA</v>
      </c>
      <c r="CM123" s="9" t="str">
        <f>if('raw 1'!CK123&lt;&gt;"x",if('raw 1'!CK123="OK",'raw 1'!JK123,'raw 1'!CK123),"")</f>
        <v>WA</v>
      </c>
      <c r="CN123" s="9" t="str">
        <f>if('raw 1'!CL123&lt;&gt;"x",if('raw 1'!CL123="OK",'raw 1'!JL123,'raw 1'!CL123),"")</f>
        <v>WA</v>
      </c>
      <c r="CO123" s="9" t="str">
        <f>if('raw 1'!CM123&lt;&gt;"x",if('raw 1'!CM123="OK",'raw 1'!JM123,'raw 1'!CM123),"")</f>
        <v>WA</v>
      </c>
      <c r="CP123" s="9" t="str">
        <f>if('raw 1'!CN123&lt;&gt;"x",if('raw 1'!CN123="OK",'raw 1'!JN123,'raw 1'!CN123),"")</f>
        <v>WA</v>
      </c>
      <c r="CQ123" s="9" t="str">
        <f>if('raw 1'!CO123&lt;&gt;"x",if('raw 1'!CO123="OK",'raw 1'!JO123,'raw 1'!CO123),"")</f>
        <v>WA</v>
      </c>
      <c r="CR123" s="9" t="str">
        <f>if('raw 1'!CP123&lt;&gt;"x",if('raw 1'!CP123="OK",'raw 1'!JP123,'raw 1'!CP123),"")</f>
        <v>WA</v>
      </c>
      <c r="CS123" s="9" t="str">
        <f>if('raw 1'!CQ123&lt;&gt;"x",if('raw 1'!CQ123="OK",'raw 1'!JQ123,'raw 1'!CQ123),"")</f>
        <v>WA</v>
      </c>
      <c r="CT123" s="9" t="str">
        <f>if('raw 1'!CR123&lt;&gt;"x",if('raw 1'!CR123="OK",'raw 1'!JR123,'raw 1'!CR123),"")</f>
        <v>WA</v>
      </c>
      <c r="CU123" s="9" t="str">
        <f>if('raw 1'!CS123&lt;&gt;"x",if('raw 1'!CS123="OK",'raw 1'!JS123,'raw 1'!CS123),"")</f>
        <v/>
      </c>
      <c r="CV123" s="9">
        <f>if('raw 1'!CT123&lt;&gt;"x",if('raw 1'!CT123="OK",'raw 1'!JT123,'raw 1'!CT123),"")</f>
        <v>1</v>
      </c>
      <c r="CW123" s="9">
        <f>if('raw 1'!CU123&lt;&gt;"x",if('raw 1'!CU123="OK",'raw 1'!JU123,'raw 1'!CU123),"")</f>
        <v>1</v>
      </c>
      <c r="CX123" s="9">
        <f>if('raw 1'!CV123&lt;&gt;"x",if('raw 1'!CV123="OK",'raw 1'!JV123,'raw 1'!CV123),"")</f>
        <v>1</v>
      </c>
      <c r="CY123" s="9" t="str">
        <f>if('raw 1'!CW123&lt;&gt;"x",if('raw 1'!CW123="OK",'raw 1'!JW123,'raw 1'!CW123),"")</f>
        <v>WA</v>
      </c>
      <c r="CZ123" s="9" t="str">
        <f>if('raw 1'!CX123&lt;&gt;"x",if('raw 1'!CX123="OK",'raw 1'!JX123,'raw 1'!CX123),"")</f>
        <v>WA</v>
      </c>
      <c r="DA123" s="9" t="str">
        <f>if('raw 1'!CY123&lt;&gt;"x",if('raw 1'!CY123="OK",'raw 1'!JY123,'raw 1'!CY123),"")</f>
        <v>WA</v>
      </c>
      <c r="DB123" s="9" t="str">
        <f>if('raw 1'!CZ123&lt;&gt;"x",if('raw 1'!CZ123="OK",'raw 1'!JZ123,'raw 1'!CZ123),"")</f>
        <v>WA</v>
      </c>
      <c r="DC123" s="9" t="str">
        <f>if('raw 1'!DA123&lt;&gt;"x",if('raw 1'!DA123="OK",'raw 1'!KA123,'raw 1'!DA123),"")</f>
        <v>TLE</v>
      </c>
      <c r="DD123" s="9" t="str">
        <f>if('raw 1'!DB123&lt;&gt;"x",if('raw 1'!DB123="OK",'raw 1'!KB123,'raw 1'!DB123),"")</f>
        <v>TLE</v>
      </c>
      <c r="DE123" s="9" t="str">
        <f>if('raw 1'!DC123&lt;&gt;"x",if('raw 1'!DC123="OK",'raw 1'!KC123,'raw 1'!DC123),"")</f>
        <v>TLE</v>
      </c>
      <c r="DF123" s="9" t="str">
        <f>if('raw 1'!DD123&lt;&gt;"x",if('raw 1'!DD123="OK",'raw 1'!KD123,'raw 1'!DD123),"")</f>
        <v>TLE</v>
      </c>
      <c r="DG123" s="9" t="str">
        <f>if('raw 1'!DE123&lt;&gt;"x",if('raw 1'!DE123="OK",'raw 1'!KE123,'raw 1'!DE123),"")</f>
        <v>TLE</v>
      </c>
      <c r="DH123" s="9" t="str">
        <f>if('raw 1'!DF123&lt;&gt;"x",if('raw 1'!DF123="OK",'raw 1'!KF123,'raw 1'!DF123),"")</f>
        <v>TLE</v>
      </c>
      <c r="DI123" s="9" t="str">
        <f>if('raw 1'!DG123&lt;&gt;"x",if('raw 1'!DG123="OK",'raw 1'!KG123,'raw 1'!DG123),"")</f>
        <v>TLE</v>
      </c>
      <c r="DJ123" s="9" t="str">
        <f>if('raw 1'!DH123&lt;&gt;"x",if('raw 1'!DH123="OK",'raw 1'!KH123,'raw 1'!DH123),"")</f>
        <v>TLE</v>
      </c>
      <c r="DK123" s="9" t="str">
        <f>if('raw 1'!DI123&lt;&gt;"x",if('raw 1'!DI123="OK",'raw 1'!KI123,'raw 1'!DI123),"")</f>
        <v>TLE</v>
      </c>
      <c r="DL123" s="9" t="str">
        <f>if('raw 1'!DJ123&lt;&gt;"x",if('raw 1'!DJ123="OK",'raw 1'!KJ123,'raw 1'!DJ123),"")</f>
        <v>TLE</v>
      </c>
      <c r="DM123" s="9" t="str">
        <f>if('raw 1'!DK123&lt;&gt;"x",if('raw 1'!DK123="OK",'raw 1'!KK123,'raw 1'!DK123),"")</f>
        <v>TLE</v>
      </c>
      <c r="DN123" s="9" t="str">
        <f>if('raw 1'!DL123&lt;&gt;"x",if('raw 1'!DL123="OK",'raw 1'!KL123,'raw 1'!DL123),"")</f>
        <v>TLE</v>
      </c>
      <c r="DO123" s="9" t="str">
        <f>if('raw 1'!DM123&lt;&gt;"x",if('raw 1'!DM123="OK",'raw 1'!KM123,'raw 1'!DM123),"")</f>
        <v>TLE</v>
      </c>
      <c r="DP123" s="9" t="str">
        <f>if('raw 1'!DN123&lt;&gt;"x",if('raw 1'!DN123="OK",'raw 1'!KN123,'raw 1'!DN123),"")</f>
        <v>TLE</v>
      </c>
      <c r="DQ123" s="9" t="str">
        <f>if('raw 1'!DO123&lt;&gt;"x",if('raw 1'!DO123="OK",'raw 1'!KO123,'raw 1'!DO123),"")</f>
        <v>TLE</v>
      </c>
      <c r="DR123" s="9" t="str">
        <f>if('raw 1'!DP123&lt;&gt;"x",if('raw 1'!DP123="OK",'raw 1'!KP123,'raw 1'!DP123),"")</f>
        <v>TLE</v>
      </c>
      <c r="DS123" s="9" t="str">
        <f>if('raw 1'!DQ123&lt;&gt;"x",if('raw 1'!DQ123="OK",'raw 1'!KQ123,'raw 1'!DQ123),"")</f>
        <v>TLE</v>
      </c>
      <c r="DT123" s="9" t="str">
        <f>if('raw 1'!DR123&lt;&gt;"x",if('raw 1'!DR123="OK",'raw 1'!KR123,'raw 1'!DR123),"")</f>
        <v>TLE</v>
      </c>
      <c r="DU123" s="9" t="str">
        <f>if('raw 1'!DS123&lt;&gt;"x",if('raw 1'!DS123="OK",'raw 1'!KS123,'raw 1'!DS123),"")</f>
        <v>TLE</v>
      </c>
      <c r="DV123" s="9" t="str">
        <f>if('raw 1'!DT123&lt;&gt;"x",if('raw 1'!DT123="OK",'raw 1'!KT123,'raw 1'!DT123),"")</f>
        <v>TLE</v>
      </c>
      <c r="DW123" s="9" t="str">
        <f>if('raw 1'!DU123&lt;&gt;"x",if('raw 1'!DU123="OK",'raw 1'!KU123,'raw 1'!DU123),"")</f>
        <v>TLE</v>
      </c>
      <c r="DX123" s="9" t="str">
        <f>if('raw 1'!DV123&lt;&gt;"x",if('raw 1'!DV123="OK",'raw 1'!KV123,'raw 1'!DV123),"")</f>
        <v>TLE</v>
      </c>
      <c r="DY123" s="9" t="str">
        <f>if('raw 1'!DW123&lt;&gt;"x",if('raw 1'!DW123="OK",'raw 1'!KW123,'raw 1'!DW123),"")</f>
        <v>TLE</v>
      </c>
      <c r="DZ123" s="9" t="str">
        <f>if('raw 1'!DX123&lt;&gt;"x",if('raw 1'!DX123="OK",'raw 1'!KX123,'raw 1'!DX123),"")</f>
        <v>TLE</v>
      </c>
      <c r="EA123" s="9" t="str">
        <f>if('raw 1'!DY123&lt;&gt;"x",if('raw 1'!DY123="OK",'raw 1'!KY123,'raw 1'!DY123),"")</f>
        <v>TLE</v>
      </c>
      <c r="EB123" s="9" t="str">
        <f>if('raw 1'!DZ123&lt;&gt;"x",if('raw 1'!DZ123="OK",'raw 1'!KZ123,'raw 1'!DZ123),"")</f>
        <v/>
      </c>
      <c r="EC123" s="9" t="str">
        <f>if('raw 1'!EA123&lt;&gt;"x",if('raw 1'!EA123="OK",'raw 1'!LA123,'raw 1'!EA123),"")</f>
        <v>-</v>
      </c>
      <c r="ED123" s="9" t="str">
        <f>if('raw 1'!EB123&lt;&gt;"x",if('raw 1'!EB123="OK",'raw 1'!LB123,'raw 1'!EB123),"")</f>
        <v>-</v>
      </c>
      <c r="EE123" s="9" t="str">
        <f>if('raw 1'!EC123&lt;&gt;"x",if('raw 1'!EC123="OK",'raw 1'!LC123,'raw 1'!EC123),"")</f>
        <v>-</v>
      </c>
      <c r="EF123" s="9" t="str">
        <f>if('raw 1'!ED123&lt;&gt;"x",if('raw 1'!ED123="OK",'raw 1'!LD123,'raw 1'!ED123),"")</f>
        <v>-</v>
      </c>
      <c r="EG123" s="9" t="str">
        <f>if('raw 1'!EE123&lt;&gt;"x",if('raw 1'!EE123="OK",'raw 1'!LE123,'raw 1'!EE123),"")</f>
        <v>-</v>
      </c>
      <c r="EH123" s="9" t="str">
        <f>if('raw 1'!EF123&lt;&gt;"x",if('raw 1'!EF123="OK",'raw 1'!LF123,'raw 1'!EF123),"")</f>
        <v>-</v>
      </c>
      <c r="EI123" s="9" t="str">
        <f>if('raw 1'!EG123&lt;&gt;"x",if('raw 1'!EG123="OK",'raw 1'!LG123,'raw 1'!EG123),"")</f>
        <v>-</v>
      </c>
      <c r="EJ123" s="9" t="str">
        <f>if('raw 1'!EH123&lt;&gt;"x",if('raw 1'!EH123="OK",'raw 1'!LH123,'raw 1'!EH123),"")</f>
        <v>-</v>
      </c>
      <c r="EK123" s="9" t="str">
        <f>if('raw 1'!EI123&lt;&gt;"x",if('raw 1'!EI123="OK",'raw 1'!LI123,'raw 1'!EI123),"")</f>
        <v>-</v>
      </c>
      <c r="EL123" s="9" t="str">
        <f>if('raw 1'!EJ123&lt;&gt;"x",if('raw 1'!EJ123="OK",'raw 1'!LJ123,'raw 1'!EJ123),"")</f>
        <v>-</v>
      </c>
      <c r="EM123" s="9" t="str">
        <f>if('raw 1'!EK123&lt;&gt;"x",if('raw 1'!EK123="OK",'raw 1'!LK123,'raw 1'!EK123),"")</f>
        <v>-</v>
      </c>
      <c r="EN123" s="9" t="str">
        <f>if('raw 1'!EL123&lt;&gt;"x",if('raw 1'!EL123="OK",'raw 1'!LL123,'raw 1'!EL123),"")</f>
        <v>-</v>
      </c>
      <c r="EO123" s="9" t="str">
        <f>if('raw 1'!EM123&lt;&gt;"x",if('raw 1'!EM123="OK",'raw 1'!LM123,'raw 1'!EM123),"")</f>
        <v>-</v>
      </c>
      <c r="EP123" s="9" t="str">
        <f>if('raw 1'!EN123&lt;&gt;"x",if('raw 1'!EN123="OK",'raw 1'!LN123,'raw 1'!EN123),"")</f>
        <v>-</v>
      </c>
      <c r="EQ123" s="9" t="str">
        <f>if('raw 1'!EO123&lt;&gt;"x",if('raw 1'!EO123="OK",'raw 1'!LO123,'raw 1'!EO123),"")</f>
        <v>-</v>
      </c>
      <c r="ER123" s="9" t="str">
        <f>if('raw 1'!EP123&lt;&gt;"x",if('raw 1'!EP123="OK",'raw 1'!LP123,'raw 1'!EP123),"")</f>
        <v>-</v>
      </c>
      <c r="ES123" s="9" t="str">
        <f>if('raw 1'!EQ123&lt;&gt;"x",if('raw 1'!EQ123="OK",'raw 1'!LQ123,'raw 1'!EQ123),"")</f>
        <v/>
      </c>
      <c r="ET123" s="9" t="str">
        <f>if('raw 1'!ER123&lt;&gt;"x",if('raw 1'!ER123="OK",'raw 1'!LR123,'raw 1'!ER123),"")</f>
        <v>-</v>
      </c>
      <c r="EU123" s="9" t="str">
        <f>if('raw 1'!ES123&lt;&gt;"x",if('raw 1'!ES123="OK",'raw 1'!LS123,'raw 1'!ES123),"")</f>
        <v>-</v>
      </c>
      <c r="EV123" s="9" t="str">
        <f>if('raw 1'!ET123&lt;&gt;"x",if('raw 1'!ET123="OK",'raw 1'!LT123,'raw 1'!ET123),"")</f>
        <v>-</v>
      </c>
      <c r="EW123" s="9" t="str">
        <f>if('raw 1'!EU123&lt;&gt;"x",if('raw 1'!EU123="OK",'raw 1'!LU123,'raw 1'!EU123),"")</f>
        <v>-</v>
      </c>
      <c r="EX123" s="9" t="str">
        <f>if('raw 1'!EV123&lt;&gt;"x",if('raw 1'!EV123="OK",'raw 1'!LV123,'raw 1'!EV123),"")</f>
        <v>-</v>
      </c>
      <c r="EY123" s="9" t="str">
        <f>if('raw 1'!EW123&lt;&gt;"x",if('raw 1'!EW123="OK",'raw 1'!LW123,'raw 1'!EW123),"")</f>
        <v>-</v>
      </c>
      <c r="EZ123" s="9" t="str">
        <f>if('raw 1'!EX123&lt;&gt;"x",if('raw 1'!EX123="OK",'raw 1'!LX123,'raw 1'!EX123),"")</f>
        <v>-</v>
      </c>
      <c r="FA123" s="9" t="str">
        <f>if('raw 1'!EY123&lt;&gt;"x",if('raw 1'!EY123="OK",'raw 1'!LY123,'raw 1'!EY123),"")</f>
        <v>-</v>
      </c>
      <c r="FB123" s="9" t="str">
        <f>if('raw 1'!EZ123&lt;&gt;"x",if('raw 1'!EZ123="OK",'raw 1'!LZ123,'raw 1'!EZ123),"")</f>
        <v>-</v>
      </c>
      <c r="FC123" s="9" t="str">
        <f>if('raw 1'!FA123&lt;&gt;"x",if('raw 1'!FA123="OK",'raw 1'!MA123,'raw 1'!FA123),"")</f>
        <v>-</v>
      </c>
      <c r="FD123" s="9" t="str">
        <f>if('raw 1'!FB123&lt;&gt;"x",if('raw 1'!FB123="OK",'raw 1'!MB123,'raw 1'!FB123),"")</f>
        <v>-</v>
      </c>
      <c r="FE123" s="9" t="str">
        <f>if('raw 1'!FC123&lt;&gt;"x",if('raw 1'!FC123="OK",'raw 1'!MC123,'raw 1'!FC123),"")</f>
        <v>-</v>
      </c>
      <c r="FF123" s="9" t="str">
        <f>if('raw 1'!FD123&lt;&gt;"x",if('raw 1'!FD123="OK",'raw 1'!MD123,'raw 1'!FD123),"")</f>
        <v>-</v>
      </c>
      <c r="FG123" s="9" t="str">
        <f>if('raw 1'!FE123&lt;&gt;"x",if('raw 1'!FE123="OK",'raw 1'!ME123,'raw 1'!FE123),"")</f>
        <v>-</v>
      </c>
      <c r="FH123" s="9" t="str">
        <f>if('raw 1'!FF123&lt;&gt;"x",if('raw 1'!FF123="OK",'raw 1'!MF123,'raw 1'!FF123),"")</f>
        <v>-</v>
      </c>
      <c r="FI123" s="9" t="str">
        <f>if('raw 1'!FG123&lt;&gt;"x",if('raw 1'!FG123="OK",'raw 1'!MG123,'raw 1'!FG123),"")</f>
        <v>-</v>
      </c>
      <c r="FJ123" s="9" t="str">
        <f>if('raw 1'!FH123&lt;&gt;"x",if('raw 1'!FH123="OK",'raw 1'!MH123,'raw 1'!FH123),"")</f>
        <v>-</v>
      </c>
      <c r="FK123" s="9" t="str">
        <f>if('raw 1'!FI123&lt;&gt;"x",if('raw 1'!FI123="OK",'raw 1'!MI123,'raw 1'!FI123),"")</f>
        <v>-</v>
      </c>
      <c r="FL123" s="9" t="str">
        <f>if('raw 1'!FJ123&lt;&gt;"x",if('raw 1'!FJ123="OK",'raw 1'!MJ123,'raw 1'!FJ123),"")</f>
        <v>-</v>
      </c>
      <c r="FM123" s="9" t="str">
        <f>if('raw 1'!FK123&lt;&gt;"x",if('raw 1'!FK123="OK",'raw 1'!MK123,'raw 1'!FK123),"")</f>
        <v>-</v>
      </c>
      <c r="FN123" s="9" t="str">
        <f>if('raw 1'!FL123&lt;&gt;"x",if('raw 1'!FL123="OK",'raw 1'!ML123,'raw 1'!FL123),"")</f>
        <v>-</v>
      </c>
      <c r="FO123" s="9" t="str">
        <f>if('raw 1'!FM123&lt;&gt;"x",if('raw 1'!FM123="OK",'raw 1'!MM123,'raw 1'!FM123),"")</f>
        <v>-</v>
      </c>
      <c r="FP123" s="9" t="str">
        <f>if('raw 1'!FN123&lt;&gt;"x",if('raw 1'!FN123="OK",'raw 1'!MN123,'raw 1'!FN123),"")</f>
        <v>-</v>
      </c>
      <c r="FQ123" s="9" t="str">
        <f>if('raw 1'!FO123&lt;&gt;"x",if('raw 1'!FO123="OK",'raw 1'!MO123,'raw 1'!FO123),"")</f>
        <v>-</v>
      </c>
      <c r="FR123" s="9" t="str">
        <f>if('raw 1'!FP123&lt;&gt;"x",if('raw 1'!FP123="OK",'raw 1'!MP123,'raw 1'!FP123),"")</f>
        <v>-</v>
      </c>
      <c r="FS123" s="9" t="str">
        <f>if('raw 1'!FQ123&lt;&gt;"x",if('raw 1'!FQ123="OK",'raw 1'!MQ123,'raw 1'!FQ123),"")</f>
        <v>-</v>
      </c>
      <c r="FT123" s="9" t="str">
        <f>if('raw 1'!FR123&lt;&gt;"x",if('raw 1'!FR123="OK",'raw 1'!MR123,'raw 1'!FR123),"")</f>
        <v>-</v>
      </c>
      <c r="FU123" s="9" t="str">
        <f>if('raw 1'!FS123&lt;&gt;"x",if('raw 1'!FS123="OK",'raw 1'!MS123,'raw 1'!FS123),"")</f>
        <v>-</v>
      </c>
      <c r="FV123" s="9" t="str">
        <f>if('raw 1'!FT123&lt;&gt;"x",if('raw 1'!FT123="OK",'raw 1'!MT123,'raw 1'!FT123),"")</f>
        <v/>
      </c>
      <c r="FW123" s="9" t="str">
        <f>if('raw 1'!FU123&lt;&gt;"x",if('raw 1'!FU123="OK",'raw 1'!MU123,'raw 1'!FU123),"")</f>
        <v>-</v>
      </c>
      <c r="FX123" s="9" t="str">
        <f>if('raw 1'!FV123&lt;&gt;"x",if('raw 1'!FV123="OK",'raw 1'!MV123,'raw 1'!FV123),"")</f>
        <v>-</v>
      </c>
      <c r="FY123" s="9" t="str">
        <f>if('raw 1'!FW123&lt;&gt;"x",if('raw 1'!FW123="OK",'raw 1'!MW123,'raw 1'!FW123),"")</f>
        <v>-</v>
      </c>
      <c r="FZ123" s="9" t="str">
        <f>if('raw 1'!FX123&lt;&gt;"x",if('raw 1'!FX123="OK",'raw 1'!MX123,'raw 1'!FX123),"")</f>
        <v>-</v>
      </c>
      <c r="GA123" s="9" t="str">
        <f>if('raw 1'!FY123&lt;&gt;"x",if('raw 1'!FY123="OK",'raw 1'!MY123,'raw 1'!FY123),"")</f>
        <v>-</v>
      </c>
      <c r="GB123" s="9" t="str">
        <f>if('raw 1'!FZ123&lt;&gt;"x",if('raw 1'!FZ123="OK",'raw 1'!MZ123,'raw 1'!FZ123),"")</f>
        <v>-</v>
      </c>
      <c r="GC123" s="9" t="str">
        <f>if('raw 1'!GA123&lt;&gt;"x",if('raw 1'!GA123="OK",'raw 1'!NA123,'raw 1'!GA123),"")</f>
        <v>-</v>
      </c>
      <c r="GD123" s="9" t="str">
        <f>if('raw 1'!GB123&lt;&gt;"x",if('raw 1'!GB123="OK",'raw 1'!NB123,'raw 1'!GB123),"")</f>
        <v>-</v>
      </c>
      <c r="GE123" s="9" t="str">
        <f>if('raw 1'!GC123&lt;&gt;"x",if('raw 1'!GC123="OK",'raw 1'!NC123,'raw 1'!GC123),"")</f>
        <v>-</v>
      </c>
      <c r="GF123" s="9" t="str">
        <f>if('raw 1'!GD123&lt;&gt;"x",if('raw 1'!GD123="OK",'raw 1'!ND123,'raw 1'!GD123),"")</f>
        <v>-</v>
      </c>
      <c r="GG123" s="9" t="str">
        <f>if('raw 1'!GE123&lt;&gt;"x",if('raw 1'!GE123="OK",'raw 1'!NE123,'raw 1'!GE123),"")</f>
        <v>-</v>
      </c>
      <c r="GH123" s="9" t="str">
        <f>if('raw 1'!GF123&lt;&gt;"x",if('raw 1'!GF123="OK",'raw 1'!NF123,'raw 1'!GF123),"")</f>
        <v>-</v>
      </c>
      <c r="GI123" s="9" t="str">
        <f>if('raw 1'!GG123&lt;&gt;"x",if('raw 1'!GG123="OK",'raw 1'!NG123,'raw 1'!GG123),"")</f>
        <v>-</v>
      </c>
      <c r="GJ123" s="9" t="str">
        <f>if('raw 1'!GH123&lt;&gt;"x",if('raw 1'!GH123="OK",'raw 1'!NH123,'raw 1'!GH123),"")</f>
        <v>-</v>
      </c>
      <c r="GK123" s="9" t="str">
        <f>if('raw 1'!GI123&lt;&gt;"x",if('raw 1'!GI123="OK",'raw 1'!NI123,'raw 1'!GI123),"")</f>
        <v>-</v>
      </c>
      <c r="GL123" s="9" t="str">
        <f>if('raw 1'!GJ123&lt;&gt;"x",if('raw 1'!GJ123="OK",'raw 1'!NJ123,'raw 1'!GJ123),"")</f>
        <v>-</v>
      </c>
      <c r="GM123" s="9" t="str">
        <f>if('raw 1'!GK123&lt;&gt;"x",if('raw 1'!GK123="OK",'raw 1'!NK123,'raw 1'!GK123),"")</f>
        <v>-</v>
      </c>
      <c r="GN123" s="9" t="str">
        <f>if('raw 1'!GL123&lt;&gt;"x",if('raw 1'!GL123="OK",'raw 1'!NL123,'raw 1'!GL123),"")</f>
        <v>-</v>
      </c>
      <c r="GO123" s="9" t="str">
        <f>if('raw 1'!GM123&lt;&gt;"x",if('raw 1'!GM123="OK",'raw 1'!NM123,'raw 1'!GM123),"")</f>
        <v>-</v>
      </c>
      <c r="GP123" s="9" t="str">
        <f>if('raw 1'!GN123&lt;&gt;"x",if('raw 1'!GN123="OK",'raw 1'!NN123,'raw 1'!GN123),"")</f>
        <v>-</v>
      </c>
      <c r="GQ123" s="9" t="str">
        <f>if('raw 1'!GO123&lt;&gt;"x",if('raw 1'!GO123="OK",'raw 1'!NO123,'raw 1'!GO123),"")</f>
        <v>-</v>
      </c>
      <c r="GR123" s="9" t="str">
        <f>if('raw 1'!GP123&lt;&gt;"x",if('raw 1'!GP123="OK",'raw 1'!NP123,'raw 1'!GP123),"")</f>
        <v>-</v>
      </c>
      <c r="GS123" s="9" t="str">
        <f>if('raw 1'!GQ123&lt;&gt;"x",if('raw 1'!GQ123="OK",'raw 1'!NQ123,'raw 1'!GQ123),"")</f>
        <v>-</v>
      </c>
      <c r="GT123" s="9" t="str">
        <f>if('raw 1'!GR123&lt;&gt;"x",if('raw 1'!GR123="OK",'raw 1'!NR123,'raw 1'!GR123),"")</f>
        <v>-</v>
      </c>
      <c r="GU123" s="9" t="str">
        <f>if('raw 1'!GS123&lt;&gt;"x",if('raw 1'!GS123="OK",'raw 1'!NS123,'raw 1'!GS123),"")</f>
        <v/>
      </c>
    </row>
    <row r="124">
      <c r="A124" s="5"/>
      <c r="B124" s="5"/>
      <c r="C124" s="5" t="str">
        <f>if(B124="d","diskv. iz ciklusa",if(B124="d1","diskv. iz kruga",if($E124="ODOBREN",(if(countif(H:H,"="&amp;H124)=1,countif(H:H,"&gt;"&amp;H124)+1,concatenate(countif(H:H,"&gt;"&amp;H124)+1," - ",countif(H:H,"&gt;="&amp;H124)))),empty)))</f>
        <v>121 - 122</v>
      </c>
      <c r="D124" s="6" t="str">
        <f>'raw 1'!B124</f>
        <v>Radoje17</v>
      </c>
      <c r="E124" s="6" t="str">
        <f>'raw 1'!F124</f>
        <v>ODOBREN</v>
      </c>
      <c r="F124" s="6" t="str">
        <f>if($E124="ODOBREN",'raw 1'!C124,"")</f>
        <v>Radoje</v>
      </c>
      <c r="G124" s="6" t="str">
        <f>if($E124="ODOBREN",'raw 1'!D124,"")</f>
        <v>Popović</v>
      </c>
      <c r="H124" s="7">
        <f>if($E124="ODOBREN",I124,empty)</f>
        <v>10</v>
      </c>
      <c r="I124" s="7">
        <f>if(B124&lt;&gt;"d",IF(M124 = "A", SUM(R124:T124), SUM(O124:Q124)),empty)</f>
        <v>10</v>
      </c>
      <c r="J124" s="6" t="str">
        <f>if($E124="ODOBREN",'raw 1'!G124,"")</f>
        <v>Stari grad</v>
      </c>
      <c r="K124" s="6" t="str">
        <f>if($E124="ODOBREN",'raw 1'!H124,"")</f>
        <v>Računarska gimnazija</v>
      </c>
      <c r="L124" s="6" t="str">
        <f>if($E124="ODOBREN",'raw 1'!I124,"")</f>
        <v>I</v>
      </c>
      <c r="M124" s="6" t="str">
        <f>if($E124="ODOBREN",'raw 1'!J124,"")</f>
        <v>B</v>
      </c>
      <c r="N124" s="6" t="str">
        <f>if($E124="ODOBREN",'raw 1'!K125,"")</f>
        <v>Filip Marić</v>
      </c>
      <c r="O124" s="8">
        <f>'raw 1'!M124</f>
        <v>10</v>
      </c>
      <c r="P124" s="9" t="str">
        <f>'raw 1'!N124</f>
        <v>-</v>
      </c>
      <c r="Q124" s="9" t="str">
        <f>'raw 1'!O124</f>
        <v>-</v>
      </c>
      <c r="R124" s="9" t="str">
        <f>'raw 1'!P124</f>
        <v>-</v>
      </c>
      <c r="S124" s="9" t="str">
        <f>'raw 1'!Q124</f>
        <v>-</v>
      </c>
      <c r="T124" s="9" t="str">
        <f>'raw 1'!R124</f>
        <v>-</v>
      </c>
      <c r="U124" s="9" t="str">
        <f>if('raw 1'!S124&lt;&gt;"x",if('raw 1'!S124="OK",'raw 1'!GS124,'raw 1'!S124),"")</f>
        <v/>
      </c>
      <c r="V124" s="9" t="str">
        <f>if('raw 1'!T124&lt;&gt;"x",if('raw 1'!T124="OK",'raw 1'!GT124,'raw 1'!T124),"")</f>
        <v/>
      </c>
      <c r="W124" s="9">
        <f>if('raw 1'!U124&lt;&gt;"x",if('raw 1'!U124="OK",'raw 1'!GU124,'raw 1'!U124),"")</f>
        <v>1</v>
      </c>
      <c r="X124" s="9">
        <f>if('raw 1'!V124&lt;&gt;"x",if('raw 1'!V124="OK",'raw 1'!GV124,'raw 1'!V124),"")</f>
        <v>1</v>
      </c>
      <c r="Y124" s="9">
        <f>if('raw 1'!W124&lt;&gt;"x",if('raw 1'!W124="OK",'raw 1'!GW124,'raw 1'!W124),"")</f>
        <v>1</v>
      </c>
      <c r="Z124" s="9">
        <f>if('raw 1'!X124&lt;&gt;"x",if('raw 1'!X124="OK",'raw 1'!GX124,'raw 1'!X124),"")</f>
        <v>1</v>
      </c>
      <c r="AA124" s="9">
        <f>if('raw 1'!Y124&lt;&gt;"x",if('raw 1'!Y124="OK",'raw 1'!GY124,'raw 1'!Y124),"")</f>
        <v>1</v>
      </c>
      <c r="AB124" s="9">
        <f>if('raw 1'!Z124&lt;&gt;"x",if('raw 1'!Z124="OK",'raw 1'!GZ124,'raw 1'!Z124),"")</f>
        <v>1</v>
      </c>
      <c r="AC124" s="9">
        <f>if('raw 1'!AA124&lt;&gt;"x",if('raw 1'!AA124="OK",'raw 1'!HA124,'raw 1'!AA124),"")</f>
        <v>1</v>
      </c>
      <c r="AD124" s="9">
        <f>if('raw 1'!AB124&lt;&gt;"x",if('raw 1'!AB124="OK",'raw 1'!HB124,'raw 1'!AB124),"")</f>
        <v>1</v>
      </c>
      <c r="AE124" s="9">
        <f>if('raw 1'!AC124&lt;&gt;"x",if('raw 1'!AC124="OK",'raw 1'!HC124,'raw 1'!AC124),"")</f>
        <v>1</v>
      </c>
      <c r="AF124" s="9">
        <f>if('raw 1'!AD124&lt;&gt;"x",if('raw 1'!AD124="OK",'raw 1'!HD124,'raw 1'!AD124),"")</f>
        <v>1</v>
      </c>
      <c r="AG124" s="9">
        <f>if('raw 1'!AE124&lt;&gt;"x",if('raw 1'!AE124="OK",'raw 1'!HE124,'raw 1'!AE124),"")</f>
        <v>1</v>
      </c>
      <c r="AH124" s="9">
        <f>if('raw 1'!AF124&lt;&gt;"x",if('raw 1'!AF124="OK",'raw 1'!HF124,'raw 1'!AF124),"")</f>
        <v>1</v>
      </c>
      <c r="AI124" s="9" t="str">
        <f>if('raw 1'!AG124&lt;&gt;"x",if('raw 1'!AG124="OK",'raw 1'!HG124,'raw 1'!AG124),"")</f>
        <v>WA</v>
      </c>
      <c r="AJ124" s="9">
        <f>if('raw 1'!AH124&lt;&gt;"x",if('raw 1'!AH124="OK",'raw 1'!HH124,'raw 1'!AH124),"")</f>
        <v>1</v>
      </c>
      <c r="AK124" s="9" t="str">
        <f>if('raw 1'!AI124&lt;&gt;"x",if('raw 1'!AI124="OK",'raw 1'!HI124,'raw 1'!AI124),"")</f>
        <v>WA</v>
      </c>
      <c r="AL124" s="9">
        <f>if('raw 1'!AJ124&lt;&gt;"x",if('raw 1'!AJ124="OK",'raw 1'!HJ124,'raw 1'!AJ124),"")</f>
        <v>1</v>
      </c>
      <c r="AM124" s="9">
        <f>if('raw 1'!AK124&lt;&gt;"x",if('raw 1'!AK124="OK",'raw 1'!HK124,'raw 1'!AK124),"")</f>
        <v>1</v>
      </c>
      <c r="AN124" s="9">
        <f>if('raw 1'!AL124&lt;&gt;"x",if('raw 1'!AL124="OK",'raw 1'!HL124,'raw 1'!AL124),"")</f>
        <v>1</v>
      </c>
      <c r="AO124" s="9" t="str">
        <f>if('raw 1'!AM124&lt;&gt;"x",if('raw 1'!AM124="OK",'raw 1'!HM124,'raw 1'!AM124),"")</f>
        <v>WA</v>
      </c>
      <c r="AP124" s="9" t="str">
        <f>if('raw 1'!AN124&lt;&gt;"x",if('raw 1'!AN124="OK",'raw 1'!HN124,'raw 1'!AN124),"")</f>
        <v>WA</v>
      </c>
      <c r="AQ124" s="9">
        <f>if('raw 1'!AO124&lt;&gt;"x",if('raw 1'!AO124="OK",'raw 1'!HO124,'raw 1'!AO124),"")</f>
        <v>1</v>
      </c>
      <c r="AR124" s="9">
        <f>if('raw 1'!AP124&lt;&gt;"x",if('raw 1'!AP124="OK",'raw 1'!HP124,'raw 1'!AP124),"")</f>
        <v>1</v>
      </c>
      <c r="AS124" s="9" t="str">
        <f>if('raw 1'!AQ124&lt;&gt;"x",if('raw 1'!AQ124="OK",'raw 1'!HQ124,'raw 1'!AQ124),"")</f>
        <v>WA</v>
      </c>
      <c r="AT124" s="9" t="str">
        <f>if('raw 1'!AR124&lt;&gt;"x",if('raw 1'!AR124="OK",'raw 1'!HR124,'raw 1'!AR124),"")</f>
        <v>WA</v>
      </c>
      <c r="AU124" s="9" t="str">
        <f>if('raw 1'!AS124&lt;&gt;"x",if('raw 1'!AS124="OK",'raw 1'!HS124,'raw 1'!AS124),"")</f>
        <v>WA</v>
      </c>
      <c r="AV124" s="9" t="str">
        <f>if('raw 1'!AT124&lt;&gt;"x",if('raw 1'!AT124="OK",'raw 1'!HT124,'raw 1'!AT124),"")</f>
        <v>WA</v>
      </c>
      <c r="AW124" s="9" t="str">
        <f>if('raw 1'!AU124&lt;&gt;"x",if('raw 1'!AU124="OK",'raw 1'!HU124,'raw 1'!AU124),"")</f>
        <v>WA</v>
      </c>
      <c r="AX124" s="9" t="str">
        <f>if('raw 1'!AV124&lt;&gt;"x",if('raw 1'!AV124="OK",'raw 1'!HV124,'raw 1'!AV124),"")</f>
        <v>WA</v>
      </c>
      <c r="AY124" s="9" t="str">
        <f>if('raw 1'!AW124&lt;&gt;"x",if('raw 1'!AW124="OK",'raw 1'!HW124,'raw 1'!AW124),"")</f>
        <v>WA</v>
      </c>
      <c r="AZ124" s="9">
        <f>if('raw 1'!AX124&lt;&gt;"x",if('raw 1'!AX124="OK",'raw 1'!HX124,'raw 1'!AX124),"")</f>
        <v>1</v>
      </c>
      <c r="BA124" s="9" t="str">
        <f>if('raw 1'!AY124&lt;&gt;"x",if('raw 1'!AY124="OK",'raw 1'!HY124,'raw 1'!AY124),"")</f>
        <v>WA</v>
      </c>
      <c r="BB124" s="9" t="str">
        <f>if('raw 1'!AZ124&lt;&gt;"x",if('raw 1'!AZ124="OK",'raw 1'!HZ124,'raw 1'!AZ124),"")</f>
        <v>WA</v>
      </c>
      <c r="BC124" s="9" t="str">
        <f>if('raw 1'!BA124&lt;&gt;"x",if('raw 1'!BA124="OK",'raw 1'!IA124,'raw 1'!BA124),"")</f>
        <v>WA</v>
      </c>
      <c r="BD124" s="9">
        <f>if('raw 1'!BB124&lt;&gt;"x",if('raw 1'!BB124="OK",'raw 1'!IB124,'raw 1'!BB124),"")</f>
        <v>1</v>
      </c>
      <c r="BE124" s="9">
        <f>if('raw 1'!BC124&lt;&gt;"x",if('raw 1'!BC124="OK",'raw 1'!IC124,'raw 1'!BC124),"")</f>
        <v>1</v>
      </c>
      <c r="BF124" s="9">
        <f>if('raw 1'!BD124&lt;&gt;"x",if('raw 1'!BD124="OK",'raw 1'!ID124,'raw 1'!BD124),"")</f>
        <v>1</v>
      </c>
      <c r="BG124" s="9">
        <f>if('raw 1'!BE124&lt;&gt;"x",if('raw 1'!BE124="OK",'raw 1'!IE124,'raw 1'!BE124),"")</f>
        <v>1</v>
      </c>
      <c r="BH124" s="9">
        <f>if('raw 1'!BF124&lt;&gt;"x",if('raw 1'!BF124="OK",'raw 1'!IF124,'raw 1'!BF124),"")</f>
        <v>1</v>
      </c>
      <c r="BI124" s="9">
        <f>if('raw 1'!BG124&lt;&gt;"x",if('raw 1'!BG124="OK",'raw 1'!IG124,'raw 1'!BG124),"")</f>
        <v>1</v>
      </c>
      <c r="BJ124" s="9">
        <f>if('raw 1'!BH124&lt;&gt;"x",if('raw 1'!BH124="OK",'raw 1'!IH124,'raw 1'!BH124),"")</f>
        <v>1</v>
      </c>
      <c r="BK124" s="9" t="str">
        <f>if('raw 1'!BI124&lt;&gt;"x",if('raw 1'!BI124="OK",'raw 1'!II124,'raw 1'!BI124),"")</f>
        <v>WA</v>
      </c>
      <c r="BL124" s="9">
        <f>if('raw 1'!BJ124&lt;&gt;"x",if('raw 1'!BJ124="OK",'raw 1'!IJ124,'raw 1'!BJ124),"")</f>
        <v>1</v>
      </c>
      <c r="BM124" s="9" t="str">
        <f>if('raw 1'!BK124&lt;&gt;"x",if('raw 1'!BK124="OK",'raw 1'!IK124,'raw 1'!BK124),"")</f>
        <v/>
      </c>
      <c r="BN124" s="9" t="str">
        <f>if('raw 1'!BL124&lt;&gt;"x",if('raw 1'!BL124="OK",'raw 1'!IL124,'raw 1'!BL124),"")</f>
        <v>-</v>
      </c>
      <c r="BO124" s="9" t="str">
        <f>if('raw 1'!BM124&lt;&gt;"x",if('raw 1'!BM124="OK",'raw 1'!IM124,'raw 1'!BM124),"")</f>
        <v>-</v>
      </c>
      <c r="BP124" s="9" t="str">
        <f>if('raw 1'!BN124&lt;&gt;"x",if('raw 1'!BN124="OK",'raw 1'!IN124,'raw 1'!BN124),"")</f>
        <v>-</v>
      </c>
      <c r="BQ124" s="9" t="str">
        <f>if('raw 1'!BO124&lt;&gt;"x",if('raw 1'!BO124="OK",'raw 1'!IO124,'raw 1'!BO124),"")</f>
        <v>-</v>
      </c>
      <c r="BR124" s="9" t="str">
        <f>if('raw 1'!BP124&lt;&gt;"x",if('raw 1'!BP124="OK",'raw 1'!IP124,'raw 1'!BP124),"")</f>
        <v>-</v>
      </c>
      <c r="BS124" s="9" t="str">
        <f>if('raw 1'!BQ124&lt;&gt;"x",if('raw 1'!BQ124="OK",'raw 1'!IQ124,'raw 1'!BQ124),"")</f>
        <v>-</v>
      </c>
      <c r="BT124" s="9" t="str">
        <f>if('raw 1'!BR124&lt;&gt;"x",if('raw 1'!BR124="OK",'raw 1'!IR124,'raw 1'!BR124),"")</f>
        <v>-</v>
      </c>
      <c r="BU124" s="9" t="str">
        <f>if('raw 1'!BS124&lt;&gt;"x",if('raw 1'!BS124="OK",'raw 1'!IS124,'raw 1'!BS124),"")</f>
        <v>-</v>
      </c>
      <c r="BV124" s="9" t="str">
        <f>if('raw 1'!BT124&lt;&gt;"x",if('raw 1'!BT124="OK",'raw 1'!IT124,'raw 1'!BT124),"")</f>
        <v>-</v>
      </c>
      <c r="BW124" s="9" t="str">
        <f>if('raw 1'!BU124&lt;&gt;"x",if('raw 1'!BU124="OK",'raw 1'!IU124,'raw 1'!BU124),"")</f>
        <v>-</v>
      </c>
      <c r="BX124" s="9" t="str">
        <f>if('raw 1'!BV124&lt;&gt;"x",if('raw 1'!BV124="OK",'raw 1'!IV124,'raw 1'!BV124),"")</f>
        <v>-</v>
      </c>
      <c r="BY124" s="9" t="str">
        <f>if('raw 1'!BW124&lt;&gt;"x",if('raw 1'!BW124="OK",'raw 1'!IW124,'raw 1'!BW124),"")</f>
        <v>-</v>
      </c>
      <c r="BZ124" s="9" t="str">
        <f>if('raw 1'!BX124&lt;&gt;"x",if('raw 1'!BX124="OK",'raw 1'!IX124,'raw 1'!BX124),"")</f>
        <v>-</v>
      </c>
      <c r="CA124" s="9" t="str">
        <f>if('raw 1'!BY124&lt;&gt;"x",if('raw 1'!BY124="OK",'raw 1'!IY124,'raw 1'!BY124),"")</f>
        <v>-</v>
      </c>
      <c r="CB124" s="9" t="str">
        <f>if('raw 1'!BZ124&lt;&gt;"x",if('raw 1'!BZ124="OK",'raw 1'!IZ124,'raw 1'!BZ124),"")</f>
        <v>-</v>
      </c>
      <c r="CC124" s="9" t="str">
        <f>if('raw 1'!CA124&lt;&gt;"x",if('raw 1'!CA124="OK",'raw 1'!JA124,'raw 1'!CA124),"")</f>
        <v>-</v>
      </c>
      <c r="CD124" s="9" t="str">
        <f>if('raw 1'!CB124&lt;&gt;"x",if('raw 1'!CB124="OK",'raw 1'!JB124,'raw 1'!CB124),"")</f>
        <v>-</v>
      </c>
      <c r="CE124" s="9" t="str">
        <f>if('raw 1'!CC124&lt;&gt;"x",if('raw 1'!CC124="OK",'raw 1'!JC124,'raw 1'!CC124),"")</f>
        <v>-</v>
      </c>
      <c r="CF124" s="9" t="str">
        <f>if('raw 1'!CD124&lt;&gt;"x",if('raw 1'!CD124="OK",'raw 1'!JD124,'raw 1'!CD124),"")</f>
        <v>-</v>
      </c>
      <c r="CG124" s="9" t="str">
        <f>if('raw 1'!CE124&lt;&gt;"x",if('raw 1'!CE124="OK",'raw 1'!JE124,'raw 1'!CE124),"")</f>
        <v>-</v>
      </c>
      <c r="CH124" s="9" t="str">
        <f>if('raw 1'!CF124&lt;&gt;"x",if('raw 1'!CF124="OK",'raw 1'!JF124,'raw 1'!CF124),"")</f>
        <v>-</v>
      </c>
      <c r="CI124" s="9" t="str">
        <f>if('raw 1'!CG124&lt;&gt;"x",if('raw 1'!CG124="OK",'raw 1'!JG124,'raw 1'!CG124),"")</f>
        <v>-</v>
      </c>
      <c r="CJ124" s="9" t="str">
        <f>if('raw 1'!CH124&lt;&gt;"x",if('raw 1'!CH124="OK",'raw 1'!JH124,'raw 1'!CH124),"")</f>
        <v>-</v>
      </c>
      <c r="CK124" s="9" t="str">
        <f>if('raw 1'!CI124&lt;&gt;"x",if('raw 1'!CI124="OK",'raw 1'!JI124,'raw 1'!CI124),"")</f>
        <v>-</v>
      </c>
      <c r="CL124" s="9" t="str">
        <f>if('raw 1'!CJ124&lt;&gt;"x",if('raw 1'!CJ124="OK",'raw 1'!JJ124,'raw 1'!CJ124),"")</f>
        <v>-</v>
      </c>
      <c r="CM124" s="9" t="str">
        <f>if('raw 1'!CK124&lt;&gt;"x",if('raw 1'!CK124="OK",'raw 1'!JK124,'raw 1'!CK124),"")</f>
        <v>-</v>
      </c>
      <c r="CN124" s="9" t="str">
        <f>if('raw 1'!CL124&lt;&gt;"x",if('raw 1'!CL124="OK",'raw 1'!JL124,'raw 1'!CL124),"")</f>
        <v>-</v>
      </c>
      <c r="CO124" s="9" t="str">
        <f>if('raw 1'!CM124&lt;&gt;"x",if('raw 1'!CM124="OK",'raw 1'!JM124,'raw 1'!CM124),"")</f>
        <v>-</v>
      </c>
      <c r="CP124" s="9" t="str">
        <f>if('raw 1'!CN124&lt;&gt;"x",if('raw 1'!CN124="OK",'raw 1'!JN124,'raw 1'!CN124),"")</f>
        <v>-</v>
      </c>
      <c r="CQ124" s="9" t="str">
        <f>if('raw 1'!CO124&lt;&gt;"x",if('raw 1'!CO124="OK",'raw 1'!JO124,'raw 1'!CO124),"")</f>
        <v>-</v>
      </c>
      <c r="CR124" s="9" t="str">
        <f>if('raw 1'!CP124&lt;&gt;"x",if('raw 1'!CP124="OK",'raw 1'!JP124,'raw 1'!CP124),"")</f>
        <v>-</v>
      </c>
      <c r="CS124" s="9" t="str">
        <f>if('raw 1'!CQ124&lt;&gt;"x",if('raw 1'!CQ124="OK",'raw 1'!JQ124,'raw 1'!CQ124),"")</f>
        <v>-</v>
      </c>
      <c r="CT124" s="9" t="str">
        <f>if('raw 1'!CR124&lt;&gt;"x",if('raw 1'!CR124="OK",'raw 1'!JR124,'raw 1'!CR124),"")</f>
        <v>-</v>
      </c>
      <c r="CU124" s="9" t="str">
        <f>if('raw 1'!CS124&lt;&gt;"x",if('raw 1'!CS124="OK",'raw 1'!JS124,'raw 1'!CS124),"")</f>
        <v/>
      </c>
      <c r="CV124" s="9" t="str">
        <f>if('raw 1'!CT124&lt;&gt;"x",if('raw 1'!CT124="OK",'raw 1'!JT124,'raw 1'!CT124),"")</f>
        <v>-</v>
      </c>
      <c r="CW124" s="9" t="str">
        <f>if('raw 1'!CU124&lt;&gt;"x",if('raw 1'!CU124="OK",'raw 1'!JU124,'raw 1'!CU124),"")</f>
        <v>-</v>
      </c>
      <c r="CX124" s="9" t="str">
        <f>if('raw 1'!CV124&lt;&gt;"x",if('raw 1'!CV124="OK",'raw 1'!JV124,'raw 1'!CV124),"")</f>
        <v>-</v>
      </c>
      <c r="CY124" s="9" t="str">
        <f>if('raw 1'!CW124&lt;&gt;"x",if('raw 1'!CW124="OK",'raw 1'!JW124,'raw 1'!CW124),"")</f>
        <v>-</v>
      </c>
      <c r="CZ124" s="9" t="str">
        <f>if('raw 1'!CX124&lt;&gt;"x",if('raw 1'!CX124="OK",'raw 1'!JX124,'raw 1'!CX124),"")</f>
        <v>-</v>
      </c>
      <c r="DA124" s="9" t="str">
        <f>if('raw 1'!CY124&lt;&gt;"x",if('raw 1'!CY124="OK",'raw 1'!JY124,'raw 1'!CY124),"")</f>
        <v>-</v>
      </c>
      <c r="DB124" s="9" t="str">
        <f>if('raw 1'!CZ124&lt;&gt;"x",if('raw 1'!CZ124="OK",'raw 1'!JZ124,'raw 1'!CZ124),"")</f>
        <v>-</v>
      </c>
      <c r="DC124" s="9" t="str">
        <f>if('raw 1'!DA124&lt;&gt;"x",if('raw 1'!DA124="OK",'raw 1'!KA124,'raw 1'!DA124),"")</f>
        <v>-</v>
      </c>
      <c r="DD124" s="9" t="str">
        <f>if('raw 1'!DB124&lt;&gt;"x",if('raw 1'!DB124="OK",'raw 1'!KB124,'raw 1'!DB124),"")</f>
        <v>-</v>
      </c>
      <c r="DE124" s="9" t="str">
        <f>if('raw 1'!DC124&lt;&gt;"x",if('raw 1'!DC124="OK",'raw 1'!KC124,'raw 1'!DC124),"")</f>
        <v>-</v>
      </c>
      <c r="DF124" s="9" t="str">
        <f>if('raw 1'!DD124&lt;&gt;"x",if('raw 1'!DD124="OK",'raw 1'!KD124,'raw 1'!DD124),"")</f>
        <v>-</v>
      </c>
      <c r="DG124" s="9" t="str">
        <f>if('raw 1'!DE124&lt;&gt;"x",if('raw 1'!DE124="OK",'raw 1'!KE124,'raw 1'!DE124),"")</f>
        <v>-</v>
      </c>
      <c r="DH124" s="9" t="str">
        <f>if('raw 1'!DF124&lt;&gt;"x",if('raw 1'!DF124="OK",'raw 1'!KF124,'raw 1'!DF124),"")</f>
        <v>-</v>
      </c>
      <c r="DI124" s="9" t="str">
        <f>if('raw 1'!DG124&lt;&gt;"x",if('raw 1'!DG124="OK",'raw 1'!KG124,'raw 1'!DG124),"")</f>
        <v>-</v>
      </c>
      <c r="DJ124" s="9" t="str">
        <f>if('raw 1'!DH124&lt;&gt;"x",if('raw 1'!DH124="OK",'raw 1'!KH124,'raw 1'!DH124),"")</f>
        <v>-</v>
      </c>
      <c r="DK124" s="9" t="str">
        <f>if('raw 1'!DI124&lt;&gt;"x",if('raw 1'!DI124="OK",'raw 1'!KI124,'raw 1'!DI124),"")</f>
        <v>-</v>
      </c>
      <c r="DL124" s="9" t="str">
        <f>if('raw 1'!DJ124&lt;&gt;"x",if('raw 1'!DJ124="OK",'raw 1'!KJ124,'raw 1'!DJ124),"")</f>
        <v>-</v>
      </c>
      <c r="DM124" s="9" t="str">
        <f>if('raw 1'!DK124&lt;&gt;"x",if('raw 1'!DK124="OK",'raw 1'!KK124,'raw 1'!DK124),"")</f>
        <v>-</v>
      </c>
      <c r="DN124" s="9" t="str">
        <f>if('raw 1'!DL124&lt;&gt;"x",if('raw 1'!DL124="OK",'raw 1'!KL124,'raw 1'!DL124),"")</f>
        <v>-</v>
      </c>
      <c r="DO124" s="9" t="str">
        <f>if('raw 1'!DM124&lt;&gt;"x",if('raw 1'!DM124="OK",'raw 1'!KM124,'raw 1'!DM124),"")</f>
        <v>-</v>
      </c>
      <c r="DP124" s="9" t="str">
        <f>if('raw 1'!DN124&lt;&gt;"x",if('raw 1'!DN124="OK",'raw 1'!KN124,'raw 1'!DN124),"")</f>
        <v>-</v>
      </c>
      <c r="DQ124" s="9" t="str">
        <f>if('raw 1'!DO124&lt;&gt;"x",if('raw 1'!DO124="OK",'raw 1'!KO124,'raw 1'!DO124),"")</f>
        <v>-</v>
      </c>
      <c r="DR124" s="9" t="str">
        <f>if('raw 1'!DP124&lt;&gt;"x",if('raw 1'!DP124="OK",'raw 1'!KP124,'raw 1'!DP124),"")</f>
        <v>-</v>
      </c>
      <c r="DS124" s="9" t="str">
        <f>if('raw 1'!DQ124&lt;&gt;"x",if('raw 1'!DQ124="OK",'raw 1'!KQ124,'raw 1'!DQ124),"")</f>
        <v>-</v>
      </c>
      <c r="DT124" s="9" t="str">
        <f>if('raw 1'!DR124&lt;&gt;"x",if('raw 1'!DR124="OK",'raw 1'!KR124,'raw 1'!DR124),"")</f>
        <v>-</v>
      </c>
      <c r="DU124" s="9" t="str">
        <f>if('raw 1'!DS124&lt;&gt;"x",if('raw 1'!DS124="OK",'raw 1'!KS124,'raw 1'!DS124),"")</f>
        <v>-</v>
      </c>
      <c r="DV124" s="9" t="str">
        <f>if('raw 1'!DT124&lt;&gt;"x",if('raw 1'!DT124="OK",'raw 1'!KT124,'raw 1'!DT124),"")</f>
        <v>-</v>
      </c>
      <c r="DW124" s="9" t="str">
        <f>if('raw 1'!DU124&lt;&gt;"x",if('raw 1'!DU124="OK",'raw 1'!KU124,'raw 1'!DU124),"")</f>
        <v>-</v>
      </c>
      <c r="DX124" s="9" t="str">
        <f>if('raw 1'!DV124&lt;&gt;"x",if('raw 1'!DV124="OK",'raw 1'!KV124,'raw 1'!DV124),"")</f>
        <v>-</v>
      </c>
      <c r="DY124" s="9" t="str">
        <f>if('raw 1'!DW124&lt;&gt;"x",if('raw 1'!DW124="OK",'raw 1'!KW124,'raw 1'!DW124),"")</f>
        <v>-</v>
      </c>
      <c r="DZ124" s="9" t="str">
        <f>if('raw 1'!DX124&lt;&gt;"x",if('raw 1'!DX124="OK",'raw 1'!KX124,'raw 1'!DX124),"")</f>
        <v>-</v>
      </c>
      <c r="EA124" s="9" t="str">
        <f>if('raw 1'!DY124&lt;&gt;"x",if('raw 1'!DY124="OK",'raw 1'!KY124,'raw 1'!DY124),"")</f>
        <v>-</v>
      </c>
      <c r="EB124" s="9" t="str">
        <f>if('raw 1'!DZ124&lt;&gt;"x",if('raw 1'!DZ124="OK",'raw 1'!KZ124,'raw 1'!DZ124),"")</f>
        <v/>
      </c>
      <c r="EC124" s="9" t="str">
        <f>if('raw 1'!EA124&lt;&gt;"x",if('raw 1'!EA124="OK",'raw 1'!LA124,'raw 1'!EA124),"")</f>
        <v>-</v>
      </c>
      <c r="ED124" s="9" t="str">
        <f>if('raw 1'!EB124&lt;&gt;"x",if('raw 1'!EB124="OK",'raw 1'!LB124,'raw 1'!EB124),"")</f>
        <v>-</v>
      </c>
      <c r="EE124" s="9" t="str">
        <f>if('raw 1'!EC124&lt;&gt;"x",if('raw 1'!EC124="OK",'raw 1'!LC124,'raw 1'!EC124),"")</f>
        <v>-</v>
      </c>
      <c r="EF124" s="9" t="str">
        <f>if('raw 1'!ED124&lt;&gt;"x",if('raw 1'!ED124="OK",'raw 1'!LD124,'raw 1'!ED124),"")</f>
        <v>-</v>
      </c>
      <c r="EG124" s="9" t="str">
        <f>if('raw 1'!EE124&lt;&gt;"x",if('raw 1'!EE124="OK",'raw 1'!LE124,'raw 1'!EE124),"")</f>
        <v>-</v>
      </c>
      <c r="EH124" s="9" t="str">
        <f>if('raw 1'!EF124&lt;&gt;"x",if('raw 1'!EF124="OK",'raw 1'!LF124,'raw 1'!EF124),"")</f>
        <v>-</v>
      </c>
      <c r="EI124" s="9" t="str">
        <f>if('raw 1'!EG124&lt;&gt;"x",if('raw 1'!EG124="OK",'raw 1'!LG124,'raw 1'!EG124),"")</f>
        <v>-</v>
      </c>
      <c r="EJ124" s="9" t="str">
        <f>if('raw 1'!EH124&lt;&gt;"x",if('raw 1'!EH124="OK",'raw 1'!LH124,'raw 1'!EH124),"")</f>
        <v>-</v>
      </c>
      <c r="EK124" s="9" t="str">
        <f>if('raw 1'!EI124&lt;&gt;"x",if('raw 1'!EI124="OK",'raw 1'!LI124,'raw 1'!EI124),"")</f>
        <v>-</v>
      </c>
      <c r="EL124" s="9" t="str">
        <f>if('raw 1'!EJ124&lt;&gt;"x",if('raw 1'!EJ124="OK",'raw 1'!LJ124,'raw 1'!EJ124),"")</f>
        <v>-</v>
      </c>
      <c r="EM124" s="9" t="str">
        <f>if('raw 1'!EK124&lt;&gt;"x",if('raw 1'!EK124="OK",'raw 1'!LK124,'raw 1'!EK124),"")</f>
        <v>-</v>
      </c>
      <c r="EN124" s="9" t="str">
        <f>if('raw 1'!EL124&lt;&gt;"x",if('raw 1'!EL124="OK",'raw 1'!LL124,'raw 1'!EL124),"")</f>
        <v>-</v>
      </c>
      <c r="EO124" s="9" t="str">
        <f>if('raw 1'!EM124&lt;&gt;"x",if('raw 1'!EM124="OK",'raw 1'!LM124,'raw 1'!EM124),"")</f>
        <v>-</v>
      </c>
      <c r="EP124" s="9" t="str">
        <f>if('raw 1'!EN124&lt;&gt;"x",if('raw 1'!EN124="OK",'raw 1'!LN124,'raw 1'!EN124),"")</f>
        <v>-</v>
      </c>
      <c r="EQ124" s="9" t="str">
        <f>if('raw 1'!EO124&lt;&gt;"x",if('raw 1'!EO124="OK",'raw 1'!LO124,'raw 1'!EO124),"")</f>
        <v>-</v>
      </c>
      <c r="ER124" s="9" t="str">
        <f>if('raw 1'!EP124&lt;&gt;"x",if('raw 1'!EP124="OK",'raw 1'!LP124,'raw 1'!EP124),"")</f>
        <v>-</v>
      </c>
      <c r="ES124" s="9" t="str">
        <f>if('raw 1'!EQ124&lt;&gt;"x",if('raw 1'!EQ124="OK",'raw 1'!LQ124,'raw 1'!EQ124),"")</f>
        <v/>
      </c>
      <c r="ET124" s="9" t="str">
        <f>if('raw 1'!ER124&lt;&gt;"x",if('raw 1'!ER124="OK",'raw 1'!LR124,'raw 1'!ER124),"")</f>
        <v>-</v>
      </c>
      <c r="EU124" s="9" t="str">
        <f>if('raw 1'!ES124&lt;&gt;"x",if('raw 1'!ES124="OK",'raw 1'!LS124,'raw 1'!ES124),"")</f>
        <v>-</v>
      </c>
      <c r="EV124" s="9" t="str">
        <f>if('raw 1'!ET124&lt;&gt;"x",if('raw 1'!ET124="OK",'raw 1'!LT124,'raw 1'!ET124),"")</f>
        <v>-</v>
      </c>
      <c r="EW124" s="9" t="str">
        <f>if('raw 1'!EU124&lt;&gt;"x",if('raw 1'!EU124="OK",'raw 1'!LU124,'raw 1'!EU124),"")</f>
        <v>-</v>
      </c>
      <c r="EX124" s="9" t="str">
        <f>if('raw 1'!EV124&lt;&gt;"x",if('raw 1'!EV124="OK",'raw 1'!LV124,'raw 1'!EV124),"")</f>
        <v>-</v>
      </c>
      <c r="EY124" s="9" t="str">
        <f>if('raw 1'!EW124&lt;&gt;"x",if('raw 1'!EW124="OK",'raw 1'!LW124,'raw 1'!EW124),"")</f>
        <v>-</v>
      </c>
      <c r="EZ124" s="9" t="str">
        <f>if('raw 1'!EX124&lt;&gt;"x",if('raw 1'!EX124="OK",'raw 1'!LX124,'raw 1'!EX124),"")</f>
        <v>-</v>
      </c>
      <c r="FA124" s="9" t="str">
        <f>if('raw 1'!EY124&lt;&gt;"x",if('raw 1'!EY124="OK",'raw 1'!LY124,'raw 1'!EY124),"")</f>
        <v>-</v>
      </c>
      <c r="FB124" s="9" t="str">
        <f>if('raw 1'!EZ124&lt;&gt;"x",if('raw 1'!EZ124="OK",'raw 1'!LZ124,'raw 1'!EZ124),"")</f>
        <v>-</v>
      </c>
      <c r="FC124" s="9" t="str">
        <f>if('raw 1'!FA124&lt;&gt;"x",if('raw 1'!FA124="OK",'raw 1'!MA124,'raw 1'!FA124),"")</f>
        <v>-</v>
      </c>
      <c r="FD124" s="9" t="str">
        <f>if('raw 1'!FB124&lt;&gt;"x",if('raw 1'!FB124="OK",'raw 1'!MB124,'raw 1'!FB124),"")</f>
        <v>-</v>
      </c>
      <c r="FE124" s="9" t="str">
        <f>if('raw 1'!FC124&lt;&gt;"x",if('raw 1'!FC124="OK",'raw 1'!MC124,'raw 1'!FC124),"")</f>
        <v>-</v>
      </c>
      <c r="FF124" s="9" t="str">
        <f>if('raw 1'!FD124&lt;&gt;"x",if('raw 1'!FD124="OK",'raw 1'!MD124,'raw 1'!FD124),"")</f>
        <v>-</v>
      </c>
      <c r="FG124" s="9" t="str">
        <f>if('raw 1'!FE124&lt;&gt;"x",if('raw 1'!FE124="OK",'raw 1'!ME124,'raw 1'!FE124),"")</f>
        <v>-</v>
      </c>
      <c r="FH124" s="9" t="str">
        <f>if('raw 1'!FF124&lt;&gt;"x",if('raw 1'!FF124="OK",'raw 1'!MF124,'raw 1'!FF124),"")</f>
        <v>-</v>
      </c>
      <c r="FI124" s="9" t="str">
        <f>if('raw 1'!FG124&lt;&gt;"x",if('raw 1'!FG124="OK",'raw 1'!MG124,'raw 1'!FG124),"")</f>
        <v>-</v>
      </c>
      <c r="FJ124" s="9" t="str">
        <f>if('raw 1'!FH124&lt;&gt;"x",if('raw 1'!FH124="OK",'raw 1'!MH124,'raw 1'!FH124),"")</f>
        <v>-</v>
      </c>
      <c r="FK124" s="9" t="str">
        <f>if('raw 1'!FI124&lt;&gt;"x",if('raw 1'!FI124="OK",'raw 1'!MI124,'raw 1'!FI124),"")</f>
        <v>-</v>
      </c>
      <c r="FL124" s="9" t="str">
        <f>if('raw 1'!FJ124&lt;&gt;"x",if('raw 1'!FJ124="OK",'raw 1'!MJ124,'raw 1'!FJ124),"")</f>
        <v>-</v>
      </c>
      <c r="FM124" s="9" t="str">
        <f>if('raw 1'!FK124&lt;&gt;"x",if('raw 1'!FK124="OK",'raw 1'!MK124,'raw 1'!FK124),"")</f>
        <v>-</v>
      </c>
      <c r="FN124" s="9" t="str">
        <f>if('raw 1'!FL124&lt;&gt;"x",if('raw 1'!FL124="OK",'raw 1'!ML124,'raw 1'!FL124),"")</f>
        <v>-</v>
      </c>
      <c r="FO124" s="9" t="str">
        <f>if('raw 1'!FM124&lt;&gt;"x",if('raw 1'!FM124="OK",'raw 1'!MM124,'raw 1'!FM124),"")</f>
        <v>-</v>
      </c>
      <c r="FP124" s="9" t="str">
        <f>if('raw 1'!FN124&lt;&gt;"x",if('raw 1'!FN124="OK",'raw 1'!MN124,'raw 1'!FN124),"")</f>
        <v>-</v>
      </c>
      <c r="FQ124" s="9" t="str">
        <f>if('raw 1'!FO124&lt;&gt;"x",if('raw 1'!FO124="OK",'raw 1'!MO124,'raw 1'!FO124),"")</f>
        <v>-</v>
      </c>
      <c r="FR124" s="9" t="str">
        <f>if('raw 1'!FP124&lt;&gt;"x",if('raw 1'!FP124="OK",'raw 1'!MP124,'raw 1'!FP124),"")</f>
        <v>-</v>
      </c>
      <c r="FS124" s="9" t="str">
        <f>if('raw 1'!FQ124&lt;&gt;"x",if('raw 1'!FQ124="OK",'raw 1'!MQ124,'raw 1'!FQ124),"")</f>
        <v>-</v>
      </c>
      <c r="FT124" s="9" t="str">
        <f>if('raw 1'!FR124&lt;&gt;"x",if('raw 1'!FR124="OK",'raw 1'!MR124,'raw 1'!FR124),"")</f>
        <v>-</v>
      </c>
      <c r="FU124" s="9" t="str">
        <f>if('raw 1'!FS124&lt;&gt;"x",if('raw 1'!FS124="OK",'raw 1'!MS124,'raw 1'!FS124),"")</f>
        <v>-</v>
      </c>
      <c r="FV124" s="9" t="str">
        <f>if('raw 1'!FT124&lt;&gt;"x",if('raw 1'!FT124="OK",'raw 1'!MT124,'raw 1'!FT124),"")</f>
        <v/>
      </c>
      <c r="FW124" s="9" t="str">
        <f>if('raw 1'!FU124&lt;&gt;"x",if('raw 1'!FU124="OK",'raw 1'!MU124,'raw 1'!FU124),"")</f>
        <v>-</v>
      </c>
      <c r="FX124" s="9" t="str">
        <f>if('raw 1'!FV124&lt;&gt;"x",if('raw 1'!FV124="OK",'raw 1'!MV124,'raw 1'!FV124),"")</f>
        <v>-</v>
      </c>
      <c r="FY124" s="9" t="str">
        <f>if('raw 1'!FW124&lt;&gt;"x",if('raw 1'!FW124="OK",'raw 1'!MW124,'raw 1'!FW124),"")</f>
        <v>-</v>
      </c>
      <c r="FZ124" s="9" t="str">
        <f>if('raw 1'!FX124&lt;&gt;"x",if('raw 1'!FX124="OK",'raw 1'!MX124,'raw 1'!FX124),"")</f>
        <v>-</v>
      </c>
      <c r="GA124" s="9" t="str">
        <f>if('raw 1'!FY124&lt;&gt;"x",if('raw 1'!FY124="OK",'raw 1'!MY124,'raw 1'!FY124),"")</f>
        <v>-</v>
      </c>
      <c r="GB124" s="9" t="str">
        <f>if('raw 1'!FZ124&lt;&gt;"x",if('raw 1'!FZ124="OK",'raw 1'!MZ124,'raw 1'!FZ124),"")</f>
        <v>-</v>
      </c>
      <c r="GC124" s="9" t="str">
        <f>if('raw 1'!GA124&lt;&gt;"x",if('raw 1'!GA124="OK",'raw 1'!NA124,'raw 1'!GA124),"")</f>
        <v>-</v>
      </c>
      <c r="GD124" s="9" t="str">
        <f>if('raw 1'!GB124&lt;&gt;"x",if('raw 1'!GB124="OK",'raw 1'!NB124,'raw 1'!GB124),"")</f>
        <v>-</v>
      </c>
      <c r="GE124" s="9" t="str">
        <f>if('raw 1'!GC124&lt;&gt;"x",if('raw 1'!GC124="OK",'raw 1'!NC124,'raw 1'!GC124),"")</f>
        <v>-</v>
      </c>
      <c r="GF124" s="9" t="str">
        <f>if('raw 1'!GD124&lt;&gt;"x",if('raw 1'!GD124="OK",'raw 1'!ND124,'raw 1'!GD124),"")</f>
        <v>-</v>
      </c>
      <c r="GG124" s="9" t="str">
        <f>if('raw 1'!GE124&lt;&gt;"x",if('raw 1'!GE124="OK",'raw 1'!NE124,'raw 1'!GE124),"")</f>
        <v>-</v>
      </c>
      <c r="GH124" s="9" t="str">
        <f>if('raw 1'!GF124&lt;&gt;"x",if('raw 1'!GF124="OK",'raw 1'!NF124,'raw 1'!GF124),"")</f>
        <v>-</v>
      </c>
      <c r="GI124" s="9" t="str">
        <f>if('raw 1'!GG124&lt;&gt;"x",if('raw 1'!GG124="OK",'raw 1'!NG124,'raw 1'!GG124),"")</f>
        <v>-</v>
      </c>
      <c r="GJ124" s="9" t="str">
        <f>if('raw 1'!GH124&lt;&gt;"x",if('raw 1'!GH124="OK",'raw 1'!NH124,'raw 1'!GH124),"")</f>
        <v>-</v>
      </c>
      <c r="GK124" s="9" t="str">
        <f>if('raw 1'!GI124&lt;&gt;"x",if('raw 1'!GI124="OK",'raw 1'!NI124,'raw 1'!GI124),"")</f>
        <v>-</v>
      </c>
      <c r="GL124" s="9" t="str">
        <f>if('raw 1'!GJ124&lt;&gt;"x",if('raw 1'!GJ124="OK",'raw 1'!NJ124,'raw 1'!GJ124),"")</f>
        <v>-</v>
      </c>
      <c r="GM124" s="9" t="str">
        <f>if('raw 1'!GK124&lt;&gt;"x",if('raw 1'!GK124="OK",'raw 1'!NK124,'raw 1'!GK124),"")</f>
        <v>-</v>
      </c>
      <c r="GN124" s="9" t="str">
        <f>if('raw 1'!GL124&lt;&gt;"x",if('raw 1'!GL124="OK",'raw 1'!NL124,'raw 1'!GL124),"")</f>
        <v>-</v>
      </c>
      <c r="GO124" s="9" t="str">
        <f>if('raw 1'!GM124&lt;&gt;"x",if('raw 1'!GM124="OK",'raw 1'!NM124,'raw 1'!GM124),"")</f>
        <v>-</v>
      </c>
      <c r="GP124" s="9" t="str">
        <f>if('raw 1'!GN124&lt;&gt;"x",if('raw 1'!GN124="OK",'raw 1'!NN124,'raw 1'!GN124),"")</f>
        <v>-</v>
      </c>
      <c r="GQ124" s="9" t="str">
        <f>if('raw 1'!GO124&lt;&gt;"x",if('raw 1'!GO124="OK",'raw 1'!NO124,'raw 1'!GO124),"")</f>
        <v>-</v>
      </c>
      <c r="GR124" s="9" t="str">
        <f>if('raw 1'!GP124&lt;&gt;"x",if('raw 1'!GP124="OK",'raw 1'!NP124,'raw 1'!GP124),"")</f>
        <v>-</v>
      </c>
      <c r="GS124" s="9" t="str">
        <f>if('raw 1'!GQ124&lt;&gt;"x",if('raw 1'!GQ124="OK",'raw 1'!NQ124,'raw 1'!GQ124),"")</f>
        <v>-</v>
      </c>
      <c r="GT124" s="9" t="str">
        <f>if('raw 1'!GR124&lt;&gt;"x",if('raw 1'!GR124="OK",'raw 1'!NR124,'raw 1'!GR124),"")</f>
        <v>-</v>
      </c>
      <c r="GU124" s="9" t="str">
        <f>if('raw 1'!GS124&lt;&gt;"x",if('raw 1'!GS124="OK",'raw 1'!NS124,'raw 1'!GS124),"")</f>
        <v/>
      </c>
    </row>
    <row r="125">
      <c r="A125" s="5"/>
      <c r="B125" s="5"/>
      <c r="C125" s="5" t="str">
        <f>if(B125="d","diskv. iz ciklusa",if(B125="d1","diskv. iz kruga",if($E125="ODOBREN",(if(countif(H:H,"="&amp;H125)=1,countif(H:H,"&gt;"&amp;H125)+1,concatenate(countif(H:H,"&gt;"&amp;H125)+1," - ",countif(H:H,"&gt;="&amp;H125)))),empty)))</f>
        <v>123 - 132</v>
      </c>
      <c r="D125" s="6" t="str">
        <f>'raw 1'!B68</f>
        <v>Boggy</v>
      </c>
      <c r="E125" s="6" t="str">
        <f>'raw 1'!F68</f>
        <v>ODOBREN</v>
      </c>
      <c r="F125" s="6" t="str">
        <f>if($E125="ODOBREN",'raw 1'!C68,"")</f>
        <v>Bogdan</v>
      </c>
      <c r="G125" s="6" t="str">
        <f>if($E125="ODOBREN",'raw 1'!D68,"")</f>
        <v>Micić</v>
      </c>
      <c r="H125" s="7">
        <f>if($E125="ODOBREN",I125,empty)</f>
        <v>0</v>
      </c>
      <c r="I125" s="7">
        <f>if(B125&lt;&gt;"d",IF(M125 = "A", SUM(R125:T125), SUM(O125:Q125)),empty)</f>
        <v>0</v>
      </c>
      <c r="J125" s="6" t="str">
        <f>if($E125="ODOBREN",'raw 1'!G68,"")</f>
        <v>Niš</v>
      </c>
      <c r="K125" s="6" t="str">
        <f>if($E125="ODOBREN",'raw 1'!H68,"")</f>
        <v>Gimnazija Bora Stanković</v>
      </c>
      <c r="L125" s="6" t="str">
        <f>if($E125="ODOBREN",'raw 1'!I68,"")</f>
        <v>IV</v>
      </c>
      <c r="M125" s="6" t="str">
        <f>if($E125="ODOBREN",'raw 1'!J68,"")</f>
        <v>A</v>
      </c>
      <c r="N125" s="6" t="str">
        <f>if($E125="ODOBREN",'raw 1'!K69,"")</f>
        <v>Snezana Jelic</v>
      </c>
      <c r="O125" s="8">
        <f>'raw 1'!M68</f>
        <v>100</v>
      </c>
      <c r="P125" s="9" t="str">
        <f>'raw 1'!N68</f>
        <v>-</v>
      </c>
      <c r="Q125" s="9" t="str">
        <f>'raw 1'!O68</f>
        <v>-</v>
      </c>
      <c r="R125" s="9" t="str">
        <f>'raw 1'!P68</f>
        <v>-</v>
      </c>
      <c r="S125" s="9" t="str">
        <f>'raw 1'!Q68</f>
        <v>-</v>
      </c>
      <c r="T125" s="9" t="str">
        <f>'raw 1'!R68</f>
        <v>-</v>
      </c>
      <c r="U125" s="9" t="str">
        <f>if('raw 1'!S68&lt;&gt;"x",if('raw 1'!S68="OK",'raw 1'!GS68,'raw 1'!S68),"")</f>
        <v/>
      </c>
      <c r="V125" s="9" t="str">
        <f>if('raw 1'!T68&lt;&gt;"x",if('raw 1'!T68="OK",'raw 1'!GT68,'raw 1'!T68),"")</f>
        <v/>
      </c>
      <c r="W125" s="9">
        <f>if('raw 1'!U68&lt;&gt;"x",if('raw 1'!U68="OK",'raw 1'!GU68,'raw 1'!U68),"")</f>
        <v>1</v>
      </c>
      <c r="X125" s="9">
        <f>if('raw 1'!V68&lt;&gt;"x",if('raw 1'!V68="OK",'raw 1'!GV68,'raw 1'!V68),"")</f>
        <v>1</v>
      </c>
      <c r="Y125" s="9">
        <f>if('raw 1'!W68&lt;&gt;"x",if('raw 1'!W68="OK",'raw 1'!GW68,'raw 1'!W68),"")</f>
        <v>1</v>
      </c>
      <c r="Z125" s="9">
        <f>if('raw 1'!X68&lt;&gt;"x",if('raw 1'!X68="OK",'raw 1'!GX68,'raw 1'!X68),"")</f>
        <v>1</v>
      </c>
      <c r="AA125" s="9">
        <f>if('raw 1'!Y68&lt;&gt;"x",if('raw 1'!Y68="OK",'raw 1'!GY68,'raw 1'!Y68),"")</f>
        <v>1</v>
      </c>
      <c r="AB125" s="9">
        <f>if('raw 1'!Z68&lt;&gt;"x",if('raw 1'!Z68="OK",'raw 1'!GZ68,'raw 1'!Z68),"")</f>
        <v>1</v>
      </c>
      <c r="AC125" s="9">
        <f>if('raw 1'!AA68&lt;&gt;"x",if('raw 1'!AA68="OK",'raw 1'!HA68,'raw 1'!AA68),"")</f>
        <v>1</v>
      </c>
      <c r="AD125" s="9">
        <f>if('raw 1'!AB68&lt;&gt;"x",if('raw 1'!AB68="OK",'raw 1'!HB68,'raw 1'!AB68),"")</f>
        <v>1</v>
      </c>
      <c r="AE125" s="9">
        <f>if('raw 1'!AC68&lt;&gt;"x",if('raw 1'!AC68="OK",'raw 1'!HC68,'raw 1'!AC68),"")</f>
        <v>1</v>
      </c>
      <c r="AF125" s="9">
        <f>if('raw 1'!AD68&lt;&gt;"x",if('raw 1'!AD68="OK",'raw 1'!HD68,'raw 1'!AD68),"")</f>
        <v>1</v>
      </c>
      <c r="AG125" s="9">
        <f>if('raw 1'!AE68&lt;&gt;"x",if('raw 1'!AE68="OK",'raw 1'!HE68,'raw 1'!AE68),"")</f>
        <v>1</v>
      </c>
      <c r="AH125" s="9">
        <f>if('raw 1'!AF68&lt;&gt;"x",if('raw 1'!AF68="OK",'raw 1'!HF68,'raw 1'!AF68),"")</f>
        <v>1</v>
      </c>
      <c r="AI125" s="9">
        <f>if('raw 1'!AG68&lt;&gt;"x",if('raw 1'!AG68="OK",'raw 1'!HG68,'raw 1'!AG68),"")</f>
        <v>1</v>
      </c>
      <c r="AJ125" s="9">
        <f>if('raw 1'!AH68&lt;&gt;"x",if('raw 1'!AH68="OK",'raw 1'!HH68,'raw 1'!AH68),"")</f>
        <v>1</v>
      </c>
      <c r="AK125" s="9">
        <f>if('raw 1'!AI68&lt;&gt;"x",if('raw 1'!AI68="OK",'raw 1'!HI68,'raw 1'!AI68),"")</f>
        <v>1</v>
      </c>
      <c r="AL125" s="9">
        <f>if('raw 1'!AJ68&lt;&gt;"x",if('raw 1'!AJ68="OK",'raw 1'!HJ68,'raw 1'!AJ68),"")</f>
        <v>1</v>
      </c>
      <c r="AM125" s="9">
        <f>if('raw 1'!AK68&lt;&gt;"x",if('raw 1'!AK68="OK",'raw 1'!HK68,'raw 1'!AK68),"")</f>
        <v>1</v>
      </c>
      <c r="AN125" s="9">
        <f>if('raw 1'!AL68&lt;&gt;"x",if('raw 1'!AL68="OK",'raw 1'!HL68,'raw 1'!AL68),"")</f>
        <v>1</v>
      </c>
      <c r="AO125" s="9">
        <f>if('raw 1'!AM68&lt;&gt;"x",if('raw 1'!AM68="OK",'raw 1'!HM68,'raw 1'!AM68),"")</f>
        <v>1</v>
      </c>
      <c r="AP125" s="9">
        <f>if('raw 1'!AN68&lt;&gt;"x",if('raw 1'!AN68="OK",'raw 1'!HN68,'raw 1'!AN68),"")</f>
        <v>1</v>
      </c>
      <c r="AQ125" s="9">
        <f>if('raw 1'!AO68&lt;&gt;"x",if('raw 1'!AO68="OK",'raw 1'!HO68,'raw 1'!AO68),"")</f>
        <v>1</v>
      </c>
      <c r="AR125" s="9">
        <f>if('raw 1'!AP68&lt;&gt;"x",if('raw 1'!AP68="OK",'raw 1'!HP68,'raw 1'!AP68),"")</f>
        <v>1</v>
      </c>
      <c r="AS125" s="9">
        <f>if('raw 1'!AQ68&lt;&gt;"x",if('raw 1'!AQ68="OK",'raw 1'!HQ68,'raw 1'!AQ68),"")</f>
        <v>1</v>
      </c>
      <c r="AT125" s="9">
        <f>if('raw 1'!AR68&lt;&gt;"x",if('raw 1'!AR68="OK",'raw 1'!HR68,'raw 1'!AR68),"")</f>
        <v>1</v>
      </c>
      <c r="AU125" s="9">
        <f>if('raw 1'!AS68&lt;&gt;"x",if('raw 1'!AS68="OK",'raw 1'!HS68,'raw 1'!AS68),"")</f>
        <v>1</v>
      </c>
      <c r="AV125" s="9">
        <f>if('raw 1'!AT68&lt;&gt;"x",if('raw 1'!AT68="OK",'raw 1'!HT68,'raw 1'!AT68),"")</f>
        <v>1</v>
      </c>
      <c r="AW125" s="9">
        <f>if('raw 1'!AU68&lt;&gt;"x",if('raw 1'!AU68="OK",'raw 1'!HU68,'raw 1'!AU68),"")</f>
        <v>1</v>
      </c>
      <c r="AX125" s="9">
        <f>if('raw 1'!AV68&lt;&gt;"x",if('raw 1'!AV68="OK",'raw 1'!HV68,'raw 1'!AV68),"")</f>
        <v>1</v>
      </c>
      <c r="AY125" s="9">
        <f>if('raw 1'!AW68&lt;&gt;"x",if('raw 1'!AW68="OK",'raw 1'!HW68,'raw 1'!AW68),"")</f>
        <v>1</v>
      </c>
      <c r="AZ125" s="9">
        <f>if('raw 1'!AX68&lt;&gt;"x",if('raw 1'!AX68="OK",'raw 1'!HX68,'raw 1'!AX68),"")</f>
        <v>1</v>
      </c>
      <c r="BA125" s="9">
        <f>if('raw 1'!AY68&lt;&gt;"x",if('raw 1'!AY68="OK",'raw 1'!HY68,'raw 1'!AY68),"")</f>
        <v>1</v>
      </c>
      <c r="BB125" s="9">
        <f>if('raw 1'!AZ68&lt;&gt;"x",if('raw 1'!AZ68="OK",'raw 1'!HZ68,'raw 1'!AZ68),"")</f>
        <v>1</v>
      </c>
      <c r="BC125" s="9">
        <f>if('raw 1'!BA68&lt;&gt;"x",if('raw 1'!BA68="OK",'raw 1'!IA68,'raw 1'!BA68),"")</f>
        <v>1</v>
      </c>
      <c r="BD125" s="9">
        <f>if('raw 1'!BB68&lt;&gt;"x",if('raw 1'!BB68="OK",'raw 1'!IB68,'raw 1'!BB68),"")</f>
        <v>1</v>
      </c>
      <c r="BE125" s="9">
        <f>if('raw 1'!BC68&lt;&gt;"x",if('raw 1'!BC68="OK",'raw 1'!IC68,'raw 1'!BC68),"")</f>
        <v>1</v>
      </c>
      <c r="BF125" s="9">
        <f>if('raw 1'!BD68&lt;&gt;"x",if('raw 1'!BD68="OK",'raw 1'!ID68,'raw 1'!BD68),"")</f>
        <v>1</v>
      </c>
      <c r="BG125" s="9">
        <f>if('raw 1'!BE68&lt;&gt;"x",if('raw 1'!BE68="OK",'raw 1'!IE68,'raw 1'!BE68),"")</f>
        <v>1</v>
      </c>
      <c r="BH125" s="9">
        <f>if('raw 1'!BF68&lt;&gt;"x",if('raw 1'!BF68="OK",'raw 1'!IF68,'raw 1'!BF68),"")</f>
        <v>1</v>
      </c>
      <c r="BI125" s="9">
        <f>if('raw 1'!BG68&lt;&gt;"x",if('raw 1'!BG68="OK",'raw 1'!IG68,'raw 1'!BG68),"")</f>
        <v>1</v>
      </c>
      <c r="BJ125" s="9">
        <f>if('raw 1'!BH68&lt;&gt;"x",if('raw 1'!BH68="OK",'raw 1'!IH68,'raw 1'!BH68),"")</f>
        <v>1</v>
      </c>
      <c r="BK125" s="9">
        <f>if('raw 1'!BI68&lt;&gt;"x",if('raw 1'!BI68="OK",'raw 1'!II68,'raw 1'!BI68),"")</f>
        <v>1</v>
      </c>
      <c r="BL125" s="9">
        <f>if('raw 1'!BJ68&lt;&gt;"x",if('raw 1'!BJ68="OK",'raw 1'!IJ68,'raw 1'!BJ68),"")</f>
        <v>1</v>
      </c>
      <c r="BM125" s="9" t="str">
        <f>if('raw 1'!BK68&lt;&gt;"x",if('raw 1'!BK68="OK",'raw 1'!IK68,'raw 1'!BK68),"")</f>
        <v/>
      </c>
      <c r="BN125" s="9" t="str">
        <f>if('raw 1'!BL68&lt;&gt;"x",if('raw 1'!BL68="OK",'raw 1'!IL68,'raw 1'!BL68),"")</f>
        <v>-</v>
      </c>
      <c r="BO125" s="9" t="str">
        <f>if('raw 1'!BM68&lt;&gt;"x",if('raw 1'!BM68="OK",'raw 1'!IM68,'raw 1'!BM68),"")</f>
        <v>-</v>
      </c>
      <c r="BP125" s="9" t="str">
        <f>if('raw 1'!BN68&lt;&gt;"x",if('raw 1'!BN68="OK",'raw 1'!IN68,'raw 1'!BN68),"")</f>
        <v>-</v>
      </c>
      <c r="BQ125" s="9" t="str">
        <f>if('raw 1'!BO68&lt;&gt;"x",if('raw 1'!BO68="OK",'raw 1'!IO68,'raw 1'!BO68),"")</f>
        <v>-</v>
      </c>
      <c r="BR125" s="9" t="str">
        <f>if('raw 1'!BP68&lt;&gt;"x",if('raw 1'!BP68="OK",'raw 1'!IP68,'raw 1'!BP68),"")</f>
        <v>-</v>
      </c>
      <c r="BS125" s="9" t="str">
        <f>if('raw 1'!BQ68&lt;&gt;"x",if('raw 1'!BQ68="OK",'raw 1'!IQ68,'raw 1'!BQ68),"")</f>
        <v>-</v>
      </c>
      <c r="BT125" s="9" t="str">
        <f>if('raw 1'!BR68&lt;&gt;"x",if('raw 1'!BR68="OK",'raw 1'!IR68,'raw 1'!BR68),"")</f>
        <v>-</v>
      </c>
      <c r="BU125" s="9" t="str">
        <f>if('raw 1'!BS68&lt;&gt;"x",if('raw 1'!BS68="OK",'raw 1'!IS68,'raw 1'!BS68),"")</f>
        <v>-</v>
      </c>
      <c r="BV125" s="9" t="str">
        <f>if('raw 1'!BT68&lt;&gt;"x",if('raw 1'!BT68="OK",'raw 1'!IT68,'raw 1'!BT68),"")</f>
        <v>-</v>
      </c>
      <c r="BW125" s="9" t="str">
        <f>if('raw 1'!BU68&lt;&gt;"x",if('raw 1'!BU68="OK",'raw 1'!IU68,'raw 1'!BU68),"")</f>
        <v>-</v>
      </c>
      <c r="BX125" s="9" t="str">
        <f>if('raw 1'!BV68&lt;&gt;"x",if('raw 1'!BV68="OK",'raw 1'!IV68,'raw 1'!BV68),"")</f>
        <v>-</v>
      </c>
      <c r="BY125" s="9" t="str">
        <f>if('raw 1'!BW68&lt;&gt;"x",if('raw 1'!BW68="OK",'raw 1'!IW68,'raw 1'!BW68),"")</f>
        <v>-</v>
      </c>
      <c r="BZ125" s="9" t="str">
        <f>if('raw 1'!BX68&lt;&gt;"x",if('raw 1'!BX68="OK",'raw 1'!IX68,'raw 1'!BX68),"")</f>
        <v>-</v>
      </c>
      <c r="CA125" s="9" t="str">
        <f>if('raw 1'!BY68&lt;&gt;"x",if('raw 1'!BY68="OK",'raw 1'!IY68,'raw 1'!BY68),"")</f>
        <v>-</v>
      </c>
      <c r="CB125" s="9" t="str">
        <f>if('raw 1'!BZ68&lt;&gt;"x",if('raw 1'!BZ68="OK",'raw 1'!IZ68,'raw 1'!BZ68),"")</f>
        <v>-</v>
      </c>
      <c r="CC125" s="9" t="str">
        <f>if('raw 1'!CA68&lt;&gt;"x",if('raw 1'!CA68="OK",'raw 1'!JA68,'raw 1'!CA68),"")</f>
        <v>-</v>
      </c>
      <c r="CD125" s="9" t="str">
        <f>if('raw 1'!CB68&lt;&gt;"x",if('raw 1'!CB68="OK",'raw 1'!JB68,'raw 1'!CB68),"")</f>
        <v>-</v>
      </c>
      <c r="CE125" s="9" t="str">
        <f>if('raw 1'!CC68&lt;&gt;"x",if('raw 1'!CC68="OK",'raw 1'!JC68,'raw 1'!CC68),"")</f>
        <v>-</v>
      </c>
      <c r="CF125" s="9" t="str">
        <f>if('raw 1'!CD68&lt;&gt;"x",if('raw 1'!CD68="OK",'raw 1'!JD68,'raw 1'!CD68),"")</f>
        <v>-</v>
      </c>
      <c r="CG125" s="9" t="str">
        <f>if('raw 1'!CE68&lt;&gt;"x",if('raw 1'!CE68="OK",'raw 1'!JE68,'raw 1'!CE68),"")</f>
        <v>-</v>
      </c>
      <c r="CH125" s="9" t="str">
        <f>if('raw 1'!CF68&lt;&gt;"x",if('raw 1'!CF68="OK",'raw 1'!JF68,'raw 1'!CF68),"")</f>
        <v>-</v>
      </c>
      <c r="CI125" s="9" t="str">
        <f>if('raw 1'!CG68&lt;&gt;"x",if('raw 1'!CG68="OK",'raw 1'!JG68,'raw 1'!CG68),"")</f>
        <v>-</v>
      </c>
      <c r="CJ125" s="9" t="str">
        <f>if('raw 1'!CH68&lt;&gt;"x",if('raw 1'!CH68="OK",'raw 1'!JH68,'raw 1'!CH68),"")</f>
        <v>-</v>
      </c>
      <c r="CK125" s="9" t="str">
        <f>if('raw 1'!CI68&lt;&gt;"x",if('raw 1'!CI68="OK",'raw 1'!JI68,'raw 1'!CI68),"")</f>
        <v>-</v>
      </c>
      <c r="CL125" s="9" t="str">
        <f>if('raw 1'!CJ68&lt;&gt;"x",if('raw 1'!CJ68="OK",'raw 1'!JJ68,'raw 1'!CJ68),"")</f>
        <v>-</v>
      </c>
      <c r="CM125" s="9" t="str">
        <f>if('raw 1'!CK68&lt;&gt;"x",if('raw 1'!CK68="OK",'raw 1'!JK68,'raw 1'!CK68),"")</f>
        <v>-</v>
      </c>
      <c r="CN125" s="9" t="str">
        <f>if('raw 1'!CL68&lt;&gt;"x",if('raw 1'!CL68="OK",'raw 1'!JL68,'raw 1'!CL68),"")</f>
        <v>-</v>
      </c>
      <c r="CO125" s="9" t="str">
        <f>if('raw 1'!CM68&lt;&gt;"x",if('raw 1'!CM68="OK",'raw 1'!JM68,'raw 1'!CM68),"")</f>
        <v>-</v>
      </c>
      <c r="CP125" s="9" t="str">
        <f>if('raw 1'!CN68&lt;&gt;"x",if('raw 1'!CN68="OK",'raw 1'!JN68,'raw 1'!CN68),"")</f>
        <v>-</v>
      </c>
      <c r="CQ125" s="9" t="str">
        <f>if('raw 1'!CO68&lt;&gt;"x",if('raw 1'!CO68="OK",'raw 1'!JO68,'raw 1'!CO68),"")</f>
        <v>-</v>
      </c>
      <c r="CR125" s="9" t="str">
        <f>if('raw 1'!CP68&lt;&gt;"x",if('raw 1'!CP68="OK",'raw 1'!JP68,'raw 1'!CP68),"")</f>
        <v>-</v>
      </c>
      <c r="CS125" s="9" t="str">
        <f>if('raw 1'!CQ68&lt;&gt;"x",if('raw 1'!CQ68="OK",'raw 1'!JQ68,'raw 1'!CQ68),"")</f>
        <v>-</v>
      </c>
      <c r="CT125" s="9" t="str">
        <f>if('raw 1'!CR68&lt;&gt;"x",if('raw 1'!CR68="OK",'raw 1'!JR68,'raw 1'!CR68),"")</f>
        <v>-</v>
      </c>
      <c r="CU125" s="9" t="str">
        <f>if('raw 1'!CS68&lt;&gt;"x",if('raw 1'!CS68="OK",'raw 1'!JS68,'raw 1'!CS68),"")</f>
        <v/>
      </c>
      <c r="CV125" s="9" t="str">
        <f>if('raw 1'!CT68&lt;&gt;"x",if('raw 1'!CT68="OK",'raw 1'!JT68,'raw 1'!CT68),"")</f>
        <v>-</v>
      </c>
      <c r="CW125" s="9" t="str">
        <f>if('raw 1'!CU68&lt;&gt;"x",if('raw 1'!CU68="OK",'raw 1'!JU68,'raw 1'!CU68),"")</f>
        <v>-</v>
      </c>
      <c r="CX125" s="9" t="str">
        <f>if('raw 1'!CV68&lt;&gt;"x",if('raw 1'!CV68="OK",'raw 1'!JV68,'raw 1'!CV68),"")</f>
        <v>-</v>
      </c>
      <c r="CY125" s="9" t="str">
        <f>if('raw 1'!CW68&lt;&gt;"x",if('raw 1'!CW68="OK",'raw 1'!JW68,'raw 1'!CW68),"")</f>
        <v>-</v>
      </c>
      <c r="CZ125" s="9" t="str">
        <f>if('raw 1'!CX68&lt;&gt;"x",if('raw 1'!CX68="OK",'raw 1'!JX68,'raw 1'!CX68),"")</f>
        <v>-</v>
      </c>
      <c r="DA125" s="9" t="str">
        <f>if('raw 1'!CY68&lt;&gt;"x",if('raw 1'!CY68="OK",'raw 1'!JY68,'raw 1'!CY68),"")</f>
        <v>-</v>
      </c>
      <c r="DB125" s="9" t="str">
        <f>if('raw 1'!CZ68&lt;&gt;"x",if('raw 1'!CZ68="OK",'raw 1'!JZ68,'raw 1'!CZ68),"")</f>
        <v>-</v>
      </c>
      <c r="DC125" s="9" t="str">
        <f>if('raw 1'!DA68&lt;&gt;"x",if('raw 1'!DA68="OK",'raw 1'!KA68,'raw 1'!DA68),"")</f>
        <v>-</v>
      </c>
      <c r="DD125" s="9" t="str">
        <f>if('raw 1'!DB68&lt;&gt;"x",if('raw 1'!DB68="OK",'raw 1'!KB68,'raw 1'!DB68),"")</f>
        <v>-</v>
      </c>
      <c r="DE125" s="9" t="str">
        <f>if('raw 1'!DC68&lt;&gt;"x",if('raw 1'!DC68="OK",'raw 1'!KC68,'raw 1'!DC68),"")</f>
        <v>-</v>
      </c>
      <c r="DF125" s="9" t="str">
        <f>if('raw 1'!DD68&lt;&gt;"x",if('raw 1'!DD68="OK",'raw 1'!KD68,'raw 1'!DD68),"")</f>
        <v>-</v>
      </c>
      <c r="DG125" s="9" t="str">
        <f>if('raw 1'!DE68&lt;&gt;"x",if('raw 1'!DE68="OK",'raw 1'!KE68,'raw 1'!DE68),"")</f>
        <v>-</v>
      </c>
      <c r="DH125" s="9" t="str">
        <f>if('raw 1'!DF68&lt;&gt;"x",if('raw 1'!DF68="OK",'raw 1'!KF68,'raw 1'!DF68),"")</f>
        <v>-</v>
      </c>
      <c r="DI125" s="9" t="str">
        <f>if('raw 1'!DG68&lt;&gt;"x",if('raw 1'!DG68="OK",'raw 1'!KG68,'raw 1'!DG68),"")</f>
        <v>-</v>
      </c>
      <c r="DJ125" s="9" t="str">
        <f>if('raw 1'!DH68&lt;&gt;"x",if('raw 1'!DH68="OK",'raw 1'!KH68,'raw 1'!DH68),"")</f>
        <v>-</v>
      </c>
      <c r="DK125" s="9" t="str">
        <f>if('raw 1'!DI68&lt;&gt;"x",if('raw 1'!DI68="OK",'raw 1'!KI68,'raw 1'!DI68),"")</f>
        <v>-</v>
      </c>
      <c r="DL125" s="9" t="str">
        <f>if('raw 1'!DJ68&lt;&gt;"x",if('raw 1'!DJ68="OK",'raw 1'!KJ68,'raw 1'!DJ68),"")</f>
        <v>-</v>
      </c>
      <c r="DM125" s="9" t="str">
        <f>if('raw 1'!DK68&lt;&gt;"x",if('raw 1'!DK68="OK",'raw 1'!KK68,'raw 1'!DK68),"")</f>
        <v>-</v>
      </c>
      <c r="DN125" s="9" t="str">
        <f>if('raw 1'!DL68&lt;&gt;"x",if('raw 1'!DL68="OK",'raw 1'!KL68,'raw 1'!DL68),"")</f>
        <v>-</v>
      </c>
      <c r="DO125" s="9" t="str">
        <f>if('raw 1'!DM68&lt;&gt;"x",if('raw 1'!DM68="OK",'raw 1'!KM68,'raw 1'!DM68),"")</f>
        <v>-</v>
      </c>
      <c r="DP125" s="9" t="str">
        <f>if('raw 1'!DN68&lt;&gt;"x",if('raw 1'!DN68="OK",'raw 1'!KN68,'raw 1'!DN68),"")</f>
        <v>-</v>
      </c>
      <c r="DQ125" s="9" t="str">
        <f>if('raw 1'!DO68&lt;&gt;"x",if('raw 1'!DO68="OK",'raw 1'!KO68,'raw 1'!DO68),"")</f>
        <v>-</v>
      </c>
      <c r="DR125" s="9" t="str">
        <f>if('raw 1'!DP68&lt;&gt;"x",if('raw 1'!DP68="OK",'raw 1'!KP68,'raw 1'!DP68),"")</f>
        <v>-</v>
      </c>
      <c r="DS125" s="9" t="str">
        <f>if('raw 1'!DQ68&lt;&gt;"x",if('raw 1'!DQ68="OK",'raw 1'!KQ68,'raw 1'!DQ68),"")</f>
        <v>-</v>
      </c>
      <c r="DT125" s="9" t="str">
        <f>if('raw 1'!DR68&lt;&gt;"x",if('raw 1'!DR68="OK",'raw 1'!KR68,'raw 1'!DR68),"")</f>
        <v>-</v>
      </c>
      <c r="DU125" s="9" t="str">
        <f>if('raw 1'!DS68&lt;&gt;"x",if('raw 1'!DS68="OK",'raw 1'!KS68,'raw 1'!DS68),"")</f>
        <v>-</v>
      </c>
      <c r="DV125" s="9" t="str">
        <f>if('raw 1'!DT68&lt;&gt;"x",if('raw 1'!DT68="OK",'raw 1'!KT68,'raw 1'!DT68),"")</f>
        <v>-</v>
      </c>
      <c r="DW125" s="9" t="str">
        <f>if('raw 1'!DU68&lt;&gt;"x",if('raw 1'!DU68="OK",'raw 1'!KU68,'raw 1'!DU68),"")</f>
        <v>-</v>
      </c>
      <c r="DX125" s="9" t="str">
        <f>if('raw 1'!DV68&lt;&gt;"x",if('raw 1'!DV68="OK",'raw 1'!KV68,'raw 1'!DV68),"")</f>
        <v>-</v>
      </c>
      <c r="DY125" s="9" t="str">
        <f>if('raw 1'!DW68&lt;&gt;"x",if('raw 1'!DW68="OK",'raw 1'!KW68,'raw 1'!DW68),"")</f>
        <v>-</v>
      </c>
      <c r="DZ125" s="9" t="str">
        <f>if('raw 1'!DX68&lt;&gt;"x",if('raw 1'!DX68="OK",'raw 1'!KX68,'raw 1'!DX68),"")</f>
        <v>-</v>
      </c>
      <c r="EA125" s="9" t="str">
        <f>if('raw 1'!DY68&lt;&gt;"x",if('raw 1'!DY68="OK",'raw 1'!KY68,'raw 1'!DY68),"")</f>
        <v>-</v>
      </c>
      <c r="EB125" s="9" t="str">
        <f>if('raw 1'!DZ68&lt;&gt;"x",if('raw 1'!DZ68="OK",'raw 1'!KZ68,'raw 1'!DZ68),"")</f>
        <v/>
      </c>
      <c r="EC125" s="9" t="str">
        <f>if('raw 1'!EA68&lt;&gt;"x",if('raw 1'!EA68="OK",'raw 1'!LA68,'raw 1'!EA68),"")</f>
        <v>-</v>
      </c>
      <c r="ED125" s="9" t="str">
        <f>if('raw 1'!EB68&lt;&gt;"x",if('raw 1'!EB68="OK",'raw 1'!LB68,'raw 1'!EB68),"")</f>
        <v>-</v>
      </c>
      <c r="EE125" s="9" t="str">
        <f>if('raw 1'!EC68&lt;&gt;"x",if('raw 1'!EC68="OK",'raw 1'!LC68,'raw 1'!EC68),"")</f>
        <v>-</v>
      </c>
      <c r="EF125" s="9" t="str">
        <f>if('raw 1'!ED68&lt;&gt;"x",if('raw 1'!ED68="OK",'raw 1'!LD68,'raw 1'!ED68),"")</f>
        <v>-</v>
      </c>
      <c r="EG125" s="9" t="str">
        <f>if('raw 1'!EE68&lt;&gt;"x",if('raw 1'!EE68="OK",'raw 1'!LE68,'raw 1'!EE68),"")</f>
        <v>-</v>
      </c>
      <c r="EH125" s="9" t="str">
        <f>if('raw 1'!EF68&lt;&gt;"x",if('raw 1'!EF68="OK",'raw 1'!LF68,'raw 1'!EF68),"")</f>
        <v>-</v>
      </c>
      <c r="EI125" s="9" t="str">
        <f>if('raw 1'!EG68&lt;&gt;"x",if('raw 1'!EG68="OK",'raw 1'!LG68,'raw 1'!EG68),"")</f>
        <v>-</v>
      </c>
      <c r="EJ125" s="9" t="str">
        <f>if('raw 1'!EH68&lt;&gt;"x",if('raw 1'!EH68="OK",'raw 1'!LH68,'raw 1'!EH68),"")</f>
        <v>-</v>
      </c>
      <c r="EK125" s="9" t="str">
        <f>if('raw 1'!EI68&lt;&gt;"x",if('raw 1'!EI68="OK",'raw 1'!LI68,'raw 1'!EI68),"")</f>
        <v>-</v>
      </c>
      <c r="EL125" s="9" t="str">
        <f>if('raw 1'!EJ68&lt;&gt;"x",if('raw 1'!EJ68="OK",'raw 1'!LJ68,'raw 1'!EJ68),"")</f>
        <v>-</v>
      </c>
      <c r="EM125" s="9" t="str">
        <f>if('raw 1'!EK68&lt;&gt;"x",if('raw 1'!EK68="OK",'raw 1'!LK68,'raw 1'!EK68),"")</f>
        <v>-</v>
      </c>
      <c r="EN125" s="9" t="str">
        <f>if('raw 1'!EL68&lt;&gt;"x",if('raw 1'!EL68="OK",'raw 1'!LL68,'raw 1'!EL68),"")</f>
        <v>-</v>
      </c>
      <c r="EO125" s="9" t="str">
        <f>if('raw 1'!EM68&lt;&gt;"x",if('raw 1'!EM68="OK",'raw 1'!LM68,'raw 1'!EM68),"")</f>
        <v>-</v>
      </c>
      <c r="EP125" s="9" t="str">
        <f>if('raw 1'!EN68&lt;&gt;"x",if('raw 1'!EN68="OK",'raw 1'!LN68,'raw 1'!EN68),"")</f>
        <v>-</v>
      </c>
      <c r="EQ125" s="9" t="str">
        <f>if('raw 1'!EO68&lt;&gt;"x",if('raw 1'!EO68="OK",'raw 1'!LO68,'raw 1'!EO68),"")</f>
        <v>-</v>
      </c>
      <c r="ER125" s="9" t="str">
        <f>if('raw 1'!EP68&lt;&gt;"x",if('raw 1'!EP68="OK",'raw 1'!LP68,'raw 1'!EP68),"")</f>
        <v>-</v>
      </c>
      <c r="ES125" s="9" t="str">
        <f>if('raw 1'!EQ68&lt;&gt;"x",if('raw 1'!EQ68="OK",'raw 1'!LQ68,'raw 1'!EQ68),"")</f>
        <v/>
      </c>
      <c r="ET125" s="9" t="str">
        <f>if('raw 1'!ER68&lt;&gt;"x",if('raw 1'!ER68="OK",'raw 1'!LR68,'raw 1'!ER68),"")</f>
        <v>-</v>
      </c>
      <c r="EU125" s="9" t="str">
        <f>if('raw 1'!ES68&lt;&gt;"x",if('raw 1'!ES68="OK",'raw 1'!LS68,'raw 1'!ES68),"")</f>
        <v>-</v>
      </c>
      <c r="EV125" s="9" t="str">
        <f>if('raw 1'!ET68&lt;&gt;"x",if('raw 1'!ET68="OK",'raw 1'!LT68,'raw 1'!ET68),"")</f>
        <v>-</v>
      </c>
      <c r="EW125" s="9" t="str">
        <f>if('raw 1'!EU68&lt;&gt;"x",if('raw 1'!EU68="OK",'raw 1'!LU68,'raw 1'!EU68),"")</f>
        <v>-</v>
      </c>
      <c r="EX125" s="9" t="str">
        <f>if('raw 1'!EV68&lt;&gt;"x",if('raw 1'!EV68="OK",'raw 1'!LV68,'raw 1'!EV68),"")</f>
        <v>-</v>
      </c>
      <c r="EY125" s="9" t="str">
        <f>if('raw 1'!EW68&lt;&gt;"x",if('raw 1'!EW68="OK",'raw 1'!LW68,'raw 1'!EW68),"")</f>
        <v>-</v>
      </c>
      <c r="EZ125" s="9" t="str">
        <f>if('raw 1'!EX68&lt;&gt;"x",if('raw 1'!EX68="OK",'raw 1'!LX68,'raw 1'!EX68),"")</f>
        <v>-</v>
      </c>
      <c r="FA125" s="9" t="str">
        <f>if('raw 1'!EY68&lt;&gt;"x",if('raw 1'!EY68="OK",'raw 1'!LY68,'raw 1'!EY68),"")</f>
        <v>-</v>
      </c>
      <c r="FB125" s="9" t="str">
        <f>if('raw 1'!EZ68&lt;&gt;"x",if('raw 1'!EZ68="OK",'raw 1'!LZ68,'raw 1'!EZ68),"")</f>
        <v>-</v>
      </c>
      <c r="FC125" s="9" t="str">
        <f>if('raw 1'!FA68&lt;&gt;"x",if('raw 1'!FA68="OK",'raw 1'!MA68,'raw 1'!FA68),"")</f>
        <v>-</v>
      </c>
      <c r="FD125" s="9" t="str">
        <f>if('raw 1'!FB68&lt;&gt;"x",if('raw 1'!FB68="OK",'raw 1'!MB68,'raw 1'!FB68),"")</f>
        <v>-</v>
      </c>
      <c r="FE125" s="9" t="str">
        <f>if('raw 1'!FC68&lt;&gt;"x",if('raw 1'!FC68="OK",'raw 1'!MC68,'raw 1'!FC68),"")</f>
        <v>-</v>
      </c>
      <c r="FF125" s="9" t="str">
        <f>if('raw 1'!FD68&lt;&gt;"x",if('raw 1'!FD68="OK",'raw 1'!MD68,'raw 1'!FD68),"")</f>
        <v>-</v>
      </c>
      <c r="FG125" s="9" t="str">
        <f>if('raw 1'!FE68&lt;&gt;"x",if('raw 1'!FE68="OK",'raw 1'!ME68,'raw 1'!FE68),"")</f>
        <v>-</v>
      </c>
      <c r="FH125" s="9" t="str">
        <f>if('raw 1'!FF68&lt;&gt;"x",if('raw 1'!FF68="OK",'raw 1'!MF68,'raw 1'!FF68),"")</f>
        <v>-</v>
      </c>
      <c r="FI125" s="9" t="str">
        <f>if('raw 1'!FG68&lt;&gt;"x",if('raw 1'!FG68="OK",'raw 1'!MG68,'raw 1'!FG68),"")</f>
        <v>-</v>
      </c>
      <c r="FJ125" s="9" t="str">
        <f>if('raw 1'!FH68&lt;&gt;"x",if('raw 1'!FH68="OK",'raw 1'!MH68,'raw 1'!FH68),"")</f>
        <v>-</v>
      </c>
      <c r="FK125" s="9" t="str">
        <f>if('raw 1'!FI68&lt;&gt;"x",if('raw 1'!FI68="OK",'raw 1'!MI68,'raw 1'!FI68),"")</f>
        <v>-</v>
      </c>
      <c r="FL125" s="9" t="str">
        <f>if('raw 1'!FJ68&lt;&gt;"x",if('raw 1'!FJ68="OK",'raw 1'!MJ68,'raw 1'!FJ68),"")</f>
        <v>-</v>
      </c>
      <c r="FM125" s="9" t="str">
        <f>if('raw 1'!FK68&lt;&gt;"x",if('raw 1'!FK68="OK",'raw 1'!MK68,'raw 1'!FK68),"")</f>
        <v>-</v>
      </c>
      <c r="FN125" s="9" t="str">
        <f>if('raw 1'!FL68&lt;&gt;"x",if('raw 1'!FL68="OK",'raw 1'!ML68,'raw 1'!FL68),"")</f>
        <v>-</v>
      </c>
      <c r="FO125" s="9" t="str">
        <f>if('raw 1'!FM68&lt;&gt;"x",if('raw 1'!FM68="OK",'raw 1'!MM68,'raw 1'!FM68),"")</f>
        <v>-</v>
      </c>
      <c r="FP125" s="9" t="str">
        <f>if('raw 1'!FN68&lt;&gt;"x",if('raw 1'!FN68="OK",'raw 1'!MN68,'raw 1'!FN68),"")</f>
        <v>-</v>
      </c>
      <c r="FQ125" s="9" t="str">
        <f>if('raw 1'!FO68&lt;&gt;"x",if('raw 1'!FO68="OK",'raw 1'!MO68,'raw 1'!FO68),"")</f>
        <v>-</v>
      </c>
      <c r="FR125" s="9" t="str">
        <f>if('raw 1'!FP68&lt;&gt;"x",if('raw 1'!FP68="OK",'raw 1'!MP68,'raw 1'!FP68),"")</f>
        <v>-</v>
      </c>
      <c r="FS125" s="9" t="str">
        <f>if('raw 1'!FQ68&lt;&gt;"x",if('raw 1'!FQ68="OK",'raw 1'!MQ68,'raw 1'!FQ68),"")</f>
        <v>-</v>
      </c>
      <c r="FT125" s="9" t="str">
        <f>if('raw 1'!FR68&lt;&gt;"x",if('raw 1'!FR68="OK",'raw 1'!MR68,'raw 1'!FR68),"")</f>
        <v>-</v>
      </c>
      <c r="FU125" s="9" t="str">
        <f>if('raw 1'!FS68&lt;&gt;"x",if('raw 1'!FS68="OK",'raw 1'!MS68,'raw 1'!FS68),"")</f>
        <v>-</v>
      </c>
      <c r="FV125" s="9" t="str">
        <f>if('raw 1'!FT68&lt;&gt;"x",if('raw 1'!FT68="OK",'raw 1'!MT68,'raw 1'!FT68),"")</f>
        <v/>
      </c>
      <c r="FW125" s="9" t="str">
        <f>if('raw 1'!FU68&lt;&gt;"x",if('raw 1'!FU68="OK",'raw 1'!MU68,'raw 1'!FU68),"")</f>
        <v>-</v>
      </c>
      <c r="FX125" s="9" t="str">
        <f>if('raw 1'!FV68&lt;&gt;"x",if('raw 1'!FV68="OK",'raw 1'!MV68,'raw 1'!FV68),"")</f>
        <v>-</v>
      </c>
      <c r="FY125" s="9" t="str">
        <f>if('raw 1'!FW68&lt;&gt;"x",if('raw 1'!FW68="OK",'raw 1'!MW68,'raw 1'!FW68),"")</f>
        <v>-</v>
      </c>
      <c r="FZ125" s="9" t="str">
        <f>if('raw 1'!FX68&lt;&gt;"x",if('raw 1'!FX68="OK",'raw 1'!MX68,'raw 1'!FX68),"")</f>
        <v>-</v>
      </c>
      <c r="GA125" s="9" t="str">
        <f>if('raw 1'!FY68&lt;&gt;"x",if('raw 1'!FY68="OK",'raw 1'!MY68,'raw 1'!FY68),"")</f>
        <v>-</v>
      </c>
      <c r="GB125" s="9" t="str">
        <f>if('raw 1'!FZ68&lt;&gt;"x",if('raw 1'!FZ68="OK",'raw 1'!MZ68,'raw 1'!FZ68),"")</f>
        <v>-</v>
      </c>
      <c r="GC125" s="9" t="str">
        <f>if('raw 1'!GA68&lt;&gt;"x",if('raw 1'!GA68="OK",'raw 1'!NA68,'raw 1'!GA68),"")</f>
        <v>-</v>
      </c>
      <c r="GD125" s="9" t="str">
        <f>if('raw 1'!GB68&lt;&gt;"x",if('raw 1'!GB68="OK",'raw 1'!NB68,'raw 1'!GB68),"")</f>
        <v>-</v>
      </c>
      <c r="GE125" s="9" t="str">
        <f>if('raw 1'!GC68&lt;&gt;"x",if('raw 1'!GC68="OK",'raw 1'!NC68,'raw 1'!GC68),"")</f>
        <v>-</v>
      </c>
      <c r="GF125" s="9" t="str">
        <f>if('raw 1'!GD68&lt;&gt;"x",if('raw 1'!GD68="OK",'raw 1'!ND68,'raw 1'!GD68),"")</f>
        <v>-</v>
      </c>
      <c r="GG125" s="9" t="str">
        <f>if('raw 1'!GE68&lt;&gt;"x",if('raw 1'!GE68="OK",'raw 1'!NE68,'raw 1'!GE68),"")</f>
        <v>-</v>
      </c>
      <c r="GH125" s="9" t="str">
        <f>if('raw 1'!GF68&lt;&gt;"x",if('raw 1'!GF68="OK",'raw 1'!NF68,'raw 1'!GF68),"")</f>
        <v>-</v>
      </c>
      <c r="GI125" s="9" t="str">
        <f>if('raw 1'!GG68&lt;&gt;"x",if('raw 1'!GG68="OK",'raw 1'!NG68,'raw 1'!GG68),"")</f>
        <v>-</v>
      </c>
      <c r="GJ125" s="9" t="str">
        <f>if('raw 1'!GH68&lt;&gt;"x",if('raw 1'!GH68="OK",'raw 1'!NH68,'raw 1'!GH68),"")</f>
        <v>-</v>
      </c>
      <c r="GK125" s="9" t="str">
        <f>if('raw 1'!GI68&lt;&gt;"x",if('raw 1'!GI68="OK",'raw 1'!NI68,'raw 1'!GI68),"")</f>
        <v>-</v>
      </c>
      <c r="GL125" s="9" t="str">
        <f>if('raw 1'!GJ68&lt;&gt;"x",if('raw 1'!GJ68="OK",'raw 1'!NJ68,'raw 1'!GJ68),"")</f>
        <v>-</v>
      </c>
      <c r="GM125" s="9" t="str">
        <f>if('raw 1'!GK68&lt;&gt;"x",if('raw 1'!GK68="OK",'raw 1'!NK68,'raw 1'!GK68),"")</f>
        <v>-</v>
      </c>
      <c r="GN125" s="9" t="str">
        <f>if('raw 1'!GL68&lt;&gt;"x",if('raw 1'!GL68="OK",'raw 1'!NL68,'raw 1'!GL68),"")</f>
        <v>-</v>
      </c>
      <c r="GO125" s="9" t="str">
        <f>if('raw 1'!GM68&lt;&gt;"x",if('raw 1'!GM68="OK",'raw 1'!NM68,'raw 1'!GM68),"")</f>
        <v>-</v>
      </c>
      <c r="GP125" s="9" t="str">
        <f>if('raw 1'!GN68&lt;&gt;"x",if('raw 1'!GN68="OK",'raw 1'!NN68,'raw 1'!GN68),"")</f>
        <v>-</v>
      </c>
      <c r="GQ125" s="9" t="str">
        <f>if('raw 1'!GO68&lt;&gt;"x",if('raw 1'!GO68="OK",'raw 1'!NO68,'raw 1'!GO68),"")</f>
        <v>-</v>
      </c>
      <c r="GR125" s="9" t="str">
        <f>if('raw 1'!GP68&lt;&gt;"x",if('raw 1'!GP68="OK",'raw 1'!NP68,'raw 1'!GP68),"")</f>
        <v>-</v>
      </c>
      <c r="GS125" s="9" t="str">
        <f>if('raw 1'!GQ68&lt;&gt;"x",if('raw 1'!GQ68="OK",'raw 1'!NQ68,'raw 1'!GQ68),"")</f>
        <v>-</v>
      </c>
      <c r="GT125" s="9" t="str">
        <f>if('raw 1'!GR68&lt;&gt;"x",if('raw 1'!GR68="OK",'raw 1'!NR68,'raw 1'!GR68),"")</f>
        <v>-</v>
      </c>
      <c r="GU125" s="9" t="str">
        <f>if('raw 1'!GS68&lt;&gt;"x",if('raw 1'!GS68="OK",'raw 1'!NS68,'raw 1'!GS68),"")</f>
        <v/>
      </c>
    </row>
    <row r="126">
      <c r="A126" s="5"/>
      <c r="B126" s="5"/>
      <c r="C126" s="5" t="str">
        <f>if(B126="d","diskv. iz ciklusa",if(B126="d1","diskv. iz kruga",if($E126="ODOBREN",(if(countif(H:H,"="&amp;H126)=1,countif(H:H,"&gt;"&amp;H126)+1,concatenate(countif(H:H,"&gt;"&amp;H126)+1," - ",countif(H:H,"&gt;="&amp;H126)))),empty)))</f>
        <v>123 - 132</v>
      </c>
      <c r="D126" s="6" t="str">
        <f>'raw 1'!B125</f>
        <v>lkukolj</v>
      </c>
      <c r="E126" s="6" t="str">
        <f>'raw 1'!F125</f>
        <v>ODOBREN</v>
      </c>
      <c r="F126" s="6" t="str">
        <f>if($E126="ODOBREN",'raw 1'!C125,"")</f>
        <v>Lazar</v>
      </c>
      <c r="G126" s="6" t="str">
        <f>if($E126="ODOBREN",'raw 1'!D125,"")</f>
        <v>Kukolj</v>
      </c>
      <c r="H126" s="7">
        <f>if($E126="ODOBREN",I126,empty)</f>
        <v>0</v>
      </c>
      <c r="I126" s="7">
        <f>if(B126&lt;&gt;"d",IF(M126 = "A", SUM(R126:T126), SUM(O126:Q126)),empty)</f>
        <v>0</v>
      </c>
      <c r="J126" s="6" t="str">
        <f>if($E126="ODOBREN",'raw 1'!G125,"")</f>
        <v>Stari grad</v>
      </c>
      <c r="K126" s="6" t="str">
        <f>if($E126="ODOBREN",'raw 1'!H125,"")</f>
        <v>Računarska gimnazija</v>
      </c>
      <c r="L126" s="6" t="str">
        <f>if($E126="ODOBREN",'raw 1'!I125,"")</f>
        <v>III</v>
      </c>
      <c r="M126" s="6" t="str">
        <f>if($E126="ODOBREN",'raw 1'!J125,"")</f>
        <v>A</v>
      </c>
      <c r="N126" s="6" t="str">
        <f>if($E126="ODOBREN",'raw 1'!K126,"")</f>
        <v>Snežana Milosavljević, Darko Perić</v>
      </c>
      <c r="O126" s="8" t="str">
        <f>'raw 1'!M125</f>
        <v>-</v>
      </c>
      <c r="P126" s="9" t="str">
        <f>'raw 1'!N125</f>
        <v>-</v>
      </c>
      <c r="Q126" s="9" t="str">
        <f>'raw 1'!O125</f>
        <v>-</v>
      </c>
      <c r="R126" s="9">
        <f>'raw 1'!P125</f>
        <v>0</v>
      </c>
      <c r="S126" s="9">
        <f>'raw 1'!Q125</f>
        <v>0</v>
      </c>
      <c r="T126" s="9">
        <f>'raw 1'!R125</f>
        <v>0</v>
      </c>
      <c r="U126" s="9" t="str">
        <f>if('raw 1'!S125&lt;&gt;"x",if('raw 1'!S125="OK",'raw 1'!GS125,'raw 1'!S125),"")</f>
        <v/>
      </c>
      <c r="V126" s="9" t="str">
        <f>if('raw 1'!T125&lt;&gt;"x",if('raw 1'!T125="OK",'raw 1'!GT125,'raw 1'!T125),"")</f>
        <v/>
      </c>
      <c r="W126" s="9" t="str">
        <f>if('raw 1'!U125&lt;&gt;"x",if('raw 1'!U125="OK",'raw 1'!GU125,'raw 1'!U125),"")</f>
        <v>-</v>
      </c>
      <c r="X126" s="9" t="str">
        <f>if('raw 1'!V125&lt;&gt;"x",if('raw 1'!V125="OK",'raw 1'!GV125,'raw 1'!V125),"")</f>
        <v>-</v>
      </c>
      <c r="Y126" s="9" t="str">
        <f>if('raw 1'!W125&lt;&gt;"x",if('raw 1'!W125="OK",'raw 1'!GW125,'raw 1'!W125),"")</f>
        <v>-</v>
      </c>
      <c r="Z126" s="9" t="str">
        <f>if('raw 1'!X125&lt;&gt;"x",if('raw 1'!X125="OK",'raw 1'!GX125,'raw 1'!X125),"")</f>
        <v>-</v>
      </c>
      <c r="AA126" s="9" t="str">
        <f>if('raw 1'!Y125&lt;&gt;"x",if('raw 1'!Y125="OK",'raw 1'!GY125,'raw 1'!Y125),"")</f>
        <v>-</v>
      </c>
      <c r="AB126" s="9" t="str">
        <f>if('raw 1'!Z125&lt;&gt;"x",if('raw 1'!Z125="OK",'raw 1'!GZ125,'raw 1'!Z125),"")</f>
        <v>-</v>
      </c>
      <c r="AC126" s="9" t="str">
        <f>if('raw 1'!AA125&lt;&gt;"x",if('raw 1'!AA125="OK",'raw 1'!HA125,'raw 1'!AA125),"")</f>
        <v>-</v>
      </c>
      <c r="AD126" s="9" t="str">
        <f>if('raw 1'!AB125&lt;&gt;"x",if('raw 1'!AB125="OK",'raw 1'!HB125,'raw 1'!AB125),"")</f>
        <v>-</v>
      </c>
      <c r="AE126" s="9" t="str">
        <f>if('raw 1'!AC125&lt;&gt;"x",if('raw 1'!AC125="OK",'raw 1'!HC125,'raw 1'!AC125),"")</f>
        <v>-</v>
      </c>
      <c r="AF126" s="9" t="str">
        <f>if('raw 1'!AD125&lt;&gt;"x",if('raw 1'!AD125="OK",'raw 1'!HD125,'raw 1'!AD125),"")</f>
        <v>-</v>
      </c>
      <c r="AG126" s="9" t="str">
        <f>if('raw 1'!AE125&lt;&gt;"x",if('raw 1'!AE125="OK",'raw 1'!HE125,'raw 1'!AE125),"")</f>
        <v>-</v>
      </c>
      <c r="AH126" s="9" t="str">
        <f>if('raw 1'!AF125&lt;&gt;"x",if('raw 1'!AF125="OK",'raw 1'!HF125,'raw 1'!AF125),"")</f>
        <v>-</v>
      </c>
      <c r="AI126" s="9" t="str">
        <f>if('raw 1'!AG125&lt;&gt;"x",if('raw 1'!AG125="OK",'raw 1'!HG125,'raw 1'!AG125),"")</f>
        <v>-</v>
      </c>
      <c r="AJ126" s="9" t="str">
        <f>if('raw 1'!AH125&lt;&gt;"x",if('raw 1'!AH125="OK",'raw 1'!HH125,'raw 1'!AH125),"")</f>
        <v>-</v>
      </c>
      <c r="AK126" s="9" t="str">
        <f>if('raw 1'!AI125&lt;&gt;"x",if('raw 1'!AI125="OK",'raw 1'!HI125,'raw 1'!AI125),"")</f>
        <v>-</v>
      </c>
      <c r="AL126" s="9" t="str">
        <f>if('raw 1'!AJ125&lt;&gt;"x",if('raw 1'!AJ125="OK",'raw 1'!HJ125,'raw 1'!AJ125),"")</f>
        <v>-</v>
      </c>
      <c r="AM126" s="9" t="str">
        <f>if('raw 1'!AK125&lt;&gt;"x",if('raw 1'!AK125="OK",'raw 1'!HK125,'raw 1'!AK125),"")</f>
        <v>-</v>
      </c>
      <c r="AN126" s="9" t="str">
        <f>if('raw 1'!AL125&lt;&gt;"x",if('raw 1'!AL125="OK",'raw 1'!HL125,'raw 1'!AL125),"")</f>
        <v>-</v>
      </c>
      <c r="AO126" s="9" t="str">
        <f>if('raw 1'!AM125&lt;&gt;"x",if('raw 1'!AM125="OK",'raw 1'!HM125,'raw 1'!AM125),"")</f>
        <v>-</v>
      </c>
      <c r="AP126" s="9" t="str">
        <f>if('raw 1'!AN125&lt;&gt;"x",if('raw 1'!AN125="OK",'raw 1'!HN125,'raw 1'!AN125),"")</f>
        <v>-</v>
      </c>
      <c r="AQ126" s="9" t="str">
        <f>if('raw 1'!AO125&lt;&gt;"x",if('raw 1'!AO125="OK",'raw 1'!HO125,'raw 1'!AO125),"")</f>
        <v>-</v>
      </c>
      <c r="AR126" s="9" t="str">
        <f>if('raw 1'!AP125&lt;&gt;"x",if('raw 1'!AP125="OK",'raw 1'!HP125,'raw 1'!AP125),"")</f>
        <v>-</v>
      </c>
      <c r="AS126" s="9" t="str">
        <f>if('raw 1'!AQ125&lt;&gt;"x",if('raw 1'!AQ125="OK",'raw 1'!HQ125,'raw 1'!AQ125),"")</f>
        <v>-</v>
      </c>
      <c r="AT126" s="9" t="str">
        <f>if('raw 1'!AR125&lt;&gt;"x",if('raw 1'!AR125="OK",'raw 1'!HR125,'raw 1'!AR125),"")</f>
        <v>-</v>
      </c>
      <c r="AU126" s="9" t="str">
        <f>if('raw 1'!AS125&lt;&gt;"x",if('raw 1'!AS125="OK",'raw 1'!HS125,'raw 1'!AS125),"")</f>
        <v>-</v>
      </c>
      <c r="AV126" s="9" t="str">
        <f>if('raw 1'!AT125&lt;&gt;"x",if('raw 1'!AT125="OK",'raw 1'!HT125,'raw 1'!AT125),"")</f>
        <v>-</v>
      </c>
      <c r="AW126" s="9" t="str">
        <f>if('raw 1'!AU125&lt;&gt;"x",if('raw 1'!AU125="OK",'raw 1'!HU125,'raw 1'!AU125),"")</f>
        <v>-</v>
      </c>
      <c r="AX126" s="9" t="str">
        <f>if('raw 1'!AV125&lt;&gt;"x",if('raw 1'!AV125="OK",'raw 1'!HV125,'raw 1'!AV125),"")</f>
        <v>-</v>
      </c>
      <c r="AY126" s="9" t="str">
        <f>if('raw 1'!AW125&lt;&gt;"x",if('raw 1'!AW125="OK",'raw 1'!HW125,'raw 1'!AW125),"")</f>
        <v>-</v>
      </c>
      <c r="AZ126" s="9" t="str">
        <f>if('raw 1'!AX125&lt;&gt;"x",if('raw 1'!AX125="OK",'raw 1'!HX125,'raw 1'!AX125),"")</f>
        <v>-</v>
      </c>
      <c r="BA126" s="9" t="str">
        <f>if('raw 1'!AY125&lt;&gt;"x",if('raw 1'!AY125="OK",'raw 1'!HY125,'raw 1'!AY125),"")</f>
        <v>-</v>
      </c>
      <c r="BB126" s="9" t="str">
        <f>if('raw 1'!AZ125&lt;&gt;"x",if('raw 1'!AZ125="OK",'raw 1'!HZ125,'raw 1'!AZ125),"")</f>
        <v>-</v>
      </c>
      <c r="BC126" s="9" t="str">
        <f>if('raw 1'!BA125&lt;&gt;"x",if('raw 1'!BA125="OK",'raw 1'!IA125,'raw 1'!BA125),"")</f>
        <v>-</v>
      </c>
      <c r="BD126" s="9" t="str">
        <f>if('raw 1'!BB125&lt;&gt;"x",if('raw 1'!BB125="OK",'raw 1'!IB125,'raw 1'!BB125),"")</f>
        <v>-</v>
      </c>
      <c r="BE126" s="9" t="str">
        <f>if('raw 1'!BC125&lt;&gt;"x",if('raw 1'!BC125="OK",'raw 1'!IC125,'raw 1'!BC125),"")</f>
        <v>-</v>
      </c>
      <c r="BF126" s="9" t="str">
        <f>if('raw 1'!BD125&lt;&gt;"x",if('raw 1'!BD125="OK",'raw 1'!ID125,'raw 1'!BD125),"")</f>
        <v>-</v>
      </c>
      <c r="BG126" s="9" t="str">
        <f>if('raw 1'!BE125&lt;&gt;"x",if('raw 1'!BE125="OK",'raw 1'!IE125,'raw 1'!BE125),"")</f>
        <v>-</v>
      </c>
      <c r="BH126" s="9" t="str">
        <f>if('raw 1'!BF125&lt;&gt;"x",if('raw 1'!BF125="OK",'raw 1'!IF125,'raw 1'!BF125),"")</f>
        <v>-</v>
      </c>
      <c r="BI126" s="9" t="str">
        <f>if('raw 1'!BG125&lt;&gt;"x",if('raw 1'!BG125="OK",'raw 1'!IG125,'raw 1'!BG125),"")</f>
        <v>-</v>
      </c>
      <c r="BJ126" s="9" t="str">
        <f>if('raw 1'!BH125&lt;&gt;"x",if('raw 1'!BH125="OK",'raw 1'!IH125,'raw 1'!BH125),"")</f>
        <v>-</v>
      </c>
      <c r="BK126" s="9" t="str">
        <f>if('raw 1'!BI125&lt;&gt;"x",if('raw 1'!BI125="OK",'raw 1'!II125,'raw 1'!BI125),"")</f>
        <v>-</v>
      </c>
      <c r="BL126" s="9" t="str">
        <f>if('raw 1'!BJ125&lt;&gt;"x",if('raw 1'!BJ125="OK",'raw 1'!IJ125,'raw 1'!BJ125),"")</f>
        <v>-</v>
      </c>
      <c r="BM126" s="9" t="str">
        <f>if('raw 1'!BK125&lt;&gt;"x",if('raw 1'!BK125="OK",'raw 1'!IK125,'raw 1'!BK125),"")</f>
        <v/>
      </c>
      <c r="BN126" s="9" t="str">
        <f>if('raw 1'!BL125&lt;&gt;"x",if('raw 1'!BL125="OK",'raw 1'!IL125,'raw 1'!BL125),"")</f>
        <v>-</v>
      </c>
      <c r="BO126" s="9" t="str">
        <f>if('raw 1'!BM125&lt;&gt;"x",if('raw 1'!BM125="OK",'raw 1'!IM125,'raw 1'!BM125),"")</f>
        <v>-</v>
      </c>
      <c r="BP126" s="9" t="str">
        <f>if('raw 1'!BN125&lt;&gt;"x",if('raw 1'!BN125="OK",'raw 1'!IN125,'raw 1'!BN125),"")</f>
        <v>-</v>
      </c>
      <c r="BQ126" s="9" t="str">
        <f>if('raw 1'!BO125&lt;&gt;"x",if('raw 1'!BO125="OK",'raw 1'!IO125,'raw 1'!BO125),"")</f>
        <v>-</v>
      </c>
      <c r="BR126" s="9" t="str">
        <f>if('raw 1'!BP125&lt;&gt;"x",if('raw 1'!BP125="OK",'raw 1'!IP125,'raw 1'!BP125),"")</f>
        <v>-</v>
      </c>
      <c r="BS126" s="9" t="str">
        <f>if('raw 1'!BQ125&lt;&gt;"x",if('raw 1'!BQ125="OK",'raw 1'!IQ125,'raw 1'!BQ125),"")</f>
        <v>-</v>
      </c>
      <c r="BT126" s="9" t="str">
        <f>if('raw 1'!BR125&lt;&gt;"x",if('raw 1'!BR125="OK",'raw 1'!IR125,'raw 1'!BR125),"")</f>
        <v>-</v>
      </c>
      <c r="BU126" s="9" t="str">
        <f>if('raw 1'!BS125&lt;&gt;"x",if('raw 1'!BS125="OK",'raw 1'!IS125,'raw 1'!BS125),"")</f>
        <v>-</v>
      </c>
      <c r="BV126" s="9" t="str">
        <f>if('raw 1'!BT125&lt;&gt;"x",if('raw 1'!BT125="OK",'raw 1'!IT125,'raw 1'!BT125),"")</f>
        <v>-</v>
      </c>
      <c r="BW126" s="9" t="str">
        <f>if('raw 1'!BU125&lt;&gt;"x",if('raw 1'!BU125="OK",'raw 1'!IU125,'raw 1'!BU125),"")</f>
        <v>-</v>
      </c>
      <c r="BX126" s="9" t="str">
        <f>if('raw 1'!BV125&lt;&gt;"x",if('raw 1'!BV125="OK",'raw 1'!IV125,'raw 1'!BV125),"")</f>
        <v>-</v>
      </c>
      <c r="BY126" s="9" t="str">
        <f>if('raw 1'!BW125&lt;&gt;"x",if('raw 1'!BW125="OK",'raw 1'!IW125,'raw 1'!BW125),"")</f>
        <v>-</v>
      </c>
      <c r="BZ126" s="9" t="str">
        <f>if('raw 1'!BX125&lt;&gt;"x",if('raw 1'!BX125="OK",'raw 1'!IX125,'raw 1'!BX125),"")</f>
        <v>-</v>
      </c>
      <c r="CA126" s="9" t="str">
        <f>if('raw 1'!BY125&lt;&gt;"x",if('raw 1'!BY125="OK",'raw 1'!IY125,'raw 1'!BY125),"")</f>
        <v>-</v>
      </c>
      <c r="CB126" s="9" t="str">
        <f>if('raw 1'!BZ125&lt;&gt;"x",if('raw 1'!BZ125="OK",'raw 1'!IZ125,'raw 1'!BZ125),"")</f>
        <v>-</v>
      </c>
      <c r="CC126" s="9" t="str">
        <f>if('raw 1'!CA125&lt;&gt;"x",if('raw 1'!CA125="OK",'raw 1'!JA125,'raw 1'!CA125),"")</f>
        <v>-</v>
      </c>
      <c r="CD126" s="9" t="str">
        <f>if('raw 1'!CB125&lt;&gt;"x",if('raw 1'!CB125="OK",'raw 1'!JB125,'raw 1'!CB125),"")</f>
        <v>-</v>
      </c>
      <c r="CE126" s="9" t="str">
        <f>if('raw 1'!CC125&lt;&gt;"x",if('raw 1'!CC125="OK",'raw 1'!JC125,'raw 1'!CC125),"")</f>
        <v>-</v>
      </c>
      <c r="CF126" s="9" t="str">
        <f>if('raw 1'!CD125&lt;&gt;"x",if('raw 1'!CD125="OK",'raw 1'!JD125,'raw 1'!CD125),"")</f>
        <v>-</v>
      </c>
      <c r="CG126" s="9" t="str">
        <f>if('raw 1'!CE125&lt;&gt;"x",if('raw 1'!CE125="OK",'raw 1'!JE125,'raw 1'!CE125),"")</f>
        <v>-</v>
      </c>
      <c r="CH126" s="9" t="str">
        <f>if('raw 1'!CF125&lt;&gt;"x",if('raw 1'!CF125="OK",'raw 1'!JF125,'raw 1'!CF125),"")</f>
        <v>-</v>
      </c>
      <c r="CI126" s="9" t="str">
        <f>if('raw 1'!CG125&lt;&gt;"x",if('raw 1'!CG125="OK",'raw 1'!JG125,'raw 1'!CG125),"")</f>
        <v>-</v>
      </c>
      <c r="CJ126" s="9" t="str">
        <f>if('raw 1'!CH125&lt;&gt;"x",if('raw 1'!CH125="OK",'raw 1'!JH125,'raw 1'!CH125),"")</f>
        <v>-</v>
      </c>
      <c r="CK126" s="9" t="str">
        <f>if('raw 1'!CI125&lt;&gt;"x",if('raw 1'!CI125="OK",'raw 1'!JI125,'raw 1'!CI125),"")</f>
        <v>-</v>
      </c>
      <c r="CL126" s="9" t="str">
        <f>if('raw 1'!CJ125&lt;&gt;"x",if('raw 1'!CJ125="OK",'raw 1'!JJ125,'raw 1'!CJ125),"")</f>
        <v>-</v>
      </c>
      <c r="CM126" s="9" t="str">
        <f>if('raw 1'!CK125&lt;&gt;"x",if('raw 1'!CK125="OK",'raw 1'!JK125,'raw 1'!CK125),"")</f>
        <v>-</v>
      </c>
      <c r="CN126" s="9" t="str">
        <f>if('raw 1'!CL125&lt;&gt;"x",if('raw 1'!CL125="OK",'raw 1'!JL125,'raw 1'!CL125),"")</f>
        <v>-</v>
      </c>
      <c r="CO126" s="9" t="str">
        <f>if('raw 1'!CM125&lt;&gt;"x",if('raw 1'!CM125="OK",'raw 1'!JM125,'raw 1'!CM125),"")</f>
        <v>-</v>
      </c>
      <c r="CP126" s="9" t="str">
        <f>if('raw 1'!CN125&lt;&gt;"x",if('raw 1'!CN125="OK",'raw 1'!JN125,'raw 1'!CN125),"")</f>
        <v>-</v>
      </c>
      <c r="CQ126" s="9" t="str">
        <f>if('raw 1'!CO125&lt;&gt;"x",if('raw 1'!CO125="OK",'raw 1'!JO125,'raw 1'!CO125),"")</f>
        <v>-</v>
      </c>
      <c r="CR126" s="9" t="str">
        <f>if('raw 1'!CP125&lt;&gt;"x",if('raw 1'!CP125="OK",'raw 1'!JP125,'raw 1'!CP125),"")</f>
        <v>-</v>
      </c>
      <c r="CS126" s="9" t="str">
        <f>if('raw 1'!CQ125&lt;&gt;"x",if('raw 1'!CQ125="OK",'raw 1'!JQ125,'raw 1'!CQ125),"")</f>
        <v>-</v>
      </c>
      <c r="CT126" s="9" t="str">
        <f>if('raw 1'!CR125&lt;&gt;"x",if('raw 1'!CR125="OK",'raw 1'!JR125,'raw 1'!CR125),"")</f>
        <v>-</v>
      </c>
      <c r="CU126" s="9" t="str">
        <f>if('raw 1'!CS125&lt;&gt;"x",if('raw 1'!CS125="OK",'raw 1'!JS125,'raw 1'!CS125),"")</f>
        <v/>
      </c>
      <c r="CV126" s="9" t="str">
        <f>if('raw 1'!CT125&lt;&gt;"x",if('raw 1'!CT125="OK",'raw 1'!JT125,'raw 1'!CT125),"")</f>
        <v>-</v>
      </c>
      <c r="CW126" s="9" t="str">
        <f>if('raw 1'!CU125&lt;&gt;"x",if('raw 1'!CU125="OK",'raw 1'!JU125,'raw 1'!CU125),"")</f>
        <v>-</v>
      </c>
      <c r="CX126" s="9" t="str">
        <f>if('raw 1'!CV125&lt;&gt;"x",if('raw 1'!CV125="OK",'raw 1'!JV125,'raw 1'!CV125),"")</f>
        <v>-</v>
      </c>
      <c r="CY126" s="9" t="str">
        <f>if('raw 1'!CW125&lt;&gt;"x",if('raw 1'!CW125="OK",'raw 1'!JW125,'raw 1'!CW125),"")</f>
        <v>-</v>
      </c>
      <c r="CZ126" s="9" t="str">
        <f>if('raw 1'!CX125&lt;&gt;"x",if('raw 1'!CX125="OK",'raw 1'!JX125,'raw 1'!CX125),"")</f>
        <v>-</v>
      </c>
      <c r="DA126" s="9" t="str">
        <f>if('raw 1'!CY125&lt;&gt;"x",if('raw 1'!CY125="OK",'raw 1'!JY125,'raw 1'!CY125),"")</f>
        <v>-</v>
      </c>
      <c r="DB126" s="9" t="str">
        <f>if('raw 1'!CZ125&lt;&gt;"x",if('raw 1'!CZ125="OK",'raw 1'!JZ125,'raw 1'!CZ125),"")</f>
        <v>-</v>
      </c>
      <c r="DC126" s="9" t="str">
        <f>if('raw 1'!DA125&lt;&gt;"x",if('raw 1'!DA125="OK",'raw 1'!KA125,'raw 1'!DA125),"")</f>
        <v>-</v>
      </c>
      <c r="DD126" s="9" t="str">
        <f>if('raw 1'!DB125&lt;&gt;"x",if('raw 1'!DB125="OK",'raw 1'!KB125,'raw 1'!DB125),"")</f>
        <v>-</v>
      </c>
      <c r="DE126" s="9" t="str">
        <f>if('raw 1'!DC125&lt;&gt;"x",if('raw 1'!DC125="OK",'raw 1'!KC125,'raw 1'!DC125),"")</f>
        <v>-</v>
      </c>
      <c r="DF126" s="9" t="str">
        <f>if('raw 1'!DD125&lt;&gt;"x",if('raw 1'!DD125="OK",'raw 1'!KD125,'raw 1'!DD125),"")</f>
        <v>-</v>
      </c>
      <c r="DG126" s="9" t="str">
        <f>if('raw 1'!DE125&lt;&gt;"x",if('raw 1'!DE125="OK",'raw 1'!KE125,'raw 1'!DE125),"")</f>
        <v>-</v>
      </c>
      <c r="DH126" s="9" t="str">
        <f>if('raw 1'!DF125&lt;&gt;"x",if('raw 1'!DF125="OK",'raw 1'!KF125,'raw 1'!DF125),"")</f>
        <v>-</v>
      </c>
      <c r="DI126" s="9" t="str">
        <f>if('raw 1'!DG125&lt;&gt;"x",if('raw 1'!DG125="OK",'raw 1'!KG125,'raw 1'!DG125),"")</f>
        <v>-</v>
      </c>
      <c r="DJ126" s="9" t="str">
        <f>if('raw 1'!DH125&lt;&gt;"x",if('raw 1'!DH125="OK",'raw 1'!KH125,'raw 1'!DH125),"")</f>
        <v>-</v>
      </c>
      <c r="DK126" s="9" t="str">
        <f>if('raw 1'!DI125&lt;&gt;"x",if('raw 1'!DI125="OK",'raw 1'!KI125,'raw 1'!DI125),"")</f>
        <v>-</v>
      </c>
      <c r="DL126" s="9" t="str">
        <f>if('raw 1'!DJ125&lt;&gt;"x",if('raw 1'!DJ125="OK",'raw 1'!KJ125,'raw 1'!DJ125),"")</f>
        <v>-</v>
      </c>
      <c r="DM126" s="9" t="str">
        <f>if('raw 1'!DK125&lt;&gt;"x",if('raw 1'!DK125="OK",'raw 1'!KK125,'raw 1'!DK125),"")</f>
        <v>-</v>
      </c>
      <c r="DN126" s="9" t="str">
        <f>if('raw 1'!DL125&lt;&gt;"x",if('raw 1'!DL125="OK",'raw 1'!KL125,'raw 1'!DL125),"")</f>
        <v>-</v>
      </c>
      <c r="DO126" s="9" t="str">
        <f>if('raw 1'!DM125&lt;&gt;"x",if('raw 1'!DM125="OK",'raw 1'!KM125,'raw 1'!DM125),"")</f>
        <v>-</v>
      </c>
      <c r="DP126" s="9" t="str">
        <f>if('raw 1'!DN125&lt;&gt;"x",if('raw 1'!DN125="OK",'raw 1'!KN125,'raw 1'!DN125),"")</f>
        <v>-</v>
      </c>
      <c r="DQ126" s="9" t="str">
        <f>if('raw 1'!DO125&lt;&gt;"x",if('raw 1'!DO125="OK",'raw 1'!KO125,'raw 1'!DO125),"")</f>
        <v>-</v>
      </c>
      <c r="DR126" s="9" t="str">
        <f>if('raw 1'!DP125&lt;&gt;"x",if('raw 1'!DP125="OK",'raw 1'!KP125,'raw 1'!DP125),"")</f>
        <v>-</v>
      </c>
      <c r="DS126" s="9" t="str">
        <f>if('raw 1'!DQ125&lt;&gt;"x",if('raw 1'!DQ125="OK",'raw 1'!KQ125,'raw 1'!DQ125),"")</f>
        <v>-</v>
      </c>
      <c r="DT126" s="9" t="str">
        <f>if('raw 1'!DR125&lt;&gt;"x",if('raw 1'!DR125="OK",'raw 1'!KR125,'raw 1'!DR125),"")</f>
        <v>-</v>
      </c>
      <c r="DU126" s="9" t="str">
        <f>if('raw 1'!DS125&lt;&gt;"x",if('raw 1'!DS125="OK",'raw 1'!KS125,'raw 1'!DS125),"")</f>
        <v>-</v>
      </c>
      <c r="DV126" s="9" t="str">
        <f>if('raw 1'!DT125&lt;&gt;"x",if('raw 1'!DT125="OK",'raw 1'!KT125,'raw 1'!DT125),"")</f>
        <v>-</v>
      </c>
      <c r="DW126" s="9" t="str">
        <f>if('raw 1'!DU125&lt;&gt;"x",if('raw 1'!DU125="OK",'raw 1'!KU125,'raw 1'!DU125),"")</f>
        <v>-</v>
      </c>
      <c r="DX126" s="9" t="str">
        <f>if('raw 1'!DV125&lt;&gt;"x",if('raw 1'!DV125="OK",'raw 1'!KV125,'raw 1'!DV125),"")</f>
        <v>-</v>
      </c>
      <c r="DY126" s="9" t="str">
        <f>if('raw 1'!DW125&lt;&gt;"x",if('raw 1'!DW125="OK",'raw 1'!KW125,'raw 1'!DW125),"")</f>
        <v>-</v>
      </c>
      <c r="DZ126" s="9" t="str">
        <f>if('raw 1'!DX125&lt;&gt;"x",if('raw 1'!DX125="OK",'raw 1'!KX125,'raw 1'!DX125),"")</f>
        <v>-</v>
      </c>
      <c r="EA126" s="9" t="str">
        <f>if('raw 1'!DY125&lt;&gt;"x",if('raw 1'!DY125="OK",'raw 1'!KY125,'raw 1'!DY125),"")</f>
        <v>-</v>
      </c>
      <c r="EB126" s="9" t="str">
        <f>if('raw 1'!DZ125&lt;&gt;"x",if('raw 1'!DZ125="OK",'raw 1'!KZ125,'raw 1'!DZ125),"")</f>
        <v/>
      </c>
      <c r="EC126" s="9" t="str">
        <f>if('raw 1'!EA125&lt;&gt;"x",if('raw 1'!EA125="OK",'raw 1'!LA125,'raw 1'!EA125),"")</f>
        <v>WA</v>
      </c>
      <c r="ED126" s="9" t="str">
        <f>if('raw 1'!EB125&lt;&gt;"x",if('raw 1'!EB125="OK",'raw 1'!LB125,'raw 1'!EB125),"")</f>
        <v>WA</v>
      </c>
      <c r="EE126" s="9" t="str">
        <f>if('raw 1'!EC125&lt;&gt;"x",if('raw 1'!EC125="OK",'raw 1'!LC125,'raw 1'!EC125),"")</f>
        <v>WA</v>
      </c>
      <c r="EF126" s="9" t="str">
        <f>if('raw 1'!ED125&lt;&gt;"x",if('raw 1'!ED125="OK",'raw 1'!LD125,'raw 1'!ED125),"")</f>
        <v>WA</v>
      </c>
      <c r="EG126" s="9" t="str">
        <f>if('raw 1'!EE125&lt;&gt;"x",if('raw 1'!EE125="OK",'raw 1'!LE125,'raw 1'!EE125),"")</f>
        <v>WA</v>
      </c>
      <c r="EH126" s="9" t="str">
        <f>if('raw 1'!EF125&lt;&gt;"x",if('raw 1'!EF125="OK",'raw 1'!LF125,'raw 1'!EF125),"")</f>
        <v>WA</v>
      </c>
      <c r="EI126" s="9" t="str">
        <f>if('raw 1'!EG125&lt;&gt;"x",if('raw 1'!EG125="OK",'raw 1'!LG125,'raw 1'!EG125),"")</f>
        <v>WA</v>
      </c>
      <c r="EJ126" s="9" t="str">
        <f>if('raw 1'!EH125&lt;&gt;"x",if('raw 1'!EH125="OK",'raw 1'!LH125,'raw 1'!EH125),"")</f>
        <v>WA</v>
      </c>
      <c r="EK126" s="9" t="str">
        <f>if('raw 1'!EI125&lt;&gt;"x",if('raw 1'!EI125="OK",'raw 1'!LI125,'raw 1'!EI125),"")</f>
        <v>WA</v>
      </c>
      <c r="EL126" s="9" t="str">
        <f>if('raw 1'!EJ125&lt;&gt;"x",if('raw 1'!EJ125="OK",'raw 1'!LJ125,'raw 1'!EJ125),"")</f>
        <v>WA</v>
      </c>
      <c r="EM126" s="9" t="str">
        <f>if('raw 1'!EK125&lt;&gt;"x",if('raw 1'!EK125="OK",'raw 1'!LK125,'raw 1'!EK125),"")</f>
        <v>WA</v>
      </c>
      <c r="EN126" s="9" t="str">
        <f>if('raw 1'!EL125&lt;&gt;"x",if('raw 1'!EL125="OK",'raw 1'!LL125,'raw 1'!EL125),"")</f>
        <v>WA</v>
      </c>
      <c r="EO126" s="9" t="str">
        <f>if('raw 1'!EM125&lt;&gt;"x",if('raw 1'!EM125="OK",'raw 1'!LM125,'raw 1'!EM125),"")</f>
        <v>WA</v>
      </c>
      <c r="EP126" s="9" t="str">
        <f>if('raw 1'!EN125&lt;&gt;"x",if('raw 1'!EN125="OK",'raw 1'!LN125,'raw 1'!EN125),"")</f>
        <v>WA</v>
      </c>
      <c r="EQ126" s="9" t="str">
        <f>if('raw 1'!EO125&lt;&gt;"x",if('raw 1'!EO125="OK",'raw 1'!LO125,'raw 1'!EO125),"")</f>
        <v>WA</v>
      </c>
      <c r="ER126" s="9" t="str">
        <f>if('raw 1'!EP125&lt;&gt;"x",if('raw 1'!EP125="OK",'raw 1'!LP125,'raw 1'!EP125),"")</f>
        <v>WA</v>
      </c>
      <c r="ES126" s="9" t="str">
        <f>if('raw 1'!EQ125&lt;&gt;"x",if('raw 1'!EQ125="OK",'raw 1'!LQ125,'raw 1'!EQ125),"")</f>
        <v/>
      </c>
      <c r="ET126" s="9">
        <f>if('raw 1'!ER125&lt;&gt;"x",if('raw 1'!ER125="OK",'raw 1'!LR125,'raw 1'!ER125),"")</f>
        <v>1</v>
      </c>
      <c r="EU126" s="9" t="str">
        <f>if('raw 1'!ES125&lt;&gt;"x",if('raw 1'!ES125="OK",'raw 1'!LS125,'raw 1'!ES125),"")</f>
        <v>TLE</v>
      </c>
      <c r="EV126" s="9" t="str">
        <f>if('raw 1'!ET125&lt;&gt;"x",if('raw 1'!ET125="OK",'raw 1'!LT125,'raw 1'!ET125),"")</f>
        <v>TLE</v>
      </c>
      <c r="EW126" s="9">
        <f>if('raw 1'!EU125&lt;&gt;"x",if('raw 1'!EU125="OK",'raw 1'!LU125,'raw 1'!EU125),"")</f>
        <v>1</v>
      </c>
      <c r="EX126" s="9" t="str">
        <f>if('raw 1'!EV125&lt;&gt;"x",if('raw 1'!EV125="OK",'raw 1'!LV125,'raw 1'!EV125),"")</f>
        <v>TLE</v>
      </c>
      <c r="EY126" s="9" t="str">
        <f>if('raw 1'!EW125&lt;&gt;"x",if('raw 1'!EW125="OK",'raw 1'!LW125,'raw 1'!EW125),"")</f>
        <v>TLE</v>
      </c>
      <c r="EZ126" s="9">
        <f>if('raw 1'!EX125&lt;&gt;"x",if('raw 1'!EX125="OK",'raw 1'!LX125,'raw 1'!EX125),"")</f>
        <v>1</v>
      </c>
      <c r="FA126" s="9" t="str">
        <f>if('raw 1'!EY125&lt;&gt;"x",if('raw 1'!EY125="OK",'raw 1'!LY125,'raw 1'!EY125),"")</f>
        <v>WA</v>
      </c>
      <c r="FB126" s="9" t="str">
        <f>if('raw 1'!EZ125&lt;&gt;"x",if('raw 1'!EZ125="OK",'raw 1'!LZ125,'raw 1'!EZ125),"")</f>
        <v>TLE</v>
      </c>
      <c r="FC126" s="9" t="str">
        <f>if('raw 1'!FA125&lt;&gt;"x",if('raw 1'!FA125="OK",'raw 1'!MA125,'raw 1'!FA125),"")</f>
        <v>WA</v>
      </c>
      <c r="FD126" s="9">
        <f>if('raw 1'!FB125&lt;&gt;"x",if('raw 1'!FB125="OK",'raw 1'!MB125,'raw 1'!FB125),"")</f>
        <v>1</v>
      </c>
      <c r="FE126" s="9" t="str">
        <f>if('raw 1'!FC125&lt;&gt;"x",if('raw 1'!FC125="OK",'raw 1'!MC125,'raw 1'!FC125),"")</f>
        <v>WA</v>
      </c>
      <c r="FF126" s="9" t="str">
        <f>if('raw 1'!FD125&lt;&gt;"x",if('raw 1'!FD125="OK",'raw 1'!MD125,'raw 1'!FD125),"")</f>
        <v>WA</v>
      </c>
      <c r="FG126" s="9" t="str">
        <f>if('raw 1'!FE125&lt;&gt;"x",if('raw 1'!FE125="OK",'raw 1'!ME125,'raw 1'!FE125),"")</f>
        <v>TLE</v>
      </c>
      <c r="FH126" s="9" t="str">
        <f>if('raw 1'!FF125&lt;&gt;"x",if('raw 1'!FF125="OK",'raw 1'!MF125,'raw 1'!FF125),"")</f>
        <v>TLE</v>
      </c>
      <c r="FI126" s="9" t="str">
        <f>if('raw 1'!FG125&lt;&gt;"x",if('raw 1'!FG125="OK",'raw 1'!MG125,'raw 1'!FG125),"")</f>
        <v>TLE</v>
      </c>
      <c r="FJ126" s="9" t="str">
        <f>if('raw 1'!FH125&lt;&gt;"x",if('raw 1'!FH125="OK",'raw 1'!MH125,'raw 1'!FH125),"")</f>
        <v>TLE</v>
      </c>
      <c r="FK126" s="9" t="str">
        <f>if('raw 1'!FI125&lt;&gt;"x",if('raw 1'!FI125="OK",'raw 1'!MI125,'raw 1'!FI125),"")</f>
        <v>WA</v>
      </c>
      <c r="FL126" s="9" t="str">
        <f>if('raw 1'!FJ125&lt;&gt;"x",if('raw 1'!FJ125="OK",'raw 1'!MJ125,'raw 1'!FJ125),"")</f>
        <v>TLE</v>
      </c>
      <c r="FM126" s="9" t="str">
        <f>if('raw 1'!FK125&lt;&gt;"x",if('raw 1'!FK125="OK",'raw 1'!MK125,'raw 1'!FK125),"")</f>
        <v>TLE</v>
      </c>
      <c r="FN126" s="9">
        <f>if('raw 1'!FL125&lt;&gt;"x",if('raw 1'!FL125="OK",'raw 1'!ML125,'raw 1'!FL125),"")</f>
        <v>1</v>
      </c>
      <c r="FO126" s="9" t="str">
        <f>if('raw 1'!FM125&lt;&gt;"x",if('raw 1'!FM125="OK",'raw 1'!MM125,'raw 1'!FM125),"")</f>
        <v>TLE</v>
      </c>
      <c r="FP126" s="9" t="str">
        <f>if('raw 1'!FN125&lt;&gt;"x",if('raw 1'!FN125="OK",'raw 1'!MN125,'raw 1'!FN125),"")</f>
        <v>TLE</v>
      </c>
      <c r="FQ126" s="9" t="str">
        <f>if('raw 1'!FO125&lt;&gt;"x",if('raw 1'!FO125="OK",'raw 1'!MO125,'raw 1'!FO125),"")</f>
        <v>TLE</v>
      </c>
      <c r="FR126" s="9" t="str">
        <f>if('raw 1'!FP125&lt;&gt;"x",if('raw 1'!FP125="OK",'raw 1'!MP125,'raw 1'!FP125),"")</f>
        <v>TLE</v>
      </c>
      <c r="FS126" s="9" t="str">
        <f>if('raw 1'!FQ125&lt;&gt;"x",if('raw 1'!FQ125="OK",'raw 1'!MQ125,'raw 1'!FQ125),"")</f>
        <v>TLE</v>
      </c>
      <c r="FT126" s="9" t="str">
        <f>if('raw 1'!FR125&lt;&gt;"x",if('raw 1'!FR125="OK",'raw 1'!MR125,'raw 1'!FR125),"")</f>
        <v>WA</v>
      </c>
      <c r="FU126" s="9" t="str">
        <f>if('raw 1'!FS125&lt;&gt;"x",if('raw 1'!FS125="OK",'raw 1'!MS125,'raw 1'!FS125),"")</f>
        <v>TLE</v>
      </c>
      <c r="FV126" s="9" t="str">
        <f>if('raw 1'!FT125&lt;&gt;"x",if('raw 1'!FT125="OK",'raw 1'!MT125,'raw 1'!FT125),"")</f>
        <v/>
      </c>
      <c r="FW126" s="9" t="str">
        <f>if('raw 1'!FU125&lt;&gt;"x",if('raw 1'!FU125="OK",'raw 1'!MU125,'raw 1'!FU125),"")</f>
        <v>WA</v>
      </c>
      <c r="FX126" s="9" t="str">
        <f>if('raw 1'!FV125&lt;&gt;"x",if('raw 1'!FV125="OK",'raw 1'!MV125,'raw 1'!FV125),"")</f>
        <v>WA</v>
      </c>
      <c r="FY126" s="9" t="str">
        <f>if('raw 1'!FW125&lt;&gt;"x",if('raw 1'!FW125="OK",'raw 1'!MW125,'raw 1'!FW125),"")</f>
        <v>WA</v>
      </c>
      <c r="FZ126" s="9" t="str">
        <f>if('raw 1'!FX125&lt;&gt;"x",if('raw 1'!FX125="OK",'raw 1'!MX125,'raw 1'!FX125),"")</f>
        <v>WA</v>
      </c>
      <c r="GA126" s="9" t="str">
        <f>if('raw 1'!FY125&lt;&gt;"x",if('raw 1'!FY125="OK",'raw 1'!MY125,'raw 1'!FY125),"")</f>
        <v>WA</v>
      </c>
      <c r="GB126" s="9" t="str">
        <f>if('raw 1'!FZ125&lt;&gt;"x",if('raw 1'!FZ125="OK",'raw 1'!MZ125,'raw 1'!FZ125),"")</f>
        <v>WA</v>
      </c>
      <c r="GC126" s="9" t="str">
        <f>if('raw 1'!GA125&lt;&gt;"x",if('raw 1'!GA125="OK",'raw 1'!NA125,'raw 1'!GA125),"")</f>
        <v>WA</v>
      </c>
      <c r="GD126" s="9" t="str">
        <f>if('raw 1'!GB125&lt;&gt;"x",if('raw 1'!GB125="OK",'raw 1'!NB125,'raw 1'!GB125),"")</f>
        <v>WA</v>
      </c>
      <c r="GE126" s="9" t="str">
        <f>if('raw 1'!GC125&lt;&gt;"x",if('raw 1'!GC125="OK",'raw 1'!NC125,'raw 1'!GC125),"")</f>
        <v>WA</v>
      </c>
      <c r="GF126" s="9" t="str">
        <f>if('raw 1'!GD125&lt;&gt;"x",if('raw 1'!GD125="OK",'raw 1'!ND125,'raw 1'!GD125),"")</f>
        <v>WA</v>
      </c>
      <c r="GG126" s="9" t="str">
        <f>if('raw 1'!GE125&lt;&gt;"x",if('raw 1'!GE125="OK",'raw 1'!NE125,'raw 1'!GE125),"")</f>
        <v>WA</v>
      </c>
      <c r="GH126" s="9" t="str">
        <f>if('raw 1'!GF125&lt;&gt;"x",if('raw 1'!GF125="OK",'raw 1'!NF125,'raw 1'!GF125),"")</f>
        <v>WA</v>
      </c>
      <c r="GI126" s="9" t="str">
        <f>if('raw 1'!GG125&lt;&gt;"x",if('raw 1'!GG125="OK",'raw 1'!NG125,'raw 1'!GG125),"")</f>
        <v>WA</v>
      </c>
      <c r="GJ126" s="9" t="str">
        <f>if('raw 1'!GH125&lt;&gt;"x",if('raw 1'!GH125="OK",'raw 1'!NH125,'raw 1'!GH125),"")</f>
        <v>WA</v>
      </c>
      <c r="GK126" s="9" t="str">
        <f>if('raw 1'!GI125&lt;&gt;"x",if('raw 1'!GI125="OK",'raw 1'!NI125,'raw 1'!GI125),"")</f>
        <v>WA</v>
      </c>
      <c r="GL126" s="9" t="str">
        <f>if('raw 1'!GJ125&lt;&gt;"x",if('raw 1'!GJ125="OK",'raw 1'!NJ125,'raw 1'!GJ125),"")</f>
        <v>WA</v>
      </c>
      <c r="GM126" s="9" t="str">
        <f>if('raw 1'!GK125&lt;&gt;"x",if('raw 1'!GK125="OK",'raw 1'!NK125,'raw 1'!GK125),"")</f>
        <v>WA</v>
      </c>
      <c r="GN126" s="9" t="str">
        <f>if('raw 1'!GL125&lt;&gt;"x",if('raw 1'!GL125="OK",'raw 1'!NL125,'raw 1'!GL125),"")</f>
        <v>WA</v>
      </c>
      <c r="GO126" s="9" t="str">
        <f>if('raw 1'!GM125&lt;&gt;"x",if('raw 1'!GM125="OK",'raw 1'!NM125,'raw 1'!GM125),"")</f>
        <v>WA</v>
      </c>
      <c r="GP126" s="9" t="str">
        <f>if('raw 1'!GN125&lt;&gt;"x",if('raw 1'!GN125="OK",'raw 1'!NN125,'raw 1'!GN125),"")</f>
        <v>WA</v>
      </c>
      <c r="GQ126" s="9" t="str">
        <f>if('raw 1'!GO125&lt;&gt;"x",if('raw 1'!GO125="OK",'raw 1'!NO125,'raw 1'!GO125),"")</f>
        <v>WA</v>
      </c>
      <c r="GR126" s="9" t="str">
        <f>if('raw 1'!GP125&lt;&gt;"x",if('raw 1'!GP125="OK",'raw 1'!NP125,'raw 1'!GP125),"")</f>
        <v>WA</v>
      </c>
      <c r="GS126" s="9" t="str">
        <f>if('raw 1'!GQ125&lt;&gt;"x",if('raw 1'!GQ125="OK",'raw 1'!NQ125,'raw 1'!GQ125),"")</f>
        <v>WA</v>
      </c>
      <c r="GT126" s="9" t="str">
        <f>if('raw 1'!GR125&lt;&gt;"x",if('raw 1'!GR125="OK",'raw 1'!NR125,'raw 1'!GR125),"")</f>
        <v>WA</v>
      </c>
      <c r="GU126" s="9" t="str">
        <f>if('raw 1'!GS125&lt;&gt;"x",if('raw 1'!GS125="OK",'raw 1'!NS125,'raw 1'!GS125),"")</f>
        <v/>
      </c>
    </row>
    <row r="127">
      <c r="A127" s="5"/>
      <c r="B127" s="5"/>
      <c r="C127" s="5" t="str">
        <f>if(B127="d","diskv. iz ciklusa",if(B127="d1","diskv. iz kruga",if($E127="ODOBREN",(if(countif(H:H,"="&amp;H127)=1,countif(H:H,"&gt;"&amp;H127)+1,concatenate(countif(H:H,"&gt;"&amp;H127)+1," - ",countif(H:H,"&gt;="&amp;H127)))),empty)))</f>
        <v>123 - 132</v>
      </c>
      <c r="D127" s="6" t="str">
        <f>'raw 1'!B126</f>
        <v>Nikola1234567</v>
      </c>
      <c r="E127" s="6" t="str">
        <f>'raw 1'!F126</f>
        <v>ODOBREN</v>
      </c>
      <c r="F127" s="6" t="str">
        <f>if($E127="ODOBREN",'raw 1'!C126,"")</f>
        <v>Nikola</v>
      </c>
      <c r="G127" s="6" t="str">
        <f>if($E127="ODOBREN",'raw 1'!D126,"")</f>
        <v>Kuzmić</v>
      </c>
      <c r="H127" s="7">
        <f>if($E127="ODOBREN",I127,empty)</f>
        <v>0</v>
      </c>
      <c r="I127" s="7">
        <f>if(B127&lt;&gt;"d",IF(M127 = "A", SUM(R127:T127), SUM(O127:Q127)),empty)</f>
        <v>0</v>
      </c>
      <c r="J127" s="6" t="str">
        <f>if($E127="ODOBREN",'raw 1'!G126,"")</f>
        <v>Sremska Mitrovica</v>
      </c>
      <c r="K127" s="6" t="str">
        <f>if($E127="ODOBREN",'raw 1'!H126,"")</f>
        <v>Mitrovačka gimnazija</v>
      </c>
      <c r="L127" s="6" t="str">
        <f>if($E127="ODOBREN",'raw 1'!I126,"")</f>
        <v>III</v>
      </c>
      <c r="M127" s="6" t="str">
        <f>if($E127="ODOBREN",'raw 1'!J126,"")</f>
        <v>A</v>
      </c>
      <c r="N127" s="6" t="str">
        <f>if($E127="ODOBREN",'raw 1'!K127,"")</f>
        <v>Duša Vuković</v>
      </c>
      <c r="O127" s="8" t="str">
        <f>'raw 1'!M126</f>
        <v>-</v>
      </c>
      <c r="P127" s="9" t="str">
        <f>'raw 1'!N126</f>
        <v>-</v>
      </c>
      <c r="Q127" s="9" t="str">
        <f>'raw 1'!O126</f>
        <v>-</v>
      </c>
      <c r="R127" s="9">
        <f>'raw 1'!P126</f>
        <v>0</v>
      </c>
      <c r="S127" s="9">
        <f>'raw 1'!Q126</f>
        <v>0</v>
      </c>
      <c r="T127" s="9">
        <f>'raw 1'!R126</f>
        <v>0</v>
      </c>
      <c r="U127" s="9" t="str">
        <f>if('raw 1'!S126&lt;&gt;"x",if('raw 1'!S126="OK",'raw 1'!GS126,'raw 1'!S126),"")</f>
        <v/>
      </c>
      <c r="V127" s="9" t="str">
        <f>if('raw 1'!T126&lt;&gt;"x",if('raw 1'!T126="OK",'raw 1'!GT126,'raw 1'!T126),"")</f>
        <v/>
      </c>
      <c r="W127" s="9" t="str">
        <f>if('raw 1'!U126&lt;&gt;"x",if('raw 1'!U126="OK",'raw 1'!GU126,'raw 1'!U126),"")</f>
        <v>-</v>
      </c>
      <c r="X127" s="9" t="str">
        <f>if('raw 1'!V126&lt;&gt;"x",if('raw 1'!V126="OK",'raw 1'!GV126,'raw 1'!V126),"")</f>
        <v>-</v>
      </c>
      <c r="Y127" s="9" t="str">
        <f>if('raw 1'!W126&lt;&gt;"x",if('raw 1'!W126="OK",'raw 1'!GW126,'raw 1'!W126),"")</f>
        <v>-</v>
      </c>
      <c r="Z127" s="9" t="str">
        <f>if('raw 1'!X126&lt;&gt;"x",if('raw 1'!X126="OK",'raw 1'!GX126,'raw 1'!X126),"")</f>
        <v>-</v>
      </c>
      <c r="AA127" s="9" t="str">
        <f>if('raw 1'!Y126&lt;&gt;"x",if('raw 1'!Y126="OK",'raw 1'!GY126,'raw 1'!Y126),"")</f>
        <v>-</v>
      </c>
      <c r="AB127" s="9" t="str">
        <f>if('raw 1'!Z126&lt;&gt;"x",if('raw 1'!Z126="OK",'raw 1'!GZ126,'raw 1'!Z126),"")</f>
        <v>-</v>
      </c>
      <c r="AC127" s="9" t="str">
        <f>if('raw 1'!AA126&lt;&gt;"x",if('raw 1'!AA126="OK",'raw 1'!HA126,'raw 1'!AA126),"")</f>
        <v>-</v>
      </c>
      <c r="AD127" s="9" t="str">
        <f>if('raw 1'!AB126&lt;&gt;"x",if('raw 1'!AB126="OK",'raw 1'!HB126,'raw 1'!AB126),"")</f>
        <v>-</v>
      </c>
      <c r="AE127" s="9" t="str">
        <f>if('raw 1'!AC126&lt;&gt;"x",if('raw 1'!AC126="OK",'raw 1'!HC126,'raw 1'!AC126),"")</f>
        <v>-</v>
      </c>
      <c r="AF127" s="9" t="str">
        <f>if('raw 1'!AD126&lt;&gt;"x",if('raw 1'!AD126="OK",'raw 1'!HD126,'raw 1'!AD126),"")</f>
        <v>-</v>
      </c>
      <c r="AG127" s="9" t="str">
        <f>if('raw 1'!AE126&lt;&gt;"x",if('raw 1'!AE126="OK",'raw 1'!HE126,'raw 1'!AE126),"")</f>
        <v>-</v>
      </c>
      <c r="AH127" s="9" t="str">
        <f>if('raw 1'!AF126&lt;&gt;"x",if('raw 1'!AF126="OK",'raw 1'!HF126,'raw 1'!AF126),"")</f>
        <v>-</v>
      </c>
      <c r="AI127" s="9" t="str">
        <f>if('raw 1'!AG126&lt;&gt;"x",if('raw 1'!AG126="OK",'raw 1'!HG126,'raw 1'!AG126),"")</f>
        <v>-</v>
      </c>
      <c r="AJ127" s="9" t="str">
        <f>if('raw 1'!AH126&lt;&gt;"x",if('raw 1'!AH126="OK",'raw 1'!HH126,'raw 1'!AH126),"")</f>
        <v>-</v>
      </c>
      <c r="AK127" s="9" t="str">
        <f>if('raw 1'!AI126&lt;&gt;"x",if('raw 1'!AI126="OK",'raw 1'!HI126,'raw 1'!AI126),"")</f>
        <v>-</v>
      </c>
      <c r="AL127" s="9" t="str">
        <f>if('raw 1'!AJ126&lt;&gt;"x",if('raw 1'!AJ126="OK",'raw 1'!HJ126,'raw 1'!AJ126),"")</f>
        <v>-</v>
      </c>
      <c r="AM127" s="9" t="str">
        <f>if('raw 1'!AK126&lt;&gt;"x",if('raw 1'!AK126="OK",'raw 1'!HK126,'raw 1'!AK126),"")</f>
        <v>-</v>
      </c>
      <c r="AN127" s="9" t="str">
        <f>if('raw 1'!AL126&lt;&gt;"x",if('raw 1'!AL126="OK",'raw 1'!HL126,'raw 1'!AL126),"")</f>
        <v>-</v>
      </c>
      <c r="AO127" s="9" t="str">
        <f>if('raw 1'!AM126&lt;&gt;"x",if('raw 1'!AM126="OK",'raw 1'!HM126,'raw 1'!AM126),"")</f>
        <v>-</v>
      </c>
      <c r="AP127" s="9" t="str">
        <f>if('raw 1'!AN126&lt;&gt;"x",if('raw 1'!AN126="OK",'raw 1'!HN126,'raw 1'!AN126),"")</f>
        <v>-</v>
      </c>
      <c r="AQ127" s="9" t="str">
        <f>if('raw 1'!AO126&lt;&gt;"x",if('raw 1'!AO126="OK",'raw 1'!HO126,'raw 1'!AO126),"")</f>
        <v>-</v>
      </c>
      <c r="AR127" s="9" t="str">
        <f>if('raw 1'!AP126&lt;&gt;"x",if('raw 1'!AP126="OK",'raw 1'!HP126,'raw 1'!AP126),"")</f>
        <v>-</v>
      </c>
      <c r="AS127" s="9" t="str">
        <f>if('raw 1'!AQ126&lt;&gt;"x",if('raw 1'!AQ126="OK",'raw 1'!HQ126,'raw 1'!AQ126),"")</f>
        <v>-</v>
      </c>
      <c r="AT127" s="9" t="str">
        <f>if('raw 1'!AR126&lt;&gt;"x",if('raw 1'!AR126="OK",'raw 1'!HR126,'raw 1'!AR126),"")</f>
        <v>-</v>
      </c>
      <c r="AU127" s="9" t="str">
        <f>if('raw 1'!AS126&lt;&gt;"x",if('raw 1'!AS126="OK",'raw 1'!HS126,'raw 1'!AS126),"")</f>
        <v>-</v>
      </c>
      <c r="AV127" s="9" t="str">
        <f>if('raw 1'!AT126&lt;&gt;"x",if('raw 1'!AT126="OK",'raw 1'!HT126,'raw 1'!AT126),"")</f>
        <v>-</v>
      </c>
      <c r="AW127" s="9" t="str">
        <f>if('raw 1'!AU126&lt;&gt;"x",if('raw 1'!AU126="OK",'raw 1'!HU126,'raw 1'!AU126),"")</f>
        <v>-</v>
      </c>
      <c r="AX127" s="9" t="str">
        <f>if('raw 1'!AV126&lt;&gt;"x",if('raw 1'!AV126="OK",'raw 1'!HV126,'raw 1'!AV126),"")</f>
        <v>-</v>
      </c>
      <c r="AY127" s="9" t="str">
        <f>if('raw 1'!AW126&lt;&gt;"x",if('raw 1'!AW126="OK",'raw 1'!HW126,'raw 1'!AW126),"")</f>
        <v>-</v>
      </c>
      <c r="AZ127" s="9" t="str">
        <f>if('raw 1'!AX126&lt;&gt;"x",if('raw 1'!AX126="OK",'raw 1'!HX126,'raw 1'!AX126),"")</f>
        <v>-</v>
      </c>
      <c r="BA127" s="9" t="str">
        <f>if('raw 1'!AY126&lt;&gt;"x",if('raw 1'!AY126="OK",'raw 1'!HY126,'raw 1'!AY126),"")</f>
        <v>-</v>
      </c>
      <c r="BB127" s="9" t="str">
        <f>if('raw 1'!AZ126&lt;&gt;"x",if('raw 1'!AZ126="OK",'raw 1'!HZ126,'raw 1'!AZ126),"")</f>
        <v>-</v>
      </c>
      <c r="BC127" s="9" t="str">
        <f>if('raw 1'!BA126&lt;&gt;"x",if('raw 1'!BA126="OK",'raw 1'!IA126,'raw 1'!BA126),"")</f>
        <v>-</v>
      </c>
      <c r="BD127" s="9" t="str">
        <f>if('raw 1'!BB126&lt;&gt;"x",if('raw 1'!BB126="OK",'raw 1'!IB126,'raw 1'!BB126),"")</f>
        <v>-</v>
      </c>
      <c r="BE127" s="9" t="str">
        <f>if('raw 1'!BC126&lt;&gt;"x",if('raw 1'!BC126="OK",'raw 1'!IC126,'raw 1'!BC126),"")</f>
        <v>-</v>
      </c>
      <c r="BF127" s="9" t="str">
        <f>if('raw 1'!BD126&lt;&gt;"x",if('raw 1'!BD126="OK",'raw 1'!ID126,'raw 1'!BD126),"")</f>
        <v>-</v>
      </c>
      <c r="BG127" s="9" t="str">
        <f>if('raw 1'!BE126&lt;&gt;"x",if('raw 1'!BE126="OK",'raw 1'!IE126,'raw 1'!BE126),"")</f>
        <v>-</v>
      </c>
      <c r="BH127" s="9" t="str">
        <f>if('raw 1'!BF126&lt;&gt;"x",if('raw 1'!BF126="OK",'raw 1'!IF126,'raw 1'!BF126),"")</f>
        <v>-</v>
      </c>
      <c r="BI127" s="9" t="str">
        <f>if('raw 1'!BG126&lt;&gt;"x",if('raw 1'!BG126="OK",'raw 1'!IG126,'raw 1'!BG126),"")</f>
        <v>-</v>
      </c>
      <c r="BJ127" s="9" t="str">
        <f>if('raw 1'!BH126&lt;&gt;"x",if('raw 1'!BH126="OK",'raw 1'!IH126,'raw 1'!BH126),"")</f>
        <v>-</v>
      </c>
      <c r="BK127" s="9" t="str">
        <f>if('raw 1'!BI126&lt;&gt;"x",if('raw 1'!BI126="OK",'raw 1'!II126,'raw 1'!BI126),"")</f>
        <v>-</v>
      </c>
      <c r="BL127" s="9" t="str">
        <f>if('raw 1'!BJ126&lt;&gt;"x",if('raw 1'!BJ126="OK",'raw 1'!IJ126,'raw 1'!BJ126),"")</f>
        <v>-</v>
      </c>
      <c r="BM127" s="9" t="str">
        <f>if('raw 1'!BK126&lt;&gt;"x",if('raw 1'!BK126="OK",'raw 1'!IK126,'raw 1'!BK126),"")</f>
        <v/>
      </c>
      <c r="BN127" s="9" t="str">
        <f>if('raw 1'!BL126&lt;&gt;"x",if('raw 1'!BL126="OK",'raw 1'!IL126,'raw 1'!BL126),"")</f>
        <v>-</v>
      </c>
      <c r="BO127" s="9" t="str">
        <f>if('raw 1'!BM126&lt;&gt;"x",if('raw 1'!BM126="OK",'raw 1'!IM126,'raw 1'!BM126),"")</f>
        <v>-</v>
      </c>
      <c r="BP127" s="9" t="str">
        <f>if('raw 1'!BN126&lt;&gt;"x",if('raw 1'!BN126="OK",'raw 1'!IN126,'raw 1'!BN126),"")</f>
        <v>-</v>
      </c>
      <c r="BQ127" s="9" t="str">
        <f>if('raw 1'!BO126&lt;&gt;"x",if('raw 1'!BO126="OK",'raw 1'!IO126,'raw 1'!BO126),"")</f>
        <v>-</v>
      </c>
      <c r="BR127" s="9" t="str">
        <f>if('raw 1'!BP126&lt;&gt;"x",if('raw 1'!BP126="OK",'raw 1'!IP126,'raw 1'!BP126),"")</f>
        <v>-</v>
      </c>
      <c r="BS127" s="9" t="str">
        <f>if('raw 1'!BQ126&lt;&gt;"x",if('raw 1'!BQ126="OK",'raw 1'!IQ126,'raw 1'!BQ126),"")</f>
        <v>-</v>
      </c>
      <c r="BT127" s="9" t="str">
        <f>if('raw 1'!BR126&lt;&gt;"x",if('raw 1'!BR126="OK",'raw 1'!IR126,'raw 1'!BR126),"")</f>
        <v>-</v>
      </c>
      <c r="BU127" s="9" t="str">
        <f>if('raw 1'!BS126&lt;&gt;"x",if('raw 1'!BS126="OK",'raw 1'!IS126,'raw 1'!BS126),"")</f>
        <v>-</v>
      </c>
      <c r="BV127" s="9" t="str">
        <f>if('raw 1'!BT126&lt;&gt;"x",if('raw 1'!BT126="OK",'raw 1'!IT126,'raw 1'!BT126),"")</f>
        <v>-</v>
      </c>
      <c r="BW127" s="9" t="str">
        <f>if('raw 1'!BU126&lt;&gt;"x",if('raw 1'!BU126="OK",'raw 1'!IU126,'raw 1'!BU126),"")</f>
        <v>-</v>
      </c>
      <c r="BX127" s="9" t="str">
        <f>if('raw 1'!BV126&lt;&gt;"x",if('raw 1'!BV126="OK",'raw 1'!IV126,'raw 1'!BV126),"")</f>
        <v>-</v>
      </c>
      <c r="BY127" s="9" t="str">
        <f>if('raw 1'!BW126&lt;&gt;"x",if('raw 1'!BW126="OK",'raw 1'!IW126,'raw 1'!BW126),"")</f>
        <v>-</v>
      </c>
      <c r="BZ127" s="9" t="str">
        <f>if('raw 1'!BX126&lt;&gt;"x",if('raw 1'!BX126="OK",'raw 1'!IX126,'raw 1'!BX126),"")</f>
        <v>-</v>
      </c>
      <c r="CA127" s="9" t="str">
        <f>if('raw 1'!BY126&lt;&gt;"x",if('raw 1'!BY126="OK",'raw 1'!IY126,'raw 1'!BY126),"")</f>
        <v>-</v>
      </c>
      <c r="CB127" s="9" t="str">
        <f>if('raw 1'!BZ126&lt;&gt;"x",if('raw 1'!BZ126="OK",'raw 1'!IZ126,'raw 1'!BZ126),"")</f>
        <v>-</v>
      </c>
      <c r="CC127" s="9" t="str">
        <f>if('raw 1'!CA126&lt;&gt;"x",if('raw 1'!CA126="OK",'raw 1'!JA126,'raw 1'!CA126),"")</f>
        <v>-</v>
      </c>
      <c r="CD127" s="9" t="str">
        <f>if('raw 1'!CB126&lt;&gt;"x",if('raw 1'!CB126="OK",'raw 1'!JB126,'raw 1'!CB126),"")</f>
        <v>-</v>
      </c>
      <c r="CE127" s="9" t="str">
        <f>if('raw 1'!CC126&lt;&gt;"x",if('raw 1'!CC126="OK",'raw 1'!JC126,'raw 1'!CC126),"")</f>
        <v>-</v>
      </c>
      <c r="CF127" s="9" t="str">
        <f>if('raw 1'!CD126&lt;&gt;"x",if('raw 1'!CD126="OK",'raw 1'!JD126,'raw 1'!CD126),"")</f>
        <v>-</v>
      </c>
      <c r="CG127" s="9" t="str">
        <f>if('raw 1'!CE126&lt;&gt;"x",if('raw 1'!CE126="OK",'raw 1'!JE126,'raw 1'!CE126),"")</f>
        <v>-</v>
      </c>
      <c r="CH127" s="9" t="str">
        <f>if('raw 1'!CF126&lt;&gt;"x",if('raw 1'!CF126="OK",'raw 1'!JF126,'raw 1'!CF126),"")</f>
        <v>-</v>
      </c>
      <c r="CI127" s="9" t="str">
        <f>if('raw 1'!CG126&lt;&gt;"x",if('raw 1'!CG126="OK",'raw 1'!JG126,'raw 1'!CG126),"")</f>
        <v>-</v>
      </c>
      <c r="CJ127" s="9" t="str">
        <f>if('raw 1'!CH126&lt;&gt;"x",if('raw 1'!CH126="OK",'raw 1'!JH126,'raw 1'!CH126),"")</f>
        <v>-</v>
      </c>
      <c r="CK127" s="9" t="str">
        <f>if('raw 1'!CI126&lt;&gt;"x",if('raw 1'!CI126="OK",'raw 1'!JI126,'raw 1'!CI126),"")</f>
        <v>-</v>
      </c>
      <c r="CL127" s="9" t="str">
        <f>if('raw 1'!CJ126&lt;&gt;"x",if('raw 1'!CJ126="OK",'raw 1'!JJ126,'raw 1'!CJ126),"")</f>
        <v>-</v>
      </c>
      <c r="CM127" s="9" t="str">
        <f>if('raw 1'!CK126&lt;&gt;"x",if('raw 1'!CK126="OK",'raw 1'!JK126,'raw 1'!CK126),"")</f>
        <v>-</v>
      </c>
      <c r="CN127" s="9" t="str">
        <f>if('raw 1'!CL126&lt;&gt;"x",if('raw 1'!CL126="OK",'raw 1'!JL126,'raw 1'!CL126),"")</f>
        <v>-</v>
      </c>
      <c r="CO127" s="9" t="str">
        <f>if('raw 1'!CM126&lt;&gt;"x",if('raw 1'!CM126="OK",'raw 1'!JM126,'raw 1'!CM126),"")</f>
        <v>-</v>
      </c>
      <c r="CP127" s="9" t="str">
        <f>if('raw 1'!CN126&lt;&gt;"x",if('raw 1'!CN126="OK",'raw 1'!JN126,'raw 1'!CN126),"")</f>
        <v>-</v>
      </c>
      <c r="CQ127" s="9" t="str">
        <f>if('raw 1'!CO126&lt;&gt;"x",if('raw 1'!CO126="OK",'raw 1'!JO126,'raw 1'!CO126),"")</f>
        <v>-</v>
      </c>
      <c r="CR127" s="9" t="str">
        <f>if('raw 1'!CP126&lt;&gt;"x",if('raw 1'!CP126="OK",'raw 1'!JP126,'raw 1'!CP126),"")</f>
        <v>-</v>
      </c>
      <c r="CS127" s="9" t="str">
        <f>if('raw 1'!CQ126&lt;&gt;"x",if('raw 1'!CQ126="OK",'raw 1'!JQ126,'raw 1'!CQ126),"")</f>
        <v>-</v>
      </c>
      <c r="CT127" s="9" t="str">
        <f>if('raw 1'!CR126&lt;&gt;"x",if('raw 1'!CR126="OK",'raw 1'!JR126,'raw 1'!CR126),"")</f>
        <v>-</v>
      </c>
      <c r="CU127" s="9" t="str">
        <f>if('raw 1'!CS126&lt;&gt;"x",if('raw 1'!CS126="OK",'raw 1'!JS126,'raw 1'!CS126),"")</f>
        <v/>
      </c>
      <c r="CV127" s="9" t="str">
        <f>if('raw 1'!CT126&lt;&gt;"x",if('raw 1'!CT126="OK",'raw 1'!JT126,'raw 1'!CT126),"")</f>
        <v>-</v>
      </c>
      <c r="CW127" s="9" t="str">
        <f>if('raw 1'!CU126&lt;&gt;"x",if('raw 1'!CU126="OK",'raw 1'!JU126,'raw 1'!CU126),"")</f>
        <v>-</v>
      </c>
      <c r="CX127" s="9" t="str">
        <f>if('raw 1'!CV126&lt;&gt;"x",if('raw 1'!CV126="OK",'raw 1'!JV126,'raw 1'!CV126),"")</f>
        <v>-</v>
      </c>
      <c r="CY127" s="9" t="str">
        <f>if('raw 1'!CW126&lt;&gt;"x",if('raw 1'!CW126="OK",'raw 1'!JW126,'raw 1'!CW126),"")</f>
        <v>-</v>
      </c>
      <c r="CZ127" s="9" t="str">
        <f>if('raw 1'!CX126&lt;&gt;"x",if('raw 1'!CX126="OK",'raw 1'!JX126,'raw 1'!CX126),"")</f>
        <v>-</v>
      </c>
      <c r="DA127" s="9" t="str">
        <f>if('raw 1'!CY126&lt;&gt;"x",if('raw 1'!CY126="OK",'raw 1'!JY126,'raw 1'!CY126),"")</f>
        <v>-</v>
      </c>
      <c r="DB127" s="9" t="str">
        <f>if('raw 1'!CZ126&lt;&gt;"x",if('raw 1'!CZ126="OK",'raw 1'!JZ126,'raw 1'!CZ126),"")</f>
        <v>-</v>
      </c>
      <c r="DC127" s="9" t="str">
        <f>if('raw 1'!DA126&lt;&gt;"x",if('raw 1'!DA126="OK",'raw 1'!KA126,'raw 1'!DA126),"")</f>
        <v>-</v>
      </c>
      <c r="DD127" s="9" t="str">
        <f>if('raw 1'!DB126&lt;&gt;"x",if('raw 1'!DB126="OK",'raw 1'!KB126,'raw 1'!DB126),"")</f>
        <v>-</v>
      </c>
      <c r="DE127" s="9" t="str">
        <f>if('raw 1'!DC126&lt;&gt;"x",if('raw 1'!DC126="OK",'raw 1'!KC126,'raw 1'!DC126),"")</f>
        <v>-</v>
      </c>
      <c r="DF127" s="9" t="str">
        <f>if('raw 1'!DD126&lt;&gt;"x",if('raw 1'!DD126="OK",'raw 1'!KD126,'raw 1'!DD126),"")</f>
        <v>-</v>
      </c>
      <c r="DG127" s="9" t="str">
        <f>if('raw 1'!DE126&lt;&gt;"x",if('raw 1'!DE126="OK",'raw 1'!KE126,'raw 1'!DE126),"")</f>
        <v>-</v>
      </c>
      <c r="DH127" s="9" t="str">
        <f>if('raw 1'!DF126&lt;&gt;"x",if('raw 1'!DF126="OK",'raw 1'!KF126,'raw 1'!DF126),"")</f>
        <v>-</v>
      </c>
      <c r="DI127" s="9" t="str">
        <f>if('raw 1'!DG126&lt;&gt;"x",if('raw 1'!DG126="OK",'raw 1'!KG126,'raw 1'!DG126),"")</f>
        <v>-</v>
      </c>
      <c r="DJ127" s="9" t="str">
        <f>if('raw 1'!DH126&lt;&gt;"x",if('raw 1'!DH126="OK",'raw 1'!KH126,'raw 1'!DH126),"")</f>
        <v>-</v>
      </c>
      <c r="DK127" s="9" t="str">
        <f>if('raw 1'!DI126&lt;&gt;"x",if('raw 1'!DI126="OK",'raw 1'!KI126,'raw 1'!DI126),"")</f>
        <v>-</v>
      </c>
      <c r="DL127" s="9" t="str">
        <f>if('raw 1'!DJ126&lt;&gt;"x",if('raw 1'!DJ126="OK",'raw 1'!KJ126,'raw 1'!DJ126),"")</f>
        <v>-</v>
      </c>
      <c r="DM127" s="9" t="str">
        <f>if('raw 1'!DK126&lt;&gt;"x",if('raw 1'!DK126="OK",'raw 1'!KK126,'raw 1'!DK126),"")</f>
        <v>-</v>
      </c>
      <c r="DN127" s="9" t="str">
        <f>if('raw 1'!DL126&lt;&gt;"x",if('raw 1'!DL126="OK",'raw 1'!KL126,'raw 1'!DL126),"")</f>
        <v>-</v>
      </c>
      <c r="DO127" s="9" t="str">
        <f>if('raw 1'!DM126&lt;&gt;"x",if('raw 1'!DM126="OK",'raw 1'!KM126,'raw 1'!DM126),"")</f>
        <v>-</v>
      </c>
      <c r="DP127" s="9" t="str">
        <f>if('raw 1'!DN126&lt;&gt;"x",if('raw 1'!DN126="OK",'raw 1'!KN126,'raw 1'!DN126),"")</f>
        <v>-</v>
      </c>
      <c r="DQ127" s="9" t="str">
        <f>if('raw 1'!DO126&lt;&gt;"x",if('raw 1'!DO126="OK",'raw 1'!KO126,'raw 1'!DO126),"")</f>
        <v>-</v>
      </c>
      <c r="DR127" s="9" t="str">
        <f>if('raw 1'!DP126&lt;&gt;"x",if('raw 1'!DP126="OK",'raw 1'!KP126,'raw 1'!DP126),"")</f>
        <v>-</v>
      </c>
      <c r="DS127" s="9" t="str">
        <f>if('raw 1'!DQ126&lt;&gt;"x",if('raw 1'!DQ126="OK",'raw 1'!KQ126,'raw 1'!DQ126),"")</f>
        <v>-</v>
      </c>
      <c r="DT127" s="9" t="str">
        <f>if('raw 1'!DR126&lt;&gt;"x",if('raw 1'!DR126="OK",'raw 1'!KR126,'raw 1'!DR126),"")</f>
        <v>-</v>
      </c>
      <c r="DU127" s="9" t="str">
        <f>if('raw 1'!DS126&lt;&gt;"x",if('raw 1'!DS126="OK",'raw 1'!KS126,'raw 1'!DS126),"")</f>
        <v>-</v>
      </c>
      <c r="DV127" s="9" t="str">
        <f>if('raw 1'!DT126&lt;&gt;"x",if('raw 1'!DT126="OK",'raw 1'!KT126,'raw 1'!DT126),"")</f>
        <v>-</v>
      </c>
      <c r="DW127" s="9" t="str">
        <f>if('raw 1'!DU126&lt;&gt;"x",if('raw 1'!DU126="OK",'raw 1'!KU126,'raw 1'!DU126),"")</f>
        <v>-</v>
      </c>
      <c r="DX127" s="9" t="str">
        <f>if('raw 1'!DV126&lt;&gt;"x",if('raw 1'!DV126="OK",'raw 1'!KV126,'raw 1'!DV126),"")</f>
        <v>-</v>
      </c>
      <c r="DY127" s="9" t="str">
        <f>if('raw 1'!DW126&lt;&gt;"x",if('raw 1'!DW126="OK",'raw 1'!KW126,'raw 1'!DW126),"")</f>
        <v>-</v>
      </c>
      <c r="DZ127" s="9" t="str">
        <f>if('raw 1'!DX126&lt;&gt;"x",if('raw 1'!DX126="OK",'raw 1'!KX126,'raw 1'!DX126),"")</f>
        <v>-</v>
      </c>
      <c r="EA127" s="9" t="str">
        <f>if('raw 1'!DY126&lt;&gt;"x",if('raw 1'!DY126="OK",'raw 1'!KY126,'raw 1'!DY126),"")</f>
        <v>-</v>
      </c>
      <c r="EB127" s="9" t="str">
        <f>if('raw 1'!DZ126&lt;&gt;"x",if('raw 1'!DZ126="OK",'raw 1'!KZ126,'raw 1'!DZ126),"")</f>
        <v/>
      </c>
      <c r="EC127" s="9" t="str">
        <f>if('raw 1'!EA126&lt;&gt;"x",if('raw 1'!EA126="OK",'raw 1'!LA126,'raw 1'!EA126),"")</f>
        <v>WA</v>
      </c>
      <c r="ED127" s="9" t="str">
        <f>if('raw 1'!EB126&lt;&gt;"x",if('raw 1'!EB126="OK",'raw 1'!LB126,'raw 1'!EB126),"")</f>
        <v>WA</v>
      </c>
      <c r="EE127" s="9" t="str">
        <f>if('raw 1'!EC126&lt;&gt;"x",if('raw 1'!EC126="OK",'raw 1'!LC126,'raw 1'!EC126),"")</f>
        <v>WA</v>
      </c>
      <c r="EF127" s="9" t="str">
        <f>if('raw 1'!ED126&lt;&gt;"x",if('raw 1'!ED126="OK",'raw 1'!LD126,'raw 1'!ED126),"")</f>
        <v>WA</v>
      </c>
      <c r="EG127" s="9" t="str">
        <f>if('raw 1'!EE126&lt;&gt;"x",if('raw 1'!EE126="OK",'raw 1'!LE126,'raw 1'!EE126),"")</f>
        <v>WA</v>
      </c>
      <c r="EH127" s="9" t="str">
        <f>if('raw 1'!EF126&lt;&gt;"x",if('raw 1'!EF126="OK",'raw 1'!LF126,'raw 1'!EF126),"")</f>
        <v>WA</v>
      </c>
      <c r="EI127" s="9" t="str">
        <f>if('raw 1'!EG126&lt;&gt;"x",if('raw 1'!EG126="OK",'raw 1'!LG126,'raw 1'!EG126),"")</f>
        <v>WA</v>
      </c>
      <c r="EJ127" s="9" t="str">
        <f>if('raw 1'!EH126&lt;&gt;"x",if('raw 1'!EH126="OK",'raw 1'!LH126,'raw 1'!EH126),"")</f>
        <v>WA</v>
      </c>
      <c r="EK127" s="9" t="str">
        <f>if('raw 1'!EI126&lt;&gt;"x",if('raw 1'!EI126="OK",'raw 1'!LI126,'raw 1'!EI126),"")</f>
        <v>WA</v>
      </c>
      <c r="EL127" s="9" t="str">
        <f>if('raw 1'!EJ126&lt;&gt;"x",if('raw 1'!EJ126="OK",'raw 1'!LJ126,'raw 1'!EJ126),"")</f>
        <v>WA</v>
      </c>
      <c r="EM127" s="9" t="str">
        <f>if('raw 1'!EK126&lt;&gt;"x",if('raw 1'!EK126="OK",'raw 1'!LK126,'raw 1'!EK126),"")</f>
        <v>WA</v>
      </c>
      <c r="EN127" s="9" t="str">
        <f>if('raw 1'!EL126&lt;&gt;"x",if('raw 1'!EL126="OK",'raw 1'!LL126,'raw 1'!EL126),"")</f>
        <v>WA</v>
      </c>
      <c r="EO127" s="9" t="str">
        <f>if('raw 1'!EM126&lt;&gt;"x",if('raw 1'!EM126="OK",'raw 1'!LM126,'raw 1'!EM126),"")</f>
        <v>WA</v>
      </c>
      <c r="EP127" s="9" t="str">
        <f>if('raw 1'!EN126&lt;&gt;"x",if('raw 1'!EN126="OK",'raw 1'!LN126,'raw 1'!EN126),"")</f>
        <v>WA</v>
      </c>
      <c r="EQ127" s="9" t="str">
        <f>if('raw 1'!EO126&lt;&gt;"x",if('raw 1'!EO126="OK",'raw 1'!LO126,'raw 1'!EO126),"")</f>
        <v>WA</v>
      </c>
      <c r="ER127" s="9" t="str">
        <f>if('raw 1'!EP126&lt;&gt;"x",if('raw 1'!EP126="OK",'raw 1'!LP126,'raw 1'!EP126),"")</f>
        <v>WA</v>
      </c>
      <c r="ES127" s="9" t="str">
        <f>if('raw 1'!EQ126&lt;&gt;"x",if('raw 1'!EQ126="OK",'raw 1'!LQ126,'raw 1'!EQ126),"")</f>
        <v/>
      </c>
      <c r="ET127" s="9" t="str">
        <f>if('raw 1'!ER126&lt;&gt;"x",if('raw 1'!ER126="OK",'raw 1'!LR126,'raw 1'!ER126),"")</f>
        <v>WA</v>
      </c>
      <c r="EU127" s="9" t="str">
        <f>if('raw 1'!ES126&lt;&gt;"x",if('raw 1'!ES126="OK",'raw 1'!LS126,'raw 1'!ES126),"")</f>
        <v>TLE</v>
      </c>
      <c r="EV127" s="9" t="str">
        <f>if('raw 1'!ET126&lt;&gt;"x",if('raw 1'!ET126="OK",'raw 1'!LT126,'raw 1'!ET126),"")</f>
        <v>TLE</v>
      </c>
      <c r="EW127" s="9" t="str">
        <f>if('raw 1'!EU126&lt;&gt;"x",if('raw 1'!EU126="OK",'raw 1'!LU126,'raw 1'!EU126),"")</f>
        <v>TLE</v>
      </c>
      <c r="EX127" s="9" t="str">
        <f>if('raw 1'!EV126&lt;&gt;"x",if('raw 1'!EV126="OK",'raw 1'!LV126,'raw 1'!EV126),"")</f>
        <v>TLE</v>
      </c>
      <c r="EY127" s="9" t="str">
        <f>if('raw 1'!EW126&lt;&gt;"x",if('raw 1'!EW126="OK",'raw 1'!LW126,'raw 1'!EW126),"")</f>
        <v>WA</v>
      </c>
      <c r="EZ127" s="9" t="str">
        <f>if('raw 1'!EX126&lt;&gt;"x",if('raw 1'!EX126="OK",'raw 1'!LX126,'raw 1'!EX126),"")</f>
        <v>RTE</v>
      </c>
      <c r="FA127" s="9" t="str">
        <f>if('raw 1'!EY126&lt;&gt;"x",if('raw 1'!EY126="OK",'raw 1'!LY126,'raw 1'!EY126),"")</f>
        <v>WA</v>
      </c>
      <c r="FB127" s="9" t="str">
        <f>if('raw 1'!EZ126&lt;&gt;"x",if('raw 1'!EZ126="OK",'raw 1'!LZ126,'raw 1'!EZ126),"")</f>
        <v>WA</v>
      </c>
      <c r="FC127" s="9" t="str">
        <f>if('raw 1'!FA126&lt;&gt;"x",if('raw 1'!FA126="OK",'raw 1'!MA126,'raw 1'!FA126),"")</f>
        <v>WA</v>
      </c>
      <c r="FD127" s="9" t="str">
        <f>if('raw 1'!FB126&lt;&gt;"x",if('raw 1'!FB126="OK",'raw 1'!MB126,'raw 1'!FB126),"")</f>
        <v>WA</v>
      </c>
      <c r="FE127" s="9" t="str">
        <f>if('raw 1'!FC126&lt;&gt;"x",if('raw 1'!FC126="OK",'raw 1'!MC126,'raw 1'!FC126),"")</f>
        <v>WA</v>
      </c>
      <c r="FF127" s="9" t="str">
        <f>if('raw 1'!FD126&lt;&gt;"x",if('raw 1'!FD126="OK",'raw 1'!MD126,'raw 1'!FD126),"")</f>
        <v>WA</v>
      </c>
      <c r="FG127" s="9" t="str">
        <f>if('raw 1'!FE126&lt;&gt;"x",if('raw 1'!FE126="OK",'raw 1'!ME126,'raw 1'!FE126),"")</f>
        <v>TLE</v>
      </c>
      <c r="FH127" s="9" t="str">
        <f>if('raw 1'!FF126&lt;&gt;"x",if('raw 1'!FF126="OK",'raw 1'!MF126,'raw 1'!FF126),"")</f>
        <v>WA</v>
      </c>
      <c r="FI127" s="9" t="str">
        <f>if('raw 1'!FG126&lt;&gt;"x",if('raw 1'!FG126="OK",'raw 1'!MG126,'raw 1'!FG126),"")</f>
        <v>WA</v>
      </c>
      <c r="FJ127" s="9" t="str">
        <f>if('raw 1'!FH126&lt;&gt;"x",if('raw 1'!FH126="OK",'raw 1'!MH126,'raw 1'!FH126),"")</f>
        <v>WA</v>
      </c>
      <c r="FK127" s="9" t="str">
        <f>if('raw 1'!FI126&lt;&gt;"x",if('raw 1'!FI126="OK",'raw 1'!MI126,'raw 1'!FI126),"")</f>
        <v>WA</v>
      </c>
      <c r="FL127" s="9" t="str">
        <f>if('raw 1'!FJ126&lt;&gt;"x",if('raw 1'!FJ126="OK",'raw 1'!MJ126,'raw 1'!FJ126),"")</f>
        <v>WA</v>
      </c>
      <c r="FM127" s="9" t="str">
        <f>if('raw 1'!FK126&lt;&gt;"x",if('raw 1'!FK126="OK",'raw 1'!MK126,'raw 1'!FK126),"")</f>
        <v>WA</v>
      </c>
      <c r="FN127" s="9" t="str">
        <f>if('raw 1'!FL126&lt;&gt;"x",if('raw 1'!FL126="OK",'raw 1'!ML126,'raw 1'!FL126),"")</f>
        <v>TLE</v>
      </c>
      <c r="FO127" s="9" t="str">
        <f>if('raw 1'!FM126&lt;&gt;"x",if('raw 1'!FM126="OK",'raw 1'!MM126,'raw 1'!FM126),"")</f>
        <v>WA</v>
      </c>
      <c r="FP127" s="9" t="str">
        <f>if('raw 1'!FN126&lt;&gt;"x",if('raw 1'!FN126="OK",'raw 1'!MN126,'raw 1'!FN126),"")</f>
        <v>TLE</v>
      </c>
      <c r="FQ127" s="9" t="str">
        <f>if('raw 1'!FO126&lt;&gt;"x",if('raw 1'!FO126="OK",'raw 1'!MO126,'raw 1'!FO126),"")</f>
        <v>TLE</v>
      </c>
      <c r="FR127" s="9" t="str">
        <f>if('raw 1'!FP126&lt;&gt;"x",if('raw 1'!FP126="OK",'raw 1'!MP126,'raw 1'!FP126),"")</f>
        <v>TLE</v>
      </c>
      <c r="FS127" s="9" t="str">
        <f>if('raw 1'!FQ126&lt;&gt;"x",if('raw 1'!FQ126="OK",'raw 1'!MQ126,'raw 1'!FQ126),"")</f>
        <v>TLE</v>
      </c>
      <c r="FT127" s="9" t="str">
        <f>if('raw 1'!FR126&lt;&gt;"x",if('raw 1'!FR126="OK",'raw 1'!MR126,'raw 1'!FR126),"")</f>
        <v>WA</v>
      </c>
      <c r="FU127" s="9" t="str">
        <f>if('raw 1'!FS126&lt;&gt;"x",if('raw 1'!FS126="OK",'raw 1'!MS126,'raw 1'!FS126),"")</f>
        <v>WA</v>
      </c>
      <c r="FV127" s="9" t="str">
        <f>if('raw 1'!FT126&lt;&gt;"x",if('raw 1'!FT126="OK",'raw 1'!MT126,'raw 1'!FT126),"")</f>
        <v/>
      </c>
      <c r="FW127" s="9" t="str">
        <f>if('raw 1'!FU126&lt;&gt;"x",if('raw 1'!FU126="OK",'raw 1'!MU126,'raw 1'!FU126),"")</f>
        <v>CE</v>
      </c>
      <c r="FX127" s="9" t="str">
        <f>if('raw 1'!FV126&lt;&gt;"x",if('raw 1'!FV126="OK",'raw 1'!MV126,'raw 1'!FV126),"")</f>
        <v>CE</v>
      </c>
      <c r="FY127" s="9" t="str">
        <f>if('raw 1'!FW126&lt;&gt;"x",if('raw 1'!FW126="OK",'raw 1'!MW126,'raw 1'!FW126),"")</f>
        <v>CE</v>
      </c>
      <c r="FZ127" s="9" t="str">
        <f>if('raw 1'!FX126&lt;&gt;"x",if('raw 1'!FX126="OK",'raw 1'!MX126,'raw 1'!FX126),"")</f>
        <v>CE</v>
      </c>
      <c r="GA127" s="9" t="str">
        <f>if('raw 1'!FY126&lt;&gt;"x",if('raw 1'!FY126="OK",'raw 1'!MY126,'raw 1'!FY126),"")</f>
        <v>CE</v>
      </c>
      <c r="GB127" s="9" t="str">
        <f>if('raw 1'!FZ126&lt;&gt;"x",if('raw 1'!FZ126="OK",'raw 1'!MZ126,'raw 1'!FZ126),"")</f>
        <v>CE</v>
      </c>
      <c r="GC127" s="9" t="str">
        <f>if('raw 1'!GA126&lt;&gt;"x",if('raw 1'!GA126="OK",'raw 1'!NA126,'raw 1'!GA126),"")</f>
        <v>CE</v>
      </c>
      <c r="GD127" s="9" t="str">
        <f>if('raw 1'!GB126&lt;&gt;"x",if('raw 1'!GB126="OK",'raw 1'!NB126,'raw 1'!GB126),"")</f>
        <v>CE</v>
      </c>
      <c r="GE127" s="9" t="str">
        <f>if('raw 1'!GC126&lt;&gt;"x",if('raw 1'!GC126="OK",'raw 1'!NC126,'raw 1'!GC126),"")</f>
        <v>CE</v>
      </c>
      <c r="GF127" s="9" t="str">
        <f>if('raw 1'!GD126&lt;&gt;"x",if('raw 1'!GD126="OK",'raw 1'!ND126,'raw 1'!GD126),"")</f>
        <v>CE</v>
      </c>
      <c r="GG127" s="9" t="str">
        <f>if('raw 1'!GE126&lt;&gt;"x",if('raw 1'!GE126="OK",'raw 1'!NE126,'raw 1'!GE126),"")</f>
        <v>CE</v>
      </c>
      <c r="GH127" s="9" t="str">
        <f>if('raw 1'!GF126&lt;&gt;"x",if('raw 1'!GF126="OK",'raw 1'!NF126,'raw 1'!GF126),"")</f>
        <v>CE</v>
      </c>
      <c r="GI127" s="9" t="str">
        <f>if('raw 1'!GG126&lt;&gt;"x",if('raw 1'!GG126="OK",'raw 1'!NG126,'raw 1'!GG126),"")</f>
        <v>CE</v>
      </c>
      <c r="GJ127" s="9" t="str">
        <f>if('raw 1'!GH126&lt;&gt;"x",if('raw 1'!GH126="OK",'raw 1'!NH126,'raw 1'!GH126),"")</f>
        <v>CE</v>
      </c>
      <c r="GK127" s="9" t="str">
        <f>if('raw 1'!GI126&lt;&gt;"x",if('raw 1'!GI126="OK",'raw 1'!NI126,'raw 1'!GI126),"")</f>
        <v>CE</v>
      </c>
      <c r="GL127" s="9" t="str">
        <f>if('raw 1'!GJ126&lt;&gt;"x",if('raw 1'!GJ126="OK",'raw 1'!NJ126,'raw 1'!GJ126),"")</f>
        <v>CE</v>
      </c>
      <c r="GM127" s="9" t="str">
        <f>if('raw 1'!GK126&lt;&gt;"x",if('raw 1'!GK126="OK",'raw 1'!NK126,'raw 1'!GK126),"")</f>
        <v>CE</v>
      </c>
      <c r="GN127" s="9" t="str">
        <f>if('raw 1'!GL126&lt;&gt;"x",if('raw 1'!GL126="OK",'raw 1'!NL126,'raw 1'!GL126),"")</f>
        <v>CE</v>
      </c>
      <c r="GO127" s="9" t="str">
        <f>if('raw 1'!GM126&lt;&gt;"x",if('raw 1'!GM126="OK",'raw 1'!NM126,'raw 1'!GM126),"")</f>
        <v>CE</v>
      </c>
      <c r="GP127" s="9" t="str">
        <f>if('raw 1'!GN126&lt;&gt;"x",if('raw 1'!GN126="OK",'raw 1'!NN126,'raw 1'!GN126),"")</f>
        <v>CE</v>
      </c>
      <c r="GQ127" s="9" t="str">
        <f>if('raw 1'!GO126&lt;&gt;"x",if('raw 1'!GO126="OK",'raw 1'!NO126,'raw 1'!GO126),"")</f>
        <v>CE</v>
      </c>
      <c r="GR127" s="9" t="str">
        <f>if('raw 1'!GP126&lt;&gt;"x",if('raw 1'!GP126="OK",'raw 1'!NP126,'raw 1'!GP126),"")</f>
        <v>CE</v>
      </c>
      <c r="GS127" s="9" t="str">
        <f>if('raw 1'!GQ126&lt;&gt;"x",if('raw 1'!GQ126="OK",'raw 1'!NQ126,'raw 1'!GQ126),"")</f>
        <v>CE</v>
      </c>
      <c r="GT127" s="9" t="str">
        <f>if('raw 1'!GR126&lt;&gt;"x",if('raw 1'!GR126="OK",'raw 1'!NR126,'raw 1'!GR126),"")</f>
        <v>CE</v>
      </c>
      <c r="GU127" s="9" t="str">
        <f>if('raw 1'!GS126&lt;&gt;"x",if('raw 1'!GS126="OK",'raw 1'!NS126,'raw 1'!GS126),"")</f>
        <v/>
      </c>
    </row>
    <row r="128">
      <c r="A128" s="5"/>
      <c r="B128" s="5"/>
      <c r="C128" s="5" t="str">
        <f>if(B128="d","diskv. iz ciklusa",if(B128="d1","diskv. iz kruga",if($E128="ODOBREN",(if(countif(H:H,"="&amp;H128)=1,countif(H:H,"&gt;"&amp;H128)+1,concatenate(countif(H:H,"&gt;"&amp;H128)+1," - ",countif(H:H,"&gt;="&amp;H128)))),empty)))</f>
        <v>123 - 132</v>
      </c>
      <c r="D128" s="6" t="str">
        <f>'raw 1'!B127</f>
        <v>Dario555</v>
      </c>
      <c r="E128" s="6" t="str">
        <f>'raw 1'!F127</f>
        <v>ODOBREN</v>
      </c>
      <c r="F128" s="6" t="str">
        <f>if($E128="ODOBREN",'raw 1'!C127,"")</f>
        <v>Dario </v>
      </c>
      <c r="G128" s="6" t="str">
        <f>if($E128="ODOBREN",'raw 1'!D127,"")</f>
        <v>Radojčić</v>
      </c>
      <c r="H128" s="7">
        <f>if($E128="ODOBREN",I128,empty)</f>
        <v>0</v>
      </c>
      <c r="I128" s="7">
        <f>if(B128&lt;&gt;"d",IF(M128 = "A", SUM(R128:T128), SUM(O128:Q128)),empty)</f>
        <v>0</v>
      </c>
      <c r="J128" s="6" t="str">
        <f>if($E128="ODOBREN",'raw 1'!G127,"")</f>
        <v>Stari grad</v>
      </c>
      <c r="K128" s="6" t="str">
        <f>if($E128="ODOBREN",'raw 1'!H127,"")</f>
        <v>Matematička gimnazija</v>
      </c>
      <c r="L128" s="6" t="str">
        <f>if($E128="ODOBREN",'raw 1'!I127,"")</f>
        <v>I</v>
      </c>
      <c r="M128" s="6" t="str">
        <f>if($E128="ODOBREN",'raw 1'!J127,"")</f>
        <v>B</v>
      </c>
      <c r="N128" s="6" t="str">
        <f>if($E128="ODOBREN",'raw 1'!K128,"")</f>
        <v>Jelena Hadži-Purić</v>
      </c>
      <c r="O128" s="8">
        <f>'raw 1'!M127</f>
        <v>0</v>
      </c>
      <c r="P128" s="9" t="str">
        <f>'raw 1'!N127</f>
        <v>-</v>
      </c>
      <c r="Q128" s="9" t="str">
        <f>'raw 1'!O127</f>
        <v>-</v>
      </c>
      <c r="R128" s="9">
        <f>'raw 1'!P127</f>
        <v>0</v>
      </c>
      <c r="S128" s="9" t="str">
        <f>'raw 1'!Q127</f>
        <v>-</v>
      </c>
      <c r="T128" s="9" t="str">
        <f>'raw 1'!R127</f>
        <v>-</v>
      </c>
      <c r="U128" s="9" t="str">
        <f>if('raw 1'!S127&lt;&gt;"x",if('raw 1'!S127="OK",'raw 1'!GS127,'raw 1'!S127),"")</f>
        <v/>
      </c>
      <c r="V128" s="9" t="str">
        <f>if('raw 1'!T127&lt;&gt;"x",if('raw 1'!T127="OK",'raw 1'!GT127,'raw 1'!T127),"")</f>
        <v/>
      </c>
      <c r="W128" s="9" t="str">
        <f>if('raw 1'!U127&lt;&gt;"x",if('raw 1'!U127="OK",'raw 1'!GU127,'raw 1'!U127),"")</f>
        <v>WA</v>
      </c>
      <c r="X128" s="9">
        <f>if('raw 1'!V127&lt;&gt;"x",if('raw 1'!V127="OK",'raw 1'!GV127,'raw 1'!V127),"")</f>
        <v>1</v>
      </c>
      <c r="Y128" s="9">
        <f>if('raw 1'!W127&lt;&gt;"x",if('raw 1'!W127="OK",'raw 1'!GW127,'raw 1'!W127),"")</f>
        <v>1</v>
      </c>
      <c r="Z128" s="9" t="str">
        <f>if('raw 1'!X127&lt;&gt;"x",if('raw 1'!X127="OK",'raw 1'!GX127,'raw 1'!X127),"")</f>
        <v>WA</v>
      </c>
      <c r="AA128" s="9" t="str">
        <f>if('raw 1'!Y127&lt;&gt;"x",if('raw 1'!Y127="OK",'raw 1'!GY127,'raw 1'!Y127),"")</f>
        <v>WA</v>
      </c>
      <c r="AB128" s="9">
        <f>if('raw 1'!Z127&lt;&gt;"x",if('raw 1'!Z127="OK",'raw 1'!GZ127,'raw 1'!Z127),"")</f>
        <v>1</v>
      </c>
      <c r="AC128" s="9">
        <f>if('raw 1'!AA127&lt;&gt;"x",if('raw 1'!AA127="OK",'raw 1'!HA127,'raw 1'!AA127),"")</f>
        <v>1</v>
      </c>
      <c r="AD128" s="9" t="str">
        <f>if('raw 1'!AB127&lt;&gt;"x",if('raw 1'!AB127="OK",'raw 1'!HB127,'raw 1'!AB127),"")</f>
        <v>WA</v>
      </c>
      <c r="AE128" s="9" t="str">
        <f>if('raw 1'!AC127&lt;&gt;"x",if('raw 1'!AC127="OK",'raw 1'!HC127,'raw 1'!AC127),"")</f>
        <v>WA</v>
      </c>
      <c r="AF128" s="9">
        <f>if('raw 1'!AD127&lt;&gt;"x",if('raw 1'!AD127="OK",'raw 1'!HD127,'raw 1'!AD127),"")</f>
        <v>1</v>
      </c>
      <c r="AG128" s="9">
        <f>if('raw 1'!AE127&lt;&gt;"x",if('raw 1'!AE127="OK",'raw 1'!HE127,'raw 1'!AE127),"")</f>
        <v>1</v>
      </c>
      <c r="AH128" s="9">
        <f>if('raw 1'!AF127&lt;&gt;"x",if('raw 1'!AF127="OK",'raw 1'!HF127,'raw 1'!AF127),"")</f>
        <v>1</v>
      </c>
      <c r="AI128" s="9" t="str">
        <f>if('raw 1'!AG127&lt;&gt;"x",if('raw 1'!AG127="OK",'raw 1'!HG127,'raw 1'!AG127),"")</f>
        <v>WA</v>
      </c>
      <c r="AJ128" s="9" t="str">
        <f>if('raw 1'!AH127&lt;&gt;"x",if('raw 1'!AH127="OK",'raw 1'!HH127,'raw 1'!AH127),"")</f>
        <v>WA</v>
      </c>
      <c r="AK128" s="9" t="str">
        <f>if('raw 1'!AI127&lt;&gt;"x",if('raw 1'!AI127="OK",'raw 1'!HI127,'raw 1'!AI127),"")</f>
        <v>WA</v>
      </c>
      <c r="AL128" s="9" t="str">
        <f>if('raw 1'!AJ127&lt;&gt;"x",if('raw 1'!AJ127="OK",'raw 1'!HJ127,'raw 1'!AJ127),"")</f>
        <v>WA</v>
      </c>
      <c r="AM128" s="9" t="str">
        <f>if('raw 1'!AK127&lt;&gt;"x",if('raw 1'!AK127="OK",'raw 1'!HK127,'raw 1'!AK127),"")</f>
        <v>WA</v>
      </c>
      <c r="AN128" s="9" t="str">
        <f>if('raw 1'!AL127&lt;&gt;"x",if('raw 1'!AL127="OK",'raw 1'!HL127,'raw 1'!AL127),"")</f>
        <v>WA</v>
      </c>
      <c r="AO128" s="9" t="str">
        <f>if('raw 1'!AM127&lt;&gt;"x",if('raw 1'!AM127="OK",'raw 1'!HM127,'raw 1'!AM127),"")</f>
        <v>WA</v>
      </c>
      <c r="AP128" s="9" t="str">
        <f>if('raw 1'!AN127&lt;&gt;"x",if('raw 1'!AN127="OK",'raw 1'!HN127,'raw 1'!AN127),"")</f>
        <v>WA</v>
      </c>
      <c r="AQ128" s="9">
        <f>if('raw 1'!AO127&lt;&gt;"x",if('raw 1'!AO127="OK",'raw 1'!HO127,'raw 1'!AO127),"")</f>
        <v>1</v>
      </c>
      <c r="AR128" s="9">
        <f>if('raw 1'!AP127&lt;&gt;"x",if('raw 1'!AP127="OK",'raw 1'!HP127,'raw 1'!AP127),"")</f>
        <v>1</v>
      </c>
      <c r="AS128" s="9" t="str">
        <f>if('raw 1'!AQ127&lt;&gt;"x",if('raw 1'!AQ127="OK",'raw 1'!HQ127,'raw 1'!AQ127),"")</f>
        <v>WA</v>
      </c>
      <c r="AT128" s="9" t="str">
        <f>if('raw 1'!AR127&lt;&gt;"x",if('raw 1'!AR127="OK",'raw 1'!HR127,'raw 1'!AR127),"")</f>
        <v>WA</v>
      </c>
      <c r="AU128" s="9" t="str">
        <f>if('raw 1'!AS127&lt;&gt;"x",if('raw 1'!AS127="OK",'raw 1'!HS127,'raw 1'!AS127),"")</f>
        <v>WA</v>
      </c>
      <c r="AV128" s="9" t="str">
        <f>if('raw 1'!AT127&lt;&gt;"x",if('raw 1'!AT127="OK",'raw 1'!HT127,'raw 1'!AT127),"")</f>
        <v>WA</v>
      </c>
      <c r="AW128" s="9" t="str">
        <f>if('raw 1'!AU127&lt;&gt;"x",if('raw 1'!AU127="OK",'raw 1'!HU127,'raw 1'!AU127),"")</f>
        <v>WA</v>
      </c>
      <c r="AX128" s="9" t="str">
        <f>if('raw 1'!AV127&lt;&gt;"x",if('raw 1'!AV127="OK",'raw 1'!HV127,'raw 1'!AV127),"")</f>
        <v>WA</v>
      </c>
      <c r="AY128" s="9" t="str">
        <f>if('raw 1'!AW127&lt;&gt;"x",if('raw 1'!AW127="OK",'raw 1'!HW127,'raw 1'!AW127),"")</f>
        <v>WA</v>
      </c>
      <c r="AZ128" s="9">
        <f>if('raw 1'!AX127&lt;&gt;"x",if('raw 1'!AX127="OK",'raw 1'!HX127,'raw 1'!AX127),"")</f>
        <v>1</v>
      </c>
      <c r="BA128" s="9" t="str">
        <f>if('raw 1'!AY127&lt;&gt;"x",if('raw 1'!AY127="OK",'raw 1'!HY127,'raw 1'!AY127),"")</f>
        <v>WA</v>
      </c>
      <c r="BB128" s="9" t="str">
        <f>if('raw 1'!AZ127&lt;&gt;"x",if('raw 1'!AZ127="OK",'raw 1'!HZ127,'raw 1'!AZ127),"")</f>
        <v>WA</v>
      </c>
      <c r="BC128" s="9" t="str">
        <f>if('raw 1'!BA127&lt;&gt;"x",if('raw 1'!BA127="OK",'raw 1'!IA127,'raw 1'!BA127),"")</f>
        <v>WA</v>
      </c>
      <c r="BD128" s="9">
        <f>if('raw 1'!BB127&lt;&gt;"x",if('raw 1'!BB127="OK",'raw 1'!IB127,'raw 1'!BB127),"")</f>
        <v>1</v>
      </c>
      <c r="BE128" s="9" t="str">
        <f>if('raw 1'!BC127&lt;&gt;"x",if('raw 1'!BC127="OK",'raw 1'!IC127,'raw 1'!BC127),"")</f>
        <v>WA</v>
      </c>
      <c r="BF128" s="9" t="str">
        <f>if('raw 1'!BD127&lt;&gt;"x",if('raw 1'!BD127="OK",'raw 1'!ID127,'raw 1'!BD127),"")</f>
        <v>WA</v>
      </c>
      <c r="BG128" s="9">
        <f>if('raw 1'!BE127&lt;&gt;"x",if('raw 1'!BE127="OK",'raw 1'!IE127,'raw 1'!BE127),"")</f>
        <v>1</v>
      </c>
      <c r="BH128" s="9" t="str">
        <f>if('raw 1'!BF127&lt;&gt;"x",if('raw 1'!BF127="OK",'raw 1'!IF127,'raw 1'!BF127),"")</f>
        <v>WA</v>
      </c>
      <c r="BI128" s="9" t="str">
        <f>if('raw 1'!BG127&lt;&gt;"x",if('raw 1'!BG127="OK",'raw 1'!IG127,'raw 1'!BG127),"")</f>
        <v>WA</v>
      </c>
      <c r="BJ128" s="9" t="str">
        <f>if('raw 1'!BH127&lt;&gt;"x",if('raw 1'!BH127="OK",'raw 1'!IH127,'raw 1'!BH127),"")</f>
        <v>WA</v>
      </c>
      <c r="BK128" s="9" t="str">
        <f>if('raw 1'!BI127&lt;&gt;"x",if('raw 1'!BI127="OK",'raw 1'!II127,'raw 1'!BI127),"")</f>
        <v>WA</v>
      </c>
      <c r="BL128" s="9">
        <f>if('raw 1'!BJ127&lt;&gt;"x",if('raw 1'!BJ127="OK",'raw 1'!IJ127,'raw 1'!BJ127),"")</f>
        <v>1</v>
      </c>
      <c r="BM128" s="9" t="str">
        <f>if('raw 1'!BK127&lt;&gt;"x",if('raw 1'!BK127="OK",'raw 1'!IK127,'raw 1'!BK127),"")</f>
        <v/>
      </c>
      <c r="BN128" s="9" t="str">
        <f>if('raw 1'!BL127&lt;&gt;"x",if('raw 1'!BL127="OK",'raw 1'!IL127,'raw 1'!BL127),"")</f>
        <v>-</v>
      </c>
      <c r="BO128" s="9" t="str">
        <f>if('raw 1'!BM127&lt;&gt;"x",if('raw 1'!BM127="OK",'raw 1'!IM127,'raw 1'!BM127),"")</f>
        <v>-</v>
      </c>
      <c r="BP128" s="9" t="str">
        <f>if('raw 1'!BN127&lt;&gt;"x",if('raw 1'!BN127="OK",'raw 1'!IN127,'raw 1'!BN127),"")</f>
        <v>-</v>
      </c>
      <c r="BQ128" s="9" t="str">
        <f>if('raw 1'!BO127&lt;&gt;"x",if('raw 1'!BO127="OK",'raw 1'!IO127,'raw 1'!BO127),"")</f>
        <v>-</v>
      </c>
      <c r="BR128" s="9" t="str">
        <f>if('raw 1'!BP127&lt;&gt;"x",if('raw 1'!BP127="OK",'raw 1'!IP127,'raw 1'!BP127),"")</f>
        <v>-</v>
      </c>
      <c r="BS128" s="9" t="str">
        <f>if('raw 1'!BQ127&lt;&gt;"x",if('raw 1'!BQ127="OK",'raw 1'!IQ127,'raw 1'!BQ127),"")</f>
        <v>-</v>
      </c>
      <c r="BT128" s="9" t="str">
        <f>if('raw 1'!BR127&lt;&gt;"x",if('raw 1'!BR127="OK",'raw 1'!IR127,'raw 1'!BR127),"")</f>
        <v>-</v>
      </c>
      <c r="BU128" s="9" t="str">
        <f>if('raw 1'!BS127&lt;&gt;"x",if('raw 1'!BS127="OK",'raw 1'!IS127,'raw 1'!BS127),"")</f>
        <v>-</v>
      </c>
      <c r="BV128" s="9" t="str">
        <f>if('raw 1'!BT127&lt;&gt;"x",if('raw 1'!BT127="OK",'raw 1'!IT127,'raw 1'!BT127),"")</f>
        <v>-</v>
      </c>
      <c r="BW128" s="9" t="str">
        <f>if('raw 1'!BU127&lt;&gt;"x",if('raw 1'!BU127="OK",'raw 1'!IU127,'raw 1'!BU127),"")</f>
        <v>-</v>
      </c>
      <c r="BX128" s="9" t="str">
        <f>if('raw 1'!BV127&lt;&gt;"x",if('raw 1'!BV127="OK",'raw 1'!IV127,'raw 1'!BV127),"")</f>
        <v>-</v>
      </c>
      <c r="BY128" s="9" t="str">
        <f>if('raw 1'!BW127&lt;&gt;"x",if('raw 1'!BW127="OK",'raw 1'!IW127,'raw 1'!BW127),"")</f>
        <v>-</v>
      </c>
      <c r="BZ128" s="9" t="str">
        <f>if('raw 1'!BX127&lt;&gt;"x",if('raw 1'!BX127="OK",'raw 1'!IX127,'raw 1'!BX127),"")</f>
        <v>-</v>
      </c>
      <c r="CA128" s="9" t="str">
        <f>if('raw 1'!BY127&lt;&gt;"x",if('raw 1'!BY127="OK",'raw 1'!IY127,'raw 1'!BY127),"")</f>
        <v>-</v>
      </c>
      <c r="CB128" s="9" t="str">
        <f>if('raw 1'!BZ127&lt;&gt;"x",if('raw 1'!BZ127="OK",'raw 1'!IZ127,'raw 1'!BZ127),"")</f>
        <v>-</v>
      </c>
      <c r="CC128" s="9" t="str">
        <f>if('raw 1'!CA127&lt;&gt;"x",if('raw 1'!CA127="OK",'raw 1'!JA127,'raw 1'!CA127),"")</f>
        <v>-</v>
      </c>
      <c r="CD128" s="9" t="str">
        <f>if('raw 1'!CB127&lt;&gt;"x",if('raw 1'!CB127="OK",'raw 1'!JB127,'raw 1'!CB127),"")</f>
        <v>-</v>
      </c>
      <c r="CE128" s="9" t="str">
        <f>if('raw 1'!CC127&lt;&gt;"x",if('raw 1'!CC127="OK",'raw 1'!JC127,'raw 1'!CC127),"")</f>
        <v>-</v>
      </c>
      <c r="CF128" s="9" t="str">
        <f>if('raw 1'!CD127&lt;&gt;"x",if('raw 1'!CD127="OK",'raw 1'!JD127,'raw 1'!CD127),"")</f>
        <v>-</v>
      </c>
      <c r="CG128" s="9" t="str">
        <f>if('raw 1'!CE127&lt;&gt;"x",if('raw 1'!CE127="OK",'raw 1'!JE127,'raw 1'!CE127),"")</f>
        <v>-</v>
      </c>
      <c r="CH128" s="9" t="str">
        <f>if('raw 1'!CF127&lt;&gt;"x",if('raw 1'!CF127="OK",'raw 1'!JF127,'raw 1'!CF127),"")</f>
        <v>-</v>
      </c>
      <c r="CI128" s="9" t="str">
        <f>if('raw 1'!CG127&lt;&gt;"x",if('raw 1'!CG127="OK",'raw 1'!JG127,'raw 1'!CG127),"")</f>
        <v>-</v>
      </c>
      <c r="CJ128" s="9" t="str">
        <f>if('raw 1'!CH127&lt;&gt;"x",if('raw 1'!CH127="OK",'raw 1'!JH127,'raw 1'!CH127),"")</f>
        <v>-</v>
      </c>
      <c r="CK128" s="9" t="str">
        <f>if('raw 1'!CI127&lt;&gt;"x",if('raw 1'!CI127="OK",'raw 1'!JI127,'raw 1'!CI127),"")</f>
        <v>-</v>
      </c>
      <c r="CL128" s="9" t="str">
        <f>if('raw 1'!CJ127&lt;&gt;"x",if('raw 1'!CJ127="OK",'raw 1'!JJ127,'raw 1'!CJ127),"")</f>
        <v>-</v>
      </c>
      <c r="CM128" s="9" t="str">
        <f>if('raw 1'!CK127&lt;&gt;"x",if('raw 1'!CK127="OK",'raw 1'!JK127,'raw 1'!CK127),"")</f>
        <v>-</v>
      </c>
      <c r="CN128" s="9" t="str">
        <f>if('raw 1'!CL127&lt;&gt;"x",if('raw 1'!CL127="OK",'raw 1'!JL127,'raw 1'!CL127),"")</f>
        <v>-</v>
      </c>
      <c r="CO128" s="9" t="str">
        <f>if('raw 1'!CM127&lt;&gt;"x",if('raw 1'!CM127="OK",'raw 1'!JM127,'raw 1'!CM127),"")</f>
        <v>-</v>
      </c>
      <c r="CP128" s="9" t="str">
        <f>if('raw 1'!CN127&lt;&gt;"x",if('raw 1'!CN127="OK",'raw 1'!JN127,'raw 1'!CN127),"")</f>
        <v>-</v>
      </c>
      <c r="CQ128" s="9" t="str">
        <f>if('raw 1'!CO127&lt;&gt;"x",if('raw 1'!CO127="OK",'raw 1'!JO127,'raw 1'!CO127),"")</f>
        <v>-</v>
      </c>
      <c r="CR128" s="9" t="str">
        <f>if('raw 1'!CP127&lt;&gt;"x",if('raw 1'!CP127="OK",'raw 1'!JP127,'raw 1'!CP127),"")</f>
        <v>-</v>
      </c>
      <c r="CS128" s="9" t="str">
        <f>if('raw 1'!CQ127&lt;&gt;"x",if('raw 1'!CQ127="OK",'raw 1'!JQ127,'raw 1'!CQ127),"")</f>
        <v>-</v>
      </c>
      <c r="CT128" s="9" t="str">
        <f>if('raw 1'!CR127&lt;&gt;"x",if('raw 1'!CR127="OK",'raw 1'!JR127,'raw 1'!CR127),"")</f>
        <v>-</v>
      </c>
      <c r="CU128" s="9" t="str">
        <f>if('raw 1'!CS127&lt;&gt;"x",if('raw 1'!CS127="OK",'raw 1'!JS127,'raw 1'!CS127),"")</f>
        <v/>
      </c>
      <c r="CV128" s="9" t="str">
        <f>if('raw 1'!CT127&lt;&gt;"x",if('raw 1'!CT127="OK",'raw 1'!JT127,'raw 1'!CT127),"")</f>
        <v>-</v>
      </c>
      <c r="CW128" s="9" t="str">
        <f>if('raw 1'!CU127&lt;&gt;"x",if('raw 1'!CU127="OK",'raw 1'!JU127,'raw 1'!CU127),"")</f>
        <v>-</v>
      </c>
      <c r="CX128" s="9" t="str">
        <f>if('raw 1'!CV127&lt;&gt;"x",if('raw 1'!CV127="OK",'raw 1'!JV127,'raw 1'!CV127),"")</f>
        <v>-</v>
      </c>
      <c r="CY128" s="9" t="str">
        <f>if('raw 1'!CW127&lt;&gt;"x",if('raw 1'!CW127="OK",'raw 1'!JW127,'raw 1'!CW127),"")</f>
        <v>-</v>
      </c>
      <c r="CZ128" s="9" t="str">
        <f>if('raw 1'!CX127&lt;&gt;"x",if('raw 1'!CX127="OK",'raw 1'!JX127,'raw 1'!CX127),"")</f>
        <v>-</v>
      </c>
      <c r="DA128" s="9" t="str">
        <f>if('raw 1'!CY127&lt;&gt;"x",if('raw 1'!CY127="OK",'raw 1'!JY127,'raw 1'!CY127),"")</f>
        <v>-</v>
      </c>
      <c r="DB128" s="9" t="str">
        <f>if('raw 1'!CZ127&lt;&gt;"x",if('raw 1'!CZ127="OK",'raw 1'!JZ127,'raw 1'!CZ127),"")</f>
        <v>-</v>
      </c>
      <c r="DC128" s="9" t="str">
        <f>if('raw 1'!DA127&lt;&gt;"x",if('raw 1'!DA127="OK",'raw 1'!KA127,'raw 1'!DA127),"")</f>
        <v>-</v>
      </c>
      <c r="DD128" s="9" t="str">
        <f>if('raw 1'!DB127&lt;&gt;"x",if('raw 1'!DB127="OK",'raw 1'!KB127,'raw 1'!DB127),"")</f>
        <v>-</v>
      </c>
      <c r="DE128" s="9" t="str">
        <f>if('raw 1'!DC127&lt;&gt;"x",if('raw 1'!DC127="OK",'raw 1'!KC127,'raw 1'!DC127),"")</f>
        <v>-</v>
      </c>
      <c r="DF128" s="9" t="str">
        <f>if('raw 1'!DD127&lt;&gt;"x",if('raw 1'!DD127="OK",'raw 1'!KD127,'raw 1'!DD127),"")</f>
        <v>-</v>
      </c>
      <c r="DG128" s="9" t="str">
        <f>if('raw 1'!DE127&lt;&gt;"x",if('raw 1'!DE127="OK",'raw 1'!KE127,'raw 1'!DE127),"")</f>
        <v>-</v>
      </c>
      <c r="DH128" s="9" t="str">
        <f>if('raw 1'!DF127&lt;&gt;"x",if('raw 1'!DF127="OK",'raw 1'!KF127,'raw 1'!DF127),"")</f>
        <v>-</v>
      </c>
      <c r="DI128" s="9" t="str">
        <f>if('raw 1'!DG127&lt;&gt;"x",if('raw 1'!DG127="OK",'raw 1'!KG127,'raw 1'!DG127),"")</f>
        <v>-</v>
      </c>
      <c r="DJ128" s="9" t="str">
        <f>if('raw 1'!DH127&lt;&gt;"x",if('raw 1'!DH127="OK",'raw 1'!KH127,'raw 1'!DH127),"")</f>
        <v>-</v>
      </c>
      <c r="DK128" s="9" t="str">
        <f>if('raw 1'!DI127&lt;&gt;"x",if('raw 1'!DI127="OK",'raw 1'!KI127,'raw 1'!DI127),"")</f>
        <v>-</v>
      </c>
      <c r="DL128" s="9" t="str">
        <f>if('raw 1'!DJ127&lt;&gt;"x",if('raw 1'!DJ127="OK",'raw 1'!KJ127,'raw 1'!DJ127),"")</f>
        <v>-</v>
      </c>
      <c r="DM128" s="9" t="str">
        <f>if('raw 1'!DK127&lt;&gt;"x",if('raw 1'!DK127="OK",'raw 1'!KK127,'raw 1'!DK127),"")</f>
        <v>-</v>
      </c>
      <c r="DN128" s="9" t="str">
        <f>if('raw 1'!DL127&lt;&gt;"x",if('raw 1'!DL127="OK",'raw 1'!KL127,'raw 1'!DL127),"")</f>
        <v>-</v>
      </c>
      <c r="DO128" s="9" t="str">
        <f>if('raw 1'!DM127&lt;&gt;"x",if('raw 1'!DM127="OK",'raw 1'!KM127,'raw 1'!DM127),"")</f>
        <v>-</v>
      </c>
      <c r="DP128" s="9" t="str">
        <f>if('raw 1'!DN127&lt;&gt;"x",if('raw 1'!DN127="OK",'raw 1'!KN127,'raw 1'!DN127),"")</f>
        <v>-</v>
      </c>
      <c r="DQ128" s="9" t="str">
        <f>if('raw 1'!DO127&lt;&gt;"x",if('raw 1'!DO127="OK",'raw 1'!KO127,'raw 1'!DO127),"")</f>
        <v>-</v>
      </c>
      <c r="DR128" s="9" t="str">
        <f>if('raw 1'!DP127&lt;&gt;"x",if('raw 1'!DP127="OK",'raw 1'!KP127,'raw 1'!DP127),"")</f>
        <v>-</v>
      </c>
      <c r="DS128" s="9" t="str">
        <f>if('raw 1'!DQ127&lt;&gt;"x",if('raw 1'!DQ127="OK",'raw 1'!KQ127,'raw 1'!DQ127),"")</f>
        <v>-</v>
      </c>
      <c r="DT128" s="9" t="str">
        <f>if('raw 1'!DR127&lt;&gt;"x",if('raw 1'!DR127="OK",'raw 1'!KR127,'raw 1'!DR127),"")</f>
        <v>-</v>
      </c>
      <c r="DU128" s="9" t="str">
        <f>if('raw 1'!DS127&lt;&gt;"x",if('raw 1'!DS127="OK",'raw 1'!KS127,'raw 1'!DS127),"")</f>
        <v>-</v>
      </c>
      <c r="DV128" s="9" t="str">
        <f>if('raw 1'!DT127&lt;&gt;"x",if('raw 1'!DT127="OK",'raw 1'!KT127,'raw 1'!DT127),"")</f>
        <v>-</v>
      </c>
      <c r="DW128" s="9" t="str">
        <f>if('raw 1'!DU127&lt;&gt;"x",if('raw 1'!DU127="OK",'raw 1'!KU127,'raw 1'!DU127),"")</f>
        <v>-</v>
      </c>
      <c r="DX128" s="9" t="str">
        <f>if('raw 1'!DV127&lt;&gt;"x",if('raw 1'!DV127="OK",'raw 1'!KV127,'raw 1'!DV127),"")</f>
        <v>-</v>
      </c>
      <c r="DY128" s="9" t="str">
        <f>if('raw 1'!DW127&lt;&gt;"x",if('raw 1'!DW127="OK",'raw 1'!KW127,'raw 1'!DW127),"")</f>
        <v>-</v>
      </c>
      <c r="DZ128" s="9" t="str">
        <f>if('raw 1'!DX127&lt;&gt;"x",if('raw 1'!DX127="OK",'raw 1'!KX127,'raw 1'!DX127),"")</f>
        <v>-</v>
      </c>
      <c r="EA128" s="9" t="str">
        <f>if('raw 1'!DY127&lt;&gt;"x",if('raw 1'!DY127="OK",'raw 1'!KY127,'raw 1'!DY127),"")</f>
        <v>-</v>
      </c>
      <c r="EB128" s="9" t="str">
        <f>if('raw 1'!DZ127&lt;&gt;"x",if('raw 1'!DZ127="OK",'raw 1'!KZ127,'raw 1'!DZ127),"")</f>
        <v/>
      </c>
      <c r="EC128" s="9" t="str">
        <f>if('raw 1'!EA127&lt;&gt;"x",if('raw 1'!EA127="OK",'raw 1'!LA127,'raw 1'!EA127),"")</f>
        <v>WA</v>
      </c>
      <c r="ED128" s="9" t="str">
        <f>if('raw 1'!EB127&lt;&gt;"x",if('raw 1'!EB127="OK",'raw 1'!LB127,'raw 1'!EB127),"")</f>
        <v>WA</v>
      </c>
      <c r="EE128" s="9" t="str">
        <f>if('raw 1'!EC127&lt;&gt;"x",if('raw 1'!EC127="OK",'raw 1'!LC127,'raw 1'!EC127),"")</f>
        <v>WA</v>
      </c>
      <c r="EF128" s="9" t="str">
        <f>if('raw 1'!ED127&lt;&gt;"x",if('raw 1'!ED127="OK",'raw 1'!LD127,'raw 1'!ED127),"")</f>
        <v>WA</v>
      </c>
      <c r="EG128" s="9" t="str">
        <f>if('raw 1'!EE127&lt;&gt;"x",if('raw 1'!EE127="OK",'raw 1'!LE127,'raw 1'!EE127),"")</f>
        <v>WA</v>
      </c>
      <c r="EH128" s="9" t="str">
        <f>if('raw 1'!EF127&lt;&gt;"x",if('raw 1'!EF127="OK",'raw 1'!LF127,'raw 1'!EF127),"")</f>
        <v>TLE</v>
      </c>
      <c r="EI128" s="9" t="str">
        <f>if('raw 1'!EG127&lt;&gt;"x",if('raw 1'!EG127="OK",'raw 1'!LG127,'raw 1'!EG127),"")</f>
        <v>TLE</v>
      </c>
      <c r="EJ128" s="9" t="str">
        <f>if('raw 1'!EH127&lt;&gt;"x",if('raw 1'!EH127="OK",'raw 1'!LH127,'raw 1'!EH127),"")</f>
        <v>TLE</v>
      </c>
      <c r="EK128" s="9" t="str">
        <f>if('raw 1'!EI127&lt;&gt;"x",if('raw 1'!EI127="OK",'raw 1'!LI127,'raw 1'!EI127),"")</f>
        <v>TLE</v>
      </c>
      <c r="EL128" s="9" t="str">
        <f>if('raw 1'!EJ127&lt;&gt;"x",if('raw 1'!EJ127="OK",'raw 1'!LJ127,'raw 1'!EJ127),"")</f>
        <v>TLE</v>
      </c>
      <c r="EM128" s="9" t="str">
        <f>if('raw 1'!EK127&lt;&gt;"x",if('raw 1'!EK127="OK",'raw 1'!LK127,'raw 1'!EK127),"")</f>
        <v>TLE</v>
      </c>
      <c r="EN128" s="9" t="str">
        <f>if('raw 1'!EL127&lt;&gt;"x",if('raw 1'!EL127="OK",'raw 1'!LL127,'raw 1'!EL127),"")</f>
        <v>TLE</v>
      </c>
      <c r="EO128" s="9" t="str">
        <f>if('raw 1'!EM127&lt;&gt;"x",if('raw 1'!EM127="OK",'raw 1'!LM127,'raw 1'!EM127),"")</f>
        <v>TLE</v>
      </c>
      <c r="EP128" s="9" t="str">
        <f>if('raw 1'!EN127&lt;&gt;"x",if('raw 1'!EN127="OK",'raw 1'!LN127,'raw 1'!EN127),"")</f>
        <v>TLE</v>
      </c>
      <c r="EQ128" s="9" t="str">
        <f>if('raw 1'!EO127&lt;&gt;"x",if('raw 1'!EO127="OK",'raw 1'!LO127,'raw 1'!EO127),"")</f>
        <v>TLE</v>
      </c>
      <c r="ER128" s="9" t="str">
        <f>if('raw 1'!EP127&lt;&gt;"x",if('raw 1'!EP127="OK",'raw 1'!LP127,'raw 1'!EP127),"")</f>
        <v>TLE</v>
      </c>
      <c r="ES128" s="9" t="str">
        <f>if('raw 1'!EQ127&lt;&gt;"x",if('raw 1'!EQ127="OK",'raw 1'!LQ127,'raw 1'!EQ127),"")</f>
        <v/>
      </c>
      <c r="ET128" s="9" t="str">
        <f>if('raw 1'!ER127&lt;&gt;"x",if('raw 1'!ER127="OK",'raw 1'!LR127,'raw 1'!ER127),"")</f>
        <v>-</v>
      </c>
      <c r="EU128" s="9" t="str">
        <f>if('raw 1'!ES127&lt;&gt;"x",if('raw 1'!ES127="OK",'raw 1'!LS127,'raw 1'!ES127),"")</f>
        <v>-</v>
      </c>
      <c r="EV128" s="9" t="str">
        <f>if('raw 1'!ET127&lt;&gt;"x",if('raw 1'!ET127="OK",'raw 1'!LT127,'raw 1'!ET127),"")</f>
        <v>-</v>
      </c>
      <c r="EW128" s="9" t="str">
        <f>if('raw 1'!EU127&lt;&gt;"x",if('raw 1'!EU127="OK",'raw 1'!LU127,'raw 1'!EU127),"")</f>
        <v>-</v>
      </c>
      <c r="EX128" s="9" t="str">
        <f>if('raw 1'!EV127&lt;&gt;"x",if('raw 1'!EV127="OK",'raw 1'!LV127,'raw 1'!EV127),"")</f>
        <v>-</v>
      </c>
      <c r="EY128" s="9" t="str">
        <f>if('raw 1'!EW127&lt;&gt;"x",if('raw 1'!EW127="OK",'raw 1'!LW127,'raw 1'!EW127),"")</f>
        <v>-</v>
      </c>
      <c r="EZ128" s="9" t="str">
        <f>if('raw 1'!EX127&lt;&gt;"x",if('raw 1'!EX127="OK",'raw 1'!LX127,'raw 1'!EX127),"")</f>
        <v>-</v>
      </c>
      <c r="FA128" s="9" t="str">
        <f>if('raw 1'!EY127&lt;&gt;"x",if('raw 1'!EY127="OK",'raw 1'!LY127,'raw 1'!EY127),"")</f>
        <v>-</v>
      </c>
      <c r="FB128" s="9" t="str">
        <f>if('raw 1'!EZ127&lt;&gt;"x",if('raw 1'!EZ127="OK",'raw 1'!LZ127,'raw 1'!EZ127),"")</f>
        <v>-</v>
      </c>
      <c r="FC128" s="9" t="str">
        <f>if('raw 1'!FA127&lt;&gt;"x",if('raw 1'!FA127="OK",'raw 1'!MA127,'raw 1'!FA127),"")</f>
        <v>-</v>
      </c>
      <c r="FD128" s="9" t="str">
        <f>if('raw 1'!FB127&lt;&gt;"x",if('raw 1'!FB127="OK",'raw 1'!MB127,'raw 1'!FB127),"")</f>
        <v>-</v>
      </c>
      <c r="FE128" s="9" t="str">
        <f>if('raw 1'!FC127&lt;&gt;"x",if('raw 1'!FC127="OK",'raw 1'!MC127,'raw 1'!FC127),"")</f>
        <v>-</v>
      </c>
      <c r="FF128" s="9" t="str">
        <f>if('raw 1'!FD127&lt;&gt;"x",if('raw 1'!FD127="OK",'raw 1'!MD127,'raw 1'!FD127),"")</f>
        <v>-</v>
      </c>
      <c r="FG128" s="9" t="str">
        <f>if('raw 1'!FE127&lt;&gt;"x",if('raw 1'!FE127="OK",'raw 1'!ME127,'raw 1'!FE127),"")</f>
        <v>-</v>
      </c>
      <c r="FH128" s="9" t="str">
        <f>if('raw 1'!FF127&lt;&gt;"x",if('raw 1'!FF127="OK",'raw 1'!MF127,'raw 1'!FF127),"")</f>
        <v>-</v>
      </c>
      <c r="FI128" s="9" t="str">
        <f>if('raw 1'!FG127&lt;&gt;"x",if('raw 1'!FG127="OK",'raw 1'!MG127,'raw 1'!FG127),"")</f>
        <v>-</v>
      </c>
      <c r="FJ128" s="9" t="str">
        <f>if('raw 1'!FH127&lt;&gt;"x",if('raw 1'!FH127="OK",'raw 1'!MH127,'raw 1'!FH127),"")</f>
        <v>-</v>
      </c>
      <c r="FK128" s="9" t="str">
        <f>if('raw 1'!FI127&lt;&gt;"x",if('raw 1'!FI127="OK",'raw 1'!MI127,'raw 1'!FI127),"")</f>
        <v>-</v>
      </c>
      <c r="FL128" s="9" t="str">
        <f>if('raw 1'!FJ127&lt;&gt;"x",if('raw 1'!FJ127="OK",'raw 1'!MJ127,'raw 1'!FJ127),"")</f>
        <v>-</v>
      </c>
      <c r="FM128" s="9" t="str">
        <f>if('raw 1'!FK127&lt;&gt;"x",if('raw 1'!FK127="OK",'raw 1'!MK127,'raw 1'!FK127),"")</f>
        <v>-</v>
      </c>
      <c r="FN128" s="9" t="str">
        <f>if('raw 1'!FL127&lt;&gt;"x",if('raw 1'!FL127="OK",'raw 1'!ML127,'raw 1'!FL127),"")</f>
        <v>-</v>
      </c>
      <c r="FO128" s="9" t="str">
        <f>if('raw 1'!FM127&lt;&gt;"x",if('raw 1'!FM127="OK",'raw 1'!MM127,'raw 1'!FM127),"")</f>
        <v>-</v>
      </c>
      <c r="FP128" s="9" t="str">
        <f>if('raw 1'!FN127&lt;&gt;"x",if('raw 1'!FN127="OK",'raw 1'!MN127,'raw 1'!FN127),"")</f>
        <v>-</v>
      </c>
      <c r="FQ128" s="9" t="str">
        <f>if('raw 1'!FO127&lt;&gt;"x",if('raw 1'!FO127="OK",'raw 1'!MO127,'raw 1'!FO127),"")</f>
        <v>-</v>
      </c>
      <c r="FR128" s="9" t="str">
        <f>if('raw 1'!FP127&lt;&gt;"x",if('raw 1'!FP127="OK",'raw 1'!MP127,'raw 1'!FP127),"")</f>
        <v>-</v>
      </c>
      <c r="FS128" s="9" t="str">
        <f>if('raw 1'!FQ127&lt;&gt;"x",if('raw 1'!FQ127="OK",'raw 1'!MQ127,'raw 1'!FQ127),"")</f>
        <v>-</v>
      </c>
      <c r="FT128" s="9" t="str">
        <f>if('raw 1'!FR127&lt;&gt;"x",if('raw 1'!FR127="OK",'raw 1'!MR127,'raw 1'!FR127),"")</f>
        <v>-</v>
      </c>
      <c r="FU128" s="9" t="str">
        <f>if('raw 1'!FS127&lt;&gt;"x",if('raw 1'!FS127="OK",'raw 1'!MS127,'raw 1'!FS127),"")</f>
        <v>-</v>
      </c>
      <c r="FV128" s="9" t="str">
        <f>if('raw 1'!FT127&lt;&gt;"x",if('raw 1'!FT127="OK",'raw 1'!MT127,'raw 1'!FT127),"")</f>
        <v/>
      </c>
      <c r="FW128" s="9" t="str">
        <f>if('raw 1'!FU127&lt;&gt;"x",if('raw 1'!FU127="OK",'raw 1'!MU127,'raw 1'!FU127),"")</f>
        <v>-</v>
      </c>
      <c r="FX128" s="9" t="str">
        <f>if('raw 1'!FV127&lt;&gt;"x",if('raw 1'!FV127="OK",'raw 1'!MV127,'raw 1'!FV127),"")</f>
        <v>-</v>
      </c>
      <c r="FY128" s="9" t="str">
        <f>if('raw 1'!FW127&lt;&gt;"x",if('raw 1'!FW127="OK",'raw 1'!MW127,'raw 1'!FW127),"")</f>
        <v>-</v>
      </c>
      <c r="FZ128" s="9" t="str">
        <f>if('raw 1'!FX127&lt;&gt;"x",if('raw 1'!FX127="OK",'raw 1'!MX127,'raw 1'!FX127),"")</f>
        <v>-</v>
      </c>
      <c r="GA128" s="9" t="str">
        <f>if('raw 1'!FY127&lt;&gt;"x",if('raw 1'!FY127="OK",'raw 1'!MY127,'raw 1'!FY127),"")</f>
        <v>-</v>
      </c>
      <c r="GB128" s="9" t="str">
        <f>if('raw 1'!FZ127&lt;&gt;"x",if('raw 1'!FZ127="OK",'raw 1'!MZ127,'raw 1'!FZ127),"")</f>
        <v>-</v>
      </c>
      <c r="GC128" s="9" t="str">
        <f>if('raw 1'!GA127&lt;&gt;"x",if('raw 1'!GA127="OK",'raw 1'!NA127,'raw 1'!GA127),"")</f>
        <v>-</v>
      </c>
      <c r="GD128" s="9" t="str">
        <f>if('raw 1'!GB127&lt;&gt;"x",if('raw 1'!GB127="OK",'raw 1'!NB127,'raw 1'!GB127),"")</f>
        <v>-</v>
      </c>
      <c r="GE128" s="9" t="str">
        <f>if('raw 1'!GC127&lt;&gt;"x",if('raw 1'!GC127="OK",'raw 1'!NC127,'raw 1'!GC127),"")</f>
        <v>-</v>
      </c>
      <c r="GF128" s="9" t="str">
        <f>if('raw 1'!GD127&lt;&gt;"x",if('raw 1'!GD127="OK",'raw 1'!ND127,'raw 1'!GD127),"")</f>
        <v>-</v>
      </c>
      <c r="GG128" s="9" t="str">
        <f>if('raw 1'!GE127&lt;&gt;"x",if('raw 1'!GE127="OK",'raw 1'!NE127,'raw 1'!GE127),"")</f>
        <v>-</v>
      </c>
      <c r="GH128" s="9" t="str">
        <f>if('raw 1'!GF127&lt;&gt;"x",if('raw 1'!GF127="OK",'raw 1'!NF127,'raw 1'!GF127),"")</f>
        <v>-</v>
      </c>
      <c r="GI128" s="9" t="str">
        <f>if('raw 1'!GG127&lt;&gt;"x",if('raw 1'!GG127="OK",'raw 1'!NG127,'raw 1'!GG127),"")</f>
        <v>-</v>
      </c>
      <c r="GJ128" s="9" t="str">
        <f>if('raw 1'!GH127&lt;&gt;"x",if('raw 1'!GH127="OK",'raw 1'!NH127,'raw 1'!GH127),"")</f>
        <v>-</v>
      </c>
      <c r="GK128" s="9" t="str">
        <f>if('raw 1'!GI127&lt;&gt;"x",if('raw 1'!GI127="OK",'raw 1'!NI127,'raw 1'!GI127),"")</f>
        <v>-</v>
      </c>
      <c r="GL128" s="9" t="str">
        <f>if('raw 1'!GJ127&lt;&gt;"x",if('raw 1'!GJ127="OK",'raw 1'!NJ127,'raw 1'!GJ127),"")</f>
        <v>-</v>
      </c>
      <c r="GM128" s="9" t="str">
        <f>if('raw 1'!GK127&lt;&gt;"x",if('raw 1'!GK127="OK",'raw 1'!NK127,'raw 1'!GK127),"")</f>
        <v>-</v>
      </c>
      <c r="GN128" s="9" t="str">
        <f>if('raw 1'!GL127&lt;&gt;"x",if('raw 1'!GL127="OK",'raw 1'!NL127,'raw 1'!GL127),"")</f>
        <v>-</v>
      </c>
      <c r="GO128" s="9" t="str">
        <f>if('raw 1'!GM127&lt;&gt;"x",if('raw 1'!GM127="OK",'raw 1'!NM127,'raw 1'!GM127),"")</f>
        <v>-</v>
      </c>
      <c r="GP128" s="9" t="str">
        <f>if('raw 1'!GN127&lt;&gt;"x",if('raw 1'!GN127="OK",'raw 1'!NN127,'raw 1'!GN127),"")</f>
        <v>-</v>
      </c>
      <c r="GQ128" s="9" t="str">
        <f>if('raw 1'!GO127&lt;&gt;"x",if('raw 1'!GO127="OK",'raw 1'!NO127,'raw 1'!GO127),"")</f>
        <v>-</v>
      </c>
      <c r="GR128" s="9" t="str">
        <f>if('raw 1'!GP127&lt;&gt;"x",if('raw 1'!GP127="OK",'raw 1'!NP127,'raw 1'!GP127),"")</f>
        <v>-</v>
      </c>
      <c r="GS128" s="9" t="str">
        <f>if('raw 1'!GQ127&lt;&gt;"x",if('raw 1'!GQ127="OK",'raw 1'!NQ127,'raw 1'!GQ127),"")</f>
        <v>-</v>
      </c>
      <c r="GT128" s="9" t="str">
        <f>if('raw 1'!GR127&lt;&gt;"x",if('raw 1'!GR127="OK",'raw 1'!NR127,'raw 1'!GR127),"")</f>
        <v>-</v>
      </c>
      <c r="GU128" s="9" t="str">
        <f>if('raw 1'!GS127&lt;&gt;"x",if('raw 1'!GS127="OK",'raw 1'!NS127,'raw 1'!GS127),"")</f>
        <v/>
      </c>
    </row>
    <row r="129">
      <c r="A129" s="5"/>
      <c r="B129" s="5"/>
      <c r="C129" s="5" t="str">
        <f>if(B129="d","diskv. iz ciklusa",if(B129="d1","diskv. iz kruga",if($E129="ODOBREN",(if(countif(H:H,"="&amp;H129)=1,countif(H:H,"&gt;"&amp;H129)+1,concatenate(countif(H:H,"&gt;"&amp;H129)+1," - ",countif(H:H,"&gt;="&amp;H129)))),empty)))</f>
        <v>123 - 132</v>
      </c>
      <c r="D129" s="6" t="str">
        <f>'raw 1'!B128</f>
        <v>rzbt</v>
      </c>
      <c r="E129" s="6" t="str">
        <f>'raw 1'!F128</f>
        <v>ODOBREN</v>
      </c>
      <c r="F129" s="6" t="str">
        <f>if($E129="ODOBREN",'raw 1'!C128,"")</f>
        <v>Marko</v>
      </c>
      <c r="G129" s="6" t="str">
        <f>if($E129="ODOBREN",'raw 1'!D128,"")</f>
        <v>Grujčić</v>
      </c>
      <c r="H129" s="7">
        <f>if($E129="ODOBREN",I129,empty)</f>
        <v>0</v>
      </c>
      <c r="I129" s="7">
        <f>if(B129&lt;&gt;"d",IF(M129 = "A", SUM(R129:T129), SUM(O129:Q129)),empty)</f>
        <v>0</v>
      </c>
      <c r="J129" s="6" t="str">
        <f>if($E129="ODOBREN",'raw 1'!G128,"")</f>
        <v>Stari grad</v>
      </c>
      <c r="K129" s="6" t="str">
        <f>if($E129="ODOBREN",'raw 1'!H128,"")</f>
        <v>Matematička gimnazija</v>
      </c>
      <c r="L129" s="6" t="str">
        <f>if($E129="ODOBREN",'raw 1'!I128,"")</f>
        <v>IV</v>
      </c>
      <c r="M129" s="6" t="str">
        <f>if($E129="ODOBREN",'raw 1'!J128,"")</f>
        <v>A</v>
      </c>
      <c r="N129" s="6" t="str">
        <f>if($E129="ODOBREN",'raw 1'!K129,"")</f>
        <v/>
      </c>
      <c r="O129" s="8" t="str">
        <f>'raw 1'!M128</f>
        <v>-</v>
      </c>
      <c r="P129" s="9" t="str">
        <f>'raw 1'!N128</f>
        <v>-</v>
      </c>
      <c r="Q129" s="9" t="str">
        <f>'raw 1'!O128</f>
        <v>-</v>
      </c>
      <c r="R129" s="9" t="str">
        <f>'raw 1'!P128</f>
        <v>-</v>
      </c>
      <c r="S129" s="9" t="str">
        <f>'raw 1'!Q128</f>
        <v>-</v>
      </c>
      <c r="T129" s="9">
        <f>'raw 1'!R128</f>
        <v>0</v>
      </c>
      <c r="U129" s="9" t="str">
        <f>if('raw 1'!S128&lt;&gt;"x",if('raw 1'!S128="OK",'raw 1'!GS128,'raw 1'!S128),"")</f>
        <v/>
      </c>
      <c r="V129" s="9" t="str">
        <f>if('raw 1'!T128&lt;&gt;"x",if('raw 1'!T128="OK",'raw 1'!GT128,'raw 1'!T128),"")</f>
        <v/>
      </c>
      <c r="W129" s="9" t="str">
        <f>if('raw 1'!U128&lt;&gt;"x",if('raw 1'!U128="OK",'raw 1'!GU128,'raw 1'!U128),"")</f>
        <v>-</v>
      </c>
      <c r="X129" s="9" t="str">
        <f>if('raw 1'!V128&lt;&gt;"x",if('raw 1'!V128="OK",'raw 1'!GV128,'raw 1'!V128),"")</f>
        <v>-</v>
      </c>
      <c r="Y129" s="9" t="str">
        <f>if('raw 1'!W128&lt;&gt;"x",if('raw 1'!W128="OK",'raw 1'!GW128,'raw 1'!W128),"")</f>
        <v>-</v>
      </c>
      <c r="Z129" s="9" t="str">
        <f>if('raw 1'!X128&lt;&gt;"x",if('raw 1'!X128="OK",'raw 1'!GX128,'raw 1'!X128),"")</f>
        <v>-</v>
      </c>
      <c r="AA129" s="9" t="str">
        <f>if('raw 1'!Y128&lt;&gt;"x",if('raw 1'!Y128="OK",'raw 1'!GY128,'raw 1'!Y128),"")</f>
        <v>-</v>
      </c>
      <c r="AB129" s="9" t="str">
        <f>if('raw 1'!Z128&lt;&gt;"x",if('raw 1'!Z128="OK",'raw 1'!GZ128,'raw 1'!Z128),"")</f>
        <v>-</v>
      </c>
      <c r="AC129" s="9" t="str">
        <f>if('raw 1'!AA128&lt;&gt;"x",if('raw 1'!AA128="OK",'raw 1'!HA128,'raw 1'!AA128),"")</f>
        <v>-</v>
      </c>
      <c r="AD129" s="9" t="str">
        <f>if('raw 1'!AB128&lt;&gt;"x",if('raw 1'!AB128="OK",'raw 1'!HB128,'raw 1'!AB128),"")</f>
        <v>-</v>
      </c>
      <c r="AE129" s="9" t="str">
        <f>if('raw 1'!AC128&lt;&gt;"x",if('raw 1'!AC128="OK",'raw 1'!HC128,'raw 1'!AC128),"")</f>
        <v>-</v>
      </c>
      <c r="AF129" s="9" t="str">
        <f>if('raw 1'!AD128&lt;&gt;"x",if('raw 1'!AD128="OK",'raw 1'!HD128,'raw 1'!AD128),"")</f>
        <v>-</v>
      </c>
      <c r="AG129" s="9" t="str">
        <f>if('raw 1'!AE128&lt;&gt;"x",if('raw 1'!AE128="OK",'raw 1'!HE128,'raw 1'!AE128),"")</f>
        <v>-</v>
      </c>
      <c r="AH129" s="9" t="str">
        <f>if('raw 1'!AF128&lt;&gt;"x",if('raw 1'!AF128="OK",'raw 1'!HF128,'raw 1'!AF128),"")</f>
        <v>-</v>
      </c>
      <c r="AI129" s="9" t="str">
        <f>if('raw 1'!AG128&lt;&gt;"x",if('raw 1'!AG128="OK",'raw 1'!HG128,'raw 1'!AG128),"")</f>
        <v>-</v>
      </c>
      <c r="AJ129" s="9" t="str">
        <f>if('raw 1'!AH128&lt;&gt;"x",if('raw 1'!AH128="OK",'raw 1'!HH128,'raw 1'!AH128),"")</f>
        <v>-</v>
      </c>
      <c r="AK129" s="9" t="str">
        <f>if('raw 1'!AI128&lt;&gt;"x",if('raw 1'!AI128="OK",'raw 1'!HI128,'raw 1'!AI128),"")</f>
        <v>-</v>
      </c>
      <c r="AL129" s="9" t="str">
        <f>if('raw 1'!AJ128&lt;&gt;"x",if('raw 1'!AJ128="OK",'raw 1'!HJ128,'raw 1'!AJ128),"")</f>
        <v>-</v>
      </c>
      <c r="AM129" s="9" t="str">
        <f>if('raw 1'!AK128&lt;&gt;"x",if('raw 1'!AK128="OK",'raw 1'!HK128,'raw 1'!AK128),"")</f>
        <v>-</v>
      </c>
      <c r="AN129" s="9" t="str">
        <f>if('raw 1'!AL128&lt;&gt;"x",if('raw 1'!AL128="OK",'raw 1'!HL128,'raw 1'!AL128),"")</f>
        <v>-</v>
      </c>
      <c r="AO129" s="9" t="str">
        <f>if('raw 1'!AM128&lt;&gt;"x",if('raw 1'!AM128="OK",'raw 1'!HM128,'raw 1'!AM128),"")</f>
        <v>-</v>
      </c>
      <c r="AP129" s="9" t="str">
        <f>if('raw 1'!AN128&lt;&gt;"x",if('raw 1'!AN128="OK",'raw 1'!HN128,'raw 1'!AN128),"")</f>
        <v>-</v>
      </c>
      <c r="AQ129" s="9" t="str">
        <f>if('raw 1'!AO128&lt;&gt;"x",if('raw 1'!AO128="OK",'raw 1'!HO128,'raw 1'!AO128),"")</f>
        <v>-</v>
      </c>
      <c r="AR129" s="9" t="str">
        <f>if('raw 1'!AP128&lt;&gt;"x",if('raw 1'!AP128="OK",'raw 1'!HP128,'raw 1'!AP128),"")</f>
        <v>-</v>
      </c>
      <c r="AS129" s="9" t="str">
        <f>if('raw 1'!AQ128&lt;&gt;"x",if('raw 1'!AQ128="OK",'raw 1'!HQ128,'raw 1'!AQ128),"")</f>
        <v>-</v>
      </c>
      <c r="AT129" s="9" t="str">
        <f>if('raw 1'!AR128&lt;&gt;"x",if('raw 1'!AR128="OK",'raw 1'!HR128,'raw 1'!AR128),"")</f>
        <v>-</v>
      </c>
      <c r="AU129" s="9" t="str">
        <f>if('raw 1'!AS128&lt;&gt;"x",if('raw 1'!AS128="OK",'raw 1'!HS128,'raw 1'!AS128),"")</f>
        <v>-</v>
      </c>
      <c r="AV129" s="9" t="str">
        <f>if('raw 1'!AT128&lt;&gt;"x",if('raw 1'!AT128="OK",'raw 1'!HT128,'raw 1'!AT128),"")</f>
        <v>-</v>
      </c>
      <c r="AW129" s="9" t="str">
        <f>if('raw 1'!AU128&lt;&gt;"x",if('raw 1'!AU128="OK",'raw 1'!HU128,'raw 1'!AU128),"")</f>
        <v>-</v>
      </c>
      <c r="AX129" s="9" t="str">
        <f>if('raw 1'!AV128&lt;&gt;"x",if('raw 1'!AV128="OK",'raw 1'!HV128,'raw 1'!AV128),"")</f>
        <v>-</v>
      </c>
      <c r="AY129" s="9" t="str">
        <f>if('raw 1'!AW128&lt;&gt;"x",if('raw 1'!AW128="OK",'raw 1'!HW128,'raw 1'!AW128),"")</f>
        <v>-</v>
      </c>
      <c r="AZ129" s="9" t="str">
        <f>if('raw 1'!AX128&lt;&gt;"x",if('raw 1'!AX128="OK",'raw 1'!HX128,'raw 1'!AX128),"")</f>
        <v>-</v>
      </c>
      <c r="BA129" s="9" t="str">
        <f>if('raw 1'!AY128&lt;&gt;"x",if('raw 1'!AY128="OK",'raw 1'!HY128,'raw 1'!AY128),"")</f>
        <v>-</v>
      </c>
      <c r="BB129" s="9" t="str">
        <f>if('raw 1'!AZ128&lt;&gt;"x",if('raw 1'!AZ128="OK",'raw 1'!HZ128,'raw 1'!AZ128),"")</f>
        <v>-</v>
      </c>
      <c r="BC129" s="9" t="str">
        <f>if('raw 1'!BA128&lt;&gt;"x",if('raw 1'!BA128="OK",'raw 1'!IA128,'raw 1'!BA128),"")</f>
        <v>-</v>
      </c>
      <c r="BD129" s="9" t="str">
        <f>if('raw 1'!BB128&lt;&gt;"x",if('raw 1'!BB128="OK",'raw 1'!IB128,'raw 1'!BB128),"")</f>
        <v>-</v>
      </c>
      <c r="BE129" s="9" t="str">
        <f>if('raw 1'!BC128&lt;&gt;"x",if('raw 1'!BC128="OK",'raw 1'!IC128,'raw 1'!BC128),"")</f>
        <v>-</v>
      </c>
      <c r="BF129" s="9" t="str">
        <f>if('raw 1'!BD128&lt;&gt;"x",if('raw 1'!BD128="OK",'raw 1'!ID128,'raw 1'!BD128),"")</f>
        <v>-</v>
      </c>
      <c r="BG129" s="9" t="str">
        <f>if('raw 1'!BE128&lt;&gt;"x",if('raw 1'!BE128="OK",'raw 1'!IE128,'raw 1'!BE128),"")</f>
        <v>-</v>
      </c>
      <c r="BH129" s="9" t="str">
        <f>if('raw 1'!BF128&lt;&gt;"x",if('raw 1'!BF128="OK",'raw 1'!IF128,'raw 1'!BF128),"")</f>
        <v>-</v>
      </c>
      <c r="BI129" s="9" t="str">
        <f>if('raw 1'!BG128&lt;&gt;"x",if('raw 1'!BG128="OK",'raw 1'!IG128,'raw 1'!BG128),"")</f>
        <v>-</v>
      </c>
      <c r="BJ129" s="9" t="str">
        <f>if('raw 1'!BH128&lt;&gt;"x",if('raw 1'!BH128="OK",'raw 1'!IH128,'raw 1'!BH128),"")</f>
        <v>-</v>
      </c>
      <c r="BK129" s="9" t="str">
        <f>if('raw 1'!BI128&lt;&gt;"x",if('raw 1'!BI128="OK",'raw 1'!II128,'raw 1'!BI128),"")</f>
        <v>-</v>
      </c>
      <c r="BL129" s="9" t="str">
        <f>if('raw 1'!BJ128&lt;&gt;"x",if('raw 1'!BJ128="OK",'raw 1'!IJ128,'raw 1'!BJ128),"")</f>
        <v>-</v>
      </c>
      <c r="BM129" s="9" t="str">
        <f>if('raw 1'!BK128&lt;&gt;"x",if('raw 1'!BK128="OK",'raw 1'!IK128,'raw 1'!BK128),"")</f>
        <v/>
      </c>
      <c r="BN129" s="9" t="str">
        <f>if('raw 1'!BL128&lt;&gt;"x",if('raw 1'!BL128="OK",'raw 1'!IL128,'raw 1'!BL128),"")</f>
        <v>-</v>
      </c>
      <c r="BO129" s="9" t="str">
        <f>if('raw 1'!BM128&lt;&gt;"x",if('raw 1'!BM128="OK",'raw 1'!IM128,'raw 1'!BM128),"")</f>
        <v>-</v>
      </c>
      <c r="BP129" s="9" t="str">
        <f>if('raw 1'!BN128&lt;&gt;"x",if('raw 1'!BN128="OK",'raw 1'!IN128,'raw 1'!BN128),"")</f>
        <v>-</v>
      </c>
      <c r="BQ129" s="9" t="str">
        <f>if('raw 1'!BO128&lt;&gt;"x",if('raw 1'!BO128="OK",'raw 1'!IO128,'raw 1'!BO128),"")</f>
        <v>-</v>
      </c>
      <c r="BR129" s="9" t="str">
        <f>if('raw 1'!BP128&lt;&gt;"x",if('raw 1'!BP128="OK",'raw 1'!IP128,'raw 1'!BP128),"")</f>
        <v>-</v>
      </c>
      <c r="BS129" s="9" t="str">
        <f>if('raw 1'!BQ128&lt;&gt;"x",if('raw 1'!BQ128="OK",'raw 1'!IQ128,'raw 1'!BQ128),"")</f>
        <v>-</v>
      </c>
      <c r="BT129" s="9" t="str">
        <f>if('raw 1'!BR128&lt;&gt;"x",if('raw 1'!BR128="OK",'raw 1'!IR128,'raw 1'!BR128),"")</f>
        <v>-</v>
      </c>
      <c r="BU129" s="9" t="str">
        <f>if('raw 1'!BS128&lt;&gt;"x",if('raw 1'!BS128="OK",'raw 1'!IS128,'raw 1'!BS128),"")</f>
        <v>-</v>
      </c>
      <c r="BV129" s="9" t="str">
        <f>if('raw 1'!BT128&lt;&gt;"x",if('raw 1'!BT128="OK",'raw 1'!IT128,'raw 1'!BT128),"")</f>
        <v>-</v>
      </c>
      <c r="BW129" s="9" t="str">
        <f>if('raw 1'!BU128&lt;&gt;"x",if('raw 1'!BU128="OK",'raw 1'!IU128,'raw 1'!BU128),"")</f>
        <v>-</v>
      </c>
      <c r="BX129" s="9" t="str">
        <f>if('raw 1'!BV128&lt;&gt;"x",if('raw 1'!BV128="OK",'raw 1'!IV128,'raw 1'!BV128),"")</f>
        <v>-</v>
      </c>
      <c r="BY129" s="9" t="str">
        <f>if('raw 1'!BW128&lt;&gt;"x",if('raw 1'!BW128="OK",'raw 1'!IW128,'raw 1'!BW128),"")</f>
        <v>-</v>
      </c>
      <c r="BZ129" s="9" t="str">
        <f>if('raw 1'!BX128&lt;&gt;"x",if('raw 1'!BX128="OK",'raw 1'!IX128,'raw 1'!BX128),"")</f>
        <v>-</v>
      </c>
      <c r="CA129" s="9" t="str">
        <f>if('raw 1'!BY128&lt;&gt;"x",if('raw 1'!BY128="OK",'raw 1'!IY128,'raw 1'!BY128),"")</f>
        <v>-</v>
      </c>
      <c r="CB129" s="9" t="str">
        <f>if('raw 1'!BZ128&lt;&gt;"x",if('raw 1'!BZ128="OK",'raw 1'!IZ128,'raw 1'!BZ128),"")</f>
        <v>-</v>
      </c>
      <c r="CC129" s="9" t="str">
        <f>if('raw 1'!CA128&lt;&gt;"x",if('raw 1'!CA128="OK",'raw 1'!JA128,'raw 1'!CA128),"")</f>
        <v>-</v>
      </c>
      <c r="CD129" s="9" t="str">
        <f>if('raw 1'!CB128&lt;&gt;"x",if('raw 1'!CB128="OK",'raw 1'!JB128,'raw 1'!CB128),"")</f>
        <v>-</v>
      </c>
      <c r="CE129" s="9" t="str">
        <f>if('raw 1'!CC128&lt;&gt;"x",if('raw 1'!CC128="OK",'raw 1'!JC128,'raw 1'!CC128),"")</f>
        <v>-</v>
      </c>
      <c r="CF129" s="9" t="str">
        <f>if('raw 1'!CD128&lt;&gt;"x",if('raw 1'!CD128="OK",'raw 1'!JD128,'raw 1'!CD128),"")</f>
        <v>-</v>
      </c>
      <c r="CG129" s="9" t="str">
        <f>if('raw 1'!CE128&lt;&gt;"x",if('raw 1'!CE128="OK",'raw 1'!JE128,'raw 1'!CE128),"")</f>
        <v>-</v>
      </c>
      <c r="CH129" s="9" t="str">
        <f>if('raw 1'!CF128&lt;&gt;"x",if('raw 1'!CF128="OK",'raw 1'!JF128,'raw 1'!CF128),"")</f>
        <v>-</v>
      </c>
      <c r="CI129" s="9" t="str">
        <f>if('raw 1'!CG128&lt;&gt;"x",if('raw 1'!CG128="OK",'raw 1'!JG128,'raw 1'!CG128),"")</f>
        <v>-</v>
      </c>
      <c r="CJ129" s="9" t="str">
        <f>if('raw 1'!CH128&lt;&gt;"x",if('raw 1'!CH128="OK",'raw 1'!JH128,'raw 1'!CH128),"")</f>
        <v>-</v>
      </c>
      <c r="CK129" s="9" t="str">
        <f>if('raw 1'!CI128&lt;&gt;"x",if('raw 1'!CI128="OK",'raw 1'!JI128,'raw 1'!CI128),"")</f>
        <v>-</v>
      </c>
      <c r="CL129" s="9" t="str">
        <f>if('raw 1'!CJ128&lt;&gt;"x",if('raw 1'!CJ128="OK",'raw 1'!JJ128,'raw 1'!CJ128),"")</f>
        <v>-</v>
      </c>
      <c r="CM129" s="9" t="str">
        <f>if('raw 1'!CK128&lt;&gt;"x",if('raw 1'!CK128="OK",'raw 1'!JK128,'raw 1'!CK128),"")</f>
        <v>-</v>
      </c>
      <c r="CN129" s="9" t="str">
        <f>if('raw 1'!CL128&lt;&gt;"x",if('raw 1'!CL128="OK",'raw 1'!JL128,'raw 1'!CL128),"")</f>
        <v>-</v>
      </c>
      <c r="CO129" s="9" t="str">
        <f>if('raw 1'!CM128&lt;&gt;"x",if('raw 1'!CM128="OK",'raw 1'!JM128,'raw 1'!CM128),"")</f>
        <v>-</v>
      </c>
      <c r="CP129" s="9" t="str">
        <f>if('raw 1'!CN128&lt;&gt;"x",if('raw 1'!CN128="OK",'raw 1'!JN128,'raw 1'!CN128),"")</f>
        <v>-</v>
      </c>
      <c r="CQ129" s="9" t="str">
        <f>if('raw 1'!CO128&lt;&gt;"x",if('raw 1'!CO128="OK",'raw 1'!JO128,'raw 1'!CO128),"")</f>
        <v>-</v>
      </c>
      <c r="CR129" s="9" t="str">
        <f>if('raw 1'!CP128&lt;&gt;"x",if('raw 1'!CP128="OK",'raw 1'!JP128,'raw 1'!CP128),"")</f>
        <v>-</v>
      </c>
      <c r="CS129" s="9" t="str">
        <f>if('raw 1'!CQ128&lt;&gt;"x",if('raw 1'!CQ128="OK",'raw 1'!JQ128,'raw 1'!CQ128),"")</f>
        <v>-</v>
      </c>
      <c r="CT129" s="9" t="str">
        <f>if('raw 1'!CR128&lt;&gt;"x",if('raw 1'!CR128="OK",'raw 1'!JR128,'raw 1'!CR128),"")</f>
        <v>-</v>
      </c>
      <c r="CU129" s="9" t="str">
        <f>if('raw 1'!CS128&lt;&gt;"x",if('raw 1'!CS128="OK",'raw 1'!JS128,'raw 1'!CS128),"")</f>
        <v/>
      </c>
      <c r="CV129" s="9" t="str">
        <f>if('raw 1'!CT128&lt;&gt;"x",if('raw 1'!CT128="OK",'raw 1'!JT128,'raw 1'!CT128),"")</f>
        <v>-</v>
      </c>
      <c r="CW129" s="9" t="str">
        <f>if('raw 1'!CU128&lt;&gt;"x",if('raw 1'!CU128="OK",'raw 1'!JU128,'raw 1'!CU128),"")</f>
        <v>-</v>
      </c>
      <c r="CX129" s="9" t="str">
        <f>if('raw 1'!CV128&lt;&gt;"x",if('raw 1'!CV128="OK",'raw 1'!JV128,'raw 1'!CV128),"")</f>
        <v>-</v>
      </c>
      <c r="CY129" s="9" t="str">
        <f>if('raw 1'!CW128&lt;&gt;"x",if('raw 1'!CW128="OK",'raw 1'!JW128,'raw 1'!CW128),"")</f>
        <v>-</v>
      </c>
      <c r="CZ129" s="9" t="str">
        <f>if('raw 1'!CX128&lt;&gt;"x",if('raw 1'!CX128="OK",'raw 1'!JX128,'raw 1'!CX128),"")</f>
        <v>-</v>
      </c>
      <c r="DA129" s="9" t="str">
        <f>if('raw 1'!CY128&lt;&gt;"x",if('raw 1'!CY128="OK",'raw 1'!JY128,'raw 1'!CY128),"")</f>
        <v>-</v>
      </c>
      <c r="DB129" s="9" t="str">
        <f>if('raw 1'!CZ128&lt;&gt;"x",if('raw 1'!CZ128="OK",'raw 1'!JZ128,'raw 1'!CZ128),"")</f>
        <v>-</v>
      </c>
      <c r="DC129" s="9" t="str">
        <f>if('raw 1'!DA128&lt;&gt;"x",if('raw 1'!DA128="OK",'raw 1'!KA128,'raw 1'!DA128),"")</f>
        <v>-</v>
      </c>
      <c r="DD129" s="9" t="str">
        <f>if('raw 1'!DB128&lt;&gt;"x",if('raw 1'!DB128="OK",'raw 1'!KB128,'raw 1'!DB128),"")</f>
        <v>-</v>
      </c>
      <c r="DE129" s="9" t="str">
        <f>if('raw 1'!DC128&lt;&gt;"x",if('raw 1'!DC128="OK",'raw 1'!KC128,'raw 1'!DC128),"")</f>
        <v>-</v>
      </c>
      <c r="DF129" s="9" t="str">
        <f>if('raw 1'!DD128&lt;&gt;"x",if('raw 1'!DD128="OK",'raw 1'!KD128,'raw 1'!DD128),"")</f>
        <v>-</v>
      </c>
      <c r="DG129" s="9" t="str">
        <f>if('raw 1'!DE128&lt;&gt;"x",if('raw 1'!DE128="OK",'raw 1'!KE128,'raw 1'!DE128),"")</f>
        <v>-</v>
      </c>
      <c r="DH129" s="9" t="str">
        <f>if('raw 1'!DF128&lt;&gt;"x",if('raw 1'!DF128="OK",'raw 1'!KF128,'raw 1'!DF128),"")</f>
        <v>-</v>
      </c>
      <c r="DI129" s="9" t="str">
        <f>if('raw 1'!DG128&lt;&gt;"x",if('raw 1'!DG128="OK",'raw 1'!KG128,'raw 1'!DG128),"")</f>
        <v>-</v>
      </c>
      <c r="DJ129" s="9" t="str">
        <f>if('raw 1'!DH128&lt;&gt;"x",if('raw 1'!DH128="OK",'raw 1'!KH128,'raw 1'!DH128),"")</f>
        <v>-</v>
      </c>
      <c r="DK129" s="9" t="str">
        <f>if('raw 1'!DI128&lt;&gt;"x",if('raw 1'!DI128="OK",'raw 1'!KI128,'raw 1'!DI128),"")</f>
        <v>-</v>
      </c>
      <c r="DL129" s="9" t="str">
        <f>if('raw 1'!DJ128&lt;&gt;"x",if('raw 1'!DJ128="OK",'raw 1'!KJ128,'raw 1'!DJ128),"")</f>
        <v>-</v>
      </c>
      <c r="DM129" s="9" t="str">
        <f>if('raw 1'!DK128&lt;&gt;"x",if('raw 1'!DK128="OK",'raw 1'!KK128,'raw 1'!DK128),"")</f>
        <v>-</v>
      </c>
      <c r="DN129" s="9" t="str">
        <f>if('raw 1'!DL128&lt;&gt;"x",if('raw 1'!DL128="OK",'raw 1'!KL128,'raw 1'!DL128),"")</f>
        <v>-</v>
      </c>
      <c r="DO129" s="9" t="str">
        <f>if('raw 1'!DM128&lt;&gt;"x",if('raw 1'!DM128="OK",'raw 1'!KM128,'raw 1'!DM128),"")</f>
        <v>-</v>
      </c>
      <c r="DP129" s="9" t="str">
        <f>if('raw 1'!DN128&lt;&gt;"x",if('raw 1'!DN128="OK",'raw 1'!KN128,'raw 1'!DN128),"")</f>
        <v>-</v>
      </c>
      <c r="DQ129" s="9" t="str">
        <f>if('raw 1'!DO128&lt;&gt;"x",if('raw 1'!DO128="OK",'raw 1'!KO128,'raw 1'!DO128),"")</f>
        <v>-</v>
      </c>
      <c r="DR129" s="9" t="str">
        <f>if('raw 1'!DP128&lt;&gt;"x",if('raw 1'!DP128="OK",'raw 1'!KP128,'raw 1'!DP128),"")</f>
        <v>-</v>
      </c>
      <c r="DS129" s="9" t="str">
        <f>if('raw 1'!DQ128&lt;&gt;"x",if('raw 1'!DQ128="OK",'raw 1'!KQ128,'raw 1'!DQ128),"")</f>
        <v>-</v>
      </c>
      <c r="DT129" s="9" t="str">
        <f>if('raw 1'!DR128&lt;&gt;"x",if('raw 1'!DR128="OK",'raw 1'!KR128,'raw 1'!DR128),"")</f>
        <v>-</v>
      </c>
      <c r="DU129" s="9" t="str">
        <f>if('raw 1'!DS128&lt;&gt;"x",if('raw 1'!DS128="OK",'raw 1'!KS128,'raw 1'!DS128),"")</f>
        <v>-</v>
      </c>
      <c r="DV129" s="9" t="str">
        <f>if('raw 1'!DT128&lt;&gt;"x",if('raw 1'!DT128="OK",'raw 1'!KT128,'raw 1'!DT128),"")</f>
        <v>-</v>
      </c>
      <c r="DW129" s="9" t="str">
        <f>if('raw 1'!DU128&lt;&gt;"x",if('raw 1'!DU128="OK",'raw 1'!KU128,'raw 1'!DU128),"")</f>
        <v>-</v>
      </c>
      <c r="DX129" s="9" t="str">
        <f>if('raw 1'!DV128&lt;&gt;"x",if('raw 1'!DV128="OK",'raw 1'!KV128,'raw 1'!DV128),"")</f>
        <v>-</v>
      </c>
      <c r="DY129" s="9" t="str">
        <f>if('raw 1'!DW128&lt;&gt;"x",if('raw 1'!DW128="OK",'raw 1'!KW128,'raw 1'!DW128),"")</f>
        <v>-</v>
      </c>
      <c r="DZ129" s="9" t="str">
        <f>if('raw 1'!DX128&lt;&gt;"x",if('raw 1'!DX128="OK",'raw 1'!KX128,'raw 1'!DX128),"")</f>
        <v>-</v>
      </c>
      <c r="EA129" s="9" t="str">
        <f>if('raw 1'!DY128&lt;&gt;"x",if('raw 1'!DY128="OK",'raw 1'!KY128,'raw 1'!DY128),"")</f>
        <v>-</v>
      </c>
      <c r="EB129" s="9" t="str">
        <f>if('raw 1'!DZ128&lt;&gt;"x",if('raw 1'!DZ128="OK",'raw 1'!KZ128,'raw 1'!DZ128),"")</f>
        <v/>
      </c>
      <c r="EC129" s="9" t="str">
        <f>if('raw 1'!EA128&lt;&gt;"x",if('raw 1'!EA128="OK",'raw 1'!LA128,'raw 1'!EA128),"")</f>
        <v>-</v>
      </c>
      <c r="ED129" s="9" t="str">
        <f>if('raw 1'!EB128&lt;&gt;"x",if('raw 1'!EB128="OK",'raw 1'!LB128,'raw 1'!EB128),"")</f>
        <v>-</v>
      </c>
      <c r="EE129" s="9" t="str">
        <f>if('raw 1'!EC128&lt;&gt;"x",if('raw 1'!EC128="OK",'raw 1'!LC128,'raw 1'!EC128),"")</f>
        <v>-</v>
      </c>
      <c r="EF129" s="9" t="str">
        <f>if('raw 1'!ED128&lt;&gt;"x",if('raw 1'!ED128="OK",'raw 1'!LD128,'raw 1'!ED128),"")</f>
        <v>-</v>
      </c>
      <c r="EG129" s="9" t="str">
        <f>if('raw 1'!EE128&lt;&gt;"x",if('raw 1'!EE128="OK",'raw 1'!LE128,'raw 1'!EE128),"")</f>
        <v>-</v>
      </c>
      <c r="EH129" s="9" t="str">
        <f>if('raw 1'!EF128&lt;&gt;"x",if('raw 1'!EF128="OK",'raw 1'!LF128,'raw 1'!EF128),"")</f>
        <v>-</v>
      </c>
      <c r="EI129" s="9" t="str">
        <f>if('raw 1'!EG128&lt;&gt;"x",if('raw 1'!EG128="OK",'raw 1'!LG128,'raw 1'!EG128),"")</f>
        <v>-</v>
      </c>
      <c r="EJ129" s="9" t="str">
        <f>if('raw 1'!EH128&lt;&gt;"x",if('raw 1'!EH128="OK",'raw 1'!LH128,'raw 1'!EH128),"")</f>
        <v>-</v>
      </c>
      <c r="EK129" s="9" t="str">
        <f>if('raw 1'!EI128&lt;&gt;"x",if('raw 1'!EI128="OK",'raw 1'!LI128,'raw 1'!EI128),"")</f>
        <v>-</v>
      </c>
      <c r="EL129" s="9" t="str">
        <f>if('raw 1'!EJ128&lt;&gt;"x",if('raw 1'!EJ128="OK",'raw 1'!LJ128,'raw 1'!EJ128),"")</f>
        <v>-</v>
      </c>
      <c r="EM129" s="9" t="str">
        <f>if('raw 1'!EK128&lt;&gt;"x",if('raw 1'!EK128="OK",'raw 1'!LK128,'raw 1'!EK128),"")</f>
        <v>-</v>
      </c>
      <c r="EN129" s="9" t="str">
        <f>if('raw 1'!EL128&lt;&gt;"x",if('raw 1'!EL128="OK",'raw 1'!LL128,'raw 1'!EL128),"")</f>
        <v>-</v>
      </c>
      <c r="EO129" s="9" t="str">
        <f>if('raw 1'!EM128&lt;&gt;"x",if('raw 1'!EM128="OK",'raw 1'!LM128,'raw 1'!EM128),"")</f>
        <v>-</v>
      </c>
      <c r="EP129" s="9" t="str">
        <f>if('raw 1'!EN128&lt;&gt;"x",if('raw 1'!EN128="OK",'raw 1'!LN128,'raw 1'!EN128),"")</f>
        <v>-</v>
      </c>
      <c r="EQ129" s="9" t="str">
        <f>if('raw 1'!EO128&lt;&gt;"x",if('raw 1'!EO128="OK",'raw 1'!LO128,'raw 1'!EO128),"")</f>
        <v>-</v>
      </c>
      <c r="ER129" s="9" t="str">
        <f>if('raw 1'!EP128&lt;&gt;"x",if('raw 1'!EP128="OK",'raw 1'!LP128,'raw 1'!EP128),"")</f>
        <v>-</v>
      </c>
      <c r="ES129" s="9" t="str">
        <f>if('raw 1'!EQ128&lt;&gt;"x",if('raw 1'!EQ128="OK",'raw 1'!LQ128,'raw 1'!EQ128),"")</f>
        <v/>
      </c>
      <c r="ET129" s="9" t="str">
        <f>if('raw 1'!ER128&lt;&gt;"x",if('raw 1'!ER128="OK",'raw 1'!LR128,'raw 1'!ER128),"")</f>
        <v>-</v>
      </c>
      <c r="EU129" s="9" t="str">
        <f>if('raw 1'!ES128&lt;&gt;"x",if('raw 1'!ES128="OK",'raw 1'!LS128,'raw 1'!ES128),"")</f>
        <v>-</v>
      </c>
      <c r="EV129" s="9" t="str">
        <f>if('raw 1'!ET128&lt;&gt;"x",if('raw 1'!ET128="OK",'raw 1'!LT128,'raw 1'!ET128),"")</f>
        <v>-</v>
      </c>
      <c r="EW129" s="9" t="str">
        <f>if('raw 1'!EU128&lt;&gt;"x",if('raw 1'!EU128="OK",'raw 1'!LU128,'raw 1'!EU128),"")</f>
        <v>-</v>
      </c>
      <c r="EX129" s="9" t="str">
        <f>if('raw 1'!EV128&lt;&gt;"x",if('raw 1'!EV128="OK",'raw 1'!LV128,'raw 1'!EV128),"")</f>
        <v>-</v>
      </c>
      <c r="EY129" s="9" t="str">
        <f>if('raw 1'!EW128&lt;&gt;"x",if('raw 1'!EW128="OK",'raw 1'!LW128,'raw 1'!EW128),"")</f>
        <v>-</v>
      </c>
      <c r="EZ129" s="9" t="str">
        <f>if('raw 1'!EX128&lt;&gt;"x",if('raw 1'!EX128="OK",'raw 1'!LX128,'raw 1'!EX128),"")</f>
        <v>-</v>
      </c>
      <c r="FA129" s="9" t="str">
        <f>if('raw 1'!EY128&lt;&gt;"x",if('raw 1'!EY128="OK",'raw 1'!LY128,'raw 1'!EY128),"")</f>
        <v>-</v>
      </c>
      <c r="FB129" s="9" t="str">
        <f>if('raw 1'!EZ128&lt;&gt;"x",if('raw 1'!EZ128="OK",'raw 1'!LZ128,'raw 1'!EZ128),"")</f>
        <v>-</v>
      </c>
      <c r="FC129" s="9" t="str">
        <f>if('raw 1'!FA128&lt;&gt;"x",if('raw 1'!FA128="OK",'raw 1'!MA128,'raw 1'!FA128),"")</f>
        <v>-</v>
      </c>
      <c r="FD129" s="9" t="str">
        <f>if('raw 1'!FB128&lt;&gt;"x",if('raw 1'!FB128="OK",'raw 1'!MB128,'raw 1'!FB128),"")</f>
        <v>-</v>
      </c>
      <c r="FE129" s="9" t="str">
        <f>if('raw 1'!FC128&lt;&gt;"x",if('raw 1'!FC128="OK",'raw 1'!MC128,'raw 1'!FC128),"")</f>
        <v>-</v>
      </c>
      <c r="FF129" s="9" t="str">
        <f>if('raw 1'!FD128&lt;&gt;"x",if('raw 1'!FD128="OK",'raw 1'!MD128,'raw 1'!FD128),"")</f>
        <v>-</v>
      </c>
      <c r="FG129" s="9" t="str">
        <f>if('raw 1'!FE128&lt;&gt;"x",if('raw 1'!FE128="OK",'raw 1'!ME128,'raw 1'!FE128),"")</f>
        <v>-</v>
      </c>
      <c r="FH129" s="9" t="str">
        <f>if('raw 1'!FF128&lt;&gt;"x",if('raw 1'!FF128="OK",'raw 1'!MF128,'raw 1'!FF128),"")</f>
        <v>-</v>
      </c>
      <c r="FI129" s="9" t="str">
        <f>if('raw 1'!FG128&lt;&gt;"x",if('raw 1'!FG128="OK",'raw 1'!MG128,'raw 1'!FG128),"")</f>
        <v>-</v>
      </c>
      <c r="FJ129" s="9" t="str">
        <f>if('raw 1'!FH128&lt;&gt;"x",if('raw 1'!FH128="OK",'raw 1'!MH128,'raw 1'!FH128),"")</f>
        <v>-</v>
      </c>
      <c r="FK129" s="9" t="str">
        <f>if('raw 1'!FI128&lt;&gt;"x",if('raw 1'!FI128="OK",'raw 1'!MI128,'raw 1'!FI128),"")</f>
        <v>-</v>
      </c>
      <c r="FL129" s="9" t="str">
        <f>if('raw 1'!FJ128&lt;&gt;"x",if('raw 1'!FJ128="OK",'raw 1'!MJ128,'raw 1'!FJ128),"")</f>
        <v>-</v>
      </c>
      <c r="FM129" s="9" t="str">
        <f>if('raw 1'!FK128&lt;&gt;"x",if('raw 1'!FK128="OK",'raw 1'!MK128,'raw 1'!FK128),"")</f>
        <v>-</v>
      </c>
      <c r="FN129" s="9" t="str">
        <f>if('raw 1'!FL128&lt;&gt;"x",if('raw 1'!FL128="OK",'raw 1'!ML128,'raw 1'!FL128),"")</f>
        <v>-</v>
      </c>
      <c r="FO129" s="9" t="str">
        <f>if('raw 1'!FM128&lt;&gt;"x",if('raw 1'!FM128="OK",'raw 1'!MM128,'raw 1'!FM128),"")</f>
        <v>-</v>
      </c>
      <c r="FP129" s="9" t="str">
        <f>if('raw 1'!FN128&lt;&gt;"x",if('raw 1'!FN128="OK",'raw 1'!MN128,'raw 1'!FN128),"")</f>
        <v>-</v>
      </c>
      <c r="FQ129" s="9" t="str">
        <f>if('raw 1'!FO128&lt;&gt;"x",if('raw 1'!FO128="OK",'raw 1'!MO128,'raw 1'!FO128),"")</f>
        <v>-</v>
      </c>
      <c r="FR129" s="9" t="str">
        <f>if('raw 1'!FP128&lt;&gt;"x",if('raw 1'!FP128="OK",'raw 1'!MP128,'raw 1'!FP128),"")</f>
        <v>-</v>
      </c>
      <c r="FS129" s="9" t="str">
        <f>if('raw 1'!FQ128&lt;&gt;"x",if('raw 1'!FQ128="OK",'raw 1'!MQ128,'raw 1'!FQ128),"")</f>
        <v>-</v>
      </c>
      <c r="FT129" s="9" t="str">
        <f>if('raw 1'!FR128&lt;&gt;"x",if('raw 1'!FR128="OK",'raw 1'!MR128,'raw 1'!FR128),"")</f>
        <v>-</v>
      </c>
      <c r="FU129" s="9" t="str">
        <f>if('raw 1'!FS128&lt;&gt;"x",if('raw 1'!FS128="OK",'raw 1'!MS128,'raw 1'!FS128),"")</f>
        <v>-</v>
      </c>
      <c r="FV129" s="9" t="str">
        <f>if('raw 1'!FT128&lt;&gt;"x",if('raw 1'!FT128="OK",'raw 1'!MT128,'raw 1'!FT128),"")</f>
        <v/>
      </c>
      <c r="FW129" s="9">
        <f>if('raw 1'!FU128&lt;&gt;"x",if('raw 1'!FU128="OK",'raw 1'!MU128,'raw 1'!FU128),"")</f>
        <v>1</v>
      </c>
      <c r="FX129" s="9" t="str">
        <f>if('raw 1'!FV128&lt;&gt;"x",if('raw 1'!FV128="OK",'raw 1'!MV128,'raw 1'!FV128),"")</f>
        <v>WA</v>
      </c>
      <c r="FY129" s="9" t="str">
        <f>if('raw 1'!FW128&lt;&gt;"x",if('raw 1'!FW128="OK",'raw 1'!MW128,'raw 1'!FW128),"")</f>
        <v>WA</v>
      </c>
      <c r="FZ129" s="9" t="str">
        <f>if('raw 1'!FX128&lt;&gt;"x",if('raw 1'!FX128="OK",'raw 1'!MX128,'raw 1'!FX128),"")</f>
        <v>WA</v>
      </c>
      <c r="GA129" s="9" t="str">
        <f>if('raw 1'!FY128&lt;&gt;"x",if('raw 1'!FY128="OK",'raw 1'!MY128,'raw 1'!FY128),"")</f>
        <v>WA</v>
      </c>
      <c r="GB129" s="9" t="str">
        <f>if('raw 1'!FZ128&lt;&gt;"x",if('raw 1'!FZ128="OK",'raw 1'!MZ128,'raw 1'!FZ128),"")</f>
        <v>WA</v>
      </c>
      <c r="GC129" s="9" t="str">
        <f>if('raw 1'!GA128&lt;&gt;"x",if('raw 1'!GA128="OK",'raw 1'!NA128,'raw 1'!GA128),"")</f>
        <v>WA</v>
      </c>
      <c r="GD129" s="9" t="str">
        <f>if('raw 1'!GB128&lt;&gt;"x",if('raw 1'!GB128="OK",'raw 1'!NB128,'raw 1'!GB128),"")</f>
        <v>WA</v>
      </c>
      <c r="GE129" s="9" t="str">
        <f>if('raw 1'!GC128&lt;&gt;"x",if('raw 1'!GC128="OK",'raw 1'!NC128,'raw 1'!GC128),"")</f>
        <v>WA</v>
      </c>
      <c r="GF129" s="9" t="str">
        <f>if('raw 1'!GD128&lt;&gt;"x",if('raw 1'!GD128="OK",'raw 1'!ND128,'raw 1'!GD128),"")</f>
        <v>WA</v>
      </c>
      <c r="GG129" s="9" t="str">
        <f>if('raw 1'!GE128&lt;&gt;"x",if('raw 1'!GE128="OK",'raw 1'!NE128,'raw 1'!GE128),"")</f>
        <v>WA</v>
      </c>
      <c r="GH129" s="9" t="str">
        <f>if('raw 1'!GF128&lt;&gt;"x",if('raw 1'!GF128="OK",'raw 1'!NF128,'raw 1'!GF128),"")</f>
        <v>WA</v>
      </c>
      <c r="GI129" s="9" t="str">
        <f>if('raw 1'!GG128&lt;&gt;"x",if('raw 1'!GG128="OK",'raw 1'!NG128,'raw 1'!GG128),"")</f>
        <v>WA</v>
      </c>
      <c r="GJ129" s="9" t="str">
        <f>if('raw 1'!GH128&lt;&gt;"x",if('raw 1'!GH128="OK",'raw 1'!NH128,'raw 1'!GH128),"")</f>
        <v>WA</v>
      </c>
      <c r="GK129" s="9" t="str">
        <f>if('raw 1'!GI128&lt;&gt;"x",if('raw 1'!GI128="OK",'raw 1'!NI128,'raw 1'!GI128),"")</f>
        <v>WA</v>
      </c>
      <c r="GL129" s="9">
        <f>if('raw 1'!GJ128&lt;&gt;"x",if('raw 1'!GJ128="OK",'raw 1'!NJ128,'raw 1'!GJ128),"")</f>
        <v>1</v>
      </c>
      <c r="GM129" s="9" t="str">
        <f>if('raw 1'!GK128&lt;&gt;"x",if('raw 1'!GK128="OK",'raw 1'!NK128,'raw 1'!GK128),"")</f>
        <v>WA</v>
      </c>
      <c r="GN129" s="9" t="str">
        <f>if('raw 1'!GL128&lt;&gt;"x",if('raw 1'!GL128="OK",'raw 1'!NL128,'raw 1'!GL128),"")</f>
        <v>WA</v>
      </c>
      <c r="GO129" s="9" t="str">
        <f>if('raw 1'!GM128&lt;&gt;"x",if('raw 1'!GM128="OK",'raw 1'!NM128,'raw 1'!GM128),"")</f>
        <v>WA</v>
      </c>
      <c r="GP129" s="9" t="str">
        <f>if('raw 1'!GN128&lt;&gt;"x",if('raw 1'!GN128="OK",'raw 1'!NN128,'raw 1'!GN128),"")</f>
        <v>WA</v>
      </c>
      <c r="GQ129" s="9" t="str">
        <f>if('raw 1'!GO128&lt;&gt;"x",if('raw 1'!GO128="OK",'raw 1'!NO128,'raw 1'!GO128),"")</f>
        <v>WA</v>
      </c>
      <c r="GR129" s="9" t="str">
        <f>if('raw 1'!GP128&lt;&gt;"x",if('raw 1'!GP128="OK",'raw 1'!NP128,'raw 1'!GP128),"")</f>
        <v>WA</v>
      </c>
      <c r="GS129" s="9" t="str">
        <f>if('raw 1'!GQ128&lt;&gt;"x",if('raw 1'!GQ128="OK",'raw 1'!NQ128,'raw 1'!GQ128),"")</f>
        <v>WA</v>
      </c>
      <c r="GT129" s="9" t="str">
        <f>if('raw 1'!GR128&lt;&gt;"x",if('raw 1'!GR128="OK",'raw 1'!NR128,'raw 1'!GR128),"")</f>
        <v>WA</v>
      </c>
      <c r="GU129" s="9" t="str">
        <f>if('raw 1'!GS128&lt;&gt;"x",if('raw 1'!GS128="OK",'raw 1'!NS128,'raw 1'!GS128),"")</f>
        <v/>
      </c>
    </row>
    <row r="130">
      <c r="A130" s="5"/>
      <c r="B130" s="5"/>
      <c r="C130" s="5" t="str">
        <f>if(B130="d","diskv. iz ciklusa",if(B130="d1","diskv. iz kruga",if($E130="ODOBREN",(if(countif(H:H,"="&amp;H130)=1,countif(H:H,"&gt;"&amp;H130)+1,concatenate(countif(H:H,"&gt;"&amp;H130)+1," - ",countif(H:H,"&gt;="&amp;H130)))),empty)))</f>
        <v>123 - 132</v>
      </c>
      <c r="D130" s="6" t="str">
        <f>'raw 1'!B129</f>
        <v>smil</v>
      </c>
      <c r="E130" s="6" t="str">
        <f>'raw 1'!F129</f>
        <v>ODOBREN</v>
      </c>
      <c r="F130" s="6" t="str">
        <f>if($E130="ODOBREN",'raw 1'!C129,"")</f>
        <v>Stefan</v>
      </c>
      <c r="G130" s="6" t="str">
        <f>if($E130="ODOBREN",'raw 1'!D129,"")</f>
        <v>Milenković</v>
      </c>
      <c r="H130" s="7">
        <f>if($E130="ODOBREN",I130,empty)</f>
        <v>0</v>
      </c>
      <c r="I130" s="7">
        <f>if(B130&lt;&gt;"d",IF(M130 = "A", SUM(R130:T130), SUM(O130:Q130)),empty)</f>
        <v>0</v>
      </c>
      <c r="J130" s="6" t="str">
        <f>if($E130="ODOBREN",'raw 1'!G129,"")</f>
        <v>Stari grad</v>
      </c>
      <c r="K130" s="6" t="str">
        <f>if($E130="ODOBREN",'raw 1'!H129,"")</f>
        <v>Matematička gimnazija</v>
      </c>
      <c r="L130" s="6" t="str">
        <f>if($E130="ODOBREN",'raw 1'!I129,"")</f>
        <v>IV</v>
      </c>
      <c r="M130" s="6" t="str">
        <f>if($E130="ODOBREN",'raw 1'!J129,"")</f>
        <v>A</v>
      </c>
      <c r="N130" s="6" t="str">
        <f>if($E130="ODOBREN",'raw 1'!K130,"")</f>
        <v>Nikola Milosavljević</v>
      </c>
      <c r="O130" s="8" t="str">
        <f>'raw 1'!M129</f>
        <v>-</v>
      </c>
      <c r="P130" s="9" t="str">
        <f>'raw 1'!N129</f>
        <v>-</v>
      </c>
      <c r="Q130" s="9" t="str">
        <f>'raw 1'!O129</f>
        <v>-</v>
      </c>
      <c r="R130" s="9">
        <f>'raw 1'!P129</f>
        <v>0</v>
      </c>
      <c r="S130" s="9" t="str">
        <f>'raw 1'!Q129</f>
        <v>-</v>
      </c>
      <c r="T130" s="9" t="str">
        <f>'raw 1'!R129</f>
        <v>-</v>
      </c>
      <c r="U130" s="9" t="str">
        <f>if('raw 1'!S129&lt;&gt;"x",if('raw 1'!S129="OK",'raw 1'!GS129,'raw 1'!S129),"")</f>
        <v/>
      </c>
      <c r="V130" s="9" t="str">
        <f>if('raw 1'!T129&lt;&gt;"x",if('raw 1'!T129="OK",'raw 1'!GT129,'raw 1'!T129),"")</f>
        <v/>
      </c>
      <c r="W130" s="9" t="str">
        <f>if('raw 1'!U129&lt;&gt;"x",if('raw 1'!U129="OK",'raw 1'!GU129,'raw 1'!U129),"")</f>
        <v>-</v>
      </c>
      <c r="X130" s="9" t="str">
        <f>if('raw 1'!V129&lt;&gt;"x",if('raw 1'!V129="OK",'raw 1'!GV129,'raw 1'!V129),"")</f>
        <v>-</v>
      </c>
      <c r="Y130" s="9" t="str">
        <f>if('raw 1'!W129&lt;&gt;"x",if('raw 1'!W129="OK",'raw 1'!GW129,'raw 1'!W129),"")</f>
        <v>-</v>
      </c>
      <c r="Z130" s="9" t="str">
        <f>if('raw 1'!X129&lt;&gt;"x",if('raw 1'!X129="OK",'raw 1'!GX129,'raw 1'!X129),"")</f>
        <v>-</v>
      </c>
      <c r="AA130" s="9" t="str">
        <f>if('raw 1'!Y129&lt;&gt;"x",if('raw 1'!Y129="OK",'raw 1'!GY129,'raw 1'!Y129),"")</f>
        <v>-</v>
      </c>
      <c r="AB130" s="9" t="str">
        <f>if('raw 1'!Z129&lt;&gt;"x",if('raw 1'!Z129="OK",'raw 1'!GZ129,'raw 1'!Z129),"")</f>
        <v>-</v>
      </c>
      <c r="AC130" s="9" t="str">
        <f>if('raw 1'!AA129&lt;&gt;"x",if('raw 1'!AA129="OK",'raw 1'!HA129,'raw 1'!AA129),"")</f>
        <v>-</v>
      </c>
      <c r="AD130" s="9" t="str">
        <f>if('raw 1'!AB129&lt;&gt;"x",if('raw 1'!AB129="OK",'raw 1'!HB129,'raw 1'!AB129),"")</f>
        <v>-</v>
      </c>
      <c r="AE130" s="9" t="str">
        <f>if('raw 1'!AC129&lt;&gt;"x",if('raw 1'!AC129="OK",'raw 1'!HC129,'raw 1'!AC129),"")</f>
        <v>-</v>
      </c>
      <c r="AF130" s="9" t="str">
        <f>if('raw 1'!AD129&lt;&gt;"x",if('raw 1'!AD129="OK",'raw 1'!HD129,'raw 1'!AD129),"")</f>
        <v>-</v>
      </c>
      <c r="AG130" s="9" t="str">
        <f>if('raw 1'!AE129&lt;&gt;"x",if('raw 1'!AE129="OK",'raw 1'!HE129,'raw 1'!AE129),"")</f>
        <v>-</v>
      </c>
      <c r="AH130" s="9" t="str">
        <f>if('raw 1'!AF129&lt;&gt;"x",if('raw 1'!AF129="OK",'raw 1'!HF129,'raw 1'!AF129),"")</f>
        <v>-</v>
      </c>
      <c r="AI130" s="9" t="str">
        <f>if('raw 1'!AG129&lt;&gt;"x",if('raw 1'!AG129="OK",'raw 1'!HG129,'raw 1'!AG129),"")</f>
        <v>-</v>
      </c>
      <c r="AJ130" s="9" t="str">
        <f>if('raw 1'!AH129&lt;&gt;"x",if('raw 1'!AH129="OK",'raw 1'!HH129,'raw 1'!AH129),"")</f>
        <v>-</v>
      </c>
      <c r="AK130" s="9" t="str">
        <f>if('raw 1'!AI129&lt;&gt;"x",if('raw 1'!AI129="OK",'raw 1'!HI129,'raw 1'!AI129),"")</f>
        <v>-</v>
      </c>
      <c r="AL130" s="9" t="str">
        <f>if('raw 1'!AJ129&lt;&gt;"x",if('raw 1'!AJ129="OK",'raw 1'!HJ129,'raw 1'!AJ129),"")</f>
        <v>-</v>
      </c>
      <c r="AM130" s="9" t="str">
        <f>if('raw 1'!AK129&lt;&gt;"x",if('raw 1'!AK129="OK",'raw 1'!HK129,'raw 1'!AK129),"")</f>
        <v>-</v>
      </c>
      <c r="AN130" s="9" t="str">
        <f>if('raw 1'!AL129&lt;&gt;"x",if('raw 1'!AL129="OK",'raw 1'!HL129,'raw 1'!AL129),"")</f>
        <v>-</v>
      </c>
      <c r="AO130" s="9" t="str">
        <f>if('raw 1'!AM129&lt;&gt;"x",if('raw 1'!AM129="OK",'raw 1'!HM129,'raw 1'!AM129),"")</f>
        <v>-</v>
      </c>
      <c r="AP130" s="9" t="str">
        <f>if('raw 1'!AN129&lt;&gt;"x",if('raw 1'!AN129="OK",'raw 1'!HN129,'raw 1'!AN129),"")</f>
        <v>-</v>
      </c>
      <c r="AQ130" s="9" t="str">
        <f>if('raw 1'!AO129&lt;&gt;"x",if('raw 1'!AO129="OK",'raw 1'!HO129,'raw 1'!AO129),"")</f>
        <v>-</v>
      </c>
      <c r="AR130" s="9" t="str">
        <f>if('raw 1'!AP129&lt;&gt;"x",if('raw 1'!AP129="OK",'raw 1'!HP129,'raw 1'!AP129),"")</f>
        <v>-</v>
      </c>
      <c r="AS130" s="9" t="str">
        <f>if('raw 1'!AQ129&lt;&gt;"x",if('raw 1'!AQ129="OK",'raw 1'!HQ129,'raw 1'!AQ129),"")</f>
        <v>-</v>
      </c>
      <c r="AT130" s="9" t="str">
        <f>if('raw 1'!AR129&lt;&gt;"x",if('raw 1'!AR129="OK",'raw 1'!HR129,'raw 1'!AR129),"")</f>
        <v>-</v>
      </c>
      <c r="AU130" s="9" t="str">
        <f>if('raw 1'!AS129&lt;&gt;"x",if('raw 1'!AS129="OK",'raw 1'!HS129,'raw 1'!AS129),"")</f>
        <v>-</v>
      </c>
      <c r="AV130" s="9" t="str">
        <f>if('raw 1'!AT129&lt;&gt;"x",if('raw 1'!AT129="OK",'raw 1'!HT129,'raw 1'!AT129),"")</f>
        <v>-</v>
      </c>
      <c r="AW130" s="9" t="str">
        <f>if('raw 1'!AU129&lt;&gt;"x",if('raw 1'!AU129="OK",'raw 1'!HU129,'raw 1'!AU129),"")</f>
        <v>-</v>
      </c>
      <c r="AX130" s="9" t="str">
        <f>if('raw 1'!AV129&lt;&gt;"x",if('raw 1'!AV129="OK",'raw 1'!HV129,'raw 1'!AV129),"")</f>
        <v>-</v>
      </c>
      <c r="AY130" s="9" t="str">
        <f>if('raw 1'!AW129&lt;&gt;"x",if('raw 1'!AW129="OK",'raw 1'!HW129,'raw 1'!AW129),"")</f>
        <v>-</v>
      </c>
      <c r="AZ130" s="9" t="str">
        <f>if('raw 1'!AX129&lt;&gt;"x",if('raw 1'!AX129="OK",'raw 1'!HX129,'raw 1'!AX129),"")</f>
        <v>-</v>
      </c>
      <c r="BA130" s="9" t="str">
        <f>if('raw 1'!AY129&lt;&gt;"x",if('raw 1'!AY129="OK",'raw 1'!HY129,'raw 1'!AY129),"")</f>
        <v>-</v>
      </c>
      <c r="BB130" s="9" t="str">
        <f>if('raw 1'!AZ129&lt;&gt;"x",if('raw 1'!AZ129="OK",'raw 1'!HZ129,'raw 1'!AZ129),"")</f>
        <v>-</v>
      </c>
      <c r="BC130" s="9" t="str">
        <f>if('raw 1'!BA129&lt;&gt;"x",if('raw 1'!BA129="OK",'raw 1'!IA129,'raw 1'!BA129),"")</f>
        <v>-</v>
      </c>
      <c r="BD130" s="9" t="str">
        <f>if('raw 1'!BB129&lt;&gt;"x",if('raw 1'!BB129="OK",'raw 1'!IB129,'raw 1'!BB129),"")</f>
        <v>-</v>
      </c>
      <c r="BE130" s="9" t="str">
        <f>if('raw 1'!BC129&lt;&gt;"x",if('raw 1'!BC129="OK",'raw 1'!IC129,'raw 1'!BC129),"")</f>
        <v>-</v>
      </c>
      <c r="BF130" s="9" t="str">
        <f>if('raw 1'!BD129&lt;&gt;"x",if('raw 1'!BD129="OK",'raw 1'!ID129,'raw 1'!BD129),"")</f>
        <v>-</v>
      </c>
      <c r="BG130" s="9" t="str">
        <f>if('raw 1'!BE129&lt;&gt;"x",if('raw 1'!BE129="OK",'raw 1'!IE129,'raw 1'!BE129),"")</f>
        <v>-</v>
      </c>
      <c r="BH130" s="9" t="str">
        <f>if('raw 1'!BF129&lt;&gt;"x",if('raw 1'!BF129="OK",'raw 1'!IF129,'raw 1'!BF129),"")</f>
        <v>-</v>
      </c>
      <c r="BI130" s="9" t="str">
        <f>if('raw 1'!BG129&lt;&gt;"x",if('raw 1'!BG129="OK",'raw 1'!IG129,'raw 1'!BG129),"")</f>
        <v>-</v>
      </c>
      <c r="BJ130" s="9" t="str">
        <f>if('raw 1'!BH129&lt;&gt;"x",if('raw 1'!BH129="OK",'raw 1'!IH129,'raw 1'!BH129),"")</f>
        <v>-</v>
      </c>
      <c r="BK130" s="9" t="str">
        <f>if('raw 1'!BI129&lt;&gt;"x",if('raw 1'!BI129="OK",'raw 1'!II129,'raw 1'!BI129),"")</f>
        <v>-</v>
      </c>
      <c r="BL130" s="9" t="str">
        <f>if('raw 1'!BJ129&lt;&gt;"x",if('raw 1'!BJ129="OK",'raw 1'!IJ129,'raw 1'!BJ129),"")</f>
        <v>-</v>
      </c>
      <c r="BM130" s="9" t="str">
        <f>if('raw 1'!BK129&lt;&gt;"x",if('raw 1'!BK129="OK",'raw 1'!IK129,'raw 1'!BK129),"")</f>
        <v/>
      </c>
      <c r="BN130" s="9" t="str">
        <f>if('raw 1'!BL129&lt;&gt;"x",if('raw 1'!BL129="OK",'raw 1'!IL129,'raw 1'!BL129),"")</f>
        <v>-</v>
      </c>
      <c r="BO130" s="9" t="str">
        <f>if('raw 1'!BM129&lt;&gt;"x",if('raw 1'!BM129="OK",'raw 1'!IM129,'raw 1'!BM129),"")</f>
        <v>-</v>
      </c>
      <c r="BP130" s="9" t="str">
        <f>if('raw 1'!BN129&lt;&gt;"x",if('raw 1'!BN129="OK",'raw 1'!IN129,'raw 1'!BN129),"")</f>
        <v>-</v>
      </c>
      <c r="BQ130" s="9" t="str">
        <f>if('raw 1'!BO129&lt;&gt;"x",if('raw 1'!BO129="OK",'raw 1'!IO129,'raw 1'!BO129),"")</f>
        <v>-</v>
      </c>
      <c r="BR130" s="9" t="str">
        <f>if('raw 1'!BP129&lt;&gt;"x",if('raw 1'!BP129="OK",'raw 1'!IP129,'raw 1'!BP129),"")</f>
        <v>-</v>
      </c>
      <c r="BS130" s="9" t="str">
        <f>if('raw 1'!BQ129&lt;&gt;"x",if('raw 1'!BQ129="OK",'raw 1'!IQ129,'raw 1'!BQ129),"")</f>
        <v>-</v>
      </c>
      <c r="BT130" s="9" t="str">
        <f>if('raw 1'!BR129&lt;&gt;"x",if('raw 1'!BR129="OK",'raw 1'!IR129,'raw 1'!BR129),"")</f>
        <v>-</v>
      </c>
      <c r="BU130" s="9" t="str">
        <f>if('raw 1'!BS129&lt;&gt;"x",if('raw 1'!BS129="OK",'raw 1'!IS129,'raw 1'!BS129),"")</f>
        <v>-</v>
      </c>
      <c r="BV130" s="9" t="str">
        <f>if('raw 1'!BT129&lt;&gt;"x",if('raw 1'!BT129="OK",'raw 1'!IT129,'raw 1'!BT129),"")</f>
        <v>-</v>
      </c>
      <c r="BW130" s="9" t="str">
        <f>if('raw 1'!BU129&lt;&gt;"x",if('raw 1'!BU129="OK",'raw 1'!IU129,'raw 1'!BU129),"")</f>
        <v>-</v>
      </c>
      <c r="BX130" s="9" t="str">
        <f>if('raw 1'!BV129&lt;&gt;"x",if('raw 1'!BV129="OK",'raw 1'!IV129,'raw 1'!BV129),"")</f>
        <v>-</v>
      </c>
      <c r="BY130" s="9" t="str">
        <f>if('raw 1'!BW129&lt;&gt;"x",if('raw 1'!BW129="OK",'raw 1'!IW129,'raw 1'!BW129),"")</f>
        <v>-</v>
      </c>
      <c r="BZ130" s="9" t="str">
        <f>if('raw 1'!BX129&lt;&gt;"x",if('raw 1'!BX129="OK",'raw 1'!IX129,'raw 1'!BX129),"")</f>
        <v>-</v>
      </c>
      <c r="CA130" s="9" t="str">
        <f>if('raw 1'!BY129&lt;&gt;"x",if('raw 1'!BY129="OK",'raw 1'!IY129,'raw 1'!BY129),"")</f>
        <v>-</v>
      </c>
      <c r="CB130" s="9" t="str">
        <f>if('raw 1'!BZ129&lt;&gt;"x",if('raw 1'!BZ129="OK",'raw 1'!IZ129,'raw 1'!BZ129),"")</f>
        <v>-</v>
      </c>
      <c r="CC130" s="9" t="str">
        <f>if('raw 1'!CA129&lt;&gt;"x",if('raw 1'!CA129="OK",'raw 1'!JA129,'raw 1'!CA129),"")</f>
        <v>-</v>
      </c>
      <c r="CD130" s="9" t="str">
        <f>if('raw 1'!CB129&lt;&gt;"x",if('raw 1'!CB129="OK",'raw 1'!JB129,'raw 1'!CB129),"")</f>
        <v>-</v>
      </c>
      <c r="CE130" s="9" t="str">
        <f>if('raw 1'!CC129&lt;&gt;"x",if('raw 1'!CC129="OK",'raw 1'!JC129,'raw 1'!CC129),"")</f>
        <v>-</v>
      </c>
      <c r="CF130" s="9" t="str">
        <f>if('raw 1'!CD129&lt;&gt;"x",if('raw 1'!CD129="OK",'raw 1'!JD129,'raw 1'!CD129),"")</f>
        <v>-</v>
      </c>
      <c r="CG130" s="9" t="str">
        <f>if('raw 1'!CE129&lt;&gt;"x",if('raw 1'!CE129="OK",'raw 1'!JE129,'raw 1'!CE129),"")</f>
        <v>-</v>
      </c>
      <c r="CH130" s="9" t="str">
        <f>if('raw 1'!CF129&lt;&gt;"x",if('raw 1'!CF129="OK",'raw 1'!JF129,'raw 1'!CF129),"")</f>
        <v>-</v>
      </c>
      <c r="CI130" s="9" t="str">
        <f>if('raw 1'!CG129&lt;&gt;"x",if('raw 1'!CG129="OK",'raw 1'!JG129,'raw 1'!CG129),"")</f>
        <v>-</v>
      </c>
      <c r="CJ130" s="9" t="str">
        <f>if('raw 1'!CH129&lt;&gt;"x",if('raw 1'!CH129="OK",'raw 1'!JH129,'raw 1'!CH129),"")</f>
        <v>-</v>
      </c>
      <c r="CK130" s="9" t="str">
        <f>if('raw 1'!CI129&lt;&gt;"x",if('raw 1'!CI129="OK",'raw 1'!JI129,'raw 1'!CI129),"")</f>
        <v>-</v>
      </c>
      <c r="CL130" s="9" t="str">
        <f>if('raw 1'!CJ129&lt;&gt;"x",if('raw 1'!CJ129="OK",'raw 1'!JJ129,'raw 1'!CJ129),"")</f>
        <v>-</v>
      </c>
      <c r="CM130" s="9" t="str">
        <f>if('raw 1'!CK129&lt;&gt;"x",if('raw 1'!CK129="OK",'raw 1'!JK129,'raw 1'!CK129),"")</f>
        <v>-</v>
      </c>
      <c r="CN130" s="9" t="str">
        <f>if('raw 1'!CL129&lt;&gt;"x",if('raw 1'!CL129="OK",'raw 1'!JL129,'raw 1'!CL129),"")</f>
        <v>-</v>
      </c>
      <c r="CO130" s="9" t="str">
        <f>if('raw 1'!CM129&lt;&gt;"x",if('raw 1'!CM129="OK",'raw 1'!JM129,'raw 1'!CM129),"")</f>
        <v>-</v>
      </c>
      <c r="CP130" s="9" t="str">
        <f>if('raw 1'!CN129&lt;&gt;"x",if('raw 1'!CN129="OK",'raw 1'!JN129,'raw 1'!CN129),"")</f>
        <v>-</v>
      </c>
      <c r="CQ130" s="9" t="str">
        <f>if('raw 1'!CO129&lt;&gt;"x",if('raw 1'!CO129="OK",'raw 1'!JO129,'raw 1'!CO129),"")</f>
        <v>-</v>
      </c>
      <c r="CR130" s="9" t="str">
        <f>if('raw 1'!CP129&lt;&gt;"x",if('raw 1'!CP129="OK",'raw 1'!JP129,'raw 1'!CP129),"")</f>
        <v>-</v>
      </c>
      <c r="CS130" s="9" t="str">
        <f>if('raw 1'!CQ129&lt;&gt;"x",if('raw 1'!CQ129="OK",'raw 1'!JQ129,'raw 1'!CQ129),"")</f>
        <v>-</v>
      </c>
      <c r="CT130" s="9" t="str">
        <f>if('raw 1'!CR129&lt;&gt;"x",if('raw 1'!CR129="OK",'raw 1'!JR129,'raw 1'!CR129),"")</f>
        <v>-</v>
      </c>
      <c r="CU130" s="9" t="str">
        <f>if('raw 1'!CS129&lt;&gt;"x",if('raw 1'!CS129="OK",'raw 1'!JS129,'raw 1'!CS129),"")</f>
        <v/>
      </c>
      <c r="CV130" s="9" t="str">
        <f>if('raw 1'!CT129&lt;&gt;"x",if('raw 1'!CT129="OK",'raw 1'!JT129,'raw 1'!CT129),"")</f>
        <v>-</v>
      </c>
      <c r="CW130" s="9" t="str">
        <f>if('raw 1'!CU129&lt;&gt;"x",if('raw 1'!CU129="OK",'raw 1'!JU129,'raw 1'!CU129),"")</f>
        <v>-</v>
      </c>
      <c r="CX130" s="9" t="str">
        <f>if('raw 1'!CV129&lt;&gt;"x",if('raw 1'!CV129="OK",'raw 1'!JV129,'raw 1'!CV129),"")</f>
        <v>-</v>
      </c>
      <c r="CY130" s="9" t="str">
        <f>if('raw 1'!CW129&lt;&gt;"x",if('raw 1'!CW129="OK",'raw 1'!JW129,'raw 1'!CW129),"")</f>
        <v>-</v>
      </c>
      <c r="CZ130" s="9" t="str">
        <f>if('raw 1'!CX129&lt;&gt;"x",if('raw 1'!CX129="OK",'raw 1'!JX129,'raw 1'!CX129),"")</f>
        <v>-</v>
      </c>
      <c r="DA130" s="9" t="str">
        <f>if('raw 1'!CY129&lt;&gt;"x",if('raw 1'!CY129="OK",'raw 1'!JY129,'raw 1'!CY129),"")</f>
        <v>-</v>
      </c>
      <c r="DB130" s="9" t="str">
        <f>if('raw 1'!CZ129&lt;&gt;"x",if('raw 1'!CZ129="OK",'raw 1'!JZ129,'raw 1'!CZ129),"")</f>
        <v>-</v>
      </c>
      <c r="DC130" s="9" t="str">
        <f>if('raw 1'!DA129&lt;&gt;"x",if('raw 1'!DA129="OK",'raw 1'!KA129,'raw 1'!DA129),"")</f>
        <v>-</v>
      </c>
      <c r="DD130" s="9" t="str">
        <f>if('raw 1'!DB129&lt;&gt;"x",if('raw 1'!DB129="OK",'raw 1'!KB129,'raw 1'!DB129),"")</f>
        <v>-</v>
      </c>
      <c r="DE130" s="9" t="str">
        <f>if('raw 1'!DC129&lt;&gt;"x",if('raw 1'!DC129="OK",'raw 1'!KC129,'raw 1'!DC129),"")</f>
        <v>-</v>
      </c>
      <c r="DF130" s="9" t="str">
        <f>if('raw 1'!DD129&lt;&gt;"x",if('raw 1'!DD129="OK",'raw 1'!KD129,'raw 1'!DD129),"")</f>
        <v>-</v>
      </c>
      <c r="DG130" s="9" t="str">
        <f>if('raw 1'!DE129&lt;&gt;"x",if('raw 1'!DE129="OK",'raw 1'!KE129,'raw 1'!DE129),"")</f>
        <v>-</v>
      </c>
      <c r="DH130" s="9" t="str">
        <f>if('raw 1'!DF129&lt;&gt;"x",if('raw 1'!DF129="OK",'raw 1'!KF129,'raw 1'!DF129),"")</f>
        <v>-</v>
      </c>
      <c r="DI130" s="9" t="str">
        <f>if('raw 1'!DG129&lt;&gt;"x",if('raw 1'!DG129="OK",'raw 1'!KG129,'raw 1'!DG129),"")</f>
        <v>-</v>
      </c>
      <c r="DJ130" s="9" t="str">
        <f>if('raw 1'!DH129&lt;&gt;"x",if('raw 1'!DH129="OK",'raw 1'!KH129,'raw 1'!DH129),"")</f>
        <v>-</v>
      </c>
      <c r="DK130" s="9" t="str">
        <f>if('raw 1'!DI129&lt;&gt;"x",if('raw 1'!DI129="OK",'raw 1'!KI129,'raw 1'!DI129),"")</f>
        <v>-</v>
      </c>
      <c r="DL130" s="9" t="str">
        <f>if('raw 1'!DJ129&lt;&gt;"x",if('raw 1'!DJ129="OK",'raw 1'!KJ129,'raw 1'!DJ129),"")</f>
        <v>-</v>
      </c>
      <c r="DM130" s="9" t="str">
        <f>if('raw 1'!DK129&lt;&gt;"x",if('raw 1'!DK129="OK",'raw 1'!KK129,'raw 1'!DK129),"")</f>
        <v>-</v>
      </c>
      <c r="DN130" s="9" t="str">
        <f>if('raw 1'!DL129&lt;&gt;"x",if('raw 1'!DL129="OK",'raw 1'!KL129,'raw 1'!DL129),"")</f>
        <v>-</v>
      </c>
      <c r="DO130" s="9" t="str">
        <f>if('raw 1'!DM129&lt;&gt;"x",if('raw 1'!DM129="OK",'raw 1'!KM129,'raw 1'!DM129),"")</f>
        <v>-</v>
      </c>
      <c r="DP130" s="9" t="str">
        <f>if('raw 1'!DN129&lt;&gt;"x",if('raw 1'!DN129="OK",'raw 1'!KN129,'raw 1'!DN129),"")</f>
        <v>-</v>
      </c>
      <c r="DQ130" s="9" t="str">
        <f>if('raw 1'!DO129&lt;&gt;"x",if('raw 1'!DO129="OK",'raw 1'!KO129,'raw 1'!DO129),"")</f>
        <v>-</v>
      </c>
      <c r="DR130" s="9" t="str">
        <f>if('raw 1'!DP129&lt;&gt;"x",if('raw 1'!DP129="OK",'raw 1'!KP129,'raw 1'!DP129),"")</f>
        <v>-</v>
      </c>
      <c r="DS130" s="9" t="str">
        <f>if('raw 1'!DQ129&lt;&gt;"x",if('raw 1'!DQ129="OK",'raw 1'!KQ129,'raw 1'!DQ129),"")</f>
        <v>-</v>
      </c>
      <c r="DT130" s="9" t="str">
        <f>if('raw 1'!DR129&lt;&gt;"x",if('raw 1'!DR129="OK",'raw 1'!KR129,'raw 1'!DR129),"")</f>
        <v>-</v>
      </c>
      <c r="DU130" s="9" t="str">
        <f>if('raw 1'!DS129&lt;&gt;"x",if('raw 1'!DS129="OK",'raw 1'!KS129,'raw 1'!DS129),"")</f>
        <v>-</v>
      </c>
      <c r="DV130" s="9" t="str">
        <f>if('raw 1'!DT129&lt;&gt;"x",if('raw 1'!DT129="OK",'raw 1'!KT129,'raw 1'!DT129),"")</f>
        <v>-</v>
      </c>
      <c r="DW130" s="9" t="str">
        <f>if('raw 1'!DU129&lt;&gt;"x",if('raw 1'!DU129="OK",'raw 1'!KU129,'raw 1'!DU129),"")</f>
        <v>-</v>
      </c>
      <c r="DX130" s="9" t="str">
        <f>if('raw 1'!DV129&lt;&gt;"x",if('raw 1'!DV129="OK",'raw 1'!KV129,'raw 1'!DV129),"")</f>
        <v>-</v>
      </c>
      <c r="DY130" s="9" t="str">
        <f>if('raw 1'!DW129&lt;&gt;"x",if('raw 1'!DW129="OK",'raw 1'!KW129,'raw 1'!DW129),"")</f>
        <v>-</v>
      </c>
      <c r="DZ130" s="9" t="str">
        <f>if('raw 1'!DX129&lt;&gt;"x",if('raw 1'!DX129="OK",'raw 1'!KX129,'raw 1'!DX129),"")</f>
        <v>-</v>
      </c>
      <c r="EA130" s="9" t="str">
        <f>if('raw 1'!DY129&lt;&gt;"x",if('raw 1'!DY129="OK",'raw 1'!KY129,'raw 1'!DY129),"")</f>
        <v>-</v>
      </c>
      <c r="EB130" s="9" t="str">
        <f>if('raw 1'!DZ129&lt;&gt;"x",if('raw 1'!DZ129="OK",'raw 1'!KZ129,'raw 1'!DZ129),"")</f>
        <v/>
      </c>
      <c r="EC130" s="9" t="str">
        <f>if('raw 1'!EA129&lt;&gt;"x",if('raw 1'!EA129="OK",'raw 1'!LA129,'raw 1'!EA129),"")</f>
        <v>WA</v>
      </c>
      <c r="ED130" s="9" t="str">
        <f>if('raw 1'!EB129&lt;&gt;"x",if('raw 1'!EB129="OK",'raw 1'!LB129,'raw 1'!EB129),"")</f>
        <v>WA</v>
      </c>
      <c r="EE130" s="9" t="str">
        <f>if('raw 1'!EC129&lt;&gt;"x",if('raw 1'!EC129="OK",'raw 1'!LC129,'raw 1'!EC129),"")</f>
        <v>WA</v>
      </c>
      <c r="EF130" s="9" t="str">
        <f>if('raw 1'!ED129&lt;&gt;"x",if('raw 1'!ED129="OK",'raw 1'!LD129,'raw 1'!ED129),"")</f>
        <v>WA</v>
      </c>
      <c r="EG130" s="9" t="str">
        <f>if('raw 1'!EE129&lt;&gt;"x",if('raw 1'!EE129="OK",'raw 1'!LE129,'raw 1'!EE129),"")</f>
        <v>WA</v>
      </c>
      <c r="EH130" s="9" t="str">
        <f>if('raw 1'!EF129&lt;&gt;"x",if('raw 1'!EF129="OK",'raw 1'!LF129,'raw 1'!EF129),"")</f>
        <v>WA</v>
      </c>
      <c r="EI130" s="9" t="str">
        <f>if('raw 1'!EG129&lt;&gt;"x",if('raw 1'!EG129="OK",'raw 1'!LG129,'raw 1'!EG129),"")</f>
        <v>WA</v>
      </c>
      <c r="EJ130" s="9" t="str">
        <f>if('raw 1'!EH129&lt;&gt;"x",if('raw 1'!EH129="OK",'raw 1'!LH129,'raw 1'!EH129),"")</f>
        <v>WA</v>
      </c>
      <c r="EK130" s="9" t="str">
        <f>if('raw 1'!EI129&lt;&gt;"x",if('raw 1'!EI129="OK",'raw 1'!LI129,'raw 1'!EI129),"")</f>
        <v>WA</v>
      </c>
      <c r="EL130" s="9" t="str">
        <f>if('raw 1'!EJ129&lt;&gt;"x",if('raw 1'!EJ129="OK",'raw 1'!LJ129,'raw 1'!EJ129),"")</f>
        <v>WA</v>
      </c>
      <c r="EM130" s="9" t="str">
        <f>if('raw 1'!EK129&lt;&gt;"x",if('raw 1'!EK129="OK",'raw 1'!LK129,'raw 1'!EK129),"")</f>
        <v>WA</v>
      </c>
      <c r="EN130" s="9" t="str">
        <f>if('raw 1'!EL129&lt;&gt;"x",if('raw 1'!EL129="OK",'raw 1'!LL129,'raw 1'!EL129),"")</f>
        <v>WA</v>
      </c>
      <c r="EO130" s="9" t="str">
        <f>if('raw 1'!EM129&lt;&gt;"x",if('raw 1'!EM129="OK",'raw 1'!LM129,'raw 1'!EM129),"")</f>
        <v>WA</v>
      </c>
      <c r="EP130" s="9" t="str">
        <f>if('raw 1'!EN129&lt;&gt;"x",if('raw 1'!EN129="OK",'raw 1'!LN129,'raw 1'!EN129),"")</f>
        <v>WA</v>
      </c>
      <c r="EQ130" s="9" t="str">
        <f>if('raw 1'!EO129&lt;&gt;"x",if('raw 1'!EO129="OK",'raw 1'!LO129,'raw 1'!EO129),"")</f>
        <v>WA</v>
      </c>
      <c r="ER130" s="9" t="str">
        <f>if('raw 1'!EP129&lt;&gt;"x",if('raw 1'!EP129="OK",'raw 1'!LP129,'raw 1'!EP129),"")</f>
        <v>WA</v>
      </c>
      <c r="ES130" s="9" t="str">
        <f>if('raw 1'!EQ129&lt;&gt;"x",if('raw 1'!EQ129="OK",'raw 1'!LQ129,'raw 1'!EQ129),"")</f>
        <v/>
      </c>
      <c r="ET130" s="9" t="str">
        <f>if('raw 1'!ER129&lt;&gt;"x",if('raw 1'!ER129="OK",'raw 1'!LR129,'raw 1'!ER129),"")</f>
        <v>-</v>
      </c>
      <c r="EU130" s="9" t="str">
        <f>if('raw 1'!ES129&lt;&gt;"x",if('raw 1'!ES129="OK",'raw 1'!LS129,'raw 1'!ES129),"")</f>
        <v>-</v>
      </c>
      <c r="EV130" s="9" t="str">
        <f>if('raw 1'!ET129&lt;&gt;"x",if('raw 1'!ET129="OK",'raw 1'!LT129,'raw 1'!ET129),"")</f>
        <v>-</v>
      </c>
      <c r="EW130" s="9" t="str">
        <f>if('raw 1'!EU129&lt;&gt;"x",if('raw 1'!EU129="OK",'raw 1'!LU129,'raw 1'!EU129),"")</f>
        <v>-</v>
      </c>
      <c r="EX130" s="9" t="str">
        <f>if('raw 1'!EV129&lt;&gt;"x",if('raw 1'!EV129="OK",'raw 1'!LV129,'raw 1'!EV129),"")</f>
        <v>-</v>
      </c>
      <c r="EY130" s="9" t="str">
        <f>if('raw 1'!EW129&lt;&gt;"x",if('raw 1'!EW129="OK",'raw 1'!LW129,'raw 1'!EW129),"")</f>
        <v>-</v>
      </c>
      <c r="EZ130" s="9" t="str">
        <f>if('raw 1'!EX129&lt;&gt;"x",if('raw 1'!EX129="OK",'raw 1'!LX129,'raw 1'!EX129),"")</f>
        <v>-</v>
      </c>
      <c r="FA130" s="9" t="str">
        <f>if('raw 1'!EY129&lt;&gt;"x",if('raw 1'!EY129="OK",'raw 1'!LY129,'raw 1'!EY129),"")</f>
        <v>-</v>
      </c>
      <c r="FB130" s="9" t="str">
        <f>if('raw 1'!EZ129&lt;&gt;"x",if('raw 1'!EZ129="OK",'raw 1'!LZ129,'raw 1'!EZ129),"")</f>
        <v>-</v>
      </c>
      <c r="FC130" s="9" t="str">
        <f>if('raw 1'!FA129&lt;&gt;"x",if('raw 1'!FA129="OK",'raw 1'!MA129,'raw 1'!FA129),"")</f>
        <v>-</v>
      </c>
      <c r="FD130" s="9" t="str">
        <f>if('raw 1'!FB129&lt;&gt;"x",if('raw 1'!FB129="OK",'raw 1'!MB129,'raw 1'!FB129),"")</f>
        <v>-</v>
      </c>
      <c r="FE130" s="9" t="str">
        <f>if('raw 1'!FC129&lt;&gt;"x",if('raw 1'!FC129="OK",'raw 1'!MC129,'raw 1'!FC129),"")</f>
        <v>-</v>
      </c>
      <c r="FF130" s="9" t="str">
        <f>if('raw 1'!FD129&lt;&gt;"x",if('raw 1'!FD129="OK",'raw 1'!MD129,'raw 1'!FD129),"")</f>
        <v>-</v>
      </c>
      <c r="FG130" s="9" t="str">
        <f>if('raw 1'!FE129&lt;&gt;"x",if('raw 1'!FE129="OK",'raw 1'!ME129,'raw 1'!FE129),"")</f>
        <v>-</v>
      </c>
      <c r="FH130" s="9" t="str">
        <f>if('raw 1'!FF129&lt;&gt;"x",if('raw 1'!FF129="OK",'raw 1'!MF129,'raw 1'!FF129),"")</f>
        <v>-</v>
      </c>
      <c r="FI130" s="9" t="str">
        <f>if('raw 1'!FG129&lt;&gt;"x",if('raw 1'!FG129="OK",'raw 1'!MG129,'raw 1'!FG129),"")</f>
        <v>-</v>
      </c>
      <c r="FJ130" s="9" t="str">
        <f>if('raw 1'!FH129&lt;&gt;"x",if('raw 1'!FH129="OK",'raw 1'!MH129,'raw 1'!FH129),"")</f>
        <v>-</v>
      </c>
      <c r="FK130" s="9" t="str">
        <f>if('raw 1'!FI129&lt;&gt;"x",if('raw 1'!FI129="OK",'raw 1'!MI129,'raw 1'!FI129),"")</f>
        <v>-</v>
      </c>
      <c r="FL130" s="9" t="str">
        <f>if('raw 1'!FJ129&lt;&gt;"x",if('raw 1'!FJ129="OK",'raw 1'!MJ129,'raw 1'!FJ129),"")</f>
        <v>-</v>
      </c>
      <c r="FM130" s="9" t="str">
        <f>if('raw 1'!FK129&lt;&gt;"x",if('raw 1'!FK129="OK",'raw 1'!MK129,'raw 1'!FK129),"")</f>
        <v>-</v>
      </c>
      <c r="FN130" s="9" t="str">
        <f>if('raw 1'!FL129&lt;&gt;"x",if('raw 1'!FL129="OK",'raw 1'!ML129,'raw 1'!FL129),"")</f>
        <v>-</v>
      </c>
      <c r="FO130" s="9" t="str">
        <f>if('raw 1'!FM129&lt;&gt;"x",if('raw 1'!FM129="OK",'raw 1'!MM129,'raw 1'!FM129),"")</f>
        <v>-</v>
      </c>
      <c r="FP130" s="9" t="str">
        <f>if('raw 1'!FN129&lt;&gt;"x",if('raw 1'!FN129="OK",'raw 1'!MN129,'raw 1'!FN129),"")</f>
        <v>-</v>
      </c>
      <c r="FQ130" s="9" t="str">
        <f>if('raw 1'!FO129&lt;&gt;"x",if('raw 1'!FO129="OK",'raw 1'!MO129,'raw 1'!FO129),"")</f>
        <v>-</v>
      </c>
      <c r="FR130" s="9" t="str">
        <f>if('raw 1'!FP129&lt;&gt;"x",if('raw 1'!FP129="OK",'raw 1'!MP129,'raw 1'!FP129),"")</f>
        <v>-</v>
      </c>
      <c r="FS130" s="9" t="str">
        <f>if('raw 1'!FQ129&lt;&gt;"x",if('raw 1'!FQ129="OK",'raw 1'!MQ129,'raw 1'!FQ129),"")</f>
        <v>-</v>
      </c>
      <c r="FT130" s="9" t="str">
        <f>if('raw 1'!FR129&lt;&gt;"x",if('raw 1'!FR129="OK",'raw 1'!MR129,'raw 1'!FR129),"")</f>
        <v>-</v>
      </c>
      <c r="FU130" s="9" t="str">
        <f>if('raw 1'!FS129&lt;&gt;"x",if('raw 1'!FS129="OK",'raw 1'!MS129,'raw 1'!FS129),"")</f>
        <v>-</v>
      </c>
      <c r="FV130" s="9" t="str">
        <f>if('raw 1'!FT129&lt;&gt;"x",if('raw 1'!FT129="OK",'raw 1'!MT129,'raw 1'!FT129),"")</f>
        <v/>
      </c>
      <c r="FW130" s="9" t="str">
        <f>if('raw 1'!FU129&lt;&gt;"x",if('raw 1'!FU129="OK",'raw 1'!MU129,'raw 1'!FU129),"")</f>
        <v>-</v>
      </c>
      <c r="FX130" s="9" t="str">
        <f>if('raw 1'!FV129&lt;&gt;"x",if('raw 1'!FV129="OK",'raw 1'!MV129,'raw 1'!FV129),"")</f>
        <v>-</v>
      </c>
      <c r="FY130" s="9" t="str">
        <f>if('raw 1'!FW129&lt;&gt;"x",if('raw 1'!FW129="OK",'raw 1'!MW129,'raw 1'!FW129),"")</f>
        <v>-</v>
      </c>
      <c r="FZ130" s="9" t="str">
        <f>if('raw 1'!FX129&lt;&gt;"x",if('raw 1'!FX129="OK",'raw 1'!MX129,'raw 1'!FX129),"")</f>
        <v>-</v>
      </c>
      <c r="GA130" s="9" t="str">
        <f>if('raw 1'!FY129&lt;&gt;"x",if('raw 1'!FY129="OK",'raw 1'!MY129,'raw 1'!FY129),"")</f>
        <v>-</v>
      </c>
      <c r="GB130" s="9" t="str">
        <f>if('raw 1'!FZ129&lt;&gt;"x",if('raw 1'!FZ129="OK",'raw 1'!MZ129,'raw 1'!FZ129),"")</f>
        <v>-</v>
      </c>
      <c r="GC130" s="9" t="str">
        <f>if('raw 1'!GA129&lt;&gt;"x",if('raw 1'!GA129="OK",'raw 1'!NA129,'raw 1'!GA129),"")</f>
        <v>-</v>
      </c>
      <c r="GD130" s="9" t="str">
        <f>if('raw 1'!GB129&lt;&gt;"x",if('raw 1'!GB129="OK",'raw 1'!NB129,'raw 1'!GB129),"")</f>
        <v>-</v>
      </c>
      <c r="GE130" s="9" t="str">
        <f>if('raw 1'!GC129&lt;&gt;"x",if('raw 1'!GC129="OK",'raw 1'!NC129,'raw 1'!GC129),"")</f>
        <v>-</v>
      </c>
      <c r="GF130" s="9" t="str">
        <f>if('raw 1'!GD129&lt;&gt;"x",if('raw 1'!GD129="OK",'raw 1'!ND129,'raw 1'!GD129),"")</f>
        <v>-</v>
      </c>
      <c r="GG130" s="9" t="str">
        <f>if('raw 1'!GE129&lt;&gt;"x",if('raw 1'!GE129="OK",'raw 1'!NE129,'raw 1'!GE129),"")</f>
        <v>-</v>
      </c>
      <c r="GH130" s="9" t="str">
        <f>if('raw 1'!GF129&lt;&gt;"x",if('raw 1'!GF129="OK",'raw 1'!NF129,'raw 1'!GF129),"")</f>
        <v>-</v>
      </c>
      <c r="GI130" s="9" t="str">
        <f>if('raw 1'!GG129&lt;&gt;"x",if('raw 1'!GG129="OK",'raw 1'!NG129,'raw 1'!GG129),"")</f>
        <v>-</v>
      </c>
      <c r="GJ130" s="9" t="str">
        <f>if('raw 1'!GH129&lt;&gt;"x",if('raw 1'!GH129="OK",'raw 1'!NH129,'raw 1'!GH129),"")</f>
        <v>-</v>
      </c>
      <c r="GK130" s="9" t="str">
        <f>if('raw 1'!GI129&lt;&gt;"x",if('raw 1'!GI129="OK",'raw 1'!NI129,'raw 1'!GI129),"")</f>
        <v>-</v>
      </c>
      <c r="GL130" s="9" t="str">
        <f>if('raw 1'!GJ129&lt;&gt;"x",if('raw 1'!GJ129="OK",'raw 1'!NJ129,'raw 1'!GJ129),"")</f>
        <v>-</v>
      </c>
      <c r="GM130" s="9" t="str">
        <f>if('raw 1'!GK129&lt;&gt;"x",if('raw 1'!GK129="OK",'raw 1'!NK129,'raw 1'!GK129),"")</f>
        <v>-</v>
      </c>
      <c r="GN130" s="9" t="str">
        <f>if('raw 1'!GL129&lt;&gt;"x",if('raw 1'!GL129="OK",'raw 1'!NL129,'raw 1'!GL129),"")</f>
        <v>-</v>
      </c>
      <c r="GO130" s="9" t="str">
        <f>if('raw 1'!GM129&lt;&gt;"x",if('raw 1'!GM129="OK",'raw 1'!NM129,'raw 1'!GM129),"")</f>
        <v>-</v>
      </c>
      <c r="GP130" s="9" t="str">
        <f>if('raw 1'!GN129&lt;&gt;"x",if('raw 1'!GN129="OK",'raw 1'!NN129,'raw 1'!GN129),"")</f>
        <v>-</v>
      </c>
      <c r="GQ130" s="9" t="str">
        <f>if('raw 1'!GO129&lt;&gt;"x",if('raw 1'!GO129="OK",'raw 1'!NO129,'raw 1'!GO129),"")</f>
        <v>-</v>
      </c>
      <c r="GR130" s="9" t="str">
        <f>if('raw 1'!GP129&lt;&gt;"x",if('raw 1'!GP129="OK",'raw 1'!NP129,'raw 1'!GP129),"")</f>
        <v>-</v>
      </c>
      <c r="GS130" s="9" t="str">
        <f>if('raw 1'!GQ129&lt;&gt;"x",if('raw 1'!GQ129="OK",'raw 1'!NQ129,'raw 1'!GQ129),"")</f>
        <v>-</v>
      </c>
      <c r="GT130" s="9" t="str">
        <f>if('raw 1'!GR129&lt;&gt;"x",if('raw 1'!GR129="OK",'raw 1'!NR129,'raw 1'!GR129),"")</f>
        <v>-</v>
      </c>
      <c r="GU130" s="9" t="str">
        <f>if('raw 1'!GS129&lt;&gt;"x",if('raw 1'!GS129="OK",'raw 1'!NS129,'raw 1'!GS129),"")</f>
        <v/>
      </c>
    </row>
    <row r="131">
      <c r="A131" s="5"/>
      <c r="B131" s="5"/>
      <c r="C131" s="5" t="str">
        <f>if(B131="d","diskv. iz ciklusa",if(B131="d1","diskv. iz kruga",if($E131="ODOBREN",(if(countif(H:H,"="&amp;H131)=1,countif(H:H,"&gt;"&amp;H131)+1,concatenate(countif(H:H,"&gt;"&amp;H131)+1," - ",countif(H:H,"&gt;="&amp;H131)))),empty)))</f>
        <v>123 - 132</v>
      </c>
      <c r="D131" s="6" t="str">
        <f>'raw 1'!B130</f>
        <v>A707</v>
      </c>
      <c r="E131" s="6" t="str">
        <f>'raw 1'!F130</f>
        <v>ODOBREN</v>
      </c>
      <c r="F131" s="6" t="str">
        <f>if($E131="ODOBREN",'raw 1'!C130,"")</f>
        <v>Aleksa</v>
      </c>
      <c r="G131" s="6" t="str">
        <f>if($E131="ODOBREN",'raw 1'!D130,"")</f>
        <v>Đorđević</v>
      </c>
      <c r="H131" s="7">
        <f>if($E131="ODOBREN",I131,empty)</f>
        <v>0</v>
      </c>
      <c r="I131" s="7">
        <f>if(B131&lt;&gt;"d",IF(M131 = "A", SUM(R131:T131), SUM(O131:Q131)),empty)</f>
        <v>0</v>
      </c>
      <c r="J131" s="6" t="str">
        <f>if($E131="ODOBREN",'raw 1'!G130,"")</f>
        <v>Niš</v>
      </c>
      <c r="K131" s="6" t="str">
        <f>if($E131="ODOBREN",'raw 1'!H130,"")</f>
        <v>Gimnazija Svetozar Marković</v>
      </c>
      <c r="L131" s="6" t="str">
        <f>if($E131="ODOBREN",'raw 1'!I130,"")</f>
        <v>II</v>
      </c>
      <c r="M131" s="6" t="str">
        <f>if($E131="ODOBREN",'raw 1'!J130,"")</f>
        <v>A</v>
      </c>
      <c r="N131" s="6" t="str">
        <f>if($E131="ODOBREN",'raw 1'!K131,"")</f>
        <v>Milan Vugdelija</v>
      </c>
      <c r="O131" s="8" t="str">
        <f>'raw 1'!M130</f>
        <v>-</v>
      </c>
      <c r="P131" s="9" t="str">
        <f>'raw 1'!N130</f>
        <v>-</v>
      </c>
      <c r="Q131" s="9" t="str">
        <f>'raw 1'!O130</f>
        <v>-</v>
      </c>
      <c r="R131" s="9">
        <f>'raw 1'!P130</f>
        <v>0</v>
      </c>
      <c r="S131" s="9" t="str">
        <f>'raw 1'!Q130</f>
        <v>-</v>
      </c>
      <c r="T131" s="9" t="str">
        <f>'raw 1'!R130</f>
        <v>-</v>
      </c>
      <c r="U131" s="9" t="str">
        <f>if('raw 1'!S130&lt;&gt;"x",if('raw 1'!S130="OK",'raw 1'!GS130,'raw 1'!S130),"")</f>
        <v/>
      </c>
      <c r="V131" s="9" t="str">
        <f>if('raw 1'!T130&lt;&gt;"x",if('raw 1'!T130="OK",'raw 1'!GT130,'raw 1'!T130),"")</f>
        <v/>
      </c>
      <c r="W131" s="9" t="str">
        <f>if('raw 1'!U130&lt;&gt;"x",if('raw 1'!U130="OK",'raw 1'!GU130,'raw 1'!U130),"")</f>
        <v>-</v>
      </c>
      <c r="X131" s="9" t="str">
        <f>if('raw 1'!V130&lt;&gt;"x",if('raw 1'!V130="OK",'raw 1'!GV130,'raw 1'!V130),"")</f>
        <v>-</v>
      </c>
      <c r="Y131" s="9" t="str">
        <f>if('raw 1'!W130&lt;&gt;"x",if('raw 1'!W130="OK",'raw 1'!GW130,'raw 1'!W130),"")</f>
        <v>-</v>
      </c>
      <c r="Z131" s="9" t="str">
        <f>if('raw 1'!X130&lt;&gt;"x",if('raw 1'!X130="OK",'raw 1'!GX130,'raw 1'!X130),"")</f>
        <v>-</v>
      </c>
      <c r="AA131" s="9" t="str">
        <f>if('raw 1'!Y130&lt;&gt;"x",if('raw 1'!Y130="OK",'raw 1'!GY130,'raw 1'!Y130),"")</f>
        <v>-</v>
      </c>
      <c r="AB131" s="9" t="str">
        <f>if('raw 1'!Z130&lt;&gt;"x",if('raw 1'!Z130="OK",'raw 1'!GZ130,'raw 1'!Z130),"")</f>
        <v>-</v>
      </c>
      <c r="AC131" s="9" t="str">
        <f>if('raw 1'!AA130&lt;&gt;"x",if('raw 1'!AA130="OK",'raw 1'!HA130,'raw 1'!AA130),"")</f>
        <v>-</v>
      </c>
      <c r="AD131" s="9" t="str">
        <f>if('raw 1'!AB130&lt;&gt;"x",if('raw 1'!AB130="OK",'raw 1'!HB130,'raw 1'!AB130),"")</f>
        <v>-</v>
      </c>
      <c r="AE131" s="9" t="str">
        <f>if('raw 1'!AC130&lt;&gt;"x",if('raw 1'!AC130="OK",'raw 1'!HC130,'raw 1'!AC130),"")</f>
        <v>-</v>
      </c>
      <c r="AF131" s="9" t="str">
        <f>if('raw 1'!AD130&lt;&gt;"x",if('raw 1'!AD130="OK",'raw 1'!HD130,'raw 1'!AD130),"")</f>
        <v>-</v>
      </c>
      <c r="AG131" s="9" t="str">
        <f>if('raw 1'!AE130&lt;&gt;"x",if('raw 1'!AE130="OK",'raw 1'!HE130,'raw 1'!AE130),"")</f>
        <v>-</v>
      </c>
      <c r="AH131" s="9" t="str">
        <f>if('raw 1'!AF130&lt;&gt;"x",if('raw 1'!AF130="OK",'raw 1'!HF130,'raw 1'!AF130),"")</f>
        <v>-</v>
      </c>
      <c r="AI131" s="9" t="str">
        <f>if('raw 1'!AG130&lt;&gt;"x",if('raw 1'!AG130="OK",'raw 1'!HG130,'raw 1'!AG130),"")</f>
        <v>-</v>
      </c>
      <c r="AJ131" s="9" t="str">
        <f>if('raw 1'!AH130&lt;&gt;"x",if('raw 1'!AH130="OK",'raw 1'!HH130,'raw 1'!AH130),"")</f>
        <v>-</v>
      </c>
      <c r="AK131" s="9" t="str">
        <f>if('raw 1'!AI130&lt;&gt;"x",if('raw 1'!AI130="OK",'raw 1'!HI130,'raw 1'!AI130),"")</f>
        <v>-</v>
      </c>
      <c r="AL131" s="9" t="str">
        <f>if('raw 1'!AJ130&lt;&gt;"x",if('raw 1'!AJ130="OK",'raw 1'!HJ130,'raw 1'!AJ130),"")</f>
        <v>-</v>
      </c>
      <c r="AM131" s="9" t="str">
        <f>if('raw 1'!AK130&lt;&gt;"x",if('raw 1'!AK130="OK",'raw 1'!HK130,'raw 1'!AK130),"")</f>
        <v>-</v>
      </c>
      <c r="AN131" s="9" t="str">
        <f>if('raw 1'!AL130&lt;&gt;"x",if('raw 1'!AL130="OK",'raw 1'!HL130,'raw 1'!AL130),"")</f>
        <v>-</v>
      </c>
      <c r="AO131" s="9" t="str">
        <f>if('raw 1'!AM130&lt;&gt;"x",if('raw 1'!AM130="OK",'raw 1'!HM130,'raw 1'!AM130),"")</f>
        <v>-</v>
      </c>
      <c r="AP131" s="9" t="str">
        <f>if('raw 1'!AN130&lt;&gt;"x",if('raw 1'!AN130="OK",'raw 1'!HN130,'raw 1'!AN130),"")</f>
        <v>-</v>
      </c>
      <c r="AQ131" s="9" t="str">
        <f>if('raw 1'!AO130&lt;&gt;"x",if('raw 1'!AO130="OK",'raw 1'!HO130,'raw 1'!AO130),"")</f>
        <v>-</v>
      </c>
      <c r="AR131" s="9" t="str">
        <f>if('raw 1'!AP130&lt;&gt;"x",if('raw 1'!AP130="OK",'raw 1'!HP130,'raw 1'!AP130),"")</f>
        <v>-</v>
      </c>
      <c r="AS131" s="9" t="str">
        <f>if('raw 1'!AQ130&lt;&gt;"x",if('raw 1'!AQ130="OK",'raw 1'!HQ130,'raw 1'!AQ130),"")</f>
        <v>-</v>
      </c>
      <c r="AT131" s="9" t="str">
        <f>if('raw 1'!AR130&lt;&gt;"x",if('raw 1'!AR130="OK",'raw 1'!HR130,'raw 1'!AR130),"")</f>
        <v>-</v>
      </c>
      <c r="AU131" s="9" t="str">
        <f>if('raw 1'!AS130&lt;&gt;"x",if('raw 1'!AS130="OK",'raw 1'!HS130,'raw 1'!AS130),"")</f>
        <v>-</v>
      </c>
      <c r="AV131" s="9" t="str">
        <f>if('raw 1'!AT130&lt;&gt;"x",if('raw 1'!AT130="OK",'raw 1'!HT130,'raw 1'!AT130),"")</f>
        <v>-</v>
      </c>
      <c r="AW131" s="9" t="str">
        <f>if('raw 1'!AU130&lt;&gt;"x",if('raw 1'!AU130="OK",'raw 1'!HU130,'raw 1'!AU130),"")</f>
        <v>-</v>
      </c>
      <c r="AX131" s="9" t="str">
        <f>if('raw 1'!AV130&lt;&gt;"x",if('raw 1'!AV130="OK",'raw 1'!HV130,'raw 1'!AV130),"")</f>
        <v>-</v>
      </c>
      <c r="AY131" s="9" t="str">
        <f>if('raw 1'!AW130&lt;&gt;"x",if('raw 1'!AW130="OK",'raw 1'!HW130,'raw 1'!AW130),"")</f>
        <v>-</v>
      </c>
      <c r="AZ131" s="9" t="str">
        <f>if('raw 1'!AX130&lt;&gt;"x",if('raw 1'!AX130="OK",'raw 1'!HX130,'raw 1'!AX130),"")</f>
        <v>-</v>
      </c>
      <c r="BA131" s="9" t="str">
        <f>if('raw 1'!AY130&lt;&gt;"x",if('raw 1'!AY130="OK",'raw 1'!HY130,'raw 1'!AY130),"")</f>
        <v>-</v>
      </c>
      <c r="BB131" s="9" t="str">
        <f>if('raw 1'!AZ130&lt;&gt;"x",if('raw 1'!AZ130="OK",'raw 1'!HZ130,'raw 1'!AZ130),"")</f>
        <v>-</v>
      </c>
      <c r="BC131" s="9" t="str">
        <f>if('raw 1'!BA130&lt;&gt;"x",if('raw 1'!BA130="OK",'raw 1'!IA130,'raw 1'!BA130),"")</f>
        <v>-</v>
      </c>
      <c r="BD131" s="9" t="str">
        <f>if('raw 1'!BB130&lt;&gt;"x",if('raw 1'!BB130="OK",'raw 1'!IB130,'raw 1'!BB130),"")</f>
        <v>-</v>
      </c>
      <c r="BE131" s="9" t="str">
        <f>if('raw 1'!BC130&lt;&gt;"x",if('raw 1'!BC130="OK",'raw 1'!IC130,'raw 1'!BC130),"")</f>
        <v>-</v>
      </c>
      <c r="BF131" s="9" t="str">
        <f>if('raw 1'!BD130&lt;&gt;"x",if('raw 1'!BD130="OK",'raw 1'!ID130,'raw 1'!BD130),"")</f>
        <v>-</v>
      </c>
      <c r="BG131" s="9" t="str">
        <f>if('raw 1'!BE130&lt;&gt;"x",if('raw 1'!BE130="OK",'raw 1'!IE130,'raw 1'!BE130),"")</f>
        <v>-</v>
      </c>
      <c r="BH131" s="9" t="str">
        <f>if('raw 1'!BF130&lt;&gt;"x",if('raw 1'!BF130="OK",'raw 1'!IF130,'raw 1'!BF130),"")</f>
        <v>-</v>
      </c>
      <c r="BI131" s="9" t="str">
        <f>if('raw 1'!BG130&lt;&gt;"x",if('raw 1'!BG130="OK",'raw 1'!IG130,'raw 1'!BG130),"")</f>
        <v>-</v>
      </c>
      <c r="BJ131" s="9" t="str">
        <f>if('raw 1'!BH130&lt;&gt;"x",if('raw 1'!BH130="OK",'raw 1'!IH130,'raw 1'!BH130),"")</f>
        <v>-</v>
      </c>
      <c r="BK131" s="9" t="str">
        <f>if('raw 1'!BI130&lt;&gt;"x",if('raw 1'!BI130="OK",'raw 1'!II130,'raw 1'!BI130),"")</f>
        <v>-</v>
      </c>
      <c r="BL131" s="9" t="str">
        <f>if('raw 1'!BJ130&lt;&gt;"x",if('raw 1'!BJ130="OK",'raw 1'!IJ130,'raw 1'!BJ130),"")</f>
        <v>-</v>
      </c>
      <c r="BM131" s="9" t="str">
        <f>if('raw 1'!BK130&lt;&gt;"x",if('raw 1'!BK130="OK",'raw 1'!IK130,'raw 1'!BK130),"")</f>
        <v/>
      </c>
      <c r="BN131" s="9" t="str">
        <f>if('raw 1'!BL130&lt;&gt;"x",if('raw 1'!BL130="OK",'raw 1'!IL130,'raw 1'!BL130),"")</f>
        <v>-</v>
      </c>
      <c r="BO131" s="9" t="str">
        <f>if('raw 1'!BM130&lt;&gt;"x",if('raw 1'!BM130="OK",'raw 1'!IM130,'raw 1'!BM130),"")</f>
        <v>-</v>
      </c>
      <c r="BP131" s="9" t="str">
        <f>if('raw 1'!BN130&lt;&gt;"x",if('raw 1'!BN130="OK",'raw 1'!IN130,'raw 1'!BN130),"")</f>
        <v>-</v>
      </c>
      <c r="BQ131" s="9" t="str">
        <f>if('raw 1'!BO130&lt;&gt;"x",if('raw 1'!BO130="OK",'raw 1'!IO130,'raw 1'!BO130),"")</f>
        <v>-</v>
      </c>
      <c r="BR131" s="9" t="str">
        <f>if('raw 1'!BP130&lt;&gt;"x",if('raw 1'!BP130="OK",'raw 1'!IP130,'raw 1'!BP130),"")</f>
        <v>-</v>
      </c>
      <c r="BS131" s="9" t="str">
        <f>if('raw 1'!BQ130&lt;&gt;"x",if('raw 1'!BQ130="OK",'raw 1'!IQ130,'raw 1'!BQ130),"")</f>
        <v>-</v>
      </c>
      <c r="BT131" s="9" t="str">
        <f>if('raw 1'!BR130&lt;&gt;"x",if('raw 1'!BR130="OK",'raw 1'!IR130,'raw 1'!BR130),"")</f>
        <v>-</v>
      </c>
      <c r="BU131" s="9" t="str">
        <f>if('raw 1'!BS130&lt;&gt;"x",if('raw 1'!BS130="OK",'raw 1'!IS130,'raw 1'!BS130),"")</f>
        <v>-</v>
      </c>
      <c r="BV131" s="9" t="str">
        <f>if('raw 1'!BT130&lt;&gt;"x",if('raw 1'!BT130="OK",'raw 1'!IT130,'raw 1'!BT130),"")</f>
        <v>-</v>
      </c>
      <c r="BW131" s="9" t="str">
        <f>if('raw 1'!BU130&lt;&gt;"x",if('raw 1'!BU130="OK",'raw 1'!IU130,'raw 1'!BU130),"")</f>
        <v>-</v>
      </c>
      <c r="BX131" s="9" t="str">
        <f>if('raw 1'!BV130&lt;&gt;"x",if('raw 1'!BV130="OK",'raw 1'!IV130,'raw 1'!BV130),"")</f>
        <v>-</v>
      </c>
      <c r="BY131" s="9" t="str">
        <f>if('raw 1'!BW130&lt;&gt;"x",if('raw 1'!BW130="OK",'raw 1'!IW130,'raw 1'!BW130),"")</f>
        <v>-</v>
      </c>
      <c r="BZ131" s="9" t="str">
        <f>if('raw 1'!BX130&lt;&gt;"x",if('raw 1'!BX130="OK",'raw 1'!IX130,'raw 1'!BX130),"")</f>
        <v>-</v>
      </c>
      <c r="CA131" s="9" t="str">
        <f>if('raw 1'!BY130&lt;&gt;"x",if('raw 1'!BY130="OK",'raw 1'!IY130,'raw 1'!BY130),"")</f>
        <v>-</v>
      </c>
      <c r="CB131" s="9" t="str">
        <f>if('raw 1'!BZ130&lt;&gt;"x",if('raw 1'!BZ130="OK",'raw 1'!IZ130,'raw 1'!BZ130),"")</f>
        <v>-</v>
      </c>
      <c r="CC131" s="9" t="str">
        <f>if('raw 1'!CA130&lt;&gt;"x",if('raw 1'!CA130="OK",'raw 1'!JA130,'raw 1'!CA130),"")</f>
        <v>-</v>
      </c>
      <c r="CD131" s="9" t="str">
        <f>if('raw 1'!CB130&lt;&gt;"x",if('raw 1'!CB130="OK",'raw 1'!JB130,'raw 1'!CB130),"")</f>
        <v>-</v>
      </c>
      <c r="CE131" s="9" t="str">
        <f>if('raw 1'!CC130&lt;&gt;"x",if('raw 1'!CC130="OK",'raw 1'!JC130,'raw 1'!CC130),"")</f>
        <v>-</v>
      </c>
      <c r="CF131" s="9" t="str">
        <f>if('raw 1'!CD130&lt;&gt;"x",if('raw 1'!CD130="OK",'raw 1'!JD130,'raw 1'!CD130),"")</f>
        <v>-</v>
      </c>
      <c r="CG131" s="9" t="str">
        <f>if('raw 1'!CE130&lt;&gt;"x",if('raw 1'!CE130="OK",'raw 1'!JE130,'raw 1'!CE130),"")</f>
        <v>-</v>
      </c>
      <c r="CH131" s="9" t="str">
        <f>if('raw 1'!CF130&lt;&gt;"x",if('raw 1'!CF130="OK",'raw 1'!JF130,'raw 1'!CF130),"")</f>
        <v>-</v>
      </c>
      <c r="CI131" s="9" t="str">
        <f>if('raw 1'!CG130&lt;&gt;"x",if('raw 1'!CG130="OK",'raw 1'!JG130,'raw 1'!CG130),"")</f>
        <v>-</v>
      </c>
      <c r="CJ131" s="9" t="str">
        <f>if('raw 1'!CH130&lt;&gt;"x",if('raw 1'!CH130="OK",'raw 1'!JH130,'raw 1'!CH130),"")</f>
        <v>-</v>
      </c>
      <c r="CK131" s="9" t="str">
        <f>if('raw 1'!CI130&lt;&gt;"x",if('raw 1'!CI130="OK",'raw 1'!JI130,'raw 1'!CI130),"")</f>
        <v>-</v>
      </c>
      <c r="CL131" s="9" t="str">
        <f>if('raw 1'!CJ130&lt;&gt;"x",if('raw 1'!CJ130="OK",'raw 1'!JJ130,'raw 1'!CJ130),"")</f>
        <v>-</v>
      </c>
      <c r="CM131" s="9" t="str">
        <f>if('raw 1'!CK130&lt;&gt;"x",if('raw 1'!CK130="OK",'raw 1'!JK130,'raw 1'!CK130),"")</f>
        <v>-</v>
      </c>
      <c r="CN131" s="9" t="str">
        <f>if('raw 1'!CL130&lt;&gt;"x",if('raw 1'!CL130="OK",'raw 1'!JL130,'raw 1'!CL130),"")</f>
        <v>-</v>
      </c>
      <c r="CO131" s="9" t="str">
        <f>if('raw 1'!CM130&lt;&gt;"x",if('raw 1'!CM130="OK",'raw 1'!JM130,'raw 1'!CM130),"")</f>
        <v>-</v>
      </c>
      <c r="CP131" s="9" t="str">
        <f>if('raw 1'!CN130&lt;&gt;"x",if('raw 1'!CN130="OK",'raw 1'!JN130,'raw 1'!CN130),"")</f>
        <v>-</v>
      </c>
      <c r="CQ131" s="9" t="str">
        <f>if('raw 1'!CO130&lt;&gt;"x",if('raw 1'!CO130="OK",'raw 1'!JO130,'raw 1'!CO130),"")</f>
        <v>-</v>
      </c>
      <c r="CR131" s="9" t="str">
        <f>if('raw 1'!CP130&lt;&gt;"x",if('raw 1'!CP130="OK",'raw 1'!JP130,'raw 1'!CP130),"")</f>
        <v>-</v>
      </c>
      <c r="CS131" s="9" t="str">
        <f>if('raw 1'!CQ130&lt;&gt;"x",if('raw 1'!CQ130="OK",'raw 1'!JQ130,'raw 1'!CQ130),"")</f>
        <v>-</v>
      </c>
      <c r="CT131" s="9" t="str">
        <f>if('raw 1'!CR130&lt;&gt;"x",if('raw 1'!CR130="OK",'raw 1'!JR130,'raw 1'!CR130),"")</f>
        <v>-</v>
      </c>
      <c r="CU131" s="9" t="str">
        <f>if('raw 1'!CS130&lt;&gt;"x",if('raw 1'!CS130="OK",'raw 1'!JS130,'raw 1'!CS130),"")</f>
        <v/>
      </c>
      <c r="CV131" s="9" t="str">
        <f>if('raw 1'!CT130&lt;&gt;"x",if('raw 1'!CT130="OK",'raw 1'!JT130,'raw 1'!CT130),"")</f>
        <v>-</v>
      </c>
      <c r="CW131" s="9" t="str">
        <f>if('raw 1'!CU130&lt;&gt;"x",if('raw 1'!CU130="OK",'raw 1'!JU130,'raw 1'!CU130),"")</f>
        <v>-</v>
      </c>
      <c r="CX131" s="9" t="str">
        <f>if('raw 1'!CV130&lt;&gt;"x",if('raw 1'!CV130="OK",'raw 1'!JV130,'raw 1'!CV130),"")</f>
        <v>-</v>
      </c>
      <c r="CY131" s="9" t="str">
        <f>if('raw 1'!CW130&lt;&gt;"x",if('raw 1'!CW130="OK",'raw 1'!JW130,'raw 1'!CW130),"")</f>
        <v>-</v>
      </c>
      <c r="CZ131" s="9" t="str">
        <f>if('raw 1'!CX130&lt;&gt;"x",if('raw 1'!CX130="OK",'raw 1'!JX130,'raw 1'!CX130),"")</f>
        <v>-</v>
      </c>
      <c r="DA131" s="9" t="str">
        <f>if('raw 1'!CY130&lt;&gt;"x",if('raw 1'!CY130="OK",'raw 1'!JY130,'raw 1'!CY130),"")</f>
        <v>-</v>
      </c>
      <c r="DB131" s="9" t="str">
        <f>if('raw 1'!CZ130&lt;&gt;"x",if('raw 1'!CZ130="OK",'raw 1'!JZ130,'raw 1'!CZ130),"")</f>
        <v>-</v>
      </c>
      <c r="DC131" s="9" t="str">
        <f>if('raw 1'!DA130&lt;&gt;"x",if('raw 1'!DA130="OK",'raw 1'!KA130,'raw 1'!DA130),"")</f>
        <v>-</v>
      </c>
      <c r="DD131" s="9" t="str">
        <f>if('raw 1'!DB130&lt;&gt;"x",if('raw 1'!DB130="OK",'raw 1'!KB130,'raw 1'!DB130),"")</f>
        <v>-</v>
      </c>
      <c r="DE131" s="9" t="str">
        <f>if('raw 1'!DC130&lt;&gt;"x",if('raw 1'!DC130="OK",'raw 1'!KC130,'raw 1'!DC130),"")</f>
        <v>-</v>
      </c>
      <c r="DF131" s="9" t="str">
        <f>if('raw 1'!DD130&lt;&gt;"x",if('raw 1'!DD130="OK",'raw 1'!KD130,'raw 1'!DD130),"")</f>
        <v>-</v>
      </c>
      <c r="DG131" s="9" t="str">
        <f>if('raw 1'!DE130&lt;&gt;"x",if('raw 1'!DE130="OK",'raw 1'!KE130,'raw 1'!DE130),"")</f>
        <v>-</v>
      </c>
      <c r="DH131" s="9" t="str">
        <f>if('raw 1'!DF130&lt;&gt;"x",if('raw 1'!DF130="OK",'raw 1'!KF130,'raw 1'!DF130),"")</f>
        <v>-</v>
      </c>
      <c r="DI131" s="9" t="str">
        <f>if('raw 1'!DG130&lt;&gt;"x",if('raw 1'!DG130="OK",'raw 1'!KG130,'raw 1'!DG130),"")</f>
        <v>-</v>
      </c>
      <c r="DJ131" s="9" t="str">
        <f>if('raw 1'!DH130&lt;&gt;"x",if('raw 1'!DH130="OK",'raw 1'!KH130,'raw 1'!DH130),"")</f>
        <v>-</v>
      </c>
      <c r="DK131" s="9" t="str">
        <f>if('raw 1'!DI130&lt;&gt;"x",if('raw 1'!DI130="OK",'raw 1'!KI130,'raw 1'!DI130),"")</f>
        <v>-</v>
      </c>
      <c r="DL131" s="9" t="str">
        <f>if('raw 1'!DJ130&lt;&gt;"x",if('raw 1'!DJ130="OK",'raw 1'!KJ130,'raw 1'!DJ130),"")</f>
        <v>-</v>
      </c>
      <c r="DM131" s="9" t="str">
        <f>if('raw 1'!DK130&lt;&gt;"x",if('raw 1'!DK130="OK",'raw 1'!KK130,'raw 1'!DK130),"")</f>
        <v>-</v>
      </c>
      <c r="DN131" s="9" t="str">
        <f>if('raw 1'!DL130&lt;&gt;"x",if('raw 1'!DL130="OK",'raw 1'!KL130,'raw 1'!DL130),"")</f>
        <v>-</v>
      </c>
      <c r="DO131" s="9" t="str">
        <f>if('raw 1'!DM130&lt;&gt;"x",if('raw 1'!DM130="OK",'raw 1'!KM130,'raw 1'!DM130),"")</f>
        <v>-</v>
      </c>
      <c r="DP131" s="9" t="str">
        <f>if('raw 1'!DN130&lt;&gt;"x",if('raw 1'!DN130="OK",'raw 1'!KN130,'raw 1'!DN130),"")</f>
        <v>-</v>
      </c>
      <c r="DQ131" s="9" t="str">
        <f>if('raw 1'!DO130&lt;&gt;"x",if('raw 1'!DO130="OK",'raw 1'!KO130,'raw 1'!DO130),"")</f>
        <v>-</v>
      </c>
      <c r="DR131" s="9" t="str">
        <f>if('raw 1'!DP130&lt;&gt;"x",if('raw 1'!DP130="OK",'raw 1'!KP130,'raw 1'!DP130),"")</f>
        <v>-</v>
      </c>
      <c r="DS131" s="9" t="str">
        <f>if('raw 1'!DQ130&lt;&gt;"x",if('raw 1'!DQ130="OK",'raw 1'!KQ130,'raw 1'!DQ130),"")</f>
        <v>-</v>
      </c>
      <c r="DT131" s="9" t="str">
        <f>if('raw 1'!DR130&lt;&gt;"x",if('raw 1'!DR130="OK",'raw 1'!KR130,'raw 1'!DR130),"")</f>
        <v>-</v>
      </c>
      <c r="DU131" s="9" t="str">
        <f>if('raw 1'!DS130&lt;&gt;"x",if('raw 1'!DS130="OK",'raw 1'!KS130,'raw 1'!DS130),"")</f>
        <v>-</v>
      </c>
      <c r="DV131" s="9" t="str">
        <f>if('raw 1'!DT130&lt;&gt;"x",if('raw 1'!DT130="OK",'raw 1'!KT130,'raw 1'!DT130),"")</f>
        <v>-</v>
      </c>
      <c r="DW131" s="9" t="str">
        <f>if('raw 1'!DU130&lt;&gt;"x",if('raw 1'!DU130="OK",'raw 1'!KU130,'raw 1'!DU130),"")</f>
        <v>-</v>
      </c>
      <c r="DX131" s="9" t="str">
        <f>if('raw 1'!DV130&lt;&gt;"x",if('raw 1'!DV130="OK",'raw 1'!KV130,'raw 1'!DV130),"")</f>
        <v>-</v>
      </c>
      <c r="DY131" s="9" t="str">
        <f>if('raw 1'!DW130&lt;&gt;"x",if('raw 1'!DW130="OK",'raw 1'!KW130,'raw 1'!DW130),"")</f>
        <v>-</v>
      </c>
      <c r="DZ131" s="9" t="str">
        <f>if('raw 1'!DX130&lt;&gt;"x",if('raw 1'!DX130="OK",'raw 1'!KX130,'raw 1'!DX130),"")</f>
        <v>-</v>
      </c>
      <c r="EA131" s="9" t="str">
        <f>if('raw 1'!DY130&lt;&gt;"x",if('raw 1'!DY130="OK",'raw 1'!KY130,'raw 1'!DY130),"")</f>
        <v>-</v>
      </c>
      <c r="EB131" s="9" t="str">
        <f>if('raw 1'!DZ130&lt;&gt;"x",if('raw 1'!DZ130="OK",'raw 1'!KZ130,'raw 1'!DZ130),"")</f>
        <v/>
      </c>
      <c r="EC131" s="9" t="str">
        <f>if('raw 1'!EA130&lt;&gt;"x",if('raw 1'!EA130="OK",'raw 1'!LA130,'raw 1'!EA130),"")</f>
        <v>WA</v>
      </c>
      <c r="ED131" s="9" t="str">
        <f>if('raw 1'!EB130&lt;&gt;"x",if('raw 1'!EB130="OK",'raw 1'!LB130,'raw 1'!EB130),"")</f>
        <v>WA</v>
      </c>
      <c r="EE131" s="9" t="str">
        <f>if('raw 1'!EC130&lt;&gt;"x",if('raw 1'!EC130="OK",'raw 1'!LC130,'raw 1'!EC130),"")</f>
        <v>WA</v>
      </c>
      <c r="EF131" s="9" t="str">
        <f>if('raw 1'!ED130&lt;&gt;"x",if('raw 1'!ED130="OK",'raw 1'!LD130,'raw 1'!ED130),"")</f>
        <v>WA</v>
      </c>
      <c r="EG131" s="9" t="str">
        <f>if('raw 1'!EE130&lt;&gt;"x",if('raw 1'!EE130="OK",'raw 1'!LE130,'raw 1'!EE130),"")</f>
        <v>WA</v>
      </c>
      <c r="EH131" s="9" t="str">
        <f>if('raw 1'!EF130&lt;&gt;"x",if('raw 1'!EF130="OK",'raw 1'!LF130,'raw 1'!EF130),"")</f>
        <v>RTE</v>
      </c>
      <c r="EI131" s="9" t="str">
        <f>if('raw 1'!EG130&lt;&gt;"x",if('raw 1'!EG130="OK",'raw 1'!LG130,'raw 1'!EG130),"")</f>
        <v>RTE</v>
      </c>
      <c r="EJ131" s="9" t="str">
        <f>if('raw 1'!EH130&lt;&gt;"x",if('raw 1'!EH130="OK",'raw 1'!LH130,'raw 1'!EH130),"")</f>
        <v>RTE</v>
      </c>
      <c r="EK131" s="9" t="str">
        <f>if('raw 1'!EI130&lt;&gt;"x",if('raw 1'!EI130="OK",'raw 1'!LI130,'raw 1'!EI130),"")</f>
        <v>TLE</v>
      </c>
      <c r="EL131" s="9" t="str">
        <f>if('raw 1'!EJ130&lt;&gt;"x",if('raw 1'!EJ130="OK",'raw 1'!LJ130,'raw 1'!EJ130),"")</f>
        <v>TLE</v>
      </c>
      <c r="EM131" s="9" t="str">
        <f>if('raw 1'!EK130&lt;&gt;"x",if('raw 1'!EK130="OK",'raw 1'!LK130,'raw 1'!EK130),"")</f>
        <v>TLE</v>
      </c>
      <c r="EN131" s="9" t="str">
        <f>if('raw 1'!EL130&lt;&gt;"x",if('raw 1'!EL130="OK",'raw 1'!LL130,'raw 1'!EL130),"")</f>
        <v>TLE</v>
      </c>
      <c r="EO131" s="9" t="str">
        <f>if('raw 1'!EM130&lt;&gt;"x",if('raw 1'!EM130="OK",'raw 1'!LM130,'raw 1'!EM130),"")</f>
        <v>TLE</v>
      </c>
      <c r="EP131" s="9" t="str">
        <f>if('raw 1'!EN130&lt;&gt;"x",if('raw 1'!EN130="OK",'raw 1'!LN130,'raw 1'!EN130),"")</f>
        <v>TLE</v>
      </c>
      <c r="EQ131" s="9" t="str">
        <f>if('raw 1'!EO130&lt;&gt;"x",if('raw 1'!EO130="OK",'raw 1'!LO130,'raw 1'!EO130),"")</f>
        <v>TLE</v>
      </c>
      <c r="ER131" s="9" t="str">
        <f>if('raw 1'!EP130&lt;&gt;"x",if('raw 1'!EP130="OK",'raw 1'!LP130,'raw 1'!EP130),"")</f>
        <v>TLE</v>
      </c>
      <c r="ES131" s="9" t="str">
        <f>if('raw 1'!EQ130&lt;&gt;"x",if('raw 1'!EQ130="OK",'raw 1'!LQ130,'raw 1'!EQ130),"")</f>
        <v/>
      </c>
      <c r="ET131" s="9" t="str">
        <f>if('raw 1'!ER130&lt;&gt;"x",if('raw 1'!ER130="OK",'raw 1'!LR130,'raw 1'!ER130),"")</f>
        <v>-</v>
      </c>
      <c r="EU131" s="9" t="str">
        <f>if('raw 1'!ES130&lt;&gt;"x",if('raw 1'!ES130="OK",'raw 1'!LS130,'raw 1'!ES130),"")</f>
        <v>-</v>
      </c>
      <c r="EV131" s="9" t="str">
        <f>if('raw 1'!ET130&lt;&gt;"x",if('raw 1'!ET130="OK",'raw 1'!LT130,'raw 1'!ET130),"")</f>
        <v>-</v>
      </c>
      <c r="EW131" s="9" t="str">
        <f>if('raw 1'!EU130&lt;&gt;"x",if('raw 1'!EU130="OK",'raw 1'!LU130,'raw 1'!EU130),"")</f>
        <v>-</v>
      </c>
      <c r="EX131" s="9" t="str">
        <f>if('raw 1'!EV130&lt;&gt;"x",if('raw 1'!EV130="OK",'raw 1'!LV130,'raw 1'!EV130),"")</f>
        <v>-</v>
      </c>
      <c r="EY131" s="9" t="str">
        <f>if('raw 1'!EW130&lt;&gt;"x",if('raw 1'!EW130="OK",'raw 1'!LW130,'raw 1'!EW130),"")</f>
        <v>-</v>
      </c>
      <c r="EZ131" s="9" t="str">
        <f>if('raw 1'!EX130&lt;&gt;"x",if('raw 1'!EX130="OK",'raw 1'!LX130,'raw 1'!EX130),"")</f>
        <v>-</v>
      </c>
      <c r="FA131" s="9" t="str">
        <f>if('raw 1'!EY130&lt;&gt;"x",if('raw 1'!EY130="OK",'raw 1'!LY130,'raw 1'!EY130),"")</f>
        <v>-</v>
      </c>
      <c r="FB131" s="9" t="str">
        <f>if('raw 1'!EZ130&lt;&gt;"x",if('raw 1'!EZ130="OK",'raw 1'!LZ130,'raw 1'!EZ130),"")</f>
        <v>-</v>
      </c>
      <c r="FC131" s="9" t="str">
        <f>if('raw 1'!FA130&lt;&gt;"x",if('raw 1'!FA130="OK",'raw 1'!MA130,'raw 1'!FA130),"")</f>
        <v>-</v>
      </c>
      <c r="FD131" s="9" t="str">
        <f>if('raw 1'!FB130&lt;&gt;"x",if('raw 1'!FB130="OK",'raw 1'!MB130,'raw 1'!FB130),"")</f>
        <v>-</v>
      </c>
      <c r="FE131" s="9" t="str">
        <f>if('raw 1'!FC130&lt;&gt;"x",if('raw 1'!FC130="OK",'raw 1'!MC130,'raw 1'!FC130),"")</f>
        <v>-</v>
      </c>
      <c r="FF131" s="9" t="str">
        <f>if('raw 1'!FD130&lt;&gt;"x",if('raw 1'!FD130="OK",'raw 1'!MD130,'raw 1'!FD130),"")</f>
        <v>-</v>
      </c>
      <c r="FG131" s="9" t="str">
        <f>if('raw 1'!FE130&lt;&gt;"x",if('raw 1'!FE130="OK",'raw 1'!ME130,'raw 1'!FE130),"")</f>
        <v>-</v>
      </c>
      <c r="FH131" s="9" t="str">
        <f>if('raw 1'!FF130&lt;&gt;"x",if('raw 1'!FF130="OK",'raw 1'!MF130,'raw 1'!FF130),"")</f>
        <v>-</v>
      </c>
      <c r="FI131" s="9" t="str">
        <f>if('raw 1'!FG130&lt;&gt;"x",if('raw 1'!FG130="OK",'raw 1'!MG130,'raw 1'!FG130),"")</f>
        <v>-</v>
      </c>
      <c r="FJ131" s="9" t="str">
        <f>if('raw 1'!FH130&lt;&gt;"x",if('raw 1'!FH130="OK",'raw 1'!MH130,'raw 1'!FH130),"")</f>
        <v>-</v>
      </c>
      <c r="FK131" s="9" t="str">
        <f>if('raw 1'!FI130&lt;&gt;"x",if('raw 1'!FI130="OK",'raw 1'!MI130,'raw 1'!FI130),"")</f>
        <v>-</v>
      </c>
      <c r="FL131" s="9" t="str">
        <f>if('raw 1'!FJ130&lt;&gt;"x",if('raw 1'!FJ130="OK",'raw 1'!MJ130,'raw 1'!FJ130),"")</f>
        <v>-</v>
      </c>
      <c r="FM131" s="9" t="str">
        <f>if('raw 1'!FK130&lt;&gt;"x",if('raw 1'!FK130="OK",'raw 1'!MK130,'raw 1'!FK130),"")</f>
        <v>-</v>
      </c>
      <c r="FN131" s="9" t="str">
        <f>if('raw 1'!FL130&lt;&gt;"x",if('raw 1'!FL130="OK",'raw 1'!ML130,'raw 1'!FL130),"")</f>
        <v>-</v>
      </c>
      <c r="FO131" s="9" t="str">
        <f>if('raw 1'!FM130&lt;&gt;"x",if('raw 1'!FM130="OK",'raw 1'!MM130,'raw 1'!FM130),"")</f>
        <v>-</v>
      </c>
      <c r="FP131" s="9" t="str">
        <f>if('raw 1'!FN130&lt;&gt;"x",if('raw 1'!FN130="OK",'raw 1'!MN130,'raw 1'!FN130),"")</f>
        <v>-</v>
      </c>
      <c r="FQ131" s="9" t="str">
        <f>if('raw 1'!FO130&lt;&gt;"x",if('raw 1'!FO130="OK",'raw 1'!MO130,'raw 1'!FO130),"")</f>
        <v>-</v>
      </c>
      <c r="FR131" s="9" t="str">
        <f>if('raw 1'!FP130&lt;&gt;"x",if('raw 1'!FP130="OK",'raw 1'!MP130,'raw 1'!FP130),"")</f>
        <v>-</v>
      </c>
      <c r="FS131" s="9" t="str">
        <f>if('raw 1'!FQ130&lt;&gt;"x",if('raw 1'!FQ130="OK",'raw 1'!MQ130,'raw 1'!FQ130),"")</f>
        <v>-</v>
      </c>
      <c r="FT131" s="9" t="str">
        <f>if('raw 1'!FR130&lt;&gt;"x",if('raw 1'!FR130="OK",'raw 1'!MR130,'raw 1'!FR130),"")</f>
        <v>-</v>
      </c>
      <c r="FU131" s="9" t="str">
        <f>if('raw 1'!FS130&lt;&gt;"x",if('raw 1'!FS130="OK",'raw 1'!MS130,'raw 1'!FS130),"")</f>
        <v>-</v>
      </c>
      <c r="FV131" s="9" t="str">
        <f>if('raw 1'!FT130&lt;&gt;"x",if('raw 1'!FT130="OK",'raw 1'!MT130,'raw 1'!FT130),"")</f>
        <v/>
      </c>
      <c r="FW131" s="9" t="str">
        <f>if('raw 1'!FU130&lt;&gt;"x",if('raw 1'!FU130="OK",'raw 1'!MU130,'raw 1'!FU130),"")</f>
        <v>-</v>
      </c>
      <c r="FX131" s="9" t="str">
        <f>if('raw 1'!FV130&lt;&gt;"x",if('raw 1'!FV130="OK",'raw 1'!MV130,'raw 1'!FV130),"")</f>
        <v>-</v>
      </c>
      <c r="FY131" s="9" t="str">
        <f>if('raw 1'!FW130&lt;&gt;"x",if('raw 1'!FW130="OK",'raw 1'!MW130,'raw 1'!FW130),"")</f>
        <v>-</v>
      </c>
      <c r="FZ131" s="9" t="str">
        <f>if('raw 1'!FX130&lt;&gt;"x",if('raw 1'!FX130="OK",'raw 1'!MX130,'raw 1'!FX130),"")</f>
        <v>-</v>
      </c>
      <c r="GA131" s="9" t="str">
        <f>if('raw 1'!FY130&lt;&gt;"x",if('raw 1'!FY130="OK",'raw 1'!MY130,'raw 1'!FY130),"")</f>
        <v>-</v>
      </c>
      <c r="GB131" s="9" t="str">
        <f>if('raw 1'!FZ130&lt;&gt;"x",if('raw 1'!FZ130="OK",'raw 1'!MZ130,'raw 1'!FZ130),"")</f>
        <v>-</v>
      </c>
      <c r="GC131" s="9" t="str">
        <f>if('raw 1'!GA130&lt;&gt;"x",if('raw 1'!GA130="OK",'raw 1'!NA130,'raw 1'!GA130),"")</f>
        <v>-</v>
      </c>
      <c r="GD131" s="9" t="str">
        <f>if('raw 1'!GB130&lt;&gt;"x",if('raw 1'!GB130="OK",'raw 1'!NB130,'raw 1'!GB130),"")</f>
        <v>-</v>
      </c>
      <c r="GE131" s="9" t="str">
        <f>if('raw 1'!GC130&lt;&gt;"x",if('raw 1'!GC130="OK",'raw 1'!NC130,'raw 1'!GC130),"")</f>
        <v>-</v>
      </c>
      <c r="GF131" s="9" t="str">
        <f>if('raw 1'!GD130&lt;&gt;"x",if('raw 1'!GD130="OK",'raw 1'!ND130,'raw 1'!GD130),"")</f>
        <v>-</v>
      </c>
      <c r="GG131" s="9" t="str">
        <f>if('raw 1'!GE130&lt;&gt;"x",if('raw 1'!GE130="OK",'raw 1'!NE130,'raw 1'!GE130),"")</f>
        <v>-</v>
      </c>
      <c r="GH131" s="9" t="str">
        <f>if('raw 1'!GF130&lt;&gt;"x",if('raw 1'!GF130="OK",'raw 1'!NF130,'raw 1'!GF130),"")</f>
        <v>-</v>
      </c>
      <c r="GI131" s="9" t="str">
        <f>if('raw 1'!GG130&lt;&gt;"x",if('raw 1'!GG130="OK",'raw 1'!NG130,'raw 1'!GG130),"")</f>
        <v>-</v>
      </c>
      <c r="GJ131" s="9" t="str">
        <f>if('raw 1'!GH130&lt;&gt;"x",if('raw 1'!GH130="OK",'raw 1'!NH130,'raw 1'!GH130),"")</f>
        <v>-</v>
      </c>
      <c r="GK131" s="9" t="str">
        <f>if('raw 1'!GI130&lt;&gt;"x",if('raw 1'!GI130="OK",'raw 1'!NI130,'raw 1'!GI130),"")</f>
        <v>-</v>
      </c>
      <c r="GL131" s="9" t="str">
        <f>if('raw 1'!GJ130&lt;&gt;"x",if('raw 1'!GJ130="OK",'raw 1'!NJ130,'raw 1'!GJ130),"")</f>
        <v>-</v>
      </c>
      <c r="GM131" s="9" t="str">
        <f>if('raw 1'!GK130&lt;&gt;"x",if('raw 1'!GK130="OK",'raw 1'!NK130,'raw 1'!GK130),"")</f>
        <v>-</v>
      </c>
      <c r="GN131" s="9" t="str">
        <f>if('raw 1'!GL130&lt;&gt;"x",if('raw 1'!GL130="OK",'raw 1'!NL130,'raw 1'!GL130),"")</f>
        <v>-</v>
      </c>
      <c r="GO131" s="9" t="str">
        <f>if('raw 1'!GM130&lt;&gt;"x",if('raw 1'!GM130="OK",'raw 1'!NM130,'raw 1'!GM130),"")</f>
        <v>-</v>
      </c>
      <c r="GP131" s="9" t="str">
        <f>if('raw 1'!GN130&lt;&gt;"x",if('raw 1'!GN130="OK",'raw 1'!NN130,'raw 1'!GN130),"")</f>
        <v>-</v>
      </c>
      <c r="GQ131" s="9" t="str">
        <f>if('raw 1'!GO130&lt;&gt;"x",if('raw 1'!GO130="OK",'raw 1'!NO130,'raw 1'!GO130),"")</f>
        <v>-</v>
      </c>
      <c r="GR131" s="9" t="str">
        <f>if('raw 1'!GP130&lt;&gt;"x",if('raw 1'!GP130="OK",'raw 1'!NP130,'raw 1'!GP130),"")</f>
        <v>-</v>
      </c>
      <c r="GS131" s="9" t="str">
        <f>if('raw 1'!GQ130&lt;&gt;"x",if('raw 1'!GQ130="OK",'raw 1'!NQ130,'raw 1'!GQ130),"")</f>
        <v>-</v>
      </c>
      <c r="GT131" s="9" t="str">
        <f>if('raw 1'!GR130&lt;&gt;"x",if('raw 1'!GR130="OK",'raw 1'!NR130,'raw 1'!GR130),"")</f>
        <v>-</v>
      </c>
      <c r="GU131" s="9" t="str">
        <f>if('raw 1'!GS130&lt;&gt;"x",if('raw 1'!GS130="OK",'raw 1'!NS130,'raw 1'!GS130),"")</f>
        <v/>
      </c>
    </row>
    <row r="132">
      <c r="A132" s="5"/>
      <c r="B132" s="5"/>
      <c r="C132" s="5" t="str">
        <f>if(B132="d","diskv. iz ciklusa",if(B132="d1","diskv. iz kruga",if($E132="ODOBREN",(if(countif(H:H,"="&amp;H132)=1,countif(H:H,"&gt;"&amp;H132)+1,concatenate(countif(H:H,"&gt;"&amp;H132)+1," - ",countif(H:H,"&gt;="&amp;H132)))),empty)))</f>
        <v>123 - 132</v>
      </c>
      <c r="D132" s="6" t="str">
        <f>'raw 1'!B131</f>
        <v>marija03</v>
      </c>
      <c r="E132" s="6" t="str">
        <f>'raw 1'!F131</f>
        <v>ODOBREN</v>
      </c>
      <c r="F132" s="6" t="str">
        <f>if($E132="ODOBREN",'raw 1'!C131,"")</f>
        <v>Marija</v>
      </c>
      <c r="G132" s="6" t="str">
        <f>if($E132="ODOBREN",'raw 1'!D131,"")</f>
        <v>Palamarević</v>
      </c>
      <c r="H132" s="7">
        <f>if($E132="ODOBREN",I132,empty)</f>
        <v>0</v>
      </c>
      <c r="I132" s="7">
        <f>if(B132&lt;&gt;"d",IF(M132 = "A", SUM(R132:T132), SUM(O132:Q132)),empty)</f>
        <v>0</v>
      </c>
      <c r="J132" s="6" t="str">
        <f>if($E132="ODOBREN",'raw 1'!G131,"")</f>
        <v>Stari grad</v>
      </c>
      <c r="K132" s="6" t="str">
        <f>if($E132="ODOBREN",'raw 1'!H131,"")</f>
        <v>Računarska gimnazija</v>
      </c>
      <c r="L132" s="6" t="str">
        <f>if($E132="ODOBREN",'raw 1'!I131,"")</f>
        <v>II</v>
      </c>
      <c r="M132" s="6" t="str">
        <f>if($E132="ODOBREN",'raw 1'!J131,"")</f>
        <v>A</v>
      </c>
      <c r="N132" s="6" t="str">
        <f>if($E132="ODOBREN",'raw 1'!K132,"")</f>
        <v>Nenad Kostić</v>
      </c>
      <c r="O132" s="8" t="str">
        <f>'raw 1'!M131</f>
        <v>-</v>
      </c>
      <c r="P132" s="9" t="str">
        <f>'raw 1'!N131</f>
        <v>-</v>
      </c>
      <c r="Q132" s="9" t="str">
        <f>'raw 1'!O131</f>
        <v>-</v>
      </c>
      <c r="R132" s="9">
        <f>'raw 1'!P131</f>
        <v>0</v>
      </c>
      <c r="S132" s="9" t="str">
        <f>'raw 1'!Q131</f>
        <v>-</v>
      </c>
      <c r="T132" s="9" t="str">
        <f>'raw 1'!R131</f>
        <v>-</v>
      </c>
      <c r="U132" s="9" t="str">
        <f>if('raw 1'!S131&lt;&gt;"x",if('raw 1'!S131="OK",'raw 1'!GS131,'raw 1'!S131),"")</f>
        <v/>
      </c>
      <c r="V132" s="9" t="str">
        <f>if('raw 1'!T131&lt;&gt;"x",if('raw 1'!T131="OK",'raw 1'!GT131,'raw 1'!T131),"")</f>
        <v/>
      </c>
      <c r="W132" s="9" t="str">
        <f>if('raw 1'!U131&lt;&gt;"x",if('raw 1'!U131="OK",'raw 1'!GU131,'raw 1'!U131),"")</f>
        <v>-</v>
      </c>
      <c r="X132" s="9" t="str">
        <f>if('raw 1'!V131&lt;&gt;"x",if('raw 1'!V131="OK",'raw 1'!GV131,'raw 1'!V131),"")</f>
        <v>-</v>
      </c>
      <c r="Y132" s="9" t="str">
        <f>if('raw 1'!W131&lt;&gt;"x",if('raw 1'!W131="OK",'raw 1'!GW131,'raw 1'!W131),"")</f>
        <v>-</v>
      </c>
      <c r="Z132" s="9" t="str">
        <f>if('raw 1'!X131&lt;&gt;"x",if('raw 1'!X131="OK",'raw 1'!GX131,'raw 1'!X131),"")</f>
        <v>-</v>
      </c>
      <c r="AA132" s="9" t="str">
        <f>if('raw 1'!Y131&lt;&gt;"x",if('raw 1'!Y131="OK",'raw 1'!GY131,'raw 1'!Y131),"")</f>
        <v>-</v>
      </c>
      <c r="AB132" s="9" t="str">
        <f>if('raw 1'!Z131&lt;&gt;"x",if('raw 1'!Z131="OK",'raw 1'!GZ131,'raw 1'!Z131),"")</f>
        <v>-</v>
      </c>
      <c r="AC132" s="9" t="str">
        <f>if('raw 1'!AA131&lt;&gt;"x",if('raw 1'!AA131="OK",'raw 1'!HA131,'raw 1'!AA131),"")</f>
        <v>-</v>
      </c>
      <c r="AD132" s="9" t="str">
        <f>if('raw 1'!AB131&lt;&gt;"x",if('raw 1'!AB131="OK",'raw 1'!HB131,'raw 1'!AB131),"")</f>
        <v>-</v>
      </c>
      <c r="AE132" s="9" t="str">
        <f>if('raw 1'!AC131&lt;&gt;"x",if('raw 1'!AC131="OK",'raw 1'!HC131,'raw 1'!AC131),"")</f>
        <v>-</v>
      </c>
      <c r="AF132" s="9" t="str">
        <f>if('raw 1'!AD131&lt;&gt;"x",if('raw 1'!AD131="OK",'raw 1'!HD131,'raw 1'!AD131),"")</f>
        <v>-</v>
      </c>
      <c r="AG132" s="9" t="str">
        <f>if('raw 1'!AE131&lt;&gt;"x",if('raw 1'!AE131="OK",'raw 1'!HE131,'raw 1'!AE131),"")</f>
        <v>-</v>
      </c>
      <c r="AH132" s="9" t="str">
        <f>if('raw 1'!AF131&lt;&gt;"x",if('raw 1'!AF131="OK",'raw 1'!HF131,'raw 1'!AF131),"")</f>
        <v>-</v>
      </c>
      <c r="AI132" s="9" t="str">
        <f>if('raw 1'!AG131&lt;&gt;"x",if('raw 1'!AG131="OK",'raw 1'!HG131,'raw 1'!AG131),"")</f>
        <v>-</v>
      </c>
      <c r="AJ132" s="9" t="str">
        <f>if('raw 1'!AH131&lt;&gt;"x",if('raw 1'!AH131="OK",'raw 1'!HH131,'raw 1'!AH131),"")</f>
        <v>-</v>
      </c>
      <c r="AK132" s="9" t="str">
        <f>if('raw 1'!AI131&lt;&gt;"x",if('raw 1'!AI131="OK",'raw 1'!HI131,'raw 1'!AI131),"")</f>
        <v>-</v>
      </c>
      <c r="AL132" s="9" t="str">
        <f>if('raw 1'!AJ131&lt;&gt;"x",if('raw 1'!AJ131="OK",'raw 1'!HJ131,'raw 1'!AJ131),"")</f>
        <v>-</v>
      </c>
      <c r="AM132" s="9" t="str">
        <f>if('raw 1'!AK131&lt;&gt;"x",if('raw 1'!AK131="OK",'raw 1'!HK131,'raw 1'!AK131),"")</f>
        <v>-</v>
      </c>
      <c r="AN132" s="9" t="str">
        <f>if('raw 1'!AL131&lt;&gt;"x",if('raw 1'!AL131="OK",'raw 1'!HL131,'raw 1'!AL131),"")</f>
        <v>-</v>
      </c>
      <c r="AO132" s="9" t="str">
        <f>if('raw 1'!AM131&lt;&gt;"x",if('raw 1'!AM131="OK",'raw 1'!HM131,'raw 1'!AM131),"")</f>
        <v>-</v>
      </c>
      <c r="AP132" s="9" t="str">
        <f>if('raw 1'!AN131&lt;&gt;"x",if('raw 1'!AN131="OK",'raw 1'!HN131,'raw 1'!AN131),"")</f>
        <v>-</v>
      </c>
      <c r="AQ132" s="9" t="str">
        <f>if('raw 1'!AO131&lt;&gt;"x",if('raw 1'!AO131="OK",'raw 1'!HO131,'raw 1'!AO131),"")</f>
        <v>-</v>
      </c>
      <c r="AR132" s="9" t="str">
        <f>if('raw 1'!AP131&lt;&gt;"x",if('raw 1'!AP131="OK",'raw 1'!HP131,'raw 1'!AP131),"")</f>
        <v>-</v>
      </c>
      <c r="AS132" s="9" t="str">
        <f>if('raw 1'!AQ131&lt;&gt;"x",if('raw 1'!AQ131="OK",'raw 1'!HQ131,'raw 1'!AQ131),"")</f>
        <v>-</v>
      </c>
      <c r="AT132" s="9" t="str">
        <f>if('raw 1'!AR131&lt;&gt;"x",if('raw 1'!AR131="OK",'raw 1'!HR131,'raw 1'!AR131),"")</f>
        <v>-</v>
      </c>
      <c r="AU132" s="9" t="str">
        <f>if('raw 1'!AS131&lt;&gt;"x",if('raw 1'!AS131="OK",'raw 1'!HS131,'raw 1'!AS131),"")</f>
        <v>-</v>
      </c>
      <c r="AV132" s="9" t="str">
        <f>if('raw 1'!AT131&lt;&gt;"x",if('raw 1'!AT131="OK",'raw 1'!HT131,'raw 1'!AT131),"")</f>
        <v>-</v>
      </c>
      <c r="AW132" s="9" t="str">
        <f>if('raw 1'!AU131&lt;&gt;"x",if('raw 1'!AU131="OK",'raw 1'!HU131,'raw 1'!AU131),"")</f>
        <v>-</v>
      </c>
      <c r="AX132" s="9" t="str">
        <f>if('raw 1'!AV131&lt;&gt;"x",if('raw 1'!AV131="OK",'raw 1'!HV131,'raw 1'!AV131),"")</f>
        <v>-</v>
      </c>
      <c r="AY132" s="9" t="str">
        <f>if('raw 1'!AW131&lt;&gt;"x",if('raw 1'!AW131="OK",'raw 1'!HW131,'raw 1'!AW131),"")</f>
        <v>-</v>
      </c>
      <c r="AZ132" s="9" t="str">
        <f>if('raw 1'!AX131&lt;&gt;"x",if('raw 1'!AX131="OK",'raw 1'!HX131,'raw 1'!AX131),"")</f>
        <v>-</v>
      </c>
      <c r="BA132" s="9" t="str">
        <f>if('raw 1'!AY131&lt;&gt;"x",if('raw 1'!AY131="OK",'raw 1'!HY131,'raw 1'!AY131),"")</f>
        <v>-</v>
      </c>
      <c r="BB132" s="9" t="str">
        <f>if('raw 1'!AZ131&lt;&gt;"x",if('raw 1'!AZ131="OK",'raw 1'!HZ131,'raw 1'!AZ131),"")</f>
        <v>-</v>
      </c>
      <c r="BC132" s="9" t="str">
        <f>if('raw 1'!BA131&lt;&gt;"x",if('raw 1'!BA131="OK",'raw 1'!IA131,'raw 1'!BA131),"")</f>
        <v>-</v>
      </c>
      <c r="BD132" s="9" t="str">
        <f>if('raw 1'!BB131&lt;&gt;"x",if('raw 1'!BB131="OK",'raw 1'!IB131,'raw 1'!BB131),"")</f>
        <v>-</v>
      </c>
      <c r="BE132" s="9" t="str">
        <f>if('raw 1'!BC131&lt;&gt;"x",if('raw 1'!BC131="OK",'raw 1'!IC131,'raw 1'!BC131),"")</f>
        <v>-</v>
      </c>
      <c r="BF132" s="9" t="str">
        <f>if('raw 1'!BD131&lt;&gt;"x",if('raw 1'!BD131="OK",'raw 1'!ID131,'raw 1'!BD131),"")</f>
        <v>-</v>
      </c>
      <c r="BG132" s="9" t="str">
        <f>if('raw 1'!BE131&lt;&gt;"x",if('raw 1'!BE131="OK",'raw 1'!IE131,'raw 1'!BE131),"")</f>
        <v>-</v>
      </c>
      <c r="BH132" s="9" t="str">
        <f>if('raw 1'!BF131&lt;&gt;"x",if('raw 1'!BF131="OK",'raw 1'!IF131,'raw 1'!BF131),"")</f>
        <v>-</v>
      </c>
      <c r="BI132" s="9" t="str">
        <f>if('raw 1'!BG131&lt;&gt;"x",if('raw 1'!BG131="OK",'raw 1'!IG131,'raw 1'!BG131),"")</f>
        <v>-</v>
      </c>
      <c r="BJ132" s="9" t="str">
        <f>if('raw 1'!BH131&lt;&gt;"x",if('raw 1'!BH131="OK",'raw 1'!IH131,'raw 1'!BH131),"")</f>
        <v>-</v>
      </c>
      <c r="BK132" s="9" t="str">
        <f>if('raw 1'!BI131&lt;&gt;"x",if('raw 1'!BI131="OK",'raw 1'!II131,'raw 1'!BI131),"")</f>
        <v>-</v>
      </c>
      <c r="BL132" s="9" t="str">
        <f>if('raw 1'!BJ131&lt;&gt;"x",if('raw 1'!BJ131="OK",'raw 1'!IJ131,'raw 1'!BJ131),"")</f>
        <v>-</v>
      </c>
      <c r="BM132" s="9" t="str">
        <f>if('raw 1'!BK131&lt;&gt;"x",if('raw 1'!BK131="OK",'raw 1'!IK131,'raw 1'!BK131),"")</f>
        <v/>
      </c>
      <c r="BN132" s="9" t="str">
        <f>if('raw 1'!BL131&lt;&gt;"x",if('raw 1'!BL131="OK",'raw 1'!IL131,'raw 1'!BL131),"")</f>
        <v>-</v>
      </c>
      <c r="BO132" s="9" t="str">
        <f>if('raw 1'!BM131&lt;&gt;"x",if('raw 1'!BM131="OK",'raw 1'!IM131,'raw 1'!BM131),"")</f>
        <v>-</v>
      </c>
      <c r="BP132" s="9" t="str">
        <f>if('raw 1'!BN131&lt;&gt;"x",if('raw 1'!BN131="OK",'raw 1'!IN131,'raw 1'!BN131),"")</f>
        <v>-</v>
      </c>
      <c r="BQ132" s="9" t="str">
        <f>if('raw 1'!BO131&lt;&gt;"x",if('raw 1'!BO131="OK",'raw 1'!IO131,'raw 1'!BO131),"")</f>
        <v>-</v>
      </c>
      <c r="BR132" s="9" t="str">
        <f>if('raw 1'!BP131&lt;&gt;"x",if('raw 1'!BP131="OK",'raw 1'!IP131,'raw 1'!BP131),"")</f>
        <v>-</v>
      </c>
      <c r="BS132" s="9" t="str">
        <f>if('raw 1'!BQ131&lt;&gt;"x",if('raw 1'!BQ131="OK",'raw 1'!IQ131,'raw 1'!BQ131),"")</f>
        <v>-</v>
      </c>
      <c r="BT132" s="9" t="str">
        <f>if('raw 1'!BR131&lt;&gt;"x",if('raw 1'!BR131="OK",'raw 1'!IR131,'raw 1'!BR131),"")</f>
        <v>-</v>
      </c>
      <c r="BU132" s="9" t="str">
        <f>if('raw 1'!BS131&lt;&gt;"x",if('raw 1'!BS131="OK",'raw 1'!IS131,'raw 1'!BS131),"")</f>
        <v>-</v>
      </c>
      <c r="BV132" s="9" t="str">
        <f>if('raw 1'!BT131&lt;&gt;"x",if('raw 1'!BT131="OK",'raw 1'!IT131,'raw 1'!BT131),"")</f>
        <v>-</v>
      </c>
      <c r="BW132" s="9" t="str">
        <f>if('raw 1'!BU131&lt;&gt;"x",if('raw 1'!BU131="OK",'raw 1'!IU131,'raw 1'!BU131),"")</f>
        <v>-</v>
      </c>
      <c r="BX132" s="9" t="str">
        <f>if('raw 1'!BV131&lt;&gt;"x",if('raw 1'!BV131="OK",'raw 1'!IV131,'raw 1'!BV131),"")</f>
        <v>-</v>
      </c>
      <c r="BY132" s="9" t="str">
        <f>if('raw 1'!BW131&lt;&gt;"x",if('raw 1'!BW131="OK",'raw 1'!IW131,'raw 1'!BW131),"")</f>
        <v>-</v>
      </c>
      <c r="BZ132" s="9" t="str">
        <f>if('raw 1'!BX131&lt;&gt;"x",if('raw 1'!BX131="OK",'raw 1'!IX131,'raw 1'!BX131),"")</f>
        <v>-</v>
      </c>
      <c r="CA132" s="9" t="str">
        <f>if('raw 1'!BY131&lt;&gt;"x",if('raw 1'!BY131="OK",'raw 1'!IY131,'raw 1'!BY131),"")</f>
        <v>-</v>
      </c>
      <c r="CB132" s="9" t="str">
        <f>if('raw 1'!BZ131&lt;&gt;"x",if('raw 1'!BZ131="OK",'raw 1'!IZ131,'raw 1'!BZ131),"")</f>
        <v>-</v>
      </c>
      <c r="CC132" s="9" t="str">
        <f>if('raw 1'!CA131&lt;&gt;"x",if('raw 1'!CA131="OK",'raw 1'!JA131,'raw 1'!CA131),"")</f>
        <v>-</v>
      </c>
      <c r="CD132" s="9" t="str">
        <f>if('raw 1'!CB131&lt;&gt;"x",if('raw 1'!CB131="OK",'raw 1'!JB131,'raw 1'!CB131),"")</f>
        <v>-</v>
      </c>
      <c r="CE132" s="9" t="str">
        <f>if('raw 1'!CC131&lt;&gt;"x",if('raw 1'!CC131="OK",'raw 1'!JC131,'raw 1'!CC131),"")</f>
        <v>-</v>
      </c>
      <c r="CF132" s="9" t="str">
        <f>if('raw 1'!CD131&lt;&gt;"x",if('raw 1'!CD131="OK",'raw 1'!JD131,'raw 1'!CD131),"")</f>
        <v>-</v>
      </c>
      <c r="CG132" s="9" t="str">
        <f>if('raw 1'!CE131&lt;&gt;"x",if('raw 1'!CE131="OK",'raw 1'!JE131,'raw 1'!CE131),"")</f>
        <v>-</v>
      </c>
      <c r="CH132" s="9" t="str">
        <f>if('raw 1'!CF131&lt;&gt;"x",if('raw 1'!CF131="OK",'raw 1'!JF131,'raw 1'!CF131),"")</f>
        <v>-</v>
      </c>
      <c r="CI132" s="9" t="str">
        <f>if('raw 1'!CG131&lt;&gt;"x",if('raw 1'!CG131="OK",'raw 1'!JG131,'raw 1'!CG131),"")</f>
        <v>-</v>
      </c>
      <c r="CJ132" s="9" t="str">
        <f>if('raw 1'!CH131&lt;&gt;"x",if('raw 1'!CH131="OK",'raw 1'!JH131,'raw 1'!CH131),"")</f>
        <v>-</v>
      </c>
      <c r="CK132" s="9" t="str">
        <f>if('raw 1'!CI131&lt;&gt;"x",if('raw 1'!CI131="OK",'raw 1'!JI131,'raw 1'!CI131),"")</f>
        <v>-</v>
      </c>
      <c r="CL132" s="9" t="str">
        <f>if('raw 1'!CJ131&lt;&gt;"x",if('raw 1'!CJ131="OK",'raw 1'!JJ131,'raw 1'!CJ131),"")</f>
        <v>-</v>
      </c>
      <c r="CM132" s="9" t="str">
        <f>if('raw 1'!CK131&lt;&gt;"x",if('raw 1'!CK131="OK",'raw 1'!JK131,'raw 1'!CK131),"")</f>
        <v>-</v>
      </c>
      <c r="CN132" s="9" t="str">
        <f>if('raw 1'!CL131&lt;&gt;"x",if('raw 1'!CL131="OK",'raw 1'!JL131,'raw 1'!CL131),"")</f>
        <v>-</v>
      </c>
      <c r="CO132" s="9" t="str">
        <f>if('raw 1'!CM131&lt;&gt;"x",if('raw 1'!CM131="OK",'raw 1'!JM131,'raw 1'!CM131),"")</f>
        <v>-</v>
      </c>
      <c r="CP132" s="9" t="str">
        <f>if('raw 1'!CN131&lt;&gt;"x",if('raw 1'!CN131="OK",'raw 1'!JN131,'raw 1'!CN131),"")</f>
        <v>-</v>
      </c>
      <c r="CQ132" s="9" t="str">
        <f>if('raw 1'!CO131&lt;&gt;"x",if('raw 1'!CO131="OK",'raw 1'!JO131,'raw 1'!CO131),"")</f>
        <v>-</v>
      </c>
      <c r="CR132" s="9" t="str">
        <f>if('raw 1'!CP131&lt;&gt;"x",if('raw 1'!CP131="OK",'raw 1'!JP131,'raw 1'!CP131),"")</f>
        <v>-</v>
      </c>
      <c r="CS132" s="9" t="str">
        <f>if('raw 1'!CQ131&lt;&gt;"x",if('raw 1'!CQ131="OK",'raw 1'!JQ131,'raw 1'!CQ131),"")</f>
        <v>-</v>
      </c>
      <c r="CT132" s="9" t="str">
        <f>if('raw 1'!CR131&lt;&gt;"x",if('raw 1'!CR131="OK",'raw 1'!JR131,'raw 1'!CR131),"")</f>
        <v>-</v>
      </c>
      <c r="CU132" s="9" t="str">
        <f>if('raw 1'!CS131&lt;&gt;"x",if('raw 1'!CS131="OK",'raw 1'!JS131,'raw 1'!CS131),"")</f>
        <v/>
      </c>
      <c r="CV132" s="9" t="str">
        <f>if('raw 1'!CT131&lt;&gt;"x",if('raw 1'!CT131="OK",'raw 1'!JT131,'raw 1'!CT131),"")</f>
        <v>-</v>
      </c>
      <c r="CW132" s="9" t="str">
        <f>if('raw 1'!CU131&lt;&gt;"x",if('raw 1'!CU131="OK",'raw 1'!JU131,'raw 1'!CU131),"")</f>
        <v>-</v>
      </c>
      <c r="CX132" s="9" t="str">
        <f>if('raw 1'!CV131&lt;&gt;"x",if('raw 1'!CV131="OK",'raw 1'!JV131,'raw 1'!CV131),"")</f>
        <v>-</v>
      </c>
      <c r="CY132" s="9" t="str">
        <f>if('raw 1'!CW131&lt;&gt;"x",if('raw 1'!CW131="OK",'raw 1'!JW131,'raw 1'!CW131),"")</f>
        <v>-</v>
      </c>
      <c r="CZ132" s="9" t="str">
        <f>if('raw 1'!CX131&lt;&gt;"x",if('raw 1'!CX131="OK",'raw 1'!JX131,'raw 1'!CX131),"")</f>
        <v>-</v>
      </c>
      <c r="DA132" s="9" t="str">
        <f>if('raw 1'!CY131&lt;&gt;"x",if('raw 1'!CY131="OK",'raw 1'!JY131,'raw 1'!CY131),"")</f>
        <v>-</v>
      </c>
      <c r="DB132" s="9" t="str">
        <f>if('raw 1'!CZ131&lt;&gt;"x",if('raw 1'!CZ131="OK",'raw 1'!JZ131,'raw 1'!CZ131),"")</f>
        <v>-</v>
      </c>
      <c r="DC132" s="9" t="str">
        <f>if('raw 1'!DA131&lt;&gt;"x",if('raw 1'!DA131="OK",'raw 1'!KA131,'raw 1'!DA131),"")</f>
        <v>-</v>
      </c>
      <c r="DD132" s="9" t="str">
        <f>if('raw 1'!DB131&lt;&gt;"x",if('raw 1'!DB131="OK",'raw 1'!KB131,'raw 1'!DB131),"")</f>
        <v>-</v>
      </c>
      <c r="DE132" s="9" t="str">
        <f>if('raw 1'!DC131&lt;&gt;"x",if('raw 1'!DC131="OK",'raw 1'!KC131,'raw 1'!DC131),"")</f>
        <v>-</v>
      </c>
      <c r="DF132" s="9" t="str">
        <f>if('raw 1'!DD131&lt;&gt;"x",if('raw 1'!DD131="OK",'raw 1'!KD131,'raw 1'!DD131),"")</f>
        <v>-</v>
      </c>
      <c r="DG132" s="9" t="str">
        <f>if('raw 1'!DE131&lt;&gt;"x",if('raw 1'!DE131="OK",'raw 1'!KE131,'raw 1'!DE131),"")</f>
        <v>-</v>
      </c>
      <c r="DH132" s="9" t="str">
        <f>if('raw 1'!DF131&lt;&gt;"x",if('raw 1'!DF131="OK",'raw 1'!KF131,'raw 1'!DF131),"")</f>
        <v>-</v>
      </c>
      <c r="DI132" s="9" t="str">
        <f>if('raw 1'!DG131&lt;&gt;"x",if('raw 1'!DG131="OK",'raw 1'!KG131,'raw 1'!DG131),"")</f>
        <v>-</v>
      </c>
      <c r="DJ132" s="9" t="str">
        <f>if('raw 1'!DH131&lt;&gt;"x",if('raw 1'!DH131="OK",'raw 1'!KH131,'raw 1'!DH131),"")</f>
        <v>-</v>
      </c>
      <c r="DK132" s="9" t="str">
        <f>if('raw 1'!DI131&lt;&gt;"x",if('raw 1'!DI131="OK",'raw 1'!KI131,'raw 1'!DI131),"")</f>
        <v>-</v>
      </c>
      <c r="DL132" s="9" t="str">
        <f>if('raw 1'!DJ131&lt;&gt;"x",if('raw 1'!DJ131="OK",'raw 1'!KJ131,'raw 1'!DJ131),"")</f>
        <v>-</v>
      </c>
      <c r="DM132" s="9" t="str">
        <f>if('raw 1'!DK131&lt;&gt;"x",if('raw 1'!DK131="OK",'raw 1'!KK131,'raw 1'!DK131),"")</f>
        <v>-</v>
      </c>
      <c r="DN132" s="9" t="str">
        <f>if('raw 1'!DL131&lt;&gt;"x",if('raw 1'!DL131="OK",'raw 1'!KL131,'raw 1'!DL131),"")</f>
        <v>-</v>
      </c>
      <c r="DO132" s="9" t="str">
        <f>if('raw 1'!DM131&lt;&gt;"x",if('raw 1'!DM131="OK",'raw 1'!KM131,'raw 1'!DM131),"")</f>
        <v>-</v>
      </c>
      <c r="DP132" s="9" t="str">
        <f>if('raw 1'!DN131&lt;&gt;"x",if('raw 1'!DN131="OK",'raw 1'!KN131,'raw 1'!DN131),"")</f>
        <v>-</v>
      </c>
      <c r="DQ132" s="9" t="str">
        <f>if('raw 1'!DO131&lt;&gt;"x",if('raw 1'!DO131="OK",'raw 1'!KO131,'raw 1'!DO131),"")</f>
        <v>-</v>
      </c>
      <c r="DR132" s="9" t="str">
        <f>if('raw 1'!DP131&lt;&gt;"x",if('raw 1'!DP131="OK",'raw 1'!KP131,'raw 1'!DP131),"")</f>
        <v>-</v>
      </c>
      <c r="DS132" s="9" t="str">
        <f>if('raw 1'!DQ131&lt;&gt;"x",if('raw 1'!DQ131="OK",'raw 1'!KQ131,'raw 1'!DQ131),"")</f>
        <v>-</v>
      </c>
      <c r="DT132" s="9" t="str">
        <f>if('raw 1'!DR131&lt;&gt;"x",if('raw 1'!DR131="OK",'raw 1'!KR131,'raw 1'!DR131),"")</f>
        <v>-</v>
      </c>
      <c r="DU132" s="9" t="str">
        <f>if('raw 1'!DS131&lt;&gt;"x",if('raw 1'!DS131="OK",'raw 1'!KS131,'raw 1'!DS131),"")</f>
        <v>-</v>
      </c>
      <c r="DV132" s="9" t="str">
        <f>if('raw 1'!DT131&lt;&gt;"x",if('raw 1'!DT131="OK",'raw 1'!KT131,'raw 1'!DT131),"")</f>
        <v>-</v>
      </c>
      <c r="DW132" s="9" t="str">
        <f>if('raw 1'!DU131&lt;&gt;"x",if('raw 1'!DU131="OK",'raw 1'!KU131,'raw 1'!DU131),"")</f>
        <v>-</v>
      </c>
      <c r="DX132" s="9" t="str">
        <f>if('raw 1'!DV131&lt;&gt;"x",if('raw 1'!DV131="OK",'raw 1'!KV131,'raw 1'!DV131),"")</f>
        <v>-</v>
      </c>
      <c r="DY132" s="9" t="str">
        <f>if('raw 1'!DW131&lt;&gt;"x",if('raw 1'!DW131="OK",'raw 1'!KW131,'raw 1'!DW131),"")</f>
        <v>-</v>
      </c>
      <c r="DZ132" s="9" t="str">
        <f>if('raw 1'!DX131&lt;&gt;"x",if('raw 1'!DX131="OK",'raw 1'!KX131,'raw 1'!DX131),"")</f>
        <v>-</v>
      </c>
      <c r="EA132" s="9" t="str">
        <f>if('raw 1'!DY131&lt;&gt;"x",if('raw 1'!DY131="OK",'raw 1'!KY131,'raw 1'!DY131),"")</f>
        <v>-</v>
      </c>
      <c r="EB132" s="9" t="str">
        <f>if('raw 1'!DZ131&lt;&gt;"x",if('raw 1'!DZ131="OK",'raw 1'!KZ131,'raw 1'!DZ131),"")</f>
        <v/>
      </c>
      <c r="EC132" s="9">
        <f>if('raw 1'!EA131&lt;&gt;"x",if('raw 1'!EA131="OK",'raw 1'!LA131,'raw 1'!EA131),"")</f>
        <v>1</v>
      </c>
      <c r="ED132" s="9">
        <f>if('raw 1'!EB131&lt;&gt;"x",if('raw 1'!EB131="OK",'raw 1'!LB131,'raw 1'!EB131),"")</f>
        <v>1</v>
      </c>
      <c r="EE132" s="9">
        <f>if('raw 1'!EC131&lt;&gt;"x",if('raw 1'!EC131="OK",'raw 1'!LC131,'raw 1'!EC131),"")</f>
        <v>1</v>
      </c>
      <c r="EF132" s="9" t="str">
        <f>if('raw 1'!ED131&lt;&gt;"x",if('raw 1'!ED131="OK",'raw 1'!LD131,'raw 1'!ED131),"")</f>
        <v>TLE</v>
      </c>
      <c r="EG132" s="9" t="str">
        <f>if('raw 1'!EE131&lt;&gt;"x",if('raw 1'!EE131="OK",'raw 1'!LE131,'raw 1'!EE131),"")</f>
        <v>TLE</v>
      </c>
      <c r="EH132" s="9" t="str">
        <f>if('raw 1'!EF131&lt;&gt;"x",if('raw 1'!EF131="OK",'raw 1'!LF131,'raw 1'!EF131),"")</f>
        <v>TLE</v>
      </c>
      <c r="EI132" s="9" t="str">
        <f>if('raw 1'!EG131&lt;&gt;"x",if('raw 1'!EG131="OK",'raw 1'!LG131,'raw 1'!EG131),"")</f>
        <v>TLE</v>
      </c>
      <c r="EJ132" s="9" t="str">
        <f>if('raw 1'!EH131&lt;&gt;"x",if('raw 1'!EH131="OK",'raw 1'!LH131,'raw 1'!EH131),"")</f>
        <v>TLE</v>
      </c>
      <c r="EK132" s="9" t="str">
        <f>if('raw 1'!EI131&lt;&gt;"x",if('raw 1'!EI131="OK",'raw 1'!LI131,'raw 1'!EI131),"")</f>
        <v>TLE</v>
      </c>
      <c r="EL132" s="9" t="str">
        <f>if('raw 1'!EJ131&lt;&gt;"x",if('raw 1'!EJ131="OK",'raw 1'!LJ131,'raw 1'!EJ131),"")</f>
        <v>TLE</v>
      </c>
      <c r="EM132" s="9" t="str">
        <f>if('raw 1'!EK131&lt;&gt;"x",if('raw 1'!EK131="OK",'raw 1'!LK131,'raw 1'!EK131),"")</f>
        <v>TLE</v>
      </c>
      <c r="EN132" s="9" t="str">
        <f>if('raw 1'!EL131&lt;&gt;"x",if('raw 1'!EL131="OK",'raw 1'!LL131,'raw 1'!EL131),"")</f>
        <v>TLE</v>
      </c>
      <c r="EO132" s="9" t="str">
        <f>if('raw 1'!EM131&lt;&gt;"x",if('raw 1'!EM131="OK",'raw 1'!LM131,'raw 1'!EM131),"")</f>
        <v>TLE</v>
      </c>
      <c r="EP132" s="9" t="str">
        <f>if('raw 1'!EN131&lt;&gt;"x",if('raw 1'!EN131="OK",'raw 1'!LN131,'raw 1'!EN131),"")</f>
        <v>TLE</v>
      </c>
      <c r="EQ132" s="9" t="str">
        <f>if('raw 1'!EO131&lt;&gt;"x",if('raw 1'!EO131="OK",'raw 1'!LO131,'raw 1'!EO131),"")</f>
        <v>TLE</v>
      </c>
      <c r="ER132" s="9" t="str">
        <f>if('raw 1'!EP131&lt;&gt;"x",if('raw 1'!EP131="OK",'raw 1'!LP131,'raw 1'!EP131),"")</f>
        <v>TLE</v>
      </c>
      <c r="ES132" s="9" t="str">
        <f>if('raw 1'!EQ131&lt;&gt;"x",if('raw 1'!EQ131="OK",'raw 1'!LQ131,'raw 1'!EQ131),"")</f>
        <v/>
      </c>
      <c r="ET132" s="9" t="str">
        <f>if('raw 1'!ER131&lt;&gt;"x",if('raw 1'!ER131="OK",'raw 1'!LR131,'raw 1'!ER131),"")</f>
        <v>-</v>
      </c>
      <c r="EU132" s="9" t="str">
        <f>if('raw 1'!ES131&lt;&gt;"x",if('raw 1'!ES131="OK",'raw 1'!LS131,'raw 1'!ES131),"")</f>
        <v>-</v>
      </c>
      <c r="EV132" s="9" t="str">
        <f>if('raw 1'!ET131&lt;&gt;"x",if('raw 1'!ET131="OK",'raw 1'!LT131,'raw 1'!ET131),"")</f>
        <v>-</v>
      </c>
      <c r="EW132" s="9" t="str">
        <f>if('raw 1'!EU131&lt;&gt;"x",if('raw 1'!EU131="OK",'raw 1'!LU131,'raw 1'!EU131),"")</f>
        <v>-</v>
      </c>
      <c r="EX132" s="9" t="str">
        <f>if('raw 1'!EV131&lt;&gt;"x",if('raw 1'!EV131="OK",'raw 1'!LV131,'raw 1'!EV131),"")</f>
        <v>-</v>
      </c>
      <c r="EY132" s="9" t="str">
        <f>if('raw 1'!EW131&lt;&gt;"x",if('raw 1'!EW131="OK",'raw 1'!LW131,'raw 1'!EW131),"")</f>
        <v>-</v>
      </c>
      <c r="EZ132" s="9" t="str">
        <f>if('raw 1'!EX131&lt;&gt;"x",if('raw 1'!EX131="OK",'raw 1'!LX131,'raw 1'!EX131),"")</f>
        <v>-</v>
      </c>
      <c r="FA132" s="9" t="str">
        <f>if('raw 1'!EY131&lt;&gt;"x",if('raw 1'!EY131="OK",'raw 1'!LY131,'raw 1'!EY131),"")</f>
        <v>-</v>
      </c>
      <c r="FB132" s="9" t="str">
        <f>if('raw 1'!EZ131&lt;&gt;"x",if('raw 1'!EZ131="OK",'raw 1'!LZ131,'raw 1'!EZ131),"")</f>
        <v>-</v>
      </c>
      <c r="FC132" s="9" t="str">
        <f>if('raw 1'!FA131&lt;&gt;"x",if('raw 1'!FA131="OK",'raw 1'!MA131,'raw 1'!FA131),"")</f>
        <v>-</v>
      </c>
      <c r="FD132" s="9" t="str">
        <f>if('raw 1'!FB131&lt;&gt;"x",if('raw 1'!FB131="OK",'raw 1'!MB131,'raw 1'!FB131),"")</f>
        <v>-</v>
      </c>
      <c r="FE132" s="9" t="str">
        <f>if('raw 1'!FC131&lt;&gt;"x",if('raw 1'!FC131="OK",'raw 1'!MC131,'raw 1'!FC131),"")</f>
        <v>-</v>
      </c>
      <c r="FF132" s="9" t="str">
        <f>if('raw 1'!FD131&lt;&gt;"x",if('raw 1'!FD131="OK",'raw 1'!MD131,'raw 1'!FD131),"")</f>
        <v>-</v>
      </c>
      <c r="FG132" s="9" t="str">
        <f>if('raw 1'!FE131&lt;&gt;"x",if('raw 1'!FE131="OK",'raw 1'!ME131,'raw 1'!FE131),"")</f>
        <v>-</v>
      </c>
      <c r="FH132" s="9" t="str">
        <f>if('raw 1'!FF131&lt;&gt;"x",if('raw 1'!FF131="OK",'raw 1'!MF131,'raw 1'!FF131),"")</f>
        <v>-</v>
      </c>
      <c r="FI132" s="9" t="str">
        <f>if('raw 1'!FG131&lt;&gt;"x",if('raw 1'!FG131="OK",'raw 1'!MG131,'raw 1'!FG131),"")</f>
        <v>-</v>
      </c>
      <c r="FJ132" s="9" t="str">
        <f>if('raw 1'!FH131&lt;&gt;"x",if('raw 1'!FH131="OK",'raw 1'!MH131,'raw 1'!FH131),"")</f>
        <v>-</v>
      </c>
      <c r="FK132" s="9" t="str">
        <f>if('raw 1'!FI131&lt;&gt;"x",if('raw 1'!FI131="OK",'raw 1'!MI131,'raw 1'!FI131),"")</f>
        <v>-</v>
      </c>
      <c r="FL132" s="9" t="str">
        <f>if('raw 1'!FJ131&lt;&gt;"x",if('raw 1'!FJ131="OK",'raw 1'!MJ131,'raw 1'!FJ131),"")</f>
        <v>-</v>
      </c>
      <c r="FM132" s="9" t="str">
        <f>if('raw 1'!FK131&lt;&gt;"x",if('raw 1'!FK131="OK",'raw 1'!MK131,'raw 1'!FK131),"")</f>
        <v>-</v>
      </c>
      <c r="FN132" s="9" t="str">
        <f>if('raw 1'!FL131&lt;&gt;"x",if('raw 1'!FL131="OK",'raw 1'!ML131,'raw 1'!FL131),"")</f>
        <v>-</v>
      </c>
      <c r="FO132" s="9" t="str">
        <f>if('raw 1'!FM131&lt;&gt;"x",if('raw 1'!FM131="OK",'raw 1'!MM131,'raw 1'!FM131),"")</f>
        <v>-</v>
      </c>
      <c r="FP132" s="9" t="str">
        <f>if('raw 1'!FN131&lt;&gt;"x",if('raw 1'!FN131="OK",'raw 1'!MN131,'raw 1'!FN131),"")</f>
        <v>-</v>
      </c>
      <c r="FQ132" s="9" t="str">
        <f>if('raw 1'!FO131&lt;&gt;"x",if('raw 1'!FO131="OK",'raw 1'!MO131,'raw 1'!FO131),"")</f>
        <v>-</v>
      </c>
      <c r="FR132" s="9" t="str">
        <f>if('raw 1'!FP131&lt;&gt;"x",if('raw 1'!FP131="OK",'raw 1'!MP131,'raw 1'!FP131),"")</f>
        <v>-</v>
      </c>
      <c r="FS132" s="9" t="str">
        <f>if('raw 1'!FQ131&lt;&gt;"x",if('raw 1'!FQ131="OK",'raw 1'!MQ131,'raw 1'!FQ131),"")</f>
        <v>-</v>
      </c>
      <c r="FT132" s="9" t="str">
        <f>if('raw 1'!FR131&lt;&gt;"x",if('raw 1'!FR131="OK",'raw 1'!MR131,'raw 1'!FR131),"")</f>
        <v>-</v>
      </c>
      <c r="FU132" s="9" t="str">
        <f>if('raw 1'!FS131&lt;&gt;"x",if('raw 1'!FS131="OK",'raw 1'!MS131,'raw 1'!FS131),"")</f>
        <v>-</v>
      </c>
      <c r="FV132" s="9" t="str">
        <f>if('raw 1'!FT131&lt;&gt;"x",if('raw 1'!FT131="OK",'raw 1'!MT131,'raw 1'!FT131),"")</f>
        <v/>
      </c>
      <c r="FW132" s="9" t="str">
        <f>if('raw 1'!FU131&lt;&gt;"x",if('raw 1'!FU131="OK",'raw 1'!MU131,'raw 1'!FU131),"")</f>
        <v>-</v>
      </c>
      <c r="FX132" s="9" t="str">
        <f>if('raw 1'!FV131&lt;&gt;"x",if('raw 1'!FV131="OK",'raw 1'!MV131,'raw 1'!FV131),"")</f>
        <v>-</v>
      </c>
      <c r="FY132" s="9" t="str">
        <f>if('raw 1'!FW131&lt;&gt;"x",if('raw 1'!FW131="OK",'raw 1'!MW131,'raw 1'!FW131),"")</f>
        <v>-</v>
      </c>
      <c r="FZ132" s="9" t="str">
        <f>if('raw 1'!FX131&lt;&gt;"x",if('raw 1'!FX131="OK",'raw 1'!MX131,'raw 1'!FX131),"")</f>
        <v>-</v>
      </c>
      <c r="GA132" s="9" t="str">
        <f>if('raw 1'!FY131&lt;&gt;"x",if('raw 1'!FY131="OK",'raw 1'!MY131,'raw 1'!FY131),"")</f>
        <v>-</v>
      </c>
      <c r="GB132" s="9" t="str">
        <f>if('raw 1'!FZ131&lt;&gt;"x",if('raw 1'!FZ131="OK",'raw 1'!MZ131,'raw 1'!FZ131),"")</f>
        <v>-</v>
      </c>
      <c r="GC132" s="9" t="str">
        <f>if('raw 1'!GA131&lt;&gt;"x",if('raw 1'!GA131="OK",'raw 1'!NA131,'raw 1'!GA131),"")</f>
        <v>-</v>
      </c>
      <c r="GD132" s="9" t="str">
        <f>if('raw 1'!GB131&lt;&gt;"x",if('raw 1'!GB131="OK",'raw 1'!NB131,'raw 1'!GB131),"")</f>
        <v>-</v>
      </c>
      <c r="GE132" s="9" t="str">
        <f>if('raw 1'!GC131&lt;&gt;"x",if('raw 1'!GC131="OK",'raw 1'!NC131,'raw 1'!GC131),"")</f>
        <v>-</v>
      </c>
      <c r="GF132" s="9" t="str">
        <f>if('raw 1'!GD131&lt;&gt;"x",if('raw 1'!GD131="OK",'raw 1'!ND131,'raw 1'!GD131),"")</f>
        <v>-</v>
      </c>
      <c r="GG132" s="9" t="str">
        <f>if('raw 1'!GE131&lt;&gt;"x",if('raw 1'!GE131="OK",'raw 1'!NE131,'raw 1'!GE131),"")</f>
        <v>-</v>
      </c>
      <c r="GH132" s="9" t="str">
        <f>if('raw 1'!GF131&lt;&gt;"x",if('raw 1'!GF131="OK",'raw 1'!NF131,'raw 1'!GF131),"")</f>
        <v>-</v>
      </c>
      <c r="GI132" s="9" t="str">
        <f>if('raw 1'!GG131&lt;&gt;"x",if('raw 1'!GG131="OK",'raw 1'!NG131,'raw 1'!GG131),"")</f>
        <v>-</v>
      </c>
      <c r="GJ132" s="9" t="str">
        <f>if('raw 1'!GH131&lt;&gt;"x",if('raw 1'!GH131="OK",'raw 1'!NH131,'raw 1'!GH131),"")</f>
        <v>-</v>
      </c>
      <c r="GK132" s="9" t="str">
        <f>if('raw 1'!GI131&lt;&gt;"x",if('raw 1'!GI131="OK",'raw 1'!NI131,'raw 1'!GI131),"")</f>
        <v>-</v>
      </c>
      <c r="GL132" s="9" t="str">
        <f>if('raw 1'!GJ131&lt;&gt;"x",if('raw 1'!GJ131="OK",'raw 1'!NJ131,'raw 1'!GJ131),"")</f>
        <v>-</v>
      </c>
      <c r="GM132" s="9" t="str">
        <f>if('raw 1'!GK131&lt;&gt;"x",if('raw 1'!GK131="OK",'raw 1'!NK131,'raw 1'!GK131),"")</f>
        <v>-</v>
      </c>
      <c r="GN132" s="9" t="str">
        <f>if('raw 1'!GL131&lt;&gt;"x",if('raw 1'!GL131="OK",'raw 1'!NL131,'raw 1'!GL131),"")</f>
        <v>-</v>
      </c>
      <c r="GO132" s="9" t="str">
        <f>if('raw 1'!GM131&lt;&gt;"x",if('raw 1'!GM131="OK",'raw 1'!NM131,'raw 1'!GM131),"")</f>
        <v>-</v>
      </c>
      <c r="GP132" s="9" t="str">
        <f>if('raw 1'!GN131&lt;&gt;"x",if('raw 1'!GN131="OK",'raw 1'!NN131,'raw 1'!GN131),"")</f>
        <v>-</v>
      </c>
      <c r="GQ132" s="9" t="str">
        <f>if('raw 1'!GO131&lt;&gt;"x",if('raw 1'!GO131="OK",'raw 1'!NO131,'raw 1'!GO131),"")</f>
        <v>-</v>
      </c>
      <c r="GR132" s="9" t="str">
        <f>if('raw 1'!GP131&lt;&gt;"x",if('raw 1'!GP131="OK",'raw 1'!NP131,'raw 1'!GP131),"")</f>
        <v>-</v>
      </c>
      <c r="GS132" s="9" t="str">
        <f>if('raw 1'!GQ131&lt;&gt;"x",if('raw 1'!GQ131="OK",'raw 1'!NQ131,'raw 1'!GQ131),"")</f>
        <v>-</v>
      </c>
      <c r="GT132" s="9" t="str">
        <f>if('raw 1'!GR131&lt;&gt;"x",if('raw 1'!GR131="OK",'raw 1'!NR131,'raw 1'!GR131),"")</f>
        <v>-</v>
      </c>
      <c r="GU132" s="9" t="str">
        <f>if('raw 1'!GS131&lt;&gt;"x",if('raw 1'!GS131="OK",'raw 1'!NS131,'raw 1'!GS131),"")</f>
        <v/>
      </c>
    </row>
    <row r="133">
      <c r="A133" s="5"/>
      <c r="B133" s="5"/>
      <c r="C133" s="5" t="str">
        <f>if(B133="d","diskv. iz ciklusa",if(B133="d1","diskv. iz kruga",if($E133="ODOBREN",(if(countif(H:H,"="&amp;H133)=1,countif(H:H,"&gt;"&amp;H133)+1,concatenate(countif(H:H,"&gt;"&amp;H133)+1," - ",countif(H:H,"&gt;="&amp;H133)))),empty)))</f>
        <v>123 - 132</v>
      </c>
      <c r="D133" s="6" t="str">
        <f>'raw 1'!B132</f>
        <v>AlexG</v>
      </c>
      <c r="E133" s="6" t="str">
        <f>'raw 1'!F132</f>
        <v>ODOBREN</v>
      </c>
      <c r="F133" s="6" t="str">
        <f>if($E133="ODOBREN",'raw 1'!C132,"")</f>
        <v>Aleksandar</v>
      </c>
      <c r="G133" s="6" t="str">
        <f>if($E133="ODOBREN",'raw 1'!D132,"")</f>
        <v>Gospavić</v>
      </c>
      <c r="H133" s="7">
        <f>if($E133="ODOBREN",I133,empty)</f>
        <v>0</v>
      </c>
      <c r="I133" s="7">
        <f>if(B133&lt;&gt;"d",IF(M133 = "A", SUM(R133:T133), SUM(O133:Q133)),empty)</f>
        <v>0</v>
      </c>
      <c r="J133" s="6" t="str">
        <f>if($E133="ODOBREN",'raw 1'!G132,"")</f>
        <v>Pirot</v>
      </c>
      <c r="K133" s="6" t="str">
        <f>if($E133="ODOBREN",'raw 1'!H132,"")</f>
        <v>Gimnazija Pirot</v>
      </c>
      <c r="L133" s="6" t="str">
        <f>if($E133="ODOBREN",'raw 1'!I132,"")</f>
        <v>II</v>
      </c>
      <c r="M133" s="6" t="str">
        <f>if($E133="ODOBREN",'raw 1'!J132,"")</f>
        <v>A</v>
      </c>
      <c r="N133" s="6" t="str">
        <f>if($E133="ODOBREN",'raw 1'!K133,"")</f>
        <v>Goran Stanojević</v>
      </c>
      <c r="O133" s="8" t="str">
        <f>'raw 1'!M132</f>
        <v>-</v>
      </c>
      <c r="P133" s="9" t="str">
        <f>'raw 1'!N132</f>
        <v>-</v>
      </c>
      <c r="Q133" s="9" t="str">
        <f>'raw 1'!O132</f>
        <v>-</v>
      </c>
      <c r="R133" s="9">
        <f>'raw 1'!P132</f>
        <v>0</v>
      </c>
      <c r="S133" s="9" t="str">
        <f>'raw 1'!Q132</f>
        <v>-</v>
      </c>
      <c r="T133" s="9" t="str">
        <f>'raw 1'!R132</f>
        <v>-</v>
      </c>
      <c r="U133" s="9" t="str">
        <f>if('raw 1'!S132&lt;&gt;"x",if('raw 1'!S132="OK",'raw 1'!GS132,'raw 1'!S132),"")</f>
        <v/>
      </c>
      <c r="V133" s="9" t="str">
        <f>if('raw 1'!T132&lt;&gt;"x",if('raw 1'!T132="OK",'raw 1'!GT132,'raw 1'!T132),"")</f>
        <v/>
      </c>
      <c r="W133" s="9" t="str">
        <f>if('raw 1'!U132&lt;&gt;"x",if('raw 1'!U132="OK",'raw 1'!GU132,'raw 1'!U132),"")</f>
        <v>-</v>
      </c>
      <c r="X133" s="9" t="str">
        <f>if('raw 1'!V132&lt;&gt;"x",if('raw 1'!V132="OK",'raw 1'!GV132,'raw 1'!V132),"")</f>
        <v>-</v>
      </c>
      <c r="Y133" s="9" t="str">
        <f>if('raw 1'!W132&lt;&gt;"x",if('raw 1'!W132="OK",'raw 1'!GW132,'raw 1'!W132),"")</f>
        <v>-</v>
      </c>
      <c r="Z133" s="9" t="str">
        <f>if('raw 1'!X132&lt;&gt;"x",if('raw 1'!X132="OK",'raw 1'!GX132,'raw 1'!X132),"")</f>
        <v>-</v>
      </c>
      <c r="AA133" s="9" t="str">
        <f>if('raw 1'!Y132&lt;&gt;"x",if('raw 1'!Y132="OK",'raw 1'!GY132,'raw 1'!Y132),"")</f>
        <v>-</v>
      </c>
      <c r="AB133" s="9" t="str">
        <f>if('raw 1'!Z132&lt;&gt;"x",if('raw 1'!Z132="OK",'raw 1'!GZ132,'raw 1'!Z132),"")</f>
        <v>-</v>
      </c>
      <c r="AC133" s="9" t="str">
        <f>if('raw 1'!AA132&lt;&gt;"x",if('raw 1'!AA132="OK",'raw 1'!HA132,'raw 1'!AA132),"")</f>
        <v>-</v>
      </c>
      <c r="AD133" s="9" t="str">
        <f>if('raw 1'!AB132&lt;&gt;"x",if('raw 1'!AB132="OK",'raw 1'!HB132,'raw 1'!AB132),"")</f>
        <v>-</v>
      </c>
      <c r="AE133" s="9" t="str">
        <f>if('raw 1'!AC132&lt;&gt;"x",if('raw 1'!AC132="OK",'raw 1'!HC132,'raw 1'!AC132),"")</f>
        <v>-</v>
      </c>
      <c r="AF133" s="9" t="str">
        <f>if('raw 1'!AD132&lt;&gt;"x",if('raw 1'!AD132="OK",'raw 1'!HD132,'raw 1'!AD132),"")</f>
        <v>-</v>
      </c>
      <c r="AG133" s="9" t="str">
        <f>if('raw 1'!AE132&lt;&gt;"x",if('raw 1'!AE132="OK",'raw 1'!HE132,'raw 1'!AE132),"")</f>
        <v>-</v>
      </c>
      <c r="AH133" s="9" t="str">
        <f>if('raw 1'!AF132&lt;&gt;"x",if('raw 1'!AF132="OK",'raw 1'!HF132,'raw 1'!AF132),"")</f>
        <v>-</v>
      </c>
      <c r="AI133" s="9" t="str">
        <f>if('raw 1'!AG132&lt;&gt;"x",if('raw 1'!AG132="OK",'raw 1'!HG132,'raw 1'!AG132),"")</f>
        <v>-</v>
      </c>
      <c r="AJ133" s="9" t="str">
        <f>if('raw 1'!AH132&lt;&gt;"x",if('raw 1'!AH132="OK",'raw 1'!HH132,'raw 1'!AH132),"")</f>
        <v>-</v>
      </c>
      <c r="AK133" s="9" t="str">
        <f>if('raw 1'!AI132&lt;&gt;"x",if('raw 1'!AI132="OK",'raw 1'!HI132,'raw 1'!AI132),"")</f>
        <v>-</v>
      </c>
      <c r="AL133" s="9" t="str">
        <f>if('raw 1'!AJ132&lt;&gt;"x",if('raw 1'!AJ132="OK",'raw 1'!HJ132,'raw 1'!AJ132),"")</f>
        <v>-</v>
      </c>
      <c r="AM133" s="9" t="str">
        <f>if('raw 1'!AK132&lt;&gt;"x",if('raw 1'!AK132="OK",'raw 1'!HK132,'raw 1'!AK132),"")</f>
        <v>-</v>
      </c>
      <c r="AN133" s="9" t="str">
        <f>if('raw 1'!AL132&lt;&gt;"x",if('raw 1'!AL132="OK",'raw 1'!HL132,'raw 1'!AL132),"")</f>
        <v>-</v>
      </c>
      <c r="AO133" s="9" t="str">
        <f>if('raw 1'!AM132&lt;&gt;"x",if('raw 1'!AM132="OK",'raw 1'!HM132,'raw 1'!AM132),"")</f>
        <v>-</v>
      </c>
      <c r="AP133" s="9" t="str">
        <f>if('raw 1'!AN132&lt;&gt;"x",if('raw 1'!AN132="OK",'raw 1'!HN132,'raw 1'!AN132),"")</f>
        <v>-</v>
      </c>
      <c r="AQ133" s="9" t="str">
        <f>if('raw 1'!AO132&lt;&gt;"x",if('raw 1'!AO132="OK",'raw 1'!HO132,'raw 1'!AO132),"")</f>
        <v>-</v>
      </c>
      <c r="AR133" s="9" t="str">
        <f>if('raw 1'!AP132&lt;&gt;"x",if('raw 1'!AP132="OK",'raw 1'!HP132,'raw 1'!AP132),"")</f>
        <v>-</v>
      </c>
      <c r="AS133" s="9" t="str">
        <f>if('raw 1'!AQ132&lt;&gt;"x",if('raw 1'!AQ132="OK",'raw 1'!HQ132,'raw 1'!AQ132),"")</f>
        <v>-</v>
      </c>
      <c r="AT133" s="9" t="str">
        <f>if('raw 1'!AR132&lt;&gt;"x",if('raw 1'!AR132="OK",'raw 1'!HR132,'raw 1'!AR132),"")</f>
        <v>-</v>
      </c>
      <c r="AU133" s="9" t="str">
        <f>if('raw 1'!AS132&lt;&gt;"x",if('raw 1'!AS132="OK",'raw 1'!HS132,'raw 1'!AS132),"")</f>
        <v>-</v>
      </c>
      <c r="AV133" s="9" t="str">
        <f>if('raw 1'!AT132&lt;&gt;"x",if('raw 1'!AT132="OK",'raw 1'!HT132,'raw 1'!AT132),"")</f>
        <v>-</v>
      </c>
      <c r="AW133" s="9" t="str">
        <f>if('raw 1'!AU132&lt;&gt;"x",if('raw 1'!AU132="OK",'raw 1'!HU132,'raw 1'!AU132),"")</f>
        <v>-</v>
      </c>
      <c r="AX133" s="9" t="str">
        <f>if('raw 1'!AV132&lt;&gt;"x",if('raw 1'!AV132="OK",'raw 1'!HV132,'raw 1'!AV132),"")</f>
        <v>-</v>
      </c>
      <c r="AY133" s="9" t="str">
        <f>if('raw 1'!AW132&lt;&gt;"x",if('raw 1'!AW132="OK",'raw 1'!HW132,'raw 1'!AW132),"")</f>
        <v>-</v>
      </c>
      <c r="AZ133" s="9" t="str">
        <f>if('raw 1'!AX132&lt;&gt;"x",if('raw 1'!AX132="OK",'raw 1'!HX132,'raw 1'!AX132),"")</f>
        <v>-</v>
      </c>
      <c r="BA133" s="9" t="str">
        <f>if('raw 1'!AY132&lt;&gt;"x",if('raw 1'!AY132="OK",'raw 1'!HY132,'raw 1'!AY132),"")</f>
        <v>-</v>
      </c>
      <c r="BB133" s="9" t="str">
        <f>if('raw 1'!AZ132&lt;&gt;"x",if('raw 1'!AZ132="OK",'raw 1'!HZ132,'raw 1'!AZ132),"")</f>
        <v>-</v>
      </c>
      <c r="BC133" s="9" t="str">
        <f>if('raw 1'!BA132&lt;&gt;"x",if('raw 1'!BA132="OK",'raw 1'!IA132,'raw 1'!BA132),"")</f>
        <v>-</v>
      </c>
      <c r="BD133" s="9" t="str">
        <f>if('raw 1'!BB132&lt;&gt;"x",if('raw 1'!BB132="OK",'raw 1'!IB132,'raw 1'!BB132),"")</f>
        <v>-</v>
      </c>
      <c r="BE133" s="9" t="str">
        <f>if('raw 1'!BC132&lt;&gt;"x",if('raw 1'!BC132="OK",'raw 1'!IC132,'raw 1'!BC132),"")</f>
        <v>-</v>
      </c>
      <c r="BF133" s="9" t="str">
        <f>if('raw 1'!BD132&lt;&gt;"x",if('raw 1'!BD132="OK",'raw 1'!ID132,'raw 1'!BD132),"")</f>
        <v>-</v>
      </c>
      <c r="BG133" s="9" t="str">
        <f>if('raw 1'!BE132&lt;&gt;"x",if('raw 1'!BE132="OK",'raw 1'!IE132,'raw 1'!BE132),"")</f>
        <v>-</v>
      </c>
      <c r="BH133" s="9" t="str">
        <f>if('raw 1'!BF132&lt;&gt;"x",if('raw 1'!BF132="OK",'raw 1'!IF132,'raw 1'!BF132),"")</f>
        <v>-</v>
      </c>
      <c r="BI133" s="9" t="str">
        <f>if('raw 1'!BG132&lt;&gt;"x",if('raw 1'!BG132="OK",'raw 1'!IG132,'raw 1'!BG132),"")</f>
        <v>-</v>
      </c>
      <c r="BJ133" s="9" t="str">
        <f>if('raw 1'!BH132&lt;&gt;"x",if('raw 1'!BH132="OK",'raw 1'!IH132,'raw 1'!BH132),"")</f>
        <v>-</v>
      </c>
      <c r="BK133" s="9" t="str">
        <f>if('raw 1'!BI132&lt;&gt;"x",if('raw 1'!BI132="OK",'raw 1'!II132,'raw 1'!BI132),"")</f>
        <v>-</v>
      </c>
      <c r="BL133" s="9" t="str">
        <f>if('raw 1'!BJ132&lt;&gt;"x",if('raw 1'!BJ132="OK",'raw 1'!IJ132,'raw 1'!BJ132),"")</f>
        <v>-</v>
      </c>
      <c r="BM133" s="9" t="str">
        <f>if('raw 1'!BK132&lt;&gt;"x",if('raw 1'!BK132="OK",'raw 1'!IK132,'raw 1'!BK132),"")</f>
        <v/>
      </c>
      <c r="BN133" s="9" t="str">
        <f>if('raw 1'!BL132&lt;&gt;"x",if('raw 1'!BL132="OK",'raw 1'!IL132,'raw 1'!BL132),"")</f>
        <v>-</v>
      </c>
      <c r="BO133" s="9" t="str">
        <f>if('raw 1'!BM132&lt;&gt;"x",if('raw 1'!BM132="OK",'raw 1'!IM132,'raw 1'!BM132),"")</f>
        <v>-</v>
      </c>
      <c r="BP133" s="9" t="str">
        <f>if('raw 1'!BN132&lt;&gt;"x",if('raw 1'!BN132="OK",'raw 1'!IN132,'raw 1'!BN132),"")</f>
        <v>-</v>
      </c>
      <c r="BQ133" s="9" t="str">
        <f>if('raw 1'!BO132&lt;&gt;"x",if('raw 1'!BO132="OK",'raw 1'!IO132,'raw 1'!BO132),"")</f>
        <v>-</v>
      </c>
      <c r="BR133" s="9" t="str">
        <f>if('raw 1'!BP132&lt;&gt;"x",if('raw 1'!BP132="OK",'raw 1'!IP132,'raw 1'!BP132),"")</f>
        <v>-</v>
      </c>
      <c r="BS133" s="9" t="str">
        <f>if('raw 1'!BQ132&lt;&gt;"x",if('raw 1'!BQ132="OK",'raw 1'!IQ132,'raw 1'!BQ132),"")</f>
        <v>-</v>
      </c>
      <c r="BT133" s="9" t="str">
        <f>if('raw 1'!BR132&lt;&gt;"x",if('raw 1'!BR132="OK",'raw 1'!IR132,'raw 1'!BR132),"")</f>
        <v>-</v>
      </c>
      <c r="BU133" s="9" t="str">
        <f>if('raw 1'!BS132&lt;&gt;"x",if('raw 1'!BS132="OK",'raw 1'!IS132,'raw 1'!BS132),"")</f>
        <v>-</v>
      </c>
      <c r="BV133" s="9" t="str">
        <f>if('raw 1'!BT132&lt;&gt;"x",if('raw 1'!BT132="OK",'raw 1'!IT132,'raw 1'!BT132),"")</f>
        <v>-</v>
      </c>
      <c r="BW133" s="9" t="str">
        <f>if('raw 1'!BU132&lt;&gt;"x",if('raw 1'!BU132="OK",'raw 1'!IU132,'raw 1'!BU132),"")</f>
        <v>-</v>
      </c>
      <c r="BX133" s="9" t="str">
        <f>if('raw 1'!BV132&lt;&gt;"x",if('raw 1'!BV132="OK",'raw 1'!IV132,'raw 1'!BV132),"")</f>
        <v>-</v>
      </c>
      <c r="BY133" s="9" t="str">
        <f>if('raw 1'!BW132&lt;&gt;"x",if('raw 1'!BW132="OK",'raw 1'!IW132,'raw 1'!BW132),"")</f>
        <v>-</v>
      </c>
      <c r="BZ133" s="9" t="str">
        <f>if('raw 1'!BX132&lt;&gt;"x",if('raw 1'!BX132="OK",'raw 1'!IX132,'raw 1'!BX132),"")</f>
        <v>-</v>
      </c>
      <c r="CA133" s="9" t="str">
        <f>if('raw 1'!BY132&lt;&gt;"x",if('raw 1'!BY132="OK",'raw 1'!IY132,'raw 1'!BY132),"")</f>
        <v>-</v>
      </c>
      <c r="CB133" s="9" t="str">
        <f>if('raw 1'!BZ132&lt;&gt;"x",if('raw 1'!BZ132="OK",'raw 1'!IZ132,'raw 1'!BZ132),"")</f>
        <v>-</v>
      </c>
      <c r="CC133" s="9" t="str">
        <f>if('raw 1'!CA132&lt;&gt;"x",if('raw 1'!CA132="OK",'raw 1'!JA132,'raw 1'!CA132),"")</f>
        <v>-</v>
      </c>
      <c r="CD133" s="9" t="str">
        <f>if('raw 1'!CB132&lt;&gt;"x",if('raw 1'!CB132="OK",'raw 1'!JB132,'raw 1'!CB132),"")</f>
        <v>-</v>
      </c>
      <c r="CE133" s="9" t="str">
        <f>if('raw 1'!CC132&lt;&gt;"x",if('raw 1'!CC132="OK",'raw 1'!JC132,'raw 1'!CC132),"")</f>
        <v>-</v>
      </c>
      <c r="CF133" s="9" t="str">
        <f>if('raw 1'!CD132&lt;&gt;"x",if('raw 1'!CD132="OK",'raw 1'!JD132,'raw 1'!CD132),"")</f>
        <v>-</v>
      </c>
      <c r="CG133" s="9" t="str">
        <f>if('raw 1'!CE132&lt;&gt;"x",if('raw 1'!CE132="OK",'raw 1'!JE132,'raw 1'!CE132),"")</f>
        <v>-</v>
      </c>
      <c r="CH133" s="9" t="str">
        <f>if('raw 1'!CF132&lt;&gt;"x",if('raw 1'!CF132="OK",'raw 1'!JF132,'raw 1'!CF132),"")</f>
        <v>-</v>
      </c>
      <c r="CI133" s="9" t="str">
        <f>if('raw 1'!CG132&lt;&gt;"x",if('raw 1'!CG132="OK",'raw 1'!JG132,'raw 1'!CG132),"")</f>
        <v>-</v>
      </c>
      <c r="CJ133" s="9" t="str">
        <f>if('raw 1'!CH132&lt;&gt;"x",if('raw 1'!CH132="OK",'raw 1'!JH132,'raw 1'!CH132),"")</f>
        <v>-</v>
      </c>
      <c r="CK133" s="9" t="str">
        <f>if('raw 1'!CI132&lt;&gt;"x",if('raw 1'!CI132="OK",'raw 1'!JI132,'raw 1'!CI132),"")</f>
        <v>-</v>
      </c>
      <c r="CL133" s="9" t="str">
        <f>if('raw 1'!CJ132&lt;&gt;"x",if('raw 1'!CJ132="OK",'raw 1'!JJ132,'raw 1'!CJ132),"")</f>
        <v>-</v>
      </c>
      <c r="CM133" s="9" t="str">
        <f>if('raw 1'!CK132&lt;&gt;"x",if('raw 1'!CK132="OK",'raw 1'!JK132,'raw 1'!CK132),"")</f>
        <v>-</v>
      </c>
      <c r="CN133" s="9" t="str">
        <f>if('raw 1'!CL132&lt;&gt;"x",if('raw 1'!CL132="OK",'raw 1'!JL132,'raw 1'!CL132),"")</f>
        <v>-</v>
      </c>
      <c r="CO133" s="9" t="str">
        <f>if('raw 1'!CM132&lt;&gt;"x",if('raw 1'!CM132="OK",'raw 1'!JM132,'raw 1'!CM132),"")</f>
        <v>-</v>
      </c>
      <c r="CP133" s="9" t="str">
        <f>if('raw 1'!CN132&lt;&gt;"x",if('raw 1'!CN132="OK",'raw 1'!JN132,'raw 1'!CN132),"")</f>
        <v>-</v>
      </c>
      <c r="CQ133" s="9" t="str">
        <f>if('raw 1'!CO132&lt;&gt;"x",if('raw 1'!CO132="OK",'raw 1'!JO132,'raw 1'!CO132),"")</f>
        <v>-</v>
      </c>
      <c r="CR133" s="9" t="str">
        <f>if('raw 1'!CP132&lt;&gt;"x",if('raw 1'!CP132="OK",'raw 1'!JP132,'raw 1'!CP132),"")</f>
        <v>-</v>
      </c>
      <c r="CS133" s="9" t="str">
        <f>if('raw 1'!CQ132&lt;&gt;"x",if('raw 1'!CQ132="OK",'raw 1'!JQ132,'raw 1'!CQ132),"")</f>
        <v>-</v>
      </c>
      <c r="CT133" s="9" t="str">
        <f>if('raw 1'!CR132&lt;&gt;"x",if('raw 1'!CR132="OK",'raw 1'!JR132,'raw 1'!CR132),"")</f>
        <v>-</v>
      </c>
      <c r="CU133" s="9" t="str">
        <f>if('raw 1'!CS132&lt;&gt;"x",if('raw 1'!CS132="OK",'raw 1'!JS132,'raw 1'!CS132),"")</f>
        <v/>
      </c>
      <c r="CV133" s="9" t="str">
        <f>if('raw 1'!CT132&lt;&gt;"x",if('raw 1'!CT132="OK",'raw 1'!JT132,'raw 1'!CT132),"")</f>
        <v>-</v>
      </c>
      <c r="CW133" s="9" t="str">
        <f>if('raw 1'!CU132&lt;&gt;"x",if('raw 1'!CU132="OK",'raw 1'!JU132,'raw 1'!CU132),"")</f>
        <v>-</v>
      </c>
      <c r="CX133" s="9" t="str">
        <f>if('raw 1'!CV132&lt;&gt;"x",if('raw 1'!CV132="OK",'raw 1'!JV132,'raw 1'!CV132),"")</f>
        <v>-</v>
      </c>
      <c r="CY133" s="9" t="str">
        <f>if('raw 1'!CW132&lt;&gt;"x",if('raw 1'!CW132="OK",'raw 1'!JW132,'raw 1'!CW132),"")</f>
        <v>-</v>
      </c>
      <c r="CZ133" s="9" t="str">
        <f>if('raw 1'!CX132&lt;&gt;"x",if('raw 1'!CX132="OK",'raw 1'!JX132,'raw 1'!CX132),"")</f>
        <v>-</v>
      </c>
      <c r="DA133" s="9" t="str">
        <f>if('raw 1'!CY132&lt;&gt;"x",if('raw 1'!CY132="OK",'raw 1'!JY132,'raw 1'!CY132),"")</f>
        <v>-</v>
      </c>
      <c r="DB133" s="9" t="str">
        <f>if('raw 1'!CZ132&lt;&gt;"x",if('raw 1'!CZ132="OK",'raw 1'!JZ132,'raw 1'!CZ132),"")</f>
        <v>-</v>
      </c>
      <c r="DC133" s="9" t="str">
        <f>if('raw 1'!DA132&lt;&gt;"x",if('raw 1'!DA132="OK",'raw 1'!KA132,'raw 1'!DA132),"")</f>
        <v>-</v>
      </c>
      <c r="DD133" s="9" t="str">
        <f>if('raw 1'!DB132&lt;&gt;"x",if('raw 1'!DB132="OK",'raw 1'!KB132,'raw 1'!DB132),"")</f>
        <v>-</v>
      </c>
      <c r="DE133" s="9" t="str">
        <f>if('raw 1'!DC132&lt;&gt;"x",if('raw 1'!DC132="OK",'raw 1'!KC132,'raw 1'!DC132),"")</f>
        <v>-</v>
      </c>
      <c r="DF133" s="9" t="str">
        <f>if('raw 1'!DD132&lt;&gt;"x",if('raw 1'!DD132="OK",'raw 1'!KD132,'raw 1'!DD132),"")</f>
        <v>-</v>
      </c>
      <c r="DG133" s="9" t="str">
        <f>if('raw 1'!DE132&lt;&gt;"x",if('raw 1'!DE132="OK",'raw 1'!KE132,'raw 1'!DE132),"")</f>
        <v>-</v>
      </c>
      <c r="DH133" s="9" t="str">
        <f>if('raw 1'!DF132&lt;&gt;"x",if('raw 1'!DF132="OK",'raw 1'!KF132,'raw 1'!DF132),"")</f>
        <v>-</v>
      </c>
      <c r="DI133" s="9" t="str">
        <f>if('raw 1'!DG132&lt;&gt;"x",if('raw 1'!DG132="OK",'raw 1'!KG132,'raw 1'!DG132),"")</f>
        <v>-</v>
      </c>
      <c r="DJ133" s="9" t="str">
        <f>if('raw 1'!DH132&lt;&gt;"x",if('raw 1'!DH132="OK",'raw 1'!KH132,'raw 1'!DH132),"")</f>
        <v>-</v>
      </c>
      <c r="DK133" s="9" t="str">
        <f>if('raw 1'!DI132&lt;&gt;"x",if('raw 1'!DI132="OK",'raw 1'!KI132,'raw 1'!DI132),"")</f>
        <v>-</v>
      </c>
      <c r="DL133" s="9" t="str">
        <f>if('raw 1'!DJ132&lt;&gt;"x",if('raw 1'!DJ132="OK",'raw 1'!KJ132,'raw 1'!DJ132),"")</f>
        <v>-</v>
      </c>
      <c r="DM133" s="9" t="str">
        <f>if('raw 1'!DK132&lt;&gt;"x",if('raw 1'!DK132="OK",'raw 1'!KK132,'raw 1'!DK132),"")</f>
        <v>-</v>
      </c>
      <c r="DN133" s="9" t="str">
        <f>if('raw 1'!DL132&lt;&gt;"x",if('raw 1'!DL132="OK",'raw 1'!KL132,'raw 1'!DL132),"")</f>
        <v>-</v>
      </c>
      <c r="DO133" s="9" t="str">
        <f>if('raw 1'!DM132&lt;&gt;"x",if('raw 1'!DM132="OK",'raw 1'!KM132,'raw 1'!DM132),"")</f>
        <v>-</v>
      </c>
      <c r="DP133" s="9" t="str">
        <f>if('raw 1'!DN132&lt;&gt;"x",if('raw 1'!DN132="OK",'raw 1'!KN132,'raw 1'!DN132),"")</f>
        <v>-</v>
      </c>
      <c r="DQ133" s="9" t="str">
        <f>if('raw 1'!DO132&lt;&gt;"x",if('raw 1'!DO132="OK",'raw 1'!KO132,'raw 1'!DO132),"")</f>
        <v>-</v>
      </c>
      <c r="DR133" s="9" t="str">
        <f>if('raw 1'!DP132&lt;&gt;"x",if('raw 1'!DP132="OK",'raw 1'!KP132,'raw 1'!DP132),"")</f>
        <v>-</v>
      </c>
      <c r="DS133" s="9" t="str">
        <f>if('raw 1'!DQ132&lt;&gt;"x",if('raw 1'!DQ132="OK",'raw 1'!KQ132,'raw 1'!DQ132),"")</f>
        <v>-</v>
      </c>
      <c r="DT133" s="9" t="str">
        <f>if('raw 1'!DR132&lt;&gt;"x",if('raw 1'!DR132="OK",'raw 1'!KR132,'raw 1'!DR132),"")</f>
        <v>-</v>
      </c>
      <c r="DU133" s="9" t="str">
        <f>if('raw 1'!DS132&lt;&gt;"x",if('raw 1'!DS132="OK",'raw 1'!KS132,'raw 1'!DS132),"")</f>
        <v>-</v>
      </c>
      <c r="DV133" s="9" t="str">
        <f>if('raw 1'!DT132&lt;&gt;"x",if('raw 1'!DT132="OK",'raw 1'!KT132,'raw 1'!DT132),"")</f>
        <v>-</v>
      </c>
      <c r="DW133" s="9" t="str">
        <f>if('raw 1'!DU132&lt;&gt;"x",if('raw 1'!DU132="OK",'raw 1'!KU132,'raw 1'!DU132),"")</f>
        <v>-</v>
      </c>
      <c r="DX133" s="9" t="str">
        <f>if('raw 1'!DV132&lt;&gt;"x",if('raw 1'!DV132="OK",'raw 1'!KV132,'raw 1'!DV132),"")</f>
        <v>-</v>
      </c>
      <c r="DY133" s="9" t="str">
        <f>if('raw 1'!DW132&lt;&gt;"x",if('raw 1'!DW132="OK",'raw 1'!KW132,'raw 1'!DW132),"")</f>
        <v>-</v>
      </c>
      <c r="DZ133" s="9" t="str">
        <f>if('raw 1'!DX132&lt;&gt;"x",if('raw 1'!DX132="OK",'raw 1'!KX132,'raw 1'!DX132),"")</f>
        <v>-</v>
      </c>
      <c r="EA133" s="9" t="str">
        <f>if('raw 1'!DY132&lt;&gt;"x",if('raw 1'!DY132="OK",'raw 1'!KY132,'raw 1'!DY132),"")</f>
        <v>-</v>
      </c>
      <c r="EB133" s="9" t="str">
        <f>if('raw 1'!DZ132&lt;&gt;"x",if('raw 1'!DZ132="OK",'raw 1'!KZ132,'raw 1'!DZ132),"")</f>
        <v/>
      </c>
      <c r="EC133" s="9">
        <f>if('raw 1'!EA132&lt;&gt;"x",if('raw 1'!EA132="OK",'raw 1'!LA132,'raw 1'!EA132),"")</f>
        <v>1</v>
      </c>
      <c r="ED133" s="9">
        <f>if('raw 1'!EB132&lt;&gt;"x",if('raw 1'!EB132="OK",'raw 1'!LB132,'raw 1'!EB132),"")</f>
        <v>1</v>
      </c>
      <c r="EE133" s="9" t="str">
        <f>if('raw 1'!EC132&lt;&gt;"x",if('raw 1'!EC132="OK",'raw 1'!LC132,'raw 1'!EC132),"")</f>
        <v>WA</v>
      </c>
      <c r="EF133" s="9">
        <f>if('raw 1'!ED132&lt;&gt;"x",if('raw 1'!ED132="OK",'raw 1'!LD132,'raw 1'!ED132),"")</f>
        <v>1</v>
      </c>
      <c r="EG133" s="9">
        <f>if('raw 1'!EE132&lt;&gt;"x",if('raw 1'!EE132="OK",'raw 1'!LE132,'raw 1'!EE132),"")</f>
        <v>1</v>
      </c>
      <c r="EH133" s="9" t="str">
        <f>if('raw 1'!EF132&lt;&gt;"x",if('raw 1'!EF132="OK",'raw 1'!LF132,'raw 1'!EF132),"")</f>
        <v>TLE</v>
      </c>
      <c r="EI133" s="9" t="str">
        <f>if('raw 1'!EG132&lt;&gt;"x",if('raw 1'!EG132="OK",'raw 1'!LG132,'raw 1'!EG132),"")</f>
        <v>TLE</v>
      </c>
      <c r="EJ133" s="9" t="str">
        <f>if('raw 1'!EH132&lt;&gt;"x",if('raw 1'!EH132="OK",'raw 1'!LH132,'raw 1'!EH132),"")</f>
        <v>TLE</v>
      </c>
      <c r="EK133" s="9" t="str">
        <f>if('raw 1'!EI132&lt;&gt;"x",if('raw 1'!EI132="OK",'raw 1'!LI132,'raw 1'!EI132),"")</f>
        <v>TLE</v>
      </c>
      <c r="EL133" s="9" t="str">
        <f>if('raw 1'!EJ132&lt;&gt;"x",if('raw 1'!EJ132="OK",'raw 1'!LJ132,'raw 1'!EJ132),"")</f>
        <v>TLE</v>
      </c>
      <c r="EM133" s="9" t="str">
        <f>if('raw 1'!EK132&lt;&gt;"x",if('raw 1'!EK132="OK",'raw 1'!LK132,'raw 1'!EK132),"")</f>
        <v>MLE</v>
      </c>
      <c r="EN133" s="9" t="str">
        <f>if('raw 1'!EL132&lt;&gt;"x",if('raw 1'!EL132="OK",'raw 1'!LL132,'raw 1'!EL132),"")</f>
        <v>TLE</v>
      </c>
      <c r="EO133" s="9" t="str">
        <f>if('raw 1'!EM132&lt;&gt;"x",if('raw 1'!EM132="OK",'raw 1'!LM132,'raw 1'!EM132),"")</f>
        <v>MLE</v>
      </c>
      <c r="EP133" s="9" t="str">
        <f>if('raw 1'!EN132&lt;&gt;"x",if('raw 1'!EN132="OK",'raw 1'!LN132,'raw 1'!EN132),"")</f>
        <v>TLE</v>
      </c>
      <c r="EQ133" s="9" t="str">
        <f>if('raw 1'!EO132&lt;&gt;"x",if('raw 1'!EO132="OK",'raw 1'!LO132,'raw 1'!EO132),"")</f>
        <v>MLE</v>
      </c>
      <c r="ER133" s="9" t="str">
        <f>if('raw 1'!EP132&lt;&gt;"x",if('raw 1'!EP132="OK",'raw 1'!LP132,'raw 1'!EP132),"")</f>
        <v>TLE</v>
      </c>
      <c r="ES133" s="9" t="str">
        <f>if('raw 1'!EQ132&lt;&gt;"x",if('raw 1'!EQ132="OK",'raw 1'!LQ132,'raw 1'!EQ132),"")</f>
        <v/>
      </c>
      <c r="ET133" s="9" t="str">
        <f>if('raw 1'!ER132&lt;&gt;"x",if('raw 1'!ER132="OK",'raw 1'!LR132,'raw 1'!ER132),"")</f>
        <v>-</v>
      </c>
      <c r="EU133" s="9" t="str">
        <f>if('raw 1'!ES132&lt;&gt;"x",if('raw 1'!ES132="OK",'raw 1'!LS132,'raw 1'!ES132),"")</f>
        <v>-</v>
      </c>
      <c r="EV133" s="9" t="str">
        <f>if('raw 1'!ET132&lt;&gt;"x",if('raw 1'!ET132="OK",'raw 1'!LT132,'raw 1'!ET132),"")</f>
        <v>-</v>
      </c>
      <c r="EW133" s="9" t="str">
        <f>if('raw 1'!EU132&lt;&gt;"x",if('raw 1'!EU132="OK",'raw 1'!LU132,'raw 1'!EU132),"")</f>
        <v>-</v>
      </c>
      <c r="EX133" s="9" t="str">
        <f>if('raw 1'!EV132&lt;&gt;"x",if('raw 1'!EV132="OK",'raw 1'!LV132,'raw 1'!EV132),"")</f>
        <v>-</v>
      </c>
      <c r="EY133" s="9" t="str">
        <f>if('raw 1'!EW132&lt;&gt;"x",if('raw 1'!EW132="OK",'raw 1'!LW132,'raw 1'!EW132),"")</f>
        <v>-</v>
      </c>
      <c r="EZ133" s="9" t="str">
        <f>if('raw 1'!EX132&lt;&gt;"x",if('raw 1'!EX132="OK",'raw 1'!LX132,'raw 1'!EX132),"")</f>
        <v>-</v>
      </c>
      <c r="FA133" s="9" t="str">
        <f>if('raw 1'!EY132&lt;&gt;"x",if('raw 1'!EY132="OK",'raw 1'!LY132,'raw 1'!EY132),"")</f>
        <v>-</v>
      </c>
      <c r="FB133" s="9" t="str">
        <f>if('raw 1'!EZ132&lt;&gt;"x",if('raw 1'!EZ132="OK",'raw 1'!LZ132,'raw 1'!EZ132),"")</f>
        <v>-</v>
      </c>
      <c r="FC133" s="9" t="str">
        <f>if('raw 1'!FA132&lt;&gt;"x",if('raw 1'!FA132="OK",'raw 1'!MA132,'raw 1'!FA132),"")</f>
        <v>-</v>
      </c>
      <c r="FD133" s="9" t="str">
        <f>if('raw 1'!FB132&lt;&gt;"x",if('raw 1'!FB132="OK",'raw 1'!MB132,'raw 1'!FB132),"")</f>
        <v>-</v>
      </c>
      <c r="FE133" s="9" t="str">
        <f>if('raw 1'!FC132&lt;&gt;"x",if('raw 1'!FC132="OK",'raw 1'!MC132,'raw 1'!FC132),"")</f>
        <v>-</v>
      </c>
      <c r="FF133" s="9" t="str">
        <f>if('raw 1'!FD132&lt;&gt;"x",if('raw 1'!FD132="OK",'raw 1'!MD132,'raw 1'!FD132),"")</f>
        <v>-</v>
      </c>
      <c r="FG133" s="9" t="str">
        <f>if('raw 1'!FE132&lt;&gt;"x",if('raw 1'!FE132="OK",'raw 1'!ME132,'raw 1'!FE132),"")</f>
        <v>-</v>
      </c>
      <c r="FH133" s="9" t="str">
        <f>if('raw 1'!FF132&lt;&gt;"x",if('raw 1'!FF132="OK",'raw 1'!MF132,'raw 1'!FF132),"")</f>
        <v>-</v>
      </c>
      <c r="FI133" s="9" t="str">
        <f>if('raw 1'!FG132&lt;&gt;"x",if('raw 1'!FG132="OK",'raw 1'!MG132,'raw 1'!FG132),"")</f>
        <v>-</v>
      </c>
      <c r="FJ133" s="9" t="str">
        <f>if('raw 1'!FH132&lt;&gt;"x",if('raw 1'!FH132="OK",'raw 1'!MH132,'raw 1'!FH132),"")</f>
        <v>-</v>
      </c>
      <c r="FK133" s="9" t="str">
        <f>if('raw 1'!FI132&lt;&gt;"x",if('raw 1'!FI132="OK",'raw 1'!MI132,'raw 1'!FI132),"")</f>
        <v>-</v>
      </c>
      <c r="FL133" s="9" t="str">
        <f>if('raw 1'!FJ132&lt;&gt;"x",if('raw 1'!FJ132="OK",'raw 1'!MJ132,'raw 1'!FJ132),"")</f>
        <v>-</v>
      </c>
      <c r="FM133" s="9" t="str">
        <f>if('raw 1'!FK132&lt;&gt;"x",if('raw 1'!FK132="OK",'raw 1'!MK132,'raw 1'!FK132),"")</f>
        <v>-</v>
      </c>
      <c r="FN133" s="9" t="str">
        <f>if('raw 1'!FL132&lt;&gt;"x",if('raw 1'!FL132="OK",'raw 1'!ML132,'raw 1'!FL132),"")</f>
        <v>-</v>
      </c>
      <c r="FO133" s="9" t="str">
        <f>if('raw 1'!FM132&lt;&gt;"x",if('raw 1'!FM132="OK",'raw 1'!MM132,'raw 1'!FM132),"")</f>
        <v>-</v>
      </c>
      <c r="FP133" s="9" t="str">
        <f>if('raw 1'!FN132&lt;&gt;"x",if('raw 1'!FN132="OK",'raw 1'!MN132,'raw 1'!FN132),"")</f>
        <v>-</v>
      </c>
      <c r="FQ133" s="9" t="str">
        <f>if('raw 1'!FO132&lt;&gt;"x",if('raw 1'!FO132="OK",'raw 1'!MO132,'raw 1'!FO132),"")</f>
        <v>-</v>
      </c>
      <c r="FR133" s="9" t="str">
        <f>if('raw 1'!FP132&lt;&gt;"x",if('raw 1'!FP132="OK",'raw 1'!MP132,'raw 1'!FP132),"")</f>
        <v>-</v>
      </c>
      <c r="FS133" s="9" t="str">
        <f>if('raw 1'!FQ132&lt;&gt;"x",if('raw 1'!FQ132="OK",'raw 1'!MQ132,'raw 1'!FQ132),"")</f>
        <v>-</v>
      </c>
      <c r="FT133" s="9" t="str">
        <f>if('raw 1'!FR132&lt;&gt;"x",if('raw 1'!FR132="OK",'raw 1'!MR132,'raw 1'!FR132),"")</f>
        <v>-</v>
      </c>
      <c r="FU133" s="9" t="str">
        <f>if('raw 1'!FS132&lt;&gt;"x",if('raw 1'!FS132="OK",'raw 1'!MS132,'raw 1'!FS132),"")</f>
        <v>-</v>
      </c>
      <c r="FV133" s="9" t="str">
        <f>if('raw 1'!FT132&lt;&gt;"x",if('raw 1'!FT132="OK",'raw 1'!MT132,'raw 1'!FT132),"")</f>
        <v/>
      </c>
      <c r="FW133" s="9" t="str">
        <f>if('raw 1'!FU132&lt;&gt;"x",if('raw 1'!FU132="OK",'raw 1'!MU132,'raw 1'!FU132),"")</f>
        <v>-</v>
      </c>
      <c r="FX133" s="9" t="str">
        <f>if('raw 1'!FV132&lt;&gt;"x",if('raw 1'!FV132="OK",'raw 1'!MV132,'raw 1'!FV132),"")</f>
        <v>-</v>
      </c>
      <c r="FY133" s="9" t="str">
        <f>if('raw 1'!FW132&lt;&gt;"x",if('raw 1'!FW132="OK",'raw 1'!MW132,'raw 1'!FW132),"")</f>
        <v>-</v>
      </c>
      <c r="FZ133" s="9" t="str">
        <f>if('raw 1'!FX132&lt;&gt;"x",if('raw 1'!FX132="OK",'raw 1'!MX132,'raw 1'!FX132),"")</f>
        <v>-</v>
      </c>
      <c r="GA133" s="9" t="str">
        <f>if('raw 1'!FY132&lt;&gt;"x",if('raw 1'!FY132="OK",'raw 1'!MY132,'raw 1'!FY132),"")</f>
        <v>-</v>
      </c>
      <c r="GB133" s="9" t="str">
        <f>if('raw 1'!FZ132&lt;&gt;"x",if('raw 1'!FZ132="OK",'raw 1'!MZ132,'raw 1'!FZ132),"")</f>
        <v>-</v>
      </c>
      <c r="GC133" s="9" t="str">
        <f>if('raw 1'!GA132&lt;&gt;"x",if('raw 1'!GA132="OK",'raw 1'!NA132,'raw 1'!GA132),"")</f>
        <v>-</v>
      </c>
      <c r="GD133" s="9" t="str">
        <f>if('raw 1'!GB132&lt;&gt;"x",if('raw 1'!GB132="OK",'raw 1'!NB132,'raw 1'!GB132),"")</f>
        <v>-</v>
      </c>
      <c r="GE133" s="9" t="str">
        <f>if('raw 1'!GC132&lt;&gt;"x",if('raw 1'!GC132="OK",'raw 1'!NC132,'raw 1'!GC132),"")</f>
        <v>-</v>
      </c>
      <c r="GF133" s="9" t="str">
        <f>if('raw 1'!GD132&lt;&gt;"x",if('raw 1'!GD132="OK",'raw 1'!ND132,'raw 1'!GD132),"")</f>
        <v>-</v>
      </c>
      <c r="GG133" s="9" t="str">
        <f>if('raw 1'!GE132&lt;&gt;"x",if('raw 1'!GE132="OK",'raw 1'!NE132,'raw 1'!GE132),"")</f>
        <v>-</v>
      </c>
      <c r="GH133" s="9" t="str">
        <f>if('raw 1'!GF132&lt;&gt;"x",if('raw 1'!GF132="OK",'raw 1'!NF132,'raw 1'!GF132),"")</f>
        <v>-</v>
      </c>
      <c r="GI133" s="9" t="str">
        <f>if('raw 1'!GG132&lt;&gt;"x",if('raw 1'!GG132="OK",'raw 1'!NG132,'raw 1'!GG132),"")</f>
        <v>-</v>
      </c>
      <c r="GJ133" s="9" t="str">
        <f>if('raw 1'!GH132&lt;&gt;"x",if('raw 1'!GH132="OK",'raw 1'!NH132,'raw 1'!GH132),"")</f>
        <v>-</v>
      </c>
      <c r="GK133" s="9" t="str">
        <f>if('raw 1'!GI132&lt;&gt;"x",if('raw 1'!GI132="OK",'raw 1'!NI132,'raw 1'!GI132),"")</f>
        <v>-</v>
      </c>
      <c r="GL133" s="9" t="str">
        <f>if('raw 1'!GJ132&lt;&gt;"x",if('raw 1'!GJ132="OK",'raw 1'!NJ132,'raw 1'!GJ132),"")</f>
        <v>-</v>
      </c>
      <c r="GM133" s="9" t="str">
        <f>if('raw 1'!GK132&lt;&gt;"x",if('raw 1'!GK132="OK",'raw 1'!NK132,'raw 1'!GK132),"")</f>
        <v>-</v>
      </c>
      <c r="GN133" s="9" t="str">
        <f>if('raw 1'!GL132&lt;&gt;"x",if('raw 1'!GL132="OK",'raw 1'!NL132,'raw 1'!GL132),"")</f>
        <v>-</v>
      </c>
      <c r="GO133" s="9" t="str">
        <f>if('raw 1'!GM132&lt;&gt;"x",if('raw 1'!GM132="OK",'raw 1'!NM132,'raw 1'!GM132),"")</f>
        <v>-</v>
      </c>
      <c r="GP133" s="9" t="str">
        <f>if('raw 1'!GN132&lt;&gt;"x",if('raw 1'!GN132="OK",'raw 1'!NN132,'raw 1'!GN132),"")</f>
        <v>-</v>
      </c>
      <c r="GQ133" s="9" t="str">
        <f>if('raw 1'!GO132&lt;&gt;"x",if('raw 1'!GO132="OK",'raw 1'!NO132,'raw 1'!GO132),"")</f>
        <v>-</v>
      </c>
      <c r="GR133" s="9" t="str">
        <f>if('raw 1'!GP132&lt;&gt;"x",if('raw 1'!GP132="OK",'raw 1'!NP132,'raw 1'!GP132),"")</f>
        <v>-</v>
      </c>
      <c r="GS133" s="9" t="str">
        <f>if('raw 1'!GQ132&lt;&gt;"x",if('raw 1'!GQ132="OK",'raw 1'!NQ132,'raw 1'!GQ132),"")</f>
        <v>-</v>
      </c>
      <c r="GT133" s="9" t="str">
        <f>if('raw 1'!GR132&lt;&gt;"x",if('raw 1'!GR132="OK",'raw 1'!NR132,'raw 1'!GR132),"")</f>
        <v>-</v>
      </c>
      <c r="GU133" s="9" t="str">
        <f>if('raw 1'!GS132&lt;&gt;"x",if('raw 1'!GS132="OK",'raw 1'!NS132,'raw 1'!GS132),"")</f>
        <v/>
      </c>
    </row>
    <row r="134">
      <c r="A134" s="5"/>
      <c r="B134" s="5"/>
      <c r="C134" s="5" t="str">
        <f>if(B134="d","diskv. iz ciklusa",if(B134="d1","diskv. iz kruga",if($E134="ODOBREN",(if(countif(H:H,"="&amp;H134)=1,countif(H:H,"&gt;"&amp;H134)+1,concatenate(countif(H:H,"&gt;"&amp;H134)+1," - ",countif(H:H,"&gt;="&amp;H134)))),empty)))</f>
        <v>123 - 132</v>
      </c>
      <c r="D134" s="6" t="str">
        <f>'raw 1'!B133</f>
        <v>NikolaM165</v>
      </c>
      <c r="E134" s="6" t="str">
        <f>'raw 1'!F133</f>
        <v>ODOBREN</v>
      </c>
      <c r="F134" s="6" t="str">
        <f>if($E134="ODOBREN",'raw 1'!C133,"")</f>
        <v>Nikola</v>
      </c>
      <c r="G134" s="6" t="str">
        <f>if($E134="ODOBREN",'raw 1'!D133,"")</f>
        <v>Mirčić</v>
      </c>
      <c r="H134" s="7">
        <f>if($E134="ODOBREN",I134,empty)</f>
        <v>0</v>
      </c>
      <c r="I134" s="7">
        <f>if(B134&lt;&gt;"d",IF(M134 = "A", SUM(R134:T134), SUM(O134:Q134)),empty)</f>
        <v>0</v>
      </c>
      <c r="J134" s="6" t="str">
        <f>if($E134="ODOBREN",'raw 1'!G133,"")</f>
        <v>Šabac</v>
      </c>
      <c r="K134" s="6" t="str">
        <f>if($E134="ODOBREN",'raw 1'!H133,"")</f>
        <v>Šabačka gimnazija</v>
      </c>
      <c r="L134" s="6" t="str">
        <f>if($E134="ODOBREN",'raw 1'!I133,"")</f>
        <v>II</v>
      </c>
      <c r="M134" s="6" t="str">
        <f>if($E134="ODOBREN",'raw 1'!J133,"")</f>
        <v>A</v>
      </c>
      <c r="N134" s="6" t="str">
        <f>if($E134="ODOBREN",'raw 1'!K134,"")</f>
        <v/>
      </c>
      <c r="O134" s="8" t="str">
        <f>'raw 1'!M133</f>
        <v>-</v>
      </c>
      <c r="P134" s="9" t="str">
        <f>'raw 1'!N133</f>
        <v>-</v>
      </c>
      <c r="Q134" s="9" t="str">
        <f>'raw 1'!O133</f>
        <v>-</v>
      </c>
      <c r="R134" s="9">
        <f>'raw 1'!P133</f>
        <v>0</v>
      </c>
      <c r="S134" s="9" t="str">
        <f>'raw 1'!Q133</f>
        <v>-</v>
      </c>
      <c r="T134" s="9" t="str">
        <f>'raw 1'!R133</f>
        <v>-</v>
      </c>
      <c r="U134" s="9" t="str">
        <f>if('raw 1'!S133&lt;&gt;"x",if('raw 1'!S133="OK",'raw 1'!GS133,'raw 1'!S133),"")</f>
        <v/>
      </c>
      <c r="V134" s="9" t="str">
        <f>if('raw 1'!T133&lt;&gt;"x",if('raw 1'!T133="OK",'raw 1'!GT133,'raw 1'!T133),"")</f>
        <v/>
      </c>
      <c r="W134" s="9" t="str">
        <f>if('raw 1'!U133&lt;&gt;"x",if('raw 1'!U133="OK",'raw 1'!GU133,'raw 1'!U133),"")</f>
        <v>-</v>
      </c>
      <c r="X134" s="9" t="str">
        <f>if('raw 1'!V133&lt;&gt;"x",if('raw 1'!V133="OK",'raw 1'!GV133,'raw 1'!V133),"")</f>
        <v>-</v>
      </c>
      <c r="Y134" s="9" t="str">
        <f>if('raw 1'!W133&lt;&gt;"x",if('raw 1'!W133="OK",'raw 1'!GW133,'raw 1'!W133),"")</f>
        <v>-</v>
      </c>
      <c r="Z134" s="9" t="str">
        <f>if('raw 1'!X133&lt;&gt;"x",if('raw 1'!X133="OK",'raw 1'!GX133,'raw 1'!X133),"")</f>
        <v>-</v>
      </c>
      <c r="AA134" s="9" t="str">
        <f>if('raw 1'!Y133&lt;&gt;"x",if('raw 1'!Y133="OK",'raw 1'!GY133,'raw 1'!Y133),"")</f>
        <v>-</v>
      </c>
      <c r="AB134" s="9" t="str">
        <f>if('raw 1'!Z133&lt;&gt;"x",if('raw 1'!Z133="OK",'raw 1'!GZ133,'raw 1'!Z133),"")</f>
        <v>-</v>
      </c>
      <c r="AC134" s="9" t="str">
        <f>if('raw 1'!AA133&lt;&gt;"x",if('raw 1'!AA133="OK",'raw 1'!HA133,'raw 1'!AA133),"")</f>
        <v>-</v>
      </c>
      <c r="AD134" s="9" t="str">
        <f>if('raw 1'!AB133&lt;&gt;"x",if('raw 1'!AB133="OK",'raw 1'!HB133,'raw 1'!AB133),"")</f>
        <v>-</v>
      </c>
      <c r="AE134" s="9" t="str">
        <f>if('raw 1'!AC133&lt;&gt;"x",if('raw 1'!AC133="OK",'raw 1'!HC133,'raw 1'!AC133),"")</f>
        <v>-</v>
      </c>
      <c r="AF134" s="9" t="str">
        <f>if('raw 1'!AD133&lt;&gt;"x",if('raw 1'!AD133="OK",'raw 1'!HD133,'raw 1'!AD133),"")</f>
        <v>-</v>
      </c>
      <c r="AG134" s="9" t="str">
        <f>if('raw 1'!AE133&lt;&gt;"x",if('raw 1'!AE133="OK",'raw 1'!HE133,'raw 1'!AE133),"")</f>
        <v>-</v>
      </c>
      <c r="AH134" s="9" t="str">
        <f>if('raw 1'!AF133&lt;&gt;"x",if('raw 1'!AF133="OK",'raw 1'!HF133,'raw 1'!AF133),"")</f>
        <v>-</v>
      </c>
      <c r="AI134" s="9" t="str">
        <f>if('raw 1'!AG133&lt;&gt;"x",if('raw 1'!AG133="OK",'raw 1'!HG133,'raw 1'!AG133),"")</f>
        <v>-</v>
      </c>
      <c r="AJ134" s="9" t="str">
        <f>if('raw 1'!AH133&lt;&gt;"x",if('raw 1'!AH133="OK",'raw 1'!HH133,'raw 1'!AH133),"")</f>
        <v>-</v>
      </c>
      <c r="AK134" s="9" t="str">
        <f>if('raw 1'!AI133&lt;&gt;"x",if('raw 1'!AI133="OK",'raw 1'!HI133,'raw 1'!AI133),"")</f>
        <v>-</v>
      </c>
      <c r="AL134" s="9" t="str">
        <f>if('raw 1'!AJ133&lt;&gt;"x",if('raw 1'!AJ133="OK",'raw 1'!HJ133,'raw 1'!AJ133),"")</f>
        <v>-</v>
      </c>
      <c r="AM134" s="9" t="str">
        <f>if('raw 1'!AK133&lt;&gt;"x",if('raw 1'!AK133="OK",'raw 1'!HK133,'raw 1'!AK133),"")</f>
        <v>-</v>
      </c>
      <c r="AN134" s="9" t="str">
        <f>if('raw 1'!AL133&lt;&gt;"x",if('raw 1'!AL133="OK",'raw 1'!HL133,'raw 1'!AL133),"")</f>
        <v>-</v>
      </c>
      <c r="AO134" s="9" t="str">
        <f>if('raw 1'!AM133&lt;&gt;"x",if('raw 1'!AM133="OK",'raw 1'!HM133,'raw 1'!AM133),"")</f>
        <v>-</v>
      </c>
      <c r="AP134" s="9" t="str">
        <f>if('raw 1'!AN133&lt;&gt;"x",if('raw 1'!AN133="OK",'raw 1'!HN133,'raw 1'!AN133),"")</f>
        <v>-</v>
      </c>
      <c r="AQ134" s="9" t="str">
        <f>if('raw 1'!AO133&lt;&gt;"x",if('raw 1'!AO133="OK",'raw 1'!HO133,'raw 1'!AO133),"")</f>
        <v>-</v>
      </c>
      <c r="AR134" s="9" t="str">
        <f>if('raw 1'!AP133&lt;&gt;"x",if('raw 1'!AP133="OK",'raw 1'!HP133,'raw 1'!AP133),"")</f>
        <v>-</v>
      </c>
      <c r="AS134" s="9" t="str">
        <f>if('raw 1'!AQ133&lt;&gt;"x",if('raw 1'!AQ133="OK",'raw 1'!HQ133,'raw 1'!AQ133),"")</f>
        <v>-</v>
      </c>
      <c r="AT134" s="9" t="str">
        <f>if('raw 1'!AR133&lt;&gt;"x",if('raw 1'!AR133="OK",'raw 1'!HR133,'raw 1'!AR133),"")</f>
        <v>-</v>
      </c>
      <c r="AU134" s="9" t="str">
        <f>if('raw 1'!AS133&lt;&gt;"x",if('raw 1'!AS133="OK",'raw 1'!HS133,'raw 1'!AS133),"")</f>
        <v>-</v>
      </c>
      <c r="AV134" s="9" t="str">
        <f>if('raw 1'!AT133&lt;&gt;"x",if('raw 1'!AT133="OK",'raw 1'!HT133,'raw 1'!AT133),"")</f>
        <v>-</v>
      </c>
      <c r="AW134" s="9" t="str">
        <f>if('raw 1'!AU133&lt;&gt;"x",if('raw 1'!AU133="OK",'raw 1'!HU133,'raw 1'!AU133),"")</f>
        <v>-</v>
      </c>
      <c r="AX134" s="9" t="str">
        <f>if('raw 1'!AV133&lt;&gt;"x",if('raw 1'!AV133="OK",'raw 1'!HV133,'raw 1'!AV133),"")</f>
        <v>-</v>
      </c>
      <c r="AY134" s="9" t="str">
        <f>if('raw 1'!AW133&lt;&gt;"x",if('raw 1'!AW133="OK",'raw 1'!HW133,'raw 1'!AW133),"")</f>
        <v>-</v>
      </c>
      <c r="AZ134" s="9" t="str">
        <f>if('raw 1'!AX133&lt;&gt;"x",if('raw 1'!AX133="OK",'raw 1'!HX133,'raw 1'!AX133),"")</f>
        <v>-</v>
      </c>
      <c r="BA134" s="9" t="str">
        <f>if('raw 1'!AY133&lt;&gt;"x",if('raw 1'!AY133="OK",'raw 1'!HY133,'raw 1'!AY133),"")</f>
        <v>-</v>
      </c>
      <c r="BB134" s="9" t="str">
        <f>if('raw 1'!AZ133&lt;&gt;"x",if('raw 1'!AZ133="OK",'raw 1'!HZ133,'raw 1'!AZ133),"")</f>
        <v>-</v>
      </c>
      <c r="BC134" s="9" t="str">
        <f>if('raw 1'!BA133&lt;&gt;"x",if('raw 1'!BA133="OK",'raw 1'!IA133,'raw 1'!BA133),"")</f>
        <v>-</v>
      </c>
      <c r="BD134" s="9" t="str">
        <f>if('raw 1'!BB133&lt;&gt;"x",if('raw 1'!BB133="OK",'raw 1'!IB133,'raw 1'!BB133),"")</f>
        <v>-</v>
      </c>
      <c r="BE134" s="9" t="str">
        <f>if('raw 1'!BC133&lt;&gt;"x",if('raw 1'!BC133="OK",'raw 1'!IC133,'raw 1'!BC133),"")</f>
        <v>-</v>
      </c>
      <c r="BF134" s="9" t="str">
        <f>if('raw 1'!BD133&lt;&gt;"x",if('raw 1'!BD133="OK",'raw 1'!ID133,'raw 1'!BD133),"")</f>
        <v>-</v>
      </c>
      <c r="BG134" s="9" t="str">
        <f>if('raw 1'!BE133&lt;&gt;"x",if('raw 1'!BE133="OK",'raw 1'!IE133,'raw 1'!BE133),"")</f>
        <v>-</v>
      </c>
      <c r="BH134" s="9" t="str">
        <f>if('raw 1'!BF133&lt;&gt;"x",if('raw 1'!BF133="OK",'raw 1'!IF133,'raw 1'!BF133),"")</f>
        <v>-</v>
      </c>
      <c r="BI134" s="9" t="str">
        <f>if('raw 1'!BG133&lt;&gt;"x",if('raw 1'!BG133="OK",'raw 1'!IG133,'raw 1'!BG133),"")</f>
        <v>-</v>
      </c>
      <c r="BJ134" s="9" t="str">
        <f>if('raw 1'!BH133&lt;&gt;"x",if('raw 1'!BH133="OK",'raw 1'!IH133,'raw 1'!BH133),"")</f>
        <v>-</v>
      </c>
      <c r="BK134" s="9" t="str">
        <f>if('raw 1'!BI133&lt;&gt;"x",if('raw 1'!BI133="OK",'raw 1'!II133,'raw 1'!BI133),"")</f>
        <v>-</v>
      </c>
      <c r="BL134" s="9" t="str">
        <f>if('raw 1'!BJ133&lt;&gt;"x",if('raw 1'!BJ133="OK",'raw 1'!IJ133,'raw 1'!BJ133),"")</f>
        <v>-</v>
      </c>
      <c r="BM134" s="9" t="str">
        <f>if('raw 1'!BK133&lt;&gt;"x",if('raw 1'!BK133="OK",'raw 1'!IK133,'raw 1'!BK133),"")</f>
        <v/>
      </c>
      <c r="BN134" s="9" t="str">
        <f>if('raw 1'!BL133&lt;&gt;"x",if('raw 1'!BL133="OK",'raw 1'!IL133,'raw 1'!BL133),"")</f>
        <v>-</v>
      </c>
      <c r="BO134" s="9" t="str">
        <f>if('raw 1'!BM133&lt;&gt;"x",if('raw 1'!BM133="OK",'raw 1'!IM133,'raw 1'!BM133),"")</f>
        <v>-</v>
      </c>
      <c r="BP134" s="9" t="str">
        <f>if('raw 1'!BN133&lt;&gt;"x",if('raw 1'!BN133="OK",'raw 1'!IN133,'raw 1'!BN133),"")</f>
        <v>-</v>
      </c>
      <c r="BQ134" s="9" t="str">
        <f>if('raw 1'!BO133&lt;&gt;"x",if('raw 1'!BO133="OK",'raw 1'!IO133,'raw 1'!BO133),"")</f>
        <v>-</v>
      </c>
      <c r="BR134" s="9" t="str">
        <f>if('raw 1'!BP133&lt;&gt;"x",if('raw 1'!BP133="OK",'raw 1'!IP133,'raw 1'!BP133),"")</f>
        <v>-</v>
      </c>
      <c r="BS134" s="9" t="str">
        <f>if('raw 1'!BQ133&lt;&gt;"x",if('raw 1'!BQ133="OK",'raw 1'!IQ133,'raw 1'!BQ133),"")</f>
        <v>-</v>
      </c>
      <c r="BT134" s="9" t="str">
        <f>if('raw 1'!BR133&lt;&gt;"x",if('raw 1'!BR133="OK",'raw 1'!IR133,'raw 1'!BR133),"")</f>
        <v>-</v>
      </c>
      <c r="BU134" s="9" t="str">
        <f>if('raw 1'!BS133&lt;&gt;"x",if('raw 1'!BS133="OK",'raw 1'!IS133,'raw 1'!BS133),"")</f>
        <v>-</v>
      </c>
      <c r="BV134" s="9" t="str">
        <f>if('raw 1'!BT133&lt;&gt;"x",if('raw 1'!BT133="OK",'raw 1'!IT133,'raw 1'!BT133),"")</f>
        <v>-</v>
      </c>
      <c r="BW134" s="9" t="str">
        <f>if('raw 1'!BU133&lt;&gt;"x",if('raw 1'!BU133="OK",'raw 1'!IU133,'raw 1'!BU133),"")</f>
        <v>-</v>
      </c>
      <c r="BX134" s="9" t="str">
        <f>if('raw 1'!BV133&lt;&gt;"x",if('raw 1'!BV133="OK",'raw 1'!IV133,'raw 1'!BV133),"")</f>
        <v>-</v>
      </c>
      <c r="BY134" s="9" t="str">
        <f>if('raw 1'!BW133&lt;&gt;"x",if('raw 1'!BW133="OK",'raw 1'!IW133,'raw 1'!BW133),"")</f>
        <v>-</v>
      </c>
      <c r="BZ134" s="9" t="str">
        <f>if('raw 1'!BX133&lt;&gt;"x",if('raw 1'!BX133="OK",'raw 1'!IX133,'raw 1'!BX133),"")</f>
        <v>-</v>
      </c>
      <c r="CA134" s="9" t="str">
        <f>if('raw 1'!BY133&lt;&gt;"x",if('raw 1'!BY133="OK",'raw 1'!IY133,'raw 1'!BY133),"")</f>
        <v>-</v>
      </c>
      <c r="CB134" s="9" t="str">
        <f>if('raw 1'!BZ133&lt;&gt;"x",if('raw 1'!BZ133="OK",'raw 1'!IZ133,'raw 1'!BZ133),"")</f>
        <v>-</v>
      </c>
      <c r="CC134" s="9" t="str">
        <f>if('raw 1'!CA133&lt;&gt;"x",if('raw 1'!CA133="OK",'raw 1'!JA133,'raw 1'!CA133),"")</f>
        <v>-</v>
      </c>
      <c r="CD134" s="9" t="str">
        <f>if('raw 1'!CB133&lt;&gt;"x",if('raw 1'!CB133="OK",'raw 1'!JB133,'raw 1'!CB133),"")</f>
        <v>-</v>
      </c>
      <c r="CE134" s="9" t="str">
        <f>if('raw 1'!CC133&lt;&gt;"x",if('raw 1'!CC133="OK",'raw 1'!JC133,'raw 1'!CC133),"")</f>
        <v>-</v>
      </c>
      <c r="CF134" s="9" t="str">
        <f>if('raw 1'!CD133&lt;&gt;"x",if('raw 1'!CD133="OK",'raw 1'!JD133,'raw 1'!CD133),"")</f>
        <v>-</v>
      </c>
      <c r="CG134" s="9" t="str">
        <f>if('raw 1'!CE133&lt;&gt;"x",if('raw 1'!CE133="OK",'raw 1'!JE133,'raw 1'!CE133),"")</f>
        <v>-</v>
      </c>
      <c r="CH134" s="9" t="str">
        <f>if('raw 1'!CF133&lt;&gt;"x",if('raw 1'!CF133="OK",'raw 1'!JF133,'raw 1'!CF133),"")</f>
        <v>-</v>
      </c>
      <c r="CI134" s="9" t="str">
        <f>if('raw 1'!CG133&lt;&gt;"x",if('raw 1'!CG133="OK",'raw 1'!JG133,'raw 1'!CG133),"")</f>
        <v>-</v>
      </c>
      <c r="CJ134" s="9" t="str">
        <f>if('raw 1'!CH133&lt;&gt;"x",if('raw 1'!CH133="OK",'raw 1'!JH133,'raw 1'!CH133),"")</f>
        <v>-</v>
      </c>
      <c r="CK134" s="9" t="str">
        <f>if('raw 1'!CI133&lt;&gt;"x",if('raw 1'!CI133="OK",'raw 1'!JI133,'raw 1'!CI133),"")</f>
        <v>-</v>
      </c>
      <c r="CL134" s="9" t="str">
        <f>if('raw 1'!CJ133&lt;&gt;"x",if('raw 1'!CJ133="OK",'raw 1'!JJ133,'raw 1'!CJ133),"")</f>
        <v>-</v>
      </c>
      <c r="CM134" s="9" t="str">
        <f>if('raw 1'!CK133&lt;&gt;"x",if('raw 1'!CK133="OK",'raw 1'!JK133,'raw 1'!CK133),"")</f>
        <v>-</v>
      </c>
      <c r="CN134" s="9" t="str">
        <f>if('raw 1'!CL133&lt;&gt;"x",if('raw 1'!CL133="OK",'raw 1'!JL133,'raw 1'!CL133),"")</f>
        <v>-</v>
      </c>
      <c r="CO134" s="9" t="str">
        <f>if('raw 1'!CM133&lt;&gt;"x",if('raw 1'!CM133="OK",'raw 1'!JM133,'raw 1'!CM133),"")</f>
        <v>-</v>
      </c>
      <c r="CP134" s="9" t="str">
        <f>if('raw 1'!CN133&lt;&gt;"x",if('raw 1'!CN133="OK",'raw 1'!JN133,'raw 1'!CN133),"")</f>
        <v>-</v>
      </c>
      <c r="CQ134" s="9" t="str">
        <f>if('raw 1'!CO133&lt;&gt;"x",if('raw 1'!CO133="OK",'raw 1'!JO133,'raw 1'!CO133),"")</f>
        <v>-</v>
      </c>
      <c r="CR134" s="9" t="str">
        <f>if('raw 1'!CP133&lt;&gt;"x",if('raw 1'!CP133="OK",'raw 1'!JP133,'raw 1'!CP133),"")</f>
        <v>-</v>
      </c>
      <c r="CS134" s="9" t="str">
        <f>if('raw 1'!CQ133&lt;&gt;"x",if('raw 1'!CQ133="OK",'raw 1'!JQ133,'raw 1'!CQ133),"")</f>
        <v>-</v>
      </c>
      <c r="CT134" s="9" t="str">
        <f>if('raw 1'!CR133&lt;&gt;"x",if('raw 1'!CR133="OK",'raw 1'!JR133,'raw 1'!CR133),"")</f>
        <v>-</v>
      </c>
      <c r="CU134" s="9" t="str">
        <f>if('raw 1'!CS133&lt;&gt;"x",if('raw 1'!CS133="OK",'raw 1'!JS133,'raw 1'!CS133),"")</f>
        <v/>
      </c>
      <c r="CV134" s="9" t="str">
        <f>if('raw 1'!CT133&lt;&gt;"x",if('raw 1'!CT133="OK",'raw 1'!JT133,'raw 1'!CT133),"")</f>
        <v>-</v>
      </c>
      <c r="CW134" s="9" t="str">
        <f>if('raw 1'!CU133&lt;&gt;"x",if('raw 1'!CU133="OK",'raw 1'!JU133,'raw 1'!CU133),"")</f>
        <v>-</v>
      </c>
      <c r="CX134" s="9" t="str">
        <f>if('raw 1'!CV133&lt;&gt;"x",if('raw 1'!CV133="OK",'raw 1'!JV133,'raw 1'!CV133),"")</f>
        <v>-</v>
      </c>
      <c r="CY134" s="9" t="str">
        <f>if('raw 1'!CW133&lt;&gt;"x",if('raw 1'!CW133="OK",'raw 1'!JW133,'raw 1'!CW133),"")</f>
        <v>-</v>
      </c>
      <c r="CZ134" s="9" t="str">
        <f>if('raw 1'!CX133&lt;&gt;"x",if('raw 1'!CX133="OK",'raw 1'!JX133,'raw 1'!CX133),"")</f>
        <v>-</v>
      </c>
      <c r="DA134" s="9" t="str">
        <f>if('raw 1'!CY133&lt;&gt;"x",if('raw 1'!CY133="OK",'raw 1'!JY133,'raw 1'!CY133),"")</f>
        <v>-</v>
      </c>
      <c r="DB134" s="9" t="str">
        <f>if('raw 1'!CZ133&lt;&gt;"x",if('raw 1'!CZ133="OK",'raw 1'!JZ133,'raw 1'!CZ133),"")</f>
        <v>-</v>
      </c>
      <c r="DC134" s="9" t="str">
        <f>if('raw 1'!DA133&lt;&gt;"x",if('raw 1'!DA133="OK",'raw 1'!KA133,'raw 1'!DA133),"")</f>
        <v>-</v>
      </c>
      <c r="DD134" s="9" t="str">
        <f>if('raw 1'!DB133&lt;&gt;"x",if('raw 1'!DB133="OK",'raw 1'!KB133,'raw 1'!DB133),"")</f>
        <v>-</v>
      </c>
      <c r="DE134" s="9" t="str">
        <f>if('raw 1'!DC133&lt;&gt;"x",if('raw 1'!DC133="OK",'raw 1'!KC133,'raw 1'!DC133),"")</f>
        <v>-</v>
      </c>
      <c r="DF134" s="9" t="str">
        <f>if('raw 1'!DD133&lt;&gt;"x",if('raw 1'!DD133="OK",'raw 1'!KD133,'raw 1'!DD133),"")</f>
        <v>-</v>
      </c>
      <c r="DG134" s="9" t="str">
        <f>if('raw 1'!DE133&lt;&gt;"x",if('raw 1'!DE133="OK",'raw 1'!KE133,'raw 1'!DE133),"")</f>
        <v>-</v>
      </c>
      <c r="DH134" s="9" t="str">
        <f>if('raw 1'!DF133&lt;&gt;"x",if('raw 1'!DF133="OK",'raw 1'!KF133,'raw 1'!DF133),"")</f>
        <v>-</v>
      </c>
      <c r="DI134" s="9" t="str">
        <f>if('raw 1'!DG133&lt;&gt;"x",if('raw 1'!DG133="OK",'raw 1'!KG133,'raw 1'!DG133),"")</f>
        <v>-</v>
      </c>
      <c r="DJ134" s="9" t="str">
        <f>if('raw 1'!DH133&lt;&gt;"x",if('raw 1'!DH133="OK",'raw 1'!KH133,'raw 1'!DH133),"")</f>
        <v>-</v>
      </c>
      <c r="DK134" s="9" t="str">
        <f>if('raw 1'!DI133&lt;&gt;"x",if('raw 1'!DI133="OK",'raw 1'!KI133,'raw 1'!DI133),"")</f>
        <v>-</v>
      </c>
      <c r="DL134" s="9" t="str">
        <f>if('raw 1'!DJ133&lt;&gt;"x",if('raw 1'!DJ133="OK",'raw 1'!KJ133,'raw 1'!DJ133),"")</f>
        <v>-</v>
      </c>
      <c r="DM134" s="9" t="str">
        <f>if('raw 1'!DK133&lt;&gt;"x",if('raw 1'!DK133="OK",'raw 1'!KK133,'raw 1'!DK133),"")</f>
        <v>-</v>
      </c>
      <c r="DN134" s="9" t="str">
        <f>if('raw 1'!DL133&lt;&gt;"x",if('raw 1'!DL133="OK",'raw 1'!KL133,'raw 1'!DL133),"")</f>
        <v>-</v>
      </c>
      <c r="DO134" s="9" t="str">
        <f>if('raw 1'!DM133&lt;&gt;"x",if('raw 1'!DM133="OK",'raw 1'!KM133,'raw 1'!DM133),"")</f>
        <v>-</v>
      </c>
      <c r="DP134" s="9" t="str">
        <f>if('raw 1'!DN133&lt;&gt;"x",if('raw 1'!DN133="OK",'raw 1'!KN133,'raw 1'!DN133),"")</f>
        <v>-</v>
      </c>
      <c r="DQ134" s="9" t="str">
        <f>if('raw 1'!DO133&lt;&gt;"x",if('raw 1'!DO133="OK",'raw 1'!KO133,'raw 1'!DO133),"")</f>
        <v>-</v>
      </c>
      <c r="DR134" s="9" t="str">
        <f>if('raw 1'!DP133&lt;&gt;"x",if('raw 1'!DP133="OK",'raw 1'!KP133,'raw 1'!DP133),"")</f>
        <v>-</v>
      </c>
      <c r="DS134" s="9" t="str">
        <f>if('raw 1'!DQ133&lt;&gt;"x",if('raw 1'!DQ133="OK",'raw 1'!KQ133,'raw 1'!DQ133),"")</f>
        <v>-</v>
      </c>
      <c r="DT134" s="9" t="str">
        <f>if('raw 1'!DR133&lt;&gt;"x",if('raw 1'!DR133="OK",'raw 1'!KR133,'raw 1'!DR133),"")</f>
        <v>-</v>
      </c>
      <c r="DU134" s="9" t="str">
        <f>if('raw 1'!DS133&lt;&gt;"x",if('raw 1'!DS133="OK",'raw 1'!KS133,'raw 1'!DS133),"")</f>
        <v>-</v>
      </c>
      <c r="DV134" s="9" t="str">
        <f>if('raw 1'!DT133&lt;&gt;"x",if('raw 1'!DT133="OK",'raw 1'!KT133,'raw 1'!DT133),"")</f>
        <v>-</v>
      </c>
      <c r="DW134" s="9" t="str">
        <f>if('raw 1'!DU133&lt;&gt;"x",if('raw 1'!DU133="OK",'raw 1'!KU133,'raw 1'!DU133),"")</f>
        <v>-</v>
      </c>
      <c r="DX134" s="9" t="str">
        <f>if('raw 1'!DV133&lt;&gt;"x",if('raw 1'!DV133="OK",'raw 1'!KV133,'raw 1'!DV133),"")</f>
        <v>-</v>
      </c>
      <c r="DY134" s="9" t="str">
        <f>if('raw 1'!DW133&lt;&gt;"x",if('raw 1'!DW133="OK",'raw 1'!KW133,'raw 1'!DW133),"")</f>
        <v>-</v>
      </c>
      <c r="DZ134" s="9" t="str">
        <f>if('raw 1'!DX133&lt;&gt;"x",if('raw 1'!DX133="OK",'raw 1'!KX133,'raw 1'!DX133),"")</f>
        <v>-</v>
      </c>
      <c r="EA134" s="9" t="str">
        <f>if('raw 1'!DY133&lt;&gt;"x",if('raw 1'!DY133="OK",'raw 1'!KY133,'raw 1'!DY133),"")</f>
        <v>-</v>
      </c>
      <c r="EB134" s="9" t="str">
        <f>if('raw 1'!DZ133&lt;&gt;"x",if('raw 1'!DZ133="OK",'raw 1'!KZ133,'raw 1'!DZ133),"")</f>
        <v/>
      </c>
      <c r="EC134" s="9">
        <f>if('raw 1'!EA133&lt;&gt;"x",if('raw 1'!EA133="OK",'raw 1'!LA133,'raw 1'!EA133),"")</f>
        <v>1</v>
      </c>
      <c r="ED134" s="9">
        <f>if('raw 1'!EB133&lt;&gt;"x",if('raw 1'!EB133="OK",'raw 1'!LB133,'raw 1'!EB133),"")</f>
        <v>1</v>
      </c>
      <c r="EE134" s="9" t="str">
        <f>if('raw 1'!EC133&lt;&gt;"x",if('raw 1'!EC133="OK",'raw 1'!LC133,'raw 1'!EC133),"")</f>
        <v>WA</v>
      </c>
      <c r="EF134" s="9" t="str">
        <f>if('raw 1'!ED133&lt;&gt;"x",if('raw 1'!ED133="OK",'raw 1'!LD133,'raw 1'!ED133),"")</f>
        <v>WA</v>
      </c>
      <c r="EG134" s="9" t="str">
        <f>if('raw 1'!EE133&lt;&gt;"x",if('raw 1'!EE133="OK",'raw 1'!LE133,'raw 1'!EE133),"")</f>
        <v>WA</v>
      </c>
      <c r="EH134" s="9" t="str">
        <f>if('raw 1'!EF133&lt;&gt;"x",if('raw 1'!EF133="OK",'raw 1'!LF133,'raw 1'!EF133),"")</f>
        <v>TLE</v>
      </c>
      <c r="EI134" s="9" t="str">
        <f>if('raw 1'!EG133&lt;&gt;"x",if('raw 1'!EG133="OK",'raw 1'!LG133,'raw 1'!EG133),"")</f>
        <v>TLE</v>
      </c>
      <c r="EJ134" s="9" t="str">
        <f>if('raw 1'!EH133&lt;&gt;"x",if('raw 1'!EH133="OK",'raw 1'!LH133,'raw 1'!EH133),"")</f>
        <v>TLE</v>
      </c>
      <c r="EK134" s="9" t="str">
        <f>if('raw 1'!EI133&lt;&gt;"x",if('raw 1'!EI133="OK",'raw 1'!LI133,'raw 1'!EI133),"")</f>
        <v>TLE</v>
      </c>
      <c r="EL134" s="9" t="str">
        <f>if('raw 1'!EJ133&lt;&gt;"x",if('raw 1'!EJ133="OK",'raw 1'!LJ133,'raw 1'!EJ133),"")</f>
        <v>TLE</v>
      </c>
      <c r="EM134" s="9" t="str">
        <f>if('raw 1'!EK133&lt;&gt;"x",if('raw 1'!EK133="OK",'raw 1'!LK133,'raw 1'!EK133),"")</f>
        <v>TLE</v>
      </c>
      <c r="EN134" s="9" t="str">
        <f>if('raw 1'!EL133&lt;&gt;"x",if('raw 1'!EL133="OK",'raw 1'!LL133,'raw 1'!EL133),"")</f>
        <v>TLE</v>
      </c>
      <c r="EO134" s="9" t="str">
        <f>if('raw 1'!EM133&lt;&gt;"x",if('raw 1'!EM133="OK",'raw 1'!LM133,'raw 1'!EM133),"")</f>
        <v>TLE</v>
      </c>
      <c r="EP134" s="9" t="str">
        <f>if('raw 1'!EN133&lt;&gt;"x",if('raw 1'!EN133="OK",'raw 1'!LN133,'raw 1'!EN133),"")</f>
        <v>TLE</v>
      </c>
      <c r="EQ134" s="9" t="str">
        <f>if('raw 1'!EO133&lt;&gt;"x",if('raw 1'!EO133="OK",'raw 1'!LO133,'raw 1'!EO133),"")</f>
        <v>TLE</v>
      </c>
      <c r="ER134" s="9" t="str">
        <f>if('raw 1'!EP133&lt;&gt;"x",if('raw 1'!EP133="OK",'raw 1'!LP133,'raw 1'!EP133),"")</f>
        <v>TLE</v>
      </c>
      <c r="ES134" s="9" t="str">
        <f>if('raw 1'!EQ133&lt;&gt;"x",if('raw 1'!EQ133="OK",'raw 1'!LQ133,'raw 1'!EQ133),"")</f>
        <v/>
      </c>
      <c r="ET134" s="9" t="str">
        <f>if('raw 1'!ER133&lt;&gt;"x",if('raw 1'!ER133="OK",'raw 1'!LR133,'raw 1'!ER133),"")</f>
        <v>-</v>
      </c>
      <c r="EU134" s="9" t="str">
        <f>if('raw 1'!ES133&lt;&gt;"x",if('raw 1'!ES133="OK",'raw 1'!LS133,'raw 1'!ES133),"")</f>
        <v>-</v>
      </c>
      <c r="EV134" s="9" t="str">
        <f>if('raw 1'!ET133&lt;&gt;"x",if('raw 1'!ET133="OK",'raw 1'!LT133,'raw 1'!ET133),"")</f>
        <v>-</v>
      </c>
      <c r="EW134" s="9" t="str">
        <f>if('raw 1'!EU133&lt;&gt;"x",if('raw 1'!EU133="OK",'raw 1'!LU133,'raw 1'!EU133),"")</f>
        <v>-</v>
      </c>
      <c r="EX134" s="9" t="str">
        <f>if('raw 1'!EV133&lt;&gt;"x",if('raw 1'!EV133="OK",'raw 1'!LV133,'raw 1'!EV133),"")</f>
        <v>-</v>
      </c>
      <c r="EY134" s="9" t="str">
        <f>if('raw 1'!EW133&lt;&gt;"x",if('raw 1'!EW133="OK",'raw 1'!LW133,'raw 1'!EW133),"")</f>
        <v>-</v>
      </c>
      <c r="EZ134" s="9" t="str">
        <f>if('raw 1'!EX133&lt;&gt;"x",if('raw 1'!EX133="OK",'raw 1'!LX133,'raw 1'!EX133),"")</f>
        <v>-</v>
      </c>
      <c r="FA134" s="9" t="str">
        <f>if('raw 1'!EY133&lt;&gt;"x",if('raw 1'!EY133="OK",'raw 1'!LY133,'raw 1'!EY133),"")</f>
        <v>-</v>
      </c>
      <c r="FB134" s="9" t="str">
        <f>if('raw 1'!EZ133&lt;&gt;"x",if('raw 1'!EZ133="OK",'raw 1'!LZ133,'raw 1'!EZ133),"")</f>
        <v>-</v>
      </c>
      <c r="FC134" s="9" t="str">
        <f>if('raw 1'!FA133&lt;&gt;"x",if('raw 1'!FA133="OK",'raw 1'!MA133,'raw 1'!FA133),"")</f>
        <v>-</v>
      </c>
      <c r="FD134" s="9" t="str">
        <f>if('raw 1'!FB133&lt;&gt;"x",if('raw 1'!FB133="OK",'raw 1'!MB133,'raw 1'!FB133),"")</f>
        <v>-</v>
      </c>
      <c r="FE134" s="9" t="str">
        <f>if('raw 1'!FC133&lt;&gt;"x",if('raw 1'!FC133="OK",'raw 1'!MC133,'raw 1'!FC133),"")</f>
        <v>-</v>
      </c>
      <c r="FF134" s="9" t="str">
        <f>if('raw 1'!FD133&lt;&gt;"x",if('raw 1'!FD133="OK",'raw 1'!MD133,'raw 1'!FD133),"")</f>
        <v>-</v>
      </c>
      <c r="FG134" s="9" t="str">
        <f>if('raw 1'!FE133&lt;&gt;"x",if('raw 1'!FE133="OK",'raw 1'!ME133,'raw 1'!FE133),"")</f>
        <v>-</v>
      </c>
      <c r="FH134" s="9" t="str">
        <f>if('raw 1'!FF133&lt;&gt;"x",if('raw 1'!FF133="OK",'raw 1'!MF133,'raw 1'!FF133),"")</f>
        <v>-</v>
      </c>
      <c r="FI134" s="9" t="str">
        <f>if('raw 1'!FG133&lt;&gt;"x",if('raw 1'!FG133="OK",'raw 1'!MG133,'raw 1'!FG133),"")</f>
        <v>-</v>
      </c>
      <c r="FJ134" s="9" t="str">
        <f>if('raw 1'!FH133&lt;&gt;"x",if('raw 1'!FH133="OK",'raw 1'!MH133,'raw 1'!FH133),"")</f>
        <v>-</v>
      </c>
      <c r="FK134" s="9" t="str">
        <f>if('raw 1'!FI133&lt;&gt;"x",if('raw 1'!FI133="OK",'raw 1'!MI133,'raw 1'!FI133),"")</f>
        <v>-</v>
      </c>
      <c r="FL134" s="9" t="str">
        <f>if('raw 1'!FJ133&lt;&gt;"x",if('raw 1'!FJ133="OK",'raw 1'!MJ133,'raw 1'!FJ133),"")</f>
        <v>-</v>
      </c>
      <c r="FM134" s="9" t="str">
        <f>if('raw 1'!FK133&lt;&gt;"x",if('raw 1'!FK133="OK",'raw 1'!MK133,'raw 1'!FK133),"")</f>
        <v>-</v>
      </c>
      <c r="FN134" s="9" t="str">
        <f>if('raw 1'!FL133&lt;&gt;"x",if('raw 1'!FL133="OK",'raw 1'!ML133,'raw 1'!FL133),"")</f>
        <v>-</v>
      </c>
      <c r="FO134" s="9" t="str">
        <f>if('raw 1'!FM133&lt;&gt;"x",if('raw 1'!FM133="OK",'raw 1'!MM133,'raw 1'!FM133),"")</f>
        <v>-</v>
      </c>
      <c r="FP134" s="9" t="str">
        <f>if('raw 1'!FN133&lt;&gt;"x",if('raw 1'!FN133="OK",'raw 1'!MN133,'raw 1'!FN133),"")</f>
        <v>-</v>
      </c>
      <c r="FQ134" s="9" t="str">
        <f>if('raw 1'!FO133&lt;&gt;"x",if('raw 1'!FO133="OK",'raw 1'!MO133,'raw 1'!FO133),"")</f>
        <v>-</v>
      </c>
      <c r="FR134" s="9" t="str">
        <f>if('raw 1'!FP133&lt;&gt;"x",if('raw 1'!FP133="OK",'raw 1'!MP133,'raw 1'!FP133),"")</f>
        <v>-</v>
      </c>
      <c r="FS134" s="9" t="str">
        <f>if('raw 1'!FQ133&lt;&gt;"x",if('raw 1'!FQ133="OK",'raw 1'!MQ133,'raw 1'!FQ133),"")</f>
        <v>-</v>
      </c>
      <c r="FT134" s="9" t="str">
        <f>if('raw 1'!FR133&lt;&gt;"x",if('raw 1'!FR133="OK",'raw 1'!MR133,'raw 1'!FR133),"")</f>
        <v>-</v>
      </c>
      <c r="FU134" s="9" t="str">
        <f>if('raw 1'!FS133&lt;&gt;"x",if('raw 1'!FS133="OK",'raw 1'!MS133,'raw 1'!FS133),"")</f>
        <v>-</v>
      </c>
      <c r="FV134" s="9" t="str">
        <f>if('raw 1'!FT133&lt;&gt;"x",if('raw 1'!FT133="OK",'raw 1'!MT133,'raw 1'!FT133),"")</f>
        <v/>
      </c>
      <c r="FW134" s="9" t="str">
        <f>if('raw 1'!FU133&lt;&gt;"x",if('raw 1'!FU133="OK",'raw 1'!MU133,'raw 1'!FU133),"")</f>
        <v>-</v>
      </c>
      <c r="FX134" s="9" t="str">
        <f>if('raw 1'!FV133&lt;&gt;"x",if('raw 1'!FV133="OK",'raw 1'!MV133,'raw 1'!FV133),"")</f>
        <v>-</v>
      </c>
      <c r="FY134" s="9" t="str">
        <f>if('raw 1'!FW133&lt;&gt;"x",if('raw 1'!FW133="OK",'raw 1'!MW133,'raw 1'!FW133),"")</f>
        <v>-</v>
      </c>
      <c r="FZ134" s="9" t="str">
        <f>if('raw 1'!FX133&lt;&gt;"x",if('raw 1'!FX133="OK",'raw 1'!MX133,'raw 1'!FX133),"")</f>
        <v>-</v>
      </c>
      <c r="GA134" s="9" t="str">
        <f>if('raw 1'!FY133&lt;&gt;"x",if('raw 1'!FY133="OK",'raw 1'!MY133,'raw 1'!FY133),"")</f>
        <v>-</v>
      </c>
      <c r="GB134" s="9" t="str">
        <f>if('raw 1'!FZ133&lt;&gt;"x",if('raw 1'!FZ133="OK",'raw 1'!MZ133,'raw 1'!FZ133),"")</f>
        <v>-</v>
      </c>
      <c r="GC134" s="9" t="str">
        <f>if('raw 1'!GA133&lt;&gt;"x",if('raw 1'!GA133="OK",'raw 1'!NA133,'raw 1'!GA133),"")</f>
        <v>-</v>
      </c>
      <c r="GD134" s="9" t="str">
        <f>if('raw 1'!GB133&lt;&gt;"x",if('raw 1'!GB133="OK",'raw 1'!NB133,'raw 1'!GB133),"")</f>
        <v>-</v>
      </c>
      <c r="GE134" s="9" t="str">
        <f>if('raw 1'!GC133&lt;&gt;"x",if('raw 1'!GC133="OK",'raw 1'!NC133,'raw 1'!GC133),"")</f>
        <v>-</v>
      </c>
      <c r="GF134" s="9" t="str">
        <f>if('raw 1'!GD133&lt;&gt;"x",if('raw 1'!GD133="OK",'raw 1'!ND133,'raw 1'!GD133),"")</f>
        <v>-</v>
      </c>
      <c r="GG134" s="9" t="str">
        <f>if('raw 1'!GE133&lt;&gt;"x",if('raw 1'!GE133="OK",'raw 1'!NE133,'raw 1'!GE133),"")</f>
        <v>-</v>
      </c>
      <c r="GH134" s="9" t="str">
        <f>if('raw 1'!GF133&lt;&gt;"x",if('raw 1'!GF133="OK",'raw 1'!NF133,'raw 1'!GF133),"")</f>
        <v>-</v>
      </c>
      <c r="GI134" s="9" t="str">
        <f>if('raw 1'!GG133&lt;&gt;"x",if('raw 1'!GG133="OK",'raw 1'!NG133,'raw 1'!GG133),"")</f>
        <v>-</v>
      </c>
      <c r="GJ134" s="9" t="str">
        <f>if('raw 1'!GH133&lt;&gt;"x",if('raw 1'!GH133="OK",'raw 1'!NH133,'raw 1'!GH133),"")</f>
        <v>-</v>
      </c>
      <c r="GK134" s="9" t="str">
        <f>if('raw 1'!GI133&lt;&gt;"x",if('raw 1'!GI133="OK",'raw 1'!NI133,'raw 1'!GI133),"")</f>
        <v>-</v>
      </c>
      <c r="GL134" s="9" t="str">
        <f>if('raw 1'!GJ133&lt;&gt;"x",if('raw 1'!GJ133="OK",'raw 1'!NJ133,'raw 1'!GJ133),"")</f>
        <v>-</v>
      </c>
      <c r="GM134" s="9" t="str">
        <f>if('raw 1'!GK133&lt;&gt;"x",if('raw 1'!GK133="OK",'raw 1'!NK133,'raw 1'!GK133),"")</f>
        <v>-</v>
      </c>
      <c r="GN134" s="9" t="str">
        <f>if('raw 1'!GL133&lt;&gt;"x",if('raw 1'!GL133="OK",'raw 1'!NL133,'raw 1'!GL133),"")</f>
        <v>-</v>
      </c>
      <c r="GO134" s="9" t="str">
        <f>if('raw 1'!GM133&lt;&gt;"x",if('raw 1'!GM133="OK",'raw 1'!NM133,'raw 1'!GM133),"")</f>
        <v>-</v>
      </c>
      <c r="GP134" s="9" t="str">
        <f>if('raw 1'!GN133&lt;&gt;"x",if('raw 1'!GN133="OK",'raw 1'!NN133,'raw 1'!GN133),"")</f>
        <v>-</v>
      </c>
      <c r="GQ134" s="9" t="str">
        <f>if('raw 1'!GO133&lt;&gt;"x",if('raw 1'!GO133="OK",'raw 1'!NO133,'raw 1'!GO133),"")</f>
        <v>-</v>
      </c>
      <c r="GR134" s="9" t="str">
        <f>if('raw 1'!GP133&lt;&gt;"x",if('raw 1'!GP133="OK",'raw 1'!NP133,'raw 1'!GP133),"")</f>
        <v>-</v>
      </c>
      <c r="GS134" s="9" t="str">
        <f>if('raw 1'!GQ133&lt;&gt;"x",if('raw 1'!GQ133="OK",'raw 1'!NQ133,'raw 1'!GQ133),"")</f>
        <v>-</v>
      </c>
      <c r="GT134" s="9" t="str">
        <f>if('raw 1'!GR133&lt;&gt;"x",if('raw 1'!GR133="OK",'raw 1'!NR133,'raw 1'!GR133),"")</f>
        <v>-</v>
      </c>
      <c r="GU134" s="9" t="str">
        <f>if('raw 1'!GS133&lt;&gt;"x",if('raw 1'!GS133="OK",'raw 1'!NS133,'raw 1'!GS133),"")</f>
        <v/>
      </c>
    </row>
  </sheetData>
  <customSheetViews>
    <customSheetView guid="{AEE2C75E-59EF-4E4C-98F1-95A4F5863588}" filter="1" showAutoFilter="1">
      <autoFilter ref="$B$2:$B$134"/>
    </customSheetView>
    <customSheetView guid="{403D0576-DC45-45F6-853A-D09BEBAACAD7}" filter="1" showAutoFilter="1">
      <autoFilter ref="$B$1:$B$134"/>
    </customSheetView>
    <customSheetView guid="{83199453-BB19-4A44-B6BF-792DF51B4059}" filter="1" showAutoFilter="1">
      <autoFilter ref="$B$1:$DS$134">
        <filterColumn colId="0">
          <filters>
            <filter val="tags"/>
          </filters>
        </filterColumn>
      </autoFilter>
    </customSheetView>
  </customSheetViews>
  <conditionalFormatting sqref="E1:E134">
    <cfRule type="cellIs" dxfId="0" priority="1" operator="equal">
      <formula>"ODOBREN"</formula>
    </cfRule>
  </conditionalFormatting>
  <conditionalFormatting sqref="E1:E134">
    <cfRule type="cellIs" dxfId="1" priority="2" operator="equal">
      <formula>"NEREŠEN"</formula>
    </cfRule>
  </conditionalFormatting>
  <conditionalFormatting sqref="U3:GU134">
    <cfRule type="containsBlanks" dxfId="2" priority="3">
      <formula>LEN(TRIM(U3))=0</formula>
    </cfRule>
  </conditionalFormatting>
  <conditionalFormatting sqref="U3:GU134">
    <cfRule type="expression" dxfId="0" priority="4">
      <formula>ISNUMBER(U3)</formula>
    </cfRule>
  </conditionalFormatting>
  <conditionalFormatting sqref="A3:D134 F3:I134">
    <cfRule type="expression" dxfId="3" priority="5">
      <formula>$B3="d1"</formula>
    </cfRule>
  </conditionalFormatting>
  <conditionalFormatting sqref="U3:GU134">
    <cfRule type="expression" dxfId="1" priority="6">
      <formula>NOT(ISNUMBER(U3))</formula>
    </cfRule>
  </conditionalFormatting>
  <conditionalFormatting sqref="A3:D134 F3:I134">
    <cfRule type="expression" dxfId="4" priority="7">
      <formula>$B3="d"</formula>
    </cfRule>
  </conditionalFormatting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8.0" ySplit="2.0" topLeftCell="I3" activePane="bottomRight" state="frozen"/>
      <selection activeCell="I1" sqref="I1" pane="topRight"/>
      <selection activeCell="A3" sqref="A3" pane="bottomLeft"/>
      <selection activeCell="I3" sqref="I3" pane="bottomRight"/>
    </sheetView>
  </sheetViews>
  <sheetFormatPr customHeight="1" defaultColWidth="12.63" defaultRowHeight="15.75"/>
  <cols>
    <col customWidth="1" hidden="1" min="1" max="2" width="6.63"/>
    <col customWidth="1" min="3" max="3" width="7.13"/>
    <col customWidth="1" min="4" max="4" width="16.13"/>
    <col customWidth="1" hidden="1" min="5" max="5" width="7.75"/>
    <col customWidth="1" min="6" max="6" width="9.25"/>
    <col customWidth="1" min="7" max="7" width="10.38"/>
    <col customWidth="1" min="8" max="8" width="6.38"/>
    <col customWidth="1" hidden="1" min="9" max="9" width="6.38"/>
    <col customWidth="1" min="10" max="10" width="10.88"/>
    <col customWidth="1" min="11" max="11" width="21.88"/>
    <col customWidth="1" min="12" max="12" width="5.63"/>
    <col customWidth="1" hidden="1" min="13" max="13" width="7.88"/>
    <col customWidth="1" hidden="1" min="14" max="14" width="32.63"/>
    <col customWidth="1" hidden="1" min="15" max="17" width="9.75"/>
    <col customWidth="1" min="18" max="20" width="9.75"/>
    <col customWidth="1" min="21" max="22" width="3.0"/>
    <col customWidth="1" hidden="1" min="23" max="132" width="3.0"/>
    <col customWidth="1" min="133" max="203" width="3.0"/>
  </cols>
  <sheetData>
    <row r="1">
      <c r="A1" s="1"/>
      <c r="B1" s="1"/>
      <c r="C1" s="1"/>
      <c r="D1" s="1" t="str">
        <f>IFERROR(__xludf.DUMMYFUNCTION("filter(Rezultati!D1:GU134,Rezultati!M1:M134&lt;&gt;""B"")"),"")</f>
        <v/>
      </c>
      <c r="E1" s="1"/>
      <c r="F1" s="1"/>
      <c r="G1" s="1"/>
      <c r="H1" s="1"/>
      <c r="I1" s="1"/>
      <c r="J1" s="1"/>
      <c r="K1" s="1"/>
      <c r="L1" s="10"/>
      <c r="M1" s="10"/>
      <c r="N1" s="1"/>
      <c r="O1" s="2" t="str">
        <f>IFERROR(__xludf.DUMMYFUNCTION("""COMPUTED_VALUE"""),"Zadatak B1")</f>
        <v>Zadatak B1</v>
      </c>
      <c r="P1" s="3" t="str">
        <f>IFERROR(__xludf.DUMMYFUNCTION("""COMPUTED_VALUE"""),"Zadatak B2")</f>
        <v>Zadatak B2</v>
      </c>
      <c r="Q1" s="3" t="str">
        <f>IFERROR(__xludf.DUMMYFUNCTION("""COMPUTED_VALUE"""),"Zadatak B3")</f>
        <v>Zadatak B3</v>
      </c>
      <c r="R1" s="3" t="str">
        <f>IFERROR(__xludf.DUMMYFUNCTION("""COMPUTED_VALUE"""),"Zadatak A1")</f>
        <v>Zadatak A1</v>
      </c>
      <c r="S1" s="3" t="str">
        <f>IFERROR(__xludf.DUMMYFUNCTION("""COMPUTED_VALUE"""),"Zadatak A2")</f>
        <v>Zadatak A2</v>
      </c>
      <c r="T1" s="3" t="str">
        <f>IFERROR(__xludf.DUMMYFUNCTION("""COMPUTED_VALUE"""),"Zadatak A3")</f>
        <v>Zadatak A3</v>
      </c>
      <c r="U1" s="1"/>
      <c r="V1" s="1"/>
      <c r="W1" s="1" t="str">
        <f>IFERROR(__xludf.DUMMYFUNCTION("""COMPUTED_VALUE"""),"Б1 - Лек")</f>
        <v>Б1 - Лек</v>
      </c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 t="str">
        <f>IFERROR(__xludf.DUMMYFUNCTION("""COMPUTED_VALUE"""),"Б2 - Вештица")</f>
        <v>Б2 - Вештица</v>
      </c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 t="str">
        <f>IFERROR(__xludf.DUMMYFUNCTION("""COMPUTED_VALUE"""),"Б3 - Троокругао")</f>
        <v>Б3 - Троокругао</v>
      </c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 t="str">
        <f>IFERROR(__xludf.DUMMYFUNCTION("""COMPUTED_VALUE"""),"А1 - Статистика")</f>
        <v>А1 - Статистика</v>
      </c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 t="str">
        <f>IFERROR(__xludf.DUMMYFUNCTION("""COMPUTED_VALUE"""),"А2 - Спец задатак")</f>
        <v>А2 - Спец задатак</v>
      </c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 t="str">
        <f>IFERROR(__xludf.DUMMYFUNCTION("""COMPUTED_VALUE"""),"А3 - Фестивал")</f>
        <v>А3 - Фестивал</v>
      </c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</row>
    <row r="2">
      <c r="A2" s="4" t="s">
        <v>6</v>
      </c>
      <c r="B2" s="4" t="s">
        <v>7</v>
      </c>
      <c r="C2" s="4" t="s">
        <v>8</v>
      </c>
      <c r="D2" s="4" t="str">
        <f>IFERROR(__xludf.DUMMYFUNCTION("""COMPUTED_VALUE"""),"Korisničko ime")</f>
        <v>Korisničko ime</v>
      </c>
      <c r="E2" s="4" t="str">
        <f>IFERROR(__xludf.DUMMYFUNCTION("""COMPUTED_VALUE"""),"Status")</f>
        <v>Status</v>
      </c>
      <c r="F2" s="4" t="str">
        <f>IFERROR(__xludf.DUMMYFUNCTION("""COMPUTED_VALUE"""),"Ime")</f>
        <v>Ime</v>
      </c>
      <c r="G2" s="4" t="str">
        <f>IFERROR(__xludf.DUMMYFUNCTION("""COMPUTED_VALUE"""),"Prezime")</f>
        <v>Prezime</v>
      </c>
      <c r="H2" s="4" t="str">
        <f>IFERROR(__xludf.DUMMYFUNCTION("""COMPUTED_VALUE"""),"Ukupno")</f>
        <v>Ukupno</v>
      </c>
      <c r="I2" s="4"/>
      <c r="J2" s="4" t="str">
        <f>IFERROR(__xludf.DUMMYFUNCTION("""COMPUTED_VALUE"""),"Opština")</f>
        <v>Opština</v>
      </c>
      <c r="K2" s="4" t="str">
        <f>IFERROR(__xludf.DUMMYFUNCTION("""COMPUTED_VALUE"""),"Škola")</f>
        <v>Škola</v>
      </c>
      <c r="L2" s="11" t="str">
        <f>IFERROR(__xludf.DUMMYFUNCTION("""COMPUTED_VALUE"""),"Razred")</f>
        <v>Razred</v>
      </c>
      <c r="M2" s="11" t="str">
        <f>IFERROR(__xludf.DUMMYFUNCTION("""COMPUTED_VALUE"""),"Kategorija")</f>
        <v>Kategorija</v>
      </c>
      <c r="N2" s="4" t="str">
        <f>IFERROR(__xludf.DUMMYFUNCTION("""COMPUTED_VALUE"""),"Mentor")</f>
        <v>Mentor</v>
      </c>
      <c r="O2" s="12" t="str">
        <f>IFERROR(__xludf.DUMMYFUNCTION("""COMPUTED_VALUE"""),"Lek")</f>
        <v>Lek</v>
      </c>
      <c r="P2" s="13" t="str">
        <f>IFERROR(__xludf.DUMMYFUNCTION("""COMPUTED_VALUE"""),"Veštica")</f>
        <v>Veštica</v>
      </c>
      <c r="Q2" s="13" t="str">
        <f>IFERROR(__xludf.DUMMYFUNCTION("""COMPUTED_VALUE"""),"Trookrugao")</f>
        <v>Trookrugao</v>
      </c>
      <c r="R2" s="13" t="str">
        <f>IFERROR(__xludf.DUMMYFUNCTION("""COMPUTED_VALUE"""),"Statistika")</f>
        <v>Statistika</v>
      </c>
      <c r="S2" s="13" t="str">
        <f>IFERROR(__xludf.DUMMYFUNCTION("""COMPUTED_VALUE"""),"Spec zadatak")</f>
        <v>Spec zadatak</v>
      </c>
      <c r="T2" s="13" t="str">
        <f>IFERROR(__xludf.DUMMYFUNCTION("""COMPUTED_VALUE"""),"Festival")</f>
        <v>Festival</v>
      </c>
      <c r="U2" s="4" t="str">
        <f>IFERROR(__xludf.DUMMYFUNCTION("""COMPUTED_VALUE"""),"")</f>
        <v/>
      </c>
      <c r="V2" s="4" t="str">
        <f>IFERROR(__xludf.DUMMYFUNCTION("""COMPUTED_VALUE"""),"")</f>
        <v/>
      </c>
      <c r="W2" s="4">
        <f>IFERROR(__xludf.DUMMYFUNCTION("""COMPUTED_VALUE"""),1.0)</f>
        <v>1</v>
      </c>
      <c r="X2" s="4">
        <f>IFERROR(__xludf.DUMMYFUNCTION("""COMPUTED_VALUE"""),2.0)</f>
        <v>2</v>
      </c>
      <c r="Y2" s="4">
        <f>IFERROR(__xludf.DUMMYFUNCTION("""COMPUTED_VALUE"""),3.0)</f>
        <v>3</v>
      </c>
      <c r="Z2" s="4">
        <f>IFERROR(__xludf.DUMMYFUNCTION("""COMPUTED_VALUE"""),4.0)</f>
        <v>4</v>
      </c>
      <c r="AA2" s="4">
        <f>IFERROR(__xludf.DUMMYFUNCTION("""COMPUTED_VALUE"""),5.0)</f>
        <v>5</v>
      </c>
      <c r="AB2" s="4">
        <f>IFERROR(__xludf.DUMMYFUNCTION("""COMPUTED_VALUE"""),6.0)</f>
        <v>6</v>
      </c>
      <c r="AC2" s="4">
        <f>IFERROR(__xludf.DUMMYFUNCTION("""COMPUTED_VALUE"""),7.0)</f>
        <v>7</v>
      </c>
      <c r="AD2" s="4">
        <f>IFERROR(__xludf.DUMMYFUNCTION("""COMPUTED_VALUE"""),8.0)</f>
        <v>8</v>
      </c>
      <c r="AE2" s="4">
        <f>IFERROR(__xludf.DUMMYFUNCTION("""COMPUTED_VALUE"""),9.0)</f>
        <v>9</v>
      </c>
      <c r="AF2" s="4">
        <f>IFERROR(__xludf.DUMMYFUNCTION("""COMPUTED_VALUE"""),10.0)</f>
        <v>10</v>
      </c>
      <c r="AG2" s="4">
        <f>IFERROR(__xludf.DUMMYFUNCTION("""COMPUTED_VALUE"""),11.0)</f>
        <v>11</v>
      </c>
      <c r="AH2" s="4">
        <f>IFERROR(__xludf.DUMMYFUNCTION("""COMPUTED_VALUE"""),12.0)</f>
        <v>12</v>
      </c>
      <c r="AI2" s="4">
        <f>IFERROR(__xludf.DUMMYFUNCTION("""COMPUTED_VALUE"""),13.0)</f>
        <v>13</v>
      </c>
      <c r="AJ2" s="4">
        <f>IFERROR(__xludf.DUMMYFUNCTION("""COMPUTED_VALUE"""),14.0)</f>
        <v>14</v>
      </c>
      <c r="AK2" s="4">
        <f>IFERROR(__xludf.DUMMYFUNCTION("""COMPUTED_VALUE"""),15.0)</f>
        <v>15</v>
      </c>
      <c r="AL2" s="4">
        <f>IFERROR(__xludf.DUMMYFUNCTION("""COMPUTED_VALUE"""),16.0)</f>
        <v>16</v>
      </c>
      <c r="AM2" s="4">
        <f>IFERROR(__xludf.DUMMYFUNCTION("""COMPUTED_VALUE"""),17.0)</f>
        <v>17</v>
      </c>
      <c r="AN2" s="4">
        <f>IFERROR(__xludf.DUMMYFUNCTION("""COMPUTED_VALUE"""),18.0)</f>
        <v>18</v>
      </c>
      <c r="AO2" s="4">
        <f>IFERROR(__xludf.DUMMYFUNCTION("""COMPUTED_VALUE"""),19.0)</f>
        <v>19</v>
      </c>
      <c r="AP2" s="4">
        <f>IFERROR(__xludf.DUMMYFUNCTION("""COMPUTED_VALUE"""),20.0)</f>
        <v>20</v>
      </c>
      <c r="AQ2" s="4">
        <f>IFERROR(__xludf.DUMMYFUNCTION("""COMPUTED_VALUE"""),21.0)</f>
        <v>21</v>
      </c>
      <c r="AR2" s="4">
        <f>IFERROR(__xludf.DUMMYFUNCTION("""COMPUTED_VALUE"""),22.0)</f>
        <v>22</v>
      </c>
      <c r="AS2" s="4">
        <f>IFERROR(__xludf.DUMMYFUNCTION("""COMPUTED_VALUE"""),23.0)</f>
        <v>23</v>
      </c>
      <c r="AT2" s="4">
        <f>IFERROR(__xludf.DUMMYFUNCTION("""COMPUTED_VALUE"""),24.0)</f>
        <v>24</v>
      </c>
      <c r="AU2" s="4">
        <f>IFERROR(__xludf.DUMMYFUNCTION("""COMPUTED_VALUE"""),25.0)</f>
        <v>25</v>
      </c>
      <c r="AV2" s="4">
        <f>IFERROR(__xludf.DUMMYFUNCTION("""COMPUTED_VALUE"""),26.0)</f>
        <v>26</v>
      </c>
      <c r="AW2" s="4">
        <f>IFERROR(__xludf.DUMMYFUNCTION("""COMPUTED_VALUE"""),27.0)</f>
        <v>27</v>
      </c>
      <c r="AX2" s="4">
        <f>IFERROR(__xludf.DUMMYFUNCTION("""COMPUTED_VALUE"""),28.0)</f>
        <v>28</v>
      </c>
      <c r="AY2" s="4">
        <f>IFERROR(__xludf.DUMMYFUNCTION("""COMPUTED_VALUE"""),29.0)</f>
        <v>29</v>
      </c>
      <c r="AZ2" s="4">
        <f>IFERROR(__xludf.DUMMYFUNCTION("""COMPUTED_VALUE"""),30.0)</f>
        <v>30</v>
      </c>
      <c r="BA2" s="4">
        <f>IFERROR(__xludf.DUMMYFUNCTION("""COMPUTED_VALUE"""),31.0)</f>
        <v>31</v>
      </c>
      <c r="BB2" s="4">
        <f>IFERROR(__xludf.DUMMYFUNCTION("""COMPUTED_VALUE"""),32.0)</f>
        <v>32</v>
      </c>
      <c r="BC2" s="4">
        <f>IFERROR(__xludf.DUMMYFUNCTION("""COMPUTED_VALUE"""),33.0)</f>
        <v>33</v>
      </c>
      <c r="BD2" s="4">
        <f>IFERROR(__xludf.DUMMYFUNCTION("""COMPUTED_VALUE"""),34.0)</f>
        <v>34</v>
      </c>
      <c r="BE2" s="4">
        <f>IFERROR(__xludf.DUMMYFUNCTION("""COMPUTED_VALUE"""),35.0)</f>
        <v>35</v>
      </c>
      <c r="BF2" s="4">
        <f>IFERROR(__xludf.DUMMYFUNCTION("""COMPUTED_VALUE"""),36.0)</f>
        <v>36</v>
      </c>
      <c r="BG2" s="4">
        <f>IFERROR(__xludf.DUMMYFUNCTION("""COMPUTED_VALUE"""),37.0)</f>
        <v>37</v>
      </c>
      <c r="BH2" s="4">
        <f>IFERROR(__xludf.DUMMYFUNCTION("""COMPUTED_VALUE"""),38.0)</f>
        <v>38</v>
      </c>
      <c r="BI2" s="4">
        <f>IFERROR(__xludf.DUMMYFUNCTION("""COMPUTED_VALUE"""),39.0)</f>
        <v>39</v>
      </c>
      <c r="BJ2" s="4">
        <f>IFERROR(__xludf.DUMMYFUNCTION("""COMPUTED_VALUE"""),40.0)</f>
        <v>40</v>
      </c>
      <c r="BK2" s="4">
        <f>IFERROR(__xludf.DUMMYFUNCTION("""COMPUTED_VALUE"""),41.0)</f>
        <v>41</v>
      </c>
      <c r="BL2" s="4">
        <f>IFERROR(__xludf.DUMMYFUNCTION("""COMPUTED_VALUE"""),42.0)</f>
        <v>42</v>
      </c>
      <c r="BM2" s="4" t="str">
        <f>IFERROR(__xludf.DUMMYFUNCTION("""COMPUTED_VALUE"""),"")</f>
        <v/>
      </c>
      <c r="BN2" s="4">
        <f>IFERROR(__xludf.DUMMYFUNCTION("""COMPUTED_VALUE"""),1.0)</f>
        <v>1</v>
      </c>
      <c r="BO2" s="4">
        <f>IFERROR(__xludf.DUMMYFUNCTION("""COMPUTED_VALUE"""),2.0)</f>
        <v>2</v>
      </c>
      <c r="BP2" s="4">
        <f>IFERROR(__xludf.DUMMYFUNCTION("""COMPUTED_VALUE"""),3.0)</f>
        <v>3</v>
      </c>
      <c r="BQ2" s="4">
        <f>IFERROR(__xludf.DUMMYFUNCTION("""COMPUTED_VALUE"""),4.0)</f>
        <v>4</v>
      </c>
      <c r="BR2" s="4">
        <f>IFERROR(__xludf.DUMMYFUNCTION("""COMPUTED_VALUE"""),5.0)</f>
        <v>5</v>
      </c>
      <c r="BS2" s="4">
        <f>IFERROR(__xludf.DUMMYFUNCTION("""COMPUTED_VALUE"""),6.0)</f>
        <v>6</v>
      </c>
      <c r="BT2" s="4">
        <f>IFERROR(__xludf.DUMMYFUNCTION("""COMPUTED_VALUE"""),7.0)</f>
        <v>7</v>
      </c>
      <c r="BU2" s="4">
        <f>IFERROR(__xludf.DUMMYFUNCTION("""COMPUTED_VALUE"""),8.0)</f>
        <v>8</v>
      </c>
      <c r="BV2" s="4">
        <f>IFERROR(__xludf.DUMMYFUNCTION("""COMPUTED_VALUE"""),9.0)</f>
        <v>9</v>
      </c>
      <c r="BW2" s="4">
        <f>IFERROR(__xludf.DUMMYFUNCTION("""COMPUTED_VALUE"""),10.0)</f>
        <v>10</v>
      </c>
      <c r="BX2" s="4">
        <f>IFERROR(__xludf.DUMMYFUNCTION("""COMPUTED_VALUE"""),11.0)</f>
        <v>11</v>
      </c>
      <c r="BY2" s="4">
        <f>IFERROR(__xludf.DUMMYFUNCTION("""COMPUTED_VALUE"""),12.0)</f>
        <v>12</v>
      </c>
      <c r="BZ2" s="4">
        <f>IFERROR(__xludf.DUMMYFUNCTION("""COMPUTED_VALUE"""),13.0)</f>
        <v>13</v>
      </c>
      <c r="CA2" s="4">
        <f>IFERROR(__xludf.DUMMYFUNCTION("""COMPUTED_VALUE"""),14.0)</f>
        <v>14</v>
      </c>
      <c r="CB2" s="4">
        <f>IFERROR(__xludf.DUMMYFUNCTION("""COMPUTED_VALUE"""),15.0)</f>
        <v>15</v>
      </c>
      <c r="CC2" s="4">
        <f>IFERROR(__xludf.DUMMYFUNCTION("""COMPUTED_VALUE"""),16.0)</f>
        <v>16</v>
      </c>
      <c r="CD2" s="4">
        <f>IFERROR(__xludf.DUMMYFUNCTION("""COMPUTED_VALUE"""),17.0)</f>
        <v>17</v>
      </c>
      <c r="CE2" s="4">
        <f>IFERROR(__xludf.DUMMYFUNCTION("""COMPUTED_VALUE"""),18.0)</f>
        <v>18</v>
      </c>
      <c r="CF2" s="4">
        <f>IFERROR(__xludf.DUMMYFUNCTION("""COMPUTED_VALUE"""),19.0)</f>
        <v>19</v>
      </c>
      <c r="CG2" s="4">
        <f>IFERROR(__xludf.DUMMYFUNCTION("""COMPUTED_VALUE"""),20.0)</f>
        <v>20</v>
      </c>
      <c r="CH2" s="4">
        <f>IFERROR(__xludf.DUMMYFUNCTION("""COMPUTED_VALUE"""),21.0)</f>
        <v>21</v>
      </c>
      <c r="CI2" s="4">
        <f>IFERROR(__xludf.DUMMYFUNCTION("""COMPUTED_VALUE"""),22.0)</f>
        <v>22</v>
      </c>
      <c r="CJ2" s="4">
        <f>IFERROR(__xludf.DUMMYFUNCTION("""COMPUTED_VALUE"""),23.0)</f>
        <v>23</v>
      </c>
      <c r="CK2" s="4">
        <f>IFERROR(__xludf.DUMMYFUNCTION("""COMPUTED_VALUE"""),24.0)</f>
        <v>24</v>
      </c>
      <c r="CL2" s="4">
        <f>IFERROR(__xludf.DUMMYFUNCTION("""COMPUTED_VALUE"""),25.0)</f>
        <v>25</v>
      </c>
      <c r="CM2" s="4">
        <f>IFERROR(__xludf.DUMMYFUNCTION("""COMPUTED_VALUE"""),26.0)</f>
        <v>26</v>
      </c>
      <c r="CN2" s="4">
        <f>IFERROR(__xludf.DUMMYFUNCTION("""COMPUTED_VALUE"""),27.0)</f>
        <v>27</v>
      </c>
      <c r="CO2" s="4">
        <f>IFERROR(__xludf.DUMMYFUNCTION("""COMPUTED_VALUE"""),28.0)</f>
        <v>28</v>
      </c>
      <c r="CP2" s="4">
        <f>IFERROR(__xludf.DUMMYFUNCTION("""COMPUTED_VALUE"""),29.0)</f>
        <v>29</v>
      </c>
      <c r="CQ2" s="4">
        <f>IFERROR(__xludf.DUMMYFUNCTION("""COMPUTED_VALUE"""),30.0)</f>
        <v>30</v>
      </c>
      <c r="CR2" s="4">
        <f>IFERROR(__xludf.DUMMYFUNCTION("""COMPUTED_VALUE"""),31.0)</f>
        <v>31</v>
      </c>
      <c r="CS2" s="4">
        <f>IFERROR(__xludf.DUMMYFUNCTION("""COMPUTED_VALUE"""),32.0)</f>
        <v>32</v>
      </c>
      <c r="CT2" s="4">
        <f>IFERROR(__xludf.DUMMYFUNCTION("""COMPUTED_VALUE"""),33.0)</f>
        <v>33</v>
      </c>
      <c r="CU2" s="4" t="str">
        <f>IFERROR(__xludf.DUMMYFUNCTION("""COMPUTED_VALUE"""),"")</f>
        <v/>
      </c>
      <c r="CV2" s="4">
        <f>IFERROR(__xludf.DUMMYFUNCTION("""COMPUTED_VALUE"""),1.0)</f>
        <v>1</v>
      </c>
      <c r="CW2" s="4">
        <f>IFERROR(__xludf.DUMMYFUNCTION("""COMPUTED_VALUE"""),2.0)</f>
        <v>2</v>
      </c>
      <c r="CX2" s="4">
        <f>IFERROR(__xludf.DUMMYFUNCTION("""COMPUTED_VALUE"""),3.0)</f>
        <v>3</v>
      </c>
      <c r="CY2" s="4">
        <f>IFERROR(__xludf.DUMMYFUNCTION("""COMPUTED_VALUE"""),4.0)</f>
        <v>4</v>
      </c>
      <c r="CZ2" s="4">
        <f>IFERROR(__xludf.DUMMYFUNCTION("""COMPUTED_VALUE"""),5.0)</f>
        <v>5</v>
      </c>
      <c r="DA2" s="4">
        <f>IFERROR(__xludf.DUMMYFUNCTION("""COMPUTED_VALUE"""),6.0)</f>
        <v>6</v>
      </c>
      <c r="DB2" s="4">
        <f>IFERROR(__xludf.DUMMYFUNCTION("""COMPUTED_VALUE"""),7.0)</f>
        <v>7</v>
      </c>
      <c r="DC2" s="4">
        <f>IFERROR(__xludf.DUMMYFUNCTION("""COMPUTED_VALUE"""),8.0)</f>
        <v>8</v>
      </c>
      <c r="DD2" s="4">
        <f>IFERROR(__xludf.DUMMYFUNCTION("""COMPUTED_VALUE"""),9.0)</f>
        <v>9</v>
      </c>
      <c r="DE2" s="4">
        <f>IFERROR(__xludf.DUMMYFUNCTION("""COMPUTED_VALUE"""),10.0)</f>
        <v>10</v>
      </c>
      <c r="DF2" s="4">
        <f>IFERROR(__xludf.DUMMYFUNCTION("""COMPUTED_VALUE"""),11.0)</f>
        <v>11</v>
      </c>
      <c r="DG2" s="4">
        <f>IFERROR(__xludf.DUMMYFUNCTION("""COMPUTED_VALUE"""),12.0)</f>
        <v>12</v>
      </c>
      <c r="DH2" s="4">
        <f>IFERROR(__xludf.DUMMYFUNCTION("""COMPUTED_VALUE"""),13.0)</f>
        <v>13</v>
      </c>
      <c r="DI2" s="4">
        <f>IFERROR(__xludf.DUMMYFUNCTION("""COMPUTED_VALUE"""),14.0)</f>
        <v>14</v>
      </c>
      <c r="DJ2" s="4">
        <f>IFERROR(__xludf.DUMMYFUNCTION("""COMPUTED_VALUE"""),15.0)</f>
        <v>15</v>
      </c>
      <c r="DK2" s="4">
        <f>IFERROR(__xludf.DUMMYFUNCTION("""COMPUTED_VALUE"""),16.0)</f>
        <v>16</v>
      </c>
      <c r="DL2" s="4">
        <f>IFERROR(__xludf.DUMMYFUNCTION("""COMPUTED_VALUE"""),17.0)</f>
        <v>17</v>
      </c>
      <c r="DM2" s="4">
        <f>IFERROR(__xludf.DUMMYFUNCTION("""COMPUTED_VALUE"""),18.0)</f>
        <v>18</v>
      </c>
      <c r="DN2" s="4">
        <f>IFERROR(__xludf.DUMMYFUNCTION("""COMPUTED_VALUE"""),19.0)</f>
        <v>19</v>
      </c>
      <c r="DO2" s="4">
        <f>IFERROR(__xludf.DUMMYFUNCTION("""COMPUTED_VALUE"""),20.0)</f>
        <v>20</v>
      </c>
      <c r="DP2" s="4">
        <f>IFERROR(__xludf.DUMMYFUNCTION("""COMPUTED_VALUE"""),21.0)</f>
        <v>21</v>
      </c>
      <c r="DQ2" s="4">
        <f>IFERROR(__xludf.DUMMYFUNCTION("""COMPUTED_VALUE"""),22.0)</f>
        <v>22</v>
      </c>
      <c r="DR2" s="4">
        <f>IFERROR(__xludf.DUMMYFUNCTION("""COMPUTED_VALUE"""),23.0)</f>
        <v>23</v>
      </c>
      <c r="DS2" s="4">
        <f>IFERROR(__xludf.DUMMYFUNCTION("""COMPUTED_VALUE"""),24.0)</f>
        <v>24</v>
      </c>
      <c r="DT2" s="4">
        <f>IFERROR(__xludf.DUMMYFUNCTION("""COMPUTED_VALUE"""),25.0)</f>
        <v>25</v>
      </c>
      <c r="DU2" s="4">
        <f>IFERROR(__xludf.DUMMYFUNCTION("""COMPUTED_VALUE"""),26.0)</f>
        <v>26</v>
      </c>
      <c r="DV2" s="4">
        <f>IFERROR(__xludf.DUMMYFUNCTION("""COMPUTED_VALUE"""),27.0)</f>
        <v>27</v>
      </c>
      <c r="DW2" s="4">
        <f>IFERROR(__xludf.DUMMYFUNCTION("""COMPUTED_VALUE"""),28.0)</f>
        <v>28</v>
      </c>
      <c r="DX2" s="4">
        <f>IFERROR(__xludf.DUMMYFUNCTION("""COMPUTED_VALUE"""),29.0)</f>
        <v>29</v>
      </c>
      <c r="DY2" s="4">
        <f>IFERROR(__xludf.DUMMYFUNCTION("""COMPUTED_VALUE"""),30.0)</f>
        <v>30</v>
      </c>
      <c r="DZ2" s="4">
        <f>IFERROR(__xludf.DUMMYFUNCTION("""COMPUTED_VALUE"""),31.0)</f>
        <v>31</v>
      </c>
      <c r="EA2" s="4">
        <f>IFERROR(__xludf.DUMMYFUNCTION("""COMPUTED_VALUE"""),32.0)</f>
        <v>32</v>
      </c>
      <c r="EB2" s="4" t="str">
        <f>IFERROR(__xludf.DUMMYFUNCTION("""COMPUTED_VALUE"""),"")</f>
        <v/>
      </c>
      <c r="EC2" s="4">
        <f>IFERROR(__xludf.DUMMYFUNCTION("""COMPUTED_VALUE"""),1.0)</f>
        <v>1</v>
      </c>
      <c r="ED2" s="4">
        <f>IFERROR(__xludf.DUMMYFUNCTION("""COMPUTED_VALUE"""),2.0)</f>
        <v>2</v>
      </c>
      <c r="EE2" s="4">
        <f>IFERROR(__xludf.DUMMYFUNCTION("""COMPUTED_VALUE"""),3.0)</f>
        <v>3</v>
      </c>
      <c r="EF2" s="4">
        <f>IFERROR(__xludf.DUMMYFUNCTION("""COMPUTED_VALUE"""),4.0)</f>
        <v>4</v>
      </c>
      <c r="EG2" s="4">
        <f>IFERROR(__xludf.DUMMYFUNCTION("""COMPUTED_VALUE"""),5.0)</f>
        <v>5</v>
      </c>
      <c r="EH2" s="4">
        <f>IFERROR(__xludf.DUMMYFUNCTION("""COMPUTED_VALUE"""),6.0)</f>
        <v>6</v>
      </c>
      <c r="EI2" s="4">
        <f>IFERROR(__xludf.DUMMYFUNCTION("""COMPUTED_VALUE"""),7.0)</f>
        <v>7</v>
      </c>
      <c r="EJ2" s="4">
        <f>IFERROR(__xludf.DUMMYFUNCTION("""COMPUTED_VALUE"""),8.0)</f>
        <v>8</v>
      </c>
      <c r="EK2" s="4">
        <f>IFERROR(__xludf.DUMMYFUNCTION("""COMPUTED_VALUE"""),9.0)</f>
        <v>9</v>
      </c>
      <c r="EL2" s="4">
        <f>IFERROR(__xludf.DUMMYFUNCTION("""COMPUTED_VALUE"""),10.0)</f>
        <v>10</v>
      </c>
      <c r="EM2" s="4">
        <f>IFERROR(__xludf.DUMMYFUNCTION("""COMPUTED_VALUE"""),11.0)</f>
        <v>11</v>
      </c>
      <c r="EN2" s="4">
        <f>IFERROR(__xludf.DUMMYFUNCTION("""COMPUTED_VALUE"""),12.0)</f>
        <v>12</v>
      </c>
      <c r="EO2" s="4">
        <f>IFERROR(__xludf.DUMMYFUNCTION("""COMPUTED_VALUE"""),13.0)</f>
        <v>13</v>
      </c>
      <c r="EP2" s="4">
        <f>IFERROR(__xludf.DUMMYFUNCTION("""COMPUTED_VALUE"""),14.0)</f>
        <v>14</v>
      </c>
      <c r="EQ2" s="4">
        <f>IFERROR(__xludf.DUMMYFUNCTION("""COMPUTED_VALUE"""),15.0)</f>
        <v>15</v>
      </c>
      <c r="ER2" s="4">
        <f>IFERROR(__xludf.DUMMYFUNCTION("""COMPUTED_VALUE"""),16.0)</f>
        <v>16</v>
      </c>
      <c r="ES2" s="4" t="str">
        <f>IFERROR(__xludf.DUMMYFUNCTION("""COMPUTED_VALUE"""),"")</f>
        <v/>
      </c>
      <c r="ET2" s="4">
        <f>IFERROR(__xludf.DUMMYFUNCTION("""COMPUTED_VALUE"""),1.0)</f>
        <v>1</v>
      </c>
      <c r="EU2" s="4">
        <f>IFERROR(__xludf.DUMMYFUNCTION("""COMPUTED_VALUE"""),2.0)</f>
        <v>2</v>
      </c>
      <c r="EV2" s="4">
        <f>IFERROR(__xludf.DUMMYFUNCTION("""COMPUTED_VALUE"""),3.0)</f>
        <v>3</v>
      </c>
      <c r="EW2" s="4">
        <f>IFERROR(__xludf.DUMMYFUNCTION("""COMPUTED_VALUE"""),4.0)</f>
        <v>4</v>
      </c>
      <c r="EX2" s="4">
        <f>IFERROR(__xludf.DUMMYFUNCTION("""COMPUTED_VALUE"""),5.0)</f>
        <v>5</v>
      </c>
      <c r="EY2" s="4">
        <f>IFERROR(__xludf.DUMMYFUNCTION("""COMPUTED_VALUE"""),6.0)</f>
        <v>6</v>
      </c>
      <c r="EZ2" s="4">
        <f>IFERROR(__xludf.DUMMYFUNCTION("""COMPUTED_VALUE"""),7.0)</f>
        <v>7</v>
      </c>
      <c r="FA2" s="4">
        <f>IFERROR(__xludf.DUMMYFUNCTION("""COMPUTED_VALUE"""),8.0)</f>
        <v>8</v>
      </c>
      <c r="FB2" s="4">
        <f>IFERROR(__xludf.DUMMYFUNCTION("""COMPUTED_VALUE"""),9.0)</f>
        <v>9</v>
      </c>
      <c r="FC2" s="4">
        <f>IFERROR(__xludf.DUMMYFUNCTION("""COMPUTED_VALUE"""),10.0)</f>
        <v>10</v>
      </c>
      <c r="FD2" s="4">
        <f>IFERROR(__xludf.DUMMYFUNCTION("""COMPUTED_VALUE"""),11.0)</f>
        <v>11</v>
      </c>
      <c r="FE2" s="4">
        <f>IFERROR(__xludf.DUMMYFUNCTION("""COMPUTED_VALUE"""),12.0)</f>
        <v>12</v>
      </c>
      <c r="FF2" s="4">
        <f>IFERROR(__xludf.DUMMYFUNCTION("""COMPUTED_VALUE"""),13.0)</f>
        <v>13</v>
      </c>
      <c r="FG2" s="4">
        <f>IFERROR(__xludf.DUMMYFUNCTION("""COMPUTED_VALUE"""),14.0)</f>
        <v>14</v>
      </c>
      <c r="FH2" s="4">
        <f>IFERROR(__xludf.DUMMYFUNCTION("""COMPUTED_VALUE"""),15.0)</f>
        <v>15</v>
      </c>
      <c r="FI2" s="4">
        <f>IFERROR(__xludf.DUMMYFUNCTION("""COMPUTED_VALUE"""),16.0)</f>
        <v>16</v>
      </c>
      <c r="FJ2" s="4">
        <f>IFERROR(__xludf.DUMMYFUNCTION("""COMPUTED_VALUE"""),17.0)</f>
        <v>17</v>
      </c>
      <c r="FK2" s="4">
        <f>IFERROR(__xludf.DUMMYFUNCTION("""COMPUTED_VALUE"""),18.0)</f>
        <v>18</v>
      </c>
      <c r="FL2" s="4">
        <f>IFERROR(__xludf.DUMMYFUNCTION("""COMPUTED_VALUE"""),19.0)</f>
        <v>19</v>
      </c>
      <c r="FM2" s="4">
        <f>IFERROR(__xludf.DUMMYFUNCTION("""COMPUTED_VALUE"""),20.0)</f>
        <v>20</v>
      </c>
      <c r="FN2" s="4">
        <f>IFERROR(__xludf.DUMMYFUNCTION("""COMPUTED_VALUE"""),21.0)</f>
        <v>21</v>
      </c>
      <c r="FO2" s="4">
        <f>IFERROR(__xludf.DUMMYFUNCTION("""COMPUTED_VALUE"""),22.0)</f>
        <v>22</v>
      </c>
      <c r="FP2" s="4">
        <f>IFERROR(__xludf.DUMMYFUNCTION("""COMPUTED_VALUE"""),23.0)</f>
        <v>23</v>
      </c>
      <c r="FQ2" s="4">
        <f>IFERROR(__xludf.DUMMYFUNCTION("""COMPUTED_VALUE"""),24.0)</f>
        <v>24</v>
      </c>
      <c r="FR2" s="4">
        <f>IFERROR(__xludf.DUMMYFUNCTION("""COMPUTED_VALUE"""),25.0)</f>
        <v>25</v>
      </c>
      <c r="FS2" s="4">
        <f>IFERROR(__xludf.DUMMYFUNCTION("""COMPUTED_VALUE"""),26.0)</f>
        <v>26</v>
      </c>
      <c r="FT2" s="4">
        <f>IFERROR(__xludf.DUMMYFUNCTION("""COMPUTED_VALUE"""),27.0)</f>
        <v>27</v>
      </c>
      <c r="FU2" s="4">
        <f>IFERROR(__xludf.DUMMYFUNCTION("""COMPUTED_VALUE"""),28.0)</f>
        <v>28</v>
      </c>
      <c r="FV2" s="4" t="str">
        <f>IFERROR(__xludf.DUMMYFUNCTION("""COMPUTED_VALUE"""),"")</f>
        <v/>
      </c>
      <c r="FW2" s="4">
        <f>IFERROR(__xludf.DUMMYFUNCTION("""COMPUTED_VALUE"""),1.0)</f>
        <v>1</v>
      </c>
      <c r="FX2" s="4">
        <f>IFERROR(__xludf.DUMMYFUNCTION("""COMPUTED_VALUE"""),2.0)</f>
        <v>2</v>
      </c>
      <c r="FY2" s="4">
        <f>IFERROR(__xludf.DUMMYFUNCTION("""COMPUTED_VALUE"""),3.0)</f>
        <v>3</v>
      </c>
      <c r="FZ2" s="4">
        <f>IFERROR(__xludf.DUMMYFUNCTION("""COMPUTED_VALUE"""),4.0)</f>
        <v>4</v>
      </c>
      <c r="GA2" s="4">
        <f>IFERROR(__xludf.DUMMYFUNCTION("""COMPUTED_VALUE"""),5.0)</f>
        <v>5</v>
      </c>
      <c r="GB2" s="4">
        <f>IFERROR(__xludf.DUMMYFUNCTION("""COMPUTED_VALUE"""),6.0)</f>
        <v>6</v>
      </c>
      <c r="GC2" s="4">
        <f>IFERROR(__xludf.DUMMYFUNCTION("""COMPUTED_VALUE"""),7.0)</f>
        <v>7</v>
      </c>
      <c r="GD2" s="4">
        <f>IFERROR(__xludf.DUMMYFUNCTION("""COMPUTED_VALUE"""),8.0)</f>
        <v>8</v>
      </c>
      <c r="GE2" s="4">
        <f>IFERROR(__xludf.DUMMYFUNCTION("""COMPUTED_VALUE"""),9.0)</f>
        <v>9</v>
      </c>
      <c r="GF2" s="4">
        <f>IFERROR(__xludf.DUMMYFUNCTION("""COMPUTED_VALUE"""),10.0)</f>
        <v>10</v>
      </c>
      <c r="GG2" s="4">
        <f>IFERROR(__xludf.DUMMYFUNCTION("""COMPUTED_VALUE"""),11.0)</f>
        <v>11</v>
      </c>
      <c r="GH2" s="4">
        <f>IFERROR(__xludf.DUMMYFUNCTION("""COMPUTED_VALUE"""),12.0)</f>
        <v>12</v>
      </c>
      <c r="GI2" s="4">
        <f>IFERROR(__xludf.DUMMYFUNCTION("""COMPUTED_VALUE"""),13.0)</f>
        <v>13</v>
      </c>
      <c r="GJ2" s="4">
        <f>IFERROR(__xludf.DUMMYFUNCTION("""COMPUTED_VALUE"""),14.0)</f>
        <v>14</v>
      </c>
      <c r="GK2" s="4">
        <f>IFERROR(__xludf.DUMMYFUNCTION("""COMPUTED_VALUE"""),15.0)</f>
        <v>15</v>
      </c>
      <c r="GL2" s="4">
        <f>IFERROR(__xludf.DUMMYFUNCTION("""COMPUTED_VALUE"""),16.0)</f>
        <v>16</v>
      </c>
      <c r="GM2" s="4">
        <f>IFERROR(__xludf.DUMMYFUNCTION("""COMPUTED_VALUE"""),17.0)</f>
        <v>17</v>
      </c>
      <c r="GN2" s="4">
        <f>IFERROR(__xludf.DUMMYFUNCTION("""COMPUTED_VALUE"""),18.0)</f>
        <v>18</v>
      </c>
      <c r="GO2" s="4">
        <f>IFERROR(__xludf.DUMMYFUNCTION("""COMPUTED_VALUE"""),19.0)</f>
        <v>19</v>
      </c>
      <c r="GP2" s="4">
        <f>IFERROR(__xludf.DUMMYFUNCTION("""COMPUTED_VALUE"""),20.0)</f>
        <v>20</v>
      </c>
      <c r="GQ2" s="4">
        <f>IFERROR(__xludf.DUMMYFUNCTION("""COMPUTED_VALUE"""),21.0)</f>
        <v>21</v>
      </c>
      <c r="GR2" s="4">
        <f>IFERROR(__xludf.DUMMYFUNCTION("""COMPUTED_VALUE"""),22.0)</f>
        <v>22</v>
      </c>
      <c r="GS2" s="4">
        <f>IFERROR(__xludf.DUMMYFUNCTION("""COMPUTED_VALUE"""),23.0)</f>
        <v>23</v>
      </c>
      <c r="GT2" s="4">
        <f>IFERROR(__xludf.DUMMYFUNCTION("""COMPUTED_VALUE"""),24.0)</f>
        <v>24</v>
      </c>
      <c r="GU2" s="4" t="str">
        <f>IFERROR(__xludf.DUMMYFUNCTION("""COMPUTED_VALUE"""),"")</f>
        <v/>
      </c>
    </row>
    <row r="3">
      <c r="A3" s="5"/>
      <c r="B3" s="5"/>
      <c r="C3" s="5" t="str">
        <f>if(B3="d","diskv. iz ciklusa",if(B3="d1","diskv. iz kruga",if($E3="ODOBREN",(if(countif(H:H,"="&amp;H3)=1,countif(H:H,"&gt;"&amp;H3)+1,concatenate(countif(H:H,"&gt;"&amp;H3)+1," - ",countif(H:H,"&gt;="&amp;H3)))),'Rezultati - A kategorija'!empty)))</f>
        <v>1 - 2</v>
      </c>
      <c r="D3" s="6" t="str">
        <f>IFERROR(__xludf.DUMMYFUNCTION("""COMPUTED_VALUE"""),"TadijaSebez")</f>
        <v>TadijaSebez</v>
      </c>
      <c r="E3" s="6" t="str">
        <f>IFERROR(__xludf.DUMMYFUNCTION("""COMPUTED_VALUE"""),"ODOBREN")</f>
        <v>ODOBREN</v>
      </c>
      <c r="F3" s="6" t="str">
        <f>IFERROR(__xludf.DUMMYFUNCTION("""COMPUTED_VALUE"""),"Tadija")</f>
        <v>Tadija</v>
      </c>
      <c r="G3" s="6" t="str">
        <f>IFERROR(__xludf.DUMMYFUNCTION("""COMPUTED_VALUE"""),"Šebez")</f>
        <v>Šebez</v>
      </c>
      <c r="H3" s="7">
        <f>IFERROR(__xludf.DUMMYFUNCTION("""COMPUTED_VALUE"""),300.0)</f>
        <v>300</v>
      </c>
      <c r="I3" s="7">
        <f>IFERROR(__xludf.DUMMYFUNCTION("""COMPUTED_VALUE"""),300.0)</f>
        <v>300</v>
      </c>
      <c r="J3" s="6" t="str">
        <f>IFERROR(__xludf.DUMMYFUNCTION("""COMPUTED_VALUE"""),"Novi Sad")</f>
        <v>Novi Sad</v>
      </c>
      <c r="K3" s="6" t="str">
        <f>IFERROR(__xludf.DUMMYFUNCTION("""COMPUTED_VALUE"""),"Gimnazija Jovan Jovanović Zmaj")</f>
        <v>Gimnazija Jovan Jovanović Zmaj</v>
      </c>
      <c r="L3" s="14" t="str">
        <f>IFERROR(__xludf.DUMMYFUNCTION("""COMPUTED_VALUE"""),"IV")</f>
        <v>IV</v>
      </c>
      <c r="M3" s="14" t="str">
        <f>IFERROR(__xludf.DUMMYFUNCTION("""COMPUTED_VALUE"""),"A")</f>
        <v>A</v>
      </c>
      <c r="N3" s="6"/>
      <c r="O3" s="8" t="str">
        <f>IFERROR(__xludf.DUMMYFUNCTION("""COMPUTED_VALUE"""),"-")</f>
        <v>-</v>
      </c>
      <c r="P3" s="9" t="str">
        <f>IFERROR(__xludf.DUMMYFUNCTION("""COMPUTED_VALUE"""),"-")</f>
        <v>-</v>
      </c>
      <c r="Q3" s="9" t="str">
        <f>IFERROR(__xludf.DUMMYFUNCTION("""COMPUTED_VALUE"""),"-")</f>
        <v>-</v>
      </c>
      <c r="R3" s="9">
        <f>IFERROR(__xludf.DUMMYFUNCTION("""COMPUTED_VALUE"""),100.0)</f>
        <v>100</v>
      </c>
      <c r="S3" s="9">
        <f>IFERROR(__xludf.DUMMYFUNCTION("""COMPUTED_VALUE"""),100.0)</f>
        <v>100</v>
      </c>
      <c r="T3" s="9">
        <f>IFERROR(__xludf.DUMMYFUNCTION("""COMPUTED_VALUE"""),100.0)</f>
        <v>100</v>
      </c>
      <c r="U3" s="9" t="str">
        <f>IFERROR(__xludf.DUMMYFUNCTION("""COMPUTED_VALUE"""),"")</f>
        <v/>
      </c>
      <c r="V3" s="9" t="str">
        <f>IFERROR(__xludf.DUMMYFUNCTION("""COMPUTED_VALUE"""),"")</f>
        <v/>
      </c>
      <c r="W3" s="9" t="str">
        <f>IFERROR(__xludf.DUMMYFUNCTION("""COMPUTED_VALUE"""),"-")</f>
        <v>-</v>
      </c>
      <c r="X3" s="9" t="str">
        <f>IFERROR(__xludf.DUMMYFUNCTION("""COMPUTED_VALUE"""),"-")</f>
        <v>-</v>
      </c>
      <c r="Y3" s="9" t="str">
        <f>IFERROR(__xludf.DUMMYFUNCTION("""COMPUTED_VALUE"""),"-")</f>
        <v>-</v>
      </c>
      <c r="Z3" s="9" t="str">
        <f>IFERROR(__xludf.DUMMYFUNCTION("""COMPUTED_VALUE"""),"-")</f>
        <v>-</v>
      </c>
      <c r="AA3" s="9" t="str">
        <f>IFERROR(__xludf.DUMMYFUNCTION("""COMPUTED_VALUE"""),"-")</f>
        <v>-</v>
      </c>
      <c r="AB3" s="9" t="str">
        <f>IFERROR(__xludf.DUMMYFUNCTION("""COMPUTED_VALUE"""),"-")</f>
        <v>-</v>
      </c>
      <c r="AC3" s="9" t="str">
        <f>IFERROR(__xludf.DUMMYFUNCTION("""COMPUTED_VALUE"""),"-")</f>
        <v>-</v>
      </c>
      <c r="AD3" s="9" t="str">
        <f>IFERROR(__xludf.DUMMYFUNCTION("""COMPUTED_VALUE"""),"-")</f>
        <v>-</v>
      </c>
      <c r="AE3" s="9" t="str">
        <f>IFERROR(__xludf.DUMMYFUNCTION("""COMPUTED_VALUE"""),"-")</f>
        <v>-</v>
      </c>
      <c r="AF3" s="9" t="str">
        <f>IFERROR(__xludf.DUMMYFUNCTION("""COMPUTED_VALUE"""),"-")</f>
        <v>-</v>
      </c>
      <c r="AG3" s="9" t="str">
        <f>IFERROR(__xludf.DUMMYFUNCTION("""COMPUTED_VALUE"""),"-")</f>
        <v>-</v>
      </c>
      <c r="AH3" s="9" t="str">
        <f>IFERROR(__xludf.DUMMYFUNCTION("""COMPUTED_VALUE"""),"-")</f>
        <v>-</v>
      </c>
      <c r="AI3" s="9" t="str">
        <f>IFERROR(__xludf.DUMMYFUNCTION("""COMPUTED_VALUE"""),"-")</f>
        <v>-</v>
      </c>
      <c r="AJ3" s="9" t="str">
        <f>IFERROR(__xludf.DUMMYFUNCTION("""COMPUTED_VALUE"""),"-")</f>
        <v>-</v>
      </c>
      <c r="AK3" s="9" t="str">
        <f>IFERROR(__xludf.DUMMYFUNCTION("""COMPUTED_VALUE"""),"-")</f>
        <v>-</v>
      </c>
      <c r="AL3" s="9" t="str">
        <f>IFERROR(__xludf.DUMMYFUNCTION("""COMPUTED_VALUE"""),"-")</f>
        <v>-</v>
      </c>
      <c r="AM3" s="9" t="str">
        <f>IFERROR(__xludf.DUMMYFUNCTION("""COMPUTED_VALUE"""),"-")</f>
        <v>-</v>
      </c>
      <c r="AN3" s="9" t="str">
        <f>IFERROR(__xludf.DUMMYFUNCTION("""COMPUTED_VALUE"""),"-")</f>
        <v>-</v>
      </c>
      <c r="AO3" s="9" t="str">
        <f>IFERROR(__xludf.DUMMYFUNCTION("""COMPUTED_VALUE"""),"-")</f>
        <v>-</v>
      </c>
      <c r="AP3" s="9" t="str">
        <f>IFERROR(__xludf.DUMMYFUNCTION("""COMPUTED_VALUE"""),"-")</f>
        <v>-</v>
      </c>
      <c r="AQ3" s="9" t="str">
        <f>IFERROR(__xludf.DUMMYFUNCTION("""COMPUTED_VALUE"""),"-")</f>
        <v>-</v>
      </c>
      <c r="AR3" s="9" t="str">
        <f>IFERROR(__xludf.DUMMYFUNCTION("""COMPUTED_VALUE"""),"-")</f>
        <v>-</v>
      </c>
      <c r="AS3" s="9" t="str">
        <f>IFERROR(__xludf.DUMMYFUNCTION("""COMPUTED_VALUE"""),"-")</f>
        <v>-</v>
      </c>
      <c r="AT3" s="9" t="str">
        <f>IFERROR(__xludf.DUMMYFUNCTION("""COMPUTED_VALUE"""),"-")</f>
        <v>-</v>
      </c>
      <c r="AU3" s="9" t="str">
        <f>IFERROR(__xludf.DUMMYFUNCTION("""COMPUTED_VALUE"""),"-")</f>
        <v>-</v>
      </c>
      <c r="AV3" s="9" t="str">
        <f>IFERROR(__xludf.DUMMYFUNCTION("""COMPUTED_VALUE"""),"-")</f>
        <v>-</v>
      </c>
      <c r="AW3" s="9" t="str">
        <f>IFERROR(__xludf.DUMMYFUNCTION("""COMPUTED_VALUE"""),"-")</f>
        <v>-</v>
      </c>
      <c r="AX3" s="9" t="str">
        <f>IFERROR(__xludf.DUMMYFUNCTION("""COMPUTED_VALUE"""),"-")</f>
        <v>-</v>
      </c>
      <c r="AY3" s="9" t="str">
        <f>IFERROR(__xludf.DUMMYFUNCTION("""COMPUTED_VALUE"""),"-")</f>
        <v>-</v>
      </c>
      <c r="AZ3" s="9" t="str">
        <f>IFERROR(__xludf.DUMMYFUNCTION("""COMPUTED_VALUE"""),"-")</f>
        <v>-</v>
      </c>
      <c r="BA3" s="9" t="str">
        <f>IFERROR(__xludf.DUMMYFUNCTION("""COMPUTED_VALUE"""),"-")</f>
        <v>-</v>
      </c>
      <c r="BB3" s="9" t="str">
        <f>IFERROR(__xludf.DUMMYFUNCTION("""COMPUTED_VALUE"""),"-")</f>
        <v>-</v>
      </c>
      <c r="BC3" s="9" t="str">
        <f>IFERROR(__xludf.DUMMYFUNCTION("""COMPUTED_VALUE"""),"-")</f>
        <v>-</v>
      </c>
      <c r="BD3" s="9" t="str">
        <f>IFERROR(__xludf.DUMMYFUNCTION("""COMPUTED_VALUE"""),"-")</f>
        <v>-</v>
      </c>
      <c r="BE3" s="9" t="str">
        <f>IFERROR(__xludf.DUMMYFUNCTION("""COMPUTED_VALUE"""),"-")</f>
        <v>-</v>
      </c>
      <c r="BF3" s="9" t="str">
        <f>IFERROR(__xludf.DUMMYFUNCTION("""COMPUTED_VALUE"""),"-")</f>
        <v>-</v>
      </c>
      <c r="BG3" s="9" t="str">
        <f>IFERROR(__xludf.DUMMYFUNCTION("""COMPUTED_VALUE"""),"-")</f>
        <v>-</v>
      </c>
      <c r="BH3" s="9" t="str">
        <f>IFERROR(__xludf.DUMMYFUNCTION("""COMPUTED_VALUE"""),"-")</f>
        <v>-</v>
      </c>
      <c r="BI3" s="9" t="str">
        <f>IFERROR(__xludf.DUMMYFUNCTION("""COMPUTED_VALUE"""),"-")</f>
        <v>-</v>
      </c>
      <c r="BJ3" s="9" t="str">
        <f>IFERROR(__xludf.DUMMYFUNCTION("""COMPUTED_VALUE"""),"-")</f>
        <v>-</v>
      </c>
      <c r="BK3" s="9" t="str">
        <f>IFERROR(__xludf.DUMMYFUNCTION("""COMPUTED_VALUE"""),"-")</f>
        <v>-</v>
      </c>
      <c r="BL3" s="9" t="str">
        <f>IFERROR(__xludf.DUMMYFUNCTION("""COMPUTED_VALUE"""),"-")</f>
        <v>-</v>
      </c>
      <c r="BM3" s="9" t="str">
        <f>IFERROR(__xludf.DUMMYFUNCTION("""COMPUTED_VALUE"""),"")</f>
        <v/>
      </c>
      <c r="BN3" s="9" t="str">
        <f>IFERROR(__xludf.DUMMYFUNCTION("""COMPUTED_VALUE"""),"-")</f>
        <v>-</v>
      </c>
      <c r="BO3" s="9" t="str">
        <f>IFERROR(__xludf.DUMMYFUNCTION("""COMPUTED_VALUE"""),"-")</f>
        <v>-</v>
      </c>
      <c r="BP3" s="9" t="str">
        <f>IFERROR(__xludf.DUMMYFUNCTION("""COMPUTED_VALUE"""),"-")</f>
        <v>-</v>
      </c>
      <c r="BQ3" s="9" t="str">
        <f>IFERROR(__xludf.DUMMYFUNCTION("""COMPUTED_VALUE"""),"-")</f>
        <v>-</v>
      </c>
      <c r="BR3" s="9" t="str">
        <f>IFERROR(__xludf.DUMMYFUNCTION("""COMPUTED_VALUE"""),"-")</f>
        <v>-</v>
      </c>
      <c r="BS3" s="9" t="str">
        <f>IFERROR(__xludf.DUMMYFUNCTION("""COMPUTED_VALUE"""),"-")</f>
        <v>-</v>
      </c>
      <c r="BT3" s="9" t="str">
        <f>IFERROR(__xludf.DUMMYFUNCTION("""COMPUTED_VALUE"""),"-")</f>
        <v>-</v>
      </c>
      <c r="BU3" s="9" t="str">
        <f>IFERROR(__xludf.DUMMYFUNCTION("""COMPUTED_VALUE"""),"-")</f>
        <v>-</v>
      </c>
      <c r="BV3" s="9" t="str">
        <f>IFERROR(__xludf.DUMMYFUNCTION("""COMPUTED_VALUE"""),"-")</f>
        <v>-</v>
      </c>
      <c r="BW3" s="9" t="str">
        <f>IFERROR(__xludf.DUMMYFUNCTION("""COMPUTED_VALUE"""),"-")</f>
        <v>-</v>
      </c>
      <c r="BX3" s="9" t="str">
        <f>IFERROR(__xludf.DUMMYFUNCTION("""COMPUTED_VALUE"""),"-")</f>
        <v>-</v>
      </c>
      <c r="BY3" s="9" t="str">
        <f>IFERROR(__xludf.DUMMYFUNCTION("""COMPUTED_VALUE"""),"-")</f>
        <v>-</v>
      </c>
      <c r="BZ3" s="9" t="str">
        <f>IFERROR(__xludf.DUMMYFUNCTION("""COMPUTED_VALUE"""),"-")</f>
        <v>-</v>
      </c>
      <c r="CA3" s="9" t="str">
        <f>IFERROR(__xludf.DUMMYFUNCTION("""COMPUTED_VALUE"""),"-")</f>
        <v>-</v>
      </c>
      <c r="CB3" s="9" t="str">
        <f>IFERROR(__xludf.DUMMYFUNCTION("""COMPUTED_VALUE"""),"-")</f>
        <v>-</v>
      </c>
      <c r="CC3" s="9" t="str">
        <f>IFERROR(__xludf.DUMMYFUNCTION("""COMPUTED_VALUE"""),"-")</f>
        <v>-</v>
      </c>
      <c r="CD3" s="9" t="str">
        <f>IFERROR(__xludf.DUMMYFUNCTION("""COMPUTED_VALUE"""),"-")</f>
        <v>-</v>
      </c>
      <c r="CE3" s="9" t="str">
        <f>IFERROR(__xludf.DUMMYFUNCTION("""COMPUTED_VALUE"""),"-")</f>
        <v>-</v>
      </c>
      <c r="CF3" s="9" t="str">
        <f>IFERROR(__xludf.DUMMYFUNCTION("""COMPUTED_VALUE"""),"-")</f>
        <v>-</v>
      </c>
      <c r="CG3" s="9" t="str">
        <f>IFERROR(__xludf.DUMMYFUNCTION("""COMPUTED_VALUE"""),"-")</f>
        <v>-</v>
      </c>
      <c r="CH3" s="9" t="str">
        <f>IFERROR(__xludf.DUMMYFUNCTION("""COMPUTED_VALUE"""),"-")</f>
        <v>-</v>
      </c>
      <c r="CI3" s="9" t="str">
        <f>IFERROR(__xludf.DUMMYFUNCTION("""COMPUTED_VALUE"""),"-")</f>
        <v>-</v>
      </c>
      <c r="CJ3" s="9" t="str">
        <f>IFERROR(__xludf.DUMMYFUNCTION("""COMPUTED_VALUE"""),"-")</f>
        <v>-</v>
      </c>
      <c r="CK3" s="9" t="str">
        <f>IFERROR(__xludf.DUMMYFUNCTION("""COMPUTED_VALUE"""),"-")</f>
        <v>-</v>
      </c>
      <c r="CL3" s="9" t="str">
        <f>IFERROR(__xludf.DUMMYFUNCTION("""COMPUTED_VALUE"""),"-")</f>
        <v>-</v>
      </c>
      <c r="CM3" s="9" t="str">
        <f>IFERROR(__xludf.DUMMYFUNCTION("""COMPUTED_VALUE"""),"-")</f>
        <v>-</v>
      </c>
      <c r="CN3" s="9" t="str">
        <f>IFERROR(__xludf.DUMMYFUNCTION("""COMPUTED_VALUE"""),"-")</f>
        <v>-</v>
      </c>
      <c r="CO3" s="9" t="str">
        <f>IFERROR(__xludf.DUMMYFUNCTION("""COMPUTED_VALUE"""),"-")</f>
        <v>-</v>
      </c>
      <c r="CP3" s="9" t="str">
        <f>IFERROR(__xludf.DUMMYFUNCTION("""COMPUTED_VALUE"""),"-")</f>
        <v>-</v>
      </c>
      <c r="CQ3" s="9" t="str">
        <f>IFERROR(__xludf.DUMMYFUNCTION("""COMPUTED_VALUE"""),"-")</f>
        <v>-</v>
      </c>
      <c r="CR3" s="9" t="str">
        <f>IFERROR(__xludf.DUMMYFUNCTION("""COMPUTED_VALUE"""),"-")</f>
        <v>-</v>
      </c>
      <c r="CS3" s="9" t="str">
        <f>IFERROR(__xludf.DUMMYFUNCTION("""COMPUTED_VALUE"""),"-")</f>
        <v>-</v>
      </c>
      <c r="CT3" s="9" t="str">
        <f>IFERROR(__xludf.DUMMYFUNCTION("""COMPUTED_VALUE"""),"-")</f>
        <v>-</v>
      </c>
      <c r="CU3" s="9" t="str">
        <f>IFERROR(__xludf.DUMMYFUNCTION("""COMPUTED_VALUE"""),"")</f>
        <v/>
      </c>
      <c r="CV3" s="9" t="str">
        <f>IFERROR(__xludf.DUMMYFUNCTION("""COMPUTED_VALUE"""),"-")</f>
        <v>-</v>
      </c>
      <c r="CW3" s="9" t="str">
        <f>IFERROR(__xludf.DUMMYFUNCTION("""COMPUTED_VALUE"""),"-")</f>
        <v>-</v>
      </c>
      <c r="CX3" s="9" t="str">
        <f>IFERROR(__xludf.DUMMYFUNCTION("""COMPUTED_VALUE"""),"-")</f>
        <v>-</v>
      </c>
      <c r="CY3" s="9" t="str">
        <f>IFERROR(__xludf.DUMMYFUNCTION("""COMPUTED_VALUE"""),"-")</f>
        <v>-</v>
      </c>
      <c r="CZ3" s="9" t="str">
        <f>IFERROR(__xludf.DUMMYFUNCTION("""COMPUTED_VALUE"""),"-")</f>
        <v>-</v>
      </c>
      <c r="DA3" s="9" t="str">
        <f>IFERROR(__xludf.DUMMYFUNCTION("""COMPUTED_VALUE"""),"-")</f>
        <v>-</v>
      </c>
      <c r="DB3" s="9" t="str">
        <f>IFERROR(__xludf.DUMMYFUNCTION("""COMPUTED_VALUE"""),"-")</f>
        <v>-</v>
      </c>
      <c r="DC3" s="9" t="str">
        <f>IFERROR(__xludf.DUMMYFUNCTION("""COMPUTED_VALUE"""),"-")</f>
        <v>-</v>
      </c>
      <c r="DD3" s="9" t="str">
        <f>IFERROR(__xludf.DUMMYFUNCTION("""COMPUTED_VALUE"""),"-")</f>
        <v>-</v>
      </c>
      <c r="DE3" s="9" t="str">
        <f>IFERROR(__xludf.DUMMYFUNCTION("""COMPUTED_VALUE"""),"-")</f>
        <v>-</v>
      </c>
      <c r="DF3" s="9" t="str">
        <f>IFERROR(__xludf.DUMMYFUNCTION("""COMPUTED_VALUE"""),"-")</f>
        <v>-</v>
      </c>
      <c r="DG3" s="9" t="str">
        <f>IFERROR(__xludf.DUMMYFUNCTION("""COMPUTED_VALUE"""),"-")</f>
        <v>-</v>
      </c>
      <c r="DH3" s="9" t="str">
        <f>IFERROR(__xludf.DUMMYFUNCTION("""COMPUTED_VALUE"""),"-")</f>
        <v>-</v>
      </c>
      <c r="DI3" s="9" t="str">
        <f>IFERROR(__xludf.DUMMYFUNCTION("""COMPUTED_VALUE"""),"-")</f>
        <v>-</v>
      </c>
      <c r="DJ3" s="9" t="str">
        <f>IFERROR(__xludf.DUMMYFUNCTION("""COMPUTED_VALUE"""),"-")</f>
        <v>-</v>
      </c>
      <c r="DK3" s="9" t="str">
        <f>IFERROR(__xludf.DUMMYFUNCTION("""COMPUTED_VALUE"""),"-")</f>
        <v>-</v>
      </c>
      <c r="DL3" s="9" t="str">
        <f>IFERROR(__xludf.DUMMYFUNCTION("""COMPUTED_VALUE"""),"-")</f>
        <v>-</v>
      </c>
      <c r="DM3" s="9" t="str">
        <f>IFERROR(__xludf.DUMMYFUNCTION("""COMPUTED_VALUE"""),"-")</f>
        <v>-</v>
      </c>
      <c r="DN3" s="9" t="str">
        <f>IFERROR(__xludf.DUMMYFUNCTION("""COMPUTED_VALUE"""),"-")</f>
        <v>-</v>
      </c>
      <c r="DO3" s="9" t="str">
        <f>IFERROR(__xludf.DUMMYFUNCTION("""COMPUTED_VALUE"""),"-")</f>
        <v>-</v>
      </c>
      <c r="DP3" s="9" t="str">
        <f>IFERROR(__xludf.DUMMYFUNCTION("""COMPUTED_VALUE"""),"-")</f>
        <v>-</v>
      </c>
      <c r="DQ3" s="9" t="str">
        <f>IFERROR(__xludf.DUMMYFUNCTION("""COMPUTED_VALUE"""),"-")</f>
        <v>-</v>
      </c>
      <c r="DR3" s="9" t="str">
        <f>IFERROR(__xludf.DUMMYFUNCTION("""COMPUTED_VALUE"""),"-")</f>
        <v>-</v>
      </c>
      <c r="DS3" s="9" t="str">
        <f>IFERROR(__xludf.DUMMYFUNCTION("""COMPUTED_VALUE"""),"-")</f>
        <v>-</v>
      </c>
      <c r="DT3" s="9" t="str">
        <f>IFERROR(__xludf.DUMMYFUNCTION("""COMPUTED_VALUE"""),"-")</f>
        <v>-</v>
      </c>
      <c r="DU3" s="9" t="str">
        <f>IFERROR(__xludf.DUMMYFUNCTION("""COMPUTED_VALUE"""),"-")</f>
        <v>-</v>
      </c>
      <c r="DV3" s="9" t="str">
        <f>IFERROR(__xludf.DUMMYFUNCTION("""COMPUTED_VALUE"""),"-")</f>
        <v>-</v>
      </c>
      <c r="DW3" s="9" t="str">
        <f>IFERROR(__xludf.DUMMYFUNCTION("""COMPUTED_VALUE"""),"-")</f>
        <v>-</v>
      </c>
      <c r="DX3" s="9" t="str">
        <f>IFERROR(__xludf.DUMMYFUNCTION("""COMPUTED_VALUE"""),"-")</f>
        <v>-</v>
      </c>
      <c r="DY3" s="9" t="str">
        <f>IFERROR(__xludf.DUMMYFUNCTION("""COMPUTED_VALUE"""),"-")</f>
        <v>-</v>
      </c>
      <c r="DZ3" s="9" t="str">
        <f>IFERROR(__xludf.DUMMYFUNCTION("""COMPUTED_VALUE"""),"-")</f>
        <v>-</v>
      </c>
      <c r="EA3" s="9" t="str">
        <f>IFERROR(__xludf.DUMMYFUNCTION("""COMPUTED_VALUE"""),"-")</f>
        <v>-</v>
      </c>
      <c r="EB3" s="9" t="str">
        <f>IFERROR(__xludf.DUMMYFUNCTION("""COMPUTED_VALUE"""),"")</f>
        <v/>
      </c>
      <c r="EC3" s="9">
        <f>IFERROR(__xludf.DUMMYFUNCTION("""COMPUTED_VALUE"""),1.0)</f>
        <v>1</v>
      </c>
      <c r="ED3" s="9">
        <f>IFERROR(__xludf.DUMMYFUNCTION("""COMPUTED_VALUE"""),1.0)</f>
        <v>1</v>
      </c>
      <c r="EE3" s="9">
        <f>IFERROR(__xludf.DUMMYFUNCTION("""COMPUTED_VALUE"""),1.0)</f>
        <v>1</v>
      </c>
      <c r="EF3" s="9">
        <f>IFERROR(__xludf.DUMMYFUNCTION("""COMPUTED_VALUE"""),1.0)</f>
        <v>1</v>
      </c>
      <c r="EG3" s="9">
        <f>IFERROR(__xludf.DUMMYFUNCTION("""COMPUTED_VALUE"""),1.0)</f>
        <v>1</v>
      </c>
      <c r="EH3" s="9">
        <f>IFERROR(__xludf.DUMMYFUNCTION("""COMPUTED_VALUE"""),1.0)</f>
        <v>1</v>
      </c>
      <c r="EI3" s="9">
        <f>IFERROR(__xludf.DUMMYFUNCTION("""COMPUTED_VALUE"""),1.0)</f>
        <v>1</v>
      </c>
      <c r="EJ3" s="9">
        <f>IFERROR(__xludf.DUMMYFUNCTION("""COMPUTED_VALUE"""),1.0)</f>
        <v>1</v>
      </c>
      <c r="EK3" s="9">
        <f>IFERROR(__xludf.DUMMYFUNCTION("""COMPUTED_VALUE"""),1.0)</f>
        <v>1</v>
      </c>
      <c r="EL3" s="9">
        <f>IFERROR(__xludf.DUMMYFUNCTION("""COMPUTED_VALUE"""),1.0)</f>
        <v>1</v>
      </c>
      <c r="EM3" s="9">
        <f>IFERROR(__xludf.DUMMYFUNCTION("""COMPUTED_VALUE"""),1.0)</f>
        <v>1</v>
      </c>
      <c r="EN3" s="9">
        <f>IFERROR(__xludf.DUMMYFUNCTION("""COMPUTED_VALUE"""),1.0)</f>
        <v>1</v>
      </c>
      <c r="EO3" s="9">
        <f>IFERROR(__xludf.DUMMYFUNCTION("""COMPUTED_VALUE"""),1.0)</f>
        <v>1</v>
      </c>
      <c r="EP3" s="9">
        <f>IFERROR(__xludf.DUMMYFUNCTION("""COMPUTED_VALUE"""),1.0)</f>
        <v>1</v>
      </c>
      <c r="EQ3" s="9">
        <f>IFERROR(__xludf.DUMMYFUNCTION("""COMPUTED_VALUE"""),1.0)</f>
        <v>1</v>
      </c>
      <c r="ER3" s="9">
        <f>IFERROR(__xludf.DUMMYFUNCTION("""COMPUTED_VALUE"""),1.0)</f>
        <v>1</v>
      </c>
      <c r="ES3" s="9" t="str">
        <f>IFERROR(__xludf.DUMMYFUNCTION("""COMPUTED_VALUE"""),"")</f>
        <v/>
      </c>
      <c r="ET3" s="9">
        <f>IFERROR(__xludf.DUMMYFUNCTION("""COMPUTED_VALUE"""),1.0)</f>
        <v>1</v>
      </c>
      <c r="EU3" s="9">
        <f>IFERROR(__xludf.DUMMYFUNCTION("""COMPUTED_VALUE"""),1.0)</f>
        <v>1</v>
      </c>
      <c r="EV3" s="9">
        <f>IFERROR(__xludf.DUMMYFUNCTION("""COMPUTED_VALUE"""),1.0)</f>
        <v>1</v>
      </c>
      <c r="EW3" s="9">
        <f>IFERROR(__xludf.DUMMYFUNCTION("""COMPUTED_VALUE"""),1.0)</f>
        <v>1</v>
      </c>
      <c r="EX3" s="9">
        <f>IFERROR(__xludf.DUMMYFUNCTION("""COMPUTED_VALUE"""),1.0)</f>
        <v>1</v>
      </c>
      <c r="EY3" s="9">
        <f>IFERROR(__xludf.DUMMYFUNCTION("""COMPUTED_VALUE"""),1.0)</f>
        <v>1</v>
      </c>
      <c r="EZ3" s="9">
        <f>IFERROR(__xludf.DUMMYFUNCTION("""COMPUTED_VALUE"""),1.0)</f>
        <v>1</v>
      </c>
      <c r="FA3" s="9">
        <f>IFERROR(__xludf.DUMMYFUNCTION("""COMPUTED_VALUE"""),1.0)</f>
        <v>1</v>
      </c>
      <c r="FB3" s="9">
        <f>IFERROR(__xludf.DUMMYFUNCTION("""COMPUTED_VALUE"""),1.0)</f>
        <v>1</v>
      </c>
      <c r="FC3" s="9">
        <f>IFERROR(__xludf.DUMMYFUNCTION("""COMPUTED_VALUE"""),1.0)</f>
        <v>1</v>
      </c>
      <c r="FD3" s="9">
        <f>IFERROR(__xludf.DUMMYFUNCTION("""COMPUTED_VALUE"""),1.0)</f>
        <v>1</v>
      </c>
      <c r="FE3" s="9">
        <f>IFERROR(__xludf.DUMMYFUNCTION("""COMPUTED_VALUE"""),1.0)</f>
        <v>1</v>
      </c>
      <c r="FF3" s="9">
        <f>IFERROR(__xludf.DUMMYFUNCTION("""COMPUTED_VALUE"""),1.0)</f>
        <v>1</v>
      </c>
      <c r="FG3" s="9">
        <f>IFERROR(__xludf.DUMMYFUNCTION("""COMPUTED_VALUE"""),1.0)</f>
        <v>1</v>
      </c>
      <c r="FH3" s="9">
        <f>IFERROR(__xludf.DUMMYFUNCTION("""COMPUTED_VALUE"""),1.0)</f>
        <v>1</v>
      </c>
      <c r="FI3" s="9">
        <f>IFERROR(__xludf.DUMMYFUNCTION("""COMPUTED_VALUE"""),1.0)</f>
        <v>1</v>
      </c>
      <c r="FJ3" s="9">
        <f>IFERROR(__xludf.DUMMYFUNCTION("""COMPUTED_VALUE"""),1.0)</f>
        <v>1</v>
      </c>
      <c r="FK3" s="9">
        <f>IFERROR(__xludf.DUMMYFUNCTION("""COMPUTED_VALUE"""),1.0)</f>
        <v>1</v>
      </c>
      <c r="FL3" s="9">
        <f>IFERROR(__xludf.DUMMYFUNCTION("""COMPUTED_VALUE"""),1.0)</f>
        <v>1</v>
      </c>
      <c r="FM3" s="9">
        <f>IFERROR(__xludf.DUMMYFUNCTION("""COMPUTED_VALUE"""),1.0)</f>
        <v>1</v>
      </c>
      <c r="FN3" s="9">
        <f>IFERROR(__xludf.DUMMYFUNCTION("""COMPUTED_VALUE"""),1.0)</f>
        <v>1</v>
      </c>
      <c r="FO3" s="9">
        <f>IFERROR(__xludf.DUMMYFUNCTION("""COMPUTED_VALUE"""),1.0)</f>
        <v>1</v>
      </c>
      <c r="FP3" s="9">
        <f>IFERROR(__xludf.DUMMYFUNCTION("""COMPUTED_VALUE"""),1.0)</f>
        <v>1</v>
      </c>
      <c r="FQ3" s="9">
        <f>IFERROR(__xludf.DUMMYFUNCTION("""COMPUTED_VALUE"""),1.0)</f>
        <v>1</v>
      </c>
      <c r="FR3" s="9">
        <f>IFERROR(__xludf.DUMMYFUNCTION("""COMPUTED_VALUE"""),1.0)</f>
        <v>1</v>
      </c>
      <c r="FS3" s="9">
        <f>IFERROR(__xludf.DUMMYFUNCTION("""COMPUTED_VALUE"""),1.0)</f>
        <v>1</v>
      </c>
      <c r="FT3" s="9">
        <f>IFERROR(__xludf.DUMMYFUNCTION("""COMPUTED_VALUE"""),1.0)</f>
        <v>1</v>
      </c>
      <c r="FU3" s="9">
        <f>IFERROR(__xludf.DUMMYFUNCTION("""COMPUTED_VALUE"""),1.0)</f>
        <v>1</v>
      </c>
      <c r="FV3" s="9" t="str">
        <f>IFERROR(__xludf.DUMMYFUNCTION("""COMPUTED_VALUE"""),"")</f>
        <v/>
      </c>
      <c r="FW3" s="9">
        <f>IFERROR(__xludf.DUMMYFUNCTION("""COMPUTED_VALUE"""),1.0)</f>
        <v>1</v>
      </c>
      <c r="FX3" s="9">
        <f>IFERROR(__xludf.DUMMYFUNCTION("""COMPUTED_VALUE"""),1.0)</f>
        <v>1</v>
      </c>
      <c r="FY3" s="9">
        <f>IFERROR(__xludf.DUMMYFUNCTION("""COMPUTED_VALUE"""),1.0)</f>
        <v>1</v>
      </c>
      <c r="FZ3" s="9">
        <f>IFERROR(__xludf.DUMMYFUNCTION("""COMPUTED_VALUE"""),1.0)</f>
        <v>1</v>
      </c>
      <c r="GA3" s="9">
        <f>IFERROR(__xludf.DUMMYFUNCTION("""COMPUTED_VALUE"""),1.0)</f>
        <v>1</v>
      </c>
      <c r="GB3" s="9">
        <f>IFERROR(__xludf.DUMMYFUNCTION("""COMPUTED_VALUE"""),1.0)</f>
        <v>1</v>
      </c>
      <c r="GC3" s="9">
        <f>IFERROR(__xludf.DUMMYFUNCTION("""COMPUTED_VALUE"""),1.0)</f>
        <v>1</v>
      </c>
      <c r="GD3" s="9">
        <f>IFERROR(__xludf.DUMMYFUNCTION("""COMPUTED_VALUE"""),1.0)</f>
        <v>1</v>
      </c>
      <c r="GE3" s="9">
        <f>IFERROR(__xludf.DUMMYFUNCTION("""COMPUTED_VALUE"""),1.0)</f>
        <v>1</v>
      </c>
      <c r="GF3" s="9">
        <f>IFERROR(__xludf.DUMMYFUNCTION("""COMPUTED_VALUE"""),1.0)</f>
        <v>1</v>
      </c>
      <c r="GG3" s="9">
        <f>IFERROR(__xludf.DUMMYFUNCTION("""COMPUTED_VALUE"""),1.0)</f>
        <v>1</v>
      </c>
      <c r="GH3" s="9">
        <f>IFERROR(__xludf.DUMMYFUNCTION("""COMPUTED_VALUE"""),1.0)</f>
        <v>1</v>
      </c>
      <c r="GI3" s="9">
        <f>IFERROR(__xludf.DUMMYFUNCTION("""COMPUTED_VALUE"""),1.0)</f>
        <v>1</v>
      </c>
      <c r="GJ3" s="9">
        <f>IFERROR(__xludf.DUMMYFUNCTION("""COMPUTED_VALUE"""),1.0)</f>
        <v>1</v>
      </c>
      <c r="GK3" s="9">
        <f>IFERROR(__xludf.DUMMYFUNCTION("""COMPUTED_VALUE"""),1.0)</f>
        <v>1</v>
      </c>
      <c r="GL3" s="9">
        <f>IFERROR(__xludf.DUMMYFUNCTION("""COMPUTED_VALUE"""),1.0)</f>
        <v>1</v>
      </c>
      <c r="GM3" s="9">
        <f>IFERROR(__xludf.DUMMYFUNCTION("""COMPUTED_VALUE"""),1.0)</f>
        <v>1</v>
      </c>
      <c r="GN3" s="9">
        <f>IFERROR(__xludf.DUMMYFUNCTION("""COMPUTED_VALUE"""),1.0)</f>
        <v>1</v>
      </c>
      <c r="GO3" s="9">
        <f>IFERROR(__xludf.DUMMYFUNCTION("""COMPUTED_VALUE"""),1.0)</f>
        <v>1</v>
      </c>
      <c r="GP3" s="9">
        <f>IFERROR(__xludf.DUMMYFUNCTION("""COMPUTED_VALUE"""),1.0)</f>
        <v>1</v>
      </c>
      <c r="GQ3" s="9">
        <f>IFERROR(__xludf.DUMMYFUNCTION("""COMPUTED_VALUE"""),1.0)</f>
        <v>1</v>
      </c>
      <c r="GR3" s="9">
        <f>IFERROR(__xludf.DUMMYFUNCTION("""COMPUTED_VALUE"""),1.0)</f>
        <v>1</v>
      </c>
      <c r="GS3" s="9">
        <f>IFERROR(__xludf.DUMMYFUNCTION("""COMPUTED_VALUE"""),1.0)</f>
        <v>1</v>
      </c>
      <c r="GT3" s="9">
        <f>IFERROR(__xludf.DUMMYFUNCTION("""COMPUTED_VALUE"""),1.0)</f>
        <v>1</v>
      </c>
      <c r="GU3" s="9" t="str">
        <f>IFERROR(__xludf.DUMMYFUNCTION("""COMPUTED_VALUE"""),"")</f>
        <v/>
      </c>
    </row>
    <row r="4">
      <c r="A4" s="5"/>
      <c r="B4" s="5"/>
      <c r="C4" s="5" t="str">
        <f>if(B4="d","diskv. iz ciklusa",if(B4="d1","diskv. iz kruga",if($E4="ODOBREN",(if(countif(H:H,"="&amp;H4)=1,countif(H:H,"&gt;"&amp;H4)+1,concatenate(countif(H:H,"&gt;"&amp;H4)+1," - ",countif(H:H,"&gt;="&amp;H4)))),'Rezultati - A kategorija'!empty)))</f>
        <v>1 - 2</v>
      </c>
      <c r="D4" s="6" t="str">
        <f>IFERROR(__xludf.DUMMYFUNCTION("""COMPUTED_VALUE"""),"JovanB")</f>
        <v>JovanB</v>
      </c>
      <c r="E4" s="6" t="str">
        <f>IFERROR(__xludf.DUMMYFUNCTION("""COMPUTED_VALUE"""),"ODOBREN")</f>
        <v>ODOBREN</v>
      </c>
      <c r="F4" s="6" t="str">
        <f>IFERROR(__xludf.DUMMYFUNCTION("""COMPUTED_VALUE"""),"Jovan")</f>
        <v>Jovan</v>
      </c>
      <c r="G4" s="6" t="str">
        <f>IFERROR(__xludf.DUMMYFUNCTION("""COMPUTED_VALUE"""),"Bengin")</f>
        <v>Bengin</v>
      </c>
      <c r="H4" s="7">
        <f>IFERROR(__xludf.DUMMYFUNCTION("""COMPUTED_VALUE"""),300.0)</f>
        <v>300</v>
      </c>
      <c r="I4" s="7">
        <f>IFERROR(__xludf.DUMMYFUNCTION("""COMPUTED_VALUE"""),300.0)</f>
        <v>300</v>
      </c>
      <c r="J4" s="6" t="str">
        <f>IFERROR(__xludf.DUMMYFUNCTION("""COMPUTED_VALUE"""),"Stari grad")</f>
        <v>Stari grad</v>
      </c>
      <c r="K4" s="6" t="str">
        <f>IFERROR(__xludf.DUMMYFUNCTION("""COMPUTED_VALUE"""),"Matematička gimnazija")</f>
        <v>Matematička gimnazija</v>
      </c>
      <c r="L4" s="14" t="str">
        <f>IFERROR(__xludf.DUMMYFUNCTION("""COMPUTED_VALUE"""),"II")</f>
        <v>II</v>
      </c>
      <c r="M4" s="14" t="str">
        <f>IFERROR(__xludf.DUMMYFUNCTION("""COMPUTED_VALUE"""),"A")</f>
        <v>A</v>
      </c>
      <c r="N4" s="6"/>
      <c r="O4" s="8" t="str">
        <f>IFERROR(__xludf.DUMMYFUNCTION("""COMPUTED_VALUE"""),"-")</f>
        <v>-</v>
      </c>
      <c r="P4" s="9" t="str">
        <f>IFERROR(__xludf.DUMMYFUNCTION("""COMPUTED_VALUE"""),"-")</f>
        <v>-</v>
      </c>
      <c r="Q4" s="9" t="str">
        <f>IFERROR(__xludf.DUMMYFUNCTION("""COMPUTED_VALUE"""),"-")</f>
        <v>-</v>
      </c>
      <c r="R4" s="9">
        <f>IFERROR(__xludf.DUMMYFUNCTION("""COMPUTED_VALUE"""),100.0)</f>
        <v>100</v>
      </c>
      <c r="S4" s="9">
        <f>IFERROR(__xludf.DUMMYFUNCTION("""COMPUTED_VALUE"""),100.0)</f>
        <v>100</v>
      </c>
      <c r="T4" s="9">
        <f>IFERROR(__xludf.DUMMYFUNCTION("""COMPUTED_VALUE"""),100.0)</f>
        <v>100</v>
      </c>
      <c r="U4" s="9" t="str">
        <f>IFERROR(__xludf.DUMMYFUNCTION("""COMPUTED_VALUE"""),"")</f>
        <v/>
      </c>
      <c r="V4" s="9" t="str">
        <f>IFERROR(__xludf.DUMMYFUNCTION("""COMPUTED_VALUE"""),"")</f>
        <v/>
      </c>
      <c r="W4" s="9" t="str">
        <f>IFERROR(__xludf.DUMMYFUNCTION("""COMPUTED_VALUE"""),"-")</f>
        <v>-</v>
      </c>
      <c r="X4" s="9" t="str">
        <f>IFERROR(__xludf.DUMMYFUNCTION("""COMPUTED_VALUE"""),"-")</f>
        <v>-</v>
      </c>
      <c r="Y4" s="9" t="str">
        <f>IFERROR(__xludf.DUMMYFUNCTION("""COMPUTED_VALUE"""),"-")</f>
        <v>-</v>
      </c>
      <c r="Z4" s="9" t="str">
        <f>IFERROR(__xludf.DUMMYFUNCTION("""COMPUTED_VALUE"""),"-")</f>
        <v>-</v>
      </c>
      <c r="AA4" s="9" t="str">
        <f>IFERROR(__xludf.DUMMYFUNCTION("""COMPUTED_VALUE"""),"-")</f>
        <v>-</v>
      </c>
      <c r="AB4" s="9" t="str">
        <f>IFERROR(__xludf.DUMMYFUNCTION("""COMPUTED_VALUE"""),"-")</f>
        <v>-</v>
      </c>
      <c r="AC4" s="9" t="str">
        <f>IFERROR(__xludf.DUMMYFUNCTION("""COMPUTED_VALUE"""),"-")</f>
        <v>-</v>
      </c>
      <c r="AD4" s="9" t="str">
        <f>IFERROR(__xludf.DUMMYFUNCTION("""COMPUTED_VALUE"""),"-")</f>
        <v>-</v>
      </c>
      <c r="AE4" s="9" t="str">
        <f>IFERROR(__xludf.DUMMYFUNCTION("""COMPUTED_VALUE"""),"-")</f>
        <v>-</v>
      </c>
      <c r="AF4" s="9" t="str">
        <f>IFERROR(__xludf.DUMMYFUNCTION("""COMPUTED_VALUE"""),"-")</f>
        <v>-</v>
      </c>
      <c r="AG4" s="9" t="str">
        <f>IFERROR(__xludf.DUMMYFUNCTION("""COMPUTED_VALUE"""),"-")</f>
        <v>-</v>
      </c>
      <c r="AH4" s="9" t="str">
        <f>IFERROR(__xludf.DUMMYFUNCTION("""COMPUTED_VALUE"""),"-")</f>
        <v>-</v>
      </c>
      <c r="AI4" s="9" t="str">
        <f>IFERROR(__xludf.DUMMYFUNCTION("""COMPUTED_VALUE"""),"-")</f>
        <v>-</v>
      </c>
      <c r="AJ4" s="9" t="str">
        <f>IFERROR(__xludf.DUMMYFUNCTION("""COMPUTED_VALUE"""),"-")</f>
        <v>-</v>
      </c>
      <c r="AK4" s="9" t="str">
        <f>IFERROR(__xludf.DUMMYFUNCTION("""COMPUTED_VALUE"""),"-")</f>
        <v>-</v>
      </c>
      <c r="AL4" s="9" t="str">
        <f>IFERROR(__xludf.DUMMYFUNCTION("""COMPUTED_VALUE"""),"-")</f>
        <v>-</v>
      </c>
      <c r="AM4" s="9" t="str">
        <f>IFERROR(__xludf.DUMMYFUNCTION("""COMPUTED_VALUE"""),"-")</f>
        <v>-</v>
      </c>
      <c r="AN4" s="9" t="str">
        <f>IFERROR(__xludf.DUMMYFUNCTION("""COMPUTED_VALUE"""),"-")</f>
        <v>-</v>
      </c>
      <c r="AO4" s="9" t="str">
        <f>IFERROR(__xludf.DUMMYFUNCTION("""COMPUTED_VALUE"""),"-")</f>
        <v>-</v>
      </c>
      <c r="AP4" s="9" t="str">
        <f>IFERROR(__xludf.DUMMYFUNCTION("""COMPUTED_VALUE"""),"-")</f>
        <v>-</v>
      </c>
      <c r="AQ4" s="9" t="str">
        <f>IFERROR(__xludf.DUMMYFUNCTION("""COMPUTED_VALUE"""),"-")</f>
        <v>-</v>
      </c>
      <c r="AR4" s="9" t="str">
        <f>IFERROR(__xludf.DUMMYFUNCTION("""COMPUTED_VALUE"""),"-")</f>
        <v>-</v>
      </c>
      <c r="AS4" s="9" t="str">
        <f>IFERROR(__xludf.DUMMYFUNCTION("""COMPUTED_VALUE"""),"-")</f>
        <v>-</v>
      </c>
      <c r="AT4" s="9" t="str">
        <f>IFERROR(__xludf.DUMMYFUNCTION("""COMPUTED_VALUE"""),"-")</f>
        <v>-</v>
      </c>
      <c r="AU4" s="9" t="str">
        <f>IFERROR(__xludf.DUMMYFUNCTION("""COMPUTED_VALUE"""),"-")</f>
        <v>-</v>
      </c>
      <c r="AV4" s="9" t="str">
        <f>IFERROR(__xludf.DUMMYFUNCTION("""COMPUTED_VALUE"""),"-")</f>
        <v>-</v>
      </c>
      <c r="AW4" s="9" t="str">
        <f>IFERROR(__xludf.DUMMYFUNCTION("""COMPUTED_VALUE"""),"-")</f>
        <v>-</v>
      </c>
      <c r="AX4" s="9" t="str">
        <f>IFERROR(__xludf.DUMMYFUNCTION("""COMPUTED_VALUE"""),"-")</f>
        <v>-</v>
      </c>
      <c r="AY4" s="9" t="str">
        <f>IFERROR(__xludf.DUMMYFUNCTION("""COMPUTED_VALUE"""),"-")</f>
        <v>-</v>
      </c>
      <c r="AZ4" s="9" t="str">
        <f>IFERROR(__xludf.DUMMYFUNCTION("""COMPUTED_VALUE"""),"-")</f>
        <v>-</v>
      </c>
      <c r="BA4" s="9" t="str">
        <f>IFERROR(__xludf.DUMMYFUNCTION("""COMPUTED_VALUE"""),"-")</f>
        <v>-</v>
      </c>
      <c r="BB4" s="9" t="str">
        <f>IFERROR(__xludf.DUMMYFUNCTION("""COMPUTED_VALUE"""),"-")</f>
        <v>-</v>
      </c>
      <c r="BC4" s="9" t="str">
        <f>IFERROR(__xludf.DUMMYFUNCTION("""COMPUTED_VALUE"""),"-")</f>
        <v>-</v>
      </c>
      <c r="BD4" s="9" t="str">
        <f>IFERROR(__xludf.DUMMYFUNCTION("""COMPUTED_VALUE"""),"-")</f>
        <v>-</v>
      </c>
      <c r="BE4" s="9" t="str">
        <f>IFERROR(__xludf.DUMMYFUNCTION("""COMPUTED_VALUE"""),"-")</f>
        <v>-</v>
      </c>
      <c r="BF4" s="9" t="str">
        <f>IFERROR(__xludf.DUMMYFUNCTION("""COMPUTED_VALUE"""),"-")</f>
        <v>-</v>
      </c>
      <c r="BG4" s="9" t="str">
        <f>IFERROR(__xludf.DUMMYFUNCTION("""COMPUTED_VALUE"""),"-")</f>
        <v>-</v>
      </c>
      <c r="BH4" s="9" t="str">
        <f>IFERROR(__xludf.DUMMYFUNCTION("""COMPUTED_VALUE"""),"-")</f>
        <v>-</v>
      </c>
      <c r="BI4" s="9" t="str">
        <f>IFERROR(__xludf.DUMMYFUNCTION("""COMPUTED_VALUE"""),"-")</f>
        <v>-</v>
      </c>
      <c r="BJ4" s="9" t="str">
        <f>IFERROR(__xludf.DUMMYFUNCTION("""COMPUTED_VALUE"""),"-")</f>
        <v>-</v>
      </c>
      <c r="BK4" s="9" t="str">
        <f>IFERROR(__xludf.DUMMYFUNCTION("""COMPUTED_VALUE"""),"-")</f>
        <v>-</v>
      </c>
      <c r="BL4" s="9" t="str">
        <f>IFERROR(__xludf.DUMMYFUNCTION("""COMPUTED_VALUE"""),"-")</f>
        <v>-</v>
      </c>
      <c r="BM4" s="9" t="str">
        <f>IFERROR(__xludf.DUMMYFUNCTION("""COMPUTED_VALUE"""),"")</f>
        <v/>
      </c>
      <c r="BN4" s="9" t="str">
        <f>IFERROR(__xludf.DUMMYFUNCTION("""COMPUTED_VALUE"""),"-")</f>
        <v>-</v>
      </c>
      <c r="BO4" s="9" t="str">
        <f>IFERROR(__xludf.DUMMYFUNCTION("""COMPUTED_VALUE"""),"-")</f>
        <v>-</v>
      </c>
      <c r="BP4" s="9" t="str">
        <f>IFERROR(__xludf.DUMMYFUNCTION("""COMPUTED_VALUE"""),"-")</f>
        <v>-</v>
      </c>
      <c r="BQ4" s="9" t="str">
        <f>IFERROR(__xludf.DUMMYFUNCTION("""COMPUTED_VALUE"""),"-")</f>
        <v>-</v>
      </c>
      <c r="BR4" s="9" t="str">
        <f>IFERROR(__xludf.DUMMYFUNCTION("""COMPUTED_VALUE"""),"-")</f>
        <v>-</v>
      </c>
      <c r="BS4" s="9" t="str">
        <f>IFERROR(__xludf.DUMMYFUNCTION("""COMPUTED_VALUE"""),"-")</f>
        <v>-</v>
      </c>
      <c r="BT4" s="9" t="str">
        <f>IFERROR(__xludf.DUMMYFUNCTION("""COMPUTED_VALUE"""),"-")</f>
        <v>-</v>
      </c>
      <c r="BU4" s="9" t="str">
        <f>IFERROR(__xludf.DUMMYFUNCTION("""COMPUTED_VALUE"""),"-")</f>
        <v>-</v>
      </c>
      <c r="BV4" s="9" t="str">
        <f>IFERROR(__xludf.DUMMYFUNCTION("""COMPUTED_VALUE"""),"-")</f>
        <v>-</v>
      </c>
      <c r="BW4" s="9" t="str">
        <f>IFERROR(__xludf.DUMMYFUNCTION("""COMPUTED_VALUE"""),"-")</f>
        <v>-</v>
      </c>
      <c r="BX4" s="9" t="str">
        <f>IFERROR(__xludf.DUMMYFUNCTION("""COMPUTED_VALUE"""),"-")</f>
        <v>-</v>
      </c>
      <c r="BY4" s="9" t="str">
        <f>IFERROR(__xludf.DUMMYFUNCTION("""COMPUTED_VALUE"""),"-")</f>
        <v>-</v>
      </c>
      <c r="BZ4" s="9" t="str">
        <f>IFERROR(__xludf.DUMMYFUNCTION("""COMPUTED_VALUE"""),"-")</f>
        <v>-</v>
      </c>
      <c r="CA4" s="9" t="str">
        <f>IFERROR(__xludf.DUMMYFUNCTION("""COMPUTED_VALUE"""),"-")</f>
        <v>-</v>
      </c>
      <c r="CB4" s="9" t="str">
        <f>IFERROR(__xludf.DUMMYFUNCTION("""COMPUTED_VALUE"""),"-")</f>
        <v>-</v>
      </c>
      <c r="CC4" s="9" t="str">
        <f>IFERROR(__xludf.DUMMYFUNCTION("""COMPUTED_VALUE"""),"-")</f>
        <v>-</v>
      </c>
      <c r="CD4" s="9" t="str">
        <f>IFERROR(__xludf.DUMMYFUNCTION("""COMPUTED_VALUE"""),"-")</f>
        <v>-</v>
      </c>
      <c r="CE4" s="9" t="str">
        <f>IFERROR(__xludf.DUMMYFUNCTION("""COMPUTED_VALUE"""),"-")</f>
        <v>-</v>
      </c>
      <c r="CF4" s="9" t="str">
        <f>IFERROR(__xludf.DUMMYFUNCTION("""COMPUTED_VALUE"""),"-")</f>
        <v>-</v>
      </c>
      <c r="CG4" s="9" t="str">
        <f>IFERROR(__xludf.DUMMYFUNCTION("""COMPUTED_VALUE"""),"-")</f>
        <v>-</v>
      </c>
      <c r="CH4" s="9" t="str">
        <f>IFERROR(__xludf.DUMMYFUNCTION("""COMPUTED_VALUE"""),"-")</f>
        <v>-</v>
      </c>
      <c r="CI4" s="9" t="str">
        <f>IFERROR(__xludf.DUMMYFUNCTION("""COMPUTED_VALUE"""),"-")</f>
        <v>-</v>
      </c>
      <c r="CJ4" s="9" t="str">
        <f>IFERROR(__xludf.DUMMYFUNCTION("""COMPUTED_VALUE"""),"-")</f>
        <v>-</v>
      </c>
      <c r="CK4" s="9" t="str">
        <f>IFERROR(__xludf.DUMMYFUNCTION("""COMPUTED_VALUE"""),"-")</f>
        <v>-</v>
      </c>
      <c r="CL4" s="9" t="str">
        <f>IFERROR(__xludf.DUMMYFUNCTION("""COMPUTED_VALUE"""),"-")</f>
        <v>-</v>
      </c>
      <c r="CM4" s="9" t="str">
        <f>IFERROR(__xludf.DUMMYFUNCTION("""COMPUTED_VALUE"""),"-")</f>
        <v>-</v>
      </c>
      <c r="CN4" s="9" t="str">
        <f>IFERROR(__xludf.DUMMYFUNCTION("""COMPUTED_VALUE"""),"-")</f>
        <v>-</v>
      </c>
      <c r="CO4" s="9" t="str">
        <f>IFERROR(__xludf.DUMMYFUNCTION("""COMPUTED_VALUE"""),"-")</f>
        <v>-</v>
      </c>
      <c r="CP4" s="9" t="str">
        <f>IFERROR(__xludf.DUMMYFUNCTION("""COMPUTED_VALUE"""),"-")</f>
        <v>-</v>
      </c>
      <c r="CQ4" s="9" t="str">
        <f>IFERROR(__xludf.DUMMYFUNCTION("""COMPUTED_VALUE"""),"-")</f>
        <v>-</v>
      </c>
      <c r="CR4" s="9" t="str">
        <f>IFERROR(__xludf.DUMMYFUNCTION("""COMPUTED_VALUE"""),"-")</f>
        <v>-</v>
      </c>
      <c r="CS4" s="9" t="str">
        <f>IFERROR(__xludf.DUMMYFUNCTION("""COMPUTED_VALUE"""),"-")</f>
        <v>-</v>
      </c>
      <c r="CT4" s="9" t="str">
        <f>IFERROR(__xludf.DUMMYFUNCTION("""COMPUTED_VALUE"""),"-")</f>
        <v>-</v>
      </c>
      <c r="CU4" s="9" t="str">
        <f>IFERROR(__xludf.DUMMYFUNCTION("""COMPUTED_VALUE"""),"")</f>
        <v/>
      </c>
      <c r="CV4" s="9" t="str">
        <f>IFERROR(__xludf.DUMMYFUNCTION("""COMPUTED_VALUE"""),"-")</f>
        <v>-</v>
      </c>
      <c r="CW4" s="9" t="str">
        <f>IFERROR(__xludf.DUMMYFUNCTION("""COMPUTED_VALUE"""),"-")</f>
        <v>-</v>
      </c>
      <c r="CX4" s="9" t="str">
        <f>IFERROR(__xludf.DUMMYFUNCTION("""COMPUTED_VALUE"""),"-")</f>
        <v>-</v>
      </c>
      <c r="CY4" s="9" t="str">
        <f>IFERROR(__xludf.DUMMYFUNCTION("""COMPUTED_VALUE"""),"-")</f>
        <v>-</v>
      </c>
      <c r="CZ4" s="9" t="str">
        <f>IFERROR(__xludf.DUMMYFUNCTION("""COMPUTED_VALUE"""),"-")</f>
        <v>-</v>
      </c>
      <c r="DA4" s="9" t="str">
        <f>IFERROR(__xludf.DUMMYFUNCTION("""COMPUTED_VALUE"""),"-")</f>
        <v>-</v>
      </c>
      <c r="DB4" s="9" t="str">
        <f>IFERROR(__xludf.DUMMYFUNCTION("""COMPUTED_VALUE"""),"-")</f>
        <v>-</v>
      </c>
      <c r="DC4" s="9" t="str">
        <f>IFERROR(__xludf.DUMMYFUNCTION("""COMPUTED_VALUE"""),"-")</f>
        <v>-</v>
      </c>
      <c r="DD4" s="9" t="str">
        <f>IFERROR(__xludf.DUMMYFUNCTION("""COMPUTED_VALUE"""),"-")</f>
        <v>-</v>
      </c>
      <c r="DE4" s="9" t="str">
        <f>IFERROR(__xludf.DUMMYFUNCTION("""COMPUTED_VALUE"""),"-")</f>
        <v>-</v>
      </c>
      <c r="DF4" s="9" t="str">
        <f>IFERROR(__xludf.DUMMYFUNCTION("""COMPUTED_VALUE"""),"-")</f>
        <v>-</v>
      </c>
      <c r="DG4" s="9" t="str">
        <f>IFERROR(__xludf.DUMMYFUNCTION("""COMPUTED_VALUE"""),"-")</f>
        <v>-</v>
      </c>
      <c r="DH4" s="9" t="str">
        <f>IFERROR(__xludf.DUMMYFUNCTION("""COMPUTED_VALUE"""),"-")</f>
        <v>-</v>
      </c>
      <c r="DI4" s="9" t="str">
        <f>IFERROR(__xludf.DUMMYFUNCTION("""COMPUTED_VALUE"""),"-")</f>
        <v>-</v>
      </c>
      <c r="DJ4" s="9" t="str">
        <f>IFERROR(__xludf.DUMMYFUNCTION("""COMPUTED_VALUE"""),"-")</f>
        <v>-</v>
      </c>
      <c r="DK4" s="9" t="str">
        <f>IFERROR(__xludf.DUMMYFUNCTION("""COMPUTED_VALUE"""),"-")</f>
        <v>-</v>
      </c>
      <c r="DL4" s="9" t="str">
        <f>IFERROR(__xludf.DUMMYFUNCTION("""COMPUTED_VALUE"""),"-")</f>
        <v>-</v>
      </c>
      <c r="DM4" s="9" t="str">
        <f>IFERROR(__xludf.DUMMYFUNCTION("""COMPUTED_VALUE"""),"-")</f>
        <v>-</v>
      </c>
      <c r="DN4" s="9" t="str">
        <f>IFERROR(__xludf.DUMMYFUNCTION("""COMPUTED_VALUE"""),"-")</f>
        <v>-</v>
      </c>
      <c r="DO4" s="9" t="str">
        <f>IFERROR(__xludf.DUMMYFUNCTION("""COMPUTED_VALUE"""),"-")</f>
        <v>-</v>
      </c>
      <c r="DP4" s="9" t="str">
        <f>IFERROR(__xludf.DUMMYFUNCTION("""COMPUTED_VALUE"""),"-")</f>
        <v>-</v>
      </c>
      <c r="DQ4" s="9" t="str">
        <f>IFERROR(__xludf.DUMMYFUNCTION("""COMPUTED_VALUE"""),"-")</f>
        <v>-</v>
      </c>
      <c r="DR4" s="9" t="str">
        <f>IFERROR(__xludf.DUMMYFUNCTION("""COMPUTED_VALUE"""),"-")</f>
        <v>-</v>
      </c>
      <c r="DS4" s="9" t="str">
        <f>IFERROR(__xludf.DUMMYFUNCTION("""COMPUTED_VALUE"""),"-")</f>
        <v>-</v>
      </c>
      <c r="DT4" s="9" t="str">
        <f>IFERROR(__xludf.DUMMYFUNCTION("""COMPUTED_VALUE"""),"-")</f>
        <v>-</v>
      </c>
      <c r="DU4" s="9" t="str">
        <f>IFERROR(__xludf.DUMMYFUNCTION("""COMPUTED_VALUE"""),"-")</f>
        <v>-</v>
      </c>
      <c r="DV4" s="9" t="str">
        <f>IFERROR(__xludf.DUMMYFUNCTION("""COMPUTED_VALUE"""),"-")</f>
        <v>-</v>
      </c>
      <c r="DW4" s="9" t="str">
        <f>IFERROR(__xludf.DUMMYFUNCTION("""COMPUTED_VALUE"""),"-")</f>
        <v>-</v>
      </c>
      <c r="DX4" s="9" t="str">
        <f>IFERROR(__xludf.DUMMYFUNCTION("""COMPUTED_VALUE"""),"-")</f>
        <v>-</v>
      </c>
      <c r="DY4" s="9" t="str">
        <f>IFERROR(__xludf.DUMMYFUNCTION("""COMPUTED_VALUE"""),"-")</f>
        <v>-</v>
      </c>
      <c r="DZ4" s="9" t="str">
        <f>IFERROR(__xludf.DUMMYFUNCTION("""COMPUTED_VALUE"""),"-")</f>
        <v>-</v>
      </c>
      <c r="EA4" s="9" t="str">
        <f>IFERROR(__xludf.DUMMYFUNCTION("""COMPUTED_VALUE"""),"-")</f>
        <v>-</v>
      </c>
      <c r="EB4" s="9" t="str">
        <f>IFERROR(__xludf.DUMMYFUNCTION("""COMPUTED_VALUE"""),"")</f>
        <v/>
      </c>
      <c r="EC4" s="9">
        <f>IFERROR(__xludf.DUMMYFUNCTION("""COMPUTED_VALUE"""),1.0)</f>
        <v>1</v>
      </c>
      <c r="ED4" s="9">
        <f>IFERROR(__xludf.DUMMYFUNCTION("""COMPUTED_VALUE"""),1.0)</f>
        <v>1</v>
      </c>
      <c r="EE4" s="9">
        <f>IFERROR(__xludf.DUMMYFUNCTION("""COMPUTED_VALUE"""),1.0)</f>
        <v>1</v>
      </c>
      <c r="EF4" s="9">
        <f>IFERROR(__xludf.DUMMYFUNCTION("""COMPUTED_VALUE"""),1.0)</f>
        <v>1</v>
      </c>
      <c r="EG4" s="9">
        <f>IFERROR(__xludf.DUMMYFUNCTION("""COMPUTED_VALUE"""),1.0)</f>
        <v>1</v>
      </c>
      <c r="EH4" s="9">
        <f>IFERROR(__xludf.DUMMYFUNCTION("""COMPUTED_VALUE"""),1.0)</f>
        <v>1</v>
      </c>
      <c r="EI4" s="9">
        <f>IFERROR(__xludf.DUMMYFUNCTION("""COMPUTED_VALUE"""),1.0)</f>
        <v>1</v>
      </c>
      <c r="EJ4" s="9">
        <f>IFERROR(__xludf.DUMMYFUNCTION("""COMPUTED_VALUE"""),1.0)</f>
        <v>1</v>
      </c>
      <c r="EK4" s="9">
        <f>IFERROR(__xludf.DUMMYFUNCTION("""COMPUTED_VALUE"""),1.0)</f>
        <v>1</v>
      </c>
      <c r="EL4" s="9">
        <f>IFERROR(__xludf.DUMMYFUNCTION("""COMPUTED_VALUE"""),1.0)</f>
        <v>1</v>
      </c>
      <c r="EM4" s="9">
        <f>IFERROR(__xludf.DUMMYFUNCTION("""COMPUTED_VALUE"""),1.0)</f>
        <v>1</v>
      </c>
      <c r="EN4" s="9">
        <f>IFERROR(__xludf.DUMMYFUNCTION("""COMPUTED_VALUE"""),1.0)</f>
        <v>1</v>
      </c>
      <c r="EO4" s="9">
        <f>IFERROR(__xludf.DUMMYFUNCTION("""COMPUTED_VALUE"""),1.0)</f>
        <v>1</v>
      </c>
      <c r="EP4" s="9">
        <f>IFERROR(__xludf.DUMMYFUNCTION("""COMPUTED_VALUE"""),1.0)</f>
        <v>1</v>
      </c>
      <c r="EQ4" s="9">
        <f>IFERROR(__xludf.DUMMYFUNCTION("""COMPUTED_VALUE"""),1.0)</f>
        <v>1</v>
      </c>
      <c r="ER4" s="9">
        <f>IFERROR(__xludf.DUMMYFUNCTION("""COMPUTED_VALUE"""),1.0)</f>
        <v>1</v>
      </c>
      <c r="ES4" s="9" t="str">
        <f>IFERROR(__xludf.DUMMYFUNCTION("""COMPUTED_VALUE"""),"")</f>
        <v/>
      </c>
      <c r="ET4" s="9">
        <f>IFERROR(__xludf.DUMMYFUNCTION("""COMPUTED_VALUE"""),1.0)</f>
        <v>1</v>
      </c>
      <c r="EU4" s="9">
        <f>IFERROR(__xludf.DUMMYFUNCTION("""COMPUTED_VALUE"""),1.0)</f>
        <v>1</v>
      </c>
      <c r="EV4" s="9">
        <f>IFERROR(__xludf.DUMMYFUNCTION("""COMPUTED_VALUE"""),1.0)</f>
        <v>1</v>
      </c>
      <c r="EW4" s="9">
        <f>IFERROR(__xludf.DUMMYFUNCTION("""COMPUTED_VALUE"""),1.0)</f>
        <v>1</v>
      </c>
      <c r="EX4" s="9">
        <f>IFERROR(__xludf.DUMMYFUNCTION("""COMPUTED_VALUE"""),1.0)</f>
        <v>1</v>
      </c>
      <c r="EY4" s="9">
        <f>IFERROR(__xludf.DUMMYFUNCTION("""COMPUTED_VALUE"""),1.0)</f>
        <v>1</v>
      </c>
      <c r="EZ4" s="9">
        <f>IFERROR(__xludf.DUMMYFUNCTION("""COMPUTED_VALUE"""),1.0)</f>
        <v>1</v>
      </c>
      <c r="FA4" s="9">
        <f>IFERROR(__xludf.DUMMYFUNCTION("""COMPUTED_VALUE"""),1.0)</f>
        <v>1</v>
      </c>
      <c r="FB4" s="9">
        <f>IFERROR(__xludf.DUMMYFUNCTION("""COMPUTED_VALUE"""),1.0)</f>
        <v>1</v>
      </c>
      <c r="FC4" s="9">
        <f>IFERROR(__xludf.DUMMYFUNCTION("""COMPUTED_VALUE"""),1.0)</f>
        <v>1</v>
      </c>
      <c r="FD4" s="9">
        <f>IFERROR(__xludf.DUMMYFUNCTION("""COMPUTED_VALUE"""),1.0)</f>
        <v>1</v>
      </c>
      <c r="FE4" s="9">
        <f>IFERROR(__xludf.DUMMYFUNCTION("""COMPUTED_VALUE"""),1.0)</f>
        <v>1</v>
      </c>
      <c r="FF4" s="9">
        <f>IFERROR(__xludf.DUMMYFUNCTION("""COMPUTED_VALUE"""),1.0)</f>
        <v>1</v>
      </c>
      <c r="FG4" s="9">
        <f>IFERROR(__xludf.DUMMYFUNCTION("""COMPUTED_VALUE"""),1.0)</f>
        <v>1</v>
      </c>
      <c r="FH4" s="9">
        <f>IFERROR(__xludf.DUMMYFUNCTION("""COMPUTED_VALUE"""),1.0)</f>
        <v>1</v>
      </c>
      <c r="FI4" s="9">
        <f>IFERROR(__xludf.DUMMYFUNCTION("""COMPUTED_VALUE"""),1.0)</f>
        <v>1</v>
      </c>
      <c r="FJ4" s="9">
        <f>IFERROR(__xludf.DUMMYFUNCTION("""COMPUTED_VALUE"""),1.0)</f>
        <v>1</v>
      </c>
      <c r="FK4" s="9">
        <f>IFERROR(__xludf.DUMMYFUNCTION("""COMPUTED_VALUE"""),1.0)</f>
        <v>1</v>
      </c>
      <c r="FL4" s="9">
        <f>IFERROR(__xludf.DUMMYFUNCTION("""COMPUTED_VALUE"""),1.0)</f>
        <v>1</v>
      </c>
      <c r="FM4" s="9">
        <f>IFERROR(__xludf.DUMMYFUNCTION("""COMPUTED_VALUE"""),1.0)</f>
        <v>1</v>
      </c>
      <c r="FN4" s="9">
        <f>IFERROR(__xludf.DUMMYFUNCTION("""COMPUTED_VALUE"""),1.0)</f>
        <v>1</v>
      </c>
      <c r="FO4" s="9">
        <f>IFERROR(__xludf.DUMMYFUNCTION("""COMPUTED_VALUE"""),1.0)</f>
        <v>1</v>
      </c>
      <c r="FP4" s="9">
        <f>IFERROR(__xludf.DUMMYFUNCTION("""COMPUTED_VALUE"""),1.0)</f>
        <v>1</v>
      </c>
      <c r="FQ4" s="9">
        <f>IFERROR(__xludf.DUMMYFUNCTION("""COMPUTED_VALUE"""),1.0)</f>
        <v>1</v>
      </c>
      <c r="FR4" s="9">
        <f>IFERROR(__xludf.DUMMYFUNCTION("""COMPUTED_VALUE"""),1.0)</f>
        <v>1</v>
      </c>
      <c r="FS4" s="9">
        <f>IFERROR(__xludf.DUMMYFUNCTION("""COMPUTED_VALUE"""),1.0)</f>
        <v>1</v>
      </c>
      <c r="FT4" s="9">
        <f>IFERROR(__xludf.DUMMYFUNCTION("""COMPUTED_VALUE"""),1.0)</f>
        <v>1</v>
      </c>
      <c r="FU4" s="9">
        <f>IFERROR(__xludf.DUMMYFUNCTION("""COMPUTED_VALUE"""),1.0)</f>
        <v>1</v>
      </c>
      <c r="FV4" s="9" t="str">
        <f>IFERROR(__xludf.DUMMYFUNCTION("""COMPUTED_VALUE"""),"")</f>
        <v/>
      </c>
      <c r="FW4" s="9">
        <f>IFERROR(__xludf.DUMMYFUNCTION("""COMPUTED_VALUE"""),1.0)</f>
        <v>1</v>
      </c>
      <c r="FX4" s="9">
        <f>IFERROR(__xludf.DUMMYFUNCTION("""COMPUTED_VALUE"""),1.0)</f>
        <v>1</v>
      </c>
      <c r="FY4" s="9">
        <f>IFERROR(__xludf.DUMMYFUNCTION("""COMPUTED_VALUE"""),1.0)</f>
        <v>1</v>
      </c>
      <c r="FZ4" s="9">
        <f>IFERROR(__xludf.DUMMYFUNCTION("""COMPUTED_VALUE"""),1.0)</f>
        <v>1</v>
      </c>
      <c r="GA4" s="9">
        <f>IFERROR(__xludf.DUMMYFUNCTION("""COMPUTED_VALUE"""),1.0)</f>
        <v>1</v>
      </c>
      <c r="GB4" s="9">
        <f>IFERROR(__xludf.DUMMYFUNCTION("""COMPUTED_VALUE"""),1.0)</f>
        <v>1</v>
      </c>
      <c r="GC4" s="9">
        <f>IFERROR(__xludf.DUMMYFUNCTION("""COMPUTED_VALUE"""),1.0)</f>
        <v>1</v>
      </c>
      <c r="GD4" s="9">
        <f>IFERROR(__xludf.DUMMYFUNCTION("""COMPUTED_VALUE"""),1.0)</f>
        <v>1</v>
      </c>
      <c r="GE4" s="9">
        <f>IFERROR(__xludf.DUMMYFUNCTION("""COMPUTED_VALUE"""),1.0)</f>
        <v>1</v>
      </c>
      <c r="GF4" s="9">
        <f>IFERROR(__xludf.DUMMYFUNCTION("""COMPUTED_VALUE"""),1.0)</f>
        <v>1</v>
      </c>
      <c r="GG4" s="9">
        <f>IFERROR(__xludf.DUMMYFUNCTION("""COMPUTED_VALUE"""),1.0)</f>
        <v>1</v>
      </c>
      <c r="GH4" s="9">
        <f>IFERROR(__xludf.DUMMYFUNCTION("""COMPUTED_VALUE"""),1.0)</f>
        <v>1</v>
      </c>
      <c r="GI4" s="9">
        <f>IFERROR(__xludf.DUMMYFUNCTION("""COMPUTED_VALUE"""),1.0)</f>
        <v>1</v>
      </c>
      <c r="GJ4" s="9">
        <f>IFERROR(__xludf.DUMMYFUNCTION("""COMPUTED_VALUE"""),1.0)</f>
        <v>1</v>
      </c>
      <c r="GK4" s="9">
        <f>IFERROR(__xludf.DUMMYFUNCTION("""COMPUTED_VALUE"""),1.0)</f>
        <v>1</v>
      </c>
      <c r="GL4" s="9">
        <f>IFERROR(__xludf.DUMMYFUNCTION("""COMPUTED_VALUE"""),1.0)</f>
        <v>1</v>
      </c>
      <c r="GM4" s="9">
        <f>IFERROR(__xludf.DUMMYFUNCTION("""COMPUTED_VALUE"""),1.0)</f>
        <v>1</v>
      </c>
      <c r="GN4" s="9">
        <f>IFERROR(__xludf.DUMMYFUNCTION("""COMPUTED_VALUE"""),1.0)</f>
        <v>1</v>
      </c>
      <c r="GO4" s="9">
        <f>IFERROR(__xludf.DUMMYFUNCTION("""COMPUTED_VALUE"""),1.0)</f>
        <v>1</v>
      </c>
      <c r="GP4" s="9">
        <f>IFERROR(__xludf.DUMMYFUNCTION("""COMPUTED_VALUE"""),1.0)</f>
        <v>1</v>
      </c>
      <c r="GQ4" s="9">
        <f>IFERROR(__xludf.DUMMYFUNCTION("""COMPUTED_VALUE"""),1.0)</f>
        <v>1</v>
      </c>
      <c r="GR4" s="9">
        <f>IFERROR(__xludf.DUMMYFUNCTION("""COMPUTED_VALUE"""),1.0)</f>
        <v>1</v>
      </c>
      <c r="GS4" s="9">
        <f>IFERROR(__xludf.DUMMYFUNCTION("""COMPUTED_VALUE"""),1.0)</f>
        <v>1</v>
      </c>
      <c r="GT4" s="9">
        <f>IFERROR(__xludf.DUMMYFUNCTION("""COMPUTED_VALUE"""),1.0)</f>
        <v>1</v>
      </c>
      <c r="GU4" s="9" t="str">
        <f>IFERROR(__xludf.DUMMYFUNCTION("""COMPUTED_VALUE"""),"")</f>
        <v/>
      </c>
    </row>
    <row r="5">
      <c r="A5" s="5"/>
      <c r="B5" s="5"/>
      <c r="C5" s="5">
        <f>if(B5="d","diskv. iz ciklusa",if(B5="d1","diskv. iz kruga",if($E5="ODOBREN",(if(countif(H:H,"="&amp;H5)=1,countif(H:H,"&gt;"&amp;H5)+1,concatenate(countif(H:H,"&gt;"&amp;H5)+1," - ",countif(H:H,"&gt;="&amp;H5)))),'Rezultati - A kategorija'!empty)))</f>
        <v>3</v>
      </c>
      <c r="D5" s="6" t="str">
        <f>IFERROR(__xludf.DUMMYFUNCTION("""COMPUTED_VALUE"""),"igzi")</f>
        <v>igzi</v>
      </c>
      <c r="E5" s="6" t="str">
        <f>IFERROR(__xludf.DUMMYFUNCTION("""COMPUTED_VALUE"""),"ODOBREN")</f>
        <v>ODOBREN</v>
      </c>
      <c r="F5" s="6" t="str">
        <f>IFERROR(__xludf.DUMMYFUNCTION("""COMPUTED_VALUE"""),"Igor")</f>
        <v>Igor</v>
      </c>
      <c r="G5" s="6" t="str">
        <f>IFERROR(__xludf.DUMMYFUNCTION("""COMPUTED_VALUE"""),"Pavlović")</f>
        <v>Pavlović</v>
      </c>
      <c r="H5" s="7">
        <f>IFERROR(__xludf.DUMMYFUNCTION("""COMPUTED_VALUE"""),260.0)</f>
        <v>260</v>
      </c>
      <c r="I5" s="7">
        <f>IFERROR(__xludf.DUMMYFUNCTION("""COMPUTED_VALUE"""),260.0)</f>
        <v>260</v>
      </c>
      <c r="J5" s="6" t="str">
        <f>IFERROR(__xludf.DUMMYFUNCTION("""COMPUTED_VALUE"""),"Stari grad")</f>
        <v>Stari grad</v>
      </c>
      <c r="K5" s="6" t="str">
        <f>IFERROR(__xludf.DUMMYFUNCTION("""COMPUTED_VALUE"""),"Matematička gimnazija")</f>
        <v>Matematička gimnazija</v>
      </c>
      <c r="L5" s="14" t="str">
        <f>IFERROR(__xludf.DUMMYFUNCTION("""COMPUTED_VALUE"""),"IV")</f>
        <v>IV</v>
      </c>
      <c r="M5" s="14" t="str">
        <f>IFERROR(__xludf.DUMMYFUNCTION("""COMPUTED_VALUE"""),"A")</f>
        <v>A</v>
      </c>
      <c r="N5" s="6" t="str">
        <f>IFERROR(__xludf.DUMMYFUNCTION("""COMPUTED_VALUE"""),"Dragan Mašulović, Tadija Šebez")</f>
        <v>Dragan Mašulović, Tadija Šebez</v>
      </c>
      <c r="O5" s="8" t="str">
        <f>IFERROR(__xludf.DUMMYFUNCTION("""COMPUTED_VALUE"""),"-")</f>
        <v>-</v>
      </c>
      <c r="P5" s="9" t="str">
        <f>IFERROR(__xludf.DUMMYFUNCTION("""COMPUTED_VALUE"""),"-")</f>
        <v>-</v>
      </c>
      <c r="Q5" s="9" t="str">
        <f>IFERROR(__xludf.DUMMYFUNCTION("""COMPUTED_VALUE"""),"-")</f>
        <v>-</v>
      </c>
      <c r="R5" s="9">
        <f>IFERROR(__xludf.DUMMYFUNCTION("""COMPUTED_VALUE"""),100.0)</f>
        <v>100</v>
      </c>
      <c r="S5" s="9">
        <f>IFERROR(__xludf.DUMMYFUNCTION("""COMPUTED_VALUE"""),100.0)</f>
        <v>100</v>
      </c>
      <c r="T5" s="9">
        <f>IFERROR(__xludf.DUMMYFUNCTION("""COMPUTED_VALUE"""),60.0)</f>
        <v>60</v>
      </c>
      <c r="U5" s="9" t="str">
        <f>IFERROR(__xludf.DUMMYFUNCTION("""COMPUTED_VALUE"""),"")</f>
        <v/>
      </c>
      <c r="V5" s="9" t="str">
        <f>IFERROR(__xludf.DUMMYFUNCTION("""COMPUTED_VALUE"""),"")</f>
        <v/>
      </c>
      <c r="W5" s="9" t="str">
        <f>IFERROR(__xludf.DUMMYFUNCTION("""COMPUTED_VALUE"""),"-")</f>
        <v>-</v>
      </c>
      <c r="X5" s="9" t="str">
        <f>IFERROR(__xludf.DUMMYFUNCTION("""COMPUTED_VALUE"""),"-")</f>
        <v>-</v>
      </c>
      <c r="Y5" s="9" t="str">
        <f>IFERROR(__xludf.DUMMYFUNCTION("""COMPUTED_VALUE"""),"-")</f>
        <v>-</v>
      </c>
      <c r="Z5" s="9" t="str">
        <f>IFERROR(__xludf.DUMMYFUNCTION("""COMPUTED_VALUE"""),"-")</f>
        <v>-</v>
      </c>
      <c r="AA5" s="9" t="str">
        <f>IFERROR(__xludf.DUMMYFUNCTION("""COMPUTED_VALUE"""),"-")</f>
        <v>-</v>
      </c>
      <c r="AB5" s="9" t="str">
        <f>IFERROR(__xludf.DUMMYFUNCTION("""COMPUTED_VALUE"""),"-")</f>
        <v>-</v>
      </c>
      <c r="AC5" s="9" t="str">
        <f>IFERROR(__xludf.DUMMYFUNCTION("""COMPUTED_VALUE"""),"-")</f>
        <v>-</v>
      </c>
      <c r="AD5" s="9" t="str">
        <f>IFERROR(__xludf.DUMMYFUNCTION("""COMPUTED_VALUE"""),"-")</f>
        <v>-</v>
      </c>
      <c r="AE5" s="9" t="str">
        <f>IFERROR(__xludf.DUMMYFUNCTION("""COMPUTED_VALUE"""),"-")</f>
        <v>-</v>
      </c>
      <c r="AF5" s="9" t="str">
        <f>IFERROR(__xludf.DUMMYFUNCTION("""COMPUTED_VALUE"""),"-")</f>
        <v>-</v>
      </c>
      <c r="AG5" s="9" t="str">
        <f>IFERROR(__xludf.DUMMYFUNCTION("""COMPUTED_VALUE"""),"-")</f>
        <v>-</v>
      </c>
      <c r="AH5" s="9" t="str">
        <f>IFERROR(__xludf.DUMMYFUNCTION("""COMPUTED_VALUE"""),"-")</f>
        <v>-</v>
      </c>
      <c r="AI5" s="9" t="str">
        <f>IFERROR(__xludf.DUMMYFUNCTION("""COMPUTED_VALUE"""),"-")</f>
        <v>-</v>
      </c>
      <c r="AJ5" s="9" t="str">
        <f>IFERROR(__xludf.DUMMYFUNCTION("""COMPUTED_VALUE"""),"-")</f>
        <v>-</v>
      </c>
      <c r="AK5" s="9" t="str">
        <f>IFERROR(__xludf.DUMMYFUNCTION("""COMPUTED_VALUE"""),"-")</f>
        <v>-</v>
      </c>
      <c r="AL5" s="9" t="str">
        <f>IFERROR(__xludf.DUMMYFUNCTION("""COMPUTED_VALUE"""),"-")</f>
        <v>-</v>
      </c>
      <c r="AM5" s="9" t="str">
        <f>IFERROR(__xludf.DUMMYFUNCTION("""COMPUTED_VALUE"""),"-")</f>
        <v>-</v>
      </c>
      <c r="AN5" s="9" t="str">
        <f>IFERROR(__xludf.DUMMYFUNCTION("""COMPUTED_VALUE"""),"-")</f>
        <v>-</v>
      </c>
      <c r="AO5" s="9" t="str">
        <f>IFERROR(__xludf.DUMMYFUNCTION("""COMPUTED_VALUE"""),"-")</f>
        <v>-</v>
      </c>
      <c r="AP5" s="9" t="str">
        <f>IFERROR(__xludf.DUMMYFUNCTION("""COMPUTED_VALUE"""),"-")</f>
        <v>-</v>
      </c>
      <c r="AQ5" s="9" t="str">
        <f>IFERROR(__xludf.DUMMYFUNCTION("""COMPUTED_VALUE"""),"-")</f>
        <v>-</v>
      </c>
      <c r="AR5" s="9" t="str">
        <f>IFERROR(__xludf.DUMMYFUNCTION("""COMPUTED_VALUE"""),"-")</f>
        <v>-</v>
      </c>
      <c r="AS5" s="9" t="str">
        <f>IFERROR(__xludf.DUMMYFUNCTION("""COMPUTED_VALUE"""),"-")</f>
        <v>-</v>
      </c>
      <c r="AT5" s="9" t="str">
        <f>IFERROR(__xludf.DUMMYFUNCTION("""COMPUTED_VALUE"""),"-")</f>
        <v>-</v>
      </c>
      <c r="AU5" s="9" t="str">
        <f>IFERROR(__xludf.DUMMYFUNCTION("""COMPUTED_VALUE"""),"-")</f>
        <v>-</v>
      </c>
      <c r="AV5" s="9" t="str">
        <f>IFERROR(__xludf.DUMMYFUNCTION("""COMPUTED_VALUE"""),"-")</f>
        <v>-</v>
      </c>
      <c r="AW5" s="9" t="str">
        <f>IFERROR(__xludf.DUMMYFUNCTION("""COMPUTED_VALUE"""),"-")</f>
        <v>-</v>
      </c>
      <c r="AX5" s="9" t="str">
        <f>IFERROR(__xludf.DUMMYFUNCTION("""COMPUTED_VALUE"""),"-")</f>
        <v>-</v>
      </c>
      <c r="AY5" s="9" t="str">
        <f>IFERROR(__xludf.DUMMYFUNCTION("""COMPUTED_VALUE"""),"-")</f>
        <v>-</v>
      </c>
      <c r="AZ5" s="9" t="str">
        <f>IFERROR(__xludf.DUMMYFUNCTION("""COMPUTED_VALUE"""),"-")</f>
        <v>-</v>
      </c>
      <c r="BA5" s="9" t="str">
        <f>IFERROR(__xludf.DUMMYFUNCTION("""COMPUTED_VALUE"""),"-")</f>
        <v>-</v>
      </c>
      <c r="BB5" s="9" t="str">
        <f>IFERROR(__xludf.DUMMYFUNCTION("""COMPUTED_VALUE"""),"-")</f>
        <v>-</v>
      </c>
      <c r="BC5" s="9" t="str">
        <f>IFERROR(__xludf.DUMMYFUNCTION("""COMPUTED_VALUE"""),"-")</f>
        <v>-</v>
      </c>
      <c r="BD5" s="9" t="str">
        <f>IFERROR(__xludf.DUMMYFUNCTION("""COMPUTED_VALUE"""),"-")</f>
        <v>-</v>
      </c>
      <c r="BE5" s="9" t="str">
        <f>IFERROR(__xludf.DUMMYFUNCTION("""COMPUTED_VALUE"""),"-")</f>
        <v>-</v>
      </c>
      <c r="BF5" s="9" t="str">
        <f>IFERROR(__xludf.DUMMYFUNCTION("""COMPUTED_VALUE"""),"-")</f>
        <v>-</v>
      </c>
      <c r="BG5" s="9" t="str">
        <f>IFERROR(__xludf.DUMMYFUNCTION("""COMPUTED_VALUE"""),"-")</f>
        <v>-</v>
      </c>
      <c r="BH5" s="9" t="str">
        <f>IFERROR(__xludf.DUMMYFUNCTION("""COMPUTED_VALUE"""),"-")</f>
        <v>-</v>
      </c>
      <c r="BI5" s="9" t="str">
        <f>IFERROR(__xludf.DUMMYFUNCTION("""COMPUTED_VALUE"""),"-")</f>
        <v>-</v>
      </c>
      <c r="BJ5" s="9" t="str">
        <f>IFERROR(__xludf.DUMMYFUNCTION("""COMPUTED_VALUE"""),"-")</f>
        <v>-</v>
      </c>
      <c r="BK5" s="9" t="str">
        <f>IFERROR(__xludf.DUMMYFUNCTION("""COMPUTED_VALUE"""),"-")</f>
        <v>-</v>
      </c>
      <c r="BL5" s="9" t="str">
        <f>IFERROR(__xludf.DUMMYFUNCTION("""COMPUTED_VALUE"""),"-")</f>
        <v>-</v>
      </c>
      <c r="BM5" s="9" t="str">
        <f>IFERROR(__xludf.DUMMYFUNCTION("""COMPUTED_VALUE"""),"")</f>
        <v/>
      </c>
      <c r="BN5" s="9" t="str">
        <f>IFERROR(__xludf.DUMMYFUNCTION("""COMPUTED_VALUE"""),"-")</f>
        <v>-</v>
      </c>
      <c r="BO5" s="9" t="str">
        <f>IFERROR(__xludf.DUMMYFUNCTION("""COMPUTED_VALUE"""),"-")</f>
        <v>-</v>
      </c>
      <c r="BP5" s="9" t="str">
        <f>IFERROR(__xludf.DUMMYFUNCTION("""COMPUTED_VALUE"""),"-")</f>
        <v>-</v>
      </c>
      <c r="BQ5" s="9" t="str">
        <f>IFERROR(__xludf.DUMMYFUNCTION("""COMPUTED_VALUE"""),"-")</f>
        <v>-</v>
      </c>
      <c r="BR5" s="9" t="str">
        <f>IFERROR(__xludf.DUMMYFUNCTION("""COMPUTED_VALUE"""),"-")</f>
        <v>-</v>
      </c>
      <c r="BS5" s="9" t="str">
        <f>IFERROR(__xludf.DUMMYFUNCTION("""COMPUTED_VALUE"""),"-")</f>
        <v>-</v>
      </c>
      <c r="BT5" s="9" t="str">
        <f>IFERROR(__xludf.DUMMYFUNCTION("""COMPUTED_VALUE"""),"-")</f>
        <v>-</v>
      </c>
      <c r="BU5" s="9" t="str">
        <f>IFERROR(__xludf.DUMMYFUNCTION("""COMPUTED_VALUE"""),"-")</f>
        <v>-</v>
      </c>
      <c r="BV5" s="9" t="str">
        <f>IFERROR(__xludf.DUMMYFUNCTION("""COMPUTED_VALUE"""),"-")</f>
        <v>-</v>
      </c>
      <c r="BW5" s="9" t="str">
        <f>IFERROR(__xludf.DUMMYFUNCTION("""COMPUTED_VALUE"""),"-")</f>
        <v>-</v>
      </c>
      <c r="BX5" s="9" t="str">
        <f>IFERROR(__xludf.DUMMYFUNCTION("""COMPUTED_VALUE"""),"-")</f>
        <v>-</v>
      </c>
      <c r="BY5" s="9" t="str">
        <f>IFERROR(__xludf.DUMMYFUNCTION("""COMPUTED_VALUE"""),"-")</f>
        <v>-</v>
      </c>
      <c r="BZ5" s="9" t="str">
        <f>IFERROR(__xludf.DUMMYFUNCTION("""COMPUTED_VALUE"""),"-")</f>
        <v>-</v>
      </c>
      <c r="CA5" s="9" t="str">
        <f>IFERROR(__xludf.DUMMYFUNCTION("""COMPUTED_VALUE"""),"-")</f>
        <v>-</v>
      </c>
      <c r="CB5" s="9" t="str">
        <f>IFERROR(__xludf.DUMMYFUNCTION("""COMPUTED_VALUE"""),"-")</f>
        <v>-</v>
      </c>
      <c r="CC5" s="9" t="str">
        <f>IFERROR(__xludf.DUMMYFUNCTION("""COMPUTED_VALUE"""),"-")</f>
        <v>-</v>
      </c>
      <c r="CD5" s="9" t="str">
        <f>IFERROR(__xludf.DUMMYFUNCTION("""COMPUTED_VALUE"""),"-")</f>
        <v>-</v>
      </c>
      <c r="CE5" s="9" t="str">
        <f>IFERROR(__xludf.DUMMYFUNCTION("""COMPUTED_VALUE"""),"-")</f>
        <v>-</v>
      </c>
      <c r="CF5" s="9" t="str">
        <f>IFERROR(__xludf.DUMMYFUNCTION("""COMPUTED_VALUE"""),"-")</f>
        <v>-</v>
      </c>
      <c r="CG5" s="9" t="str">
        <f>IFERROR(__xludf.DUMMYFUNCTION("""COMPUTED_VALUE"""),"-")</f>
        <v>-</v>
      </c>
      <c r="CH5" s="9" t="str">
        <f>IFERROR(__xludf.DUMMYFUNCTION("""COMPUTED_VALUE"""),"-")</f>
        <v>-</v>
      </c>
      <c r="CI5" s="9" t="str">
        <f>IFERROR(__xludf.DUMMYFUNCTION("""COMPUTED_VALUE"""),"-")</f>
        <v>-</v>
      </c>
      <c r="CJ5" s="9" t="str">
        <f>IFERROR(__xludf.DUMMYFUNCTION("""COMPUTED_VALUE"""),"-")</f>
        <v>-</v>
      </c>
      <c r="CK5" s="9" t="str">
        <f>IFERROR(__xludf.DUMMYFUNCTION("""COMPUTED_VALUE"""),"-")</f>
        <v>-</v>
      </c>
      <c r="CL5" s="9" t="str">
        <f>IFERROR(__xludf.DUMMYFUNCTION("""COMPUTED_VALUE"""),"-")</f>
        <v>-</v>
      </c>
      <c r="CM5" s="9" t="str">
        <f>IFERROR(__xludf.DUMMYFUNCTION("""COMPUTED_VALUE"""),"-")</f>
        <v>-</v>
      </c>
      <c r="CN5" s="9" t="str">
        <f>IFERROR(__xludf.DUMMYFUNCTION("""COMPUTED_VALUE"""),"-")</f>
        <v>-</v>
      </c>
      <c r="CO5" s="9" t="str">
        <f>IFERROR(__xludf.DUMMYFUNCTION("""COMPUTED_VALUE"""),"-")</f>
        <v>-</v>
      </c>
      <c r="CP5" s="9" t="str">
        <f>IFERROR(__xludf.DUMMYFUNCTION("""COMPUTED_VALUE"""),"-")</f>
        <v>-</v>
      </c>
      <c r="CQ5" s="9" t="str">
        <f>IFERROR(__xludf.DUMMYFUNCTION("""COMPUTED_VALUE"""),"-")</f>
        <v>-</v>
      </c>
      <c r="CR5" s="9" t="str">
        <f>IFERROR(__xludf.DUMMYFUNCTION("""COMPUTED_VALUE"""),"-")</f>
        <v>-</v>
      </c>
      <c r="CS5" s="9" t="str">
        <f>IFERROR(__xludf.DUMMYFUNCTION("""COMPUTED_VALUE"""),"-")</f>
        <v>-</v>
      </c>
      <c r="CT5" s="9" t="str">
        <f>IFERROR(__xludf.DUMMYFUNCTION("""COMPUTED_VALUE"""),"-")</f>
        <v>-</v>
      </c>
      <c r="CU5" s="9" t="str">
        <f>IFERROR(__xludf.DUMMYFUNCTION("""COMPUTED_VALUE"""),"")</f>
        <v/>
      </c>
      <c r="CV5" s="9" t="str">
        <f>IFERROR(__xludf.DUMMYFUNCTION("""COMPUTED_VALUE"""),"-")</f>
        <v>-</v>
      </c>
      <c r="CW5" s="9" t="str">
        <f>IFERROR(__xludf.DUMMYFUNCTION("""COMPUTED_VALUE"""),"-")</f>
        <v>-</v>
      </c>
      <c r="CX5" s="9" t="str">
        <f>IFERROR(__xludf.DUMMYFUNCTION("""COMPUTED_VALUE"""),"-")</f>
        <v>-</v>
      </c>
      <c r="CY5" s="9" t="str">
        <f>IFERROR(__xludf.DUMMYFUNCTION("""COMPUTED_VALUE"""),"-")</f>
        <v>-</v>
      </c>
      <c r="CZ5" s="9" t="str">
        <f>IFERROR(__xludf.DUMMYFUNCTION("""COMPUTED_VALUE"""),"-")</f>
        <v>-</v>
      </c>
      <c r="DA5" s="9" t="str">
        <f>IFERROR(__xludf.DUMMYFUNCTION("""COMPUTED_VALUE"""),"-")</f>
        <v>-</v>
      </c>
      <c r="DB5" s="9" t="str">
        <f>IFERROR(__xludf.DUMMYFUNCTION("""COMPUTED_VALUE"""),"-")</f>
        <v>-</v>
      </c>
      <c r="DC5" s="9" t="str">
        <f>IFERROR(__xludf.DUMMYFUNCTION("""COMPUTED_VALUE"""),"-")</f>
        <v>-</v>
      </c>
      <c r="DD5" s="9" t="str">
        <f>IFERROR(__xludf.DUMMYFUNCTION("""COMPUTED_VALUE"""),"-")</f>
        <v>-</v>
      </c>
      <c r="DE5" s="9" t="str">
        <f>IFERROR(__xludf.DUMMYFUNCTION("""COMPUTED_VALUE"""),"-")</f>
        <v>-</v>
      </c>
      <c r="DF5" s="9" t="str">
        <f>IFERROR(__xludf.DUMMYFUNCTION("""COMPUTED_VALUE"""),"-")</f>
        <v>-</v>
      </c>
      <c r="DG5" s="9" t="str">
        <f>IFERROR(__xludf.DUMMYFUNCTION("""COMPUTED_VALUE"""),"-")</f>
        <v>-</v>
      </c>
      <c r="DH5" s="9" t="str">
        <f>IFERROR(__xludf.DUMMYFUNCTION("""COMPUTED_VALUE"""),"-")</f>
        <v>-</v>
      </c>
      <c r="DI5" s="9" t="str">
        <f>IFERROR(__xludf.DUMMYFUNCTION("""COMPUTED_VALUE"""),"-")</f>
        <v>-</v>
      </c>
      <c r="DJ5" s="9" t="str">
        <f>IFERROR(__xludf.DUMMYFUNCTION("""COMPUTED_VALUE"""),"-")</f>
        <v>-</v>
      </c>
      <c r="DK5" s="9" t="str">
        <f>IFERROR(__xludf.DUMMYFUNCTION("""COMPUTED_VALUE"""),"-")</f>
        <v>-</v>
      </c>
      <c r="DL5" s="9" t="str">
        <f>IFERROR(__xludf.DUMMYFUNCTION("""COMPUTED_VALUE"""),"-")</f>
        <v>-</v>
      </c>
      <c r="DM5" s="9" t="str">
        <f>IFERROR(__xludf.DUMMYFUNCTION("""COMPUTED_VALUE"""),"-")</f>
        <v>-</v>
      </c>
      <c r="DN5" s="9" t="str">
        <f>IFERROR(__xludf.DUMMYFUNCTION("""COMPUTED_VALUE"""),"-")</f>
        <v>-</v>
      </c>
      <c r="DO5" s="9" t="str">
        <f>IFERROR(__xludf.DUMMYFUNCTION("""COMPUTED_VALUE"""),"-")</f>
        <v>-</v>
      </c>
      <c r="DP5" s="9" t="str">
        <f>IFERROR(__xludf.DUMMYFUNCTION("""COMPUTED_VALUE"""),"-")</f>
        <v>-</v>
      </c>
      <c r="DQ5" s="9" t="str">
        <f>IFERROR(__xludf.DUMMYFUNCTION("""COMPUTED_VALUE"""),"-")</f>
        <v>-</v>
      </c>
      <c r="DR5" s="9" t="str">
        <f>IFERROR(__xludf.DUMMYFUNCTION("""COMPUTED_VALUE"""),"-")</f>
        <v>-</v>
      </c>
      <c r="DS5" s="9" t="str">
        <f>IFERROR(__xludf.DUMMYFUNCTION("""COMPUTED_VALUE"""),"-")</f>
        <v>-</v>
      </c>
      <c r="DT5" s="9" t="str">
        <f>IFERROR(__xludf.DUMMYFUNCTION("""COMPUTED_VALUE"""),"-")</f>
        <v>-</v>
      </c>
      <c r="DU5" s="9" t="str">
        <f>IFERROR(__xludf.DUMMYFUNCTION("""COMPUTED_VALUE"""),"-")</f>
        <v>-</v>
      </c>
      <c r="DV5" s="9" t="str">
        <f>IFERROR(__xludf.DUMMYFUNCTION("""COMPUTED_VALUE"""),"-")</f>
        <v>-</v>
      </c>
      <c r="DW5" s="9" t="str">
        <f>IFERROR(__xludf.DUMMYFUNCTION("""COMPUTED_VALUE"""),"-")</f>
        <v>-</v>
      </c>
      <c r="DX5" s="9" t="str">
        <f>IFERROR(__xludf.DUMMYFUNCTION("""COMPUTED_VALUE"""),"-")</f>
        <v>-</v>
      </c>
      <c r="DY5" s="9" t="str">
        <f>IFERROR(__xludf.DUMMYFUNCTION("""COMPUTED_VALUE"""),"-")</f>
        <v>-</v>
      </c>
      <c r="DZ5" s="9" t="str">
        <f>IFERROR(__xludf.DUMMYFUNCTION("""COMPUTED_VALUE"""),"-")</f>
        <v>-</v>
      </c>
      <c r="EA5" s="9" t="str">
        <f>IFERROR(__xludf.DUMMYFUNCTION("""COMPUTED_VALUE"""),"-")</f>
        <v>-</v>
      </c>
      <c r="EB5" s="9" t="str">
        <f>IFERROR(__xludf.DUMMYFUNCTION("""COMPUTED_VALUE"""),"")</f>
        <v/>
      </c>
      <c r="EC5" s="9">
        <f>IFERROR(__xludf.DUMMYFUNCTION("""COMPUTED_VALUE"""),1.0)</f>
        <v>1</v>
      </c>
      <c r="ED5" s="9">
        <f>IFERROR(__xludf.DUMMYFUNCTION("""COMPUTED_VALUE"""),1.0)</f>
        <v>1</v>
      </c>
      <c r="EE5" s="9">
        <f>IFERROR(__xludf.DUMMYFUNCTION("""COMPUTED_VALUE"""),1.0)</f>
        <v>1</v>
      </c>
      <c r="EF5" s="9">
        <f>IFERROR(__xludf.DUMMYFUNCTION("""COMPUTED_VALUE"""),1.0)</f>
        <v>1</v>
      </c>
      <c r="EG5" s="9">
        <f>IFERROR(__xludf.DUMMYFUNCTION("""COMPUTED_VALUE"""),1.0)</f>
        <v>1</v>
      </c>
      <c r="EH5" s="9">
        <f>IFERROR(__xludf.DUMMYFUNCTION("""COMPUTED_VALUE"""),1.0)</f>
        <v>1</v>
      </c>
      <c r="EI5" s="9">
        <f>IFERROR(__xludf.DUMMYFUNCTION("""COMPUTED_VALUE"""),1.0)</f>
        <v>1</v>
      </c>
      <c r="EJ5" s="9">
        <f>IFERROR(__xludf.DUMMYFUNCTION("""COMPUTED_VALUE"""),1.0)</f>
        <v>1</v>
      </c>
      <c r="EK5" s="9">
        <f>IFERROR(__xludf.DUMMYFUNCTION("""COMPUTED_VALUE"""),1.0)</f>
        <v>1</v>
      </c>
      <c r="EL5" s="9">
        <f>IFERROR(__xludf.DUMMYFUNCTION("""COMPUTED_VALUE"""),1.0)</f>
        <v>1</v>
      </c>
      <c r="EM5" s="9">
        <f>IFERROR(__xludf.DUMMYFUNCTION("""COMPUTED_VALUE"""),1.0)</f>
        <v>1</v>
      </c>
      <c r="EN5" s="9">
        <f>IFERROR(__xludf.DUMMYFUNCTION("""COMPUTED_VALUE"""),1.0)</f>
        <v>1</v>
      </c>
      <c r="EO5" s="9">
        <f>IFERROR(__xludf.DUMMYFUNCTION("""COMPUTED_VALUE"""),1.0)</f>
        <v>1</v>
      </c>
      <c r="EP5" s="9">
        <f>IFERROR(__xludf.DUMMYFUNCTION("""COMPUTED_VALUE"""),1.0)</f>
        <v>1</v>
      </c>
      <c r="EQ5" s="9">
        <f>IFERROR(__xludf.DUMMYFUNCTION("""COMPUTED_VALUE"""),1.0)</f>
        <v>1</v>
      </c>
      <c r="ER5" s="9">
        <f>IFERROR(__xludf.DUMMYFUNCTION("""COMPUTED_VALUE"""),1.0)</f>
        <v>1</v>
      </c>
      <c r="ES5" s="9" t="str">
        <f>IFERROR(__xludf.DUMMYFUNCTION("""COMPUTED_VALUE"""),"")</f>
        <v/>
      </c>
      <c r="ET5" s="9">
        <f>IFERROR(__xludf.DUMMYFUNCTION("""COMPUTED_VALUE"""),1.0)</f>
        <v>1</v>
      </c>
      <c r="EU5" s="9">
        <f>IFERROR(__xludf.DUMMYFUNCTION("""COMPUTED_VALUE"""),1.0)</f>
        <v>1</v>
      </c>
      <c r="EV5" s="9">
        <f>IFERROR(__xludf.DUMMYFUNCTION("""COMPUTED_VALUE"""),1.0)</f>
        <v>1</v>
      </c>
      <c r="EW5" s="9">
        <f>IFERROR(__xludf.DUMMYFUNCTION("""COMPUTED_VALUE"""),1.0)</f>
        <v>1</v>
      </c>
      <c r="EX5" s="9">
        <f>IFERROR(__xludf.DUMMYFUNCTION("""COMPUTED_VALUE"""),1.0)</f>
        <v>1</v>
      </c>
      <c r="EY5" s="9">
        <f>IFERROR(__xludf.DUMMYFUNCTION("""COMPUTED_VALUE"""),1.0)</f>
        <v>1</v>
      </c>
      <c r="EZ5" s="9">
        <f>IFERROR(__xludf.DUMMYFUNCTION("""COMPUTED_VALUE"""),1.0)</f>
        <v>1</v>
      </c>
      <c r="FA5" s="9">
        <f>IFERROR(__xludf.DUMMYFUNCTION("""COMPUTED_VALUE"""),1.0)</f>
        <v>1</v>
      </c>
      <c r="FB5" s="9">
        <f>IFERROR(__xludf.DUMMYFUNCTION("""COMPUTED_VALUE"""),1.0)</f>
        <v>1</v>
      </c>
      <c r="FC5" s="9">
        <f>IFERROR(__xludf.DUMMYFUNCTION("""COMPUTED_VALUE"""),1.0)</f>
        <v>1</v>
      </c>
      <c r="FD5" s="9">
        <f>IFERROR(__xludf.DUMMYFUNCTION("""COMPUTED_VALUE"""),1.0)</f>
        <v>1</v>
      </c>
      <c r="FE5" s="9">
        <f>IFERROR(__xludf.DUMMYFUNCTION("""COMPUTED_VALUE"""),1.0)</f>
        <v>1</v>
      </c>
      <c r="FF5" s="9">
        <f>IFERROR(__xludf.DUMMYFUNCTION("""COMPUTED_VALUE"""),1.0)</f>
        <v>1</v>
      </c>
      <c r="FG5" s="9">
        <f>IFERROR(__xludf.DUMMYFUNCTION("""COMPUTED_VALUE"""),1.0)</f>
        <v>1</v>
      </c>
      <c r="FH5" s="9">
        <f>IFERROR(__xludf.DUMMYFUNCTION("""COMPUTED_VALUE"""),1.0)</f>
        <v>1</v>
      </c>
      <c r="FI5" s="9">
        <f>IFERROR(__xludf.DUMMYFUNCTION("""COMPUTED_VALUE"""),1.0)</f>
        <v>1</v>
      </c>
      <c r="FJ5" s="9">
        <f>IFERROR(__xludf.DUMMYFUNCTION("""COMPUTED_VALUE"""),1.0)</f>
        <v>1</v>
      </c>
      <c r="FK5" s="9">
        <f>IFERROR(__xludf.DUMMYFUNCTION("""COMPUTED_VALUE"""),1.0)</f>
        <v>1</v>
      </c>
      <c r="FL5" s="9">
        <f>IFERROR(__xludf.DUMMYFUNCTION("""COMPUTED_VALUE"""),1.0)</f>
        <v>1</v>
      </c>
      <c r="FM5" s="9">
        <f>IFERROR(__xludf.DUMMYFUNCTION("""COMPUTED_VALUE"""),1.0)</f>
        <v>1</v>
      </c>
      <c r="FN5" s="9">
        <f>IFERROR(__xludf.DUMMYFUNCTION("""COMPUTED_VALUE"""),1.0)</f>
        <v>1</v>
      </c>
      <c r="FO5" s="9">
        <f>IFERROR(__xludf.DUMMYFUNCTION("""COMPUTED_VALUE"""),1.0)</f>
        <v>1</v>
      </c>
      <c r="FP5" s="9">
        <f>IFERROR(__xludf.DUMMYFUNCTION("""COMPUTED_VALUE"""),1.0)</f>
        <v>1</v>
      </c>
      <c r="FQ5" s="9">
        <f>IFERROR(__xludf.DUMMYFUNCTION("""COMPUTED_VALUE"""),1.0)</f>
        <v>1</v>
      </c>
      <c r="FR5" s="9">
        <f>IFERROR(__xludf.DUMMYFUNCTION("""COMPUTED_VALUE"""),1.0)</f>
        <v>1</v>
      </c>
      <c r="FS5" s="9">
        <f>IFERROR(__xludf.DUMMYFUNCTION("""COMPUTED_VALUE"""),1.0)</f>
        <v>1</v>
      </c>
      <c r="FT5" s="9">
        <f>IFERROR(__xludf.DUMMYFUNCTION("""COMPUTED_VALUE"""),1.0)</f>
        <v>1</v>
      </c>
      <c r="FU5" s="9">
        <f>IFERROR(__xludf.DUMMYFUNCTION("""COMPUTED_VALUE"""),1.0)</f>
        <v>1</v>
      </c>
      <c r="FV5" s="9" t="str">
        <f>IFERROR(__xludf.DUMMYFUNCTION("""COMPUTED_VALUE"""),"")</f>
        <v/>
      </c>
      <c r="FW5" s="9">
        <f>IFERROR(__xludf.DUMMYFUNCTION("""COMPUTED_VALUE"""),1.0)</f>
        <v>1</v>
      </c>
      <c r="FX5" s="9">
        <f>IFERROR(__xludf.DUMMYFUNCTION("""COMPUTED_VALUE"""),1.0)</f>
        <v>1</v>
      </c>
      <c r="FY5" s="9">
        <f>IFERROR(__xludf.DUMMYFUNCTION("""COMPUTED_VALUE"""),1.0)</f>
        <v>1</v>
      </c>
      <c r="FZ5" s="9">
        <f>IFERROR(__xludf.DUMMYFUNCTION("""COMPUTED_VALUE"""),1.0)</f>
        <v>1</v>
      </c>
      <c r="GA5" s="9">
        <f>IFERROR(__xludf.DUMMYFUNCTION("""COMPUTED_VALUE"""),1.0)</f>
        <v>1</v>
      </c>
      <c r="GB5" s="9">
        <f>IFERROR(__xludf.DUMMYFUNCTION("""COMPUTED_VALUE"""),1.0)</f>
        <v>1</v>
      </c>
      <c r="GC5" s="9">
        <f>IFERROR(__xludf.DUMMYFUNCTION("""COMPUTED_VALUE"""),1.0)</f>
        <v>1</v>
      </c>
      <c r="GD5" s="9">
        <f>IFERROR(__xludf.DUMMYFUNCTION("""COMPUTED_VALUE"""),1.0)</f>
        <v>1</v>
      </c>
      <c r="GE5" s="9">
        <f>IFERROR(__xludf.DUMMYFUNCTION("""COMPUTED_VALUE"""),1.0)</f>
        <v>1</v>
      </c>
      <c r="GF5" s="9">
        <f>IFERROR(__xludf.DUMMYFUNCTION("""COMPUTED_VALUE"""),1.0)</f>
        <v>1</v>
      </c>
      <c r="GG5" s="9">
        <f>IFERROR(__xludf.DUMMYFUNCTION("""COMPUTED_VALUE"""),1.0)</f>
        <v>1</v>
      </c>
      <c r="GH5" s="9">
        <f>IFERROR(__xludf.DUMMYFUNCTION("""COMPUTED_VALUE"""),1.0)</f>
        <v>1</v>
      </c>
      <c r="GI5" s="9">
        <f>IFERROR(__xludf.DUMMYFUNCTION("""COMPUTED_VALUE"""),1.0)</f>
        <v>1</v>
      </c>
      <c r="GJ5" s="9">
        <f>IFERROR(__xludf.DUMMYFUNCTION("""COMPUTED_VALUE"""),1.0)</f>
        <v>1</v>
      </c>
      <c r="GK5" s="9">
        <f>IFERROR(__xludf.DUMMYFUNCTION("""COMPUTED_VALUE"""),1.0)</f>
        <v>1</v>
      </c>
      <c r="GL5" s="9">
        <f>IFERROR(__xludf.DUMMYFUNCTION("""COMPUTED_VALUE"""),1.0)</f>
        <v>1</v>
      </c>
      <c r="GM5" s="9" t="str">
        <f>IFERROR(__xludf.DUMMYFUNCTION("""COMPUTED_VALUE"""),"WA")</f>
        <v>WA</v>
      </c>
      <c r="GN5" s="9" t="str">
        <f>IFERROR(__xludf.DUMMYFUNCTION("""COMPUTED_VALUE"""),"WA")</f>
        <v>WA</v>
      </c>
      <c r="GO5" s="9" t="str">
        <f>IFERROR(__xludf.DUMMYFUNCTION("""COMPUTED_VALUE"""),"WA")</f>
        <v>WA</v>
      </c>
      <c r="GP5" s="9" t="str">
        <f>IFERROR(__xludf.DUMMYFUNCTION("""COMPUTED_VALUE"""),"WA")</f>
        <v>WA</v>
      </c>
      <c r="GQ5" s="9" t="str">
        <f>IFERROR(__xludf.DUMMYFUNCTION("""COMPUTED_VALUE"""),"WA")</f>
        <v>WA</v>
      </c>
      <c r="GR5" s="9" t="str">
        <f>IFERROR(__xludf.DUMMYFUNCTION("""COMPUTED_VALUE"""),"WA")</f>
        <v>WA</v>
      </c>
      <c r="GS5" s="9" t="str">
        <f>IFERROR(__xludf.DUMMYFUNCTION("""COMPUTED_VALUE"""),"WA")</f>
        <v>WA</v>
      </c>
      <c r="GT5" s="9" t="str">
        <f>IFERROR(__xludf.DUMMYFUNCTION("""COMPUTED_VALUE"""),"WA")</f>
        <v>WA</v>
      </c>
      <c r="GU5" s="9" t="str">
        <f>IFERROR(__xludf.DUMMYFUNCTION("""COMPUTED_VALUE"""),"")</f>
        <v/>
      </c>
    </row>
    <row r="6">
      <c r="A6" s="5"/>
      <c r="B6" s="5"/>
      <c r="C6" s="5">
        <f>if(B6="d","diskv. iz ciklusa",if(B6="d1","diskv. iz kruga",if($E6="ODOBREN",(if(countif(H:H,"="&amp;H6)=1,countif(H:H,"&gt;"&amp;H6)+1,concatenate(countif(H:H,"&gt;"&amp;H6)+1," - ",countif(H:H,"&gt;="&amp;H6)))),'Rezultati - A kategorija'!empty)))</f>
        <v>4</v>
      </c>
      <c r="D6" s="6" t="str">
        <f>IFERROR(__xludf.DUMMYFUNCTION("""COMPUTED_VALUE"""),"Siske")</f>
        <v>Siske</v>
      </c>
      <c r="E6" s="6" t="str">
        <f>IFERROR(__xludf.DUMMYFUNCTION("""COMPUTED_VALUE"""),"ODOBREN")</f>
        <v>ODOBREN</v>
      </c>
      <c r="F6" s="6" t="str">
        <f>IFERROR(__xludf.DUMMYFUNCTION("""COMPUTED_VALUE"""),"Marko")</f>
        <v>Marko</v>
      </c>
      <c r="G6" s="6" t="str">
        <f>IFERROR(__xludf.DUMMYFUNCTION("""COMPUTED_VALUE"""),"Šišovic")</f>
        <v>Šišovic</v>
      </c>
      <c r="H6" s="7">
        <f>IFERROR(__xludf.DUMMYFUNCTION("""COMPUTED_VALUE"""),244.0)</f>
        <v>244</v>
      </c>
      <c r="I6" s="7">
        <f>IFERROR(__xludf.DUMMYFUNCTION("""COMPUTED_VALUE"""),244.0)</f>
        <v>244</v>
      </c>
      <c r="J6" s="6" t="str">
        <f>IFERROR(__xludf.DUMMYFUNCTION("""COMPUTED_VALUE"""),"Stari grad")</f>
        <v>Stari grad</v>
      </c>
      <c r="K6" s="6" t="str">
        <f>IFERROR(__xludf.DUMMYFUNCTION("""COMPUTED_VALUE"""),"Matematička gimnazija")</f>
        <v>Matematička gimnazija</v>
      </c>
      <c r="L6" s="14" t="str">
        <f>IFERROR(__xludf.DUMMYFUNCTION("""COMPUTED_VALUE"""),"IV")</f>
        <v>IV</v>
      </c>
      <c r="M6" s="14" t="str">
        <f>IFERROR(__xludf.DUMMYFUNCTION("""COMPUTED_VALUE"""),"A")</f>
        <v>A</v>
      </c>
      <c r="N6" s="6" t="str">
        <f>IFERROR(__xludf.DUMMYFUNCTION("""COMPUTED_VALUE"""),"Boban Tošić")</f>
        <v>Boban Tošić</v>
      </c>
      <c r="O6" s="8" t="str">
        <f>IFERROR(__xludf.DUMMYFUNCTION("""COMPUTED_VALUE"""),"-")</f>
        <v>-</v>
      </c>
      <c r="P6" s="9" t="str">
        <f>IFERROR(__xludf.DUMMYFUNCTION("""COMPUTED_VALUE"""),"-")</f>
        <v>-</v>
      </c>
      <c r="Q6" s="9" t="str">
        <f>IFERROR(__xludf.DUMMYFUNCTION("""COMPUTED_VALUE"""),"-")</f>
        <v>-</v>
      </c>
      <c r="R6" s="9">
        <f>IFERROR(__xludf.DUMMYFUNCTION("""COMPUTED_VALUE"""),100.0)</f>
        <v>100</v>
      </c>
      <c r="S6" s="9">
        <f>IFERROR(__xludf.DUMMYFUNCTION("""COMPUTED_VALUE"""),100.0)</f>
        <v>100</v>
      </c>
      <c r="T6" s="9">
        <f>IFERROR(__xludf.DUMMYFUNCTION("""COMPUTED_VALUE"""),44.0)</f>
        <v>44</v>
      </c>
      <c r="U6" s="9" t="str">
        <f>IFERROR(__xludf.DUMMYFUNCTION("""COMPUTED_VALUE"""),"")</f>
        <v/>
      </c>
      <c r="V6" s="9" t="str">
        <f>IFERROR(__xludf.DUMMYFUNCTION("""COMPUTED_VALUE"""),"")</f>
        <v/>
      </c>
      <c r="W6" s="9" t="str">
        <f>IFERROR(__xludf.DUMMYFUNCTION("""COMPUTED_VALUE"""),"-")</f>
        <v>-</v>
      </c>
      <c r="X6" s="9" t="str">
        <f>IFERROR(__xludf.DUMMYFUNCTION("""COMPUTED_VALUE"""),"-")</f>
        <v>-</v>
      </c>
      <c r="Y6" s="9" t="str">
        <f>IFERROR(__xludf.DUMMYFUNCTION("""COMPUTED_VALUE"""),"-")</f>
        <v>-</v>
      </c>
      <c r="Z6" s="9" t="str">
        <f>IFERROR(__xludf.DUMMYFUNCTION("""COMPUTED_VALUE"""),"-")</f>
        <v>-</v>
      </c>
      <c r="AA6" s="9" t="str">
        <f>IFERROR(__xludf.DUMMYFUNCTION("""COMPUTED_VALUE"""),"-")</f>
        <v>-</v>
      </c>
      <c r="AB6" s="9" t="str">
        <f>IFERROR(__xludf.DUMMYFUNCTION("""COMPUTED_VALUE"""),"-")</f>
        <v>-</v>
      </c>
      <c r="AC6" s="9" t="str">
        <f>IFERROR(__xludf.DUMMYFUNCTION("""COMPUTED_VALUE"""),"-")</f>
        <v>-</v>
      </c>
      <c r="AD6" s="9" t="str">
        <f>IFERROR(__xludf.DUMMYFUNCTION("""COMPUTED_VALUE"""),"-")</f>
        <v>-</v>
      </c>
      <c r="AE6" s="9" t="str">
        <f>IFERROR(__xludf.DUMMYFUNCTION("""COMPUTED_VALUE"""),"-")</f>
        <v>-</v>
      </c>
      <c r="AF6" s="9" t="str">
        <f>IFERROR(__xludf.DUMMYFUNCTION("""COMPUTED_VALUE"""),"-")</f>
        <v>-</v>
      </c>
      <c r="AG6" s="9" t="str">
        <f>IFERROR(__xludf.DUMMYFUNCTION("""COMPUTED_VALUE"""),"-")</f>
        <v>-</v>
      </c>
      <c r="AH6" s="9" t="str">
        <f>IFERROR(__xludf.DUMMYFUNCTION("""COMPUTED_VALUE"""),"-")</f>
        <v>-</v>
      </c>
      <c r="AI6" s="9" t="str">
        <f>IFERROR(__xludf.DUMMYFUNCTION("""COMPUTED_VALUE"""),"-")</f>
        <v>-</v>
      </c>
      <c r="AJ6" s="9" t="str">
        <f>IFERROR(__xludf.DUMMYFUNCTION("""COMPUTED_VALUE"""),"-")</f>
        <v>-</v>
      </c>
      <c r="AK6" s="9" t="str">
        <f>IFERROR(__xludf.DUMMYFUNCTION("""COMPUTED_VALUE"""),"-")</f>
        <v>-</v>
      </c>
      <c r="AL6" s="9" t="str">
        <f>IFERROR(__xludf.DUMMYFUNCTION("""COMPUTED_VALUE"""),"-")</f>
        <v>-</v>
      </c>
      <c r="AM6" s="9" t="str">
        <f>IFERROR(__xludf.DUMMYFUNCTION("""COMPUTED_VALUE"""),"-")</f>
        <v>-</v>
      </c>
      <c r="AN6" s="9" t="str">
        <f>IFERROR(__xludf.DUMMYFUNCTION("""COMPUTED_VALUE"""),"-")</f>
        <v>-</v>
      </c>
      <c r="AO6" s="9" t="str">
        <f>IFERROR(__xludf.DUMMYFUNCTION("""COMPUTED_VALUE"""),"-")</f>
        <v>-</v>
      </c>
      <c r="AP6" s="9" t="str">
        <f>IFERROR(__xludf.DUMMYFUNCTION("""COMPUTED_VALUE"""),"-")</f>
        <v>-</v>
      </c>
      <c r="AQ6" s="9" t="str">
        <f>IFERROR(__xludf.DUMMYFUNCTION("""COMPUTED_VALUE"""),"-")</f>
        <v>-</v>
      </c>
      <c r="AR6" s="9" t="str">
        <f>IFERROR(__xludf.DUMMYFUNCTION("""COMPUTED_VALUE"""),"-")</f>
        <v>-</v>
      </c>
      <c r="AS6" s="9" t="str">
        <f>IFERROR(__xludf.DUMMYFUNCTION("""COMPUTED_VALUE"""),"-")</f>
        <v>-</v>
      </c>
      <c r="AT6" s="9" t="str">
        <f>IFERROR(__xludf.DUMMYFUNCTION("""COMPUTED_VALUE"""),"-")</f>
        <v>-</v>
      </c>
      <c r="AU6" s="9" t="str">
        <f>IFERROR(__xludf.DUMMYFUNCTION("""COMPUTED_VALUE"""),"-")</f>
        <v>-</v>
      </c>
      <c r="AV6" s="9" t="str">
        <f>IFERROR(__xludf.DUMMYFUNCTION("""COMPUTED_VALUE"""),"-")</f>
        <v>-</v>
      </c>
      <c r="AW6" s="9" t="str">
        <f>IFERROR(__xludf.DUMMYFUNCTION("""COMPUTED_VALUE"""),"-")</f>
        <v>-</v>
      </c>
      <c r="AX6" s="9" t="str">
        <f>IFERROR(__xludf.DUMMYFUNCTION("""COMPUTED_VALUE"""),"-")</f>
        <v>-</v>
      </c>
      <c r="AY6" s="9" t="str">
        <f>IFERROR(__xludf.DUMMYFUNCTION("""COMPUTED_VALUE"""),"-")</f>
        <v>-</v>
      </c>
      <c r="AZ6" s="9" t="str">
        <f>IFERROR(__xludf.DUMMYFUNCTION("""COMPUTED_VALUE"""),"-")</f>
        <v>-</v>
      </c>
      <c r="BA6" s="9" t="str">
        <f>IFERROR(__xludf.DUMMYFUNCTION("""COMPUTED_VALUE"""),"-")</f>
        <v>-</v>
      </c>
      <c r="BB6" s="9" t="str">
        <f>IFERROR(__xludf.DUMMYFUNCTION("""COMPUTED_VALUE"""),"-")</f>
        <v>-</v>
      </c>
      <c r="BC6" s="9" t="str">
        <f>IFERROR(__xludf.DUMMYFUNCTION("""COMPUTED_VALUE"""),"-")</f>
        <v>-</v>
      </c>
      <c r="BD6" s="9" t="str">
        <f>IFERROR(__xludf.DUMMYFUNCTION("""COMPUTED_VALUE"""),"-")</f>
        <v>-</v>
      </c>
      <c r="BE6" s="9" t="str">
        <f>IFERROR(__xludf.DUMMYFUNCTION("""COMPUTED_VALUE"""),"-")</f>
        <v>-</v>
      </c>
      <c r="BF6" s="9" t="str">
        <f>IFERROR(__xludf.DUMMYFUNCTION("""COMPUTED_VALUE"""),"-")</f>
        <v>-</v>
      </c>
      <c r="BG6" s="9" t="str">
        <f>IFERROR(__xludf.DUMMYFUNCTION("""COMPUTED_VALUE"""),"-")</f>
        <v>-</v>
      </c>
      <c r="BH6" s="9" t="str">
        <f>IFERROR(__xludf.DUMMYFUNCTION("""COMPUTED_VALUE"""),"-")</f>
        <v>-</v>
      </c>
      <c r="BI6" s="9" t="str">
        <f>IFERROR(__xludf.DUMMYFUNCTION("""COMPUTED_VALUE"""),"-")</f>
        <v>-</v>
      </c>
      <c r="BJ6" s="9" t="str">
        <f>IFERROR(__xludf.DUMMYFUNCTION("""COMPUTED_VALUE"""),"-")</f>
        <v>-</v>
      </c>
      <c r="BK6" s="9" t="str">
        <f>IFERROR(__xludf.DUMMYFUNCTION("""COMPUTED_VALUE"""),"-")</f>
        <v>-</v>
      </c>
      <c r="BL6" s="9" t="str">
        <f>IFERROR(__xludf.DUMMYFUNCTION("""COMPUTED_VALUE"""),"-")</f>
        <v>-</v>
      </c>
      <c r="BM6" s="9" t="str">
        <f>IFERROR(__xludf.DUMMYFUNCTION("""COMPUTED_VALUE"""),"")</f>
        <v/>
      </c>
      <c r="BN6" s="9" t="str">
        <f>IFERROR(__xludf.DUMMYFUNCTION("""COMPUTED_VALUE"""),"-")</f>
        <v>-</v>
      </c>
      <c r="BO6" s="9" t="str">
        <f>IFERROR(__xludf.DUMMYFUNCTION("""COMPUTED_VALUE"""),"-")</f>
        <v>-</v>
      </c>
      <c r="BP6" s="9" t="str">
        <f>IFERROR(__xludf.DUMMYFUNCTION("""COMPUTED_VALUE"""),"-")</f>
        <v>-</v>
      </c>
      <c r="BQ6" s="9" t="str">
        <f>IFERROR(__xludf.DUMMYFUNCTION("""COMPUTED_VALUE"""),"-")</f>
        <v>-</v>
      </c>
      <c r="BR6" s="9" t="str">
        <f>IFERROR(__xludf.DUMMYFUNCTION("""COMPUTED_VALUE"""),"-")</f>
        <v>-</v>
      </c>
      <c r="BS6" s="9" t="str">
        <f>IFERROR(__xludf.DUMMYFUNCTION("""COMPUTED_VALUE"""),"-")</f>
        <v>-</v>
      </c>
      <c r="BT6" s="9" t="str">
        <f>IFERROR(__xludf.DUMMYFUNCTION("""COMPUTED_VALUE"""),"-")</f>
        <v>-</v>
      </c>
      <c r="BU6" s="9" t="str">
        <f>IFERROR(__xludf.DUMMYFUNCTION("""COMPUTED_VALUE"""),"-")</f>
        <v>-</v>
      </c>
      <c r="BV6" s="9" t="str">
        <f>IFERROR(__xludf.DUMMYFUNCTION("""COMPUTED_VALUE"""),"-")</f>
        <v>-</v>
      </c>
      <c r="BW6" s="9" t="str">
        <f>IFERROR(__xludf.DUMMYFUNCTION("""COMPUTED_VALUE"""),"-")</f>
        <v>-</v>
      </c>
      <c r="BX6" s="9" t="str">
        <f>IFERROR(__xludf.DUMMYFUNCTION("""COMPUTED_VALUE"""),"-")</f>
        <v>-</v>
      </c>
      <c r="BY6" s="9" t="str">
        <f>IFERROR(__xludf.DUMMYFUNCTION("""COMPUTED_VALUE"""),"-")</f>
        <v>-</v>
      </c>
      <c r="BZ6" s="9" t="str">
        <f>IFERROR(__xludf.DUMMYFUNCTION("""COMPUTED_VALUE"""),"-")</f>
        <v>-</v>
      </c>
      <c r="CA6" s="9" t="str">
        <f>IFERROR(__xludf.DUMMYFUNCTION("""COMPUTED_VALUE"""),"-")</f>
        <v>-</v>
      </c>
      <c r="CB6" s="9" t="str">
        <f>IFERROR(__xludf.DUMMYFUNCTION("""COMPUTED_VALUE"""),"-")</f>
        <v>-</v>
      </c>
      <c r="CC6" s="9" t="str">
        <f>IFERROR(__xludf.DUMMYFUNCTION("""COMPUTED_VALUE"""),"-")</f>
        <v>-</v>
      </c>
      <c r="CD6" s="9" t="str">
        <f>IFERROR(__xludf.DUMMYFUNCTION("""COMPUTED_VALUE"""),"-")</f>
        <v>-</v>
      </c>
      <c r="CE6" s="9" t="str">
        <f>IFERROR(__xludf.DUMMYFUNCTION("""COMPUTED_VALUE"""),"-")</f>
        <v>-</v>
      </c>
      <c r="CF6" s="9" t="str">
        <f>IFERROR(__xludf.DUMMYFUNCTION("""COMPUTED_VALUE"""),"-")</f>
        <v>-</v>
      </c>
      <c r="CG6" s="9" t="str">
        <f>IFERROR(__xludf.DUMMYFUNCTION("""COMPUTED_VALUE"""),"-")</f>
        <v>-</v>
      </c>
      <c r="CH6" s="9" t="str">
        <f>IFERROR(__xludf.DUMMYFUNCTION("""COMPUTED_VALUE"""),"-")</f>
        <v>-</v>
      </c>
      <c r="CI6" s="9" t="str">
        <f>IFERROR(__xludf.DUMMYFUNCTION("""COMPUTED_VALUE"""),"-")</f>
        <v>-</v>
      </c>
      <c r="CJ6" s="9" t="str">
        <f>IFERROR(__xludf.DUMMYFUNCTION("""COMPUTED_VALUE"""),"-")</f>
        <v>-</v>
      </c>
      <c r="CK6" s="9" t="str">
        <f>IFERROR(__xludf.DUMMYFUNCTION("""COMPUTED_VALUE"""),"-")</f>
        <v>-</v>
      </c>
      <c r="CL6" s="9" t="str">
        <f>IFERROR(__xludf.DUMMYFUNCTION("""COMPUTED_VALUE"""),"-")</f>
        <v>-</v>
      </c>
      <c r="CM6" s="9" t="str">
        <f>IFERROR(__xludf.DUMMYFUNCTION("""COMPUTED_VALUE"""),"-")</f>
        <v>-</v>
      </c>
      <c r="CN6" s="9" t="str">
        <f>IFERROR(__xludf.DUMMYFUNCTION("""COMPUTED_VALUE"""),"-")</f>
        <v>-</v>
      </c>
      <c r="CO6" s="9" t="str">
        <f>IFERROR(__xludf.DUMMYFUNCTION("""COMPUTED_VALUE"""),"-")</f>
        <v>-</v>
      </c>
      <c r="CP6" s="9" t="str">
        <f>IFERROR(__xludf.DUMMYFUNCTION("""COMPUTED_VALUE"""),"-")</f>
        <v>-</v>
      </c>
      <c r="CQ6" s="9" t="str">
        <f>IFERROR(__xludf.DUMMYFUNCTION("""COMPUTED_VALUE"""),"-")</f>
        <v>-</v>
      </c>
      <c r="CR6" s="9" t="str">
        <f>IFERROR(__xludf.DUMMYFUNCTION("""COMPUTED_VALUE"""),"-")</f>
        <v>-</v>
      </c>
      <c r="CS6" s="9" t="str">
        <f>IFERROR(__xludf.DUMMYFUNCTION("""COMPUTED_VALUE"""),"-")</f>
        <v>-</v>
      </c>
      <c r="CT6" s="9" t="str">
        <f>IFERROR(__xludf.DUMMYFUNCTION("""COMPUTED_VALUE"""),"-")</f>
        <v>-</v>
      </c>
      <c r="CU6" s="9" t="str">
        <f>IFERROR(__xludf.DUMMYFUNCTION("""COMPUTED_VALUE"""),"")</f>
        <v/>
      </c>
      <c r="CV6" s="9" t="str">
        <f>IFERROR(__xludf.DUMMYFUNCTION("""COMPUTED_VALUE"""),"-")</f>
        <v>-</v>
      </c>
      <c r="CW6" s="9" t="str">
        <f>IFERROR(__xludf.DUMMYFUNCTION("""COMPUTED_VALUE"""),"-")</f>
        <v>-</v>
      </c>
      <c r="CX6" s="9" t="str">
        <f>IFERROR(__xludf.DUMMYFUNCTION("""COMPUTED_VALUE"""),"-")</f>
        <v>-</v>
      </c>
      <c r="CY6" s="9" t="str">
        <f>IFERROR(__xludf.DUMMYFUNCTION("""COMPUTED_VALUE"""),"-")</f>
        <v>-</v>
      </c>
      <c r="CZ6" s="9" t="str">
        <f>IFERROR(__xludf.DUMMYFUNCTION("""COMPUTED_VALUE"""),"-")</f>
        <v>-</v>
      </c>
      <c r="DA6" s="9" t="str">
        <f>IFERROR(__xludf.DUMMYFUNCTION("""COMPUTED_VALUE"""),"-")</f>
        <v>-</v>
      </c>
      <c r="DB6" s="9" t="str">
        <f>IFERROR(__xludf.DUMMYFUNCTION("""COMPUTED_VALUE"""),"-")</f>
        <v>-</v>
      </c>
      <c r="DC6" s="9" t="str">
        <f>IFERROR(__xludf.DUMMYFUNCTION("""COMPUTED_VALUE"""),"-")</f>
        <v>-</v>
      </c>
      <c r="DD6" s="9" t="str">
        <f>IFERROR(__xludf.DUMMYFUNCTION("""COMPUTED_VALUE"""),"-")</f>
        <v>-</v>
      </c>
      <c r="DE6" s="9" t="str">
        <f>IFERROR(__xludf.DUMMYFUNCTION("""COMPUTED_VALUE"""),"-")</f>
        <v>-</v>
      </c>
      <c r="DF6" s="9" t="str">
        <f>IFERROR(__xludf.DUMMYFUNCTION("""COMPUTED_VALUE"""),"-")</f>
        <v>-</v>
      </c>
      <c r="DG6" s="9" t="str">
        <f>IFERROR(__xludf.DUMMYFUNCTION("""COMPUTED_VALUE"""),"-")</f>
        <v>-</v>
      </c>
      <c r="DH6" s="9" t="str">
        <f>IFERROR(__xludf.DUMMYFUNCTION("""COMPUTED_VALUE"""),"-")</f>
        <v>-</v>
      </c>
      <c r="DI6" s="9" t="str">
        <f>IFERROR(__xludf.DUMMYFUNCTION("""COMPUTED_VALUE"""),"-")</f>
        <v>-</v>
      </c>
      <c r="DJ6" s="9" t="str">
        <f>IFERROR(__xludf.DUMMYFUNCTION("""COMPUTED_VALUE"""),"-")</f>
        <v>-</v>
      </c>
      <c r="DK6" s="9" t="str">
        <f>IFERROR(__xludf.DUMMYFUNCTION("""COMPUTED_VALUE"""),"-")</f>
        <v>-</v>
      </c>
      <c r="DL6" s="9" t="str">
        <f>IFERROR(__xludf.DUMMYFUNCTION("""COMPUTED_VALUE"""),"-")</f>
        <v>-</v>
      </c>
      <c r="DM6" s="9" t="str">
        <f>IFERROR(__xludf.DUMMYFUNCTION("""COMPUTED_VALUE"""),"-")</f>
        <v>-</v>
      </c>
      <c r="DN6" s="9" t="str">
        <f>IFERROR(__xludf.DUMMYFUNCTION("""COMPUTED_VALUE"""),"-")</f>
        <v>-</v>
      </c>
      <c r="DO6" s="9" t="str">
        <f>IFERROR(__xludf.DUMMYFUNCTION("""COMPUTED_VALUE"""),"-")</f>
        <v>-</v>
      </c>
      <c r="DP6" s="9" t="str">
        <f>IFERROR(__xludf.DUMMYFUNCTION("""COMPUTED_VALUE"""),"-")</f>
        <v>-</v>
      </c>
      <c r="DQ6" s="9" t="str">
        <f>IFERROR(__xludf.DUMMYFUNCTION("""COMPUTED_VALUE"""),"-")</f>
        <v>-</v>
      </c>
      <c r="DR6" s="9" t="str">
        <f>IFERROR(__xludf.DUMMYFUNCTION("""COMPUTED_VALUE"""),"-")</f>
        <v>-</v>
      </c>
      <c r="DS6" s="9" t="str">
        <f>IFERROR(__xludf.DUMMYFUNCTION("""COMPUTED_VALUE"""),"-")</f>
        <v>-</v>
      </c>
      <c r="DT6" s="9" t="str">
        <f>IFERROR(__xludf.DUMMYFUNCTION("""COMPUTED_VALUE"""),"-")</f>
        <v>-</v>
      </c>
      <c r="DU6" s="9" t="str">
        <f>IFERROR(__xludf.DUMMYFUNCTION("""COMPUTED_VALUE"""),"-")</f>
        <v>-</v>
      </c>
      <c r="DV6" s="9" t="str">
        <f>IFERROR(__xludf.DUMMYFUNCTION("""COMPUTED_VALUE"""),"-")</f>
        <v>-</v>
      </c>
      <c r="DW6" s="9" t="str">
        <f>IFERROR(__xludf.DUMMYFUNCTION("""COMPUTED_VALUE"""),"-")</f>
        <v>-</v>
      </c>
      <c r="DX6" s="9" t="str">
        <f>IFERROR(__xludf.DUMMYFUNCTION("""COMPUTED_VALUE"""),"-")</f>
        <v>-</v>
      </c>
      <c r="DY6" s="9" t="str">
        <f>IFERROR(__xludf.DUMMYFUNCTION("""COMPUTED_VALUE"""),"-")</f>
        <v>-</v>
      </c>
      <c r="DZ6" s="9" t="str">
        <f>IFERROR(__xludf.DUMMYFUNCTION("""COMPUTED_VALUE"""),"-")</f>
        <v>-</v>
      </c>
      <c r="EA6" s="9" t="str">
        <f>IFERROR(__xludf.DUMMYFUNCTION("""COMPUTED_VALUE"""),"-")</f>
        <v>-</v>
      </c>
      <c r="EB6" s="9" t="str">
        <f>IFERROR(__xludf.DUMMYFUNCTION("""COMPUTED_VALUE"""),"")</f>
        <v/>
      </c>
      <c r="EC6" s="9">
        <f>IFERROR(__xludf.DUMMYFUNCTION("""COMPUTED_VALUE"""),1.0)</f>
        <v>1</v>
      </c>
      <c r="ED6" s="9">
        <f>IFERROR(__xludf.DUMMYFUNCTION("""COMPUTED_VALUE"""),1.0)</f>
        <v>1</v>
      </c>
      <c r="EE6" s="9">
        <f>IFERROR(__xludf.DUMMYFUNCTION("""COMPUTED_VALUE"""),1.0)</f>
        <v>1</v>
      </c>
      <c r="EF6" s="9">
        <f>IFERROR(__xludf.DUMMYFUNCTION("""COMPUTED_VALUE"""),1.0)</f>
        <v>1</v>
      </c>
      <c r="EG6" s="9">
        <f>IFERROR(__xludf.DUMMYFUNCTION("""COMPUTED_VALUE"""),1.0)</f>
        <v>1</v>
      </c>
      <c r="EH6" s="9">
        <f>IFERROR(__xludf.DUMMYFUNCTION("""COMPUTED_VALUE"""),1.0)</f>
        <v>1</v>
      </c>
      <c r="EI6" s="9">
        <f>IFERROR(__xludf.DUMMYFUNCTION("""COMPUTED_VALUE"""),1.0)</f>
        <v>1</v>
      </c>
      <c r="EJ6" s="9">
        <f>IFERROR(__xludf.DUMMYFUNCTION("""COMPUTED_VALUE"""),1.0)</f>
        <v>1</v>
      </c>
      <c r="EK6" s="9">
        <f>IFERROR(__xludf.DUMMYFUNCTION("""COMPUTED_VALUE"""),1.0)</f>
        <v>1</v>
      </c>
      <c r="EL6" s="9">
        <f>IFERROR(__xludf.DUMMYFUNCTION("""COMPUTED_VALUE"""),1.0)</f>
        <v>1</v>
      </c>
      <c r="EM6" s="9">
        <f>IFERROR(__xludf.DUMMYFUNCTION("""COMPUTED_VALUE"""),1.0)</f>
        <v>1</v>
      </c>
      <c r="EN6" s="9">
        <f>IFERROR(__xludf.DUMMYFUNCTION("""COMPUTED_VALUE"""),1.0)</f>
        <v>1</v>
      </c>
      <c r="EO6" s="9">
        <f>IFERROR(__xludf.DUMMYFUNCTION("""COMPUTED_VALUE"""),1.0)</f>
        <v>1</v>
      </c>
      <c r="EP6" s="9">
        <f>IFERROR(__xludf.DUMMYFUNCTION("""COMPUTED_VALUE"""),1.0)</f>
        <v>1</v>
      </c>
      <c r="EQ6" s="9">
        <f>IFERROR(__xludf.DUMMYFUNCTION("""COMPUTED_VALUE"""),1.0)</f>
        <v>1</v>
      </c>
      <c r="ER6" s="9">
        <f>IFERROR(__xludf.DUMMYFUNCTION("""COMPUTED_VALUE"""),1.0)</f>
        <v>1</v>
      </c>
      <c r="ES6" s="9" t="str">
        <f>IFERROR(__xludf.DUMMYFUNCTION("""COMPUTED_VALUE"""),"")</f>
        <v/>
      </c>
      <c r="ET6" s="9">
        <f>IFERROR(__xludf.DUMMYFUNCTION("""COMPUTED_VALUE"""),1.0)</f>
        <v>1</v>
      </c>
      <c r="EU6" s="9">
        <f>IFERROR(__xludf.DUMMYFUNCTION("""COMPUTED_VALUE"""),1.0)</f>
        <v>1</v>
      </c>
      <c r="EV6" s="9">
        <f>IFERROR(__xludf.DUMMYFUNCTION("""COMPUTED_VALUE"""),1.0)</f>
        <v>1</v>
      </c>
      <c r="EW6" s="9">
        <f>IFERROR(__xludf.DUMMYFUNCTION("""COMPUTED_VALUE"""),1.0)</f>
        <v>1</v>
      </c>
      <c r="EX6" s="9">
        <f>IFERROR(__xludf.DUMMYFUNCTION("""COMPUTED_VALUE"""),1.0)</f>
        <v>1</v>
      </c>
      <c r="EY6" s="9">
        <f>IFERROR(__xludf.DUMMYFUNCTION("""COMPUTED_VALUE"""),1.0)</f>
        <v>1</v>
      </c>
      <c r="EZ6" s="9">
        <f>IFERROR(__xludf.DUMMYFUNCTION("""COMPUTED_VALUE"""),1.0)</f>
        <v>1</v>
      </c>
      <c r="FA6" s="9">
        <f>IFERROR(__xludf.DUMMYFUNCTION("""COMPUTED_VALUE"""),1.0)</f>
        <v>1</v>
      </c>
      <c r="FB6" s="9">
        <f>IFERROR(__xludf.DUMMYFUNCTION("""COMPUTED_VALUE"""),1.0)</f>
        <v>1</v>
      </c>
      <c r="FC6" s="9">
        <f>IFERROR(__xludf.DUMMYFUNCTION("""COMPUTED_VALUE"""),1.0)</f>
        <v>1</v>
      </c>
      <c r="FD6" s="9">
        <f>IFERROR(__xludf.DUMMYFUNCTION("""COMPUTED_VALUE"""),1.0)</f>
        <v>1</v>
      </c>
      <c r="FE6" s="9">
        <f>IFERROR(__xludf.DUMMYFUNCTION("""COMPUTED_VALUE"""),1.0)</f>
        <v>1</v>
      </c>
      <c r="FF6" s="9">
        <f>IFERROR(__xludf.DUMMYFUNCTION("""COMPUTED_VALUE"""),1.0)</f>
        <v>1</v>
      </c>
      <c r="FG6" s="9">
        <f>IFERROR(__xludf.DUMMYFUNCTION("""COMPUTED_VALUE"""),1.0)</f>
        <v>1</v>
      </c>
      <c r="FH6" s="9">
        <f>IFERROR(__xludf.DUMMYFUNCTION("""COMPUTED_VALUE"""),1.0)</f>
        <v>1</v>
      </c>
      <c r="FI6" s="9">
        <f>IFERROR(__xludf.DUMMYFUNCTION("""COMPUTED_VALUE"""),1.0)</f>
        <v>1</v>
      </c>
      <c r="FJ6" s="9">
        <f>IFERROR(__xludf.DUMMYFUNCTION("""COMPUTED_VALUE"""),1.0)</f>
        <v>1</v>
      </c>
      <c r="FK6" s="9">
        <f>IFERROR(__xludf.DUMMYFUNCTION("""COMPUTED_VALUE"""),1.0)</f>
        <v>1</v>
      </c>
      <c r="FL6" s="9">
        <f>IFERROR(__xludf.DUMMYFUNCTION("""COMPUTED_VALUE"""),1.0)</f>
        <v>1</v>
      </c>
      <c r="FM6" s="9">
        <f>IFERROR(__xludf.DUMMYFUNCTION("""COMPUTED_VALUE"""),1.0)</f>
        <v>1</v>
      </c>
      <c r="FN6" s="9">
        <f>IFERROR(__xludf.DUMMYFUNCTION("""COMPUTED_VALUE"""),1.0)</f>
        <v>1</v>
      </c>
      <c r="FO6" s="9">
        <f>IFERROR(__xludf.DUMMYFUNCTION("""COMPUTED_VALUE"""),1.0)</f>
        <v>1</v>
      </c>
      <c r="FP6" s="9">
        <f>IFERROR(__xludf.DUMMYFUNCTION("""COMPUTED_VALUE"""),1.0)</f>
        <v>1</v>
      </c>
      <c r="FQ6" s="9">
        <f>IFERROR(__xludf.DUMMYFUNCTION("""COMPUTED_VALUE"""),1.0)</f>
        <v>1</v>
      </c>
      <c r="FR6" s="9">
        <f>IFERROR(__xludf.DUMMYFUNCTION("""COMPUTED_VALUE"""),1.0)</f>
        <v>1</v>
      </c>
      <c r="FS6" s="9">
        <f>IFERROR(__xludf.DUMMYFUNCTION("""COMPUTED_VALUE"""),1.0)</f>
        <v>1</v>
      </c>
      <c r="FT6" s="9">
        <f>IFERROR(__xludf.DUMMYFUNCTION("""COMPUTED_VALUE"""),1.0)</f>
        <v>1</v>
      </c>
      <c r="FU6" s="9">
        <f>IFERROR(__xludf.DUMMYFUNCTION("""COMPUTED_VALUE"""),1.0)</f>
        <v>1</v>
      </c>
      <c r="FV6" s="9" t="str">
        <f>IFERROR(__xludf.DUMMYFUNCTION("""COMPUTED_VALUE"""),"")</f>
        <v/>
      </c>
      <c r="FW6" s="9">
        <f>IFERROR(__xludf.DUMMYFUNCTION("""COMPUTED_VALUE"""),1.0)</f>
        <v>1</v>
      </c>
      <c r="FX6" s="9">
        <f>IFERROR(__xludf.DUMMYFUNCTION("""COMPUTED_VALUE"""),1.0)</f>
        <v>1</v>
      </c>
      <c r="FY6" s="9">
        <f>IFERROR(__xludf.DUMMYFUNCTION("""COMPUTED_VALUE"""),1.0)</f>
        <v>1</v>
      </c>
      <c r="FZ6" s="9">
        <f>IFERROR(__xludf.DUMMYFUNCTION("""COMPUTED_VALUE"""),1.0)</f>
        <v>1</v>
      </c>
      <c r="GA6" s="9">
        <f>IFERROR(__xludf.DUMMYFUNCTION("""COMPUTED_VALUE"""),1.0)</f>
        <v>1</v>
      </c>
      <c r="GB6" s="9">
        <f>IFERROR(__xludf.DUMMYFUNCTION("""COMPUTED_VALUE"""),1.0)</f>
        <v>1</v>
      </c>
      <c r="GC6" s="9">
        <f>IFERROR(__xludf.DUMMYFUNCTION("""COMPUTED_VALUE"""),1.0)</f>
        <v>1</v>
      </c>
      <c r="GD6" s="9">
        <f>IFERROR(__xludf.DUMMYFUNCTION("""COMPUTED_VALUE"""),1.0)</f>
        <v>1</v>
      </c>
      <c r="GE6" s="9">
        <f>IFERROR(__xludf.DUMMYFUNCTION("""COMPUTED_VALUE"""),1.0)</f>
        <v>1</v>
      </c>
      <c r="GF6" s="9">
        <f>IFERROR(__xludf.DUMMYFUNCTION("""COMPUTED_VALUE"""),1.0)</f>
        <v>1</v>
      </c>
      <c r="GG6" s="9">
        <f>IFERROR(__xludf.DUMMYFUNCTION("""COMPUTED_VALUE"""),1.0)</f>
        <v>1</v>
      </c>
      <c r="GH6" s="9" t="str">
        <f>IFERROR(__xludf.DUMMYFUNCTION("""COMPUTED_VALUE"""),"TLE")</f>
        <v>TLE</v>
      </c>
      <c r="GI6" s="9" t="str">
        <f>IFERROR(__xludf.DUMMYFUNCTION("""COMPUTED_VALUE"""),"TLE")</f>
        <v>TLE</v>
      </c>
      <c r="GJ6" s="9" t="str">
        <f>IFERROR(__xludf.DUMMYFUNCTION("""COMPUTED_VALUE"""),"TLE")</f>
        <v>TLE</v>
      </c>
      <c r="GK6" s="9" t="str">
        <f>IFERROR(__xludf.DUMMYFUNCTION("""COMPUTED_VALUE"""),"TLE")</f>
        <v>TLE</v>
      </c>
      <c r="GL6" s="9" t="str">
        <f>IFERROR(__xludf.DUMMYFUNCTION("""COMPUTED_VALUE"""),"TLE")</f>
        <v>TLE</v>
      </c>
      <c r="GM6" s="9" t="str">
        <f>IFERROR(__xludf.DUMMYFUNCTION("""COMPUTED_VALUE"""),"TLE")</f>
        <v>TLE</v>
      </c>
      <c r="GN6" s="9" t="str">
        <f>IFERROR(__xludf.DUMMYFUNCTION("""COMPUTED_VALUE"""),"TLE")</f>
        <v>TLE</v>
      </c>
      <c r="GO6" s="9" t="str">
        <f>IFERROR(__xludf.DUMMYFUNCTION("""COMPUTED_VALUE"""),"TLE")</f>
        <v>TLE</v>
      </c>
      <c r="GP6" s="9" t="str">
        <f>IFERROR(__xludf.DUMMYFUNCTION("""COMPUTED_VALUE"""),"TLE")</f>
        <v>TLE</v>
      </c>
      <c r="GQ6" s="9" t="str">
        <f>IFERROR(__xludf.DUMMYFUNCTION("""COMPUTED_VALUE"""),"TLE")</f>
        <v>TLE</v>
      </c>
      <c r="GR6" s="9" t="str">
        <f>IFERROR(__xludf.DUMMYFUNCTION("""COMPUTED_VALUE"""),"TLE")</f>
        <v>TLE</v>
      </c>
      <c r="GS6" s="9" t="str">
        <f>IFERROR(__xludf.DUMMYFUNCTION("""COMPUTED_VALUE"""),"TLE")</f>
        <v>TLE</v>
      </c>
      <c r="GT6" s="9" t="str">
        <f>IFERROR(__xludf.DUMMYFUNCTION("""COMPUTED_VALUE"""),"TLE")</f>
        <v>TLE</v>
      </c>
      <c r="GU6" s="9" t="str">
        <f>IFERROR(__xludf.DUMMYFUNCTION("""COMPUTED_VALUE"""),"")</f>
        <v/>
      </c>
    </row>
    <row r="7">
      <c r="A7" s="5"/>
      <c r="B7" s="5"/>
      <c r="C7" s="5">
        <f>if(B7="d","diskv. iz ciklusa",if(B7="d1","diskv. iz kruga",if($E7="ODOBREN",(if(countif(H:H,"="&amp;H7)=1,countif(H:H,"&gt;"&amp;H7)+1,concatenate(countif(H:H,"&gt;"&amp;H7)+1," - ",countif(H:H,"&gt;="&amp;H7)))),'Rezultati - A kategorija'!empty)))</f>
        <v>5</v>
      </c>
      <c r="D7" s="6" t="str">
        <f>IFERROR(__xludf.DUMMYFUNCTION("""COMPUTED_VALUE"""),"MRKIMOMA")</f>
        <v>MRKIMOMA</v>
      </c>
      <c r="E7" s="6" t="str">
        <f>IFERROR(__xludf.DUMMYFUNCTION("""COMPUTED_VALUE"""),"ODOBREN")</f>
        <v>ODOBREN</v>
      </c>
      <c r="F7" s="6" t="str">
        <f>IFERROR(__xludf.DUMMYFUNCTION("""COMPUTED_VALUE"""),"Momcilo")</f>
        <v>Momcilo</v>
      </c>
      <c r="G7" s="6" t="str">
        <f>IFERROR(__xludf.DUMMYFUNCTION("""COMPUTED_VALUE"""),"Mrkaic")</f>
        <v>Mrkaic</v>
      </c>
      <c r="H7" s="7">
        <f>IFERROR(__xludf.DUMMYFUNCTION("""COMPUTED_VALUE"""),218.0)</f>
        <v>218</v>
      </c>
      <c r="I7" s="7">
        <f>IFERROR(__xludf.DUMMYFUNCTION("""COMPUTED_VALUE"""),218.0)</f>
        <v>218</v>
      </c>
      <c r="J7" s="6" t="str">
        <f>IFERROR(__xludf.DUMMYFUNCTION("""COMPUTED_VALUE"""),"Stari grad")</f>
        <v>Stari grad</v>
      </c>
      <c r="K7" s="6" t="str">
        <f>IFERROR(__xludf.DUMMYFUNCTION("""COMPUTED_VALUE"""),"Matematička gimnazija")</f>
        <v>Matematička gimnazija</v>
      </c>
      <c r="L7" s="14" t="str">
        <f>IFERROR(__xludf.DUMMYFUNCTION("""COMPUTED_VALUE"""),"III")</f>
        <v>III</v>
      </c>
      <c r="M7" s="14" t="str">
        <f>IFERROR(__xludf.DUMMYFUNCTION("""COMPUTED_VALUE"""),"A")</f>
        <v>A</v>
      </c>
      <c r="N7" s="6"/>
      <c r="O7" s="8" t="str">
        <f>IFERROR(__xludf.DUMMYFUNCTION("""COMPUTED_VALUE"""),"-")</f>
        <v>-</v>
      </c>
      <c r="P7" s="9" t="str">
        <f>IFERROR(__xludf.DUMMYFUNCTION("""COMPUTED_VALUE"""),"-")</f>
        <v>-</v>
      </c>
      <c r="Q7" s="9" t="str">
        <f>IFERROR(__xludf.DUMMYFUNCTION("""COMPUTED_VALUE"""),"-")</f>
        <v>-</v>
      </c>
      <c r="R7" s="9">
        <f>IFERROR(__xludf.DUMMYFUNCTION("""COMPUTED_VALUE"""),100.0)</f>
        <v>100</v>
      </c>
      <c r="S7" s="9">
        <f>IFERROR(__xludf.DUMMYFUNCTION("""COMPUTED_VALUE"""),100.0)</f>
        <v>100</v>
      </c>
      <c r="T7" s="9">
        <f>IFERROR(__xludf.DUMMYFUNCTION("""COMPUTED_VALUE"""),18.0)</f>
        <v>18</v>
      </c>
      <c r="U7" s="9" t="str">
        <f>IFERROR(__xludf.DUMMYFUNCTION("""COMPUTED_VALUE"""),"")</f>
        <v/>
      </c>
      <c r="V7" s="9" t="str">
        <f>IFERROR(__xludf.DUMMYFUNCTION("""COMPUTED_VALUE"""),"")</f>
        <v/>
      </c>
      <c r="W7" s="9" t="str">
        <f>IFERROR(__xludf.DUMMYFUNCTION("""COMPUTED_VALUE"""),"-")</f>
        <v>-</v>
      </c>
      <c r="X7" s="9" t="str">
        <f>IFERROR(__xludf.DUMMYFUNCTION("""COMPUTED_VALUE"""),"-")</f>
        <v>-</v>
      </c>
      <c r="Y7" s="9" t="str">
        <f>IFERROR(__xludf.DUMMYFUNCTION("""COMPUTED_VALUE"""),"-")</f>
        <v>-</v>
      </c>
      <c r="Z7" s="9" t="str">
        <f>IFERROR(__xludf.DUMMYFUNCTION("""COMPUTED_VALUE"""),"-")</f>
        <v>-</v>
      </c>
      <c r="AA7" s="9" t="str">
        <f>IFERROR(__xludf.DUMMYFUNCTION("""COMPUTED_VALUE"""),"-")</f>
        <v>-</v>
      </c>
      <c r="AB7" s="9" t="str">
        <f>IFERROR(__xludf.DUMMYFUNCTION("""COMPUTED_VALUE"""),"-")</f>
        <v>-</v>
      </c>
      <c r="AC7" s="9" t="str">
        <f>IFERROR(__xludf.DUMMYFUNCTION("""COMPUTED_VALUE"""),"-")</f>
        <v>-</v>
      </c>
      <c r="AD7" s="9" t="str">
        <f>IFERROR(__xludf.DUMMYFUNCTION("""COMPUTED_VALUE"""),"-")</f>
        <v>-</v>
      </c>
      <c r="AE7" s="9" t="str">
        <f>IFERROR(__xludf.DUMMYFUNCTION("""COMPUTED_VALUE"""),"-")</f>
        <v>-</v>
      </c>
      <c r="AF7" s="9" t="str">
        <f>IFERROR(__xludf.DUMMYFUNCTION("""COMPUTED_VALUE"""),"-")</f>
        <v>-</v>
      </c>
      <c r="AG7" s="9" t="str">
        <f>IFERROR(__xludf.DUMMYFUNCTION("""COMPUTED_VALUE"""),"-")</f>
        <v>-</v>
      </c>
      <c r="AH7" s="9" t="str">
        <f>IFERROR(__xludf.DUMMYFUNCTION("""COMPUTED_VALUE"""),"-")</f>
        <v>-</v>
      </c>
      <c r="AI7" s="9" t="str">
        <f>IFERROR(__xludf.DUMMYFUNCTION("""COMPUTED_VALUE"""),"-")</f>
        <v>-</v>
      </c>
      <c r="AJ7" s="9" t="str">
        <f>IFERROR(__xludf.DUMMYFUNCTION("""COMPUTED_VALUE"""),"-")</f>
        <v>-</v>
      </c>
      <c r="AK7" s="9" t="str">
        <f>IFERROR(__xludf.DUMMYFUNCTION("""COMPUTED_VALUE"""),"-")</f>
        <v>-</v>
      </c>
      <c r="AL7" s="9" t="str">
        <f>IFERROR(__xludf.DUMMYFUNCTION("""COMPUTED_VALUE"""),"-")</f>
        <v>-</v>
      </c>
      <c r="AM7" s="9" t="str">
        <f>IFERROR(__xludf.DUMMYFUNCTION("""COMPUTED_VALUE"""),"-")</f>
        <v>-</v>
      </c>
      <c r="AN7" s="9" t="str">
        <f>IFERROR(__xludf.DUMMYFUNCTION("""COMPUTED_VALUE"""),"-")</f>
        <v>-</v>
      </c>
      <c r="AO7" s="9" t="str">
        <f>IFERROR(__xludf.DUMMYFUNCTION("""COMPUTED_VALUE"""),"-")</f>
        <v>-</v>
      </c>
      <c r="AP7" s="9" t="str">
        <f>IFERROR(__xludf.DUMMYFUNCTION("""COMPUTED_VALUE"""),"-")</f>
        <v>-</v>
      </c>
      <c r="AQ7" s="9" t="str">
        <f>IFERROR(__xludf.DUMMYFUNCTION("""COMPUTED_VALUE"""),"-")</f>
        <v>-</v>
      </c>
      <c r="AR7" s="9" t="str">
        <f>IFERROR(__xludf.DUMMYFUNCTION("""COMPUTED_VALUE"""),"-")</f>
        <v>-</v>
      </c>
      <c r="AS7" s="9" t="str">
        <f>IFERROR(__xludf.DUMMYFUNCTION("""COMPUTED_VALUE"""),"-")</f>
        <v>-</v>
      </c>
      <c r="AT7" s="9" t="str">
        <f>IFERROR(__xludf.DUMMYFUNCTION("""COMPUTED_VALUE"""),"-")</f>
        <v>-</v>
      </c>
      <c r="AU7" s="9" t="str">
        <f>IFERROR(__xludf.DUMMYFUNCTION("""COMPUTED_VALUE"""),"-")</f>
        <v>-</v>
      </c>
      <c r="AV7" s="9" t="str">
        <f>IFERROR(__xludf.DUMMYFUNCTION("""COMPUTED_VALUE"""),"-")</f>
        <v>-</v>
      </c>
      <c r="AW7" s="9" t="str">
        <f>IFERROR(__xludf.DUMMYFUNCTION("""COMPUTED_VALUE"""),"-")</f>
        <v>-</v>
      </c>
      <c r="AX7" s="9" t="str">
        <f>IFERROR(__xludf.DUMMYFUNCTION("""COMPUTED_VALUE"""),"-")</f>
        <v>-</v>
      </c>
      <c r="AY7" s="9" t="str">
        <f>IFERROR(__xludf.DUMMYFUNCTION("""COMPUTED_VALUE"""),"-")</f>
        <v>-</v>
      </c>
      <c r="AZ7" s="9" t="str">
        <f>IFERROR(__xludf.DUMMYFUNCTION("""COMPUTED_VALUE"""),"-")</f>
        <v>-</v>
      </c>
      <c r="BA7" s="9" t="str">
        <f>IFERROR(__xludf.DUMMYFUNCTION("""COMPUTED_VALUE"""),"-")</f>
        <v>-</v>
      </c>
      <c r="BB7" s="9" t="str">
        <f>IFERROR(__xludf.DUMMYFUNCTION("""COMPUTED_VALUE"""),"-")</f>
        <v>-</v>
      </c>
      <c r="BC7" s="9" t="str">
        <f>IFERROR(__xludf.DUMMYFUNCTION("""COMPUTED_VALUE"""),"-")</f>
        <v>-</v>
      </c>
      <c r="BD7" s="9" t="str">
        <f>IFERROR(__xludf.DUMMYFUNCTION("""COMPUTED_VALUE"""),"-")</f>
        <v>-</v>
      </c>
      <c r="BE7" s="9" t="str">
        <f>IFERROR(__xludf.DUMMYFUNCTION("""COMPUTED_VALUE"""),"-")</f>
        <v>-</v>
      </c>
      <c r="BF7" s="9" t="str">
        <f>IFERROR(__xludf.DUMMYFUNCTION("""COMPUTED_VALUE"""),"-")</f>
        <v>-</v>
      </c>
      <c r="BG7" s="9" t="str">
        <f>IFERROR(__xludf.DUMMYFUNCTION("""COMPUTED_VALUE"""),"-")</f>
        <v>-</v>
      </c>
      <c r="BH7" s="9" t="str">
        <f>IFERROR(__xludf.DUMMYFUNCTION("""COMPUTED_VALUE"""),"-")</f>
        <v>-</v>
      </c>
      <c r="BI7" s="9" t="str">
        <f>IFERROR(__xludf.DUMMYFUNCTION("""COMPUTED_VALUE"""),"-")</f>
        <v>-</v>
      </c>
      <c r="BJ7" s="9" t="str">
        <f>IFERROR(__xludf.DUMMYFUNCTION("""COMPUTED_VALUE"""),"-")</f>
        <v>-</v>
      </c>
      <c r="BK7" s="9" t="str">
        <f>IFERROR(__xludf.DUMMYFUNCTION("""COMPUTED_VALUE"""),"-")</f>
        <v>-</v>
      </c>
      <c r="BL7" s="9" t="str">
        <f>IFERROR(__xludf.DUMMYFUNCTION("""COMPUTED_VALUE"""),"-")</f>
        <v>-</v>
      </c>
      <c r="BM7" s="9" t="str">
        <f>IFERROR(__xludf.DUMMYFUNCTION("""COMPUTED_VALUE"""),"")</f>
        <v/>
      </c>
      <c r="BN7" s="9" t="str">
        <f>IFERROR(__xludf.DUMMYFUNCTION("""COMPUTED_VALUE"""),"-")</f>
        <v>-</v>
      </c>
      <c r="BO7" s="9" t="str">
        <f>IFERROR(__xludf.DUMMYFUNCTION("""COMPUTED_VALUE"""),"-")</f>
        <v>-</v>
      </c>
      <c r="BP7" s="9" t="str">
        <f>IFERROR(__xludf.DUMMYFUNCTION("""COMPUTED_VALUE"""),"-")</f>
        <v>-</v>
      </c>
      <c r="BQ7" s="9" t="str">
        <f>IFERROR(__xludf.DUMMYFUNCTION("""COMPUTED_VALUE"""),"-")</f>
        <v>-</v>
      </c>
      <c r="BR7" s="9" t="str">
        <f>IFERROR(__xludf.DUMMYFUNCTION("""COMPUTED_VALUE"""),"-")</f>
        <v>-</v>
      </c>
      <c r="BS7" s="9" t="str">
        <f>IFERROR(__xludf.DUMMYFUNCTION("""COMPUTED_VALUE"""),"-")</f>
        <v>-</v>
      </c>
      <c r="BT7" s="9" t="str">
        <f>IFERROR(__xludf.DUMMYFUNCTION("""COMPUTED_VALUE"""),"-")</f>
        <v>-</v>
      </c>
      <c r="BU7" s="9" t="str">
        <f>IFERROR(__xludf.DUMMYFUNCTION("""COMPUTED_VALUE"""),"-")</f>
        <v>-</v>
      </c>
      <c r="BV7" s="9" t="str">
        <f>IFERROR(__xludf.DUMMYFUNCTION("""COMPUTED_VALUE"""),"-")</f>
        <v>-</v>
      </c>
      <c r="BW7" s="9" t="str">
        <f>IFERROR(__xludf.DUMMYFUNCTION("""COMPUTED_VALUE"""),"-")</f>
        <v>-</v>
      </c>
      <c r="BX7" s="9" t="str">
        <f>IFERROR(__xludf.DUMMYFUNCTION("""COMPUTED_VALUE"""),"-")</f>
        <v>-</v>
      </c>
      <c r="BY7" s="9" t="str">
        <f>IFERROR(__xludf.DUMMYFUNCTION("""COMPUTED_VALUE"""),"-")</f>
        <v>-</v>
      </c>
      <c r="BZ7" s="9" t="str">
        <f>IFERROR(__xludf.DUMMYFUNCTION("""COMPUTED_VALUE"""),"-")</f>
        <v>-</v>
      </c>
      <c r="CA7" s="9" t="str">
        <f>IFERROR(__xludf.DUMMYFUNCTION("""COMPUTED_VALUE"""),"-")</f>
        <v>-</v>
      </c>
      <c r="CB7" s="9" t="str">
        <f>IFERROR(__xludf.DUMMYFUNCTION("""COMPUTED_VALUE"""),"-")</f>
        <v>-</v>
      </c>
      <c r="CC7" s="9" t="str">
        <f>IFERROR(__xludf.DUMMYFUNCTION("""COMPUTED_VALUE"""),"-")</f>
        <v>-</v>
      </c>
      <c r="CD7" s="9" t="str">
        <f>IFERROR(__xludf.DUMMYFUNCTION("""COMPUTED_VALUE"""),"-")</f>
        <v>-</v>
      </c>
      <c r="CE7" s="9" t="str">
        <f>IFERROR(__xludf.DUMMYFUNCTION("""COMPUTED_VALUE"""),"-")</f>
        <v>-</v>
      </c>
      <c r="CF7" s="9" t="str">
        <f>IFERROR(__xludf.DUMMYFUNCTION("""COMPUTED_VALUE"""),"-")</f>
        <v>-</v>
      </c>
      <c r="CG7" s="9" t="str">
        <f>IFERROR(__xludf.DUMMYFUNCTION("""COMPUTED_VALUE"""),"-")</f>
        <v>-</v>
      </c>
      <c r="CH7" s="9" t="str">
        <f>IFERROR(__xludf.DUMMYFUNCTION("""COMPUTED_VALUE"""),"-")</f>
        <v>-</v>
      </c>
      <c r="CI7" s="9" t="str">
        <f>IFERROR(__xludf.DUMMYFUNCTION("""COMPUTED_VALUE"""),"-")</f>
        <v>-</v>
      </c>
      <c r="CJ7" s="9" t="str">
        <f>IFERROR(__xludf.DUMMYFUNCTION("""COMPUTED_VALUE"""),"-")</f>
        <v>-</v>
      </c>
      <c r="CK7" s="9" t="str">
        <f>IFERROR(__xludf.DUMMYFUNCTION("""COMPUTED_VALUE"""),"-")</f>
        <v>-</v>
      </c>
      <c r="CL7" s="9" t="str">
        <f>IFERROR(__xludf.DUMMYFUNCTION("""COMPUTED_VALUE"""),"-")</f>
        <v>-</v>
      </c>
      <c r="CM7" s="9" t="str">
        <f>IFERROR(__xludf.DUMMYFUNCTION("""COMPUTED_VALUE"""),"-")</f>
        <v>-</v>
      </c>
      <c r="CN7" s="9" t="str">
        <f>IFERROR(__xludf.DUMMYFUNCTION("""COMPUTED_VALUE"""),"-")</f>
        <v>-</v>
      </c>
      <c r="CO7" s="9" t="str">
        <f>IFERROR(__xludf.DUMMYFUNCTION("""COMPUTED_VALUE"""),"-")</f>
        <v>-</v>
      </c>
      <c r="CP7" s="9" t="str">
        <f>IFERROR(__xludf.DUMMYFUNCTION("""COMPUTED_VALUE"""),"-")</f>
        <v>-</v>
      </c>
      <c r="CQ7" s="9" t="str">
        <f>IFERROR(__xludf.DUMMYFUNCTION("""COMPUTED_VALUE"""),"-")</f>
        <v>-</v>
      </c>
      <c r="CR7" s="9" t="str">
        <f>IFERROR(__xludf.DUMMYFUNCTION("""COMPUTED_VALUE"""),"-")</f>
        <v>-</v>
      </c>
      <c r="CS7" s="9" t="str">
        <f>IFERROR(__xludf.DUMMYFUNCTION("""COMPUTED_VALUE"""),"-")</f>
        <v>-</v>
      </c>
      <c r="CT7" s="9" t="str">
        <f>IFERROR(__xludf.DUMMYFUNCTION("""COMPUTED_VALUE"""),"-")</f>
        <v>-</v>
      </c>
      <c r="CU7" s="9" t="str">
        <f>IFERROR(__xludf.DUMMYFUNCTION("""COMPUTED_VALUE"""),"")</f>
        <v/>
      </c>
      <c r="CV7" s="9" t="str">
        <f>IFERROR(__xludf.DUMMYFUNCTION("""COMPUTED_VALUE"""),"-")</f>
        <v>-</v>
      </c>
      <c r="CW7" s="9" t="str">
        <f>IFERROR(__xludf.DUMMYFUNCTION("""COMPUTED_VALUE"""),"-")</f>
        <v>-</v>
      </c>
      <c r="CX7" s="9" t="str">
        <f>IFERROR(__xludf.DUMMYFUNCTION("""COMPUTED_VALUE"""),"-")</f>
        <v>-</v>
      </c>
      <c r="CY7" s="9" t="str">
        <f>IFERROR(__xludf.DUMMYFUNCTION("""COMPUTED_VALUE"""),"-")</f>
        <v>-</v>
      </c>
      <c r="CZ7" s="9" t="str">
        <f>IFERROR(__xludf.DUMMYFUNCTION("""COMPUTED_VALUE"""),"-")</f>
        <v>-</v>
      </c>
      <c r="DA7" s="9" t="str">
        <f>IFERROR(__xludf.DUMMYFUNCTION("""COMPUTED_VALUE"""),"-")</f>
        <v>-</v>
      </c>
      <c r="DB7" s="9" t="str">
        <f>IFERROR(__xludf.DUMMYFUNCTION("""COMPUTED_VALUE"""),"-")</f>
        <v>-</v>
      </c>
      <c r="DC7" s="9" t="str">
        <f>IFERROR(__xludf.DUMMYFUNCTION("""COMPUTED_VALUE"""),"-")</f>
        <v>-</v>
      </c>
      <c r="DD7" s="9" t="str">
        <f>IFERROR(__xludf.DUMMYFUNCTION("""COMPUTED_VALUE"""),"-")</f>
        <v>-</v>
      </c>
      <c r="DE7" s="9" t="str">
        <f>IFERROR(__xludf.DUMMYFUNCTION("""COMPUTED_VALUE"""),"-")</f>
        <v>-</v>
      </c>
      <c r="DF7" s="9" t="str">
        <f>IFERROR(__xludf.DUMMYFUNCTION("""COMPUTED_VALUE"""),"-")</f>
        <v>-</v>
      </c>
      <c r="DG7" s="9" t="str">
        <f>IFERROR(__xludf.DUMMYFUNCTION("""COMPUTED_VALUE"""),"-")</f>
        <v>-</v>
      </c>
      <c r="DH7" s="9" t="str">
        <f>IFERROR(__xludf.DUMMYFUNCTION("""COMPUTED_VALUE"""),"-")</f>
        <v>-</v>
      </c>
      <c r="DI7" s="9" t="str">
        <f>IFERROR(__xludf.DUMMYFUNCTION("""COMPUTED_VALUE"""),"-")</f>
        <v>-</v>
      </c>
      <c r="DJ7" s="9" t="str">
        <f>IFERROR(__xludf.DUMMYFUNCTION("""COMPUTED_VALUE"""),"-")</f>
        <v>-</v>
      </c>
      <c r="DK7" s="9" t="str">
        <f>IFERROR(__xludf.DUMMYFUNCTION("""COMPUTED_VALUE"""),"-")</f>
        <v>-</v>
      </c>
      <c r="DL7" s="9" t="str">
        <f>IFERROR(__xludf.DUMMYFUNCTION("""COMPUTED_VALUE"""),"-")</f>
        <v>-</v>
      </c>
      <c r="DM7" s="9" t="str">
        <f>IFERROR(__xludf.DUMMYFUNCTION("""COMPUTED_VALUE"""),"-")</f>
        <v>-</v>
      </c>
      <c r="DN7" s="9" t="str">
        <f>IFERROR(__xludf.DUMMYFUNCTION("""COMPUTED_VALUE"""),"-")</f>
        <v>-</v>
      </c>
      <c r="DO7" s="9" t="str">
        <f>IFERROR(__xludf.DUMMYFUNCTION("""COMPUTED_VALUE"""),"-")</f>
        <v>-</v>
      </c>
      <c r="DP7" s="9" t="str">
        <f>IFERROR(__xludf.DUMMYFUNCTION("""COMPUTED_VALUE"""),"-")</f>
        <v>-</v>
      </c>
      <c r="DQ7" s="9" t="str">
        <f>IFERROR(__xludf.DUMMYFUNCTION("""COMPUTED_VALUE"""),"-")</f>
        <v>-</v>
      </c>
      <c r="DR7" s="9" t="str">
        <f>IFERROR(__xludf.DUMMYFUNCTION("""COMPUTED_VALUE"""),"-")</f>
        <v>-</v>
      </c>
      <c r="DS7" s="9" t="str">
        <f>IFERROR(__xludf.DUMMYFUNCTION("""COMPUTED_VALUE"""),"-")</f>
        <v>-</v>
      </c>
      <c r="DT7" s="9" t="str">
        <f>IFERROR(__xludf.DUMMYFUNCTION("""COMPUTED_VALUE"""),"-")</f>
        <v>-</v>
      </c>
      <c r="DU7" s="9" t="str">
        <f>IFERROR(__xludf.DUMMYFUNCTION("""COMPUTED_VALUE"""),"-")</f>
        <v>-</v>
      </c>
      <c r="DV7" s="9" t="str">
        <f>IFERROR(__xludf.DUMMYFUNCTION("""COMPUTED_VALUE"""),"-")</f>
        <v>-</v>
      </c>
      <c r="DW7" s="9" t="str">
        <f>IFERROR(__xludf.DUMMYFUNCTION("""COMPUTED_VALUE"""),"-")</f>
        <v>-</v>
      </c>
      <c r="DX7" s="9" t="str">
        <f>IFERROR(__xludf.DUMMYFUNCTION("""COMPUTED_VALUE"""),"-")</f>
        <v>-</v>
      </c>
      <c r="DY7" s="9" t="str">
        <f>IFERROR(__xludf.DUMMYFUNCTION("""COMPUTED_VALUE"""),"-")</f>
        <v>-</v>
      </c>
      <c r="DZ7" s="9" t="str">
        <f>IFERROR(__xludf.DUMMYFUNCTION("""COMPUTED_VALUE"""),"-")</f>
        <v>-</v>
      </c>
      <c r="EA7" s="9" t="str">
        <f>IFERROR(__xludf.DUMMYFUNCTION("""COMPUTED_VALUE"""),"-")</f>
        <v>-</v>
      </c>
      <c r="EB7" s="9" t="str">
        <f>IFERROR(__xludf.DUMMYFUNCTION("""COMPUTED_VALUE"""),"")</f>
        <v/>
      </c>
      <c r="EC7" s="9">
        <f>IFERROR(__xludf.DUMMYFUNCTION("""COMPUTED_VALUE"""),1.0)</f>
        <v>1</v>
      </c>
      <c r="ED7" s="9">
        <f>IFERROR(__xludf.DUMMYFUNCTION("""COMPUTED_VALUE"""),1.0)</f>
        <v>1</v>
      </c>
      <c r="EE7" s="9">
        <f>IFERROR(__xludf.DUMMYFUNCTION("""COMPUTED_VALUE"""),1.0)</f>
        <v>1</v>
      </c>
      <c r="EF7" s="9">
        <f>IFERROR(__xludf.DUMMYFUNCTION("""COMPUTED_VALUE"""),1.0)</f>
        <v>1</v>
      </c>
      <c r="EG7" s="9">
        <f>IFERROR(__xludf.DUMMYFUNCTION("""COMPUTED_VALUE"""),1.0)</f>
        <v>1</v>
      </c>
      <c r="EH7" s="9">
        <f>IFERROR(__xludf.DUMMYFUNCTION("""COMPUTED_VALUE"""),1.0)</f>
        <v>1</v>
      </c>
      <c r="EI7" s="9">
        <f>IFERROR(__xludf.DUMMYFUNCTION("""COMPUTED_VALUE"""),1.0)</f>
        <v>1</v>
      </c>
      <c r="EJ7" s="9">
        <f>IFERROR(__xludf.DUMMYFUNCTION("""COMPUTED_VALUE"""),1.0)</f>
        <v>1</v>
      </c>
      <c r="EK7" s="9">
        <f>IFERROR(__xludf.DUMMYFUNCTION("""COMPUTED_VALUE"""),1.0)</f>
        <v>1</v>
      </c>
      <c r="EL7" s="9">
        <f>IFERROR(__xludf.DUMMYFUNCTION("""COMPUTED_VALUE"""),1.0)</f>
        <v>1</v>
      </c>
      <c r="EM7" s="9">
        <f>IFERROR(__xludf.DUMMYFUNCTION("""COMPUTED_VALUE"""),1.0)</f>
        <v>1</v>
      </c>
      <c r="EN7" s="9">
        <f>IFERROR(__xludf.DUMMYFUNCTION("""COMPUTED_VALUE"""),1.0)</f>
        <v>1</v>
      </c>
      <c r="EO7" s="9">
        <f>IFERROR(__xludf.DUMMYFUNCTION("""COMPUTED_VALUE"""),1.0)</f>
        <v>1</v>
      </c>
      <c r="EP7" s="9">
        <f>IFERROR(__xludf.DUMMYFUNCTION("""COMPUTED_VALUE"""),1.0)</f>
        <v>1</v>
      </c>
      <c r="EQ7" s="9">
        <f>IFERROR(__xludf.DUMMYFUNCTION("""COMPUTED_VALUE"""),1.0)</f>
        <v>1</v>
      </c>
      <c r="ER7" s="9">
        <f>IFERROR(__xludf.DUMMYFUNCTION("""COMPUTED_VALUE"""),1.0)</f>
        <v>1</v>
      </c>
      <c r="ES7" s="9" t="str">
        <f>IFERROR(__xludf.DUMMYFUNCTION("""COMPUTED_VALUE"""),"")</f>
        <v/>
      </c>
      <c r="ET7" s="9">
        <f>IFERROR(__xludf.DUMMYFUNCTION("""COMPUTED_VALUE"""),1.0)</f>
        <v>1</v>
      </c>
      <c r="EU7" s="9">
        <f>IFERROR(__xludf.DUMMYFUNCTION("""COMPUTED_VALUE"""),1.0)</f>
        <v>1</v>
      </c>
      <c r="EV7" s="9">
        <f>IFERROR(__xludf.DUMMYFUNCTION("""COMPUTED_VALUE"""),1.0)</f>
        <v>1</v>
      </c>
      <c r="EW7" s="9">
        <f>IFERROR(__xludf.DUMMYFUNCTION("""COMPUTED_VALUE"""),1.0)</f>
        <v>1</v>
      </c>
      <c r="EX7" s="9">
        <f>IFERROR(__xludf.DUMMYFUNCTION("""COMPUTED_VALUE"""),1.0)</f>
        <v>1</v>
      </c>
      <c r="EY7" s="9">
        <f>IFERROR(__xludf.DUMMYFUNCTION("""COMPUTED_VALUE"""),1.0)</f>
        <v>1</v>
      </c>
      <c r="EZ7" s="9">
        <f>IFERROR(__xludf.DUMMYFUNCTION("""COMPUTED_VALUE"""),1.0)</f>
        <v>1</v>
      </c>
      <c r="FA7" s="9">
        <f>IFERROR(__xludf.DUMMYFUNCTION("""COMPUTED_VALUE"""),1.0)</f>
        <v>1</v>
      </c>
      <c r="FB7" s="9">
        <f>IFERROR(__xludf.DUMMYFUNCTION("""COMPUTED_VALUE"""),1.0)</f>
        <v>1</v>
      </c>
      <c r="FC7" s="9">
        <f>IFERROR(__xludf.DUMMYFUNCTION("""COMPUTED_VALUE"""),1.0)</f>
        <v>1</v>
      </c>
      <c r="FD7" s="9">
        <f>IFERROR(__xludf.DUMMYFUNCTION("""COMPUTED_VALUE"""),1.0)</f>
        <v>1</v>
      </c>
      <c r="FE7" s="9">
        <f>IFERROR(__xludf.DUMMYFUNCTION("""COMPUTED_VALUE"""),1.0)</f>
        <v>1</v>
      </c>
      <c r="FF7" s="9">
        <f>IFERROR(__xludf.DUMMYFUNCTION("""COMPUTED_VALUE"""),1.0)</f>
        <v>1</v>
      </c>
      <c r="FG7" s="9">
        <f>IFERROR(__xludf.DUMMYFUNCTION("""COMPUTED_VALUE"""),1.0)</f>
        <v>1</v>
      </c>
      <c r="FH7" s="9">
        <f>IFERROR(__xludf.DUMMYFUNCTION("""COMPUTED_VALUE"""),1.0)</f>
        <v>1</v>
      </c>
      <c r="FI7" s="9">
        <f>IFERROR(__xludf.DUMMYFUNCTION("""COMPUTED_VALUE"""),1.0)</f>
        <v>1</v>
      </c>
      <c r="FJ7" s="9">
        <f>IFERROR(__xludf.DUMMYFUNCTION("""COMPUTED_VALUE"""),1.0)</f>
        <v>1</v>
      </c>
      <c r="FK7" s="9">
        <f>IFERROR(__xludf.DUMMYFUNCTION("""COMPUTED_VALUE"""),1.0)</f>
        <v>1</v>
      </c>
      <c r="FL7" s="9">
        <f>IFERROR(__xludf.DUMMYFUNCTION("""COMPUTED_VALUE"""),1.0)</f>
        <v>1</v>
      </c>
      <c r="FM7" s="9">
        <f>IFERROR(__xludf.DUMMYFUNCTION("""COMPUTED_VALUE"""),1.0)</f>
        <v>1</v>
      </c>
      <c r="FN7" s="9">
        <f>IFERROR(__xludf.DUMMYFUNCTION("""COMPUTED_VALUE"""),1.0)</f>
        <v>1</v>
      </c>
      <c r="FO7" s="9">
        <f>IFERROR(__xludf.DUMMYFUNCTION("""COMPUTED_VALUE"""),1.0)</f>
        <v>1</v>
      </c>
      <c r="FP7" s="9">
        <f>IFERROR(__xludf.DUMMYFUNCTION("""COMPUTED_VALUE"""),1.0)</f>
        <v>1</v>
      </c>
      <c r="FQ7" s="9">
        <f>IFERROR(__xludf.DUMMYFUNCTION("""COMPUTED_VALUE"""),1.0)</f>
        <v>1</v>
      </c>
      <c r="FR7" s="9">
        <f>IFERROR(__xludf.DUMMYFUNCTION("""COMPUTED_VALUE"""),1.0)</f>
        <v>1</v>
      </c>
      <c r="FS7" s="9">
        <f>IFERROR(__xludf.DUMMYFUNCTION("""COMPUTED_VALUE"""),1.0)</f>
        <v>1</v>
      </c>
      <c r="FT7" s="9">
        <f>IFERROR(__xludf.DUMMYFUNCTION("""COMPUTED_VALUE"""),1.0)</f>
        <v>1</v>
      </c>
      <c r="FU7" s="9">
        <f>IFERROR(__xludf.DUMMYFUNCTION("""COMPUTED_VALUE"""),1.0)</f>
        <v>1</v>
      </c>
      <c r="FV7" s="9" t="str">
        <f>IFERROR(__xludf.DUMMYFUNCTION("""COMPUTED_VALUE"""),"")</f>
        <v/>
      </c>
      <c r="FW7" s="9">
        <f>IFERROR(__xludf.DUMMYFUNCTION("""COMPUTED_VALUE"""),1.0)</f>
        <v>1</v>
      </c>
      <c r="FX7" s="9">
        <f>IFERROR(__xludf.DUMMYFUNCTION("""COMPUTED_VALUE"""),1.0)</f>
        <v>1</v>
      </c>
      <c r="FY7" s="9">
        <f>IFERROR(__xludf.DUMMYFUNCTION("""COMPUTED_VALUE"""),1.0)</f>
        <v>1</v>
      </c>
      <c r="FZ7" s="9">
        <f>IFERROR(__xludf.DUMMYFUNCTION("""COMPUTED_VALUE"""),1.0)</f>
        <v>1</v>
      </c>
      <c r="GA7" s="9">
        <f>IFERROR(__xludf.DUMMYFUNCTION("""COMPUTED_VALUE"""),1.0)</f>
        <v>1</v>
      </c>
      <c r="GB7" s="9">
        <f>IFERROR(__xludf.DUMMYFUNCTION("""COMPUTED_VALUE"""),1.0)</f>
        <v>1</v>
      </c>
      <c r="GC7" s="9" t="str">
        <f>IFERROR(__xludf.DUMMYFUNCTION("""COMPUTED_VALUE"""),"TLE")</f>
        <v>TLE</v>
      </c>
      <c r="GD7" s="9" t="str">
        <f>IFERROR(__xludf.DUMMYFUNCTION("""COMPUTED_VALUE"""),"TLE")</f>
        <v>TLE</v>
      </c>
      <c r="GE7" s="9">
        <f>IFERROR(__xludf.DUMMYFUNCTION("""COMPUTED_VALUE"""),1.0)</f>
        <v>1</v>
      </c>
      <c r="GF7" s="9">
        <f>IFERROR(__xludf.DUMMYFUNCTION("""COMPUTED_VALUE"""),1.0)</f>
        <v>1</v>
      </c>
      <c r="GG7" s="9">
        <f>IFERROR(__xludf.DUMMYFUNCTION("""COMPUTED_VALUE"""),1.0)</f>
        <v>1</v>
      </c>
      <c r="GH7" s="9" t="str">
        <f>IFERROR(__xludf.DUMMYFUNCTION("""COMPUTED_VALUE"""),"TLE")</f>
        <v>TLE</v>
      </c>
      <c r="GI7" s="9" t="str">
        <f>IFERROR(__xludf.DUMMYFUNCTION("""COMPUTED_VALUE"""),"TLE")</f>
        <v>TLE</v>
      </c>
      <c r="GJ7" s="9" t="str">
        <f>IFERROR(__xludf.DUMMYFUNCTION("""COMPUTED_VALUE"""),"TLE")</f>
        <v>TLE</v>
      </c>
      <c r="GK7" s="9" t="str">
        <f>IFERROR(__xludf.DUMMYFUNCTION("""COMPUTED_VALUE"""),"TLE")</f>
        <v>TLE</v>
      </c>
      <c r="GL7" s="9" t="str">
        <f>IFERROR(__xludf.DUMMYFUNCTION("""COMPUTED_VALUE"""),"MLE")</f>
        <v>MLE</v>
      </c>
      <c r="GM7" s="9" t="str">
        <f>IFERROR(__xludf.DUMMYFUNCTION("""COMPUTED_VALUE"""),"TLE")</f>
        <v>TLE</v>
      </c>
      <c r="GN7" s="9" t="str">
        <f>IFERROR(__xludf.DUMMYFUNCTION("""COMPUTED_VALUE"""),"TLE")</f>
        <v>TLE</v>
      </c>
      <c r="GO7" s="9" t="str">
        <f>IFERROR(__xludf.DUMMYFUNCTION("""COMPUTED_VALUE"""),"TLE")</f>
        <v>TLE</v>
      </c>
      <c r="GP7" s="9" t="str">
        <f>IFERROR(__xludf.DUMMYFUNCTION("""COMPUTED_VALUE"""),"TLE")</f>
        <v>TLE</v>
      </c>
      <c r="GQ7" s="9" t="str">
        <f>IFERROR(__xludf.DUMMYFUNCTION("""COMPUTED_VALUE"""),"TLE")</f>
        <v>TLE</v>
      </c>
      <c r="GR7" s="9" t="str">
        <f>IFERROR(__xludf.DUMMYFUNCTION("""COMPUTED_VALUE"""),"TLE")</f>
        <v>TLE</v>
      </c>
      <c r="GS7" s="9" t="str">
        <f>IFERROR(__xludf.DUMMYFUNCTION("""COMPUTED_VALUE"""),"MLE")</f>
        <v>MLE</v>
      </c>
      <c r="GT7" s="9" t="str">
        <f>IFERROR(__xludf.DUMMYFUNCTION("""COMPUTED_VALUE"""),"TLE")</f>
        <v>TLE</v>
      </c>
      <c r="GU7" s="9" t="str">
        <f>IFERROR(__xludf.DUMMYFUNCTION("""COMPUTED_VALUE"""),"")</f>
        <v/>
      </c>
    </row>
    <row r="8">
      <c r="A8" s="5"/>
      <c r="B8" s="5"/>
      <c r="C8" s="5">
        <f>if(B8="d","diskv. iz ciklusa",if(B8="d1","diskv. iz kruga",if($E8="ODOBREN",(if(countif(H:H,"="&amp;H8)=1,countif(H:H,"&gt;"&amp;H8)+1,concatenate(countif(H:H,"&gt;"&amp;H8)+1," - ",countif(H:H,"&gt;="&amp;H8)))),'Rezultati - A kategorija'!empty)))</f>
        <v>6</v>
      </c>
      <c r="D8" s="6" t="str">
        <f>IFERROR(__xludf.DUMMYFUNCTION("""COMPUTED_VALUE"""),"RG161IvanJevtic")</f>
        <v>RG161IvanJevtic</v>
      </c>
      <c r="E8" s="6" t="str">
        <f>IFERROR(__xludf.DUMMYFUNCTION("""COMPUTED_VALUE"""),"ODOBREN")</f>
        <v>ODOBREN</v>
      </c>
      <c r="F8" s="6" t="str">
        <f>IFERROR(__xludf.DUMMYFUNCTION("""COMPUTED_VALUE"""),"Ivan")</f>
        <v>Ivan</v>
      </c>
      <c r="G8" s="6" t="str">
        <f>IFERROR(__xludf.DUMMYFUNCTION("""COMPUTED_VALUE"""),"Jevtić")</f>
        <v>Jevtić</v>
      </c>
      <c r="H8" s="7">
        <f>IFERROR(__xludf.DUMMYFUNCTION("""COMPUTED_VALUE"""),161.0)</f>
        <v>161</v>
      </c>
      <c r="I8" s="7">
        <f>IFERROR(__xludf.DUMMYFUNCTION("""COMPUTED_VALUE"""),161.0)</f>
        <v>161</v>
      </c>
      <c r="J8" s="6" t="str">
        <f>IFERROR(__xludf.DUMMYFUNCTION("""COMPUTED_VALUE"""),"Stari grad")</f>
        <v>Stari grad</v>
      </c>
      <c r="K8" s="6" t="str">
        <f>IFERROR(__xludf.DUMMYFUNCTION("""COMPUTED_VALUE"""),"Računarska gimnazija")</f>
        <v>Računarska gimnazija</v>
      </c>
      <c r="L8" s="14" t="str">
        <f>IFERROR(__xludf.DUMMYFUNCTION("""COMPUTED_VALUE"""),"IV")</f>
        <v>IV</v>
      </c>
      <c r="M8" s="14" t="str">
        <f>IFERROR(__xludf.DUMMYFUNCTION("""COMPUTED_VALUE"""),"A")</f>
        <v>A</v>
      </c>
      <c r="N8" s="6" t="str">
        <f>IFERROR(__xludf.DUMMYFUNCTION("""COMPUTED_VALUE"""),"Ivan Stošić, Nikola Milosavljević")</f>
        <v>Ivan Stošić, Nikola Milosavljević</v>
      </c>
      <c r="O8" s="8" t="str">
        <f>IFERROR(__xludf.DUMMYFUNCTION("""COMPUTED_VALUE"""),"-")</f>
        <v>-</v>
      </c>
      <c r="P8" s="9" t="str">
        <f>IFERROR(__xludf.DUMMYFUNCTION("""COMPUTED_VALUE"""),"-")</f>
        <v>-</v>
      </c>
      <c r="Q8" s="9" t="str">
        <f>IFERROR(__xludf.DUMMYFUNCTION("""COMPUTED_VALUE"""),"-")</f>
        <v>-</v>
      </c>
      <c r="R8" s="9">
        <f>IFERROR(__xludf.DUMMYFUNCTION("""COMPUTED_VALUE"""),100.0)</f>
        <v>100</v>
      </c>
      <c r="S8" s="9">
        <f>IFERROR(__xludf.DUMMYFUNCTION("""COMPUTED_VALUE"""),43.0)</f>
        <v>43</v>
      </c>
      <c r="T8" s="9">
        <f>IFERROR(__xludf.DUMMYFUNCTION("""COMPUTED_VALUE"""),18.0)</f>
        <v>18</v>
      </c>
      <c r="U8" s="9" t="str">
        <f>IFERROR(__xludf.DUMMYFUNCTION("""COMPUTED_VALUE"""),"")</f>
        <v/>
      </c>
      <c r="V8" s="9" t="str">
        <f>IFERROR(__xludf.DUMMYFUNCTION("""COMPUTED_VALUE"""),"")</f>
        <v/>
      </c>
      <c r="W8" s="9" t="str">
        <f>IFERROR(__xludf.DUMMYFUNCTION("""COMPUTED_VALUE"""),"-")</f>
        <v>-</v>
      </c>
      <c r="X8" s="9" t="str">
        <f>IFERROR(__xludf.DUMMYFUNCTION("""COMPUTED_VALUE"""),"-")</f>
        <v>-</v>
      </c>
      <c r="Y8" s="9" t="str">
        <f>IFERROR(__xludf.DUMMYFUNCTION("""COMPUTED_VALUE"""),"-")</f>
        <v>-</v>
      </c>
      <c r="Z8" s="9" t="str">
        <f>IFERROR(__xludf.DUMMYFUNCTION("""COMPUTED_VALUE"""),"-")</f>
        <v>-</v>
      </c>
      <c r="AA8" s="9" t="str">
        <f>IFERROR(__xludf.DUMMYFUNCTION("""COMPUTED_VALUE"""),"-")</f>
        <v>-</v>
      </c>
      <c r="AB8" s="9" t="str">
        <f>IFERROR(__xludf.DUMMYFUNCTION("""COMPUTED_VALUE"""),"-")</f>
        <v>-</v>
      </c>
      <c r="AC8" s="9" t="str">
        <f>IFERROR(__xludf.DUMMYFUNCTION("""COMPUTED_VALUE"""),"-")</f>
        <v>-</v>
      </c>
      <c r="AD8" s="9" t="str">
        <f>IFERROR(__xludf.DUMMYFUNCTION("""COMPUTED_VALUE"""),"-")</f>
        <v>-</v>
      </c>
      <c r="AE8" s="9" t="str">
        <f>IFERROR(__xludf.DUMMYFUNCTION("""COMPUTED_VALUE"""),"-")</f>
        <v>-</v>
      </c>
      <c r="AF8" s="9" t="str">
        <f>IFERROR(__xludf.DUMMYFUNCTION("""COMPUTED_VALUE"""),"-")</f>
        <v>-</v>
      </c>
      <c r="AG8" s="9" t="str">
        <f>IFERROR(__xludf.DUMMYFUNCTION("""COMPUTED_VALUE"""),"-")</f>
        <v>-</v>
      </c>
      <c r="AH8" s="9" t="str">
        <f>IFERROR(__xludf.DUMMYFUNCTION("""COMPUTED_VALUE"""),"-")</f>
        <v>-</v>
      </c>
      <c r="AI8" s="9" t="str">
        <f>IFERROR(__xludf.DUMMYFUNCTION("""COMPUTED_VALUE"""),"-")</f>
        <v>-</v>
      </c>
      <c r="AJ8" s="9" t="str">
        <f>IFERROR(__xludf.DUMMYFUNCTION("""COMPUTED_VALUE"""),"-")</f>
        <v>-</v>
      </c>
      <c r="AK8" s="9" t="str">
        <f>IFERROR(__xludf.DUMMYFUNCTION("""COMPUTED_VALUE"""),"-")</f>
        <v>-</v>
      </c>
      <c r="AL8" s="9" t="str">
        <f>IFERROR(__xludf.DUMMYFUNCTION("""COMPUTED_VALUE"""),"-")</f>
        <v>-</v>
      </c>
      <c r="AM8" s="9" t="str">
        <f>IFERROR(__xludf.DUMMYFUNCTION("""COMPUTED_VALUE"""),"-")</f>
        <v>-</v>
      </c>
      <c r="AN8" s="9" t="str">
        <f>IFERROR(__xludf.DUMMYFUNCTION("""COMPUTED_VALUE"""),"-")</f>
        <v>-</v>
      </c>
      <c r="AO8" s="9" t="str">
        <f>IFERROR(__xludf.DUMMYFUNCTION("""COMPUTED_VALUE"""),"-")</f>
        <v>-</v>
      </c>
      <c r="AP8" s="9" t="str">
        <f>IFERROR(__xludf.DUMMYFUNCTION("""COMPUTED_VALUE"""),"-")</f>
        <v>-</v>
      </c>
      <c r="AQ8" s="9" t="str">
        <f>IFERROR(__xludf.DUMMYFUNCTION("""COMPUTED_VALUE"""),"-")</f>
        <v>-</v>
      </c>
      <c r="AR8" s="9" t="str">
        <f>IFERROR(__xludf.DUMMYFUNCTION("""COMPUTED_VALUE"""),"-")</f>
        <v>-</v>
      </c>
      <c r="AS8" s="9" t="str">
        <f>IFERROR(__xludf.DUMMYFUNCTION("""COMPUTED_VALUE"""),"-")</f>
        <v>-</v>
      </c>
      <c r="AT8" s="9" t="str">
        <f>IFERROR(__xludf.DUMMYFUNCTION("""COMPUTED_VALUE"""),"-")</f>
        <v>-</v>
      </c>
      <c r="AU8" s="9" t="str">
        <f>IFERROR(__xludf.DUMMYFUNCTION("""COMPUTED_VALUE"""),"-")</f>
        <v>-</v>
      </c>
      <c r="AV8" s="9" t="str">
        <f>IFERROR(__xludf.DUMMYFUNCTION("""COMPUTED_VALUE"""),"-")</f>
        <v>-</v>
      </c>
      <c r="AW8" s="9" t="str">
        <f>IFERROR(__xludf.DUMMYFUNCTION("""COMPUTED_VALUE"""),"-")</f>
        <v>-</v>
      </c>
      <c r="AX8" s="9" t="str">
        <f>IFERROR(__xludf.DUMMYFUNCTION("""COMPUTED_VALUE"""),"-")</f>
        <v>-</v>
      </c>
      <c r="AY8" s="9" t="str">
        <f>IFERROR(__xludf.DUMMYFUNCTION("""COMPUTED_VALUE"""),"-")</f>
        <v>-</v>
      </c>
      <c r="AZ8" s="9" t="str">
        <f>IFERROR(__xludf.DUMMYFUNCTION("""COMPUTED_VALUE"""),"-")</f>
        <v>-</v>
      </c>
      <c r="BA8" s="9" t="str">
        <f>IFERROR(__xludf.DUMMYFUNCTION("""COMPUTED_VALUE"""),"-")</f>
        <v>-</v>
      </c>
      <c r="BB8" s="9" t="str">
        <f>IFERROR(__xludf.DUMMYFUNCTION("""COMPUTED_VALUE"""),"-")</f>
        <v>-</v>
      </c>
      <c r="BC8" s="9" t="str">
        <f>IFERROR(__xludf.DUMMYFUNCTION("""COMPUTED_VALUE"""),"-")</f>
        <v>-</v>
      </c>
      <c r="BD8" s="9" t="str">
        <f>IFERROR(__xludf.DUMMYFUNCTION("""COMPUTED_VALUE"""),"-")</f>
        <v>-</v>
      </c>
      <c r="BE8" s="9" t="str">
        <f>IFERROR(__xludf.DUMMYFUNCTION("""COMPUTED_VALUE"""),"-")</f>
        <v>-</v>
      </c>
      <c r="BF8" s="9" t="str">
        <f>IFERROR(__xludf.DUMMYFUNCTION("""COMPUTED_VALUE"""),"-")</f>
        <v>-</v>
      </c>
      <c r="BG8" s="9" t="str">
        <f>IFERROR(__xludf.DUMMYFUNCTION("""COMPUTED_VALUE"""),"-")</f>
        <v>-</v>
      </c>
      <c r="BH8" s="9" t="str">
        <f>IFERROR(__xludf.DUMMYFUNCTION("""COMPUTED_VALUE"""),"-")</f>
        <v>-</v>
      </c>
      <c r="BI8" s="9" t="str">
        <f>IFERROR(__xludf.DUMMYFUNCTION("""COMPUTED_VALUE"""),"-")</f>
        <v>-</v>
      </c>
      <c r="BJ8" s="9" t="str">
        <f>IFERROR(__xludf.DUMMYFUNCTION("""COMPUTED_VALUE"""),"-")</f>
        <v>-</v>
      </c>
      <c r="BK8" s="9" t="str">
        <f>IFERROR(__xludf.DUMMYFUNCTION("""COMPUTED_VALUE"""),"-")</f>
        <v>-</v>
      </c>
      <c r="BL8" s="9" t="str">
        <f>IFERROR(__xludf.DUMMYFUNCTION("""COMPUTED_VALUE"""),"-")</f>
        <v>-</v>
      </c>
      <c r="BM8" s="9" t="str">
        <f>IFERROR(__xludf.DUMMYFUNCTION("""COMPUTED_VALUE"""),"")</f>
        <v/>
      </c>
      <c r="BN8" s="9" t="str">
        <f>IFERROR(__xludf.DUMMYFUNCTION("""COMPUTED_VALUE"""),"-")</f>
        <v>-</v>
      </c>
      <c r="BO8" s="9" t="str">
        <f>IFERROR(__xludf.DUMMYFUNCTION("""COMPUTED_VALUE"""),"-")</f>
        <v>-</v>
      </c>
      <c r="BP8" s="9" t="str">
        <f>IFERROR(__xludf.DUMMYFUNCTION("""COMPUTED_VALUE"""),"-")</f>
        <v>-</v>
      </c>
      <c r="BQ8" s="9" t="str">
        <f>IFERROR(__xludf.DUMMYFUNCTION("""COMPUTED_VALUE"""),"-")</f>
        <v>-</v>
      </c>
      <c r="BR8" s="9" t="str">
        <f>IFERROR(__xludf.DUMMYFUNCTION("""COMPUTED_VALUE"""),"-")</f>
        <v>-</v>
      </c>
      <c r="BS8" s="9" t="str">
        <f>IFERROR(__xludf.DUMMYFUNCTION("""COMPUTED_VALUE"""),"-")</f>
        <v>-</v>
      </c>
      <c r="BT8" s="9" t="str">
        <f>IFERROR(__xludf.DUMMYFUNCTION("""COMPUTED_VALUE"""),"-")</f>
        <v>-</v>
      </c>
      <c r="BU8" s="9" t="str">
        <f>IFERROR(__xludf.DUMMYFUNCTION("""COMPUTED_VALUE"""),"-")</f>
        <v>-</v>
      </c>
      <c r="BV8" s="9" t="str">
        <f>IFERROR(__xludf.DUMMYFUNCTION("""COMPUTED_VALUE"""),"-")</f>
        <v>-</v>
      </c>
      <c r="BW8" s="9" t="str">
        <f>IFERROR(__xludf.DUMMYFUNCTION("""COMPUTED_VALUE"""),"-")</f>
        <v>-</v>
      </c>
      <c r="BX8" s="9" t="str">
        <f>IFERROR(__xludf.DUMMYFUNCTION("""COMPUTED_VALUE"""),"-")</f>
        <v>-</v>
      </c>
      <c r="BY8" s="9" t="str">
        <f>IFERROR(__xludf.DUMMYFUNCTION("""COMPUTED_VALUE"""),"-")</f>
        <v>-</v>
      </c>
      <c r="BZ8" s="9" t="str">
        <f>IFERROR(__xludf.DUMMYFUNCTION("""COMPUTED_VALUE"""),"-")</f>
        <v>-</v>
      </c>
      <c r="CA8" s="9" t="str">
        <f>IFERROR(__xludf.DUMMYFUNCTION("""COMPUTED_VALUE"""),"-")</f>
        <v>-</v>
      </c>
      <c r="CB8" s="9" t="str">
        <f>IFERROR(__xludf.DUMMYFUNCTION("""COMPUTED_VALUE"""),"-")</f>
        <v>-</v>
      </c>
      <c r="CC8" s="9" t="str">
        <f>IFERROR(__xludf.DUMMYFUNCTION("""COMPUTED_VALUE"""),"-")</f>
        <v>-</v>
      </c>
      <c r="CD8" s="9" t="str">
        <f>IFERROR(__xludf.DUMMYFUNCTION("""COMPUTED_VALUE"""),"-")</f>
        <v>-</v>
      </c>
      <c r="CE8" s="9" t="str">
        <f>IFERROR(__xludf.DUMMYFUNCTION("""COMPUTED_VALUE"""),"-")</f>
        <v>-</v>
      </c>
      <c r="CF8" s="9" t="str">
        <f>IFERROR(__xludf.DUMMYFUNCTION("""COMPUTED_VALUE"""),"-")</f>
        <v>-</v>
      </c>
      <c r="CG8" s="9" t="str">
        <f>IFERROR(__xludf.DUMMYFUNCTION("""COMPUTED_VALUE"""),"-")</f>
        <v>-</v>
      </c>
      <c r="CH8" s="9" t="str">
        <f>IFERROR(__xludf.DUMMYFUNCTION("""COMPUTED_VALUE"""),"-")</f>
        <v>-</v>
      </c>
      <c r="CI8" s="9" t="str">
        <f>IFERROR(__xludf.DUMMYFUNCTION("""COMPUTED_VALUE"""),"-")</f>
        <v>-</v>
      </c>
      <c r="CJ8" s="9" t="str">
        <f>IFERROR(__xludf.DUMMYFUNCTION("""COMPUTED_VALUE"""),"-")</f>
        <v>-</v>
      </c>
      <c r="CK8" s="9" t="str">
        <f>IFERROR(__xludf.DUMMYFUNCTION("""COMPUTED_VALUE"""),"-")</f>
        <v>-</v>
      </c>
      <c r="CL8" s="9" t="str">
        <f>IFERROR(__xludf.DUMMYFUNCTION("""COMPUTED_VALUE"""),"-")</f>
        <v>-</v>
      </c>
      <c r="CM8" s="9" t="str">
        <f>IFERROR(__xludf.DUMMYFUNCTION("""COMPUTED_VALUE"""),"-")</f>
        <v>-</v>
      </c>
      <c r="CN8" s="9" t="str">
        <f>IFERROR(__xludf.DUMMYFUNCTION("""COMPUTED_VALUE"""),"-")</f>
        <v>-</v>
      </c>
      <c r="CO8" s="9" t="str">
        <f>IFERROR(__xludf.DUMMYFUNCTION("""COMPUTED_VALUE"""),"-")</f>
        <v>-</v>
      </c>
      <c r="CP8" s="9" t="str">
        <f>IFERROR(__xludf.DUMMYFUNCTION("""COMPUTED_VALUE"""),"-")</f>
        <v>-</v>
      </c>
      <c r="CQ8" s="9" t="str">
        <f>IFERROR(__xludf.DUMMYFUNCTION("""COMPUTED_VALUE"""),"-")</f>
        <v>-</v>
      </c>
      <c r="CR8" s="9" t="str">
        <f>IFERROR(__xludf.DUMMYFUNCTION("""COMPUTED_VALUE"""),"-")</f>
        <v>-</v>
      </c>
      <c r="CS8" s="9" t="str">
        <f>IFERROR(__xludf.DUMMYFUNCTION("""COMPUTED_VALUE"""),"-")</f>
        <v>-</v>
      </c>
      <c r="CT8" s="9" t="str">
        <f>IFERROR(__xludf.DUMMYFUNCTION("""COMPUTED_VALUE"""),"-")</f>
        <v>-</v>
      </c>
      <c r="CU8" s="9" t="str">
        <f>IFERROR(__xludf.DUMMYFUNCTION("""COMPUTED_VALUE"""),"")</f>
        <v/>
      </c>
      <c r="CV8" s="9" t="str">
        <f>IFERROR(__xludf.DUMMYFUNCTION("""COMPUTED_VALUE"""),"-")</f>
        <v>-</v>
      </c>
      <c r="CW8" s="9" t="str">
        <f>IFERROR(__xludf.DUMMYFUNCTION("""COMPUTED_VALUE"""),"-")</f>
        <v>-</v>
      </c>
      <c r="CX8" s="9" t="str">
        <f>IFERROR(__xludf.DUMMYFUNCTION("""COMPUTED_VALUE"""),"-")</f>
        <v>-</v>
      </c>
      <c r="CY8" s="9" t="str">
        <f>IFERROR(__xludf.DUMMYFUNCTION("""COMPUTED_VALUE"""),"-")</f>
        <v>-</v>
      </c>
      <c r="CZ8" s="9" t="str">
        <f>IFERROR(__xludf.DUMMYFUNCTION("""COMPUTED_VALUE"""),"-")</f>
        <v>-</v>
      </c>
      <c r="DA8" s="9" t="str">
        <f>IFERROR(__xludf.DUMMYFUNCTION("""COMPUTED_VALUE"""),"-")</f>
        <v>-</v>
      </c>
      <c r="DB8" s="9" t="str">
        <f>IFERROR(__xludf.DUMMYFUNCTION("""COMPUTED_VALUE"""),"-")</f>
        <v>-</v>
      </c>
      <c r="DC8" s="9" t="str">
        <f>IFERROR(__xludf.DUMMYFUNCTION("""COMPUTED_VALUE"""),"-")</f>
        <v>-</v>
      </c>
      <c r="DD8" s="9" t="str">
        <f>IFERROR(__xludf.DUMMYFUNCTION("""COMPUTED_VALUE"""),"-")</f>
        <v>-</v>
      </c>
      <c r="DE8" s="9" t="str">
        <f>IFERROR(__xludf.DUMMYFUNCTION("""COMPUTED_VALUE"""),"-")</f>
        <v>-</v>
      </c>
      <c r="DF8" s="9" t="str">
        <f>IFERROR(__xludf.DUMMYFUNCTION("""COMPUTED_VALUE"""),"-")</f>
        <v>-</v>
      </c>
      <c r="DG8" s="9" t="str">
        <f>IFERROR(__xludf.DUMMYFUNCTION("""COMPUTED_VALUE"""),"-")</f>
        <v>-</v>
      </c>
      <c r="DH8" s="9" t="str">
        <f>IFERROR(__xludf.DUMMYFUNCTION("""COMPUTED_VALUE"""),"-")</f>
        <v>-</v>
      </c>
      <c r="DI8" s="9" t="str">
        <f>IFERROR(__xludf.DUMMYFUNCTION("""COMPUTED_VALUE"""),"-")</f>
        <v>-</v>
      </c>
      <c r="DJ8" s="9" t="str">
        <f>IFERROR(__xludf.DUMMYFUNCTION("""COMPUTED_VALUE"""),"-")</f>
        <v>-</v>
      </c>
      <c r="DK8" s="9" t="str">
        <f>IFERROR(__xludf.DUMMYFUNCTION("""COMPUTED_VALUE"""),"-")</f>
        <v>-</v>
      </c>
      <c r="DL8" s="9" t="str">
        <f>IFERROR(__xludf.DUMMYFUNCTION("""COMPUTED_VALUE"""),"-")</f>
        <v>-</v>
      </c>
      <c r="DM8" s="9" t="str">
        <f>IFERROR(__xludf.DUMMYFUNCTION("""COMPUTED_VALUE"""),"-")</f>
        <v>-</v>
      </c>
      <c r="DN8" s="9" t="str">
        <f>IFERROR(__xludf.DUMMYFUNCTION("""COMPUTED_VALUE"""),"-")</f>
        <v>-</v>
      </c>
      <c r="DO8" s="9" t="str">
        <f>IFERROR(__xludf.DUMMYFUNCTION("""COMPUTED_VALUE"""),"-")</f>
        <v>-</v>
      </c>
      <c r="DP8" s="9" t="str">
        <f>IFERROR(__xludf.DUMMYFUNCTION("""COMPUTED_VALUE"""),"-")</f>
        <v>-</v>
      </c>
      <c r="DQ8" s="9" t="str">
        <f>IFERROR(__xludf.DUMMYFUNCTION("""COMPUTED_VALUE"""),"-")</f>
        <v>-</v>
      </c>
      <c r="DR8" s="9" t="str">
        <f>IFERROR(__xludf.DUMMYFUNCTION("""COMPUTED_VALUE"""),"-")</f>
        <v>-</v>
      </c>
      <c r="DS8" s="9" t="str">
        <f>IFERROR(__xludf.DUMMYFUNCTION("""COMPUTED_VALUE"""),"-")</f>
        <v>-</v>
      </c>
      <c r="DT8" s="9" t="str">
        <f>IFERROR(__xludf.DUMMYFUNCTION("""COMPUTED_VALUE"""),"-")</f>
        <v>-</v>
      </c>
      <c r="DU8" s="9" t="str">
        <f>IFERROR(__xludf.DUMMYFUNCTION("""COMPUTED_VALUE"""),"-")</f>
        <v>-</v>
      </c>
      <c r="DV8" s="9" t="str">
        <f>IFERROR(__xludf.DUMMYFUNCTION("""COMPUTED_VALUE"""),"-")</f>
        <v>-</v>
      </c>
      <c r="DW8" s="9" t="str">
        <f>IFERROR(__xludf.DUMMYFUNCTION("""COMPUTED_VALUE"""),"-")</f>
        <v>-</v>
      </c>
      <c r="DX8" s="9" t="str">
        <f>IFERROR(__xludf.DUMMYFUNCTION("""COMPUTED_VALUE"""),"-")</f>
        <v>-</v>
      </c>
      <c r="DY8" s="9" t="str">
        <f>IFERROR(__xludf.DUMMYFUNCTION("""COMPUTED_VALUE"""),"-")</f>
        <v>-</v>
      </c>
      <c r="DZ8" s="9" t="str">
        <f>IFERROR(__xludf.DUMMYFUNCTION("""COMPUTED_VALUE"""),"-")</f>
        <v>-</v>
      </c>
      <c r="EA8" s="9" t="str">
        <f>IFERROR(__xludf.DUMMYFUNCTION("""COMPUTED_VALUE"""),"-")</f>
        <v>-</v>
      </c>
      <c r="EB8" s="9" t="str">
        <f>IFERROR(__xludf.DUMMYFUNCTION("""COMPUTED_VALUE"""),"")</f>
        <v/>
      </c>
      <c r="EC8" s="9">
        <f>IFERROR(__xludf.DUMMYFUNCTION("""COMPUTED_VALUE"""),1.0)</f>
        <v>1</v>
      </c>
      <c r="ED8" s="9">
        <f>IFERROR(__xludf.DUMMYFUNCTION("""COMPUTED_VALUE"""),1.0)</f>
        <v>1</v>
      </c>
      <c r="EE8" s="9">
        <f>IFERROR(__xludf.DUMMYFUNCTION("""COMPUTED_VALUE"""),1.0)</f>
        <v>1</v>
      </c>
      <c r="EF8" s="9">
        <f>IFERROR(__xludf.DUMMYFUNCTION("""COMPUTED_VALUE"""),1.0)</f>
        <v>1</v>
      </c>
      <c r="EG8" s="9">
        <f>IFERROR(__xludf.DUMMYFUNCTION("""COMPUTED_VALUE"""),1.0)</f>
        <v>1</v>
      </c>
      <c r="EH8" s="9">
        <f>IFERROR(__xludf.DUMMYFUNCTION("""COMPUTED_VALUE"""),1.0)</f>
        <v>1</v>
      </c>
      <c r="EI8" s="9">
        <f>IFERROR(__xludf.DUMMYFUNCTION("""COMPUTED_VALUE"""),1.0)</f>
        <v>1</v>
      </c>
      <c r="EJ8" s="9">
        <f>IFERROR(__xludf.DUMMYFUNCTION("""COMPUTED_VALUE"""),1.0)</f>
        <v>1</v>
      </c>
      <c r="EK8" s="9">
        <f>IFERROR(__xludf.DUMMYFUNCTION("""COMPUTED_VALUE"""),1.0)</f>
        <v>1</v>
      </c>
      <c r="EL8" s="9">
        <f>IFERROR(__xludf.DUMMYFUNCTION("""COMPUTED_VALUE"""),1.0)</f>
        <v>1</v>
      </c>
      <c r="EM8" s="9">
        <f>IFERROR(__xludf.DUMMYFUNCTION("""COMPUTED_VALUE"""),1.0)</f>
        <v>1</v>
      </c>
      <c r="EN8" s="9">
        <f>IFERROR(__xludf.DUMMYFUNCTION("""COMPUTED_VALUE"""),1.0)</f>
        <v>1</v>
      </c>
      <c r="EO8" s="9">
        <f>IFERROR(__xludf.DUMMYFUNCTION("""COMPUTED_VALUE"""),1.0)</f>
        <v>1</v>
      </c>
      <c r="EP8" s="9">
        <f>IFERROR(__xludf.DUMMYFUNCTION("""COMPUTED_VALUE"""),1.0)</f>
        <v>1</v>
      </c>
      <c r="EQ8" s="9">
        <f>IFERROR(__xludf.DUMMYFUNCTION("""COMPUTED_VALUE"""),1.0)</f>
        <v>1</v>
      </c>
      <c r="ER8" s="9">
        <f>IFERROR(__xludf.DUMMYFUNCTION("""COMPUTED_VALUE"""),1.0)</f>
        <v>1</v>
      </c>
      <c r="ES8" s="9" t="str">
        <f>IFERROR(__xludf.DUMMYFUNCTION("""COMPUTED_VALUE"""),"")</f>
        <v/>
      </c>
      <c r="ET8" s="9">
        <f>IFERROR(__xludf.DUMMYFUNCTION("""COMPUTED_VALUE"""),1.0)</f>
        <v>1</v>
      </c>
      <c r="EU8" s="9">
        <f>IFERROR(__xludf.DUMMYFUNCTION("""COMPUTED_VALUE"""),1.0)</f>
        <v>1</v>
      </c>
      <c r="EV8" s="9">
        <f>IFERROR(__xludf.DUMMYFUNCTION("""COMPUTED_VALUE"""),1.0)</f>
        <v>1</v>
      </c>
      <c r="EW8" s="9">
        <f>IFERROR(__xludf.DUMMYFUNCTION("""COMPUTED_VALUE"""),1.0)</f>
        <v>1</v>
      </c>
      <c r="EX8" s="9">
        <f>IFERROR(__xludf.DUMMYFUNCTION("""COMPUTED_VALUE"""),1.0)</f>
        <v>1</v>
      </c>
      <c r="EY8" s="9">
        <f>IFERROR(__xludf.DUMMYFUNCTION("""COMPUTED_VALUE"""),1.0)</f>
        <v>1</v>
      </c>
      <c r="EZ8" s="9">
        <f>IFERROR(__xludf.DUMMYFUNCTION("""COMPUTED_VALUE"""),1.0)</f>
        <v>1</v>
      </c>
      <c r="FA8" s="9">
        <f>IFERROR(__xludf.DUMMYFUNCTION("""COMPUTED_VALUE"""),1.0)</f>
        <v>1</v>
      </c>
      <c r="FB8" s="9">
        <f>IFERROR(__xludf.DUMMYFUNCTION("""COMPUTED_VALUE"""),1.0)</f>
        <v>1</v>
      </c>
      <c r="FC8" s="9">
        <f>IFERROR(__xludf.DUMMYFUNCTION("""COMPUTED_VALUE"""),1.0)</f>
        <v>1</v>
      </c>
      <c r="FD8" s="9">
        <f>IFERROR(__xludf.DUMMYFUNCTION("""COMPUTED_VALUE"""),1.0)</f>
        <v>1</v>
      </c>
      <c r="FE8" s="9">
        <f>IFERROR(__xludf.DUMMYFUNCTION("""COMPUTED_VALUE"""),1.0)</f>
        <v>1</v>
      </c>
      <c r="FF8" s="9">
        <f>IFERROR(__xludf.DUMMYFUNCTION("""COMPUTED_VALUE"""),1.0)</f>
        <v>1</v>
      </c>
      <c r="FG8" s="9">
        <f>IFERROR(__xludf.DUMMYFUNCTION("""COMPUTED_VALUE"""),1.0)</f>
        <v>1</v>
      </c>
      <c r="FH8" s="9">
        <f>IFERROR(__xludf.DUMMYFUNCTION("""COMPUTED_VALUE"""),1.0)</f>
        <v>1</v>
      </c>
      <c r="FI8" s="9">
        <f>IFERROR(__xludf.DUMMYFUNCTION("""COMPUTED_VALUE"""),1.0)</f>
        <v>1</v>
      </c>
      <c r="FJ8" s="9" t="str">
        <f>IFERROR(__xludf.DUMMYFUNCTION("""COMPUTED_VALUE"""),"TLE")</f>
        <v>TLE</v>
      </c>
      <c r="FK8" s="9">
        <f>IFERROR(__xludf.DUMMYFUNCTION("""COMPUTED_VALUE"""),1.0)</f>
        <v>1</v>
      </c>
      <c r="FL8" s="9">
        <f>IFERROR(__xludf.DUMMYFUNCTION("""COMPUTED_VALUE"""),1.0)</f>
        <v>1</v>
      </c>
      <c r="FM8" s="9">
        <f>IFERROR(__xludf.DUMMYFUNCTION("""COMPUTED_VALUE"""),1.0)</f>
        <v>1</v>
      </c>
      <c r="FN8" s="9">
        <f>IFERROR(__xludf.DUMMYFUNCTION("""COMPUTED_VALUE"""),1.0)</f>
        <v>1</v>
      </c>
      <c r="FO8" s="9">
        <f>IFERROR(__xludf.DUMMYFUNCTION("""COMPUTED_VALUE"""),1.0)</f>
        <v>1</v>
      </c>
      <c r="FP8" s="9">
        <f>IFERROR(__xludf.DUMMYFUNCTION("""COMPUTED_VALUE"""),1.0)</f>
        <v>1</v>
      </c>
      <c r="FQ8" s="9">
        <f>IFERROR(__xludf.DUMMYFUNCTION("""COMPUTED_VALUE"""),1.0)</f>
        <v>1</v>
      </c>
      <c r="FR8" s="9">
        <f>IFERROR(__xludf.DUMMYFUNCTION("""COMPUTED_VALUE"""),1.0)</f>
        <v>1</v>
      </c>
      <c r="FS8" s="9">
        <f>IFERROR(__xludf.DUMMYFUNCTION("""COMPUTED_VALUE"""),1.0)</f>
        <v>1</v>
      </c>
      <c r="FT8" s="9">
        <f>IFERROR(__xludf.DUMMYFUNCTION("""COMPUTED_VALUE"""),1.0)</f>
        <v>1</v>
      </c>
      <c r="FU8" s="9" t="str">
        <f>IFERROR(__xludf.DUMMYFUNCTION("""COMPUTED_VALUE"""),"TLE")</f>
        <v>TLE</v>
      </c>
      <c r="FV8" s="9" t="str">
        <f>IFERROR(__xludf.DUMMYFUNCTION("""COMPUTED_VALUE"""),"")</f>
        <v/>
      </c>
      <c r="FW8" s="9">
        <f>IFERROR(__xludf.DUMMYFUNCTION("""COMPUTED_VALUE"""),1.0)</f>
        <v>1</v>
      </c>
      <c r="FX8" s="9">
        <f>IFERROR(__xludf.DUMMYFUNCTION("""COMPUTED_VALUE"""),1.0)</f>
        <v>1</v>
      </c>
      <c r="FY8" s="9">
        <f>IFERROR(__xludf.DUMMYFUNCTION("""COMPUTED_VALUE"""),1.0)</f>
        <v>1</v>
      </c>
      <c r="FZ8" s="9">
        <f>IFERROR(__xludf.DUMMYFUNCTION("""COMPUTED_VALUE"""),1.0)</f>
        <v>1</v>
      </c>
      <c r="GA8" s="9">
        <f>IFERROR(__xludf.DUMMYFUNCTION("""COMPUTED_VALUE"""),1.0)</f>
        <v>1</v>
      </c>
      <c r="GB8" s="9" t="str">
        <f>IFERROR(__xludf.DUMMYFUNCTION("""COMPUTED_VALUE"""),"TLE")</f>
        <v>TLE</v>
      </c>
      <c r="GC8" s="9" t="str">
        <f>IFERROR(__xludf.DUMMYFUNCTION("""COMPUTED_VALUE"""),"TLE")</f>
        <v>TLE</v>
      </c>
      <c r="GD8" s="9" t="str">
        <f>IFERROR(__xludf.DUMMYFUNCTION("""COMPUTED_VALUE"""),"TLE")</f>
        <v>TLE</v>
      </c>
      <c r="GE8" s="9" t="str">
        <f>IFERROR(__xludf.DUMMYFUNCTION("""COMPUTED_VALUE"""),"TLE")</f>
        <v>TLE</v>
      </c>
      <c r="GF8" s="9" t="str">
        <f>IFERROR(__xludf.DUMMYFUNCTION("""COMPUTED_VALUE"""),"TLE")</f>
        <v>TLE</v>
      </c>
      <c r="GG8" s="9" t="str">
        <f>IFERROR(__xludf.DUMMYFUNCTION("""COMPUTED_VALUE"""),"TLE")</f>
        <v>TLE</v>
      </c>
      <c r="GH8" s="9" t="str">
        <f>IFERROR(__xludf.DUMMYFUNCTION("""COMPUTED_VALUE"""),"RTE")</f>
        <v>RTE</v>
      </c>
      <c r="GI8" s="9" t="str">
        <f>IFERROR(__xludf.DUMMYFUNCTION("""COMPUTED_VALUE"""),"RTE")</f>
        <v>RTE</v>
      </c>
      <c r="GJ8" s="9" t="str">
        <f>IFERROR(__xludf.DUMMYFUNCTION("""COMPUTED_VALUE"""),"RTE")</f>
        <v>RTE</v>
      </c>
      <c r="GK8" s="9" t="str">
        <f>IFERROR(__xludf.DUMMYFUNCTION("""COMPUTED_VALUE"""),"RTE")</f>
        <v>RTE</v>
      </c>
      <c r="GL8" s="9" t="str">
        <f>IFERROR(__xludf.DUMMYFUNCTION("""COMPUTED_VALUE"""),"RTE")</f>
        <v>RTE</v>
      </c>
      <c r="GM8" s="9" t="str">
        <f>IFERROR(__xludf.DUMMYFUNCTION("""COMPUTED_VALUE"""),"RTE")</f>
        <v>RTE</v>
      </c>
      <c r="GN8" s="9" t="str">
        <f>IFERROR(__xludf.DUMMYFUNCTION("""COMPUTED_VALUE"""),"RTE")</f>
        <v>RTE</v>
      </c>
      <c r="GO8" s="9" t="str">
        <f>IFERROR(__xludf.DUMMYFUNCTION("""COMPUTED_VALUE"""),"RTE")</f>
        <v>RTE</v>
      </c>
      <c r="GP8" s="9" t="str">
        <f>IFERROR(__xludf.DUMMYFUNCTION("""COMPUTED_VALUE"""),"RTE")</f>
        <v>RTE</v>
      </c>
      <c r="GQ8" s="9" t="str">
        <f>IFERROR(__xludf.DUMMYFUNCTION("""COMPUTED_VALUE"""),"RTE")</f>
        <v>RTE</v>
      </c>
      <c r="GR8" s="9" t="str">
        <f>IFERROR(__xludf.DUMMYFUNCTION("""COMPUTED_VALUE"""),"RTE")</f>
        <v>RTE</v>
      </c>
      <c r="GS8" s="9" t="str">
        <f>IFERROR(__xludf.DUMMYFUNCTION("""COMPUTED_VALUE"""),"RTE")</f>
        <v>RTE</v>
      </c>
      <c r="GT8" s="9" t="str">
        <f>IFERROR(__xludf.DUMMYFUNCTION("""COMPUTED_VALUE"""),"RTE")</f>
        <v>RTE</v>
      </c>
      <c r="GU8" s="9" t="str">
        <f>IFERROR(__xludf.DUMMYFUNCTION("""COMPUTED_VALUE"""),"")</f>
        <v/>
      </c>
    </row>
    <row r="9">
      <c r="A9" s="5"/>
      <c r="B9" s="5"/>
      <c r="C9" s="5">
        <f>if(B9="d","diskv. iz ciklusa",if(B9="d1","diskv. iz kruga",if($E9="ODOBREN",(if(countif(H:H,"="&amp;H9)=1,countif(H:H,"&gt;"&amp;H9)+1,concatenate(countif(H:H,"&gt;"&amp;H9)+1," - ",countif(H:H,"&gt;="&amp;H9)))),'Rezultati - A kategorija'!empty)))</f>
        <v>7</v>
      </c>
      <c r="D9" s="6" t="str">
        <f>IFERROR(__xludf.DUMMYFUNCTION("""COMPUTED_VALUE"""),"Sprdalo")</f>
        <v>Sprdalo</v>
      </c>
      <c r="E9" s="6" t="str">
        <f>IFERROR(__xludf.DUMMYFUNCTION("""COMPUTED_VALUE"""),"ODOBREN")</f>
        <v>ODOBREN</v>
      </c>
      <c r="F9" s="6" t="str">
        <f>IFERROR(__xludf.DUMMYFUNCTION("""COMPUTED_VALUE"""),"Marko")</f>
        <v>Marko</v>
      </c>
      <c r="G9" s="6" t="str">
        <f>IFERROR(__xludf.DUMMYFUNCTION("""COMPUTED_VALUE"""),"Milenković")</f>
        <v>Milenković</v>
      </c>
      <c r="H9" s="7">
        <f>IFERROR(__xludf.DUMMYFUNCTION("""COMPUTED_VALUE"""),150.0)</f>
        <v>150</v>
      </c>
      <c r="I9" s="7">
        <f>IFERROR(__xludf.DUMMYFUNCTION("""COMPUTED_VALUE"""),150.0)</f>
        <v>150</v>
      </c>
      <c r="J9" s="6" t="str">
        <f>IFERROR(__xludf.DUMMYFUNCTION("""COMPUTED_VALUE"""),"Niš")</f>
        <v>Niš</v>
      </c>
      <c r="K9" s="6" t="str">
        <f>IFERROR(__xludf.DUMMYFUNCTION("""COMPUTED_VALUE"""),"Gimnazija Svetozar Marković")</f>
        <v>Gimnazija Svetozar Marković</v>
      </c>
      <c r="L9" s="14" t="str">
        <f>IFERROR(__xludf.DUMMYFUNCTION("""COMPUTED_VALUE"""),"III")</f>
        <v>III</v>
      </c>
      <c r="M9" s="14" t="str">
        <f>IFERROR(__xludf.DUMMYFUNCTION("""COMPUTED_VALUE"""),"A")</f>
        <v>A</v>
      </c>
      <c r="N9" s="6" t="str">
        <f>IFERROR(__xludf.DUMMYFUNCTION("""COMPUTED_VALUE"""),"Ivan Stošić, Nikola Milosavljević, Marko Petković")</f>
        <v>Ivan Stošić, Nikola Milosavljević, Marko Petković</v>
      </c>
      <c r="O9" s="8" t="str">
        <f>IFERROR(__xludf.DUMMYFUNCTION("""COMPUTED_VALUE"""),"-")</f>
        <v>-</v>
      </c>
      <c r="P9" s="9" t="str">
        <f>IFERROR(__xludf.DUMMYFUNCTION("""COMPUTED_VALUE"""),"-")</f>
        <v>-</v>
      </c>
      <c r="Q9" s="9" t="str">
        <f>IFERROR(__xludf.DUMMYFUNCTION("""COMPUTED_VALUE"""),"-")</f>
        <v>-</v>
      </c>
      <c r="R9" s="9">
        <f>IFERROR(__xludf.DUMMYFUNCTION("""COMPUTED_VALUE"""),100.0)</f>
        <v>100</v>
      </c>
      <c r="S9" s="9">
        <f>IFERROR(__xludf.DUMMYFUNCTION("""COMPUTED_VALUE"""),32.0)</f>
        <v>32</v>
      </c>
      <c r="T9" s="9">
        <f>IFERROR(__xludf.DUMMYFUNCTION("""COMPUTED_VALUE"""),18.0)</f>
        <v>18</v>
      </c>
      <c r="U9" s="9" t="str">
        <f>IFERROR(__xludf.DUMMYFUNCTION("""COMPUTED_VALUE"""),"")</f>
        <v/>
      </c>
      <c r="V9" s="9" t="str">
        <f>IFERROR(__xludf.DUMMYFUNCTION("""COMPUTED_VALUE"""),"")</f>
        <v/>
      </c>
      <c r="W9" s="9" t="str">
        <f>IFERROR(__xludf.DUMMYFUNCTION("""COMPUTED_VALUE"""),"-")</f>
        <v>-</v>
      </c>
      <c r="X9" s="9" t="str">
        <f>IFERROR(__xludf.DUMMYFUNCTION("""COMPUTED_VALUE"""),"-")</f>
        <v>-</v>
      </c>
      <c r="Y9" s="9" t="str">
        <f>IFERROR(__xludf.DUMMYFUNCTION("""COMPUTED_VALUE"""),"-")</f>
        <v>-</v>
      </c>
      <c r="Z9" s="9" t="str">
        <f>IFERROR(__xludf.DUMMYFUNCTION("""COMPUTED_VALUE"""),"-")</f>
        <v>-</v>
      </c>
      <c r="AA9" s="9" t="str">
        <f>IFERROR(__xludf.DUMMYFUNCTION("""COMPUTED_VALUE"""),"-")</f>
        <v>-</v>
      </c>
      <c r="AB9" s="9" t="str">
        <f>IFERROR(__xludf.DUMMYFUNCTION("""COMPUTED_VALUE"""),"-")</f>
        <v>-</v>
      </c>
      <c r="AC9" s="9" t="str">
        <f>IFERROR(__xludf.DUMMYFUNCTION("""COMPUTED_VALUE"""),"-")</f>
        <v>-</v>
      </c>
      <c r="AD9" s="9" t="str">
        <f>IFERROR(__xludf.DUMMYFUNCTION("""COMPUTED_VALUE"""),"-")</f>
        <v>-</v>
      </c>
      <c r="AE9" s="9" t="str">
        <f>IFERROR(__xludf.DUMMYFUNCTION("""COMPUTED_VALUE"""),"-")</f>
        <v>-</v>
      </c>
      <c r="AF9" s="9" t="str">
        <f>IFERROR(__xludf.DUMMYFUNCTION("""COMPUTED_VALUE"""),"-")</f>
        <v>-</v>
      </c>
      <c r="AG9" s="9" t="str">
        <f>IFERROR(__xludf.DUMMYFUNCTION("""COMPUTED_VALUE"""),"-")</f>
        <v>-</v>
      </c>
      <c r="AH9" s="9" t="str">
        <f>IFERROR(__xludf.DUMMYFUNCTION("""COMPUTED_VALUE"""),"-")</f>
        <v>-</v>
      </c>
      <c r="AI9" s="9" t="str">
        <f>IFERROR(__xludf.DUMMYFUNCTION("""COMPUTED_VALUE"""),"-")</f>
        <v>-</v>
      </c>
      <c r="AJ9" s="9" t="str">
        <f>IFERROR(__xludf.DUMMYFUNCTION("""COMPUTED_VALUE"""),"-")</f>
        <v>-</v>
      </c>
      <c r="AK9" s="9" t="str">
        <f>IFERROR(__xludf.DUMMYFUNCTION("""COMPUTED_VALUE"""),"-")</f>
        <v>-</v>
      </c>
      <c r="AL9" s="9" t="str">
        <f>IFERROR(__xludf.DUMMYFUNCTION("""COMPUTED_VALUE"""),"-")</f>
        <v>-</v>
      </c>
      <c r="AM9" s="9" t="str">
        <f>IFERROR(__xludf.DUMMYFUNCTION("""COMPUTED_VALUE"""),"-")</f>
        <v>-</v>
      </c>
      <c r="AN9" s="9" t="str">
        <f>IFERROR(__xludf.DUMMYFUNCTION("""COMPUTED_VALUE"""),"-")</f>
        <v>-</v>
      </c>
      <c r="AO9" s="9" t="str">
        <f>IFERROR(__xludf.DUMMYFUNCTION("""COMPUTED_VALUE"""),"-")</f>
        <v>-</v>
      </c>
      <c r="AP9" s="9" t="str">
        <f>IFERROR(__xludf.DUMMYFUNCTION("""COMPUTED_VALUE"""),"-")</f>
        <v>-</v>
      </c>
      <c r="AQ9" s="9" t="str">
        <f>IFERROR(__xludf.DUMMYFUNCTION("""COMPUTED_VALUE"""),"-")</f>
        <v>-</v>
      </c>
      <c r="AR9" s="9" t="str">
        <f>IFERROR(__xludf.DUMMYFUNCTION("""COMPUTED_VALUE"""),"-")</f>
        <v>-</v>
      </c>
      <c r="AS9" s="9" t="str">
        <f>IFERROR(__xludf.DUMMYFUNCTION("""COMPUTED_VALUE"""),"-")</f>
        <v>-</v>
      </c>
      <c r="AT9" s="9" t="str">
        <f>IFERROR(__xludf.DUMMYFUNCTION("""COMPUTED_VALUE"""),"-")</f>
        <v>-</v>
      </c>
      <c r="AU9" s="9" t="str">
        <f>IFERROR(__xludf.DUMMYFUNCTION("""COMPUTED_VALUE"""),"-")</f>
        <v>-</v>
      </c>
      <c r="AV9" s="9" t="str">
        <f>IFERROR(__xludf.DUMMYFUNCTION("""COMPUTED_VALUE"""),"-")</f>
        <v>-</v>
      </c>
      <c r="AW9" s="9" t="str">
        <f>IFERROR(__xludf.DUMMYFUNCTION("""COMPUTED_VALUE"""),"-")</f>
        <v>-</v>
      </c>
      <c r="AX9" s="9" t="str">
        <f>IFERROR(__xludf.DUMMYFUNCTION("""COMPUTED_VALUE"""),"-")</f>
        <v>-</v>
      </c>
      <c r="AY9" s="9" t="str">
        <f>IFERROR(__xludf.DUMMYFUNCTION("""COMPUTED_VALUE"""),"-")</f>
        <v>-</v>
      </c>
      <c r="AZ9" s="9" t="str">
        <f>IFERROR(__xludf.DUMMYFUNCTION("""COMPUTED_VALUE"""),"-")</f>
        <v>-</v>
      </c>
      <c r="BA9" s="9" t="str">
        <f>IFERROR(__xludf.DUMMYFUNCTION("""COMPUTED_VALUE"""),"-")</f>
        <v>-</v>
      </c>
      <c r="BB9" s="9" t="str">
        <f>IFERROR(__xludf.DUMMYFUNCTION("""COMPUTED_VALUE"""),"-")</f>
        <v>-</v>
      </c>
      <c r="BC9" s="9" t="str">
        <f>IFERROR(__xludf.DUMMYFUNCTION("""COMPUTED_VALUE"""),"-")</f>
        <v>-</v>
      </c>
      <c r="BD9" s="9" t="str">
        <f>IFERROR(__xludf.DUMMYFUNCTION("""COMPUTED_VALUE"""),"-")</f>
        <v>-</v>
      </c>
      <c r="BE9" s="9" t="str">
        <f>IFERROR(__xludf.DUMMYFUNCTION("""COMPUTED_VALUE"""),"-")</f>
        <v>-</v>
      </c>
      <c r="BF9" s="9" t="str">
        <f>IFERROR(__xludf.DUMMYFUNCTION("""COMPUTED_VALUE"""),"-")</f>
        <v>-</v>
      </c>
      <c r="BG9" s="9" t="str">
        <f>IFERROR(__xludf.DUMMYFUNCTION("""COMPUTED_VALUE"""),"-")</f>
        <v>-</v>
      </c>
      <c r="BH9" s="9" t="str">
        <f>IFERROR(__xludf.DUMMYFUNCTION("""COMPUTED_VALUE"""),"-")</f>
        <v>-</v>
      </c>
      <c r="BI9" s="9" t="str">
        <f>IFERROR(__xludf.DUMMYFUNCTION("""COMPUTED_VALUE"""),"-")</f>
        <v>-</v>
      </c>
      <c r="BJ9" s="9" t="str">
        <f>IFERROR(__xludf.DUMMYFUNCTION("""COMPUTED_VALUE"""),"-")</f>
        <v>-</v>
      </c>
      <c r="BK9" s="9" t="str">
        <f>IFERROR(__xludf.DUMMYFUNCTION("""COMPUTED_VALUE"""),"-")</f>
        <v>-</v>
      </c>
      <c r="BL9" s="9" t="str">
        <f>IFERROR(__xludf.DUMMYFUNCTION("""COMPUTED_VALUE"""),"-")</f>
        <v>-</v>
      </c>
      <c r="BM9" s="9" t="str">
        <f>IFERROR(__xludf.DUMMYFUNCTION("""COMPUTED_VALUE"""),"")</f>
        <v/>
      </c>
      <c r="BN9" s="9" t="str">
        <f>IFERROR(__xludf.DUMMYFUNCTION("""COMPUTED_VALUE"""),"-")</f>
        <v>-</v>
      </c>
      <c r="BO9" s="9" t="str">
        <f>IFERROR(__xludf.DUMMYFUNCTION("""COMPUTED_VALUE"""),"-")</f>
        <v>-</v>
      </c>
      <c r="BP9" s="9" t="str">
        <f>IFERROR(__xludf.DUMMYFUNCTION("""COMPUTED_VALUE"""),"-")</f>
        <v>-</v>
      </c>
      <c r="BQ9" s="9" t="str">
        <f>IFERROR(__xludf.DUMMYFUNCTION("""COMPUTED_VALUE"""),"-")</f>
        <v>-</v>
      </c>
      <c r="BR9" s="9" t="str">
        <f>IFERROR(__xludf.DUMMYFUNCTION("""COMPUTED_VALUE"""),"-")</f>
        <v>-</v>
      </c>
      <c r="BS9" s="9" t="str">
        <f>IFERROR(__xludf.DUMMYFUNCTION("""COMPUTED_VALUE"""),"-")</f>
        <v>-</v>
      </c>
      <c r="BT9" s="9" t="str">
        <f>IFERROR(__xludf.DUMMYFUNCTION("""COMPUTED_VALUE"""),"-")</f>
        <v>-</v>
      </c>
      <c r="BU9" s="9" t="str">
        <f>IFERROR(__xludf.DUMMYFUNCTION("""COMPUTED_VALUE"""),"-")</f>
        <v>-</v>
      </c>
      <c r="BV9" s="9" t="str">
        <f>IFERROR(__xludf.DUMMYFUNCTION("""COMPUTED_VALUE"""),"-")</f>
        <v>-</v>
      </c>
      <c r="BW9" s="9" t="str">
        <f>IFERROR(__xludf.DUMMYFUNCTION("""COMPUTED_VALUE"""),"-")</f>
        <v>-</v>
      </c>
      <c r="BX9" s="9" t="str">
        <f>IFERROR(__xludf.DUMMYFUNCTION("""COMPUTED_VALUE"""),"-")</f>
        <v>-</v>
      </c>
      <c r="BY9" s="9" t="str">
        <f>IFERROR(__xludf.DUMMYFUNCTION("""COMPUTED_VALUE"""),"-")</f>
        <v>-</v>
      </c>
      <c r="BZ9" s="9" t="str">
        <f>IFERROR(__xludf.DUMMYFUNCTION("""COMPUTED_VALUE"""),"-")</f>
        <v>-</v>
      </c>
      <c r="CA9" s="9" t="str">
        <f>IFERROR(__xludf.DUMMYFUNCTION("""COMPUTED_VALUE"""),"-")</f>
        <v>-</v>
      </c>
      <c r="CB9" s="9" t="str">
        <f>IFERROR(__xludf.DUMMYFUNCTION("""COMPUTED_VALUE"""),"-")</f>
        <v>-</v>
      </c>
      <c r="CC9" s="9" t="str">
        <f>IFERROR(__xludf.DUMMYFUNCTION("""COMPUTED_VALUE"""),"-")</f>
        <v>-</v>
      </c>
      <c r="CD9" s="9" t="str">
        <f>IFERROR(__xludf.DUMMYFUNCTION("""COMPUTED_VALUE"""),"-")</f>
        <v>-</v>
      </c>
      <c r="CE9" s="9" t="str">
        <f>IFERROR(__xludf.DUMMYFUNCTION("""COMPUTED_VALUE"""),"-")</f>
        <v>-</v>
      </c>
      <c r="CF9" s="9" t="str">
        <f>IFERROR(__xludf.DUMMYFUNCTION("""COMPUTED_VALUE"""),"-")</f>
        <v>-</v>
      </c>
      <c r="CG9" s="9" t="str">
        <f>IFERROR(__xludf.DUMMYFUNCTION("""COMPUTED_VALUE"""),"-")</f>
        <v>-</v>
      </c>
      <c r="CH9" s="9" t="str">
        <f>IFERROR(__xludf.DUMMYFUNCTION("""COMPUTED_VALUE"""),"-")</f>
        <v>-</v>
      </c>
      <c r="CI9" s="9" t="str">
        <f>IFERROR(__xludf.DUMMYFUNCTION("""COMPUTED_VALUE"""),"-")</f>
        <v>-</v>
      </c>
      <c r="CJ9" s="9" t="str">
        <f>IFERROR(__xludf.DUMMYFUNCTION("""COMPUTED_VALUE"""),"-")</f>
        <v>-</v>
      </c>
      <c r="CK9" s="9" t="str">
        <f>IFERROR(__xludf.DUMMYFUNCTION("""COMPUTED_VALUE"""),"-")</f>
        <v>-</v>
      </c>
      <c r="CL9" s="9" t="str">
        <f>IFERROR(__xludf.DUMMYFUNCTION("""COMPUTED_VALUE"""),"-")</f>
        <v>-</v>
      </c>
      <c r="CM9" s="9" t="str">
        <f>IFERROR(__xludf.DUMMYFUNCTION("""COMPUTED_VALUE"""),"-")</f>
        <v>-</v>
      </c>
      <c r="CN9" s="9" t="str">
        <f>IFERROR(__xludf.DUMMYFUNCTION("""COMPUTED_VALUE"""),"-")</f>
        <v>-</v>
      </c>
      <c r="CO9" s="9" t="str">
        <f>IFERROR(__xludf.DUMMYFUNCTION("""COMPUTED_VALUE"""),"-")</f>
        <v>-</v>
      </c>
      <c r="CP9" s="9" t="str">
        <f>IFERROR(__xludf.DUMMYFUNCTION("""COMPUTED_VALUE"""),"-")</f>
        <v>-</v>
      </c>
      <c r="CQ9" s="9" t="str">
        <f>IFERROR(__xludf.DUMMYFUNCTION("""COMPUTED_VALUE"""),"-")</f>
        <v>-</v>
      </c>
      <c r="CR9" s="9" t="str">
        <f>IFERROR(__xludf.DUMMYFUNCTION("""COMPUTED_VALUE"""),"-")</f>
        <v>-</v>
      </c>
      <c r="CS9" s="9" t="str">
        <f>IFERROR(__xludf.DUMMYFUNCTION("""COMPUTED_VALUE"""),"-")</f>
        <v>-</v>
      </c>
      <c r="CT9" s="9" t="str">
        <f>IFERROR(__xludf.DUMMYFUNCTION("""COMPUTED_VALUE"""),"-")</f>
        <v>-</v>
      </c>
      <c r="CU9" s="9" t="str">
        <f>IFERROR(__xludf.DUMMYFUNCTION("""COMPUTED_VALUE"""),"")</f>
        <v/>
      </c>
      <c r="CV9" s="9" t="str">
        <f>IFERROR(__xludf.DUMMYFUNCTION("""COMPUTED_VALUE"""),"-")</f>
        <v>-</v>
      </c>
      <c r="CW9" s="9" t="str">
        <f>IFERROR(__xludf.DUMMYFUNCTION("""COMPUTED_VALUE"""),"-")</f>
        <v>-</v>
      </c>
      <c r="CX9" s="9" t="str">
        <f>IFERROR(__xludf.DUMMYFUNCTION("""COMPUTED_VALUE"""),"-")</f>
        <v>-</v>
      </c>
      <c r="CY9" s="9" t="str">
        <f>IFERROR(__xludf.DUMMYFUNCTION("""COMPUTED_VALUE"""),"-")</f>
        <v>-</v>
      </c>
      <c r="CZ9" s="9" t="str">
        <f>IFERROR(__xludf.DUMMYFUNCTION("""COMPUTED_VALUE"""),"-")</f>
        <v>-</v>
      </c>
      <c r="DA9" s="9" t="str">
        <f>IFERROR(__xludf.DUMMYFUNCTION("""COMPUTED_VALUE"""),"-")</f>
        <v>-</v>
      </c>
      <c r="DB9" s="9" t="str">
        <f>IFERROR(__xludf.DUMMYFUNCTION("""COMPUTED_VALUE"""),"-")</f>
        <v>-</v>
      </c>
      <c r="DC9" s="9" t="str">
        <f>IFERROR(__xludf.DUMMYFUNCTION("""COMPUTED_VALUE"""),"-")</f>
        <v>-</v>
      </c>
      <c r="DD9" s="9" t="str">
        <f>IFERROR(__xludf.DUMMYFUNCTION("""COMPUTED_VALUE"""),"-")</f>
        <v>-</v>
      </c>
      <c r="DE9" s="9" t="str">
        <f>IFERROR(__xludf.DUMMYFUNCTION("""COMPUTED_VALUE"""),"-")</f>
        <v>-</v>
      </c>
      <c r="DF9" s="9" t="str">
        <f>IFERROR(__xludf.DUMMYFUNCTION("""COMPUTED_VALUE"""),"-")</f>
        <v>-</v>
      </c>
      <c r="DG9" s="9" t="str">
        <f>IFERROR(__xludf.DUMMYFUNCTION("""COMPUTED_VALUE"""),"-")</f>
        <v>-</v>
      </c>
      <c r="DH9" s="9" t="str">
        <f>IFERROR(__xludf.DUMMYFUNCTION("""COMPUTED_VALUE"""),"-")</f>
        <v>-</v>
      </c>
      <c r="DI9" s="9" t="str">
        <f>IFERROR(__xludf.DUMMYFUNCTION("""COMPUTED_VALUE"""),"-")</f>
        <v>-</v>
      </c>
      <c r="DJ9" s="9" t="str">
        <f>IFERROR(__xludf.DUMMYFUNCTION("""COMPUTED_VALUE"""),"-")</f>
        <v>-</v>
      </c>
      <c r="DK9" s="9" t="str">
        <f>IFERROR(__xludf.DUMMYFUNCTION("""COMPUTED_VALUE"""),"-")</f>
        <v>-</v>
      </c>
      <c r="DL9" s="9" t="str">
        <f>IFERROR(__xludf.DUMMYFUNCTION("""COMPUTED_VALUE"""),"-")</f>
        <v>-</v>
      </c>
      <c r="DM9" s="9" t="str">
        <f>IFERROR(__xludf.DUMMYFUNCTION("""COMPUTED_VALUE"""),"-")</f>
        <v>-</v>
      </c>
      <c r="DN9" s="9" t="str">
        <f>IFERROR(__xludf.DUMMYFUNCTION("""COMPUTED_VALUE"""),"-")</f>
        <v>-</v>
      </c>
      <c r="DO9" s="9" t="str">
        <f>IFERROR(__xludf.DUMMYFUNCTION("""COMPUTED_VALUE"""),"-")</f>
        <v>-</v>
      </c>
      <c r="DP9" s="9" t="str">
        <f>IFERROR(__xludf.DUMMYFUNCTION("""COMPUTED_VALUE"""),"-")</f>
        <v>-</v>
      </c>
      <c r="DQ9" s="9" t="str">
        <f>IFERROR(__xludf.DUMMYFUNCTION("""COMPUTED_VALUE"""),"-")</f>
        <v>-</v>
      </c>
      <c r="DR9" s="9" t="str">
        <f>IFERROR(__xludf.DUMMYFUNCTION("""COMPUTED_VALUE"""),"-")</f>
        <v>-</v>
      </c>
      <c r="DS9" s="9" t="str">
        <f>IFERROR(__xludf.DUMMYFUNCTION("""COMPUTED_VALUE"""),"-")</f>
        <v>-</v>
      </c>
      <c r="DT9" s="9" t="str">
        <f>IFERROR(__xludf.DUMMYFUNCTION("""COMPUTED_VALUE"""),"-")</f>
        <v>-</v>
      </c>
      <c r="DU9" s="9" t="str">
        <f>IFERROR(__xludf.DUMMYFUNCTION("""COMPUTED_VALUE"""),"-")</f>
        <v>-</v>
      </c>
      <c r="DV9" s="9" t="str">
        <f>IFERROR(__xludf.DUMMYFUNCTION("""COMPUTED_VALUE"""),"-")</f>
        <v>-</v>
      </c>
      <c r="DW9" s="9" t="str">
        <f>IFERROR(__xludf.DUMMYFUNCTION("""COMPUTED_VALUE"""),"-")</f>
        <v>-</v>
      </c>
      <c r="DX9" s="9" t="str">
        <f>IFERROR(__xludf.DUMMYFUNCTION("""COMPUTED_VALUE"""),"-")</f>
        <v>-</v>
      </c>
      <c r="DY9" s="9" t="str">
        <f>IFERROR(__xludf.DUMMYFUNCTION("""COMPUTED_VALUE"""),"-")</f>
        <v>-</v>
      </c>
      <c r="DZ9" s="9" t="str">
        <f>IFERROR(__xludf.DUMMYFUNCTION("""COMPUTED_VALUE"""),"-")</f>
        <v>-</v>
      </c>
      <c r="EA9" s="9" t="str">
        <f>IFERROR(__xludf.DUMMYFUNCTION("""COMPUTED_VALUE"""),"-")</f>
        <v>-</v>
      </c>
      <c r="EB9" s="9" t="str">
        <f>IFERROR(__xludf.DUMMYFUNCTION("""COMPUTED_VALUE"""),"")</f>
        <v/>
      </c>
      <c r="EC9" s="9">
        <f>IFERROR(__xludf.DUMMYFUNCTION("""COMPUTED_VALUE"""),1.0)</f>
        <v>1</v>
      </c>
      <c r="ED9" s="9">
        <f>IFERROR(__xludf.DUMMYFUNCTION("""COMPUTED_VALUE"""),1.0)</f>
        <v>1</v>
      </c>
      <c r="EE9" s="9">
        <f>IFERROR(__xludf.DUMMYFUNCTION("""COMPUTED_VALUE"""),1.0)</f>
        <v>1</v>
      </c>
      <c r="EF9" s="9">
        <f>IFERROR(__xludf.DUMMYFUNCTION("""COMPUTED_VALUE"""),1.0)</f>
        <v>1</v>
      </c>
      <c r="EG9" s="9">
        <f>IFERROR(__xludf.DUMMYFUNCTION("""COMPUTED_VALUE"""),1.0)</f>
        <v>1</v>
      </c>
      <c r="EH9" s="9">
        <f>IFERROR(__xludf.DUMMYFUNCTION("""COMPUTED_VALUE"""),1.0)</f>
        <v>1</v>
      </c>
      <c r="EI9" s="9">
        <f>IFERROR(__xludf.DUMMYFUNCTION("""COMPUTED_VALUE"""),1.0)</f>
        <v>1</v>
      </c>
      <c r="EJ9" s="9">
        <f>IFERROR(__xludf.DUMMYFUNCTION("""COMPUTED_VALUE"""),1.0)</f>
        <v>1</v>
      </c>
      <c r="EK9" s="9">
        <f>IFERROR(__xludf.DUMMYFUNCTION("""COMPUTED_VALUE"""),1.0)</f>
        <v>1</v>
      </c>
      <c r="EL9" s="9">
        <f>IFERROR(__xludf.DUMMYFUNCTION("""COMPUTED_VALUE"""),1.0)</f>
        <v>1</v>
      </c>
      <c r="EM9" s="9">
        <f>IFERROR(__xludf.DUMMYFUNCTION("""COMPUTED_VALUE"""),1.0)</f>
        <v>1</v>
      </c>
      <c r="EN9" s="9">
        <f>IFERROR(__xludf.DUMMYFUNCTION("""COMPUTED_VALUE"""),1.0)</f>
        <v>1</v>
      </c>
      <c r="EO9" s="9">
        <f>IFERROR(__xludf.DUMMYFUNCTION("""COMPUTED_VALUE"""),1.0)</f>
        <v>1</v>
      </c>
      <c r="EP9" s="9">
        <f>IFERROR(__xludf.DUMMYFUNCTION("""COMPUTED_VALUE"""),1.0)</f>
        <v>1</v>
      </c>
      <c r="EQ9" s="9">
        <f>IFERROR(__xludf.DUMMYFUNCTION("""COMPUTED_VALUE"""),1.0)</f>
        <v>1</v>
      </c>
      <c r="ER9" s="9">
        <f>IFERROR(__xludf.DUMMYFUNCTION("""COMPUTED_VALUE"""),1.0)</f>
        <v>1</v>
      </c>
      <c r="ES9" s="9" t="str">
        <f>IFERROR(__xludf.DUMMYFUNCTION("""COMPUTED_VALUE"""),"")</f>
        <v/>
      </c>
      <c r="ET9" s="9">
        <f>IFERROR(__xludf.DUMMYFUNCTION("""COMPUTED_VALUE"""),1.0)</f>
        <v>1</v>
      </c>
      <c r="EU9" s="9" t="str">
        <f>IFERROR(__xludf.DUMMYFUNCTION("""COMPUTED_VALUE"""),"TLE")</f>
        <v>TLE</v>
      </c>
      <c r="EV9" s="9" t="str">
        <f>IFERROR(__xludf.DUMMYFUNCTION("""COMPUTED_VALUE"""),"TLE")</f>
        <v>TLE</v>
      </c>
      <c r="EW9" s="9" t="str">
        <f>IFERROR(__xludf.DUMMYFUNCTION("""COMPUTED_VALUE"""),"TLE")</f>
        <v>TLE</v>
      </c>
      <c r="EX9" s="9" t="str">
        <f>IFERROR(__xludf.DUMMYFUNCTION("""COMPUTED_VALUE"""),"TLE")</f>
        <v>TLE</v>
      </c>
      <c r="EY9" s="9" t="str">
        <f>IFERROR(__xludf.DUMMYFUNCTION("""COMPUTED_VALUE"""),"TLE")</f>
        <v>TLE</v>
      </c>
      <c r="EZ9" s="9">
        <f>IFERROR(__xludf.DUMMYFUNCTION("""COMPUTED_VALUE"""),1.0)</f>
        <v>1</v>
      </c>
      <c r="FA9" s="9">
        <f>IFERROR(__xludf.DUMMYFUNCTION("""COMPUTED_VALUE"""),1.0)</f>
        <v>1</v>
      </c>
      <c r="FB9" s="9">
        <f>IFERROR(__xludf.DUMMYFUNCTION("""COMPUTED_VALUE"""),1.0)</f>
        <v>1</v>
      </c>
      <c r="FC9" s="9">
        <f>IFERROR(__xludf.DUMMYFUNCTION("""COMPUTED_VALUE"""),1.0)</f>
        <v>1</v>
      </c>
      <c r="FD9" s="9">
        <f>IFERROR(__xludf.DUMMYFUNCTION("""COMPUTED_VALUE"""),1.0)</f>
        <v>1</v>
      </c>
      <c r="FE9" s="9">
        <f>IFERROR(__xludf.DUMMYFUNCTION("""COMPUTED_VALUE"""),1.0)</f>
        <v>1</v>
      </c>
      <c r="FF9" s="9">
        <f>IFERROR(__xludf.DUMMYFUNCTION("""COMPUTED_VALUE"""),1.0)</f>
        <v>1</v>
      </c>
      <c r="FG9" s="9">
        <f>IFERROR(__xludf.DUMMYFUNCTION("""COMPUTED_VALUE"""),1.0)</f>
        <v>1</v>
      </c>
      <c r="FH9" s="9">
        <f>IFERROR(__xludf.DUMMYFUNCTION("""COMPUTED_VALUE"""),1.0)</f>
        <v>1</v>
      </c>
      <c r="FI9" s="9">
        <f>IFERROR(__xludf.DUMMYFUNCTION("""COMPUTED_VALUE"""),1.0)</f>
        <v>1</v>
      </c>
      <c r="FJ9" s="9" t="str">
        <f>IFERROR(__xludf.DUMMYFUNCTION("""COMPUTED_VALUE"""),"TLE")</f>
        <v>TLE</v>
      </c>
      <c r="FK9" s="9" t="str">
        <f>IFERROR(__xludf.DUMMYFUNCTION("""COMPUTED_VALUE"""),"TLE")</f>
        <v>TLE</v>
      </c>
      <c r="FL9" s="9" t="str">
        <f>IFERROR(__xludf.DUMMYFUNCTION("""COMPUTED_VALUE"""),"TLE")</f>
        <v>TLE</v>
      </c>
      <c r="FM9" s="9" t="str">
        <f>IFERROR(__xludf.DUMMYFUNCTION("""COMPUTED_VALUE"""),"TLE")</f>
        <v>TLE</v>
      </c>
      <c r="FN9" s="9" t="str">
        <f>IFERROR(__xludf.DUMMYFUNCTION("""COMPUTED_VALUE"""),"TLE")</f>
        <v>TLE</v>
      </c>
      <c r="FO9" s="9" t="str">
        <f>IFERROR(__xludf.DUMMYFUNCTION("""COMPUTED_VALUE"""),"TLE")</f>
        <v>TLE</v>
      </c>
      <c r="FP9" s="9" t="str">
        <f>IFERROR(__xludf.DUMMYFUNCTION("""COMPUTED_VALUE"""),"TLE")</f>
        <v>TLE</v>
      </c>
      <c r="FQ9" s="9" t="str">
        <f>IFERROR(__xludf.DUMMYFUNCTION("""COMPUTED_VALUE"""),"TLE")</f>
        <v>TLE</v>
      </c>
      <c r="FR9" s="9" t="str">
        <f>IFERROR(__xludf.DUMMYFUNCTION("""COMPUTED_VALUE"""),"TLE")</f>
        <v>TLE</v>
      </c>
      <c r="FS9" s="9" t="str">
        <f>IFERROR(__xludf.DUMMYFUNCTION("""COMPUTED_VALUE"""),"TLE")</f>
        <v>TLE</v>
      </c>
      <c r="FT9" s="9" t="str">
        <f>IFERROR(__xludf.DUMMYFUNCTION("""COMPUTED_VALUE"""),"TLE")</f>
        <v>TLE</v>
      </c>
      <c r="FU9" s="9" t="str">
        <f>IFERROR(__xludf.DUMMYFUNCTION("""COMPUTED_VALUE"""),"TLE")</f>
        <v>TLE</v>
      </c>
      <c r="FV9" s="9" t="str">
        <f>IFERROR(__xludf.DUMMYFUNCTION("""COMPUTED_VALUE"""),"")</f>
        <v/>
      </c>
      <c r="FW9" s="9">
        <f>IFERROR(__xludf.DUMMYFUNCTION("""COMPUTED_VALUE"""),1.0)</f>
        <v>1</v>
      </c>
      <c r="FX9" s="9">
        <f>IFERROR(__xludf.DUMMYFUNCTION("""COMPUTED_VALUE"""),1.0)</f>
        <v>1</v>
      </c>
      <c r="FY9" s="9">
        <f>IFERROR(__xludf.DUMMYFUNCTION("""COMPUTED_VALUE"""),1.0)</f>
        <v>1</v>
      </c>
      <c r="FZ9" s="9">
        <f>IFERROR(__xludf.DUMMYFUNCTION("""COMPUTED_VALUE"""),1.0)</f>
        <v>1</v>
      </c>
      <c r="GA9" s="9">
        <f>IFERROR(__xludf.DUMMYFUNCTION("""COMPUTED_VALUE"""),1.0)</f>
        <v>1</v>
      </c>
      <c r="GB9" s="9">
        <f>IFERROR(__xludf.DUMMYFUNCTION("""COMPUTED_VALUE"""),1.0)</f>
        <v>1</v>
      </c>
      <c r="GC9" s="9" t="str">
        <f>IFERROR(__xludf.DUMMYFUNCTION("""COMPUTED_VALUE"""),"TLE")</f>
        <v>TLE</v>
      </c>
      <c r="GD9" s="9">
        <f>IFERROR(__xludf.DUMMYFUNCTION("""COMPUTED_VALUE"""),1.0)</f>
        <v>1</v>
      </c>
      <c r="GE9" s="9">
        <f>IFERROR(__xludf.DUMMYFUNCTION("""COMPUTED_VALUE"""),1.0)</f>
        <v>1</v>
      </c>
      <c r="GF9" s="9">
        <f>IFERROR(__xludf.DUMMYFUNCTION("""COMPUTED_VALUE"""),1.0)</f>
        <v>1</v>
      </c>
      <c r="GG9" s="9">
        <f>IFERROR(__xludf.DUMMYFUNCTION("""COMPUTED_VALUE"""),1.0)</f>
        <v>1</v>
      </c>
      <c r="GH9" s="9" t="str">
        <f>IFERROR(__xludf.DUMMYFUNCTION("""COMPUTED_VALUE"""),"TLE")</f>
        <v>TLE</v>
      </c>
      <c r="GI9" s="9" t="str">
        <f>IFERROR(__xludf.DUMMYFUNCTION("""COMPUTED_VALUE"""),"TLE")</f>
        <v>TLE</v>
      </c>
      <c r="GJ9" s="9" t="str">
        <f>IFERROR(__xludf.DUMMYFUNCTION("""COMPUTED_VALUE"""),"TLE")</f>
        <v>TLE</v>
      </c>
      <c r="GK9" s="9" t="str">
        <f>IFERROR(__xludf.DUMMYFUNCTION("""COMPUTED_VALUE"""),"TLE")</f>
        <v>TLE</v>
      </c>
      <c r="GL9" s="9" t="str">
        <f>IFERROR(__xludf.DUMMYFUNCTION("""COMPUTED_VALUE"""),"TLE")</f>
        <v>TLE</v>
      </c>
      <c r="GM9" s="9" t="str">
        <f>IFERROR(__xludf.DUMMYFUNCTION("""COMPUTED_VALUE"""),"TLE")</f>
        <v>TLE</v>
      </c>
      <c r="GN9" s="9" t="str">
        <f>IFERROR(__xludf.DUMMYFUNCTION("""COMPUTED_VALUE"""),"TLE")</f>
        <v>TLE</v>
      </c>
      <c r="GO9" s="9" t="str">
        <f>IFERROR(__xludf.DUMMYFUNCTION("""COMPUTED_VALUE"""),"TLE")</f>
        <v>TLE</v>
      </c>
      <c r="GP9" s="9" t="str">
        <f>IFERROR(__xludf.DUMMYFUNCTION("""COMPUTED_VALUE"""),"TLE")</f>
        <v>TLE</v>
      </c>
      <c r="GQ9" s="9" t="str">
        <f>IFERROR(__xludf.DUMMYFUNCTION("""COMPUTED_VALUE"""),"TLE")</f>
        <v>TLE</v>
      </c>
      <c r="GR9" s="9" t="str">
        <f>IFERROR(__xludf.DUMMYFUNCTION("""COMPUTED_VALUE"""),"TLE")</f>
        <v>TLE</v>
      </c>
      <c r="GS9" s="9" t="str">
        <f>IFERROR(__xludf.DUMMYFUNCTION("""COMPUTED_VALUE"""),"TLE")</f>
        <v>TLE</v>
      </c>
      <c r="GT9" s="9" t="str">
        <f>IFERROR(__xludf.DUMMYFUNCTION("""COMPUTED_VALUE"""),"TLE")</f>
        <v>TLE</v>
      </c>
      <c r="GU9" s="9" t="str">
        <f>IFERROR(__xludf.DUMMYFUNCTION("""COMPUTED_VALUE"""),"")</f>
        <v/>
      </c>
    </row>
    <row r="10">
      <c r="A10" s="5"/>
      <c r="B10" s="5"/>
      <c r="C10" s="5" t="str">
        <f>if(B10="d","diskv. iz ciklusa",if(B10="d1","diskv. iz kruga",if($E10="ODOBREN",(if(countif(H:H,"="&amp;H10)=1,countif(H:H,"&gt;"&amp;H10)+1,concatenate(countif(H:H,"&gt;"&amp;H10)+1," - ",countif(H:H,"&gt;="&amp;H10)))),'Rezultati - A kategorija'!empty)))</f>
        <v>8 - 9</v>
      </c>
      <c r="D10" s="6" t="str">
        <f>IFERROR(__xludf.DUMMYFUNCTION("""COMPUTED_VALUE"""),"Tosic")</f>
        <v>Tosic</v>
      </c>
      <c r="E10" s="6" t="str">
        <f>IFERROR(__xludf.DUMMYFUNCTION("""COMPUTED_VALUE"""),"ODOBREN")</f>
        <v>ODOBREN</v>
      </c>
      <c r="F10" s="6" t="str">
        <f>IFERROR(__xludf.DUMMYFUNCTION("""COMPUTED_VALUE"""),"Momčilo")</f>
        <v>Momčilo</v>
      </c>
      <c r="G10" s="6" t="str">
        <f>IFERROR(__xludf.DUMMYFUNCTION("""COMPUTED_VALUE"""),"Tošić")</f>
        <v>Tošić</v>
      </c>
      <c r="H10" s="7">
        <f>IFERROR(__xludf.DUMMYFUNCTION("""COMPUTED_VALUE"""),145.0)</f>
        <v>145</v>
      </c>
      <c r="I10" s="7">
        <f>IFERROR(__xludf.DUMMYFUNCTION("""COMPUTED_VALUE"""),145.0)</f>
        <v>145</v>
      </c>
      <c r="J10" s="6" t="str">
        <f>IFERROR(__xludf.DUMMYFUNCTION("""COMPUTED_VALUE"""),"Niš")</f>
        <v>Niš</v>
      </c>
      <c r="K10" s="6" t="str">
        <f>IFERROR(__xludf.DUMMYFUNCTION("""COMPUTED_VALUE"""),"Gimnazija Svetozar Marković")</f>
        <v>Gimnazija Svetozar Marković</v>
      </c>
      <c r="L10" s="14" t="str">
        <f>IFERROR(__xludf.DUMMYFUNCTION("""COMPUTED_VALUE"""),"III")</f>
        <v>III</v>
      </c>
      <c r="M10" s="14" t="str">
        <f>IFERROR(__xludf.DUMMYFUNCTION("""COMPUTED_VALUE"""),"A")</f>
        <v>A</v>
      </c>
      <c r="N10" s="6"/>
      <c r="O10" s="8" t="str">
        <f>IFERROR(__xludf.DUMMYFUNCTION("""COMPUTED_VALUE"""),"-")</f>
        <v>-</v>
      </c>
      <c r="P10" s="9" t="str">
        <f>IFERROR(__xludf.DUMMYFUNCTION("""COMPUTED_VALUE"""),"-")</f>
        <v>-</v>
      </c>
      <c r="Q10" s="9" t="str">
        <f>IFERROR(__xludf.DUMMYFUNCTION("""COMPUTED_VALUE"""),"-")</f>
        <v>-</v>
      </c>
      <c r="R10" s="9">
        <f>IFERROR(__xludf.DUMMYFUNCTION("""COMPUTED_VALUE"""),100.0)</f>
        <v>100</v>
      </c>
      <c r="S10" s="9">
        <f>IFERROR(__xludf.DUMMYFUNCTION("""COMPUTED_VALUE"""),11.0)</f>
        <v>11</v>
      </c>
      <c r="T10" s="9">
        <f>IFERROR(__xludf.DUMMYFUNCTION("""COMPUTED_VALUE"""),34.0)</f>
        <v>34</v>
      </c>
      <c r="U10" s="9" t="str">
        <f>IFERROR(__xludf.DUMMYFUNCTION("""COMPUTED_VALUE"""),"")</f>
        <v/>
      </c>
      <c r="V10" s="9" t="str">
        <f>IFERROR(__xludf.DUMMYFUNCTION("""COMPUTED_VALUE"""),"")</f>
        <v/>
      </c>
      <c r="W10" s="9" t="str">
        <f>IFERROR(__xludf.DUMMYFUNCTION("""COMPUTED_VALUE"""),"-")</f>
        <v>-</v>
      </c>
      <c r="X10" s="9" t="str">
        <f>IFERROR(__xludf.DUMMYFUNCTION("""COMPUTED_VALUE"""),"-")</f>
        <v>-</v>
      </c>
      <c r="Y10" s="9" t="str">
        <f>IFERROR(__xludf.DUMMYFUNCTION("""COMPUTED_VALUE"""),"-")</f>
        <v>-</v>
      </c>
      <c r="Z10" s="9" t="str">
        <f>IFERROR(__xludf.DUMMYFUNCTION("""COMPUTED_VALUE"""),"-")</f>
        <v>-</v>
      </c>
      <c r="AA10" s="9" t="str">
        <f>IFERROR(__xludf.DUMMYFUNCTION("""COMPUTED_VALUE"""),"-")</f>
        <v>-</v>
      </c>
      <c r="AB10" s="9" t="str">
        <f>IFERROR(__xludf.DUMMYFUNCTION("""COMPUTED_VALUE"""),"-")</f>
        <v>-</v>
      </c>
      <c r="AC10" s="9" t="str">
        <f>IFERROR(__xludf.DUMMYFUNCTION("""COMPUTED_VALUE"""),"-")</f>
        <v>-</v>
      </c>
      <c r="AD10" s="9" t="str">
        <f>IFERROR(__xludf.DUMMYFUNCTION("""COMPUTED_VALUE"""),"-")</f>
        <v>-</v>
      </c>
      <c r="AE10" s="9" t="str">
        <f>IFERROR(__xludf.DUMMYFUNCTION("""COMPUTED_VALUE"""),"-")</f>
        <v>-</v>
      </c>
      <c r="AF10" s="9" t="str">
        <f>IFERROR(__xludf.DUMMYFUNCTION("""COMPUTED_VALUE"""),"-")</f>
        <v>-</v>
      </c>
      <c r="AG10" s="9" t="str">
        <f>IFERROR(__xludf.DUMMYFUNCTION("""COMPUTED_VALUE"""),"-")</f>
        <v>-</v>
      </c>
      <c r="AH10" s="9" t="str">
        <f>IFERROR(__xludf.DUMMYFUNCTION("""COMPUTED_VALUE"""),"-")</f>
        <v>-</v>
      </c>
      <c r="AI10" s="9" t="str">
        <f>IFERROR(__xludf.DUMMYFUNCTION("""COMPUTED_VALUE"""),"-")</f>
        <v>-</v>
      </c>
      <c r="AJ10" s="9" t="str">
        <f>IFERROR(__xludf.DUMMYFUNCTION("""COMPUTED_VALUE"""),"-")</f>
        <v>-</v>
      </c>
      <c r="AK10" s="9" t="str">
        <f>IFERROR(__xludf.DUMMYFUNCTION("""COMPUTED_VALUE"""),"-")</f>
        <v>-</v>
      </c>
      <c r="AL10" s="9" t="str">
        <f>IFERROR(__xludf.DUMMYFUNCTION("""COMPUTED_VALUE"""),"-")</f>
        <v>-</v>
      </c>
      <c r="AM10" s="9" t="str">
        <f>IFERROR(__xludf.DUMMYFUNCTION("""COMPUTED_VALUE"""),"-")</f>
        <v>-</v>
      </c>
      <c r="AN10" s="9" t="str">
        <f>IFERROR(__xludf.DUMMYFUNCTION("""COMPUTED_VALUE"""),"-")</f>
        <v>-</v>
      </c>
      <c r="AO10" s="9" t="str">
        <f>IFERROR(__xludf.DUMMYFUNCTION("""COMPUTED_VALUE"""),"-")</f>
        <v>-</v>
      </c>
      <c r="AP10" s="9" t="str">
        <f>IFERROR(__xludf.DUMMYFUNCTION("""COMPUTED_VALUE"""),"-")</f>
        <v>-</v>
      </c>
      <c r="AQ10" s="9" t="str">
        <f>IFERROR(__xludf.DUMMYFUNCTION("""COMPUTED_VALUE"""),"-")</f>
        <v>-</v>
      </c>
      <c r="AR10" s="9" t="str">
        <f>IFERROR(__xludf.DUMMYFUNCTION("""COMPUTED_VALUE"""),"-")</f>
        <v>-</v>
      </c>
      <c r="AS10" s="9" t="str">
        <f>IFERROR(__xludf.DUMMYFUNCTION("""COMPUTED_VALUE"""),"-")</f>
        <v>-</v>
      </c>
      <c r="AT10" s="9" t="str">
        <f>IFERROR(__xludf.DUMMYFUNCTION("""COMPUTED_VALUE"""),"-")</f>
        <v>-</v>
      </c>
      <c r="AU10" s="9" t="str">
        <f>IFERROR(__xludf.DUMMYFUNCTION("""COMPUTED_VALUE"""),"-")</f>
        <v>-</v>
      </c>
      <c r="AV10" s="9" t="str">
        <f>IFERROR(__xludf.DUMMYFUNCTION("""COMPUTED_VALUE"""),"-")</f>
        <v>-</v>
      </c>
      <c r="AW10" s="9" t="str">
        <f>IFERROR(__xludf.DUMMYFUNCTION("""COMPUTED_VALUE"""),"-")</f>
        <v>-</v>
      </c>
      <c r="AX10" s="9" t="str">
        <f>IFERROR(__xludf.DUMMYFUNCTION("""COMPUTED_VALUE"""),"-")</f>
        <v>-</v>
      </c>
      <c r="AY10" s="9" t="str">
        <f>IFERROR(__xludf.DUMMYFUNCTION("""COMPUTED_VALUE"""),"-")</f>
        <v>-</v>
      </c>
      <c r="AZ10" s="9" t="str">
        <f>IFERROR(__xludf.DUMMYFUNCTION("""COMPUTED_VALUE"""),"-")</f>
        <v>-</v>
      </c>
      <c r="BA10" s="9" t="str">
        <f>IFERROR(__xludf.DUMMYFUNCTION("""COMPUTED_VALUE"""),"-")</f>
        <v>-</v>
      </c>
      <c r="BB10" s="9" t="str">
        <f>IFERROR(__xludf.DUMMYFUNCTION("""COMPUTED_VALUE"""),"-")</f>
        <v>-</v>
      </c>
      <c r="BC10" s="9" t="str">
        <f>IFERROR(__xludf.DUMMYFUNCTION("""COMPUTED_VALUE"""),"-")</f>
        <v>-</v>
      </c>
      <c r="BD10" s="9" t="str">
        <f>IFERROR(__xludf.DUMMYFUNCTION("""COMPUTED_VALUE"""),"-")</f>
        <v>-</v>
      </c>
      <c r="BE10" s="9" t="str">
        <f>IFERROR(__xludf.DUMMYFUNCTION("""COMPUTED_VALUE"""),"-")</f>
        <v>-</v>
      </c>
      <c r="BF10" s="9" t="str">
        <f>IFERROR(__xludf.DUMMYFUNCTION("""COMPUTED_VALUE"""),"-")</f>
        <v>-</v>
      </c>
      <c r="BG10" s="9" t="str">
        <f>IFERROR(__xludf.DUMMYFUNCTION("""COMPUTED_VALUE"""),"-")</f>
        <v>-</v>
      </c>
      <c r="BH10" s="9" t="str">
        <f>IFERROR(__xludf.DUMMYFUNCTION("""COMPUTED_VALUE"""),"-")</f>
        <v>-</v>
      </c>
      <c r="BI10" s="9" t="str">
        <f>IFERROR(__xludf.DUMMYFUNCTION("""COMPUTED_VALUE"""),"-")</f>
        <v>-</v>
      </c>
      <c r="BJ10" s="9" t="str">
        <f>IFERROR(__xludf.DUMMYFUNCTION("""COMPUTED_VALUE"""),"-")</f>
        <v>-</v>
      </c>
      <c r="BK10" s="9" t="str">
        <f>IFERROR(__xludf.DUMMYFUNCTION("""COMPUTED_VALUE"""),"-")</f>
        <v>-</v>
      </c>
      <c r="BL10" s="9" t="str">
        <f>IFERROR(__xludf.DUMMYFUNCTION("""COMPUTED_VALUE"""),"-")</f>
        <v>-</v>
      </c>
      <c r="BM10" s="9" t="str">
        <f>IFERROR(__xludf.DUMMYFUNCTION("""COMPUTED_VALUE"""),"")</f>
        <v/>
      </c>
      <c r="BN10" s="9" t="str">
        <f>IFERROR(__xludf.DUMMYFUNCTION("""COMPUTED_VALUE"""),"-")</f>
        <v>-</v>
      </c>
      <c r="BO10" s="9" t="str">
        <f>IFERROR(__xludf.DUMMYFUNCTION("""COMPUTED_VALUE"""),"-")</f>
        <v>-</v>
      </c>
      <c r="BP10" s="9" t="str">
        <f>IFERROR(__xludf.DUMMYFUNCTION("""COMPUTED_VALUE"""),"-")</f>
        <v>-</v>
      </c>
      <c r="BQ10" s="9" t="str">
        <f>IFERROR(__xludf.DUMMYFUNCTION("""COMPUTED_VALUE"""),"-")</f>
        <v>-</v>
      </c>
      <c r="BR10" s="9" t="str">
        <f>IFERROR(__xludf.DUMMYFUNCTION("""COMPUTED_VALUE"""),"-")</f>
        <v>-</v>
      </c>
      <c r="BS10" s="9" t="str">
        <f>IFERROR(__xludf.DUMMYFUNCTION("""COMPUTED_VALUE"""),"-")</f>
        <v>-</v>
      </c>
      <c r="BT10" s="9" t="str">
        <f>IFERROR(__xludf.DUMMYFUNCTION("""COMPUTED_VALUE"""),"-")</f>
        <v>-</v>
      </c>
      <c r="BU10" s="9" t="str">
        <f>IFERROR(__xludf.DUMMYFUNCTION("""COMPUTED_VALUE"""),"-")</f>
        <v>-</v>
      </c>
      <c r="BV10" s="9" t="str">
        <f>IFERROR(__xludf.DUMMYFUNCTION("""COMPUTED_VALUE"""),"-")</f>
        <v>-</v>
      </c>
      <c r="BW10" s="9" t="str">
        <f>IFERROR(__xludf.DUMMYFUNCTION("""COMPUTED_VALUE"""),"-")</f>
        <v>-</v>
      </c>
      <c r="BX10" s="9" t="str">
        <f>IFERROR(__xludf.DUMMYFUNCTION("""COMPUTED_VALUE"""),"-")</f>
        <v>-</v>
      </c>
      <c r="BY10" s="9" t="str">
        <f>IFERROR(__xludf.DUMMYFUNCTION("""COMPUTED_VALUE"""),"-")</f>
        <v>-</v>
      </c>
      <c r="BZ10" s="9" t="str">
        <f>IFERROR(__xludf.DUMMYFUNCTION("""COMPUTED_VALUE"""),"-")</f>
        <v>-</v>
      </c>
      <c r="CA10" s="9" t="str">
        <f>IFERROR(__xludf.DUMMYFUNCTION("""COMPUTED_VALUE"""),"-")</f>
        <v>-</v>
      </c>
      <c r="CB10" s="9" t="str">
        <f>IFERROR(__xludf.DUMMYFUNCTION("""COMPUTED_VALUE"""),"-")</f>
        <v>-</v>
      </c>
      <c r="CC10" s="9" t="str">
        <f>IFERROR(__xludf.DUMMYFUNCTION("""COMPUTED_VALUE"""),"-")</f>
        <v>-</v>
      </c>
      <c r="CD10" s="9" t="str">
        <f>IFERROR(__xludf.DUMMYFUNCTION("""COMPUTED_VALUE"""),"-")</f>
        <v>-</v>
      </c>
      <c r="CE10" s="9" t="str">
        <f>IFERROR(__xludf.DUMMYFUNCTION("""COMPUTED_VALUE"""),"-")</f>
        <v>-</v>
      </c>
      <c r="CF10" s="9" t="str">
        <f>IFERROR(__xludf.DUMMYFUNCTION("""COMPUTED_VALUE"""),"-")</f>
        <v>-</v>
      </c>
      <c r="CG10" s="9" t="str">
        <f>IFERROR(__xludf.DUMMYFUNCTION("""COMPUTED_VALUE"""),"-")</f>
        <v>-</v>
      </c>
      <c r="CH10" s="9" t="str">
        <f>IFERROR(__xludf.DUMMYFUNCTION("""COMPUTED_VALUE"""),"-")</f>
        <v>-</v>
      </c>
      <c r="CI10" s="9" t="str">
        <f>IFERROR(__xludf.DUMMYFUNCTION("""COMPUTED_VALUE"""),"-")</f>
        <v>-</v>
      </c>
      <c r="CJ10" s="9" t="str">
        <f>IFERROR(__xludf.DUMMYFUNCTION("""COMPUTED_VALUE"""),"-")</f>
        <v>-</v>
      </c>
      <c r="CK10" s="9" t="str">
        <f>IFERROR(__xludf.DUMMYFUNCTION("""COMPUTED_VALUE"""),"-")</f>
        <v>-</v>
      </c>
      <c r="CL10" s="9" t="str">
        <f>IFERROR(__xludf.DUMMYFUNCTION("""COMPUTED_VALUE"""),"-")</f>
        <v>-</v>
      </c>
      <c r="CM10" s="9" t="str">
        <f>IFERROR(__xludf.DUMMYFUNCTION("""COMPUTED_VALUE"""),"-")</f>
        <v>-</v>
      </c>
      <c r="CN10" s="9" t="str">
        <f>IFERROR(__xludf.DUMMYFUNCTION("""COMPUTED_VALUE"""),"-")</f>
        <v>-</v>
      </c>
      <c r="CO10" s="9" t="str">
        <f>IFERROR(__xludf.DUMMYFUNCTION("""COMPUTED_VALUE"""),"-")</f>
        <v>-</v>
      </c>
      <c r="CP10" s="9" t="str">
        <f>IFERROR(__xludf.DUMMYFUNCTION("""COMPUTED_VALUE"""),"-")</f>
        <v>-</v>
      </c>
      <c r="CQ10" s="9" t="str">
        <f>IFERROR(__xludf.DUMMYFUNCTION("""COMPUTED_VALUE"""),"-")</f>
        <v>-</v>
      </c>
      <c r="CR10" s="9" t="str">
        <f>IFERROR(__xludf.DUMMYFUNCTION("""COMPUTED_VALUE"""),"-")</f>
        <v>-</v>
      </c>
      <c r="CS10" s="9" t="str">
        <f>IFERROR(__xludf.DUMMYFUNCTION("""COMPUTED_VALUE"""),"-")</f>
        <v>-</v>
      </c>
      <c r="CT10" s="9" t="str">
        <f>IFERROR(__xludf.DUMMYFUNCTION("""COMPUTED_VALUE"""),"-")</f>
        <v>-</v>
      </c>
      <c r="CU10" s="9" t="str">
        <f>IFERROR(__xludf.DUMMYFUNCTION("""COMPUTED_VALUE"""),"")</f>
        <v/>
      </c>
      <c r="CV10" s="9" t="str">
        <f>IFERROR(__xludf.DUMMYFUNCTION("""COMPUTED_VALUE"""),"-")</f>
        <v>-</v>
      </c>
      <c r="CW10" s="9" t="str">
        <f>IFERROR(__xludf.DUMMYFUNCTION("""COMPUTED_VALUE"""),"-")</f>
        <v>-</v>
      </c>
      <c r="CX10" s="9" t="str">
        <f>IFERROR(__xludf.DUMMYFUNCTION("""COMPUTED_VALUE"""),"-")</f>
        <v>-</v>
      </c>
      <c r="CY10" s="9" t="str">
        <f>IFERROR(__xludf.DUMMYFUNCTION("""COMPUTED_VALUE"""),"-")</f>
        <v>-</v>
      </c>
      <c r="CZ10" s="9" t="str">
        <f>IFERROR(__xludf.DUMMYFUNCTION("""COMPUTED_VALUE"""),"-")</f>
        <v>-</v>
      </c>
      <c r="DA10" s="9" t="str">
        <f>IFERROR(__xludf.DUMMYFUNCTION("""COMPUTED_VALUE"""),"-")</f>
        <v>-</v>
      </c>
      <c r="DB10" s="9" t="str">
        <f>IFERROR(__xludf.DUMMYFUNCTION("""COMPUTED_VALUE"""),"-")</f>
        <v>-</v>
      </c>
      <c r="DC10" s="9" t="str">
        <f>IFERROR(__xludf.DUMMYFUNCTION("""COMPUTED_VALUE"""),"-")</f>
        <v>-</v>
      </c>
      <c r="DD10" s="9" t="str">
        <f>IFERROR(__xludf.DUMMYFUNCTION("""COMPUTED_VALUE"""),"-")</f>
        <v>-</v>
      </c>
      <c r="DE10" s="9" t="str">
        <f>IFERROR(__xludf.DUMMYFUNCTION("""COMPUTED_VALUE"""),"-")</f>
        <v>-</v>
      </c>
      <c r="DF10" s="9" t="str">
        <f>IFERROR(__xludf.DUMMYFUNCTION("""COMPUTED_VALUE"""),"-")</f>
        <v>-</v>
      </c>
      <c r="DG10" s="9" t="str">
        <f>IFERROR(__xludf.DUMMYFUNCTION("""COMPUTED_VALUE"""),"-")</f>
        <v>-</v>
      </c>
      <c r="DH10" s="9" t="str">
        <f>IFERROR(__xludf.DUMMYFUNCTION("""COMPUTED_VALUE"""),"-")</f>
        <v>-</v>
      </c>
      <c r="DI10" s="9" t="str">
        <f>IFERROR(__xludf.DUMMYFUNCTION("""COMPUTED_VALUE"""),"-")</f>
        <v>-</v>
      </c>
      <c r="DJ10" s="9" t="str">
        <f>IFERROR(__xludf.DUMMYFUNCTION("""COMPUTED_VALUE"""),"-")</f>
        <v>-</v>
      </c>
      <c r="DK10" s="9" t="str">
        <f>IFERROR(__xludf.DUMMYFUNCTION("""COMPUTED_VALUE"""),"-")</f>
        <v>-</v>
      </c>
      <c r="DL10" s="9" t="str">
        <f>IFERROR(__xludf.DUMMYFUNCTION("""COMPUTED_VALUE"""),"-")</f>
        <v>-</v>
      </c>
      <c r="DM10" s="9" t="str">
        <f>IFERROR(__xludf.DUMMYFUNCTION("""COMPUTED_VALUE"""),"-")</f>
        <v>-</v>
      </c>
      <c r="DN10" s="9" t="str">
        <f>IFERROR(__xludf.DUMMYFUNCTION("""COMPUTED_VALUE"""),"-")</f>
        <v>-</v>
      </c>
      <c r="DO10" s="9" t="str">
        <f>IFERROR(__xludf.DUMMYFUNCTION("""COMPUTED_VALUE"""),"-")</f>
        <v>-</v>
      </c>
      <c r="DP10" s="9" t="str">
        <f>IFERROR(__xludf.DUMMYFUNCTION("""COMPUTED_VALUE"""),"-")</f>
        <v>-</v>
      </c>
      <c r="DQ10" s="9" t="str">
        <f>IFERROR(__xludf.DUMMYFUNCTION("""COMPUTED_VALUE"""),"-")</f>
        <v>-</v>
      </c>
      <c r="DR10" s="9" t="str">
        <f>IFERROR(__xludf.DUMMYFUNCTION("""COMPUTED_VALUE"""),"-")</f>
        <v>-</v>
      </c>
      <c r="DS10" s="9" t="str">
        <f>IFERROR(__xludf.DUMMYFUNCTION("""COMPUTED_VALUE"""),"-")</f>
        <v>-</v>
      </c>
      <c r="DT10" s="9" t="str">
        <f>IFERROR(__xludf.DUMMYFUNCTION("""COMPUTED_VALUE"""),"-")</f>
        <v>-</v>
      </c>
      <c r="DU10" s="9" t="str">
        <f>IFERROR(__xludf.DUMMYFUNCTION("""COMPUTED_VALUE"""),"-")</f>
        <v>-</v>
      </c>
      <c r="DV10" s="9" t="str">
        <f>IFERROR(__xludf.DUMMYFUNCTION("""COMPUTED_VALUE"""),"-")</f>
        <v>-</v>
      </c>
      <c r="DW10" s="9" t="str">
        <f>IFERROR(__xludf.DUMMYFUNCTION("""COMPUTED_VALUE"""),"-")</f>
        <v>-</v>
      </c>
      <c r="DX10" s="9" t="str">
        <f>IFERROR(__xludf.DUMMYFUNCTION("""COMPUTED_VALUE"""),"-")</f>
        <v>-</v>
      </c>
      <c r="DY10" s="9" t="str">
        <f>IFERROR(__xludf.DUMMYFUNCTION("""COMPUTED_VALUE"""),"-")</f>
        <v>-</v>
      </c>
      <c r="DZ10" s="9" t="str">
        <f>IFERROR(__xludf.DUMMYFUNCTION("""COMPUTED_VALUE"""),"-")</f>
        <v>-</v>
      </c>
      <c r="EA10" s="9" t="str">
        <f>IFERROR(__xludf.DUMMYFUNCTION("""COMPUTED_VALUE"""),"-")</f>
        <v>-</v>
      </c>
      <c r="EB10" s="9" t="str">
        <f>IFERROR(__xludf.DUMMYFUNCTION("""COMPUTED_VALUE"""),"")</f>
        <v/>
      </c>
      <c r="EC10" s="9">
        <f>IFERROR(__xludf.DUMMYFUNCTION("""COMPUTED_VALUE"""),1.0)</f>
        <v>1</v>
      </c>
      <c r="ED10" s="9">
        <f>IFERROR(__xludf.DUMMYFUNCTION("""COMPUTED_VALUE"""),1.0)</f>
        <v>1</v>
      </c>
      <c r="EE10" s="9">
        <f>IFERROR(__xludf.DUMMYFUNCTION("""COMPUTED_VALUE"""),1.0)</f>
        <v>1</v>
      </c>
      <c r="EF10" s="9">
        <f>IFERROR(__xludf.DUMMYFUNCTION("""COMPUTED_VALUE"""),1.0)</f>
        <v>1</v>
      </c>
      <c r="EG10" s="9">
        <f>IFERROR(__xludf.DUMMYFUNCTION("""COMPUTED_VALUE"""),1.0)</f>
        <v>1</v>
      </c>
      <c r="EH10" s="9">
        <f>IFERROR(__xludf.DUMMYFUNCTION("""COMPUTED_VALUE"""),1.0)</f>
        <v>1</v>
      </c>
      <c r="EI10" s="9">
        <f>IFERROR(__xludf.DUMMYFUNCTION("""COMPUTED_VALUE"""),1.0)</f>
        <v>1</v>
      </c>
      <c r="EJ10" s="9">
        <f>IFERROR(__xludf.DUMMYFUNCTION("""COMPUTED_VALUE"""),1.0)</f>
        <v>1</v>
      </c>
      <c r="EK10" s="9">
        <f>IFERROR(__xludf.DUMMYFUNCTION("""COMPUTED_VALUE"""),1.0)</f>
        <v>1</v>
      </c>
      <c r="EL10" s="9">
        <f>IFERROR(__xludf.DUMMYFUNCTION("""COMPUTED_VALUE"""),1.0)</f>
        <v>1</v>
      </c>
      <c r="EM10" s="9">
        <f>IFERROR(__xludf.DUMMYFUNCTION("""COMPUTED_VALUE"""),1.0)</f>
        <v>1</v>
      </c>
      <c r="EN10" s="9">
        <f>IFERROR(__xludf.DUMMYFUNCTION("""COMPUTED_VALUE"""),1.0)</f>
        <v>1</v>
      </c>
      <c r="EO10" s="9">
        <f>IFERROR(__xludf.DUMMYFUNCTION("""COMPUTED_VALUE"""),1.0)</f>
        <v>1</v>
      </c>
      <c r="EP10" s="9">
        <f>IFERROR(__xludf.DUMMYFUNCTION("""COMPUTED_VALUE"""),1.0)</f>
        <v>1</v>
      </c>
      <c r="EQ10" s="9">
        <f>IFERROR(__xludf.DUMMYFUNCTION("""COMPUTED_VALUE"""),1.0)</f>
        <v>1</v>
      </c>
      <c r="ER10" s="9">
        <f>IFERROR(__xludf.DUMMYFUNCTION("""COMPUTED_VALUE"""),1.0)</f>
        <v>1</v>
      </c>
      <c r="ES10" s="9" t="str">
        <f>IFERROR(__xludf.DUMMYFUNCTION("""COMPUTED_VALUE"""),"")</f>
        <v/>
      </c>
      <c r="ET10" s="9" t="str">
        <f>IFERROR(__xludf.DUMMYFUNCTION("""COMPUTED_VALUE"""),"WA")</f>
        <v>WA</v>
      </c>
      <c r="EU10" s="9">
        <f>IFERROR(__xludf.DUMMYFUNCTION("""COMPUTED_VALUE"""),1.0)</f>
        <v>1</v>
      </c>
      <c r="EV10" s="9">
        <f>IFERROR(__xludf.DUMMYFUNCTION("""COMPUTED_VALUE"""),1.0)</f>
        <v>1</v>
      </c>
      <c r="EW10" s="9">
        <f>IFERROR(__xludf.DUMMYFUNCTION("""COMPUTED_VALUE"""),1.0)</f>
        <v>1</v>
      </c>
      <c r="EX10" s="9">
        <f>IFERROR(__xludf.DUMMYFUNCTION("""COMPUTED_VALUE"""),1.0)</f>
        <v>1</v>
      </c>
      <c r="EY10" s="9">
        <f>IFERROR(__xludf.DUMMYFUNCTION("""COMPUTED_VALUE"""),1.0)</f>
        <v>1</v>
      </c>
      <c r="EZ10" s="9" t="str">
        <f>IFERROR(__xludf.DUMMYFUNCTION("""COMPUTED_VALUE"""),"WA")</f>
        <v>WA</v>
      </c>
      <c r="FA10" s="9" t="str">
        <f>IFERROR(__xludf.DUMMYFUNCTION("""COMPUTED_VALUE"""),"WA")</f>
        <v>WA</v>
      </c>
      <c r="FB10" s="9" t="str">
        <f>IFERROR(__xludf.DUMMYFUNCTION("""COMPUTED_VALUE"""),"WA")</f>
        <v>WA</v>
      </c>
      <c r="FC10" s="9" t="str">
        <f>IFERROR(__xludf.DUMMYFUNCTION("""COMPUTED_VALUE"""),"WA")</f>
        <v>WA</v>
      </c>
      <c r="FD10" s="9">
        <f>IFERROR(__xludf.DUMMYFUNCTION("""COMPUTED_VALUE"""),1.0)</f>
        <v>1</v>
      </c>
      <c r="FE10" s="9" t="str">
        <f>IFERROR(__xludf.DUMMYFUNCTION("""COMPUTED_VALUE"""),"WA")</f>
        <v>WA</v>
      </c>
      <c r="FF10" s="9" t="str">
        <f>IFERROR(__xludf.DUMMYFUNCTION("""COMPUTED_VALUE"""),"WA")</f>
        <v>WA</v>
      </c>
      <c r="FG10" s="9" t="str">
        <f>IFERROR(__xludf.DUMMYFUNCTION("""COMPUTED_VALUE"""),"WA")</f>
        <v>WA</v>
      </c>
      <c r="FH10" s="9" t="str">
        <f>IFERROR(__xludf.DUMMYFUNCTION("""COMPUTED_VALUE"""),"WA")</f>
        <v>WA</v>
      </c>
      <c r="FI10" s="9" t="str">
        <f>IFERROR(__xludf.DUMMYFUNCTION("""COMPUTED_VALUE"""),"WA")</f>
        <v>WA</v>
      </c>
      <c r="FJ10" s="9" t="str">
        <f>IFERROR(__xludf.DUMMYFUNCTION("""COMPUTED_VALUE"""),"WA")</f>
        <v>WA</v>
      </c>
      <c r="FK10" s="9" t="str">
        <f>IFERROR(__xludf.DUMMYFUNCTION("""COMPUTED_VALUE"""),"WA")</f>
        <v>WA</v>
      </c>
      <c r="FL10" s="9" t="str">
        <f>IFERROR(__xludf.DUMMYFUNCTION("""COMPUTED_VALUE"""),"WA")</f>
        <v>WA</v>
      </c>
      <c r="FM10" s="9" t="str">
        <f>IFERROR(__xludf.DUMMYFUNCTION("""COMPUTED_VALUE"""),"WA")</f>
        <v>WA</v>
      </c>
      <c r="FN10" s="9">
        <f>IFERROR(__xludf.DUMMYFUNCTION("""COMPUTED_VALUE"""),1.0)</f>
        <v>1</v>
      </c>
      <c r="FO10" s="9" t="str">
        <f>IFERROR(__xludf.DUMMYFUNCTION("""COMPUTED_VALUE"""),"WA")</f>
        <v>WA</v>
      </c>
      <c r="FP10" s="9" t="str">
        <f>IFERROR(__xludf.DUMMYFUNCTION("""COMPUTED_VALUE"""),"WA")</f>
        <v>WA</v>
      </c>
      <c r="FQ10" s="9" t="str">
        <f>IFERROR(__xludf.DUMMYFUNCTION("""COMPUTED_VALUE"""),"WA")</f>
        <v>WA</v>
      </c>
      <c r="FR10" s="9" t="str">
        <f>IFERROR(__xludf.DUMMYFUNCTION("""COMPUTED_VALUE"""),"WA")</f>
        <v>WA</v>
      </c>
      <c r="FS10" s="9" t="str">
        <f>IFERROR(__xludf.DUMMYFUNCTION("""COMPUTED_VALUE"""),"WA")</f>
        <v>WA</v>
      </c>
      <c r="FT10" s="9" t="str">
        <f>IFERROR(__xludf.DUMMYFUNCTION("""COMPUTED_VALUE"""),"WA")</f>
        <v>WA</v>
      </c>
      <c r="FU10" s="9" t="str">
        <f>IFERROR(__xludf.DUMMYFUNCTION("""COMPUTED_VALUE"""),"WA")</f>
        <v>WA</v>
      </c>
      <c r="FV10" s="9" t="str">
        <f>IFERROR(__xludf.DUMMYFUNCTION("""COMPUTED_VALUE"""),"")</f>
        <v/>
      </c>
      <c r="FW10" s="9">
        <f>IFERROR(__xludf.DUMMYFUNCTION("""COMPUTED_VALUE"""),1.0)</f>
        <v>1</v>
      </c>
      <c r="FX10" s="9">
        <f>IFERROR(__xludf.DUMMYFUNCTION("""COMPUTED_VALUE"""),1.0)</f>
        <v>1</v>
      </c>
      <c r="FY10" s="9">
        <f>IFERROR(__xludf.DUMMYFUNCTION("""COMPUTED_VALUE"""),1.0)</f>
        <v>1</v>
      </c>
      <c r="FZ10" s="9">
        <f>IFERROR(__xludf.DUMMYFUNCTION("""COMPUTED_VALUE"""),1.0)</f>
        <v>1</v>
      </c>
      <c r="GA10" s="9">
        <f>IFERROR(__xludf.DUMMYFUNCTION("""COMPUTED_VALUE"""),1.0)</f>
        <v>1</v>
      </c>
      <c r="GB10" s="9" t="str">
        <f>IFERROR(__xludf.DUMMYFUNCTION("""COMPUTED_VALUE"""),"WA")</f>
        <v>WA</v>
      </c>
      <c r="GC10" s="9" t="str">
        <f>IFERROR(__xludf.DUMMYFUNCTION("""COMPUTED_VALUE"""),"WA")</f>
        <v>WA</v>
      </c>
      <c r="GD10" s="9" t="str">
        <f>IFERROR(__xludf.DUMMYFUNCTION("""COMPUTED_VALUE"""),"WA")</f>
        <v>WA</v>
      </c>
      <c r="GE10" s="9" t="str">
        <f>IFERROR(__xludf.DUMMYFUNCTION("""COMPUTED_VALUE"""),"WA")</f>
        <v>WA</v>
      </c>
      <c r="GF10" s="9" t="str">
        <f>IFERROR(__xludf.DUMMYFUNCTION("""COMPUTED_VALUE"""),"WA")</f>
        <v>WA</v>
      </c>
      <c r="GG10" s="9" t="str">
        <f>IFERROR(__xludf.DUMMYFUNCTION("""COMPUTED_VALUE"""),"WA")</f>
        <v>WA</v>
      </c>
      <c r="GH10" s="9">
        <f>IFERROR(__xludf.DUMMYFUNCTION("""COMPUTED_VALUE"""),1.0)</f>
        <v>1</v>
      </c>
      <c r="GI10" s="9">
        <f>IFERROR(__xludf.DUMMYFUNCTION("""COMPUTED_VALUE"""),1.0)</f>
        <v>1</v>
      </c>
      <c r="GJ10" s="9">
        <f>IFERROR(__xludf.DUMMYFUNCTION("""COMPUTED_VALUE"""),1.0)</f>
        <v>1</v>
      </c>
      <c r="GK10" s="9">
        <f>IFERROR(__xludf.DUMMYFUNCTION("""COMPUTED_VALUE"""),1.0)</f>
        <v>1</v>
      </c>
      <c r="GL10" s="9">
        <f>IFERROR(__xludf.DUMMYFUNCTION("""COMPUTED_VALUE"""),1.0)</f>
        <v>1</v>
      </c>
      <c r="GM10" s="9" t="str">
        <f>IFERROR(__xludf.DUMMYFUNCTION("""COMPUTED_VALUE"""),"WA")</f>
        <v>WA</v>
      </c>
      <c r="GN10" s="9" t="str">
        <f>IFERROR(__xludf.DUMMYFUNCTION("""COMPUTED_VALUE"""),"WA")</f>
        <v>WA</v>
      </c>
      <c r="GO10" s="9" t="str">
        <f>IFERROR(__xludf.DUMMYFUNCTION("""COMPUTED_VALUE"""),"WA")</f>
        <v>WA</v>
      </c>
      <c r="GP10" s="9" t="str">
        <f>IFERROR(__xludf.DUMMYFUNCTION("""COMPUTED_VALUE"""),"WA")</f>
        <v>WA</v>
      </c>
      <c r="GQ10" s="9" t="str">
        <f>IFERROR(__xludf.DUMMYFUNCTION("""COMPUTED_VALUE"""),"WA")</f>
        <v>WA</v>
      </c>
      <c r="GR10" s="9" t="str">
        <f>IFERROR(__xludf.DUMMYFUNCTION("""COMPUTED_VALUE"""),"WA")</f>
        <v>WA</v>
      </c>
      <c r="GS10" s="9" t="str">
        <f>IFERROR(__xludf.DUMMYFUNCTION("""COMPUTED_VALUE"""),"WA")</f>
        <v>WA</v>
      </c>
      <c r="GT10" s="9" t="str">
        <f>IFERROR(__xludf.DUMMYFUNCTION("""COMPUTED_VALUE"""),"WA")</f>
        <v>WA</v>
      </c>
      <c r="GU10" s="9" t="str">
        <f>IFERROR(__xludf.DUMMYFUNCTION("""COMPUTED_VALUE"""),"")</f>
        <v/>
      </c>
    </row>
    <row r="11">
      <c r="A11" s="5"/>
      <c r="B11" s="5"/>
      <c r="C11" s="5" t="str">
        <f>if(B11="d","diskv. iz ciklusa",if(B11="d1","diskv. iz kruga",if($E11="ODOBREN",(if(countif(H:H,"="&amp;H11)=1,countif(H:H,"&gt;"&amp;H11)+1,concatenate(countif(H:H,"&gt;"&amp;H11)+1," - ",countif(H:H,"&gt;="&amp;H11)))),'Rezultati - A kategorija'!empty)))</f>
        <v>8 - 9</v>
      </c>
      <c r="D11" s="6" t="str">
        <f>IFERROR(__xludf.DUMMYFUNCTION("""COMPUTED_VALUE"""),"mikigrubic")</f>
        <v>mikigrubic</v>
      </c>
      <c r="E11" s="6" t="str">
        <f>IFERROR(__xludf.DUMMYFUNCTION("""COMPUTED_VALUE"""),"ODOBREN")</f>
        <v>ODOBREN</v>
      </c>
      <c r="F11" s="6" t="str">
        <f>IFERROR(__xludf.DUMMYFUNCTION("""COMPUTED_VALUE"""),"Miroslav")</f>
        <v>Miroslav</v>
      </c>
      <c r="G11" s="6" t="str">
        <f>IFERROR(__xludf.DUMMYFUNCTION("""COMPUTED_VALUE"""),"Grubić")</f>
        <v>Grubić</v>
      </c>
      <c r="H11" s="7">
        <f>IFERROR(__xludf.DUMMYFUNCTION("""COMPUTED_VALUE"""),145.0)</f>
        <v>145</v>
      </c>
      <c r="I11" s="7">
        <f>IFERROR(__xludf.DUMMYFUNCTION("""COMPUTED_VALUE"""),145.0)</f>
        <v>145</v>
      </c>
      <c r="J11" s="6" t="str">
        <f>IFERROR(__xludf.DUMMYFUNCTION("""COMPUTED_VALUE"""),"Novi Sad")</f>
        <v>Novi Sad</v>
      </c>
      <c r="K11" s="6" t="str">
        <f>IFERROR(__xludf.DUMMYFUNCTION("""COMPUTED_VALUE"""),"Gimnazija Jovan Jovanović Zmaj")</f>
        <v>Gimnazija Jovan Jovanović Zmaj</v>
      </c>
      <c r="L11" s="14" t="str">
        <f>IFERROR(__xludf.DUMMYFUNCTION("""COMPUTED_VALUE"""),"II")</f>
        <v>II</v>
      </c>
      <c r="M11" s="14" t="str">
        <f>IFERROR(__xludf.DUMMYFUNCTION("""COMPUTED_VALUE"""),"A")</f>
        <v>A</v>
      </c>
      <c r="N11" s="6" t="str">
        <f>IFERROR(__xludf.DUMMYFUNCTION("""COMPUTED_VALUE"""),"Ivan Drecun")</f>
        <v>Ivan Drecun</v>
      </c>
      <c r="O11" s="8" t="str">
        <f>IFERROR(__xludf.DUMMYFUNCTION("""COMPUTED_VALUE"""),"-")</f>
        <v>-</v>
      </c>
      <c r="P11" s="9" t="str">
        <f>IFERROR(__xludf.DUMMYFUNCTION("""COMPUTED_VALUE"""),"-")</f>
        <v>-</v>
      </c>
      <c r="Q11" s="9" t="str">
        <f>IFERROR(__xludf.DUMMYFUNCTION("""COMPUTED_VALUE"""),"-")</f>
        <v>-</v>
      </c>
      <c r="R11" s="9">
        <f>IFERROR(__xludf.DUMMYFUNCTION("""COMPUTED_VALUE"""),100.0)</f>
        <v>100</v>
      </c>
      <c r="S11" s="9">
        <f>IFERROR(__xludf.DUMMYFUNCTION("""COMPUTED_VALUE"""),11.0)</f>
        <v>11</v>
      </c>
      <c r="T11" s="9">
        <f>IFERROR(__xludf.DUMMYFUNCTION("""COMPUTED_VALUE"""),34.0)</f>
        <v>34</v>
      </c>
      <c r="U11" s="9" t="str">
        <f>IFERROR(__xludf.DUMMYFUNCTION("""COMPUTED_VALUE"""),"")</f>
        <v/>
      </c>
      <c r="V11" s="9" t="str">
        <f>IFERROR(__xludf.DUMMYFUNCTION("""COMPUTED_VALUE"""),"")</f>
        <v/>
      </c>
      <c r="W11" s="9" t="str">
        <f>IFERROR(__xludf.DUMMYFUNCTION("""COMPUTED_VALUE"""),"-")</f>
        <v>-</v>
      </c>
      <c r="X11" s="9" t="str">
        <f>IFERROR(__xludf.DUMMYFUNCTION("""COMPUTED_VALUE"""),"-")</f>
        <v>-</v>
      </c>
      <c r="Y11" s="9" t="str">
        <f>IFERROR(__xludf.DUMMYFUNCTION("""COMPUTED_VALUE"""),"-")</f>
        <v>-</v>
      </c>
      <c r="Z11" s="9" t="str">
        <f>IFERROR(__xludf.DUMMYFUNCTION("""COMPUTED_VALUE"""),"-")</f>
        <v>-</v>
      </c>
      <c r="AA11" s="9" t="str">
        <f>IFERROR(__xludf.DUMMYFUNCTION("""COMPUTED_VALUE"""),"-")</f>
        <v>-</v>
      </c>
      <c r="AB11" s="9" t="str">
        <f>IFERROR(__xludf.DUMMYFUNCTION("""COMPUTED_VALUE"""),"-")</f>
        <v>-</v>
      </c>
      <c r="AC11" s="9" t="str">
        <f>IFERROR(__xludf.DUMMYFUNCTION("""COMPUTED_VALUE"""),"-")</f>
        <v>-</v>
      </c>
      <c r="AD11" s="9" t="str">
        <f>IFERROR(__xludf.DUMMYFUNCTION("""COMPUTED_VALUE"""),"-")</f>
        <v>-</v>
      </c>
      <c r="AE11" s="9" t="str">
        <f>IFERROR(__xludf.DUMMYFUNCTION("""COMPUTED_VALUE"""),"-")</f>
        <v>-</v>
      </c>
      <c r="AF11" s="9" t="str">
        <f>IFERROR(__xludf.DUMMYFUNCTION("""COMPUTED_VALUE"""),"-")</f>
        <v>-</v>
      </c>
      <c r="AG11" s="9" t="str">
        <f>IFERROR(__xludf.DUMMYFUNCTION("""COMPUTED_VALUE"""),"-")</f>
        <v>-</v>
      </c>
      <c r="AH11" s="9" t="str">
        <f>IFERROR(__xludf.DUMMYFUNCTION("""COMPUTED_VALUE"""),"-")</f>
        <v>-</v>
      </c>
      <c r="AI11" s="9" t="str">
        <f>IFERROR(__xludf.DUMMYFUNCTION("""COMPUTED_VALUE"""),"-")</f>
        <v>-</v>
      </c>
      <c r="AJ11" s="9" t="str">
        <f>IFERROR(__xludf.DUMMYFUNCTION("""COMPUTED_VALUE"""),"-")</f>
        <v>-</v>
      </c>
      <c r="AK11" s="9" t="str">
        <f>IFERROR(__xludf.DUMMYFUNCTION("""COMPUTED_VALUE"""),"-")</f>
        <v>-</v>
      </c>
      <c r="AL11" s="9" t="str">
        <f>IFERROR(__xludf.DUMMYFUNCTION("""COMPUTED_VALUE"""),"-")</f>
        <v>-</v>
      </c>
      <c r="AM11" s="9" t="str">
        <f>IFERROR(__xludf.DUMMYFUNCTION("""COMPUTED_VALUE"""),"-")</f>
        <v>-</v>
      </c>
      <c r="AN11" s="9" t="str">
        <f>IFERROR(__xludf.DUMMYFUNCTION("""COMPUTED_VALUE"""),"-")</f>
        <v>-</v>
      </c>
      <c r="AO11" s="9" t="str">
        <f>IFERROR(__xludf.DUMMYFUNCTION("""COMPUTED_VALUE"""),"-")</f>
        <v>-</v>
      </c>
      <c r="AP11" s="9" t="str">
        <f>IFERROR(__xludf.DUMMYFUNCTION("""COMPUTED_VALUE"""),"-")</f>
        <v>-</v>
      </c>
      <c r="AQ11" s="9" t="str">
        <f>IFERROR(__xludf.DUMMYFUNCTION("""COMPUTED_VALUE"""),"-")</f>
        <v>-</v>
      </c>
      <c r="AR11" s="9" t="str">
        <f>IFERROR(__xludf.DUMMYFUNCTION("""COMPUTED_VALUE"""),"-")</f>
        <v>-</v>
      </c>
      <c r="AS11" s="9" t="str">
        <f>IFERROR(__xludf.DUMMYFUNCTION("""COMPUTED_VALUE"""),"-")</f>
        <v>-</v>
      </c>
      <c r="AT11" s="9" t="str">
        <f>IFERROR(__xludf.DUMMYFUNCTION("""COMPUTED_VALUE"""),"-")</f>
        <v>-</v>
      </c>
      <c r="AU11" s="9" t="str">
        <f>IFERROR(__xludf.DUMMYFUNCTION("""COMPUTED_VALUE"""),"-")</f>
        <v>-</v>
      </c>
      <c r="AV11" s="9" t="str">
        <f>IFERROR(__xludf.DUMMYFUNCTION("""COMPUTED_VALUE"""),"-")</f>
        <v>-</v>
      </c>
      <c r="AW11" s="9" t="str">
        <f>IFERROR(__xludf.DUMMYFUNCTION("""COMPUTED_VALUE"""),"-")</f>
        <v>-</v>
      </c>
      <c r="AX11" s="9" t="str">
        <f>IFERROR(__xludf.DUMMYFUNCTION("""COMPUTED_VALUE"""),"-")</f>
        <v>-</v>
      </c>
      <c r="AY11" s="9" t="str">
        <f>IFERROR(__xludf.DUMMYFUNCTION("""COMPUTED_VALUE"""),"-")</f>
        <v>-</v>
      </c>
      <c r="AZ11" s="9" t="str">
        <f>IFERROR(__xludf.DUMMYFUNCTION("""COMPUTED_VALUE"""),"-")</f>
        <v>-</v>
      </c>
      <c r="BA11" s="9" t="str">
        <f>IFERROR(__xludf.DUMMYFUNCTION("""COMPUTED_VALUE"""),"-")</f>
        <v>-</v>
      </c>
      <c r="BB11" s="9" t="str">
        <f>IFERROR(__xludf.DUMMYFUNCTION("""COMPUTED_VALUE"""),"-")</f>
        <v>-</v>
      </c>
      <c r="BC11" s="9" t="str">
        <f>IFERROR(__xludf.DUMMYFUNCTION("""COMPUTED_VALUE"""),"-")</f>
        <v>-</v>
      </c>
      <c r="BD11" s="9" t="str">
        <f>IFERROR(__xludf.DUMMYFUNCTION("""COMPUTED_VALUE"""),"-")</f>
        <v>-</v>
      </c>
      <c r="BE11" s="9" t="str">
        <f>IFERROR(__xludf.DUMMYFUNCTION("""COMPUTED_VALUE"""),"-")</f>
        <v>-</v>
      </c>
      <c r="BF11" s="9" t="str">
        <f>IFERROR(__xludf.DUMMYFUNCTION("""COMPUTED_VALUE"""),"-")</f>
        <v>-</v>
      </c>
      <c r="BG11" s="9" t="str">
        <f>IFERROR(__xludf.DUMMYFUNCTION("""COMPUTED_VALUE"""),"-")</f>
        <v>-</v>
      </c>
      <c r="BH11" s="9" t="str">
        <f>IFERROR(__xludf.DUMMYFUNCTION("""COMPUTED_VALUE"""),"-")</f>
        <v>-</v>
      </c>
      <c r="BI11" s="9" t="str">
        <f>IFERROR(__xludf.DUMMYFUNCTION("""COMPUTED_VALUE"""),"-")</f>
        <v>-</v>
      </c>
      <c r="BJ11" s="9" t="str">
        <f>IFERROR(__xludf.DUMMYFUNCTION("""COMPUTED_VALUE"""),"-")</f>
        <v>-</v>
      </c>
      <c r="BK11" s="9" t="str">
        <f>IFERROR(__xludf.DUMMYFUNCTION("""COMPUTED_VALUE"""),"-")</f>
        <v>-</v>
      </c>
      <c r="BL11" s="9" t="str">
        <f>IFERROR(__xludf.DUMMYFUNCTION("""COMPUTED_VALUE"""),"-")</f>
        <v>-</v>
      </c>
      <c r="BM11" s="9" t="str">
        <f>IFERROR(__xludf.DUMMYFUNCTION("""COMPUTED_VALUE"""),"")</f>
        <v/>
      </c>
      <c r="BN11" s="9" t="str">
        <f>IFERROR(__xludf.DUMMYFUNCTION("""COMPUTED_VALUE"""),"-")</f>
        <v>-</v>
      </c>
      <c r="BO11" s="9" t="str">
        <f>IFERROR(__xludf.DUMMYFUNCTION("""COMPUTED_VALUE"""),"-")</f>
        <v>-</v>
      </c>
      <c r="BP11" s="9" t="str">
        <f>IFERROR(__xludf.DUMMYFUNCTION("""COMPUTED_VALUE"""),"-")</f>
        <v>-</v>
      </c>
      <c r="BQ11" s="9" t="str">
        <f>IFERROR(__xludf.DUMMYFUNCTION("""COMPUTED_VALUE"""),"-")</f>
        <v>-</v>
      </c>
      <c r="BR11" s="9" t="str">
        <f>IFERROR(__xludf.DUMMYFUNCTION("""COMPUTED_VALUE"""),"-")</f>
        <v>-</v>
      </c>
      <c r="BS11" s="9" t="str">
        <f>IFERROR(__xludf.DUMMYFUNCTION("""COMPUTED_VALUE"""),"-")</f>
        <v>-</v>
      </c>
      <c r="BT11" s="9" t="str">
        <f>IFERROR(__xludf.DUMMYFUNCTION("""COMPUTED_VALUE"""),"-")</f>
        <v>-</v>
      </c>
      <c r="BU11" s="9" t="str">
        <f>IFERROR(__xludf.DUMMYFUNCTION("""COMPUTED_VALUE"""),"-")</f>
        <v>-</v>
      </c>
      <c r="BV11" s="9" t="str">
        <f>IFERROR(__xludf.DUMMYFUNCTION("""COMPUTED_VALUE"""),"-")</f>
        <v>-</v>
      </c>
      <c r="BW11" s="9" t="str">
        <f>IFERROR(__xludf.DUMMYFUNCTION("""COMPUTED_VALUE"""),"-")</f>
        <v>-</v>
      </c>
      <c r="BX11" s="9" t="str">
        <f>IFERROR(__xludf.DUMMYFUNCTION("""COMPUTED_VALUE"""),"-")</f>
        <v>-</v>
      </c>
      <c r="BY11" s="9" t="str">
        <f>IFERROR(__xludf.DUMMYFUNCTION("""COMPUTED_VALUE"""),"-")</f>
        <v>-</v>
      </c>
      <c r="BZ11" s="9" t="str">
        <f>IFERROR(__xludf.DUMMYFUNCTION("""COMPUTED_VALUE"""),"-")</f>
        <v>-</v>
      </c>
      <c r="CA11" s="9" t="str">
        <f>IFERROR(__xludf.DUMMYFUNCTION("""COMPUTED_VALUE"""),"-")</f>
        <v>-</v>
      </c>
      <c r="CB11" s="9" t="str">
        <f>IFERROR(__xludf.DUMMYFUNCTION("""COMPUTED_VALUE"""),"-")</f>
        <v>-</v>
      </c>
      <c r="CC11" s="9" t="str">
        <f>IFERROR(__xludf.DUMMYFUNCTION("""COMPUTED_VALUE"""),"-")</f>
        <v>-</v>
      </c>
      <c r="CD11" s="9" t="str">
        <f>IFERROR(__xludf.DUMMYFUNCTION("""COMPUTED_VALUE"""),"-")</f>
        <v>-</v>
      </c>
      <c r="CE11" s="9" t="str">
        <f>IFERROR(__xludf.DUMMYFUNCTION("""COMPUTED_VALUE"""),"-")</f>
        <v>-</v>
      </c>
      <c r="CF11" s="9" t="str">
        <f>IFERROR(__xludf.DUMMYFUNCTION("""COMPUTED_VALUE"""),"-")</f>
        <v>-</v>
      </c>
      <c r="CG11" s="9" t="str">
        <f>IFERROR(__xludf.DUMMYFUNCTION("""COMPUTED_VALUE"""),"-")</f>
        <v>-</v>
      </c>
      <c r="CH11" s="9" t="str">
        <f>IFERROR(__xludf.DUMMYFUNCTION("""COMPUTED_VALUE"""),"-")</f>
        <v>-</v>
      </c>
      <c r="CI11" s="9" t="str">
        <f>IFERROR(__xludf.DUMMYFUNCTION("""COMPUTED_VALUE"""),"-")</f>
        <v>-</v>
      </c>
      <c r="CJ11" s="9" t="str">
        <f>IFERROR(__xludf.DUMMYFUNCTION("""COMPUTED_VALUE"""),"-")</f>
        <v>-</v>
      </c>
      <c r="CK11" s="9" t="str">
        <f>IFERROR(__xludf.DUMMYFUNCTION("""COMPUTED_VALUE"""),"-")</f>
        <v>-</v>
      </c>
      <c r="CL11" s="9" t="str">
        <f>IFERROR(__xludf.DUMMYFUNCTION("""COMPUTED_VALUE"""),"-")</f>
        <v>-</v>
      </c>
      <c r="CM11" s="9" t="str">
        <f>IFERROR(__xludf.DUMMYFUNCTION("""COMPUTED_VALUE"""),"-")</f>
        <v>-</v>
      </c>
      <c r="CN11" s="9" t="str">
        <f>IFERROR(__xludf.DUMMYFUNCTION("""COMPUTED_VALUE"""),"-")</f>
        <v>-</v>
      </c>
      <c r="CO11" s="9" t="str">
        <f>IFERROR(__xludf.DUMMYFUNCTION("""COMPUTED_VALUE"""),"-")</f>
        <v>-</v>
      </c>
      <c r="CP11" s="9" t="str">
        <f>IFERROR(__xludf.DUMMYFUNCTION("""COMPUTED_VALUE"""),"-")</f>
        <v>-</v>
      </c>
      <c r="CQ11" s="9" t="str">
        <f>IFERROR(__xludf.DUMMYFUNCTION("""COMPUTED_VALUE"""),"-")</f>
        <v>-</v>
      </c>
      <c r="CR11" s="9" t="str">
        <f>IFERROR(__xludf.DUMMYFUNCTION("""COMPUTED_VALUE"""),"-")</f>
        <v>-</v>
      </c>
      <c r="CS11" s="9" t="str">
        <f>IFERROR(__xludf.DUMMYFUNCTION("""COMPUTED_VALUE"""),"-")</f>
        <v>-</v>
      </c>
      <c r="CT11" s="9" t="str">
        <f>IFERROR(__xludf.DUMMYFUNCTION("""COMPUTED_VALUE"""),"-")</f>
        <v>-</v>
      </c>
      <c r="CU11" s="9" t="str">
        <f>IFERROR(__xludf.DUMMYFUNCTION("""COMPUTED_VALUE"""),"")</f>
        <v/>
      </c>
      <c r="CV11" s="9" t="str">
        <f>IFERROR(__xludf.DUMMYFUNCTION("""COMPUTED_VALUE"""),"-")</f>
        <v>-</v>
      </c>
      <c r="CW11" s="9" t="str">
        <f>IFERROR(__xludf.DUMMYFUNCTION("""COMPUTED_VALUE"""),"-")</f>
        <v>-</v>
      </c>
      <c r="CX11" s="9" t="str">
        <f>IFERROR(__xludf.DUMMYFUNCTION("""COMPUTED_VALUE"""),"-")</f>
        <v>-</v>
      </c>
      <c r="CY11" s="9" t="str">
        <f>IFERROR(__xludf.DUMMYFUNCTION("""COMPUTED_VALUE"""),"-")</f>
        <v>-</v>
      </c>
      <c r="CZ11" s="9" t="str">
        <f>IFERROR(__xludf.DUMMYFUNCTION("""COMPUTED_VALUE"""),"-")</f>
        <v>-</v>
      </c>
      <c r="DA11" s="9" t="str">
        <f>IFERROR(__xludf.DUMMYFUNCTION("""COMPUTED_VALUE"""),"-")</f>
        <v>-</v>
      </c>
      <c r="DB11" s="9" t="str">
        <f>IFERROR(__xludf.DUMMYFUNCTION("""COMPUTED_VALUE"""),"-")</f>
        <v>-</v>
      </c>
      <c r="DC11" s="9" t="str">
        <f>IFERROR(__xludf.DUMMYFUNCTION("""COMPUTED_VALUE"""),"-")</f>
        <v>-</v>
      </c>
      <c r="DD11" s="9" t="str">
        <f>IFERROR(__xludf.DUMMYFUNCTION("""COMPUTED_VALUE"""),"-")</f>
        <v>-</v>
      </c>
      <c r="DE11" s="9" t="str">
        <f>IFERROR(__xludf.DUMMYFUNCTION("""COMPUTED_VALUE"""),"-")</f>
        <v>-</v>
      </c>
      <c r="DF11" s="9" t="str">
        <f>IFERROR(__xludf.DUMMYFUNCTION("""COMPUTED_VALUE"""),"-")</f>
        <v>-</v>
      </c>
      <c r="DG11" s="9" t="str">
        <f>IFERROR(__xludf.DUMMYFUNCTION("""COMPUTED_VALUE"""),"-")</f>
        <v>-</v>
      </c>
      <c r="DH11" s="9" t="str">
        <f>IFERROR(__xludf.DUMMYFUNCTION("""COMPUTED_VALUE"""),"-")</f>
        <v>-</v>
      </c>
      <c r="DI11" s="9" t="str">
        <f>IFERROR(__xludf.DUMMYFUNCTION("""COMPUTED_VALUE"""),"-")</f>
        <v>-</v>
      </c>
      <c r="DJ11" s="9" t="str">
        <f>IFERROR(__xludf.DUMMYFUNCTION("""COMPUTED_VALUE"""),"-")</f>
        <v>-</v>
      </c>
      <c r="DK11" s="9" t="str">
        <f>IFERROR(__xludf.DUMMYFUNCTION("""COMPUTED_VALUE"""),"-")</f>
        <v>-</v>
      </c>
      <c r="DL11" s="9" t="str">
        <f>IFERROR(__xludf.DUMMYFUNCTION("""COMPUTED_VALUE"""),"-")</f>
        <v>-</v>
      </c>
      <c r="DM11" s="9" t="str">
        <f>IFERROR(__xludf.DUMMYFUNCTION("""COMPUTED_VALUE"""),"-")</f>
        <v>-</v>
      </c>
      <c r="DN11" s="9" t="str">
        <f>IFERROR(__xludf.DUMMYFUNCTION("""COMPUTED_VALUE"""),"-")</f>
        <v>-</v>
      </c>
      <c r="DO11" s="9" t="str">
        <f>IFERROR(__xludf.DUMMYFUNCTION("""COMPUTED_VALUE"""),"-")</f>
        <v>-</v>
      </c>
      <c r="DP11" s="9" t="str">
        <f>IFERROR(__xludf.DUMMYFUNCTION("""COMPUTED_VALUE"""),"-")</f>
        <v>-</v>
      </c>
      <c r="DQ11" s="9" t="str">
        <f>IFERROR(__xludf.DUMMYFUNCTION("""COMPUTED_VALUE"""),"-")</f>
        <v>-</v>
      </c>
      <c r="DR11" s="9" t="str">
        <f>IFERROR(__xludf.DUMMYFUNCTION("""COMPUTED_VALUE"""),"-")</f>
        <v>-</v>
      </c>
      <c r="DS11" s="9" t="str">
        <f>IFERROR(__xludf.DUMMYFUNCTION("""COMPUTED_VALUE"""),"-")</f>
        <v>-</v>
      </c>
      <c r="DT11" s="9" t="str">
        <f>IFERROR(__xludf.DUMMYFUNCTION("""COMPUTED_VALUE"""),"-")</f>
        <v>-</v>
      </c>
      <c r="DU11" s="9" t="str">
        <f>IFERROR(__xludf.DUMMYFUNCTION("""COMPUTED_VALUE"""),"-")</f>
        <v>-</v>
      </c>
      <c r="DV11" s="9" t="str">
        <f>IFERROR(__xludf.DUMMYFUNCTION("""COMPUTED_VALUE"""),"-")</f>
        <v>-</v>
      </c>
      <c r="DW11" s="9" t="str">
        <f>IFERROR(__xludf.DUMMYFUNCTION("""COMPUTED_VALUE"""),"-")</f>
        <v>-</v>
      </c>
      <c r="DX11" s="9" t="str">
        <f>IFERROR(__xludf.DUMMYFUNCTION("""COMPUTED_VALUE"""),"-")</f>
        <v>-</v>
      </c>
      <c r="DY11" s="9" t="str">
        <f>IFERROR(__xludf.DUMMYFUNCTION("""COMPUTED_VALUE"""),"-")</f>
        <v>-</v>
      </c>
      <c r="DZ11" s="9" t="str">
        <f>IFERROR(__xludf.DUMMYFUNCTION("""COMPUTED_VALUE"""),"-")</f>
        <v>-</v>
      </c>
      <c r="EA11" s="9" t="str">
        <f>IFERROR(__xludf.DUMMYFUNCTION("""COMPUTED_VALUE"""),"-")</f>
        <v>-</v>
      </c>
      <c r="EB11" s="9" t="str">
        <f>IFERROR(__xludf.DUMMYFUNCTION("""COMPUTED_VALUE"""),"")</f>
        <v/>
      </c>
      <c r="EC11" s="9">
        <f>IFERROR(__xludf.DUMMYFUNCTION("""COMPUTED_VALUE"""),1.0)</f>
        <v>1</v>
      </c>
      <c r="ED11" s="9">
        <f>IFERROR(__xludf.DUMMYFUNCTION("""COMPUTED_VALUE"""),1.0)</f>
        <v>1</v>
      </c>
      <c r="EE11" s="9">
        <f>IFERROR(__xludf.DUMMYFUNCTION("""COMPUTED_VALUE"""),1.0)</f>
        <v>1</v>
      </c>
      <c r="EF11" s="9">
        <f>IFERROR(__xludf.DUMMYFUNCTION("""COMPUTED_VALUE"""),1.0)</f>
        <v>1</v>
      </c>
      <c r="EG11" s="9">
        <f>IFERROR(__xludf.DUMMYFUNCTION("""COMPUTED_VALUE"""),1.0)</f>
        <v>1</v>
      </c>
      <c r="EH11" s="9">
        <f>IFERROR(__xludf.DUMMYFUNCTION("""COMPUTED_VALUE"""),1.0)</f>
        <v>1</v>
      </c>
      <c r="EI11" s="9">
        <f>IFERROR(__xludf.DUMMYFUNCTION("""COMPUTED_VALUE"""),1.0)</f>
        <v>1</v>
      </c>
      <c r="EJ11" s="9">
        <f>IFERROR(__xludf.DUMMYFUNCTION("""COMPUTED_VALUE"""),1.0)</f>
        <v>1</v>
      </c>
      <c r="EK11" s="9">
        <f>IFERROR(__xludf.DUMMYFUNCTION("""COMPUTED_VALUE"""),1.0)</f>
        <v>1</v>
      </c>
      <c r="EL11" s="9">
        <f>IFERROR(__xludf.DUMMYFUNCTION("""COMPUTED_VALUE"""),1.0)</f>
        <v>1</v>
      </c>
      <c r="EM11" s="9">
        <f>IFERROR(__xludf.DUMMYFUNCTION("""COMPUTED_VALUE"""),1.0)</f>
        <v>1</v>
      </c>
      <c r="EN11" s="9">
        <f>IFERROR(__xludf.DUMMYFUNCTION("""COMPUTED_VALUE"""),1.0)</f>
        <v>1</v>
      </c>
      <c r="EO11" s="9">
        <f>IFERROR(__xludf.DUMMYFUNCTION("""COMPUTED_VALUE"""),1.0)</f>
        <v>1</v>
      </c>
      <c r="EP11" s="9">
        <f>IFERROR(__xludf.DUMMYFUNCTION("""COMPUTED_VALUE"""),1.0)</f>
        <v>1</v>
      </c>
      <c r="EQ11" s="9">
        <f>IFERROR(__xludf.DUMMYFUNCTION("""COMPUTED_VALUE"""),1.0)</f>
        <v>1</v>
      </c>
      <c r="ER11" s="9">
        <f>IFERROR(__xludf.DUMMYFUNCTION("""COMPUTED_VALUE"""),1.0)</f>
        <v>1</v>
      </c>
      <c r="ES11" s="9" t="str">
        <f>IFERROR(__xludf.DUMMYFUNCTION("""COMPUTED_VALUE"""),"")</f>
        <v/>
      </c>
      <c r="ET11" s="9" t="str">
        <f>IFERROR(__xludf.DUMMYFUNCTION("""COMPUTED_VALUE"""),"WA")</f>
        <v>WA</v>
      </c>
      <c r="EU11" s="9">
        <f>IFERROR(__xludf.DUMMYFUNCTION("""COMPUTED_VALUE"""),1.0)</f>
        <v>1</v>
      </c>
      <c r="EV11" s="9">
        <f>IFERROR(__xludf.DUMMYFUNCTION("""COMPUTED_VALUE"""),1.0)</f>
        <v>1</v>
      </c>
      <c r="EW11" s="9">
        <f>IFERROR(__xludf.DUMMYFUNCTION("""COMPUTED_VALUE"""),1.0)</f>
        <v>1</v>
      </c>
      <c r="EX11" s="9">
        <f>IFERROR(__xludf.DUMMYFUNCTION("""COMPUTED_VALUE"""),1.0)</f>
        <v>1</v>
      </c>
      <c r="EY11" s="9">
        <f>IFERROR(__xludf.DUMMYFUNCTION("""COMPUTED_VALUE"""),1.0)</f>
        <v>1</v>
      </c>
      <c r="EZ11" s="9" t="str">
        <f>IFERROR(__xludf.DUMMYFUNCTION("""COMPUTED_VALUE"""),"WA")</f>
        <v>WA</v>
      </c>
      <c r="FA11" s="9" t="str">
        <f>IFERROR(__xludf.DUMMYFUNCTION("""COMPUTED_VALUE"""),"WA")</f>
        <v>WA</v>
      </c>
      <c r="FB11" s="9" t="str">
        <f>IFERROR(__xludf.DUMMYFUNCTION("""COMPUTED_VALUE"""),"WA")</f>
        <v>WA</v>
      </c>
      <c r="FC11" s="9" t="str">
        <f>IFERROR(__xludf.DUMMYFUNCTION("""COMPUTED_VALUE"""),"WA")</f>
        <v>WA</v>
      </c>
      <c r="FD11" s="9">
        <f>IFERROR(__xludf.DUMMYFUNCTION("""COMPUTED_VALUE"""),1.0)</f>
        <v>1</v>
      </c>
      <c r="FE11" s="9" t="str">
        <f>IFERROR(__xludf.DUMMYFUNCTION("""COMPUTED_VALUE"""),"WA")</f>
        <v>WA</v>
      </c>
      <c r="FF11" s="9" t="str">
        <f>IFERROR(__xludf.DUMMYFUNCTION("""COMPUTED_VALUE"""),"WA")</f>
        <v>WA</v>
      </c>
      <c r="FG11" s="9" t="str">
        <f>IFERROR(__xludf.DUMMYFUNCTION("""COMPUTED_VALUE"""),"WA")</f>
        <v>WA</v>
      </c>
      <c r="FH11" s="9" t="str">
        <f>IFERROR(__xludf.DUMMYFUNCTION("""COMPUTED_VALUE"""),"WA")</f>
        <v>WA</v>
      </c>
      <c r="FI11" s="9" t="str">
        <f>IFERROR(__xludf.DUMMYFUNCTION("""COMPUTED_VALUE"""),"WA")</f>
        <v>WA</v>
      </c>
      <c r="FJ11" s="9" t="str">
        <f>IFERROR(__xludf.DUMMYFUNCTION("""COMPUTED_VALUE"""),"WA")</f>
        <v>WA</v>
      </c>
      <c r="FK11" s="9" t="str">
        <f>IFERROR(__xludf.DUMMYFUNCTION("""COMPUTED_VALUE"""),"WA")</f>
        <v>WA</v>
      </c>
      <c r="FL11" s="9" t="str">
        <f>IFERROR(__xludf.DUMMYFUNCTION("""COMPUTED_VALUE"""),"WA")</f>
        <v>WA</v>
      </c>
      <c r="FM11" s="9" t="str">
        <f>IFERROR(__xludf.DUMMYFUNCTION("""COMPUTED_VALUE"""),"WA")</f>
        <v>WA</v>
      </c>
      <c r="FN11" s="9">
        <f>IFERROR(__xludf.DUMMYFUNCTION("""COMPUTED_VALUE"""),1.0)</f>
        <v>1</v>
      </c>
      <c r="FO11" s="9" t="str">
        <f>IFERROR(__xludf.DUMMYFUNCTION("""COMPUTED_VALUE"""),"WA")</f>
        <v>WA</v>
      </c>
      <c r="FP11" s="9" t="str">
        <f>IFERROR(__xludf.DUMMYFUNCTION("""COMPUTED_VALUE"""),"WA")</f>
        <v>WA</v>
      </c>
      <c r="FQ11" s="9" t="str">
        <f>IFERROR(__xludf.DUMMYFUNCTION("""COMPUTED_VALUE"""),"WA")</f>
        <v>WA</v>
      </c>
      <c r="FR11" s="9" t="str">
        <f>IFERROR(__xludf.DUMMYFUNCTION("""COMPUTED_VALUE"""),"WA")</f>
        <v>WA</v>
      </c>
      <c r="FS11" s="9" t="str">
        <f>IFERROR(__xludf.DUMMYFUNCTION("""COMPUTED_VALUE"""),"WA")</f>
        <v>WA</v>
      </c>
      <c r="FT11" s="9" t="str">
        <f>IFERROR(__xludf.DUMMYFUNCTION("""COMPUTED_VALUE"""),"WA")</f>
        <v>WA</v>
      </c>
      <c r="FU11" s="9" t="str">
        <f>IFERROR(__xludf.DUMMYFUNCTION("""COMPUTED_VALUE"""),"WA")</f>
        <v>WA</v>
      </c>
      <c r="FV11" s="9" t="str">
        <f>IFERROR(__xludf.DUMMYFUNCTION("""COMPUTED_VALUE"""),"")</f>
        <v/>
      </c>
      <c r="FW11" s="9">
        <f>IFERROR(__xludf.DUMMYFUNCTION("""COMPUTED_VALUE"""),1.0)</f>
        <v>1</v>
      </c>
      <c r="FX11" s="9">
        <f>IFERROR(__xludf.DUMMYFUNCTION("""COMPUTED_VALUE"""),1.0)</f>
        <v>1</v>
      </c>
      <c r="FY11" s="9">
        <f>IFERROR(__xludf.DUMMYFUNCTION("""COMPUTED_VALUE"""),1.0)</f>
        <v>1</v>
      </c>
      <c r="FZ11" s="9">
        <f>IFERROR(__xludf.DUMMYFUNCTION("""COMPUTED_VALUE"""),1.0)</f>
        <v>1</v>
      </c>
      <c r="GA11" s="9">
        <f>IFERROR(__xludf.DUMMYFUNCTION("""COMPUTED_VALUE"""),1.0)</f>
        <v>1</v>
      </c>
      <c r="GB11" s="9">
        <f>IFERROR(__xludf.DUMMYFUNCTION("""COMPUTED_VALUE"""),1.0)</f>
        <v>1</v>
      </c>
      <c r="GC11" s="9" t="str">
        <f>IFERROR(__xludf.DUMMYFUNCTION("""COMPUTED_VALUE"""),"TLE")</f>
        <v>TLE</v>
      </c>
      <c r="GD11" s="9">
        <f>IFERROR(__xludf.DUMMYFUNCTION("""COMPUTED_VALUE"""),1.0)</f>
        <v>1</v>
      </c>
      <c r="GE11" s="9">
        <f>IFERROR(__xludf.DUMMYFUNCTION("""COMPUTED_VALUE"""),1.0)</f>
        <v>1</v>
      </c>
      <c r="GF11" s="9">
        <f>IFERROR(__xludf.DUMMYFUNCTION("""COMPUTED_VALUE"""),1.0)</f>
        <v>1</v>
      </c>
      <c r="GG11" s="9">
        <f>IFERROR(__xludf.DUMMYFUNCTION("""COMPUTED_VALUE"""),1.0)</f>
        <v>1</v>
      </c>
      <c r="GH11" s="9">
        <f>IFERROR(__xludf.DUMMYFUNCTION("""COMPUTED_VALUE"""),1.0)</f>
        <v>1</v>
      </c>
      <c r="GI11" s="9">
        <f>IFERROR(__xludf.DUMMYFUNCTION("""COMPUTED_VALUE"""),1.0)</f>
        <v>1</v>
      </c>
      <c r="GJ11" s="9">
        <f>IFERROR(__xludf.DUMMYFUNCTION("""COMPUTED_VALUE"""),1.0)</f>
        <v>1</v>
      </c>
      <c r="GK11" s="9">
        <f>IFERROR(__xludf.DUMMYFUNCTION("""COMPUTED_VALUE"""),1.0)</f>
        <v>1</v>
      </c>
      <c r="GL11" s="9">
        <f>IFERROR(__xludf.DUMMYFUNCTION("""COMPUTED_VALUE"""),1.0)</f>
        <v>1</v>
      </c>
      <c r="GM11" s="9" t="str">
        <f>IFERROR(__xludf.DUMMYFUNCTION("""COMPUTED_VALUE"""),"WA")</f>
        <v>WA</v>
      </c>
      <c r="GN11" s="9" t="str">
        <f>IFERROR(__xludf.DUMMYFUNCTION("""COMPUTED_VALUE"""),"WA")</f>
        <v>WA</v>
      </c>
      <c r="GO11" s="9" t="str">
        <f>IFERROR(__xludf.DUMMYFUNCTION("""COMPUTED_VALUE"""),"WA")</f>
        <v>WA</v>
      </c>
      <c r="GP11" s="9" t="str">
        <f>IFERROR(__xludf.DUMMYFUNCTION("""COMPUTED_VALUE"""),"WA")</f>
        <v>WA</v>
      </c>
      <c r="GQ11" s="9" t="str">
        <f>IFERROR(__xludf.DUMMYFUNCTION("""COMPUTED_VALUE"""),"WA")</f>
        <v>WA</v>
      </c>
      <c r="GR11" s="9" t="str">
        <f>IFERROR(__xludf.DUMMYFUNCTION("""COMPUTED_VALUE"""),"WA")</f>
        <v>WA</v>
      </c>
      <c r="GS11" s="9" t="str">
        <f>IFERROR(__xludf.DUMMYFUNCTION("""COMPUTED_VALUE"""),"WA")</f>
        <v>WA</v>
      </c>
      <c r="GT11" s="9" t="str">
        <f>IFERROR(__xludf.DUMMYFUNCTION("""COMPUTED_VALUE"""),"WA")</f>
        <v>WA</v>
      </c>
      <c r="GU11" s="9" t="str">
        <f>IFERROR(__xludf.DUMMYFUNCTION("""COMPUTED_VALUE"""),"")</f>
        <v/>
      </c>
    </row>
    <row r="12">
      <c r="A12" s="5"/>
      <c r="B12" s="5"/>
      <c r="C12" s="5">
        <f>if(B12="d","diskv. iz ciklusa",if(B12="d1","diskv. iz kruga",if($E12="ODOBREN",(if(countif(H:H,"="&amp;H12)=1,countif(H:H,"&gt;"&amp;H12)+1,concatenate(countif(H:H,"&gt;"&amp;H12)+1," - ",countif(H:H,"&gt;="&amp;H12)))),'Rezultati - A kategorija'!empty)))</f>
        <v>10</v>
      </c>
      <c r="D12" s="6" t="str">
        <f>IFERROR(__xludf.DUMMYFUNCTION("""COMPUTED_VALUE"""),"RG161MihailoTrajkovic")</f>
        <v>RG161MihailoTrajkovic</v>
      </c>
      <c r="E12" s="6" t="str">
        <f>IFERROR(__xludf.DUMMYFUNCTION("""COMPUTED_VALUE"""),"ODOBREN")</f>
        <v>ODOBREN</v>
      </c>
      <c r="F12" s="6" t="str">
        <f>IFERROR(__xludf.DUMMYFUNCTION("""COMPUTED_VALUE"""),"Mihailo")</f>
        <v>Mihailo</v>
      </c>
      <c r="G12" s="6" t="str">
        <f>IFERROR(__xludf.DUMMYFUNCTION("""COMPUTED_VALUE"""),"Trajković")</f>
        <v>Trajković</v>
      </c>
      <c r="H12" s="7">
        <f>IFERROR(__xludf.DUMMYFUNCTION("""COMPUTED_VALUE"""),144.0)</f>
        <v>144</v>
      </c>
      <c r="I12" s="7">
        <f>IFERROR(__xludf.DUMMYFUNCTION("""COMPUTED_VALUE"""),144.0)</f>
        <v>144</v>
      </c>
      <c r="J12" s="6" t="str">
        <f>IFERROR(__xludf.DUMMYFUNCTION("""COMPUTED_VALUE"""),"Stari grad")</f>
        <v>Stari grad</v>
      </c>
      <c r="K12" s="6" t="str">
        <f>IFERROR(__xludf.DUMMYFUNCTION("""COMPUTED_VALUE"""),"Računarska gimnazija")</f>
        <v>Računarska gimnazija</v>
      </c>
      <c r="L12" s="14" t="str">
        <f>IFERROR(__xludf.DUMMYFUNCTION("""COMPUTED_VALUE"""),"IV")</f>
        <v>IV</v>
      </c>
      <c r="M12" s="14" t="str">
        <f>IFERROR(__xludf.DUMMYFUNCTION("""COMPUTED_VALUE"""),"A")</f>
        <v>A</v>
      </c>
      <c r="N12" s="6" t="str">
        <f>IFERROR(__xludf.DUMMYFUNCTION("""COMPUTED_VALUE"""),"Željko Nikolić; Nikola Pavlović")</f>
        <v>Željko Nikolić; Nikola Pavlović</v>
      </c>
      <c r="O12" s="8" t="str">
        <f>IFERROR(__xludf.DUMMYFUNCTION("""COMPUTED_VALUE"""),"-")</f>
        <v>-</v>
      </c>
      <c r="P12" s="9" t="str">
        <f>IFERROR(__xludf.DUMMYFUNCTION("""COMPUTED_VALUE"""),"-")</f>
        <v>-</v>
      </c>
      <c r="Q12" s="9" t="str">
        <f>IFERROR(__xludf.DUMMYFUNCTION("""COMPUTED_VALUE"""),"-")</f>
        <v>-</v>
      </c>
      <c r="R12" s="9">
        <f>IFERROR(__xludf.DUMMYFUNCTION("""COMPUTED_VALUE"""),100.0)</f>
        <v>100</v>
      </c>
      <c r="S12" s="9">
        <f>IFERROR(__xludf.DUMMYFUNCTION("""COMPUTED_VALUE"""),0.0)</f>
        <v>0</v>
      </c>
      <c r="T12" s="9">
        <f>IFERROR(__xludf.DUMMYFUNCTION("""COMPUTED_VALUE"""),44.0)</f>
        <v>44</v>
      </c>
      <c r="U12" s="9" t="str">
        <f>IFERROR(__xludf.DUMMYFUNCTION("""COMPUTED_VALUE"""),"")</f>
        <v/>
      </c>
      <c r="V12" s="9" t="str">
        <f>IFERROR(__xludf.DUMMYFUNCTION("""COMPUTED_VALUE"""),"")</f>
        <v/>
      </c>
      <c r="W12" s="9" t="str">
        <f>IFERROR(__xludf.DUMMYFUNCTION("""COMPUTED_VALUE"""),"-")</f>
        <v>-</v>
      </c>
      <c r="X12" s="9" t="str">
        <f>IFERROR(__xludf.DUMMYFUNCTION("""COMPUTED_VALUE"""),"-")</f>
        <v>-</v>
      </c>
      <c r="Y12" s="9" t="str">
        <f>IFERROR(__xludf.DUMMYFUNCTION("""COMPUTED_VALUE"""),"-")</f>
        <v>-</v>
      </c>
      <c r="Z12" s="9" t="str">
        <f>IFERROR(__xludf.DUMMYFUNCTION("""COMPUTED_VALUE"""),"-")</f>
        <v>-</v>
      </c>
      <c r="AA12" s="9" t="str">
        <f>IFERROR(__xludf.DUMMYFUNCTION("""COMPUTED_VALUE"""),"-")</f>
        <v>-</v>
      </c>
      <c r="AB12" s="9" t="str">
        <f>IFERROR(__xludf.DUMMYFUNCTION("""COMPUTED_VALUE"""),"-")</f>
        <v>-</v>
      </c>
      <c r="AC12" s="9" t="str">
        <f>IFERROR(__xludf.DUMMYFUNCTION("""COMPUTED_VALUE"""),"-")</f>
        <v>-</v>
      </c>
      <c r="AD12" s="9" t="str">
        <f>IFERROR(__xludf.DUMMYFUNCTION("""COMPUTED_VALUE"""),"-")</f>
        <v>-</v>
      </c>
      <c r="AE12" s="9" t="str">
        <f>IFERROR(__xludf.DUMMYFUNCTION("""COMPUTED_VALUE"""),"-")</f>
        <v>-</v>
      </c>
      <c r="AF12" s="9" t="str">
        <f>IFERROR(__xludf.DUMMYFUNCTION("""COMPUTED_VALUE"""),"-")</f>
        <v>-</v>
      </c>
      <c r="AG12" s="9" t="str">
        <f>IFERROR(__xludf.DUMMYFUNCTION("""COMPUTED_VALUE"""),"-")</f>
        <v>-</v>
      </c>
      <c r="AH12" s="9" t="str">
        <f>IFERROR(__xludf.DUMMYFUNCTION("""COMPUTED_VALUE"""),"-")</f>
        <v>-</v>
      </c>
      <c r="AI12" s="9" t="str">
        <f>IFERROR(__xludf.DUMMYFUNCTION("""COMPUTED_VALUE"""),"-")</f>
        <v>-</v>
      </c>
      <c r="AJ12" s="9" t="str">
        <f>IFERROR(__xludf.DUMMYFUNCTION("""COMPUTED_VALUE"""),"-")</f>
        <v>-</v>
      </c>
      <c r="AK12" s="9" t="str">
        <f>IFERROR(__xludf.DUMMYFUNCTION("""COMPUTED_VALUE"""),"-")</f>
        <v>-</v>
      </c>
      <c r="AL12" s="9" t="str">
        <f>IFERROR(__xludf.DUMMYFUNCTION("""COMPUTED_VALUE"""),"-")</f>
        <v>-</v>
      </c>
      <c r="AM12" s="9" t="str">
        <f>IFERROR(__xludf.DUMMYFUNCTION("""COMPUTED_VALUE"""),"-")</f>
        <v>-</v>
      </c>
      <c r="AN12" s="9" t="str">
        <f>IFERROR(__xludf.DUMMYFUNCTION("""COMPUTED_VALUE"""),"-")</f>
        <v>-</v>
      </c>
      <c r="AO12" s="9" t="str">
        <f>IFERROR(__xludf.DUMMYFUNCTION("""COMPUTED_VALUE"""),"-")</f>
        <v>-</v>
      </c>
      <c r="AP12" s="9" t="str">
        <f>IFERROR(__xludf.DUMMYFUNCTION("""COMPUTED_VALUE"""),"-")</f>
        <v>-</v>
      </c>
      <c r="AQ12" s="9" t="str">
        <f>IFERROR(__xludf.DUMMYFUNCTION("""COMPUTED_VALUE"""),"-")</f>
        <v>-</v>
      </c>
      <c r="AR12" s="9" t="str">
        <f>IFERROR(__xludf.DUMMYFUNCTION("""COMPUTED_VALUE"""),"-")</f>
        <v>-</v>
      </c>
      <c r="AS12" s="9" t="str">
        <f>IFERROR(__xludf.DUMMYFUNCTION("""COMPUTED_VALUE"""),"-")</f>
        <v>-</v>
      </c>
      <c r="AT12" s="9" t="str">
        <f>IFERROR(__xludf.DUMMYFUNCTION("""COMPUTED_VALUE"""),"-")</f>
        <v>-</v>
      </c>
      <c r="AU12" s="9" t="str">
        <f>IFERROR(__xludf.DUMMYFUNCTION("""COMPUTED_VALUE"""),"-")</f>
        <v>-</v>
      </c>
      <c r="AV12" s="9" t="str">
        <f>IFERROR(__xludf.DUMMYFUNCTION("""COMPUTED_VALUE"""),"-")</f>
        <v>-</v>
      </c>
      <c r="AW12" s="9" t="str">
        <f>IFERROR(__xludf.DUMMYFUNCTION("""COMPUTED_VALUE"""),"-")</f>
        <v>-</v>
      </c>
      <c r="AX12" s="9" t="str">
        <f>IFERROR(__xludf.DUMMYFUNCTION("""COMPUTED_VALUE"""),"-")</f>
        <v>-</v>
      </c>
      <c r="AY12" s="9" t="str">
        <f>IFERROR(__xludf.DUMMYFUNCTION("""COMPUTED_VALUE"""),"-")</f>
        <v>-</v>
      </c>
      <c r="AZ12" s="9" t="str">
        <f>IFERROR(__xludf.DUMMYFUNCTION("""COMPUTED_VALUE"""),"-")</f>
        <v>-</v>
      </c>
      <c r="BA12" s="9" t="str">
        <f>IFERROR(__xludf.DUMMYFUNCTION("""COMPUTED_VALUE"""),"-")</f>
        <v>-</v>
      </c>
      <c r="BB12" s="9" t="str">
        <f>IFERROR(__xludf.DUMMYFUNCTION("""COMPUTED_VALUE"""),"-")</f>
        <v>-</v>
      </c>
      <c r="BC12" s="9" t="str">
        <f>IFERROR(__xludf.DUMMYFUNCTION("""COMPUTED_VALUE"""),"-")</f>
        <v>-</v>
      </c>
      <c r="BD12" s="9" t="str">
        <f>IFERROR(__xludf.DUMMYFUNCTION("""COMPUTED_VALUE"""),"-")</f>
        <v>-</v>
      </c>
      <c r="BE12" s="9" t="str">
        <f>IFERROR(__xludf.DUMMYFUNCTION("""COMPUTED_VALUE"""),"-")</f>
        <v>-</v>
      </c>
      <c r="BF12" s="9" t="str">
        <f>IFERROR(__xludf.DUMMYFUNCTION("""COMPUTED_VALUE"""),"-")</f>
        <v>-</v>
      </c>
      <c r="BG12" s="9" t="str">
        <f>IFERROR(__xludf.DUMMYFUNCTION("""COMPUTED_VALUE"""),"-")</f>
        <v>-</v>
      </c>
      <c r="BH12" s="9" t="str">
        <f>IFERROR(__xludf.DUMMYFUNCTION("""COMPUTED_VALUE"""),"-")</f>
        <v>-</v>
      </c>
      <c r="BI12" s="9" t="str">
        <f>IFERROR(__xludf.DUMMYFUNCTION("""COMPUTED_VALUE"""),"-")</f>
        <v>-</v>
      </c>
      <c r="BJ12" s="9" t="str">
        <f>IFERROR(__xludf.DUMMYFUNCTION("""COMPUTED_VALUE"""),"-")</f>
        <v>-</v>
      </c>
      <c r="BK12" s="9" t="str">
        <f>IFERROR(__xludf.DUMMYFUNCTION("""COMPUTED_VALUE"""),"-")</f>
        <v>-</v>
      </c>
      <c r="BL12" s="9" t="str">
        <f>IFERROR(__xludf.DUMMYFUNCTION("""COMPUTED_VALUE"""),"-")</f>
        <v>-</v>
      </c>
      <c r="BM12" s="9" t="str">
        <f>IFERROR(__xludf.DUMMYFUNCTION("""COMPUTED_VALUE"""),"")</f>
        <v/>
      </c>
      <c r="BN12" s="9" t="str">
        <f>IFERROR(__xludf.DUMMYFUNCTION("""COMPUTED_VALUE"""),"-")</f>
        <v>-</v>
      </c>
      <c r="BO12" s="9" t="str">
        <f>IFERROR(__xludf.DUMMYFUNCTION("""COMPUTED_VALUE"""),"-")</f>
        <v>-</v>
      </c>
      <c r="BP12" s="9" t="str">
        <f>IFERROR(__xludf.DUMMYFUNCTION("""COMPUTED_VALUE"""),"-")</f>
        <v>-</v>
      </c>
      <c r="BQ12" s="9" t="str">
        <f>IFERROR(__xludf.DUMMYFUNCTION("""COMPUTED_VALUE"""),"-")</f>
        <v>-</v>
      </c>
      <c r="BR12" s="9" t="str">
        <f>IFERROR(__xludf.DUMMYFUNCTION("""COMPUTED_VALUE"""),"-")</f>
        <v>-</v>
      </c>
      <c r="BS12" s="9" t="str">
        <f>IFERROR(__xludf.DUMMYFUNCTION("""COMPUTED_VALUE"""),"-")</f>
        <v>-</v>
      </c>
      <c r="BT12" s="9" t="str">
        <f>IFERROR(__xludf.DUMMYFUNCTION("""COMPUTED_VALUE"""),"-")</f>
        <v>-</v>
      </c>
      <c r="BU12" s="9" t="str">
        <f>IFERROR(__xludf.DUMMYFUNCTION("""COMPUTED_VALUE"""),"-")</f>
        <v>-</v>
      </c>
      <c r="BV12" s="9" t="str">
        <f>IFERROR(__xludf.DUMMYFUNCTION("""COMPUTED_VALUE"""),"-")</f>
        <v>-</v>
      </c>
      <c r="BW12" s="9" t="str">
        <f>IFERROR(__xludf.DUMMYFUNCTION("""COMPUTED_VALUE"""),"-")</f>
        <v>-</v>
      </c>
      <c r="BX12" s="9" t="str">
        <f>IFERROR(__xludf.DUMMYFUNCTION("""COMPUTED_VALUE"""),"-")</f>
        <v>-</v>
      </c>
      <c r="BY12" s="9" t="str">
        <f>IFERROR(__xludf.DUMMYFUNCTION("""COMPUTED_VALUE"""),"-")</f>
        <v>-</v>
      </c>
      <c r="BZ12" s="9" t="str">
        <f>IFERROR(__xludf.DUMMYFUNCTION("""COMPUTED_VALUE"""),"-")</f>
        <v>-</v>
      </c>
      <c r="CA12" s="9" t="str">
        <f>IFERROR(__xludf.DUMMYFUNCTION("""COMPUTED_VALUE"""),"-")</f>
        <v>-</v>
      </c>
      <c r="CB12" s="9" t="str">
        <f>IFERROR(__xludf.DUMMYFUNCTION("""COMPUTED_VALUE"""),"-")</f>
        <v>-</v>
      </c>
      <c r="CC12" s="9" t="str">
        <f>IFERROR(__xludf.DUMMYFUNCTION("""COMPUTED_VALUE"""),"-")</f>
        <v>-</v>
      </c>
      <c r="CD12" s="9" t="str">
        <f>IFERROR(__xludf.DUMMYFUNCTION("""COMPUTED_VALUE"""),"-")</f>
        <v>-</v>
      </c>
      <c r="CE12" s="9" t="str">
        <f>IFERROR(__xludf.DUMMYFUNCTION("""COMPUTED_VALUE"""),"-")</f>
        <v>-</v>
      </c>
      <c r="CF12" s="9" t="str">
        <f>IFERROR(__xludf.DUMMYFUNCTION("""COMPUTED_VALUE"""),"-")</f>
        <v>-</v>
      </c>
      <c r="CG12" s="9" t="str">
        <f>IFERROR(__xludf.DUMMYFUNCTION("""COMPUTED_VALUE"""),"-")</f>
        <v>-</v>
      </c>
      <c r="CH12" s="9" t="str">
        <f>IFERROR(__xludf.DUMMYFUNCTION("""COMPUTED_VALUE"""),"-")</f>
        <v>-</v>
      </c>
      <c r="CI12" s="9" t="str">
        <f>IFERROR(__xludf.DUMMYFUNCTION("""COMPUTED_VALUE"""),"-")</f>
        <v>-</v>
      </c>
      <c r="CJ12" s="9" t="str">
        <f>IFERROR(__xludf.DUMMYFUNCTION("""COMPUTED_VALUE"""),"-")</f>
        <v>-</v>
      </c>
      <c r="CK12" s="9" t="str">
        <f>IFERROR(__xludf.DUMMYFUNCTION("""COMPUTED_VALUE"""),"-")</f>
        <v>-</v>
      </c>
      <c r="CL12" s="9" t="str">
        <f>IFERROR(__xludf.DUMMYFUNCTION("""COMPUTED_VALUE"""),"-")</f>
        <v>-</v>
      </c>
      <c r="CM12" s="9" t="str">
        <f>IFERROR(__xludf.DUMMYFUNCTION("""COMPUTED_VALUE"""),"-")</f>
        <v>-</v>
      </c>
      <c r="CN12" s="9" t="str">
        <f>IFERROR(__xludf.DUMMYFUNCTION("""COMPUTED_VALUE"""),"-")</f>
        <v>-</v>
      </c>
      <c r="CO12" s="9" t="str">
        <f>IFERROR(__xludf.DUMMYFUNCTION("""COMPUTED_VALUE"""),"-")</f>
        <v>-</v>
      </c>
      <c r="CP12" s="9" t="str">
        <f>IFERROR(__xludf.DUMMYFUNCTION("""COMPUTED_VALUE"""),"-")</f>
        <v>-</v>
      </c>
      <c r="CQ12" s="9" t="str">
        <f>IFERROR(__xludf.DUMMYFUNCTION("""COMPUTED_VALUE"""),"-")</f>
        <v>-</v>
      </c>
      <c r="CR12" s="9" t="str">
        <f>IFERROR(__xludf.DUMMYFUNCTION("""COMPUTED_VALUE"""),"-")</f>
        <v>-</v>
      </c>
      <c r="CS12" s="9" t="str">
        <f>IFERROR(__xludf.DUMMYFUNCTION("""COMPUTED_VALUE"""),"-")</f>
        <v>-</v>
      </c>
      <c r="CT12" s="9" t="str">
        <f>IFERROR(__xludf.DUMMYFUNCTION("""COMPUTED_VALUE"""),"-")</f>
        <v>-</v>
      </c>
      <c r="CU12" s="9" t="str">
        <f>IFERROR(__xludf.DUMMYFUNCTION("""COMPUTED_VALUE"""),"")</f>
        <v/>
      </c>
      <c r="CV12" s="9" t="str">
        <f>IFERROR(__xludf.DUMMYFUNCTION("""COMPUTED_VALUE"""),"-")</f>
        <v>-</v>
      </c>
      <c r="CW12" s="9" t="str">
        <f>IFERROR(__xludf.DUMMYFUNCTION("""COMPUTED_VALUE"""),"-")</f>
        <v>-</v>
      </c>
      <c r="CX12" s="9" t="str">
        <f>IFERROR(__xludf.DUMMYFUNCTION("""COMPUTED_VALUE"""),"-")</f>
        <v>-</v>
      </c>
      <c r="CY12" s="9" t="str">
        <f>IFERROR(__xludf.DUMMYFUNCTION("""COMPUTED_VALUE"""),"-")</f>
        <v>-</v>
      </c>
      <c r="CZ12" s="9" t="str">
        <f>IFERROR(__xludf.DUMMYFUNCTION("""COMPUTED_VALUE"""),"-")</f>
        <v>-</v>
      </c>
      <c r="DA12" s="9" t="str">
        <f>IFERROR(__xludf.DUMMYFUNCTION("""COMPUTED_VALUE"""),"-")</f>
        <v>-</v>
      </c>
      <c r="DB12" s="9" t="str">
        <f>IFERROR(__xludf.DUMMYFUNCTION("""COMPUTED_VALUE"""),"-")</f>
        <v>-</v>
      </c>
      <c r="DC12" s="9" t="str">
        <f>IFERROR(__xludf.DUMMYFUNCTION("""COMPUTED_VALUE"""),"-")</f>
        <v>-</v>
      </c>
      <c r="DD12" s="9" t="str">
        <f>IFERROR(__xludf.DUMMYFUNCTION("""COMPUTED_VALUE"""),"-")</f>
        <v>-</v>
      </c>
      <c r="DE12" s="9" t="str">
        <f>IFERROR(__xludf.DUMMYFUNCTION("""COMPUTED_VALUE"""),"-")</f>
        <v>-</v>
      </c>
      <c r="DF12" s="9" t="str">
        <f>IFERROR(__xludf.DUMMYFUNCTION("""COMPUTED_VALUE"""),"-")</f>
        <v>-</v>
      </c>
      <c r="DG12" s="9" t="str">
        <f>IFERROR(__xludf.DUMMYFUNCTION("""COMPUTED_VALUE"""),"-")</f>
        <v>-</v>
      </c>
      <c r="DH12" s="9" t="str">
        <f>IFERROR(__xludf.DUMMYFUNCTION("""COMPUTED_VALUE"""),"-")</f>
        <v>-</v>
      </c>
      <c r="DI12" s="9" t="str">
        <f>IFERROR(__xludf.DUMMYFUNCTION("""COMPUTED_VALUE"""),"-")</f>
        <v>-</v>
      </c>
      <c r="DJ12" s="9" t="str">
        <f>IFERROR(__xludf.DUMMYFUNCTION("""COMPUTED_VALUE"""),"-")</f>
        <v>-</v>
      </c>
      <c r="DK12" s="9" t="str">
        <f>IFERROR(__xludf.DUMMYFUNCTION("""COMPUTED_VALUE"""),"-")</f>
        <v>-</v>
      </c>
      <c r="DL12" s="9" t="str">
        <f>IFERROR(__xludf.DUMMYFUNCTION("""COMPUTED_VALUE"""),"-")</f>
        <v>-</v>
      </c>
      <c r="DM12" s="9" t="str">
        <f>IFERROR(__xludf.DUMMYFUNCTION("""COMPUTED_VALUE"""),"-")</f>
        <v>-</v>
      </c>
      <c r="DN12" s="9" t="str">
        <f>IFERROR(__xludf.DUMMYFUNCTION("""COMPUTED_VALUE"""),"-")</f>
        <v>-</v>
      </c>
      <c r="DO12" s="9" t="str">
        <f>IFERROR(__xludf.DUMMYFUNCTION("""COMPUTED_VALUE"""),"-")</f>
        <v>-</v>
      </c>
      <c r="DP12" s="9" t="str">
        <f>IFERROR(__xludf.DUMMYFUNCTION("""COMPUTED_VALUE"""),"-")</f>
        <v>-</v>
      </c>
      <c r="DQ12" s="9" t="str">
        <f>IFERROR(__xludf.DUMMYFUNCTION("""COMPUTED_VALUE"""),"-")</f>
        <v>-</v>
      </c>
      <c r="DR12" s="9" t="str">
        <f>IFERROR(__xludf.DUMMYFUNCTION("""COMPUTED_VALUE"""),"-")</f>
        <v>-</v>
      </c>
      <c r="DS12" s="9" t="str">
        <f>IFERROR(__xludf.DUMMYFUNCTION("""COMPUTED_VALUE"""),"-")</f>
        <v>-</v>
      </c>
      <c r="DT12" s="9" t="str">
        <f>IFERROR(__xludf.DUMMYFUNCTION("""COMPUTED_VALUE"""),"-")</f>
        <v>-</v>
      </c>
      <c r="DU12" s="9" t="str">
        <f>IFERROR(__xludf.DUMMYFUNCTION("""COMPUTED_VALUE"""),"-")</f>
        <v>-</v>
      </c>
      <c r="DV12" s="9" t="str">
        <f>IFERROR(__xludf.DUMMYFUNCTION("""COMPUTED_VALUE"""),"-")</f>
        <v>-</v>
      </c>
      <c r="DW12" s="9" t="str">
        <f>IFERROR(__xludf.DUMMYFUNCTION("""COMPUTED_VALUE"""),"-")</f>
        <v>-</v>
      </c>
      <c r="DX12" s="9" t="str">
        <f>IFERROR(__xludf.DUMMYFUNCTION("""COMPUTED_VALUE"""),"-")</f>
        <v>-</v>
      </c>
      <c r="DY12" s="9" t="str">
        <f>IFERROR(__xludf.DUMMYFUNCTION("""COMPUTED_VALUE"""),"-")</f>
        <v>-</v>
      </c>
      <c r="DZ12" s="9" t="str">
        <f>IFERROR(__xludf.DUMMYFUNCTION("""COMPUTED_VALUE"""),"-")</f>
        <v>-</v>
      </c>
      <c r="EA12" s="9" t="str">
        <f>IFERROR(__xludf.DUMMYFUNCTION("""COMPUTED_VALUE"""),"-")</f>
        <v>-</v>
      </c>
      <c r="EB12" s="9" t="str">
        <f>IFERROR(__xludf.DUMMYFUNCTION("""COMPUTED_VALUE"""),"")</f>
        <v/>
      </c>
      <c r="EC12" s="9">
        <f>IFERROR(__xludf.DUMMYFUNCTION("""COMPUTED_VALUE"""),1.0)</f>
        <v>1</v>
      </c>
      <c r="ED12" s="9">
        <f>IFERROR(__xludf.DUMMYFUNCTION("""COMPUTED_VALUE"""),1.0)</f>
        <v>1</v>
      </c>
      <c r="EE12" s="9">
        <f>IFERROR(__xludf.DUMMYFUNCTION("""COMPUTED_VALUE"""),1.0)</f>
        <v>1</v>
      </c>
      <c r="EF12" s="9">
        <f>IFERROR(__xludf.DUMMYFUNCTION("""COMPUTED_VALUE"""),1.0)</f>
        <v>1</v>
      </c>
      <c r="EG12" s="9">
        <f>IFERROR(__xludf.DUMMYFUNCTION("""COMPUTED_VALUE"""),1.0)</f>
        <v>1</v>
      </c>
      <c r="EH12" s="9">
        <f>IFERROR(__xludf.DUMMYFUNCTION("""COMPUTED_VALUE"""),1.0)</f>
        <v>1</v>
      </c>
      <c r="EI12" s="9">
        <f>IFERROR(__xludf.DUMMYFUNCTION("""COMPUTED_VALUE"""),1.0)</f>
        <v>1</v>
      </c>
      <c r="EJ12" s="9">
        <f>IFERROR(__xludf.DUMMYFUNCTION("""COMPUTED_VALUE"""),1.0)</f>
        <v>1</v>
      </c>
      <c r="EK12" s="9">
        <f>IFERROR(__xludf.DUMMYFUNCTION("""COMPUTED_VALUE"""),1.0)</f>
        <v>1</v>
      </c>
      <c r="EL12" s="9">
        <f>IFERROR(__xludf.DUMMYFUNCTION("""COMPUTED_VALUE"""),1.0)</f>
        <v>1</v>
      </c>
      <c r="EM12" s="9">
        <f>IFERROR(__xludf.DUMMYFUNCTION("""COMPUTED_VALUE"""),1.0)</f>
        <v>1</v>
      </c>
      <c r="EN12" s="9">
        <f>IFERROR(__xludf.DUMMYFUNCTION("""COMPUTED_VALUE"""),1.0)</f>
        <v>1</v>
      </c>
      <c r="EO12" s="9">
        <f>IFERROR(__xludf.DUMMYFUNCTION("""COMPUTED_VALUE"""),1.0)</f>
        <v>1</v>
      </c>
      <c r="EP12" s="9">
        <f>IFERROR(__xludf.DUMMYFUNCTION("""COMPUTED_VALUE"""),1.0)</f>
        <v>1</v>
      </c>
      <c r="EQ12" s="9">
        <f>IFERROR(__xludf.DUMMYFUNCTION("""COMPUTED_VALUE"""),1.0)</f>
        <v>1</v>
      </c>
      <c r="ER12" s="9">
        <f>IFERROR(__xludf.DUMMYFUNCTION("""COMPUTED_VALUE"""),1.0)</f>
        <v>1</v>
      </c>
      <c r="ES12" s="9" t="str">
        <f>IFERROR(__xludf.DUMMYFUNCTION("""COMPUTED_VALUE"""),"")</f>
        <v/>
      </c>
      <c r="ET12" s="9">
        <f>IFERROR(__xludf.DUMMYFUNCTION("""COMPUTED_VALUE"""),1.0)</f>
        <v>1</v>
      </c>
      <c r="EU12" s="9" t="str">
        <f>IFERROR(__xludf.DUMMYFUNCTION("""COMPUTED_VALUE"""),"WA")</f>
        <v>WA</v>
      </c>
      <c r="EV12" s="9" t="str">
        <f>IFERROR(__xludf.DUMMYFUNCTION("""COMPUTED_VALUE"""),"TLE")</f>
        <v>TLE</v>
      </c>
      <c r="EW12" s="9" t="str">
        <f>IFERROR(__xludf.DUMMYFUNCTION("""COMPUTED_VALUE"""),"WA")</f>
        <v>WA</v>
      </c>
      <c r="EX12" s="9" t="str">
        <f>IFERROR(__xludf.DUMMYFUNCTION("""COMPUTED_VALUE"""),"WA")</f>
        <v>WA</v>
      </c>
      <c r="EY12" s="9" t="str">
        <f>IFERROR(__xludf.DUMMYFUNCTION("""COMPUTED_VALUE"""),"TLE")</f>
        <v>TLE</v>
      </c>
      <c r="EZ12" s="9" t="str">
        <f>IFERROR(__xludf.DUMMYFUNCTION("""COMPUTED_VALUE"""),"RTE")</f>
        <v>RTE</v>
      </c>
      <c r="FA12" s="9" t="str">
        <f>IFERROR(__xludf.DUMMYFUNCTION("""COMPUTED_VALUE"""),"WA")</f>
        <v>WA</v>
      </c>
      <c r="FB12" s="9" t="str">
        <f>IFERROR(__xludf.DUMMYFUNCTION("""COMPUTED_VALUE"""),"RTE")</f>
        <v>RTE</v>
      </c>
      <c r="FC12" s="9" t="str">
        <f>IFERROR(__xludf.DUMMYFUNCTION("""COMPUTED_VALUE"""),"RTE")</f>
        <v>RTE</v>
      </c>
      <c r="FD12" s="9">
        <f>IFERROR(__xludf.DUMMYFUNCTION("""COMPUTED_VALUE"""),1.0)</f>
        <v>1</v>
      </c>
      <c r="FE12" s="9" t="str">
        <f>IFERROR(__xludf.DUMMYFUNCTION("""COMPUTED_VALUE"""),"WA")</f>
        <v>WA</v>
      </c>
      <c r="FF12" s="9" t="str">
        <f>IFERROR(__xludf.DUMMYFUNCTION("""COMPUTED_VALUE"""),"TLE")</f>
        <v>TLE</v>
      </c>
      <c r="FG12" s="9" t="str">
        <f>IFERROR(__xludf.DUMMYFUNCTION("""COMPUTED_VALUE"""),"WA")</f>
        <v>WA</v>
      </c>
      <c r="FH12" s="9" t="str">
        <f>IFERROR(__xludf.DUMMYFUNCTION("""COMPUTED_VALUE"""),"WA")</f>
        <v>WA</v>
      </c>
      <c r="FI12" s="9" t="str">
        <f>IFERROR(__xludf.DUMMYFUNCTION("""COMPUTED_VALUE"""),"WA")</f>
        <v>WA</v>
      </c>
      <c r="FJ12" s="9" t="str">
        <f>IFERROR(__xludf.DUMMYFUNCTION("""COMPUTED_VALUE"""),"TLE")</f>
        <v>TLE</v>
      </c>
      <c r="FK12" s="9" t="str">
        <f>IFERROR(__xludf.DUMMYFUNCTION("""COMPUTED_VALUE"""),"TLE")</f>
        <v>TLE</v>
      </c>
      <c r="FL12" s="9" t="str">
        <f>IFERROR(__xludf.DUMMYFUNCTION("""COMPUTED_VALUE"""),"TLE")</f>
        <v>TLE</v>
      </c>
      <c r="FM12" s="9" t="str">
        <f>IFERROR(__xludf.DUMMYFUNCTION("""COMPUTED_VALUE"""),"TLE")</f>
        <v>TLE</v>
      </c>
      <c r="FN12" s="9" t="str">
        <f>IFERROR(__xludf.DUMMYFUNCTION("""COMPUTED_VALUE"""),"WA")</f>
        <v>WA</v>
      </c>
      <c r="FO12" s="9" t="str">
        <f>IFERROR(__xludf.DUMMYFUNCTION("""COMPUTED_VALUE"""),"TLE")</f>
        <v>TLE</v>
      </c>
      <c r="FP12" s="9" t="str">
        <f>IFERROR(__xludf.DUMMYFUNCTION("""COMPUTED_VALUE"""),"TLE")</f>
        <v>TLE</v>
      </c>
      <c r="FQ12" s="9" t="str">
        <f>IFERROR(__xludf.DUMMYFUNCTION("""COMPUTED_VALUE"""),"WA")</f>
        <v>WA</v>
      </c>
      <c r="FR12" s="9" t="str">
        <f>IFERROR(__xludf.DUMMYFUNCTION("""COMPUTED_VALUE"""),"TLE")</f>
        <v>TLE</v>
      </c>
      <c r="FS12" s="9" t="str">
        <f>IFERROR(__xludf.DUMMYFUNCTION("""COMPUTED_VALUE"""),"TLE")</f>
        <v>TLE</v>
      </c>
      <c r="FT12" s="9" t="str">
        <f>IFERROR(__xludf.DUMMYFUNCTION("""COMPUTED_VALUE"""),"TLE")</f>
        <v>TLE</v>
      </c>
      <c r="FU12" s="9" t="str">
        <f>IFERROR(__xludf.DUMMYFUNCTION("""COMPUTED_VALUE"""),"WA")</f>
        <v>WA</v>
      </c>
      <c r="FV12" s="9" t="str">
        <f>IFERROR(__xludf.DUMMYFUNCTION("""COMPUTED_VALUE"""),"")</f>
        <v/>
      </c>
      <c r="FW12" s="9">
        <f>IFERROR(__xludf.DUMMYFUNCTION("""COMPUTED_VALUE"""),1.0)</f>
        <v>1</v>
      </c>
      <c r="FX12" s="9">
        <f>IFERROR(__xludf.DUMMYFUNCTION("""COMPUTED_VALUE"""),1.0)</f>
        <v>1</v>
      </c>
      <c r="FY12" s="9">
        <f>IFERROR(__xludf.DUMMYFUNCTION("""COMPUTED_VALUE"""),1.0)</f>
        <v>1</v>
      </c>
      <c r="FZ12" s="9">
        <f>IFERROR(__xludf.DUMMYFUNCTION("""COMPUTED_VALUE"""),1.0)</f>
        <v>1</v>
      </c>
      <c r="GA12" s="9">
        <f>IFERROR(__xludf.DUMMYFUNCTION("""COMPUTED_VALUE"""),1.0)</f>
        <v>1</v>
      </c>
      <c r="GB12" s="9">
        <f>IFERROR(__xludf.DUMMYFUNCTION("""COMPUTED_VALUE"""),1.0)</f>
        <v>1</v>
      </c>
      <c r="GC12" s="9">
        <f>IFERROR(__xludf.DUMMYFUNCTION("""COMPUTED_VALUE"""),1.0)</f>
        <v>1</v>
      </c>
      <c r="GD12" s="9">
        <f>IFERROR(__xludf.DUMMYFUNCTION("""COMPUTED_VALUE"""),1.0)</f>
        <v>1</v>
      </c>
      <c r="GE12" s="9">
        <f>IFERROR(__xludf.DUMMYFUNCTION("""COMPUTED_VALUE"""),1.0)</f>
        <v>1</v>
      </c>
      <c r="GF12" s="9">
        <f>IFERROR(__xludf.DUMMYFUNCTION("""COMPUTED_VALUE"""),1.0)</f>
        <v>1</v>
      </c>
      <c r="GG12" s="9">
        <f>IFERROR(__xludf.DUMMYFUNCTION("""COMPUTED_VALUE"""),1.0)</f>
        <v>1</v>
      </c>
      <c r="GH12" s="9" t="str">
        <f>IFERROR(__xludf.DUMMYFUNCTION("""COMPUTED_VALUE"""),"RTE")</f>
        <v>RTE</v>
      </c>
      <c r="GI12" s="9" t="str">
        <f>IFERROR(__xludf.DUMMYFUNCTION("""COMPUTED_VALUE"""),"RTE")</f>
        <v>RTE</v>
      </c>
      <c r="GJ12" s="9" t="str">
        <f>IFERROR(__xludf.DUMMYFUNCTION("""COMPUTED_VALUE"""),"RTE")</f>
        <v>RTE</v>
      </c>
      <c r="GK12" s="9" t="str">
        <f>IFERROR(__xludf.DUMMYFUNCTION("""COMPUTED_VALUE"""),"RTE")</f>
        <v>RTE</v>
      </c>
      <c r="GL12" s="9" t="str">
        <f>IFERROR(__xludf.DUMMYFUNCTION("""COMPUTED_VALUE"""),"RTE")</f>
        <v>RTE</v>
      </c>
      <c r="GM12" s="9" t="str">
        <f>IFERROR(__xludf.DUMMYFUNCTION("""COMPUTED_VALUE"""),"RTE")</f>
        <v>RTE</v>
      </c>
      <c r="GN12" s="9" t="str">
        <f>IFERROR(__xludf.DUMMYFUNCTION("""COMPUTED_VALUE"""),"RTE")</f>
        <v>RTE</v>
      </c>
      <c r="GO12" s="9" t="str">
        <f>IFERROR(__xludf.DUMMYFUNCTION("""COMPUTED_VALUE"""),"RTE")</f>
        <v>RTE</v>
      </c>
      <c r="GP12" s="9" t="str">
        <f>IFERROR(__xludf.DUMMYFUNCTION("""COMPUTED_VALUE"""),"RTE")</f>
        <v>RTE</v>
      </c>
      <c r="GQ12" s="9" t="str">
        <f>IFERROR(__xludf.DUMMYFUNCTION("""COMPUTED_VALUE"""),"RTE")</f>
        <v>RTE</v>
      </c>
      <c r="GR12" s="9" t="str">
        <f>IFERROR(__xludf.DUMMYFUNCTION("""COMPUTED_VALUE"""),"RTE")</f>
        <v>RTE</v>
      </c>
      <c r="GS12" s="9" t="str">
        <f>IFERROR(__xludf.DUMMYFUNCTION("""COMPUTED_VALUE"""),"RTE")</f>
        <v>RTE</v>
      </c>
      <c r="GT12" s="9" t="str">
        <f>IFERROR(__xludf.DUMMYFUNCTION("""COMPUTED_VALUE"""),"RTE")</f>
        <v>RTE</v>
      </c>
      <c r="GU12" s="9" t="str">
        <f>IFERROR(__xludf.DUMMYFUNCTION("""COMPUTED_VALUE"""),"")</f>
        <v/>
      </c>
    </row>
    <row r="13">
      <c r="A13" s="5"/>
      <c r="B13" s="5"/>
      <c r="C13" s="5">
        <f>if(B13="d","diskv. iz ciklusa",if(B13="d1","diskv. iz kruga",if($E13="ODOBREN",(if(countif(H:H,"="&amp;H13)=1,countif(H:H,"&gt;"&amp;H13)+1,concatenate(countif(H:H,"&gt;"&amp;H13)+1," - ",countif(H:H,"&gt;="&amp;H13)))),'Rezultati - A kategorija'!empty)))</f>
        <v>11</v>
      </c>
      <c r="D13" s="6" t="str">
        <f>IFERROR(__xludf.DUMMYFUNCTION("""COMPUTED_VALUE"""),"AnjaM4")</f>
        <v>AnjaM4</v>
      </c>
      <c r="E13" s="6" t="str">
        <f>IFERROR(__xludf.DUMMYFUNCTION("""COMPUTED_VALUE"""),"ODOBREN")</f>
        <v>ODOBREN</v>
      </c>
      <c r="F13" s="6" t="str">
        <f>IFERROR(__xludf.DUMMYFUNCTION("""COMPUTED_VALUE"""),"Anja")</f>
        <v>Anja</v>
      </c>
      <c r="G13" s="6" t="str">
        <f>IFERROR(__xludf.DUMMYFUNCTION("""COMPUTED_VALUE"""),"Milićević")</f>
        <v>Milićević</v>
      </c>
      <c r="H13" s="7">
        <f>IFERROR(__xludf.DUMMYFUNCTION("""COMPUTED_VALUE"""),143.0)</f>
        <v>143</v>
      </c>
      <c r="I13" s="7">
        <f>IFERROR(__xludf.DUMMYFUNCTION("""COMPUTED_VALUE"""),143.0)</f>
        <v>143</v>
      </c>
      <c r="J13" s="6" t="str">
        <f>IFERROR(__xludf.DUMMYFUNCTION("""COMPUTED_VALUE"""),"Stari grad")</f>
        <v>Stari grad</v>
      </c>
      <c r="K13" s="6" t="str">
        <f>IFERROR(__xludf.DUMMYFUNCTION("""COMPUTED_VALUE"""),"Matematička gimnazija")</f>
        <v>Matematička gimnazija</v>
      </c>
      <c r="L13" s="14" t="str">
        <f>IFERROR(__xludf.DUMMYFUNCTION("""COMPUTED_VALUE"""),"II")</f>
        <v>II</v>
      </c>
      <c r="M13" s="14" t="str">
        <f>IFERROR(__xludf.DUMMYFUNCTION("""COMPUTED_VALUE"""),"A")</f>
        <v>A</v>
      </c>
      <c r="N13" s="6" t="str">
        <f>IFERROR(__xludf.DUMMYFUNCTION("""COMPUTED_VALUE"""),"Nemanja Vorkapić, Ana Pašalić")</f>
        <v>Nemanja Vorkapić, Ana Pašalić</v>
      </c>
      <c r="O13" s="8" t="str">
        <f>IFERROR(__xludf.DUMMYFUNCTION("""COMPUTED_VALUE"""),"-")</f>
        <v>-</v>
      </c>
      <c r="P13" s="9" t="str">
        <f>IFERROR(__xludf.DUMMYFUNCTION("""COMPUTED_VALUE"""),"-")</f>
        <v>-</v>
      </c>
      <c r="Q13" s="9" t="str">
        <f>IFERROR(__xludf.DUMMYFUNCTION("""COMPUTED_VALUE"""),"-")</f>
        <v>-</v>
      </c>
      <c r="R13" s="9">
        <f>IFERROR(__xludf.DUMMYFUNCTION("""COMPUTED_VALUE"""),100.0)</f>
        <v>100</v>
      </c>
      <c r="S13" s="9">
        <f>IFERROR(__xludf.DUMMYFUNCTION("""COMPUTED_VALUE"""),43.0)</f>
        <v>43</v>
      </c>
      <c r="T13" s="9" t="str">
        <f>IFERROR(__xludf.DUMMYFUNCTION("""COMPUTED_VALUE"""),"-")</f>
        <v>-</v>
      </c>
      <c r="U13" s="9" t="str">
        <f>IFERROR(__xludf.DUMMYFUNCTION("""COMPUTED_VALUE"""),"")</f>
        <v/>
      </c>
      <c r="V13" s="9" t="str">
        <f>IFERROR(__xludf.DUMMYFUNCTION("""COMPUTED_VALUE"""),"")</f>
        <v/>
      </c>
      <c r="W13" s="9" t="str">
        <f>IFERROR(__xludf.DUMMYFUNCTION("""COMPUTED_VALUE"""),"-")</f>
        <v>-</v>
      </c>
      <c r="X13" s="9" t="str">
        <f>IFERROR(__xludf.DUMMYFUNCTION("""COMPUTED_VALUE"""),"-")</f>
        <v>-</v>
      </c>
      <c r="Y13" s="9" t="str">
        <f>IFERROR(__xludf.DUMMYFUNCTION("""COMPUTED_VALUE"""),"-")</f>
        <v>-</v>
      </c>
      <c r="Z13" s="9" t="str">
        <f>IFERROR(__xludf.DUMMYFUNCTION("""COMPUTED_VALUE"""),"-")</f>
        <v>-</v>
      </c>
      <c r="AA13" s="9" t="str">
        <f>IFERROR(__xludf.DUMMYFUNCTION("""COMPUTED_VALUE"""),"-")</f>
        <v>-</v>
      </c>
      <c r="AB13" s="9" t="str">
        <f>IFERROR(__xludf.DUMMYFUNCTION("""COMPUTED_VALUE"""),"-")</f>
        <v>-</v>
      </c>
      <c r="AC13" s="9" t="str">
        <f>IFERROR(__xludf.DUMMYFUNCTION("""COMPUTED_VALUE"""),"-")</f>
        <v>-</v>
      </c>
      <c r="AD13" s="9" t="str">
        <f>IFERROR(__xludf.DUMMYFUNCTION("""COMPUTED_VALUE"""),"-")</f>
        <v>-</v>
      </c>
      <c r="AE13" s="9" t="str">
        <f>IFERROR(__xludf.DUMMYFUNCTION("""COMPUTED_VALUE"""),"-")</f>
        <v>-</v>
      </c>
      <c r="AF13" s="9" t="str">
        <f>IFERROR(__xludf.DUMMYFUNCTION("""COMPUTED_VALUE"""),"-")</f>
        <v>-</v>
      </c>
      <c r="AG13" s="9" t="str">
        <f>IFERROR(__xludf.DUMMYFUNCTION("""COMPUTED_VALUE"""),"-")</f>
        <v>-</v>
      </c>
      <c r="AH13" s="9" t="str">
        <f>IFERROR(__xludf.DUMMYFUNCTION("""COMPUTED_VALUE"""),"-")</f>
        <v>-</v>
      </c>
      <c r="AI13" s="9" t="str">
        <f>IFERROR(__xludf.DUMMYFUNCTION("""COMPUTED_VALUE"""),"-")</f>
        <v>-</v>
      </c>
      <c r="AJ13" s="9" t="str">
        <f>IFERROR(__xludf.DUMMYFUNCTION("""COMPUTED_VALUE"""),"-")</f>
        <v>-</v>
      </c>
      <c r="AK13" s="9" t="str">
        <f>IFERROR(__xludf.DUMMYFUNCTION("""COMPUTED_VALUE"""),"-")</f>
        <v>-</v>
      </c>
      <c r="AL13" s="9" t="str">
        <f>IFERROR(__xludf.DUMMYFUNCTION("""COMPUTED_VALUE"""),"-")</f>
        <v>-</v>
      </c>
      <c r="AM13" s="9" t="str">
        <f>IFERROR(__xludf.DUMMYFUNCTION("""COMPUTED_VALUE"""),"-")</f>
        <v>-</v>
      </c>
      <c r="AN13" s="9" t="str">
        <f>IFERROR(__xludf.DUMMYFUNCTION("""COMPUTED_VALUE"""),"-")</f>
        <v>-</v>
      </c>
      <c r="AO13" s="9" t="str">
        <f>IFERROR(__xludf.DUMMYFUNCTION("""COMPUTED_VALUE"""),"-")</f>
        <v>-</v>
      </c>
      <c r="AP13" s="9" t="str">
        <f>IFERROR(__xludf.DUMMYFUNCTION("""COMPUTED_VALUE"""),"-")</f>
        <v>-</v>
      </c>
      <c r="AQ13" s="9" t="str">
        <f>IFERROR(__xludf.DUMMYFUNCTION("""COMPUTED_VALUE"""),"-")</f>
        <v>-</v>
      </c>
      <c r="AR13" s="9" t="str">
        <f>IFERROR(__xludf.DUMMYFUNCTION("""COMPUTED_VALUE"""),"-")</f>
        <v>-</v>
      </c>
      <c r="AS13" s="9" t="str">
        <f>IFERROR(__xludf.DUMMYFUNCTION("""COMPUTED_VALUE"""),"-")</f>
        <v>-</v>
      </c>
      <c r="AT13" s="9" t="str">
        <f>IFERROR(__xludf.DUMMYFUNCTION("""COMPUTED_VALUE"""),"-")</f>
        <v>-</v>
      </c>
      <c r="AU13" s="9" t="str">
        <f>IFERROR(__xludf.DUMMYFUNCTION("""COMPUTED_VALUE"""),"-")</f>
        <v>-</v>
      </c>
      <c r="AV13" s="9" t="str">
        <f>IFERROR(__xludf.DUMMYFUNCTION("""COMPUTED_VALUE"""),"-")</f>
        <v>-</v>
      </c>
      <c r="AW13" s="9" t="str">
        <f>IFERROR(__xludf.DUMMYFUNCTION("""COMPUTED_VALUE"""),"-")</f>
        <v>-</v>
      </c>
      <c r="AX13" s="9" t="str">
        <f>IFERROR(__xludf.DUMMYFUNCTION("""COMPUTED_VALUE"""),"-")</f>
        <v>-</v>
      </c>
      <c r="AY13" s="9" t="str">
        <f>IFERROR(__xludf.DUMMYFUNCTION("""COMPUTED_VALUE"""),"-")</f>
        <v>-</v>
      </c>
      <c r="AZ13" s="9" t="str">
        <f>IFERROR(__xludf.DUMMYFUNCTION("""COMPUTED_VALUE"""),"-")</f>
        <v>-</v>
      </c>
      <c r="BA13" s="9" t="str">
        <f>IFERROR(__xludf.DUMMYFUNCTION("""COMPUTED_VALUE"""),"-")</f>
        <v>-</v>
      </c>
      <c r="BB13" s="9" t="str">
        <f>IFERROR(__xludf.DUMMYFUNCTION("""COMPUTED_VALUE"""),"-")</f>
        <v>-</v>
      </c>
      <c r="BC13" s="9" t="str">
        <f>IFERROR(__xludf.DUMMYFUNCTION("""COMPUTED_VALUE"""),"-")</f>
        <v>-</v>
      </c>
      <c r="BD13" s="9" t="str">
        <f>IFERROR(__xludf.DUMMYFUNCTION("""COMPUTED_VALUE"""),"-")</f>
        <v>-</v>
      </c>
      <c r="BE13" s="9" t="str">
        <f>IFERROR(__xludf.DUMMYFUNCTION("""COMPUTED_VALUE"""),"-")</f>
        <v>-</v>
      </c>
      <c r="BF13" s="9" t="str">
        <f>IFERROR(__xludf.DUMMYFUNCTION("""COMPUTED_VALUE"""),"-")</f>
        <v>-</v>
      </c>
      <c r="BG13" s="9" t="str">
        <f>IFERROR(__xludf.DUMMYFUNCTION("""COMPUTED_VALUE"""),"-")</f>
        <v>-</v>
      </c>
      <c r="BH13" s="9" t="str">
        <f>IFERROR(__xludf.DUMMYFUNCTION("""COMPUTED_VALUE"""),"-")</f>
        <v>-</v>
      </c>
      <c r="BI13" s="9" t="str">
        <f>IFERROR(__xludf.DUMMYFUNCTION("""COMPUTED_VALUE"""),"-")</f>
        <v>-</v>
      </c>
      <c r="BJ13" s="9" t="str">
        <f>IFERROR(__xludf.DUMMYFUNCTION("""COMPUTED_VALUE"""),"-")</f>
        <v>-</v>
      </c>
      <c r="BK13" s="9" t="str">
        <f>IFERROR(__xludf.DUMMYFUNCTION("""COMPUTED_VALUE"""),"-")</f>
        <v>-</v>
      </c>
      <c r="BL13" s="9" t="str">
        <f>IFERROR(__xludf.DUMMYFUNCTION("""COMPUTED_VALUE"""),"-")</f>
        <v>-</v>
      </c>
      <c r="BM13" s="9" t="str">
        <f>IFERROR(__xludf.DUMMYFUNCTION("""COMPUTED_VALUE"""),"")</f>
        <v/>
      </c>
      <c r="BN13" s="9" t="str">
        <f>IFERROR(__xludf.DUMMYFUNCTION("""COMPUTED_VALUE"""),"-")</f>
        <v>-</v>
      </c>
      <c r="BO13" s="9" t="str">
        <f>IFERROR(__xludf.DUMMYFUNCTION("""COMPUTED_VALUE"""),"-")</f>
        <v>-</v>
      </c>
      <c r="BP13" s="9" t="str">
        <f>IFERROR(__xludf.DUMMYFUNCTION("""COMPUTED_VALUE"""),"-")</f>
        <v>-</v>
      </c>
      <c r="BQ13" s="9" t="str">
        <f>IFERROR(__xludf.DUMMYFUNCTION("""COMPUTED_VALUE"""),"-")</f>
        <v>-</v>
      </c>
      <c r="BR13" s="9" t="str">
        <f>IFERROR(__xludf.DUMMYFUNCTION("""COMPUTED_VALUE"""),"-")</f>
        <v>-</v>
      </c>
      <c r="BS13" s="9" t="str">
        <f>IFERROR(__xludf.DUMMYFUNCTION("""COMPUTED_VALUE"""),"-")</f>
        <v>-</v>
      </c>
      <c r="BT13" s="9" t="str">
        <f>IFERROR(__xludf.DUMMYFUNCTION("""COMPUTED_VALUE"""),"-")</f>
        <v>-</v>
      </c>
      <c r="BU13" s="9" t="str">
        <f>IFERROR(__xludf.DUMMYFUNCTION("""COMPUTED_VALUE"""),"-")</f>
        <v>-</v>
      </c>
      <c r="BV13" s="9" t="str">
        <f>IFERROR(__xludf.DUMMYFUNCTION("""COMPUTED_VALUE"""),"-")</f>
        <v>-</v>
      </c>
      <c r="BW13" s="9" t="str">
        <f>IFERROR(__xludf.DUMMYFUNCTION("""COMPUTED_VALUE"""),"-")</f>
        <v>-</v>
      </c>
      <c r="BX13" s="9" t="str">
        <f>IFERROR(__xludf.DUMMYFUNCTION("""COMPUTED_VALUE"""),"-")</f>
        <v>-</v>
      </c>
      <c r="BY13" s="9" t="str">
        <f>IFERROR(__xludf.DUMMYFUNCTION("""COMPUTED_VALUE"""),"-")</f>
        <v>-</v>
      </c>
      <c r="BZ13" s="9" t="str">
        <f>IFERROR(__xludf.DUMMYFUNCTION("""COMPUTED_VALUE"""),"-")</f>
        <v>-</v>
      </c>
      <c r="CA13" s="9" t="str">
        <f>IFERROR(__xludf.DUMMYFUNCTION("""COMPUTED_VALUE"""),"-")</f>
        <v>-</v>
      </c>
      <c r="CB13" s="9" t="str">
        <f>IFERROR(__xludf.DUMMYFUNCTION("""COMPUTED_VALUE"""),"-")</f>
        <v>-</v>
      </c>
      <c r="CC13" s="9" t="str">
        <f>IFERROR(__xludf.DUMMYFUNCTION("""COMPUTED_VALUE"""),"-")</f>
        <v>-</v>
      </c>
      <c r="CD13" s="9" t="str">
        <f>IFERROR(__xludf.DUMMYFUNCTION("""COMPUTED_VALUE"""),"-")</f>
        <v>-</v>
      </c>
      <c r="CE13" s="9" t="str">
        <f>IFERROR(__xludf.DUMMYFUNCTION("""COMPUTED_VALUE"""),"-")</f>
        <v>-</v>
      </c>
      <c r="CF13" s="9" t="str">
        <f>IFERROR(__xludf.DUMMYFUNCTION("""COMPUTED_VALUE"""),"-")</f>
        <v>-</v>
      </c>
      <c r="CG13" s="9" t="str">
        <f>IFERROR(__xludf.DUMMYFUNCTION("""COMPUTED_VALUE"""),"-")</f>
        <v>-</v>
      </c>
      <c r="CH13" s="9" t="str">
        <f>IFERROR(__xludf.DUMMYFUNCTION("""COMPUTED_VALUE"""),"-")</f>
        <v>-</v>
      </c>
      <c r="CI13" s="9" t="str">
        <f>IFERROR(__xludf.DUMMYFUNCTION("""COMPUTED_VALUE"""),"-")</f>
        <v>-</v>
      </c>
      <c r="CJ13" s="9" t="str">
        <f>IFERROR(__xludf.DUMMYFUNCTION("""COMPUTED_VALUE"""),"-")</f>
        <v>-</v>
      </c>
      <c r="CK13" s="9" t="str">
        <f>IFERROR(__xludf.DUMMYFUNCTION("""COMPUTED_VALUE"""),"-")</f>
        <v>-</v>
      </c>
      <c r="CL13" s="9" t="str">
        <f>IFERROR(__xludf.DUMMYFUNCTION("""COMPUTED_VALUE"""),"-")</f>
        <v>-</v>
      </c>
      <c r="CM13" s="9" t="str">
        <f>IFERROR(__xludf.DUMMYFUNCTION("""COMPUTED_VALUE"""),"-")</f>
        <v>-</v>
      </c>
      <c r="CN13" s="9" t="str">
        <f>IFERROR(__xludf.DUMMYFUNCTION("""COMPUTED_VALUE"""),"-")</f>
        <v>-</v>
      </c>
      <c r="CO13" s="9" t="str">
        <f>IFERROR(__xludf.DUMMYFUNCTION("""COMPUTED_VALUE"""),"-")</f>
        <v>-</v>
      </c>
      <c r="CP13" s="9" t="str">
        <f>IFERROR(__xludf.DUMMYFUNCTION("""COMPUTED_VALUE"""),"-")</f>
        <v>-</v>
      </c>
      <c r="CQ13" s="9" t="str">
        <f>IFERROR(__xludf.DUMMYFUNCTION("""COMPUTED_VALUE"""),"-")</f>
        <v>-</v>
      </c>
      <c r="CR13" s="9" t="str">
        <f>IFERROR(__xludf.DUMMYFUNCTION("""COMPUTED_VALUE"""),"-")</f>
        <v>-</v>
      </c>
      <c r="CS13" s="9" t="str">
        <f>IFERROR(__xludf.DUMMYFUNCTION("""COMPUTED_VALUE"""),"-")</f>
        <v>-</v>
      </c>
      <c r="CT13" s="9" t="str">
        <f>IFERROR(__xludf.DUMMYFUNCTION("""COMPUTED_VALUE"""),"-")</f>
        <v>-</v>
      </c>
      <c r="CU13" s="9" t="str">
        <f>IFERROR(__xludf.DUMMYFUNCTION("""COMPUTED_VALUE"""),"")</f>
        <v/>
      </c>
      <c r="CV13" s="9" t="str">
        <f>IFERROR(__xludf.DUMMYFUNCTION("""COMPUTED_VALUE"""),"-")</f>
        <v>-</v>
      </c>
      <c r="CW13" s="9" t="str">
        <f>IFERROR(__xludf.DUMMYFUNCTION("""COMPUTED_VALUE"""),"-")</f>
        <v>-</v>
      </c>
      <c r="CX13" s="9" t="str">
        <f>IFERROR(__xludf.DUMMYFUNCTION("""COMPUTED_VALUE"""),"-")</f>
        <v>-</v>
      </c>
      <c r="CY13" s="9" t="str">
        <f>IFERROR(__xludf.DUMMYFUNCTION("""COMPUTED_VALUE"""),"-")</f>
        <v>-</v>
      </c>
      <c r="CZ13" s="9" t="str">
        <f>IFERROR(__xludf.DUMMYFUNCTION("""COMPUTED_VALUE"""),"-")</f>
        <v>-</v>
      </c>
      <c r="DA13" s="9" t="str">
        <f>IFERROR(__xludf.DUMMYFUNCTION("""COMPUTED_VALUE"""),"-")</f>
        <v>-</v>
      </c>
      <c r="DB13" s="9" t="str">
        <f>IFERROR(__xludf.DUMMYFUNCTION("""COMPUTED_VALUE"""),"-")</f>
        <v>-</v>
      </c>
      <c r="DC13" s="9" t="str">
        <f>IFERROR(__xludf.DUMMYFUNCTION("""COMPUTED_VALUE"""),"-")</f>
        <v>-</v>
      </c>
      <c r="DD13" s="9" t="str">
        <f>IFERROR(__xludf.DUMMYFUNCTION("""COMPUTED_VALUE"""),"-")</f>
        <v>-</v>
      </c>
      <c r="DE13" s="9" t="str">
        <f>IFERROR(__xludf.DUMMYFUNCTION("""COMPUTED_VALUE"""),"-")</f>
        <v>-</v>
      </c>
      <c r="DF13" s="9" t="str">
        <f>IFERROR(__xludf.DUMMYFUNCTION("""COMPUTED_VALUE"""),"-")</f>
        <v>-</v>
      </c>
      <c r="DG13" s="9" t="str">
        <f>IFERROR(__xludf.DUMMYFUNCTION("""COMPUTED_VALUE"""),"-")</f>
        <v>-</v>
      </c>
      <c r="DH13" s="9" t="str">
        <f>IFERROR(__xludf.DUMMYFUNCTION("""COMPUTED_VALUE"""),"-")</f>
        <v>-</v>
      </c>
      <c r="DI13" s="9" t="str">
        <f>IFERROR(__xludf.DUMMYFUNCTION("""COMPUTED_VALUE"""),"-")</f>
        <v>-</v>
      </c>
      <c r="DJ13" s="9" t="str">
        <f>IFERROR(__xludf.DUMMYFUNCTION("""COMPUTED_VALUE"""),"-")</f>
        <v>-</v>
      </c>
      <c r="DK13" s="9" t="str">
        <f>IFERROR(__xludf.DUMMYFUNCTION("""COMPUTED_VALUE"""),"-")</f>
        <v>-</v>
      </c>
      <c r="DL13" s="9" t="str">
        <f>IFERROR(__xludf.DUMMYFUNCTION("""COMPUTED_VALUE"""),"-")</f>
        <v>-</v>
      </c>
      <c r="DM13" s="9" t="str">
        <f>IFERROR(__xludf.DUMMYFUNCTION("""COMPUTED_VALUE"""),"-")</f>
        <v>-</v>
      </c>
      <c r="DN13" s="9" t="str">
        <f>IFERROR(__xludf.DUMMYFUNCTION("""COMPUTED_VALUE"""),"-")</f>
        <v>-</v>
      </c>
      <c r="DO13" s="9" t="str">
        <f>IFERROR(__xludf.DUMMYFUNCTION("""COMPUTED_VALUE"""),"-")</f>
        <v>-</v>
      </c>
      <c r="DP13" s="9" t="str">
        <f>IFERROR(__xludf.DUMMYFUNCTION("""COMPUTED_VALUE"""),"-")</f>
        <v>-</v>
      </c>
      <c r="DQ13" s="9" t="str">
        <f>IFERROR(__xludf.DUMMYFUNCTION("""COMPUTED_VALUE"""),"-")</f>
        <v>-</v>
      </c>
      <c r="DR13" s="9" t="str">
        <f>IFERROR(__xludf.DUMMYFUNCTION("""COMPUTED_VALUE"""),"-")</f>
        <v>-</v>
      </c>
      <c r="DS13" s="9" t="str">
        <f>IFERROR(__xludf.DUMMYFUNCTION("""COMPUTED_VALUE"""),"-")</f>
        <v>-</v>
      </c>
      <c r="DT13" s="9" t="str">
        <f>IFERROR(__xludf.DUMMYFUNCTION("""COMPUTED_VALUE"""),"-")</f>
        <v>-</v>
      </c>
      <c r="DU13" s="9" t="str">
        <f>IFERROR(__xludf.DUMMYFUNCTION("""COMPUTED_VALUE"""),"-")</f>
        <v>-</v>
      </c>
      <c r="DV13" s="9" t="str">
        <f>IFERROR(__xludf.DUMMYFUNCTION("""COMPUTED_VALUE"""),"-")</f>
        <v>-</v>
      </c>
      <c r="DW13" s="9" t="str">
        <f>IFERROR(__xludf.DUMMYFUNCTION("""COMPUTED_VALUE"""),"-")</f>
        <v>-</v>
      </c>
      <c r="DX13" s="9" t="str">
        <f>IFERROR(__xludf.DUMMYFUNCTION("""COMPUTED_VALUE"""),"-")</f>
        <v>-</v>
      </c>
      <c r="DY13" s="9" t="str">
        <f>IFERROR(__xludf.DUMMYFUNCTION("""COMPUTED_VALUE"""),"-")</f>
        <v>-</v>
      </c>
      <c r="DZ13" s="9" t="str">
        <f>IFERROR(__xludf.DUMMYFUNCTION("""COMPUTED_VALUE"""),"-")</f>
        <v>-</v>
      </c>
      <c r="EA13" s="9" t="str">
        <f>IFERROR(__xludf.DUMMYFUNCTION("""COMPUTED_VALUE"""),"-")</f>
        <v>-</v>
      </c>
      <c r="EB13" s="9" t="str">
        <f>IFERROR(__xludf.DUMMYFUNCTION("""COMPUTED_VALUE"""),"")</f>
        <v/>
      </c>
      <c r="EC13" s="9">
        <f>IFERROR(__xludf.DUMMYFUNCTION("""COMPUTED_VALUE"""),1.0)</f>
        <v>1</v>
      </c>
      <c r="ED13" s="9">
        <f>IFERROR(__xludf.DUMMYFUNCTION("""COMPUTED_VALUE"""),1.0)</f>
        <v>1</v>
      </c>
      <c r="EE13" s="9">
        <f>IFERROR(__xludf.DUMMYFUNCTION("""COMPUTED_VALUE"""),1.0)</f>
        <v>1</v>
      </c>
      <c r="EF13" s="9">
        <f>IFERROR(__xludf.DUMMYFUNCTION("""COMPUTED_VALUE"""),1.0)</f>
        <v>1</v>
      </c>
      <c r="EG13" s="9">
        <f>IFERROR(__xludf.DUMMYFUNCTION("""COMPUTED_VALUE"""),1.0)</f>
        <v>1</v>
      </c>
      <c r="EH13" s="9">
        <f>IFERROR(__xludf.DUMMYFUNCTION("""COMPUTED_VALUE"""),1.0)</f>
        <v>1</v>
      </c>
      <c r="EI13" s="9">
        <f>IFERROR(__xludf.DUMMYFUNCTION("""COMPUTED_VALUE"""),1.0)</f>
        <v>1</v>
      </c>
      <c r="EJ13" s="9">
        <f>IFERROR(__xludf.DUMMYFUNCTION("""COMPUTED_VALUE"""),1.0)</f>
        <v>1</v>
      </c>
      <c r="EK13" s="9">
        <f>IFERROR(__xludf.DUMMYFUNCTION("""COMPUTED_VALUE"""),1.0)</f>
        <v>1</v>
      </c>
      <c r="EL13" s="9">
        <f>IFERROR(__xludf.DUMMYFUNCTION("""COMPUTED_VALUE"""),1.0)</f>
        <v>1</v>
      </c>
      <c r="EM13" s="9">
        <f>IFERROR(__xludf.DUMMYFUNCTION("""COMPUTED_VALUE"""),1.0)</f>
        <v>1</v>
      </c>
      <c r="EN13" s="9">
        <f>IFERROR(__xludf.DUMMYFUNCTION("""COMPUTED_VALUE"""),1.0)</f>
        <v>1</v>
      </c>
      <c r="EO13" s="9">
        <f>IFERROR(__xludf.DUMMYFUNCTION("""COMPUTED_VALUE"""),1.0)</f>
        <v>1</v>
      </c>
      <c r="EP13" s="9">
        <f>IFERROR(__xludf.DUMMYFUNCTION("""COMPUTED_VALUE"""),1.0)</f>
        <v>1</v>
      </c>
      <c r="EQ13" s="9">
        <f>IFERROR(__xludf.DUMMYFUNCTION("""COMPUTED_VALUE"""),1.0)</f>
        <v>1</v>
      </c>
      <c r="ER13" s="9">
        <f>IFERROR(__xludf.DUMMYFUNCTION("""COMPUTED_VALUE"""),1.0)</f>
        <v>1</v>
      </c>
      <c r="ES13" s="9" t="str">
        <f>IFERROR(__xludf.DUMMYFUNCTION("""COMPUTED_VALUE"""),"")</f>
        <v/>
      </c>
      <c r="ET13" s="9">
        <f>IFERROR(__xludf.DUMMYFUNCTION("""COMPUTED_VALUE"""),1.0)</f>
        <v>1</v>
      </c>
      <c r="EU13" s="9">
        <f>IFERROR(__xludf.DUMMYFUNCTION("""COMPUTED_VALUE"""),1.0)</f>
        <v>1</v>
      </c>
      <c r="EV13" s="9">
        <f>IFERROR(__xludf.DUMMYFUNCTION("""COMPUTED_VALUE"""),1.0)</f>
        <v>1</v>
      </c>
      <c r="EW13" s="9">
        <f>IFERROR(__xludf.DUMMYFUNCTION("""COMPUTED_VALUE"""),1.0)</f>
        <v>1</v>
      </c>
      <c r="EX13" s="9">
        <f>IFERROR(__xludf.DUMMYFUNCTION("""COMPUTED_VALUE"""),1.0)</f>
        <v>1</v>
      </c>
      <c r="EY13" s="9">
        <f>IFERROR(__xludf.DUMMYFUNCTION("""COMPUTED_VALUE"""),1.0)</f>
        <v>1</v>
      </c>
      <c r="EZ13" s="9">
        <f>IFERROR(__xludf.DUMMYFUNCTION("""COMPUTED_VALUE"""),1.0)</f>
        <v>1</v>
      </c>
      <c r="FA13" s="9">
        <f>IFERROR(__xludf.DUMMYFUNCTION("""COMPUTED_VALUE"""),1.0)</f>
        <v>1</v>
      </c>
      <c r="FB13" s="9">
        <f>IFERROR(__xludf.DUMMYFUNCTION("""COMPUTED_VALUE"""),1.0)</f>
        <v>1</v>
      </c>
      <c r="FC13" s="9">
        <f>IFERROR(__xludf.DUMMYFUNCTION("""COMPUTED_VALUE"""),1.0)</f>
        <v>1</v>
      </c>
      <c r="FD13" s="9">
        <f>IFERROR(__xludf.DUMMYFUNCTION("""COMPUTED_VALUE"""),1.0)</f>
        <v>1</v>
      </c>
      <c r="FE13" s="9">
        <f>IFERROR(__xludf.DUMMYFUNCTION("""COMPUTED_VALUE"""),1.0)</f>
        <v>1</v>
      </c>
      <c r="FF13" s="9">
        <f>IFERROR(__xludf.DUMMYFUNCTION("""COMPUTED_VALUE"""),1.0)</f>
        <v>1</v>
      </c>
      <c r="FG13" s="9">
        <f>IFERROR(__xludf.DUMMYFUNCTION("""COMPUTED_VALUE"""),1.0)</f>
        <v>1</v>
      </c>
      <c r="FH13" s="9">
        <f>IFERROR(__xludf.DUMMYFUNCTION("""COMPUTED_VALUE"""),1.0)</f>
        <v>1</v>
      </c>
      <c r="FI13" s="9">
        <f>IFERROR(__xludf.DUMMYFUNCTION("""COMPUTED_VALUE"""),1.0)</f>
        <v>1</v>
      </c>
      <c r="FJ13" s="9" t="str">
        <f>IFERROR(__xludf.DUMMYFUNCTION("""COMPUTED_VALUE"""),"WA")</f>
        <v>WA</v>
      </c>
      <c r="FK13" s="9">
        <f>IFERROR(__xludf.DUMMYFUNCTION("""COMPUTED_VALUE"""),1.0)</f>
        <v>1</v>
      </c>
      <c r="FL13" s="9">
        <f>IFERROR(__xludf.DUMMYFUNCTION("""COMPUTED_VALUE"""),1.0)</f>
        <v>1</v>
      </c>
      <c r="FM13" s="9">
        <f>IFERROR(__xludf.DUMMYFUNCTION("""COMPUTED_VALUE"""),1.0)</f>
        <v>1</v>
      </c>
      <c r="FN13" s="9">
        <f>IFERROR(__xludf.DUMMYFUNCTION("""COMPUTED_VALUE"""),1.0)</f>
        <v>1</v>
      </c>
      <c r="FO13" s="9">
        <f>IFERROR(__xludf.DUMMYFUNCTION("""COMPUTED_VALUE"""),1.0)</f>
        <v>1</v>
      </c>
      <c r="FP13" s="9">
        <f>IFERROR(__xludf.DUMMYFUNCTION("""COMPUTED_VALUE"""),1.0)</f>
        <v>1</v>
      </c>
      <c r="FQ13" s="9">
        <f>IFERROR(__xludf.DUMMYFUNCTION("""COMPUTED_VALUE"""),1.0)</f>
        <v>1</v>
      </c>
      <c r="FR13" s="9">
        <f>IFERROR(__xludf.DUMMYFUNCTION("""COMPUTED_VALUE"""),1.0)</f>
        <v>1</v>
      </c>
      <c r="FS13" s="9">
        <f>IFERROR(__xludf.DUMMYFUNCTION("""COMPUTED_VALUE"""),1.0)</f>
        <v>1</v>
      </c>
      <c r="FT13" s="9">
        <f>IFERROR(__xludf.DUMMYFUNCTION("""COMPUTED_VALUE"""),1.0)</f>
        <v>1</v>
      </c>
      <c r="FU13" s="9" t="str">
        <f>IFERROR(__xludf.DUMMYFUNCTION("""COMPUTED_VALUE"""),"TLE")</f>
        <v>TLE</v>
      </c>
      <c r="FV13" s="9" t="str">
        <f>IFERROR(__xludf.DUMMYFUNCTION("""COMPUTED_VALUE"""),"")</f>
        <v/>
      </c>
      <c r="FW13" s="9" t="str">
        <f>IFERROR(__xludf.DUMMYFUNCTION("""COMPUTED_VALUE"""),"-")</f>
        <v>-</v>
      </c>
      <c r="FX13" s="9" t="str">
        <f>IFERROR(__xludf.DUMMYFUNCTION("""COMPUTED_VALUE"""),"-")</f>
        <v>-</v>
      </c>
      <c r="FY13" s="9" t="str">
        <f>IFERROR(__xludf.DUMMYFUNCTION("""COMPUTED_VALUE"""),"-")</f>
        <v>-</v>
      </c>
      <c r="FZ13" s="9" t="str">
        <f>IFERROR(__xludf.DUMMYFUNCTION("""COMPUTED_VALUE"""),"-")</f>
        <v>-</v>
      </c>
      <c r="GA13" s="9" t="str">
        <f>IFERROR(__xludf.DUMMYFUNCTION("""COMPUTED_VALUE"""),"-")</f>
        <v>-</v>
      </c>
      <c r="GB13" s="9" t="str">
        <f>IFERROR(__xludf.DUMMYFUNCTION("""COMPUTED_VALUE"""),"-")</f>
        <v>-</v>
      </c>
      <c r="GC13" s="9" t="str">
        <f>IFERROR(__xludf.DUMMYFUNCTION("""COMPUTED_VALUE"""),"-")</f>
        <v>-</v>
      </c>
      <c r="GD13" s="9" t="str">
        <f>IFERROR(__xludf.DUMMYFUNCTION("""COMPUTED_VALUE"""),"-")</f>
        <v>-</v>
      </c>
      <c r="GE13" s="9" t="str">
        <f>IFERROR(__xludf.DUMMYFUNCTION("""COMPUTED_VALUE"""),"-")</f>
        <v>-</v>
      </c>
      <c r="GF13" s="9" t="str">
        <f>IFERROR(__xludf.DUMMYFUNCTION("""COMPUTED_VALUE"""),"-")</f>
        <v>-</v>
      </c>
      <c r="GG13" s="9" t="str">
        <f>IFERROR(__xludf.DUMMYFUNCTION("""COMPUTED_VALUE"""),"-")</f>
        <v>-</v>
      </c>
      <c r="GH13" s="9" t="str">
        <f>IFERROR(__xludf.DUMMYFUNCTION("""COMPUTED_VALUE"""),"-")</f>
        <v>-</v>
      </c>
      <c r="GI13" s="9" t="str">
        <f>IFERROR(__xludf.DUMMYFUNCTION("""COMPUTED_VALUE"""),"-")</f>
        <v>-</v>
      </c>
      <c r="GJ13" s="9" t="str">
        <f>IFERROR(__xludf.DUMMYFUNCTION("""COMPUTED_VALUE"""),"-")</f>
        <v>-</v>
      </c>
      <c r="GK13" s="9" t="str">
        <f>IFERROR(__xludf.DUMMYFUNCTION("""COMPUTED_VALUE"""),"-")</f>
        <v>-</v>
      </c>
      <c r="GL13" s="9" t="str">
        <f>IFERROR(__xludf.DUMMYFUNCTION("""COMPUTED_VALUE"""),"-")</f>
        <v>-</v>
      </c>
      <c r="GM13" s="9" t="str">
        <f>IFERROR(__xludf.DUMMYFUNCTION("""COMPUTED_VALUE"""),"-")</f>
        <v>-</v>
      </c>
      <c r="GN13" s="9" t="str">
        <f>IFERROR(__xludf.DUMMYFUNCTION("""COMPUTED_VALUE"""),"-")</f>
        <v>-</v>
      </c>
      <c r="GO13" s="9" t="str">
        <f>IFERROR(__xludf.DUMMYFUNCTION("""COMPUTED_VALUE"""),"-")</f>
        <v>-</v>
      </c>
      <c r="GP13" s="9" t="str">
        <f>IFERROR(__xludf.DUMMYFUNCTION("""COMPUTED_VALUE"""),"-")</f>
        <v>-</v>
      </c>
      <c r="GQ13" s="9" t="str">
        <f>IFERROR(__xludf.DUMMYFUNCTION("""COMPUTED_VALUE"""),"-")</f>
        <v>-</v>
      </c>
      <c r="GR13" s="9" t="str">
        <f>IFERROR(__xludf.DUMMYFUNCTION("""COMPUTED_VALUE"""),"-")</f>
        <v>-</v>
      </c>
      <c r="GS13" s="9" t="str">
        <f>IFERROR(__xludf.DUMMYFUNCTION("""COMPUTED_VALUE"""),"-")</f>
        <v>-</v>
      </c>
      <c r="GT13" s="9" t="str">
        <f>IFERROR(__xludf.DUMMYFUNCTION("""COMPUTED_VALUE"""),"-")</f>
        <v>-</v>
      </c>
      <c r="GU13" s="9" t="str">
        <f>IFERROR(__xludf.DUMMYFUNCTION("""COMPUTED_VALUE"""),"")</f>
        <v/>
      </c>
    </row>
    <row r="14">
      <c r="A14" s="5"/>
      <c r="B14" s="5"/>
      <c r="C14" s="5">
        <f>if(B14="d","diskv. iz ciklusa",if(B14="d1","diskv. iz kruga",if($E14="ODOBREN",(if(countif(H:H,"="&amp;H14)=1,countif(H:H,"&gt;"&amp;H14)+1,concatenate(countif(H:H,"&gt;"&amp;H14)+1," - ",countif(H:H,"&gt;="&amp;H14)))),'Rezultati - A kategorija'!empty)))</f>
        <v>12</v>
      </c>
      <c r="D14" s="6" t="str">
        <f>IFERROR(__xludf.DUMMYFUNCTION("""COMPUTED_VALUE"""),"MilosP")</f>
        <v>MilosP</v>
      </c>
      <c r="E14" s="6" t="str">
        <f>IFERROR(__xludf.DUMMYFUNCTION("""COMPUTED_VALUE"""),"ODOBREN")</f>
        <v>ODOBREN</v>
      </c>
      <c r="F14" s="6" t="str">
        <f>IFERROR(__xludf.DUMMYFUNCTION("""COMPUTED_VALUE"""),"Miloš")</f>
        <v>Miloš</v>
      </c>
      <c r="G14" s="6" t="str">
        <f>IFERROR(__xludf.DUMMYFUNCTION("""COMPUTED_VALUE"""),"Purić")</f>
        <v>Purić</v>
      </c>
      <c r="H14" s="7">
        <f>IFERROR(__xludf.DUMMYFUNCTION("""COMPUTED_VALUE"""),141.0)</f>
        <v>141</v>
      </c>
      <c r="I14" s="7">
        <f>IFERROR(__xludf.DUMMYFUNCTION("""COMPUTED_VALUE"""),141.0)</f>
        <v>141</v>
      </c>
      <c r="J14" s="6" t="str">
        <f>IFERROR(__xludf.DUMMYFUNCTION("""COMPUTED_VALUE"""),"Stari grad")</f>
        <v>Stari grad</v>
      </c>
      <c r="K14" s="6" t="str">
        <f>IFERROR(__xludf.DUMMYFUNCTION("""COMPUTED_VALUE"""),"Matematička gimnazija")</f>
        <v>Matematička gimnazija</v>
      </c>
      <c r="L14" s="14" t="str">
        <f>IFERROR(__xludf.DUMMYFUNCTION("""COMPUTED_VALUE"""),"II")</f>
        <v>II</v>
      </c>
      <c r="M14" s="14" t="str">
        <f>IFERROR(__xludf.DUMMYFUNCTION("""COMPUTED_VALUE"""),"A")</f>
        <v>A</v>
      </c>
      <c r="N14" s="6" t="str">
        <f>IFERROR(__xludf.DUMMYFUNCTION("""COMPUTED_VALUE"""),"Ivan Stošić,Nikola Milosavljević")</f>
        <v>Ivan Stošić,Nikola Milosavljević</v>
      </c>
      <c r="O14" s="8" t="str">
        <f>IFERROR(__xludf.DUMMYFUNCTION("""COMPUTED_VALUE"""),"-")</f>
        <v>-</v>
      </c>
      <c r="P14" s="9" t="str">
        <f>IFERROR(__xludf.DUMMYFUNCTION("""COMPUTED_VALUE"""),"-")</f>
        <v>-</v>
      </c>
      <c r="Q14" s="9" t="str">
        <f>IFERROR(__xludf.DUMMYFUNCTION("""COMPUTED_VALUE"""),"-")</f>
        <v>-</v>
      </c>
      <c r="R14" s="9">
        <f>IFERROR(__xludf.DUMMYFUNCTION("""COMPUTED_VALUE"""),100.0)</f>
        <v>100</v>
      </c>
      <c r="S14" s="9">
        <f>IFERROR(__xludf.DUMMYFUNCTION("""COMPUTED_VALUE"""),23.0)</f>
        <v>23</v>
      </c>
      <c r="T14" s="9">
        <f>IFERROR(__xludf.DUMMYFUNCTION("""COMPUTED_VALUE"""),18.0)</f>
        <v>18</v>
      </c>
      <c r="U14" s="9" t="str">
        <f>IFERROR(__xludf.DUMMYFUNCTION("""COMPUTED_VALUE"""),"")</f>
        <v/>
      </c>
      <c r="V14" s="9" t="str">
        <f>IFERROR(__xludf.DUMMYFUNCTION("""COMPUTED_VALUE"""),"")</f>
        <v/>
      </c>
      <c r="W14" s="9" t="str">
        <f>IFERROR(__xludf.DUMMYFUNCTION("""COMPUTED_VALUE"""),"-")</f>
        <v>-</v>
      </c>
      <c r="X14" s="9" t="str">
        <f>IFERROR(__xludf.DUMMYFUNCTION("""COMPUTED_VALUE"""),"-")</f>
        <v>-</v>
      </c>
      <c r="Y14" s="9" t="str">
        <f>IFERROR(__xludf.DUMMYFUNCTION("""COMPUTED_VALUE"""),"-")</f>
        <v>-</v>
      </c>
      <c r="Z14" s="9" t="str">
        <f>IFERROR(__xludf.DUMMYFUNCTION("""COMPUTED_VALUE"""),"-")</f>
        <v>-</v>
      </c>
      <c r="AA14" s="9" t="str">
        <f>IFERROR(__xludf.DUMMYFUNCTION("""COMPUTED_VALUE"""),"-")</f>
        <v>-</v>
      </c>
      <c r="AB14" s="9" t="str">
        <f>IFERROR(__xludf.DUMMYFUNCTION("""COMPUTED_VALUE"""),"-")</f>
        <v>-</v>
      </c>
      <c r="AC14" s="9" t="str">
        <f>IFERROR(__xludf.DUMMYFUNCTION("""COMPUTED_VALUE"""),"-")</f>
        <v>-</v>
      </c>
      <c r="AD14" s="9" t="str">
        <f>IFERROR(__xludf.DUMMYFUNCTION("""COMPUTED_VALUE"""),"-")</f>
        <v>-</v>
      </c>
      <c r="AE14" s="9" t="str">
        <f>IFERROR(__xludf.DUMMYFUNCTION("""COMPUTED_VALUE"""),"-")</f>
        <v>-</v>
      </c>
      <c r="AF14" s="9" t="str">
        <f>IFERROR(__xludf.DUMMYFUNCTION("""COMPUTED_VALUE"""),"-")</f>
        <v>-</v>
      </c>
      <c r="AG14" s="9" t="str">
        <f>IFERROR(__xludf.DUMMYFUNCTION("""COMPUTED_VALUE"""),"-")</f>
        <v>-</v>
      </c>
      <c r="AH14" s="9" t="str">
        <f>IFERROR(__xludf.DUMMYFUNCTION("""COMPUTED_VALUE"""),"-")</f>
        <v>-</v>
      </c>
      <c r="AI14" s="9" t="str">
        <f>IFERROR(__xludf.DUMMYFUNCTION("""COMPUTED_VALUE"""),"-")</f>
        <v>-</v>
      </c>
      <c r="AJ14" s="9" t="str">
        <f>IFERROR(__xludf.DUMMYFUNCTION("""COMPUTED_VALUE"""),"-")</f>
        <v>-</v>
      </c>
      <c r="AK14" s="9" t="str">
        <f>IFERROR(__xludf.DUMMYFUNCTION("""COMPUTED_VALUE"""),"-")</f>
        <v>-</v>
      </c>
      <c r="AL14" s="9" t="str">
        <f>IFERROR(__xludf.DUMMYFUNCTION("""COMPUTED_VALUE"""),"-")</f>
        <v>-</v>
      </c>
      <c r="AM14" s="9" t="str">
        <f>IFERROR(__xludf.DUMMYFUNCTION("""COMPUTED_VALUE"""),"-")</f>
        <v>-</v>
      </c>
      <c r="AN14" s="9" t="str">
        <f>IFERROR(__xludf.DUMMYFUNCTION("""COMPUTED_VALUE"""),"-")</f>
        <v>-</v>
      </c>
      <c r="AO14" s="9" t="str">
        <f>IFERROR(__xludf.DUMMYFUNCTION("""COMPUTED_VALUE"""),"-")</f>
        <v>-</v>
      </c>
      <c r="AP14" s="9" t="str">
        <f>IFERROR(__xludf.DUMMYFUNCTION("""COMPUTED_VALUE"""),"-")</f>
        <v>-</v>
      </c>
      <c r="AQ14" s="9" t="str">
        <f>IFERROR(__xludf.DUMMYFUNCTION("""COMPUTED_VALUE"""),"-")</f>
        <v>-</v>
      </c>
      <c r="AR14" s="9" t="str">
        <f>IFERROR(__xludf.DUMMYFUNCTION("""COMPUTED_VALUE"""),"-")</f>
        <v>-</v>
      </c>
      <c r="AS14" s="9" t="str">
        <f>IFERROR(__xludf.DUMMYFUNCTION("""COMPUTED_VALUE"""),"-")</f>
        <v>-</v>
      </c>
      <c r="AT14" s="9" t="str">
        <f>IFERROR(__xludf.DUMMYFUNCTION("""COMPUTED_VALUE"""),"-")</f>
        <v>-</v>
      </c>
      <c r="AU14" s="9" t="str">
        <f>IFERROR(__xludf.DUMMYFUNCTION("""COMPUTED_VALUE"""),"-")</f>
        <v>-</v>
      </c>
      <c r="AV14" s="9" t="str">
        <f>IFERROR(__xludf.DUMMYFUNCTION("""COMPUTED_VALUE"""),"-")</f>
        <v>-</v>
      </c>
      <c r="AW14" s="9" t="str">
        <f>IFERROR(__xludf.DUMMYFUNCTION("""COMPUTED_VALUE"""),"-")</f>
        <v>-</v>
      </c>
      <c r="AX14" s="9" t="str">
        <f>IFERROR(__xludf.DUMMYFUNCTION("""COMPUTED_VALUE"""),"-")</f>
        <v>-</v>
      </c>
      <c r="AY14" s="9" t="str">
        <f>IFERROR(__xludf.DUMMYFUNCTION("""COMPUTED_VALUE"""),"-")</f>
        <v>-</v>
      </c>
      <c r="AZ14" s="9" t="str">
        <f>IFERROR(__xludf.DUMMYFUNCTION("""COMPUTED_VALUE"""),"-")</f>
        <v>-</v>
      </c>
      <c r="BA14" s="9" t="str">
        <f>IFERROR(__xludf.DUMMYFUNCTION("""COMPUTED_VALUE"""),"-")</f>
        <v>-</v>
      </c>
      <c r="BB14" s="9" t="str">
        <f>IFERROR(__xludf.DUMMYFUNCTION("""COMPUTED_VALUE"""),"-")</f>
        <v>-</v>
      </c>
      <c r="BC14" s="9" t="str">
        <f>IFERROR(__xludf.DUMMYFUNCTION("""COMPUTED_VALUE"""),"-")</f>
        <v>-</v>
      </c>
      <c r="BD14" s="9" t="str">
        <f>IFERROR(__xludf.DUMMYFUNCTION("""COMPUTED_VALUE"""),"-")</f>
        <v>-</v>
      </c>
      <c r="BE14" s="9" t="str">
        <f>IFERROR(__xludf.DUMMYFUNCTION("""COMPUTED_VALUE"""),"-")</f>
        <v>-</v>
      </c>
      <c r="BF14" s="9" t="str">
        <f>IFERROR(__xludf.DUMMYFUNCTION("""COMPUTED_VALUE"""),"-")</f>
        <v>-</v>
      </c>
      <c r="BG14" s="9" t="str">
        <f>IFERROR(__xludf.DUMMYFUNCTION("""COMPUTED_VALUE"""),"-")</f>
        <v>-</v>
      </c>
      <c r="BH14" s="9" t="str">
        <f>IFERROR(__xludf.DUMMYFUNCTION("""COMPUTED_VALUE"""),"-")</f>
        <v>-</v>
      </c>
      <c r="BI14" s="9" t="str">
        <f>IFERROR(__xludf.DUMMYFUNCTION("""COMPUTED_VALUE"""),"-")</f>
        <v>-</v>
      </c>
      <c r="BJ14" s="9" t="str">
        <f>IFERROR(__xludf.DUMMYFUNCTION("""COMPUTED_VALUE"""),"-")</f>
        <v>-</v>
      </c>
      <c r="BK14" s="9" t="str">
        <f>IFERROR(__xludf.DUMMYFUNCTION("""COMPUTED_VALUE"""),"-")</f>
        <v>-</v>
      </c>
      <c r="BL14" s="9" t="str">
        <f>IFERROR(__xludf.DUMMYFUNCTION("""COMPUTED_VALUE"""),"-")</f>
        <v>-</v>
      </c>
      <c r="BM14" s="9" t="str">
        <f>IFERROR(__xludf.DUMMYFUNCTION("""COMPUTED_VALUE"""),"")</f>
        <v/>
      </c>
      <c r="BN14" s="9" t="str">
        <f>IFERROR(__xludf.DUMMYFUNCTION("""COMPUTED_VALUE"""),"-")</f>
        <v>-</v>
      </c>
      <c r="BO14" s="9" t="str">
        <f>IFERROR(__xludf.DUMMYFUNCTION("""COMPUTED_VALUE"""),"-")</f>
        <v>-</v>
      </c>
      <c r="BP14" s="9" t="str">
        <f>IFERROR(__xludf.DUMMYFUNCTION("""COMPUTED_VALUE"""),"-")</f>
        <v>-</v>
      </c>
      <c r="BQ14" s="9" t="str">
        <f>IFERROR(__xludf.DUMMYFUNCTION("""COMPUTED_VALUE"""),"-")</f>
        <v>-</v>
      </c>
      <c r="BR14" s="9" t="str">
        <f>IFERROR(__xludf.DUMMYFUNCTION("""COMPUTED_VALUE"""),"-")</f>
        <v>-</v>
      </c>
      <c r="BS14" s="9" t="str">
        <f>IFERROR(__xludf.DUMMYFUNCTION("""COMPUTED_VALUE"""),"-")</f>
        <v>-</v>
      </c>
      <c r="BT14" s="9" t="str">
        <f>IFERROR(__xludf.DUMMYFUNCTION("""COMPUTED_VALUE"""),"-")</f>
        <v>-</v>
      </c>
      <c r="BU14" s="9" t="str">
        <f>IFERROR(__xludf.DUMMYFUNCTION("""COMPUTED_VALUE"""),"-")</f>
        <v>-</v>
      </c>
      <c r="BV14" s="9" t="str">
        <f>IFERROR(__xludf.DUMMYFUNCTION("""COMPUTED_VALUE"""),"-")</f>
        <v>-</v>
      </c>
      <c r="BW14" s="9" t="str">
        <f>IFERROR(__xludf.DUMMYFUNCTION("""COMPUTED_VALUE"""),"-")</f>
        <v>-</v>
      </c>
      <c r="BX14" s="9" t="str">
        <f>IFERROR(__xludf.DUMMYFUNCTION("""COMPUTED_VALUE"""),"-")</f>
        <v>-</v>
      </c>
      <c r="BY14" s="9" t="str">
        <f>IFERROR(__xludf.DUMMYFUNCTION("""COMPUTED_VALUE"""),"-")</f>
        <v>-</v>
      </c>
      <c r="BZ14" s="9" t="str">
        <f>IFERROR(__xludf.DUMMYFUNCTION("""COMPUTED_VALUE"""),"-")</f>
        <v>-</v>
      </c>
      <c r="CA14" s="9" t="str">
        <f>IFERROR(__xludf.DUMMYFUNCTION("""COMPUTED_VALUE"""),"-")</f>
        <v>-</v>
      </c>
      <c r="CB14" s="9" t="str">
        <f>IFERROR(__xludf.DUMMYFUNCTION("""COMPUTED_VALUE"""),"-")</f>
        <v>-</v>
      </c>
      <c r="CC14" s="9" t="str">
        <f>IFERROR(__xludf.DUMMYFUNCTION("""COMPUTED_VALUE"""),"-")</f>
        <v>-</v>
      </c>
      <c r="CD14" s="9" t="str">
        <f>IFERROR(__xludf.DUMMYFUNCTION("""COMPUTED_VALUE"""),"-")</f>
        <v>-</v>
      </c>
      <c r="CE14" s="9" t="str">
        <f>IFERROR(__xludf.DUMMYFUNCTION("""COMPUTED_VALUE"""),"-")</f>
        <v>-</v>
      </c>
      <c r="CF14" s="9" t="str">
        <f>IFERROR(__xludf.DUMMYFUNCTION("""COMPUTED_VALUE"""),"-")</f>
        <v>-</v>
      </c>
      <c r="CG14" s="9" t="str">
        <f>IFERROR(__xludf.DUMMYFUNCTION("""COMPUTED_VALUE"""),"-")</f>
        <v>-</v>
      </c>
      <c r="CH14" s="9" t="str">
        <f>IFERROR(__xludf.DUMMYFUNCTION("""COMPUTED_VALUE"""),"-")</f>
        <v>-</v>
      </c>
      <c r="CI14" s="9" t="str">
        <f>IFERROR(__xludf.DUMMYFUNCTION("""COMPUTED_VALUE"""),"-")</f>
        <v>-</v>
      </c>
      <c r="CJ14" s="9" t="str">
        <f>IFERROR(__xludf.DUMMYFUNCTION("""COMPUTED_VALUE"""),"-")</f>
        <v>-</v>
      </c>
      <c r="CK14" s="9" t="str">
        <f>IFERROR(__xludf.DUMMYFUNCTION("""COMPUTED_VALUE"""),"-")</f>
        <v>-</v>
      </c>
      <c r="CL14" s="9" t="str">
        <f>IFERROR(__xludf.DUMMYFUNCTION("""COMPUTED_VALUE"""),"-")</f>
        <v>-</v>
      </c>
      <c r="CM14" s="9" t="str">
        <f>IFERROR(__xludf.DUMMYFUNCTION("""COMPUTED_VALUE"""),"-")</f>
        <v>-</v>
      </c>
      <c r="CN14" s="9" t="str">
        <f>IFERROR(__xludf.DUMMYFUNCTION("""COMPUTED_VALUE"""),"-")</f>
        <v>-</v>
      </c>
      <c r="CO14" s="9" t="str">
        <f>IFERROR(__xludf.DUMMYFUNCTION("""COMPUTED_VALUE"""),"-")</f>
        <v>-</v>
      </c>
      <c r="CP14" s="9" t="str">
        <f>IFERROR(__xludf.DUMMYFUNCTION("""COMPUTED_VALUE"""),"-")</f>
        <v>-</v>
      </c>
      <c r="CQ14" s="9" t="str">
        <f>IFERROR(__xludf.DUMMYFUNCTION("""COMPUTED_VALUE"""),"-")</f>
        <v>-</v>
      </c>
      <c r="CR14" s="9" t="str">
        <f>IFERROR(__xludf.DUMMYFUNCTION("""COMPUTED_VALUE"""),"-")</f>
        <v>-</v>
      </c>
      <c r="CS14" s="9" t="str">
        <f>IFERROR(__xludf.DUMMYFUNCTION("""COMPUTED_VALUE"""),"-")</f>
        <v>-</v>
      </c>
      <c r="CT14" s="9" t="str">
        <f>IFERROR(__xludf.DUMMYFUNCTION("""COMPUTED_VALUE"""),"-")</f>
        <v>-</v>
      </c>
      <c r="CU14" s="9" t="str">
        <f>IFERROR(__xludf.DUMMYFUNCTION("""COMPUTED_VALUE"""),"")</f>
        <v/>
      </c>
      <c r="CV14" s="9" t="str">
        <f>IFERROR(__xludf.DUMMYFUNCTION("""COMPUTED_VALUE"""),"-")</f>
        <v>-</v>
      </c>
      <c r="CW14" s="9" t="str">
        <f>IFERROR(__xludf.DUMMYFUNCTION("""COMPUTED_VALUE"""),"-")</f>
        <v>-</v>
      </c>
      <c r="CX14" s="9" t="str">
        <f>IFERROR(__xludf.DUMMYFUNCTION("""COMPUTED_VALUE"""),"-")</f>
        <v>-</v>
      </c>
      <c r="CY14" s="9" t="str">
        <f>IFERROR(__xludf.DUMMYFUNCTION("""COMPUTED_VALUE"""),"-")</f>
        <v>-</v>
      </c>
      <c r="CZ14" s="9" t="str">
        <f>IFERROR(__xludf.DUMMYFUNCTION("""COMPUTED_VALUE"""),"-")</f>
        <v>-</v>
      </c>
      <c r="DA14" s="9" t="str">
        <f>IFERROR(__xludf.DUMMYFUNCTION("""COMPUTED_VALUE"""),"-")</f>
        <v>-</v>
      </c>
      <c r="DB14" s="9" t="str">
        <f>IFERROR(__xludf.DUMMYFUNCTION("""COMPUTED_VALUE"""),"-")</f>
        <v>-</v>
      </c>
      <c r="DC14" s="9" t="str">
        <f>IFERROR(__xludf.DUMMYFUNCTION("""COMPUTED_VALUE"""),"-")</f>
        <v>-</v>
      </c>
      <c r="DD14" s="9" t="str">
        <f>IFERROR(__xludf.DUMMYFUNCTION("""COMPUTED_VALUE"""),"-")</f>
        <v>-</v>
      </c>
      <c r="DE14" s="9" t="str">
        <f>IFERROR(__xludf.DUMMYFUNCTION("""COMPUTED_VALUE"""),"-")</f>
        <v>-</v>
      </c>
      <c r="DF14" s="9" t="str">
        <f>IFERROR(__xludf.DUMMYFUNCTION("""COMPUTED_VALUE"""),"-")</f>
        <v>-</v>
      </c>
      <c r="DG14" s="9" t="str">
        <f>IFERROR(__xludf.DUMMYFUNCTION("""COMPUTED_VALUE"""),"-")</f>
        <v>-</v>
      </c>
      <c r="DH14" s="9" t="str">
        <f>IFERROR(__xludf.DUMMYFUNCTION("""COMPUTED_VALUE"""),"-")</f>
        <v>-</v>
      </c>
      <c r="DI14" s="9" t="str">
        <f>IFERROR(__xludf.DUMMYFUNCTION("""COMPUTED_VALUE"""),"-")</f>
        <v>-</v>
      </c>
      <c r="DJ14" s="9" t="str">
        <f>IFERROR(__xludf.DUMMYFUNCTION("""COMPUTED_VALUE"""),"-")</f>
        <v>-</v>
      </c>
      <c r="DK14" s="9" t="str">
        <f>IFERROR(__xludf.DUMMYFUNCTION("""COMPUTED_VALUE"""),"-")</f>
        <v>-</v>
      </c>
      <c r="DL14" s="9" t="str">
        <f>IFERROR(__xludf.DUMMYFUNCTION("""COMPUTED_VALUE"""),"-")</f>
        <v>-</v>
      </c>
      <c r="DM14" s="9" t="str">
        <f>IFERROR(__xludf.DUMMYFUNCTION("""COMPUTED_VALUE"""),"-")</f>
        <v>-</v>
      </c>
      <c r="DN14" s="9" t="str">
        <f>IFERROR(__xludf.DUMMYFUNCTION("""COMPUTED_VALUE"""),"-")</f>
        <v>-</v>
      </c>
      <c r="DO14" s="9" t="str">
        <f>IFERROR(__xludf.DUMMYFUNCTION("""COMPUTED_VALUE"""),"-")</f>
        <v>-</v>
      </c>
      <c r="DP14" s="9" t="str">
        <f>IFERROR(__xludf.DUMMYFUNCTION("""COMPUTED_VALUE"""),"-")</f>
        <v>-</v>
      </c>
      <c r="DQ14" s="9" t="str">
        <f>IFERROR(__xludf.DUMMYFUNCTION("""COMPUTED_VALUE"""),"-")</f>
        <v>-</v>
      </c>
      <c r="DR14" s="9" t="str">
        <f>IFERROR(__xludf.DUMMYFUNCTION("""COMPUTED_VALUE"""),"-")</f>
        <v>-</v>
      </c>
      <c r="DS14" s="9" t="str">
        <f>IFERROR(__xludf.DUMMYFUNCTION("""COMPUTED_VALUE"""),"-")</f>
        <v>-</v>
      </c>
      <c r="DT14" s="9" t="str">
        <f>IFERROR(__xludf.DUMMYFUNCTION("""COMPUTED_VALUE"""),"-")</f>
        <v>-</v>
      </c>
      <c r="DU14" s="9" t="str">
        <f>IFERROR(__xludf.DUMMYFUNCTION("""COMPUTED_VALUE"""),"-")</f>
        <v>-</v>
      </c>
      <c r="DV14" s="9" t="str">
        <f>IFERROR(__xludf.DUMMYFUNCTION("""COMPUTED_VALUE"""),"-")</f>
        <v>-</v>
      </c>
      <c r="DW14" s="9" t="str">
        <f>IFERROR(__xludf.DUMMYFUNCTION("""COMPUTED_VALUE"""),"-")</f>
        <v>-</v>
      </c>
      <c r="DX14" s="9" t="str">
        <f>IFERROR(__xludf.DUMMYFUNCTION("""COMPUTED_VALUE"""),"-")</f>
        <v>-</v>
      </c>
      <c r="DY14" s="9" t="str">
        <f>IFERROR(__xludf.DUMMYFUNCTION("""COMPUTED_VALUE"""),"-")</f>
        <v>-</v>
      </c>
      <c r="DZ14" s="9" t="str">
        <f>IFERROR(__xludf.DUMMYFUNCTION("""COMPUTED_VALUE"""),"-")</f>
        <v>-</v>
      </c>
      <c r="EA14" s="9" t="str">
        <f>IFERROR(__xludf.DUMMYFUNCTION("""COMPUTED_VALUE"""),"-")</f>
        <v>-</v>
      </c>
      <c r="EB14" s="9" t="str">
        <f>IFERROR(__xludf.DUMMYFUNCTION("""COMPUTED_VALUE"""),"")</f>
        <v/>
      </c>
      <c r="EC14" s="9">
        <f>IFERROR(__xludf.DUMMYFUNCTION("""COMPUTED_VALUE"""),1.0)</f>
        <v>1</v>
      </c>
      <c r="ED14" s="9">
        <f>IFERROR(__xludf.DUMMYFUNCTION("""COMPUTED_VALUE"""),1.0)</f>
        <v>1</v>
      </c>
      <c r="EE14" s="9">
        <f>IFERROR(__xludf.DUMMYFUNCTION("""COMPUTED_VALUE"""),1.0)</f>
        <v>1</v>
      </c>
      <c r="EF14" s="9">
        <f>IFERROR(__xludf.DUMMYFUNCTION("""COMPUTED_VALUE"""),1.0)</f>
        <v>1</v>
      </c>
      <c r="EG14" s="9">
        <f>IFERROR(__xludf.DUMMYFUNCTION("""COMPUTED_VALUE"""),1.0)</f>
        <v>1</v>
      </c>
      <c r="EH14" s="9">
        <f>IFERROR(__xludf.DUMMYFUNCTION("""COMPUTED_VALUE"""),1.0)</f>
        <v>1</v>
      </c>
      <c r="EI14" s="9">
        <f>IFERROR(__xludf.DUMMYFUNCTION("""COMPUTED_VALUE"""),1.0)</f>
        <v>1</v>
      </c>
      <c r="EJ14" s="9">
        <f>IFERROR(__xludf.DUMMYFUNCTION("""COMPUTED_VALUE"""),1.0)</f>
        <v>1</v>
      </c>
      <c r="EK14" s="9">
        <f>IFERROR(__xludf.DUMMYFUNCTION("""COMPUTED_VALUE"""),1.0)</f>
        <v>1</v>
      </c>
      <c r="EL14" s="9">
        <f>IFERROR(__xludf.DUMMYFUNCTION("""COMPUTED_VALUE"""),1.0)</f>
        <v>1</v>
      </c>
      <c r="EM14" s="9">
        <f>IFERROR(__xludf.DUMMYFUNCTION("""COMPUTED_VALUE"""),1.0)</f>
        <v>1</v>
      </c>
      <c r="EN14" s="9">
        <f>IFERROR(__xludf.DUMMYFUNCTION("""COMPUTED_VALUE"""),1.0)</f>
        <v>1</v>
      </c>
      <c r="EO14" s="9">
        <f>IFERROR(__xludf.DUMMYFUNCTION("""COMPUTED_VALUE"""),1.0)</f>
        <v>1</v>
      </c>
      <c r="EP14" s="9">
        <f>IFERROR(__xludf.DUMMYFUNCTION("""COMPUTED_VALUE"""),1.0)</f>
        <v>1</v>
      </c>
      <c r="EQ14" s="9">
        <f>IFERROR(__xludf.DUMMYFUNCTION("""COMPUTED_VALUE"""),1.0)</f>
        <v>1</v>
      </c>
      <c r="ER14" s="9">
        <f>IFERROR(__xludf.DUMMYFUNCTION("""COMPUTED_VALUE"""),1.0)</f>
        <v>1</v>
      </c>
      <c r="ES14" s="9" t="str">
        <f>IFERROR(__xludf.DUMMYFUNCTION("""COMPUTED_VALUE"""),"")</f>
        <v/>
      </c>
      <c r="ET14" s="9">
        <f>IFERROR(__xludf.DUMMYFUNCTION("""COMPUTED_VALUE"""),1.0)</f>
        <v>1</v>
      </c>
      <c r="EU14" s="9">
        <f>IFERROR(__xludf.DUMMYFUNCTION("""COMPUTED_VALUE"""),1.0)</f>
        <v>1</v>
      </c>
      <c r="EV14" s="9">
        <f>IFERROR(__xludf.DUMMYFUNCTION("""COMPUTED_VALUE"""),1.0)</f>
        <v>1</v>
      </c>
      <c r="EW14" s="9">
        <f>IFERROR(__xludf.DUMMYFUNCTION("""COMPUTED_VALUE"""),1.0)</f>
        <v>1</v>
      </c>
      <c r="EX14" s="9">
        <f>IFERROR(__xludf.DUMMYFUNCTION("""COMPUTED_VALUE"""),1.0)</f>
        <v>1</v>
      </c>
      <c r="EY14" s="9">
        <f>IFERROR(__xludf.DUMMYFUNCTION("""COMPUTED_VALUE"""),1.0)</f>
        <v>1</v>
      </c>
      <c r="EZ14" s="9">
        <f>IFERROR(__xludf.DUMMYFUNCTION("""COMPUTED_VALUE"""),1.0)</f>
        <v>1</v>
      </c>
      <c r="FA14" s="9">
        <f>IFERROR(__xludf.DUMMYFUNCTION("""COMPUTED_VALUE"""),1.0)</f>
        <v>1</v>
      </c>
      <c r="FB14" s="9">
        <f>IFERROR(__xludf.DUMMYFUNCTION("""COMPUTED_VALUE"""),1.0)</f>
        <v>1</v>
      </c>
      <c r="FC14" s="9">
        <f>IFERROR(__xludf.DUMMYFUNCTION("""COMPUTED_VALUE"""),1.0)</f>
        <v>1</v>
      </c>
      <c r="FD14" s="9">
        <f>IFERROR(__xludf.DUMMYFUNCTION("""COMPUTED_VALUE"""),1.0)</f>
        <v>1</v>
      </c>
      <c r="FE14" s="9">
        <f>IFERROR(__xludf.DUMMYFUNCTION("""COMPUTED_VALUE"""),1.0)</f>
        <v>1</v>
      </c>
      <c r="FF14" s="9">
        <f>IFERROR(__xludf.DUMMYFUNCTION("""COMPUTED_VALUE"""),1.0)</f>
        <v>1</v>
      </c>
      <c r="FG14" s="9" t="str">
        <f>IFERROR(__xludf.DUMMYFUNCTION("""COMPUTED_VALUE"""),"TLE")</f>
        <v>TLE</v>
      </c>
      <c r="FH14" s="9" t="str">
        <f>IFERROR(__xludf.DUMMYFUNCTION("""COMPUTED_VALUE"""),"TLE")</f>
        <v>TLE</v>
      </c>
      <c r="FI14" s="9" t="str">
        <f>IFERROR(__xludf.DUMMYFUNCTION("""COMPUTED_VALUE"""),"TLE")</f>
        <v>TLE</v>
      </c>
      <c r="FJ14" s="9">
        <f>IFERROR(__xludf.DUMMYFUNCTION("""COMPUTED_VALUE"""),1.0)</f>
        <v>1</v>
      </c>
      <c r="FK14" s="9">
        <f>IFERROR(__xludf.DUMMYFUNCTION("""COMPUTED_VALUE"""),1.0)</f>
        <v>1</v>
      </c>
      <c r="FL14" s="9" t="str">
        <f>IFERROR(__xludf.DUMMYFUNCTION("""COMPUTED_VALUE"""),"TLE")</f>
        <v>TLE</v>
      </c>
      <c r="FM14" s="9">
        <f>IFERROR(__xludf.DUMMYFUNCTION("""COMPUTED_VALUE"""),1.0)</f>
        <v>1</v>
      </c>
      <c r="FN14" s="9">
        <f>IFERROR(__xludf.DUMMYFUNCTION("""COMPUTED_VALUE"""),1.0)</f>
        <v>1</v>
      </c>
      <c r="FO14" s="9">
        <f>IFERROR(__xludf.DUMMYFUNCTION("""COMPUTED_VALUE"""),1.0)</f>
        <v>1</v>
      </c>
      <c r="FP14" s="9" t="str">
        <f>IFERROR(__xludf.DUMMYFUNCTION("""COMPUTED_VALUE"""),"TLE")</f>
        <v>TLE</v>
      </c>
      <c r="FQ14" s="9" t="str">
        <f>IFERROR(__xludf.DUMMYFUNCTION("""COMPUTED_VALUE"""),"TLE")</f>
        <v>TLE</v>
      </c>
      <c r="FR14" s="9" t="str">
        <f>IFERROR(__xludf.DUMMYFUNCTION("""COMPUTED_VALUE"""),"TLE")</f>
        <v>TLE</v>
      </c>
      <c r="FS14" s="9" t="str">
        <f>IFERROR(__xludf.DUMMYFUNCTION("""COMPUTED_VALUE"""),"TLE")</f>
        <v>TLE</v>
      </c>
      <c r="FT14" s="9">
        <f>IFERROR(__xludf.DUMMYFUNCTION("""COMPUTED_VALUE"""),1.0)</f>
        <v>1</v>
      </c>
      <c r="FU14" s="9" t="str">
        <f>IFERROR(__xludf.DUMMYFUNCTION("""COMPUTED_VALUE"""),"TLE")</f>
        <v>TLE</v>
      </c>
      <c r="FV14" s="9" t="str">
        <f>IFERROR(__xludf.DUMMYFUNCTION("""COMPUTED_VALUE"""),"")</f>
        <v/>
      </c>
      <c r="FW14" s="9">
        <f>IFERROR(__xludf.DUMMYFUNCTION("""COMPUTED_VALUE"""),1.0)</f>
        <v>1</v>
      </c>
      <c r="FX14" s="9">
        <f>IFERROR(__xludf.DUMMYFUNCTION("""COMPUTED_VALUE"""),1.0)</f>
        <v>1</v>
      </c>
      <c r="FY14" s="9">
        <f>IFERROR(__xludf.DUMMYFUNCTION("""COMPUTED_VALUE"""),1.0)</f>
        <v>1</v>
      </c>
      <c r="FZ14" s="9">
        <f>IFERROR(__xludf.DUMMYFUNCTION("""COMPUTED_VALUE"""),1.0)</f>
        <v>1</v>
      </c>
      <c r="GA14" s="9">
        <f>IFERROR(__xludf.DUMMYFUNCTION("""COMPUTED_VALUE"""),1.0)</f>
        <v>1</v>
      </c>
      <c r="GB14" s="9" t="str">
        <f>IFERROR(__xludf.DUMMYFUNCTION("""COMPUTED_VALUE"""),"TLE")</f>
        <v>TLE</v>
      </c>
      <c r="GC14" s="9" t="str">
        <f>IFERROR(__xludf.DUMMYFUNCTION("""COMPUTED_VALUE"""),"TLE")</f>
        <v>TLE</v>
      </c>
      <c r="GD14" s="9" t="str">
        <f>IFERROR(__xludf.DUMMYFUNCTION("""COMPUTED_VALUE"""),"TLE")</f>
        <v>TLE</v>
      </c>
      <c r="GE14" s="9" t="str">
        <f>IFERROR(__xludf.DUMMYFUNCTION("""COMPUTED_VALUE"""),"TLE")</f>
        <v>TLE</v>
      </c>
      <c r="GF14" s="9" t="str">
        <f>IFERROR(__xludf.DUMMYFUNCTION("""COMPUTED_VALUE"""),"TLE")</f>
        <v>TLE</v>
      </c>
      <c r="GG14" s="9" t="str">
        <f>IFERROR(__xludf.DUMMYFUNCTION("""COMPUTED_VALUE"""),"TLE")</f>
        <v>TLE</v>
      </c>
      <c r="GH14" s="9" t="str">
        <f>IFERROR(__xludf.DUMMYFUNCTION("""COMPUTED_VALUE"""),"TLE")</f>
        <v>TLE</v>
      </c>
      <c r="GI14" s="9" t="str">
        <f>IFERROR(__xludf.DUMMYFUNCTION("""COMPUTED_VALUE"""),"TLE")</f>
        <v>TLE</v>
      </c>
      <c r="GJ14" s="9" t="str">
        <f>IFERROR(__xludf.DUMMYFUNCTION("""COMPUTED_VALUE"""),"TLE")</f>
        <v>TLE</v>
      </c>
      <c r="GK14" s="9" t="str">
        <f>IFERROR(__xludf.DUMMYFUNCTION("""COMPUTED_VALUE"""),"TLE")</f>
        <v>TLE</v>
      </c>
      <c r="GL14" s="9" t="str">
        <f>IFERROR(__xludf.DUMMYFUNCTION("""COMPUTED_VALUE"""),"TLE")</f>
        <v>TLE</v>
      </c>
      <c r="GM14" s="9" t="str">
        <f>IFERROR(__xludf.DUMMYFUNCTION("""COMPUTED_VALUE"""),"TLE")</f>
        <v>TLE</v>
      </c>
      <c r="GN14" s="9" t="str">
        <f>IFERROR(__xludf.DUMMYFUNCTION("""COMPUTED_VALUE"""),"TLE")</f>
        <v>TLE</v>
      </c>
      <c r="GO14" s="9" t="str">
        <f>IFERROR(__xludf.DUMMYFUNCTION("""COMPUTED_VALUE"""),"TLE")</f>
        <v>TLE</v>
      </c>
      <c r="GP14" s="9" t="str">
        <f>IFERROR(__xludf.DUMMYFUNCTION("""COMPUTED_VALUE"""),"TLE")</f>
        <v>TLE</v>
      </c>
      <c r="GQ14" s="9" t="str">
        <f>IFERROR(__xludf.DUMMYFUNCTION("""COMPUTED_VALUE"""),"TLE")</f>
        <v>TLE</v>
      </c>
      <c r="GR14" s="9" t="str">
        <f>IFERROR(__xludf.DUMMYFUNCTION("""COMPUTED_VALUE"""),"TLE")</f>
        <v>TLE</v>
      </c>
      <c r="GS14" s="9" t="str">
        <f>IFERROR(__xludf.DUMMYFUNCTION("""COMPUTED_VALUE"""),"TLE")</f>
        <v>TLE</v>
      </c>
      <c r="GT14" s="9" t="str">
        <f>IFERROR(__xludf.DUMMYFUNCTION("""COMPUTED_VALUE"""),"TLE")</f>
        <v>TLE</v>
      </c>
      <c r="GU14" s="9" t="str">
        <f>IFERROR(__xludf.DUMMYFUNCTION("""COMPUTED_VALUE"""),"")</f>
        <v/>
      </c>
    </row>
    <row r="15">
      <c r="A15" s="5"/>
      <c r="B15" s="5"/>
      <c r="C15" s="5" t="str">
        <f>if(B15="d","diskv. iz ciklusa",if(B15="d1","diskv. iz kruga",if($E15="ODOBREN",(if(countif(H:H,"="&amp;H15)=1,countif(H:H,"&gt;"&amp;H15)+1,concatenate(countif(H:H,"&gt;"&amp;H15)+1," - ",countif(H:H,"&gt;="&amp;H15)))),'Rezultati - A kategorija'!empty)))</f>
        <v>13 - 15</v>
      </c>
      <c r="D15" s="6" t="str">
        <f>IFERROR(__xludf.DUMMYFUNCTION("""COMPUTED_VALUE"""),"veljkot")</f>
        <v>veljkot</v>
      </c>
      <c r="E15" s="6" t="str">
        <f>IFERROR(__xludf.DUMMYFUNCTION("""COMPUTED_VALUE"""),"ODOBREN")</f>
        <v>ODOBREN</v>
      </c>
      <c r="F15" s="6" t="str">
        <f>IFERROR(__xludf.DUMMYFUNCTION("""COMPUTED_VALUE"""),"Veljko")</f>
        <v>Veljko</v>
      </c>
      <c r="G15" s="6" t="str">
        <f>IFERROR(__xludf.DUMMYFUNCTION("""COMPUTED_VALUE"""),"Toljić")</f>
        <v>Toljić</v>
      </c>
      <c r="H15" s="7">
        <f>IFERROR(__xludf.DUMMYFUNCTION("""COMPUTED_VALUE"""),134.0)</f>
        <v>134</v>
      </c>
      <c r="I15" s="7">
        <f>IFERROR(__xludf.DUMMYFUNCTION("""COMPUTED_VALUE"""),134.0)</f>
        <v>134</v>
      </c>
      <c r="J15" s="6" t="str">
        <f>IFERROR(__xludf.DUMMYFUNCTION("""COMPUTED_VALUE"""),"Niš")</f>
        <v>Niš</v>
      </c>
      <c r="K15" s="6" t="str">
        <f>IFERROR(__xludf.DUMMYFUNCTION("""COMPUTED_VALUE"""),"Gimnazija Svetozar Marković")</f>
        <v>Gimnazija Svetozar Marković</v>
      </c>
      <c r="L15" s="14" t="str">
        <f>IFERROR(__xludf.DUMMYFUNCTION("""COMPUTED_VALUE"""),"II")</f>
        <v>II</v>
      </c>
      <c r="M15" s="14" t="str">
        <f>IFERROR(__xludf.DUMMYFUNCTION("""COMPUTED_VALUE"""),"A")</f>
        <v>A</v>
      </c>
      <c r="N15" s="6" t="str">
        <f>IFERROR(__xludf.DUMMYFUNCTION("""COMPUTED_VALUE"""),"Јелена Хаџи Пурић")</f>
        <v>Јелена Хаџи Пурић</v>
      </c>
      <c r="O15" s="8" t="str">
        <f>IFERROR(__xludf.DUMMYFUNCTION("""COMPUTED_VALUE"""),"-")</f>
        <v>-</v>
      </c>
      <c r="P15" s="9" t="str">
        <f>IFERROR(__xludf.DUMMYFUNCTION("""COMPUTED_VALUE"""),"-")</f>
        <v>-</v>
      </c>
      <c r="Q15" s="9" t="str">
        <f>IFERROR(__xludf.DUMMYFUNCTION("""COMPUTED_VALUE"""),"-")</f>
        <v>-</v>
      </c>
      <c r="R15" s="9">
        <f>IFERROR(__xludf.DUMMYFUNCTION("""COMPUTED_VALUE"""),100.0)</f>
        <v>100</v>
      </c>
      <c r="S15" s="9">
        <f>IFERROR(__xludf.DUMMYFUNCTION("""COMPUTED_VALUE"""),0.0)</f>
        <v>0</v>
      </c>
      <c r="T15" s="9">
        <f>IFERROR(__xludf.DUMMYFUNCTION("""COMPUTED_VALUE"""),34.0)</f>
        <v>34</v>
      </c>
      <c r="U15" s="9" t="str">
        <f>IFERROR(__xludf.DUMMYFUNCTION("""COMPUTED_VALUE"""),"")</f>
        <v/>
      </c>
      <c r="V15" s="9" t="str">
        <f>IFERROR(__xludf.DUMMYFUNCTION("""COMPUTED_VALUE"""),"")</f>
        <v/>
      </c>
      <c r="W15" s="9" t="str">
        <f>IFERROR(__xludf.DUMMYFUNCTION("""COMPUTED_VALUE"""),"-")</f>
        <v>-</v>
      </c>
      <c r="X15" s="9" t="str">
        <f>IFERROR(__xludf.DUMMYFUNCTION("""COMPUTED_VALUE"""),"-")</f>
        <v>-</v>
      </c>
      <c r="Y15" s="9" t="str">
        <f>IFERROR(__xludf.DUMMYFUNCTION("""COMPUTED_VALUE"""),"-")</f>
        <v>-</v>
      </c>
      <c r="Z15" s="9" t="str">
        <f>IFERROR(__xludf.DUMMYFUNCTION("""COMPUTED_VALUE"""),"-")</f>
        <v>-</v>
      </c>
      <c r="AA15" s="9" t="str">
        <f>IFERROR(__xludf.DUMMYFUNCTION("""COMPUTED_VALUE"""),"-")</f>
        <v>-</v>
      </c>
      <c r="AB15" s="9" t="str">
        <f>IFERROR(__xludf.DUMMYFUNCTION("""COMPUTED_VALUE"""),"-")</f>
        <v>-</v>
      </c>
      <c r="AC15" s="9" t="str">
        <f>IFERROR(__xludf.DUMMYFUNCTION("""COMPUTED_VALUE"""),"-")</f>
        <v>-</v>
      </c>
      <c r="AD15" s="9" t="str">
        <f>IFERROR(__xludf.DUMMYFUNCTION("""COMPUTED_VALUE"""),"-")</f>
        <v>-</v>
      </c>
      <c r="AE15" s="9" t="str">
        <f>IFERROR(__xludf.DUMMYFUNCTION("""COMPUTED_VALUE"""),"-")</f>
        <v>-</v>
      </c>
      <c r="AF15" s="9" t="str">
        <f>IFERROR(__xludf.DUMMYFUNCTION("""COMPUTED_VALUE"""),"-")</f>
        <v>-</v>
      </c>
      <c r="AG15" s="9" t="str">
        <f>IFERROR(__xludf.DUMMYFUNCTION("""COMPUTED_VALUE"""),"-")</f>
        <v>-</v>
      </c>
      <c r="AH15" s="9" t="str">
        <f>IFERROR(__xludf.DUMMYFUNCTION("""COMPUTED_VALUE"""),"-")</f>
        <v>-</v>
      </c>
      <c r="AI15" s="9" t="str">
        <f>IFERROR(__xludf.DUMMYFUNCTION("""COMPUTED_VALUE"""),"-")</f>
        <v>-</v>
      </c>
      <c r="AJ15" s="9" t="str">
        <f>IFERROR(__xludf.DUMMYFUNCTION("""COMPUTED_VALUE"""),"-")</f>
        <v>-</v>
      </c>
      <c r="AK15" s="9" t="str">
        <f>IFERROR(__xludf.DUMMYFUNCTION("""COMPUTED_VALUE"""),"-")</f>
        <v>-</v>
      </c>
      <c r="AL15" s="9" t="str">
        <f>IFERROR(__xludf.DUMMYFUNCTION("""COMPUTED_VALUE"""),"-")</f>
        <v>-</v>
      </c>
      <c r="AM15" s="9" t="str">
        <f>IFERROR(__xludf.DUMMYFUNCTION("""COMPUTED_VALUE"""),"-")</f>
        <v>-</v>
      </c>
      <c r="AN15" s="9" t="str">
        <f>IFERROR(__xludf.DUMMYFUNCTION("""COMPUTED_VALUE"""),"-")</f>
        <v>-</v>
      </c>
      <c r="AO15" s="9" t="str">
        <f>IFERROR(__xludf.DUMMYFUNCTION("""COMPUTED_VALUE"""),"-")</f>
        <v>-</v>
      </c>
      <c r="AP15" s="9" t="str">
        <f>IFERROR(__xludf.DUMMYFUNCTION("""COMPUTED_VALUE"""),"-")</f>
        <v>-</v>
      </c>
      <c r="AQ15" s="9" t="str">
        <f>IFERROR(__xludf.DUMMYFUNCTION("""COMPUTED_VALUE"""),"-")</f>
        <v>-</v>
      </c>
      <c r="AR15" s="9" t="str">
        <f>IFERROR(__xludf.DUMMYFUNCTION("""COMPUTED_VALUE"""),"-")</f>
        <v>-</v>
      </c>
      <c r="AS15" s="9" t="str">
        <f>IFERROR(__xludf.DUMMYFUNCTION("""COMPUTED_VALUE"""),"-")</f>
        <v>-</v>
      </c>
      <c r="AT15" s="9" t="str">
        <f>IFERROR(__xludf.DUMMYFUNCTION("""COMPUTED_VALUE"""),"-")</f>
        <v>-</v>
      </c>
      <c r="AU15" s="9" t="str">
        <f>IFERROR(__xludf.DUMMYFUNCTION("""COMPUTED_VALUE"""),"-")</f>
        <v>-</v>
      </c>
      <c r="AV15" s="9" t="str">
        <f>IFERROR(__xludf.DUMMYFUNCTION("""COMPUTED_VALUE"""),"-")</f>
        <v>-</v>
      </c>
      <c r="AW15" s="9" t="str">
        <f>IFERROR(__xludf.DUMMYFUNCTION("""COMPUTED_VALUE"""),"-")</f>
        <v>-</v>
      </c>
      <c r="AX15" s="9" t="str">
        <f>IFERROR(__xludf.DUMMYFUNCTION("""COMPUTED_VALUE"""),"-")</f>
        <v>-</v>
      </c>
      <c r="AY15" s="9" t="str">
        <f>IFERROR(__xludf.DUMMYFUNCTION("""COMPUTED_VALUE"""),"-")</f>
        <v>-</v>
      </c>
      <c r="AZ15" s="9" t="str">
        <f>IFERROR(__xludf.DUMMYFUNCTION("""COMPUTED_VALUE"""),"-")</f>
        <v>-</v>
      </c>
      <c r="BA15" s="9" t="str">
        <f>IFERROR(__xludf.DUMMYFUNCTION("""COMPUTED_VALUE"""),"-")</f>
        <v>-</v>
      </c>
      <c r="BB15" s="9" t="str">
        <f>IFERROR(__xludf.DUMMYFUNCTION("""COMPUTED_VALUE"""),"-")</f>
        <v>-</v>
      </c>
      <c r="BC15" s="9" t="str">
        <f>IFERROR(__xludf.DUMMYFUNCTION("""COMPUTED_VALUE"""),"-")</f>
        <v>-</v>
      </c>
      <c r="BD15" s="9" t="str">
        <f>IFERROR(__xludf.DUMMYFUNCTION("""COMPUTED_VALUE"""),"-")</f>
        <v>-</v>
      </c>
      <c r="BE15" s="9" t="str">
        <f>IFERROR(__xludf.DUMMYFUNCTION("""COMPUTED_VALUE"""),"-")</f>
        <v>-</v>
      </c>
      <c r="BF15" s="9" t="str">
        <f>IFERROR(__xludf.DUMMYFUNCTION("""COMPUTED_VALUE"""),"-")</f>
        <v>-</v>
      </c>
      <c r="BG15" s="9" t="str">
        <f>IFERROR(__xludf.DUMMYFUNCTION("""COMPUTED_VALUE"""),"-")</f>
        <v>-</v>
      </c>
      <c r="BH15" s="9" t="str">
        <f>IFERROR(__xludf.DUMMYFUNCTION("""COMPUTED_VALUE"""),"-")</f>
        <v>-</v>
      </c>
      <c r="BI15" s="9" t="str">
        <f>IFERROR(__xludf.DUMMYFUNCTION("""COMPUTED_VALUE"""),"-")</f>
        <v>-</v>
      </c>
      <c r="BJ15" s="9" t="str">
        <f>IFERROR(__xludf.DUMMYFUNCTION("""COMPUTED_VALUE"""),"-")</f>
        <v>-</v>
      </c>
      <c r="BK15" s="9" t="str">
        <f>IFERROR(__xludf.DUMMYFUNCTION("""COMPUTED_VALUE"""),"-")</f>
        <v>-</v>
      </c>
      <c r="BL15" s="9" t="str">
        <f>IFERROR(__xludf.DUMMYFUNCTION("""COMPUTED_VALUE"""),"-")</f>
        <v>-</v>
      </c>
      <c r="BM15" s="9" t="str">
        <f>IFERROR(__xludf.DUMMYFUNCTION("""COMPUTED_VALUE"""),"")</f>
        <v/>
      </c>
      <c r="BN15" s="9" t="str">
        <f>IFERROR(__xludf.DUMMYFUNCTION("""COMPUTED_VALUE"""),"-")</f>
        <v>-</v>
      </c>
      <c r="BO15" s="9" t="str">
        <f>IFERROR(__xludf.DUMMYFUNCTION("""COMPUTED_VALUE"""),"-")</f>
        <v>-</v>
      </c>
      <c r="BP15" s="9" t="str">
        <f>IFERROR(__xludf.DUMMYFUNCTION("""COMPUTED_VALUE"""),"-")</f>
        <v>-</v>
      </c>
      <c r="BQ15" s="9" t="str">
        <f>IFERROR(__xludf.DUMMYFUNCTION("""COMPUTED_VALUE"""),"-")</f>
        <v>-</v>
      </c>
      <c r="BR15" s="9" t="str">
        <f>IFERROR(__xludf.DUMMYFUNCTION("""COMPUTED_VALUE"""),"-")</f>
        <v>-</v>
      </c>
      <c r="BS15" s="9" t="str">
        <f>IFERROR(__xludf.DUMMYFUNCTION("""COMPUTED_VALUE"""),"-")</f>
        <v>-</v>
      </c>
      <c r="BT15" s="9" t="str">
        <f>IFERROR(__xludf.DUMMYFUNCTION("""COMPUTED_VALUE"""),"-")</f>
        <v>-</v>
      </c>
      <c r="BU15" s="9" t="str">
        <f>IFERROR(__xludf.DUMMYFUNCTION("""COMPUTED_VALUE"""),"-")</f>
        <v>-</v>
      </c>
      <c r="BV15" s="9" t="str">
        <f>IFERROR(__xludf.DUMMYFUNCTION("""COMPUTED_VALUE"""),"-")</f>
        <v>-</v>
      </c>
      <c r="BW15" s="9" t="str">
        <f>IFERROR(__xludf.DUMMYFUNCTION("""COMPUTED_VALUE"""),"-")</f>
        <v>-</v>
      </c>
      <c r="BX15" s="9" t="str">
        <f>IFERROR(__xludf.DUMMYFUNCTION("""COMPUTED_VALUE"""),"-")</f>
        <v>-</v>
      </c>
      <c r="BY15" s="9" t="str">
        <f>IFERROR(__xludf.DUMMYFUNCTION("""COMPUTED_VALUE"""),"-")</f>
        <v>-</v>
      </c>
      <c r="BZ15" s="9" t="str">
        <f>IFERROR(__xludf.DUMMYFUNCTION("""COMPUTED_VALUE"""),"-")</f>
        <v>-</v>
      </c>
      <c r="CA15" s="9" t="str">
        <f>IFERROR(__xludf.DUMMYFUNCTION("""COMPUTED_VALUE"""),"-")</f>
        <v>-</v>
      </c>
      <c r="CB15" s="9" t="str">
        <f>IFERROR(__xludf.DUMMYFUNCTION("""COMPUTED_VALUE"""),"-")</f>
        <v>-</v>
      </c>
      <c r="CC15" s="9" t="str">
        <f>IFERROR(__xludf.DUMMYFUNCTION("""COMPUTED_VALUE"""),"-")</f>
        <v>-</v>
      </c>
      <c r="CD15" s="9" t="str">
        <f>IFERROR(__xludf.DUMMYFUNCTION("""COMPUTED_VALUE"""),"-")</f>
        <v>-</v>
      </c>
      <c r="CE15" s="9" t="str">
        <f>IFERROR(__xludf.DUMMYFUNCTION("""COMPUTED_VALUE"""),"-")</f>
        <v>-</v>
      </c>
      <c r="CF15" s="9" t="str">
        <f>IFERROR(__xludf.DUMMYFUNCTION("""COMPUTED_VALUE"""),"-")</f>
        <v>-</v>
      </c>
      <c r="CG15" s="9" t="str">
        <f>IFERROR(__xludf.DUMMYFUNCTION("""COMPUTED_VALUE"""),"-")</f>
        <v>-</v>
      </c>
      <c r="CH15" s="9" t="str">
        <f>IFERROR(__xludf.DUMMYFUNCTION("""COMPUTED_VALUE"""),"-")</f>
        <v>-</v>
      </c>
      <c r="CI15" s="9" t="str">
        <f>IFERROR(__xludf.DUMMYFUNCTION("""COMPUTED_VALUE"""),"-")</f>
        <v>-</v>
      </c>
      <c r="CJ15" s="9" t="str">
        <f>IFERROR(__xludf.DUMMYFUNCTION("""COMPUTED_VALUE"""),"-")</f>
        <v>-</v>
      </c>
      <c r="CK15" s="9" t="str">
        <f>IFERROR(__xludf.DUMMYFUNCTION("""COMPUTED_VALUE"""),"-")</f>
        <v>-</v>
      </c>
      <c r="CL15" s="9" t="str">
        <f>IFERROR(__xludf.DUMMYFUNCTION("""COMPUTED_VALUE"""),"-")</f>
        <v>-</v>
      </c>
      <c r="CM15" s="9" t="str">
        <f>IFERROR(__xludf.DUMMYFUNCTION("""COMPUTED_VALUE"""),"-")</f>
        <v>-</v>
      </c>
      <c r="CN15" s="9" t="str">
        <f>IFERROR(__xludf.DUMMYFUNCTION("""COMPUTED_VALUE"""),"-")</f>
        <v>-</v>
      </c>
      <c r="CO15" s="9" t="str">
        <f>IFERROR(__xludf.DUMMYFUNCTION("""COMPUTED_VALUE"""),"-")</f>
        <v>-</v>
      </c>
      <c r="CP15" s="9" t="str">
        <f>IFERROR(__xludf.DUMMYFUNCTION("""COMPUTED_VALUE"""),"-")</f>
        <v>-</v>
      </c>
      <c r="CQ15" s="9" t="str">
        <f>IFERROR(__xludf.DUMMYFUNCTION("""COMPUTED_VALUE"""),"-")</f>
        <v>-</v>
      </c>
      <c r="CR15" s="9" t="str">
        <f>IFERROR(__xludf.DUMMYFUNCTION("""COMPUTED_VALUE"""),"-")</f>
        <v>-</v>
      </c>
      <c r="CS15" s="9" t="str">
        <f>IFERROR(__xludf.DUMMYFUNCTION("""COMPUTED_VALUE"""),"-")</f>
        <v>-</v>
      </c>
      <c r="CT15" s="9" t="str">
        <f>IFERROR(__xludf.DUMMYFUNCTION("""COMPUTED_VALUE"""),"-")</f>
        <v>-</v>
      </c>
      <c r="CU15" s="9" t="str">
        <f>IFERROR(__xludf.DUMMYFUNCTION("""COMPUTED_VALUE"""),"")</f>
        <v/>
      </c>
      <c r="CV15" s="9" t="str">
        <f>IFERROR(__xludf.DUMMYFUNCTION("""COMPUTED_VALUE"""),"-")</f>
        <v>-</v>
      </c>
      <c r="CW15" s="9" t="str">
        <f>IFERROR(__xludf.DUMMYFUNCTION("""COMPUTED_VALUE"""),"-")</f>
        <v>-</v>
      </c>
      <c r="CX15" s="9" t="str">
        <f>IFERROR(__xludf.DUMMYFUNCTION("""COMPUTED_VALUE"""),"-")</f>
        <v>-</v>
      </c>
      <c r="CY15" s="9" t="str">
        <f>IFERROR(__xludf.DUMMYFUNCTION("""COMPUTED_VALUE"""),"-")</f>
        <v>-</v>
      </c>
      <c r="CZ15" s="9" t="str">
        <f>IFERROR(__xludf.DUMMYFUNCTION("""COMPUTED_VALUE"""),"-")</f>
        <v>-</v>
      </c>
      <c r="DA15" s="9" t="str">
        <f>IFERROR(__xludf.DUMMYFUNCTION("""COMPUTED_VALUE"""),"-")</f>
        <v>-</v>
      </c>
      <c r="DB15" s="9" t="str">
        <f>IFERROR(__xludf.DUMMYFUNCTION("""COMPUTED_VALUE"""),"-")</f>
        <v>-</v>
      </c>
      <c r="DC15" s="9" t="str">
        <f>IFERROR(__xludf.DUMMYFUNCTION("""COMPUTED_VALUE"""),"-")</f>
        <v>-</v>
      </c>
      <c r="DD15" s="9" t="str">
        <f>IFERROR(__xludf.DUMMYFUNCTION("""COMPUTED_VALUE"""),"-")</f>
        <v>-</v>
      </c>
      <c r="DE15" s="9" t="str">
        <f>IFERROR(__xludf.DUMMYFUNCTION("""COMPUTED_VALUE"""),"-")</f>
        <v>-</v>
      </c>
      <c r="DF15" s="9" t="str">
        <f>IFERROR(__xludf.DUMMYFUNCTION("""COMPUTED_VALUE"""),"-")</f>
        <v>-</v>
      </c>
      <c r="DG15" s="9" t="str">
        <f>IFERROR(__xludf.DUMMYFUNCTION("""COMPUTED_VALUE"""),"-")</f>
        <v>-</v>
      </c>
      <c r="DH15" s="9" t="str">
        <f>IFERROR(__xludf.DUMMYFUNCTION("""COMPUTED_VALUE"""),"-")</f>
        <v>-</v>
      </c>
      <c r="DI15" s="9" t="str">
        <f>IFERROR(__xludf.DUMMYFUNCTION("""COMPUTED_VALUE"""),"-")</f>
        <v>-</v>
      </c>
      <c r="DJ15" s="9" t="str">
        <f>IFERROR(__xludf.DUMMYFUNCTION("""COMPUTED_VALUE"""),"-")</f>
        <v>-</v>
      </c>
      <c r="DK15" s="9" t="str">
        <f>IFERROR(__xludf.DUMMYFUNCTION("""COMPUTED_VALUE"""),"-")</f>
        <v>-</v>
      </c>
      <c r="DL15" s="9" t="str">
        <f>IFERROR(__xludf.DUMMYFUNCTION("""COMPUTED_VALUE"""),"-")</f>
        <v>-</v>
      </c>
      <c r="DM15" s="9" t="str">
        <f>IFERROR(__xludf.DUMMYFUNCTION("""COMPUTED_VALUE"""),"-")</f>
        <v>-</v>
      </c>
      <c r="DN15" s="9" t="str">
        <f>IFERROR(__xludf.DUMMYFUNCTION("""COMPUTED_VALUE"""),"-")</f>
        <v>-</v>
      </c>
      <c r="DO15" s="9" t="str">
        <f>IFERROR(__xludf.DUMMYFUNCTION("""COMPUTED_VALUE"""),"-")</f>
        <v>-</v>
      </c>
      <c r="DP15" s="9" t="str">
        <f>IFERROR(__xludf.DUMMYFUNCTION("""COMPUTED_VALUE"""),"-")</f>
        <v>-</v>
      </c>
      <c r="DQ15" s="9" t="str">
        <f>IFERROR(__xludf.DUMMYFUNCTION("""COMPUTED_VALUE"""),"-")</f>
        <v>-</v>
      </c>
      <c r="DR15" s="9" t="str">
        <f>IFERROR(__xludf.DUMMYFUNCTION("""COMPUTED_VALUE"""),"-")</f>
        <v>-</v>
      </c>
      <c r="DS15" s="9" t="str">
        <f>IFERROR(__xludf.DUMMYFUNCTION("""COMPUTED_VALUE"""),"-")</f>
        <v>-</v>
      </c>
      <c r="DT15" s="9" t="str">
        <f>IFERROR(__xludf.DUMMYFUNCTION("""COMPUTED_VALUE"""),"-")</f>
        <v>-</v>
      </c>
      <c r="DU15" s="9" t="str">
        <f>IFERROR(__xludf.DUMMYFUNCTION("""COMPUTED_VALUE"""),"-")</f>
        <v>-</v>
      </c>
      <c r="DV15" s="9" t="str">
        <f>IFERROR(__xludf.DUMMYFUNCTION("""COMPUTED_VALUE"""),"-")</f>
        <v>-</v>
      </c>
      <c r="DW15" s="9" t="str">
        <f>IFERROR(__xludf.DUMMYFUNCTION("""COMPUTED_VALUE"""),"-")</f>
        <v>-</v>
      </c>
      <c r="DX15" s="9" t="str">
        <f>IFERROR(__xludf.DUMMYFUNCTION("""COMPUTED_VALUE"""),"-")</f>
        <v>-</v>
      </c>
      <c r="DY15" s="9" t="str">
        <f>IFERROR(__xludf.DUMMYFUNCTION("""COMPUTED_VALUE"""),"-")</f>
        <v>-</v>
      </c>
      <c r="DZ15" s="9" t="str">
        <f>IFERROR(__xludf.DUMMYFUNCTION("""COMPUTED_VALUE"""),"-")</f>
        <v>-</v>
      </c>
      <c r="EA15" s="9" t="str">
        <f>IFERROR(__xludf.DUMMYFUNCTION("""COMPUTED_VALUE"""),"-")</f>
        <v>-</v>
      </c>
      <c r="EB15" s="9" t="str">
        <f>IFERROR(__xludf.DUMMYFUNCTION("""COMPUTED_VALUE"""),"")</f>
        <v/>
      </c>
      <c r="EC15" s="9">
        <f>IFERROR(__xludf.DUMMYFUNCTION("""COMPUTED_VALUE"""),1.0)</f>
        <v>1</v>
      </c>
      <c r="ED15" s="9">
        <f>IFERROR(__xludf.DUMMYFUNCTION("""COMPUTED_VALUE"""),1.0)</f>
        <v>1</v>
      </c>
      <c r="EE15" s="9">
        <f>IFERROR(__xludf.DUMMYFUNCTION("""COMPUTED_VALUE"""),1.0)</f>
        <v>1</v>
      </c>
      <c r="EF15" s="9">
        <f>IFERROR(__xludf.DUMMYFUNCTION("""COMPUTED_VALUE"""),1.0)</f>
        <v>1</v>
      </c>
      <c r="EG15" s="9">
        <f>IFERROR(__xludf.DUMMYFUNCTION("""COMPUTED_VALUE"""),1.0)</f>
        <v>1</v>
      </c>
      <c r="EH15" s="9">
        <f>IFERROR(__xludf.DUMMYFUNCTION("""COMPUTED_VALUE"""),1.0)</f>
        <v>1</v>
      </c>
      <c r="EI15" s="9">
        <f>IFERROR(__xludf.DUMMYFUNCTION("""COMPUTED_VALUE"""),1.0)</f>
        <v>1</v>
      </c>
      <c r="EJ15" s="9">
        <f>IFERROR(__xludf.DUMMYFUNCTION("""COMPUTED_VALUE"""),1.0)</f>
        <v>1</v>
      </c>
      <c r="EK15" s="9">
        <f>IFERROR(__xludf.DUMMYFUNCTION("""COMPUTED_VALUE"""),1.0)</f>
        <v>1</v>
      </c>
      <c r="EL15" s="9">
        <f>IFERROR(__xludf.DUMMYFUNCTION("""COMPUTED_VALUE"""),1.0)</f>
        <v>1</v>
      </c>
      <c r="EM15" s="9">
        <f>IFERROR(__xludf.DUMMYFUNCTION("""COMPUTED_VALUE"""),1.0)</f>
        <v>1</v>
      </c>
      <c r="EN15" s="9">
        <f>IFERROR(__xludf.DUMMYFUNCTION("""COMPUTED_VALUE"""),1.0)</f>
        <v>1</v>
      </c>
      <c r="EO15" s="9">
        <f>IFERROR(__xludf.DUMMYFUNCTION("""COMPUTED_VALUE"""),1.0)</f>
        <v>1</v>
      </c>
      <c r="EP15" s="9">
        <f>IFERROR(__xludf.DUMMYFUNCTION("""COMPUTED_VALUE"""),1.0)</f>
        <v>1</v>
      </c>
      <c r="EQ15" s="9">
        <f>IFERROR(__xludf.DUMMYFUNCTION("""COMPUTED_VALUE"""),1.0)</f>
        <v>1</v>
      </c>
      <c r="ER15" s="9">
        <f>IFERROR(__xludf.DUMMYFUNCTION("""COMPUTED_VALUE"""),1.0)</f>
        <v>1</v>
      </c>
      <c r="ES15" s="9" t="str">
        <f>IFERROR(__xludf.DUMMYFUNCTION("""COMPUTED_VALUE"""),"")</f>
        <v/>
      </c>
      <c r="ET15" s="9" t="str">
        <f>IFERROR(__xludf.DUMMYFUNCTION("""COMPUTED_VALUE"""),"WA")</f>
        <v>WA</v>
      </c>
      <c r="EU15" s="9" t="str">
        <f>IFERROR(__xludf.DUMMYFUNCTION("""COMPUTED_VALUE"""),"WA")</f>
        <v>WA</v>
      </c>
      <c r="EV15" s="9" t="str">
        <f>IFERROR(__xludf.DUMMYFUNCTION("""COMPUTED_VALUE"""),"WA")</f>
        <v>WA</v>
      </c>
      <c r="EW15" s="9" t="str">
        <f>IFERROR(__xludf.DUMMYFUNCTION("""COMPUTED_VALUE"""),"WA")</f>
        <v>WA</v>
      </c>
      <c r="EX15" s="9" t="str">
        <f>IFERROR(__xludf.DUMMYFUNCTION("""COMPUTED_VALUE"""),"WA")</f>
        <v>WA</v>
      </c>
      <c r="EY15" s="9" t="str">
        <f>IFERROR(__xludf.DUMMYFUNCTION("""COMPUTED_VALUE"""),"WA")</f>
        <v>WA</v>
      </c>
      <c r="EZ15" s="9" t="str">
        <f>IFERROR(__xludf.DUMMYFUNCTION("""COMPUTED_VALUE"""),"WA")</f>
        <v>WA</v>
      </c>
      <c r="FA15" s="9" t="str">
        <f>IFERROR(__xludf.DUMMYFUNCTION("""COMPUTED_VALUE"""),"WA")</f>
        <v>WA</v>
      </c>
      <c r="FB15" s="9" t="str">
        <f>IFERROR(__xludf.DUMMYFUNCTION("""COMPUTED_VALUE"""),"WA")</f>
        <v>WA</v>
      </c>
      <c r="FC15" s="9" t="str">
        <f>IFERROR(__xludf.DUMMYFUNCTION("""COMPUTED_VALUE"""),"WA")</f>
        <v>WA</v>
      </c>
      <c r="FD15" s="9" t="str">
        <f>IFERROR(__xludf.DUMMYFUNCTION("""COMPUTED_VALUE"""),"WA")</f>
        <v>WA</v>
      </c>
      <c r="FE15" s="9" t="str">
        <f>IFERROR(__xludf.DUMMYFUNCTION("""COMPUTED_VALUE"""),"WA")</f>
        <v>WA</v>
      </c>
      <c r="FF15" s="9" t="str">
        <f>IFERROR(__xludf.DUMMYFUNCTION("""COMPUTED_VALUE"""),"WA")</f>
        <v>WA</v>
      </c>
      <c r="FG15" s="9" t="str">
        <f>IFERROR(__xludf.DUMMYFUNCTION("""COMPUTED_VALUE"""),"WA")</f>
        <v>WA</v>
      </c>
      <c r="FH15" s="9" t="str">
        <f>IFERROR(__xludf.DUMMYFUNCTION("""COMPUTED_VALUE"""),"WA")</f>
        <v>WA</v>
      </c>
      <c r="FI15" s="9" t="str">
        <f>IFERROR(__xludf.DUMMYFUNCTION("""COMPUTED_VALUE"""),"WA")</f>
        <v>WA</v>
      </c>
      <c r="FJ15" s="9" t="str">
        <f>IFERROR(__xludf.DUMMYFUNCTION("""COMPUTED_VALUE"""),"WA")</f>
        <v>WA</v>
      </c>
      <c r="FK15" s="9" t="str">
        <f>IFERROR(__xludf.DUMMYFUNCTION("""COMPUTED_VALUE"""),"WA")</f>
        <v>WA</v>
      </c>
      <c r="FL15" s="9" t="str">
        <f>IFERROR(__xludf.DUMMYFUNCTION("""COMPUTED_VALUE"""),"WA")</f>
        <v>WA</v>
      </c>
      <c r="FM15" s="9" t="str">
        <f>IFERROR(__xludf.DUMMYFUNCTION("""COMPUTED_VALUE"""),"WA")</f>
        <v>WA</v>
      </c>
      <c r="FN15" s="9" t="str">
        <f>IFERROR(__xludf.DUMMYFUNCTION("""COMPUTED_VALUE"""),"WA")</f>
        <v>WA</v>
      </c>
      <c r="FO15" s="9" t="str">
        <f>IFERROR(__xludf.DUMMYFUNCTION("""COMPUTED_VALUE"""),"WA")</f>
        <v>WA</v>
      </c>
      <c r="FP15" s="9" t="str">
        <f>IFERROR(__xludf.DUMMYFUNCTION("""COMPUTED_VALUE"""),"WA")</f>
        <v>WA</v>
      </c>
      <c r="FQ15" s="9" t="str">
        <f>IFERROR(__xludf.DUMMYFUNCTION("""COMPUTED_VALUE"""),"WA")</f>
        <v>WA</v>
      </c>
      <c r="FR15" s="9" t="str">
        <f>IFERROR(__xludf.DUMMYFUNCTION("""COMPUTED_VALUE"""),"WA")</f>
        <v>WA</v>
      </c>
      <c r="FS15" s="9" t="str">
        <f>IFERROR(__xludf.DUMMYFUNCTION("""COMPUTED_VALUE"""),"WA")</f>
        <v>WA</v>
      </c>
      <c r="FT15" s="9" t="str">
        <f>IFERROR(__xludf.DUMMYFUNCTION("""COMPUTED_VALUE"""),"WA")</f>
        <v>WA</v>
      </c>
      <c r="FU15" s="9" t="str">
        <f>IFERROR(__xludf.DUMMYFUNCTION("""COMPUTED_VALUE"""),"WA")</f>
        <v>WA</v>
      </c>
      <c r="FV15" s="9" t="str">
        <f>IFERROR(__xludf.DUMMYFUNCTION("""COMPUTED_VALUE"""),"")</f>
        <v/>
      </c>
      <c r="FW15" s="9">
        <f>IFERROR(__xludf.DUMMYFUNCTION("""COMPUTED_VALUE"""),1.0)</f>
        <v>1</v>
      </c>
      <c r="FX15" s="9">
        <f>IFERROR(__xludf.DUMMYFUNCTION("""COMPUTED_VALUE"""),1.0)</f>
        <v>1</v>
      </c>
      <c r="FY15" s="9">
        <f>IFERROR(__xludf.DUMMYFUNCTION("""COMPUTED_VALUE"""),1.0)</f>
        <v>1</v>
      </c>
      <c r="FZ15" s="9">
        <f>IFERROR(__xludf.DUMMYFUNCTION("""COMPUTED_VALUE"""),1.0)</f>
        <v>1</v>
      </c>
      <c r="GA15" s="9">
        <f>IFERROR(__xludf.DUMMYFUNCTION("""COMPUTED_VALUE"""),1.0)</f>
        <v>1</v>
      </c>
      <c r="GB15" s="9" t="str">
        <f>IFERROR(__xludf.DUMMYFUNCTION("""COMPUTED_VALUE"""),"TLE")</f>
        <v>TLE</v>
      </c>
      <c r="GC15" s="9" t="str">
        <f>IFERROR(__xludf.DUMMYFUNCTION("""COMPUTED_VALUE"""),"TLE")</f>
        <v>TLE</v>
      </c>
      <c r="GD15" s="9" t="str">
        <f>IFERROR(__xludf.DUMMYFUNCTION("""COMPUTED_VALUE"""),"TLE")</f>
        <v>TLE</v>
      </c>
      <c r="GE15" s="9" t="str">
        <f>IFERROR(__xludf.DUMMYFUNCTION("""COMPUTED_VALUE"""),"TLE")</f>
        <v>TLE</v>
      </c>
      <c r="GF15" s="9" t="str">
        <f>IFERROR(__xludf.DUMMYFUNCTION("""COMPUTED_VALUE"""),"TLE")</f>
        <v>TLE</v>
      </c>
      <c r="GG15" s="9" t="str">
        <f>IFERROR(__xludf.DUMMYFUNCTION("""COMPUTED_VALUE"""),"TLE")</f>
        <v>TLE</v>
      </c>
      <c r="GH15" s="9">
        <f>IFERROR(__xludf.DUMMYFUNCTION("""COMPUTED_VALUE"""),1.0)</f>
        <v>1</v>
      </c>
      <c r="GI15" s="9">
        <f>IFERROR(__xludf.DUMMYFUNCTION("""COMPUTED_VALUE"""),1.0)</f>
        <v>1</v>
      </c>
      <c r="GJ15" s="9">
        <f>IFERROR(__xludf.DUMMYFUNCTION("""COMPUTED_VALUE"""),1.0)</f>
        <v>1</v>
      </c>
      <c r="GK15" s="9">
        <f>IFERROR(__xludf.DUMMYFUNCTION("""COMPUTED_VALUE"""),1.0)</f>
        <v>1</v>
      </c>
      <c r="GL15" s="9">
        <f>IFERROR(__xludf.DUMMYFUNCTION("""COMPUTED_VALUE"""),1.0)</f>
        <v>1</v>
      </c>
      <c r="GM15" s="9" t="str">
        <f>IFERROR(__xludf.DUMMYFUNCTION("""COMPUTED_VALUE"""),"TLE")</f>
        <v>TLE</v>
      </c>
      <c r="GN15" s="9" t="str">
        <f>IFERROR(__xludf.DUMMYFUNCTION("""COMPUTED_VALUE"""),"TLE")</f>
        <v>TLE</v>
      </c>
      <c r="GO15" s="9" t="str">
        <f>IFERROR(__xludf.DUMMYFUNCTION("""COMPUTED_VALUE"""),"TLE")</f>
        <v>TLE</v>
      </c>
      <c r="GP15" s="9" t="str">
        <f>IFERROR(__xludf.DUMMYFUNCTION("""COMPUTED_VALUE"""),"TLE")</f>
        <v>TLE</v>
      </c>
      <c r="GQ15" s="9" t="str">
        <f>IFERROR(__xludf.DUMMYFUNCTION("""COMPUTED_VALUE"""),"TLE")</f>
        <v>TLE</v>
      </c>
      <c r="GR15" s="9" t="str">
        <f>IFERROR(__xludf.DUMMYFUNCTION("""COMPUTED_VALUE"""),"TLE")</f>
        <v>TLE</v>
      </c>
      <c r="GS15" s="9" t="str">
        <f>IFERROR(__xludf.DUMMYFUNCTION("""COMPUTED_VALUE"""),"TLE")</f>
        <v>TLE</v>
      </c>
      <c r="GT15" s="9" t="str">
        <f>IFERROR(__xludf.DUMMYFUNCTION("""COMPUTED_VALUE"""),"TLE")</f>
        <v>TLE</v>
      </c>
      <c r="GU15" s="9" t="str">
        <f>IFERROR(__xludf.DUMMYFUNCTION("""COMPUTED_VALUE"""),"")</f>
        <v/>
      </c>
    </row>
    <row r="16">
      <c r="A16" s="5"/>
      <c r="B16" s="5"/>
      <c r="C16" s="5" t="str">
        <f>if(B16="d","diskv. iz ciklusa",if(B16="d1","diskv. iz kruga",if($E16="ODOBREN",(if(countif(H:H,"="&amp;H16)=1,countif(H:H,"&gt;"&amp;H16)+1,concatenate(countif(H:H,"&gt;"&amp;H16)+1," - ",countif(H:H,"&gt;="&amp;H16)))),'Rezultati - A kategorija'!empty)))</f>
        <v>13 - 15</v>
      </c>
      <c r="D16" s="6" t="str">
        <f>IFERROR(__xludf.DUMMYFUNCTION("""COMPUTED_VALUE"""),"Magdalina")</f>
        <v>Magdalina</v>
      </c>
      <c r="E16" s="6" t="str">
        <f>IFERROR(__xludf.DUMMYFUNCTION("""COMPUTED_VALUE"""),"ODOBREN")</f>
        <v>ODOBREN</v>
      </c>
      <c r="F16" s="6" t="str">
        <f>IFERROR(__xludf.DUMMYFUNCTION("""COMPUTED_VALUE"""),"Магдалина")</f>
        <v>Магдалина</v>
      </c>
      <c r="G16" s="6" t="str">
        <f>IFERROR(__xludf.DUMMYFUNCTION("""COMPUTED_VALUE"""),"Јелић")</f>
        <v>Јелић</v>
      </c>
      <c r="H16" s="7">
        <f>IFERROR(__xludf.DUMMYFUNCTION("""COMPUTED_VALUE"""),134.0)</f>
        <v>134</v>
      </c>
      <c r="I16" s="7">
        <f>IFERROR(__xludf.DUMMYFUNCTION("""COMPUTED_VALUE"""),134.0)</f>
        <v>134</v>
      </c>
      <c r="J16" s="6" t="str">
        <f>IFERROR(__xludf.DUMMYFUNCTION("""COMPUTED_VALUE"""),"Stari grad")</f>
        <v>Stari grad</v>
      </c>
      <c r="K16" s="6" t="str">
        <f>IFERROR(__xludf.DUMMYFUNCTION("""COMPUTED_VALUE"""),"Matematička gimnazija")</f>
        <v>Matematička gimnazija</v>
      </c>
      <c r="L16" s="14" t="str">
        <f>IFERROR(__xludf.DUMMYFUNCTION("""COMPUTED_VALUE"""),"IV")</f>
        <v>IV</v>
      </c>
      <c r="M16" s="14" t="str">
        <f>IFERROR(__xludf.DUMMYFUNCTION("""COMPUTED_VALUE"""),"A")</f>
        <v>A</v>
      </c>
      <c r="N16" s="6" t="str">
        <f>IFERROR(__xludf.DUMMYFUNCTION("""COMPUTED_VALUE"""),"Duša Vuković")</f>
        <v>Duša Vuković</v>
      </c>
      <c r="O16" s="8" t="str">
        <f>IFERROR(__xludf.DUMMYFUNCTION("""COMPUTED_VALUE"""),"-")</f>
        <v>-</v>
      </c>
      <c r="P16" s="9" t="str">
        <f>IFERROR(__xludf.DUMMYFUNCTION("""COMPUTED_VALUE"""),"-")</f>
        <v>-</v>
      </c>
      <c r="Q16" s="9" t="str">
        <f>IFERROR(__xludf.DUMMYFUNCTION("""COMPUTED_VALUE"""),"-")</f>
        <v>-</v>
      </c>
      <c r="R16" s="9">
        <f>IFERROR(__xludf.DUMMYFUNCTION("""COMPUTED_VALUE"""),100.0)</f>
        <v>100</v>
      </c>
      <c r="S16" s="9">
        <f>IFERROR(__xludf.DUMMYFUNCTION("""COMPUTED_VALUE"""),0.0)</f>
        <v>0</v>
      </c>
      <c r="T16" s="9">
        <f>IFERROR(__xludf.DUMMYFUNCTION("""COMPUTED_VALUE"""),34.0)</f>
        <v>34</v>
      </c>
      <c r="U16" s="9" t="str">
        <f>IFERROR(__xludf.DUMMYFUNCTION("""COMPUTED_VALUE"""),"")</f>
        <v/>
      </c>
      <c r="V16" s="9" t="str">
        <f>IFERROR(__xludf.DUMMYFUNCTION("""COMPUTED_VALUE"""),"")</f>
        <v/>
      </c>
      <c r="W16" s="9" t="str">
        <f>IFERROR(__xludf.DUMMYFUNCTION("""COMPUTED_VALUE"""),"-")</f>
        <v>-</v>
      </c>
      <c r="X16" s="9" t="str">
        <f>IFERROR(__xludf.DUMMYFUNCTION("""COMPUTED_VALUE"""),"-")</f>
        <v>-</v>
      </c>
      <c r="Y16" s="9" t="str">
        <f>IFERROR(__xludf.DUMMYFUNCTION("""COMPUTED_VALUE"""),"-")</f>
        <v>-</v>
      </c>
      <c r="Z16" s="9" t="str">
        <f>IFERROR(__xludf.DUMMYFUNCTION("""COMPUTED_VALUE"""),"-")</f>
        <v>-</v>
      </c>
      <c r="AA16" s="9" t="str">
        <f>IFERROR(__xludf.DUMMYFUNCTION("""COMPUTED_VALUE"""),"-")</f>
        <v>-</v>
      </c>
      <c r="AB16" s="9" t="str">
        <f>IFERROR(__xludf.DUMMYFUNCTION("""COMPUTED_VALUE"""),"-")</f>
        <v>-</v>
      </c>
      <c r="AC16" s="9" t="str">
        <f>IFERROR(__xludf.DUMMYFUNCTION("""COMPUTED_VALUE"""),"-")</f>
        <v>-</v>
      </c>
      <c r="AD16" s="9" t="str">
        <f>IFERROR(__xludf.DUMMYFUNCTION("""COMPUTED_VALUE"""),"-")</f>
        <v>-</v>
      </c>
      <c r="AE16" s="9" t="str">
        <f>IFERROR(__xludf.DUMMYFUNCTION("""COMPUTED_VALUE"""),"-")</f>
        <v>-</v>
      </c>
      <c r="AF16" s="9" t="str">
        <f>IFERROR(__xludf.DUMMYFUNCTION("""COMPUTED_VALUE"""),"-")</f>
        <v>-</v>
      </c>
      <c r="AG16" s="9" t="str">
        <f>IFERROR(__xludf.DUMMYFUNCTION("""COMPUTED_VALUE"""),"-")</f>
        <v>-</v>
      </c>
      <c r="AH16" s="9" t="str">
        <f>IFERROR(__xludf.DUMMYFUNCTION("""COMPUTED_VALUE"""),"-")</f>
        <v>-</v>
      </c>
      <c r="AI16" s="9" t="str">
        <f>IFERROR(__xludf.DUMMYFUNCTION("""COMPUTED_VALUE"""),"-")</f>
        <v>-</v>
      </c>
      <c r="AJ16" s="9" t="str">
        <f>IFERROR(__xludf.DUMMYFUNCTION("""COMPUTED_VALUE"""),"-")</f>
        <v>-</v>
      </c>
      <c r="AK16" s="9" t="str">
        <f>IFERROR(__xludf.DUMMYFUNCTION("""COMPUTED_VALUE"""),"-")</f>
        <v>-</v>
      </c>
      <c r="AL16" s="9" t="str">
        <f>IFERROR(__xludf.DUMMYFUNCTION("""COMPUTED_VALUE"""),"-")</f>
        <v>-</v>
      </c>
      <c r="AM16" s="9" t="str">
        <f>IFERROR(__xludf.DUMMYFUNCTION("""COMPUTED_VALUE"""),"-")</f>
        <v>-</v>
      </c>
      <c r="AN16" s="9" t="str">
        <f>IFERROR(__xludf.DUMMYFUNCTION("""COMPUTED_VALUE"""),"-")</f>
        <v>-</v>
      </c>
      <c r="AO16" s="9" t="str">
        <f>IFERROR(__xludf.DUMMYFUNCTION("""COMPUTED_VALUE"""),"-")</f>
        <v>-</v>
      </c>
      <c r="AP16" s="9" t="str">
        <f>IFERROR(__xludf.DUMMYFUNCTION("""COMPUTED_VALUE"""),"-")</f>
        <v>-</v>
      </c>
      <c r="AQ16" s="9" t="str">
        <f>IFERROR(__xludf.DUMMYFUNCTION("""COMPUTED_VALUE"""),"-")</f>
        <v>-</v>
      </c>
      <c r="AR16" s="9" t="str">
        <f>IFERROR(__xludf.DUMMYFUNCTION("""COMPUTED_VALUE"""),"-")</f>
        <v>-</v>
      </c>
      <c r="AS16" s="9" t="str">
        <f>IFERROR(__xludf.DUMMYFUNCTION("""COMPUTED_VALUE"""),"-")</f>
        <v>-</v>
      </c>
      <c r="AT16" s="9" t="str">
        <f>IFERROR(__xludf.DUMMYFUNCTION("""COMPUTED_VALUE"""),"-")</f>
        <v>-</v>
      </c>
      <c r="AU16" s="9" t="str">
        <f>IFERROR(__xludf.DUMMYFUNCTION("""COMPUTED_VALUE"""),"-")</f>
        <v>-</v>
      </c>
      <c r="AV16" s="9" t="str">
        <f>IFERROR(__xludf.DUMMYFUNCTION("""COMPUTED_VALUE"""),"-")</f>
        <v>-</v>
      </c>
      <c r="AW16" s="9" t="str">
        <f>IFERROR(__xludf.DUMMYFUNCTION("""COMPUTED_VALUE"""),"-")</f>
        <v>-</v>
      </c>
      <c r="AX16" s="9" t="str">
        <f>IFERROR(__xludf.DUMMYFUNCTION("""COMPUTED_VALUE"""),"-")</f>
        <v>-</v>
      </c>
      <c r="AY16" s="9" t="str">
        <f>IFERROR(__xludf.DUMMYFUNCTION("""COMPUTED_VALUE"""),"-")</f>
        <v>-</v>
      </c>
      <c r="AZ16" s="9" t="str">
        <f>IFERROR(__xludf.DUMMYFUNCTION("""COMPUTED_VALUE"""),"-")</f>
        <v>-</v>
      </c>
      <c r="BA16" s="9" t="str">
        <f>IFERROR(__xludf.DUMMYFUNCTION("""COMPUTED_VALUE"""),"-")</f>
        <v>-</v>
      </c>
      <c r="BB16" s="9" t="str">
        <f>IFERROR(__xludf.DUMMYFUNCTION("""COMPUTED_VALUE"""),"-")</f>
        <v>-</v>
      </c>
      <c r="BC16" s="9" t="str">
        <f>IFERROR(__xludf.DUMMYFUNCTION("""COMPUTED_VALUE"""),"-")</f>
        <v>-</v>
      </c>
      <c r="BD16" s="9" t="str">
        <f>IFERROR(__xludf.DUMMYFUNCTION("""COMPUTED_VALUE"""),"-")</f>
        <v>-</v>
      </c>
      <c r="BE16" s="9" t="str">
        <f>IFERROR(__xludf.DUMMYFUNCTION("""COMPUTED_VALUE"""),"-")</f>
        <v>-</v>
      </c>
      <c r="BF16" s="9" t="str">
        <f>IFERROR(__xludf.DUMMYFUNCTION("""COMPUTED_VALUE"""),"-")</f>
        <v>-</v>
      </c>
      <c r="BG16" s="9" t="str">
        <f>IFERROR(__xludf.DUMMYFUNCTION("""COMPUTED_VALUE"""),"-")</f>
        <v>-</v>
      </c>
      <c r="BH16" s="9" t="str">
        <f>IFERROR(__xludf.DUMMYFUNCTION("""COMPUTED_VALUE"""),"-")</f>
        <v>-</v>
      </c>
      <c r="BI16" s="9" t="str">
        <f>IFERROR(__xludf.DUMMYFUNCTION("""COMPUTED_VALUE"""),"-")</f>
        <v>-</v>
      </c>
      <c r="BJ16" s="9" t="str">
        <f>IFERROR(__xludf.DUMMYFUNCTION("""COMPUTED_VALUE"""),"-")</f>
        <v>-</v>
      </c>
      <c r="BK16" s="9" t="str">
        <f>IFERROR(__xludf.DUMMYFUNCTION("""COMPUTED_VALUE"""),"-")</f>
        <v>-</v>
      </c>
      <c r="BL16" s="9" t="str">
        <f>IFERROR(__xludf.DUMMYFUNCTION("""COMPUTED_VALUE"""),"-")</f>
        <v>-</v>
      </c>
      <c r="BM16" s="9" t="str">
        <f>IFERROR(__xludf.DUMMYFUNCTION("""COMPUTED_VALUE"""),"")</f>
        <v/>
      </c>
      <c r="BN16" s="9" t="str">
        <f>IFERROR(__xludf.DUMMYFUNCTION("""COMPUTED_VALUE"""),"-")</f>
        <v>-</v>
      </c>
      <c r="BO16" s="9" t="str">
        <f>IFERROR(__xludf.DUMMYFUNCTION("""COMPUTED_VALUE"""),"-")</f>
        <v>-</v>
      </c>
      <c r="BP16" s="9" t="str">
        <f>IFERROR(__xludf.DUMMYFUNCTION("""COMPUTED_VALUE"""),"-")</f>
        <v>-</v>
      </c>
      <c r="BQ16" s="9" t="str">
        <f>IFERROR(__xludf.DUMMYFUNCTION("""COMPUTED_VALUE"""),"-")</f>
        <v>-</v>
      </c>
      <c r="BR16" s="9" t="str">
        <f>IFERROR(__xludf.DUMMYFUNCTION("""COMPUTED_VALUE"""),"-")</f>
        <v>-</v>
      </c>
      <c r="BS16" s="9" t="str">
        <f>IFERROR(__xludf.DUMMYFUNCTION("""COMPUTED_VALUE"""),"-")</f>
        <v>-</v>
      </c>
      <c r="BT16" s="9" t="str">
        <f>IFERROR(__xludf.DUMMYFUNCTION("""COMPUTED_VALUE"""),"-")</f>
        <v>-</v>
      </c>
      <c r="BU16" s="9" t="str">
        <f>IFERROR(__xludf.DUMMYFUNCTION("""COMPUTED_VALUE"""),"-")</f>
        <v>-</v>
      </c>
      <c r="BV16" s="9" t="str">
        <f>IFERROR(__xludf.DUMMYFUNCTION("""COMPUTED_VALUE"""),"-")</f>
        <v>-</v>
      </c>
      <c r="BW16" s="9" t="str">
        <f>IFERROR(__xludf.DUMMYFUNCTION("""COMPUTED_VALUE"""),"-")</f>
        <v>-</v>
      </c>
      <c r="BX16" s="9" t="str">
        <f>IFERROR(__xludf.DUMMYFUNCTION("""COMPUTED_VALUE"""),"-")</f>
        <v>-</v>
      </c>
      <c r="BY16" s="9" t="str">
        <f>IFERROR(__xludf.DUMMYFUNCTION("""COMPUTED_VALUE"""),"-")</f>
        <v>-</v>
      </c>
      <c r="BZ16" s="9" t="str">
        <f>IFERROR(__xludf.DUMMYFUNCTION("""COMPUTED_VALUE"""),"-")</f>
        <v>-</v>
      </c>
      <c r="CA16" s="9" t="str">
        <f>IFERROR(__xludf.DUMMYFUNCTION("""COMPUTED_VALUE"""),"-")</f>
        <v>-</v>
      </c>
      <c r="CB16" s="9" t="str">
        <f>IFERROR(__xludf.DUMMYFUNCTION("""COMPUTED_VALUE"""),"-")</f>
        <v>-</v>
      </c>
      <c r="CC16" s="9" t="str">
        <f>IFERROR(__xludf.DUMMYFUNCTION("""COMPUTED_VALUE"""),"-")</f>
        <v>-</v>
      </c>
      <c r="CD16" s="9" t="str">
        <f>IFERROR(__xludf.DUMMYFUNCTION("""COMPUTED_VALUE"""),"-")</f>
        <v>-</v>
      </c>
      <c r="CE16" s="9" t="str">
        <f>IFERROR(__xludf.DUMMYFUNCTION("""COMPUTED_VALUE"""),"-")</f>
        <v>-</v>
      </c>
      <c r="CF16" s="9" t="str">
        <f>IFERROR(__xludf.DUMMYFUNCTION("""COMPUTED_VALUE"""),"-")</f>
        <v>-</v>
      </c>
      <c r="CG16" s="9" t="str">
        <f>IFERROR(__xludf.DUMMYFUNCTION("""COMPUTED_VALUE"""),"-")</f>
        <v>-</v>
      </c>
      <c r="CH16" s="9" t="str">
        <f>IFERROR(__xludf.DUMMYFUNCTION("""COMPUTED_VALUE"""),"-")</f>
        <v>-</v>
      </c>
      <c r="CI16" s="9" t="str">
        <f>IFERROR(__xludf.DUMMYFUNCTION("""COMPUTED_VALUE"""),"-")</f>
        <v>-</v>
      </c>
      <c r="CJ16" s="9" t="str">
        <f>IFERROR(__xludf.DUMMYFUNCTION("""COMPUTED_VALUE"""),"-")</f>
        <v>-</v>
      </c>
      <c r="CK16" s="9" t="str">
        <f>IFERROR(__xludf.DUMMYFUNCTION("""COMPUTED_VALUE"""),"-")</f>
        <v>-</v>
      </c>
      <c r="CL16" s="9" t="str">
        <f>IFERROR(__xludf.DUMMYFUNCTION("""COMPUTED_VALUE"""),"-")</f>
        <v>-</v>
      </c>
      <c r="CM16" s="9" t="str">
        <f>IFERROR(__xludf.DUMMYFUNCTION("""COMPUTED_VALUE"""),"-")</f>
        <v>-</v>
      </c>
      <c r="CN16" s="9" t="str">
        <f>IFERROR(__xludf.DUMMYFUNCTION("""COMPUTED_VALUE"""),"-")</f>
        <v>-</v>
      </c>
      <c r="CO16" s="9" t="str">
        <f>IFERROR(__xludf.DUMMYFUNCTION("""COMPUTED_VALUE"""),"-")</f>
        <v>-</v>
      </c>
      <c r="CP16" s="9" t="str">
        <f>IFERROR(__xludf.DUMMYFUNCTION("""COMPUTED_VALUE"""),"-")</f>
        <v>-</v>
      </c>
      <c r="CQ16" s="9" t="str">
        <f>IFERROR(__xludf.DUMMYFUNCTION("""COMPUTED_VALUE"""),"-")</f>
        <v>-</v>
      </c>
      <c r="CR16" s="9" t="str">
        <f>IFERROR(__xludf.DUMMYFUNCTION("""COMPUTED_VALUE"""),"-")</f>
        <v>-</v>
      </c>
      <c r="CS16" s="9" t="str">
        <f>IFERROR(__xludf.DUMMYFUNCTION("""COMPUTED_VALUE"""),"-")</f>
        <v>-</v>
      </c>
      <c r="CT16" s="9" t="str">
        <f>IFERROR(__xludf.DUMMYFUNCTION("""COMPUTED_VALUE"""),"-")</f>
        <v>-</v>
      </c>
      <c r="CU16" s="9" t="str">
        <f>IFERROR(__xludf.DUMMYFUNCTION("""COMPUTED_VALUE"""),"")</f>
        <v/>
      </c>
      <c r="CV16" s="9" t="str">
        <f>IFERROR(__xludf.DUMMYFUNCTION("""COMPUTED_VALUE"""),"-")</f>
        <v>-</v>
      </c>
      <c r="CW16" s="9" t="str">
        <f>IFERROR(__xludf.DUMMYFUNCTION("""COMPUTED_VALUE"""),"-")</f>
        <v>-</v>
      </c>
      <c r="CX16" s="9" t="str">
        <f>IFERROR(__xludf.DUMMYFUNCTION("""COMPUTED_VALUE"""),"-")</f>
        <v>-</v>
      </c>
      <c r="CY16" s="9" t="str">
        <f>IFERROR(__xludf.DUMMYFUNCTION("""COMPUTED_VALUE"""),"-")</f>
        <v>-</v>
      </c>
      <c r="CZ16" s="9" t="str">
        <f>IFERROR(__xludf.DUMMYFUNCTION("""COMPUTED_VALUE"""),"-")</f>
        <v>-</v>
      </c>
      <c r="DA16" s="9" t="str">
        <f>IFERROR(__xludf.DUMMYFUNCTION("""COMPUTED_VALUE"""),"-")</f>
        <v>-</v>
      </c>
      <c r="DB16" s="9" t="str">
        <f>IFERROR(__xludf.DUMMYFUNCTION("""COMPUTED_VALUE"""),"-")</f>
        <v>-</v>
      </c>
      <c r="DC16" s="9" t="str">
        <f>IFERROR(__xludf.DUMMYFUNCTION("""COMPUTED_VALUE"""),"-")</f>
        <v>-</v>
      </c>
      <c r="DD16" s="9" t="str">
        <f>IFERROR(__xludf.DUMMYFUNCTION("""COMPUTED_VALUE"""),"-")</f>
        <v>-</v>
      </c>
      <c r="DE16" s="9" t="str">
        <f>IFERROR(__xludf.DUMMYFUNCTION("""COMPUTED_VALUE"""),"-")</f>
        <v>-</v>
      </c>
      <c r="DF16" s="9" t="str">
        <f>IFERROR(__xludf.DUMMYFUNCTION("""COMPUTED_VALUE"""),"-")</f>
        <v>-</v>
      </c>
      <c r="DG16" s="9" t="str">
        <f>IFERROR(__xludf.DUMMYFUNCTION("""COMPUTED_VALUE"""),"-")</f>
        <v>-</v>
      </c>
      <c r="DH16" s="9" t="str">
        <f>IFERROR(__xludf.DUMMYFUNCTION("""COMPUTED_VALUE"""),"-")</f>
        <v>-</v>
      </c>
      <c r="DI16" s="9" t="str">
        <f>IFERROR(__xludf.DUMMYFUNCTION("""COMPUTED_VALUE"""),"-")</f>
        <v>-</v>
      </c>
      <c r="DJ16" s="9" t="str">
        <f>IFERROR(__xludf.DUMMYFUNCTION("""COMPUTED_VALUE"""),"-")</f>
        <v>-</v>
      </c>
      <c r="DK16" s="9" t="str">
        <f>IFERROR(__xludf.DUMMYFUNCTION("""COMPUTED_VALUE"""),"-")</f>
        <v>-</v>
      </c>
      <c r="DL16" s="9" t="str">
        <f>IFERROR(__xludf.DUMMYFUNCTION("""COMPUTED_VALUE"""),"-")</f>
        <v>-</v>
      </c>
      <c r="DM16" s="9" t="str">
        <f>IFERROR(__xludf.DUMMYFUNCTION("""COMPUTED_VALUE"""),"-")</f>
        <v>-</v>
      </c>
      <c r="DN16" s="9" t="str">
        <f>IFERROR(__xludf.DUMMYFUNCTION("""COMPUTED_VALUE"""),"-")</f>
        <v>-</v>
      </c>
      <c r="DO16" s="9" t="str">
        <f>IFERROR(__xludf.DUMMYFUNCTION("""COMPUTED_VALUE"""),"-")</f>
        <v>-</v>
      </c>
      <c r="DP16" s="9" t="str">
        <f>IFERROR(__xludf.DUMMYFUNCTION("""COMPUTED_VALUE"""),"-")</f>
        <v>-</v>
      </c>
      <c r="DQ16" s="9" t="str">
        <f>IFERROR(__xludf.DUMMYFUNCTION("""COMPUTED_VALUE"""),"-")</f>
        <v>-</v>
      </c>
      <c r="DR16" s="9" t="str">
        <f>IFERROR(__xludf.DUMMYFUNCTION("""COMPUTED_VALUE"""),"-")</f>
        <v>-</v>
      </c>
      <c r="DS16" s="9" t="str">
        <f>IFERROR(__xludf.DUMMYFUNCTION("""COMPUTED_VALUE"""),"-")</f>
        <v>-</v>
      </c>
      <c r="DT16" s="9" t="str">
        <f>IFERROR(__xludf.DUMMYFUNCTION("""COMPUTED_VALUE"""),"-")</f>
        <v>-</v>
      </c>
      <c r="DU16" s="9" t="str">
        <f>IFERROR(__xludf.DUMMYFUNCTION("""COMPUTED_VALUE"""),"-")</f>
        <v>-</v>
      </c>
      <c r="DV16" s="9" t="str">
        <f>IFERROR(__xludf.DUMMYFUNCTION("""COMPUTED_VALUE"""),"-")</f>
        <v>-</v>
      </c>
      <c r="DW16" s="9" t="str">
        <f>IFERROR(__xludf.DUMMYFUNCTION("""COMPUTED_VALUE"""),"-")</f>
        <v>-</v>
      </c>
      <c r="DX16" s="9" t="str">
        <f>IFERROR(__xludf.DUMMYFUNCTION("""COMPUTED_VALUE"""),"-")</f>
        <v>-</v>
      </c>
      <c r="DY16" s="9" t="str">
        <f>IFERROR(__xludf.DUMMYFUNCTION("""COMPUTED_VALUE"""),"-")</f>
        <v>-</v>
      </c>
      <c r="DZ16" s="9" t="str">
        <f>IFERROR(__xludf.DUMMYFUNCTION("""COMPUTED_VALUE"""),"-")</f>
        <v>-</v>
      </c>
      <c r="EA16" s="9" t="str">
        <f>IFERROR(__xludf.DUMMYFUNCTION("""COMPUTED_VALUE"""),"-")</f>
        <v>-</v>
      </c>
      <c r="EB16" s="9" t="str">
        <f>IFERROR(__xludf.DUMMYFUNCTION("""COMPUTED_VALUE"""),"")</f>
        <v/>
      </c>
      <c r="EC16" s="9">
        <f>IFERROR(__xludf.DUMMYFUNCTION("""COMPUTED_VALUE"""),1.0)</f>
        <v>1</v>
      </c>
      <c r="ED16" s="9">
        <f>IFERROR(__xludf.DUMMYFUNCTION("""COMPUTED_VALUE"""),1.0)</f>
        <v>1</v>
      </c>
      <c r="EE16" s="9">
        <f>IFERROR(__xludf.DUMMYFUNCTION("""COMPUTED_VALUE"""),1.0)</f>
        <v>1</v>
      </c>
      <c r="EF16" s="9">
        <f>IFERROR(__xludf.DUMMYFUNCTION("""COMPUTED_VALUE"""),1.0)</f>
        <v>1</v>
      </c>
      <c r="EG16" s="9">
        <f>IFERROR(__xludf.DUMMYFUNCTION("""COMPUTED_VALUE"""),1.0)</f>
        <v>1</v>
      </c>
      <c r="EH16" s="9">
        <f>IFERROR(__xludf.DUMMYFUNCTION("""COMPUTED_VALUE"""),1.0)</f>
        <v>1</v>
      </c>
      <c r="EI16" s="9">
        <f>IFERROR(__xludf.DUMMYFUNCTION("""COMPUTED_VALUE"""),1.0)</f>
        <v>1</v>
      </c>
      <c r="EJ16" s="9">
        <f>IFERROR(__xludf.DUMMYFUNCTION("""COMPUTED_VALUE"""),1.0)</f>
        <v>1</v>
      </c>
      <c r="EK16" s="9">
        <f>IFERROR(__xludf.DUMMYFUNCTION("""COMPUTED_VALUE"""),1.0)</f>
        <v>1</v>
      </c>
      <c r="EL16" s="9">
        <f>IFERROR(__xludf.DUMMYFUNCTION("""COMPUTED_VALUE"""),1.0)</f>
        <v>1</v>
      </c>
      <c r="EM16" s="9">
        <f>IFERROR(__xludf.DUMMYFUNCTION("""COMPUTED_VALUE"""),1.0)</f>
        <v>1</v>
      </c>
      <c r="EN16" s="9">
        <f>IFERROR(__xludf.DUMMYFUNCTION("""COMPUTED_VALUE"""),1.0)</f>
        <v>1</v>
      </c>
      <c r="EO16" s="9">
        <f>IFERROR(__xludf.DUMMYFUNCTION("""COMPUTED_VALUE"""),1.0)</f>
        <v>1</v>
      </c>
      <c r="EP16" s="9">
        <f>IFERROR(__xludf.DUMMYFUNCTION("""COMPUTED_VALUE"""),1.0)</f>
        <v>1</v>
      </c>
      <c r="EQ16" s="9">
        <f>IFERROR(__xludf.DUMMYFUNCTION("""COMPUTED_VALUE"""),1.0)</f>
        <v>1</v>
      </c>
      <c r="ER16" s="9">
        <f>IFERROR(__xludf.DUMMYFUNCTION("""COMPUTED_VALUE"""),1.0)</f>
        <v>1</v>
      </c>
      <c r="ES16" s="9" t="str">
        <f>IFERROR(__xludf.DUMMYFUNCTION("""COMPUTED_VALUE"""),"")</f>
        <v/>
      </c>
      <c r="ET16" s="9" t="str">
        <f>IFERROR(__xludf.DUMMYFUNCTION("""COMPUTED_VALUE"""),"WA")</f>
        <v>WA</v>
      </c>
      <c r="EU16" s="9" t="str">
        <f>IFERROR(__xludf.DUMMYFUNCTION("""COMPUTED_VALUE"""),"TLE")</f>
        <v>TLE</v>
      </c>
      <c r="EV16" s="9" t="str">
        <f>IFERROR(__xludf.DUMMYFUNCTION("""COMPUTED_VALUE"""),"TLE")</f>
        <v>TLE</v>
      </c>
      <c r="EW16" s="9" t="str">
        <f>IFERROR(__xludf.DUMMYFUNCTION("""COMPUTED_VALUE"""),"TLE")</f>
        <v>TLE</v>
      </c>
      <c r="EX16" s="9" t="str">
        <f>IFERROR(__xludf.DUMMYFUNCTION("""COMPUTED_VALUE"""),"TLE")</f>
        <v>TLE</v>
      </c>
      <c r="EY16" s="9" t="str">
        <f>IFERROR(__xludf.DUMMYFUNCTION("""COMPUTED_VALUE"""),"TLE")</f>
        <v>TLE</v>
      </c>
      <c r="EZ16" s="9" t="str">
        <f>IFERROR(__xludf.DUMMYFUNCTION("""COMPUTED_VALUE"""),"WA")</f>
        <v>WA</v>
      </c>
      <c r="FA16" s="9" t="str">
        <f>IFERROR(__xludf.DUMMYFUNCTION("""COMPUTED_VALUE"""),"WA")</f>
        <v>WA</v>
      </c>
      <c r="FB16" s="9" t="str">
        <f>IFERROR(__xludf.DUMMYFUNCTION("""COMPUTED_VALUE"""),"WA")</f>
        <v>WA</v>
      </c>
      <c r="FC16" s="9" t="str">
        <f>IFERROR(__xludf.DUMMYFUNCTION("""COMPUTED_VALUE"""),"WA")</f>
        <v>WA</v>
      </c>
      <c r="FD16" s="9">
        <f>IFERROR(__xludf.DUMMYFUNCTION("""COMPUTED_VALUE"""),1.0)</f>
        <v>1</v>
      </c>
      <c r="FE16" s="9" t="str">
        <f>IFERROR(__xludf.DUMMYFUNCTION("""COMPUTED_VALUE"""),"WA")</f>
        <v>WA</v>
      </c>
      <c r="FF16" s="9" t="str">
        <f>IFERROR(__xludf.DUMMYFUNCTION("""COMPUTED_VALUE"""),"TLE")</f>
        <v>TLE</v>
      </c>
      <c r="FG16" s="9" t="str">
        <f>IFERROR(__xludf.DUMMYFUNCTION("""COMPUTED_VALUE"""),"WA")</f>
        <v>WA</v>
      </c>
      <c r="FH16" s="9" t="str">
        <f>IFERROR(__xludf.DUMMYFUNCTION("""COMPUTED_VALUE"""),"WA")</f>
        <v>WA</v>
      </c>
      <c r="FI16" s="9" t="str">
        <f>IFERROR(__xludf.DUMMYFUNCTION("""COMPUTED_VALUE"""),"WA")</f>
        <v>WA</v>
      </c>
      <c r="FJ16" s="9" t="str">
        <f>IFERROR(__xludf.DUMMYFUNCTION("""COMPUTED_VALUE"""),"TLE")</f>
        <v>TLE</v>
      </c>
      <c r="FK16" s="9" t="str">
        <f>IFERROR(__xludf.DUMMYFUNCTION("""COMPUTED_VALUE"""),"TLE")</f>
        <v>TLE</v>
      </c>
      <c r="FL16" s="9" t="str">
        <f>IFERROR(__xludf.DUMMYFUNCTION("""COMPUTED_VALUE"""),"TLE")</f>
        <v>TLE</v>
      </c>
      <c r="FM16" s="9" t="str">
        <f>IFERROR(__xludf.DUMMYFUNCTION("""COMPUTED_VALUE"""),"TLE")</f>
        <v>TLE</v>
      </c>
      <c r="FN16" s="9" t="str">
        <f>IFERROR(__xludf.DUMMYFUNCTION("""COMPUTED_VALUE"""),"TLE")</f>
        <v>TLE</v>
      </c>
      <c r="FO16" s="9" t="str">
        <f>IFERROR(__xludf.DUMMYFUNCTION("""COMPUTED_VALUE"""),"TLE")</f>
        <v>TLE</v>
      </c>
      <c r="FP16" s="9" t="str">
        <f>IFERROR(__xludf.DUMMYFUNCTION("""COMPUTED_VALUE"""),"TLE")</f>
        <v>TLE</v>
      </c>
      <c r="FQ16" s="9" t="str">
        <f>IFERROR(__xludf.DUMMYFUNCTION("""COMPUTED_VALUE"""),"TLE")</f>
        <v>TLE</v>
      </c>
      <c r="FR16" s="9" t="str">
        <f>IFERROR(__xludf.DUMMYFUNCTION("""COMPUTED_VALUE"""),"TLE")</f>
        <v>TLE</v>
      </c>
      <c r="FS16" s="9" t="str">
        <f>IFERROR(__xludf.DUMMYFUNCTION("""COMPUTED_VALUE"""),"TLE")</f>
        <v>TLE</v>
      </c>
      <c r="FT16" s="9" t="str">
        <f>IFERROR(__xludf.DUMMYFUNCTION("""COMPUTED_VALUE"""),"TLE")</f>
        <v>TLE</v>
      </c>
      <c r="FU16" s="9" t="str">
        <f>IFERROR(__xludf.DUMMYFUNCTION("""COMPUTED_VALUE"""),"TLE")</f>
        <v>TLE</v>
      </c>
      <c r="FV16" s="9" t="str">
        <f>IFERROR(__xludf.DUMMYFUNCTION("""COMPUTED_VALUE"""),"")</f>
        <v/>
      </c>
      <c r="FW16" s="9">
        <f>IFERROR(__xludf.DUMMYFUNCTION("""COMPUTED_VALUE"""),1.0)</f>
        <v>1</v>
      </c>
      <c r="FX16" s="9">
        <f>IFERROR(__xludf.DUMMYFUNCTION("""COMPUTED_VALUE"""),1.0)</f>
        <v>1</v>
      </c>
      <c r="FY16" s="9">
        <f>IFERROR(__xludf.DUMMYFUNCTION("""COMPUTED_VALUE"""),1.0)</f>
        <v>1</v>
      </c>
      <c r="FZ16" s="9">
        <f>IFERROR(__xludf.DUMMYFUNCTION("""COMPUTED_VALUE"""),1.0)</f>
        <v>1</v>
      </c>
      <c r="GA16" s="9">
        <f>IFERROR(__xludf.DUMMYFUNCTION("""COMPUTED_VALUE"""),1.0)</f>
        <v>1</v>
      </c>
      <c r="GB16" s="9" t="str">
        <f>IFERROR(__xludf.DUMMYFUNCTION("""COMPUTED_VALUE"""),"WA")</f>
        <v>WA</v>
      </c>
      <c r="GC16" s="9" t="str">
        <f>IFERROR(__xludf.DUMMYFUNCTION("""COMPUTED_VALUE"""),"WA")</f>
        <v>WA</v>
      </c>
      <c r="GD16" s="9" t="str">
        <f>IFERROR(__xludf.DUMMYFUNCTION("""COMPUTED_VALUE"""),"WA")</f>
        <v>WA</v>
      </c>
      <c r="GE16" s="9" t="str">
        <f>IFERROR(__xludf.DUMMYFUNCTION("""COMPUTED_VALUE"""),"WA")</f>
        <v>WA</v>
      </c>
      <c r="GF16" s="9" t="str">
        <f>IFERROR(__xludf.DUMMYFUNCTION("""COMPUTED_VALUE"""),"WA")</f>
        <v>WA</v>
      </c>
      <c r="GG16" s="9" t="str">
        <f>IFERROR(__xludf.DUMMYFUNCTION("""COMPUTED_VALUE"""),"WA")</f>
        <v>WA</v>
      </c>
      <c r="GH16" s="9">
        <f>IFERROR(__xludf.DUMMYFUNCTION("""COMPUTED_VALUE"""),1.0)</f>
        <v>1</v>
      </c>
      <c r="GI16" s="9">
        <f>IFERROR(__xludf.DUMMYFUNCTION("""COMPUTED_VALUE"""),1.0)</f>
        <v>1</v>
      </c>
      <c r="GJ16" s="9">
        <f>IFERROR(__xludf.DUMMYFUNCTION("""COMPUTED_VALUE"""),1.0)</f>
        <v>1</v>
      </c>
      <c r="GK16" s="9">
        <f>IFERROR(__xludf.DUMMYFUNCTION("""COMPUTED_VALUE"""),1.0)</f>
        <v>1</v>
      </c>
      <c r="GL16" s="9">
        <f>IFERROR(__xludf.DUMMYFUNCTION("""COMPUTED_VALUE"""),1.0)</f>
        <v>1</v>
      </c>
      <c r="GM16" s="9" t="str">
        <f>IFERROR(__xludf.DUMMYFUNCTION("""COMPUTED_VALUE"""),"WA")</f>
        <v>WA</v>
      </c>
      <c r="GN16" s="9" t="str">
        <f>IFERROR(__xludf.DUMMYFUNCTION("""COMPUTED_VALUE"""),"WA")</f>
        <v>WA</v>
      </c>
      <c r="GO16" s="9" t="str">
        <f>IFERROR(__xludf.DUMMYFUNCTION("""COMPUTED_VALUE"""),"WA")</f>
        <v>WA</v>
      </c>
      <c r="GP16" s="9" t="str">
        <f>IFERROR(__xludf.DUMMYFUNCTION("""COMPUTED_VALUE"""),"WA")</f>
        <v>WA</v>
      </c>
      <c r="GQ16" s="9" t="str">
        <f>IFERROR(__xludf.DUMMYFUNCTION("""COMPUTED_VALUE"""),"WA")</f>
        <v>WA</v>
      </c>
      <c r="GR16" s="9" t="str">
        <f>IFERROR(__xludf.DUMMYFUNCTION("""COMPUTED_VALUE"""),"WA")</f>
        <v>WA</v>
      </c>
      <c r="GS16" s="9" t="str">
        <f>IFERROR(__xludf.DUMMYFUNCTION("""COMPUTED_VALUE"""),"WA")</f>
        <v>WA</v>
      </c>
      <c r="GT16" s="9" t="str">
        <f>IFERROR(__xludf.DUMMYFUNCTION("""COMPUTED_VALUE"""),"WA")</f>
        <v>WA</v>
      </c>
      <c r="GU16" s="9" t="str">
        <f>IFERROR(__xludf.DUMMYFUNCTION("""COMPUTED_VALUE"""),"")</f>
        <v/>
      </c>
    </row>
    <row r="17">
      <c r="A17" s="5"/>
      <c r="B17" s="5"/>
      <c r="C17" s="5" t="str">
        <f>if(B17="d","diskv. iz ciklusa",if(B17="d1","diskv. iz kruga",if($E17="ODOBREN",(if(countif(H:H,"="&amp;H17)=1,countif(H:H,"&gt;"&amp;H17)+1,concatenate(countif(H:H,"&gt;"&amp;H17)+1," - ",countif(H:H,"&gt;="&amp;H17)))),'Rezultati - A kategorija'!empty)))</f>
        <v>13 - 15</v>
      </c>
      <c r="D17" s="6" t="str">
        <f>IFERROR(__xludf.DUMMYFUNCTION("""COMPUTED_VALUE"""),"aleksami")</f>
        <v>aleksami</v>
      </c>
      <c r="E17" s="6" t="str">
        <f>IFERROR(__xludf.DUMMYFUNCTION("""COMPUTED_VALUE"""),"ODOBREN")</f>
        <v>ODOBREN</v>
      </c>
      <c r="F17" s="6" t="str">
        <f>IFERROR(__xludf.DUMMYFUNCTION("""COMPUTED_VALUE"""),"Aleksa")</f>
        <v>Aleksa</v>
      </c>
      <c r="G17" s="6" t="str">
        <f>IFERROR(__xludf.DUMMYFUNCTION("""COMPUTED_VALUE"""),"Miljković")</f>
        <v>Miljković</v>
      </c>
      <c r="H17" s="7">
        <f>IFERROR(__xludf.DUMMYFUNCTION("""COMPUTED_VALUE"""),134.0)</f>
        <v>134</v>
      </c>
      <c r="I17" s="7">
        <f>IFERROR(__xludf.DUMMYFUNCTION("""COMPUTED_VALUE"""),134.0)</f>
        <v>134</v>
      </c>
      <c r="J17" s="6" t="str">
        <f>IFERROR(__xludf.DUMMYFUNCTION("""COMPUTED_VALUE"""),"Stari grad")</f>
        <v>Stari grad</v>
      </c>
      <c r="K17" s="6" t="str">
        <f>IFERROR(__xludf.DUMMYFUNCTION("""COMPUTED_VALUE"""),"Matematička gimnazija")</f>
        <v>Matematička gimnazija</v>
      </c>
      <c r="L17" s="14" t="str">
        <f>IFERROR(__xludf.DUMMYFUNCTION("""COMPUTED_VALUE"""),"IV")</f>
        <v>IV</v>
      </c>
      <c r="M17" s="14" t="str">
        <f>IFERROR(__xludf.DUMMYFUNCTION("""COMPUTED_VALUE"""),"A")</f>
        <v>A</v>
      </c>
      <c r="N17" s="6" t="str">
        <f>IFERROR(__xludf.DUMMYFUNCTION("""COMPUTED_VALUE"""),"Ana Pašalić")</f>
        <v>Ana Pašalić</v>
      </c>
      <c r="O17" s="8" t="str">
        <f>IFERROR(__xludf.DUMMYFUNCTION("""COMPUTED_VALUE"""),"-")</f>
        <v>-</v>
      </c>
      <c r="P17" s="9" t="str">
        <f>IFERROR(__xludf.DUMMYFUNCTION("""COMPUTED_VALUE"""),"-")</f>
        <v>-</v>
      </c>
      <c r="Q17" s="9" t="str">
        <f>IFERROR(__xludf.DUMMYFUNCTION("""COMPUTED_VALUE"""),"-")</f>
        <v>-</v>
      </c>
      <c r="R17" s="9">
        <f>IFERROR(__xludf.DUMMYFUNCTION("""COMPUTED_VALUE"""),100.0)</f>
        <v>100</v>
      </c>
      <c r="S17" s="9">
        <f>IFERROR(__xludf.DUMMYFUNCTION("""COMPUTED_VALUE"""),0.0)</f>
        <v>0</v>
      </c>
      <c r="T17" s="9">
        <f>IFERROR(__xludf.DUMMYFUNCTION("""COMPUTED_VALUE"""),34.0)</f>
        <v>34</v>
      </c>
      <c r="U17" s="9" t="str">
        <f>IFERROR(__xludf.DUMMYFUNCTION("""COMPUTED_VALUE"""),"")</f>
        <v/>
      </c>
      <c r="V17" s="9" t="str">
        <f>IFERROR(__xludf.DUMMYFUNCTION("""COMPUTED_VALUE"""),"")</f>
        <v/>
      </c>
      <c r="W17" s="9" t="str">
        <f>IFERROR(__xludf.DUMMYFUNCTION("""COMPUTED_VALUE"""),"-")</f>
        <v>-</v>
      </c>
      <c r="X17" s="9" t="str">
        <f>IFERROR(__xludf.DUMMYFUNCTION("""COMPUTED_VALUE"""),"-")</f>
        <v>-</v>
      </c>
      <c r="Y17" s="9" t="str">
        <f>IFERROR(__xludf.DUMMYFUNCTION("""COMPUTED_VALUE"""),"-")</f>
        <v>-</v>
      </c>
      <c r="Z17" s="9" t="str">
        <f>IFERROR(__xludf.DUMMYFUNCTION("""COMPUTED_VALUE"""),"-")</f>
        <v>-</v>
      </c>
      <c r="AA17" s="9" t="str">
        <f>IFERROR(__xludf.DUMMYFUNCTION("""COMPUTED_VALUE"""),"-")</f>
        <v>-</v>
      </c>
      <c r="AB17" s="9" t="str">
        <f>IFERROR(__xludf.DUMMYFUNCTION("""COMPUTED_VALUE"""),"-")</f>
        <v>-</v>
      </c>
      <c r="AC17" s="9" t="str">
        <f>IFERROR(__xludf.DUMMYFUNCTION("""COMPUTED_VALUE"""),"-")</f>
        <v>-</v>
      </c>
      <c r="AD17" s="9" t="str">
        <f>IFERROR(__xludf.DUMMYFUNCTION("""COMPUTED_VALUE"""),"-")</f>
        <v>-</v>
      </c>
      <c r="AE17" s="9" t="str">
        <f>IFERROR(__xludf.DUMMYFUNCTION("""COMPUTED_VALUE"""),"-")</f>
        <v>-</v>
      </c>
      <c r="AF17" s="9" t="str">
        <f>IFERROR(__xludf.DUMMYFUNCTION("""COMPUTED_VALUE"""),"-")</f>
        <v>-</v>
      </c>
      <c r="AG17" s="9" t="str">
        <f>IFERROR(__xludf.DUMMYFUNCTION("""COMPUTED_VALUE"""),"-")</f>
        <v>-</v>
      </c>
      <c r="AH17" s="9" t="str">
        <f>IFERROR(__xludf.DUMMYFUNCTION("""COMPUTED_VALUE"""),"-")</f>
        <v>-</v>
      </c>
      <c r="AI17" s="9" t="str">
        <f>IFERROR(__xludf.DUMMYFUNCTION("""COMPUTED_VALUE"""),"-")</f>
        <v>-</v>
      </c>
      <c r="AJ17" s="9" t="str">
        <f>IFERROR(__xludf.DUMMYFUNCTION("""COMPUTED_VALUE"""),"-")</f>
        <v>-</v>
      </c>
      <c r="AK17" s="9" t="str">
        <f>IFERROR(__xludf.DUMMYFUNCTION("""COMPUTED_VALUE"""),"-")</f>
        <v>-</v>
      </c>
      <c r="AL17" s="9" t="str">
        <f>IFERROR(__xludf.DUMMYFUNCTION("""COMPUTED_VALUE"""),"-")</f>
        <v>-</v>
      </c>
      <c r="AM17" s="9" t="str">
        <f>IFERROR(__xludf.DUMMYFUNCTION("""COMPUTED_VALUE"""),"-")</f>
        <v>-</v>
      </c>
      <c r="AN17" s="9" t="str">
        <f>IFERROR(__xludf.DUMMYFUNCTION("""COMPUTED_VALUE"""),"-")</f>
        <v>-</v>
      </c>
      <c r="AO17" s="9" t="str">
        <f>IFERROR(__xludf.DUMMYFUNCTION("""COMPUTED_VALUE"""),"-")</f>
        <v>-</v>
      </c>
      <c r="AP17" s="9" t="str">
        <f>IFERROR(__xludf.DUMMYFUNCTION("""COMPUTED_VALUE"""),"-")</f>
        <v>-</v>
      </c>
      <c r="AQ17" s="9" t="str">
        <f>IFERROR(__xludf.DUMMYFUNCTION("""COMPUTED_VALUE"""),"-")</f>
        <v>-</v>
      </c>
      <c r="AR17" s="9" t="str">
        <f>IFERROR(__xludf.DUMMYFUNCTION("""COMPUTED_VALUE"""),"-")</f>
        <v>-</v>
      </c>
      <c r="AS17" s="9" t="str">
        <f>IFERROR(__xludf.DUMMYFUNCTION("""COMPUTED_VALUE"""),"-")</f>
        <v>-</v>
      </c>
      <c r="AT17" s="9" t="str">
        <f>IFERROR(__xludf.DUMMYFUNCTION("""COMPUTED_VALUE"""),"-")</f>
        <v>-</v>
      </c>
      <c r="AU17" s="9" t="str">
        <f>IFERROR(__xludf.DUMMYFUNCTION("""COMPUTED_VALUE"""),"-")</f>
        <v>-</v>
      </c>
      <c r="AV17" s="9" t="str">
        <f>IFERROR(__xludf.DUMMYFUNCTION("""COMPUTED_VALUE"""),"-")</f>
        <v>-</v>
      </c>
      <c r="AW17" s="9" t="str">
        <f>IFERROR(__xludf.DUMMYFUNCTION("""COMPUTED_VALUE"""),"-")</f>
        <v>-</v>
      </c>
      <c r="AX17" s="9" t="str">
        <f>IFERROR(__xludf.DUMMYFUNCTION("""COMPUTED_VALUE"""),"-")</f>
        <v>-</v>
      </c>
      <c r="AY17" s="9" t="str">
        <f>IFERROR(__xludf.DUMMYFUNCTION("""COMPUTED_VALUE"""),"-")</f>
        <v>-</v>
      </c>
      <c r="AZ17" s="9" t="str">
        <f>IFERROR(__xludf.DUMMYFUNCTION("""COMPUTED_VALUE"""),"-")</f>
        <v>-</v>
      </c>
      <c r="BA17" s="9" t="str">
        <f>IFERROR(__xludf.DUMMYFUNCTION("""COMPUTED_VALUE"""),"-")</f>
        <v>-</v>
      </c>
      <c r="BB17" s="9" t="str">
        <f>IFERROR(__xludf.DUMMYFUNCTION("""COMPUTED_VALUE"""),"-")</f>
        <v>-</v>
      </c>
      <c r="BC17" s="9" t="str">
        <f>IFERROR(__xludf.DUMMYFUNCTION("""COMPUTED_VALUE"""),"-")</f>
        <v>-</v>
      </c>
      <c r="BD17" s="9" t="str">
        <f>IFERROR(__xludf.DUMMYFUNCTION("""COMPUTED_VALUE"""),"-")</f>
        <v>-</v>
      </c>
      <c r="BE17" s="9" t="str">
        <f>IFERROR(__xludf.DUMMYFUNCTION("""COMPUTED_VALUE"""),"-")</f>
        <v>-</v>
      </c>
      <c r="BF17" s="9" t="str">
        <f>IFERROR(__xludf.DUMMYFUNCTION("""COMPUTED_VALUE"""),"-")</f>
        <v>-</v>
      </c>
      <c r="BG17" s="9" t="str">
        <f>IFERROR(__xludf.DUMMYFUNCTION("""COMPUTED_VALUE"""),"-")</f>
        <v>-</v>
      </c>
      <c r="BH17" s="9" t="str">
        <f>IFERROR(__xludf.DUMMYFUNCTION("""COMPUTED_VALUE"""),"-")</f>
        <v>-</v>
      </c>
      <c r="BI17" s="9" t="str">
        <f>IFERROR(__xludf.DUMMYFUNCTION("""COMPUTED_VALUE"""),"-")</f>
        <v>-</v>
      </c>
      <c r="BJ17" s="9" t="str">
        <f>IFERROR(__xludf.DUMMYFUNCTION("""COMPUTED_VALUE"""),"-")</f>
        <v>-</v>
      </c>
      <c r="BK17" s="9" t="str">
        <f>IFERROR(__xludf.DUMMYFUNCTION("""COMPUTED_VALUE"""),"-")</f>
        <v>-</v>
      </c>
      <c r="BL17" s="9" t="str">
        <f>IFERROR(__xludf.DUMMYFUNCTION("""COMPUTED_VALUE"""),"-")</f>
        <v>-</v>
      </c>
      <c r="BM17" s="9" t="str">
        <f>IFERROR(__xludf.DUMMYFUNCTION("""COMPUTED_VALUE"""),"")</f>
        <v/>
      </c>
      <c r="BN17" s="9" t="str">
        <f>IFERROR(__xludf.DUMMYFUNCTION("""COMPUTED_VALUE"""),"-")</f>
        <v>-</v>
      </c>
      <c r="BO17" s="9" t="str">
        <f>IFERROR(__xludf.DUMMYFUNCTION("""COMPUTED_VALUE"""),"-")</f>
        <v>-</v>
      </c>
      <c r="BP17" s="9" t="str">
        <f>IFERROR(__xludf.DUMMYFUNCTION("""COMPUTED_VALUE"""),"-")</f>
        <v>-</v>
      </c>
      <c r="BQ17" s="9" t="str">
        <f>IFERROR(__xludf.DUMMYFUNCTION("""COMPUTED_VALUE"""),"-")</f>
        <v>-</v>
      </c>
      <c r="BR17" s="9" t="str">
        <f>IFERROR(__xludf.DUMMYFUNCTION("""COMPUTED_VALUE"""),"-")</f>
        <v>-</v>
      </c>
      <c r="BS17" s="9" t="str">
        <f>IFERROR(__xludf.DUMMYFUNCTION("""COMPUTED_VALUE"""),"-")</f>
        <v>-</v>
      </c>
      <c r="BT17" s="9" t="str">
        <f>IFERROR(__xludf.DUMMYFUNCTION("""COMPUTED_VALUE"""),"-")</f>
        <v>-</v>
      </c>
      <c r="BU17" s="9" t="str">
        <f>IFERROR(__xludf.DUMMYFUNCTION("""COMPUTED_VALUE"""),"-")</f>
        <v>-</v>
      </c>
      <c r="BV17" s="9" t="str">
        <f>IFERROR(__xludf.DUMMYFUNCTION("""COMPUTED_VALUE"""),"-")</f>
        <v>-</v>
      </c>
      <c r="BW17" s="9" t="str">
        <f>IFERROR(__xludf.DUMMYFUNCTION("""COMPUTED_VALUE"""),"-")</f>
        <v>-</v>
      </c>
      <c r="BX17" s="9" t="str">
        <f>IFERROR(__xludf.DUMMYFUNCTION("""COMPUTED_VALUE"""),"-")</f>
        <v>-</v>
      </c>
      <c r="BY17" s="9" t="str">
        <f>IFERROR(__xludf.DUMMYFUNCTION("""COMPUTED_VALUE"""),"-")</f>
        <v>-</v>
      </c>
      <c r="BZ17" s="9" t="str">
        <f>IFERROR(__xludf.DUMMYFUNCTION("""COMPUTED_VALUE"""),"-")</f>
        <v>-</v>
      </c>
      <c r="CA17" s="9" t="str">
        <f>IFERROR(__xludf.DUMMYFUNCTION("""COMPUTED_VALUE"""),"-")</f>
        <v>-</v>
      </c>
      <c r="CB17" s="9" t="str">
        <f>IFERROR(__xludf.DUMMYFUNCTION("""COMPUTED_VALUE"""),"-")</f>
        <v>-</v>
      </c>
      <c r="CC17" s="9" t="str">
        <f>IFERROR(__xludf.DUMMYFUNCTION("""COMPUTED_VALUE"""),"-")</f>
        <v>-</v>
      </c>
      <c r="CD17" s="9" t="str">
        <f>IFERROR(__xludf.DUMMYFUNCTION("""COMPUTED_VALUE"""),"-")</f>
        <v>-</v>
      </c>
      <c r="CE17" s="9" t="str">
        <f>IFERROR(__xludf.DUMMYFUNCTION("""COMPUTED_VALUE"""),"-")</f>
        <v>-</v>
      </c>
      <c r="CF17" s="9" t="str">
        <f>IFERROR(__xludf.DUMMYFUNCTION("""COMPUTED_VALUE"""),"-")</f>
        <v>-</v>
      </c>
      <c r="CG17" s="9" t="str">
        <f>IFERROR(__xludf.DUMMYFUNCTION("""COMPUTED_VALUE"""),"-")</f>
        <v>-</v>
      </c>
      <c r="CH17" s="9" t="str">
        <f>IFERROR(__xludf.DUMMYFUNCTION("""COMPUTED_VALUE"""),"-")</f>
        <v>-</v>
      </c>
      <c r="CI17" s="9" t="str">
        <f>IFERROR(__xludf.DUMMYFUNCTION("""COMPUTED_VALUE"""),"-")</f>
        <v>-</v>
      </c>
      <c r="CJ17" s="9" t="str">
        <f>IFERROR(__xludf.DUMMYFUNCTION("""COMPUTED_VALUE"""),"-")</f>
        <v>-</v>
      </c>
      <c r="CK17" s="9" t="str">
        <f>IFERROR(__xludf.DUMMYFUNCTION("""COMPUTED_VALUE"""),"-")</f>
        <v>-</v>
      </c>
      <c r="CL17" s="9" t="str">
        <f>IFERROR(__xludf.DUMMYFUNCTION("""COMPUTED_VALUE"""),"-")</f>
        <v>-</v>
      </c>
      <c r="CM17" s="9" t="str">
        <f>IFERROR(__xludf.DUMMYFUNCTION("""COMPUTED_VALUE"""),"-")</f>
        <v>-</v>
      </c>
      <c r="CN17" s="9" t="str">
        <f>IFERROR(__xludf.DUMMYFUNCTION("""COMPUTED_VALUE"""),"-")</f>
        <v>-</v>
      </c>
      <c r="CO17" s="9" t="str">
        <f>IFERROR(__xludf.DUMMYFUNCTION("""COMPUTED_VALUE"""),"-")</f>
        <v>-</v>
      </c>
      <c r="CP17" s="9" t="str">
        <f>IFERROR(__xludf.DUMMYFUNCTION("""COMPUTED_VALUE"""),"-")</f>
        <v>-</v>
      </c>
      <c r="CQ17" s="9" t="str">
        <f>IFERROR(__xludf.DUMMYFUNCTION("""COMPUTED_VALUE"""),"-")</f>
        <v>-</v>
      </c>
      <c r="CR17" s="9" t="str">
        <f>IFERROR(__xludf.DUMMYFUNCTION("""COMPUTED_VALUE"""),"-")</f>
        <v>-</v>
      </c>
      <c r="CS17" s="9" t="str">
        <f>IFERROR(__xludf.DUMMYFUNCTION("""COMPUTED_VALUE"""),"-")</f>
        <v>-</v>
      </c>
      <c r="CT17" s="9" t="str">
        <f>IFERROR(__xludf.DUMMYFUNCTION("""COMPUTED_VALUE"""),"-")</f>
        <v>-</v>
      </c>
      <c r="CU17" s="9" t="str">
        <f>IFERROR(__xludf.DUMMYFUNCTION("""COMPUTED_VALUE"""),"")</f>
        <v/>
      </c>
      <c r="CV17" s="9" t="str">
        <f>IFERROR(__xludf.DUMMYFUNCTION("""COMPUTED_VALUE"""),"-")</f>
        <v>-</v>
      </c>
      <c r="CW17" s="9" t="str">
        <f>IFERROR(__xludf.DUMMYFUNCTION("""COMPUTED_VALUE"""),"-")</f>
        <v>-</v>
      </c>
      <c r="CX17" s="9" t="str">
        <f>IFERROR(__xludf.DUMMYFUNCTION("""COMPUTED_VALUE"""),"-")</f>
        <v>-</v>
      </c>
      <c r="CY17" s="9" t="str">
        <f>IFERROR(__xludf.DUMMYFUNCTION("""COMPUTED_VALUE"""),"-")</f>
        <v>-</v>
      </c>
      <c r="CZ17" s="9" t="str">
        <f>IFERROR(__xludf.DUMMYFUNCTION("""COMPUTED_VALUE"""),"-")</f>
        <v>-</v>
      </c>
      <c r="DA17" s="9" t="str">
        <f>IFERROR(__xludf.DUMMYFUNCTION("""COMPUTED_VALUE"""),"-")</f>
        <v>-</v>
      </c>
      <c r="DB17" s="9" t="str">
        <f>IFERROR(__xludf.DUMMYFUNCTION("""COMPUTED_VALUE"""),"-")</f>
        <v>-</v>
      </c>
      <c r="DC17" s="9" t="str">
        <f>IFERROR(__xludf.DUMMYFUNCTION("""COMPUTED_VALUE"""),"-")</f>
        <v>-</v>
      </c>
      <c r="DD17" s="9" t="str">
        <f>IFERROR(__xludf.DUMMYFUNCTION("""COMPUTED_VALUE"""),"-")</f>
        <v>-</v>
      </c>
      <c r="DE17" s="9" t="str">
        <f>IFERROR(__xludf.DUMMYFUNCTION("""COMPUTED_VALUE"""),"-")</f>
        <v>-</v>
      </c>
      <c r="DF17" s="9" t="str">
        <f>IFERROR(__xludf.DUMMYFUNCTION("""COMPUTED_VALUE"""),"-")</f>
        <v>-</v>
      </c>
      <c r="DG17" s="9" t="str">
        <f>IFERROR(__xludf.DUMMYFUNCTION("""COMPUTED_VALUE"""),"-")</f>
        <v>-</v>
      </c>
      <c r="DH17" s="9" t="str">
        <f>IFERROR(__xludf.DUMMYFUNCTION("""COMPUTED_VALUE"""),"-")</f>
        <v>-</v>
      </c>
      <c r="DI17" s="9" t="str">
        <f>IFERROR(__xludf.DUMMYFUNCTION("""COMPUTED_VALUE"""),"-")</f>
        <v>-</v>
      </c>
      <c r="DJ17" s="9" t="str">
        <f>IFERROR(__xludf.DUMMYFUNCTION("""COMPUTED_VALUE"""),"-")</f>
        <v>-</v>
      </c>
      <c r="DK17" s="9" t="str">
        <f>IFERROR(__xludf.DUMMYFUNCTION("""COMPUTED_VALUE"""),"-")</f>
        <v>-</v>
      </c>
      <c r="DL17" s="9" t="str">
        <f>IFERROR(__xludf.DUMMYFUNCTION("""COMPUTED_VALUE"""),"-")</f>
        <v>-</v>
      </c>
      <c r="DM17" s="9" t="str">
        <f>IFERROR(__xludf.DUMMYFUNCTION("""COMPUTED_VALUE"""),"-")</f>
        <v>-</v>
      </c>
      <c r="DN17" s="9" t="str">
        <f>IFERROR(__xludf.DUMMYFUNCTION("""COMPUTED_VALUE"""),"-")</f>
        <v>-</v>
      </c>
      <c r="DO17" s="9" t="str">
        <f>IFERROR(__xludf.DUMMYFUNCTION("""COMPUTED_VALUE"""),"-")</f>
        <v>-</v>
      </c>
      <c r="DP17" s="9" t="str">
        <f>IFERROR(__xludf.DUMMYFUNCTION("""COMPUTED_VALUE"""),"-")</f>
        <v>-</v>
      </c>
      <c r="DQ17" s="9" t="str">
        <f>IFERROR(__xludf.DUMMYFUNCTION("""COMPUTED_VALUE"""),"-")</f>
        <v>-</v>
      </c>
      <c r="DR17" s="9" t="str">
        <f>IFERROR(__xludf.DUMMYFUNCTION("""COMPUTED_VALUE"""),"-")</f>
        <v>-</v>
      </c>
      <c r="DS17" s="9" t="str">
        <f>IFERROR(__xludf.DUMMYFUNCTION("""COMPUTED_VALUE"""),"-")</f>
        <v>-</v>
      </c>
      <c r="DT17" s="9" t="str">
        <f>IFERROR(__xludf.DUMMYFUNCTION("""COMPUTED_VALUE"""),"-")</f>
        <v>-</v>
      </c>
      <c r="DU17" s="9" t="str">
        <f>IFERROR(__xludf.DUMMYFUNCTION("""COMPUTED_VALUE"""),"-")</f>
        <v>-</v>
      </c>
      <c r="DV17" s="9" t="str">
        <f>IFERROR(__xludf.DUMMYFUNCTION("""COMPUTED_VALUE"""),"-")</f>
        <v>-</v>
      </c>
      <c r="DW17" s="9" t="str">
        <f>IFERROR(__xludf.DUMMYFUNCTION("""COMPUTED_VALUE"""),"-")</f>
        <v>-</v>
      </c>
      <c r="DX17" s="9" t="str">
        <f>IFERROR(__xludf.DUMMYFUNCTION("""COMPUTED_VALUE"""),"-")</f>
        <v>-</v>
      </c>
      <c r="DY17" s="9" t="str">
        <f>IFERROR(__xludf.DUMMYFUNCTION("""COMPUTED_VALUE"""),"-")</f>
        <v>-</v>
      </c>
      <c r="DZ17" s="9" t="str">
        <f>IFERROR(__xludf.DUMMYFUNCTION("""COMPUTED_VALUE"""),"-")</f>
        <v>-</v>
      </c>
      <c r="EA17" s="9" t="str">
        <f>IFERROR(__xludf.DUMMYFUNCTION("""COMPUTED_VALUE"""),"-")</f>
        <v>-</v>
      </c>
      <c r="EB17" s="9" t="str">
        <f>IFERROR(__xludf.DUMMYFUNCTION("""COMPUTED_VALUE"""),"")</f>
        <v/>
      </c>
      <c r="EC17" s="9">
        <f>IFERROR(__xludf.DUMMYFUNCTION("""COMPUTED_VALUE"""),1.0)</f>
        <v>1</v>
      </c>
      <c r="ED17" s="9">
        <f>IFERROR(__xludf.DUMMYFUNCTION("""COMPUTED_VALUE"""),1.0)</f>
        <v>1</v>
      </c>
      <c r="EE17" s="9">
        <f>IFERROR(__xludf.DUMMYFUNCTION("""COMPUTED_VALUE"""),1.0)</f>
        <v>1</v>
      </c>
      <c r="EF17" s="9">
        <f>IFERROR(__xludf.DUMMYFUNCTION("""COMPUTED_VALUE"""),1.0)</f>
        <v>1</v>
      </c>
      <c r="EG17" s="9">
        <f>IFERROR(__xludf.DUMMYFUNCTION("""COMPUTED_VALUE"""),1.0)</f>
        <v>1</v>
      </c>
      <c r="EH17" s="9">
        <f>IFERROR(__xludf.DUMMYFUNCTION("""COMPUTED_VALUE"""),1.0)</f>
        <v>1</v>
      </c>
      <c r="EI17" s="9">
        <f>IFERROR(__xludf.DUMMYFUNCTION("""COMPUTED_VALUE"""),1.0)</f>
        <v>1</v>
      </c>
      <c r="EJ17" s="9">
        <f>IFERROR(__xludf.DUMMYFUNCTION("""COMPUTED_VALUE"""),1.0)</f>
        <v>1</v>
      </c>
      <c r="EK17" s="9">
        <f>IFERROR(__xludf.DUMMYFUNCTION("""COMPUTED_VALUE"""),1.0)</f>
        <v>1</v>
      </c>
      <c r="EL17" s="9">
        <f>IFERROR(__xludf.DUMMYFUNCTION("""COMPUTED_VALUE"""),1.0)</f>
        <v>1</v>
      </c>
      <c r="EM17" s="9">
        <f>IFERROR(__xludf.DUMMYFUNCTION("""COMPUTED_VALUE"""),1.0)</f>
        <v>1</v>
      </c>
      <c r="EN17" s="9">
        <f>IFERROR(__xludf.DUMMYFUNCTION("""COMPUTED_VALUE"""),1.0)</f>
        <v>1</v>
      </c>
      <c r="EO17" s="9">
        <f>IFERROR(__xludf.DUMMYFUNCTION("""COMPUTED_VALUE"""),1.0)</f>
        <v>1</v>
      </c>
      <c r="EP17" s="9">
        <f>IFERROR(__xludf.DUMMYFUNCTION("""COMPUTED_VALUE"""),1.0)</f>
        <v>1</v>
      </c>
      <c r="EQ17" s="9">
        <f>IFERROR(__xludf.DUMMYFUNCTION("""COMPUTED_VALUE"""),1.0)</f>
        <v>1</v>
      </c>
      <c r="ER17" s="9">
        <f>IFERROR(__xludf.DUMMYFUNCTION("""COMPUTED_VALUE"""),1.0)</f>
        <v>1</v>
      </c>
      <c r="ES17" s="9" t="str">
        <f>IFERROR(__xludf.DUMMYFUNCTION("""COMPUTED_VALUE"""),"")</f>
        <v/>
      </c>
      <c r="ET17" s="9">
        <f>IFERROR(__xludf.DUMMYFUNCTION("""COMPUTED_VALUE"""),1.0)</f>
        <v>1</v>
      </c>
      <c r="EU17" s="9" t="str">
        <f>IFERROR(__xludf.DUMMYFUNCTION("""COMPUTED_VALUE"""),"WA")</f>
        <v>WA</v>
      </c>
      <c r="EV17" s="9" t="str">
        <f>IFERROR(__xludf.DUMMYFUNCTION("""COMPUTED_VALUE"""),"WA")</f>
        <v>WA</v>
      </c>
      <c r="EW17" s="9" t="str">
        <f>IFERROR(__xludf.DUMMYFUNCTION("""COMPUTED_VALUE"""),"WA")</f>
        <v>WA</v>
      </c>
      <c r="EX17" s="9" t="str">
        <f>IFERROR(__xludf.DUMMYFUNCTION("""COMPUTED_VALUE"""),"WA")</f>
        <v>WA</v>
      </c>
      <c r="EY17" s="9" t="str">
        <f>IFERROR(__xludf.DUMMYFUNCTION("""COMPUTED_VALUE"""),"WA")</f>
        <v>WA</v>
      </c>
      <c r="EZ17" s="9">
        <f>IFERROR(__xludf.DUMMYFUNCTION("""COMPUTED_VALUE"""),1.0)</f>
        <v>1</v>
      </c>
      <c r="FA17" s="9" t="str">
        <f>IFERROR(__xludf.DUMMYFUNCTION("""COMPUTED_VALUE"""),"WA")</f>
        <v>WA</v>
      </c>
      <c r="FB17" s="9">
        <f>IFERROR(__xludf.DUMMYFUNCTION("""COMPUTED_VALUE"""),1.0)</f>
        <v>1</v>
      </c>
      <c r="FC17" s="9">
        <f>IFERROR(__xludf.DUMMYFUNCTION("""COMPUTED_VALUE"""),1.0)</f>
        <v>1</v>
      </c>
      <c r="FD17" s="9">
        <f>IFERROR(__xludf.DUMMYFUNCTION("""COMPUTED_VALUE"""),1.0)</f>
        <v>1</v>
      </c>
      <c r="FE17" s="9">
        <f>IFERROR(__xludf.DUMMYFUNCTION("""COMPUTED_VALUE"""),1.0)</f>
        <v>1</v>
      </c>
      <c r="FF17" s="9" t="str">
        <f>IFERROR(__xludf.DUMMYFUNCTION("""COMPUTED_VALUE"""),"WA")</f>
        <v>WA</v>
      </c>
      <c r="FG17" s="9" t="str">
        <f>IFERROR(__xludf.DUMMYFUNCTION("""COMPUTED_VALUE"""),"WA")</f>
        <v>WA</v>
      </c>
      <c r="FH17" s="9" t="str">
        <f>IFERROR(__xludf.DUMMYFUNCTION("""COMPUTED_VALUE"""),"WA")</f>
        <v>WA</v>
      </c>
      <c r="FI17" s="9" t="str">
        <f>IFERROR(__xludf.DUMMYFUNCTION("""COMPUTED_VALUE"""),"WA")</f>
        <v>WA</v>
      </c>
      <c r="FJ17" s="9" t="str">
        <f>IFERROR(__xludf.DUMMYFUNCTION("""COMPUTED_VALUE"""),"WA")</f>
        <v>WA</v>
      </c>
      <c r="FK17" s="9" t="str">
        <f>IFERROR(__xludf.DUMMYFUNCTION("""COMPUTED_VALUE"""),"WA")</f>
        <v>WA</v>
      </c>
      <c r="FL17" s="9" t="str">
        <f>IFERROR(__xludf.DUMMYFUNCTION("""COMPUTED_VALUE"""),"WA")</f>
        <v>WA</v>
      </c>
      <c r="FM17" s="9" t="str">
        <f>IFERROR(__xludf.DUMMYFUNCTION("""COMPUTED_VALUE"""),"WA")</f>
        <v>WA</v>
      </c>
      <c r="FN17" s="9" t="str">
        <f>IFERROR(__xludf.DUMMYFUNCTION("""COMPUTED_VALUE"""),"WA")</f>
        <v>WA</v>
      </c>
      <c r="FO17" s="9" t="str">
        <f>IFERROR(__xludf.DUMMYFUNCTION("""COMPUTED_VALUE"""),"WA")</f>
        <v>WA</v>
      </c>
      <c r="FP17" s="9" t="str">
        <f>IFERROR(__xludf.DUMMYFUNCTION("""COMPUTED_VALUE"""),"WA")</f>
        <v>WA</v>
      </c>
      <c r="FQ17" s="9" t="str">
        <f>IFERROR(__xludf.DUMMYFUNCTION("""COMPUTED_VALUE"""),"WA")</f>
        <v>WA</v>
      </c>
      <c r="FR17" s="9" t="str">
        <f>IFERROR(__xludf.DUMMYFUNCTION("""COMPUTED_VALUE"""),"WA")</f>
        <v>WA</v>
      </c>
      <c r="FS17" s="9" t="str">
        <f>IFERROR(__xludf.DUMMYFUNCTION("""COMPUTED_VALUE"""),"WA")</f>
        <v>WA</v>
      </c>
      <c r="FT17" s="9" t="str">
        <f>IFERROR(__xludf.DUMMYFUNCTION("""COMPUTED_VALUE"""),"WA")</f>
        <v>WA</v>
      </c>
      <c r="FU17" s="9" t="str">
        <f>IFERROR(__xludf.DUMMYFUNCTION("""COMPUTED_VALUE"""),"WA")</f>
        <v>WA</v>
      </c>
      <c r="FV17" s="9" t="str">
        <f>IFERROR(__xludf.DUMMYFUNCTION("""COMPUTED_VALUE"""),"")</f>
        <v/>
      </c>
      <c r="FW17" s="9">
        <f>IFERROR(__xludf.DUMMYFUNCTION("""COMPUTED_VALUE"""),1.0)</f>
        <v>1</v>
      </c>
      <c r="FX17" s="9">
        <f>IFERROR(__xludf.DUMMYFUNCTION("""COMPUTED_VALUE"""),1.0)</f>
        <v>1</v>
      </c>
      <c r="FY17" s="9">
        <f>IFERROR(__xludf.DUMMYFUNCTION("""COMPUTED_VALUE"""),1.0)</f>
        <v>1</v>
      </c>
      <c r="FZ17" s="9">
        <f>IFERROR(__xludf.DUMMYFUNCTION("""COMPUTED_VALUE"""),1.0)</f>
        <v>1</v>
      </c>
      <c r="GA17" s="9">
        <f>IFERROR(__xludf.DUMMYFUNCTION("""COMPUTED_VALUE"""),1.0)</f>
        <v>1</v>
      </c>
      <c r="GB17" s="9" t="str">
        <f>IFERROR(__xludf.DUMMYFUNCTION("""COMPUTED_VALUE"""),"WA")</f>
        <v>WA</v>
      </c>
      <c r="GC17" s="9" t="str">
        <f>IFERROR(__xludf.DUMMYFUNCTION("""COMPUTED_VALUE"""),"WA")</f>
        <v>WA</v>
      </c>
      <c r="GD17" s="9" t="str">
        <f>IFERROR(__xludf.DUMMYFUNCTION("""COMPUTED_VALUE"""),"WA")</f>
        <v>WA</v>
      </c>
      <c r="GE17" s="9" t="str">
        <f>IFERROR(__xludf.DUMMYFUNCTION("""COMPUTED_VALUE"""),"WA")</f>
        <v>WA</v>
      </c>
      <c r="GF17" s="9" t="str">
        <f>IFERROR(__xludf.DUMMYFUNCTION("""COMPUTED_VALUE"""),"WA")</f>
        <v>WA</v>
      </c>
      <c r="GG17" s="9" t="str">
        <f>IFERROR(__xludf.DUMMYFUNCTION("""COMPUTED_VALUE"""),"WA")</f>
        <v>WA</v>
      </c>
      <c r="GH17" s="9">
        <f>IFERROR(__xludf.DUMMYFUNCTION("""COMPUTED_VALUE"""),1.0)</f>
        <v>1</v>
      </c>
      <c r="GI17" s="9">
        <f>IFERROR(__xludf.DUMMYFUNCTION("""COMPUTED_VALUE"""),1.0)</f>
        <v>1</v>
      </c>
      <c r="GJ17" s="9">
        <f>IFERROR(__xludf.DUMMYFUNCTION("""COMPUTED_VALUE"""),1.0)</f>
        <v>1</v>
      </c>
      <c r="GK17" s="9">
        <f>IFERROR(__xludf.DUMMYFUNCTION("""COMPUTED_VALUE"""),1.0)</f>
        <v>1</v>
      </c>
      <c r="GL17" s="9">
        <f>IFERROR(__xludf.DUMMYFUNCTION("""COMPUTED_VALUE"""),1.0)</f>
        <v>1</v>
      </c>
      <c r="GM17" s="9" t="str">
        <f>IFERROR(__xludf.DUMMYFUNCTION("""COMPUTED_VALUE"""),"WA")</f>
        <v>WA</v>
      </c>
      <c r="GN17" s="9" t="str">
        <f>IFERROR(__xludf.DUMMYFUNCTION("""COMPUTED_VALUE"""),"WA")</f>
        <v>WA</v>
      </c>
      <c r="GO17" s="9" t="str">
        <f>IFERROR(__xludf.DUMMYFUNCTION("""COMPUTED_VALUE"""),"WA")</f>
        <v>WA</v>
      </c>
      <c r="GP17" s="9" t="str">
        <f>IFERROR(__xludf.DUMMYFUNCTION("""COMPUTED_VALUE"""),"WA")</f>
        <v>WA</v>
      </c>
      <c r="GQ17" s="9" t="str">
        <f>IFERROR(__xludf.DUMMYFUNCTION("""COMPUTED_VALUE"""),"WA")</f>
        <v>WA</v>
      </c>
      <c r="GR17" s="9" t="str">
        <f>IFERROR(__xludf.DUMMYFUNCTION("""COMPUTED_VALUE"""),"WA")</f>
        <v>WA</v>
      </c>
      <c r="GS17" s="9" t="str">
        <f>IFERROR(__xludf.DUMMYFUNCTION("""COMPUTED_VALUE"""),"WA")</f>
        <v>WA</v>
      </c>
      <c r="GT17" s="9" t="str">
        <f>IFERROR(__xludf.DUMMYFUNCTION("""COMPUTED_VALUE"""),"WA")</f>
        <v>WA</v>
      </c>
      <c r="GU17" s="9" t="str">
        <f>IFERROR(__xludf.DUMMYFUNCTION("""COMPUTED_VALUE"""),"")</f>
        <v/>
      </c>
    </row>
    <row r="18">
      <c r="A18" s="5"/>
      <c r="B18" s="5"/>
      <c r="C18" s="5">
        <f>if(B18="d","diskv. iz ciklusa",if(B18="d1","diskv. iz kruga",if($E18="ODOBREN",(if(countif(H:H,"="&amp;H18)=1,countif(H:H,"&gt;"&amp;H18)+1,concatenate(countif(H:H,"&gt;"&amp;H18)+1," - ",countif(H:H,"&gt;="&amp;H18)))),'Rezultati - A kategorija'!empty)))</f>
        <v>16</v>
      </c>
      <c r="D18" s="6" t="str">
        <f>IFERROR(__xludf.DUMMYFUNCTION("""COMPUTED_VALUE"""),"HECAM_CA_CEBEPA")</f>
        <v>HECAM_CA_CEBEPA</v>
      </c>
      <c r="E18" s="6" t="str">
        <f>IFERROR(__xludf.DUMMYFUNCTION("""COMPUTED_VALUE"""),"ODOBREN")</f>
        <v>ODOBREN</v>
      </c>
      <c r="F18" s="6" t="str">
        <f>IFERROR(__xludf.DUMMYFUNCTION("""COMPUTED_VALUE"""),"Јован")</f>
        <v>Јован</v>
      </c>
      <c r="G18" s="6" t="str">
        <f>IFERROR(__xludf.DUMMYFUNCTION("""COMPUTED_VALUE"""),"Торомановић")</f>
        <v>Торомановић</v>
      </c>
      <c r="H18" s="7">
        <f>IFERROR(__xludf.DUMMYFUNCTION("""COMPUTED_VALUE"""),131.0)</f>
        <v>131</v>
      </c>
      <c r="I18" s="7">
        <f>IFERROR(__xludf.DUMMYFUNCTION("""COMPUTED_VALUE"""),131.0)</f>
        <v>131</v>
      </c>
      <c r="J18" s="6" t="str">
        <f>IFERROR(__xludf.DUMMYFUNCTION("""COMPUTED_VALUE"""),"Stari grad")</f>
        <v>Stari grad</v>
      </c>
      <c r="K18" s="6" t="str">
        <f>IFERROR(__xludf.DUMMYFUNCTION("""COMPUTED_VALUE"""),"Matematička gimnazija")</f>
        <v>Matematička gimnazija</v>
      </c>
      <c r="L18" s="14" t="str">
        <f>IFERROR(__xludf.DUMMYFUNCTION("""COMPUTED_VALUE"""),"IV")</f>
        <v>IV</v>
      </c>
      <c r="M18" s="14" t="str">
        <f>IFERROR(__xludf.DUMMYFUNCTION("""COMPUTED_VALUE"""),"A")</f>
        <v>A</v>
      </c>
      <c r="N18" s="6" t="str">
        <f>IFERROR(__xludf.DUMMYFUNCTION("""COMPUTED_VALUE"""),"Vladan Mihajlovic")</f>
        <v>Vladan Mihajlovic</v>
      </c>
      <c r="O18" s="8" t="str">
        <f>IFERROR(__xludf.DUMMYFUNCTION("""COMPUTED_VALUE"""),"-")</f>
        <v>-</v>
      </c>
      <c r="P18" s="9" t="str">
        <f>IFERROR(__xludf.DUMMYFUNCTION("""COMPUTED_VALUE"""),"-")</f>
        <v>-</v>
      </c>
      <c r="Q18" s="9" t="str">
        <f>IFERROR(__xludf.DUMMYFUNCTION("""COMPUTED_VALUE"""),"-")</f>
        <v>-</v>
      </c>
      <c r="R18" s="9">
        <f>IFERROR(__xludf.DUMMYFUNCTION("""COMPUTED_VALUE"""),100.0)</f>
        <v>100</v>
      </c>
      <c r="S18" s="9">
        <f>IFERROR(__xludf.DUMMYFUNCTION("""COMPUTED_VALUE"""),31.0)</f>
        <v>31</v>
      </c>
      <c r="T18" s="9">
        <f>IFERROR(__xludf.DUMMYFUNCTION("""COMPUTED_VALUE"""),0.0)</f>
        <v>0</v>
      </c>
      <c r="U18" s="9" t="str">
        <f>IFERROR(__xludf.DUMMYFUNCTION("""COMPUTED_VALUE"""),"")</f>
        <v/>
      </c>
      <c r="V18" s="9" t="str">
        <f>IFERROR(__xludf.DUMMYFUNCTION("""COMPUTED_VALUE"""),"")</f>
        <v/>
      </c>
      <c r="W18" s="9" t="str">
        <f>IFERROR(__xludf.DUMMYFUNCTION("""COMPUTED_VALUE"""),"-")</f>
        <v>-</v>
      </c>
      <c r="X18" s="9" t="str">
        <f>IFERROR(__xludf.DUMMYFUNCTION("""COMPUTED_VALUE"""),"-")</f>
        <v>-</v>
      </c>
      <c r="Y18" s="9" t="str">
        <f>IFERROR(__xludf.DUMMYFUNCTION("""COMPUTED_VALUE"""),"-")</f>
        <v>-</v>
      </c>
      <c r="Z18" s="9" t="str">
        <f>IFERROR(__xludf.DUMMYFUNCTION("""COMPUTED_VALUE"""),"-")</f>
        <v>-</v>
      </c>
      <c r="AA18" s="9" t="str">
        <f>IFERROR(__xludf.DUMMYFUNCTION("""COMPUTED_VALUE"""),"-")</f>
        <v>-</v>
      </c>
      <c r="AB18" s="9" t="str">
        <f>IFERROR(__xludf.DUMMYFUNCTION("""COMPUTED_VALUE"""),"-")</f>
        <v>-</v>
      </c>
      <c r="AC18" s="9" t="str">
        <f>IFERROR(__xludf.DUMMYFUNCTION("""COMPUTED_VALUE"""),"-")</f>
        <v>-</v>
      </c>
      <c r="AD18" s="9" t="str">
        <f>IFERROR(__xludf.DUMMYFUNCTION("""COMPUTED_VALUE"""),"-")</f>
        <v>-</v>
      </c>
      <c r="AE18" s="9" t="str">
        <f>IFERROR(__xludf.DUMMYFUNCTION("""COMPUTED_VALUE"""),"-")</f>
        <v>-</v>
      </c>
      <c r="AF18" s="9" t="str">
        <f>IFERROR(__xludf.DUMMYFUNCTION("""COMPUTED_VALUE"""),"-")</f>
        <v>-</v>
      </c>
      <c r="AG18" s="9" t="str">
        <f>IFERROR(__xludf.DUMMYFUNCTION("""COMPUTED_VALUE"""),"-")</f>
        <v>-</v>
      </c>
      <c r="AH18" s="9" t="str">
        <f>IFERROR(__xludf.DUMMYFUNCTION("""COMPUTED_VALUE"""),"-")</f>
        <v>-</v>
      </c>
      <c r="AI18" s="9" t="str">
        <f>IFERROR(__xludf.DUMMYFUNCTION("""COMPUTED_VALUE"""),"-")</f>
        <v>-</v>
      </c>
      <c r="AJ18" s="9" t="str">
        <f>IFERROR(__xludf.DUMMYFUNCTION("""COMPUTED_VALUE"""),"-")</f>
        <v>-</v>
      </c>
      <c r="AK18" s="9" t="str">
        <f>IFERROR(__xludf.DUMMYFUNCTION("""COMPUTED_VALUE"""),"-")</f>
        <v>-</v>
      </c>
      <c r="AL18" s="9" t="str">
        <f>IFERROR(__xludf.DUMMYFUNCTION("""COMPUTED_VALUE"""),"-")</f>
        <v>-</v>
      </c>
      <c r="AM18" s="9" t="str">
        <f>IFERROR(__xludf.DUMMYFUNCTION("""COMPUTED_VALUE"""),"-")</f>
        <v>-</v>
      </c>
      <c r="AN18" s="9" t="str">
        <f>IFERROR(__xludf.DUMMYFUNCTION("""COMPUTED_VALUE"""),"-")</f>
        <v>-</v>
      </c>
      <c r="AO18" s="9" t="str">
        <f>IFERROR(__xludf.DUMMYFUNCTION("""COMPUTED_VALUE"""),"-")</f>
        <v>-</v>
      </c>
      <c r="AP18" s="9" t="str">
        <f>IFERROR(__xludf.DUMMYFUNCTION("""COMPUTED_VALUE"""),"-")</f>
        <v>-</v>
      </c>
      <c r="AQ18" s="9" t="str">
        <f>IFERROR(__xludf.DUMMYFUNCTION("""COMPUTED_VALUE"""),"-")</f>
        <v>-</v>
      </c>
      <c r="AR18" s="9" t="str">
        <f>IFERROR(__xludf.DUMMYFUNCTION("""COMPUTED_VALUE"""),"-")</f>
        <v>-</v>
      </c>
      <c r="AS18" s="9" t="str">
        <f>IFERROR(__xludf.DUMMYFUNCTION("""COMPUTED_VALUE"""),"-")</f>
        <v>-</v>
      </c>
      <c r="AT18" s="9" t="str">
        <f>IFERROR(__xludf.DUMMYFUNCTION("""COMPUTED_VALUE"""),"-")</f>
        <v>-</v>
      </c>
      <c r="AU18" s="9" t="str">
        <f>IFERROR(__xludf.DUMMYFUNCTION("""COMPUTED_VALUE"""),"-")</f>
        <v>-</v>
      </c>
      <c r="AV18" s="9" t="str">
        <f>IFERROR(__xludf.DUMMYFUNCTION("""COMPUTED_VALUE"""),"-")</f>
        <v>-</v>
      </c>
      <c r="AW18" s="9" t="str">
        <f>IFERROR(__xludf.DUMMYFUNCTION("""COMPUTED_VALUE"""),"-")</f>
        <v>-</v>
      </c>
      <c r="AX18" s="9" t="str">
        <f>IFERROR(__xludf.DUMMYFUNCTION("""COMPUTED_VALUE"""),"-")</f>
        <v>-</v>
      </c>
      <c r="AY18" s="9" t="str">
        <f>IFERROR(__xludf.DUMMYFUNCTION("""COMPUTED_VALUE"""),"-")</f>
        <v>-</v>
      </c>
      <c r="AZ18" s="9" t="str">
        <f>IFERROR(__xludf.DUMMYFUNCTION("""COMPUTED_VALUE"""),"-")</f>
        <v>-</v>
      </c>
      <c r="BA18" s="9" t="str">
        <f>IFERROR(__xludf.DUMMYFUNCTION("""COMPUTED_VALUE"""),"-")</f>
        <v>-</v>
      </c>
      <c r="BB18" s="9" t="str">
        <f>IFERROR(__xludf.DUMMYFUNCTION("""COMPUTED_VALUE"""),"-")</f>
        <v>-</v>
      </c>
      <c r="BC18" s="9" t="str">
        <f>IFERROR(__xludf.DUMMYFUNCTION("""COMPUTED_VALUE"""),"-")</f>
        <v>-</v>
      </c>
      <c r="BD18" s="9" t="str">
        <f>IFERROR(__xludf.DUMMYFUNCTION("""COMPUTED_VALUE"""),"-")</f>
        <v>-</v>
      </c>
      <c r="BE18" s="9" t="str">
        <f>IFERROR(__xludf.DUMMYFUNCTION("""COMPUTED_VALUE"""),"-")</f>
        <v>-</v>
      </c>
      <c r="BF18" s="9" t="str">
        <f>IFERROR(__xludf.DUMMYFUNCTION("""COMPUTED_VALUE"""),"-")</f>
        <v>-</v>
      </c>
      <c r="BG18" s="9" t="str">
        <f>IFERROR(__xludf.DUMMYFUNCTION("""COMPUTED_VALUE"""),"-")</f>
        <v>-</v>
      </c>
      <c r="BH18" s="9" t="str">
        <f>IFERROR(__xludf.DUMMYFUNCTION("""COMPUTED_VALUE"""),"-")</f>
        <v>-</v>
      </c>
      <c r="BI18" s="9" t="str">
        <f>IFERROR(__xludf.DUMMYFUNCTION("""COMPUTED_VALUE"""),"-")</f>
        <v>-</v>
      </c>
      <c r="BJ18" s="9" t="str">
        <f>IFERROR(__xludf.DUMMYFUNCTION("""COMPUTED_VALUE"""),"-")</f>
        <v>-</v>
      </c>
      <c r="BK18" s="9" t="str">
        <f>IFERROR(__xludf.DUMMYFUNCTION("""COMPUTED_VALUE"""),"-")</f>
        <v>-</v>
      </c>
      <c r="BL18" s="9" t="str">
        <f>IFERROR(__xludf.DUMMYFUNCTION("""COMPUTED_VALUE"""),"-")</f>
        <v>-</v>
      </c>
      <c r="BM18" s="9" t="str">
        <f>IFERROR(__xludf.DUMMYFUNCTION("""COMPUTED_VALUE"""),"")</f>
        <v/>
      </c>
      <c r="BN18" s="9" t="str">
        <f>IFERROR(__xludf.DUMMYFUNCTION("""COMPUTED_VALUE"""),"-")</f>
        <v>-</v>
      </c>
      <c r="BO18" s="9" t="str">
        <f>IFERROR(__xludf.DUMMYFUNCTION("""COMPUTED_VALUE"""),"-")</f>
        <v>-</v>
      </c>
      <c r="BP18" s="9" t="str">
        <f>IFERROR(__xludf.DUMMYFUNCTION("""COMPUTED_VALUE"""),"-")</f>
        <v>-</v>
      </c>
      <c r="BQ18" s="9" t="str">
        <f>IFERROR(__xludf.DUMMYFUNCTION("""COMPUTED_VALUE"""),"-")</f>
        <v>-</v>
      </c>
      <c r="BR18" s="9" t="str">
        <f>IFERROR(__xludf.DUMMYFUNCTION("""COMPUTED_VALUE"""),"-")</f>
        <v>-</v>
      </c>
      <c r="BS18" s="9" t="str">
        <f>IFERROR(__xludf.DUMMYFUNCTION("""COMPUTED_VALUE"""),"-")</f>
        <v>-</v>
      </c>
      <c r="BT18" s="9" t="str">
        <f>IFERROR(__xludf.DUMMYFUNCTION("""COMPUTED_VALUE"""),"-")</f>
        <v>-</v>
      </c>
      <c r="BU18" s="9" t="str">
        <f>IFERROR(__xludf.DUMMYFUNCTION("""COMPUTED_VALUE"""),"-")</f>
        <v>-</v>
      </c>
      <c r="BV18" s="9" t="str">
        <f>IFERROR(__xludf.DUMMYFUNCTION("""COMPUTED_VALUE"""),"-")</f>
        <v>-</v>
      </c>
      <c r="BW18" s="9" t="str">
        <f>IFERROR(__xludf.DUMMYFUNCTION("""COMPUTED_VALUE"""),"-")</f>
        <v>-</v>
      </c>
      <c r="BX18" s="9" t="str">
        <f>IFERROR(__xludf.DUMMYFUNCTION("""COMPUTED_VALUE"""),"-")</f>
        <v>-</v>
      </c>
      <c r="BY18" s="9" t="str">
        <f>IFERROR(__xludf.DUMMYFUNCTION("""COMPUTED_VALUE"""),"-")</f>
        <v>-</v>
      </c>
      <c r="BZ18" s="9" t="str">
        <f>IFERROR(__xludf.DUMMYFUNCTION("""COMPUTED_VALUE"""),"-")</f>
        <v>-</v>
      </c>
      <c r="CA18" s="9" t="str">
        <f>IFERROR(__xludf.DUMMYFUNCTION("""COMPUTED_VALUE"""),"-")</f>
        <v>-</v>
      </c>
      <c r="CB18" s="9" t="str">
        <f>IFERROR(__xludf.DUMMYFUNCTION("""COMPUTED_VALUE"""),"-")</f>
        <v>-</v>
      </c>
      <c r="CC18" s="9" t="str">
        <f>IFERROR(__xludf.DUMMYFUNCTION("""COMPUTED_VALUE"""),"-")</f>
        <v>-</v>
      </c>
      <c r="CD18" s="9" t="str">
        <f>IFERROR(__xludf.DUMMYFUNCTION("""COMPUTED_VALUE"""),"-")</f>
        <v>-</v>
      </c>
      <c r="CE18" s="9" t="str">
        <f>IFERROR(__xludf.DUMMYFUNCTION("""COMPUTED_VALUE"""),"-")</f>
        <v>-</v>
      </c>
      <c r="CF18" s="9" t="str">
        <f>IFERROR(__xludf.DUMMYFUNCTION("""COMPUTED_VALUE"""),"-")</f>
        <v>-</v>
      </c>
      <c r="CG18" s="9" t="str">
        <f>IFERROR(__xludf.DUMMYFUNCTION("""COMPUTED_VALUE"""),"-")</f>
        <v>-</v>
      </c>
      <c r="CH18" s="9" t="str">
        <f>IFERROR(__xludf.DUMMYFUNCTION("""COMPUTED_VALUE"""),"-")</f>
        <v>-</v>
      </c>
      <c r="CI18" s="9" t="str">
        <f>IFERROR(__xludf.DUMMYFUNCTION("""COMPUTED_VALUE"""),"-")</f>
        <v>-</v>
      </c>
      <c r="CJ18" s="9" t="str">
        <f>IFERROR(__xludf.DUMMYFUNCTION("""COMPUTED_VALUE"""),"-")</f>
        <v>-</v>
      </c>
      <c r="CK18" s="9" t="str">
        <f>IFERROR(__xludf.DUMMYFUNCTION("""COMPUTED_VALUE"""),"-")</f>
        <v>-</v>
      </c>
      <c r="CL18" s="9" t="str">
        <f>IFERROR(__xludf.DUMMYFUNCTION("""COMPUTED_VALUE"""),"-")</f>
        <v>-</v>
      </c>
      <c r="CM18" s="9" t="str">
        <f>IFERROR(__xludf.DUMMYFUNCTION("""COMPUTED_VALUE"""),"-")</f>
        <v>-</v>
      </c>
      <c r="CN18" s="9" t="str">
        <f>IFERROR(__xludf.DUMMYFUNCTION("""COMPUTED_VALUE"""),"-")</f>
        <v>-</v>
      </c>
      <c r="CO18" s="9" t="str">
        <f>IFERROR(__xludf.DUMMYFUNCTION("""COMPUTED_VALUE"""),"-")</f>
        <v>-</v>
      </c>
      <c r="CP18" s="9" t="str">
        <f>IFERROR(__xludf.DUMMYFUNCTION("""COMPUTED_VALUE"""),"-")</f>
        <v>-</v>
      </c>
      <c r="CQ18" s="9" t="str">
        <f>IFERROR(__xludf.DUMMYFUNCTION("""COMPUTED_VALUE"""),"-")</f>
        <v>-</v>
      </c>
      <c r="CR18" s="9" t="str">
        <f>IFERROR(__xludf.DUMMYFUNCTION("""COMPUTED_VALUE"""),"-")</f>
        <v>-</v>
      </c>
      <c r="CS18" s="9" t="str">
        <f>IFERROR(__xludf.DUMMYFUNCTION("""COMPUTED_VALUE"""),"-")</f>
        <v>-</v>
      </c>
      <c r="CT18" s="9" t="str">
        <f>IFERROR(__xludf.DUMMYFUNCTION("""COMPUTED_VALUE"""),"-")</f>
        <v>-</v>
      </c>
      <c r="CU18" s="9" t="str">
        <f>IFERROR(__xludf.DUMMYFUNCTION("""COMPUTED_VALUE"""),"")</f>
        <v/>
      </c>
      <c r="CV18" s="9" t="str">
        <f>IFERROR(__xludf.DUMMYFUNCTION("""COMPUTED_VALUE"""),"-")</f>
        <v>-</v>
      </c>
      <c r="CW18" s="9" t="str">
        <f>IFERROR(__xludf.DUMMYFUNCTION("""COMPUTED_VALUE"""),"-")</f>
        <v>-</v>
      </c>
      <c r="CX18" s="9" t="str">
        <f>IFERROR(__xludf.DUMMYFUNCTION("""COMPUTED_VALUE"""),"-")</f>
        <v>-</v>
      </c>
      <c r="CY18" s="9" t="str">
        <f>IFERROR(__xludf.DUMMYFUNCTION("""COMPUTED_VALUE"""),"-")</f>
        <v>-</v>
      </c>
      <c r="CZ18" s="9" t="str">
        <f>IFERROR(__xludf.DUMMYFUNCTION("""COMPUTED_VALUE"""),"-")</f>
        <v>-</v>
      </c>
      <c r="DA18" s="9" t="str">
        <f>IFERROR(__xludf.DUMMYFUNCTION("""COMPUTED_VALUE"""),"-")</f>
        <v>-</v>
      </c>
      <c r="DB18" s="9" t="str">
        <f>IFERROR(__xludf.DUMMYFUNCTION("""COMPUTED_VALUE"""),"-")</f>
        <v>-</v>
      </c>
      <c r="DC18" s="9" t="str">
        <f>IFERROR(__xludf.DUMMYFUNCTION("""COMPUTED_VALUE"""),"-")</f>
        <v>-</v>
      </c>
      <c r="DD18" s="9" t="str">
        <f>IFERROR(__xludf.DUMMYFUNCTION("""COMPUTED_VALUE"""),"-")</f>
        <v>-</v>
      </c>
      <c r="DE18" s="9" t="str">
        <f>IFERROR(__xludf.DUMMYFUNCTION("""COMPUTED_VALUE"""),"-")</f>
        <v>-</v>
      </c>
      <c r="DF18" s="9" t="str">
        <f>IFERROR(__xludf.DUMMYFUNCTION("""COMPUTED_VALUE"""),"-")</f>
        <v>-</v>
      </c>
      <c r="DG18" s="9" t="str">
        <f>IFERROR(__xludf.DUMMYFUNCTION("""COMPUTED_VALUE"""),"-")</f>
        <v>-</v>
      </c>
      <c r="DH18" s="9" t="str">
        <f>IFERROR(__xludf.DUMMYFUNCTION("""COMPUTED_VALUE"""),"-")</f>
        <v>-</v>
      </c>
      <c r="DI18" s="9" t="str">
        <f>IFERROR(__xludf.DUMMYFUNCTION("""COMPUTED_VALUE"""),"-")</f>
        <v>-</v>
      </c>
      <c r="DJ18" s="9" t="str">
        <f>IFERROR(__xludf.DUMMYFUNCTION("""COMPUTED_VALUE"""),"-")</f>
        <v>-</v>
      </c>
      <c r="DK18" s="9" t="str">
        <f>IFERROR(__xludf.DUMMYFUNCTION("""COMPUTED_VALUE"""),"-")</f>
        <v>-</v>
      </c>
      <c r="DL18" s="9" t="str">
        <f>IFERROR(__xludf.DUMMYFUNCTION("""COMPUTED_VALUE"""),"-")</f>
        <v>-</v>
      </c>
      <c r="DM18" s="9" t="str">
        <f>IFERROR(__xludf.DUMMYFUNCTION("""COMPUTED_VALUE"""),"-")</f>
        <v>-</v>
      </c>
      <c r="DN18" s="9" t="str">
        <f>IFERROR(__xludf.DUMMYFUNCTION("""COMPUTED_VALUE"""),"-")</f>
        <v>-</v>
      </c>
      <c r="DO18" s="9" t="str">
        <f>IFERROR(__xludf.DUMMYFUNCTION("""COMPUTED_VALUE"""),"-")</f>
        <v>-</v>
      </c>
      <c r="DP18" s="9" t="str">
        <f>IFERROR(__xludf.DUMMYFUNCTION("""COMPUTED_VALUE"""),"-")</f>
        <v>-</v>
      </c>
      <c r="DQ18" s="9" t="str">
        <f>IFERROR(__xludf.DUMMYFUNCTION("""COMPUTED_VALUE"""),"-")</f>
        <v>-</v>
      </c>
      <c r="DR18" s="9" t="str">
        <f>IFERROR(__xludf.DUMMYFUNCTION("""COMPUTED_VALUE"""),"-")</f>
        <v>-</v>
      </c>
      <c r="DS18" s="9" t="str">
        <f>IFERROR(__xludf.DUMMYFUNCTION("""COMPUTED_VALUE"""),"-")</f>
        <v>-</v>
      </c>
      <c r="DT18" s="9" t="str">
        <f>IFERROR(__xludf.DUMMYFUNCTION("""COMPUTED_VALUE"""),"-")</f>
        <v>-</v>
      </c>
      <c r="DU18" s="9" t="str">
        <f>IFERROR(__xludf.DUMMYFUNCTION("""COMPUTED_VALUE"""),"-")</f>
        <v>-</v>
      </c>
      <c r="DV18" s="9" t="str">
        <f>IFERROR(__xludf.DUMMYFUNCTION("""COMPUTED_VALUE"""),"-")</f>
        <v>-</v>
      </c>
      <c r="DW18" s="9" t="str">
        <f>IFERROR(__xludf.DUMMYFUNCTION("""COMPUTED_VALUE"""),"-")</f>
        <v>-</v>
      </c>
      <c r="DX18" s="9" t="str">
        <f>IFERROR(__xludf.DUMMYFUNCTION("""COMPUTED_VALUE"""),"-")</f>
        <v>-</v>
      </c>
      <c r="DY18" s="9" t="str">
        <f>IFERROR(__xludf.DUMMYFUNCTION("""COMPUTED_VALUE"""),"-")</f>
        <v>-</v>
      </c>
      <c r="DZ18" s="9" t="str">
        <f>IFERROR(__xludf.DUMMYFUNCTION("""COMPUTED_VALUE"""),"-")</f>
        <v>-</v>
      </c>
      <c r="EA18" s="9" t="str">
        <f>IFERROR(__xludf.DUMMYFUNCTION("""COMPUTED_VALUE"""),"-")</f>
        <v>-</v>
      </c>
      <c r="EB18" s="9" t="str">
        <f>IFERROR(__xludf.DUMMYFUNCTION("""COMPUTED_VALUE"""),"")</f>
        <v/>
      </c>
      <c r="EC18" s="9">
        <f>IFERROR(__xludf.DUMMYFUNCTION("""COMPUTED_VALUE"""),1.0)</f>
        <v>1</v>
      </c>
      <c r="ED18" s="9">
        <f>IFERROR(__xludf.DUMMYFUNCTION("""COMPUTED_VALUE"""),1.0)</f>
        <v>1</v>
      </c>
      <c r="EE18" s="9">
        <f>IFERROR(__xludf.DUMMYFUNCTION("""COMPUTED_VALUE"""),1.0)</f>
        <v>1</v>
      </c>
      <c r="EF18" s="9">
        <f>IFERROR(__xludf.DUMMYFUNCTION("""COMPUTED_VALUE"""),1.0)</f>
        <v>1</v>
      </c>
      <c r="EG18" s="9">
        <f>IFERROR(__xludf.DUMMYFUNCTION("""COMPUTED_VALUE"""),1.0)</f>
        <v>1</v>
      </c>
      <c r="EH18" s="9">
        <f>IFERROR(__xludf.DUMMYFUNCTION("""COMPUTED_VALUE"""),1.0)</f>
        <v>1</v>
      </c>
      <c r="EI18" s="9">
        <f>IFERROR(__xludf.DUMMYFUNCTION("""COMPUTED_VALUE"""),1.0)</f>
        <v>1</v>
      </c>
      <c r="EJ18" s="9">
        <f>IFERROR(__xludf.DUMMYFUNCTION("""COMPUTED_VALUE"""),1.0)</f>
        <v>1</v>
      </c>
      <c r="EK18" s="9">
        <f>IFERROR(__xludf.DUMMYFUNCTION("""COMPUTED_VALUE"""),1.0)</f>
        <v>1</v>
      </c>
      <c r="EL18" s="9">
        <f>IFERROR(__xludf.DUMMYFUNCTION("""COMPUTED_VALUE"""),1.0)</f>
        <v>1</v>
      </c>
      <c r="EM18" s="9">
        <f>IFERROR(__xludf.DUMMYFUNCTION("""COMPUTED_VALUE"""),1.0)</f>
        <v>1</v>
      </c>
      <c r="EN18" s="9">
        <f>IFERROR(__xludf.DUMMYFUNCTION("""COMPUTED_VALUE"""),1.0)</f>
        <v>1</v>
      </c>
      <c r="EO18" s="9">
        <f>IFERROR(__xludf.DUMMYFUNCTION("""COMPUTED_VALUE"""),1.0)</f>
        <v>1</v>
      </c>
      <c r="EP18" s="9">
        <f>IFERROR(__xludf.DUMMYFUNCTION("""COMPUTED_VALUE"""),1.0)</f>
        <v>1</v>
      </c>
      <c r="EQ18" s="9">
        <f>IFERROR(__xludf.DUMMYFUNCTION("""COMPUTED_VALUE"""),1.0)</f>
        <v>1</v>
      </c>
      <c r="ER18" s="9">
        <f>IFERROR(__xludf.DUMMYFUNCTION("""COMPUTED_VALUE"""),1.0)</f>
        <v>1</v>
      </c>
      <c r="ES18" s="9" t="str">
        <f>IFERROR(__xludf.DUMMYFUNCTION("""COMPUTED_VALUE"""),"")</f>
        <v/>
      </c>
      <c r="ET18" s="9">
        <f>IFERROR(__xludf.DUMMYFUNCTION("""COMPUTED_VALUE"""),1.0)</f>
        <v>1</v>
      </c>
      <c r="EU18" s="9">
        <f>IFERROR(__xludf.DUMMYFUNCTION("""COMPUTED_VALUE"""),1.0)</f>
        <v>1</v>
      </c>
      <c r="EV18" s="9">
        <f>IFERROR(__xludf.DUMMYFUNCTION("""COMPUTED_VALUE"""),1.0)</f>
        <v>1</v>
      </c>
      <c r="EW18" s="9">
        <f>IFERROR(__xludf.DUMMYFUNCTION("""COMPUTED_VALUE"""),1.0)</f>
        <v>1</v>
      </c>
      <c r="EX18" s="9">
        <f>IFERROR(__xludf.DUMMYFUNCTION("""COMPUTED_VALUE"""),1.0)</f>
        <v>1</v>
      </c>
      <c r="EY18" s="9">
        <f>IFERROR(__xludf.DUMMYFUNCTION("""COMPUTED_VALUE"""),1.0)</f>
        <v>1</v>
      </c>
      <c r="EZ18" s="9">
        <f>IFERROR(__xludf.DUMMYFUNCTION("""COMPUTED_VALUE"""),1.0)</f>
        <v>1</v>
      </c>
      <c r="FA18" s="9">
        <f>IFERROR(__xludf.DUMMYFUNCTION("""COMPUTED_VALUE"""),1.0)</f>
        <v>1</v>
      </c>
      <c r="FB18" s="9">
        <f>IFERROR(__xludf.DUMMYFUNCTION("""COMPUTED_VALUE"""),1.0)</f>
        <v>1</v>
      </c>
      <c r="FC18" s="9" t="str">
        <f>IFERROR(__xludf.DUMMYFUNCTION("""COMPUTED_VALUE"""),"WA")</f>
        <v>WA</v>
      </c>
      <c r="FD18" s="9">
        <f>IFERROR(__xludf.DUMMYFUNCTION("""COMPUTED_VALUE"""),1.0)</f>
        <v>1</v>
      </c>
      <c r="FE18" s="9">
        <f>IFERROR(__xludf.DUMMYFUNCTION("""COMPUTED_VALUE"""),1.0)</f>
        <v>1</v>
      </c>
      <c r="FF18" s="9">
        <f>IFERROR(__xludf.DUMMYFUNCTION("""COMPUTED_VALUE"""),1.0)</f>
        <v>1</v>
      </c>
      <c r="FG18" s="9">
        <f>IFERROR(__xludf.DUMMYFUNCTION("""COMPUTED_VALUE"""),1.0)</f>
        <v>1</v>
      </c>
      <c r="FH18" s="9">
        <f>IFERROR(__xludf.DUMMYFUNCTION("""COMPUTED_VALUE"""),1.0)</f>
        <v>1</v>
      </c>
      <c r="FI18" s="9">
        <f>IFERROR(__xludf.DUMMYFUNCTION("""COMPUTED_VALUE"""),1.0)</f>
        <v>1</v>
      </c>
      <c r="FJ18" s="9">
        <f>IFERROR(__xludf.DUMMYFUNCTION("""COMPUTED_VALUE"""),1.0)</f>
        <v>1</v>
      </c>
      <c r="FK18" s="9">
        <f>IFERROR(__xludf.DUMMYFUNCTION("""COMPUTED_VALUE"""),1.0)</f>
        <v>1</v>
      </c>
      <c r="FL18" s="9">
        <f>IFERROR(__xludf.DUMMYFUNCTION("""COMPUTED_VALUE"""),1.0)</f>
        <v>1</v>
      </c>
      <c r="FM18" s="9" t="str">
        <f>IFERROR(__xludf.DUMMYFUNCTION("""COMPUTED_VALUE"""),"WA")</f>
        <v>WA</v>
      </c>
      <c r="FN18" s="9">
        <f>IFERROR(__xludf.DUMMYFUNCTION("""COMPUTED_VALUE"""),1.0)</f>
        <v>1</v>
      </c>
      <c r="FO18" s="9" t="str">
        <f>IFERROR(__xludf.DUMMYFUNCTION("""COMPUTED_VALUE"""),"WA")</f>
        <v>WA</v>
      </c>
      <c r="FP18" s="9">
        <f>IFERROR(__xludf.DUMMYFUNCTION("""COMPUTED_VALUE"""),1.0)</f>
        <v>1</v>
      </c>
      <c r="FQ18" s="9">
        <f>IFERROR(__xludf.DUMMYFUNCTION("""COMPUTED_VALUE"""),1.0)</f>
        <v>1</v>
      </c>
      <c r="FR18" s="9" t="str">
        <f>IFERROR(__xludf.DUMMYFUNCTION("""COMPUTED_VALUE"""),"WA")</f>
        <v>WA</v>
      </c>
      <c r="FS18" s="9" t="str">
        <f>IFERROR(__xludf.DUMMYFUNCTION("""COMPUTED_VALUE"""),"WA")</f>
        <v>WA</v>
      </c>
      <c r="FT18" s="9">
        <f>IFERROR(__xludf.DUMMYFUNCTION("""COMPUTED_VALUE"""),1.0)</f>
        <v>1</v>
      </c>
      <c r="FU18" s="9" t="str">
        <f>IFERROR(__xludf.DUMMYFUNCTION("""COMPUTED_VALUE"""),"WA")</f>
        <v>WA</v>
      </c>
      <c r="FV18" s="9" t="str">
        <f>IFERROR(__xludf.DUMMYFUNCTION("""COMPUTED_VALUE"""),"")</f>
        <v/>
      </c>
      <c r="FW18" s="9">
        <f>IFERROR(__xludf.DUMMYFUNCTION("""COMPUTED_VALUE"""),1.0)</f>
        <v>1</v>
      </c>
      <c r="FX18" s="9" t="str">
        <f>IFERROR(__xludf.DUMMYFUNCTION("""COMPUTED_VALUE"""),"WA")</f>
        <v>WA</v>
      </c>
      <c r="FY18" s="9" t="str">
        <f>IFERROR(__xludf.DUMMYFUNCTION("""COMPUTED_VALUE"""),"WA")</f>
        <v>WA</v>
      </c>
      <c r="FZ18" s="9" t="str">
        <f>IFERROR(__xludf.DUMMYFUNCTION("""COMPUTED_VALUE"""),"WA")</f>
        <v>WA</v>
      </c>
      <c r="GA18" s="9" t="str">
        <f>IFERROR(__xludf.DUMMYFUNCTION("""COMPUTED_VALUE"""),"WA")</f>
        <v>WA</v>
      </c>
      <c r="GB18" s="9" t="str">
        <f>IFERROR(__xludf.DUMMYFUNCTION("""COMPUTED_VALUE"""),"WA")</f>
        <v>WA</v>
      </c>
      <c r="GC18" s="9" t="str">
        <f>IFERROR(__xludf.DUMMYFUNCTION("""COMPUTED_VALUE"""),"WA")</f>
        <v>WA</v>
      </c>
      <c r="GD18" s="9" t="str">
        <f>IFERROR(__xludf.DUMMYFUNCTION("""COMPUTED_VALUE"""),"WA")</f>
        <v>WA</v>
      </c>
      <c r="GE18" s="9" t="str">
        <f>IFERROR(__xludf.DUMMYFUNCTION("""COMPUTED_VALUE"""),"WA")</f>
        <v>WA</v>
      </c>
      <c r="GF18" s="9" t="str">
        <f>IFERROR(__xludf.DUMMYFUNCTION("""COMPUTED_VALUE"""),"WA")</f>
        <v>WA</v>
      </c>
      <c r="GG18" s="9" t="str">
        <f>IFERROR(__xludf.DUMMYFUNCTION("""COMPUTED_VALUE"""),"WA")</f>
        <v>WA</v>
      </c>
      <c r="GH18" s="9" t="str">
        <f>IFERROR(__xludf.DUMMYFUNCTION("""COMPUTED_VALUE"""),"WA")</f>
        <v>WA</v>
      </c>
      <c r="GI18" s="9" t="str">
        <f>IFERROR(__xludf.DUMMYFUNCTION("""COMPUTED_VALUE"""),"WA")</f>
        <v>WA</v>
      </c>
      <c r="GJ18" s="9" t="str">
        <f>IFERROR(__xludf.DUMMYFUNCTION("""COMPUTED_VALUE"""),"TLE")</f>
        <v>TLE</v>
      </c>
      <c r="GK18" s="9" t="str">
        <f>IFERROR(__xludf.DUMMYFUNCTION("""COMPUTED_VALUE"""),"TLE")</f>
        <v>TLE</v>
      </c>
      <c r="GL18" s="9" t="str">
        <f>IFERROR(__xludf.DUMMYFUNCTION("""COMPUTED_VALUE"""),"TLE")</f>
        <v>TLE</v>
      </c>
      <c r="GM18" s="9" t="str">
        <f>IFERROR(__xludf.DUMMYFUNCTION("""COMPUTED_VALUE"""),"WA")</f>
        <v>WA</v>
      </c>
      <c r="GN18" s="9" t="str">
        <f>IFERROR(__xludf.DUMMYFUNCTION("""COMPUTED_VALUE"""),"TLE")</f>
        <v>TLE</v>
      </c>
      <c r="GO18" s="9" t="str">
        <f>IFERROR(__xludf.DUMMYFUNCTION("""COMPUTED_VALUE"""),"TLE")</f>
        <v>TLE</v>
      </c>
      <c r="GP18" s="9" t="str">
        <f>IFERROR(__xludf.DUMMYFUNCTION("""COMPUTED_VALUE"""),"WA")</f>
        <v>WA</v>
      </c>
      <c r="GQ18" s="9" t="str">
        <f>IFERROR(__xludf.DUMMYFUNCTION("""COMPUTED_VALUE"""),"TLE")</f>
        <v>TLE</v>
      </c>
      <c r="GR18" s="9" t="str">
        <f>IFERROR(__xludf.DUMMYFUNCTION("""COMPUTED_VALUE"""),"TLE")</f>
        <v>TLE</v>
      </c>
      <c r="GS18" s="9" t="str">
        <f>IFERROR(__xludf.DUMMYFUNCTION("""COMPUTED_VALUE"""),"TLE")</f>
        <v>TLE</v>
      </c>
      <c r="GT18" s="9" t="str">
        <f>IFERROR(__xludf.DUMMYFUNCTION("""COMPUTED_VALUE"""),"TLE")</f>
        <v>TLE</v>
      </c>
      <c r="GU18" s="9" t="str">
        <f>IFERROR(__xludf.DUMMYFUNCTION("""COMPUTED_VALUE"""),"")</f>
        <v/>
      </c>
    </row>
    <row r="19">
      <c r="A19" s="5"/>
      <c r="B19" s="5"/>
      <c r="C19" s="5">
        <f>if(B19="d","diskv. iz ciklusa",if(B19="d1","diskv. iz kruga",if($E19="ODOBREN",(if(countif(H:H,"="&amp;H19)=1,countif(H:H,"&gt;"&amp;H19)+1,concatenate(countif(H:H,"&gt;"&amp;H19)+1," - ",countif(H:H,"&gt;="&amp;H19)))),'Rezultati - A kategorija'!empty)))</f>
        <v>17</v>
      </c>
      <c r="D19" s="6" t="str">
        <f>IFERROR(__xludf.DUMMYFUNCTION("""COMPUTED_VALUE"""),"papa")</f>
        <v>papa</v>
      </c>
      <c r="E19" s="6" t="str">
        <f>IFERROR(__xludf.DUMMYFUNCTION("""COMPUTED_VALUE"""),"ODOBREN")</f>
        <v>ODOBREN</v>
      </c>
      <c r="F19" s="6" t="str">
        <f>IFERROR(__xludf.DUMMYFUNCTION("""COMPUTED_VALUE"""),"Pavle")</f>
        <v>Pavle</v>
      </c>
      <c r="G19" s="6" t="str">
        <f>IFERROR(__xludf.DUMMYFUNCTION("""COMPUTED_VALUE"""),"Janevski")</f>
        <v>Janevski</v>
      </c>
      <c r="H19" s="7">
        <f>IFERROR(__xludf.DUMMYFUNCTION("""COMPUTED_VALUE"""),130.0)</f>
        <v>130</v>
      </c>
      <c r="I19" s="7">
        <f>IFERROR(__xludf.DUMMYFUNCTION("""COMPUTED_VALUE"""),130.0)</f>
        <v>130</v>
      </c>
      <c r="J19" s="6" t="str">
        <f>IFERROR(__xludf.DUMMYFUNCTION("""COMPUTED_VALUE"""),"Niš")</f>
        <v>Niš</v>
      </c>
      <c r="K19" s="6" t="str">
        <f>IFERROR(__xludf.DUMMYFUNCTION("""COMPUTED_VALUE"""),"Gimnazija Bora Stanković")</f>
        <v>Gimnazija Bora Stanković</v>
      </c>
      <c r="L19" s="14" t="str">
        <f>IFERROR(__xludf.DUMMYFUNCTION("""COMPUTED_VALUE"""),"IV")</f>
        <v>IV</v>
      </c>
      <c r="M19" s="14" t="str">
        <f>IFERROR(__xludf.DUMMYFUNCTION("""COMPUTED_VALUE"""),"A")</f>
        <v>A</v>
      </c>
      <c r="N19" s="6"/>
      <c r="O19" s="8" t="str">
        <f>IFERROR(__xludf.DUMMYFUNCTION("""COMPUTED_VALUE"""),"-")</f>
        <v>-</v>
      </c>
      <c r="P19" s="9" t="str">
        <f>IFERROR(__xludf.DUMMYFUNCTION("""COMPUTED_VALUE"""),"-")</f>
        <v>-</v>
      </c>
      <c r="Q19" s="9" t="str">
        <f>IFERROR(__xludf.DUMMYFUNCTION("""COMPUTED_VALUE"""),"-")</f>
        <v>-</v>
      </c>
      <c r="R19" s="9">
        <f>IFERROR(__xludf.DUMMYFUNCTION("""COMPUTED_VALUE"""),100.0)</f>
        <v>100</v>
      </c>
      <c r="S19" s="9">
        <f>IFERROR(__xludf.DUMMYFUNCTION("""COMPUTED_VALUE"""),12.0)</f>
        <v>12</v>
      </c>
      <c r="T19" s="9">
        <f>IFERROR(__xludf.DUMMYFUNCTION("""COMPUTED_VALUE"""),18.0)</f>
        <v>18</v>
      </c>
      <c r="U19" s="9" t="str">
        <f>IFERROR(__xludf.DUMMYFUNCTION("""COMPUTED_VALUE"""),"")</f>
        <v/>
      </c>
      <c r="V19" s="9" t="str">
        <f>IFERROR(__xludf.DUMMYFUNCTION("""COMPUTED_VALUE"""),"")</f>
        <v/>
      </c>
      <c r="W19" s="9" t="str">
        <f>IFERROR(__xludf.DUMMYFUNCTION("""COMPUTED_VALUE"""),"-")</f>
        <v>-</v>
      </c>
      <c r="X19" s="9" t="str">
        <f>IFERROR(__xludf.DUMMYFUNCTION("""COMPUTED_VALUE"""),"-")</f>
        <v>-</v>
      </c>
      <c r="Y19" s="9" t="str">
        <f>IFERROR(__xludf.DUMMYFUNCTION("""COMPUTED_VALUE"""),"-")</f>
        <v>-</v>
      </c>
      <c r="Z19" s="9" t="str">
        <f>IFERROR(__xludf.DUMMYFUNCTION("""COMPUTED_VALUE"""),"-")</f>
        <v>-</v>
      </c>
      <c r="AA19" s="9" t="str">
        <f>IFERROR(__xludf.DUMMYFUNCTION("""COMPUTED_VALUE"""),"-")</f>
        <v>-</v>
      </c>
      <c r="AB19" s="9" t="str">
        <f>IFERROR(__xludf.DUMMYFUNCTION("""COMPUTED_VALUE"""),"-")</f>
        <v>-</v>
      </c>
      <c r="AC19" s="9" t="str">
        <f>IFERROR(__xludf.DUMMYFUNCTION("""COMPUTED_VALUE"""),"-")</f>
        <v>-</v>
      </c>
      <c r="AD19" s="9" t="str">
        <f>IFERROR(__xludf.DUMMYFUNCTION("""COMPUTED_VALUE"""),"-")</f>
        <v>-</v>
      </c>
      <c r="AE19" s="9" t="str">
        <f>IFERROR(__xludf.DUMMYFUNCTION("""COMPUTED_VALUE"""),"-")</f>
        <v>-</v>
      </c>
      <c r="AF19" s="9" t="str">
        <f>IFERROR(__xludf.DUMMYFUNCTION("""COMPUTED_VALUE"""),"-")</f>
        <v>-</v>
      </c>
      <c r="AG19" s="9" t="str">
        <f>IFERROR(__xludf.DUMMYFUNCTION("""COMPUTED_VALUE"""),"-")</f>
        <v>-</v>
      </c>
      <c r="AH19" s="9" t="str">
        <f>IFERROR(__xludf.DUMMYFUNCTION("""COMPUTED_VALUE"""),"-")</f>
        <v>-</v>
      </c>
      <c r="AI19" s="9" t="str">
        <f>IFERROR(__xludf.DUMMYFUNCTION("""COMPUTED_VALUE"""),"-")</f>
        <v>-</v>
      </c>
      <c r="AJ19" s="9" t="str">
        <f>IFERROR(__xludf.DUMMYFUNCTION("""COMPUTED_VALUE"""),"-")</f>
        <v>-</v>
      </c>
      <c r="AK19" s="9" t="str">
        <f>IFERROR(__xludf.DUMMYFUNCTION("""COMPUTED_VALUE"""),"-")</f>
        <v>-</v>
      </c>
      <c r="AL19" s="9" t="str">
        <f>IFERROR(__xludf.DUMMYFUNCTION("""COMPUTED_VALUE"""),"-")</f>
        <v>-</v>
      </c>
      <c r="AM19" s="9" t="str">
        <f>IFERROR(__xludf.DUMMYFUNCTION("""COMPUTED_VALUE"""),"-")</f>
        <v>-</v>
      </c>
      <c r="AN19" s="9" t="str">
        <f>IFERROR(__xludf.DUMMYFUNCTION("""COMPUTED_VALUE"""),"-")</f>
        <v>-</v>
      </c>
      <c r="AO19" s="9" t="str">
        <f>IFERROR(__xludf.DUMMYFUNCTION("""COMPUTED_VALUE"""),"-")</f>
        <v>-</v>
      </c>
      <c r="AP19" s="9" t="str">
        <f>IFERROR(__xludf.DUMMYFUNCTION("""COMPUTED_VALUE"""),"-")</f>
        <v>-</v>
      </c>
      <c r="AQ19" s="9" t="str">
        <f>IFERROR(__xludf.DUMMYFUNCTION("""COMPUTED_VALUE"""),"-")</f>
        <v>-</v>
      </c>
      <c r="AR19" s="9" t="str">
        <f>IFERROR(__xludf.DUMMYFUNCTION("""COMPUTED_VALUE"""),"-")</f>
        <v>-</v>
      </c>
      <c r="AS19" s="9" t="str">
        <f>IFERROR(__xludf.DUMMYFUNCTION("""COMPUTED_VALUE"""),"-")</f>
        <v>-</v>
      </c>
      <c r="AT19" s="9" t="str">
        <f>IFERROR(__xludf.DUMMYFUNCTION("""COMPUTED_VALUE"""),"-")</f>
        <v>-</v>
      </c>
      <c r="AU19" s="9" t="str">
        <f>IFERROR(__xludf.DUMMYFUNCTION("""COMPUTED_VALUE"""),"-")</f>
        <v>-</v>
      </c>
      <c r="AV19" s="9" t="str">
        <f>IFERROR(__xludf.DUMMYFUNCTION("""COMPUTED_VALUE"""),"-")</f>
        <v>-</v>
      </c>
      <c r="AW19" s="9" t="str">
        <f>IFERROR(__xludf.DUMMYFUNCTION("""COMPUTED_VALUE"""),"-")</f>
        <v>-</v>
      </c>
      <c r="AX19" s="9" t="str">
        <f>IFERROR(__xludf.DUMMYFUNCTION("""COMPUTED_VALUE"""),"-")</f>
        <v>-</v>
      </c>
      <c r="AY19" s="9" t="str">
        <f>IFERROR(__xludf.DUMMYFUNCTION("""COMPUTED_VALUE"""),"-")</f>
        <v>-</v>
      </c>
      <c r="AZ19" s="9" t="str">
        <f>IFERROR(__xludf.DUMMYFUNCTION("""COMPUTED_VALUE"""),"-")</f>
        <v>-</v>
      </c>
      <c r="BA19" s="9" t="str">
        <f>IFERROR(__xludf.DUMMYFUNCTION("""COMPUTED_VALUE"""),"-")</f>
        <v>-</v>
      </c>
      <c r="BB19" s="9" t="str">
        <f>IFERROR(__xludf.DUMMYFUNCTION("""COMPUTED_VALUE"""),"-")</f>
        <v>-</v>
      </c>
      <c r="BC19" s="9" t="str">
        <f>IFERROR(__xludf.DUMMYFUNCTION("""COMPUTED_VALUE"""),"-")</f>
        <v>-</v>
      </c>
      <c r="BD19" s="9" t="str">
        <f>IFERROR(__xludf.DUMMYFUNCTION("""COMPUTED_VALUE"""),"-")</f>
        <v>-</v>
      </c>
      <c r="BE19" s="9" t="str">
        <f>IFERROR(__xludf.DUMMYFUNCTION("""COMPUTED_VALUE"""),"-")</f>
        <v>-</v>
      </c>
      <c r="BF19" s="9" t="str">
        <f>IFERROR(__xludf.DUMMYFUNCTION("""COMPUTED_VALUE"""),"-")</f>
        <v>-</v>
      </c>
      <c r="BG19" s="9" t="str">
        <f>IFERROR(__xludf.DUMMYFUNCTION("""COMPUTED_VALUE"""),"-")</f>
        <v>-</v>
      </c>
      <c r="BH19" s="9" t="str">
        <f>IFERROR(__xludf.DUMMYFUNCTION("""COMPUTED_VALUE"""),"-")</f>
        <v>-</v>
      </c>
      <c r="BI19" s="9" t="str">
        <f>IFERROR(__xludf.DUMMYFUNCTION("""COMPUTED_VALUE"""),"-")</f>
        <v>-</v>
      </c>
      <c r="BJ19" s="9" t="str">
        <f>IFERROR(__xludf.DUMMYFUNCTION("""COMPUTED_VALUE"""),"-")</f>
        <v>-</v>
      </c>
      <c r="BK19" s="9" t="str">
        <f>IFERROR(__xludf.DUMMYFUNCTION("""COMPUTED_VALUE"""),"-")</f>
        <v>-</v>
      </c>
      <c r="BL19" s="9" t="str">
        <f>IFERROR(__xludf.DUMMYFUNCTION("""COMPUTED_VALUE"""),"-")</f>
        <v>-</v>
      </c>
      <c r="BM19" s="9" t="str">
        <f>IFERROR(__xludf.DUMMYFUNCTION("""COMPUTED_VALUE"""),"")</f>
        <v/>
      </c>
      <c r="BN19" s="9" t="str">
        <f>IFERROR(__xludf.DUMMYFUNCTION("""COMPUTED_VALUE"""),"-")</f>
        <v>-</v>
      </c>
      <c r="BO19" s="9" t="str">
        <f>IFERROR(__xludf.DUMMYFUNCTION("""COMPUTED_VALUE"""),"-")</f>
        <v>-</v>
      </c>
      <c r="BP19" s="9" t="str">
        <f>IFERROR(__xludf.DUMMYFUNCTION("""COMPUTED_VALUE"""),"-")</f>
        <v>-</v>
      </c>
      <c r="BQ19" s="9" t="str">
        <f>IFERROR(__xludf.DUMMYFUNCTION("""COMPUTED_VALUE"""),"-")</f>
        <v>-</v>
      </c>
      <c r="BR19" s="9" t="str">
        <f>IFERROR(__xludf.DUMMYFUNCTION("""COMPUTED_VALUE"""),"-")</f>
        <v>-</v>
      </c>
      <c r="BS19" s="9" t="str">
        <f>IFERROR(__xludf.DUMMYFUNCTION("""COMPUTED_VALUE"""),"-")</f>
        <v>-</v>
      </c>
      <c r="BT19" s="9" t="str">
        <f>IFERROR(__xludf.DUMMYFUNCTION("""COMPUTED_VALUE"""),"-")</f>
        <v>-</v>
      </c>
      <c r="BU19" s="9" t="str">
        <f>IFERROR(__xludf.DUMMYFUNCTION("""COMPUTED_VALUE"""),"-")</f>
        <v>-</v>
      </c>
      <c r="BV19" s="9" t="str">
        <f>IFERROR(__xludf.DUMMYFUNCTION("""COMPUTED_VALUE"""),"-")</f>
        <v>-</v>
      </c>
      <c r="BW19" s="9" t="str">
        <f>IFERROR(__xludf.DUMMYFUNCTION("""COMPUTED_VALUE"""),"-")</f>
        <v>-</v>
      </c>
      <c r="BX19" s="9" t="str">
        <f>IFERROR(__xludf.DUMMYFUNCTION("""COMPUTED_VALUE"""),"-")</f>
        <v>-</v>
      </c>
      <c r="BY19" s="9" t="str">
        <f>IFERROR(__xludf.DUMMYFUNCTION("""COMPUTED_VALUE"""),"-")</f>
        <v>-</v>
      </c>
      <c r="BZ19" s="9" t="str">
        <f>IFERROR(__xludf.DUMMYFUNCTION("""COMPUTED_VALUE"""),"-")</f>
        <v>-</v>
      </c>
      <c r="CA19" s="9" t="str">
        <f>IFERROR(__xludf.DUMMYFUNCTION("""COMPUTED_VALUE"""),"-")</f>
        <v>-</v>
      </c>
      <c r="CB19" s="9" t="str">
        <f>IFERROR(__xludf.DUMMYFUNCTION("""COMPUTED_VALUE"""),"-")</f>
        <v>-</v>
      </c>
      <c r="CC19" s="9" t="str">
        <f>IFERROR(__xludf.DUMMYFUNCTION("""COMPUTED_VALUE"""),"-")</f>
        <v>-</v>
      </c>
      <c r="CD19" s="9" t="str">
        <f>IFERROR(__xludf.DUMMYFUNCTION("""COMPUTED_VALUE"""),"-")</f>
        <v>-</v>
      </c>
      <c r="CE19" s="9" t="str">
        <f>IFERROR(__xludf.DUMMYFUNCTION("""COMPUTED_VALUE"""),"-")</f>
        <v>-</v>
      </c>
      <c r="CF19" s="9" t="str">
        <f>IFERROR(__xludf.DUMMYFUNCTION("""COMPUTED_VALUE"""),"-")</f>
        <v>-</v>
      </c>
      <c r="CG19" s="9" t="str">
        <f>IFERROR(__xludf.DUMMYFUNCTION("""COMPUTED_VALUE"""),"-")</f>
        <v>-</v>
      </c>
      <c r="CH19" s="9" t="str">
        <f>IFERROR(__xludf.DUMMYFUNCTION("""COMPUTED_VALUE"""),"-")</f>
        <v>-</v>
      </c>
      <c r="CI19" s="9" t="str">
        <f>IFERROR(__xludf.DUMMYFUNCTION("""COMPUTED_VALUE"""),"-")</f>
        <v>-</v>
      </c>
      <c r="CJ19" s="9" t="str">
        <f>IFERROR(__xludf.DUMMYFUNCTION("""COMPUTED_VALUE"""),"-")</f>
        <v>-</v>
      </c>
      <c r="CK19" s="9" t="str">
        <f>IFERROR(__xludf.DUMMYFUNCTION("""COMPUTED_VALUE"""),"-")</f>
        <v>-</v>
      </c>
      <c r="CL19" s="9" t="str">
        <f>IFERROR(__xludf.DUMMYFUNCTION("""COMPUTED_VALUE"""),"-")</f>
        <v>-</v>
      </c>
      <c r="CM19" s="9" t="str">
        <f>IFERROR(__xludf.DUMMYFUNCTION("""COMPUTED_VALUE"""),"-")</f>
        <v>-</v>
      </c>
      <c r="CN19" s="9" t="str">
        <f>IFERROR(__xludf.DUMMYFUNCTION("""COMPUTED_VALUE"""),"-")</f>
        <v>-</v>
      </c>
      <c r="CO19" s="9" t="str">
        <f>IFERROR(__xludf.DUMMYFUNCTION("""COMPUTED_VALUE"""),"-")</f>
        <v>-</v>
      </c>
      <c r="CP19" s="9" t="str">
        <f>IFERROR(__xludf.DUMMYFUNCTION("""COMPUTED_VALUE"""),"-")</f>
        <v>-</v>
      </c>
      <c r="CQ19" s="9" t="str">
        <f>IFERROR(__xludf.DUMMYFUNCTION("""COMPUTED_VALUE"""),"-")</f>
        <v>-</v>
      </c>
      <c r="CR19" s="9" t="str">
        <f>IFERROR(__xludf.DUMMYFUNCTION("""COMPUTED_VALUE"""),"-")</f>
        <v>-</v>
      </c>
      <c r="CS19" s="9" t="str">
        <f>IFERROR(__xludf.DUMMYFUNCTION("""COMPUTED_VALUE"""),"-")</f>
        <v>-</v>
      </c>
      <c r="CT19" s="9" t="str">
        <f>IFERROR(__xludf.DUMMYFUNCTION("""COMPUTED_VALUE"""),"-")</f>
        <v>-</v>
      </c>
      <c r="CU19" s="9" t="str">
        <f>IFERROR(__xludf.DUMMYFUNCTION("""COMPUTED_VALUE"""),"")</f>
        <v/>
      </c>
      <c r="CV19" s="9" t="str">
        <f>IFERROR(__xludf.DUMMYFUNCTION("""COMPUTED_VALUE"""),"-")</f>
        <v>-</v>
      </c>
      <c r="CW19" s="9" t="str">
        <f>IFERROR(__xludf.DUMMYFUNCTION("""COMPUTED_VALUE"""),"-")</f>
        <v>-</v>
      </c>
      <c r="CX19" s="9" t="str">
        <f>IFERROR(__xludf.DUMMYFUNCTION("""COMPUTED_VALUE"""),"-")</f>
        <v>-</v>
      </c>
      <c r="CY19" s="9" t="str">
        <f>IFERROR(__xludf.DUMMYFUNCTION("""COMPUTED_VALUE"""),"-")</f>
        <v>-</v>
      </c>
      <c r="CZ19" s="9" t="str">
        <f>IFERROR(__xludf.DUMMYFUNCTION("""COMPUTED_VALUE"""),"-")</f>
        <v>-</v>
      </c>
      <c r="DA19" s="9" t="str">
        <f>IFERROR(__xludf.DUMMYFUNCTION("""COMPUTED_VALUE"""),"-")</f>
        <v>-</v>
      </c>
      <c r="DB19" s="9" t="str">
        <f>IFERROR(__xludf.DUMMYFUNCTION("""COMPUTED_VALUE"""),"-")</f>
        <v>-</v>
      </c>
      <c r="DC19" s="9" t="str">
        <f>IFERROR(__xludf.DUMMYFUNCTION("""COMPUTED_VALUE"""),"-")</f>
        <v>-</v>
      </c>
      <c r="DD19" s="9" t="str">
        <f>IFERROR(__xludf.DUMMYFUNCTION("""COMPUTED_VALUE"""),"-")</f>
        <v>-</v>
      </c>
      <c r="DE19" s="9" t="str">
        <f>IFERROR(__xludf.DUMMYFUNCTION("""COMPUTED_VALUE"""),"-")</f>
        <v>-</v>
      </c>
      <c r="DF19" s="9" t="str">
        <f>IFERROR(__xludf.DUMMYFUNCTION("""COMPUTED_VALUE"""),"-")</f>
        <v>-</v>
      </c>
      <c r="DG19" s="9" t="str">
        <f>IFERROR(__xludf.DUMMYFUNCTION("""COMPUTED_VALUE"""),"-")</f>
        <v>-</v>
      </c>
      <c r="DH19" s="9" t="str">
        <f>IFERROR(__xludf.DUMMYFUNCTION("""COMPUTED_VALUE"""),"-")</f>
        <v>-</v>
      </c>
      <c r="DI19" s="9" t="str">
        <f>IFERROR(__xludf.DUMMYFUNCTION("""COMPUTED_VALUE"""),"-")</f>
        <v>-</v>
      </c>
      <c r="DJ19" s="9" t="str">
        <f>IFERROR(__xludf.DUMMYFUNCTION("""COMPUTED_VALUE"""),"-")</f>
        <v>-</v>
      </c>
      <c r="DK19" s="9" t="str">
        <f>IFERROR(__xludf.DUMMYFUNCTION("""COMPUTED_VALUE"""),"-")</f>
        <v>-</v>
      </c>
      <c r="DL19" s="9" t="str">
        <f>IFERROR(__xludf.DUMMYFUNCTION("""COMPUTED_VALUE"""),"-")</f>
        <v>-</v>
      </c>
      <c r="DM19" s="9" t="str">
        <f>IFERROR(__xludf.DUMMYFUNCTION("""COMPUTED_VALUE"""),"-")</f>
        <v>-</v>
      </c>
      <c r="DN19" s="9" t="str">
        <f>IFERROR(__xludf.DUMMYFUNCTION("""COMPUTED_VALUE"""),"-")</f>
        <v>-</v>
      </c>
      <c r="DO19" s="9" t="str">
        <f>IFERROR(__xludf.DUMMYFUNCTION("""COMPUTED_VALUE"""),"-")</f>
        <v>-</v>
      </c>
      <c r="DP19" s="9" t="str">
        <f>IFERROR(__xludf.DUMMYFUNCTION("""COMPUTED_VALUE"""),"-")</f>
        <v>-</v>
      </c>
      <c r="DQ19" s="9" t="str">
        <f>IFERROR(__xludf.DUMMYFUNCTION("""COMPUTED_VALUE"""),"-")</f>
        <v>-</v>
      </c>
      <c r="DR19" s="9" t="str">
        <f>IFERROR(__xludf.DUMMYFUNCTION("""COMPUTED_VALUE"""),"-")</f>
        <v>-</v>
      </c>
      <c r="DS19" s="9" t="str">
        <f>IFERROR(__xludf.DUMMYFUNCTION("""COMPUTED_VALUE"""),"-")</f>
        <v>-</v>
      </c>
      <c r="DT19" s="9" t="str">
        <f>IFERROR(__xludf.DUMMYFUNCTION("""COMPUTED_VALUE"""),"-")</f>
        <v>-</v>
      </c>
      <c r="DU19" s="9" t="str">
        <f>IFERROR(__xludf.DUMMYFUNCTION("""COMPUTED_VALUE"""),"-")</f>
        <v>-</v>
      </c>
      <c r="DV19" s="9" t="str">
        <f>IFERROR(__xludf.DUMMYFUNCTION("""COMPUTED_VALUE"""),"-")</f>
        <v>-</v>
      </c>
      <c r="DW19" s="9" t="str">
        <f>IFERROR(__xludf.DUMMYFUNCTION("""COMPUTED_VALUE"""),"-")</f>
        <v>-</v>
      </c>
      <c r="DX19" s="9" t="str">
        <f>IFERROR(__xludf.DUMMYFUNCTION("""COMPUTED_VALUE"""),"-")</f>
        <v>-</v>
      </c>
      <c r="DY19" s="9" t="str">
        <f>IFERROR(__xludf.DUMMYFUNCTION("""COMPUTED_VALUE"""),"-")</f>
        <v>-</v>
      </c>
      <c r="DZ19" s="9" t="str">
        <f>IFERROR(__xludf.DUMMYFUNCTION("""COMPUTED_VALUE"""),"-")</f>
        <v>-</v>
      </c>
      <c r="EA19" s="9" t="str">
        <f>IFERROR(__xludf.DUMMYFUNCTION("""COMPUTED_VALUE"""),"-")</f>
        <v>-</v>
      </c>
      <c r="EB19" s="9" t="str">
        <f>IFERROR(__xludf.DUMMYFUNCTION("""COMPUTED_VALUE"""),"")</f>
        <v/>
      </c>
      <c r="EC19" s="9">
        <f>IFERROR(__xludf.DUMMYFUNCTION("""COMPUTED_VALUE"""),1.0)</f>
        <v>1</v>
      </c>
      <c r="ED19" s="9">
        <f>IFERROR(__xludf.DUMMYFUNCTION("""COMPUTED_VALUE"""),1.0)</f>
        <v>1</v>
      </c>
      <c r="EE19" s="9">
        <f>IFERROR(__xludf.DUMMYFUNCTION("""COMPUTED_VALUE"""),1.0)</f>
        <v>1</v>
      </c>
      <c r="EF19" s="9">
        <f>IFERROR(__xludf.DUMMYFUNCTION("""COMPUTED_VALUE"""),1.0)</f>
        <v>1</v>
      </c>
      <c r="EG19" s="9">
        <f>IFERROR(__xludf.DUMMYFUNCTION("""COMPUTED_VALUE"""),1.0)</f>
        <v>1</v>
      </c>
      <c r="EH19" s="9">
        <f>IFERROR(__xludf.DUMMYFUNCTION("""COMPUTED_VALUE"""),1.0)</f>
        <v>1</v>
      </c>
      <c r="EI19" s="9">
        <f>IFERROR(__xludf.DUMMYFUNCTION("""COMPUTED_VALUE"""),1.0)</f>
        <v>1</v>
      </c>
      <c r="EJ19" s="9">
        <f>IFERROR(__xludf.DUMMYFUNCTION("""COMPUTED_VALUE"""),1.0)</f>
        <v>1</v>
      </c>
      <c r="EK19" s="9">
        <f>IFERROR(__xludf.DUMMYFUNCTION("""COMPUTED_VALUE"""),1.0)</f>
        <v>1</v>
      </c>
      <c r="EL19" s="9">
        <f>IFERROR(__xludf.DUMMYFUNCTION("""COMPUTED_VALUE"""),1.0)</f>
        <v>1</v>
      </c>
      <c r="EM19" s="9">
        <f>IFERROR(__xludf.DUMMYFUNCTION("""COMPUTED_VALUE"""),1.0)</f>
        <v>1</v>
      </c>
      <c r="EN19" s="9">
        <f>IFERROR(__xludf.DUMMYFUNCTION("""COMPUTED_VALUE"""),1.0)</f>
        <v>1</v>
      </c>
      <c r="EO19" s="9">
        <f>IFERROR(__xludf.DUMMYFUNCTION("""COMPUTED_VALUE"""),1.0)</f>
        <v>1</v>
      </c>
      <c r="EP19" s="9">
        <f>IFERROR(__xludf.DUMMYFUNCTION("""COMPUTED_VALUE"""),1.0)</f>
        <v>1</v>
      </c>
      <c r="EQ19" s="9">
        <f>IFERROR(__xludf.DUMMYFUNCTION("""COMPUTED_VALUE"""),1.0)</f>
        <v>1</v>
      </c>
      <c r="ER19" s="9">
        <f>IFERROR(__xludf.DUMMYFUNCTION("""COMPUTED_VALUE"""),1.0)</f>
        <v>1</v>
      </c>
      <c r="ES19" s="9" t="str">
        <f>IFERROR(__xludf.DUMMYFUNCTION("""COMPUTED_VALUE"""),"")</f>
        <v/>
      </c>
      <c r="ET19" s="9">
        <f>IFERROR(__xludf.DUMMYFUNCTION("""COMPUTED_VALUE"""),1.0)</f>
        <v>1</v>
      </c>
      <c r="EU19" s="9">
        <f>IFERROR(__xludf.DUMMYFUNCTION("""COMPUTED_VALUE"""),1.0)</f>
        <v>1</v>
      </c>
      <c r="EV19" s="9">
        <f>IFERROR(__xludf.DUMMYFUNCTION("""COMPUTED_VALUE"""),1.0)</f>
        <v>1</v>
      </c>
      <c r="EW19" s="9">
        <f>IFERROR(__xludf.DUMMYFUNCTION("""COMPUTED_VALUE"""),1.0)</f>
        <v>1</v>
      </c>
      <c r="EX19" s="9" t="str">
        <f>IFERROR(__xludf.DUMMYFUNCTION("""COMPUTED_VALUE"""),"WA")</f>
        <v>WA</v>
      </c>
      <c r="EY19" s="9">
        <f>IFERROR(__xludf.DUMMYFUNCTION("""COMPUTED_VALUE"""),1.0)</f>
        <v>1</v>
      </c>
      <c r="EZ19" s="9">
        <f>IFERROR(__xludf.DUMMYFUNCTION("""COMPUTED_VALUE"""),1.0)</f>
        <v>1</v>
      </c>
      <c r="FA19" s="9">
        <f>IFERROR(__xludf.DUMMYFUNCTION("""COMPUTED_VALUE"""),1.0)</f>
        <v>1</v>
      </c>
      <c r="FB19" s="9">
        <f>IFERROR(__xludf.DUMMYFUNCTION("""COMPUTED_VALUE"""),1.0)</f>
        <v>1</v>
      </c>
      <c r="FC19" s="9">
        <f>IFERROR(__xludf.DUMMYFUNCTION("""COMPUTED_VALUE"""),1.0)</f>
        <v>1</v>
      </c>
      <c r="FD19" s="9">
        <f>IFERROR(__xludf.DUMMYFUNCTION("""COMPUTED_VALUE"""),1.0)</f>
        <v>1</v>
      </c>
      <c r="FE19" s="9">
        <f>IFERROR(__xludf.DUMMYFUNCTION("""COMPUTED_VALUE"""),1.0)</f>
        <v>1</v>
      </c>
      <c r="FF19" s="9">
        <f>IFERROR(__xludf.DUMMYFUNCTION("""COMPUTED_VALUE"""),1.0)</f>
        <v>1</v>
      </c>
      <c r="FG19" s="9" t="str">
        <f>IFERROR(__xludf.DUMMYFUNCTION("""COMPUTED_VALUE"""),"WA")</f>
        <v>WA</v>
      </c>
      <c r="FH19" s="9">
        <f>IFERROR(__xludf.DUMMYFUNCTION("""COMPUTED_VALUE"""),1.0)</f>
        <v>1</v>
      </c>
      <c r="FI19" s="9">
        <f>IFERROR(__xludf.DUMMYFUNCTION("""COMPUTED_VALUE"""),1.0)</f>
        <v>1</v>
      </c>
      <c r="FJ19" s="9" t="str">
        <f>IFERROR(__xludf.DUMMYFUNCTION("""COMPUTED_VALUE"""),"WA")</f>
        <v>WA</v>
      </c>
      <c r="FK19" s="9">
        <f>IFERROR(__xludf.DUMMYFUNCTION("""COMPUTED_VALUE"""),1.0)</f>
        <v>1</v>
      </c>
      <c r="FL19" s="9" t="str">
        <f>IFERROR(__xludf.DUMMYFUNCTION("""COMPUTED_VALUE"""),"WA")</f>
        <v>WA</v>
      </c>
      <c r="FM19" s="9" t="str">
        <f>IFERROR(__xludf.DUMMYFUNCTION("""COMPUTED_VALUE"""),"WA")</f>
        <v>WA</v>
      </c>
      <c r="FN19" s="9">
        <f>IFERROR(__xludf.DUMMYFUNCTION("""COMPUTED_VALUE"""),1.0)</f>
        <v>1</v>
      </c>
      <c r="FO19" s="9" t="str">
        <f>IFERROR(__xludf.DUMMYFUNCTION("""COMPUTED_VALUE"""),"WA")</f>
        <v>WA</v>
      </c>
      <c r="FP19" s="9">
        <f>IFERROR(__xludf.DUMMYFUNCTION("""COMPUTED_VALUE"""),1.0)</f>
        <v>1</v>
      </c>
      <c r="FQ19" s="9">
        <f>IFERROR(__xludf.DUMMYFUNCTION("""COMPUTED_VALUE"""),1.0)</f>
        <v>1</v>
      </c>
      <c r="FR19" s="9">
        <f>IFERROR(__xludf.DUMMYFUNCTION("""COMPUTED_VALUE"""),1.0)</f>
        <v>1</v>
      </c>
      <c r="FS19" s="9">
        <f>IFERROR(__xludf.DUMMYFUNCTION("""COMPUTED_VALUE"""),1.0)</f>
        <v>1</v>
      </c>
      <c r="FT19" s="9">
        <f>IFERROR(__xludf.DUMMYFUNCTION("""COMPUTED_VALUE"""),1.0)</f>
        <v>1</v>
      </c>
      <c r="FU19" s="9" t="str">
        <f>IFERROR(__xludf.DUMMYFUNCTION("""COMPUTED_VALUE"""),"TLE")</f>
        <v>TLE</v>
      </c>
      <c r="FV19" s="9" t="str">
        <f>IFERROR(__xludf.DUMMYFUNCTION("""COMPUTED_VALUE"""),"")</f>
        <v/>
      </c>
      <c r="FW19" s="9">
        <f>IFERROR(__xludf.DUMMYFUNCTION("""COMPUTED_VALUE"""),1.0)</f>
        <v>1</v>
      </c>
      <c r="FX19" s="9">
        <f>IFERROR(__xludf.DUMMYFUNCTION("""COMPUTED_VALUE"""),1.0)</f>
        <v>1</v>
      </c>
      <c r="FY19" s="9">
        <f>IFERROR(__xludf.DUMMYFUNCTION("""COMPUTED_VALUE"""),1.0)</f>
        <v>1</v>
      </c>
      <c r="FZ19" s="9">
        <f>IFERROR(__xludf.DUMMYFUNCTION("""COMPUTED_VALUE"""),1.0)</f>
        <v>1</v>
      </c>
      <c r="GA19" s="9">
        <f>IFERROR(__xludf.DUMMYFUNCTION("""COMPUTED_VALUE"""),1.0)</f>
        <v>1</v>
      </c>
      <c r="GB19" s="9">
        <f>IFERROR(__xludf.DUMMYFUNCTION("""COMPUTED_VALUE"""),1.0)</f>
        <v>1</v>
      </c>
      <c r="GC19" s="9" t="str">
        <f>IFERROR(__xludf.DUMMYFUNCTION("""COMPUTED_VALUE"""),"TLE")</f>
        <v>TLE</v>
      </c>
      <c r="GD19" s="9" t="str">
        <f>IFERROR(__xludf.DUMMYFUNCTION("""COMPUTED_VALUE"""),"TLE")</f>
        <v>TLE</v>
      </c>
      <c r="GE19" s="9">
        <f>IFERROR(__xludf.DUMMYFUNCTION("""COMPUTED_VALUE"""),1.0)</f>
        <v>1</v>
      </c>
      <c r="GF19" s="9">
        <f>IFERROR(__xludf.DUMMYFUNCTION("""COMPUTED_VALUE"""),1.0)</f>
        <v>1</v>
      </c>
      <c r="GG19" s="9">
        <f>IFERROR(__xludf.DUMMYFUNCTION("""COMPUTED_VALUE"""),1.0)</f>
        <v>1</v>
      </c>
      <c r="GH19" s="9" t="str">
        <f>IFERROR(__xludf.DUMMYFUNCTION("""COMPUTED_VALUE"""),"RTE")</f>
        <v>RTE</v>
      </c>
      <c r="GI19" s="9" t="str">
        <f>IFERROR(__xludf.DUMMYFUNCTION("""COMPUTED_VALUE"""),"RTE")</f>
        <v>RTE</v>
      </c>
      <c r="GJ19" s="9" t="str">
        <f>IFERROR(__xludf.DUMMYFUNCTION("""COMPUTED_VALUE"""),"RTE")</f>
        <v>RTE</v>
      </c>
      <c r="GK19" s="9" t="str">
        <f>IFERROR(__xludf.DUMMYFUNCTION("""COMPUTED_VALUE"""),"RTE")</f>
        <v>RTE</v>
      </c>
      <c r="GL19" s="9" t="str">
        <f>IFERROR(__xludf.DUMMYFUNCTION("""COMPUTED_VALUE"""),"RTE")</f>
        <v>RTE</v>
      </c>
      <c r="GM19" s="9" t="str">
        <f>IFERROR(__xludf.DUMMYFUNCTION("""COMPUTED_VALUE"""),"RTE")</f>
        <v>RTE</v>
      </c>
      <c r="GN19" s="9" t="str">
        <f>IFERROR(__xludf.DUMMYFUNCTION("""COMPUTED_VALUE"""),"RTE")</f>
        <v>RTE</v>
      </c>
      <c r="GO19" s="9" t="str">
        <f>IFERROR(__xludf.DUMMYFUNCTION("""COMPUTED_VALUE"""),"RTE")</f>
        <v>RTE</v>
      </c>
      <c r="GP19" s="9" t="str">
        <f>IFERROR(__xludf.DUMMYFUNCTION("""COMPUTED_VALUE"""),"RTE")</f>
        <v>RTE</v>
      </c>
      <c r="GQ19" s="9" t="str">
        <f>IFERROR(__xludf.DUMMYFUNCTION("""COMPUTED_VALUE"""),"RTE")</f>
        <v>RTE</v>
      </c>
      <c r="GR19" s="9" t="str">
        <f>IFERROR(__xludf.DUMMYFUNCTION("""COMPUTED_VALUE"""),"RTE")</f>
        <v>RTE</v>
      </c>
      <c r="GS19" s="9" t="str">
        <f>IFERROR(__xludf.DUMMYFUNCTION("""COMPUTED_VALUE"""),"RTE")</f>
        <v>RTE</v>
      </c>
      <c r="GT19" s="9" t="str">
        <f>IFERROR(__xludf.DUMMYFUNCTION("""COMPUTED_VALUE"""),"RTE")</f>
        <v>RTE</v>
      </c>
      <c r="GU19" s="9" t="str">
        <f>IFERROR(__xludf.DUMMYFUNCTION("""COMPUTED_VALUE"""),"")</f>
        <v/>
      </c>
    </row>
    <row r="20">
      <c r="A20" s="5"/>
      <c r="B20" s="5"/>
      <c r="C20" s="5" t="str">
        <f>if(B20="d","diskv. iz ciklusa",if(B20="d1","diskv. iz kruga",if($E20="ODOBREN",(if(countif(H:H,"="&amp;H20)=1,countif(H:H,"&gt;"&amp;H20)+1,concatenate(countif(H:H,"&gt;"&amp;H20)+1," - ",countif(H:H,"&gt;="&amp;H20)))),'Rezultati - A kategorija'!empty)))</f>
        <v>18 - 19</v>
      </c>
      <c r="D20" s="6" t="str">
        <f>IFERROR(__xludf.DUMMYFUNCTION("""COMPUTED_VALUE"""),"LordZerato")</f>
        <v>LordZerato</v>
      </c>
      <c r="E20" s="6" t="str">
        <f>IFERROR(__xludf.DUMMYFUNCTION("""COMPUTED_VALUE"""),"ODOBREN")</f>
        <v>ODOBREN</v>
      </c>
      <c r="F20" s="6" t="str">
        <f>IFERROR(__xludf.DUMMYFUNCTION("""COMPUTED_VALUE"""),"Zlatko")</f>
        <v>Zlatko</v>
      </c>
      <c r="G20" s="6" t="str">
        <f>IFERROR(__xludf.DUMMYFUNCTION("""COMPUTED_VALUE"""),"Golubović")</f>
        <v>Golubović</v>
      </c>
      <c r="H20" s="7">
        <f>IFERROR(__xludf.DUMMYFUNCTION("""COMPUTED_VALUE"""),129.0)</f>
        <v>129</v>
      </c>
      <c r="I20" s="7">
        <f>IFERROR(__xludf.DUMMYFUNCTION("""COMPUTED_VALUE"""),129.0)</f>
        <v>129</v>
      </c>
      <c r="J20" s="6" t="str">
        <f>IFERROR(__xludf.DUMMYFUNCTION("""COMPUTED_VALUE"""),"Kragujevac")</f>
        <v>Kragujevac</v>
      </c>
      <c r="K20" s="6" t="str">
        <f>IFERROR(__xludf.DUMMYFUNCTION("""COMPUTED_VALUE"""),"Prva kragujevačka gimnazija")</f>
        <v>Prva kragujevačka gimnazija</v>
      </c>
      <c r="L20" s="14" t="str">
        <f>IFERROR(__xludf.DUMMYFUNCTION("""COMPUTED_VALUE"""),"III")</f>
        <v>III</v>
      </c>
      <c r="M20" s="14" t="str">
        <f>IFERROR(__xludf.DUMMYFUNCTION("""COMPUTED_VALUE"""),"A")</f>
        <v>A</v>
      </c>
      <c r="N20" s="6" t="str">
        <f>IFERROR(__xludf.DUMMYFUNCTION("""COMPUTED_VALUE"""),"Mijodrag Đurišić")</f>
        <v>Mijodrag Đurišić</v>
      </c>
      <c r="O20" s="8" t="str">
        <f>IFERROR(__xludf.DUMMYFUNCTION("""COMPUTED_VALUE"""),"-")</f>
        <v>-</v>
      </c>
      <c r="P20" s="9" t="str">
        <f>IFERROR(__xludf.DUMMYFUNCTION("""COMPUTED_VALUE"""),"-")</f>
        <v>-</v>
      </c>
      <c r="Q20" s="9" t="str">
        <f>IFERROR(__xludf.DUMMYFUNCTION("""COMPUTED_VALUE"""),"-")</f>
        <v>-</v>
      </c>
      <c r="R20" s="9">
        <f>IFERROR(__xludf.DUMMYFUNCTION("""COMPUTED_VALUE"""),100.0)</f>
        <v>100</v>
      </c>
      <c r="S20" s="9">
        <f>IFERROR(__xludf.DUMMYFUNCTION("""COMPUTED_VALUE"""),11.0)</f>
        <v>11</v>
      </c>
      <c r="T20" s="9">
        <f>IFERROR(__xludf.DUMMYFUNCTION("""COMPUTED_VALUE"""),18.0)</f>
        <v>18</v>
      </c>
      <c r="U20" s="9" t="str">
        <f>IFERROR(__xludf.DUMMYFUNCTION("""COMPUTED_VALUE"""),"")</f>
        <v/>
      </c>
      <c r="V20" s="9" t="str">
        <f>IFERROR(__xludf.DUMMYFUNCTION("""COMPUTED_VALUE"""),"")</f>
        <v/>
      </c>
      <c r="W20" s="9" t="str">
        <f>IFERROR(__xludf.DUMMYFUNCTION("""COMPUTED_VALUE"""),"-")</f>
        <v>-</v>
      </c>
      <c r="X20" s="9" t="str">
        <f>IFERROR(__xludf.DUMMYFUNCTION("""COMPUTED_VALUE"""),"-")</f>
        <v>-</v>
      </c>
      <c r="Y20" s="9" t="str">
        <f>IFERROR(__xludf.DUMMYFUNCTION("""COMPUTED_VALUE"""),"-")</f>
        <v>-</v>
      </c>
      <c r="Z20" s="9" t="str">
        <f>IFERROR(__xludf.DUMMYFUNCTION("""COMPUTED_VALUE"""),"-")</f>
        <v>-</v>
      </c>
      <c r="AA20" s="9" t="str">
        <f>IFERROR(__xludf.DUMMYFUNCTION("""COMPUTED_VALUE"""),"-")</f>
        <v>-</v>
      </c>
      <c r="AB20" s="9" t="str">
        <f>IFERROR(__xludf.DUMMYFUNCTION("""COMPUTED_VALUE"""),"-")</f>
        <v>-</v>
      </c>
      <c r="AC20" s="9" t="str">
        <f>IFERROR(__xludf.DUMMYFUNCTION("""COMPUTED_VALUE"""),"-")</f>
        <v>-</v>
      </c>
      <c r="AD20" s="9" t="str">
        <f>IFERROR(__xludf.DUMMYFUNCTION("""COMPUTED_VALUE"""),"-")</f>
        <v>-</v>
      </c>
      <c r="AE20" s="9" t="str">
        <f>IFERROR(__xludf.DUMMYFUNCTION("""COMPUTED_VALUE"""),"-")</f>
        <v>-</v>
      </c>
      <c r="AF20" s="9" t="str">
        <f>IFERROR(__xludf.DUMMYFUNCTION("""COMPUTED_VALUE"""),"-")</f>
        <v>-</v>
      </c>
      <c r="AG20" s="9" t="str">
        <f>IFERROR(__xludf.DUMMYFUNCTION("""COMPUTED_VALUE"""),"-")</f>
        <v>-</v>
      </c>
      <c r="AH20" s="9" t="str">
        <f>IFERROR(__xludf.DUMMYFUNCTION("""COMPUTED_VALUE"""),"-")</f>
        <v>-</v>
      </c>
      <c r="AI20" s="9" t="str">
        <f>IFERROR(__xludf.DUMMYFUNCTION("""COMPUTED_VALUE"""),"-")</f>
        <v>-</v>
      </c>
      <c r="AJ20" s="9" t="str">
        <f>IFERROR(__xludf.DUMMYFUNCTION("""COMPUTED_VALUE"""),"-")</f>
        <v>-</v>
      </c>
      <c r="AK20" s="9" t="str">
        <f>IFERROR(__xludf.DUMMYFUNCTION("""COMPUTED_VALUE"""),"-")</f>
        <v>-</v>
      </c>
      <c r="AL20" s="9" t="str">
        <f>IFERROR(__xludf.DUMMYFUNCTION("""COMPUTED_VALUE"""),"-")</f>
        <v>-</v>
      </c>
      <c r="AM20" s="9" t="str">
        <f>IFERROR(__xludf.DUMMYFUNCTION("""COMPUTED_VALUE"""),"-")</f>
        <v>-</v>
      </c>
      <c r="AN20" s="9" t="str">
        <f>IFERROR(__xludf.DUMMYFUNCTION("""COMPUTED_VALUE"""),"-")</f>
        <v>-</v>
      </c>
      <c r="AO20" s="9" t="str">
        <f>IFERROR(__xludf.DUMMYFUNCTION("""COMPUTED_VALUE"""),"-")</f>
        <v>-</v>
      </c>
      <c r="AP20" s="9" t="str">
        <f>IFERROR(__xludf.DUMMYFUNCTION("""COMPUTED_VALUE"""),"-")</f>
        <v>-</v>
      </c>
      <c r="AQ20" s="9" t="str">
        <f>IFERROR(__xludf.DUMMYFUNCTION("""COMPUTED_VALUE"""),"-")</f>
        <v>-</v>
      </c>
      <c r="AR20" s="9" t="str">
        <f>IFERROR(__xludf.DUMMYFUNCTION("""COMPUTED_VALUE"""),"-")</f>
        <v>-</v>
      </c>
      <c r="AS20" s="9" t="str">
        <f>IFERROR(__xludf.DUMMYFUNCTION("""COMPUTED_VALUE"""),"-")</f>
        <v>-</v>
      </c>
      <c r="AT20" s="9" t="str">
        <f>IFERROR(__xludf.DUMMYFUNCTION("""COMPUTED_VALUE"""),"-")</f>
        <v>-</v>
      </c>
      <c r="AU20" s="9" t="str">
        <f>IFERROR(__xludf.DUMMYFUNCTION("""COMPUTED_VALUE"""),"-")</f>
        <v>-</v>
      </c>
      <c r="AV20" s="9" t="str">
        <f>IFERROR(__xludf.DUMMYFUNCTION("""COMPUTED_VALUE"""),"-")</f>
        <v>-</v>
      </c>
      <c r="AW20" s="9" t="str">
        <f>IFERROR(__xludf.DUMMYFUNCTION("""COMPUTED_VALUE"""),"-")</f>
        <v>-</v>
      </c>
      <c r="AX20" s="9" t="str">
        <f>IFERROR(__xludf.DUMMYFUNCTION("""COMPUTED_VALUE"""),"-")</f>
        <v>-</v>
      </c>
      <c r="AY20" s="9" t="str">
        <f>IFERROR(__xludf.DUMMYFUNCTION("""COMPUTED_VALUE"""),"-")</f>
        <v>-</v>
      </c>
      <c r="AZ20" s="9" t="str">
        <f>IFERROR(__xludf.DUMMYFUNCTION("""COMPUTED_VALUE"""),"-")</f>
        <v>-</v>
      </c>
      <c r="BA20" s="9" t="str">
        <f>IFERROR(__xludf.DUMMYFUNCTION("""COMPUTED_VALUE"""),"-")</f>
        <v>-</v>
      </c>
      <c r="BB20" s="9" t="str">
        <f>IFERROR(__xludf.DUMMYFUNCTION("""COMPUTED_VALUE"""),"-")</f>
        <v>-</v>
      </c>
      <c r="BC20" s="9" t="str">
        <f>IFERROR(__xludf.DUMMYFUNCTION("""COMPUTED_VALUE"""),"-")</f>
        <v>-</v>
      </c>
      <c r="BD20" s="9" t="str">
        <f>IFERROR(__xludf.DUMMYFUNCTION("""COMPUTED_VALUE"""),"-")</f>
        <v>-</v>
      </c>
      <c r="BE20" s="9" t="str">
        <f>IFERROR(__xludf.DUMMYFUNCTION("""COMPUTED_VALUE"""),"-")</f>
        <v>-</v>
      </c>
      <c r="BF20" s="9" t="str">
        <f>IFERROR(__xludf.DUMMYFUNCTION("""COMPUTED_VALUE"""),"-")</f>
        <v>-</v>
      </c>
      <c r="BG20" s="9" t="str">
        <f>IFERROR(__xludf.DUMMYFUNCTION("""COMPUTED_VALUE"""),"-")</f>
        <v>-</v>
      </c>
      <c r="BH20" s="9" t="str">
        <f>IFERROR(__xludf.DUMMYFUNCTION("""COMPUTED_VALUE"""),"-")</f>
        <v>-</v>
      </c>
      <c r="BI20" s="9" t="str">
        <f>IFERROR(__xludf.DUMMYFUNCTION("""COMPUTED_VALUE"""),"-")</f>
        <v>-</v>
      </c>
      <c r="BJ20" s="9" t="str">
        <f>IFERROR(__xludf.DUMMYFUNCTION("""COMPUTED_VALUE"""),"-")</f>
        <v>-</v>
      </c>
      <c r="BK20" s="9" t="str">
        <f>IFERROR(__xludf.DUMMYFUNCTION("""COMPUTED_VALUE"""),"-")</f>
        <v>-</v>
      </c>
      <c r="BL20" s="9" t="str">
        <f>IFERROR(__xludf.DUMMYFUNCTION("""COMPUTED_VALUE"""),"-")</f>
        <v>-</v>
      </c>
      <c r="BM20" s="9" t="str">
        <f>IFERROR(__xludf.DUMMYFUNCTION("""COMPUTED_VALUE"""),"")</f>
        <v/>
      </c>
      <c r="BN20" s="9" t="str">
        <f>IFERROR(__xludf.DUMMYFUNCTION("""COMPUTED_VALUE"""),"-")</f>
        <v>-</v>
      </c>
      <c r="BO20" s="9" t="str">
        <f>IFERROR(__xludf.DUMMYFUNCTION("""COMPUTED_VALUE"""),"-")</f>
        <v>-</v>
      </c>
      <c r="BP20" s="9" t="str">
        <f>IFERROR(__xludf.DUMMYFUNCTION("""COMPUTED_VALUE"""),"-")</f>
        <v>-</v>
      </c>
      <c r="BQ20" s="9" t="str">
        <f>IFERROR(__xludf.DUMMYFUNCTION("""COMPUTED_VALUE"""),"-")</f>
        <v>-</v>
      </c>
      <c r="BR20" s="9" t="str">
        <f>IFERROR(__xludf.DUMMYFUNCTION("""COMPUTED_VALUE"""),"-")</f>
        <v>-</v>
      </c>
      <c r="BS20" s="9" t="str">
        <f>IFERROR(__xludf.DUMMYFUNCTION("""COMPUTED_VALUE"""),"-")</f>
        <v>-</v>
      </c>
      <c r="BT20" s="9" t="str">
        <f>IFERROR(__xludf.DUMMYFUNCTION("""COMPUTED_VALUE"""),"-")</f>
        <v>-</v>
      </c>
      <c r="BU20" s="9" t="str">
        <f>IFERROR(__xludf.DUMMYFUNCTION("""COMPUTED_VALUE"""),"-")</f>
        <v>-</v>
      </c>
      <c r="BV20" s="9" t="str">
        <f>IFERROR(__xludf.DUMMYFUNCTION("""COMPUTED_VALUE"""),"-")</f>
        <v>-</v>
      </c>
      <c r="BW20" s="9" t="str">
        <f>IFERROR(__xludf.DUMMYFUNCTION("""COMPUTED_VALUE"""),"-")</f>
        <v>-</v>
      </c>
      <c r="BX20" s="9" t="str">
        <f>IFERROR(__xludf.DUMMYFUNCTION("""COMPUTED_VALUE"""),"-")</f>
        <v>-</v>
      </c>
      <c r="BY20" s="9" t="str">
        <f>IFERROR(__xludf.DUMMYFUNCTION("""COMPUTED_VALUE"""),"-")</f>
        <v>-</v>
      </c>
      <c r="BZ20" s="9" t="str">
        <f>IFERROR(__xludf.DUMMYFUNCTION("""COMPUTED_VALUE"""),"-")</f>
        <v>-</v>
      </c>
      <c r="CA20" s="9" t="str">
        <f>IFERROR(__xludf.DUMMYFUNCTION("""COMPUTED_VALUE"""),"-")</f>
        <v>-</v>
      </c>
      <c r="CB20" s="9" t="str">
        <f>IFERROR(__xludf.DUMMYFUNCTION("""COMPUTED_VALUE"""),"-")</f>
        <v>-</v>
      </c>
      <c r="CC20" s="9" t="str">
        <f>IFERROR(__xludf.DUMMYFUNCTION("""COMPUTED_VALUE"""),"-")</f>
        <v>-</v>
      </c>
      <c r="CD20" s="9" t="str">
        <f>IFERROR(__xludf.DUMMYFUNCTION("""COMPUTED_VALUE"""),"-")</f>
        <v>-</v>
      </c>
      <c r="CE20" s="9" t="str">
        <f>IFERROR(__xludf.DUMMYFUNCTION("""COMPUTED_VALUE"""),"-")</f>
        <v>-</v>
      </c>
      <c r="CF20" s="9" t="str">
        <f>IFERROR(__xludf.DUMMYFUNCTION("""COMPUTED_VALUE"""),"-")</f>
        <v>-</v>
      </c>
      <c r="CG20" s="9" t="str">
        <f>IFERROR(__xludf.DUMMYFUNCTION("""COMPUTED_VALUE"""),"-")</f>
        <v>-</v>
      </c>
      <c r="CH20" s="9" t="str">
        <f>IFERROR(__xludf.DUMMYFUNCTION("""COMPUTED_VALUE"""),"-")</f>
        <v>-</v>
      </c>
      <c r="CI20" s="9" t="str">
        <f>IFERROR(__xludf.DUMMYFUNCTION("""COMPUTED_VALUE"""),"-")</f>
        <v>-</v>
      </c>
      <c r="CJ20" s="9" t="str">
        <f>IFERROR(__xludf.DUMMYFUNCTION("""COMPUTED_VALUE"""),"-")</f>
        <v>-</v>
      </c>
      <c r="CK20" s="9" t="str">
        <f>IFERROR(__xludf.DUMMYFUNCTION("""COMPUTED_VALUE"""),"-")</f>
        <v>-</v>
      </c>
      <c r="CL20" s="9" t="str">
        <f>IFERROR(__xludf.DUMMYFUNCTION("""COMPUTED_VALUE"""),"-")</f>
        <v>-</v>
      </c>
      <c r="CM20" s="9" t="str">
        <f>IFERROR(__xludf.DUMMYFUNCTION("""COMPUTED_VALUE"""),"-")</f>
        <v>-</v>
      </c>
      <c r="CN20" s="9" t="str">
        <f>IFERROR(__xludf.DUMMYFUNCTION("""COMPUTED_VALUE"""),"-")</f>
        <v>-</v>
      </c>
      <c r="CO20" s="9" t="str">
        <f>IFERROR(__xludf.DUMMYFUNCTION("""COMPUTED_VALUE"""),"-")</f>
        <v>-</v>
      </c>
      <c r="CP20" s="9" t="str">
        <f>IFERROR(__xludf.DUMMYFUNCTION("""COMPUTED_VALUE"""),"-")</f>
        <v>-</v>
      </c>
      <c r="CQ20" s="9" t="str">
        <f>IFERROR(__xludf.DUMMYFUNCTION("""COMPUTED_VALUE"""),"-")</f>
        <v>-</v>
      </c>
      <c r="CR20" s="9" t="str">
        <f>IFERROR(__xludf.DUMMYFUNCTION("""COMPUTED_VALUE"""),"-")</f>
        <v>-</v>
      </c>
      <c r="CS20" s="9" t="str">
        <f>IFERROR(__xludf.DUMMYFUNCTION("""COMPUTED_VALUE"""),"-")</f>
        <v>-</v>
      </c>
      <c r="CT20" s="9" t="str">
        <f>IFERROR(__xludf.DUMMYFUNCTION("""COMPUTED_VALUE"""),"-")</f>
        <v>-</v>
      </c>
      <c r="CU20" s="9" t="str">
        <f>IFERROR(__xludf.DUMMYFUNCTION("""COMPUTED_VALUE"""),"")</f>
        <v/>
      </c>
      <c r="CV20" s="9" t="str">
        <f>IFERROR(__xludf.DUMMYFUNCTION("""COMPUTED_VALUE"""),"-")</f>
        <v>-</v>
      </c>
      <c r="CW20" s="9" t="str">
        <f>IFERROR(__xludf.DUMMYFUNCTION("""COMPUTED_VALUE"""),"-")</f>
        <v>-</v>
      </c>
      <c r="CX20" s="9" t="str">
        <f>IFERROR(__xludf.DUMMYFUNCTION("""COMPUTED_VALUE"""),"-")</f>
        <v>-</v>
      </c>
      <c r="CY20" s="9" t="str">
        <f>IFERROR(__xludf.DUMMYFUNCTION("""COMPUTED_VALUE"""),"-")</f>
        <v>-</v>
      </c>
      <c r="CZ20" s="9" t="str">
        <f>IFERROR(__xludf.DUMMYFUNCTION("""COMPUTED_VALUE"""),"-")</f>
        <v>-</v>
      </c>
      <c r="DA20" s="9" t="str">
        <f>IFERROR(__xludf.DUMMYFUNCTION("""COMPUTED_VALUE"""),"-")</f>
        <v>-</v>
      </c>
      <c r="DB20" s="9" t="str">
        <f>IFERROR(__xludf.DUMMYFUNCTION("""COMPUTED_VALUE"""),"-")</f>
        <v>-</v>
      </c>
      <c r="DC20" s="9" t="str">
        <f>IFERROR(__xludf.DUMMYFUNCTION("""COMPUTED_VALUE"""),"-")</f>
        <v>-</v>
      </c>
      <c r="DD20" s="9" t="str">
        <f>IFERROR(__xludf.DUMMYFUNCTION("""COMPUTED_VALUE"""),"-")</f>
        <v>-</v>
      </c>
      <c r="DE20" s="9" t="str">
        <f>IFERROR(__xludf.DUMMYFUNCTION("""COMPUTED_VALUE"""),"-")</f>
        <v>-</v>
      </c>
      <c r="DF20" s="9" t="str">
        <f>IFERROR(__xludf.DUMMYFUNCTION("""COMPUTED_VALUE"""),"-")</f>
        <v>-</v>
      </c>
      <c r="DG20" s="9" t="str">
        <f>IFERROR(__xludf.DUMMYFUNCTION("""COMPUTED_VALUE"""),"-")</f>
        <v>-</v>
      </c>
      <c r="DH20" s="9" t="str">
        <f>IFERROR(__xludf.DUMMYFUNCTION("""COMPUTED_VALUE"""),"-")</f>
        <v>-</v>
      </c>
      <c r="DI20" s="9" t="str">
        <f>IFERROR(__xludf.DUMMYFUNCTION("""COMPUTED_VALUE"""),"-")</f>
        <v>-</v>
      </c>
      <c r="DJ20" s="9" t="str">
        <f>IFERROR(__xludf.DUMMYFUNCTION("""COMPUTED_VALUE"""),"-")</f>
        <v>-</v>
      </c>
      <c r="DK20" s="9" t="str">
        <f>IFERROR(__xludf.DUMMYFUNCTION("""COMPUTED_VALUE"""),"-")</f>
        <v>-</v>
      </c>
      <c r="DL20" s="9" t="str">
        <f>IFERROR(__xludf.DUMMYFUNCTION("""COMPUTED_VALUE"""),"-")</f>
        <v>-</v>
      </c>
      <c r="DM20" s="9" t="str">
        <f>IFERROR(__xludf.DUMMYFUNCTION("""COMPUTED_VALUE"""),"-")</f>
        <v>-</v>
      </c>
      <c r="DN20" s="9" t="str">
        <f>IFERROR(__xludf.DUMMYFUNCTION("""COMPUTED_VALUE"""),"-")</f>
        <v>-</v>
      </c>
      <c r="DO20" s="9" t="str">
        <f>IFERROR(__xludf.DUMMYFUNCTION("""COMPUTED_VALUE"""),"-")</f>
        <v>-</v>
      </c>
      <c r="DP20" s="9" t="str">
        <f>IFERROR(__xludf.DUMMYFUNCTION("""COMPUTED_VALUE"""),"-")</f>
        <v>-</v>
      </c>
      <c r="DQ20" s="9" t="str">
        <f>IFERROR(__xludf.DUMMYFUNCTION("""COMPUTED_VALUE"""),"-")</f>
        <v>-</v>
      </c>
      <c r="DR20" s="9" t="str">
        <f>IFERROR(__xludf.DUMMYFUNCTION("""COMPUTED_VALUE"""),"-")</f>
        <v>-</v>
      </c>
      <c r="DS20" s="9" t="str">
        <f>IFERROR(__xludf.DUMMYFUNCTION("""COMPUTED_VALUE"""),"-")</f>
        <v>-</v>
      </c>
      <c r="DT20" s="9" t="str">
        <f>IFERROR(__xludf.DUMMYFUNCTION("""COMPUTED_VALUE"""),"-")</f>
        <v>-</v>
      </c>
      <c r="DU20" s="9" t="str">
        <f>IFERROR(__xludf.DUMMYFUNCTION("""COMPUTED_VALUE"""),"-")</f>
        <v>-</v>
      </c>
      <c r="DV20" s="9" t="str">
        <f>IFERROR(__xludf.DUMMYFUNCTION("""COMPUTED_VALUE"""),"-")</f>
        <v>-</v>
      </c>
      <c r="DW20" s="9" t="str">
        <f>IFERROR(__xludf.DUMMYFUNCTION("""COMPUTED_VALUE"""),"-")</f>
        <v>-</v>
      </c>
      <c r="DX20" s="9" t="str">
        <f>IFERROR(__xludf.DUMMYFUNCTION("""COMPUTED_VALUE"""),"-")</f>
        <v>-</v>
      </c>
      <c r="DY20" s="9" t="str">
        <f>IFERROR(__xludf.DUMMYFUNCTION("""COMPUTED_VALUE"""),"-")</f>
        <v>-</v>
      </c>
      <c r="DZ20" s="9" t="str">
        <f>IFERROR(__xludf.DUMMYFUNCTION("""COMPUTED_VALUE"""),"-")</f>
        <v>-</v>
      </c>
      <c r="EA20" s="9" t="str">
        <f>IFERROR(__xludf.DUMMYFUNCTION("""COMPUTED_VALUE"""),"-")</f>
        <v>-</v>
      </c>
      <c r="EB20" s="9" t="str">
        <f>IFERROR(__xludf.DUMMYFUNCTION("""COMPUTED_VALUE"""),"")</f>
        <v/>
      </c>
      <c r="EC20" s="9">
        <f>IFERROR(__xludf.DUMMYFUNCTION("""COMPUTED_VALUE"""),1.0)</f>
        <v>1</v>
      </c>
      <c r="ED20" s="9">
        <f>IFERROR(__xludf.DUMMYFUNCTION("""COMPUTED_VALUE"""),1.0)</f>
        <v>1</v>
      </c>
      <c r="EE20" s="9">
        <f>IFERROR(__xludf.DUMMYFUNCTION("""COMPUTED_VALUE"""),1.0)</f>
        <v>1</v>
      </c>
      <c r="EF20" s="9">
        <f>IFERROR(__xludf.DUMMYFUNCTION("""COMPUTED_VALUE"""),1.0)</f>
        <v>1</v>
      </c>
      <c r="EG20" s="9">
        <f>IFERROR(__xludf.DUMMYFUNCTION("""COMPUTED_VALUE"""),1.0)</f>
        <v>1</v>
      </c>
      <c r="EH20" s="9">
        <f>IFERROR(__xludf.DUMMYFUNCTION("""COMPUTED_VALUE"""),1.0)</f>
        <v>1</v>
      </c>
      <c r="EI20" s="9">
        <f>IFERROR(__xludf.DUMMYFUNCTION("""COMPUTED_VALUE"""),1.0)</f>
        <v>1</v>
      </c>
      <c r="EJ20" s="9">
        <f>IFERROR(__xludf.DUMMYFUNCTION("""COMPUTED_VALUE"""),1.0)</f>
        <v>1</v>
      </c>
      <c r="EK20" s="9">
        <f>IFERROR(__xludf.DUMMYFUNCTION("""COMPUTED_VALUE"""),1.0)</f>
        <v>1</v>
      </c>
      <c r="EL20" s="9">
        <f>IFERROR(__xludf.DUMMYFUNCTION("""COMPUTED_VALUE"""),1.0)</f>
        <v>1</v>
      </c>
      <c r="EM20" s="9">
        <f>IFERROR(__xludf.DUMMYFUNCTION("""COMPUTED_VALUE"""),1.0)</f>
        <v>1</v>
      </c>
      <c r="EN20" s="9">
        <f>IFERROR(__xludf.DUMMYFUNCTION("""COMPUTED_VALUE"""),1.0)</f>
        <v>1</v>
      </c>
      <c r="EO20" s="9">
        <f>IFERROR(__xludf.DUMMYFUNCTION("""COMPUTED_VALUE"""),1.0)</f>
        <v>1</v>
      </c>
      <c r="EP20" s="9">
        <f>IFERROR(__xludf.DUMMYFUNCTION("""COMPUTED_VALUE"""),1.0)</f>
        <v>1</v>
      </c>
      <c r="EQ20" s="9">
        <f>IFERROR(__xludf.DUMMYFUNCTION("""COMPUTED_VALUE"""),1.0)</f>
        <v>1</v>
      </c>
      <c r="ER20" s="9">
        <f>IFERROR(__xludf.DUMMYFUNCTION("""COMPUTED_VALUE"""),1.0)</f>
        <v>1</v>
      </c>
      <c r="ES20" s="9" t="str">
        <f>IFERROR(__xludf.DUMMYFUNCTION("""COMPUTED_VALUE"""),"")</f>
        <v/>
      </c>
      <c r="ET20" s="9" t="str">
        <f>IFERROR(__xludf.DUMMYFUNCTION("""COMPUTED_VALUE"""),"WA")</f>
        <v>WA</v>
      </c>
      <c r="EU20" s="9">
        <f>IFERROR(__xludf.DUMMYFUNCTION("""COMPUTED_VALUE"""),1.0)</f>
        <v>1</v>
      </c>
      <c r="EV20" s="9">
        <f>IFERROR(__xludf.DUMMYFUNCTION("""COMPUTED_VALUE"""),1.0)</f>
        <v>1</v>
      </c>
      <c r="EW20" s="9">
        <f>IFERROR(__xludf.DUMMYFUNCTION("""COMPUTED_VALUE"""),1.0)</f>
        <v>1</v>
      </c>
      <c r="EX20" s="9">
        <f>IFERROR(__xludf.DUMMYFUNCTION("""COMPUTED_VALUE"""),1.0)</f>
        <v>1</v>
      </c>
      <c r="EY20" s="9">
        <f>IFERROR(__xludf.DUMMYFUNCTION("""COMPUTED_VALUE"""),1.0)</f>
        <v>1</v>
      </c>
      <c r="EZ20" s="9" t="str">
        <f>IFERROR(__xludf.DUMMYFUNCTION("""COMPUTED_VALUE"""),"WA")</f>
        <v>WA</v>
      </c>
      <c r="FA20" s="9" t="str">
        <f>IFERROR(__xludf.DUMMYFUNCTION("""COMPUTED_VALUE"""),"WA")</f>
        <v>WA</v>
      </c>
      <c r="FB20" s="9" t="str">
        <f>IFERROR(__xludf.DUMMYFUNCTION("""COMPUTED_VALUE"""),"WA")</f>
        <v>WA</v>
      </c>
      <c r="FC20" s="9" t="str">
        <f>IFERROR(__xludf.DUMMYFUNCTION("""COMPUTED_VALUE"""),"WA")</f>
        <v>WA</v>
      </c>
      <c r="FD20" s="9">
        <f>IFERROR(__xludf.DUMMYFUNCTION("""COMPUTED_VALUE"""),1.0)</f>
        <v>1</v>
      </c>
      <c r="FE20" s="9" t="str">
        <f>IFERROR(__xludf.DUMMYFUNCTION("""COMPUTED_VALUE"""),"WA")</f>
        <v>WA</v>
      </c>
      <c r="FF20" s="9" t="str">
        <f>IFERROR(__xludf.DUMMYFUNCTION("""COMPUTED_VALUE"""),"WA")</f>
        <v>WA</v>
      </c>
      <c r="FG20" s="9" t="str">
        <f>IFERROR(__xludf.DUMMYFUNCTION("""COMPUTED_VALUE"""),"WA")</f>
        <v>WA</v>
      </c>
      <c r="FH20" s="9" t="str">
        <f>IFERROR(__xludf.DUMMYFUNCTION("""COMPUTED_VALUE"""),"WA")</f>
        <v>WA</v>
      </c>
      <c r="FI20" s="9" t="str">
        <f>IFERROR(__xludf.DUMMYFUNCTION("""COMPUTED_VALUE"""),"WA")</f>
        <v>WA</v>
      </c>
      <c r="FJ20" s="9" t="str">
        <f>IFERROR(__xludf.DUMMYFUNCTION("""COMPUTED_VALUE"""),"WA")</f>
        <v>WA</v>
      </c>
      <c r="FK20" s="9" t="str">
        <f>IFERROR(__xludf.DUMMYFUNCTION("""COMPUTED_VALUE"""),"WA")</f>
        <v>WA</v>
      </c>
      <c r="FL20" s="9" t="str">
        <f>IFERROR(__xludf.DUMMYFUNCTION("""COMPUTED_VALUE"""),"WA")</f>
        <v>WA</v>
      </c>
      <c r="FM20" s="9" t="str">
        <f>IFERROR(__xludf.DUMMYFUNCTION("""COMPUTED_VALUE"""),"WA")</f>
        <v>WA</v>
      </c>
      <c r="FN20" s="9">
        <f>IFERROR(__xludf.DUMMYFUNCTION("""COMPUTED_VALUE"""),1.0)</f>
        <v>1</v>
      </c>
      <c r="FO20" s="9" t="str">
        <f>IFERROR(__xludf.DUMMYFUNCTION("""COMPUTED_VALUE"""),"WA")</f>
        <v>WA</v>
      </c>
      <c r="FP20" s="9" t="str">
        <f>IFERROR(__xludf.DUMMYFUNCTION("""COMPUTED_VALUE"""),"WA")</f>
        <v>WA</v>
      </c>
      <c r="FQ20" s="9" t="str">
        <f>IFERROR(__xludf.DUMMYFUNCTION("""COMPUTED_VALUE"""),"WA")</f>
        <v>WA</v>
      </c>
      <c r="FR20" s="9" t="str">
        <f>IFERROR(__xludf.DUMMYFUNCTION("""COMPUTED_VALUE"""),"WA")</f>
        <v>WA</v>
      </c>
      <c r="FS20" s="9" t="str">
        <f>IFERROR(__xludf.DUMMYFUNCTION("""COMPUTED_VALUE"""),"WA")</f>
        <v>WA</v>
      </c>
      <c r="FT20" s="9" t="str">
        <f>IFERROR(__xludf.DUMMYFUNCTION("""COMPUTED_VALUE"""),"WA")</f>
        <v>WA</v>
      </c>
      <c r="FU20" s="9" t="str">
        <f>IFERROR(__xludf.DUMMYFUNCTION("""COMPUTED_VALUE"""),"WA")</f>
        <v>WA</v>
      </c>
      <c r="FV20" s="9" t="str">
        <f>IFERROR(__xludf.DUMMYFUNCTION("""COMPUTED_VALUE"""),"")</f>
        <v/>
      </c>
      <c r="FW20" s="9">
        <f>IFERROR(__xludf.DUMMYFUNCTION("""COMPUTED_VALUE"""),1.0)</f>
        <v>1</v>
      </c>
      <c r="FX20" s="9">
        <f>IFERROR(__xludf.DUMMYFUNCTION("""COMPUTED_VALUE"""),1.0)</f>
        <v>1</v>
      </c>
      <c r="FY20" s="9">
        <f>IFERROR(__xludf.DUMMYFUNCTION("""COMPUTED_VALUE"""),1.0)</f>
        <v>1</v>
      </c>
      <c r="FZ20" s="9">
        <f>IFERROR(__xludf.DUMMYFUNCTION("""COMPUTED_VALUE"""),1.0)</f>
        <v>1</v>
      </c>
      <c r="GA20" s="9">
        <f>IFERROR(__xludf.DUMMYFUNCTION("""COMPUTED_VALUE"""),1.0)</f>
        <v>1</v>
      </c>
      <c r="GB20" s="9">
        <f>IFERROR(__xludf.DUMMYFUNCTION("""COMPUTED_VALUE"""),1.0)</f>
        <v>1</v>
      </c>
      <c r="GC20" s="9" t="str">
        <f>IFERROR(__xludf.DUMMYFUNCTION("""COMPUTED_VALUE"""),"TLE")</f>
        <v>TLE</v>
      </c>
      <c r="GD20" s="9" t="str">
        <f>IFERROR(__xludf.DUMMYFUNCTION("""COMPUTED_VALUE"""),"TLE")</f>
        <v>TLE</v>
      </c>
      <c r="GE20" s="9">
        <f>IFERROR(__xludf.DUMMYFUNCTION("""COMPUTED_VALUE"""),1.0)</f>
        <v>1</v>
      </c>
      <c r="GF20" s="9">
        <f>IFERROR(__xludf.DUMMYFUNCTION("""COMPUTED_VALUE"""),1.0)</f>
        <v>1</v>
      </c>
      <c r="GG20" s="9">
        <f>IFERROR(__xludf.DUMMYFUNCTION("""COMPUTED_VALUE"""),1.0)</f>
        <v>1</v>
      </c>
      <c r="GH20" s="9" t="str">
        <f>IFERROR(__xludf.DUMMYFUNCTION("""COMPUTED_VALUE"""),"TLE")</f>
        <v>TLE</v>
      </c>
      <c r="GI20" s="9" t="str">
        <f>IFERROR(__xludf.DUMMYFUNCTION("""COMPUTED_VALUE"""),"TLE")</f>
        <v>TLE</v>
      </c>
      <c r="GJ20" s="9" t="str">
        <f>IFERROR(__xludf.DUMMYFUNCTION("""COMPUTED_VALUE"""),"TLE")</f>
        <v>TLE</v>
      </c>
      <c r="GK20" s="9" t="str">
        <f>IFERROR(__xludf.DUMMYFUNCTION("""COMPUTED_VALUE"""),"TLE")</f>
        <v>TLE</v>
      </c>
      <c r="GL20" s="9" t="str">
        <f>IFERROR(__xludf.DUMMYFUNCTION("""COMPUTED_VALUE"""),"MLE")</f>
        <v>MLE</v>
      </c>
      <c r="GM20" s="9" t="str">
        <f>IFERROR(__xludf.DUMMYFUNCTION("""COMPUTED_VALUE"""),"TLE")</f>
        <v>TLE</v>
      </c>
      <c r="GN20" s="9" t="str">
        <f>IFERROR(__xludf.DUMMYFUNCTION("""COMPUTED_VALUE"""),"TLE")</f>
        <v>TLE</v>
      </c>
      <c r="GO20" s="9" t="str">
        <f>IFERROR(__xludf.DUMMYFUNCTION("""COMPUTED_VALUE"""),"TLE")</f>
        <v>TLE</v>
      </c>
      <c r="GP20" s="9" t="str">
        <f>IFERROR(__xludf.DUMMYFUNCTION("""COMPUTED_VALUE"""),"TLE")</f>
        <v>TLE</v>
      </c>
      <c r="GQ20" s="9" t="str">
        <f>IFERROR(__xludf.DUMMYFUNCTION("""COMPUTED_VALUE"""),"TLE")</f>
        <v>TLE</v>
      </c>
      <c r="GR20" s="9" t="str">
        <f>IFERROR(__xludf.DUMMYFUNCTION("""COMPUTED_VALUE"""),"TLE")</f>
        <v>TLE</v>
      </c>
      <c r="GS20" s="9" t="str">
        <f>IFERROR(__xludf.DUMMYFUNCTION("""COMPUTED_VALUE"""),"MLE")</f>
        <v>MLE</v>
      </c>
      <c r="GT20" s="9" t="str">
        <f>IFERROR(__xludf.DUMMYFUNCTION("""COMPUTED_VALUE"""),"TLE")</f>
        <v>TLE</v>
      </c>
      <c r="GU20" s="9" t="str">
        <f>IFERROR(__xludf.DUMMYFUNCTION("""COMPUTED_VALUE"""),"")</f>
        <v/>
      </c>
    </row>
    <row r="21">
      <c r="A21" s="5"/>
      <c r="B21" s="5"/>
      <c r="C21" s="5" t="str">
        <f>if(B21="d","diskv. iz ciklusa",if(B21="d1","diskv. iz kruga",if($E21="ODOBREN",(if(countif(H:H,"="&amp;H21)=1,countif(H:H,"&gt;"&amp;H21)+1,concatenate(countif(H:H,"&gt;"&amp;H21)+1," - ",countif(H:H,"&gt;="&amp;H21)))),'Rezultati - A kategorija'!empty)))</f>
        <v>18 - 19</v>
      </c>
      <c r="D21" s="6" t="str">
        <f>IFERROR(__xludf.DUMMYFUNCTION("""COMPUTED_VALUE"""),"nikicakica")</f>
        <v>nikicakica</v>
      </c>
      <c r="E21" s="6" t="str">
        <f>IFERROR(__xludf.DUMMYFUNCTION("""COMPUTED_VALUE"""),"ODOBREN")</f>
        <v>ODOBREN</v>
      </c>
      <c r="F21" s="6" t="str">
        <f>IFERROR(__xludf.DUMMYFUNCTION("""COMPUTED_VALUE"""),"Nikola")</f>
        <v>Nikola</v>
      </c>
      <c r="G21" s="6" t="str">
        <f>IFERROR(__xludf.DUMMYFUNCTION("""COMPUTED_VALUE"""),"Čuturić")</f>
        <v>Čuturić</v>
      </c>
      <c r="H21" s="7">
        <f>IFERROR(__xludf.DUMMYFUNCTION("""COMPUTED_VALUE"""),129.0)</f>
        <v>129</v>
      </c>
      <c r="I21" s="7">
        <f>IFERROR(__xludf.DUMMYFUNCTION("""COMPUTED_VALUE"""),129.0)</f>
        <v>129</v>
      </c>
      <c r="J21" s="6" t="str">
        <f>IFERROR(__xludf.DUMMYFUNCTION("""COMPUTED_VALUE"""),"Stari grad")</f>
        <v>Stari grad</v>
      </c>
      <c r="K21" s="6" t="str">
        <f>IFERROR(__xludf.DUMMYFUNCTION("""COMPUTED_VALUE"""),"Matematička gimnazija")</f>
        <v>Matematička gimnazija</v>
      </c>
      <c r="L21" s="14" t="str">
        <f>IFERROR(__xludf.DUMMYFUNCTION("""COMPUTED_VALUE"""),"III")</f>
        <v>III</v>
      </c>
      <c r="M21" s="14" t="str">
        <f>IFERROR(__xludf.DUMMYFUNCTION("""COMPUTED_VALUE"""),"A")</f>
        <v>A</v>
      </c>
      <c r="N21" s="6" t="str">
        <f>IFERROR(__xludf.DUMMYFUNCTION("""COMPUTED_VALUE"""),"Ђорђе Бабић")</f>
        <v>Ђорђе Бабић</v>
      </c>
      <c r="O21" s="8" t="str">
        <f>IFERROR(__xludf.DUMMYFUNCTION("""COMPUTED_VALUE"""),"-")</f>
        <v>-</v>
      </c>
      <c r="P21" s="9" t="str">
        <f>IFERROR(__xludf.DUMMYFUNCTION("""COMPUTED_VALUE"""),"-")</f>
        <v>-</v>
      </c>
      <c r="Q21" s="9" t="str">
        <f>IFERROR(__xludf.DUMMYFUNCTION("""COMPUTED_VALUE"""),"-")</f>
        <v>-</v>
      </c>
      <c r="R21" s="9">
        <f>IFERROR(__xludf.DUMMYFUNCTION("""COMPUTED_VALUE"""),100.0)</f>
        <v>100</v>
      </c>
      <c r="S21" s="9">
        <f>IFERROR(__xludf.DUMMYFUNCTION("""COMPUTED_VALUE"""),11.0)</f>
        <v>11</v>
      </c>
      <c r="T21" s="9">
        <f>IFERROR(__xludf.DUMMYFUNCTION("""COMPUTED_VALUE"""),18.0)</f>
        <v>18</v>
      </c>
      <c r="U21" s="9" t="str">
        <f>IFERROR(__xludf.DUMMYFUNCTION("""COMPUTED_VALUE"""),"")</f>
        <v/>
      </c>
      <c r="V21" s="9" t="str">
        <f>IFERROR(__xludf.DUMMYFUNCTION("""COMPUTED_VALUE"""),"")</f>
        <v/>
      </c>
      <c r="W21" s="9" t="str">
        <f>IFERROR(__xludf.DUMMYFUNCTION("""COMPUTED_VALUE"""),"-")</f>
        <v>-</v>
      </c>
      <c r="X21" s="9" t="str">
        <f>IFERROR(__xludf.DUMMYFUNCTION("""COMPUTED_VALUE"""),"-")</f>
        <v>-</v>
      </c>
      <c r="Y21" s="9" t="str">
        <f>IFERROR(__xludf.DUMMYFUNCTION("""COMPUTED_VALUE"""),"-")</f>
        <v>-</v>
      </c>
      <c r="Z21" s="9" t="str">
        <f>IFERROR(__xludf.DUMMYFUNCTION("""COMPUTED_VALUE"""),"-")</f>
        <v>-</v>
      </c>
      <c r="AA21" s="9" t="str">
        <f>IFERROR(__xludf.DUMMYFUNCTION("""COMPUTED_VALUE"""),"-")</f>
        <v>-</v>
      </c>
      <c r="AB21" s="9" t="str">
        <f>IFERROR(__xludf.DUMMYFUNCTION("""COMPUTED_VALUE"""),"-")</f>
        <v>-</v>
      </c>
      <c r="AC21" s="9" t="str">
        <f>IFERROR(__xludf.DUMMYFUNCTION("""COMPUTED_VALUE"""),"-")</f>
        <v>-</v>
      </c>
      <c r="AD21" s="9" t="str">
        <f>IFERROR(__xludf.DUMMYFUNCTION("""COMPUTED_VALUE"""),"-")</f>
        <v>-</v>
      </c>
      <c r="AE21" s="9" t="str">
        <f>IFERROR(__xludf.DUMMYFUNCTION("""COMPUTED_VALUE"""),"-")</f>
        <v>-</v>
      </c>
      <c r="AF21" s="9" t="str">
        <f>IFERROR(__xludf.DUMMYFUNCTION("""COMPUTED_VALUE"""),"-")</f>
        <v>-</v>
      </c>
      <c r="AG21" s="9" t="str">
        <f>IFERROR(__xludf.DUMMYFUNCTION("""COMPUTED_VALUE"""),"-")</f>
        <v>-</v>
      </c>
      <c r="AH21" s="9" t="str">
        <f>IFERROR(__xludf.DUMMYFUNCTION("""COMPUTED_VALUE"""),"-")</f>
        <v>-</v>
      </c>
      <c r="AI21" s="9" t="str">
        <f>IFERROR(__xludf.DUMMYFUNCTION("""COMPUTED_VALUE"""),"-")</f>
        <v>-</v>
      </c>
      <c r="AJ21" s="9" t="str">
        <f>IFERROR(__xludf.DUMMYFUNCTION("""COMPUTED_VALUE"""),"-")</f>
        <v>-</v>
      </c>
      <c r="AK21" s="9" t="str">
        <f>IFERROR(__xludf.DUMMYFUNCTION("""COMPUTED_VALUE"""),"-")</f>
        <v>-</v>
      </c>
      <c r="AL21" s="9" t="str">
        <f>IFERROR(__xludf.DUMMYFUNCTION("""COMPUTED_VALUE"""),"-")</f>
        <v>-</v>
      </c>
      <c r="AM21" s="9" t="str">
        <f>IFERROR(__xludf.DUMMYFUNCTION("""COMPUTED_VALUE"""),"-")</f>
        <v>-</v>
      </c>
      <c r="AN21" s="9" t="str">
        <f>IFERROR(__xludf.DUMMYFUNCTION("""COMPUTED_VALUE"""),"-")</f>
        <v>-</v>
      </c>
      <c r="AO21" s="9" t="str">
        <f>IFERROR(__xludf.DUMMYFUNCTION("""COMPUTED_VALUE"""),"-")</f>
        <v>-</v>
      </c>
      <c r="AP21" s="9" t="str">
        <f>IFERROR(__xludf.DUMMYFUNCTION("""COMPUTED_VALUE"""),"-")</f>
        <v>-</v>
      </c>
      <c r="AQ21" s="9" t="str">
        <f>IFERROR(__xludf.DUMMYFUNCTION("""COMPUTED_VALUE"""),"-")</f>
        <v>-</v>
      </c>
      <c r="AR21" s="9" t="str">
        <f>IFERROR(__xludf.DUMMYFUNCTION("""COMPUTED_VALUE"""),"-")</f>
        <v>-</v>
      </c>
      <c r="AS21" s="9" t="str">
        <f>IFERROR(__xludf.DUMMYFUNCTION("""COMPUTED_VALUE"""),"-")</f>
        <v>-</v>
      </c>
      <c r="AT21" s="9" t="str">
        <f>IFERROR(__xludf.DUMMYFUNCTION("""COMPUTED_VALUE"""),"-")</f>
        <v>-</v>
      </c>
      <c r="AU21" s="9" t="str">
        <f>IFERROR(__xludf.DUMMYFUNCTION("""COMPUTED_VALUE"""),"-")</f>
        <v>-</v>
      </c>
      <c r="AV21" s="9" t="str">
        <f>IFERROR(__xludf.DUMMYFUNCTION("""COMPUTED_VALUE"""),"-")</f>
        <v>-</v>
      </c>
      <c r="AW21" s="9" t="str">
        <f>IFERROR(__xludf.DUMMYFUNCTION("""COMPUTED_VALUE"""),"-")</f>
        <v>-</v>
      </c>
      <c r="AX21" s="9" t="str">
        <f>IFERROR(__xludf.DUMMYFUNCTION("""COMPUTED_VALUE"""),"-")</f>
        <v>-</v>
      </c>
      <c r="AY21" s="9" t="str">
        <f>IFERROR(__xludf.DUMMYFUNCTION("""COMPUTED_VALUE"""),"-")</f>
        <v>-</v>
      </c>
      <c r="AZ21" s="9" t="str">
        <f>IFERROR(__xludf.DUMMYFUNCTION("""COMPUTED_VALUE"""),"-")</f>
        <v>-</v>
      </c>
      <c r="BA21" s="9" t="str">
        <f>IFERROR(__xludf.DUMMYFUNCTION("""COMPUTED_VALUE"""),"-")</f>
        <v>-</v>
      </c>
      <c r="BB21" s="9" t="str">
        <f>IFERROR(__xludf.DUMMYFUNCTION("""COMPUTED_VALUE"""),"-")</f>
        <v>-</v>
      </c>
      <c r="BC21" s="9" t="str">
        <f>IFERROR(__xludf.DUMMYFUNCTION("""COMPUTED_VALUE"""),"-")</f>
        <v>-</v>
      </c>
      <c r="BD21" s="9" t="str">
        <f>IFERROR(__xludf.DUMMYFUNCTION("""COMPUTED_VALUE"""),"-")</f>
        <v>-</v>
      </c>
      <c r="BE21" s="9" t="str">
        <f>IFERROR(__xludf.DUMMYFUNCTION("""COMPUTED_VALUE"""),"-")</f>
        <v>-</v>
      </c>
      <c r="BF21" s="9" t="str">
        <f>IFERROR(__xludf.DUMMYFUNCTION("""COMPUTED_VALUE"""),"-")</f>
        <v>-</v>
      </c>
      <c r="BG21" s="9" t="str">
        <f>IFERROR(__xludf.DUMMYFUNCTION("""COMPUTED_VALUE"""),"-")</f>
        <v>-</v>
      </c>
      <c r="BH21" s="9" t="str">
        <f>IFERROR(__xludf.DUMMYFUNCTION("""COMPUTED_VALUE"""),"-")</f>
        <v>-</v>
      </c>
      <c r="BI21" s="9" t="str">
        <f>IFERROR(__xludf.DUMMYFUNCTION("""COMPUTED_VALUE"""),"-")</f>
        <v>-</v>
      </c>
      <c r="BJ21" s="9" t="str">
        <f>IFERROR(__xludf.DUMMYFUNCTION("""COMPUTED_VALUE"""),"-")</f>
        <v>-</v>
      </c>
      <c r="BK21" s="9" t="str">
        <f>IFERROR(__xludf.DUMMYFUNCTION("""COMPUTED_VALUE"""),"-")</f>
        <v>-</v>
      </c>
      <c r="BL21" s="9" t="str">
        <f>IFERROR(__xludf.DUMMYFUNCTION("""COMPUTED_VALUE"""),"-")</f>
        <v>-</v>
      </c>
      <c r="BM21" s="9" t="str">
        <f>IFERROR(__xludf.DUMMYFUNCTION("""COMPUTED_VALUE"""),"")</f>
        <v/>
      </c>
      <c r="BN21" s="9" t="str">
        <f>IFERROR(__xludf.DUMMYFUNCTION("""COMPUTED_VALUE"""),"-")</f>
        <v>-</v>
      </c>
      <c r="BO21" s="9" t="str">
        <f>IFERROR(__xludf.DUMMYFUNCTION("""COMPUTED_VALUE"""),"-")</f>
        <v>-</v>
      </c>
      <c r="BP21" s="9" t="str">
        <f>IFERROR(__xludf.DUMMYFUNCTION("""COMPUTED_VALUE"""),"-")</f>
        <v>-</v>
      </c>
      <c r="BQ21" s="9" t="str">
        <f>IFERROR(__xludf.DUMMYFUNCTION("""COMPUTED_VALUE"""),"-")</f>
        <v>-</v>
      </c>
      <c r="BR21" s="9" t="str">
        <f>IFERROR(__xludf.DUMMYFUNCTION("""COMPUTED_VALUE"""),"-")</f>
        <v>-</v>
      </c>
      <c r="BS21" s="9" t="str">
        <f>IFERROR(__xludf.DUMMYFUNCTION("""COMPUTED_VALUE"""),"-")</f>
        <v>-</v>
      </c>
      <c r="BT21" s="9" t="str">
        <f>IFERROR(__xludf.DUMMYFUNCTION("""COMPUTED_VALUE"""),"-")</f>
        <v>-</v>
      </c>
      <c r="BU21" s="9" t="str">
        <f>IFERROR(__xludf.DUMMYFUNCTION("""COMPUTED_VALUE"""),"-")</f>
        <v>-</v>
      </c>
      <c r="BV21" s="9" t="str">
        <f>IFERROR(__xludf.DUMMYFUNCTION("""COMPUTED_VALUE"""),"-")</f>
        <v>-</v>
      </c>
      <c r="BW21" s="9" t="str">
        <f>IFERROR(__xludf.DUMMYFUNCTION("""COMPUTED_VALUE"""),"-")</f>
        <v>-</v>
      </c>
      <c r="BX21" s="9" t="str">
        <f>IFERROR(__xludf.DUMMYFUNCTION("""COMPUTED_VALUE"""),"-")</f>
        <v>-</v>
      </c>
      <c r="BY21" s="9" t="str">
        <f>IFERROR(__xludf.DUMMYFUNCTION("""COMPUTED_VALUE"""),"-")</f>
        <v>-</v>
      </c>
      <c r="BZ21" s="9" t="str">
        <f>IFERROR(__xludf.DUMMYFUNCTION("""COMPUTED_VALUE"""),"-")</f>
        <v>-</v>
      </c>
      <c r="CA21" s="9" t="str">
        <f>IFERROR(__xludf.DUMMYFUNCTION("""COMPUTED_VALUE"""),"-")</f>
        <v>-</v>
      </c>
      <c r="CB21" s="9" t="str">
        <f>IFERROR(__xludf.DUMMYFUNCTION("""COMPUTED_VALUE"""),"-")</f>
        <v>-</v>
      </c>
      <c r="CC21" s="9" t="str">
        <f>IFERROR(__xludf.DUMMYFUNCTION("""COMPUTED_VALUE"""),"-")</f>
        <v>-</v>
      </c>
      <c r="CD21" s="9" t="str">
        <f>IFERROR(__xludf.DUMMYFUNCTION("""COMPUTED_VALUE"""),"-")</f>
        <v>-</v>
      </c>
      <c r="CE21" s="9" t="str">
        <f>IFERROR(__xludf.DUMMYFUNCTION("""COMPUTED_VALUE"""),"-")</f>
        <v>-</v>
      </c>
      <c r="CF21" s="9" t="str">
        <f>IFERROR(__xludf.DUMMYFUNCTION("""COMPUTED_VALUE"""),"-")</f>
        <v>-</v>
      </c>
      <c r="CG21" s="9" t="str">
        <f>IFERROR(__xludf.DUMMYFUNCTION("""COMPUTED_VALUE"""),"-")</f>
        <v>-</v>
      </c>
      <c r="CH21" s="9" t="str">
        <f>IFERROR(__xludf.DUMMYFUNCTION("""COMPUTED_VALUE"""),"-")</f>
        <v>-</v>
      </c>
      <c r="CI21" s="9" t="str">
        <f>IFERROR(__xludf.DUMMYFUNCTION("""COMPUTED_VALUE"""),"-")</f>
        <v>-</v>
      </c>
      <c r="CJ21" s="9" t="str">
        <f>IFERROR(__xludf.DUMMYFUNCTION("""COMPUTED_VALUE"""),"-")</f>
        <v>-</v>
      </c>
      <c r="CK21" s="9" t="str">
        <f>IFERROR(__xludf.DUMMYFUNCTION("""COMPUTED_VALUE"""),"-")</f>
        <v>-</v>
      </c>
      <c r="CL21" s="9" t="str">
        <f>IFERROR(__xludf.DUMMYFUNCTION("""COMPUTED_VALUE"""),"-")</f>
        <v>-</v>
      </c>
      <c r="CM21" s="9" t="str">
        <f>IFERROR(__xludf.DUMMYFUNCTION("""COMPUTED_VALUE"""),"-")</f>
        <v>-</v>
      </c>
      <c r="CN21" s="9" t="str">
        <f>IFERROR(__xludf.DUMMYFUNCTION("""COMPUTED_VALUE"""),"-")</f>
        <v>-</v>
      </c>
      <c r="CO21" s="9" t="str">
        <f>IFERROR(__xludf.DUMMYFUNCTION("""COMPUTED_VALUE"""),"-")</f>
        <v>-</v>
      </c>
      <c r="CP21" s="9" t="str">
        <f>IFERROR(__xludf.DUMMYFUNCTION("""COMPUTED_VALUE"""),"-")</f>
        <v>-</v>
      </c>
      <c r="CQ21" s="9" t="str">
        <f>IFERROR(__xludf.DUMMYFUNCTION("""COMPUTED_VALUE"""),"-")</f>
        <v>-</v>
      </c>
      <c r="CR21" s="9" t="str">
        <f>IFERROR(__xludf.DUMMYFUNCTION("""COMPUTED_VALUE"""),"-")</f>
        <v>-</v>
      </c>
      <c r="CS21" s="9" t="str">
        <f>IFERROR(__xludf.DUMMYFUNCTION("""COMPUTED_VALUE"""),"-")</f>
        <v>-</v>
      </c>
      <c r="CT21" s="9" t="str">
        <f>IFERROR(__xludf.DUMMYFUNCTION("""COMPUTED_VALUE"""),"-")</f>
        <v>-</v>
      </c>
      <c r="CU21" s="9" t="str">
        <f>IFERROR(__xludf.DUMMYFUNCTION("""COMPUTED_VALUE"""),"")</f>
        <v/>
      </c>
      <c r="CV21" s="9" t="str">
        <f>IFERROR(__xludf.DUMMYFUNCTION("""COMPUTED_VALUE"""),"-")</f>
        <v>-</v>
      </c>
      <c r="CW21" s="9" t="str">
        <f>IFERROR(__xludf.DUMMYFUNCTION("""COMPUTED_VALUE"""),"-")</f>
        <v>-</v>
      </c>
      <c r="CX21" s="9" t="str">
        <f>IFERROR(__xludf.DUMMYFUNCTION("""COMPUTED_VALUE"""),"-")</f>
        <v>-</v>
      </c>
      <c r="CY21" s="9" t="str">
        <f>IFERROR(__xludf.DUMMYFUNCTION("""COMPUTED_VALUE"""),"-")</f>
        <v>-</v>
      </c>
      <c r="CZ21" s="9" t="str">
        <f>IFERROR(__xludf.DUMMYFUNCTION("""COMPUTED_VALUE"""),"-")</f>
        <v>-</v>
      </c>
      <c r="DA21" s="9" t="str">
        <f>IFERROR(__xludf.DUMMYFUNCTION("""COMPUTED_VALUE"""),"-")</f>
        <v>-</v>
      </c>
      <c r="DB21" s="9" t="str">
        <f>IFERROR(__xludf.DUMMYFUNCTION("""COMPUTED_VALUE"""),"-")</f>
        <v>-</v>
      </c>
      <c r="DC21" s="9" t="str">
        <f>IFERROR(__xludf.DUMMYFUNCTION("""COMPUTED_VALUE"""),"-")</f>
        <v>-</v>
      </c>
      <c r="DD21" s="9" t="str">
        <f>IFERROR(__xludf.DUMMYFUNCTION("""COMPUTED_VALUE"""),"-")</f>
        <v>-</v>
      </c>
      <c r="DE21" s="9" t="str">
        <f>IFERROR(__xludf.DUMMYFUNCTION("""COMPUTED_VALUE"""),"-")</f>
        <v>-</v>
      </c>
      <c r="DF21" s="9" t="str">
        <f>IFERROR(__xludf.DUMMYFUNCTION("""COMPUTED_VALUE"""),"-")</f>
        <v>-</v>
      </c>
      <c r="DG21" s="9" t="str">
        <f>IFERROR(__xludf.DUMMYFUNCTION("""COMPUTED_VALUE"""),"-")</f>
        <v>-</v>
      </c>
      <c r="DH21" s="9" t="str">
        <f>IFERROR(__xludf.DUMMYFUNCTION("""COMPUTED_VALUE"""),"-")</f>
        <v>-</v>
      </c>
      <c r="DI21" s="9" t="str">
        <f>IFERROR(__xludf.DUMMYFUNCTION("""COMPUTED_VALUE"""),"-")</f>
        <v>-</v>
      </c>
      <c r="DJ21" s="9" t="str">
        <f>IFERROR(__xludf.DUMMYFUNCTION("""COMPUTED_VALUE"""),"-")</f>
        <v>-</v>
      </c>
      <c r="DK21" s="9" t="str">
        <f>IFERROR(__xludf.DUMMYFUNCTION("""COMPUTED_VALUE"""),"-")</f>
        <v>-</v>
      </c>
      <c r="DL21" s="9" t="str">
        <f>IFERROR(__xludf.DUMMYFUNCTION("""COMPUTED_VALUE"""),"-")</f>
        <v>-</v>
      </c>
      <c r="DM21" s="9" t="str">
        <f>IFERROR(__xludf.DUMMYFUNCTION("""COMPUTED_VALUE"""),"-")</f>
        <v>-</v>
      </c>
      <c r="DN21" s="9" t="str">
        <f>IFERROR(__xludf.DUMMYFUNCTION("""COMPUTED_VALUE"""),"-")</f>
        <v>-</v>
      </c>
      <c r="DO21" s="9" t="str">
        <f>IFERROR(__xludf.DUMMYFUNCTION("""COMPUTED_VALUE"""),"-")</f>
        <v>-</v>
      </c>
      <c r="DP21" s="9" t="str">
        <f>IFERROR(__xludf.DUMMYFUNCTION("""COMPUTED_VALUE"""),"-")</f>
        <v>-</v>
      </c>
      <c r="DQ21" s="9" t="str">
        <f>IFERROR(__xludf.DUMMYFUNCTION("""COMPUTED_VALUE"""),"-")</f>
        <v>-</v>
      </c>
      <c r="DR21" s="9" t="str">
        <f>IFERROR(__xludf.DUMMYFUNCTION("""COMPUTED_VALUE"""),"-")</f>
        <v>-</v>
      </c>
      <c r="DS21" s="9" t="str">
        <f>IFERROR(__xludf.DUMMYFUNCTION("""COMPUTED_VALUE"""),"-")</f>
        <v>-</v>
      </c>
      <c r="DT21" s="9" t="str">
        <f>IFERROR(__xludf.DUMMYFUNCTION("""COMPUTED_VALUE"""),"-")</f>
        <v>-</v>
      </c>
      <c r="DU21" s="9" t="str">
        <f>IFERROR(__xludf.DUMMYFUNCTION("""COMPUTED_VALUE"""),"-")</f>
        <v>-</v>
      </c>
      <c r="DV21" s="9" t="str">
        <f>IFERROR(__xludf.DUMMYFUNCTION("""COMPUTED_VALUE"""),"-")</f>
        <v>-</v>
      </c>
      <c r="DW21" s="9" t="str">
        <f>IFERROR(__xludf.DUMMYFUNCTION("""COMPUTED_VALUE"""),"-")</f>
        <v>-</v>
      </c>
      <c r="DX21" s="9" t="str">
        <f>IFERROR(__xludf.DUMMYFUNCTION("""COMPUTED_VALUE"""),"-")</f>
        <v>-</v>
      </c>
      <c r="DY21" s="9" t="str">
        <f>IFERROR(__xludf.DUMMYFUNCTION("""COMPUTED_VALUE"""),"-")</f>
        <v>-</v>
      </c>
      <c r="DZ21" s="9" t="str">
        <f>IFERROR(__xludf.DUMMYFUNCTION("""COMPUTED_VALUE"""),"-")</f>
        <v>-</v>
      </c>
      <c r="EA21" s="9" t="str">
        <f>IFERROR(__xludf.DUMMYFUNCTION("""COMPUTED_VALUE"""),"-")</f>
        <v>-</v>
      </c>
      <c r="EB21" s="9" t="str">
        <f>IFERROR(__xludf.DUMMYFUNCTION("""COMPUTED_VALUE"""),"")</f>
        <v/>
      </c>
      <c r="EC21" s="9">
        <f>IFERROR(__xludf.DUMMYFUNCTION("""COMPUTED_VALUE"""),1.0)</f>
        <v>1</v>
      </c>
      <c r="ED21" s="9">
        <f>IFERROR(__xludf.DUMMYFUNCTION("""COMPUTED_VALUE"""),1.0)</f>
        <v>1</v>
      </c>
      <c r="EE21" s="9">
        <f>IFERROR(__xludf.DUMMYFUNCTION("""COMPUTED_VALUE"""),1.0)</f>
        <v>1</v>
      </c>
      <c r="EF21" s="9">
        <f>IFERROR(__xludf.DUMMYFUNCTION("""COMPUTED_VALUE"""),1.0)</f>
        <v>1</v>
      </c>
      <c r="EG21" s="9">
        <f>IFERROR(__xludf.DUMMYFUNCTION("""COMPUTED_VALUE"""),1.0)</f>
        <v>1</v>
      </c>
      <c r="EH21" s="9">
        <f>IFERROR(__xludf.DUMMYFUNCTION("""COMPUTED_VALUE"""),1.0)</f>
        <v>1</v>
      </c>
      <c r="EI21" s="9">
        <f>IFERROR(__xludf.DUMMYFUNCTION("""COMPUTED_VALUE"""),1.0)</f>
        <v>1</v>
      </c>
      <c r="EJ21" s="9">
        <f>IFERROR(__xludf.DUMMYFUNCTION("""COMPUTED_VALUE"""),1.0)</f>
        <v>1</v>
      </c>
      <c r="EK21" s="9">
        <f>IFERROR(__xludf.DUMMYFUNCTION("""COMPUTED_VALUE"""),1.0)</f>
        <v>1</v>
      </c>
      <c r="EL21" s="9">
        <f>IFERROR(__xludf.DUMMYFUNCTION("""COMPUTED_VALUE"""),1.0)</f>
        <v>1</v>
      </c>
      <c r="EM21" s="9">
        <f>IFERROR(__xludf.DUMMYFUNCTION("""COMPUTED_VALUE"""),1.0)</f>
        <v>1</v>
      </c>
      <c r="EN21" s="9">
        <f>IFERROR(__xludf.DUMMYFUNCTION("""COMPUTED_VALUE"""),1.0)</f>
        <v>1</v>
      </c>
      <c r="EO21" s="9">
        <f>IFERROR(__xludf.DUMMYFUNCTION("""COMPUTED_VALUE"""),1.0)</f>
        <v>1</v>
      </c>
      <c r="EP21" s="9">
        <f>IFERROR(__xludf.DUMMYFUNCTION("""COMPUTED_VALUE"""),1.0)</f>
        <v>1</v>
      </c>
      <c r="EQ21" s="9">
        <f>IFERROR(__xludf.DUMMYFUNCTION("""COMPUTED_VALUE"""),1.0)</f>
        <v>1</v>
      </c>
      <c r="ER21" s="9">
        <f>IFERROR(__xludf.DUMMYFUNCTION("""COMPUTED_VALUE"""),1.0)</f>
        <v>1</v>
      </c>
      <c r="ES21" s="9" t="str">
        <f>IFERROR(__xludf.DUMMYFUNCTION("""COMPUTED_VALUE"""),"")</f>
        <v/>
      </c>
      <c r="ET21" s="9" t="str">
        <f>IFERROR(__xludf.DUMMYFUNCTION("""COMPUTED_VALUE"""),"WA")</f>
        <v>WA</v>
      </c>
      <c r="EU21" s="9">
        <f>IFERROR(__xludf.DUMMYFUNCTION("""COMPUTED_VALUE"""),1.0)</f>
        <v>1</v>
      </c>
      <c r="EV21" s="9">
        <f>IFERROR(__xludf.DUMMYFUNCTION("""COMPUTED_VALUE"""),1.0)</f>
        <v>1</v>
      </c>
      <c r="EW21" s="9">
        <f>IFERROR(__xludf.DUMMYFUNCTION("""COMPUTED_VALUE"""),1.0)</f>
        <v>1</v>
      </c>
      <c r="EX21" s="9">
        <f>IFERROR(__xludf.DUMMYFUNCTION("""COMPUTED_VALUE"""),1.0)</f>
        <v>1</v>
      </c>
      <c r="EY21" s="9">
        <f>IFERROR(__xludf.DUMMYFUNCTION("""COMPUTED_VALUE"""),1.0)</f>
        <v>1</v>
      </c>
      <c r="EZ21" s="9" t="str">
        <f>IFERROR(__xludf.DUMMYFUNCTION("""COMPUTED_VALUE"""),"WA")</f>
        <v>WA</v>
      </c>
      <c r="FA21" s="9" t="str">
        <f>IFERROR(__xludf.DUMMYFUNCTION("""COMPUTED_VALUE"""),"WA")</f>
        <v>WA</v>
      </c>
      <c r="FB21" s="9" t="str">
        <f>IFERROR(__xludf.DUMMYFUNCTION("""COMPUTED_VALUE"""),"WA")</f>
        <v>WA</v>
      </c>
      <c r="FC21" s="9" t="str">
        <f>IFERROR(__xludf.DUMMYFUNCTION("""COMPUTED_VALUE"""),"WA")</f>
        <v>WA</v>
      </c>
      <c r="FD21" s="9">
        <f>IFERROR(__xludf.DUMMYFUNCTION("""COMPUTED_VALUE"""),1.0)</f>
        <v>1</v>
      </c>
      <c r="FE21" s="9" t="str">
        <f>IFERROR(__xludf.DUMMYFUNCTION("""COMPUTED_VALUE"""),"WA")</f>
        <v>WA</v>
      </c>
      <c r="FF21" s="9" t="str">
        <f>IFERROR(__xludf.DUMMYFUNCTION("""COMPUTED_VALUE"""),"WA")</f>
        <v>WA</v>
      </c>
      <c r="FG21" s="9" t="str">
        <f>IFERROR(__xludf.DUMMYFUNCTION("""COMPUTED_VALUE"""),"WA")</f>
        <v>WA</v>
      </c>
      <c r="FH21" s="9" t="str">
        <f>IFERROR(__xludf.DUMMYFUNCTION("""COMPUTED_VALUE"""),"WA")</f>
        <v>WA</v>
      </c>
      <c r="FI21" s="9" t="str">
        <f>IFERROR(__xludf.DUMMYFUNCTION("""COMPUTED_VALUE"""),"WA")</f>
        <v>WA</v>
      </c>
      <c r="FJ21" s="9" t="str">
        <f>IFERROR(__xludf.DUMMYFUNCTION("""COMPUTED_VALUE"""),"WA")</f>
        <v>WA</v>
      </c>
      <c r="FK21" s="9" t="str">
        <f>IFERROR(__xludf.DUMMYFUNCTION("""COMPUTED_VALUE"""),"WA")</f>
        <v>WA</v>
      </c>
      <c r="FL21" s="9" t="str">
        <f>IFERROR(__xludf.DUMMYFUNCTION("""COMPUTED_VALUE"""),"WA")</f>
        <v>WA</v>
      </c>
      <c r="FM21" s="9" t="str">
        <f>IFERROR(__xludf.DUMMYFUNCTION("""COMPUTED_VALUE"""),"WA")</f>
        <v>WA</v>
      </c>
      <c r="FN21" s="9">
        <f>IFERROR(__xludf.DUMMYFUNCTION("""COMPUTED_VALUE"""),1.0)</f>
        <v>1</v>
      </c>
      <c r="FO21" s="9" t="str">
        <f>IFERROR(__xludf.DUMMYFUNCTION("""COMPUTED_VALUE"""),"WA")</f>
        <v>WA</v>
      </c>
      <c r="FP21" s="9" t="str">
        <f>IFERROR(__xludf.DUMMYFUNCTION("""COMPUTED_VALUE"""),"WA")</f>
        <v>WA</v>
      </c>
      <c r="FQ21" s="9" t="str">
        <f>IFERROR(__xludf.DUMMYFUNCTION("""COMPUTED_VALUE"""),"WA")</f>
        <v>WA</v>
      </c>
      <c r="FR21" s="9" t="str">
        <f>IFERROR(__xludf.DUMMYFUNCTION("""COMPUTED_VALUE"""),"WA")</f>
        <v>WA</v>
      </c>
      <c r="FS21" s="9" t="str">
        <f>IFERROR(__xludf.DUMMYFUNCTION("""COMPUTED_VALUE"""),"WA")</f>
        <v>WA</v>
      </c>
      <c r="FT21" s="9" t="str">
        <f>IFERROR(__xludf.DUMMYFUNCTION("""COMPUTED_VALUE"""),"WA")</f>
        <v>WA</v>
      </c>
      <c r="FU21" s="9" t="str">
        <f>IFERROR(__xludf.DUMMYFUNCTION("""COMPUTED_VALUE"""),"WA")</f>
        <v>WA</v>
      </c>
      <c r="FV21" s="9" t="str">
        <f>IFERROR(__xludf.DUMMYFUNCTION("""COMPUTED_VALUE"""),"")</f>
        <v/>
      </c>
      <c r="FW21" s="9">
        <f>IFERROR(__xludf.DUMMYFUNCTION("""COMPUTED_VALUE"""),1.0)</f>
        <v>1</v>
      </c>
      <c r="FX21" s="9">
        <f>IFERROR(__xludf.DUMMYFUNCTION("""COMPUTED_VALUE"""),1.0)</f>
        <v>1</v>
      </c>
      <c r="FY21" s="9">
        <f>IFERROR(__xludf.DUMMYFUNCTION("""COMPUTED_VALUE"""),1.0)</f>
        <v>1</v>
      </c>
      <c r="FZ21" s="9">
        <f>IFERROR(__xludf.DUMMYFUNCTION("""COMPUTED_VALUE"""),1.0)</f>
        <v>1</v>
      </c>
      <c r="GA21" s="9">
        <f>IFERROR(__xludf.DUMMYFUNCTION("""COMPUTED_VALUE"""),1.0)</f>
        <v>1</v>
      </c>
      <c r="GB21" s="9">
        <f>IFERROR(__xludf.DUMMYFUNCTION("""COMPUTED_VALUE"""),1.0)</f>
        <v>1</v>
      </c>
      <c r="GC21" s="9" t="str">
        <f>IFERROR(__xludf.DUMMYFUNCTION("""COMPUTED_VALUE"""),"TLE")</f>
        <v>TLE</v>
      </c>
      <c r="GD21" s="9" t="str">
        <f>IFERROR(__xludf.DUMMYFUNCTION("""COMPUTED_VALUE"""),"TLE")</f>
        <v>TLE</v>
      </c>
      <c r="GE21" s="9">
        <f>IFERROR(__xludf.DUMMYFUNCTION("""COMPUTED_VALUE"""),1.0)</f>
        <v>1</v>
      </c>
      <c r="GF21" s="9">
        <f>IFERROR(__xludf.DUMMYFUNCTION("""COMPUTED_VALUE"""),1.0)</f>
        <v>1</v>
      </c>
      <c r="GG21" s="9">
        <f>IFERROR(__xludf.DUMMYFUNCTION("""COMPUTED_VALUE"""),1.0)</f>
        <v>1</v>
      </c>
      <c r="GH21" s="9" t="str">
        <f>IFERROR(__xludf.DUMMYFUNCTION("""COMPUTED_VALUE"""),"TLE")</f>
        <v>TLE</v>
      </c>
      <c r="GI21" s="9" t="str">
        <f>IFERROR(__xludf.DUMMYFUNCTION("""COMPUTED_VALUE"""),"TLE")</f>
        <v>TLE</v>
      </c>
      <c r="GJ21" s="9" t="str">
        <f>IFERROR(__xludf.DUMMYFUNCTION("""COMPUTED_VALUE"""),"TLE")</f>
        <v>TLE</v>
      </c>
      <c r="GK21" s="9" t="str">
        <f>IFERROR(__xludf.DUMMYFUNCTION("""COMPUTED_VALUE"""),"TLE")</f>
        <v>TLE</v>
      </c>
      <c r="GL21" s="9" t="str">
        <f>IFERROR(__xludf.DUMMYFUNCTION("""COMPUTED_VALUE"""),"MLE")</f>
        <v>MLE</v>
      </c>
      <c r="GM21" s="9" t="str">
        <f>IFERROR(__xludf.DUMMYFUNCTION("""COMPUTED_VALUE"""),"TLE")</f>
        <v>TLE</v>
      </c>
      <c r="GN21" s="9" t="str">
        <f>IFERROR(__xludf.DUMMYFUNCTION("""COMPUTED_VALUE"""),"TLE")</f>
        <v>TLE</v>
      </c>
      <c r="GO21" s="9" t="str">
        <f>IFERROR(__xludf.DUMMYFUNCTION("""COMPUTED_VALUE"""),"TLE")</f>
        <v>TLE</v>
      </c>
      <c r="GP21" s="9" t="str">
        <f>IFERROR(__xludf.DUMMYFUNCTION("""COMPUTED_VALUE"""),"TLE")</f>
        <v>TLE</v>
      </c>
      <c r="GQ21" s="9" t="str">
        <f>IFERROR(__xludf.DUMMYFUNCTION("""COMPUTED_VALUE"""),"TLE")</f>
        <v>TLE</v>
      </c>
      <c r="GR21" s="9" t="str">
        <f>IFERROR(__xludf.DUMMYFUNCTION("""COMPUTED_VALUE"""),"TLE")</f>
        <v>TLE</v>
      </c>
      <c r="GS21" s="9" t="str">
        <f>IFERROR(__xludf.DUMMYFUNCTION("""COMPUTED_VALUE"""),"TLE")</f>
        <v>TLE</v>
      </c>
      <c r="GT21" s="9" t="str">
        <f>IFERROR(__xludf.DUMMYFUNCTION("""COMPUTED_VALUE"""),"TLE")</f>
        <v>TLE</v>
      </c>
      <c r="GU21" s="9" t="str">
        <f>IFERROR(__xludf.DUMMYFUNCTION("""COMPUTED_VALUE"""),"")</f>
        <v/>
      </c>
    </row>
    <row r="22">
      <c r="A22" s="5"/>
      <c r="B22" s="5"/>
      <c r="C22" s="5" t="str">
        <f>if(B22="d","diskv. iz ciklusa",if(B22="d1","diskv. iz kruga",if($E22="ODOBREN",(if(countif(H:H,"="&amp;H22)=1,countif(H:H,"&gt;"&amp;H22)+1,concatenate(countif(H:H,"&gt;"&amp;H22)+1," - ",countif(H:H,"&gt;="&amp;H22)))),'Rezultati - A kategorija'!empty)))</f>
        <v>20 - 21</v>
      </c>
      <c r="D22" s="6" t="str">
        <f>IFERROR(__xludf.DUMMYFUNCTION("""COMPUTED_VALUE"""),"kooooo")</f>
        <v>kooooo</v>
      </c>
      <c r="E22" s="6" t="str">
        <f>IFERROR(__xludf.DUMMYFUNCTION("""COMPUTED_VALUE"""),"ODOBREN")</f>
        <v>ODOBREN</v>
      </c>
      <c r="F22" s="6" t="str">
        <f>IFERROR(__xludf.DUMMYFUNCTION("""COMPUTED_VALUE"""),"Вељко")</f>
        <v>Вељко</v>
      </c>
      <c r="G22" s="6" t="str">
        <f>IFERROR(__xludf.DUMMYFUNCTION("""COMPUTED_VALUE"""),"Радић")</f>
        <v>Радић</v>
      </c>
      <c r="H22" s="7">
        <f>IFERROR(__xludf.DUMMYFUNCTION("""COMPUTED_VALUE"""),116.0)</f>
        <v>116</v>
      </c>
      <c r="I22" s="7">
        <f>IFERROR(__xludf.DUMMYFUNCTION("""COMPUTED_VALUE"""),116.0)</f>
        <v>116</v>
      </c>
      <c r="J22" s="6" t="str">
        <f>IFERROR(__xludf.DUMMYFUNCTION("""COMPUTED_VALUE"""),"Stari grad")</f>
        <v>Stari grad</v>
      </c>
      <c r="K22" s="6" t="str">
        <f>IFERROR(__xludf.DUMMYFUNCTION("""COMPUTED_VALUE"""),"Matematička gimnazija")</f>
        <v>Matematička gimnazija</v>
      </c>
      <c r="L22" s="14" t="str">
        <f>IFERROR(__xludf.DUMMYFUNCTION("""COMPUTED_VALUE"""),"III")</f>
        <v>III</v>
      </c>
      <c r="M22" s="14" t="str">
        <f>IFERROR(__xludf.DUMMYFUNCTION("""COMPUTED_VALUE"""),"A")</f>
        <v>A</v>
      </c>
      <c r="N22" s="6" t="str">
        <f>IFERROR(__xludf.DUMMYFUNCTION("""COMPUTED_VALUE"""),"Jelena Hadži-Purić")</f>
        <v>Jelena Hadži-Purić</v>
      </c>
      <c r="O22" s="8" t="str">
        <f>IFERROR(__xludf.DUMMYFUNCTION("""COMPUTED_VALUE"""),"-")</f>
        <v>-</v>
      </c>
      <c r="P22" s="9" t="str">
        <f>IFERROR(__xludf.DUMMYFUNCTION("""COMPUTED_VALUE"""),"-")</f>
        <v>-</v>
      </c>
      <c r="Q22" s="9" t="str">
        <f>IFERROR(__xludf.DUMMYFUNCTION("""COMPUTED_VALUE"""),"-")</f>
        <v>-</v>
      </c>
      <c r="R22" s="9">
        <f>IFERROR(__xludf.DUMMYFUNCTION("""COMPUTED_VALUE"""),100.0)</f>
        <v>100</v>
      </c>
      <c r="S22" s="9">
        <f>IFERROR(__xludf.DUMMYFUNCTION("""COMPUTED_VALUE"""),0.0)</f>
        <v>0</v>
      </c>
      <c r="T22" s="9">
        <f>IFERROR(__xludf.DUMMYFUNCTION("""COMPUTED_VALUE"""),16.0)</f>
        <v>16</v>
      </c>
      <c r="U22" s="9" t="str">
        <f>IFERROR(__xludf.DUMMYFUNCTION("""COMPUTED_VALUE"""),"")</f>
        <v/>
      </c>
      <c r="V22" s="9" t="str">
        <f>IFERROR(__xludf.DUMMYFUNCTION("""COMPUTED_VALUE"""),"")</f>
        <v/>
      </c>
      <c r="W22" s="9" t="str">
        <f>IFERROR(__xludf.DUMMYFUNCTION("""COMPUTED_VALUE"""),"-")</f>
        <v>-</v>
      </c>
      <c r="X22" s="9" t="str">
        <f>IFERROR(__xludf.DUMMYFUNCTION("""COMPUTED_VALUE"""),"-")</f>
        <v>-</v>
      </c>
      <c r="Y22" s="9" t="str">
        <f>IFERROR(__xludf.DUMMYFUNCTION("""COMPUTED_VALUE"""),"-")</f>
        <v>-</v>
      </c>
      <c r="Z22" s="9" t="str">
        <f>IFERROR(__xludf.DUMMYFUNCTION("""COMPUTED_VALUE"""),"-")</f>
        <v>-</v>
      </c>
      <c r="AA22" s="9" t="str">
        <f>IFERROR(__xludf.DUMMYFUNCTION("""COMPUTED_VALUE"""),"-")</f>
        <v>-</v>
      </c>
      <c r="AB22" s="9" t="str">
        <f>IFERROR(__xludf.DUMMYFUNCTION("""COMPUTED_VALUE"""),"-")</f>
        <v>-</v>
      </c>
      <c r="AC22" s="9" t="str">
        <f>IFERROR(__xludf.DUMMYFUNCTION("""COMPUTED_VALUE"""),"-")</f>
        <v>-</v>
      </c>
      <c r="AD22" s="9" t="str">
        <f>IFERROR(__xludf.DUMMYFUNCTION("""COMPUTED_VALUE"""),"-")</f>
        <v>-</v>
      </c>
      <c r="AE22" s="9" t="str">
        <f>IFERROR(__xludf.DUMMYFUNCTION("""COMPUTED_VALUE"""),"-")</f>
        <v>-</v>
      </c>
      <c r="AF22" s="9" t="str">
        <f>IFERROR(__xludf.DUMMYFUNCTION("""COMPUTED_VALUE"""),"-")</f>
        <v>-</v>
      </c>
      <c r="AG22" s="9" t="str">
        <f>IFERROR(__xludf.DUMMYFUNCTION("""COMPUTED_VALUE"""),"-")</f>
        <v>-</v>
      </c>
      <c r="AH22" s="9" t="str">
        <f>IFERROR(__xludf.DUMMYFUNCTION("""COMPUTED_VALUE"""),"-")</f>
        <v>-</v>
      </c>
      <c r="AI22" s="9" t="str">
        <f>IFERROR(__xludf.DUMMYFUNCTION("""COMPUTED_VALUE"""),"-")</f>
        <v>-</v>
      </c>
      <c r="AJ22" s="9" t="str">
        <f>IFERROR(__xludf.DUMMYFUNCTION("""COMPUTED_VALUE"""),"-")</f>
        <v>-</v>
      </c>
      <c r="AK22" s="9" t="str">
        <f>IFERROR(__xludf.DUMMYFUNCTION("""COMPUTED_VALUE"""),"-")</f>
        <v>-</v>
      </c>
      <c r="AL22" s="9" t="str">
        <f>IFERROR(__xludf.DUMMYFUNCTION("""COMPUTED_VALUE"""),"-")</f>
        <v>-</v>
      </c>
      <c r="AM22" s="9" t="str">
        <f>IFERROR(__xludf.DUMMYFUNCTION("""COMPUTED_VALUE"""),"-")</f>
        <v>-</v>
      </c>
      <c r="AN22" s="9" t="str">
        <f>IFERROR(__xludf.DUMMYFUNCTION("""COMPUTED_VALUE"""),"-")</f>
        <v>-</v>
      </c>
      <c r="AO22" s="9" t="str">
        <f>IFERROR(__xludf.DUMMYFUNCTION("""COMPUTED_VALUE"""),"-")</f>
        <v>-</v>
      </c>
      <c r="AP22" s="9" t="str">
        <f>IFERROR(__xludf.DUMMYFUNCTION("""COMPUTED_VALUE"""),"-")</f>
        <v>-</v>
      </c>
      <c r="AQ22" s="9" t="str">
        <f>IFERROR(__xludf.DUMMYFUNCTION("""COMPUTED_VALUE"""),"-")</f>
        <v>-</v>
      </c>
      <c r="AR22" s="9" t="str">
        <f>IFERROR(__xludf.DUMMYFUNCTION("""COMPUTED_VALUE"""),"-")</f>
        <v>-</v>
      </c>
      <c r="AS22" s="9" t="str">
        <f>IFERROR(__xludf.DUMMYFUNCTION("""COMPUTED_VALUE"""),"-")</f>
        <v>-</v>
      </c>
      <c r="AT22" s="9" t="str">
        <f>IFERROR(__xludf.DUMMYFUNCTION("""COMPUTED_VALUE"""),"-")</f>
        <v>-</v>
      </c>
      <c r="AU22" s="9" t="str">
        <f>IFERROR(__xludf.DUMMYFUNCTION("""COMPUTED_VALUE"""),"-")</f>
        <v>-</v>
      </c>
      <c r="AV22" s="9" t="str">
        <f>IFERROR(__xludf.DUMMYFUNCTION("""COMPUTED_VALUE"""),"-")</f>
        <v>-</v>
      </c>
      <c r="AW22" s="9" t="str">
        <f>IFERROR(__xludf.DUMMYFUNCTION("""COMPUTED_VALUE"""),"-")</f>
        <v>-</v>
      </c>
      <c r="AX22" s="9" t="str">
        <f>IFERROR(__xludf.DUMMYFUNCTION("""COMPUTED_VALUE"""),"-")</f>
        <v>-</v>
      </c>
      <c r="AY22" s="9" t="str">
        <f>IFERROR(__xludf.DUMMYFUNCTION("""COMPUTED_VALUE"""),"-")</f>
        <v>-</v>
      </c>
      <c r="AZ22" s="9" t="str">
        <f>IFERROR(__xludf.DUMMYFUNCTION("""COMPUTED_VALUE"""),"-")</f>
        <v>-</v>
      </c>
      <c r="BA22" s="9" t="str">
        <f>IFERROR(__xludf.DUMMYFUNCTION("""COMPUTED_VALUE"""),"-")</f>
        <v>-</v>
      </c>
      <c r="BB22" s="9" t="str">
        <f>IFERROR(__xludf.DUMMYFUNCTION("""COMPUTED_VALUE"""),"-")</f>
        <v>-</v>
      </c>
      <c r="BC22" s="9" t="str">
        <f>IFERROR(__xludf.DUMMYFUNCTION("""COMPUTED_VALUE"""),"-")</f>
        <v>-</v>
      </c>
      <c r="BD22" s="9" t="str">
        <f>IFERROR(__xludf.DUMMYFUNCTION("""COMPUTED_VALUE"""),"-")</f>
        <v>-</v>
      </c>
      <c r="BE22" s="9" t="str">
        <f>IFERROR(__xludf.DUMMYFUNCTION("""COMPUTED_VALUE"""),"-")</f>
        <v>-</v>
      </c>
      <c r="BF22" s="9" t="str">
        <f>IFERROR(__xludf.DUMMYFUNCTION("""COMPUTED_VALUE"""),"-")</f>
        <v>-</v>
      </c>
      <c r="BG22" s="9" t="str">
        <f>IFERROR(__xludf.DUMMYFUNCTION("""COMPUTED_VALUE"""),"-")</f>
        <v>-</v>
      </c>
      <c r="BH22" s="9" t="str">
        <f>IFERROR(__xludf.DUMMYFUNCTION("""COMPUTED_VALUE"""),"-")</f>
        <v>-</v>
      </c>
      <c r="BI22" s="9" t="str">
        <f>IFERROR(__xludf.DUMMYFUNCTION("""COMPUTED_VALUE"""),"-")</f>
        <v>-</v>
      </c>
      <c r="BJ22" s="9" t="str">
        <f>IFERROR(__xludf.DUMMYFUNCTION("""COMPUTED_VALUE"""),"-")</f>
        <v>-</v>
      </c>
      <c r="BK22" s="9" t="str">
        <f>IFERROR(__xludf.DUMMYFUNCTION("""COMPUTED_VALUE"""),"-")</f>
        <v>-</v>
      </c>
      <c r="BL22" s="9" t="str">
        <f>IFERROR(__xludf.DUMMYFUNCTION("""COMPUTED_VALUE"""),"-")</f>
        <v>-</v>
      </c>
      <c r="BM22" s="9" t="str">
        <f>IFERROR(__xludf.DUMMYFUNCTION("""COMPUTED_VALUE"""),"")</f>
        <v/>
      </c>
      <c r="BN22" s="9" t="str">
        <f>IFERROR(__xludf.DUMMYFUNCTION("""COMPUTED_VALUE"""),"-")</f>
        <v>-</v>
      </c>
      <c r="BO22" s="9" t="str">
        <f>IFERROR(__xludf.DUMMYFUNCTION("""COMPUTED_VALUE"""),"-")</f>
        <v>-</v>
      </c>
      <c r="BP22" s="9" t="str">
        <f>IFERROR(__xludf.DUMMYFUNCTION("""COMPUTED_VALUE"""),"-")</f>
        <v>-</v>
      </c>
      <c r="BQ22" s="9" t="str">
        <f>IFERROR(__xludf.DUMMYFUNCTION("""COMPUTED_VALUE"""),"-")</f>
        <v>-</v>
      </c>
      <c r="BR22" s="9" t="str">
        <f>IFERROR(__xludf.DUMMYFUNCTION("""COMPUTED_VALUE"""),"-")</f>
        <v>-</v>
      </c>
      <c r="BS22" s="9" t="str">
        <f>IFERROR(__xludf.DUMMYFUNCTION("""COMPUTED_VALUE"""),"-")</f>
        <v>-</v>
      </c>
      <c r="BT22" s="9" t="str">
        <f>IFERROR(__xludf.DUMMYFUNCTION("""COMPUTED_VALUE"""),"-")</f>
        <v>-</v>
      </c>
      <c r="BU22" s="9" t="str">
        <f>IFERROR(__xludf.DUMMYFUNCTION("""COMPUTED_VALUE"""),"-")</f>
        <v>-</v>
      </c>
      <c r="BV22" s="9" t="str">
        <f>IFERROR(__xludf.DUMMYFUNCTION("""COMPUTED_VALUE"""),"-")</f>
        <v>-</v>
      </c>
      <c r="BW22" s="9" t="str">
        <f>IFERROR(__xludf.DUMMYFUNCTION("""COMPUTED_VALUE"""),"-")</f>
        <v>-</v>
      </c>
      <c r="BX22" s="9" t="str">
        <f>IFERROR(__xludf.DUMMYFUNCTION("""COMPUTED_VALUE"""),"-")</f>
        <v>-</v>
      </c>
      <c r="BY22" s="9" t="str">
        <f>IFERROR(__xludf.DUMMYFUNCTION("""COMPUTED_VALUE"""),"-")</f>
        <v>-</v>
      </c>
      <c r="BZ22" s="9" t="str">
        <f>IFERROR(__xludf.DUMMYFUNCTION("""COMPUTED_VALUE"""),"-")</f>
        <v>-</v>
      </c>
      <c r="CA22" s="9" t="str">
        <f>IFERROR(__xludf.DUMMYFUNCTION("""COMPUTED_VALUE"""),"-")</f>
        <v>-</v>
      </c>
      <c r="CB22" s="9" t="str">
        <f>IFERROR(__xludf.DUMMYFUNCTION("""COMPUTED_VALUE"""),"-")</f>
        <v>-</v>
      </c>
      <c r="CC22" s="9" t="str">
        <f>IFERROR(__xludf.DUMMYFUNCTION("""COMPUTED_VALUE"""),"-")</f>
        <v>-</v>
      </c>
      <c r="CD22" s="9" t="str">
        <f>IFERROR(__xludf.DUMMYFUNCTION("""COMPUTED_VALUE"""),"-")</f>
        <v>-</v>
      </c>
      <c r="CE22" s="9" t="str">
        <f>IFERROR(__xludf.DUMMYFUNCTION("""COMPUTED_VALUE"""),"-")</f>
        <v>-</v>
      </c>
      <c r="CF22" s="9" t="str">
        <f>IFERROR(__xludf.DUMMYFUNCTION("""COMPUTED_VALUE"""),"-")</f>
        <v>-</v>
      </c>
      <c r="CG22" s="9" t="str">
        <f>IFERROR(__xludf.DUMMYFUNCTION("""COMPUTED_VALUE"""),"-")</f>
        <v>-</v>
      </c>
      <c r="CH22" s="9" t="str">
        <f>IFERROR(__xludf.DUMMYFUNCTION("""COMPUTED_VALUE"""),"-")</f>
        <v>-</v>
      </c>
      <c r="CI22" s="9" t="str">
        <f>IFERROR(__xludf.DUMMYFUNCTION("""COMPUTED_VALUE"""),"-")</f>
        <v>-</v>
      </c>
      <c r="CJ22" s="9" t="str">
        <f>IFERROR(__xludf.DUMMYFUNCTION("""COMPUTED_VALUE"""),"-")</f>
        <v>-</v>
      </c>
      <c r="CK22" s="9" t="str">
        <f>IFERROR(__xludf.DUMMYFUNCTION("""COMPUTED_VALUE"""),"-")</f>
        <v>-</v>
      </c>
      <c r="CL22" s="9" t="str">
        <f>IFERROR(__xludf.DUMMYFUNCTION("""COMPUTED_VALUE"""),"-")</f>
        <v>-</v>
      </c>
      <c r="CM22" s="9" t="str">
        <f>IFERROR(__xludf.DUMMYFUNCTION("""COMPUTED_VALUE"""),"-")</f>
        <v>-</v>
      </c>
      <c r="CN22" s="9" t="str">
        <f>IFERROR(__xludf.DUMMYFUNCTION("""COMPUTED_VALUE"""),"-")</f>
        <v>-</v>
      </c>
      <c r="CO22" s="9" t="str">
        <f>IFERROR(__xludf.DUMMYFUNCTION("""COMPUTED_VALUE"""),"-")</f>
        <v>-</v>
      </c>
      <c r="CP22" s="9" t="str">
        <f>IFERROR(__xludf.DUMMYFUNCTION("""COMPUTED_VALUE"""),"-")</f>
        <v>-</v>
      </c>
      <c r="CQ22" s="9" t="str">
        <f>IFERROR(__xludf.DUMMYFUNCTION("""COMPUTED_VALUE"""),"-")</f>
        <v>-</v>
      </c>
      <c r="CR22" s="9" t="str">
        <f>IFERROR(__xludf.DUMMYFUNCTION("""COMPUTED_VALUE"""),"-")</f>
        <v>-</v>
      </c>
      <c r="CS22" s="9" t="str">
        <f>IFERROR(__xludf.DUMMYFUNCTION("""COMPUTED_VALUE"""),"-")</f>
        <v>-</v>
      </c>
      <c r="CT22" s="9" t="str">
        <f>IFERROR(__xludf.DUMMYFUNCTION("""COMPUTED_VALUE"""),"-")</f>
        <v>-</v>
      </c>
      <c r="CU22" s="9" t="str">
        <f>IFERROR(__xludf.DUMMYFUNCTION("""COMPUTED_VALUE"""),"")</f>
        <v/>
      </c>
      <c r="CV22" s="9" t="str">
        <f>IFERROR(__xludf.DUMMYFUNCTION("""COMPUTED_VALUE"""),"-")</f>
        <v>-</v>
      </c>
      <c r="CW22" s="9" t="str">
        <f>IFERROR(__xludf.DUMMYFUNCTION("""COMPUTED_VALUE"""),"-")</f>
        <v>-</v>
      </c>
      <c r="CX22" s="9" t="str">
        <f>IFERROR(__xludf.DUMMYFUNCTION("""COMPUTED_VALUE"""),"-")</f>
        <v>-</v>
      </c>
      <c r="CY22" s="9" t="str">
        <f>IFERROR(__xludf.DUMMYFUNCTION("""COMPUTED_VALUE"""),"-")</f>
        <v>-</v>
      </c>
      <c r="CZ22" s="9" t="str">
        <f>IFERROR(__xludf.DUMMYFUNCTION("""COMPUTED_VALUE"""),"-")</f>
        <v>-</v>
      </c>
      <c r="DA22" s="9" t="str">
        <f>IFERROR(__xludf.DUMMYFUNCTION("""COMPUTED_VALUE"""),"-")</f>
        <v>-</v>
      </c>
      <c r="DB22" s="9" t="str">
        <f>IFERROR(__xludf.DUMMYFUNCTION("""COMPUTED_VALUE"""),"-")</f>
        <v>-</v>
      </c>
      <c r="DC22" s="9" t="str">
        <f>IFERROR(__xludf.DUMMYFUNCTION("""COMPUTED_VALUE"""),"-")</f>
        <v>-</v>
      </c>
      <c r="DD22" s="9" t="str">
        <f>IFERROR(__xludf.DUMMYFUNCTION("""COMPUTED_VALUE"""),"-")</f>
        <v>-</v>
      </c>
      <c r="DE22" s="9" t="str">
        <f>IFERROR(__xludf.DUMMYFUNCTION("""COMPUTED_VALUE"""),"-")</f>
        <v>-</v>
      </c>
      <c r="DF22" s="9" t="str">
        <f>IFERROR(__xludf.DUMMYFUNCTION("""COMPUTED_VALUE"""),"-")</f>
        <v>-</v>
      </c>
      <c r="DG22" s="9" t="str">
        <f>IFERROR(__xludf.DUMMYFUNCTION("""COMPUTED_VALUE"""),"-")</f>
        <v>-</v>
      </c>
      <c r="DH22" s="9" t="str">
        <f>IFERROR(__xludf.DUMMYFUNCTION("""COMPUTED_VALUE"""),"-")</f>
        <v>-</v>
      </c>
      <c r="DI22" s="9" t="str">
        <f>IFERROR(__xludf.DUMMYFUNCTION("""COMPUTED_VALUE"""),"-")</f>
        <v>-</v>
      </c>
      <c r="DJ22" s="9" t="str">
        <f>IFERROR(__xludf.DUMMYFUNCTION("""COMPUTED_VALUE"""),"-")</f>
        <v>-</v>
      </c>
      <c r="DK22" s="9" t="str">
        <f>IFERROR(__xludf.DUMMYFUNCTION("""COMPUTED_VALUE"""),"-")</f>
        <v>-</v>
      </c>
      <c r="DL22" s="9" t="str">
        <f>IFERROR(__xludf.DUMMYFUNCTION("""COMPUTED_VALUE"""),"-")</f>
        <v>-</v>
      </c>
      <c r="DM22" s="9" t="str">
        <f>IFERROR(__xludf.DUMMYFUNCTION("""COMPUTED_VALUE"""),"-")</f>
        <v>-</v>
      </c>
      <c r="DN22" s="9" t="str">
        <f>IFERROR(__xludf.DUMMYFUNCTION("""COMPUTED_VALUE"""),"-")</f>
        <v>-</v>
      </c>
      <c r="DO22" s="9" t="str">
        <f>IFERROR(__xludf.DUMMYFUNCTION("""COMPUTED_VALUE"""),"-")</f>
        <v>-</v>
      </c>
      <c r="DP22" s="9" t="str">
        <f>IFERROR(__xludf.DUMMYFUNCTION("""COMPUTED_VALUE"""),"-")</f>
        <v>-</v>
      </c>
      <c r="DQ22" s="9" t="str">
        <f>IFERROR(__xludf.DUMMYFUNCTION("""COMPUTED_VALUE"""),"-")</f>
        <v>-</v>
      </c>
      <c r="DR22" s="9" t="str">
        <f>IFERROR(__xludf.DUMMYFUNCTION("""COMPUTED_VALUE"""),"-")</f>
        <v>-</v>
      </c>
      <c r="DS22" s="9" t="str">
        <f>IFERROR(__xludf.DUMMYFUNCTION("""COMPUTED_VALUE"""),"-")</f>
        <v>-</v>
      </c>
      <c r="DT22" s="9" t="str">
        <f>IFERROR(__xludf.DUMMYFUNCTION("""COMPUTED_VALUE"""),"-")</f>
        <v>-</v>
      </c>
      <c r="DU22" s="9" t="str">
        <f>IFERROR(__xludf.DUMMYFUNCTION("""COMPUTED_VALUE"""),"-")</f>
        <v>-</v>
      </c>
      <c r="DV22" s="9" t="str">
        <f>IFERROR(__xludf.DUMMYFUNCTION("""COMPUTED_VALUE"""),"-")</f>
        <v>-</v>
      </c>
      <c r="DW22" s="9" t="str">
        <f>IFERROR(__xludf.DUMMYFUNCTION("""COMPUTED_VALUE"""),"-")</f>
        <v>-</v>
      </c>
      <c r="DX22" s="9" t="str">
        <f>IFERROR(__xludf.DUMMYFUNCTION("""COMPUTED_VALUE"""),"-")</f>
        <v>-</v>
      </c>
      <c r="DY22" s="9" t="str">
        <f>IFERROR(__xludf.DUMMYFUNCTION("""COMPUTED_VALUE"""),"-")</f>
        <v>-</v>
      </c>
      <c r="DZ22" s="9" t="str">
        <f>IFERROR(__xludf.DUMMYFUNCTION("""COMPUTED_VALUE"""),"-")</f>
        <v>-</v>
      </c>
      <c r="EA22" s="9" t="str">
        <f>IFERROR(__xludf.DUMMYFUNCTION("""COMPUTED_VALUE"""),"-")</f>
        <v>-</v>
      </c>
      <c r="EB22" s="9" t="str">
        <f>IFERROR(__xludf.DUMMYFUNCTION("""COMPUTED_VALUE"""),"")</f>
        <v/>
      </c>
      <c r="EC22" s="9">
        <f>IFERROR(__xludf.DUMMYFUNCTION("""COMPUTED_VALUE"""),1.0)</f>
        <v>1</v>
      </c>
      <c r="ED22" s="9">
        <f>IFERROR(__xludf.DUMMYFUNCTION("""COMPUTED_VALUE"""),1.0)</f>
        <v>1</v>
      </c>
      <c r="EE22" s="9">
        <f>IFERROR(__xludf.DUMMYFUNCTION("""COMPUTED_VALUE"""),1.0)</f>
        <v>1</v>
      </c>
      <c r="EF22" s="9">
        <f>IFERROR(__xludf.DUMMYFUNCTION("""COMPUTED_VALUE"""),1.0)</f>
        <v>1</v>
      </c>
      <c r="EG22" s="9">
        <f>IFERROR(__xludf.DUMMYFUNCTION("""COMPUTED_VALUE"""),1.0)</f>
        <v>1</v>
      </c>
      <c r="EH22" s="9">
        <f>IFERROR(__xludf.DUMMYFUNCTION("""COMPUTED_VALUE"""),1.0)</f>
        <v>1</v>
      </c>
      <c r="EI22" s="9">
        <f>IFERROR(__xludf.DUMMYFUNCTION("""COMPUTED_VALUE"""),1.0)</f>
        <v>1</v>
      </c>
      <c r="EJ22" s="9">
        <f>IFERROR(__xludf.DUMMYFUNCTION("""COMPUTED_VALUE"""),1.0)</f>
        <v>1</v>
      </c>
      <c r="EK22" s="9">
        <f>IFERROR(__xludf.DUMMYFUNCTION("""COMPUTED_VALUE"""),1.0)</f>
        <v>1</v>
      </c>
      <c r="EL22" s="9">
        <f>IFERROR(__xludf.DUMMYFUNCTION("""COMPUTED_VALUE"""),1.0)</f>
        <v>1</v>
      </c>
      <c r="EM22" s="9">
        <f>IFERROR(__xludf.DUMMYFUNCTION("""COMPUTED_VALUE"""),1.0)</f>
        <v>1</v>
      </c>
      <c r="EN22" s="9">
        <f>IFERROR(__xludf.DUMMYFUNCTION("""COMPUTED_VALUE"""),1.0)</f>
        <v>1</v>
      </c>
      <c r="EO22" s="9">
        <f>IFERROR(__xludf.DUMMYFUNCTION("""COMPUTED_VALUE"""),1.0)</f>
        <v>1</v>
      </c>
      <c r="EP22" s="9">
        <f>IFERROR(__xludf.DUMMYFUNCTION("""COMPUTED_VALUE"""),1.0)</f>
        <v>1</v>
      </c>
      <c r="EQ22" s="9">
        <f>IFERROR(__xludf.DUMMYFUNCTION("""COMPUTED_VALUE"""),1.0)</f>
        <v>1</v>
      </c>
      <c r="ER22" s="9">
        <f>IFERROR(__xludf.DUMMYFUNCTION("""COMPUTED_VALUE"""),1.0)</f>
        <v>1</v>
      </c>
      <c r="ES22" s="9" t="str">
        <f>IFERROR(__xludf.DUMMYFUNCTION("""COMPUTED_VALUE"""),"")</f>
        <v/>
      </c>
      <c r="ET22" s="9" t="str">
        <f>IFERROR(__xludf.DUMMYFUNCTION("""COMPUTED_VALUE"""),"WA")</f>
        <v>WA</v>
      </c>
      <c r="EU22" s="9">
        <f>IFERROR(__xludf.DUMMYFUNCTION("""COMPUTED_VALUE"""),1.0)</f>
        <v>1</v>
      </c>
      <c r="EV22" s="9">
        <f>IFERROR(__xludf.DUMMYFUNCTION("""COMPUTED_VALUE"""),1.0)</f>
        <v>1</v>
      </c>
      <c r="EW22" s="9" t="str">
        <f>IFERROR(__xludf.DUMMYFUNCTION("""COMPUTED_VALUE"""),"TLE")</f>
        <v>TLE</v>
      </c>
      <c r="EX22" s="9">
        <f>IFERROR(__xludf.DUMMYFUNCTION("""COMPUTED_VALUE"""),1.0)</f>
        <v>1</v>
      </c>
      <c r="EY22" s="9">
        <f>IFERROR(__xludf.DUMMYFUNCTION("""COMPUTED_VALUE"""),1.0)</f>
        <v>1</v>
      </c>
      <c r="EZ22" s="9" t="str">
        <f>IFERROR(__xludf.DUMMYFUNCTION("""COMPUTED_VALUE"""),"WA")</f>
        <v>WA</v>
      </c>
      <c r="FA22" s="9" t="str">
        <f>IFERROR(__xludf.DUMMYFUNCTION("""COMPUTED_VALUE"""),"WA")</f>
        <v>WA</v>
      </c>
      <c r="FB22" s="9" t="str">
        <f>IFERROR(__xludf.DUMMYFUNCTION("""COMPUTED_VALUE"""),"WA")</f>
        <v>WA</v>
      </c>
      <c r="FC22" s="9" t="str">
        <f>IFERROR(__xludf.DUMMYFUNCTION("""COMPUTED_VALUE"""),"WA")</f>
        <v>WA</v>
      </c>
      <c r="FD22" s="9">
        <f>IFERROR(__xludf.DUMMYFUNCTION("""COMPUTED_VALUE"""),1.0)</f>
        <v>1</v>
      </c>
      <c r="FE22" s="9" t="str">
        <f>IFERROR(__xludf.DUMMYFUNCTION("""COMPUTED_VALUE"""),"WA")</f>
        <v>WA</v>
      </c>
      <c r="FF22" s="9" t="str">
        <f>IFERROR(__xludf.DUMMYFUNCTION("""COMPUTED_VALUE"""),"WA")</f>
        <v>WA</v>
      </c>
      <c r="FG22" s="9" t="str">
        <f>IFERROR(__xludf.DUMMYFUNCTION("""COMPUTED_VALUE"""),"WA")</f>
        <v>WA</v>
      </c>
      <c r="FH22" s="9" t="str">
        <f>IFERROR(__xludf.DUMMYFUNCTION("""COMPUTED_VALUE"""),"WA")</f>
        <v>WA</v>
      </c>
      <c r="FI22" s="9" t="str">
        <f>IFERROR(__xludf.DUMMYFUNCTION("""COMPUTED_VALUE"""),"WA")</f>
        <v>WA</v>
      </c>
      <c r="FJ22" s="9" t="str">
        <f>IFERROR(__xludf.DUMMYFUNCTION("""COMPUTED_VALUE"""),"WA")</f>
        <v>WA</v>
      </c>
      <c r="FK22" s="9" t="str">
        <f>IFERROR(__xludf.DUMMYFUNCTION("""COMPUTED_VALUE"""),"WA")</f>
        <v>WA</v>
      </c>
      <c r="FL22" s="9" t="str">
        <f>IFERROR(__xludf.DUMMYFUNCTION("""COMPUTED_VALUE"""),"WA")</f>
        <v>WA</v>
      </c>
      <c r="FM22" s="9" t="str">
        <f>IFERROR(__xludf.DUMMYFUNCTION("""COMPUTED_VALUE"""),"WA")</f>
        <v>WA</v>
      </c>
      <c r="FN22" s="9" t="str">
        <f>IFERROR(__xludf.DUMMYFUNCTION("""COMPUTED_VALUE"""),"TLE")</f>
        <v>TLE</v>
      </c>
      <c r="FO22" s="9" t="str">
        <f>IFERROR(__xludf.DUMMYFUNCTION("""COMPUTED_VALUE"""),"WA")</f>
        <v>WA</v>
      </c>
      <c r="FP22" s="9" t="str">
        <f>IFERROR(__xludf.DUMMYFUNCTION("""COMPUTED_VALUE"""),"WA")</f>
        <v>WA</v>
      </c>
      <c r="FQ22" s="9" t="str">
        <f>IFERROR(__xludf.DUMMYFUNCTION("""COMPUTED_VALUE"""),"WA")</f>
        <v>WA</v>
      </c>
      <c r="FR22" s="9" t="str">
        <f>IFERROR(__xludf.DUMMYFUNCTION("""COMPUTED_VALUE"""),"WA")</f>
        <v>WA</v>
      </c>
      <c r="FS22" s="9" t="str">
        <f>IFERROR(__xludf.DUMMYFUNCTION("""COMPUTED_VALUE"""),"WA")</f>
        <v>WA</v>
      </c>
      <c r="FT22" s="9" t="str">
        <f>IFERROR(__xludf.DUMMYFUNCTION("""COMPUTED_VALUE"""),"WA")</f>
        <v>WA</v>
      </c>
      <c r="FU22" s="9" t="str">
        <f>IFERROR(__xludf.DUMMYFUNCTION("""COMPUTED_VALUE"""),"WA")</f>
        <v>WA</v>
      </c>
      <c r="FV22" s="9" t="str">
        <f>IFERROR(__xludf.DUMMYFUNCTION("""COMPUTED_VALUE"""),"")</f>
        <v/>
      </c>
      <c r="FW22" s="9">
        <f>IFERROR(__xludf.DUMMYFUNCTION("""COMPUTED_VALUE"""),1.0)</f>
        <v>1</v>
      </c>
      <c r="FX22" s="9" t="str">
        <f>IFERROR(__xludf.DUMMYFUNCTION("""COMPUTED_VALUE"""),"WA")</f>
        <v>WA</v>
      </c>
      <c r="FY22" s="9" t="str">
        <f>IFERROR(__xludf.DUMMYFUNCTION("""COMPUTED_VALUE"""),"WA")</f>
        <v>WA</v>
      </c>
      <c r="FZ22" s="9" t="str">
        <f>IFERROR(__xludf.DUMMYFUNCTION("""COMPUTED_VALUE"""),"WA")</f>
        <v>WA</v>
      </c>
      <c r="GA22" s="9" t="str">
        <f>IFERROR(__xludf.DUMMYFUNCTION("""COMPUTED_VALUE"""),"WA")</f>
        <v>WA</v>
      </c>
      <c r="GB22" s="9" t="str">
        <f>IFERROR(__xludf.DUMMYFUNCTION("""COMPUTED_VALUE"""),"WA")</f>
        <v>WA</v>
      </c>
      <c r="GC22" s="9" t="str">
        <f>IFERROR(__xludf.DUMMYFUNCTION("""COMPUTED_VALUE"""),"WA")</f>
        <v>WA</v>
      </c>
      <c r="GD22" s="9" t="str">
        <f>IFERROR(__xludf.DUMMYFUNCTION("""COMPUTED_VALUE"""),"WA")</f>
        <v>WA</v>
      </c>
      <c r="GE22" s="9" t="str">
        <f>IFERROR(__xludf.DUMMYFUNCTION("""COMPUTED_VALUE"""),"WA")</f>
        <v>WA</v>
      </c>
      <c r="GF22" s="9" t="str">
        <f>IFERROR(__xludf.DUMMYFUNCTION("""COMPUTED_VALUE"""),"WA")</f>
        <v>WA</v>
      </c>
      <c r="GG22" s="9" t="str">
        <f>IFERROR(__xludf.DUMMYFUNCTION("""COMPUTED_VALUE"""),"WA")</f>
        <v>WA</v>
      </c>
      <c r="GH22" s="9">
        <f>IFERROR(__xludf.DUMMYFUNCTION("""COMPUTED_VALUE"""),1.0)</f>
        <v>1</v>
      </c>
      <c r="GI22" s="9">
        <f>IFERROR(__xludf.DUMMYFUNCTION("""COMPUTED_VALUE"""),1.0)</f>
        <v>1</v>
      </c>
      <c r="GJ22" s="9">
        <f>IFERROR(__xludf.DUMMYFUNCTION("""COMPUTED_VALUE"""),1.0)</f>
        <v>1</v>
      </c>
      <c r="GK22" s="9">
        <f>IFERROR(__xludf.DUMMYFUNCTION("""COMPUTED_VALUE"""),1.0)</f>
        <v>1</v>
      </c>
      <c r="GL22" s="9">
        <f>IFERROR(__xludf.DUMMYFUNCTION("""COMPUTED_VALUE"""),1.0)</f>
        <v>1</v>
      </c>
      <c r="GM22" s="9" t="str">
        <f>IFERROR(__xludf.DUMMYFUNCTION("""COMPUTED_VALUE"""),"WA")</f>
        <v>WA</v>
      </c>
      <c r="GN22" s="9" t="str">
        <f>IFERROR(__xludf.DUMMYFUNCTION("""COMPUTED_VALUE"""),"WA")</f>
        <v>WA</v>
      </c>
      <c r="GO22" s="9" t="str">
        <f>IFERROR(__xludf.DUMMYFUNCTION("""COMPUTED_VALUE"""),"WA")</f>
        <v>WA</v>
      </c>
      <c r="GP22" s="9" t="str">
        <f>IFERROR(__xludf.DUMMYFUNCTION("""COMPUTED_VALUE"""),"WA")</f>
        <v>WA</v>
      </c>
      <c r="GQ22" s="9" t="str">
        <f>IFERROR(__xludf.DUMMYFUNCTION("""COMPUTED_VALUE"""),"WA")</f>
        <v>WA</v>
      </c>
      <c r="GR22" s="9" t="str">
        <f>IFERROR(__xludf.DUMMYFUNCTION("""COMPUTED_VALUE"""),"WA")</f>
        <v>WA</v>
      </c>
      <c r="GS22" s="9" t="str">
        <f>IFERROR(__xludf.DUMMYFUNCTION("""COMPUTED_VALUE"""),"WA")</f>
        <v>WA</v>
      </c>
      <c r="GT22" s="9" t="str">
        <f>IFERROR(__xludf.DUMMYFUNCTION("""COMPUTED_VALUE"""),"WA")</f>
        <v>WA</v>
      </c>
      <c r="GU22" s="9" t="str">
        <f>IFERROR(__xludf.DUMMYFUNCTION("""COMPUTED_VALUE"""),"")</f>
        <v/>
      </c>
    </row>
    <row r="23">
      <c r="A23" s="5"/>
      <c r="B23" s="5"/>
      <c r="C23" s="5" t="str">
        <f>if(B23="d","diskv. iz ciklusa",if(B23="d1","diskv. iz kruga",if($E23="ODOBREN",(if(countif(H:H,"="&amp;H23)=1,countif(H:H,"&gt;"&amp;H23)+1,concatenate(countif(H:H,"&gt;"&amp;H23)+1," - ",countif(H:H,"&gt;="&amp;H23)))),'Rezultati - A kategorija'!empty)))</f>
        <v>20 - 21</v>
      </c>
      <c r="D23" s="6" t="str">
        <f>IFERROR(__xludf.DUMMYFUNCTION("""COMPUTED_VALUE"""),"MladenP")</f>
        <v>MladenP</v>
      </c>
      <c r="E23" s="6" t="str">
        <f>IFERROR(__xludf.DUMMYFUNCTION("""COMPUTED_VALUE"""),"ODOBREN")</f>
        <v>ODOBREN</v>
      </c>
      <c r="F23" s="6" t="str">
        <f>IFERROR(__xludf.DUMMYFUNCTION("""COMPUTED_VALUE"""),"Mladen")</f>
        <v>Mladen</v>
      </c>
      <c r="G23" s="6" t="str">
        <f>IFERROR(__xludf.DUMMYFUNCTION("""COMPUTED_VALUE"""),"Puzić")</f>
        <v>Puzić</v>
      </c>
      <c r="H23" s="7">
        <f>IFERROR(__xludf.DUMMYFUNCTION("""COMPUTED_VALUE"""),116.0)</f>
        <v>116</v>
      </c>
      <c r="I23" s="7">
        <f>IFERROR(__xludf.DUMMYFUNCTION("""COMPUTED_VALUE"""),116.0)</f>
        <v>116</v>
      </c>
      <c r="J23" s="6" t="str">
        <f>IFERROR(__xludf.DUMMYFUNCTION("""COMPUTED_VALUE"""),"Stari grad")</f>
        <v>Stari grad</v>
      </c>
      <c r="K23" s="6" t="str">
        <f>IFERROR(__xludf.DUMMYFUNCTION("""COMPUTED_VALUE"""),"Matematička gimnazija")</f>
        <v>Matematička gimnazija</v>
      </c>
      <c r="L23" s="14" t="str">
        <f>IFERROR(__xludf.DUMMYFUNCTION("""COMPUTED_VALUE"""),"IV")</f>
        <v>IV</v>
      </c>
      <c r="M23" s="14" t="str">
        <f>IFERROR(__xludf.DUMMYFUNCTION("""COMPUTED_VALUE"""),"A")</f>
        <v>A</v>
      </c>
      <c r="N23" s="6" t="str">
        <f>IFERROR(__xludf.DUMMYFUNCTION("""COMPUTED_VALUE"""),"Jelena Bošković")</f>
        <v>Jelena Bošković</v>
      </c>
      <c r="O23" s="8" t="str">
        <f>IFERROR(__xludf.DUMMYFUNCTION("""COMPUTED_VALUE"""),"-")</f>
        <v>-</v>
      </c>
      <c r="P23" s="9" t="str">
        <f>IFERROR(__xludf.DUMMYFUNCTION("""COMPUTED_VALUE"""),"-")</f>
        <v>-</v>
      </c>
      <c r="Q23" s="9" t="str">
        <f>IFERROR(__xludf.DUMMYFUNCTION("""COMPUTED_VALUE"""),"-")</f>
        <v>-</v>
      </c>
      <c r="R23" s="9">
        <f>IFERROR(__xludf.DUMMYFUNCTION("""COMPUTED_VALUE"""),100.0)</f>
        <v>100</v>
      </c>
      <c r="S23" s="9" t="str">
        <f>IFERROR(__xludf.DUMMYFUNCTION("""COMPUTED_VALUE"""),"-")</f>
        <v>-</v>
      </c>
      <c r="T23" s="9">
        <f>IFERROR(__xludf.DUMMYFUNCTION("""COMPUTED_VALUE"""),16.0)</f>
        <v>16</v>
      </c>
      <c r="U23" s="9" t="str">
        <f>IFERROR(__xludf.DUMMYFUNCTION("""COMPUTED_VALUE"""),"")</f>
        <v/>
      </c>
      <c r="V23" s="9" t="str">
        <f>IFERROR(__xludf.DUMMYFUNCTION("""COMPUTED_VALUE"""),"")</f>
        <v/>
      </c>
      <c r="W23" s="9" t="str">
        <f>IFERROR(__xludf.DUMMYFUNCTION("""COMPUTED_VALUE"""),"-")</f>
        <v>-</v>
      </c>
      <c r="X23" s="9" t="str">
        <f>IFERROR(__xludf.DUMMYFUNCTION("""COMPUTED_VALUE"""),"-")</f>
        <v>-</v>
      </c>
      <c r="Y23" s="9" t="str">
        <f>IFERROR(__xludf.DUMMYFUNCTION("""COMPUTED_VALUE"""),"-")</f>
        <v>-</v>
      </c>
      <c r="Z23" s="9" t="str">
        <f>IFERROR(__xludf.DUMMYFUNCTION("""COMPUTED_VALUE"""),"-")</f>
        <v>-</v>
      </c>
      <c r="AA23" s="9" t="str">
        <f>IFERROR(__xludf.DUMMYFUNCTION("""COMPUTED_VALUE"""),"-")</f>
        <v>-</v>
      </c>
      <c r="AB23" s="9" t="str">
        <f>IFERROR(__xludf.DUMMYFUNCTION("""COMPUTED_VALUE"""),"-")</f>
        <v>-</v>
      </c>
      <c r="AC23" s="9" t="str">
        <f>IFERROR(__xludf.DUMMYFUNCTION("""COMPUTED_VALUE"""),"-")</f>
        <v>-</v>
      </c>
      <c r="AD23" s="9" t="str">
        <f>IFERROR(__xludf.DUMMYFUNCTION("""COMPUTED_VALUE"""),"-")</f>
        <v>-</v>
      </c>
      <c r="AE23" s="9" t="str">
        <f>IFERROR(__xludf.DUMMYFUNCTION("""COMPUTED_VALUE"""),"-")</f>
        <v>-</v>
      </c>
      <c r="AF23" s="9" t="str">
        <f>IFERROR(__xludf.DUMMYFUNCTION("""COMPUTED_VALUE"""),"-")</f>
        <v>-</v>
      </c>
      <c r="AG23" s="9" t="str">
        <f>IFERROR(__xludf.DUMMYFUNCTION("""COMPUTED_VALUE"""),"-")</f>
        <v>-</v>
      </c>
      <c r="AH23" s="9" t="str">
        <f>IFERROR(__xludf.DUMMYFUNCTION("""COMPUTED_VALUE"""),"-")</f>
        <v>-</v>
      </c>
      <c r="AI23" s="9" t="str">
        <f>IFERROR(__xludf.DUMMYFUNCTION("""COMPUTED_VALUE"""),"-")</f>
        <v>-</v>
      </c>
      <c r="AJ23" s="9" t="str">
        <f>IFERROR(__xludf.DUMMYFUNCTION("""COMPUTED_VALUE"""),"-")</f>
        <v>-</v>
      </c>
      <c r="AK23" s="9" t="str">
        <f>IFERROR(__xludf.DUMMYFUNCTION("""COMPUTED_VALUE"""),"-")</f>
        <v>-</v>
      </c>
      <c r="AL23" s="9" t="str">
        <f>IFERROR(__xludf.DUMMYFUNCTION("""COMPUTED_VALUE"""),"-")</f>
        <v>-</v>
      </c>
      <c r="AM23" s="9" t="str">
        <f>IFERROR(__xludf.DUMMYFUNCTION("""COMPUTED_VALUE"""),"-")</f>
        <v>-</v>
      </c>
      <c r="AN23" s="9" t="str">
        <f>IFERROR(__xludf.DUMMYFUNCTION("""COMPUTED_VALUE"""),"-")</f>
        <v>-</v>
      </c>
      <c r="AO23" s="9" t="str">
        <f>IFERROR(__xludf.DUMMYFUNCTION("""COMPUTED_VALUE"""),"-")</f>
        <v>-</v>
      </c>
      <c r="AP23" s="9" t="str">
        <f>IFERROR(__xludf.DUMMYFUNCTION("""COMPUTED_VALUE"""),"-")</f>
        <v>-</v>
      </c>
      <c r="AQ23" s="9" t="str">
        <f>IFERROR(__xludf.DUMMYFUNCTION("""COMPUTED_VALUE"""),"-")</f>
        <v>-</v>
      </c>
      <c r="AR23" s="9" t="str">
        <f>IFERROR(__xludf.DUMMYFUNCTION("""COMPUTED_VALUE"""),"-")</f>
        <v>-</v>
      </c>
      <c r="AS23" s="9" t="str">
        <f>IFERROR(__xludf.DUMMYFUNCTION("""COMPUTED_VALUE"""),"-")</f>
        <v>-</v>
      </c>
      <c r="AT23" s="9" t="str">
        <f>IFERROR(__xludf.DUMMYFUNCTION("""COMPUTED_VALUE"""),"-")</f>
        <v>-</v>
      </c>
      <c r="AU23" s="9" t="str">
        <f>IFERROR(__xludf.DUMMYFUNCTION("""COMPUTED_VALUE"""),"-")</f>
        <v>-</v>
      </c>
      <c r="AV23" s="9" t="str">
        <f>IFERROR(__xludf.DUMMYFUNCTION("""COMPUTED_VALUE"""),"-")</f>
        <v>-</v>
      </c>
      <c r="AW23" s="9" t="str">
        <f>IFERROR(__xludf.DUMMYFUNCTION("""COMPUTED_VALUE"""),"-")</f>
        <v>-</v>
      </c>
      <c r="AX23" s="9" t="str">
        <f>IFERROR(__xludf.DUMMYFUNCTION("""COMPUTED_VALUE"""),"-")</f>
        <v>-</v>
      </c>
      <c r="AY23" s="9" t="str">
        <f>IFERROR(__xludf.DUMMYFUNCTION("""COMPUTED_VALUE"""),"-")</f>
        <v>-</v>
      </c>
      <c r="AZ23" s="9" t="str">
        <f>IFERROR(__xludf.DUMMYFUNCTION("""COMPUTED_VALUE"""),"-")</f>
        <v>-</v>
      </c>
      <c r="BA23" s="9" t="str">
        <f>IFERROR(__xludf.DUMMYFUNCTION("""COMPUTED_VALUE"""),"-")</f>
        <v>-</v>
      </c>
      <c r="BB23" s="9" t="str">
        <f>IFERROR(__xludf.DUMMYFUNCTION("""COMPUTED_VALUE"""),"-")</f>
        <v>-</v>
      </c>
      <c r="BC23" s="9" t="str">
        <f>IFERROR(__xludf.DUMMYFUNCTION("""COMPUTED_VALUE"""),"-")</f>
        <v>-</v>
      </c>
      <c r="BD23" s="9" t="str">
        <f>IFERROR(__xludf.DUMMYFUNCTION("""COMPUTED_VALUE"""),"-")</f>
        <v>-</v>
      </c>
      <c r="BE23" s="9" t="str">
        <f>IFERROR(__xludf.DUMMYFUNCTION("""COMPUTED_VALUE"""),"-")</f>
        <v>-</v>
      </c>
      <c r="BF23" s="9" t="str">
        <f>IFERROR(__xludf.DUMMYFUNCTION("""COMPUTED_VALUE"""),"-")</f>
        <v>-</v>
      </c>
      <c r="BG23" s="9" t="str">
        <f>IFERROR(__xludf.DUMMYFUNCTION("""COMPUTED_VALUE"""),"-")</f>
        <v>-</v>
      </c>
      <c r="BH23" s="9" t="str">
        <f>IFERROR(__xludf.DUMMYFUNCTION("""COMPUTED_VALUE"""),"-")</f>
        <v>-</v>
      </c>
      <c r="BI23" s="9" t="str">
        <f>IFERROR(__xludf.DUMMYFUNCTION("""COMPUTED_VALUE"""),"-")</f>
        <v>-</v>
      </c>
      <c r="BJ23" s="9" t="str">
        <f>IFERROR(__xludf.DUMMYFUNCTION("""COMPUTED_VALUE"""),"-")</f>
        <v>-</v>
      </c>
      <c r="BK23" s="9" t="str">
        <f>IFERROR(__xludf.DUMMYFUNCTION("""COMPUTED_VALUE"""),"-")</f>
        <v>-</v>
      </c>
      <c r="BL23" s="9" t="str">
        <f>IFERROR(__xludf.DUMMYFUNCTION("""COMPUTED_VALUE"""),"-")</f>
        <v>-</v>
      </c>
      <c r="BM23" s="9" t="str">
        <f>IFERROR(__xludf.DUMMYFUNCTION("""COMPUTED_VALUE"""),"")</f>
        <v/>
      </c>
      <c r="BN23" s="9" t="str">
        <f>IFERROR(__xludf.DUMMYFUNCTION("""COMPUTED_VALUE"""),"-")</f>
        <v>-</v>
      </c>
      <c r="BO23" s="9" t="str">
        <f>IFERROR(__xludf.DUMMYFUNCTION("""COMPUTED_VALUE"""),"-")</f>
        <v>-</v>
      </c>
      <c r="BP23" s="9" t="str">
        <f>IFERROR(__xludf.DUMMYFUNCTION("""COMPUTED_VALUE"""),"-")</f>
        <v>-</v>
      </c>
      <c r="BQ23" s="9" t="str">
        <f>IFERROR(__xludf.DUMMYFUNCTION("""COMPUTED_VALUE"""),"-")</f>
        <v>-</v>
      </c>
      <c r="BR23" s="9" t="str">
        <f>IFERROR(__xludf.DUMMYFUNCTION("""COMPUTED_VALUE"""),"-")</f>
        <v>-</v>
      </c>
      <c r="BS23" s="9" t="str">
        <f>IFERROR(__xludf.DUMMYFUNCTION("""COMPUTED_VALUE"""),"-")</f>
        <v>-</v>
      </c>
      <c r="BT23" s="9" t="str">
        <f>IFERROR(__xludf.DUMMYFUNCTION("""COMPUTED_VALUE"""),"-")</f>
        <v>-</v>
      </c>
      <c r="BU23" s="9" t="str">
        <f>IFERROR(__xludf.DUMMYFUNCTION("""COMPUTED_VALUE"""),"-")</f>
        <v>-</v>
      </c>
      <c r="BV23" s="9" t="str">
        <f>IFERROR(__xludf.DUMMYFUNCTION("""COMPUTED_VALUE"""),"-")</f>
        <v>-</v>
      </c>
      <c r="BW23" s="9" t="str">
        <f>IFERROR(__xludf.DUMMYFUNCTION("""COMPUTED_VALUE"""),"-")</f>
        <v>-</v>
      </c>
      <c r="BX23" s="9" t="str">
        <f>IFERROR(__xludf.DUMMYFUNCTION("""COMPUTED_VALUE"""),"-")</f>
        <v>-</v>
      </c>
      <c r="BY23" s="9" t="str">
        <f>IFERROR(__xludf.DUMMYFUNCTION("""COMPUTED_VALUE"""),"-")</f>
        <v>-</v>
      </c>
      <c r="BZ23" s="9" t="str">
        <f>IFERROR(__xludf.DUMMYFUNCTION("""COMPUTED_VALUE"""),"-")</f>
        <v>-</v>
      </c>
      <c r="CA23" s="9" t="str">
        <f>IFERROR(__xludf.DUMMYFUNCTION("""COMPUTED_VALUE"""),"-")</f>
        <v>-</v>
      </c>
      <c r="CB23" s="9" t="str">
        <f>IFERROR(__xludf.DUMMYFUNCTION("""COMPUTED_VALUE"""),"-")</f>
        <v>-</v>
      </c>
      <c r="CC23" s="9" t="str">
        <f>IFERROR(__xludf.DUMMYFUNCTION("""COMPUTED_VALUE"""),"-")</f>
        <v>-</v>
      </c>
      <c r="CD23" s="9" t="str">
        <f>IFERROR(__xludf.DUMMYFUNCTION("""COMPUTED_VALUE"""),"-")</f>
        <v>-</v>
      </c>
      <c r="CE23" s="9" t="str">
        <f>IFERROR(__xludf.DUMMYFUNCTION("""COMPUTED_VALUE"""),"-")</f>
        <v>-</v>
      </c>
      <c r="CF23" s="9" t="str">
        <f>IFERROR(__xludf.DUMMYFUNCTION("""COMPUTED_VALUE"""),"-")</f>
        <v>-</v>
      </c>
      <c r="CG23" s="9" t="str">
        <f>IFERROR(__xludf.DUMMYFUNCTION("""COMPUTED_VALUE"""),"-")</f>
        <v>-</v>
      </c>
      <c r="CH23" s="9" t="str">
        <f>IFERROR(__xludf.DUMMYFUNCTION("""COMPUTED_VALUE"""),"-")</f>
        <v>-</v>
      </c>
      <c r="CI23" s="9" t="str">
        <f>IFERROR(__xludf.DUMMYFUNCTION("""COMPUTED_VALUE"""),"-")</f>
        <v>-</v>
      </c>
      <c r="CJ23" s="9" t="str">
        <f>IFERROR(__xludf.DUMMYFUNCTION("""COMPUTED_VALUE"""),"-")</f>
        <v>-</v>
      </c>
      <c r="CK23" s="9" t="str">
        <f>IFERROR(__xludf.DUMMYFUNCTION("""COMPUTED_VALUE"""),"-")</f>
        <v>-</v>
      </c>
      <c r="CL23" s="9" t="str">
        <f>IFERROR(__xludf.DUMMYFUNCTION("""COMPUTED_VALUE"""),"-")</f>
        <v>-</v>
      </c>
      <c r="CM23" s="9" t="str">
        <f>IFERROR(__xludf.DUMMYFUNCTION("""COMPUTED_VALUE"""),"-")</f>
        <v>-</v>
      </c>
      <c r="CN23" s="9" t="str">
        <f>IFERROR(__xludf.DUMMYFUNCTION("""COMPUTED_VALUE"""),"-")</f>
        <v>-</v>
      </c>
      <c r="CO23" s="9" t="str">
        <f>IFERROR(__xludf.DUMMYFUNCTION("""COMPUTED_VALUE"""),"-")</f>
        <v>-</v>
      </c>
      <c r="CP23" s="9" t="str">
        <f>IFERROR(__xludf.DUMMYFUNCTION("""COMPUTED_VALUE"""),"-")</f>
        <v>-</v>
      </c>
      <c r="CQ23" s="9" t="str">
        <f>IFERROR(__xludf.DUMMYFUNCTION("""COMPUTED_VALUE"""),"-")</f>
        <v>-</v>
      </c>
      <c r="CR23" s="9" t="str">
        <f>IFERROR(__xludf.DUMMYFUNCTION("""COMPUTED_VALUE"""),"-")</f>
        <v>-</v>
      </c>
      <c r="CS23" s="9" t="str">
        <f>IFERROR(__xludf.DUMMYFUNCTION("""COMPUTED_VALUE"""),"-")</f>
        <v>-</v>
      </c>
      <c r="CT23" s="9" t="str">
        <f>IFERROR(__xludf.DUMMYFUNCTION("""COMPUTED_VALUE"""),"-")</f>
        <v>-</v>
      </c>
      <c r="CU23" s="9" t="str">
        <f>IFERROR(__xludf.DUMMYFUNCTION("""COMPUTED_VALUE"""),"")</f>
        <v/>
      </c>
      <c r="CV23" s="9" t="str">
        <f>IFERROR(__xludf.DUMMYFUNCTION("""COMPUTED_VALUE"""),"-")</f>
        <v>-</v>
      </c>
      <c r="CW23" s="9" t="str">
        <f>IFERROR(__xludf.DUMMYFUNCTION("""COMPUTED_VALUE"""),"-")</f>
        <v>-</v>
      </c>
      <c r="CX23" s="9" t="str">
        <f>IFERROR(__xludf.DUMMYFUNCTION("""COMPUTED_VALUE"""),"-")</f>
        <v>-</v>
      </c>
      <c r="CY23" s="9" t="str">
        <f>IFERROR(__xludf.DUMMYFUNCTION("""COMPUTED_VALUE"""),"-")</f>
        <v>-</v>
      </c>
      <c r="CZ23" s="9" t="str">
        <f>IFERROR(__xludf.DUMMYFUNCTION("""COMPUTED_VALUE"""),"-")</f>
        <v>-</v>
      </c>
      <c r="DA23" s="9" t="str">
        <f>IFERROR(__xludf.DUMMYFUNCTION("""COMPUTED_VALUE"""),"-")</f>
        <v>-</v>
      </c>
      <c r="DB23" s="9" t="str">
        <f>IFERROR(__xludf.DUMMYFUNCTION("""COMPUTED_VALUE"""),"-")</f>
        <v>-</v>
      </c>
      <c r="DC23" s="9" t="str">
        <f>IFERROR(__xludf.DUMMYFUNCTION("""COMPUTED_VALUE"""),"-")</f>
        <v>-</v>
      </c>
      <c r="DD23" s="9" t="str">
        <f>IFERROR(__xludf.DUMMYFUNCTION("""COMPUTED_VALUE"""),"-")</f>
        <v>-</v>
      </c>
      <c r="DE23" s="9" t="str">
        <f>IFERROR(__xludf.DUMMYFUNCTION("""COMPUTED_VALUE"""),"-")</f>
        <v>-</v>
      </c>
      <c r="DF23" s="9" t="str">
        <f>IFERROR(__xludf.DUMMYFUNCTION("""COMPUTED_VALUE"""),"-")</f>
        <v>-</v>
      </c>
      <c r="DG23" s="9" t="str">
        <f>IFERROR(__xludf.DUMMYFUNCTION("""COMPUTED_VALUE"""),"-")</f>
        <v>-</v>
      </c>
      <c r="DH23" s="9" t="str">
        <f>IFERROR(__xludf.DUMMYFUNCTION("""COMPUTED_VALUE"""),"-")</f>
        <v>-</v>
      </c>
      <c r="DI23" s="9" t="str">
        <f>IFERROR(__xludf.DUMMYFUNCTION("""COMPUTED_VALUE"""),"-")</f>
        <v>-</v>
      </c>
      <c r="DJ23" s="9" t="str">
        <f>IFERROR(__xludf.DUMMYFUNCTION("""COMPUTED_VALUE"""),"-")</f>
        <v>-</v>
      </c>
      <c r="DK23" s="9" t="str">
        <f>IFERROR(__xludf.DUMMYFUNCTION("""COMPUTED_VALUE"""),"-")</f>
        <v>-</v>
      </c>
      <c r="DL23" s="9" t="str">
        <f>IFERROR(__xludf.DUMMYFUNCTION("""COMPUTED_VALUE"""),"-")</f>
        <v>-</v>
      </c>
      <c r="DM23" s="9" t="str">
        <f>IFERROR(__xludf.DUMMYFUNCTION("""COMPUTED_VALUE"""),"-")</f>
        <v>-</v>
      </c>
      <c r="DN23" s="9" t="str">
        <f>IFERROR(__xludf.DUMMYFUNCTION("""COMPUTED_VALUE"""),"-")</f>
        <v>-</v>
      </c>
      <c r="DO23" s="9" t="str">
        <f>IFERROR(__xludf.DUMMYFUNCTION("""COMPUTED_VALUE"""),"-")</f>
        <v>-</v>
      </c>
      <c r="DP23" s="9" t="str">
        <f>IFERROR(__xludf.DUMMYFUNCTION("""COMPUTED_VALUE"""),"-")</f>
        <v>-</v>
      </c>
      <c r="DQ23" s="9" t="str">
        <f>IFERROR(__xludf.DUMMYFUNCTION("""COMPUTED_VALUE"""),"-")</f>
        <v>-</v>
      </c>
      <c r="DR23" s="9" t="str">
        <f>IFERROR(__xludf.DUMMYFUNCTION("""COMPUTED_VALUE"""),"-")</f>
        <v>-</v>
      </c>
      <c r="DS23" s="9" t="str">
        <f>IFERROR(__xludf.DUMMYFUNCTION("""COMPUTED_VALUE"""),"-")</f>
        <v>-</v>
      </c>
      <c r="DT23" s="9" t="str">
        <f>IFERROR(__xludf.DUMMYFUNCTION("""COMPUTED_VALUE"""),"-")</f>
        <v>-</v>
      </c>
      <c r="DU23" s="9" t="str">
        <f>IFERROR(__xludf.DUMMYFUNCTION("""COMPUTED_VALUE"""),"-")</f>
        <v>-</v>
      </c>
      <c r="DV23" s="9" t="str">
        <f>IFERROR(__xludf.DUMMYFUNCTION("""COMPUTED_VALUE"""),"-")</f>
        <v>-</v>
      </c>
      <c r="DW23" s="9" t="str">
        <f>IFERROR(__xludf.DUMMYFUNCTION("""COMPUTED_VALUE"""),"-")</f>
        <v>-</v>
      </c>
      <c r="DX23" s="9" t="str">
        <f>IFERROR(__xludf.DUMMYFUNCTION("""COMPUTED_VALUE"""),"-")</f>
        <v>-</v>
      </c>
      <c r="DY23" s="9" t="str">
        <f>IFERROR(__xludf.DUMMYFUNCTION("""COMPUTED_VALUE"""),"-")</f>
        <v>-</v>
      </c>
      <c r="DZ23" s="9" t="str">
        <f>IFERROR(__xludf.DUMMYFUNCTION("""COMPUTED_VALUE"""),"-")</f>
        <v>-</v>
      </c>
      <c r="EA23" s="9" t="str">
        <f>IFERROR(__xludf.DUMMYFUNCTION("""COMPUTED_VALUE"""),"-")</f>
        <v>-</v>
      </c>
      <c r="EB23" s="9" t="str">
        <f>IFERROR(__xludf.DUMMYFUNCTION("""COMPUTED_VALUE"""),"")</f>
        <v/>
      </c>
      <c r="EC23" s="9">
        <f>IFERROR(__xludf.DUMMYFUNCTION("""COMPUTED_VALUE"""),1.0)</f>
        <v>1</v>
      </c>
      <c r="ED23" s="9">
        <f>IFERROR(__xludf.DUMMYFUNCTION("""COMPUTED_VALUE"""),1.0)</f>
        <v>1</v>
      </c>
      <c r="EE23" s="9">
        <f>IFERROR(__xludf.DUMMYFUNCTION("""COMPUTED_VALUE"""),1.0)</f>
        <v>1</v>
      </c>
      <c r="EF23" s="9">
        <f>IFERROR(__xludf.DUMMYFUNCTION("""COMPUTED_VALUE"""),1.0)</f>
        <v>1</v>
      </c>
      <c r="EG23" s="9">
        <f>IFERROR(__xludf.DUMMYFUNCTION("""COMPUTED_VALUE"""),1.0)</f>
        <v>1</v>
      </c>
      <c r="EH23" s="9">
        <f>IFERROR(__xludf.DUMMYFUNCTION("""COMPUTED_VALUE"""),1.0)</f>
        <v>1</v>
      </c>
      <c r="EI23" s="9">
        <f>IFERROR(__xludf.DUMMYFUNCTION("""COMPUTED_VALUE"""),1.0)</f>
        <v>1</v>
      </c>
      <c r="EJ23" s="9">
        <f>IFERROR(__xludf.DUMMYFUNCTION("""COMPUTED_VALUE"""),1.0)</f>
        <v>1</v>
      </c>
      <c r="EK23" s="9">
        <f>IFERROR(__xludf.DUMMYFUNCTION("""COMPUTED_VALUE"""),1.0)</f>
        <v>1</v>
      </c>
      <c r="EL23" s="9">
        <f>IFERROR(__xludf.DUMMYFUNCTION("""COMPUTED_VALUE"""),1.0)</f>
        <v>1</v>
      </c>
      <c r="EM23" s="9">
        <f>IFERROR(__xludf.DUMMYFUNCTION("""COMPUTED_VALUE"""),1.0)</f>
        <v>1</v>
      </c>
      <c r="EN23" s="9">
        <f>IFERROR(__xludf.DUMMYFUNCTION("""COMPUTED_VALUE"""),1.0)</f>
        <v>1</v>
      </c>
      <c r="EO23" s="9">
        <f>IFERROR(__xludf.DUMMYFUNCTION("""COMPUTED_VALUE"""),1.0)</f>
        <v>1</v>
      </c>
      <c r="EP23" s="9">
        <f>IFERROR(__xludf.DUMMYFUNCTION("""COMPUTED_VALUE"""),1.0)</f>
        <v>1</v>
      </c>
      <c r="EQ23" s="9">
        <f>IFERROR(__xludf.DUMMYFUNCTION("""COMPUTED_VALUE"""),1.0)</f>
        <v>1</v>
      </c>
      <c r="ER23" s="9">
        <f>IFERROR(__xludf.DUMMYFUNCTION("""COMPUTED_VALUE"""),1.0)</f>
        <v>1</v>
      </c>
      <c r="ES23" s="9" t="str">
        <f>IFERROR(__xludf.DUMMYFUNCTION("""COMPUTED_VALUE"""),"")</f>
        <v/>
      </c>
      <c r="ET23" s="9" t="str">
        <f>IFERROR(__xludf.DUMMYFUNCTION("""COMPUTED_VALUE"""),"-")</f>
        <v>-</v>
      </c>
      <c r="EU23" s="9" t="str">
        <f>IFERROR(__xludf.DUMMYFUNCTION("""COMPUTED_VALUE"""),"-")</f>
        <v>-</v>
      </c>
      <c r="EV23" s="9" t="str">
        <f>IFERROR(__xludf.DUMMYFUNCTION("""COMPUTED_VALUE"""),"-")</f>
        <v>-</v>
      </c>
      <c r="EW23" s="9" t="str">
        <f>IFERROR(__xludf.DUMMYFUNCTION("""COMPUTED_VALUE"""),"-")</f>
        <v>-</v>
      </c>
      <c r="EX23" s="9" t="str">
        <f>IFERROR(__xludf.DUMMYFUNCTION("""COMPUTED_VALUE"""),"-")</f>
        <v>-</v>
      </c>
      <c r="EY23" s="9" t="str">
        <f>IFERROR(__xludf.DUMMYFUNCTION("""COMPUTED_VALUE"""),"-")</f>
        <v>-</v>
      </c>
      <c r="EZ23" s="9" t="str">
        <f>IFERROR(__xludf.DUMMYFUNCTION("""COMPUTED_VALUE"""),"-")</f>
        <v>-</v>
      </c>
      <c r="FA23" s="9" t="str">
        <f>IFERROR(__xludf.DUMMYFUNCTION("""COMPUTED_VALUE"""),"-")</f>
        <v>-</v>
      </c>
      <c r="FB23" s="9" t="str">
        <f>IFERROR(__xludf.DUMMYFUNCTION("""COMPUTED_VALUE"""),"-")</f>
        <v>-</v>
      </c>
      <c r="FC23" s="9" t="str">
        <f>IFERROR(__xludf.DUMMYFUNCTION("""COMPUTED_VALUE"""),"-")</f>
        <v>-</v>
      </c>
      <c r="FD23" s="9" t="str">
        <f>IFERROR(__xludf.DUMMYFUNCTION("""COMPUTED_VALUE"""),"-")</f>
        <v>-</v>
      </c>
      <c r="FE23" s="9" t="str">
        <f>IFERROR(__xludf.DUMMYFUNCTION("""COMPUTED_VALUE"""),"-")</f>
        <v>-</v>
      </c>
      <c r="FF23" s="9" t="str">
        <f>IFERROR(__xludf.DUMMYFUNCTION("""COMPUTED_VALUE"""),"-")</f>
        <v>-</v>
      </c>
      <c r="FG23" s="9" t="str">
        <f>IFERROR(__xludf.DUMMYFUNCTION("""COMPUTED_VALUE"""),"-")</f>
        <v>-</v>
      </c>
      <c r="FH23" s="9" t="str">
        <f>IFERROR(__xludf.DUMMYFUNCTION("""COMPUTED_VALUE"""),"-")</f>
        <v>-</v>
      </c>
      <c r="FI23" s="9" t="str">
        <f>IFERROR(__xludf.DUMMYFUNCTION("""COMPUTED_VALUE"""),"-")</f>
        <v>-</v>
      </c>
      <c r="FJ23" s="9" t="str">
        <f>IFERROR(__xludf.DUMMYFUNCTION("""COMPUTED_VALUE"""),"-")</f>
        <v>-</v>
      </c>
      <c r="FK23" s="9" t="str">
        <f>IFERROR(__xludf.DUMMYFUNCTION("""COMPUTED_VALUE"""),"-")</f>
        <v>-</v>
      </c>
      <c r="FL23" s="9" t="str">
        <f>IFERROR(__xludf.DUMMYFUNCTION("""COMPUTED_VALUE"""),"-")</f>
        <v>-</v>
      </c>
      <c r="FM23" s="9" t="str">
        <f>IFERROR(__xludf.DUMMYFUNCTION("""COMPUTED_VALUE"""),"-")</f>
        <v>-</v>
      </c>
      <c r="FN23" s="9" t="str">
        <f>IFERROR(__xludf.DUMMYFUNCTION("""COMPUTED_VALUE"""),"-")</f>
        <v>-</v>
      </c>
      <c r="FO23" s="9" t="str">
        <f>IFERROR(__xludf.DUMMYFUNCTION("""COMPUTED_VALUE"""),"-")</f>
        <v>-</v>
      </c>
      <c r="FP23" s="9" t="str">
        <f>IFERROR(__xludf.DUMMYFUNCTION("""COMPUTED_VALUE"""),"-")</f>
        <v>-</v>
      </c>
      <c r="FQ23" s="9" t="str">
        <f>IFERROR(__xludf.DUMMYFUNCTION("""COMPUTED_VALUE"""),"-")</f>
        <v>-</v>
      </c>
      <c r="FR23" s="9" t="str">
        <f>IFERROR(__xludf.DUMMYFUNCTION("""COMPUTED_VALUE"""),"-")</f>
        <v>-</v>
      </c>
      <c r="FS23" s="9" t="str">
        <f>IFERROR(__xludf.DUMMYFUNCTION("""COMPUTED_VALUE"""),"-")</f>
        <v>-</v>
      </c>
      <c r="FT23" s="9" t="str">
        <f>IFERROR(__xludf.DUMMYFUNCTION("""COMPUTED_VALUE"""),"-")</f>
        <v>-</v>
      </c>
      <c r="FU23" s="9" t="str">
        <f>IFERROR(__xludf.DUMMYFUNCTION("""COMPUTED_VALUE"""),"-")</f>
        <v>-</v>
      </c>
      <c r="FV23" s="9" t="str">
        <f>IFERROR(__xludf.DUMMYFUNCTION("""COMPUTED_VALUE"""),"")</f>
        <v/>
      </c>
      <c r="FW23" s="9">
        <f>IFERROR(__xludf.DUMMYFUNCTION("""COMPUTED_VALUE"""),1.0)</f>
        <v>1</v>
      </c>
      <c r="FX23" s="9" t="str">
        <f>IFERROR(__xludf.DUMMYFUNCTION("""COMPUTED_VALUE"""),"WA")</f>
        <v>WA</v>
      </c>
      <c r="FY23" s="9" t="str">
        <f>IFERROR(__xludf.DUMMYFUNCTION("""COMPUTED_VALUE"""),"WA")</f>
        <v>WA</v>
      </c>
      <c r="FZ23" s="9" t="str">
        <f>IFERROR(__xludf.DUMMYFUNCTION("""COMPUTED_VALUE"""),"WA")</f>
        <v>WA</v>
      </c>
      <c r="GA23" s="9" t="str">
        <f>IFERROR(__xludf.DUMMYFUNCTION("""COMPUTED_VALUE"""),"WA")</f>
        <v>WA</v>
      </c>
      <c r="GB23" s="9" t="str">
        <f>IFERROR(__xludf.DUMMYFUNCTION("""COMPUTED_VALUE"""),"WA")</f>
        <v>WA</v>
      </c>
      <c r="GC23" s="9" t="str">
        <f>IFERROR(__xludf.DUMMYFUNCTION("""COMPUTED_VALUE"""),"WA")</f>
        <v>WA</v>
      </c>
      <c r="GD23" s="9" t="str">
        <f>IFERROR(__xludf.DUMMYFUNCTION("""COMPUTED_VALUE"""),"WA")</f>
        <v>WA</v>
      </c>
      <c r="GE23" s="9" t="str">
        <f>IFERROR(__xludf.DUMMYFUNCTION("""COMPUTED_VALUE"""),"WA")</f>
        <v>WA</v>
      </c>
      <c r="GF23" s="9" t="str">
        <f>IFERROR(__xludf.DUMMYFUNCTION("""COMPUTED_VALUE"""),"WA")</f>
        <v>WA</v>
      </c>
      <c r="GG23" s="9" t="str">
        <f>IFERROR(__xludf.DUMMYFUNCTION("""COMPUTED_VALUE"""),"WA")</f>
        <v>WA</v>
      </c>
      <c r="GH23" s="9">
        <f>IFERROR(__xludf.DUMMYFUNCTION("""COMPUTED_VALUE"""),1.0)</f>
        <v>1</v>
      </c>
      <c r="GI23" s="9">
        <f>IFERROR(__xludf.DUMMYFUNCTION("""COMPUTED_VALUE"""),1.0)</f>
        <v>1</v>
      </c>
      <c r="GJ23" s="9">
        <f>IFERROR(__xludf.DUMMYFUNCTION("""COMPUTED_VALUE"""),1.0)</f>
        <v>1</v>
      </c>
      <c r="GK23" s="9">
        <f>IFERROR(__xludf.DUMMYFUNCTION("""COMPUTED_VALUE"""),1.0)</f>
        <v>1</v>
      </c>
      <c r="GL23" s="9">
        <f>IFERROR(__xludf.DUMMYFUNCTION("""COMPUTED_VALUE"""),1.0)</f>
        <v>1</v>
      </c>
      <c r="GM23" s="9" t="str">
        <f>IFERROR(__xludf.DUMMYFUNCTION("""COMPUTED_VALUE"""),"WA")</f>
        <v>WA</v>
      </c>
      <c r="GN23" s="9" t="str">
        <f>IFERROR(__xludf.DUMMYFUNCTION("""COMPUTED_VALUE"""),"WA")</f>
        <v>WA</v>
      </c>
      <c r="GO23" s="9" t="str">
        <f>IFERROR(__xludf.DUMMYFUNCTION("""COMPUTED_VALUE"""),"WA")</f>
        <v>WA</v>
      </c>
      <c r="GP23" s="9" t="str">
        <f>IFERROR(__xludf.DUMMYFUNCTION("""COMPUTED_VALUE"""),"WA")</f>
        <v>WA</v>
      </c>
      <c r="GQ23" s="9" t="str">
        <f>IFERROR(__xludf.DUMMYFUNCTION("""COMPUTED_VALUE"""),"WA")</f>
        <v>WA</v>
      </c>
      <c r="GR23" s="9" t="str">
        <f>IFERROR(__xludf.DUMMYFUNCTION("""COMPUTED_VALUE"""),"WA")</f>
        <v>WA</v>
      </c>
      <c r="GS23" s="9" t="str">
        <f>IFERROR(__xludf.DUMMYFUNCTION("""COMPUTED_VALUE"""),"WA")</f>
        <v>WA</v>
      </c>
      <c r="GT23" s="9" t="str">
        <f>IFERROR(__xludf.DUMMYFUNCTION("""COMPUTED_VALUE"""),"WA")</f>
        <v>WA</v>
      </c>
      <c r="GU23" s="9" t="str">
        <f>IFERROR(__xludf.DUMMYFUNCTION("""COMPUTED_VALUE"""),"")</f>
        <v/>
      </c>
    </row>
    <row r="24">
      <c r="A24" s="5"/>
      <c r="B24" s="5"/>
      <c r="C24" s="5">
        <f>if(B24="d","diskv. iz ciklusa",if(B24="d1","diskv. iz kruga",if($E24="ODOBREN",(if(countif(H:H,"="&amp;H24)=1,countif(H:H,"&gt;"&amp;H24)+1,concatenate(countif(H:H,"&gt;"&amp;H24)+1," - ",countif(H:H,"&gt;="&amp;H24)))),'Rezultati - A kategorija'!empty)))</f>
        <v>22</v>
      </c>
      <c r="D24" s="6" t="str">
        <f>IFERROR(__xludf.DUMMYFUNCTION("""COMPUTED_VALUE"""),"Savo")</f>
        <v>Savo</v>
      </c>
      <c r="E24" s="6" t="str">
        <f>IFERROR(__xludf.DUMMYFUNCTION("""COMPUTED_VALUE"""),"ODOBREN")</f>
        <v>ODOBREN</v>
      </c>
      <c r="F24" s="6" t="str">
        <f>IFERROR(__xludf.DUMMYFUNCTION("""COMPUTED_VALUE"""),"Savo")</f>
        <v>Savo</v>
      </c>
      <c r="G24" s="6" t="str">
        <f>IFERROR(__xludf.DUMMYFUNCTION("""COMPUTED_VALUE"""),"Cvijetić")</f>
        <v>Cvijetić</v>
      </c>
      <c r="H24" s="7">
        <f>IFERROR(__xludf.DUMMYFUNCTION("""COMPUTED_VALUE"""),111.0)</f>
        <v>111</v>
      </c>
      <c r="I24" s="7">
        <f>IFERROR(__xludf.DUMMYFUNCTION("""COMPUTED_VALUE"""),111.0)</f>
        <v>111</v>
      </c>
      <c r="J24" s="6" t="str">
        <f>IFERROR(__xludf.DUMMYFUNCTION("""COMPUTED_VALUE"""),"Valjevo")</f>
        <v>Valjevo</v>
      </c>
      <c r="K24" s="6" t="str">
        <f>IFERROR(__xludf.DUMMYFUNCTION("""COMPUTED_VALUE"""),"Valjevska gimnazija")</f>
        <v>Valjevska gimnazija</v>
      </c>
      <c r="L24" s="14" t="str">
        <f>IFERROR(__xludf.DUMMYFUNCTION("""COMPUTED_VALUE"""),"IV")</f>
        <v>IV</v>
      </c>
      <c r="M24" s="14" t="str">
        <f>IFERROR(__xludf.DUMMYFUNCTION("""COMPUTED_VALUE"""),"A")</f>
        <v>A</v>
      </c>
      <c r="N24" s="6" t="str">
        <f>IFERROR(__xludf.DUMMYFUNCTION("""COMPUTED_VALUE"""),"Biljana Stefanović")</f>
        <v>Biljana Stefanović</v>
      </c>
      <c r="O24" s="8" t="str">
        <f>IFERROR(__xludf.DUMMYFUNCTION("""COMPUTED_VALUE"""),"-")</f>
        <v>-</v>
      </c>
      <c r="P24" s="9" t="str">
        <f>IFERROR(__xludf.DUMMYFUNCTION("""COMPUTED_VALUE"""),"-")</f>
        <v>-</v>
      </c>
      <c r="Q24" s="9" t="str">
        <f>IFERROR(__xludf.DUMMYFUNCTION("""COMPUTED_VALUE"""),"-")</f>
        <v>-</v>
      </c>
      <c r="R24" s="9">
        <f>IFERROR(__xludf.DUMMYFUNCTION("""COMPUTED_VALUE"""),100.0)</f>
        <v>100</v>
      </c>
      <c r="S24" s="9">
        <f>IFERROR(__xludf.DUMMYFUNCTION("""COMPUTED_VALUE"""),11.0)</f>
        <v>11</v>
      </c>
      <c r="T24" s="9" t="str">
        <f>IFERROR(__xludf.DUMMYFUNCTION("""COMPUTED_VALUE"""),"-")</f>
        <v>-</v>
      </c>
      <c r="U24" s="9" t="str">
        <f>IFERROR(__xludf.DUMMYFUNCTION("""COMPUTED_VALUE"""),"")</f>
        <v/>
      </c>
      <c r="V24" s="9" t="str">
        <f>IFERROR(__xludf.DUMMYFUNCTION("""COMPUTED_VALUE"""),"")</f>
        <v/>
      </c>
      <c r="W24" s="9" t="str">
        <f>IFERROR(__xludf.DUMMYFUNCTION("""COMPUTED_VALUE"""),"-")</f>
        <v>-</v>
      </c>
      <c r="X24" s="9" t="str">
        <f>IFERROR(__xludf.DUMMYFUNCTION("""COMPUTED_VALUE"""),"-")</f>
        <v>-</v>
      </c>
      <c r="Y24" s="9" t="str">
        <f>IFERROR(__xludf.DUMMYFUNCTION("""COMPUTED_VALUE"""),"-")</f>
        <v>-</v>
      </c>
      <c r="Z24" s="9" t="str">
        <f>IFERROR(__xludf.DUMMYFUNCTION("""COMPUTED_VALUE"""),"-")</f>
        <v>-</v>
      </c>
      <c r="AA24" s="9" t="str">
        <f>IFERROR(__xludf.DUMMYFUNCTION("""COMPUTED_VALUE"""),"-")</f>
        <v>-</v>
      </c>
      <c r="AB24" s="9" t="str">
        <f>IFERROR(__xludf.DUMMYFUNCTION("""COMPUTED_VALUE"""),"-")</f>
        <v>-</v>
      </c>
      <c r="AC24" s="9" t="str">
        <f>IFERROR(__xludf.DUMMYFUNCTION("""COMPUTED_VALUE"""),"-")</f>
        <v>-</v>
      </c>
      <c r="AD24" s="9" t="str">
        <f>IFERROR(__xludf.DUMMYFUNCTION("""COMPUTED_VALUE"""),"-")</f>
        <v>-</v>
      </c>
      <c r="AE24" s="9" t="str">
        <f>IFERROR(__xludf.DUMMYFUNCTION("""COMPUTED_VALUE"""),"-")</f>
        <v>-</v>
      </c>
      <c r="AF24" s="9" t="str">
        <f>IFERROR(__xludf.DUMMYFUNCTION("""COMPUTED_VALUE"""),"-")</f>
        <v>-</v>
      </c>
      <c r="AG24" s="9" t="str">
        <f>IFERROR(__xludf.DUMMYFUNCTION("""COMPUTED_VALUE"""),"-")</f>
        <v>-</v>
      </c>
      <c r="AH24" s="9" t="str">
        <f>IFERROR(__xludf.DUMMYFUNCTION("""COMPUTED_VALUE"""),"-")</f>
        <v>-</v>
      </c>
      <c r="AI24" s="9" t="str">
        <f>IFERROR(__xludf.DUMMYFUNCTION("""COMPUTED_VALUE"""),"-")</f>
        <v>-</v>
      </c>
      <c r="AJ24" s="9" t="str">
        <f>IFERROR(__xludf.DUMMYFUNCTION("""COMPUTED_VALUE"""),"-")</f>
        <v>-</v>
      </c>
      <c r="AK24" s="9" t="str">
        <f>IFERROR(__xludf.DUMMYFUNCTION("""COMPUTED_VALUE"""),"-")</f>
        <v>-</v>
      </c>
      <c r="AL24" s="9" t="str">
        <f>IFERROR(__xludf.DUMMYFUNCTION("""COMPUTED_VALUE"""),"-")</f>
        <v>-</v>
      </c>
      <c r="AM24" s="9" t="str">
        <f>IFERROR(__xludf.DUMMYFUNCTION("""COMPUTED_VALUE"""),"-")</f>
        <v>-</v>
      </c>
      <c r="AN24" s="9" t="str">
        <f>IFERROR(__xludf.DUMMYFUNCTION("""COMPUTED_VALUE"""),"-")</f>
        <v>-</v>
      </c>
      <c r="AO24" s="9" t="str">
        <f>IFERROR(__xludf.DUMMYFUNCTION("""COMPUTED_VALUE"""),"-")</f>
        <v>-</v>
      </c>
      <c r="AP24" s="9" t="str">
        <f>IFERROR(__xludf.DUMMYFUNCTION("""COMPUTED_VALUE"""),"-")</f>
        <v>-</v>
      </c>
      <c r="AQ24" s="9" t="str">
        <f>IFERROR(__xludf.DUMMYFUNCTION("""COMPUTED_VALUE"""),"-")</f>
        <v>-</v>
      </c>
      <c r="AR24" s="9" t="str">
        <f>IFERROR(__xludf.DUMMYFUNCTION("""COMPUTED_VALUE"""),"-")</f>
        <v>-</v>
      </c>
      <c r="AS24" s="9" t="str">
        <f>IFERROR(__xludf.DUMMYFUNCTION("""COMPUTED_VALUE"""),"-")</f>
        <v>-</v>
      </c>
      <c r="AT24" s="9" t="str">
        <f>IFERROR(__xludf.DUMMYFUNCTION("""COMPUTED_VALUE"""),"-")</f>
        <v>-</v>
      </c>
      <c r="AU24" s="9" t="str">
        <f>IFERROR(__xludf.DUMMYFUNCTION("""COMPUTED_VALUE"""),"-")</f>
        <v>-</v>
      </c>
      <c r="AV24" s="9" t="str">
        <f>IFERROR(__xludf.DUMMYFUNCTION("""COMPUTED_VALUE"""),"-")</f>
        <v>-</v>
      </c>
      <c r="AW24" s="9" t="str">
        <f>IFERROR(__xludf.DUMMYFUNCTION("""COMPUTED_VALUE"""),"-")</f>
        <v>-</v>
      </c>
      <c r="AX24" s="9" t="str">
        <f>IFERROR(__xludf.DUMMYFUNCTION("""COMPUTED_VALUE"""),"-")</f>
        <v>-</v>
      </c>
      <c r="AY24" s="9" t="str">
        <f>IFERROR(__xludf.DUMMYFUNCTION("""COMPUTED_VALUE"""),"-")</f>
        <v>-</v>
      </c>
      <c r="AZ24" s="9" t="str">
        <f>IFERROR(__xludf.DUMMYFUNCTION("""COMPUTED_VALUE"""),"-")</f>
        <v>-</v>
      </c>
      <c r="BA24" s="9" t="str">
        <f>IFERROR(__xludf.DUMMYFUNCTION("""COMPUTED_VALUE"""),"-")</f>
        <v>-</v>
      </c>
      <c r="BB24" s="9" t="str">
        <f>IFERROR(__xludf.DUMMYFUNCTION("""COMPUTED_VALUE"""),"-")</f>
        <v>-</v>
      </c>
      <c r="BC24" s="9" t="str">
        <f>IFERROR(__xludf.DUMMYFUNCTION("""COMPUTED_VALUE"""),"-")</f>
        <v>-</v>
      </c>
      <c r="BD24" s="9" t="str">
        <f>IFERROR(__xludf.DUMMYFUNCTION("""COMPUTED_VALUE"""),"-")</f>
        <v>-</v>
      </c>
      <c r="BE24" s="9" t="str">
        <f>IFERROR(__xludf.DUMMYFUNCTION("""COMPUTED_VALUE"""),"-")</f>
        <v>-</v>
      </c>
      <c r="BF24" s="9" t="str">
        <f>IFERROR(__xludf.DUMMYFUNCTION("""COMPUTED_VALUE"""),"-")</f>
        <v>-</v>
      </c>
      <c r="BG24" s="9" t="str">
        <f>IFERROR(__xludf.DUMMYFUNCTION("""COMPUTED_VALUE"""),"-")</f>
        <v>-</v>
      </c>
      <c r="BH24" s="9" t="str">
        <f>IFERROR(__xludf.DUMMYFUNCTION("""COMPUTED_VALUE"""),"-")</f>
        <v>-</v>
      </c>
      <c r="BI24" s="9" t="str">
        <f>IFERROR(__xludf.DUMMYFUNCTION("""COMPUTED_VALUE"""),"-")</f>
        <v>-</v>
      </c>
      <c r="BJ24" s="9" t="str">
        <f>IFERROR(__xludf.DUMMYFUNCTION("""COMPUTED_VALUE"""),"-")</f>
        <v>-</v>
      </c>
      <c r="BK24" s="9" t="str">
        <f>IFERROR(__xludf.DUMMYFUNCTION("""COMPUTED_VALUE"""),"-")</f>
        <v>-</v>
      </c>
      <c r="BL24" s="9" t="str">
        <f>IFERROR(__xludf.DUMMYFUNCTION("""COMPUTED_VALUE"""),"-")</f>
        <v>-</v>
      </c>
      <c r="BM24" s="9" t="str">
        <f>IFERROR(__xludf.DUMMYFUNCTION("""COMPUTED_VALUE"""),"")</f>
        <v/>
      </c>
      <c r="BN24" s="9" t="str">
        <f>IFERROR(__xludf.DUMMYFUNCTION("""COMPUTED_VALUE"""),"-")</f>
        <v>-</v>
      </c>
      <c r="BO24" s="9" t="str">
        <f>IFERROR(__xludf.DUMMYFUNCTION("""COMPUTED_VALUE"""),"-")</f>
        <v>-</v>
      </c>
      <c r="BP24" s="9" t="str">
        <f>IFERROR(__xludf.DUMMYFUNCTION("""COMPUTED_VALUE"""),"-")</f>
        <v>-</v>
      </c>
      <c r="BQ24" s="9" t="str">
        <f>IFERROR(__xludf.DUMMYFUNCTION("""COMPUTED_VALUE"""),"-")</f>
        <v>-</v>
      </c>
      <c r="BR24" s="9" t="str">
        <f>IFERROR(__xludf.DUMMYFUNCTION("""COMPUTED_VALUE"""),"-")</f>
        <v>-</v>
      </c>
      <c r="BS24" s="9" t="str">
        <f>IFERROR(__xludf.DUMMYFUNCTION("""COMPUTED_VALUE"""),"-")</f>
        <v>-</v>
      </c>
      <c r="BT24" s="9" t="str">
        <f>IFERROR(__xludf.DUMMYFUNCTION("""COMPUTED_VALUE"""),"-")</f>
        <v>-</v>
      </c>
      <c r="BU24" s="9" t="str">
        <f>IFERROR(__xludf.DUMMYFUNCTION("""COMPUTED_VALUE"""),"-")</f>
        <v>-</v>
      </c>
      <c r="BV24" s="9" t="str">
        <f>IFERROR(__xludf.DUMMYFUNCTION("""COMPUTED_VALUE"""),"-")</f>
        <v>-</v>
      </c>
      <c r="BW24" s="9" t="str">
        <f>IFERROR(__xludf.DUMMYFUNCTION("""COMPUTED_VALUE"""),"-")</f>
        <v>-</v>
      </c>
      <c r="BX24" s="9" t="str">
        <f>IFERROR(__xludf.DUMMYFUNCTION("""COMPUTED_VALUE"""),"-")</f>
        <v>-</v>
      </c>
      <c r="BY24" s="9" t="str">
        <f>IFERROR(__xludf.DUMMYFUNCTION("""COMPUTED_VALUE"""),"-")</f>
        <v>-</v>
      </c>
      <c r="BZ24" s="9" t="str">
        <f>IFERROR(__xludf.DUMMYFUNCTION("""COMPUTED_VALUE"""),"-")</f>
        <v>-</v>
      </c>
      <c r="CA24" s="9" t="str">
        <f>IFERROR(__xludf.DUMMYFUNCTION("""COMPUTED_VALUE"""),"-")</f>
        <v>-</v>
      </c>
      <c r="CB24" s="9" t="str">
        <f>IFERROR(__xludf.DUMMYFUNCTION("""COMPUTED_VALUE"""),"-")</f>
        <v>-</v>
      </c>
      <c r="CC24" s="9" t="str">
        <f>IFERROR(__xludf.DUMMYFUNCTION("""COMPUTED_VALUE"""),"-")</f>
        <v>-</v>
      </c>
      <c r="CD24" s="9" t="str">
        <f>IFERROR(__xludf.DUMMYFUNCTION("""COMPUTED_VALUE"""),"-")</f>
        <v>-</v>
      </c>
      <c r="CE24" s="9" t="str">
        <f>IFERROR(__xludf.DUMMYFUNCTION("""COMPUTED_VALUE"""),"-")</f>
        <v>-</v>
      </c>
      <c r="CF24" s="9" t="str">
        <f>IFERROR(__xludf.DUMMYFUNCTION("""COMPUTED_VALUE"""),"-")</f>
        <v>-</v>
      </c>
      <c r="CG24" s="9" t="str">
        <f>IFERROR(__xludf.DUMMYFUNCTION("""COMPUTED_VALUE"""),"-")</f>
        <v>-</v>
      </c>
      <c r="CH24" s="9" t="str">
        <f>IFERROR(__xludf.DUMMYFUNCTION("""COMPUTED_VALUE"""),"-")</f>
        <v>-</v>
      </c>
      <c r="CI24" s="9" t="str">
        <f>IFERROR(__xludf.DUMMYFUNCTION("""COMPUTED_VALUE"""),"-")</f>
        <v>-</v>
      </c>
      <c r="CJ24" s="9" t="str">
        <f>IFERROR(__xludf.DUMMYFUNCTION("""COMPUTED_VALUE"""),"-")</f>
        <v>-</v>
      </c>
      <c r="CK24" s="9" t="str">
        <f>IFERROR(__xludf.DUMMYFUNCTION("""COMPUTED_VALUE"""),"-")</f>
        <v>-</v>
      </c>
      <c r="CL24" s="9" t="str">
        <f>IFERROR(__xludf.DUMMYFUNCTION("""COMPUTED_VALUE"""),"-")</f>
        <v>-</v>
      </c>
      <c r="CM24" s="9" t="str">
        <f>IFERROR(__xludf.DUMMYFUNCTION("""COMPUTED_VALUE"""),"-")</f>
        <v>-</v>
      </c>
      <c r="CN24" s="9" t="str">
        <f>IFERROR(__xludf.DUMMYFUNCTION("""COMPUTED_VALUE"""),"-")</f>
        <v>-</v>
      </c>
      <c r="CO24" s="9" t="str">
        <f>IFERROR(__xludf.DUMMYFUNCTION("""COMPUTED_VALUE"""),"-")</f>
        <v>-</v>
      </c>
      <c r="CP24" s="9" t="str">
        <f>IFERROR(__xludf.DUMMYFUNCTION("""COMPUTED_VALUE"""),"-")</f>
        <v>-</v>
      </c>
      <c r="CQ24" s="9" t="str">
        <f>IFERROR(__xludf.DUMMYFUNCTION("""COMPUTED_VALUE"""),"-")</f>
        <v>-</v>
      </c>
      <c r="CR24" s="9" t="str">
        <f>IFERROR(__xludf.DUMMYFUNCTION("""COMPUTED_VALUE"""),"-")</f>
        <v>-</v>
      </c>
      <c r="CS24" s="9" t="str">
        <f>IFERROR(__xludf.DUMMYFUNCTION("""COMPUTED_VALUE"""),"-")</f>
        <v>-</v>
      </c>
      <c r="CT24" s="9" t="str">
        <f>IFERROR(__xludf.DUMMYFUNCTION("""COMPUTED_VALUE"""),"-")</f>
        <v>-</v>
      </c>
      <c r="CU24" s="9" t="str">
        <f>IFERROR(__xludf.DUMMYFUNCTION("""COMPUTED_VALUE"""),"")</f>
        <v/>
      </c>
      <c r="CV24" s="9" t="str">
        <f>IFERROR(__xludf.DUMMYFUNCTION("""COMPUTED_VALUE"""),"-")</f>
        <v>-</v>
      </c>
      <c r="CW24" s="9" t="str">
        <f>IFERROR(__xludf.DUMMYFUNCTION("""COMPUTED_VALUE"""),"-")</f>
        <v>-</v>
      </c>
      <c r="CX24" s="9" t="str">
        <f>IFERROR(__xludf.DUMMYFUNCTION("""COMPUTED_VALUE"""),"-")</f>
        <v>-</v>
      </c>
      <c r="CY24" s="9" t="str">
        <f>IFERROR(__xludf.DUMMYFUNCTION("""COMPUTED_VALUE"""),"-")</f>
        <v>-</v>
      </c>
      <c r="CZ24" s="9" t="str">
        <f>IFERROR(__xludf.DUMMYFUNCTION("""COMPUTED_VALUE"""),"-")</f>
        <v>-</v>
      </c>
      <c r="DA24" s="9" t="str">
        <f>IFERROR(__xludf.DUMMYFUNCTION("""COMPUTED_VALUE"""),"-")</f>
        <v>-</v>
      </c>
      <c r="DB24" s="9" t="str">
        <f>IFERROR(__xludf.DUMMYFUNCTION("""COMPUTED_VALUE"""),"-")</f>
        <v>-</v>
      </c>
      <c r="DC24" s="9" t="str">
        <f>IFERROR(__xludf.DUMMYFUNCTION("""COMPUTED_VALUE"""),"-")</f>
        <v>-</v>
      </c>
      <c r="DD24" s="9" t="str">
        <f>IFERROR(__xludf.DUMMYFUNCTION("""COMPUTED_VALUE"""),"-")</f>
        <v>-</v>
      </c>
      <c r="DE24" s="9" t="str">
        <f>IFERROR(__xludf.DUMMYFUNCTION("""COMPUTED_VALUE"""),"-")</f>
        <v>-</v>
      </c>
      <c r="DF24" s="9" t="str">
        <f>IFERROR(__xludf.DUMMYFUNCTION("""COMPUTED_VALUE"""),"-")</f>
        <v>-</v>
      </c>
      <c r="DG24" s="9" t="str">
        <f>IFERROR(__xludf.DUMMYFUNCTION("""COMPUTED_VALUE"""),"-")</f>
        <v>-</v>
      </c>
      <c r="DH24" s="9" t="str">
        <f>IFERROR(__xludf.DUMMYFUNCTION("""COMPUTED_VALUE"""),"-")</f>
        <v>-</v>
      </c>
      <c r="DI24" s="9" t="str">
        <f>IFERROR(__xludf.DUMMYFUNCTION("""COMPUTED_VALUE"""),"-")</f>
        <v>-</v>
      </c>
      <c r="DJ24" s="9" t="str">
        <f>IFERROR(__xludf.DUMMYFUNCTION("""COMPUTED_VALUE"""),"-")</f>
        <v>-</v>
      </c>
      <c r="DK24" s="9" t="str">
        <f>IFERROR(__xludf.DUMMYFUNCTION("""COMPUTED_VALUE"""),"-")</f>
        <v>-</v>
      </c>
      <c r="DL24" s="9" t="str">
        <f>IFERROR(__xludf.DUMMYFUNCTION("""COMPUTED_VALUE"""),"-")</f>
        <v>-</v>
      </c>
      <c r="DM24" s="9" t="str">
        <f>IFERROR(__xludf.DUMMYFUNCTION("""COMPUTED_VALUE"""),"-")</f>
        <v>-</v>
      </c>
      <c r="DN24" s="9" t="str">
        <f>IFERROR(__xludf.DUMMYFUNCTION("""COMPUTED_VALUE"""),"-")</f>
        <v>-</v>
      </c>
      <c r="DO24" s="9" t="str">
        <f>IFERROR(__xludf.DUMMYFUNCTION("""COMPUTED_VALUE"""),"-")</f>
        <v>-</v>
      </c>
      <c r="DP24" s="9" t="str">
        <f>IFERROR(__xludf.DUMMYFUNCTION("""COMPUTED_VALUE"""),"-")</f>
        <v>-</v>
      </c>
      <c r="DQ24" s="9" t="str">
        <f>IFERROR(__xludf.DUMMYFUNCTION("""COMPUTED_VALUE"""),"-")</f>
        <v>-</v>
      </c>
      <c r="DR24" s="9" t="str">
        <f>IFERROR(__xludf.DUMMYFUNCTION("""COMPUTED_VALUE"""),"-")</f>
        <v>-</v>
      </c>
      <c r="DS24" s="9" t="str">
        <f>IFERROR(__xludf.DUMMYFUNCTION("""COMPUTED_VALUE"""),"-")</f>
        <v>-</v>
      </c>
      <c r="DT24" s="9" t="str">
        <f>IFERROR(__xludf.DUMMYFUNCTION("""COMPUTED_VALUE"""),"-")</f>
        <v>-</v>
      </c>
      <c r="DU24" s="9" t="str">
        <f>IFERROR(__xludf.DUMMYFUNCTION("""COMPUTED_VALUE"""),"-")</f>
        <v>-</v>
      </c>
      <c r="DV24" s="9" t="str">
        <f>IFERROR(__xludf.DUMMYFUNCTION("""COMPUTED_VALUE"""),"-")</f>
        <v>-</v>
      </c>
      <c r="DW24" s="9" t="str">
        <f>IFERROR(__xludf.DUMMYFUNCTION("""COMPUTED_VALUE"""),"-")</f>
        <v>-</v>
      </c>
      <c r="DX24" s="9" t="str">
        <f>IFERROR(__xludf.DUMMYFUNCTION("""COMPUTED_VALUE"""),"-")</f>
        <v>-</v>
      </c>
      <c r="DY24" s="9" t="str">
        <f>IFERROR(__xludf.DUMMYFUNCTION("""COMPUTED_VALUE"""),"-")</f>
        <v>-</v>
      </c>
      <c r="DZ24" s="9" t="str">
        <f>IFERROR(__xludf.DUMMYFUNCTION("""COMPUTED_VALUE"""),"-")</f>
        <v>-</v>
      </c>
      <c r="EA24" s="9" t="str">
        <f>IFERROR(__xludf.DUMMYFUNCTION("""COMPUTED_VALUE"""),"-")</f>
        <v>-</v>
      </c>
      <c r="EB24" s="9" t="str">
        <f>IFERROR(__xludf.DUMMYFUNCTION("""COMPUTED_VALUE"""),"")</f>
        <v/>
      </c>
      <c r="EC24" s="9">
        <f>IFERROR(__xludf.DUMMYFUNCTION("""COMPUTED_VALUE"""),1.0)</f>
        <v>1</v>
      </c>
      <c r="ED24" s="9">
        <f>IFERROR(__xludf.DUMMYFUNCTION("""COMPUTED_VALUE"""),1.0)</f>
        <v>1</v>
      </c>
      <c r="EE24" s="9">
        <f>IFERROR(__xludf.DUMMYFUNCTION("""COMPUTED_VALUE"""),1.0)</f>
        <v>1</v>
      </c>
      <c r="EF24" s="9">
        <f>IFERROR(__xludf.DUMMYFUNCTION("""COMPUTED_VALUE"""),1.0)</f>
        <v>1</v>
      </c>
      <c r="EG24" s="9">
        <f>IFERROR(__xludf.DUMMYFUNCTION("""COMPUTED_VALUE"""),1.0)</f>
        <v>1</v>
      </c>
      <c r="EH24" s="9">
        <f>IFERROR(__xludf.DUMMYFUNCTION("""COMPUTED_VALUE"""),1.0)</f>
        <v>1</v>
      </c>
      <c r="EI24" s="9">
        <f>IFERROR(__xludf.DUMMYFUNCTION("""COMPUTED_VALUE"""),1.0)</f>
        <v>1</v>
      </c>
      <c r="EJ24" s="9">
        <f>IFERROR(__xludf.DUMMYFUNCTION("""COMPUTED_VALUE"""),1.0)</f>
        <v>1</v>
      </c>
      <c r="EK24" s="9">
        <f>IFERROR(__xludf.DUMMYFUNCTION("""COMPUTED_VALUE"""),1.0)</f>
        <v>1</v>
      </c>
      <c r="EL24" s="9">
        <f>IFERROR(__xludf.DUMMYFUNCTION("""COMPUTED_VALUE"""),1.0)</f>
        <v>1</v>
      </c>
      <c r="EM24" s="9">
        <f>IFERROR(__xludf.DUMMYFUNCTION("""COMPUTED_VALUE"""),1.0)</f>
        <v>1</v>
      </c>
      <c r="EN24" s="9">
        <f>IFERROR(__xludf.DUMMYFUNCTION("""COMPUTED_VALUE"""),1.0)</f>
        <v>1</v>
      </c>
      <c r="EO24" s="9">
        <f>IFERROR(__xludf.DUMMYFUNCTION("""COMPUTED_VALUE"""),1.0)</f>
        <v>1</v>
      </c>
      <c r="EP24" s="9">
        <f>IFERROR(__xludf.DUMMYFUNCTION("""COMPUTED_VALUE"""),1.0)</f>
        <v>1</v>
      </c>
      <c r="EQ24" s="9">
        <f>IFERROR(__xludf.DUMMYFUNCTION("""COMPUTED_VALUE"""),1.0)</f>
        <v>1</v>
      </c>
      <c r="ER24" s="9">
        <f>IFERROR(__xludf.DUMMYFUNCTION("""COMPUTED_VALUE"""),1.0)</f>
        <v>1</v>
      </c>
      <c r="ES24" s="9" t="str">
        <f>IFERROR(__xludf.DUMMYFUNCTION("""COMPUTED_VALUE"""),"")</f>
        <v/>
      </c>
      <c r="ET24" s="9" t="str">
        <f>IFERROR(__xludf.DUMMYFUNCTION("""COMPUTED_VALUE"""),"WA")</f>
        <v>WA</v>
      </c>
      <c r="EU24" s="9">
        <f>IFERROR(__xludf.DUMMYFUNCTION("""COMPUTED_VALUE"""),1.0)</f>
        <v>1</v>
      </c>
      <c r="EV24" s="9">
        <f>IFERROR(__xludf.DUMMYFUNCTION("""COMPUTED_VALUE"""),1.0)</f>
        <v>1</v>
      </c>
      <c r="EW24" s="9">
        <f>IFERROR(__xludf.DUMMYFUNCTION("""COMPUTED_VALUE"""),1.0)</f>
        <v>1</v>
      </c>
      <c r="EX24" s="9">
        <f>IFERROR(__xludf.DUMMYFUNCTION("""COMPUTED_VALUE"""),1.0)</f>
        <v>1</v>
      </c>
      <c r="EY24" s="9">
        <f>IFERROR(__xludf.DUMMYFUNCTION("""COMPUTED_VALUE"""),1.0)</f>
        <v>1</v>
      </c>
      <c r="EZ24" s="9" t="str">
        <f>IFERROR(__xludf.DUMMYFUNCTION("""COMPUTED_VALUE"""),"WA")</f>
        <v>WA</v>
      </c>
      <c r="FA24" s="9" t="str">
        <f>IFERROR(__xludf.DUMMYFUNCTION("""COMPUTED_VALUE"""),"WA")</f>
        <v>WA</v>
      </c>
      <c r="FB24" s="9" t="str">
        <f>IFERROR(__xludf.DUMMYFUNCTION("""COMPUTED_VALUE"""),"WA")</f>
        <v>WA</v>
      </c>
      <c r="FC24" s="9" t="str">
        <f>IFERROR(__xludf.DUMMYFUNCTION("""COMPUTED_VALUE"""),"WA")</f>
        <v>WA</v>
      </c>
      <c r="FD24" s="9">
        <f>IFERROR(__xludf.DUMMYFUNCTION("""COMPUTED_VALUE"""),1.0)</f>
        <v>1</v>
      </c>
      <c r="FE24" s="9" t="str">
        <f>IFERROR(__xludf.DUMMYFUNCTION("""COMPUTED_VALUE"""),"WA")</f>
        <v>WA</v>
      </c>
      <c r="FF24" s="9" t="str">
        <f>IFERROR(__xludf.DUMMYFUNCTION("""COMPUTED_VALUE"""),"WA")</f>
        <v>WA</v>
      </c>
      <c r="FG24" s="9" t="str">
        <f>IFERROR(__xludf.DUMMYFUNCTION("""COMPUTED_VALUE"""),"WA")</f>
        <v>WA</v>
      </c>
      <c r="FH24" s="9" t="str">
        <f>IFERROR(__xludf.DUMMYFUNCTION("""COMPUTED_VALUE"""),"WA")</f>
        <v>WA</v>
      </c>
      <c r="FI24" s="9" t="str">
        <f>IFERROR(__xludf.DUMMYFUNCTION("""COMPUTED_VALUE"""),"WA")</f>
        <v>WA</v>
      </c>
      <c r="FJ24" s="9" t="str">
        <f>IFERROR(__xludf.DUMMYFUNCTION("""COMPUTED_VALUE"""),"WA")</f>
        <v>WA</v>
      </c>
      <c r="FK24" s="9" t="str">
        <f>IFERROR(__xludf.DUMMYFUNCTION("""COMPUTED_VALUE"""),"WA")</f>
        <v>WA</v>
      </c>
      <c r="FL24" s="9" t="str">
        <f>IFERROR(__xludf.DUMMYFUNCTION("""COMPUTED_VALUE"""),"WA")</f>
        <v>WA</v>
      </c>
      <c r="FM24" s="9" t="str">
        <f>IFERROR(__xludf.DUMMYFUNCTION("""COMPUTED_VALUE"""),"WA")</f>
        <v>WA</v>
      </c>
      <c r="FN24" s="9">
        <f>IFERROR(__xludf.DUMMYFUNCTION("""COMPUTED_VALUE"""),1.0)</f>
        <v>1</v>
      </c>
      <c r="FO24" s="9" t="str">
        <f>IFERROR(__xludf.DUMMYFUNCTION("""COMPUTED_VALUE"""),"WA")</f>
        <v>WA</v>
      </c>
      <c r="FP24" s="9" t="str">
        <f>IFERROR(__xludf.DUMMYFUNCTION("""COMPUTED_VALUE"""),"WA")</f>
        <v>WA</v>
      </c>
      <c r="FQ24" s="9" t="str">
        <f>IFERROR(__xludf.DUMMYFUNCTION("""COMPUTED_VALUE"""),"WA")</f>
        <v>WA</v>
      </c>
      <c r="FR24" s="9" t="str">
        <f>IFERROR(__xludf.DUMMYFUNCTION("""COMPUTED_VALUE"""),"WA")</f>
        <v>WA</v>
      </c>
      <c r="FS24" s="9" t="str">
        <f>IFERROR(__xludf.DUMMYFUNCTION("""COMPUTED_VALUE"""),"WA")</f>
        <v>WA</v>
      </c>
      <c r="FT24" s="9" t="str">
        <f>IFERROR(__xludf.DUMMYFUNCTION("""COMPUTED_VALUE"""),"WA")</f>
        <v>WA</v>
      </c>
      <c r="FU24" s="9" t="str">
        <f>IFERROR(__xludf.DUMMYFUNCTION("""COMPUTED_VALUE"""),"WA")</f>
        <v>WA</v>
      </c>
      <c r="FV24" s="9" t="str">
        <f>IFERROR(__xludf.DUMMYFUNCTION("""COMPUTED_VALUE"""),"")</f>
        <v/>
      </c>
      <c r="FW24" s="9" t="str">
        <f>IFERROR(__xludf.DUMMYFUNCTION("""COMPUTED_VALUE"""),"-")</f>
        <v>-</v>
      </c>
      <c r="FX24" s="9" t="str">
        <f>IFERROR(__xludf.DUMMYFUNCTION("""COMPUTED_VALUE"""),"-")</f>
        <v>-</v>
      </c>
      <c r="FY24" s="9" t="str">
        <f>IFERROR(__xludf.DUMMYFUNCTION("""COMPUTED_VALUE"""),"-")</f>
        <v>-</v>
      </c>
      <c r="FZ24" s="9" t="str">
        <f>IFERROR(__xludf.DUMMYFUNCTION("""COMPUTED_VALUE"""),"-")</f>
        <v>-</v>
      </c>
      <c r="GA24" s="9" t="str">
        <f>IFERROR(__xludf.DUMMYFUNCTION("""COMPUTED_VALUE"""),"-")</f>
        <v>-</v>
      </c>
      <c r="GB24" s="9" t="str">
        <f>IFERROR(__xludf.DUMMYFUNCTION("""COMPUTED_VALUE"""),"-")</f>
        <v>-</v>
      </c>
      <c r="GC24" s="9" t="str">
        <f>IFERROR(__xludf.DUMMYFUNCTION("""COMPUTED_VALUE"""),"-")</f>
        <v>-</v>
      </c>
      <c r="GD24" s="9" t="str">
        <f>IFERROR(__xludf.DUMMYFUNCTION("""COMPUTED_VALUE"""),"-")</f>
        <v>-</v>
      </c>
      <c r="GE24" s="9" t="str">
        <f>IFERROR(__xludf.DUMMYFUNCTION("""COMPUTED_VALUE"""),"-")</f>
        <v>-</v>
      </c>
      <c r="GF24" s="9" t="str">
        <f>IFERROR(__xludf.DUMMYFUNCTION("""COMPUTED_VALUE"""),"-")</f>
        <v>-</v>
      </c>
      <c r="GG24" s="9" t="str">
        <f>IFERROR(__xludf.DUMMYFUNCTION("""COMPUTED_VALUE"""),"-")</f>
        <v>-</v>
      </c>
      <c r="GH24" s="9" t="str">
        <f>IFERROR(__xludf.DUMMYFUNCTION("""COMPUTED_VALUE"""),"-")</f>
        <v>-</v>
      </c>
      <c r="GI24" s="9" t="str">
        <f>IFERROR(__xludf.DUMMYFUNCTION("""COMPUTED_VALUE"""),"-")</f>
        <v>-</v>
      </c>
      <c r="GJ24" s="9" t="str">
        <f>IFERROR(__xludf.DUMMYFUNCTION("""COMPUTED_VALUE"""),"-")</f>
        <v>-</v>
      </c>
      <c r="GK24" s="9" t="str">
        <f>IFERROR(__xludf.DUMMYFUNCTION("""COMPUTED_VALUE"""),"-")</f>
        <v>-</v>
      </c>
      <c r="GL24" s="9" t="str">
        <f>IFERROR(__xludf.DUMMYFUNCTION("""COMPUTED_VALUE"""),"-")</f>
        <v>-</v>
      </c>
      <c r="GM24" s="9" t="str">
        <f>IFERROR(__xludf.DUMMYFUNCTION("""COMPUTED_VALUE"""),"-")</f>
        <v>-</v>
      </c>
      <c r="GN24" s="9" t="str">
        <f>IFERROR(__xludf.DUMMYFUNCTION("""COMPUTED_VALUE"""),"-")</f>
        <v>-</v>
      </c>
      <c r="GO24" s="9" t="str">
        <f>IFERROR(__xludf.DUMMYFUNCTION("""COMPUTED_VALUE"""),"-")</f>
        <v>-</v>
      </c>
      <c r="GP24" s="9" t="str">
        <f>IFERROR(__xludf.DUMMYFUNCTION("""COMPUTED_VALUE"""),"-")</f>
        <v>-</v>
      </c>
      <c r="GQ24" s="9" t="str">
        <f>IFERROR(__xludf.DUMMYFUNCTION("""COMPUTED_VALUE"""),"-")</f>
        <v>-</v>
      </c>
      <c r="GR24" s="9" t="str">
        <f>IFERROR(__xludf.DUMMYFUNCTION("""COMPUTED_VALUE"""),"-")</f>
        <v>-</v>
      </c>
      <c r="GS24" s="9" t="str">
        <f>IFERROR(__xludf.DUMMYFUNCTION("""COMPUTED_VALUE"""),"-")</f>
        <v>-</v>
      </c>
      <c r="GT24" s="9" t="str">
        <f>IFERROR(__xludf.DUMMYFUNCTION("""COMPUTED_VALUE"""),"-")</f>
        <v>-</v>
      </c>
      <c r="GU24" s="9" t="str">
        <f>IFERROR(__xludf.DUMMYFUNCTION("""COMPUTED_VALUE"""),"")</f>
        <v/>
      </c>
    </row>
    <row r="25">
      <c r="A25" s="5"/>
      <c r="B25" s="5"/>
      <c r="C25" s="5" t="str">
        <f>if(B25="d","diskv. iz ciklusa",if(B25="d1","diskv. iz kruga",if($E25="ODOBREN",(if(countif(H:H,"="&amp;H25)=1,countif(H:H,"&gt;"&amp;H25)+1,concatenate(countif(H:H,"&gt;"&amp;H25)+1," - ",countif(H:H,"&gt;="&amp;H25)))),'Rezultati - A kategorija'!empty)))</f>
        <v>23 - 29</v>
      </c>
      <c r="D25" s="6" t="str">
        <f>IFERROR(__xludf.DUMMYFUNCTION("""COMPUTED_VALUE"""),"PavleSekesan")</f>
        <v>PavleSekesan</v>
      </c>
      <c r="E25" s="6" t="str">
        <f>IFERROR(__xludf.DUMMYFUNCTION("""COMPUTED_VALUE"""),"ODOBREN")</f>
        <v>ODOBREN</v>
      </c>
      <c r="F25" s="6" t="str">
        <f>IFERROR(__xludf.DUMMYFUNCTION("""COMPUTED_VALUE"""),"Pavle")</f>
        <v>Pavle</v>
      </c>
      <c r="G25" s="6" t="str">
        <f>IFERROR(__xludf.DUMMYFUNCTION("""COMPUTED_VALUE"""),"Sekešan")</f>
        <v>Sekešan</v>
      </c>
      <c r="H25" s="7">
        <f>IFERROR(__xludf.DUMMYFUNCTION("""COMPUTED_VALUE"""),100.0)</f>
        <v>100</v>
      </c>
      <c r="I25" s="7">
        <f>IFERROR(__xludf.DUMMYFUNCTION("""COMPUTED_VALUE"""),100.0)</f>
        <v>100</v>
      </c>
      <c r="J25" s="6" t="str">
        <f>IFERROR(__xludf.DUMMYFUNCTION("""COMPUTED_VALUE"""),"Stari grad")</f>
        <v>Stari grad</v>
      </c>
      <c r="K25" s="6" t="str">
        <f>IFERROR(__xludf.DUMMYFUNCTION("""COMPUTED_VALUE"""),"Računarska gimnazija")</f>
        <v>Računarska gimnazija</v>
      </c>
      <c r="L25" s="14" t="str">
        <f>IFERROR(__xludf.DUMMYFUNCTION("""COMPUTED_VALUE"""),"II")</f>
        <v>II</v>
      </c>
      <c r="M25" s="14" t="str">
        <f>IFERROR(__xludf.DUMMYFUNCTION("""COMPUTED_VALUE"""),"A")</f>
        <v>A</v>
      </c>
      <c r="N25" s="6" t="str">
        <f>IFERROR(__xludf.DUMMYFUNCTION("""COMPUTED_VALUE"""),"Boban Blagojević")</f>
        <v>Boban Blagojević</v>
      </c>
      <c r="O25" s="8" t="str">
        <f>IFERROR(__xludf.DUMMYFUNCTION("""COMPUTED_VALUE"""),"-")</f>
        <v>-</v>
      </c>
      <c r="P25" s="9" t="str">
        <f>IFERROR(__xludf.DUMMYFUNCTION("""COMPUTED_VALUE"""),"-")</f>
        <v>-</v>
      </c>
      <c r="Q25" s="9" t="str">
        <f>IFERROR(__xludf.DUMMYFUNCTION("""COMPUTED_VALUE"""),"-")</f>
        <v>-</v>
      </c>
      <c r="R25" s="9">
        <f>IFERROR(__xludf.DUMMYFUNCTION("""COMPUTED_VALUE"""),100.0)</f>
        <v>100</v>
      </c>
      <c r="S25" s="9">
        <f>IFERROR(__xludf.DUMMYFUNCTION("""COMPUTED_VALUE"""),0.0)</f>
        <v>0</v>
      </c>
      <c r="T25" s="9" t="str">
        <f>IFERROR(__xludf.DUMMYFUNCTION("""COMPUTED_VALUE"""),"-")</f>
        <v>-</v>
      </c>
      <c r="U25" s="9" t="str">
        <f>IFERROR(__xludf.DUMMYFUNCTION("""COMPUTED_VALUE"""),"")</f>
        <v/>
      </c>
      <c r="V25" s="9" t="str">
        <f>IFERROR(__xludf.DUMMYFUNCTION("""COMPUTED_VALUE"""),"")</f>
        <v/>
      </c>
      <c r="W25" s="9" t="str">
        <f>IFERROR(__xludf.DUMMYFUNCTION("""COMPUTED_VALUE"""),"-")</f>
        <v>-</v>
      </c>
      <c r="X25" s="9" t="str">
        <f>IFERROR(__xludf.DUMMYFUNCTION("""COMPUTED_VALUE"""),"-")</f>
        <v>-</v>
      </c>
      <c r="Y25" s="9" t="str">
        <f>IFERROR(__xludf.DUMMYFUNCTION("""COMPUTED_VALUE"""),"-")</f>
        <v>-</v>
      </c>
      <c r="Z25" s="9" t="str">
        <f>IFERROR(__xludf.DUMMYFUNCTION("""COMPUTED_VALUE"""),"-")</f>
        <v>-</v>
      </c>
      <c r="AA25" s="9" t="str">
        <f>IFERROR(__xludf.DUMMYFUNCTION("""COMPUTED_VALUE"""),"-")</f>
        <v>-</v>
      </c>
      <c r="AB25" s="9" t="str">
        <f>IFERROR(__xludf.DUMMYFUNCTION("""COMPUTED_VALUE"""),"-")</f>
        <v>-</v>
      </c>
      <c r="AC25" s="9" t="str">
        <f>IFERROR(__xludf.DUMMYFUNCTION("""COMPUTED_VALUE"""),"-")</f>
        <v>-</v>
      </c>
      <c r="AD25" s="9" t="str">
        <f>IFERROR(__xludf.DUMMYFUNCTION("""COMPUTED_VALUE"""),"-")</f>
        <v>-</v>
      </c>
      <c r="AE25" s="9" t="str">
        <f>IFERROR(__xludf.DUMMYFUNCTION("""COMPUTED_VALUE"""),"-")</f>
        <v>-</v>
      </c>
      <c r="AF25" s="9" t="str">
        <f>IFERROR(__xludf.DUMMYFUNCTION("""COMPUTED_VALUE"""),"-")</f>
        <v>-</v>
      </c>
      <c r="AG25" s="9" t="str">
        <f>IFERROR(__xludf.DUMMYFUNCTION("""COMPUTED_VALUE"""),"-")</f>
        <v>-</v>
      </c>
      <c r="AH25" s="9" t="str">
        <f>IFERROR(__xludf.DUMMYFUNCTION("""COMPUTED_VALUE"""),"-")</f>
        <v>-</v>
      </c>
      <c r="AI25" s="9" t="str">
        <f>IFERROR(__xludf.DUMMYFUNCTION("""COMPUTED_VALUE"""),"-")</f>
        <v>-</v>
      </c>
      <c r="AJ25" s="9" t="str">
        <f>IFERROR(__xludf.DUMMYFUNCTION("""COMPUTED_VALUE"""),"-")</f>
        <v>-</v>
      </c>
      <c r="AK25" s="9" t="str">
        <f>IFERROR(__xludf.DUMMYFUNCTION("""COMPUTED_VALUE"""),"-")</f>
        <v>-</v>
      </c>
      <c r="AL25" s="9" t="str">
        <f>IFERROR(__xludf.DUMMYFUNCTION("""COMPUTED_VALUE"""),"-")</f>
        <v>-</v>
      </c>
      <c r="AM25" s="9" t="str">
        <f>IFERROR(__xludf.DUMMYFUNCTION("""COMPUTED_VALUE"""),"-")</f>
        <v>-</v>
      </c>
      <c r="AN25" s="9" t="str">
        <f>IFERROR(__xludf.DUMMYFUNCTION("""COMPUTED_VALUE"""),"-")</f>
        <v>-</v>
      </c>
      <c r="AO25" s="9" t="str">
        <f>IFERROR(__xludf.DUMMYFUNCTION("""COMPUTED_VALUE"""),"-")</f>
        <v>-</v>
      </c>
      <c r="AP25" s="9" t="str">
        <f>IFERROR(__xludf.DUMMYFUNCTION("""COMPUTED_VALUE"""),"-")</f>
        <v>-</v>
      </c>
      <c r="AQ25" s="9" t="str">
        <f>IFERROR(__xludf.DUMMYFUNCTION("""COMPUTED_VALUE"""),"-")</f>
        <v>-</v>
      </c>
      <c r="AR25" s="9" t="str">
        <f>IFERROR(__xludf.DUMMYFUNCTION("""COMPUTED_VALUE"""),"-")</f>
        <v>-</v>
      </c>
      <c r="AS25" s="9" t="str">
        <f>IFERROR(__xludf.DUMMYFUNCTION("""COMPUTED_VALUE"""),"-")</f>
        <v>-</v>
      </c>
      <c r="AT25" s="9" t="str">
        <f>IFERROR(__xludf.DUMMYFUNCTION("""COMPUTED_VALUE"""),"-")</f>
        <v>-</v>
      </c>
      <c r="AU25" s="9" t="str">
        <f>IFERROR(__xludf.DUMMYFUNCTION("""COMPUTED_VALUE"""),"-")</f>
        <v>-</v>
      </c>
      <c r="AV25" s="9" t="str">
        <f>IFERROR(__xludf.DUMMYFUNCTION("""COMPUTED_VALUE"""),"-")</f>
        <v>-</v>
      </c>
      <c r="AW25" s="9" t="str">
        <f>IFERROR(__xludf.DUMMYFUNCTION("""COMPUTED_VALUE"""),"-")</f>
        <v>-</v>
      </c>
      <c r="AX25" s="9" t="str">
        <f>IFERROR(__xludf.DUMMYFUNCTION("""COMPUTED_VALUE"""),"-")</f>
        <v>-</v>
      </c>
      <c r="AY25" s="9" t="str">
        <f>IFERROR(__xludf.DUMMYFUNCTION("""COMPUTED_VALUE"""),"-")</f>
        <v>-</v>
      </c>
      <c r="AZ25" s="9" t="str">
        <f>IFERROR(__xludf.DUMMYFUNCTION("""COMPUTED_VALUE"""),"-")</f>
        <v>-</v>
      </c>
      <c r="BA25" s="9" t="str">
        <f>IFERROR(__xludf.DUMMYFUNCTION("""COMPUTED_VALUE"""),"-")</f>
        <v>-</v>
      </c>
      <c r="BB25" s="9" t="str">
        <f>IFERROR(__xludf.DUMMYFUNCTION("""COMPUTED_VALUE"""),"-")</f>
        <v>-</v>
      </c>
      <c r="BC25" s="9" t="str">
        <f>IFERROR(__xludf.DUMMYFUNCTION("""COMPUTED_VALUE"""),"-")</f>
        <v>-</v>
      </c>
      <c r="BD25" s="9" t="str">
        <f>IFERROR(__xludf.DUMMYFUNCTION("""COMPUTED_VALUE"""),"-")</f>
        <v>-</v>
      </c>
      <c r="BE25" s="9" t="str">
        <f>IFERROR(__xludf.DUMMYFUNCTION("""COMPUTED_VALUE"""),"-")</f>
        <v>-</v>
      </c>
      <c r="BF25" s="9" t="str">
        <f>IFERROR(__xludf.DUMMYFUNCTION("""COMPUTED_VALUE"""),"-")</f>
        <v>-</v>
      </c>
      <c r="BG25" s="9" t="str">
        <f>IFERROR(__xludf.DUMMYFUNCTION("""COMPUTED_VALUE"""),"-")</f>
        <v>-</v>
      </c>
      <c r="BH25" s="9" t="str">
        <f>IFERROR(__xludf.DUMMYFUNCTION("""COMPUTED_VALUE"""),"-")</f>
        <v>-</v>
      </c>
      <c r="BI25" s="9" t="str">
        <f>IFERROR(__xludf.DUMMYFUNCTION("""COMPUTED_VALUE"""),"-")</f>
        <v>-</v>
      </c>
      <c r="BJ25" s="9" t="str">
        <f>IFERROR(__xludf.DUMMYFUNCTION("""COMPUTED_VALUE"""),"-")</f>
        <v>-</v>
      </c>
      <c r="BK25" s="9" t="str">
        <f>IFERROR(__xludf.DUMMYFUNCTION("""COMPUTED_VALUE"""),"-")</f>
        <v>-</v>
      </c>
      <c r="BL25" s="9" t="str">
        <f>IFERROR(__xludf.DUMMYFUNCTION("""COMPUTED_VALUE"""),"-")</f>
        <v>-</v>
      </c>
      <c r="BM25" s="9" t="str">
        <f>IFERROR(__xludf.DUMMYFUNCTION("""COMPUTED_VALUE"""),"")</f>
        <v/>
      </c>
      <c r="BN25" s="9" t="str">
        <f>IFERROR(__xludf.DUMMYFUNCTION("""COMPUTED_VALUE"""),"-")</f>
        <v>-</v>
      </c>
      <c r="BO25" s="9" t="str">
        <f>IFERROR(__xludf.DUMMYFUNCTION("""COMPUTED_VALUE"""),"-")</f>
        <v>-</v>
      </c>
      <c r="BP25" s="9" t="str">
        <f>IFERROR(__xludf.DUMMYFUNCTION("""COMPUTED_VALUE"""),"-")</f>
        <v>-</v>
      </c>
      <c r="BQ25" s="9" t="str">
        <f>IFERROR(__xludf.DUMMYFUNCTION("""COMPUTED_VALUE"""),"-")</f>
        <v>-</v>
      </c>
      <c r="BR25" s="9" t="str">
        <f>IFERROR(__xludf.DUMMYFUNCTION("""COMPUTED_VALUE"""),"-")</f>
        <v>-</v>
      </c>
      <c r="BS25" s="9" t="str">
        <f>IFERROR(__xludf.DUMMYFUNCTION("""COMPUTED_VALUE"""),"-")</f>
        <v>-</v>
      </c>
      <c r="BT25" s="9" t="str">
        <f>IFERROR(__xludf.DUMMYFUNCTION("""COMPUTED_VALUE"""),"-")</f>
        <v>-</v>
      </c>
      <c r="BU25" s="9" t="str">
        <f>IFERROR(__xludf.DUMMYFUNCTION("""COMPUTED_VALUE"""),"-")</f>
        <v>-</v>
      </c>
      <c r="BV25" s="9" t="str">
        <f>IFERROR(__xludf.DUMMYFUNCTION("""COMPUTED_VALUE"""),"-")</f>
        <v>-</v>
      </c>
      <c r="BW25" s="9" t="str">
        <f>IFERROR(__xludf.DUMMYFUNCTION("""COMPUTED_VALUE"""),"-")</f>
        <v>-</v>
      </c>
      <c r="BX25" s="9" t="str">
        <f>IFERROR(__xludf.DUMMYFUNCTION("""COMPUTED_VALUE"""),"-")</f>
        <v>-</v>
      </c>
      <c r="BY25" s="9" t="str">
        <f>IFERROR(__xludf.DUMMYFUNCTION("""COMPUTED_VALUE"""),"-")</f>
        <v>-</v>
      </c>
      <c r="BZ25" s="9" t="str">
        <f>IFERROR(__xludf.DUMMYFUNCTION("""COMPUTED_VALUE"""),"-")</f>
        <v>-</v>
      </c>
      <c r="CA25" s="9" t="str">
        <f>IFERROR(__xludf.DUMMYFUNCTION("""COMPUTED_VALUE"""),"-")</f>
        <v>-</v>
      </c>
      <c r="CB25" s="9" t="str">
        <f>IFERROR(__xludf.DUMMYFUNCTION("""COMPUTED_VALUE"""),"-")</f>
        <v>-</v>
      </c>
      <c r="CC25" s="9" t="str">
        <f>IFERROR(__xludf.DUMMYFUNCTION("""COMPUTED_VALUE"""),"-")</f>
        <v>-</v>
      </c>
      <c r="CD25" s="9" t="str">
        <f>IFERROR(__xludf.DUMMYFUNCTION("""COMPUTED_VALUE"""),"-")</f>
        <v>-</v>
      </c>
      <c r="CE25" s="9" t="str">
        <f>IFERROR(__xludf.DUMMYFUNCTION("""COMPUTED_VALUE"""),"-")</f>
        <v>-</v>
      </c>
      <c r="CF25" s="9" t="str">
        <f>IFERROR(__xludf.DUMMYFUNCTION("""COMPUTED_VALUE"""),"-")</f>
        <v>-</v>
      </c>
      <c r="CG25" s="9" t="str">
        <f>IFERROR(__xludf.DUMMYFUNCTION("""COMPUTED_VALUE"""),"-")</f>
        <v>-</v>
      </c>
      <c r="CH25" s="9" t="str">
        <f>IFERROR(__xludf.DUMMYFUNCTION("""COMPUTED_VALUE"""),"-")</f>
        <v>-</v>
      </c>
      <c r="CI25" s="9" t="str">
        <f>IFERROR(__xludf.DUMMYFUNCTION("""COMPUTED_VALUE"""),"-")</f>
        <v>-</v>
      </c>
      <c r="CJ25" s="9" t="str">
        <f>IFERROR(__xludf.DUMMYFUNCTION("""COMPUTED_VALUE"""),"-")</f>
        <v>-</v>
      </c>
      <c r="CK25" s="9" t="str">
        <f>IFERROR(__xludf.DUMMYFUNCTION("""COMPUTED_VALUE"""),"-")</f>
        <v>-</v>
      </c>
      <c r="CL25" s="9" t="str">
        <f>IFERROR(__xludf.DUMMYFUNCTION("""COMPUTED_VALUE"""),"-")</f>
        <v>-</v>
      </c>
      <c r="CM25" s="9" t="str">
        <f>IFERROR(__xludf.DUMMYFUNCTION("""COMPUTED_VALUE"""),"-")</f>
        <v>-</v>
      </c>
      <c r="CN25" s="9" t="str">
        <f>IFERROR(__xludf.DUMMYFUNCTION("""COMPUTED_VALUE"""),"-")</f>
        <v>-</v>
      </c>
      <c r="CO25" s="9" t="str">
        <f>IFERROR(__xludf.DUMMYFUNCTION("""COMPUTED_VALUE"""),"-")</f>
        <v>-</v>
      </c>
      <c r="CP25" s="9" t="str">
        <f>IFERROR(__xludf.DUMMYFUNCTION("""COMPUTED_VALUE"""),"-")</f>
        <v>-</v>
      </c>
      <c r="CQ25" s="9" t="str">
        <f>IFERROR(__xludf.DUMMYFUNCTION("""COMPUTED_VALUE"""),"-")</f>
        <v>-</v>
      </c>
      <c r="CR25" s="9" t="str">
        <f>IFERROR(__xludf.DUMMYFUNCTION("""COMPUTED_VALUE"""),"-")</f>
        <v>-</v>
      </c>
      <c r="CS25" s="9" t="str">
        <f>IFERROR(__xludf.DUMMYFUNCTION("""COMPUTED_VALUE"""),"-")</f>
        <v>-</v>
      </c>
      <c r="CT25" s="9" t="str">
        <f>IFERROR(__xludf.DUMMYFUNCTION("""COMPUTED_VALUE"""),"-")</f>
        <v>-</v>
      </c>
      <c r="CU25" s="9" t="str">
        <f>IFERROR(__xludf.DUMMYFUNCTION("""COMPUTED_VALUE"""),"")</f>
        <v/>
      </c>
      <c r="CV25" s="9" t="str">
        <f>IFERROR(__xludf.DUMMYFUNCTION("""COMPUTED_VALUE"""),"-")</f>
        <v>-</v>
      </c>
      <c r="CW25" s="9" t="str">
        <f>IFERROR(__xludf.DUMMYFUNCTION("""COMPUTED_VALUE"""),"-")</f>
        <v>-</v>
      </c>
      <c r="CX25" s="9" t="str">
        <f>IFERROR(__xludf.DUMMYFUNCTION("""COMPUTED_VALUE"""),"-")</f>
        <v>-</v>
      </c>
      <c r="CY25" s="9" t="str">
        <f>IFERROR(__xludf.DUMMYFUNCTION("""COMPUTED_VALUE"""),"-")</f>
        <v>-</v>
      </c>
      <c r="CZ25" s="9" t="str">
        <f>IFERROR(__xludf.DUMMYFUNCTION("""COMPUTED_VALUE"""),"-")</f>
        <v>-</v>
      </c>
      <c r="DA25" s="9" t="str">
        <f>IFERROR(__xludf.DUMMYFUNCTION("""COMPUTED_VALUE"""),"-")</f>
        <v>-</v>
      </c>
      <c r="DB25" s="9" t="str">
        <f>IFERROR(__xludf.DUMMYFUNCTION("""COMPUTED_VALUE"""),"-")</f>
        <v>-</v>
      </c>
      <c r="DC25" s="9" t="str">
        <f>IFERROR(__xludf.DUMMYFUNCTION("""COMPUTED_VALUE"""),"-")</f>
        <v>-</v>
      </c>
      <c r="DD25" s="9" t="str">
        <f>IFERROR(__xludf.DUMMYFUNCTION("""COMPUTED_VALUE"""),"-")</f>
        <v>-</v>
      </c>
      <c r="DE25" s="9" t="str">
        <f>IFERROR(__xludf.DUMMYFUNCTION("""COMPUTED_VALUE"""),"-")</f>
        <v>-</v>
      </c>
      <c r="DF25" s="9" t="str">
        <f>IFERROR(__xludf.DUMMYFUNCTION("""COMPUTED_VALUE"""),"-")</f>
        <v>-</v>
      </c>
      <c r="DG25" s="9" t="str">
        <f>IFERROR(__xludf.DUMMYFUNCTION("""COMPUTED_VALUE"""),"-")</f>
        <v>-</v>
      </c>
      <c r="DH25" s="9" t="str">
        <f>IFERROR(__xludf.DUMMYFUNCTION("""COMPUTED_VALUE"""),"-")</f>
        <v>-</v>
      </c>
      <c r="DI25" s="9" t="str">
        <f>IFERROR(__xludf.DUMMYFUNCTION("""COMPUTED_VALUE"""),"-")</f>
        <v>-</v>
      </c>
      <c r="DJ25" s="9" t="str">
        <f>IFERROR(__xludf.DUMMYFUNCTION("""COMPUTED_VALUE"""),"-")</f>
        <v>-</v>
      </c>
      <c r="DK25" s="9" t="str">
        <f>IFERROR(__xludf.DUMMYFUNCTION("""COMPUTED_VALUE"""),"-")</f>
        <v>-</v>
      </c>
      <c r="DL25" s="9" t="str">
        <f>IFERROR(__xludf.DUMMYFUNCTION("""COMPUTED_VALUE"""),"-")</f>
        <v>-</v>
      </c>
      <c r="DM25" s="9" t="str">
        <f>IFERROR(__xludf.DUMMYFUNCTION("""COMPUTED_VALUE"""),"-")</f>
        <v>-</v>
      </c>
      <c r="DN25" s="9" t="str">
        <f>IFERROR(__xludf.DUMMYFUNCTION("""COMPUTED_VALUE"""),"-")</f>
        <v>-</v>
      </c>
      <c r="DO25" s="9" t="str">
        <f>IFERROR(__xludf.DUMMYFUNCTION("""COMPUTED_VALUE"""),"-")</f>
        <v>-</v>
      </c>
      <c r="DP25" s="9" t="str">
        <f>IFERROR(__xludf.DUMMYFUNCTION("""COMPUTED_VALUE"""),"-")</f>
        <v>-</v>
      </c>
      <c r="DQ25" s="9" t="str">
        <f>IFERROR(__xludf.DUMMYFUNCTION("""COMPUTED_VALUE"""),"-")</f>
        <v>-</v>
      </c>
      <c r="DR25" s="9" t="str">
        <f>IFERROR(__xludf.DUMMYFUNCTION("""COMPUTED_VALUE"""),"-")</f>
        <v>-</v>
      </c>
      <c r="DS25" s="9" t="str">
        <f>IFERROR(__xludf.DUMMYFUNCTION("""COMPUTED_VALUE"""),"-")</f>
        <v>-</v>
      </c>
      <c r="DT25" s="9" t="str">
        <f>IFERROR(__xludf.DUMMYFUNCTION("""COMPUTED_VALUE"""),"-")</f>
        <v>-</v>
      </c>
      <c r="DU25" s="9" t="str">
        <f>IFERROR(__xludf.DUMMYFUNCTION("""COMPUTED_VALUE"""),"-")</f>
        <v>-</v>
      </c>
      <c r="DV25" s="9" t="str">
        <f>IFERROR(__xludf.DUMMYFUNCTION("""COMPUTED_VALUE"""),"-")</f>
        <v>-</v>
      </c>
      <c r="DW25" s="9" t="str">
        <f>IFERROR(__xludf.DUMMYFUNCTION("""COMPUTED_VALUE"""),"-")</f>
        <v>-</v>
      </c>
      <c r="DX25" s="9" t="str">
        <f>IFERROR(__xludf.DUMMYFUNCTION("""COMPUTED_VALUE"""),"-")</f>
        <v>-</v>
      </c>
      <c r="DY25" s="9" t="str">
        <f>IFERROR(__xludf.DUMMYFUNCTION("""COMPUTED_VALUE"""),"-")</f>
        <v>-</v>
      </c>
      <c r="DZ25" s="9" t="str">
        <f>IFERROR(__xludf.DUMMYFUNCTION("""COMPUTED_VALUE"""),"-")</f>
        <v>-</v>
      </c>
      <c r="EA25" s="9" t="str">
        <f>IFERROR(__xludf.DUMMYFUNCTION("""COMPUTED_VALUE"""),"-")</f>
        <v>-</v>
      </c>
      <c r="EB25" s="9" t="str">
        <f>IFERROR(__xludf.DUMMYFUNCTION("""COMPUTED_VALUE"""),"")</f>
        <v/>
      </c>
      <c r="EC25" s="9">
        <f>IFERROR(__xludf.DUMMYFUNCTION("""COMPUTED_VALUE"""),1.0)</f>
        <v>1</v>
      </c>
      <c r="ED25" s="9">
        <f>IFERROR(__xludf.DUMMYFUNCTION("""COMPUTED_VALUE"""),1.0)</f>
        <v>1</v>
      </c>
      <c r="EE25" s="9">
        <f>IFERROR(__xludf.DUMMYFUNCTION("""COMPUTED_VALUE"""),1.0)</f>
        <v>1</v>
      </c>
      <c r="EF25" s="9">
        <f>IFERROR(__xludf.DUMMYFUNCTION("""COMPUTED_VALUE"""),1.0)</f>
        <v>1</v>
      </c>
      <c r="EG25" s="9">
        <f>IFERROR(__xludf.DUMMYFUNCTION("""COMPUTED_VALUE"""),1.0)</f>
        <v>1</v>
      </c>
      <c r="EH25" s="9">
        <f>IFERROR(__xludf.DUMMYFUNCTION("""COMPUTED_VALUE"""),1.0)</f>
        <v>1</v>
      </c>
      <c r="EI25" s="9">
        <f>IFERROR(__xludf.DUMMYFUNCTION("""COMPUTED_VALUE"""),1.0)</f>
        <v>1</v>
      </c>
      <c r="EJ25" s="9">
        <f>IFERROR(__xludf.DUMMYFUNCTION("""COMPUTED_VALUE"""),1.0)</f>
        <v>1</v>
      </c>
      <c r="EK25" s="9">
        <f>IFERROR(__xludf.DUMMYFUNCTION("""COMPUTED_VALUE"""),1.0)</f>
        <v>1</v>
      </c>
      <c r="EL25" s="9">
        <f>IFERROR(__xludf.DUMMYFUNCTION("""COMPUTED_VALUE"""),1.0)</f>
        <v>1</v>
      </c>
      <c r="EM25" s="9">
        <f>IFERROR(__xludf.DUMMYFUNCTION("""COMPUTED_VALUE"""),1.0)</f>
        <v>1</v>
      </c>
      <c r="EN25" s="9">
        <f>IFERROR(__xludf.DUMMYFUNCTION("""COMPUTED_VALUE"""),1.0)</f>
        <v>1</v>
      </c>
      <c r="EO25" s="9">
        <f>IFERROR(__xludf.DUMMYFUNCTION("""COMPUTED_VALUE"""),1.0)</f>
        <v>1</v>
      </c>
      <c r="EP25" s="9">
        <f>IFERROR(__xludf.DUMMYFUNCTION("""COMPUTED_VALUE"""),1.0)</f>
        <v>1</v>
      </c>
      <c r="EQ25" s="9">
        <f>IFERROR(__xludf.DUMMYFUNCTION("""COMPUTED_VALUE"""),1.0)</f>
        <v>1</v>
      </c>
      <c r="ER25" s="9">
        <f>IFERROR(__xludf.DUMMYFUNCTION("""COMPUTED_VALUE"""),1.0)</f>
        <v>1</v>
      </c>
      <c r="ES25" s="9" t="str">
        <f>IFERROR(__xludf.DUMMYFUNCTION("""COMPUTED_VALUE"""),"")</f>
        <v/>
      </c>
      <c r="ET25" s="9" t="str">
        <f>IFERROR(__xludf.DUMMYFUNCTION("""COMPUTED_VALUE"""),"CE")</f>
        <v>CE</v>
      </c>
      <c r="EU25" s="9" t="str">
        <f>IFERROR(__xludf.DUMMYFUNCTION("""COMPUTED_VALUE"""),"CE")</f>
        <v>CE</v>
      </c>
      <c r="EV25" s="9" t="str">
        <f>IFERROR(__xludf.DUMMYFUNCTION("""COMPUTED_VALUE"""),"CE")</f>
        <v>CE</v>
      </c>
      <c r="EW25" s="9" t="str">
        <f>IFERROR(__xludf.DUMMYFUNCTION("""COMPUTED_VALUE"""),"CE")</f>
        <v>CE</v>
      </c>
      <c r="EX25" s="9" t="str">
        <f>IFERROR(__xludf.DUMMYFUNCTION("""COMPUTED_VALUE"""),"CE")</f>
        <v>CE</v>
      </c>
      <c r="EY25" s="9" t="str">
        <f>IFERROR(__xludf.DUMMYFUNCTION("""COMPUTED_VALUE"""),"CE")</f>
        <v>CE</v>
      </c>
      <c r="EZ25" s="9" t="str">
        <f>IFERROR(__xludf.DUMMYFUNCTION("""COMPUTED_VALUE"""),"CE")</f>
        <v>CE</v>
      </c>
      <c r="FA25" s="9" t="str">
        <f>IFERROR(__xludf.DUMMYFUNCTION("""COMPUTED_VALUE"""),"CE")</f>
        <v>CE</v>
      </c>
      <c r="FB25" s="9" t="str">
        <f>IFERROR(__xludf.DUMMYFUNCTION("""COMPUTED_VALUE"""),"CE")</f>
        <v>CE</v>
      </c>
      <c r="FC25" s="9" t="str">
        <f>IFERROR(__xludf.DUMMYFUNCTION("""COMPUTED_VALUE"""),"CE")</f>
        <v>CE</v>
      </c>
      <c r="FD25" s="9" t="str">
        <f>IFERROR(__xludf.DUMMYFUNCTION("""COMPUTED_VALUE"""),"CE")</f>
        <v>CE</v>
      </c>
      <c r="FE25" s="9" t="str">
        <f>IFERROR(__xludf.DUMMYFUNCTION("""COMPUTED_VALUE"""),"CE")</f>
        <v>CE</v>
      </c>
      <c r="FF25" s="9" t="str">
        <f>IFERROR(__xludf.DUMMYFUNCTION("""COMPUTED_VALUE"""),"CE")</f>
        <v>CE</v>
      </c>
      <c r="FG25" s="9" t="str">
        <f>IFERROR(__xludf.DUMMYFUNCTION("""COMPUTED_VALUE"""),"CE")</f>
        <v>CE</v>
      </c>
      <c r="FH25" s="9" t="str">
        <f>IFERROR(__xludf.DUMMYFUNCTION("""COMPUTED_VALUE"""),"CE")</f>
        <v>CE</v>
      </c>
      <c r="FI25" s="9" t="str">
        <f>IFERROR(__xludf.DUMMYFUNCTION("""COMPUTED_VALUE"""),"CE")</f>
        <v>CE</v>
      </c>
      <c r="FJ25" s="9" t="str">
        <f>IFERROR(__xludf.DUMMYFUNCTION("""COMPUTED_VALUE"""),"CE")</f>
        <v>CE</v>
      </c>
      <c r="FK25" s="9" t="str">
        <f>IFERROR(__xludf.DUMMYFUNCTION("""COMPUTED_VALUE"""),"CE")</f>
        <v>CE</v>
      </c>
      <c r="FL25" s="9" t="str">
        <f>IFERROR(__xludf.DUMMYFUNCTION("""COMPUTED_VALUE"""),"CE")</f>
        <v>CE</v>
      </c>
      <c r="FM25" s="9" t="str">
        <f>IFERROR(__xludf.DUMMYFUNCTION("""COMPUTED_VALUE"""),"CE")</f>
        <v>CE</v>
      </c>
      <c r="FN25" s="9" t="str">
        <f>IFERROR(__xludf.DUMMYFUNCTION("""COMPUTED_VALUE"""),"CE")</f>
        <v>CE</v>
      </c>
      <c r="FO25" s="9" t="str">
        <f>IFERROR(__xludf.DUMMYFUNCTION("""COMPUTED_VALUE"""),"CE")</f>
        <v>CE</v>
      </c>
      <c r="FP25" s="9" t="str">
        <f>IFERROR(__xludf.DUMMYFUNCTION("""COMPUTED_VALUE"""),"CE")</f>
        <v>CE</v>
      </c>
      <c r="FQ25" s="9" t="str">
        <f>IFERROR(__xludf.DUMMYFUNCTION("""COMPUTED_VALUE"""),"CE")</f>
        <v>CE</v>
      </c>
      <c r="FR25" s="9" t="str">
        <f>IFERROR(__xludf.DUMMYFUNCTION("""COMPUTED_VALUE"""),"CE")</f>
        <v>CE</v>
      </c>
      <c r="FS25" s="9" t="str">
        <f>IFERROR(__xludf.DUMMYFUNCTION("""COMPUTED_VALUE"""),"CE")</f>
        <v>CE</v>
      </c>
      <c r="FT25" s="9" t="str">
        <f>IFERROR(__xludf.DUMMYFUNCTION("""COMPUTED_VALUE"""),"CE")</f>
        <v>CE</v>
      </c>
      <c r="FU25" s="9" t="str">
        <f>IFERROR(__xludf.DUMMYFUNCTION("""COMPUTED_VALUE"""),"CE")</f>
        <v>CE</v>
      </c>
      <c r="FV25" s="9" t="str">
        <f>IFERROR(__xludf.DUMMYFUNCTION("""COMPUTED_VALUE"""),"")</f>
        <v/>
      </c>
      <c r="FW25" s="9" t="str">
        <f>IFERROR(__xludf.DUMMYFUNCTION("""COMPUTED_VALUE"""),"-")</f>
        <v>-</v>
      </c>
      <c r="FX25" s="9" t="str">
        <f>IFERROR(__xludf.DUMMYFUNCTION("""COMPUTED_VALUE"""),"-")</f>
        <v>-</v>
      </c>
      <c r="FY25" s="9" t="str">
        <f>IFERROR(__xludf.DUMMYFUNCTION("""COMPUTED_VALUE"""),"-")</f>
        <v>-</v>
      </c>
      <c r="FZ25" s="9" t="str">
        <f>IFERROR(__xludf.DUMMYFUNCTION("""COMPUTED_VALUE"""),"-")</f>
        <v>-</v>
      </c>
      <c r="GA25" s="9" t="str">
        <f>IFERROR(__xludf.DUMMYFUNCTION("""COMPUTED_VALUE"""),"-")</f>
        <v>-</v>
      </c>
      <c r="GB25" s="9" t="str">
        <f>IFERROR(__xludf.DUMMYFUNCTION("""COMPUTED_VALUE"""),"-")</f>
        <v>-</v>
      </c>
      <c r="GC25" s="9" t="str">
        <f>IFERROR(__xludf.DUMMYFUNCTION("""COMPUTED_VALUE"""),"-")</f>
        <v>-</v>
      </c>
      <c r="GD25" s="9" t="str">
        <f>IFERROR(__xludf.DUMMYFUNCTION("""COMPUTED_VALUE"""),"-")</f>
        <v>-</v>
      </c>
      <c r="GE25" s="9" t="str">
        <f>IFERROR(__xludf.DUMMYFUNCTION("""COMPUTED_VALUE"""),"-")</f>
        <v>-</v>
      </c>
      <c r="GF25" s="9" t="str">
        <f>IFERROR(__xludf.DUMMYFUNCTION("""COMPUTED_VALUE"""),"-")</f>
        <v>-</v>
      </c>
      <c r="GG25" s="9" t="str">
        <f>IFERROR(__xludf.DUMMYFUNCTION("""COMPUTED_VALUE"""),"-")</f>
        <v>-</v>
      </c>
      <c r="GH25" s="9" t="str">
        <f>IFERROR(__xludf.DUMMYFUNCTION("""COMPUTED_VALUE"""),"-")</f>
        <v>-</v>
      </c>
      <c r="GI25" s="9" t="str">
        <f>IFERROR(__xludf.DUMMYFUNCTION("""COMPUTED_VALUE"""),"-")</f>
        <v>-</v>
      </c>
      <c r="GJ25" s="9" t="str">
        <f>IFERROR(__xludf.DUMMYFUNCTION("""COMPUTED_VALUE"""),"-")</f>
        <v>-</v>
      </c>
      <c r="GK25" s="9" t="str">
        <f>IFERROR(__xludf.DUMMYFUNCTION("""COMPUTED_VALUE"""),"-")</f>
        <v>-</v>
      </c>
      <c r="GL25" s="9" t="str">
        <f>IFERROR(__xludf.DUMMYFUNCTION("""COMPUTED_VALUE"""),"-")</f>
        <v>-</v>
      </c>
      <c r="GM25" s="9" t="str">
        <f>IFERROR(__xludf.DUMMYFUNCTION("""COMPUTED_VALUE"""),"-")</f>
        <v>-</v>
      </c>
      <c r="GN25" s="9" t="str">
        <f>IFERROR(__xludf.DUMMYFUNCTION("""COMPUTED_VALUE"""),"-")</f>
        <v>-</v>
      </c>
      <c r="GO25" s="9" t="str">
        <f>IFERROR(__xludf.DUMMYFUNCTION("""COMPUTED_VALUE"""),"-")</f>
        <v>-</v>
      </c>
      <c r="GP25" s="9" t="str">
        <f>IFERROR(__xludf.DUMMYFUNCTION("""COMPUTED_VALUE"""),"-")</f>
        <v>-</v>
      </c>
      <c r="GQ25" s="9" t="str">
        <f>IFERROR(__xludf.DUMMYFUNCTION("""COMPUTED_VALUE"""),"-")</f>
        <v>-</v>
      </c>
      <c r="GR25" s="9" t="str">
        <f>IFERROR(__xludf.DUMMYFUNCTION("""COMPUTED_VALUE"""),"-")</f>
        <v>-</v>
      </c>
      <c r="GS25" s="9" t="str">
        <f>IFERROR(__xludf.DUMMYFUNCTION("""COMPUTED_VALUE"""),"-")</f>
        <v>-</v>
      </c>
      <c r="GT25" s="9" t="str">
        <f>IFERROR(__xludf.DUMMYFUNCTION("""COMPUTED_VALUE"""),"-")</f>
        <v>-</v>
      </c>
      <c r="GU25" s="9" t="str">
        <f>IFERROR(__xludf.DUMMYFUNCTION("""COMPUTED_VALUE"""),"")</f>
        <v/>
      </c>
    </row>
    <row r="26">
      <c r="A26" s="5"/>
      <c r="B26" s="5"/>
      <c r="C26" s="5" t="str">
        <f>if(B26="d","diskv. iz ciklusa",if(B26="d1","diskv. iz kruga",if($E26="ODOBREN",(if(countif(H:H,"="&amp;H26)=1,countif(H:H,"&gt;"&amp;H26)+1,concatenate(countif(H:H,"&gt;"&amp;H26)+1," - ",countif(H:H,"&gt;="&amp;H26)))),'Rezultati - A kategorija'!empty)))</f>
        <v>23 - 29</v>
      </c>
      <c r="D26" s="6" t="str">
        <f>IFERROR(__xludf.DUMMYFUNCTION("""COMPUTED_VALUE"""),"FazeDzemOdMaline")</f>
        <v>FazeDzemOdMaline</v>
      </c>
      <c r="E26" s="6" t="str">
        <f>IFERROR(__xludf.DUMMYFUNCTION("""COMPUTED_VALUE"""),"ODOBREN")</f>
        <v>ODOBREN</v>
      </c>
      <c r="F26" s="6" t="str">
        <f>IFERROR(__xludf.DUMMYFUNCTION("""COMPUTED_VALUE"""),"Marko")</f>
        <v>Marko</v>
      </c>
      <c r="G26" s="6" t="str">
        <f>IFERROR(__xludf.DUMMYFUNCTION("""COMPUTED_VALUE"""),"Staletović")</f>
        <v>Staletović</v>
      </c>
      <c r="H26" s="7">
        <f>IFERROR(__xludf.DUMMYFUNCTION("""COMPUTED_VALUE"""),100.0)</f>
        <v>100</v>
      </c>
      <c r="I26" s="7">
        <f>IFERROR(__xludf.DUMMYFUNCTION("""COMPUTED_VALUE"""),100.0)</f>
        <v>100</v>
      </c>
      <c r="J26" s="6" t="str">
        <f>IFERROR(__xludf.DUMMYFUNCTION("""COMPUTED_VALUE"""),"Stari grad")</f>
        <v>Stari grad</v>
      </c>
      <c r="K26" s="6" t="str">
        <f>IFERROR(__xludf.DUMMYFUNCTION("""COMPUTED_VALUE"""),"Matematička gimnazija")</f>
        <v>Matematička gimnazija</v>
      </c>
      <c r="L26" s="14" t="str">
        <f>IFERROR(__xludf.DUMMYFUNCTION("""COMPUTED_VALUE"""),"III")</f>
        <v>III</v>
      </c>
      <c r="M26" s="14" t="str">
        <f>IFERROR(__xludf.DUMMYFUNCTION("""COMPUTED_VALUE"""),"A")</f>
        <v>A</v>
      </c>
      <c r="N26" s="6" t="str">
        <f>IFERROR(__xludf.DUMMYFUNCTION("""COMPUTED_VALUE"""),"Dragan Mašulović")</f>
        <v>Dragan Mašulović</v>
      </c>
      <c r="O26" s="8" t="str">
        <f>IFERROR(__xludf.DUMMYFUNCTION("""COMPUTED_VALUE"""),"-")</f>
        <v>-</v>
      </c>
      <c r="P26" s="9" t="str">
        <f>IFERROR(__xludf.DUMMYFUNCTION("""COMPUTED_VALUE"""),"-")</f>
        <v>-</v>
      </c>
      <c r="Q26" s="9" t="str">
        <f>IFERROR(__xludf.DUMMYFUNCTION("""COMPUTED_VALUE"""),"-")</f>
        <v>-</v>
      </c>
      <c r="R26" s="9">
        <f>IFERROR(__xludf.DUMMYFUNCTION("""COMPUTED_VALUE"""),100.0)</f>
        <v>100</v>
      </c>
      <c r="S26" s="9" t="str">
        <f>IFERROR(__xludf.DUMMYFUNCTION("""COMPUTED_VALUE"""),"-")</f>
        <v>-</v>
      </c>
      <c r="T26" s="9" t="str">
        <f>IFERROR(__xludf.DUMMYFUNCTION("""COMPUTED_VALUE"""),"-")</f>
        <v>-</v>
      </c>
      <c r="U26" s="9" t="str">
        <f>IFERROR(__xludf.DUMMYFUNCTION("""COMPUTED_VALUE"""),"")</f>
        <v/>
      </c>
      <c r="V26" s="9" t="str">
        <f>IFERROR(__xludf.DUMMYFUNCTION("""COMPUTED_VALUE"""),"")</f>
        <v/>
      </c>
      <c r="W26" s="9" t="str">
        <f>IFERROR(__xludf.DUMMYFUNCTION("""COMPUTED_VALUE"""),"-")</f>
        <v>-</v>
      </c>
      <c r="X26" s="9" t="str">
        <f>IFERROR(__xludf.DUMMYFUNCTION("""COMPUTED_VALUE"""),"-")</f>
        <v>-</v>
      </c>
      <c r="Y26" s="9" t="str">
        <f>IFERROR(__xludf.DUMMYFUNCTION("""COMPUTED_VALUE"""),"-")</f>
        <v>-</v>
      </c>
      <c r="Z26" s="9" t="str">
        <f>IFERROR(__xludf.DUMMYFUNCTION("""COMPUTED_VALUE"""),"-")</f>
        <v>-</v>
      </c>
      <c r="AA26" s="9" t="str">
        <f>IFERROR(__xludf.DUMMYFUNCTION("""COMPUTED_VALUE"""),"-")</f>
        <v>-</v>
      </c>
      <c r="AB26" s="9" t="str">
        <f>IFERROR(__xludf.DUMMYFUNCTION("""COMPUTED_VALUE"""),"-")</f>
        <v>-</v>
      </c>
      <c r="AC26" s="9" t="str">
        <f>IFERROR(__xludf.DUMMYFUNCTION("""COMPUTED_VALUE"""),"-")</f>
        <v>-</v>
      </c>
      <c r="AD26" s="9" t="str">
        <f>IFERROR(__xludf.DUMMYFUNCTION("""COMPUTED_VALUE"""),"-")</f>
        <v>-</v>
      </c>
      <c r="AE26" s="9" t="str">
        <f>IFERROR(__xludf.DUMMYFUNCTION("""COMPUTED_VALUE"""),"-")</f>
        <v>-</v>
      </c>
      <c r="AF26" s="9" t="str">
        <f>IFERROR(__xludf.DUMMYFUNCTION("""COMPUTED_VALUE"""),"-")</f>
        <v>-</v>
      </c>
      <c r="AG26" s="9" t="str">
        <f>IFERROR(__xludf.DUMMYFUNCTION("""COMPUTED_VALUE"""),"-")</f>
        <v>-</v>
      </c>
      <c r="AH26" s="9" t="str">
        <f>IFERROR(__xludf.DUMMYFUNCTION("""COMPUTED_VALUE"""),"-")</f>
        <v>-</v>
      </c>
      <c r="AI26" s="9" t="str">
        <f>IFERROR(__xludf.DUMMYFUNCTION("""COMPUTED_VALUE"""),"-")</f>
        <v>-</v>
      </c>
      <c r="AJ26" s="9" t="str">
        <f>IFERROR(__xludf.DUMMYFUNCTION("""COMPUTED_VALUE"""),"-")</f>
        <v>-</v>
      </c>
      <c r="AK26" s="9" t="str">
        <f>IFERROR(__xludf.DUMMYFUNCTION("""COMPUTED_VALUE"""),"-")</f>
        <v>-</v>
      </c>
      <c r="AL26" s="9" t="str">
        <f>IFERROR(__xludf.DUMMYFUNCTION("""COMPUTED_VALUE"""),"-")</f>
        <v>-</v>
      </c>
      <c r="AM26" s="9" t="str">
        <f>IFERROR(__xludf.DUMMYFUNCTION("""COMPUTED_VALUE"""),"-")</f>
        <v>-</v>
      </c>
      <c r="AN26" s="9" t="str">
        <f>IFERROR(__xludf.DUMMYFUNCTION("""COMPUTED_VALUE"""),"-")</f>
        <v>-</v>
      </c>
      <c r="AO26" s="9" t="str">
        <f>IFERROR(__xludf.DUMMYFUNCTION("""COMPUTED_VALUE"""),"-")</f>
        <v>-</v>
      </c>
      <c r="AP26" s="9" t="str">
        <f>IFERROR(__xludf.DUMMYFUNCTION("""COMPUTED_VALUE"""),"-")</f>
        <v>-</v>
      </c>
      <c r="AQ26" s="9" t="str">
        <f>IFERROR(__xludf.DUMMYFUNCTION("""COMPUTED_VALUE"""),"-")</f>
        <v>-</v>
      </c>
      <c r="AR26" s="9" t="str">
        <f>IFERROR(__xludf.DUMMYFUNCTION("""COMPUTED_VALUE"""),"-")</f>
        <v>-</v>
      </c>
      <c r="AS26" s="9" t="str">
        <f>IFERROR(__xludf.DUMMYFUNCTION("""COMPUTED_VALUE"""),"-")</f>
        <v>-</v>
      </c>
      <c r="AT26" s="9" t="str">
        <f>IFERROR(__xludf.DUMMYFUNCTION("""COMPUTED_VALUE"""),"-")</f>
        <v>-</v>
      </c>
      <c r="AU26" s="9" t="str">
        <f>IFERROR(__xludf.DUMMYFUNCTION("""COMPUTED_VALUE"""),"-")</f>
        <v>-</v>
      </c>
      <c r="AV26" s="9" t="str">
        <f>IFERROR(__xludf.DUMMYFUNCTION("""COMPUTED_VALUE"""),"-")</f>
        <v>-</v>
      </c>
      <c r="AW26" s="9" t="str">
        <f>IFERROR(__xludf.DUMMYFUNCTION("""COMPUTED_VALUE"""),"-")</f>
        <v>-</v>
      </c>
      <c r="AX26" s="9" t="str">
        <f>IFERROR(__xludf.DUMMYFUNCTION("""COMPUTED_VALUE"""),"-")</f>
        <v>-</v>
      </c>
      <c r="AY26" s="9" t="str">
        <f>IFERROR(__xludf.DUMMYFUNCTION("""COMPUTED_VALUE"""),"-")</f>
        <v>-</v>
      </c>
      <c r="AZ26" s="9" t="str">
        <f>IFERROR(__xludf.DUMMYFUNCTION("""COMPUTED_VALUE"""),"-")</f>
        <v>-</v>
      </c>
      <c r="BA26" s="9" t="str">
        <f>IFERROR(__xludf.DUMMYFUNCTION("""COMPUTED_VALUE"""),"-")</f>
        <v>-</v>
      </c>
      <c r="BB26" s="9" t="str">
        <f>IFERROR(__xludf.DUMMYFUNCTION("""COMPUTED_VALUE"""),"-")</f>
        <v>-</v>
      </c>
      <c r="BC26" s="9" t="str">
        <f>IFERROR(__xludf.DUMMYFUNCTION("""COMPUTED_VALUE"""),"-")</f>
        <v>-</v>
      </c>
      <c r="BD26" s="9" t="str">
        <f>IFERROR(__xludf.DUMMYFUNCTION("""COMPUTED_VALUE"""),"-")</f>
        <v>-</v>
      </c>
      <c r="BE26" s="9" t="str">
        <f>IFERROR(__xludf.DUMMYFUNCTION("""COMPUTED_VALUE"""),"-")</f>
        <v>-</v>
      </c>
      <c r="BF26" s="9" t="str">
        <f>IFERROR(__xludf.DUMMYFUNCTION("""COMPUTED_VALUE"""),"-")</f>
        <v>-</v>
      </c>
      <c r="BG26" s="9" t="str">
        <f>IFERROR(__xludf.DUMMYFUNCTION("""COMPUTED_VALUE"""),"-")</f>
        <v>-</v>
      </c>
      <c r="BH26" s="9" t="str">
        <f>IFERROR(__xludf.DUMMYFUNCTION("""COMPUTED_VALUE"""),"-")</f>
        <v>-</v>
      </c>
      <c r="BI26" s="9" t="str">
        <f>IFERROR(__xludf.DUMMYFUNCTION("""COMPUTED_VALUE"""),"-")</f>
        <v>-</v>
      </c>
      <c r="BJ26" s="9" t="str">
        <f>IFERROR(__xludf.DUMMYFUNCTION("""COMPUTED_VALUE"""),"-")</f>
        <v>-</v>
      </c>
      <c r="BK26" s="9" t="str">
        <f>IFERROR(__xludf.DUMMYFUNCTION("""COMPUTED_VALUE"""),"-")</f>
        <v>-</v>
      </c>
      <c r="BL26" s="9" t="str">
        <f>IFERROR(__xludf.DUMMYFUNCTION("""COMPUTED_VALUE"""),"-")</f>
        <v>-</v>
      </c>
      <c r="BM26" s="9" t="str">
        <f>IFERROR(__xludf.DUMMYFUNCTION("""COMPUTED_VALUE"""),"")</f>
        <v/>
      </c>
      <c r="BN26" s="9" t="str">
        <f>IFERROR(__xludf.DUMMYFUNCTION("""COMPUTED_VALUE"""),"-")</f>
        <v>-</v>
      </c>
      <c r="BO26" s="9" t="str">
        <f>IFERROR(__xludf.DUMMYFUNCTION("""COMPUTED_VALUE"""),"-")</f>
        <v>-</v>
      </c>
      <c r="BP26" s="9" t="str">
        <f>IFERROR(__xludf.DUMMYFUNCTION("""COMPUTED_VALUE"""),"-")</f>
        <v>-</v>
      </c>
      <c r="BQ26" s="9" t="str">
        <f>IFERROR(__xludf.DUMMYFUNCTION("""COMPUTED_VALUE"""),"-")</f>
        <v>-</v>
      </c>
      <c r="BR26" s="9" t="str">
        <f>IFERROR(__xludf.DUMMYFUNCTION("""COMPUTED_VALUE"""),"-")</f>
        <v>-</v>
      </c>
      <c r="BS26" s="9" t="str">
        <f>IFERROR(__xludf.DUMMYFUNCTION("""COMPUTED_VALUE"""),"-")</f>
        <v>-</v>
      </c>
      <c r="BT26" s="9" t="str">
        <f>IFERROR(__xludf.DUMMYFUNCTION("""COMPUTED_VALUE"""),"-")</f>
        <v>-</v>
      </c>
      <c r="BU26" s="9" t="str">
        <f>IFERROR(__xludf.DUMMYFUNCTION("""COMPUTED_VALUE"""),"-")</f>
        <v>-</v>
      </c>
      <c r="BV26" s="9" t="str">
        <f>IFERROR(__xludf.DUMMYFUNCTION("""COMPUTED_VALUE"""),"-")</f>
        <v>-</v>
      </c>
      <c r="BW26" s="9" t="str">
        <f>IFERROR(__xludf.DUMMYFUNCTION("""COMPUTED_VALUE"""),"-")</f>
        <v>-</v>
      </c>
      <c r="BX26" s="9" t="str">
        <f>IFERROR(__xludf.DUMMYFUNCTION("""COMPUTED_VALUE"""),"-")</f>
        <v>-</v>
      </c>
      <c r="BY26" s="9" t="str">
        <f>IFERROR(__xludf.DUMMYFUNCTION("""COMPUTED_VALUE"""),"-")</f>
        <v>-</v>
      </c>
      <c r="BZ26" s="9" t="str">
        <f>IFERROR(__xludf.DUMMYFUNCTION("""COMPUTED_VALUE"""),"-")</f>
        <v>-</v>
      </c>
      <c r="CA26" s="9" t="str">
        <f>IFERROR(__xludf.DUMMYFUNCTION("""COMPUTED_VALUE"""),"-")</f>
        <v>-</v>
      </c>
      <c r="CB26" s="9" t="str">
        <f>IFERROR(__xludf.DUMMYFUNCTION("""COMPUTED_VALUE"""),"-")</f>
        <v>-</v>
      </c>
      <c r="CC26" s="9" t="str">
        <f>IFERROR(__xludf.DUMMYFUNCTION("""COMPUTED_VALUE"""),"-")</f>
        <v>-</v>
      </c>
      <c r="CD26" s="9" t="str">
        <f>IFERROR(__xludf.DUMMYFUNCTION("""COMPUTED_VALUE"""),"-")</f>
        <v>-</v>
      </c>
      <c r="CE26" s="9" t="str">
        <f>IFERROR(__xludf.DUMMYFUNCTION("""COMPUTED_VALUE"""),"-")</f>
        <v>-</v>
      </c>
      <c r="CF26" s="9" t="str">
        <f>IFERROR(__xludf.DUMMYFUNCTION("""COMPUTED_VALUE"""),"-")</f>
        <v>-</v>
      </c>
      <c r="CG26" s="9" t="str">
        <f>IFERROR(__xludf.DUMMYFUNCTION("""COMPUTED_VALUE"""),"-")</f>
        <v>-</v>
      </c>
      <c r="CH26" s="9" t="str">
        <f>IFERROR(__xludf.DUMMYFUNCTION("""COMPUTED_VALUE"""),"-")</f>
        <v>-</v>
      </c>
      <c r="CI26" s="9" t="str">
        <f>IFERROR(__xludf.DUMMYFUNCTION("""COMPUTED_VALUE"""),"-")</f>
        <v>-</v>
      </c>
      <c r="CJ26" s="9" t="str">
        <f>IFERROR(__xludf.DUMMYFUNCTION("""COMPUTED_VALUE"""),"-")</f>
        <v>-</v>
      </c>
      <c r="CK26" s="9" t="str">
        <f>IFERROR(__xludf.DUMMYFUNCTION("""COMPUTED_VALUE"""),"-")</f>
        <v>-</v>
      </c>
      <c r="CL26" s="9" t="str">
        <f>IFERROR(__xludf.DUMMYFUNCTION("""COMPUTED_VALUE"""),"-")</f>
        <v>-</v>
      </c>
      <c r="CM26" s="9" t="str">
        <f>IFERROR(__xludf.DUMMYFUNCTION("""COMPUTED_VALUE"""),"-")</f>
        <v>-</v>
      </c>
      <c r="CN26" s="9" t="str">
        <f>IFERROR(__xludf.DUMMYFUNCTION("""COMPUTED_VALUE"""),"-")</f>
        <v>-</v>
      </c>
      <c r="CO26" s="9" t="str">
        <f>IFERROR(__xludf.DUMMYFUNCTION("""COMPUTED_VALUE"""),"-")</f>
        <v>-</v>
      </c>
      <c r="CP26" s="9" t="str">
        <f>IFERROR(__xludf.DUMMYFUNCTION("""COMPUTED_VALUE"""),"-")</f>
        <v>-</v>
      </c>
      <c r="CQ26" s="9" t="str">
        <f>IFERROR(__xludf.DUMMYFUNCTION("""COMPUTED_VALUE"""),"-")</f>
        <v>-</v>
      </c>
      <c r="CR26" s="9" t="str">
        <f>IFERROR(__xludf.DUMMYFUNCTION("""COMPUTED_VALUE"""),"-")</f>
        <v>-</v>
      </c>
      <c r="CS26" s="9" t="str">
        <f>IFERROR(__xludf.DUMMYFUNCTION("""COMPUTED_VALUE"""),"-")</f>
        <v>-</v>
      </c>
      <c r="CT26" s="9" t="str">
        <f>IFERROR(__xludf.DUMMYFUNCTION("""COMPUTED_VALUE"""),"-")</f>
        <v>-</v>
      </c>
      <c r="CU26" s="9" t="str">
        <f>IFERROR(__xludf.DUMMYFUNCTION("""COMPUTED_VALUE"""),"")</f>
        <v/>
      </c>
      <c r="CV26" s="9" t="str">
        <f>IFERROR(__xludf.DUMMYFUNCTION("""COMPUTED_VALUE"""),"-")</f>
        <v>-</v>
      </c>
      <c r="CW26" s="9" t="str">
        <f>IFERROR(__xludf.DUMMYFUNCTION("""COMPUTED_VALUE"""),"-")</f>
        <v>-</v>
      </c>
      <c r="CX26" s="9" t="str">
        <f>IFERROR(__xludf.DUMMYFUNCTION("""COMPUTED_VALUE"""),"-")</f>
        <v>-</v>
      </c>
      <c r="CY26" s="9" t="str">
        <f>IFERROR(__xludf.DUMMYFUNCTION("""COMPUTED_VALUE"""),"-")</f>
        <v>-</v>
      </c>
      <c r="CZ26" s="9" t="str">
        <f>IFERROR(__xludf.DUMMYFUNCTION("""COMPUTED_VALUE"""),"-")</f>
        <v>-</v>
      </c>
      <c r="DA26" s="9" t="str">
        <f>IFERROR(__xludf.DUMMYFUNCTION("""COMPUTED_VALUE"""),"-")</f>
        <v>-</v>
      </c>
      <c r="DB26" s="9" t="str">
        <f>IFERROR(__xludf.DUMMYFUNCTION("""COMPUTED_VALUE"""),"-")</f>
        <v>-</v>
      </c>
      <c r="DC26" s="9" t="str">
        <f>IFERROR(__xludf.DUMMYFUNCTION("""COMPUTED_VALUE"""),"-")</f>
        <v>-</v>
      </c>
      <c r="DD26" s="9" t="str">
        <f>IFERROR(__xludf.DUMMYFUNCTION("""COMPUTED_VALUE"""),"-")</f>
        <v>-</v>
      </c>
      <c r="DE26" s="9" t="str">
        <f>IFERROR(__xludf.DUMMYFUNCTION("""COMPUTED_VALUE"""),"-")</f>
        <v>-</v>
      </c>
      <c r="DF26" s="9" t="str">
        <f>IFERROR(__xludf.DUMMYFUNCTION("""COMPUTED_VALUE"""),"-")</f>
        <v>-</v>
      </c>
      <c r="DG26" s="9" t="str">
        <f>IFERROR(__xludf.DUMMYFUNCTION("""COMPUTED_VALUE"""),"-")</f>
        <v>-</v>
      </c>
      <c r="DH26" s="9" t="str">
        <f>IFERROR(__xludf.DUMMYFUNCTION("""COMPUTED_VALUE"""),"-")</f>
        <v>-</v>
      </c>
      <c r="DI26" s="9" t="str">
        <f>IFERROR(__xludf.DUMMYFUNCTION("""COMPUTED_VALUE"""),"-")</f>
        <v>-</v>
      </c>
      <c r="DJ26" s="9" t="str">
        <f>IFERROR(__xludf.DUMMYFUNCTION("""COMPUTED_VALUE"""),"-")</f>
        <v>-</v>
      </c>
      <c r="DK26" s="9" t="str">
        <f>IFERROR(__xludf.DUMMYFUNCTION("""COMPUTED_VALUE"""),"-")</f>
        <v>-</v>
      </c>
      <c r="DL26" s="9" t="str">
        <f>IFERROR(__xludf.DUMMYFUNCTION("""COMPUTED_VALUE"""),"-")</f>
        <v>-</v>
      </c>
      <c r="DM26" s="9" t="str">
        <f>IFERROR(__xludf.DUMMYFUNCTION("""COMPUTED_VALUE"""),"-")</f>
        <v>-</v>
      </c>
      <c r="DN26" s="9" t="str">
        <f>IFERROR(__xludf.DUMMYFUNCTION("""COMPUTED_VALUE"""),"-")</f>
        <v>-</v>
      </c>
      <c r="DO26" s="9" t="str">
        <f>IFERROR(__xludf.DUMMYFUNCTION("""COMPUTED_VALUE"""),"-")</f>
        <v>-</v>
      </c>
      <c r="DP26" s="9" t="str">
        <f>IFERROR(__xludf.DUMMYFUNCTION("""COMPUTED_VALUE"""),"-")</f>
        <v>-</v>
      </c>
      <c r="DQ26" s="9" t="str">
        <f>IFERROR(__xludf.DUMMYFUNCTION("""COMPUTED_VALUE"""),"-")</f>
        <v>-</v>
      </c>
      <c r="DR26" s="9" t="str">
        <f>IFERROR(__xludf.DUMMYFUNCTION("""COMPUTED_VALUE"""),"-")</f>
        <v>-</v>
      </c>
      <c r="DS26" s="9" t="str">
        <f>IFERROR(__xludf.DUMMYFUNCTION("""COMPUTED_VALUE"""),"-")</f>
        <v>-</v>
      </c>
      <c r="DT26" s="9" t="str">
        <f>IFERROR(__xludf.DUMMYFUNCTION("""COMPUTED_VALUE"""),"-")</f>
        <v>-</v>
      </c>
      <c r="DU26" s="9" t="str">
        <f>IFERROR(__xludf.DUMMYFUNCTION("""COMPUTED_VALUE"""),"-")</f>
        <v>-</v>
      </c>
      <c r="DV26" s="9" t="str">
        <f>IFERROR(__xludf.DUMMYFUNCTION("""COMPUTED_VALUE"""),"-")</f>
        <v>-</v>
      </c>
      <c r="DW26" s="9" t="str">
        <f>IFERROR(__xludf.DUMMYFUNCTION("""COMPUTED_VALUE"""),"-")</f>
        <v>-</v>
      </c>
      <c r="DX26" s="9" t="str">
        <f>IFERROR(__xludf.DUMMYFUNCTION("""COMPUTED_VALUE"""),"-")</f>
        <v>-</v>
      </c>
      <c r="DY26" s="9" t="str">
        <f>IFERROR(__xludf.DUMMYFUNCTION("""COMPUTED_VALUE"""),"-")</f>
        <v>-</v>
      </c>
      <c r="DZ26" s="9" t="str">
        <f>IFERROR(__xludf.DUMMYFUNCTION("""COMPUTED_VALUE"""),"-")</f>
        <v>-</v>
      </c>
      <c r="EA26" s="9" t="str">
        <f>IFERROR(__xludf.DUMMYFUNCTION("""COMPUTED_VALUE"""),"-")</f>
        <v>-</v>
      </c>
      <c r="EB26" s="9" t="str">
        <f>IFERROR(__xludf.DUMMYFUNCTION("""COMPUTED_VALUE"""),"")</f>
        <v/>
      </c>
      <c r="EC26" s="9">
        <f>IFERROR(__xludf.DUMMYFUNCTION("""COMPUTED_VALUE"""),1.0)</f>
        <v>1</v>
      </c>
      <c r="ED26" s="9">
        <f>IFERROR(__xludf.DUMMYFUNCTION("""COMPUTED_VALUE"""),1.0)</f>
        <v>1</v>
      </c>
      <c r="EE26" s="9">
        <f>IFERROR(__xludf.DUMMYFUNCTION("""COMPUTED_VALUE"""),1.0)</f>
        <v>1</v>
      </c>
      <c r="EF26" s="9">
        <f>IFERROR(__xludf.DUMMYFUNCTION("""COMPUTED_VALUE"""),1.0)</f>
        <v>1</v>
      </c>
      <c r="EG26" s="9">
        <f>IFERROR(__xludf.DUMMYFUNCTION("""COMPUTED_VALUE"""),1.0)</f>
        <v>1</v>
      </c>
      <c r="EH26" s="9">
        <f>IFERROR(__xludf.DUMMYFUNCTION("""COMPUTED_VALUE"""),1.0)</f>
        <v>1</v>
      </c>
      <c r="EI26" s="9">
        <f>IFERROR(__xludf.DUMMYFUNCTION("""COMPUTED_VALUE"""),1.0)</f>
        <v>1</v>
      </c>
      <c r="EJ26" s="9">
        <f>IFERROR(__xludf.DUMMYFUNCTION("""COMPUTED_VALUE"""),1.0)</f>
        <v>1</v>
      </c>
      <c r="EK26" s="9">
        <f>IFERROR(__xludf.DUMMYFUNCTION("""COMPUTED_VALUE"""),1.0)</f>
        <v>1</v>
      </c>
      <c r="EL26" s="9">
        <f>IFERROR(__xludf.DUMMYFUNCTION("""COMPUTED_VALUE"""),1.0)</f>
        <v>1</v>
      </c>
      <c r="EM26" s="9">
        <f>IFERROR(__xludf.DUMMYFUNCTION("""COMPUTED_VALUE"""),1.0)</f>
        <v>1</v>
      </c>
      <c r="EN26" s="9">
        <f>IFERROR(__xludf.DUMMYFUNCTION("""COMPUTED_VALUE"""),1.0)</f>
        <v>1</v>
      </c>
      <c r="EO26" s="9">
        <f>IFERROR(__xludf.DUMMYFUNCTION("""COMPUTED_VALUE"""),1.0)</f>
        <v>1</v>
      </c>
      <c r="EP26" s="9">
        <f>IFERROR(__xludf.DUMMYFUNCTION("""COMPUTED_VALUE"""),1.0)</f>
        <v>1</v>
      </c>
      <c r="EQ26" s="9">
        <f>IFERROR(__xludf.DUMMYFUNCTION("""COMPUTED_VALUE"""),1.0)</f>
        <v>1</v>
      </c>
      <c r="ER26" s="9">
        <f>IFERROR(__xludf.DUMMYFUNCTION("""COMPUTED_VALUE"""),1.0)</f>
        <v>1</v>
      </c>
      <c r="ES26" s="9" t="str">
        <f>IFERROR(__xludf.DUMMYFUNCTION("""COMPUTED_VALUE"""),"")</f>
        <v/>
      </c>
      <c r="ET26" s="9" t="str">
        <f>IFERROR(__xludf.DUMMYFUNCTION("""COMPUTED_VALUE"""),"-")</f>
        <v>-</v>
      </c>
      <c r="EU26" s="9" t="str">
        <f>IFERROR(__xludf.DUMMYFUNCTION("""COMPUTED_VALUE"""),"-")</f>
        <v>-</v>
      </c>
      <c r="EV26" s="9" t="str">
        <f>IFERROR(__xludf.DUMMYFUNCTION("""COMPUTED_VALUE"""),"-")</f>
        <v>-</v>
      </c>
      <c r="EW26" s="9" t="str">
        <f>IFERROR(__xludf.DUMMYFUNCTION("""COMPUTED_VALUE"""),"-")</f>
        <v>-</v>
      </c>
      <c r="EX26" s="9" t="str">
        <f>IFERROR(__xludf.DUMMYFUNCTION("""COMPUTED_VALUE"""),"-")</f>
        <v>-</v>
      </c>
      <c r="EY26" s="9" t="str">
        <f>IFERROR(__xludf.DUMMYFUNCTION("""COMPUTED_VALUE"""),"-")</f>
        <v>-</v>
      </c>
      <c r="EZ26" s="9" t="str">
        <f>IFERROR(__xludf.DUMMYFUNCTION("""COMPUTED_VALUE"""),"-")</f>
        <v>-</v>
      </c>
      <c r="FA26" s="9" t="str">
        <f>IFERROR(__xludf.DUMMYFUNCTION("""COMPUTED_VALUE"""),"-")</f>
        <v>-</v>
      </c>
      <c r="FB26" s="9" t="str">
        <f>IFERROR(__xludf.DUMMYFUNCTION("""COMPUTED_VALUE"""),"-")</f>
        <v>-</v>
      </c>
      <c r="FC26" s="9" t="str">
        <f>IFERROR(__xludf.DUMMYFUNCTION("""COMPUTED_VALUE"""),"-")</f>
        <v>-</v>
      </c>
      <c r="FD26" s="9" t="str">
        <f>IFERROR(__xludf.DUMMYFUNCTION("""COMPUTED_VALUE"""),"-")</f>
        <v>-</v>
      </c>
      <c r="FE26" s="9" t="str">
        <f>IFERROR(__xludf.DUMMYFUNCTION("""COMPUTED_VALUE"""),"-")</f>
        <v>-</v>
      </c>
      <c r="FF26" s="9" t="str">
        <f>IFERROR(__xludf.DUMMYFUNCTION("""COMPUTED_VALUE"""),"-")</f>
        <v>-</v>
      </c>
      <c r="FG26" s="9" t="str">
        <f>IFERROR(__xludf.DUMMYFUNCTION("""COMPUTED_VALUE"""),"-")</f>
        <v>-</v>
      </c>
      <c r="FH26" s="9" t="str">
        <f>IFERROR(__xludf.DUMMYFUNCTION("""COMPUTED_VALUE"""),"-")</f>
        <v>-</v>
      </c>
      <c r="FI26" s="9" t="str">
        <f>IFERROR(__xludf.DUMMYFUNCTION("""COMPUTED_VALUE"""),"-")</f>
        <v>-</v>
      </c>
      <c r="FJ26" s="9" t="str">
        <f>IFERROR(__xludf.DUMMYFUNCTION("""COMPUTED_VALUE"""),"-")</f>
        <v>-</v>
      </c>
      <c r="FK26" s="9" t="str">
        <f>IFERROR(__xludf.DUMMYFUNCTION("""COMPUTED_VALUE"""),"-")</f>
        <v>-</v>
      </c>
      <c r="FL26" s="9" t="str">
        <f>IFERROR(__xludf.DUMMYFUNCTION("""COMPUTED_VALUE"""),"-")</f>
        <v>-</v>
      </c>
      <c r="FM26" s="9" t="str">
        <f>IFERROR(__xludf.DUMMYFUNCTION("""COMPUTED_VALUE"""),"-")</f>
        <v>-</v>
      </c>
      <c r="FN26" s="9" t="str">
        <f>IFERROR(__xludf.DUMMYFUNCTION("""COMPUTED_VALUE"""),"-")</f>
        <v>-</v>
      </c>
      <c r="FO26" s="9" t="str">
        <f>IFERROR(__xludf.DUMMYFUNCTION("""COMPUTED_VALUE"""),"-")</f>
        <v>-</v>
      </c>
      <c r="FP26" s="9" t="str">
        <f>IFERROR(__xludf.DUMMYFUNCTION("""COMPUTED_VALUE"""),"-")</f>
        <v>-</v>
      </c>
      <c r="FQ26" s="9" t="str">
        <f>IFERROR(__xludf.DUMMYFUNCTION("""COMPUTED_VALUE"""),"-")</f>
        <v>-</v>
      </c>
      <c r="FR26" s="9" t="str">
        <f>IFERROR(__xludf.DUMMYFUNCTION("""COMPUTED_VALUE"""),"-")</f>
        <v>-</v>
      </c>
      <c r="FS26" s="9" t="str">
        <f>IFERROR(__xludf.DUMMYFUNCTION("""COMPUTED_VALUE"""),"-")</f>
        <v>-</v>
      </c>
      <c r="FT26" s="9" t="str">
        <f>IFERROR(__xludf.DUMMYFUNCTION("""COMPUTED_VALUE"""),"-")</f>
        <v>-</v>
      </c>
      <c r="FU26" s="9" t="str">
        <f>IFERROR(__xludf.DUMMYFUNCTION("""COMPUTED_VALUE"""),"-")</f>
        <v>-</v>
      </c>
      <c r="FV26" s="9" t="str">
        <f>IFERROR(__xludf.DUMMYFUNCTION("""COMPUTED_VALUE"""),"")</f>
        <v/>
      </c>
      <c r="FW26" s="9" t="str">
        <f>IFERROR(__xludf.DUMMYFUNCTION("""COMPUTED_VALUE"""),"-")</f>
        <v>-</v>
      </c>
      <c r="FX26" s="9" t="str">
        <f>IFERROR(__xludf.DUMMYFUNCTION("""COMPUTED_VALUE"""),"-")</f>
        <v>-</v>
      </c>
      <c r="FY26" s="9" t="str">
        <f>IFERROR(__xludf.DUMMYFUNCTION("""COMPUTED_VALUE"""),"-")</f>
        <v>-</v>
      </c>
      <c r="FZ26" s="9" t="str">
        <f>IFERROR(__xludf.DUMMYFUNCTION("""COMPUTED_VALUE"""),"-")</f>
        <v>-</v>
      </c>
      <c r="GA26" s="9" t="str">
        <f>IFERROR(__xludf.DUMMYFUNCTION("""COMPUTED_VALUE"""),"-")</f>
        <v>-</v>
      </c>
      <c r="GB26" s="9" t="str">
        <f>IFERROR(__xludf.DUMMYFUNCTION("""COMPUTED_VALUE"""),"-")</f>
        <v>-</v>
      </c>
      <c r="GC26" s="9" t="str">
        <f>IFERROR(__xludf.DUMMYFUNCTION("""COMPUTED_VALUE"""),"-")</f>
        <v>-</v>
      </c>
      <c r="GD26" s="9" t="str">
        <f>IFERROR(__xludf.DUMMYFUNCTION("""COMPUTED_VALUE"""),"-")</f>
        <v>-</v>
      </c>
      <c r="GE26" s="9" t="str">
        <f>IFERROR(__xludf.DUMMYFUNCTION("""COMPUTED_VALUE"""),"-")</f>
        <v>-</v>
      </c>
      <c r="GF26" s="9" t="str">
        <f>IFERROR(__xludf.DUMMYFUNCTION("""COMPUTED_VALUE"""),"-")</f>
        <v>-</v>
      </c>
      <c r="GG26" s="9" t="str">
        <f>IFERROR(__xludf.DUMMYFUNCTION("""COMPUTED_VALUE"""),"-")</f>
        <v>-</v>
      </c>
      <c r="GH26" s="9" t="str">
        <f>IFERROR(__xludf.DUMMYFUNCTION("""COMPUTED_VALUE"""),"-")</f>
        <v>-</v>
      </c>
      <c r="GI26" s="9" t="str">
        <f>IFERROR(__xludf.DUMMYFUNCTION("""COMPUTED_VALUE"""),"-")</f>
        <v>-</v>
      </c>
      <c r="GJ26" s="9" t="str">
        <f>IFERROR(__xludf.DUMMYFUNCTION("""COMPUTED_VALUE"""),"-")</f>
        <v>-</v>
      </c>
      <c r="GK26" s="9" t="str">
        <f>IFERROR(__xludf.DUMMYFUNCTION("""COMPUTED_VALUE"""),"-")</f>
        <v>-</v>
      </c>
      <c r="GL26" s="9" t="str">
        <f>IFERROR(__xludf.DUMMYFUNCTION("""COMPUTED_VALUE"""),"-")</f>
        <v>-</v>
      </c>
      <c r="GM26" s="9" t="str">
        <f>IFERROR(__xludf.DUMMYFUNCTION("""COMPUTED_VALUE"""),"-")</f>
        <v>-</v>
      </c>
      <c r="GN26" s="9" t="str">
        <f>IFERROR(__xludf.DUMMYFUNCTION("""COMPUTED_VALUE"""),"-")</f>
        <v>-</v>
      </c>
      <c r="GO26" s="9" t="str">
        <f>IFERROR(__xludf.DUMMYFUNCTION("""COMPUTED_VALUE"""),"-")</f>
        <v>-</v>
      </c>
      <c r="GP26" s="9" t="str">
        <f>IFERROR(__xludf.DUMMYFUNCTION("""COMPUTED_VALUE"""),"-")</f>
        <v>-</v>
      </c>
      <c r="GQ26" s="9" t="str">
        <f>IFERROR(__xludf.DUMMYFUNCTION("""COMPUTED_VALUE"""),"-")</f>
        <v>-</v>
      </c>
      <c r="GR26" s="9" t="str">
        <f>IFERROR(__xludf.DUMMYFUNCTION("""COMPUTED_VALUE"""),"-")</f>
        <v>-</v>
      </c>
      <c r="GS26" s="9" t="str">
        <f>IFERROR(__xludf.DUMMYFUNCTION("""COMPUTED_VALUE"""),"-")</f>
        <v>-</v>
      </c>
      <c r="GT26" s="9" t="str">
        <f>IFERROR(__xludf.DUMMYFUNCTION("""COMPUTED_VALUE"""),"-")</f>
        <v>-</v>
      </c>
      <c r="GU26" s="9" t="str">
        <f>IFERROR(__xludf.DUMMYFUNCTION("""COMPUTED_VALUE"""),"")</f>
        <v/>
      </c>
    </row>
    <row r="27">
      <c r="A27" s="5"/>
      <c r="B27" s="5"/>
      <c r="C27" s="5" t="str">
        <f>if(B27="d","diskv. iz ciklusa",if(B27="d1","diskv. iz kruga",if($E27="ODOBREN",(if(countif(H:H,"="&amp;H27)=1,countif(H:H,"&gt;"&amp;H27)+1,concatenate(countif(H:H,"&gt;"&amp;H27)+1," - ",countif(H:H,"&gt;="&amp;H27)))),'Rezultati - A kategorija'!empty)))</f>
        <v>23 - 29</v>
      </c>
      <c r="D27" s="6" t="str">
        <f>IFERROR(__xludf.DUMMYFUNCTION("""COMPUTED_VALUE"""),"ognjen_neskovic")</f>
        <v>ognjen_neskovic</v>
      </c>
      <c r="E27" s="6" t="str">
        <f>IFERROR(__xludf.DUMMYFUNCTION("""COMPUTED_VALUE"""),"ODOBREN")</f>
        <v>ODOBREN</v>
      </c>
      <c r="F27" s="6" t="str">
        <f>IFERROR(__xludf.DUMMYFUNCTION("""COMPUTED_VALUE"""),"Ognjen")</f>
        <v>Ognjen</v>
      </c>
      <c r="G27" s="6" t="str">
        <f>IFERROR(__xludf.DUMMYFUNCTION("""COMPUTED_VALUE"""),"Nešković")</f>
        <v>Nešković</v>
      </c>
      <c r="H27" s="7">
        <f>IFERROR(__xludf.DUMMYFUNCTION("""COMPUTED_VALUE"""),100.0)</f>
        <v>100</v>
      </c>
      <c r="I27" s="7">
        <f>IFERROR(__xludf.DUMMYFUNCTION("""COMPUTED_VALUE"""),100.0)</f>
        <v>100</v>
      </c>
      <c r="J27" s="6" t="str">
        <f>IFERROR(__xludf.DUMMYFUNCTION("""COMPUTED_VALUE"""),"Stari grad")</f>
        <v>Stari grad</v>
      </c>
      <c r="K27" s="6" t="str">
        <f>IFERROR(__xludf.DUMMYFUNCTION("""COMPUTED_VALUE"""),"Računarska gimnazija")</f>
        <v>Računarska gimnazija</v>
      </c>
      <c r="L27" s="14" t="str">
        <f>IFERROR(__xludf.DUMMYFUNCTION("""COMPUTED_VALUE"""),"II")</f>
        <v>II</v>
      </c>
      <c r="M27" s="14" t="str">
        <f>IFERROR(__xludf.DUMMYFUNCTION("""COMPUTED_VALUE"""),"A")</f>
        <v>A</v>
      </c>
      <c r="N27" s="6" t="str">
        <f>IFERROR(__xludf.DUMMYFUNCTION("""COMPUTED_VALUE"""),"Vladan Mihajlović / Ivan Stošić")</f>
        <v>Vladan Mihajlović / Ivan Stošić</v>
      </c>
      <c r="O27" s="8" t="str">
        <f>IFERROR(__xludf.DUMMYFUNCTION("""COMPUTED_VALUE"""),"-")</f>
        <v>-</v>
      </c>
      <c r="P27" s="9" t="str">
        <f>IFERROR(__xludf.DUMMYFUNCTION("""COMPUTED_VALUE"""),"-")</f>
        <v>-</v>
      </c>
      <c r="Q27" s="9" t="str">
        <f>IFERROR(__xludf.DUMMYFUNCTION("""COMPUTED_VALUE"""),"-")</f>
        <v>-</v>
      </c>
      <c r="R27" s="9">
        <f>IFERROR(__xludf.DUMMYFUNCTION("""COMPUTED_VALUE"""),100.0)</f>
        <v>100</v>
      </c>
      <c r="S27" s="9">
        <f>IFERROR(__xludf.DUMMYFUNCTION("""COMPUTED_VALUE"""),0.0)</f>
        <v>0</v>
      </c>
      <c r="T27" s="9" t="str">
        <f>IFERROR(__xludf.DUMMYFUNCTION("""COMPUTED_VALUE"""),"-")</f>
        <v>-</v>
      </c>
      <c r="U27" s="9" t="str">
        <f>IFERROR(__xludf.DUMMYFUNCTION("""COMPUTED_VALUE"""),"")</f>
        <v/>
      </c>
      <c r="V27" s="9" t="str">
        <f>IFERROR(__xludf.DUMMYFUNCTION("""COMPUTED_VALUE"""),"")</f>
        <v/>
      </c>
      <c r="W27" s="9" t="str">
        <f>IFERROR(__xludf.DUMMYFUNCTION("""COMPUTED_VALUE"""),"-")</f>
        <v>-</v>
      </c>
      <c r="X27" s="9" t="str">
        <f>IFERROR(__xludf.DUMMYFUNCTION("""COMPUTED_VALUE"""),"-")</f>
        <v>-</v>
      </c>
      <c r="Y27" s="9" t="str">
        <f>IFERROR(__xludf.DUMMYFUNCTION("""COMPUTED_VALUE"""),"-")</f>
        <v>-</v>
      </c>
      <c r="Z27" s="9" t="str">
        <f>IFERROR(__xludf.DUMMYFUNCTION("""COMPUTED_VALUE"""),"-")</f>
        <v>-</v>
      </c>
      <c r="AA27" s="9" t="str">
        <f>IFERROR(__xludf.DUMMYFUNCTION("""COMPUTED_VALUE"""),"-")</f>
        <v>-</v>
      </c>
      <c r="AB27" s="9" t="str">
        <f>IFERROR(__xludf.DUMMYFUNCTION("""COMPUTED_VALUE"""),"-")</f>
        <v>-</v>
      </c>
      <c r="AC27" s="9" t="str">
        <f>IFERROR(__xludf.DUMMYFUNCTION("""COMPUTED_VALUE"""),"-")</f>
        <v>-</v>
      </c>
      <c r="AD27" s="9" t="str">
        <f>IFERROR(__xludf.DUMMYFUNCTION("""COMPUTED_VALUE"""),"-")</f>
        <v>-</v>
      </c>
      <c r="AE27" s="9" t="str">
        <f>IFERROR(__xludf.DUMMYFUNCTION("""COMPUTED_VALUE"""),"-")</f>
        <v>-</v>
      </c>
      <c r="AF27" s="9" t="str">
        <f>IFERROR(__xludf.DUMMYFUNCTION("""COMPUTED_VALUE"""),"-")</f>
        <v>-</v>
      </c>
      <c r="AG27" s="9" t="str">
        <f>IFERROR(__xludf.DUMMYFUNCTION("""COMPUTED_VALUE"""),"-")</f>
        <v>-</v>
      </c>
      <c r="AH27" s="9" t="str">
        <f>IFERROR(__xludf.DUMMYFUNCTION("""COMPUTED_VALUE"""),"-")</f>
        <v>-</v>
      </c>
      <c r="AI27" s="9" t="str">
        <f>IFERROR(__xludf.DUMMYFUNCTION("""COMPUTED_VALUE"""),"-")</f>
        <v>-</v>
      </c>
      <c r="AJ27" s="9" t="str">
        <f>IFERROR(__xludf.DUMMYFUNCTION("""COMPUTED_VALUE"""),"-")</f>
        <v>-</v>
      </c>
      <c r="AK27" s="9" t="str">
        <f>IFERROR(__xludf.DUMMYFUNCTION("""COMPUTED_VALUE"""),"-")</f>
        <v>-</v>
      </c>
      <c r="AL27" s="9" t="str">
        <f>IFERROR(__xludf.DUMMYFUNCTION("""COMPUTED_VALUE"""),"-")</f>
        <v>-</v>
      </c>
      <c r="AM27" s="9" t="str">
        <f>IFERROR(__xludf.DUMMYFUNCTION("""COMPUTED_VALUE"""),"-")</f>
        <v>-</v>
      </c>
      <c r="AN27" s="9" t="str">
        <f>IFERROR(__xludf.DUMMYFUNCTION("""COMPUTED_VALUE"""),"-")</f>
        <v>-</v>
      </c>
      <c r="AO27" s="9" t="str">
        <f>IFERROR(__xludf.DUMMYFUNCTION("""COMPUTED_VALUE"""),"-")</f>
        <v>-</v>
      </c>
      <c r="AP27" s="9" t="str">
        <f>IFERROR(__xludf.DUMMYFUNCTION("""COMPUTED_VALUE"""),"-")</f>
        <v>-</v>
      </c>
      <c r="AQ27" s="9" t="str">
        <f>IFERROR(__xludf.DUMMYFUNCTION("""COMPUTED_VALUE"""),"-")</f>
        <v>-</v>
      </c>
      <c r="AR27" s="9" t="str">
        <f>IFERROR(__xludf.DUMMYFUNCTION("""COMPUTED_VALUE"""),"-")</f>
        <v>-</v>
      </c>
      <c r="AS27" s="9" t="str">
        <f>IFERROR(__xludf.DUMMYFUNCTION("""COMPUTED_VALUE"""),"-")</f>
        <v>-</v>
      </c>
      <c r="AT27" s="9" t="str">
        <f>IFERROR(__xludf.DUMMYFUNCTION("""COMPUTED_VALUE"""),"-")</f>
        <v>-</v>
      </c>
      <c r="AU27" s="9" t="str">
        <f>IFERROR(__xludf.DUMMYFUNCTION("""COMPUTED_VALUE"""),"-")</f>
        <v>-</v>
      </c>
      <c r="AV27" s="9" t="str">
        <f>IFERROR(__xludf.DUMMYFUNCTION("""COMPUTED_VALUE"""),"-")</f>
        <v>-</v>
      </c>
      <c r="AW27" s="9" t="str">
        <f>IFERROR(__xludf.DUMMYFUNCTION("""COMPUTED_VALUE"""),"-")</f>
        <v>-</v>
      </c>
      <c r="AX27" s="9" t="str">
        <f>IFERROR(__xludf.DUMMYFUNCTION("""COMPUTED_VALUE"""),"-")</f>
        <v>-</v>
      </c>
      <c r="AY27" s="9" t="str">
        <f>IFERROR(__xludf.DUMMYFUNCTION("""COMPUTED_VALUE"""),"-")</f>
        <v>-</v>
      </c>
      <c r="AZ27" s="9" t="str">
        <f>IFERROR(__xludf.DUMMYFUNCTION("""COMPUTED_VALUE"""),"-")</f>
        <v>-</v>
      </c>
      <c r="BA27" s="9" t="str">
        <f>IFERROR(__xludf.DUMMYFUNCTION("""COMPUTED_VALUE"""),"-")</f>
        <v>-</v>
      </c>
      <c r="BB27" s="9" t="str">
        <f>IFERROR(__xludf.DUMMYFUNCTION("""COMPUTED_VALUE"""),"-")</f>
        <v>-</v>
      </c>
      <c r="BC27" s="9" t="str">
        <f>IFERROR(__xludf.DUMMYFUNCTION("""COMPUTED_VALUE"""),"-")</f>
        <v>-</v>
      </c>
      <c r="BD27" s="9" t="str">
        <f>IFERROR(__xludf.DUMMYFUNCTION("""COMPUTED_VALUE"""),"-")</f>
        <v>-</v>
      </c>
      <c r="BE27" s="9" t="str">
        <f>IFERROR(__xludf.DUMMYFUNCTION("""COMPUTED_VALUE"""),"-")</f>
        <v>-</v>
      </c>
      <c r="BF27" s="9" t="str">
        <f>IFERROR(__xludf.DUMMYFUNCTION("""COMPUTED_VALUE"""),"-")</f>
        <v>-</v>
      </c>
      <c r="BG27" s="9" t="str">
        <f>IFERROR(__xludf.DUMMYFUNCTION("""COMPUTED_VALUE"""),"-")</f>
        <v>-</v>
      </c>
      <c r="BH27" s="9" t="str">
        <f>IFERROR(__xludf.DUMMYFUNCTION("""COMPUTED_VALUE"""),"-")</f>
        <v>-</v>
      </c>
      <c r="BI27" s="9" t="str">
        <f>IFERROR(__xludf.DUMMYFUNCTION("""COMPUTED_VALUE"""),"-")</f>
        <v>-</v>
      </c>
      <c r="BJ27" s="9" t="str">
        <f>IFERROR(__xludf.DUMMYFUNCTION("""COMPUTED_VALUE"""),"-")</f>
        <v>-</v>
      </c>
      <c r="BK27" s="9" t="str">
        <f>IFERROR(__xludf.DUMMYFUNCTION("""COMPUTED_VALUE"""),"-")</f>
        <v>-</v>
      </c>
      <c r="BL27" s="9" t="str">
        <f>IFERROR(__xludf.DUMMYFUNCTION("""COMPUTED_VALUE"""),"-")</f>
        <v>-</v>
      </c>
      <c r="BM27" s="9" t="str">
        <f>IFERROR(__xludf.DUMMYFUNCTION("""COMPUTED_VALUE"""),"")</f>
        <v/>
      </c>
      <c r="BN27" s="9" t="str">
        <f>IFERROR(__xludf.DUMMYFUNCTION("""COMPUTED_VALUE"""),"-")</f>
        <v>-</v>
      </c>
      <c r="BO27" s="9" t="str">
        <f>IFERROR(__xludf.DUMMYFUNCTION("""COMPUTED_VALUE"""),"-")</f>
        <v>-</v>
      </c>
      <c r="BP27" s="9" t="str">
        <f>IFERROR(__xludf.DUMMYFUNCTION("""COMPUTED_VALUE"""),"-")</f>
        <v>-</v>
      </c>
      <c r="BQ27" s="9" t="str">
        <f>IFERROR(__xludf.DUMMYFUNCTION("""COMPUTED_VALUE"""),"-")</f>
        <v>-</v>
      </c>
      <c r="BR27" s="9" t="str">
        <f>IFERROR(__xludf.DUMMYFUNCTION("""COMPUTED_VALUE"""),"-")</f>
        <v>-</v>
      </c>
      <c r="BS27" s="9" t="str">
        <f>IFERROR(__xludf.DUMMYFUNCTION("""COMPUTED_VALUE"""),"-")</f>
        <v>-</v>
      </c>
      <c r="BT27" s="9" t="str">
        <f>IFERROR(__xludf.DUMMYFUNCTION("""COMPUTED_VALUE"""),"-")</f>
        <v>-</v>
      </c>
      <c r="BU27" s="9" t="str">
        <f>IFERROR(__xludf.DUMMYFUNCTION("""COMPUTED_VALUE"""),"-")</f>
        <v>-</v>
      </c>
      <c r="BV27" s="9" t="str">
        <f>IFERROR(__xludf.DUMMYFUNCTION("""COMPUTED_VALUE"""),"-")</f>
        <v>-</v>
      </c>
      <c r="BW27" s="9" t="str">
        <f>IFERROR(__xludf.DUMMYFUNCTION("""COMPUTED_VALUE"""),"-")</f>
        <v>-</v>
      </c>
      <c r="BX27" s="9" t="str">
        <f>IFERROR(__xludf.DUMMYFUNCTION("""COMPUTED_VALUE"""),"-")</f>
        <v>-</v>
      </c>
      <c r="BY27" s="9" t="str">
        <f>IFERROR(__xludf.DUMMYFUNCTION("""COMPUTED_VALUE"""),"-")</f>
        <v>-</v>
      </c>
      <c r="BZ27" s="9" t="str">
        <f>IFERROR(__xludf.DUMMYFUNCTION("""COMPUTED_VALUE"""),"-")</f>
        <v>-</v>
      </c>
      <c r="CA27" s="9" t="str">
        <f>IFERROR(__xludf.DUMMYFUNCTION("""COMPUTED_VALUE"""),"-")</f>
        <v>-</v>
      </c>
      <c r="CB27" s="9" t="str">
        <f>IFERROR(__xludf.DUMMYFUNCTION("""COMPUTED_VALUE"""),"-")</f>
        <v>-</v>
      </c>
      <c r="CC27" s="9" t="str">
        <f>IFERROR(__xludf.DUMMYFUNCTION("""COMPUTED_VALUE"""),"-")</f>
        <v>-</v>
      </c>
      <c r="CD27" s="9" t="str">
        <f>IFERROR(__xludf.DUMMYFUNCTION("""COMPUTED_VALUE"""),"-")</f>
        <v>-</v>
      </c>
      <c r="CE27" s="9" t="str">
        <f>IFERROR(__xludf.DUMMYFUNCTION("""COMPUTED_VALUE"""),"-")</f>
        <v>-</v>
      </c>
      <c r="CF27" s="9" t="str">
        <f>IFERROR(__xludf.DUMMYFUNCTION("""COMPUTED_VALUE"""),"-")</f>
        <v>-</v>
      </c>
      <c r="CG27" s="9" t="str">
        <f>IFERROR(__xludf.DUMMYFUNCTION("""COMPUTED_VALUE"""),"-")</f>
        <v>-</v>
      </c>
      <c r="CH27" s="9" t="str">
        <f>IFERROR(__xludf.DUMMYFUNCTION("""COMPUTED_VALUE"""),"-")</f>
        <v>-</v>
      </c>
      <c r="CI27" s="9" t="str">
        <f>IFERROR(__xludf.DUMMYFUNCTION("""COMPUTED_VALUE"""),"-")</f>
        <v>-</v>
      </c>
      <c r="CJ27" s="9" t="str">
        <f>IFERROR(__xludf.DUMMYFUNCTION("""COMPUTED_VALUE"""),"-")</f>
        <v>-</v>
      </c>
      <c r="CK27" s="9" t="str">
        <f>IFERROR(__xludf.DUMMYFUNCTION("""COMPUTED_VALUE"""),"-")</f>
        <v>-</v>
      </c>
      <c r="CL27" s="9" t="str">
        <f>IFERROR(__xludf.DUMMYFUNCTION("""COMPUTED_VALUE"""),"-")</f>
        <v>-</v>
      </c>
      <c r="CM27" s="9" t="str">
        <f>IFERROR(__xludf.DUMMYFUNCTION("""COMPUTED_VALUE"""),"-")</f>
        <v>-</v>
      </c>
      <c r="CN27" s="9" t="str">
        <f>IFERROR(__xludf.DUMMYFUNCTION("""COMPUTED_VALUE"""),"-")</f>
        <v>-</v>
      </c>
      <c r="CO27" s="9" t="str">
        <f>IFERROR(__xludf.DUMMYFUNCTION("""COMPUTED_VALUE"""),"-")</f>
        <v>-</v>
      </c>
      <c r="CP27" s="9" t="str">
        <f>IFERROR(__xludf.DUMMYFUNCTION("""COMPUTED_VALUE"""),"-")</f>
        <v>-</v>
      </c>
      <c r="CQ27" s="9" t="str">
        <f>IFERROR(__xludf.DUMMYFUNCTION("""COMPUTED_VALUE"""),"-")</f>
        <v>-</v>
      </c>
      <c r="CR27" s="9" t="str">
        <f>IFERROR(__xludf.DUMMYFUNCTION("""COMPUTED_VALUE"""),"-")</f>
        <v>-</v>
      </c>
      <c r="CS27" s="9" t="str">
        <f>IFERROR(__xludf.DUMMYFUNCTION("""COMPUTED_VALUE"""),"-")</f>
        <v>-</v>
      </c>
      <c r="CT27" s="9" t="str">
        <f>IFERROR(__xludf.DUMMYFUNCTION("""COMPUTED_VALUE"""),"-")</f>
        <v>-</v>
      </c>
      <c r="CU27" s="9" t="str">
        <f>IFERROR(__xludf.DUMMYFUNCTION("""COMPUTED_VALUE"""),"")</f>
        <v/>
      </c>
      <c r="CV27" s="9" t="str">
        <f>IFERROR(__xludf.DUMMYFUNCTION("""COMPUTED_VALUE"""),"-")</f>
        <v>-</v>
      </c>
      <c r="CW27" s="9" t="str">
        <f>IFERROR(__xludf.DUMMYFUNCTION("""COMPUTED_VALUE"""),"-")</f>
        <v>-</v>
      </c>
      <c r="CX27" s="9" t="str">
        <f>IFERROR(__xludf.DUMMYFUNCTION("""COMPUTED_VALUE"""),"-")</f>
        <v>-</v>
      </c>
      <c r="CY27" s="9" t="str">
        <f>IFERROR(__xludf.DUMMYFUNCTION("""COMPUTED_VALUE"""),"-")</f>
        <v>-</v>
      </c>
      <c r="CZ27" s="9" t="str">
        <f>IFERROR(__xludf.DUMMYFUNCTION("""COMPUTED_VALUE"""),"-")</f>
        <v>-</v>
      </c>
      <c r="DA27" s="9" t="str">
        <f>IFERROR(__xludf.DUMMYFUNCTION("""COMPUTED_VALUE"""),"-")</f>
        <v>-</v>
      </c>
      <c r="DB27" s="9" t="str">
        <f>IFERROR(__xludf.DUMMYFUNCTION("""COMPUTED_VALUE"""),"-")</f>
        <v>-</v>
      </c>
      <c r="DC27" s="9" t="str">
        <f>IFERROR(__xludf.DUMMYFUNCTION("""COMPUTED_VALUE"""),"-")</f>
        <v>-</v>
      </c>
      <c r="DD27" s="9" t="str">
        <f>IFERROR(__xludf.DUMMYFUNCTION("""COMPUTED_VALUE"""),"-")</f>
        <v>-</v>
      </c>
      <c r="DE27" s="9" t="str">
        <f>IFERROR(__xludf.DUMMYFUNCTION("""COMPUTED_VALUE"""),"-")</f>
        <v>-</v>
      </c>
      <c r="DF27" s="9" t="str">
        <f>IFERROR(__xludf.DUMMYFUNCTION("""COMPUTED_VALUE"""),"-")</f>
        <v>-</v>
      </c>
      <c r="DG27" s="9" t="str">
        <f>IFERROR(__xludf.DUMMYFUNCTION("""COMPUTED_VALUE"""),"-")</f>
        <v>-</v>
      </c>
      <c r="DH27" s="9" t="str">
        <f>IFERROR(__xludf.DUMMYFUNCTION("""COMPUTED_VALUE"""),"-")</f>
        <v>-</v>
      </c>
      <c r="DI27" s="9" t="str">
        <f>IFERROR(__xludf.DUMMYFUNCTION("""COMPUTED_VALUE"""),"-")</f>
        <v>-</v>
      </c>
      <c r="DJ27" s="9" t="str">
        <f>IFERROR(__xludf.DUMMYFUNCTION("""COMPUTED_VALUE"""),"-")</f>
        <v>-</v>
      </c>
      <c r="DK27" s="9" t="str">
        <f>IFERROR(__xludf.DUMMYFUNCTION("""COMPUTED_VALUE"""),"-")</f>
        <v>-</v>
      </c>
      <c r="DL27" s="9" t="str">
        <f>IFERROR(__xludf.DUMMYFUNCTION("""COMPUTED_VALUE"""),"-")</f>
        <v>-</v>
      </c>
      <c r="DM27" s="9" t="str">
        <f>IFERROR(__xludf.DUMMYFUNCTION("""COMPUTED_VALUE"""),"-")</f>
        <v>-</v>
      </c>
      <c r="DN27" s="9" t="str">
        <f>IFERROR(__xludf.DUMMYFUNCTION("""COMPUTED_VALUE"""),"-")</f>
        <v>-</v>
      </c>
      <c r="DO27" s="9" t="str">
        <f>IFERROR(__xludf.DUMMYFUNCTION("""COMPUTED_VALUE"""),"-")</f>
        <v>-</v>
      </c>
      <c r="DP27" s="9" t="str">
        <f>IFERROR(__xludf.DUMMYFUNCTION("""COMPUTED_VALUE"""),"-")</f>
        <v>-</v>
      </c>
      <c r="DQ27" s="9" t="str">
        <f>IFERROR(__xludf.DUMMYFUNCTION("""COMPUTED_VALUE"""),"-")</f>
        <v>-</v>
      </c>
      <c r="DR27" s="9" t="str">
        <f>IFERROR(__xludf.DUMMYFUNCTION("""COMPUTED_VALUE"""),"-")</f>
        <v>-</v>
      </c>
      <c r="DS27" s="9" t="str">
        <f>IFERROR(__xludf.DUMMYFUNCTION("""COMPUTED_VALUE"""),"-")</f>
        <v>-</v>
      </c>
      <c r="DT27" s="9" t="str">
        <f>IFERROR(__xludf.DUMMYFUNCTION("""COMPUTED_VALUE"""),"-")</f>
        <v>-</v>
      </c>
      <c r="DU27" s="9" t="str">
        <f>IFERROR(__xludf.DUMMYFUNCTION("""COMPUTED_VALUE"""),"-")</f>
        <v>-</v>
      </c>
      <c r="DV27" s="9" t="str">
        <f>IFERROR(__xludf.DUMMYFUNCTION("""COMPUTED_VALUE"""),"-")</f>
        <v>-</v>
      </c>
      <c r="DW27" s="9" t="str">
        <f>IFERROR(__xludf.DUMMYFUNCTION("""COMPUTED_VALUE"""),"-")</f>
        <v>-</v>
      </c>
      <c r="DX27" s="9" t="str">
        <f>IFERROR(__xludf.DUMMYFUNCTION("""COMPUTED_VALUE"""),"-")</f>
        <v>-</v>
      </c>
      <c r="DY27" s="9" t="str">
        <f>IFERROR(__xludf.DUMMYFUNCTION("""COMPUTED_VALUE"""),"-")</f>
        <v>-</v>
      </c>
      <c r="DZ27" s="9" t="str">
        <f>IFERROR(__xludf.DUMMYFUNCTION("""COMPUTED_VALUE"""),"-")</f>
        <v>-</v>
      </c>
      <c r="EA27" s="9" t="str">
        <f>IFERROR(__xludf.DUMMYFUNCTION("""COMPUTED_VALUE"""),"-")</f>
        <v>-</v>
      </c>
      <c r="EB27" s="9" t="str">
        <f>IFERROR(__xludf.DUMMYFUNCTION("""COMPUTED_VALUE"""),"")</f>
        <v/>
      </c>
      <c r="EC27" s="9">
        <f>IFERROR(__xludf.DUMMYFUNCTION("""COMPUTED_VALUE"""),1.0)</f>
        <v>1</v>
      </c>
      <c r="ED27" s="9">
        <f>IFERROR(__xludf.DUMMYFUNCTION("""COMPUTED_VALUE"""),1.0)</f>
        <v>1</v>
      </c>
      <c r="EE27" s="9">
        <f>IFERROR(__xludf.DUMMYFUNCTION("""COMPUTED_VALUE"""),1.0)</f>
        <v>1</v>
      </c>
      <c r="EF27" s="9">
        <f>IFERROR(__xludf.DUMMYFUNCTION("""COMPUTED_VALUE"""),1.0)</f>
        <v>1</v>
      </c>
      <c r="EG27" s="9">
        <f>IFERROR(__xludf.DUMMYFUNCTION("""COMPUTED_VALUE"""),1.0)</f>
        <v>1</v>
      </c>
      <c r="EH27" s="9">
        <f>IFERROR(__xludf.DUMMYFUNCTION("""COMPUTED_VALUE"""),1.0)</f>
        <v>1</v>
      </c>
      <c r="EI27" s="9">
        <f>IFERROR(__xludf.DUMMYFUNCTION("""COMPUTED_VALUE"""),1.0)</f>
        <v>1</v>
      </c>
      <c r="EJ27" s="9">
        <f>IFERROR(__xludf.DUMMYFUNCTION("""COMPUTED_VALUE"""),1.0)</f>
        <v>1</v>
      </c>
      <c r="EK27" s="9">
        <f>IFERROR(__xludf.DUMMYFUNCTION("""COMPUTED_VALUE"""),1.0)</f>
        <v>1</v>
      </c>
      <c r="EL27" s="9">
        <f>IFERROR(__xludf.DUMMYFUNCTION("""COMPUTED_VALUE"""),1.0)</f>
        <v>1</v>
      </c>
      <c r="EM27" s="9">
        <f>IFERROR(__xludf.DUMMYFUNCTION("""COMPUTED_VALUE"""),1.0)</f>
        <v>1</v>
      </c>
      <c r="EN27" s="9">
        <f>IFERROR(__xludf.DUMMYFUNCTION("""COMPUTED_VALUE"""),1.0)</f>
        <v>1</v>
      </c>
      <c r="EO27" s="9">
        <f>IFERROR(__xludf.DUMMYFUNCTION("""COMPUTED_VALUE"""),1.0)</f>
        <v>1</v>
      </c>
      <c r="EP27" s="9">
        <f>IFERROR(__xludf.DUMMYFUNCTION("""COMPUTED_VALUE"""),1.0)</f>
        <v>1</v>
      </c>
      <c r="EQ27" s="9">
        <f>IFERROR(__xludf.DUMMYFUNCTION("""COMPUTED_VALUE"""),1.0)</f>
        <v>1</v>
      </c>
      <c r="ER27" s="9">
        <f>IFERROR(__xludf.DUMMYFUNCTION("""COMPUTED_VALUE"""),1.0)</f>
        <v>1</v>
      </c>
      <c r="ES27" s="9" t="str">
        <f>IFERROR(__xludf.DUMMYFUNCTION("""COMPUTED_VALUE"""),"")</f>
        <v/>
      </c>
      <c r="ET27" s="9" t="str">
        <f>IFERROR(__xludf.DUMMYFUNCTION("""COMPUTED_VALUE"""),"WA")</f>
        <v>WA</v>
      </c>
      <c r="EU27" s="9">
        <f>IFERROR(__xludf.DUMMYFUNCTION("""COMPUTED_VALUE"""),1.0)</f>
        <v>1</v>
      </c>
      <c r="EV27" s="9">
        <f>IFERROR(__xludf.DUMMYFUNCTION("""COMPUTED_VALUE"""),1.0)</f>
        <v>1</v>
      </c>
      <c r="EW27" s="9" t="str">
        <f>IFERROR(__xludf.DUMMYFUNCTION("""COMPUTED_VALUE"""),"WA")</f>
        <v>WA</v>
      </c>
      <c r="EX27" s="9" t="str">
        <f>IFERROR(__xludf.DUMMYFUNCTION("""COMPUTED_VALUE"""),"WA")</f>
        <v>WA</v>
      </c>
      <c r="EY27" s="9" t="str">
        <f>IFERROR(__xludf.DUMMYFUNCTION("""COMPUTED_VALUE"""),"WA")</f>
        <v>WA</v>
      </c>
      <c r="EZ27" s="9" t="str">
        <f>IFERROR(__xludf.DUMMYFUNCTION("""COMPUTED_VALUE"""),"WA")</f>
        <v>WA</v>
      </c>
      <c r="FA27" s="9" t="str">
        <f>IFERROR(__xludf.DUMMYFUNCTION("""COMPUTED_VALUE"""),"WA")</f>
        <v>WA</v>
      </c>
      <c r="FB27" s="9" t="str">
        <f>IFERROR(__xludf.DUMMYFUNCTION("""COMPUTED_VALUE"""),"WA")</f>
        <v>WA</v>
      </c>
      <c r="FC27" s="9" t="str">
        <f>IFERROR(__xludf.DUMMYFUNCTION("""COMPUTED_VALUE"""),"WA")</f>
        <v>WA</v>
      </c>
      <c r="FD27" s="9" t="str">
        <f>IFERROR(__xludf.DUMMYFUNCTION("""COMPUTED_VALUE"""),"WA")</f>
        <v>WA</v>
      </c>
      <c r="FE27" s="9" t="str">
        <f>IFERROR(__xludf.DUMMYFUNCTION("""COMPUTED_VALUE"""),"WA")</f>
        <v>WA</v>
      </c>
      <c r="FF27" s="9" t="str">
        <f>IFERROR(__xludf.DUMMYFUNCTION("""COMPUTED_VALUE"""),"WA")</f>
        <v>WA</v>
      </c>
      <c r="FG27" s="9" t="str">
        <f>IFERROR(__xludf.DUMMYFUNCTION("""COMPUTED_VALUE"""),"WA")</f>
        <v>WA</v>
      </c>
      <c r="FH27" s="9" t="str">
        <f>IFERROR(__xludf.DUMMYFUNCTION("""COMPUTED_VALUE"""),"WA")</f>
        <v>WA</v>
      </c>
      <c r="FI27" s="9" t="str">
        <f>IFERROR(__xludf.DUMMYFUNCTION("""COMPUTED_VALUE"""),"WA")</f>
        <v>WA</v>
      </c>
      <c r="FJ27" s="9" t="str">
        <f>IFERROR(__xludf.DUMMYFUNCTION("""COMPUTED_VALUE"""),"WA")</f>
        <v>WA</v>
      </c>
      <c r="FK27" s="9" t="str">
        <f>IFERROR(__xludf.DUMMYFUNCTION("""COMPUTED_VALUE"""),"WA")</f>
        <v>WA</v>
      </c>
      <c r="FL27" s="9" t="str">
        <f>IFERROR(__xludf.DUMMYFUNCTION("""COMPUTED_VALUE"""),"WA")</f>
        <v>WA</v>
      </c>
      <c r="FM27" s="9" t="str">
        <f>IFERROR(__xludf.DUMMYFUNCTION("""COMPUTED_VALUE"""),"WA")</f>
        <v>WA</v>
      </c>
      <c r="FN27" s="9" t="str">
        <f>IFERROR(__xludf.DUMMYFUNCTION("""COMPUTED_VALUE"""),"WA")</f>
        <v>WA</v>
      </c>
      <c r="FO27" s="9" t="str">
        <f>IFERROR(__xludf.DUMMYFUNCTION("""COMPUTED_VALUE"""),"WA")</f>
        <v>WA</v>
      </c>
      <c r="FP27" s="9" t="str">
        <f>IFERROR(__xludf.DUMMYFUNCTION("""COMPUTED_VALUE"""),"WA")</f>
        <v>WA</v>
      </c>
      <c r="FQ27" s="9" t="str">
        <f>IFERROR(__xludf.DUMMYFUNCTION("""COMPUTED_VALUE"""),"WA")</f>
        <v>WA</v>
      </c>
      <c r="FR27" s="9" t="str">
        <f>IFERROR(__xludf.DUMMYFUNCTION("""COMPUTED_VALUE"""),"WA")</f>
        <v>WA</v>
      </c>
      <c r="FS27" s="9" t="str">
        <f>IFERROR(__xludf.DUMMYFUNCTION("""COMPUTED_VALUE"""),"WA")</f>
        <v>WA</v>
      </c>
      <c r="FT27" s="9" t="str">
        <f>IFERROR(__xludf.DUMMYFUNCTION("""COMPUTED_VALUE"""),"WA")</f>
        <v>WA</v>
      </c>
      <c r="FU27" s="9" t="str">
        <f>IFERROR(__xludf.DUMMYFUNCTION("""COMPUTED_VALUE"""),"WA")</f>
        <v>WA</v>
      </c>
      <c r="FV27" s="9" t="str">
        <f>IFERROR(__xludf.DUMMYFUNCTION("""COMPUTED_VALUE"""),"")</f>
        <v/>
      </c>
      <c r="FW27" s="9" t="str">
        <f>IFERROR(__xludf.DUMMYFUNCTION("""COMPUTED_VALUE"""),"-")</f>
        <v>-</v>
      </c>
      <c r="FX27" s="9" t="str">
        <f>IFERROR(__xludf.DUMMYFUNCTION("""COMPUTED_VALUE"""),"-")</f>
        <v>-</v>
      </c>
      <c r="FY27" s="9" t="str">
        <f>IFERROR(__xludf.DUMMYFUNCTION("""COMPUTED_VALUE"""),"-")</f>
        <v>-</v>
      </c>
      <c r="FZ27" s="9" t="str">
        <f>IFERROR(__xludf.DUMMYFUNCTION("""COMPUTED_VALUE"""),"-")</f>
        <v>-</v>
      </c>
      <c r="GA27" s="9" t="str">
        <f>IFERROR(__xludf.DUMMYFUNCTION("""COMPUTED_VALUE"""),"-")</f>
        <v>-</v>
      </c>
      <c r="GB27" s="9" t="str">
        <f>IFERROR(__xludf.DUMMYFUNCTION("""COMPUTED_VALUE"""),"-")</f>
        <v>-</v>
      </c>
      <c r="GC27" s="9" t="str">
        <f>IFERROR(__xludf.DUMMYFUNCTION("""COMPUTED_VALUE"""),"-")</f>
        <v>-</v>
      </c>
      <c r="GD27" s="9" t="str">
        <f>IFERROR(__xludf.DUMMYFUNCTION("""COMPUTED_VALUE"""),"-")</f>
        <v>-</v>
      </c>
      <c r="GE27" s="9" t="str">
        <f>IFERROR(__xludf.DUMMYFUNCTION("""COMPUTED_VALUE"""),"-")</f>
        <v>-</v>
      </c>
      <c r="GF27" s="9" t="str">
        <f>IFERROR(__xludf.DUMMYFUNCTION("""COMPUTED_VALUE"""),"-")</f>
        <v>-</v>
      </c>
      <c r="GG27" s="9" t="str">
        <f>IFERROR(__xludf.DUMMYFUNCTION("""COMPUTED_VALUE"""),"-")</f>
        <v>-</v>
      </c>
      <c r="GH27" s="9" t="str">
        <f>IFERROR(__xludf.DUMMYFUNCTION("""COMPUTED_VALUE"""),"-")</f>
        <v>-</v>
      </c>
      <c r="GI27" s="9" t="str">
        <f>IFERROR(__xludf.DUMMYFUNCTION("""COMPUTED_VALUE"""),"-")</f>
        <v>-</v>
      </c>
      <c r="GJ27" s="9" t="str">
        <f>IFERROR(__xludf.DUMMYFUNCTION("""COMPUTED_VALUE"""),"-")</f>
        <v>-</v>
      </c>
      <c r="GK27" s="9" t="str">
        <f>IFERROR(__xludf.DUMMYFUNCTION("""COMPUTED_VALUE"""),"-")</f>
        <v>-</v>
      </c>
      <c r="GL27" s="9" t="str">
        <f>IFERROR(__xludf.DUMMYFUNCTION("""COMPUTED_VALUE"""),"-")</f>
        <v>-</v>
      </c>
      <c r="GM27" s="9" t="str">
        <f>IFERROR(__xludf.DUMMYFUNCTION("""COMPUTED_VALUE"""),"-")</f>
        <v>-</v>
      </c>
      <c r="GN27" s="9" t="str">
        <f>IFERROR(__xludf.DUMMYFUNCTION("""COMPUTED_VALUE"""),"-")</f>
        <v>-</v>
      </c>
      <c r="GO27" s="9" t="str">
        <f>IFERROR(__xludf.DUMMYFUNCTION("""COMPUTED_VALUE"""),"-")</f>
        <v>-</v>
      </c>
      <c r="GP27" s="9" t="str">
        <f>IFERROR(__xludf.DUMMYFUNCTION("""COMPUTED_VALUE"""),"-")</f>
        <v>-</v>
      </c>
      <c r="GQ27" s="9" t="str">
        <f>IFERROR(__xludf.DUMMYFUNCTION("""COMPUTED_VALUE"""),"-")</f>
        <v>-</v>
      </c>
      <c r="GR27" s="9" t="str">
        <f>IFERROR(__xludf.DUMMYFUNCTION("""COMPUTED_VALUE"""),"-")</f>
        <v>-</v>
      </c>
      <c r="GS27" s="9" t="str">
        <f>IFERROR(__xludf.DUMMYFUNCTION("""COMPUTED_VALUE"""),"-")</f>
        <v>-</v>
      </c>
      <c r="GT27" s="9" t="str">
        <f>IFERROR(__xludf.DUMMYFUNCTION("""COMPUTED_VALUE"""),"-")</f>
        <v>-</v>
      </c>
      <c r="GU27" s="9" t="str">
        <f>IFERROR(__xludf.DUMMYFUNCTION("""COMPUTED_VALUE"""),"")</f>
        <v/>
      </c>
    </row>
    <row r="28">
      <c r="A28" s="5"/>
      <c r="B28" s="5"/>
      <c r="C28" s="5" t="str">
        <f>if(B28="d","diskv. iz ciklusa",if(B28="d1","diskv. iz kruga",if($E28="ODOBREN",(if(countif(H:H,"="&amp;H28)=1,countif(H:H,"&gt;"&amp;H28)+1,concatenate(countif(H:H,"&gt;"&amp;H28)+1," - ",countif(H:H,"&gt;="&amp;H28)))),'Rezultati - A kategorija'!empty)))</f>
        <v>23 - 29</v>
      </c>
      <c r="D28" s="6" t="str">
        <f>IFERROR(__xludf.DUMMYFUNCTION("""COMPUTED_VALUE"""),"Aleksandar01")</f>
        <v>Aleksandar01</v>
      </c>
      <c r="E28" s="6" t="str">
        <f>IFERROR(__xludf.DUMMYFUNCTION("""COMPUTED_VALUE"""),"ODOBREN")</f>
        <v>ODOBREN</v>
      </c>
      <c r="F28" s="6" t="str">
        <f>IFERROR(__xludf.DUMMYFUNCTION("""COMPUTED_VALUE"""),"Aleksandar")</f>
        <v>Aleksandar</v>
      </c>
      <c r="G28" s="6" t="str">
        <f>IFERROR(__xludf.DUMMYFUNCTION("""COMPUTED_VALUE"""),"Cvetković")</f>
        <v>Cvetković</v>
      </c>
      <c r="H28" s="7">
        <f>IFERROR(__xludf.DUMMYFUNCTION("""COMPUTED_VALUE"""),100.0)</f>
        <v>100</v>
      </c>
      <c r="I28" s="7">
        <f>IFERROR(__xludf.DUMMYFUNCTION("""COMPUTED_VALUE"""),100.0)</f>
        <v>100</v>
      </c>
      <c r="J28" s="6" t="str">
        <f>IFERROR(__xludf.DUMMYFUNCTION("""COMPUTED_VALUE"""),"Niš")</f>
        <v>Niš</v>
      </c>
      <c r="K28" s="6" t="str">
        <f>IFERROR(__xludf.DUMMYFUNCTION("""COMPUTED_VALUE"""),"Gimnazija Bora Stanković")</f>
        <v>Gimnazija Bora Stanković</v>
      </c>
      <c r="L28" s="14" t="str">
        <f>IFERROR(__xludf.DUMMYFUNCTION("""COMPUTED_VALUE"""),"IV")</f>
        <v>IV</v>
      </c>
      <c r="M28" s="14" t="str">
        <f>IFERROR(__xludf.DUMMYFUNCTION("""COMPUTED_VALUE"""),"A")</f>
        <v>A</v>
      </c>
      <c r="N28" s="6"/>
      <c r="O28" s="8" t="str">
        <f>IFERROR(__xludf.DUMMYFUNCTION("""COMPUTED_VALUE"""),"-")</f>
        <v>-</v>
      </c>
      <c r="P28" s="9" t="str">
        <f>IFERROR(__xludf.DUMMYFUNCTION("""COMPUTED_VALUE"""),"-")</f>
        <v>-</v>
      </c>
      <c r="Q28" s="9" t="str">
        <f>IFERROR(__xludf.DUMMYFUNCTION("""COMPUTED_VALUE"""),"-")</f>
        <v>-</v>
      </c>
      <c r="R28" s="9">
        <f>IFERROR(__xludf.DUMMYFUNCTION("""COMPUTED_VALUE"""),100.0)</f>
        <v>100</v>
      </c>
      <c r="S28" s="9" t="str">
        <f>IFERROR(__xludf.DUMMYFUNCTION("""COMPUTED_VALUE"""),"-")</f>
        <v>-</v>
      </c>
      <c r="T28" s="9">
        <f>IFERROR(__xludf.DUMMYFUNCTION("""COMPUTED_VALUE"""),0.0)</f>
        <v>0</v>
      </c>
      <c r="U28" s="9" t="str">
        <f>IFERROR(__xludf.DUMMYFUNCTION("""COMPUTED_VALUE"""),"")</f>
        <v/>
      </c>
      <c r="V28" s="9" t="str">
        <f>IFERROR(__xludf.DUMMYFUNCTION("""COMPUTED_VALUE"""),"")</f>
        <v/>
      </c>
      <c r="W28" s="9" t="str">
        <f>IFERROR(__xludf.DUMMYFUNCTION("""COMPUTED_VALUE"""),"-")</f>
        <v>-</v>
      </c>
      <c r="X28" s="9" t="str">
        <f>IFERROR(__xludf.DUMMYFUNCTION("""COMPUTED_VALUE"""),"-")</f>
        <v>-</v>
      </c>
      <c r="Y28" s="9" t="str">
        <f>IFERROR(__xludf.DUMMYFUNCTION("""COMPUTED_VALUE"""),"-")</f>
        <v>-</v>
      </c>
      <c r="Z28" s="9" t="str">
        <f>IFERROR(__xludf.DUMMYFUNCTION("""COMPUTED_VALUE"""),"-")</f>
        <v>-</v>
      </c>
      <c r="AA28" s="9" t="str">
        <f>IFERROR(__xludf.DUMMYFUNCTION("""COMPUTED_VALUE"""),"-")</f>
        <v>-</v>
      </c>
      <c r="AB28" s="9" t="str">
        <f>IFERROR(__xludf.DUMMYFUNCTION("""COMPUTED_VALUE"""),"-")</f>
        <v>-</v>
      </c>
      <c r="AC28" s="9" t="str">
        <f>IFERROR(__xludf.DUMMYFUNCTION("""COMPUTED_VALUE"""),"-")</f>
        <v>-</v>
      </c>
      <c r="AD28" s="9" t="str">
        <f>IFERROR(__xludf.DUMMYFUNCTION("""COMPUTED_VALUE"""),"-")</f>
        <v>-</v>
      </c>
      <c r="AE28" s="9" t="str">
        <f>IFERROR(__xludf.DUMMYFUNCTION("""COMPUTED_VALUE"""),"-")</f>
        <v>-</v>
      </c>
      <c r="AF28" s="9" t="str">
        <f>IFERROR(__xludf.DUMMYFUNCTION("""COMPUTED_VALUE"""),"-")</f>
        <v>-</v>
      </c>
      <c r="AG28" s="9" t="str">
        <f>IFERROR(__xludf.DUMMYFUNCTION("""COMPUTED_VALUE"""),"-")</f>
        <v>-</v>
      </c>
      <c r="AH28" s="9" t="str">
        <f>IFERROR(__xludf.DUMMYFUNCTION("""COMPUTED_VALUE"""),"-")</f>
        <v>-</v>
      </c>
      <c r="AI28" s="9" t="str">
        <f>IFERROR(__xludf.DUMMYFUNCTION("""COMPUTED_VALUE"""),"-")</f>
        <v>-</v>
      </c>
      <c r="AJ28" s="9" t="str">
        <f>IFERROR(__xludf.DUMMYFUNCTION("""COMPUTED_VALUE"""),"-")</f>
        <v>-</v>
      </c>
      <c r="AK28" s="9" t="str">
        <f>IFERROR(__xludf.DUMMYFUNCTION("""COMPUTED_VALUE"""),"-")</f>
        <v>-</v>
      </c>
      <c r="AL28" s="9" t="str">
        <f>IFERROR(__xludf.DUMMYFUNCTION("""COMPUTED_VALUE"""),"-")</f>
        <v>-</v>
      </c>
      <c r="AM28" s="9" t="str">
        <f>IFERROR(__xludf.DUMMYFUNCTION("""COMPUTED_VALUE"""),"-")</f>
        <v>-</v>
      </c>
      <c r="AN28" s="9" t="str">
        <f>IFERROR(__xludf.DUMMYFUNCTION("""COMPUTED_VALUE"""),"-")</f>
        <v>-</v>
      </c>
      <c r="AO28" s="9" t="str">
        <f>IFERROR(__xludf.DUMMYFUNCTION("""COMPUTED_VALUE"""),"-")</f>
        <v>-</v>
      </c>
      <c r="AP28" s="9" t="str">
        <f>IFERROR(__xludf.DUMMYFUNCTION("""COMPUTED_VALUE"""),"-")</f>
        <v>-</v>
      </c>
      <c r="AQ28" s="9" t="str">
        <f>IFERROR(__xludf.DUMMYFUNCTION("""COMPUTED_VALUE"""),"-")</f>
        <v>-</v>
      </c>
      <c r="AR28" s="9" t="str">
        <f>IFERROR(__xludf.DUMMYFUNCTION("""COMPUTED_VALUE"""),"-")</f>
        <v>-</v>
      </c>
      <c r="AS28" s="9" t="str">
        <f>IFERROR(__xludf.DUMMYFUNCTION("""COMPUTED_VALUE"""),"-")</f>
        <v>-</v>
      </c>
      <c r="AT28" s="9" t="str">
        <f>IFERROR(__xludf.DUMMYFUNCTION("""COMPUTED_VALUE"""),"-")</f>
        <v>-</v>
      </c>
      <c r="AU28" s="9" t="str">
        <f>IFERROR(__xludf.DUMMYFUNCTION("""COMPUTED_VALUE"""),"-")</f>
        <v>-</v>
      </c>
      <c r="AV28" s="9" t="str">
        <f>IFERROR(__xludf.DUMMYFUNCTION("""COMPUTED_VALUE"""),"-")</f>
        <v>-</v>
      </c>
      <c r="AW28" s="9" t="str">
        <f>IFERROR(__xludf.DUMMYFUNCTION("""COMPUTED_VALUE"""),"-")</f>
        <v>-</v>
      </c>
      <c r="AX28" s="9" t="str">
        <f>IFERROR(__xludf.DUMMYFUNCTION("""COMPUTED_VALUE"""),"-")</f>
        <v>-</v>
      </c>
      <c r="AY28" s="9" t="str">
        <f>IFERROR(__xludf.DUMMYFUNCTION("""COMPUTED_VALUE"""),"-")</f>
        <v>-</v>
      </c>
      <c r="AZ28" s="9" t="str">
        <f>IFERROR(__xludf.DUMMYFUNCTION("""COMPUTED_VALUE"""),"-")</f>
        <v>-</v>
      </c>
      <c r="BA28" s="9" t="str">
        <f>IFERROR(__xludf.DUMMYFUNCTION("""COMPUTED_VALUE"""),"-")</f>
        <v>-</v>
      </c>
      <c r="BB28" s="9" t="str">
        <f>IFERROR(__xludf.DUMMYFUNCTION("""COMPUTED_VALUE"""),"-")</f>
        <v>-</v>
      </c>
      <c r="BC28" s="9" t="str">
        <f>IFERROR(__xludf.DUMMYFUNCTION("""COMPUTED_VALUE"""),"-")</f>
        <v>-</v>
      </c>
      <c r="BD28" s="9" t="str">
        <f>IFERROR(__xludf.DUMMYFUNCTION("""COMPUTED_VALUE"""),"-")</f>
        <v>-</v>
      </c>
      <c r="BE28" s="9" t="str">
        <f>IFERROR(__xludf.DUMMYFUNCTION("""COMPUTED_VALUE"""),"-")</f>
        <v>-</v>
      </c>
      <c r="BF28" s="9" t="str">
        <f>IFERROR(__xludf.DUMMYFUNCTION("""COMPUTED_VALUE"""),"-")</f>
        <v>-</v>
      </c>
      <c r="BG28" s="9" t="str">
        <f>IFERROR(__xludf.DUMMYFUNCTION("""COMPUTED_VALUE"""),"-")</f>
        <v>-</v>
      </c>
      <c r="BH28" s="9" t="str">
        <f>IFERROR(__xludf.DUMMYFUNCTION("""COMPUTED_VALUE"""),"-")</f>
        <v>-</v>
      </c>
      <c r="BI28" s="9" t="str">
        <f>IFERROR(__xludf.DUMMYFUNCTION("""COMPUTED_VALUE"""),"-")</f>
        <v>-</v>
      </c>
      <c r="BJ28" s="9" t="str">
        <f>IFERROR(__xludf.DUMMYFUNCTION("""COMPUTED_VALUE"""),"-")</f>
        <v>-</v>
      </c>
      <c r="BK28" s="9" t="str">
        <f>IFERROR(__xludf.DUMMYFUNCTION("""COMPUTED_VALUE"""),"-")</f>
        <v>-</v>
      </c>
      <c r="BL28" s="9" t="str">
        <f>IFERROR(__xludf.DUMMYFUNCTION("""COMPUTED_VALUE"""),"-")</f>
        <v>-</v>
      </c>
      <c r="BM28" s="9" t="str">
        <f>IFERROR(__xludf.DUMMYFUNCTION("""COMPUTED_VALUE"""),"")</f>
        <v/>
      </c>
      <c r="BN28" s="9" t="str">
        <f>IFERROR(__xludf.DUMMYFUNCTION("""COMPUTED_VALUE"""),"-")</f>
        <v>-</v>
      </c>
      <c r="BO28" s="9" t="str">
        <f>IFERROR(__xludf.DUMMYFUNCTION("""COMPUTED_VALUE"""),"-")</f>
        <v>-</v>
      </c>
      <c r="BP28" s="9" t="str">
        <f>IFERROR(__xludf.DUMMYFUNCTION("""COMPUTED_VALUE"""),"-")</f>
        <v>-</v>
      </c>
      <c r="BQ28" s="9" t="str">
        <f>IFERROR(__xludf.DUMMYFUNCTION("""COMPUTED_VALUE"""),"-")</f>
        <v>-</v>
      </c>
      <c r="BR28" s="9" t="str">
        <f>IFERROR(__xludf.DUMMYFUNCTION("""COMPUTED_VALUE"""),"-")</f>
        <v>-</v>
      </c>
      <c r="BS28" s="9" t="str">
        <f>IFERROR(__xludf.DUMMYFUNCTION("""COMPUTED_VALUE"""),"-")</f>
        <v>-</v>
      </c>
      <c r="BT28" s="9" t="str">
        <f>IFERROR(__xludf.DUMMYFUNCTION("""COMPUTED_VALUE"""),"-")</f>
        <v>-</v>
      </c>
      <c r="BU28" s="9" t="str">
        <f>IFERROR(__xludf.DUMMYFUNCTION("""COMPUTED_VALUE"""),"-")</f>
        <v>-</v>
      </c>
      <c r="BV28" s="9" t="str">
        <f>IFERROR(__xludf.DUMMYFUNCTION("""COMPUTED_VALUE"""),"-")</f>
        <v>-</v>
      </c>
      <c r="BW28" s="9" t="str">
        <f>IFERROR(__xludf.DUMMYFUNCTION("""COMPUTED_VALUE"""),"-")</f>
        <v>-</v>
      </c>
      <c r="BX28" s="9" t="str">
        <f>IFERROR(__xludf.DUMMYFUNCTION("""COMPUTED_VALUE"""),"-")</f>
        <v>-</v>
      </c>
      <c r="BY28" s="9" t="str">
        <f>IFERROR(__xludf.DUMMYFUNCTION("""COMPUTED_VALUE"""),"-")</f>
        <v>-</v>
      </c>
      <c r="BZ28" s="9" t="str">
        <f>IFERROR(__xludf.DUMMYFUNCTION("""COMPUTED_VALUE"""),"-")</f>
        <v>-</v>
      </c>
      <c r="CA28" s="9" t="str">
        <f>IFERROR(__xludf.DUMMYFUNCTION("""COMPUTED_VALUE"""),"-")</f>
        <v>-</v>
      </c>
      <c r="CB28" s="9" t="str">
        <f>IFERROR(__xludf.DUMMYFUNCTION("""COMPUTED_VALUE"""),"-")</f>
        <v>-</v>
      </c>
      <c r="CC28" s="9" t="str">
        <f>IFERROR(__xludf.DUMMYFUNCTION("""COMPUTED_VALUE"""),"-")</f>
        <v>-</v>
      </c>
      <c r="CD28" s="9" t="str">
        <f>IFERROR(__xludf.DUMMYFUNCTION("""COMPUTED_VALUE"""),"-")</f>
        <v>-</v>
      </c>
      <c r="CE28" s="9" t="str">
        <f>IFERROR(__xludf.DUMMYFUNCTION("""COMPUTED_VALUE"""),"-")</f>
        <v>-</v>
      </c>
      <c r="CF28" s="9" t="str">
        <f>IFERROR(__xludf.DUMMYFUNCTION("""COMPUTED_VALUE"""),"-")</f>
        <v>-</v>
      </c>
      <c r="CG28" s="9" t="str">
        <f>IFERROR(__xludf.DUMMYFUNCTION("""COMPUTED_VALUE"""),"-")</f>
        <v>-</v>
      </c>
      <c r="CH28" s="9" t="str">
        <f>IFERROR(__xludf.DUMMYFUNCTION("""COMPUTED_VALUE"""),"-")</f>
        <v>-</v>
      </c>
      <c r="CI28" s="9" t="str">
        <f>IFERROR(__xludf.DUMMYFUNCTION("""COMPUTED_VALUE"""),"-")</f>
        <v>-</v>
      </c>
      <c r="CJ28" s="9" t="str">
        <f>IFERROR(__xludf.DUMMYFUNCTION("""COMPUTED_VALUE"""),"-")</f>
        <v>-</v>
      </c>
      <c r="CK28" s="9" t="str">
        <f>IFERROR(__xludf.DUMMYFUNCTION("""COMPUTED_VALUE"""),"-")</f>
        <v>-</v>
      </c>
      <c r="CL28" s="9" t="str">
        <f>IFERROR(__xludf.DUMMYFUNCTION("""COMPUTED_VALUE"""),"-")</f>
        <v>-</v>
      </c>
      <c r="CM28" s="9" t="str">
        <f>IFERROR(__xludf.DUMMYFUNCTION("""COMPUTED_VALUE"""),"-")</f>
        <v>-</v>
      </c>
      <c r="CN28" s="9" t="str">
        <f>IFERROR(__xludf.DUMMYFUNCTION("""COMPUTED_VALUE"""),"-")</f>
        <v>-</v>
      </c>
      <c r="CO28" s="9" t="str">
        <f>IFERROR(__xludf.DUMMYFUNCTION("""COMPUTED_VALUE"""),"-")</f>
        <v>-</v>
      </c>
      <c r="CP28" s="9" t="str">
        <f>IFERROR(__xludf.DUMMYFUNCTION("""COMPUTED_VALUE"""),"-")</f>
        <v>-</v>
      </c>
      <c r="CQ28" s="9" t="str">
        <f>IFERROR(__xludf.DUMMYFUNCTION("""COMPUTED_VALUE"""),"-")</f>
        <v>-</v>
      </c>
      <c r="CR28" s="9" t="str">
        <f>IFERROR(__xludf.DUMMYFUNCTION("""COMPUTED_VALUE"""),"-")</f>
        <v>-</v>
      </c>
      <c r="CS28" s="9" t="str">
        <f>IFERROR(__xludf.DUMMYFUNCTION("""COMPUTED_VALUE"""),"-")</f>
        <v>-</v>
      </c>
      <c r="CT28" s="9" t="str">
        <f>IFERROR(__xludf.DUMMYFUNCTION("""COMPUTED_VALUE"""),"-")</f>
        <v>-</v>
      </c>
      <c r="CU28" s="9" t="str">
        <f>IFERROR(__xludf.DUMMYFUNCTION("""COMPUTED_VALUE"""),"")</f>
        <v/>
      </c>
      <c r="CV28" s="9" t="str">
        <f>IFERROR(__xludf.DUMMYFUNCTION("""COMPUTED_VALUE"""),"-")</f>
        <v>-</v>
      </c>
      <c r="CW28" s="9" t="str">
        <f>IFERROR(__xludf.DUMMYFUNCTION("""COMPUTED_VALUE"""),"-")</f>
        <v>-</v>
      </c>
      <c r="CX28" s="9" t="str">
        <f>IFERROR(__xludf.DUMMYFUNCTION("""COMPUTED_VALUE"""),"-")</f>
        <v>-</v>
      </c>
      <c r="CY28" s="9" t="str">
        <f>IFERROR(__xludf.DUMMYFUNCTION("""COMPUTED_VALUE"""),"-")</f>
        <v>-</v>
      </c>
      <c r="CZ28" s="9" t="str">
        <f>IFERROR(__xludf.DUMMYFUNCTION("""COMPUTED_VALUE"""),"-")</f>
        <v>-</v>
      </c>
      <c r="DA28" s="9" t="str">
        <f>IFERROR(__xludf.DUMMYFUNCTION("""COMPUTED_VALUE"""),"-")</f>
        <v>-</v>
      </c>
      <c r="DB28" s="9" t="str">
        <f>IFERROR(__xludf.DUMMYFUNCTION("""COMPUTED_VALUE"""),"-")</f>
        <v>-</v>
      </c>
      <c r="DC28" s="9" t="str">
        <f>IFERROR(__xludf.DUMMYFUNCTION("""COMPUTED_VALUE"""),"-")</f>
        <v>-</v>
      </c>
      <c r="DD28" s="9" t="str">
        <f>IFERROR(__xludf.DUMMYFUNCTION("""COMPUTED_VALUE"""),"-")</f>
        <v>-</v>
      </c>
      <c r="DE28" s="9" t="str">
        <f>IFERROR(__xludf.DUMMYFUNCTION("""COMPUTED_VALUE"""),"-")</f>
        <v>-</v>
      </c>
      <c r="DF28" s="9" t="str">
        <f>IFERROR(__xludf.DUMMYFUNCTION("""COMPUTED_VALUE"""),"-")</f>
        <v>-</v>
      </c>
      <c r="DG28" s="9" t="str">
        <f>IFERROR(__xludf.DUMMYFUNCTION("""COMPUTED_VALUE"""),"-")</f>
        <v>-</v>
      </c>
      <c r="DH28" s="9" t="str">
        <f>IFERROR(__xludf.DUMMYFUNCTION("""COMPUTED_VALUE"""),"-")</f>
        <v>-</v>
      </c>
      <c r="DI28" s="9" t="str">
        <f>IFERROR(__xludf.DUMMYFUNCTION("""COMPUTED_VALUE"""),"-")</f>
        <v>-</v>
      </c>
      <c r="DJ28" s="9" t="str">
        <f>IFERROR(__xludf.DUMMYFUNCTION("""COMPUTED_VALUE"""),"-")</f>
        <v>-</v>
      </c>
      <c r="DK28" s="9" t="str">
        <f>IFERROR(__xludf.DUMMYFUNCTION("""COMPUTED_VALUE"""),"-")</f>
        <v>-</v>
      </c>
      <c r="DL28" s="9" t="str">
        <f>IFERROR(__xludf.DUMMYFUNCTION("""COMPUTED_VALUE"""),"-")</f>
        <v>-</v>
      </c>
      <c r="DM28" s="9" t="str">
        <f>IFERROR(__xludf.DUMMYFUNCTION("""COMPUTED_VALUE"""),"-")</f>
        <v>-</v>
      </c>
      <c r="DN28" s="9" t="str">
        <f>IFERROR(__xludf.DUMMYFUNCTION("""COMPUTED_VALUE"""),"-")</f>
        <v>-</v>
      </c>
      <c r="DO28" s="9" t="str">
        <f>IFERROR(__xludf.DUMMYFUNCTION("""COMPUTED_VALUE"""),"-")</f>
        <v>-</v>
      </c>
      <c r="DP28" s="9" t="str">
        <f>IFERROR(__xludf.DUMMYFUNCTION("""COMPUTED_VALUE"""),"-")</f>
        <v>-</v>
      </c>
      <c r="DQ28" s="9" t="str">
        <f>IFERROR(__xludf.DUMMYFUNCTION("""COMPUTED_VALUE"""),"-")</f>
        <v>-</v>
      </c>
      <c r="DR28" s="9" t="str">
        <f>IFERROR(__xludf.DUMMYFUNCTION("""COMPUTED_VALUE"""),"-")</f>
        <v>-</v>
      </c>
      <c r="DS28" s="9" t="str">
        <f>IFERROR(__xludf.DUMMYFUNCTION("""COMPUTED_VALUE"""),"-")</f>
        <v>-</v>
      </c>
      <c r="DT28" s="9" t="str">
        <f>IFERROR(__xludf.DUMMYFUNCTION("""COMPUTED_VALUE"""),"-")</f>
        <v>-</v>
      </c>
      <c r="DU28" s="9" t="str">
        <f>IFERROR(__xludf.DUMMYFUNCTION("""COMPUTED_VALUE"""),"-")</f>
        <v>-</v>
      </c>
      <c r="DV28" s="9" t="str">
        <f>IFERROR(__xludf.DUMMYFUNCTION("""COMPUTED_VALUE"""),"-")</f>
        <v>-</v>
      </c>
      <c r="DW28" s="9" t="str">
        <f>IFERROR(__xludf.DUMMYFUNCTION("""COMPUTED_VALUE"""),"-")</f>
        <v>-</v>
      </c>
      <c r="DX28" s="9" t="str">
        <f>IFERROR(__xludf.DUMMYFUNCTION("""COMPUTED_VALUE"""),"-")</f>
        <v>-</v>
      </c>
      <c r="DY28" s="9" t="str">
        <f>IFERROR(__xludf.DUMMYFUNCTION("""COMPUTED_VALUE"""),"-")</f>
        <v>-</v>
      </c>
      <c r="DZ28" s="9" t="str">
        <f>IFERROR(__xludf.DUMMYFUNCTION("""COMPUTED_VALUE"""),"-")</f>
        <v>-</v>
      </c>
      <c r="EA28" s="9" t="str">
        <f>IFERROR(__xludf.DUMMYFUNCTION("""COMPUTED_VALUE"""),"-")</f>
        <v>-</v>
      </c>
      <c r="EB28" s="9" t="str">
        <f>IFERROR(__xludf.DUMMYFUNCTION("""COMPUTED_VALUE"""),"")</f>
        <v/>
      </c>
      <c r="EC28" s="9">
        <f>IFERROR(__xludf.DUMMYFUNCTION("""COMPUTED_VALUE"""),1.0)</f>
        <v>1</v>
      </c>
      <c r="ED28" s="9">
        <f>IFERROR(__xludf.DUMMYFUNCTION("""COMPUTED_VALUE"""),1.0)</f>
        <v>1</v>
      </c>
      <c r="EE28" s="9">
        <f>IFERROR(__xludf.DUMMYFUNCTION("""COMPUTED_VALUE"""),1.0)</f>
        <v>1</v>
      </c>
      <c r="EF28" s="9">
        <f>IFERROR(__xludf.DUMMYFUNCTION("""COMPUTED_VALUE"""),1.0)</f>
        <v>1</v>
      </c>
      <c r="EG28" s="9">
        <f>IFERROR(__xludf.DUMMYFUNCTION("""COMPUTED_VALUE"""),1.0)</f>
        <v>1</v>
      </c>
      <c r="EH28" s="9">
        <f>IFERROR(__xludf.DUMMYFUNCTION("""COMPUTED_VALUE"""),1.0)</f>
        <v>1</v>
      </c>
      <c r="EI28" s="9">
        <f>IFERROR(__xludf.DUMMYFUNCTION("""COMPUTED_VALUE"""),1.0)</f>
        <v>1</v>
      </c>
      <c r="EJ28" s="9">
        <f>IFERROR(__xludf.DUMMYFUNCTION("""COMPUTED_VALUE"""),1.0)</f>
        <v>1</v>
      </c>
      <c r="EK28" s="9">
        <f>IFERROR(__xludf.DUMMYFUNCTION("""COMPUTED_VALUE"""),1.0)</f>
        <v>1</v>
      </c>
      <c r="EL28" s="9">
        <f>IFERROR(__xludf.DUMMYFUNCTION("""COMPUTED_VALUE"""),1.0)</f>
        <v>1</v>
      </c>
      <c r="EM28" s="9">
        <f>IFERROR(__xludf.DUMMYFUNCTION("""COMPUTED_VALUE"""),1.0)</f>
        <v>1</v>
      </c>
      <c r="EN28" s="9">
        <f>IFERROR(__xludf.DUMMYFUNCTION("""COMPUTED_VALUE"""),1.0)</f>
        <v>1</v>
      </c>
      <c r="EO28" s="9">
        <f>IFERROR(__xludf.DUMMYFUNCTION("""COMPUTED_VALUE"""),1.0)</f>
        <v>1</v>
      </c>
      <c r="EP28" s="9">
        <f>IFERROR(__xludf.DUMMYFUNCTION("""COMPUTED_VALUE"""),1.0)</f>
        <v>1</v>
      </c>
      <c r="EQ28" s="9">
        <f>IFERROR(__xludf.DUMMYFUNCTION("""COMPUTED_VALUE"""),1.0)</f>
        <v>1</v>
      </c>
      <c r="ER28" s="9">
        <f>IFERROR(__xludf.DUMMYFUNCTION("""COMPUTED_VALUE"""),1.0)</f>
        <v>1</v>
      </c>
      <c r="ES28" s="9" t="str">
        <f>IFERROR(__xludf.DUMMYFUNCTION("""COMPUTED_VALUE"""),"")</f>
        <v/>
      </c>
      <c r="ET28" s="9" t="str">
        <f>IFERROR(__xludf.DUMMYFUNCTION("""COMPUTED_VALUE"""),"-")</f>
        <v>-</v>
      </c>
      <c r="EU28" s="9" t="str">
        <f>IFERROR(__xludf.DUMMYFUNCTION("""COMPUTED_VALUE"""),"-")</f>
        <v>-</v>
      </c>
      <c r="EV28" s="9" t="str">
        <f>IFERROR(__xludf.DUMMYFUNCTION("""COMPUTED_VALUE"""),"-")</f>
        <v>-</v>
      </c>
      <c r="EW28" s="9" t="str">
        <f>IFERROR(__xludf.DUMMYFUNCTION("""COMPUTED_VALUE"""),"-")</f>
        <v>-</v>
      </c>
      <c r="EX28" s="9" t="str">
        <f>IFERROR(__xludf.DUMMYFUNCTION("""COMPUTED_VALUE"""),"-")</f>
        <v>-</v>
      </c>
      <c r="EY28" s="9" t="str">
        <f>IFERROR(__xludf.DUMMYFUNCTION("""COMPUTED_VALUE"""),"-")</f>
        <v>-</v>
      </c>
      <c r="EZ28" s="9" t="str">
        <f>IFERROR(__xludf.DUMMYFUNCTION("""COMPUTED_VALUE"""),"-")</f>
        <v>-</v>
      </c>
      <c r="FA28" s="9" t="str">
        <f>IFERROR(__xludf.DUMMYFUNCTION("""COMPUTED_VALUE"""),"-")</f>
        <v>-</v>
      </c>
      <c r="FB28" s="9" t="str">
        <f>IFERROR(__xludf.DUMMYFUNCTION("""COMPUTED_VALUE"""),"-")</f>
        <v>-</v>
      </c>
      <c r="FC28" s="9" t="str">
        <f>IFERROR(__xludf.DUMMYFUNCTION("""COMPUTED_VALUE"""),"-")</f>
        <v>-</v>
      </c>
      <c r="FD28" s="9" t="str">
        <f>IFERROR(__xludf.DUMMYFUNCTION("""COMPUTED_VALUE"""),"-")</f>
        <v>-</v>
      </c>
      <c r="FE28" s="9" t="str">
        <f>IFERROR(__xludf.DUMMYFUNCTION("""COMPUTED_VALUE"""),"-")</f>
        <v>-</v>
      </c>
      <c r="FF28" s="9" t="str">
        <f>IFERROR(__xludf.DUMMYFUNCTION("""COMPUTED_VALUE"""),"-")</f>
        <v>-</v>
      </c>
      <c r="FG28" s="9" t="str">
        <f>IFERROR(__xludf.DUMMYFUNCTION("""COMPUTED_VALUE"""),"-")</f>
        <v>-</v>
      </c>
      <c r="FH28" s="9" t="str">
        <f>IFERROR(__xludf.DUMMYFUNCTION("""COMPUTED_VALUE"""),"-")</f>
        <v>-</v>
      </c>
      <c r="FI28" s="9" t="str">
        <f>IFERROR(__xludf.DUMMYFUNCTION("""COMPUTED_VALUE"""),"-")</f>
        <v>-</v>
      </c>
      <c r="FJ28" s="9" t="str">
        <f>IFERROR(__xludf.DUMMYFUNCTION("""COMPUTED_VALUE"""),"-")</f>
        <v>-</v>
      </c>
      <c r="FK28" s="9" t="str">
        <f>IFERROR(__xludf.DUMMYFUNCTION("""COMPUTED_VALUE"""),"-")</f>
        <v>-</v>
      </c>
      <c r="FL28" s="9" t="str">
        <f>IFERROR(__xludf.DUMMYFUNCTION("""COMPUTED_VALUE"""),"-")</f>
        <v>-</v>
      </c>
      <c r="FM28" s="9" t="str">
        <f>IFERROR(__xludf.DUMMYFUNCTION("""COMPUTED_VALUE"""),"-")</f>
        <v>-</v>
      </c>
      <c r="FN28" s="9" t="str">
        <f>IFERROR(__xludf.DUMMYFUNCTION("""COMPUTED_VALUE"""),"-")</f>
        <v>-</v>
      </c>
      <c r="FO28" s="9" t="str">
        <f>IFERROR(__xludf.DUMMYFUNCTION("""COMPUTED_VALUE"""),"-")</f>
        <v>-</v>
      </c>
      <c r="FP28" s="9" t="str">
        <f>IFERROR(__xludf.DUMMYFUNCTION("""COMPUTED_VALUE"""),"-")</f>
        <v>-</v>
      </c>
      <c r="FQ28" s="9" t="str">
        <f>IFERROR(__xludf.DUMMYFUNCTION("""COMPUTED_VALUE"""),"-")</f>
        <v>-</v>
      </c>
      <c r="FR28" s="9" t="str">
        <f>IFERROR(__xludf.DUMMYFUNCTION("""COMPUTED_VALUE"""),"-")</f>
        <v>-</v>
      </c>
      <c r="FS28" s="9" t="str">
        <f>IFERROR(__xludf.DUMMYFUNCTION("""COMPUTED_VALUE"""),"-")</f>
        <v>-</v>
      </c>
      <c r="FT28" s="9" t="str">
        <f>IFERROR(__xludf.DUMMYFUNCTION("""COMPUTED_VALUE"""),"-")</f>
        <v>-</v>
      </c>
      <c r="FU28" s="9" t="str">
        <f>IFERROR(__xludf.DUMMYFUNCTION("""COMPUTED_VALUE"""),"-")</f>
        <v>-</v>
      </c>
      <c r="FV28" s="9" t="str">
        <f>IFERROR(__xludf.DUMMYFUNCTION("""COMPUTED_VALUE"""),"")</f>
        <v/>
      </c>
      <c r="FW28" s="9" t="str">
        <f>IFERROR(__xludf.DUMMYFUNCTION("""COMPUTED_VALUE"""),"WA")</f>
        <v>WA</v>
      </c>
      <c r="FX28" s="9" t="str">
        <f>IFERROR(__xludf.DUMMYFUNCTION("""COMPUTED_VALUE"""),"WA")</f>
        <v>WA</v>
      </c>
      <c r="FY28" s="9" t="str">
        <f>IFERROR(__xludf.DUMMYFUNCTION("""COMPUTED_VALUE"""),"TLE")</f>
        <v>TLE</v>
      </c>
      <c r="FZ28" s="9" t="str">
        <f>IFERROR(__xludf.DUMMYFUNCTION("""COMPUTED_VALUE"""),"TLE")</f>
        <v>TLE</v>
      </c>
      <c r="GA28" s="9" t="str">
        <f>IFERROR(__xludf.DUMMYFUNCTION("""COMPUTED_VALUE"""),"TLE")</f>
        <v>TLE</v>
      </c>
      <c r="GB28" s="9" t="str">
        <f>IFERROR(__xludf.DUMMYFUNCTION("""COMPUTED_VALUE"""),"TLE")</f>
        <v>TLE</v>
      </c>
      <c r="GC28" s="9" t="str">
        <f>IFERROR(__xludf.DUMMYFUNCTION("""COMPUTED_VALUE"""),"TLE")</f>
        <v>TLE</v>
      </c>
      <c r="GD28" s="9" t="str">
        <f>IFERROR(__xludf.DUMMYFUNCTION("""COMPUTED_VALUE"""),"MLE")</f>
        <v>MLE</v>
      </c>
      <c r="GE28" s="9" t="str">
        <f>IFERROR(__xludf.DUMMYFUNCTION("""COMPUTED_VALUE"""),"TLE")</f>
        <v>TLE</v>
      </c>
      <c r="GF28" s="9" t="str">
        <f>IFERROR(__xludf.DUMMYFUNCTION("""COMPUTED_VALUE"""),"TLE")</f>
        <v>TLE</v>
      </c>
      <c r="GG28" s="9" t="str">
        <f>IFERROR(__xludf.DUMMYFUNCTION("""COMPUTED_VALUE"""),"WA")</f>
        <v>WA</v>
      </c>
      <c r="GH28" s="9" t="str">
        <f>IFERROR(__xludf.DUMMYFUNCTION("""COMPUTED_VALUE"""),"TLE")</f>
        <v>TLE</v>
      </c>
      <c r="GI28" s="9" t="str">
        <f>IFERROR(__xludf.DUMMYFUNCTION("""COMPUTED_VALUE"""),"TLE")</f>
        <v>TLE</v>
      </c>
      <c r="GJ28" s="9" t="str">
        <f>IFERROR(__xludf.DUMMYFUNCTION("""COMPUTED_VALUE"""),"TLE")</f>
        <v>TLE</v>
      </c>
      <c r="GK28" s="9" t="str">
        <f>IFERROR(__xludf.DUMMYFUNCTION("""COMPUTED_VALUE"""),"TLE")</f>
        <v>TLE</v>
      </c>
      <c r="GL28" s="9" t="str">
        <f>IFERROR(__xludf.DUMMYFUNCTION("""COMPUTED_VALUE"""),"MLE")</f>
        <v>MLE</v>
      </c>
      <c r="GM28" s="9" t="str">
        <f>IFERROR(__xludf.DUMMYFUNCTION("""COMPUTED_VALUE"""),"TLE")</f>
        <v>TLE</v>
      </c>
      <c r="GN28" s="9" t="str">
        <f>IFERROR(__xludf.DUMMYFUNCTION("""COMPUTED_VALUE"""),"TLE")</f>
        <v>TLE</v>
      </c>
      <c r="GO28" s="9" t="str">
        <f>IFERROR(__xludf.DUMMYFUNCTION("""COMPUTED_VALUE"""),"TLE")</f>
        <v>TLE</v>
      </c>
      <c r="GP28" s="9" t="str">
        <f>IFERROR(__xludf.DUMMYFUNCTION("""COMPUTED_VALUE"""),"TLE")</f>
        <v>TLE</v>
      </c>
      <c r="GQ28" s="9" t="str">
        <f>IFERROR(__xludf.DUMMYFUNCTION("""COMPUTED_VALUE"""),"TLE")</f>
        <v>TLE</v>
      </c>
      <c r="GR28" s="9" t="str">
        <f>IFERROR(__xludf.DUMMYFUNCTION("""COMPUTED_VALUE"""),"TLE")</f>
        <v>TLE</v>
      </c>
      <c r="GS28" s="9" t="str">
        <f>IFERROR(__xludf.DUMMYFUNCTION("""COMPUTED_VALUE"""),"MLE")</f>
        <v>MLE</v>
      </c>
      <c r="GT28" s="9" t="str">
        <f>IFERROR(__xludf.DUMMYFUNCTION("""COMPUTED_VALUE"""),"TLE")</f>
        <v>TLE</v>
      </c>
      <c r="GU28" s="9" t="str">
        <f>IFERROR(__xludf.DUMMYFUNCTION("""COMPUTED_VALUE"""),"")</f>
        <v/>
      </c>
    </row>
    <row r="29">
      <c r="A29" s="5"/>
      <c r="B29" s="5"/>
      <c r="C29" s="5" t="str">
        <f>if(B29="d","diskv. iz ciklusa",if(B29="d1","diskv. iz kruga",if($E29="ODOBREN",(if(countif(H:H,"="&amp;H29)=1,countif(H:H,"&gt;"&amp;H29)+1,concatenate(countif(H:H,"&gt;"&amp;H29)+1," - ",countif(H:H,"&gt;="&amp;H29)))),'Rezultati - A kategorija'!empty)))</f>
        <v>23 - 29</v>
      </c>
      <c r="D29" s="6" t="str">
        <f>IFERROR(__xludf.DUMMYFUNCTION("""COMPUTED_VALUE"""),"shinjan")</f>
        <v>shinjan</v>
      </c>
      <c r="E29" s="6" t="str">
        <f>IFERROR(__xludf.DUMMYFUNCTION("""COMPUTED_VALUE"""),"ODOBREN")</f>
        <v>ODOBREN</v>
      </c>
      <c r="F29" s="6" t="str">
        <f>IFERROR(__xludf.DUMMYFUNCTION("""COMPUTED_VALUE"""),"Sinisa")</f>
        <v>Sinisa</v>
      </c>
      <c r="G29" s="6" t="str">
        <f>IFERROR(__xludf.DUMMYFUNCTION("""COMPUTED_VALUE"""),"Jankovic")</f>
        <v>Jankovic</v>
      </c>
      <c r="H29" s="7">
        <f>IFERROR(__xludf.DUMMYFUNCTION("""COMPUTED_VALUE"""),100.0)</f>
        <v>100</v>
      </c>
      <c r="I29" s="7">
        <f>IFERROR(__xludf.DUMMYFUNCTION("""COMPUTED_VALUE"""),100.0)</f>
        <v>100</v>
      </c>
      <c r="J29" s="6" t="str">
        <f>IFERROR(__xludf.DUMMYFUNCTION("""COMPUTED_VALUE"""),"Stari grad")</f>
        <v>Stari grad</v>
      </c>
      <c r="K29" s="6" t="str">
        <f>IFERROR(__xludf.DUMMYFUNCTION("""COMPUTED_VALUE"""),"Matematička gimnazija")</f>
        <v>Matematička gimnazija</v>
      </c>
      <c r="L29" s="14" t="str">
        <f>IFERROR(__xludf.DUMMYFUNCTION("""COMPUTED_VALUE"""),"III")</f>
        <v>III</v>
      </c>
      <c r="M29" s="14" t="str">
        <f>IFERROR(__xludf.DUMMYFUNCTION("""COMPUTED_VALUE"""),"A")</f>
        <v>A</v>
      </c>
      <c r="N29" s="6"/>
      <c r="O29" s="8" t="str">
        <f>IFERROR(__xludf.DUMMYFUNCTION("""COMPUTED_VALUE"""),"-")</f>
        <v>-</v>
      </c>
      <c r="P29" s="9" t="str">
        <f>IFERROR(__xludf.DUMMYFUNCTION("""COMPUTED_VALUE"""),"-")</f>
        <v>-</v>
      </c>
      <c r="Q29" s="9" t="str">
        <f>IFERROR(__xludf.DUMMYFUNCTION("""COMPUTED_VALUE"""),"-")</f>
        <v>-</v>
      </c>
      <c r="R29" s="9">
        <f>IFERROR(__xludf.DUMMYFUNCTION("""COMPUTED_VALUE"""),100.0)</f>
        <v>100</v>
      </c>
      <c r="S29" s="9" t="str">
        <f>IFERROR(__xludf.DUMMYFUNCTION("""COMPUTED_VALUE"""),"-")</f>
        <v>-</v>
      </c>
      <c r="T29" s="9">
        <f>IFERROR(__xludf.DUMMYFUNCTION("""COMPUTED_VALUE"""),0.0)</f>
        <v>0</v>
      </c>
      <c r="U29" s="9" t="str">
        <f>IFERROR(__xludf.DUMMYFUNCTION("""COMPUTED_VALUE"""),"")</f>
        <v/>
      </c>
      <c r="V29" s="9" t="str">
        <f>IFERROR(__xludf.DUMMYFUNCTION("""COMPUTED_VALUE"""),"")</f>
        <v/>
      </c>
      <c r="W29" s="9" t="str">
        <f>IFERROR(__xludf.DUMMYFUNCTION("""COMPUTED_VALUE"""),"-")</f>
        <v>-</v>
      </c>
      <c r="X29" s="9" t="str">
        <f>IFERROR(__xludf.DUMMYFUNCTION("""COMPUTED_VALUE"""),"-")</f>
        <v>-</v>
      </c>
      <c r="Y29" s="9" t="str">
        <f>IFERROR(__xludf.DUMMYFUNCTION("""COMPUTED_VALUE"""),"-")</f>
        <v>-</v>
      </c>
      <c r="Z29" s="9" t="str">
        <f>IFERROR(__xludf.DUMMYFUNCTION("""COMPUTED_VALUE"""),"-")</f>
        <v>-</v>
      </c>
      <c r="AA29" s="9" t="str">
        <f>IFERROR(__xludf.DUMMYFUNCTION("""COMPUTED_VALUE"""),"-")</f>
        <v>-</v>
      </c>
      <c r="AB29" s="9" t="str">
        <f>IFERROR(__xludf.DUMMYFUNCTION("""COMPUTED_VALUE"""),"-")</f>
        <v>-</v>
      </c>
      <c r="AC29" s="9" t="str">
        <f>IFERROR(__xludf.DUMMYFUNCTION("""COMPUTED_VALUE"""),"-")</f>
        <v>-</v>
      </c>
      <c r="AD29" s="9" t="str">
        <f>IFERROR(__xludf.DUMMYFUNCTION("""COMPUTED_VALUE"""),"-")</f>
        <v>-</v>
      </c>
      <c r="AE29" s="9" t="str">
        <f>IFERROR(__xludf.DUMMYFUNCTION("""COMPUTED_VALUE"""),"-")</f>
        <v>-</v>
      </c>
      <c r="AF29" s="9" t="str">
        <f>IFERROR(__xludf.DUMMYFUNCTION("""COMPUTED_VALUE"""),"-")</f>
        <v>-</v>
      </c>
      <c r="AG29" s="9" t="str">
        <f>IFERROR(__xludf.DUMMYFUNCTION("""COMPUTED_VALUE"""),"-")</f>
        <v>-</v>
      </c>
      <c r="AH29" s="9" t="str">
        <f>IFERROR(__xludf.DUMMYFUNCTION("""COMPUTED_VALUE"""),"-")</f>
        <v>-</v>
      </c>
      <c r="AI29" s="9" t="str">
        <f>IFERROR(__xludf.DUMMYFUNCTION("""COMPUTED_VALUE"""),"-")</f>
        <v>-</v>
      </c>
      <c r="AJ29" s="9" t="str">
        <f>IFERROR(__xludf.DUMMYFUNCTION("""COMPUTED_VALUE"""),"-")</f>
        <v>-</v>
      </c>
      <c r="AK29" s="9" t="str">
        <f>IFERROR(__xludf.DUMMYFUNCTION("""COMPUTED_VALUE"""),"-")</f>
        <v>-</v>
      </c>
      <c r="AL29" s="9" t="str">
        <f>IFERROR(__xludf.DUMMYFUNCTION("""COMPUTED_VALUE"""),"-")</f>
        <v>-</v>
      </c>
      <c r="AM29" s="9" t="str">
        <f>IFERROR(__xludf.DUMMYFUNCTION("""COMPUTED_VALUE"""),"-")</f>
        <v>-</v>
      </c>
      <c r="AN29" s="9" t="str">
        <f>IFERROR(__xludf.DUMMYFUNCTION("""COMPUTED_VALUE"""),"-")</f>
        <v>-</v>
      </c>
      <c r="AO29" s="9" t="str">
        <f>IFERROR(__xludf.DUMMYFUNCTION("""COMPUTED_VALUE"""),"-")</f>
        <v>-</v>
      </c>
      <c r="AP29" s="9" t="str">
        <f>IFERROR(__xludf.DUMMYFUNCTION("""COMPUTED_VALUE"""),"-")</f>
        <v>-</v>
      </c>
      <c r="AQ29" s="9" t="str">
        <f>IFERROR(__xludf.DUMMYFUNCTION("""COMPUTED_VALUE"""),"-")</f>
        <v>-</v>
      </c>
      <c r="AR29" s="9" t="str">
        <f>IFERROR(__xludf.DUMMYFUNCTION("""COMPUTED_VALUE"""),"-")</f>
        <v>-</v>
      </c>
      <c r="AS29" s="9" t="str">
        <f>IFERROR(__xludf.DUMMYFUNCTION("""COMPUTED_VALUE"""),"-")</f>
        <v>-</v>
      </c>
      <c r="AT29" s="9" t="str">
        <f>IFERROR(__xludf.DUMMYFUNCTION("""COMPUTED_VALUE"""),"-")</f>
        <v>-</v>
      </c>
      <c r="AU29" s="9" t="str">
        <f>IFERROR(__xludf.DUMMYFUNCTION("""COMPUTED_VALUE"""),"-")</f>
        <v>-</v>
      </c>
      <c r="AV29" s="9" t="str">
        <f>IFERROR(__xludf.DUMMYFUNCTION("""COMPUTED_VALUE"""),"-")</f>
        <v>-</v>
      </c>
      <c r="AW29" s="9" t="str">
        <f>IFERROR(__xludf.DUMMYFUNCTION("""COMPUTED_VALUE"""),"-")</f>
        <v>-</v>
      </c>
      <c r="AX29" s="9" t="str">
        <f>IFERROR(__xludf.DUMMYFUNCTION("""COMPUTED_VALUE"""),"-")</f>
        <v>-</v>
      </c>
      <c r="AY29" s="9" t="str">
        <f>IFERROR(__xludf.DUMMYFUNCTION("""COMPUTED_VALUE"""),"-")</f>
        <v>-</v>
      </c>
      <c r="AZ29" s="9" t="str">
        <f>IFERROR(__xludf.DUMMYFUNCTION("""COMPUTED_VALUE"""),"-")</f>
        <v>-</v>
      </c>
      <c r="BA29" s="9" t="str">
        <f>IFERROR(__xludf.DUMMYFUNCTION("""COMPUTED_VALUE"""),"-")</f>
        <v>-</v>
      </c>
      <c r="BB29" s="9" t="str">
        <f>IFERROR(__xludf.DUMMYFUNCTION("""COMPUTED_VALUE"""),"-")</f>
        <v>-</v>
      </c>
      <c r="BC29" s="9" t="str">
        <f>IFERROR(__xludf.DUMMYFUNCTION("""COMPUTED_VALUE"""),"-")</f>
        <v>-</v>
      </c>
      <c r="BD29" s="9" t="str">
        <f>IFERROR(__xludf.DUMMYFUNCTION("""COMPUTED_VALUE"""),"-")</f>
        <v>-</v>
      </c>
      <c r="BE29" s="9" t="str">
        <f>IFERROR(__xludf.DUMMYFUNCTION("""COMPUTED_VALUE"""),"-")</f>
        <v>-</v>
      </c>
      <c r="BF29" s="9" t="str">
        <f>IFERROR(__xludf.DUMMYFUNCTION("""COMPUTED_VALUE"""),"-")</f>
        <v>-</v>
      </c>
      <c r="BG29" s="9" t="str">
        <f>IFERROR(__xludf.DUMMYFUNCTION("""COMPUTED_VALUE"""),"-")</f>
        <v>-</v>
      </c>
      <c r="BH29" s="9" t="str">
        <f>IFERROR(__xludf.DUMMYFUNCTION("""COMPUTED_VALUE"""),"-")</f>
        <v>-</v>
      </c>
      <c r="BI29" s="9" t="str">
        <f>IFERROR(__xludf.DUMMYFUNCTION("""COMPUTED_VALUE"""),"-")</f>
        <v>-</v>
      </c>
      <c r="BJ29" s="9" t="str">
        <f>IFERROR(__xludf.DUMMYFUNCTION("""COMPUTED_VALUE"""),"-")</f>
        <v>-</v>
      </c>
      <c r="BK29" s="9" t="str">
        <f>IFERROR(__xludf.DUMMYFUNCTION("""COMPUTED_VALUE"""),"-")</f>
        <v>-</v>
      </c>
      <c r="BL29" s="9" t="str">
        <f>IFERROR(__xludf.DUMMYFUNCTION("""COMPUTED_VALUE"""),"-")</f>
        <v>-</v>
      </c>
      <c r="BM29" s="9" t="str">
        <f>IFERROR(__xludf.DUMMYFUNCTION("""COMPUTED_VALUE"""),"")</f>
        <v/>
      </c>
      <c r="BN29" s="9" t="str">
        <f>IFERROR(__xludf.DUMMYFUNCTION("""COMPUTED_VALUE"""),"-")</f>
        <v>-</v>
      </c>
      <c r="BO29" s="9" t="str">
        <f>IFERROR(__xludf.DUMMYFUNCTION("""COMPUTED_VALUE"""),"-")</f>
        <v>-</v>
      </c>
      <c r="BP29" s="9" t="str">
        <f>IFERROR(__xludf.DUMMYFUNCTION("""COMPUTED_VALUE"""),"-")</f>
        <v>-</v>
      </c>
      <c r="BQ29" s="9" t="str">
        <f>IFERROR(__xludf.DUMMYFUNCTION("""COMPUTED_VALUE"""),"-")</f>
        <v>-</v>
      </c>
      <c r="BR29" s="9" t="str">
        <f>IFERROR(__xludf.DUMMYFUNCTION("""COMPUTED_VALUE"""),"-")</f>
        <v>-</v>
      </c>
      <c r="BS29" s="9" t="str">
        <f>IFERROR(__xludf.DUMMYFUNCTION("""COMPUTED_VALUE"""),"-")</f>
        <v>-</v>
      </c>
      <c r="BT29" s="9" t="str">
        <f>IFERROR(__xludf.DUMMYFUNCTION("""COMPUTED_VALUE"""),"-")</f>
        <v>-</v>
      </c>
      <c r="BU29" s="9" t="str">
        <f>IFERROR(__xludf.DUMMYFUNCTION("""COMPUTED_VALUE"""),"-")</f>
        <v>-</v>
      </c>
      <c r="BV29" s="9" t="str">
        <f>IFERROR(__xludf.DUMMYFUNCTION("""COMPUTED_VALUE"""),"-")</f>
        <v>-</v>
      </c>
      <c r="BW29" s="9" t="str">
        <f>IFERROR(__xludf.DUMMYFUNCTION("""COMPUTED_VALUE"""),"-")</f>
        <v>-</v>
      </c>
      <c r="BX29" s="9" t="str">
        <f>IFERROR(__xludf.DUMMYFUNCTION("""COMPUTED_VALUE"""),"-")</f>
        <v>-</v>
      </c>
      <c r="BY29" s="9" t="str">
        <f>IFERROR(__xludf.DUMMYFUNCTION("""COMPUTED_VALUE"""),"-")</f>
        <v>-</v>
      </c>
      <c r="BZ29" s="9" t="str">
        <f>IFERROR(__xludf.DUMMYFUNCTION("""COMPUTED_VALUE"""),"-")</f>
        <v>-</v>
      </c>
      <c r="CA29" s="9" t="str">
        <f>IFERROR(__xludf.DUMMYFUNCTION("""COMPUTED_VALUE"""),"-")</f>
        <v>-</v>
      </c>
      <c r="CB29" s="9" t="str">
        <f>IFERROR(__xludf.DUMMYFUNCTION("""COMPUTED_VALUE"""),"-")</f>
        <v>-</v>
      </c>
      <c r="CC29" s="9" t="str">
        <f>IFERROR(__xludf.DUMMYFUNCTION("""COMPUTED_VALUE"""),"-")</f>
        <v>-</v>
      </c>
      <c r="CD29" s="9" t="str">
        <f>IFERROR(__xludf.DUMMYFUNCTION("""COMPUTED_VALUE"""),"-")</f>
        <v>-</v>
      </c>
      <c r="CE29" s="9" t="str">
        <f>IFERROR(__xludf.DUMMYFUNCTION("""COMPUTED_VALUE"""),"-")</f>
        <v>-</v>
      </c>
      <c r="CF29" s="9" t="str">
        <f>IFERROR(__xludf.DUMMYFUNCTION("""COMPUTED_VALUE"""),"-")</f>
        <v>-</v>
      </c>
      <c r="CG29" s="9" t="str">
        <f>IFERROR(__xludf.DUMMYFUNCTION("""COMPUTED_VALUE"""),"-")</f>
        <v>-</v>
      </c>
      <c r="CH29" s="9" t="str">
        <f>IFERROR(__xludf.DUMMYFUNCTION("""COMPUTED_VALUE"""),"-")</f>
        <v>-</v>
      </c>
      <c r="CI29" s="9" t="str">
        <f>IFERROR(__xludf.DUMMYFUNCTION("""COMPUTED_VALUE"""),"-")</f>
        <v>-</v>
      </c>
      <c r="CJ29" s="9" t="str">
        <f>IFERROR(__xludf.DUMMYFUNCTION("""COMPUTED_VALUE"""),"-")</f>
        <v>-</v>
      </c>
      <c r="CK29" s="9" t="str">
        <f>IFERROR(__xludf.DUMMYFUNCTION("""COMPUTED_VALUE"""),"-")</f>
        <v>-</v>
      </c>
      <c r="CL29" s="9" t="str">
        <f>IFERROR(__xludf.DUMMYFUNCTION("""COMPUTED_VALUE"""),"-")</f>
        <v>-</v>
      </c>
      <c r="CM29" s="9" t="str">
        <f>IFERROR(__xludf.DUMMYFUNCTION("""COMPUTED_VALUE"""),"-")</f>
        <v>-</v>
      </c>
      <c r="CN29" s="9" t="str">
        <f>IFERROR(__xludf.DUMMYFUNCTION("""COMPUTED_VALUE"""),"-")</f>
        <v>-</v>
      </c>
      <c r="CO29" s="9" t="str">
        <f>IFERROR(__xludf.DUMMYFUNCTION("""COMPUTED_VALUE"""),"-")</f>
        <v>-</v>
      </c>
      <c r="CP29" s="9" t="str">
        <f>IFERROR(__xludf.DUMMYFUNCTION("""COMPUTED_VALUE"""),"-")</f>
        <v>-</v>
      </c>
      <c r="CQ29" s="9" t="str">
        <f>IFERROR(__xludf.DUMMYFUNCTION("""COMPUTED_VALUE"""),"-")</f>
        <v>-</v>
      </c>
      <c r="CR29" s="9" t="str">
        <f>IFERROR(__xludf.DUMMYFUNCTION("""COMPUTED_VALUE"""),"-")</f>
        <v>-</v>
      </c>
      <c r="CS29" s="9" t="str">
        <f>IFERROR(__xludf.DUMMYFUNCTION("""COMPUTED_VALUE"""),"-")</f>
        <v>-</v>
      </c>
      <c r="CT29" s="9" t="str">
        <f>IFERROR(__xludf.DUMMYFUNCTION("""COMPUTED_VALUE"""),"-")</f>
        <v>-</v>
      </c>
      <c r="CU29" s="9" t="str">
        <f>IFERROR(__xludf.DUMMYFUNCTION("""COMPUTED_VALUE"""),"")</f>
        <v/>
      </c>
      <c r="CV29" s="9" t="str">
        <f>IFERROR(__xludf.DUMMYFUNCTION("""COMPUTED_VALUE"""),"-")</f>
        <v>-</v>
      </c>
      <c r="CW29" s="9" t="str">
        <f>IFERROR(__xludf.DUMMYFUNCTION("""COMPUTED_VALUE"""),"-")</f>
        <v>-</v>
      </c>
      <c r="CX29" s="9" t="str">
        <f>IFERROR(__xludf.DUMMYFUNCTION("""COMPUTED_VALUE"""),"-")</f>
        <v>-</v>
      </c>
      <c r="CY29" s="9" t="str">
        <f>IFERROR(__xludf.DUMMYFUNCTION("""COMPUTED_VALUE"""),"-")</f>
        <v>-</v>
      </c>
      <c r="CZ29" s="9" t="str">
        <f>IFERROR(__xludf.DUMMYFUNCTION("""COMPUTED_VALUE"""),"-")</f>
        <v>-</v>
      </c>
      <c r="DA29" s="9" t="str">
        <f>IFERROR(__xludf.DUMMYFUNCTION("""COMPUTED_VALUE"""),"-")</f>
        <v>-</v>
      </c>
      <c r="DB29" s="9" t="str">
        <f>IFERROR(__xludf.DUMMYFUNCTION("""COMPUTED_VALUE"""),"-")</f>
        <v>-</v>
      </c>
      <c r="DC29" s="9" t="str">
        <f>IFERROR(__xludf.DUMMYFUNCTION("""COMPUTED_VALUE"""),"-")</f>
        <v>-</v>
      </c>
      <c r="DD29" s="9" t="str">
        <f>IFERROR(__xludf.DUMMYFUNCTION("""COMPUTED_VALUE"""),"-")</f>
        <v>-</v>
      </c>
      <c r="DE29" s="9" t="str">
        <f>IFERROR(__xludf.DUMMYFUNCTION("""COMPUTED_VALUE"""),"-")</f>
        <v>-</v>
      </c>
      <c r="DF29" s="9" t="str">
        <f>IFERROR(__xludf.DUMMYFUNCTION("""COMPUTED_VALUE"""),"-")</f>
        <v>-</v>
      </c>
      <c r="DG29" s="9" t="str">
        <f>IFERROR(__xludf.DUMMYFUNCTION("""COMPUTED_VALUE"""),"-")</f>
        <v>-</v>
      </c>
      <c r="DH29" s="9" t="str">
        <f>IFERROR(__xludf.DUMMYFUNCTION("""COMPUTED_VALUE"""),"-")</f>
        <v>-</v>
      </c>
      <c r="DI29" s="9" t="str">
        <f>IFERROR(__xludf.DUMMYFUNCTION("""COMPUTED_VALUE"""),"-")</f>
        <v>-</v>
      </c>
      <c r="DJ29" s="9" t="str">
        <f>IFERROR(__xludf.DUMMYFUNCTION("""COMPUTED_VALUE"""),"-")</f>
        <v>-</v>
      </c>
      <c r="DK29" s="9" t="str">
        <f>IFERROR(__xludf.DUMMYFUNCTION("""COMPUTED_VALUE"""),"-")</f>
        <v>-</v>
      </c>
      <c r="DL29" s="9" t="str">
        <f>IFERROR(__xludf.DUMMYFUNCTION("""COMPUTED_VALUE"""),"-")</f>
        <v>-</v>
      </c>
      <c r="DM29" s="9" t="str">
        <f>IFERROR(__xludf.DUMMYFUNCTION("""COMPUTED_VALUE"""),"-")</f>
        <v>-</v>
      </c>
      <c r="DN29" s="9" t="str">
        <f>IFERROR(__xludf.DUMMYFUNCTION("""COMPUTED_VALUE"""),"-")</f>
        <v>-</v>
      </c>
      <c r="DO29" s="9" t="str">
        <f>IFERROR(__xludf.DUMMYFUNCTION("""COMPUTED_VALUE"""),"-")</f>
        <v>-</v>
      </c>
      <c r="DP29" s="9" t="str">
        <f>IFERROR(__xludf.DUMMYFUNCTION("""COMPUTED_VALUE"""),"-")</f>
        <v>-</v>
      </c>
      <c r="DQ29" s="9" t="str">
        <f>IFERROR(__xludf.DUMMYFUNCTION("""COMPUTED_VALUE"""),"-")</f>
        <v>-</v>
      </c>
      <c r="DR29" s="9" t="str">
        <f>IFERROR(__xludf.DUMMYFUNCTION("""COMPUTED_VALUE"""),"-")</f>
        <v>-</v>
      </c>
      <c r="DS29" s="9" t="str">
        <f>IFERROR(__xludf.DUMMYFUNCTION("""COMPUTED_VALUE"""),"-")</f>
        <v>-</v>
      </c>
      <c r="DT29" s="9" t="str">
        <f>IFERROR(__xludf.DUMMYFUNCTION("""COMPUTED_VALUE"""),"-")</f>
        <v>-</v>
      </c>
      <c r="DU29" s="9" t="str">
        <f>IFERROR(__xludf.DUMMYFUNCTION("""COMPUTED_VALUE"""),"-")</f>
        <v>-</v>
      </c>
      <c r="DV29" s="9" t="str">
        <f>IFERROR(__xludf.DUMMYFUNCTION("""COMPUTED_VALUE"""),"-")</f>
        <v>-</v>
      </c>
      <c r="DW29" s="9" t="str">
        <f>IFERROR(__xludf.DUMMYFUNCTION("""COMPUTED_VALUE"""),"-")</f>
        <v>-</v>
      </c>
      <c r="DX29" s="9" t="str">
        <f>IFERROR(__xludf.DUMMYFUNCTION("""COMPUTED_VALUE"""),"-")</f>
        <v>-</v>
      </c>
      <c r="DY29" s="9" t="str">
        <f>IFERROR(__xludf.DUMMYFUNCTION("""COMPUTED_VALUE"""),"-")</f>
        <v>-</v>
      </c>
      <c r="DZ29" s="9" t="str">
        <f>IFERROR(__xludf.DUMMYFUNCTION("""COMPUTED_VALUE"""),"-")</f>
        <v>-</v>
      </c>
      <c r="EA29" s="9" t="str">
        <f>IFERROR(__xludf.DUMMYFUNCTION("""COMPUTED_VALUE"""),"-")</f>
        <v>-</v>
      </c>
      <c r="EB29" s="9" t="str">
        <f>IFERROR(__xludf.DUMMYFUNCTION("""COMPUTED_VALUE"""),"")</f>
        <v/>
      </c>
      <c r="EC29" s="9">
        <f>IFERROR(__xludf.DUMMYFUNCTION("""COMPUTED_VALUE"""),1.0)</f>
        <v>1</v>
      </c>
      <c r="ED29" s="9">
        <f>IFERROR(__xludf.DUMMYFUNCTION("""COMPUTED_VALUE"""),1.0)</f>
        <v>1</v>
      </c>
      <c r="EE29" s="9">
        <f>IFERROR(__xludf.DUMMYFUNCTION("""COMPUTED_VALUE"""),1.0)</f>
        <v>1</v>
      </c>
      <c r="EF29" s="9">
        <f>IFERROR(__xludf.DUMMYFUNCTION("""COMPUTED_VALUE"""),1.0)</f>
        <v>1</v>
      </c>
      <c r="EG29" s="9">
        <f>IFERROR(__xludf.DUMMYFUNCTION("""COMPUTED_VALUE"""),1.0)</f>
        <v>1</v>
      </c>
      <c r="EH29" s="9">
        <f>IFERROR(__xludf.DUMMYFUNCTION("""COMPUTED_VALUE"""),1.0)</f>
        <v>1</v>
      </c>
      <c r="EI29" s="9">
        <f>IFERROR(__xludf.DUMMYFUNCTION("""COMPUTED_VALUE"""),1.0)</f>
        <v>1</v>
      </c>
      <c r="EJ29" s="9">
        <f>IFERROR(__xludf.DUMMYFUNCTION("""COMPUTED_VALUE"""),1.0)</f>
        <v>1</v>
      </c>
      <c r="EK29" s="9">
        <f>IFERROR(__xludf.DUMMYFUNCTION("""COMPUTED_VALUE"""),1.0)</f>
        <v>1</v>
      </c>
      <c r="EL29" s="9">
        <f>IFERROR(__xludf.DUMMYFUNCTION("""COMPUTED_VALUE"""),1.0)</f>
        <v>1</v>
      </c>
      <c r="EM29" s="9">
        <f>IFERROR(__xludf.DUMMYFUNCTION("""COMPUTED_VALUE"""),1.0)</f>
        <v>1</v>
      </c>
      <c r="EN29" s="9">
        <f>IFERROR(__xludf.DUMMYFUNCTION("""COMPUTED_VALUE"""),1.0)</f>
        <v>1</v>
      </c>
      <c r="EO29" s="9">
        <f>IFERROR(__xludf.DUMMYFUNCTION("""COMPUTED_VALUE"""),1.0)</f>
        <v>1</v>
      </c>
      <c r="EP29" s="9">
        <f>IFERROR(__xludf.DUMMYFUNCTION("""COMPUTED_VALUE"""),1.0)</f>
        <v>1</v>
      </c>
      <c r="EQ29" s="9">
        <f>IFERROR(__xludf.DUMMYFUNCTION("""COMPUTED_VALUE"""),1.0)</f>
        <v>1</v>
      </c>
      <c r="ER29" s="9">
        <f>IFERROR(__xludf.DUMMYFUNCTION("""COMPUTED_VALUE"""),1.0)</f>
        <v>1</v>
      </c>
      <c r="ES29" s="9" t="str">
        <f>IFERROR(__xludf.DUMMYFUNCTION("""COMPUTED_VALUE"""),"")</f>
        <v/>
      </c>
      <c r="ET29" s="9" t="str">
        <f>IFERROR(__xludf.DUMMYFUNCTION("""COMPUTED_VALUE"""),"-")</f>
        <v>-</v>
      </c>
      <c r="EU29" s="9" t="str">
        <f>IFERROR(__xludf.DUMMYFUNCTION("""COMPUTED_VALUE"""),"-")</f>
        <v>-</v>
      </c>
      <c r="EV29" s="9" t="str">
        <f>IFERROR(__xludf.DUMMYFUNCTION("""COMPUTED_VALUE"""),"-")</f>
        <v>-</v>
      </c>
      <c r="EW29" s="9" t="str">
        <f>IFERROR(__xludf.DUMMYFUNCTION("""COMPUTED_VALUE"""),"-")</f>
        <v>-</v>
      </c>
      <c r="EX29" s="9" t="str">
        <f>IFERROR(__xludf.DUMMYFUNCTION("""COMPUTED_VALUE"""),"-")</f>
        <v>-</v>
      </c>
      <c r="EY29" s="9" t="str">
        <f>IFERROR(__xludf.DUMMYFUNCTION("""COMPUTED_VALUE"""),"-")</f>
        <v>-</v>
      </c>
      <c r="EZ29" s="9" t="str">
        <f>IFERROR(__xludf.DUMMYFUNCTION("""COMPUTED_VALUE"""),"-")</f>
        <v>-</v>
      </c>
      <c r="FA29" s="9" t="str">
        <f>IFERROR(__xludf.DUMMYFUNCTION("""COMPUTED_VALUE"""),"-")</f>
        <v>-</v>
      </c>
      <c r="FB29" s="9" t="str">
        <f>IFERROR(__xludf.DUMMYFUNCTION("""COMPUTED_VALUE"""),"-")</f>
        <v>-</v>
      </c>
      <c r="FC29" s="9" t="str">
        <f>IFERROR(__xludf.DUMMYFUNCTION("""COMPUTED_VALUE"""),"-")</f>
        <v>-</v>
      </c>
      <c r="FD29" s="9" t="str">
        <f>IFERROR(__xludf.DUMMYFUNCTION("""COMPUTED_VALUE"""),"-")</f>
        <v>-</v>
      </c>
      <c r="FE29" s="9" t="str">
        <f>IFERROR(__xludf.DUMMYFUNCTION("""COMPUTED_VALUE"""),"-")</f>
        <v>-</v>
      </c>
      <c r="FF29" s="9" t="str">
        <f>IFERROR(__xludf.DUMMYFUNCTION("""COMPUTED_VALUE"""),"-")</f>
        <v>-</v>
      </c>
      <c r="FG29" s="9" t="str">
        <f>IFERROR(__xludf.DUMMYFUNCTION("""COMPUTED_VALUE"""),"-")</f>
        <v>-</v>
      </c>
      <c r="FH29" s="9" t="str">
        <f>IFERROR(__xludf.DUMMYFUNCTION("""COMPUTED_VALUE"""),"-")</f>
        <v>-</v>
      </c>
      <c r="FI29" s="9" t="str">
        <f>IFERROR(__xludf.DUMMYFUNCTION("""COMPUTED_VALUE"""),"-")</f>
        <v>-</v>
      </c>
      <c r="FJ29" s="9" t="str">
        <f>IFERROR(__xludf.DUMMYFUNCTION("""COMPUTED_VALUE"""),"-")</f>
        <v>-</v>
      </c>
      <c r="FK29" s="9" t="str">
        <f>IFERROR(__xludf.DUMMYFUNCTION("""COMPUTED_VALUE"""),"-")</f>
        <v>-</v>
      </c>
      <c r="FL29" s="9" t="str">
        <f>IFERROR(__xludf.DUMMYFUNCTION("""COMPUTED_VALUE"""),"-")</f>
        <v>-</v>
      </c>
      <c r="FM29" s="9" t="str">
        <f>IFERROR(__xludf.DUMMYFUNCTION("""COMPUTED_VALUE"""),"-")</f>
        <v>-</v>
      </c>
      <c r="FN29" s="9" t="str">
        <f>IFERROR(__xludf.DUMMYFUNCTION("""COMPUTED_VALUE"""),"-")</f>
        <v>-</v>
      </c>
      <c r="FO29" s="9" t="str">
        <f>IFERROR(__xludf.DUMMYFUNCTION("""COMPUTED_VALUE"""),"-")</f>
        <v>-</v>
      </c>
      <c r="FP29" s="9" t="str">
        <f>IFERROR(__xludf.DUMMYFUNCTION("""COMPUTED_VALUE"""),"-")</f>
        <v>-</v>
      </c>
      <c r="FQ29" s="9" t="str">
        <f>IFERROR(__xludf.DUMMYFUNCTION("""COMPUTED_VALUE"""),"-")</f>
        <v>-</v>
      </c>
      <c r="FR29" s="9" t="str">
        <f>IFERROR(__xludf.DUMMYFUNCTION("""COMPUTED_VALUE"""),"-")</f>
        <v>-</v>
      </c>
      <c r="FS29" s="9" t="str">
        <f>IFERROR(__xludf.DUMMYFUNCTION("""COMPUTED_VALUE"""),"-")</f>
        <v>-</v>
      </c>
      <c r="FT29" s="9" t="str">
        <f>IFERROR(__xludf.DUMMYFUNCTION("""COMPUTED_VALUE"""),"-")</f>
        <v>-</v>
      </c>
      <c r="FU29" s="9" t="str">
        <f>IFERROR(__xludf.DUMMYFUNCTION("""COMPUTED_VALUE"""),"-")</f>
        <v>-</v>
      </c>
      <c r="FV29" s="9" t="str">
        <f>IFERROR(__xludf.DUMMYFUNCTION("""COMPUTED_VALUE"""),"")</f>
        <v/>
      </c>
      <c r="FW29" s="9">
        <f>IFERROR(__xludf.DUMMYFUNCTION("""COMPUTED_VALUE"""),1.0)</f>
        <v>1</v>
      </c>
      <c r="FX29" s="9" t="str">
        <f>IFERROR(__xludf.DUMMYFUNCTION("""COMPUTED_VALUE"""),"TLE")</f>
        <v>TLE</v>
      </c>
      <c r="FY29" s="9" t="str">
        <f>IFERROR(__xludf.DUMMYFUNCTION("""COMPUTED_VALUE"""),"MLE")</f>
        <v>MLE</v>
      </c>
      <c r="FZ29" s="9" t="str">
        <f>IFERROR(__xludf.DUMMYFUNCTION("""COMPUTED_VALUE"""),"MLE")</f>
        <v>MLE</v>
      </c>
      <c r="GA29" s="9" t="str">
        <f>IFERROR(__xludf.DUMMYFUNCTION("""COMPUTED_VALUE"""),"MLE")</f>
        <v>MLE</v>
      </c>
      <c r="GB29" s="9" t="str">
        <f>IFERROR(__xludf.DUMMYFUNCTION("""COMPUTED_VALUE"""),"TLE")</f>
        <v>TLE</v>
      </c>
      <c r="GC29" s="9" t="str">
        <f>IFERROR(__xludf.DUMMYFUNCTION("""COMPUTED_VALUE"""),"TLE")</f>
        <v>TLE</v>
      </c>
      <c r="GD29" s="9" t="str">
        <f>IFERROR(__xludf.DUMMYFUNCTION("""COMPUTED_VALUE"""),"TLE")</f>
        <v>TLE</v>
      </c>
      <c r="GE29" s="9" t="str">
        <f>IFERROR(__xludf.DUMMYFUNCTION("""COMPUTED_VALUE"""),"TLE")</f>
        <v>TLE</v>
      </c>
      <c r="GF29" s="9" t="str">
        <f>IFERROR(__xludf.DUMMYFUNCTION("""COMPUTED_VALUE"""),"TLE")</f>
        <v>TLE</v>
      </c>
      <c r="GG29" s="9" t="str">
        <f>IFERROR(__xludf.DUMMYFUNCTION("""COMPUTED_VALUE"""),"TLE")</f>
        <v>TLE</v>
      </c>
      <c r="GH29" s="9" t="str">
        <f>IFERROR(__xludf.DUMMYFUNCTION("""COMPUTED_VALUE"""),"RTE")</f>
        <v>RTE</v>
      </c>
      <c r="GI29" s="9" t="str">
        <f>IFERROR(__xludf.DUMMYFUNCTION("""COMPUTED_VALUE"""),"RTE")</f>
        <v>RTE</v>
      </c>
      <c r="GJ29" s="9" t="str">
        <f>IFERROR(__xludf.DUMMYFUNCTION("""COMPUTED_VALUE"""),"RTE")</f>
        <v>RTE</v>
      </c>
      <c r="GK29" s="9" t="str">
        <f>IFERROR(__xludf.DUMMYFUNCTION("""COMPUTED_VALUE"""),"RTE")</f>
        <v>RTE</v>
      </c>
      <c r="GL29" s="9" t="str">
        <f>IFERROR(__xludf.DUMMYFUNCTION("""COMPUTED_VALUE"""),"RTE")</f>
        <v>RTE</v>
      </c>
      <c r="GM29" s="9" t="str">
        <f>IFERROR(__xludf.DUMMYFUNCTION("""COMPUTED_VALUE"""),"RTE")</f>
        <v>RTE</v>
      </c>
      <c r="GN29" s="9" t="str">
        <f>IFERROR(__xludf.DUMMYFUNCTION("""COMPUTED_VALUE"""),"RTE")</f>
        <v>RTE</v>
      </c>
      <c r="GO29" s="9" t="str">
        <f>IFERROR(__xludf.DUMMYFUNCTION("""COMPUTED_VALUE"""),"RTE")</f>
        <v>RTE</v>
      </c>
      <c r="GP29" s="9" t="str">
        <f>IFERROR(__xludf.DUMMYFUNCTION("""COMPUTED_VALUE"""),"RTE")</f>
        <v>RTE</v>
      </c>
      <c r="GQ29" s="9" t="str">
        <f>IFERROR(__xludf.DUMMYFUNCTION("""COMPUTED_VALUE"""),"RTE")</f>
        <v>RTE</v>
      </c>
      <c r="GR29" s="9" t="str">
        <f>IFERROR(__xludf.DUMMYFUNCTION("""COMPUTED_VALUE"""),"RTE")</f>
        <v>RTE</v>
      </c>
      <c r="GS29" s="9" t="str">
        <f>IFERROR(__xludf.DUMMYFUNCTION("""COMPUTED_VALUE"""),"RTE")</f>
        <v>RTE</v>
      </c>
      <c r="GT29" s="9" t="str">
        <f>IFERROR(__xludf.DUMMYFUNCTION("""COMPUTED_VALUE"""),"RTE")</f>
        <v>RTE</v>
      </c>
      <c r="GU29" s="9" t="str">
        <f>IFERROR(__xludf.DUMMYFUNCTION("""COMPUTED_VALUE"""),"")</f>
        <v/>
      </c>
    </row>
    <row r="30">
      <c r="A30" s="5"/>
      <c r="B30" s="5"/>
      <c r="C30" s="5" t="str">
        <f>if(B30="d","diskv. iz ciklusa",if(B30="d1","diskv. iz kruga",if($E30="ODOBREN",(if(countif(H:H,"="&amp;H30)=1,countif(H:H,"&gt;"&amp;H30)+1,concatenate(countif(H:H,"&gt;"&amp;H30)+1," - ",countif(H:H,"&gt;="&amp;H30)))),'Rezultati - A kategorija'!empty)))</f>
        <v>23 - 29</v>
      </c>
      <c r="D30" s="6" t="str">
        <f>IFERROR(__xludf.DUMMYFUNCTION("""COMPUTED_VALUE"""),"Zlatnogrivasti")</f>
        <v>Zlatnogrivasti</v>
      </c>
      <c r="E30" s="6" t="str">
        <f>IFERROR(__xludf.DUMMYFUNCTION("""COMPUTED_VALUE"""),"ODOBREN")</f>
        <v>ODOBREN</v>
      </c>
      <c r="F30" s="6" t="str">
        <f>IFERROR(__xludf.DUMMYFUNCTION("""COMPUTED_VALUE"""),"Ђорђе")</f>
        <v>Ђорђе</v>
      </c>
      <c r="G30" s="6" t="str">
        <f>IFERROR(__xludf.DUMMYFUNCTION("""COMPUTED_VALUE"""),"Стефановић")</f>
        <v>Стефановић</v>
      </c>
      <c r="H30" s="7">
        <f>IFERROR(__xludf.DUMMYFUNCTION("""COMPUTED_VALUE"""),100.0)</f>
        <v>100</v>
      </c>
      <c r="I30" s="7">
        <f>IFERROR(__xludf.DUMMYFUNCTION("""COMPUTED_VALUE"""),100.0)</f>
        <v>100</v>
      </c>
      <c r="J30" s="6" t="str">
        <f>IFERROR(__xludf.DUMMYFUNCTION("""COMPUTED_VALUE"""),"Stari grad")</f>
        <v>Stari grad</v>
      </c>
      <c r="K30" s="6" t="str">
        <f>IFERROR(__xludf.DUMMYFUNCTION("""COMPUTED_VALUE"""),"Matematička gimnazija")</f>
        <v>Matematička gimnazija</v>
      </c>
      <c r="L30" s="14" t="str">
        <f>IFERROR(__xludf.DUMMYFUNCTION("""COMPUTED_VALUE"""),"IV")</f>
        <v>IV</v>
      </c>
      <c r="M30" s="14" t="str">
        <f>IFERROR(__xludf.DUMMYFUNCTION("""COMPUTED_VALUE"""),"A")</f>
        <v>A</v>
      </c>
      <c r="N30" s="6"/>
      <c r="O30" s="8" t="str">
        <f>IFERROR(__xludf.DUMMYFUNCTION("""COMPUTED_VALUE"""),"-")</f>
        <v>-</v>
      </c>
      <c r="P30" s="9" t="str">
        <f>IFERROR(__xludf.DUMMYFUNCTION("""COMPUTED_VALUE"""),"-")</f>
        <v>-</v>
      </c>
      <c r="Q30" s="9" t="str">
        <f>IFERROR(__xludf.DUMMYFUNCTION("""COMPUTED_VALUE"""),"-")</f>
        <v>-</v>
      </c>
      <c r="R30" s="9">
        <f>IFERROR(__xludf.DUMMYFUNCTION("""COMPUTED_VALUE"""),100.0)</f>
        <v>100</v>
      </c>
      <c r="S30" s="9">
        <f>IFERROR(__xludf.DUMMYFUNCTION("""COMPUTED_VALUE"""),0.0)</f>
        <v>0</v>
      </c>
      <c r="T30" s="9" t="str">
        <f>IFERROR(__xludf.DUMMYFUNCTION("""COMPUTED_VALUE"""),"-")</f>
        <v>-</v>
      </c>
      <c r="U30" s="9" t="str">
        <f>IFERROR(__xludf.DUMMYFUNCTION("""COMPUTED_VALUE"""),"")</f>
        <v/>
      </c>
      <c r="V30" s="9" t="str">
        <f>IFERROR(__xludf.DUMMYFUNCTION("""COMPUTED_VALUE"""),"")</f>
        <v/>
      </c>
      <c r="W30" s="9" t="str">
        <f>IFERROR(__xludf.DUMMYFUNCTION("""COMPUTED_VALUE"""),"-")</f>
        <v>-</v>
      </c>
      <c r="X30" s="9" t="str">
        <f>IFERROR(__xludf.DUMMYFUNCTION("""COMPUTED_VALUE"""),"-")</f>
        <v>-</v>
      </c>
      <c r="Y30" s="9" t="str">
        <f>IFERROR(__xludf.DUMMYFUNCTION("""COMPUTED_VALUE"""),"-")</f>
        <v>-</v>
      </c>
      <c r="Z30" s="9" t="str">
        <f>IFERROR(__xludf.DUMMYFUNCTION("""COMPUTED_VALUE"""),"-")</f>
        <v>-</v>
      </c>
      <c r="AA30" s="9" t="str">
        <f>IFERROR(__xludf.DUMMYFUNCTION("""COMPUTED_VALUE"""),"-")</f>
        <v>-</v>
      </c>
      <c r="AB30" s="9" t="str">
        <f>IFERROR(__xludf.DUMMYFUNCTION("""COMPUTED_VALUE"""),"-")</f>
        <v>-</v>
      </c>
      <c r="AC30" s="9" t="str">
        <f>IFERROR(__xludf.DUMMYFUNCTION("""COMPUTED_VALUE"""),"-")</f>
        <v>-</v>
      </c>
      <c r="AD30" s="9" t="str">
        <f>IFERROR(__xludf.DUMMYFUNCTION("""COMPUTED_VALUE"""),"-")</f>
        <v>-</v>
      </c>
      <c r="AE30" s="9" t="str">
        <f>IFERROR(__xludf.DUMMYFUNCTION("""COMPUTED_VALUE"""),"-")</f>
        <v>-</v>
      </c>
      <c r="AF30" s="9" t="str">
        <f>IFERROR(__xludf.DUMMYFUNCTION("""COMPUTED_VALUE"""),"-")</f>
        <v>-</v>
      </c>
      <c r="AG30" s="9" t="str">
        <f>IFERROR(__xludf.DUMMYFUNCTION("""COMPUTED_VALUE"""),"-")</f>
        <v>-</v>
      </c>
      <c r="AH30" s="9" t="str">
        <f>IFERROR(__xludf.DUMMYFUNCTION("""COMPUTED_VALUE"""),"-")</f>
        <v>-</v>
      </c>
      <c r="AI30" s="9" t="str">
        <f>IFERROR(__xludf.DUMMYFUNCTION("""COMPUTED_VALUE"""),"-")</f>
        <v>-</v>
      </c>
      <c r="AJ30" s="9" t="str">
        <f>IFERROR(__xludf.DUMMYFUNCTION("""COMPUTED_VALUE"""),"-")</f>
        <v>-</v>
      </c>
      <c r="AK30" s="9" t="str">
        <f>IFERROR(__xludf.DUMMYFUNCTION("""COMPUTED_VALUE"""),"-")</f>
        <v>-</v>
      </c>
      <c r="AL30" s="9" t="str">
        <f>IFERROR(__xludf.DUMMYFUNCTION("""COMPUTED_VALUE"""),"-")</f>
        <v>-</v>
      </c>
      <c r="AM30" s="9" t="str">
        <f>IFERROR(__xludf.DUMMYFUNCTION("""COMPUTED_VALUE"""),"-")</f>
        <v>-</v>
      </c>
      <c r="AN30" s="9" t="str">
        <f>IFERROR(__xludf.DUMMYFUNCTION("""COMPUTED_VALUE"""),"-")</f>
        <v>-</v>
      </c>
      <c r="AO30" s="9" t="str">
        <f>IFERROR(__xludf.DUMMYFUNCTION("""COMPUTED_VALUE"""),"-")</f>
        <v>-</v>
      </c>
      <c r="AP30" s="9" t="str">
        <f>IFERROR(__xludf.DUMMYFUNCTION("""COMPUTED_VALUE"""),"-")</f>
        <v>-</v>
      </c>
      <c r="AQ30" s="9" t="str">
        <f>IFERROR(__xludf.DUMMYFUNCTION("""COMPUTED_VALUE"""),"-")</f>
        <v>-</v>
      </c>
      <c r="AR30" s="9" t="str">
        <f>IFERROR(__xludf.DUMMYFUNCTION("""COMPUTED_VALUE"""),"-")</f>
        <v>-</v>
      </c>
      <c r="AS30" s="9" t="str">
        <f>IFERROR(__xludf.DUMMYFUNCTION("""COMPUTED_VALUE"""),"-")</f>
        <v>-</v>
      </c>
      <c r="AT30" s="9" t="str">
        <f>IFERROR(__xludf.DUMMYFUNCTION("""COMPUTED_VALUE"""),"-")</f>
        <v>-</v>
      </c>
      <c r="AU30" s="9" t="str">
        <f>IFERROR(__xludf.DUMMYFUNCTION("""COMPUTED_VALUE"""),"-")</f>
        <v>-</v>
      </c>
      <c r="AV30" s="9" t="str">
        <f>IFERROR(__xludf.DUMMYFUNCTION("""COMPUTED_VALUE"""),"-")</f>
        <v>-</v>
      </c>
      <c r="AW30" s="9" t="str">
        <f>IFERROR(__xludf.DUMMYFUNCTION("""COMPUTED_VALUE"""),"-")</f>
        <v>-</v>
      </c>
      <c r="AX30" s="9" t="str">
        <f>IFERROR(__xludf.DUMMYFUNCTION("""COMPUTED_VALUE"""),"-")</f>
        <v>-</v>
      </c>
      <c r="AY30" s="9" t="str">
        <f>IFERROR(__xludf.DUMMYFUNCTION("""COMPUTED_VALUE"""),"-")</f>
        <v>-</v>
      </c>
      <c r="AZ30" s="9" t="str">
        <f>IFERROR(__xludf.DUMMYFUNCTION("""COMPUTED_VALUE"""),"-")</f>
        <v>-</v>
      </c>
      <c r="BA30" s="9" t="str">
        <f>IFERROR(__xludf.DUMMYFUNCTION("""COMPUTED_VALUE"""),"-")</f>
        <v>-</v>
      </c>
      <c r="BB30" s="9" t="str">
        <f>IFERROR(__xludf.DUMMYFUNCTION("""COMPUTED_VALUE"""),"-")</f>
        <v>-</v>
      </c>
      <c r="BC30" s="9" t="str">
        <f>IFERROR(__xludf.DUMMYFUNCTION("""COMPUTED_VALUE"""),"-")</f>
        <v>-</v>
      </c>
      <c r="BD30" s="9" t="str">
        <f>IFERROR(__xludf.DUMMYFUNCTION("""COMPUTED_VALUE"""),"-")</f>
        <v>-</v>
      </c>
      <c r="BE30" s="9" t="str">
        <f>IFERROR(__xludf.DUMMYFUNCTION("""COMPUTED_VALUE"""),"-")</f>
        <v>-</v>
      </c>
      <c r="BF30" s="9" t="str">
        <f>IFERROR(__xludf.DUMMYFUNCTION("""COMPUTED_VALUE"""),"-")</f>
        <v>-</v>
      </c>
      <c r="BG30" s="9" t="str">
        <f>IFERROR(__xludf.DUMMYFUNCTION("""COMPUTED_VALUE"""),"-")</f>
        <v>-</v>
      </c>
      <c r="BH30" s="9" t="str">
        <f>IFERROR(__xludf.DUMMYFUNCTION("""COMPUTED_VALUE"""),"-")</f>
        <v>-</v>
      </c>
      <c r="BI30" s="9" t="str">
        <f>IFERROR(__xludf.DUMMYFUNCTION("""COMPUTED_VALUE"""),"-")</f>
        <v>-</v>
      </c>
      <c r="BJ30" s="9" t="str">
        <f>IFERROR(__xludf.DUMMYFUNCTION("""COMPUTED_VALUE"""),"-")</f>
        <v>-</v>
      </c>
      <c r="BK30" s="9" t="str">
        <f>IFERROR(__xludf.DUMMYFUNCTION("""COMPUTED_VALUE"""),"-")</f>
        <v>-</v>
      </c>
      <c r="BL30" s="9" t="str">
        <f>IFERROR(__xludf.DUMMYFUNCTION("""COMPUTED_VALUE"""),"-")</f>
        <v>-</v>
      </c>
      <c r="BM30" s="9" t="str">
        <f>IFERROR(__xludf.DUMMYFUNCTION("""COMPUTED_VALUE"""),"")</f>
        <v/>
      </c>
      <c r="BN30" s="9" t="str">
        <f>IFERROR(__xludf.DUMMYFUNCTION("""COMPUTED_VALUE"""),"-")</f>
        <v>-</v>
      </c>
      <c r="BO30" s="9" t="str">
        <f>IFERROR(__xludf.DUMMYFUNCTION("""COMPUTED_VALUE"""),"-")</f>
        <v>-</v>
      </c>
      <c r="BP30" s="9" t="str">
        <f>IFERROR(__xludf.DUMMYFUNCTION("""COMPUTED_VALUE"""),"-")</f>
        <v>-</v>
      </c>
      <c r="BQ30" s="9" t="str">
        <f>IFERROR(__xludf.DUMMYFUNCTION("""COMPUTED_VALUE"""),"-")</f>
        <v>-</v>
      </c>
      <c r="BR30" s="9" t="str">
        <f>IFERROR(__xludf.DUMMYFUNCTION("""COMPUTED_VALUE"""),"-")</f>
        <v>-</v>
      </c>
      <c r="BS30" s="9" t="str">
        <f>IFERROR(__xludf.DUMMYFUNCTION("""COMPUTED_VALUE"""),"-")</f>
        <v>-</v>
      </c>
      <c r="BT30" s="9" t="str">
        <f>IFERROR(__xludf.DUMMYFUNCTION("""COMPUTED_VALUE"""),"-")</f>
        <v>-</v>
      </c>
      <c r="BU30" s="9" t="str">
        <f>IFERROR(__xludf.DUMMYFUNCTION("""COMPUTED_VALUE"""),"-")</f>
        <v>-</v>
      </c>
      <c r="BV30" s="9" t="str">
        <f>IFERROR(__xludf.DUMMYFUNCTION("""COMPUTED_VALUE"""),"-")</f>
        <v>-</v>
      </c>
      <c r="BW30" s="9" t="str">
        <f>IFERROR(__xludf.DUMMYFUNCTION("""COMPUTED_VALUE"""),"-")</f>
        <v>-</v>
      </c>
      <c r="BX30" s="9" t="str">
        <f>IFERROR(__xludf.DUMMYFUNCTION("""COMPUTED_VALUE"""),"-")</f>
        <v>-</v>
      </c>
      <c r="BY30" s="9" t="str">
        <f>IFERROR(__xludf.DUMMYFUNCTION("""COMPUTED_VALUE"""),"-")</f>
        <v>-</v>
      </c>
      <c r="BZ30" s="9" t="str">
        <f>IFERROR(__xludf.DUMMYFUNCTION("""COMPUTED_VALUE"""),"-")</f>
        <v>-</v>
      </c>
      <c r="CA30" s="9" t="str">
        <f>IFERROR(__xludf.DUMMYFUNCTION("""COMPUTED_VALUE"""),"-")</f>
        <v>-</v>
      </c>
      <c r="CB30" s="9" t="str">
        <f>IFERROR(__xludf.DUMMYFUNCTION("""COMPUTED_VALUE"""),"-")</f>
        <v>-</v>
      </c>
      <c r="CC30" s="9" t="str">
        <f>IFERROR(__xludf.DUMMYFUNCTION("""COMPUTED_VALUE"""),"-")</f>
        <v>-</v>
      </c>
      <c r="CD30" s="9" t="str">
        <f>IFERROR(__xludf.DUMMYFUNCTION("""COMPUTED_VALUE"""),"-")</f>
        <v>-</v>
      </c>
      <c r="CE30" s="9" t="str">
        <f>IFERROR(__xludf.DUMMYFUNCTION("""COMPUTED_VALUE"""),"-")</f>
        <v>-</v>
      </c>
      <c r="CF30" s="9" t="str">
        <f>IFERROR(__xludf.DUMMYFUNCTION("""COMPUTED_VALUE"""),"-")</f>
        <v>-</v>
      </c>
      <c r="CG30" s="9" t="str">
        <f>IFERROR(__xludf.DUMMYFUNCTION("""COMPUTED_VALUE"""),"-")</f>
        <v>-</v>
      </c>
      <c r="CH30" s="9" t="str">
        <f>IFERROR(__xludf.DUMMYFUNCTION("""COMPUTED_VALUE"""),"-")</f>
        <v>-</v>
      </c>
      <c r="CI30" s="9" t="str">
        <f>IFERROR(__xludf.DUMMYFUNCTION("""COMPUTED_VALUE"""),"-")</f>
        <v>-</v>
      </c>
      <c r="CJ30" s="9" t="str">
        <f>IFERROR(__xludf.DUMMYFUNCTION("""COMPUTED_VALUE"""),"-")</f>
        <v>-</v>
      </c>
      <c r="CK30" s="9" t="str">
        <f>IFERROR(__xludf.DUMMYFUNCTION("""COMPUTED_VALUE"""),"-")</f>
        <v>-</v>
      </c>
      <c r="CL30" s="9" t="str">
        <f>IFERROR(__xludf.DUMMYFUNCTION("""COMPUTED_VALUE"""),"-")</f>
        <v>-</v>
      </c>
      <c r="CM30" s="9" t="str">
        <f>IFERROR(__xludf.DUMMYFUNCTION("""COMPUTED_VALUE"""),"-")</f>
        <v>-</v>
      </c>
      <c r="CN30" s="9" t="str">
        <f>IFERROR(__xludf.DUMMYFUNCTION("""COMPUTED_VALUE"""),"-")</f>
        <v>-</v>
      </c>
      <c r="CO30" s="9" t="str">
        <f>IFERROR(__xludf.DUMMYFUNCTION("""COMPUTED_VALUE"""),"-")</f>
        <v>-</v>
      </c>
      <c r="CP30" s="9" t="str">
        <f>IFERROR(__xludf.DUMMYFUNCTION("""COMPUTED_VALUE"""),"-")</f>
        <v>-</v>
      </c>
      <c r="CQ30" s="9" t="str">
        <f>IFERROR(__xludf.DUMMYFUNCTION("""COMPUTED_VALUE"""),"-")</f>
        <v>-</v>
      </c>
      <c r="CR30" s="9" t="str">
        <f>IFERROR(__xludf.DUMMYFUNCTION("""COMPUTED_VALUE"""),"-")</f>
        <v>-</v>
      </c>
      <c r="CS30" s="9" t="str">
        <f>IFERROR(__xludf.DUMMYFUNCTION("""COMPUTED_VALUE"""),"-")</f>
        <v>-</v>
      </c>
      <c r="CT30" s="9" t="str">
        <f>IFERROR(__xludf.DUMMYFUNCTION("""COMPUTED_VALUE"""),"-")</f>
        <v>-</v>
      </c>
      <c r="CU30" s="9" t="str">
        <f>IFERROR(__xludf.DUMMYFUNCTION("""COMPUTED_VALUE"""),"")</f>
        <v/>
      </c>
      <c r="CV30" s="9" t="str">
        <f>IFERROR(__xludf.DUMMYFUNCTION("""COMPUTED_VALUE"""),"-")</f>
        <v>-</v>
      </c>
      <c r="CW30" s="9" t="str">
        <f>IFERROR(__xludf.DUMMYFUNCTION("""COMPUTED_VALUE"""),"-")</f>
        <v>-</v>
      </c>
      <c r="CX30" s="9" t="str">
        <f>IFERROR(__xludf.DUMMYFUNCTION("""COMPUTED_VALUE"""),"-")</f>
        <v>-</v>
      </c>
      <c r="CY30" s="9" t="str">
        <f>IFERROR(__xludf.DUMMYFUNCTION("""COMPUTED_VALUE"""),"-")</f>
        <v>-</v>
      </c>
      <c r="CZ30" s="9" t="str">
        <f>IFERROR(__xludf.DUMMYFUNCTION("""COMPUTED_VALUE"""),"-")</f>
        <v>-</v>
      </c>
      <c r="DA30" s="9" t="str">
        <f>IFERROR(__xludf.DUMMYFUNCTION("""COMPUTED_VALUE"""),"-")</f>
        <v>-</v>
      </c>
      <c r="DB30" s="9" t="str">
        <f>IFERROR(__xludf.DUMMYFUNCTION("""COMPUTED_VALUE"""),"-")</f>
        <v>-</v>
      </c>
      <c r="DC30" s="9" t="str">
        <f>IFERROR(__xludf.DUMMYFUNCTION("""COMPUTED_VALUE"""),"-")</f>
        <v>-</v>
      </c>
      <c r="DD30" s="9" t="str">
        <f>IFERROR(__xludf.DUMMYFUNCTION("""COMPUTED_VALUE"""),"-")</f>
        <v>-</v>
      </c>
      <c r="DE30" s="9" t="str">
        <f>IFERROR(__xludf.DUMMYFUNCTION("""COMPUTED_VALUE"""),"-")</f>
        <v>-</v>
      </c>
      <c r="DF30" s="9" t="str">
        <f>IFERROR(__xludf.DUMMYFUNCTION("""COMPUTED_VALUE"""),"-")</f>
        <v>-</v>
      </c>
      <c r="DG30" s="9" t="str">
        <f>IFERROR(__xludf.DUMMYFUNCTION("""COMPUTED_VALUE"""),"-")</f>
        <v>-</v>
      </c>
      <c r="DH30" s="9" t="str">
        <f>IFERROR(__xludf.DUMMYFUNCTION("""COMPUTED_VALUE"""),"-")</f>
        <v>-</v>
      </c>
      <c r="DI30" s="9" t="str">
        <f>IFERROR(__xludf.DUMMYFUNCTION("""COMPUTED_VALUE"""),"-")</f>
        <v>-</v>
      </c>
      <c r="DJ30" s="9" t="str">
        <f>IFERROR(__xludf.DUMMYFUNCTION("""COMPUTED_VALUE"""),"-")</f>
        <v>-</v>
      </c>
      <c r="DK30" s="9" t="str">
        <f>IFERROR(__xludf.DUMMYFUNCTION("""COMPUTED_VALUE"""),"-")</f>
        <v>-</v>
      </c>
      <c r="DL30" s="9" t="str">
        <f>IFERROR(__xludf.DUMMYFUNCTION("""COMPUTED_VALUE"""),"-")</f>
        <v>-</v>
      </c>
      <c r="DM30" s="9" t="str">
        <f>IFERROR(__xludf.DUMMYFUNCTION("""COMPUTED_VALUE"""),"-")</f>
        <v>-</v>
      </c>
      <c r="DN30" s="9" t="str">
        <f>IFERROR(__xludf.DUMMYFUNCTION("""COMPUTED_VALUE"""),"-")</f>
        <v>-</v>
      </c>
      <c r="DO30" s="9" t="str">
        <f>IFERROR(__xludf.DUMMYFUNCTION("""COMPUTED_VALUE"""),"-")</f>
        <v>-</v>
      </c>
      <c r="DP30" s="9" t="str">
        <f>IFERROR(__xludf.DUMMYFUNCTION("""COMPUTED_VALUE"""),"-")</f>
        <v>-</v>
      </c>
      <c r="DQ30" s="9" t="str">
        <f>IFERROR(__xludf.DUMMYFUNCTION("""COMPUTED_VALUE"""),"-")</f>
        <v>-</v>
      </c>
      <c r="DR30" s="9" t="str">
        <f>IFERROR(__xludf.DUMMYFUNCTION("""COMPUTED_VALUE"""),"-")</f>
        <v>-</v>
      </c>
      <c r="DS30" s="9" t="str">
        <f>IFERROR(__xludf.DUMMYFUNCTION("""COMPUTED_VALUE"""),"-")</f>
        <v>-</v>
      </c>
      <c r="DT30" s="9" t="str">
        <f>IFERROR(__xludf.DUMMYFUNCTION("""COMPUTED_VALUE"""),"-")</f>
        <v>-</v>
      </c>
      <c r="DU30" s="9" t="str">
        <f>IFERROR(__xludf.DUMMYFUNCTION("""COMPUTED_VALUE"""),"-")</f>
        <v>-</v>
      </c>
      <c r="DV30" s="9" t="str">
        <f>IFERROR(__xludf.DUMMYFUNCTION("""COMPUTED_VALUE"""),"-")</f>
        <v>-</v>
      </c>
      <c r="DW30" s="9" t="str">
        <f>IFERROR(__xludf.DUMMYFUNCTION("""COMPUTED_VALUE"""),"-")</f>
        <v>-</v>
      </c>
      <c r="DX30" s="9" t="str">
        <f>IFERROR(__xludf.DUMMYFUNCTION("""COMPUTED_VALUE"""),"-")</f>
        <v>-</v>
      </c>
      <c r="DY30" s="9" t="str">
        <f>IFERROR(__xludf.DUMMYFUNCTION("""COMPUTED_VALUE"""),"-")</f>
        <v>-</v>
      </c>
      <c r="DZ30" s="9" t="str">
        <f>IFERROR(__xludf.DUMMYFUNCTION("""COMPUTED_VALUE"""),"-")</f>
        <v>-</v>
      </c>
      <c r="EA30" s="9" t="str">
        <f>IFERROR(__xludf.DUMMYFUNCTION("""COMPUTED_VALUE"""),"-")</f>
        <v>-</v>
      </c>
      <c r="EB30" s="9" t="str">
        <f>IFERROR(__xludf.DUMMYFUNCTION("""COMPUTED_VALUE"""),"")</f>
        <v/>
      </c>
      <c r="EC30" s="9">
        <f>IFERROR(__xludf.DUMMYFUNCTION("""COMPUTED_VALUE"""),1.0)</f>
        <v>1</v>
      </c>
      <c r="ED30" s="9">
        <f>IFERROR(__xludf.DUMMYFUNCTION("""COMPUTED_VALUE"""),1.0)</f>
        <v>1</v>
      </c>
      <c r="EE30" s="9">
        <f>IFERROR(__xludf.DUMMYFUNCTION("""COMPUTED_VALUE"""),1.0)</f>
        <v>1</v>
      </c>
      <c r="EF30" s="9">
        <f>IFERROR(__xludf.DUMMYFUNCTION("""COMPUTED_VALUE"""),1.0)</f>
        <v>1</v>
      </c>
      <c r="EG30" s="9">
        <f>IFERROR(__xludf.DUMMYFUNCTION("""COMPUTED_VALUE"""),1.0)</f>
        <v>1</v>
      </c>
      <c r="EH30" s="9">
        <f>IFERROR(__xludf.DUMMYFUNCTION("""COMPUTED_VALUE"""),1.0)</f>
        <v>1</v>
      </c>
      <c r="EI30" s="9">
        <f>IFERROR(__xludf.DUMMYFUNCTION("""COMPUTED_VALUE"""),1.0)</f>
        <v>1</v>
      </c>
      <c r="EJ30" s="9">
        <f>IFERROR(__xludf.DUMMYFUNCTION("""COMPUTED_VALUE"""),1.0)</f>
        <v>1</v>
      </c>
      <c r="EK30" s="9">
        <f>IFERROR(__xludf.DUMMYFUNCTION("""COMPUTED_VALUE"""),1.0)</f>
        <v>1</v>
      </c>
      <c r="EL30" s="9">
        <f>IFERROR(__xludf.DUMMYFUNCTION("""COMPUTED_VALUE"""),1.0)</f>
        <v>1</v>
      </c>
      <c r="EM30" s="9">
        <f>IFERROR(__xludf.DUMMYFUNCTION("""COMPUTED_VALUE"""),1.0)</f>
        <v>1</v>
      </c>
      <c r="EN30" s="9">
        <f>IFERROR(__xludf.DUMMYFUNCTION("""COMPUTED_VALUE"""),1.0)</f>
        <v>1</v>
      </c>
      <c r="EO30" s="9">
        <f>IFERROR(__xludf.DUMMYFUNCTION("""COMPUTED_VALUE"""),1.0)</f>
        <v>1</v>
      </c>
      <c r="EP30" s="9">
        <f>IFERROR(__xludf.DUMMYFUNCTION("""COMPUTED_VALUE"""),1.0)</f>
        <v>1</v>
      </c>
      <c r="EQ30" s="9">
        <f>IFERROR(__xludf.DUMMYFUNCTION("""COMPUTED_VALUE"""),1.0)</f>
        <v>1</v>
      </c>
      <c r="ER30" s="9">
        <f>IFERROR(__xludf.DUMMYFUNCTION("""COMPUTED_VALUE"""),1.0)</f>
        <v>1</v>
      </c>
      <c r="ES30" s="9" t="str">
        <f>IFERROR(__xludf.DUMMYFUNCTION("""COMPUTED_VALUE"""),"")</f>
        <v/>
      </c>
      <c r="ET30" s="9" t="str">
        <f>IFERROR(__xludf.DUMMYFUNCTION("""COMPUTED_VALUE"""),"WA")</f>
        <v>WA</v>
      </c>
      <c r="EU30" s="9" t="str">
        <f>IFERROR(__xludf.DUMMYFUNCTION("""COMPUTED_VALUE"""),"WA")</f>
        <v>WA</v>
      </c>
      <c r="EV30" s="9" t="str">
        <f>IFERROR(__xludf.DUMMYFUNCTION("""COMPUTED_VALUE"""),"WA")</f>
        <v>WA</v>
      </c>
      <c r="EW30" s="9" t="str">
        <f>IFERROR(__xludf.DUMMYFUNCTION("""COMPUTED_VALUE"""),"WA")</f>
        <v>WA</v>
      </c>
      <c r="EX30" s="9" t="str">
        <f>IFERROR(__xludf.DUMMYFUNCTION("""COMPUTED_VALUE"""),"WA")</f>
        <v>WA</v>
      </c>
      <c r="EY30" s="9" t="str">
        <f>IFERROR(__xludf.DUMMYFUNCTION("""COMPUTED_VALUE"""),"WA")</f>
        <v>WA</v>
      </c>
      <c r="EZ30" s="9" t="str">
        <f>IFERROR(__xludf.DUMMYFUNCTION("""COMPUTED_VALUE"""),"WA")</f>
        <v>WA</v>
      </c>
      <c r="FA30" s="9" t="str">
        <f>IFERROR(__xludf.DUMMYFUNCTION("""COMPUTED_VALUE"""),"WA")</f>
        <v>WA</v>
      </c>
      <c r="FB30" s="9" t="str">
        <f>IFERROR(__xludf.DUMMYFUNCTION("""COMPUTED_VALUE"""),"WA")</f>
        <v>WA</v>
      </c>
      <c r="FC30" s="9" t="str">
        <f>IFERROR(__xludf.DUMMYFUNCTION("""COMPUTED_VALUE"""),"WA")</f>
        <v>WA</v>
      </c>
      <c r="FD30" s="9" t="str">
        <f>IFERROR(__xludf.DUMMYFUNCTION("""COMPUTED_VALUE"""),"WA")</f>
        <v>WA</v>
      </c>
      <c r="FE30" s="9" t="str">
        <f>IFERROR(__xludf.DUMMYFUNCTION("""COMPUTED_VALUE"""),"WA")</f>
        <v>WA</v>
      </c>
      <c r="FF30" s="9" t="str">
        <f>IFERROR(__xludf.DUMMYFUNCTION("""COMPUTED_VALUE"""),"WA")</f>
        <v>WA</v>
      </c>
      <c r="FG30" s="9" t="str">
        <f>IFERROR(__xludf.DUMMYFUNCTION("""COMPUTED_VALUE"""),"WA")</f>
        <v>WA</v>
      </c>
      <c r="FH30" s="9" t="str">
        <f>IFERROR(__xludf.DUMMYFUNCTION("""COMPUTED_VALUE"""),"WA")</f>
        <v>WA</v>
      </c>
      <c r="FI30" s="9" t="str">
        <f>IFERROR(__xludf.DUMMYFUNCTION("""COMPUTED_VALUE"""),"WA")</f>
        <v>WA</v>
      </c>
      <c r="FJ30" s="9" t="str">
        <f>IFERROR(__xludf.DUMMYFUNCTION("""COMPUTED_VALUE"""),"WA")</f>
        <v>WA</v>
      </c>
      <c r="FK30" s="9" t="str">
        <f>IFERROR(__xludf.DUMMYFUNCTION("""COMPUTED_VALUE"""),"WA")</f>
        <v>WA</v>
      </c>
      <c r="FL30" s="9" t="str">
        <f>IFERROR(__xludf.DUMMYFUNCTION("""COMPUTED_VALUE"""),"WA")</f>
        <v>WA</v>
      </c>
      <c r="FM30" s="9" t="str">
        <f>IFERROR(__xludf.DUMMYFUNCTION("""COMPUTED_VALUE"""),"WA")</f>
        <v>WA</v>
      </c>
      <c r="FN30" s="9" t="str">
        <f>IFERROR(__xludf.DUMMYFUNCTION("""COMPUTED_VALUE"""),"WA")</f>
        <v>WA</v>
      </c>
      <c r="FO30" s="9" t="str">
        <f>IFERROR(__xludf.DUMMYFUNCTION("""COMPUTED_VALUE"""),"WA")</f>
        <v>WA</v>
      </c>
      <c r="FP30" s="9" t="str">
        <f>IFERROR(__xludf.DUMMYFUNCTION("""COMPUTED_VALUE"""),"WA")</f>
        <v>WA</v>
      </c>
      <c r="FQ30" s="9" t="str">
        <f>IFERROR(__xludf.DUMMYFUNCTION("""COMPUTED_VALUE"""),"WA")</f>
        <v>WA</v>
      </c>
      <c r="FR30" s="9" t="str">
        <f>IFERROR(__xludf.DUMMYFUNCTION("""COMPUTED_VALUE"""),"WA")</f>
        <v>WA</v>
      </c>
      <c r="FS30" s="9" t="str">
        <f>IFERROR(__xludf.DUMMYFUNCTION("""COMPUTED_VALUE"""),"WA")</f>
        <v>WA</v>
      </c>
      <c r="FT30" s="9" t="str">
        <f>IFERROR(__xludf.DUMMYFUNCTION("""COMPUTED_VALUE"""),"WA")</f>
        <v>WA</v>
      </c>
      <c r="FU30" s="9" t="str">
        <f>IFERROR(__xludf.DUMMYFUNCTION("""COMPUTED_VALUE"""),"WA")</f>
        <v>WA</v>
      </c>
      <c r="FV30" s="9" t="str">
        <f>IFERROR(__xludf.DUMMYFUNCTION("""COMPUTED_VALUE"""),"")</f>
        <v/>
      </c>
      <c r="FW30" s="9" t="str">
        <f>IFERROR(__xludf.DUMMYFUNCTION("""COMPUTED_VALUE"""),"-")</f>
        <v>-</v>
      </c>
      <c r="FX30" s="9" t="str">
        <f>IFERROR(__xludf.DUMMYFUNCTION("""COMPUTED_VALUE"""),"-")</f>
        <v>-</v>
      </c>
      <c r="FY30" s="9" t="str">
        <f>IFERROR(__xludf.DUMMYFUNCTION("""COMPUTED_VALUE"""),"-")</f>
        <v>-</v>
      </c>
      <c r="FZ30" s="9" t="str">
        <f>IFERROR(__xludf.DUMMYFUNCTION("""COMPUTED_VALUE"""),"-")</f>
        <v>-</v>
      </c>
      <c r="GA30" s="9" t="str">
        <f>IFERROR(__xludf.DUMMYFUNCTION("""COMPUTED_VALUE"""),"-")</f>
        <v>-</v>
      </c>
      <c r="GB30" s="9" t="str">
        <f>IFERROR(__xludf.DUMMYFUNCTION("""COMPUTED_VALUE"""),"-")</f>
        <v>-</v>
      </c>
      <c r="GC30" s="9" t="str">
        <f>IFERROR(__xludf.DUMMYFUNCTION("""COMPUTED_VALUE"""),"-")</f>
        <v>-</v>
      </c>
      <c r="GD30" s="9" t="str">
        <f>IFERROR(__xludf.DUMMYFUNCTION("""COMPUTED_VALUE"""),"-")</f>
        <v>-</v>
      </c>
      <c r="GE30" s="9" t="str">
        <f>IFERROR(__xludf.DUMMYFUNCTION("""COMPUTED_VALUE"""),"-")</f>
        <v>-</v>
      </c>
      <c r="GF30" s="9" t="str">
        <f>IFERROR(__xludf.DUMMYFUNCTION("""COMPUTED_VALUE"""),"-")</f>
        <v>-</v>
      </c>
      <c r="GG30" s="9" t="str">
        <f>IFERROR(__xludf.DUMMYFUNCTION("""COMPUTED_VALUE"""),"-")</f>
        <v>-</v>
      </c>
      <c r="GH30" s="9" t="str">
        <f>IFERROR(__xludf.DUMMYFUNCTION("""COMPUTED_VALUE"""),"-")</f>
        <v>-</v>
      </c>
      <c r="GI30" s="9" t="str">
        <f>IFERROR(__xludf.DUMMYFUNCTION("""COMPUTED_VALUE"""),"-")</f>
        <v>-</v>
      </c>
      <c r="GJ30" s="9" t="str">
        <f>IFERROR(__xludf.DUMMYFUNCTION("""COMPUTED_VALUE"""),"-")</f>
        <v>-</v>
      </c>
      <c r="GK30" s="9" t="str">
        <f>IFERROR(__xludf.DUMMYFUNCTION("""COMPUTED_VALUE"""),"-")</f>
        <v>-</v>
      </c>
      <c r="GL30" s="9" t="str">
        <f>IFERROR(__xludf.DUMMYFUNCTION("""COMPUTED_VALUE"""),"-")</f>
        <v>-</v>
      </c>
      <c r="GM30" s="9" t="str">
        <f>IFERROR(__xludf.DUMMYFUNCTION("""COMPUTED_VALUE"""),"-")</f>
        <v>-</v>
      </c>
      <c r="GN30" s="9" t="str">
        <f>IFERROR(__xludf.DUMMYFUNCTION("""COMPUTED_VALUE"""),"-")</f>
        <v>-</v>
      </c>
      <c r="GO30" s="9" t="str">
        <f>IFERROR(__xludf.DUMMYFUNCTION("""COMPUTED_VALUE"""),"-")</f>
        <v>-</v>
      </c>
      <c r="GP30" s="9" t="str">
        <f>IFERROR(__xludf.DUMMYFUNCTION("""COMPUTED_VALUE"""),"-")</f>
        <v>-</v>
      </c>
      <c r="GQ30" s="9" t="str">
        <f>IFERROR(__xludf.DUMMYFUNCTION("""COMPUTED_VALUE"""),"-")</f>
        <v>-</v>
      </c>
      <c r="GR30" s="9" t="str">
        <f>IFERROR(__xludf.DUMMYFUNCTION("""COMPUTED_VALUE"""),"-")</f>
        <v>-</v>
      </c>
      <c r="GS30" s="9" t="str">
        <f>IFERROR(__xludf.DUMMYFUNCTION("""COMPUTED_VALUE"""),"-")</f>
        <v>-</v>
      </c>
      <c r="GT30" s="9" t="str">
        <f>IFERROR(__xludf.DUMMYFUNCTION("""COMPUTED_VALUE"""),"-")</f>
        <v>-</v>
      </c>
      <c r="GU30" s="9" t="str">
        <f>IFERROR(__xludf.DUMMYFUNCTION("""COMPUTED_VALUE"""),"")</f>
        <v/>
      </c>
    </row>
    <row r="31">
      <c r="A31" s="5"/>
      <c r="B31" s="5"/>
      <c r="C31" s="5" t="str">
        <f>if(B31="d","diskv. iz ciklusa",if(B31="d1","diskv. iz kruga",if($E31="ODOBREN",(if(countif(H:H,"="&amp;H31)=1,countif(H:H,"&gt;"&amp;H31)+1,concatenate(countif(H:H,"&gt;"&amp;H31)+1," - ",countif(H:H,"&gt;="&amp;H31)))),'Rezultati - A kategorija'!empty)))</f>
        <v>23 - 29</v>
      </c>
      <c r="D31" s="6" t="str">
        <f>IFERROR(__xludf.DUMMYFUNCTION("""COMPUTED_VALUE"""),"iliccmarko")</f>
        <v>iliccmarko</v>
      </c>
      <c r="E31" s="6" t="str">
        <f>IFERROR(__xludf.DUMMYFUNCTION("""COMPUTED_VALUE"""),"ODOBREN")</f>
        <v>ODOBREN</v>
      </c>
      <c r="F31" s="6" t="str">
        <f>IFERROR(__xludf.DUMMYFUNCTION("""COMPUTED_VALUE"""),"Marko")</f>
        <v>Marko</v>
      </c>
      <c r="G31" s="6" t="str">
        <f>IFERROR(__xludf.DUMMYFUNCTION("""COMPUTED_VALUE"""),"Ilić")</f>
        <v>Ilić</v>
      </c>
      <c r="H31" s="7">
        <f>IFERROR(__xludf.DUMMYFUNCTION("""COMPUTED_VALUE"""),100.0)</f>
        <v>100</v>
      </c>
      <c r="I31" s="7">
        <f>IFERROR(__xludf.DUMMYFUNCTION("""COMPUTED_VALUE"""),100.0)</f>
        <v>100</v>
      </c>
      <c r="J31" s="6" t="str">
        <f>IFERROR(__xludf.DUMMYFUNCTION("""COMPUTED_VALUE"""),"Stari grad")</f>
        <v>Stari grad</v>
      </c>
      <c r="K31" s="6" t="str">
        <f>IFERROR(__xludf.DUMMYFUNCTION("""COMPUTED_VALUE"""),"Matematička gimnazija")</f>
        <v>Matematička gimnazija</v>
      </c>
      <c r="L31" s="14" t="str">
        <f>IFERROR(__xludf.DUMMYFUNCTION("""COMPUTED_VALUE"""),"III")</f>
        <v>III</v>
      </c>
      <c r="M31" s="14" t="str">
        <f>IFERROR(__xludf.DUMMYFUNCTION("""COMPUTED_VALUE"""),"A")</f>
        <v>A</v>
      </c>
      <c r="N31" s="6" t="str">
        <f>IFERROR(__xludf.DUMMYFUNCTION("""COMPUTED_VALUE"""),"Marina Đurišić")</f>
        <v>Marina Đurišić</v>
      </c>
      <c r="O31" s="8" t="str">
        <f>IFERROR(__xludf.DUMMYFUNCTION("""COMPUTED_VALUE"""),"-")</f>
        <v>-</v>
      </c>
      <c r="P31" s="9" t="str">
        <f>IFERROR(__xludf.DUMMYFUNCTION("""COMPUTED_VALUE"""),"-")</f>
        <v>-</v>
      </c>
      <c r="Q31" s="9" t="str">
        <f>IFERROR(__xludf.DUMMYFUNCTION("""COMPUTED_VALUE"""),"-")</f>
        <v>-</v>
      </c>
      <c r="R31" s="9">
        <f>IFERROR(__xludf.DUMMYFUNCTION("""COMPUTED_VALUE"""),100.0)</f>
        <v>100</v>
      </c>
      <c r="S31" s="9">
        <f>IFERROR(__xludf.DUMMYFUNCTION("""COMPUTED_VALUE"""),0.0)</f>
        <v>0</v>
      </c>
      <c r="T31" s="9">
        <f>IFERROR(__xludf.DUMMYFUNCTION("""COMPUTED_VALUE"""),0.0)</f>
        <v>0</v>
      </c>
      <c r="U31" s="9" t="str">
        <f>IFERROR(__xludf.DUMMYFUNCTION("""COMPUTED_VALUE"""),"")</f>
        <v/>
      </c>
      <c r="V31" s="9" t="str">
        <f>IFERROR(__xludf.DUMMYFUNCTION("""COMPUTED_VALUE"""),"")</f>
        <v/>
      </c>
      <c r="W31" s="9" t="str">
        <f>IFERROR(__xludf.DUMMYFUNCTION("""COMPUTED_VALUE"""),"-")</f>
        <v>-</v>
      </c>
      <c r="X31" s="9" t="str">
        <f>IFERROR(__xludf.DUMMYFUNCTION("""COMPUTED_VALUE"""),"-")</f>
        <v>-</v>
      </c>
      <c r="Y31" s="9" t="str">
        <f>IFERROR(__xludf.DUMMYFUNCTION("""COMPUTED_VALUE"""),"-")</f>
        <v>-</v>
      </c>
      <c r="Z31" s="9" t="str">
        <f>IFERROR(__xludf.DUMMYFUNCTION("""COMPUTED_VALUE"""),"-")</f>
        <v>-</v>
      </c>
      <c r="AA31" s="9" t="str">
        <f>IFERROR(__xludf.DUMMYFUNCTION("""COMPUTED_VALUE"""),"-")</f>
        <v>-</v>
      </c>
      <c r="AB31" s="9" t="str">
        <f>IFERROR(__xludf.DUMMYFUNCTION("""COMPUTED_VALUE"""),"-")</f>
        <v>-</v>
      </c>
      <c r="AC31" s="9" t="str">
        <f>IFERROR(__xludf.DUMMYFUNCTION("""COMPUTED_VALUE"""),"-")</f>
        <v>-</v>
      </c>
      <c r="AD31" s="9" t="str">
        <f>IFERROR(__xludf.DUMMYFUNCTION("""COMPUTED_VALUE"""),"-")</f>
        <v>-</v>
      </c>
      <c r="AE31" s="9" t="str">
        <f>IFERROR(__xludf.DUMMYFUNCTION("""COMPUTED_VALUE"""),"-")</f>
        <v>-</v>
      </c>
      <c r="AF31" s="9" t="str">
        <f>IFERROR(__xludf.DUMMYFUNCTION("""COMPUTED_VALUE"""),"-")</f>
        <v>-</v>
      </c>
      <c r="AG31" s="9" t="str">
        <f>IFERROR(__xludf.DUMMYFUNCTION("""COMPUTED_VALUE"""),"-")</f>
        <v>-</v>
      </c>
      <c r="AH31" s="9" t="str">
        <f>IFERROR(__xludf.DUMMYFUNCTION("""COMPUTED_VALUE"""),"-")</f>
        <v>-</v>
      </c>
      <c r="AI31" s="9" t="str">
        <f>IFERROR(__xludf.DUMMYFUNCTION("""COMPUTED_VALUE"""),"-")</f>
        <v>-</v>
      </c>
      <c r="AJ31" s="9" t="str">
        <f>IFERROR(__xludf.DUMMYFUNCTION("""COMPUTED_VALUE"""),"-")</f>
        <v>-</v>
      </c>
      <c r="AK31" s="9" t="str">
        <f>IFERROR(__xludf.DUMMYFUNCTION("""COMPUTED_VALUE"""),"-")</f>
        <v>-</v>
      </c>
      <c r="AL31" s="9" t="str">
        <f>IFERROR(__xludf.DUMMYFUNCTION("""COMPUTED_VALUE"""),"-")</f>
        <v>-</v>
      </c>
      <c r="AM31" s="9" t="str">
        <f>IFERROR(__xludf.DUMMYFUNCTION("""COMPUTED_VALUE"""),"-")</f>
        <v>-</v>
      </c>
      <c r="AN31" s="9" t="str">
        <f>IFERROR(__xludf.DUMMYFUNCTION("""COMPUTED_VALUE"""),"-")</f>
        <v>-</v>
      </c>
      <c r="AO31" s="9" t="str">
        <f>IFERROR(__xludf.DUMMYFUNCTION("""COMPUTED_VALUE"""),"-")</f>
        <v>-</v>
      </c>
      <c r="AP31" s="9" t="str">
        <f>IFERROR(__xludf.DUMMYFUNCTION("""COMPUTED_VALUE"""),"-")</f>
        <v>-</v>
      </c>
      <c r="AQ31" s="9" t="str">
        <f>IFERROR(__xludf.DUMMYFUNCTION("""COMPUTED_VALUE"""),"-")</f>
        <v>-</v>
      </c>
      <c r="AR31" s="9" t="str">
        <f>IFERROR(__xludf.DUMMYFUNCTION("""COMPUTED_VALUE"""),"-")</f>
        <v>-</v>
      </c>
      <c r="AS31" s="9" t="str">
        <f>IFERROR(__xludf.DUMMYFUNCTION("""COMPUTED_VALUE"""),"-")</f>
        <v>-</v>
      </c>
      <c r="AT31" s="9" t="str">
        <f>IFERROR(__xludf.DUMMYFUNCTION("""COMPUTED_VALUE"""),"-")</f>
        <v>-</v>
      </c>
      <c r="AU31" s="9" t="str">
        <f>IFERROR(__xludf.DUMMYFUNCTION("""COMPUTED_VALUE"""),"-")</f>
        <v>-</v>
      </c>
      <c r="AV31" s="9" t="str">
        <f>IFERROR(__xludf.DUMMYFUNCTION("""COMPUTED_VALUE"""),"-")</f>
        <v>-</v>
      </c>
      <c r="AW31" s="9" t="str">
        <f>IFERROR(__xludf.DUMMYFUNCTION("""COMPUTED_VALUE"""),"-")</f>
        <v>-</v>
      </c>
      <c r="AX31" s="9" t="str">
        <f>IFERROR(__xludf.DUMMYFUNCTION("""COMPUTED_VALUE"""),"-")</f>
        <v>-</v>
      </c>
      <c r="AY31" s="9" t="str">
        <f>IFERROR(__xludf.DUMMYFUNCTION("""COMPUTED_VALUE"""),"-")</f>
        <v>-</v>
      </c>
      <c r="AZ31" s="9" t="str">
        <f>IFERROR(__xludf.DUMMYFUNCTION("""COMPUTED_VALUE"""),"-")</f>
        <v>-</v>
      </c>
      <c r="BA31" s="9" t="str">
        <f>IFERROR(__xludf.DUMMYFUNCTION("""COMPUTED_VALUE"""),"-")</f>
        <v>-</v>
      </c>
      <c r="BB31" s="9" t="str">
        <f>IFERROR(__xludf.DUMMYFUNCTION("""COMPUTED_VALUE"""),"-")</f>
        <v>-</v>
      </c>
      <c r="BC31" s="9" t="str">
        <f>IFERROR(__xludf.DUMMYFUNCTION("""COMPUTED_VALUE"""),"-")</f>
        <v>-</v>
      </c>
      <c r="BD31" s="9" t="str">
        <f>IFERROR(__xludf.DUMMYFUNCTION("""COMPUTED_VALUE"""),"-")</f>
        <v>-</v>
      </c>
      <c r="BE31" s="9" t="str">
        <f>IFERROR(__xludf.DUMMYFUNCTION("""COMPUTED_VALUE"""),"-")</f>
        <v>-</v>
      </c>
      <c r="BF31" s="9" t="str">
        <f>IFERROR(__xludf.DUMMYFUNCTION("""COMPUTED_VALUE"""),"-")</f>
        <v>-</v>
      </c>
      <c r="BG31" s="9" t="str">
        <f>IFERROR(__xludf.DUMMYFUNCTION("""COMPUTED_VALUE"""),"-")</f>
        <v>-</v>
      </c>
      <c r="BH31" s="9" t="str">
        <f>IFERROR(__xludf.DUMMYFUNCTION("""COMPUTED_VALUE"""),"-")</f>
        <v>-</v>
      </c>
      <c r="BI31" s="9" t="str">
        <f>IFERROR(__xludf.DUMMYFUNCTION("""COMPUTED_VALUE"""),"-")</f>
        <v>-</v>
      </c>
      <c r="BJ31" s="9" t="str">
        <f>IFERROR(__xludf.DUMMYFUNCTION("""COMPUTED_VALUE"""),"-")</f>
        <v>-</v>
      </c>
      <c r="BK31" s="9" t="str">
        <f>IFERROR(__xludf.DUMMYFUNCTION("""COMPUTED_VALUE"""),"-")</f>
        <v>-</v>
      </c>
      <c r="BL31" s="9" t="str">
        <f>IFERROR(__xludf.DUMMYFUNCTION("""COMPUTED_VALUE"""),"-")</f>
        <v>-</v>
      </c>
      <c r="BM31" s="9" t="str">
        <f>IFERROR(__xludf.DUMMYFUNCTION("""COMPUTED_VALUE"""),"")</f>
        <v/>
      </c>
      <c r="BN31" s="9" t="str">
        <f>IFERROR(__xludf.DUMMYFUNCTION("""COMPUTED_VALUE"""),"-")</f>
        <v>-</v>
      </c>
      <c r="BO31" s="9" t="str">
        <f>IFERROR(__xludf.DUMMYFUNCTION("""COMPUTED_VALUE"""),"-")</f>
        <v>-</v>
      </c>
      <c r="BP31" s="9" t="str">
        <f>IFERROR(__xludf.DUMMYFUNCTION("""COMPUTED_VALUE"""),"-")</f>
        <v>-</v>
      </c>
      <c r="BQ31" s="9" t="str">
        <f>IFERROR(__xludf.DUMMYFUNCTION("""COMPUTED_VALUE"""),"-")</f>
        <v>-</v>
      </c>
      <c r="BR31" s="9" t="str">
        <f>IFERROR(__xludf.DUMMYFUNCTION("""COMPUTED_VALUE"""),"-")</f>
        <v>-</v>
      </c>
      <c r="BS31" s="9" t="str">
        <f>IFERROR(__xludf.DUMMYFUNCTION("""COMPUTED_VALUE"""),"-")</f>
        <v>-</v>
      </c>
      <c r="BT31" s="9" t="str">
        <f>IFERROR(__xludf.DUMMYFUNCTION("""COMPUTED_VALUE"""),"-")</f>
        <v>-</v>
      </c>
      <c r="BU31" s="9" t="str">
        <f>IFERROR(__xludf.DUMMYFUNCTION("""COMPUTED_VALUE"""),"-")</f>
        <v>-</v>
      </c>
      <c r="BV31" s="9" t="str">
        <f>IFERROR(__xludf.DUMMYFUNCTION("""COMPUTED_VALUE"""),"-")</f>
        <v>-</v>
      </c>
      <c r="BW31" s="9" t="str">
        <f>IFERROR(__xludf.DUMMYFUNCTION("""COMPUTED_VALUE"""),"-")</f>
        <v>-</v>
      </c>
      <c r="BX31" s="9" t="str">
        <f>IFERROR(__xludf.DUMMYFUNCTION("""COMPUTED_VALUE"""),"-")</f>
        <v>-</v>
      </c>
      <c r="BY31" s="9" t="str">
        <f>IFERROR(__xludf.DUMMYFUNCTION("""COMPUTED_VALUE"""),"-")</f>
        <v>-</v>
      </c>
      <c r="BZ31" s="9" t="str">
        <f>IFERROR(__xludf.DUMMYFUNCTION("""COMPUTED_VALUE"""),"-")</f>
        <v>-</v>
      </c>
      <c r="CA31" s="9" t="str">
        <f>IFERROR(__xludf.DUMMYFUNCTION("""COMPUTED_VALUE"""),"-")</f>
        <v>-</v>
      </c>
      <c r="CB31" s="9" t="str">
        <f>IFERROR(__xludf.DUMMYFUNCTION("""COMPUTED_VALUE"""),"-")</f>
        <v>-</v>
      </c>
      <c r="CC31" s="9" t="str">
        <f>IFERROR(__xludf.DUMMYFUNCTION("""COMPUTED_VALUE"""),"-")</f>
        <v>-</v>
      </c>
      <c r="CD31" s="9" t="str">
        <f>IFERROR(__xludf.DUMMYFUNCTION("""COMPUTED_VALUE"""),"-")</f>
        <v>-</v>
      </c>
      <c r="CE31" s="9" t="str">
        <f>IFERROR(__xludf.DUMMYFUNCTION("""COMPUTED_VALUE"""),"-")</f>
        <v>-</v>
      </c>
      <c r="CF31" s="9" t="str">
        <f>IFERROR(__xludf.DUMMYFUNCTION("""COMPUTED_VALUE"""),"-")</f>
        <v>-</v>
      </c>
      <c r="CG31" s="9" t="str">
        <f>IFERROR(__xludf.DUMMYFUNCTION("""COMPUTED_VALUE"""),"-")</f>
        <v>-</v>
      </c>
      <c r="CH31" s="9" t="str">
        <f>IFERROR(__xludf.DUMMYFUNCTION("""COMPUTED_VALUE"""),"-")</f>
        <v>-</v>
      </c>
      <c r="CI31" s="9" t="str">
        <f>IFERROR(__xludf.DUMMYFUNCTION("""COMPUTED_VALUE"""),"-")</f>
        <v>-</v>
      </c>
      <c r="CJ31" s="9" t="str">
        <f>IFERROR(__xludf.DUMMYFUNCTION("""COMPUTED_VALUE"""),"-")</f>
        <v>-</v>
      </c>
      <c r="CK31" s="9" t="str">
        <f>IFERROR(__xludf.DUMMYFUNCTION("""COMPUTED_VALUE"""),"-")</f>
        <v>-</v>
      </c>
      <c r="CL31" s="9" t="str">
        <f>IFERROR(__xludf.DUMMYFUNCTION("""COMPUTED_VALUE"""),"-")</f>
        <v>-</v>
      </c>
      <c r="CM31" s="9" t="str">
        <f>IFERROR(__xludf.DUMMYFUNCTION("""COMPUTED_VALUE"""),"-")</f>
        <v>-</v>
      </c>
      <c r="CN31" s="9" t="str">
        <f>IFERROR(__xludf.DUMMYFUNCTION("""COMPUTED_VALUE"""),"-")</f>
        <v>-</v>
      </c>
      <c r="CO31" s="9" t="str">
        <f>IFERROR(__xludf.DUMMYFUNCTION("""COMPUTED_VALUE"""),"-")</f>
        <v>-</v>
      </c>
      <c r="CP31" s="9" t="str">
        <f>IFERROR(__xludf.DUMMYFUNCTION("""COMPUTED_VALUE"""),"-")</f>
        <v>-</v>
      </c>
      <c r="CQ31" s="9" t="str">
        <f>IFERROR(__xludf.DUMMYFUNCTION("""COMPUTED_VALUE"""),"-")</f>
        <v>-</v>
      </c>
      <c r="CR31" s="9" t="str">
        <f>IFERROR(__xludf.DUMMYFUNCTION("""COMPUTED_VALUE"""),"-")</f>
        <v>-</v>
      </c>
      <c r="CS31" s="9" t="str">
        <f>IFERROR(__xludf.DUMMYFUNCTION("""COMPUTED_VALUE"""),"-")</f>
        <v>-</v>
      </c>
      <c r="CT31" s="9" t="str">
        <f>IFERROR(__xludf.DUMMYFUNCTION("""COMPUTED_VALUE"""),"-")</f>
        <v>-</v>
      </c>
      <c r="CU31" s="9" t="str">
        <f>IFERROR(__xludf.DUMMYFUNCTION("""COMPUTED_VALUE"""),"")</f>
        <v/>
      </c>
      <c r="CV31" s="9" t="str">
        <f>IFERROR(__xludf.DUMMYFUNCTION("""COMPUTED_VALUE"""),"-")</f>
        <v>-</v>
      </c>
      <c r="CW31" s="9" t="str">
        <f>IFERROR(__xludf.DUMMYFUNCTION("""COMPUTED_VALUE"""),"-")</f>
        <v>-</v>
      </c>
      <c r="CX31" s="9" t="str">
        <f>IFERROR(__xludf.DUMMYFUNCTION("""COMPUTED_VALUE"""),"-")</f>
        <v>-</v>
      </c>
      <c r="CY31" s="9" t="str">
        <f>IFERROR(__xludf.DUMMYFUNCTION("""COMPUTED_VALUE"""),"-")</f>
        <v>-</v>
      </c>
      <c r="CZ31" s="9" t="str">
        <f>IFERROR(__xludf.DUMMYFUNCTION("""COMPUTED_VALUE"""),"-")</f>
        <v>-</v>
      </c>
      <c r="DA31" s="9" t="str">
        <f>IFERROR(__xludf.DUMMYFUNCTION("""COMPUTED_VALUE"""),"-")</f>
        <v>-</v>
      </c>
      <c r="DB31" s="9" t="str">
        <f>IFERROR(__xludf.DUMMYFUNCTION("""COMPUTED_VALUE"""),"-")</f>
        <v>-</v>
      </c>
      <c r="DC31" s="9" t="str">
        <f>IFERROR(__xludf.DUMMYFUNCTION("""COMPUTED_VALUE"""),"-")</f>
        <v>-</v>
      </c>
      <c r="DD31" s="9" t="str">
        <f>IFERROR(__xludf.DUMMYFUNCTION("""COMPUTED_VALUE"""),"-")</f>
        <v>-</v>
      </c>
      <c r="DE31" s="9" t="str">
        <f>IFERROR(__xludf.DUMMYFUNCTION("""COMPUTED_VALUE"""),"-")</f>
        <v>-</v>
      </c>
      <c r="DF31" s="9" t="str">
        <f>IFERROR(__xludf.DUMMYFUNCTION("""COMPUTED_VALUE"""),"-")</f>
        <v>-</v>
      </c>
      <c r="DG31" s="9" t="str">
        <f>IFERROR(__xludf.DUMMYFUNCTION("""COMPUTED_VALUE"""),"-")</f>
        <v>-</v>
      </c>
      <c r="DH31" s="9" t="str">
        <f>IFERROR(__xludf.DUMMYFUNCTION("""COMPUTED_VALUE"""),"-")</f>
        <v>-</v>
      </c>
      <c r="DI31" s="9" t="str">
        <f>IFERROR(__xludf.DUMMYFUNCTION("""COMPUTED_VALUE"""),"-")</f>
        <v>-</v>
      </c>
      <c r="DJ31" s="9" t="str">
        <f>IFERROR(__xludf.DUMMYFUNCTION("""COMPUTED_VALUE"""),"-")</f>
        <v>-</v>
      </c>
      <c r="DK31" s="9" t="str">
        <f>IFERROR(__xludf.DUMMYFUNCTION("""COMPUTED_VALUE"""),"-")</f>
        <v>-</v>
      </c>
      <c r="DL31" s="9" t="str">
        <f>IFERROR(__xludf.DUMMYFUNCTION("""COMPUTED_VALUE"""),"-")</f>
        <v>-</v>
      </c>
      <c r="DM31" s="9" t="str">
        <f>IFERROR(__xludf.DUMMYFUNCTION("""COMPUTED_VALUE"""),"-")</f>
        <v>-</v>
      </c>
      <c r="DN31" s="9" t="str">
        <f>IFERROR(__xludf.DUMMYFUNCTION("""COMPUTED_VALUE"""),"-")</f>
        <v>-</v>
      </c>
      <c r="DO31" s="9" t="str">
        <f>IFERROR(__xludf.DUMMYFUNCTION("""COMPUTED_VALUE"""),"-")</f>
        <v>-</v>
      </c>
      <c r="DP31" s="9" t="str">
        <f>IFERROR(__xludf.DUMMYFUNCTION("""COMPUTED_VALUE"""),"-")</f>
        <v>-</v>
      </c>
      <c r="DQ31" s="9" t="str">
        <f>IFERROR(__xludf.DUMMYFUNCTION("""COMPUTED_VALUE"""),"-")</f>
        <v>-</v>
      </c>
      <c r="DR31" s="9" t="str">
        <f>IFERROR(__xludf.DUMMYFUNCTION("""COMPUTED_VALUE"""),"-")</f>
        <v>-</v>
      </c>
      <c r="DS31" s="9" t="str">
        <f>IFERROR(__xludf.DUMMYFUNCTION("""COMPUTED_VALUE"""),"-")</f>
        <v>-</v>
      </c>
      <c r="DT31" s="9" t="str">
        <f>IFERROR(__xludf.DUMMYFUNCTION("""COMPUTED_VALUE"""),"-")</f>
        <v>-</v>
      </c>
      <c r="DU31" s="9" t="str">
        <f>IFERROR(__xludf.DUMMYFUNCTION("""COMPUTED_VALUE"""),"-")</f>
        <v>-</v>
      </c>
      <c r="DV31" s="9" t="str">
        <f>IFERROR(__xludf.DUMMYFUNCTION("""COMPUTED_VALUE"""),"-")</f>
        <v>-</v>
      </c>
      <c r="DW31" s="9" t="str">
        <f>IFERROR(__xludf.DUMMYFUNCTION("""COMPUTED_VALUE"""),"-")</f>
        <v>-</v>
      </c>
      <c r="DX31" s="9" t="str">
        <f>IFERROR(__xludf.DUMMYFUNCTION("""COMPUTED_VALUE"""),"-")</f>
        <v>-</v>
      </c>
      <c r="DY31" s="9" t="str">
        <f>IFERROR(__xludf.DUMMYFUNCTION("""COMPUTED_VALUE"""),"-")</f>
        <v>-</v>
      </c>
      <c r="DZ31" s="9" t="str">
        <f>IFERROR(__xludf.DUMMYFUNCTION("""COMPUTED_VALUE"""),"-")</f>
        <v>-</v>
      </c>
      <c r="EA31" s="9" t="str">
        <f>IFERROR(__xludf.DUMMYFUNCTION("""COMPUTED_VALUE"""),"-")</f>
        <v>-</v>
      </c>
      <c r="EB31" s="9" t="str">
        <f>IFERROR(__xludf.DUMMYFUNCTION("""COMPUTED_VALUE"""),"")</f>
        <v/>
      </c>
      <c r="EC31" s="9">
        <f>IFERROR(__xludf.DUMMYFUNCTION("""COMPUTED_VALUE"""),1.0)</f>
        <v>1</v>
      </c>
      <c r="ED31" s="9">
        <f>IFERROR(__xludf.DUMMYFUNCTION("""COMPUTED_VALUE"""),1.0)</f>
        <v>1</v>
      </c>
      <c r="EE31" s="9">
        <f>IFERROR(__xludf.DUMMYFUNCTION("""COMPUTED_VALUE"""),1.0)</f>
        <v>1</v>
      </c>
      <c r="EF31" s="9">
        <f>IFERROR(__xludf.DUMMYFUNCTION("""COMPUTED_VALUE"""),1.0)</f>
        <v>1</v>
      </c>
      <c r="EG31" s="9">
        <f>IFERROR(__xludf.DUMMYFUNCTION("""COMPUTED_VALUE"""),1.0)</f>
        <v>1</v>
      </c>
      <c r="EH31" s="9">
        <f>IFERROR(__xludf.DUMMYFUNCTION("""COMPUTED_VALUE"""),1.0)</f>
        <v>1</v>
      </c>
      <c r="EI31" s="9">
        <f>IFERROR(__xludf.DUMMYFUNCTION("""COMPUTED_VALUE"""),1.0)</f>
        <v>1</v>
      </c>
      <c r="EJ31" s="9">
        <f>IFERROR(__xludf.DUMMYFUNCTION("""COMPUTED_VALUE"""),1.0)</f>
        <v>1</v>
      </c>
      <c r="EK31" s="9">
        <f>IFERROR(__xludf.DUMMYFUNCTION("""COMPUTED_VALUE"""),1.0)</f>
        <v>1</v>
      </c>
      <c r="EL31" s="9">
        <f>IFERROR(__xludf.DUMMYFUNCTION("""COMPUTED_VALUE"""),1.0)</f>
        <v>1</v>
      </c>
      <c r="EM31" s="9">
        <f>IFERROR(__xludf.DUMMYFUNCTION("""COMPUTED_VALUE"""),1.0)</f>
        <v>1</v>
      </c>
      <c r="EN31" s="9">
        <f>IFERROR(__xludf.DUMMYFUNCTION("""COMPUTED_VALUE"""),1.0)</f>
        <v>1</v>
      </c>
      <c r="EO31" s="9">
        <f>IFERROR(__xludf.DUMMYFUNCTION("""COMPUTED_VALUE"""),1.0)</f>
        <v>1</v>
      </c>
      <c r="EP31" s="9">
        <f>IFERROR(__xludf.DUMMYFUNCTION("""COMPUTED_VALUE"""),1.0)</f>
        <v>1</v>
      </c>
      <c r="EQ31" s="9">
        <f>IFERROR(__xludf.DUMMYFUNCTION("""COMPUTED_VALUE"""),1.0)</f>
        <v>1</v>
      </c>
      <c r="ER31" s="9">
        <f>IFERROR(__xludf.DUMMYFUNCTION("""COMPUTED_VALUE"""),1.0)</f>
        <v>1</v>
      </c>
      <c r="ES31" s="9" t="str">
        <f>IFERROR(__xludf.DUMMYFUNCTION("""COMPUTED_VALUE"""),"")</f>
        <v/>
      </c>
      <c r="ET31" s="9" t="str">
        <f>IFERROR(__xludf.DUMMYFUNCTION("""COMPUTED_VALUE"""),"WA")</f>
        <v>WA</v>
      </c>
      <c r="EU31" s="9" t="str">
        <f>IFERROR(__xludf.DUMMYFUNCTION("""COMPUTED_VALUE"""),"WA")</f>
        <v>WA</v>
      </c>
      <c r="EV31" s="9" t="str">
        <f>IFERROR(__xludf.DUMMYFUNCTION("""COMPUTED_VALUE"""),"WA")</f>
        <v>WA</v>
      </c>
      <c r="EW31" s="9">
        <f>IFERROR(__xludf.DUMMYFUNCTION("""COMPUTED_VALUE"""),1.0)</f>
        <v>1</v>
      </c>
      <c r="EX31" s="9" t="str">
        <f>IFERROR(__xludf.DUMMYFUNCTION("""COMPUTED_VALUE"""),"WA")</f>
        <v>WA</v>
      </c>
      <c r="EY31" s="9" t="str">
        <f>IFERROR(__xludf.DUMMYFUNCTION("""COMPUTED_VALUE"""),"WA")</f>
        <v>WA</v>
      </c>
      <c r="EZ31" s="9" t="str">
        <f>IFERROR(__xludf.DUMMYFUNCTION("""COMPUTED_VALUE"""),"WA")</f>
        <v>WA</v>
      </c>
      <c r="FA31" s="9" t="str">
        <f>IFERROR(__xludf.DUMMYFUNCTION("""COMPUTED_VALUE"""),"WA")</f>
        <v>WA</v>
      </c>
      <c r="FB31" s="9" t="str">
        <f>IFERROR(__xludf.DUMMYFUNCTION("""COMPUTED_VALUE"""),"WA")</f>
        <v>WA</v>
      </c>
      <c r="FC31" s="9" t="str">
        <f>IFERROR(__xludf.DUMMYFUNCTION("""COMPUTED_VALUE"""),"WA")</f>
        <v>WA</v>
      </c>
      <c r="FD31" s="9">
        <f>IFERROR(__xludf.DUMMYFUNCTION("""COMPUTED_VALUE"""),1.0)</f>
        <v>1</v>
      </c>
      <c r="FE31" s="9" t="str">
        <f>IFERROR(__xludf.DUMMYFUNCTION("""COMPUTED_VALUE"""),"WA")</f>
        <v>WA</v>
      </c>
      <c r="FF31" s="9" t="str">
        <f>IFERROR(__xludf.DUMMYFUNCTION("""COMPUTED_VALUE"""),"WA")</f>
        <v>WA</v>
      </c>
      <c r="FG31" s="9" t="str">
        <f>IFERROR(__xludf.DUMMYFUNCTION("""COMPUTED_VALUE"""),"WA")</f>
        <v>WA</v>
      </c>
      <c r="FH31" s="9" t="str">
        <f>IFERROR(__xludf.DUMMYFUNCTION("""COMPUTED_VALUE"""),"WA")</f>
        <v>WA</v>
      </c>
      <c r="FI31" s="9" t="str">
        <f>IFERROR(__xludf.DUMMYFUNCTION("""COMPUTED_VALUE"""),"WA")</f>
        <v>WA</v>
      </c>
      <c r="FJ31" s="9" t="str">
        <f>IFERROR(__xludf.DUMMYFUNCTION("""COMPUTED_VALUE"""),"WA")</f>
        <v>WA</v>
      </c>
      <c r="FK31" s="9" t="str">
        <f>IFERROR(__xludf.DUMMYFUNCTION("""COMPUTED_VALUE"""),"WA")</f>
        <v>WA</v>
      </c>
      <c r="FL31" s="9" t="str">
        <f>IFERROR(__xludf.DUMMYFUNCTION("""COMPUTED_VALUE"""),"WA")</f>
        <v>WA</v>
      </c>
      <c r="FM31" s="9" t="str">
        <f>IFERROR(__xludf.DUMMYFUNCTION("""COMPUTED_VALUE"""),"WA")</f>
        <v>WA</v>
      </c>
      <c r="FN31" s="9">
        <f>IFERROR(__xludf.DUMMYFUNCTION("""COMPUTED_VALUE"""),1.0)</f>
        <v>1</v>
      </c>
      <c r="FO31" s="9" t="str">
        <f>IFERROR(__xludf.DUMMYFUNCTION("""COMPUTED_VALUE"""),"WA")</f>
        <v>WA</v>
      </c>
      <c r="FP31" s="9" t="str">
        <f>IFERROR(__xludf.DUMMYFUNCTION("""COMPUTED_VALUE"""),"WA")</f>
        <v>WA</v>
      </c>
      <c r="FQ31" s="9" t="str">
        <f>IFERROR(__xludf.DUMMYFUNCTION("""COMPUTED_VALUE"""),"WA")</f>
        <v>WA</v>
      </c>
      <c r="FR31" s="9" t="str">
        <f>IFERROR(__xludf.DUMMYFUNCTION("""COMPUTED_VALUE"""),"WA")</f>
        <v>WA</v>
      </c>
      <c r="FS31" s="9" t="str">
        <f>IFERROR(__xludf.DUMMYFUNCTION("""COMPUTED_VALUE"""),"WA")</f>
        <v>WA</v>
      </c>
      <c r="FT31" s="9" t="str">
        <f>IFERROR(__xludf.DUMMYFUNCTION("""COMPUTED_VALUE"""),"WA")</f>
        <v>WA</v>
      </c>
      <c r="FU31" s="9" t="str">
        <f>IFERROR(__xludf.DUMMYFUNCTION("""COMPUTED_VALUE"""),"WA")</f>
        <v>WA</v>
      </c>
      <c r="FV31" s="9" t="str">
        <f>IFERROR(__xludf.DUMMYFUNCTION("""COMPUTED_VALUE"""),"")</f>
        <v/>
      </c>
      <c r="FW31" s="9">
        <f>IFERROR(__xludf.DUMMYFUNCTION("""COMPUTED_VALUE"""),1.0)</f>
        <v>1</v>
      </c>
      <c r="FX31" s="9" t="str">
        <f>IFERROR(__xludf.DUMMYFUNCTION("""COMPUTED_VALUE"""),"TLE")</f>
        <v>TLE</v>
      </c>
      <c r="FY31" s="9" t="str">
        <f>IFERROR(__xludf.DUMMYFUNCTION("""COMPUTED_VALUE"""),"TLE")</f>
        <v>TLE</v>
      </c>
      <c r="FZ31" s="9" t="str">
        <f>IFERROR(__xludf.DUMMYFUNCTION("""COMPUTED_VALUE"""),"TLE")</f>
        <v>TLE</v>
      </c>
      <c r="GA31" s="9" t="str">
        <f>IFERROR(__xludf.DUMMYFUNCTION("""COMPUTED_VALUE"""),"TLE")</f>
        <v>TLE</v>
      </c>
      <c r="GB31" s="9" t="str">
        <f>IFERROR(__xludf.DUMMYFUNCTION("""COMPUTED_VALUE"""),"TLE")</f>
        <v>TLE</v>
      </c>
      <c r="GC31" s="9" t="str">
        <f>IFERROR(__xludf.DUMMYFUNCTION("""COMPUTED_VALUE"""),"TLE")</f>
        <v>TLE</v>
      </c>
      <c r="GD31" s="9" t="str">
        <f>IFERROR(__xludf.DUMMYFUNCTION("""COMPUTED_VALUE"""),"TLE")</f>
        <v>TLE</v>
      </c>
      <c r="GE31" s="9" t="str">
        <f>IFERROR(__xludf.DUMMYFUNCTION("""COMPUTED_VALUE"""),"TLE")</f>
        <v>TLE</v>
      </c>
      <c r="GF31" s="9" t="str">
        <f>IFERROR(__xludf.DUMMYFUNCTION("""COMPUTED_VALUE"""),"TLE")</f>
        <v>TLE</v>
      </c>
      <c r="GG31" s="9">
        <f>IFERROR(__xludf.DUMMYFUNCTION("""COMPUTED_VALUE"""),1.0)</f>
        <v>1</v>
      </c>
      <c r="GH31" s="9" t="str">
        <f>IFERROR(__xludf.DUMMYFUNCTION("""COMPUTED_VALUE"""),"TLE")</f>
        <v>TLE</v>
      </c>
      <c r="GI31" s="9" t="str">
        <f>IFERROR(__xludf.DUMMYFUNCTION("""COMPUTED_VALUE"""),"TLE")</f>
        <v>TLE</v>
      </c>
      <c r="GJ31" s="9" t="str">
        <f>IFERROR(__xludf.DUMMYFUNCTION("""COMPUTED_VALUE"""),"TLE")</f>
        <v>TLE</v>
      </c>
      <c r="GK31" s="9" t="str">
        <f>IFERROR(__xludf.DUMMYFUNCTION("""COMPUTED_VALUE"""),"TLE")</f>
        <v>TLE</v>
      </c>
      <c r="GL31" s="9" t="str">
        <f>IFERROR(__xludf.DUMMYFUNCTION("""COMPUTED_VALUE"""),"TLE")</f>
        <v>TLE</v>
      </c>
      <c r="GM31" s="9" t="str">
        <f>IFERROR(__xludf.DUMMYFUNCTION("""COMPUTED_VALUE"""),"TLE")</f>
        <v>TLE</v>
      </c>
      <c r="GN31" s="9" t="str">
        <f>IFERROR(__xludf.DUMMYFUNCTION("""COMPUTED_VALUE"""),"TLE")</f>
        <v>TLE</v>
      </c>
      <c r="GO31" s="9" t="str">
        <f>IFERROR(__xludf.DUMMYFUNCTION("""COMPUTED_VALUE"""),"TLE")</f>
        <v>TLE</v>
      </c>
      <c r="GP31" s="9" t="str">
        <f>IFERROR(__xludf.DUMMYFUNCTION("""COMPUTED_VALUE"""),"TLE")</f>
        <v>TLE</v>
      </c>
      <c r="GQ31" s="9" t="str">
        <f>IFERROR(__xludf.DUMMYFUNCTION("""COMPUTED_VALUE"""),"TLE")</f>
        <v>TLE</v>
      </c>
      <c r="GR31" s="9" t="str">
        <f>IFERROR(__xludf.DUMMYFUNCTION("""COMPUTED_VALUE"""),"TLE")</f>
        <v>TLE</v>
      </c>
      <c r="GS31" s="9" t="str">
        <f>IFERROR(__xludf.DUMMYFUNCTION("""COMPUTED_VALUE"""),"TLE")</f>
        <v>TLE</v>
      </c>
      <c r="GT31" s="9" t="str">
        <f>IFERROR(__xludf.DUMMYFUNCTION("""COMPUTED_VALUE"""),"TLE")</f>
        <v>TLE</v>
      </c>
      <c r="GU31" s="9" t="str">
        <f>IFERROR(__xludf.DUMMYFUNCTION("""COMPUTED_VALUE"""),"")</f>
        <v/>
      </c>
    </row>
    <row r="32">
      <c r="A32" s="5"/>
      <c r="B32" s="5"/>
      <c r="C32" s="5">
        <f>if(B32="d","diskv. iz ciklusa",if(B32="d1","diskv. iz kruga",if($E32="ODOBREN",(if(countif(H:H,"="&amp;H32)=1,countif(H:H,"&gt;"&amp;H32)+1,concatenate(countif(H:H,"&gt;"&amp;H32)+1," - ",countif(H:H,"&gt;="&amp;H32)))),'Rezultati - A kategorija'!empty)))</f>
        <v>30</v>
      </c>
      <c r="D32" s="6" t="str">
        <f>IFERROR(__xludf.DUMMYFUNCTION("""COMPUTED_VALUE"""),"FilipT")</f>
        <v>FilipT</v>
      </c>
      <c r="E32" s="6" t="str">
        <f>IFERROR(__xludf.DUMMYFUNCTION("""COMPUTED_VALUE"""),"ODOBREN")</f>
        <v>ODOBREN</v>
      </c>
      <c r="F32" s="6" t="str">
        <f>IFERROR(__xludf.DUMMYFUNCTION("""COMPUTED_VALUE"""),"Filip")</f>
        <v>Filip</v>
      </c>
      <c r="G32" s="6" t="str">
        <f>IFERROR(__xludf.DUMMYFUNCTION("""COMPUTED_VALUE"""),"Tot")</f>
        <v>Tot</v>
      </c>
      <c r="H32" s="7">
        <f>IFERROR(__xludf.DUMMYFUNCTION("""COMPUTED_VALUE"""),94.0)</f>
        <v>94</v>
      </c>
      <c r="I32" s="7">
        <f>IFERROR(__xludf.DUMMYFUNCTION("""COMPUTED_VALUE"""),94.0)</f>
        <v>94</v>
      </c>
      <c r="J32" s="6" t="str">
        <f>IFERROR(__xludf.DUMMYFUNCTION("""COMPUTED_VALUE"""),"Sombor")</f>
        <v>Sombor</v>
      </c>
      <c r="K32" s="6" t="str">
        <f>IFERROR(__xludf.DUMMYFUNCTION("""COMPUTED_VALUE"""),"Gimnazija Veljko Petrović")</f>
        <v>Gimnazija Veljko Petrović</v>
      </c>
      <c r="L32" s="14" t="str">
        <f>IFERROR(__xludf.DUMMYFUNCTION("""COMPUTED_VALUE"""),"II")</f>
        <v>II</v>
      </c>
      <c r="M32" s="14" t="str">
        <f>IFERROR(__xludf.DUMMYFUNCTION("""COMPUTED_VALUE"""),"A")</f>
        <v>A</v>
      </c>
      <c r="N32" s="6" t="str">
        <f>IFERROR(__xludf.DUMMYFUNCTION("""COMPUTED_VALUE"""),"Jelena Hadzi-Purić")</f>
        <v>Jelena Hadzi-Purić</v>
      </c>
      <c r="O32" s="8" t="str">
        <f>IFERROR(__xludf.DUMMYFUNCTION("""COMPUTED_VALUE"""),"-")</f>
        <v>-</v>
      </c>
      <c r="P32" s="9" t="str">
        <f>IFERROR(__xludf.DUMMYFUNCTION("""COMPUTED_VALUE"""),"-")</f>
        <v>-</v>
      </c>
      <c r="Q32" s="9" t="str">
        <f>IFERROR(__xludf.DUMMYFUNCTION("""COMPUTED_VALUE"""),"-")</f>
        <v>-</v>
      </c>
      <c r="R32" s="9">
        <f>IFERROR(__xludf.DUMMYFUNCTION("""COMPUTED_VALUE"""),50.0)</f>
        <v>50</v>
      </c>
      <c r="S32" s="9">
        <f>IFERROR(__xludf.DUMMYFUNCTION("""COMPUTED_VALUE"""),0.0)</f>
        <v>0</v>
      </c>
      <c r="T32" s="9">
        <f>IFERROR(__xludf.DUMMYFUNCTION("""COMPUTED_VALUE"""),44.0)</f>
        <v>44</v>
      </c>
      <c r="U32" s="9" t="str">
        <f>IFERROR(__xludf.DUMMYFUNCTION("""COMPUTED_VALUE"""),"")</f>
        <v/>
      </c>
      <c r="V32" s="9" t="str">
        <f>IFERROR(__xludf.DUMMYFUNCTION("""COMPUTED_VALUE"""),"")</f>
        <v/>
      </c>
      <c r="W32" s="9" t="str">
        <f>IFERROR(__xludf.DUMMYFUNCTION("""COMPUTED_VALUE"""),"-")</f>
        <v>-</v>
      </c>
      <c r="X32" s="9" t="str">
        <f>IFERROR(__xludf.DUMMYFUNCTION("""COMPUTED_VALUE"""),"-")</f>
        <v>-</v>
      </c>
      <c r="Y32" s="9" t="str">
        <f>IFERROR(__xludf.DUMMYFUNCTION("""COMPUTED_VALUE"""),"-")</f>
        <v>-</v>
      </c>
      <c r="Z32" s="9" t="str">
        <f>IFERROR(__xludf.DUMMYFUNCTION("""COMPUTED_VALUE"""),"-")</f>
        <v>-</v>
      </c>
      <c r="AA32" s="9" t="str">
        <f>IFERROR(__xludf.DUMMYFUNCTION("""COMPUTED_VALUE"""),"-")</f>
        <v>-</v>
      </c>
      <c r="AB32" s="9" t="str">
        <f>IFERROR(__xludf.DUMMYFUNCTION("""COMPUTED_VALUE"""),"-")</f>
        <v>-</v>
      </c>
      <c r="AC32" s="9" t="str">
        <f>IFERROR(__xludf.DUMMYFUNCTION("""COMPUTED_VALUE"""),"-")</f>
        <v>-</v>
      </c>
      <c r="AD32" s="9" t="str">
        <f>IFERROR(__xludf.DUMMYFUNCTION("""COMPUTED_VALUE"""),"-")</f>
        <v>-</v>
      </c>
      <c r="AE32" s="9" t="str">
        <f>IFERROR(__xludf.DUMMYFUNCTION("""COMPUTED_VALUE"""),"-")</f>
        <v>-</v>
      </c>
      <c r="AF32" s="9" t="str">
        <f>IFERROR(__xludf.DUMMYFUNCTION("""COMPUTED_VALUE"""),"-")</f>
        <v>-</v>
      </c>
      <c r="AG32" s="9" t="str">
        <f>IFERROR(__xludf.DUMMYFUNCTION("""COMPUTED_VALUE"""),"-")</f>
        <v>-</v>
      </c>
      <c r="AH32" s="9" t="str">
        <f>IFERROR(__xludf.DUMMYFUNCTION("""COMPUTED_VALUE"""),"-")</f>
        <v>-</v>
      </c>
      <c r="AI32" s="9" t="str">
        <f>IFERROR(__xludf.DUMMYFUNCTION("""COMPUTED_VALUE"""),"-")</f>
        <v>-</v>
      </c>
      <c r="AJ32" s="9" t="str">
        <f>IFERROR(__xludf.DUMMYFUNCTION("""COMPUTED_VALUE"""),"-")</f>
        <v>-</v>
      </c>
      <c r="AK32" s="9" t="str">
        <f>IFERROR(__xludf.DUMMYFUNCTION("""COMPUTED_VALUE"""),"-")</f>
        <v>-</v>
      </c>
      <c r="AL32" s="9" t="str">
        <f>IFERROR(__xludf.DUMMYFUNCTION("""COMPUTED_VALUE"""),"-")</f>
        <v>-</v>
      </c>
      <c r="AM32" s="9" t="str">
        <f>IFERROR(__xludf.DUMMYFUNCTION("""COMPUTED_VALUE"""),"-")</f>
        <v>-</v>
      </c>
      <c r="AN32" s="9" t="str">
        <f>IFERROR(__xludf.DUMMYFUNCTION("""COMPUTED_VALUE"""),"-")</f>
        <v>-</v>
      </c>
      <c r="AO32" s="9" t="str">
        <f>IFERROR(__xludf.DUMMYFUNCTION("""COMPUTED_VALUE"""),"-")</f>
        <v>-</v>
      </c>
      <c r="AP32" s="9" t="str">
        <f>IFERROR(__xludf.DUMMYFUNCTION("""COMPUTED_VALUE"""),"-")</f>
        <v>-</v>
      </c>
      <c r="AQ32" s="9" t="str">
        <f>IFERROR(__xludf.DUMMYFUNCTION("""COMPUTED_VALUE"""),"-")</f>
        <v>-</v>
      </c>
      <c r="AR32" s="9" t="str">
        <f>IFERROR(__xludf.DUMMYFUNCTION("""COMPUTED_VALUE"""),"-")</f>
        <v>-</v>
      </c>
      <c r="AS32" s="9" t="str">
        <f>IFERROR(__xludf.DUMMYFUNCTION("""COMPUTED_VALUE"""),"-")</f>
        <v>-</v>
      </c>
      <c r="AT32" s="9" t="str">
        <f>IFERROR(__xludf.DUMMYFUNCTION("""COMPUTED_VALUE"""),"-")</f>
        <v>-</v>
      </c>
      <c r="AU32" s="9" t="str">
        <f>IFERROR(__xludf.DUMMYFUNCTION("""COMPUTED_VALUE"""),"-")</f>
        <v>-</v>
      </c>
      <c r="AV32" s="9" t="str">
        <f>IFERROR(__xludf.DUMMYFUNCTION("""COMPUTED_VALUE"""),"-")</f>
        <v>-</v>
      </c>
      <c r="AW32" s="9" t="str">
        <f>IFERROR(__xludf.DUMMYFUNCTION("""COMPUTED_VALUE"""),"-")</f>
        <v>-</v>
      </c>
      <c r="AX32" s="9" t="str">
        <f>IFERROR(__xludf.DUMMYFUNCTION("""COMPUTED_VALUE"""),"-")</f>
        <v>-</v>
      </c>
      <c r="AY32" s="9" t="str">
        <f>IFERROR(__xludf.DUMMYFUNCTION("""COMPUTED_VALUE"""),"-")</f>
        <v>-</v>
      </c>
      <c r="AZ32" s="9" t="str">
        <f>IFERROR(__xludf.DUMMYFUNCTION("""COMPUTED_VALUE"""),"-")</f>
        <v>-</v>
      </c>
      <c r="BA32" s="9" t="str">
        <f>IFERROR(__xludf.DUMMYFUNCTION("""COMPUTED_VALUE"""),"-")</f>
        <v>-</v>
      </c>
      <c r="BB32" s="9" t="str">
        <f>IFERROR(__xludf.DUMMYFUNCTION("""COMPUTED_VALUE"""),"-")</f>
        <v>-</v>
      </c>
      <c r="BC32" s="9" t="str">
        <f>IFERROR(__xludf.DUMMYFUNCTION("""COMPUTED_VALUE"""),"-")</f>
        <v>-</v>
      </c>
      <c r="BD32" s="9" t="str">
        <f>IFERROR(__xludf.DUMMYFUNCTION("""COMPUTED_VALUE"""),"-")</f>
        <v>-</v>
      </c>
      <c r="BE32" s="9" t="str">
        <f>IFERROR(__xludf.DUMMYFUNCTION("""COMPUTED_VALUE"""),"-")</f>
        <v>-</v>
      </c>
      <c r="BF32" s="9" t="str">
        <f>IFERROR(__xludf.DUMMYFUNCTION("""COMPUTED_VALUE"""),"-")</f>
        <v>-</v>
      </c>
      <c r="BG32" s="9" t="str">
        <f>IFERROR(__xludf.DUMMYFUNCTION("""COMPUTED_VALUE"""),"-")</f>
        <v>-</v>
      </c>
      <c r="BH32" s="9" t="str">
        <f>IFERROR(__xludf.DUMMYFUNCTION("""COMPUTED_VALUE"""),"-")</f>
        <v>-</v>
      </c>
      <c r="BI32" s="9" t="str">
        <f>IFERROR(__xludf.DUMMYFUNCTION("""COMPUTED_VALUE"""),"-")</f>
        <v>-</v>
      </c>
      <c r="BJ32" s="9" t="str">
        <f>IFERROR(__xludf.DUMMYFUNCTION("""COMPUTED_VALUE"""),"-")</f>
        <v>-</v>
      </c>
      <c r="BK32" s="9" t="str">
        <f>IFERROR(__xludf.DUMMYFUNCTION("""COMPUTED_VALUE"""),"-")</f>
        <v>-</v>
      </c>
      <c r="BL32" s="9" t="str">
        <f>IFERROR(__xludf.DUMMYFUNCTION("""COMPUTED_VALUE"""),"-")</f>
        <v>-</v>
      </c>
      <c r="BM32" s="9" t="str">
        <f>IFERROR(__xludf.DUMMYFUNCTION("""COMPUTED_VALUE"""),"")</f>
        <v/>
      </c>
      <c r="BN32" s="9" t="str">
        <f>IFERROR(__xludf.DUMMYFUNCTION("""COMPUTED_VALUE"""),"-")</f>
        <v>-</v>
      </c>
      <c r="BO32" s="9" t="str">
        <f>IFERROR(__xludf.DUMMYFUNCTION("""COMPUTED_VALUE"""),"-")</f>
        <v>-</v>
      </c>
      <c r="BP32" s="9" t="str">
        <f>IFERROR(__xludf.DUMMYFUNCTION("""COMPUTED_VALUE"""),"-")</f>
        <v>-</v>
      </c>
      <c r="BQ32" s="9" t="str">
        <f>IFERROR(__xludf.DUMMYFUNCTION("""COMPUTED_VALUE"""),"-")</f>
        <v>-</v>
      </c>
      <c r="BR32" s="9" t="str">
        <f>IFERROR(__xludf.DUMMYFUNCTION("""COMPUTED_VALUE"""),"-")</f>
        <v>-</v>
      </c>
      <c r="BS32" s="9" t="str">
        <f>IFERROR(__xludf.DUMMYFUNCTION("""COMPUTED_VALUE"""),"-")</f>
        <v>-</v>
      </c>
      <c r="BT32" s="9" t="str">
        <f>IFERROR(__xludf.DUMMYFUNCTION("""COMPUTED_VALUE"""),"-")</f>
        <v>-</v>
      </c>
      <c r="BU32" s="9" t="str">
        <f>IFERROR(__xludf.DUMMYFUNCTION("""COMPUTED_VALUE"""),"-")</f>
        <v>-</v>
      </c>
      <c r="BV32" s="9" t="str">
        <f>IFERROR(__xludf.DUMMYFUNCTION("""COMPUTED_VALUE"""),"-")</f>
        <v>-</v>
      </c>
      <c r="BW32" s="9" t="str">
        <f>IFERROR(__xludf.DUMMYFUNCTION("""COMPUTED_VALUE"""),"-")</f>
        <v>-</v>
      </c>
      <c r="BX32" s="9" t="str">
        <f>IFERROR(__xludf.DUMMYFUNCTION("""COMPUTED_VALUE"""),"-")</f>
        <v>-</v>
      </c>
      <c r="BY32" s="9" t="str">
        <f>IFERROR(__xludf.DUMMYFUNCTION("""COMPUTED_VALUE"""),"-")</f>
        <v>-</v>
      </c>
      <c r="BZ32" s="9" t="str">
        <f>IFERROR(__xludf.DUMMYFUNCTION("""COMPUTED_VALUE"""),"-")</f>
        <v>-</v>
      </c>
      <c r="CA32" s="9" t="str">
        <f>IFERROR(__xludf.DUMMYFUNCTION("""COMPUTED_VALUE"""),"-")</f>
        <v>-</v>
      </c>
      <c r="CB32" s="9" t="str">
        <f>IFERROR(__xludf.DUMMYFUNCTION("""COMPUTED_VALUE"""),"-")</f>
        <v>-</v>
      </c>
      <c r="CC32" s="9" t="str">
        <f>IFERROR(__xludf.DUMMYFUNCTION("""COMPUTED_VALUE"""),"-")</f>
        <v>-</v>
      </c>
      <c r="CD32" s="9" t="str">
        <f>IFERROR(__xludf.DUMMYFUNCTION("""COMPUTED_VALUE"""),"-")</f>
        <v>-</v>
      </c>
      <c r="CE32" s="9" t="str">
        <f>IFERROR(__xludf.DUMMYFUNCTION("""COMPUTED_VALUE"""),"-")</f>
        <v>-</v>
      </c>
      <c r="CF32" s="9" t="str">
        <f>IFERROR(__xludf.DUMMYFUNCTION("""COMPUTED_VALUE"""),"-")</f>
        <v>-</v>
      </c>
      <c r="CG32" s="9" t="str">
        <f>IFERROR(__xludf.DUMMYFUNCTION("""COMPUTED_VALUE"""),"-")</f>
        <v>-</v>
      </c>
      <c r="CH32" s="9" t="str">
        <f>IFERROR(__xludf.DUMMYFUNCTION("""COMPUTED_VALUE"""),"-")</f>
        <v>-</v>
      </c>
      <c r="CI32" s="9" t="str">
        <f>IFERROR(__xludf.DUMMYFUNCTION("""COMPUTED_VALUE"""),"-")</f>
        <v>-</v>
      </c>
      <c r="CJ32" s="9" t="str">
        <f>IFERROR(__xludf.DUMMYFUNCTION("""COMPUTED_VALUE"""),"-")</f>
        <v>-</v>
      </c>
      <c r="CK32" s="9" t="str">
        <f>IFERROR(__xludf.DUMMYFUNCTION("""COMPUTED_VALUE"""),"-")</f>
        <v>-</v>
      </c>
      <c r="CL32" s="9" t="str">
        <f>IFERROR(__xludf.DUMMYFUNCTION("""COMPUTED_VALUE"""),"-")</f>
        <v>-</v>
      </c>
      <c r="CM32" s="9" t="str">
        <f>IFERROR(__xludf.DUMMYFUNCTION("""COMPUTED_VALUE"""),"-")</f>
        <v>-</v>
      </c>
      <c r="CN32" s="9" t="str">
        <f>IFERROR(__xludf.DUMMYFUNCTION("""COMPUTED_VALUE"""),"-")</f>
        <v>-</v>
      </c>
      <c r="CO32" s="9" t="str">
        <f>IFERROR(__xludf.DUMMYFUNCTION("""COMPUTED_VALUE"""),"-")</f>
        <v>-</v>
      </c>
      <c r="CP32" s="9" t="str">
        <f>IFERROR(__xludf.DUMMYFUNCTION("""COMPUTED_VALUE"""),"-")</f>
        <v>-</v>
      </c>
      <c r="CQ32" s="9" t="str">
        <f>IFERROR(__xludf.DUMMYFUNCTION("""COMPUTED_VALUE"""),"-")</f>
        <v>-</v>
      </c>
      <c r="CR32" s="9" t="str">
        <f>IFERROR(__xludf.DUMMYFUNCTION("""COMPUTED_VALUE"""),"-")</f>
        <v>-</v>
      </c>
      <c r="CS32" s="9" t="str">
        <f>IFERROR(__xludf.DUMMYFUNCTION("""COMPUTED_VALUE"""),"-")</f>
        <v>-</v>
      </c>
      <c r="CT32" s="9" t="str">
        <f>IFERROR(__xludf.DUMMYFUNCTION("""COMPUTED_VALUE"""),"-")</f>
        <v>-</v>
      </c>
      <c r="CU32" s="9" t="str">
        <f>IFERROR(__xludf.DUMMYFUNCTION("""COMPUTED_VALUE"""),"")</f>
        <v/>
      </c>
      <c r="CV32" s="9" t="str">
        <f>IFERROR(__xludf.DUMMYFUNCTION("""COMPUTED_VALUE"""),"-")</f>
        <v>-</v>
      </c>
      <c r="CW32" s="9" t="str">
        <f>IFERROR(__xludf.DUMMYFUNCTION("""COMPUTED_VALUE"""),"-")</f>
        <v>-</v>
      </c>
      <c r="CX32" s="9" t="str">
        <f>IFERROR(__xludf.DUMMYFUNCTION("""COMPUTED_VALUE"""),"-")</f>
        <v>-</v>
      </c>
      <c r="CY32" s="9" t="str">
        <f>IFERROR(__xludf.DUMMYFUNCTION("""COMPUTED_VALUE"""),"-")</f>
        <v>-</v>
      </c>
      <c r="CZ32" s="9" t="str">
        <f>IFERROR(__xludf.DUMMYFUNCTION("""COMPUTED_VALUE"""),"-")</f>
        <v>-</v>
      </c>
      <c r="DA32" s="9" t="str">
        <f>IFERROR(__xludf.DUMMYFUNCTION("""COMPUTED_VALUE"""),"-")</f>
        <v>-</v>
      </c>
      <c r="DB32" s="9" t="str">
        <f>IFERROR(__xludf.DUMMYFUNCTION("""COMPUTED_VALUE"""),"-")</f>
        <v>-</v>
      </c>
      <c r="DC32" s="9" t="str">
        <f>IFERROR(__xludf.DUMMYFUNCTION("""COMPUTED_VALUE"""),"-")</f>
        <v>-</v>
      </c>
      <c r="DD32" s="9" t="str">
        <f>IFERROR(__xludf.DUMMYFUNCTION("""COMPUTED_VALUE"""),"-")</f>
        <v>-</v>
      </c>
      <c r="DE32" s="9" t="str">
        <f>IFERROR(__xludf.DUMMYFUNCTION("""COMPUTED_VALUE"""),"-")</f>
        <v>-</v>
      </c>
      <c r="DF32" s="9" t="str">
        <f>IFERROR(__xludf.DUMMYFUNCTION("""COMPUTED_VALUE"""),"-")</f>
        <v>-</v>
      </c>
      <c r="DG32" s="9" t="str">
        <f>IFERROR(__xludf.DUMMYFUNCTION("""COMPUTED_VALUE"""),"-")</f>
        <v>-</v>
      </c>
      <c r="DH32" s="9" t="str">
        <f>IFERROR(__xludf.DUMMYFUNCTION("""COMPUTED_VALUE"""),"-")</f>
        <v>-</v>
      </c>
      <c r="DI32" s="9" t="str">
        <f>IFERROR(__xludf.DUMMYFUNCTION("""COMPUTED_VALUE"""),"-")</f>
        <v>-</v>
      </c>
      <c r="DJ32" s="9" t="str">
        <f>IFERROR(__xludf.DUMMYFUNCTION("""COMPUTED_VALUE"""),"-")</f>
        <v>-</v>
      </c>
      <c r="DK32" s="9" t="str">
        <f>IFERROR(__xludf.DUMMYFUNCTION("""COMPUTED_VALUE"""),"-")</f>
        <v>-</v>
      </c>
      <c r="DL32" s="9" t="str">
        <f>IFERROR(__xludf.DUMMYFUNCTION("""COMPUTED_VALUE"""),"-")</f>
        <v>-</v>
      </c>
      <c r="DM32" s="9" t="str">
        <f>IFERROR(__xludf.DUMMYFUNCTION("""COMPUTED_VALUE"""),"-")</f>
        <v>-</v>
      </c>
      <c r="DN32" s="9" t="str">
        <f>IFERROR(__xludf.DUMMYFUNCTION("""COMPUTED_VALUE"""),"-")</f>
        <v>-</v>
      </c>
      <c r="DO32" s="9" t="str">
        <f>IFERROR(__xludf.DUMMYFUNCTION("""COMPUTED_VALUE"""),"-")</f>
        <v>-</v>
      </c>
      <c r="DP32" s="9" t="str">
        <f>IFERROR(__xludf.DUMMYFUNCTION("""COMPUTED_VALUE"""),"-")</f>
        <v>-</v>
      </c>
      <c r="DQ32" s="9" t="str">
        <f>IFERROR(__xludf.DUMMYFUNCTION("""COMPUTED_VALUE"""),"-")</f>
        <v>-</v>
      </c>
      <c r="DR32" s="9" t="str">
        <f>IFERROR(__xludf.DUMMYFUNCTION("""COMPUTED_VALUE"""),"-")</f>
        <v>-</v>
      </c>
      <c r="DS32" s="9" t="str">
        <f>IFERROR(__xludf.DUMMYFUNCTION("""COMPUTED_VALUE"""),"-")</f>
        <v>-</v>
      </c>
      <c r="DT32" s="9" t="str">
        <f>IFERROR(__xludf.DUMMYFUNCTION("""COMPUTED_VALUE"""),"-")</f>
        <v>-</v>
      </c>
      <c r="DU32" s="9" t="str">
        <f>IFERROR(__xludf.DUMMYFUNCTION("""COMPUTED_VALUE"""),"-")</f>
        <v>-</v>
      </c>
      <c r="DV32" s="9" t="str">
        <f>IFERROR(__xludf.DUMMYFUNCTION("""COMPUTED_VALUE"""),"-")</f>
        <v>-</v>
      </c>
      <c r="DW32" s="9" t="str">
        <f>IFERROR(__xludf.DUMMYFUNCTION("""COMPUTED_VALUE"""),"-")</f>
        <v>-</v>
      </c>
      <c r="DX32" s="9" t="str">
        <f>IFERROR(__xludf.DUMMYFUNCTION("""COMPUTED_VALUE"""),"-")</f>
        <v>-</v>
      </c>
      <c r="DY32" s="9" t="str">
        <f>IFERROR(__xludf.DUMMYFUNCTION("""COMPUTED_VALUE"""),"-")</f>
        <v>-</v>
      </c>
      <c r="DZ32" s="9" t="str">
        <f>IFERROR(__xludf.DUMMYFUNCTION("""COMPUTED_VALUE"""),"-")</f>
        <v>-</v>
      </c>
      <c r="EA32" s="9" t="str">
        <f>IFERROR(__xludf.DUMMYFUNCTION("""COMPUTED_VALUE"""),"-")</f>
        <v>-</v>
      </c>
      <c r="EB32" s="9" t="str">
        <f>IFERROR(__xludf.DUMMYFUNCTION("""COMPUTED_VALUE"""),"")</f>
        <v/>
      </c>
      <c r="EC32" s="9">
        <f>IFERROR(__xludf.DUMMYFUNCTION("""COMPUTED_VALUE"""),1.0)</f>
        <v>1</v>
      </c>
      <c r="ED32" s="9">
        <f>IFERROR(__xludf.DUMMYFUNCTION("""COMPUTED_VALUE"""),1.0)</f>
        <v>1</v>
      </c>
      <c r="EE32" s="9">
        <f>IFERROR(__xludf.DUMMYFUNCTION("""COMPUTED_VALUE"""),1.0)</f>
        <v>1</v>
      </c>
      <c r="EF32" s="9">
        <f>IFERROR(__xludf.DUMMYFUNCTION("""COMPUTED_VALUE"""),1.0)</f>
        <v>1</v>
      </c>
      <c r="EG32" s="9">
        <f>IFERROR(__xludf.DUMMYFUNCTION("""COMPUTED_VALUE"""),1.0)</f>
        <v>1</v>
      </c>
      <c r="EH32" s="9">
        <f>IFERROR(__xludf.DUMMYFUNCTION("""COMPUTED_VALUE"""),1.0)</f>
        <v>1</v>
      </c>
      <c r="EI32" s="9">
        <f>IFERROR(__xludf.DUMMYFUNCTION("""COMPUTED_VALUE"""),1.0)</f>
        <v>1</v>
      </c>
      <c r="EJ32" s="9">
        <f>IFERROR(__xludf.DUMMYFUNCTION("""COMPUTED_VALUE"""),1.0)</f>
        <v>1</v>
      </c>
      <c r="EK32" s="9">
        <f>IFERROR(__xludf.DUMMYFUNCTION("""COMPUTED_VALUE"""),1.0)</f>
        <v>1</v>
      </c>
      <c r="EL32" s="9">
        <f>IFERROR(__xludf.DUMMYFUNCTION("""COMPUTED_VALUE"""),1.0)</f>
        <v>1</v>
      </c>
      <c r="EM32" s="9" t="str">
        <f>IFERROR(__xludf.DUMMYFUNCTION("""COMPUTED_VALUE"""),"TLE")</f>
        <v>TLE</v>
      </c>
      <c r="EN32" s="9">
        <f>IFERROR(__xludf.DUMMYFUNCTION("""COMPUTED_VALUE"""),1.0)</f>
        <v>1</v>
      </c>
      <c r="EO32" s="9" t="str">
        <f>IFERROR(__xludf.DUMMYFUNCTION("""COMPUTED_VALUE"""),"TLE")</f>
        <v>TLE</v>
      </c>
      <c r="EP32" s="9" t="str">
        <f>IFERROR(__xludf.DUMMYFUNCTION("""COMPUTED_VALUE"""),"TLE")</f>
        <v>TLE</v>
      </c>
      <c r="EQ32" s="9" t="str">
        <f>IFERROR(__xludf.DUMMYFUNCTION("""COMPUTED_VALUE"""),"TLE")</f>
        <v>TLE</v>
      </c>
      <c r="ER32" s="9">
        <f>IFERROR(__xludf.DUMMYFUNCTION("""COMPUTED_VALUE"""),1.0)</f>
        <v>1</v>
      </c>
      <c r="ES32" s="9" t="str">
        <f>IFERROR(__xludf.DUMMYFUNCTION("""COMPUTED_VALUE"""),"")</f>
        <v/>
      </c>
      <c r="ET32" s="9" t="str">
        <f>IFERROR(__xludf.DUMMYFUNCTION("""COMPUTED_VALUE"""),"WA")</f>
        <v>WA</v>
      </c>
      <c r="EU32" s="9" t="str">
        <f>IFERROR(__xludf.DUMMYFUNCTION("""COMPUTED_VALUE"""),"WA")</f>
        <v>WA</v>
      </c>
      <c r="EV32" s="9" t="str">
        <f>IFERROR(__xludf.DUMMYFUNCTION("""COMPUTED_VALUE"""),"WA")</f>
        <v>WA</v>
      </c>
      <c r="EW32" s="9">
        <f>IFERROR(__xludf.DUMMYFUNCTION("""COMPUTED_VALUE"""),1.0)</f>
        <v>1</v>
      </c>
      <c r="EX32" s="9" t="str">
        <f>IFERROR(__xludf.DUMMYFUNCTION("""COMPUTED_VALUE"""),"WA")</f>
        <v>WA</v>
      </c>
      <c r="EY32" s="9" t="str">
        <f>IFERROR(__xludf.DUMMYFUNCTION("""COMPUTED_VALUE"""),"WA")</f>
        <v>WA</v>
      </c>
      <c r="EZ32" s="9" t="str">
        <f>IFERROR(__xludf.DUMMYFUNCTION("""COMPUTED_VALUE"""),"WA")</f>
        <v>WA</v>
      </c>
      <c r="FA32" s="9" t="str">
        <f>IFERROR(__xludf.DUMMYFUNCTION("""COMPUTED_VALUE"""),"WA")</f>
        <v>WA</v>
      </c>
      <c r="FB32" s="9" t="str">
        <f>IFERROR(__xludf.DUMMYFUNCTION("""COMPUTED_VALUE"""),"WA")</f>
        <v>WA</v>
      </c>
      <c r="FC32" s="9" t="str">
        <f>IFERROR(__xludf.DUMMYFUNCTION("""COMPUTED_VALUE"""),"WA")</f>
        <v>WA</v>
      </c>
      <c r="FD32" s="9">
        <f>IFERROR(__xludf.DUMMYFUNCTION("""COMPUTED_VALUE"""),1.0)</f>
        <v>1</v>
      </c>
      <c r="FE32" s="9" t="str">
        <f>IFERROR(__xludf.DUMMYFUNCTION("""COMPUTED_VALUE"""),"WA")</f>
        <v>WA</v>
      </c>
      <c r="FF32" s="9" t="str">
        <f>IFERROR(__xludf.DUMMYFUNCTION("""COMPUTED_VALUE"""),"WA")</f>
        <v>WA</v>
      </c>
      <c r="FG32" s="9" t="str">
        <f>IFERROR(__xludf.DUMMYFUNCTION("""COMPUTED_VALUE"""),"WA")</f>
        <v>WA</v>
      </c>
      <c r="FH32" s="9" t="str">
        <f>IFERROR(__xludf.DUMMYFUNCTION("""COMPUTED_VALUE"""),"WA")</f>
        <v>WA</v>
      </c>
      <c r="FI32" s="9" t="str">
        <f>IFERROR(__xludf.DUMMYFUNCTION("""COMPUTED_VALUE"""),"WA")</f>
        <v>WA</v>
      </c>
      <c r="FJ32" s="9" t="str">
        <f>IFERROR(__xludf.DUMMYFUNCTION("""COMPUTED_VALUE"""),"WA")</f>
        <v>WA</v>
      </c>
      <c r="FK32" s="9" t="str">
        <f>IFERROR(__xludf.DUMMYFUNCTION("""COMPUTED_VALUE"""),"WA")</f>
        <v>WA</v>
      </c>
      <c r="FL32" s="9" t="str">
        <f>IFERROR(__xludf.DUMMYFUNCTION("""COMPUTED_VALUE"""),"WA")</f>
        <v>WA</v>
      </c>
      <c r="FM32" s="9" t="str">
        <f>IFERROR(__xludf.DUMMYFUNCTION("""COMPUTED_VALUE"""),"WA")</f>
        <v>WA</v>
      </c>
      <c r="FN32" s="9">
        <f>IFERROR(__xludf.DUMMYFUNCTION("""COMPUTED_VALUE"""),1.0)</f>
        <v>1</v>
      </c>
      <c r="FO32" s="9" t="str">
        <f>IFERROR(__xludf.DUMMYFUNCTION("""COMPUTED_VALUE"""),"WA")</f>
        <v>WA</v>
      </c>
      <c r="FP32" s="9" t="str">
        <f>IFERROR(__xludf.DUMMYFUNCTION("""COMPUTED_VALUE"""),"WA")</f>
        <v>WA</v>
      </c>
      <c r="FQ32" s="9" t="str">
        <f>IFERROR(__xludf.DUMMYFUNCTION("""COMPUTED_VALUE"""),"WA")</f>
        <v>WA</v>
      </c>
      <c r="FR32" s="9" t="str">
        <f>IFERROR(__xludf.DUMMYFUNCTION("""COMPUTED_VALUE"""),"WA")</f>
        <v>WA</v>
      </c>
      <c r="FS32" s="9" t="str">
        <f>IFERROR(__xludf.DUMMYFUNCTION("""COMPUTED_VALUE"""),"WA")</f>
        <v>WA</v>
      </c>
      <c r="FT32" s="9" t="str">
        <f>IFERROR(__xludf.DUMMYFUNCTION("""COMPUTED_VALUE"""),"WA")</f>
        <v>WA</v>
      </c>
      <c r="FU32" s="9" t="str">
        <f>IFERROR(__xludf.DUMMYFUNCTION("""COMPUTED_VALUE"""),"WA")</f>
        <v>WA</v>
      </c>
      <c r="FV32" s="9" t="str">
        <f>IFERROR(__xludf.DUMMYFUNCTION("""COMPUTED_VALUE"""),"")</f>
        <v/>
      </c>
      <c r="FW32" s="9">
        <f>IFERROR(__xludf.DUMMYFUNCTION("""COMPUTED_VALUE"""),1.0)</f>
        <v>1</v>
      </c>
      <c r="FX32" s="9">
        <f>IFERROR(__xludf.DUMMYFUNCTION("""COMPUTED_VALUE"""),1.0)</f>
        <v>1</v>
      </c>
      <c r="FY32" s="9">
        <f>IFERROR(__xludf.DUMMYFUNCTION("""COMPUTED_VALUE"""),1.0)</f>
        <v>1</v>
      </c>
      <c r="FZ32" s="9">
        <f>IFERROR(__xludf.DUMMYFUNCTION("""COMPUTED_VALUE"""),1.0)</f>
        <v>1</v>
      </c>
      <c r="GA32" s="9">
        <f>IFERROR(__xludf.DUMMYFUNCTION("""COMPUTED_VALUE"""),1.0)</f>
        <v>1</v>
      </c>
      <c r="GB32" s="9">
        <f>IFERROR(__xludf.DUMMYFUNCTION("""COMPUTED_VALUE"""),1.0)</f>
        <v>1</v>
      </c>
      <c r="GC32" s="9">
        <f>IFERROR(__xludf.DUMMYFUNCTION("""COMPUTED_VALUE"""),1.0)</f>
        <v>1</v>
      </c>
      <c r="GD32" s="9">
        <f>IFERROR(__xludf.DUMMYFUNCTION("""COMPUTED_VALUE"""),1.0)</f>
        <v>1</v>
      </c>
      <c r="GE32" s="9">
        <f>IFERROR(__xludf.DUMMYFUNCTION("""COMPUTED_VALUE"""),1.0)</f>
        <v>1</v>
      </c>
      <c r="GF32" s="9">
        <f>IFERROR(__xludf.DUMMYFUNCTION("""COMPUTED_VALUE"""),1.0)</f>
        <v>1</v>
      </c>
      <c r="GG32" s="9">
        <f>IFERROR(__xludf.DUMMYFUNCTION("""COMPUTED_VALUE"""),1.0)</f>
        <v>1</v>
      </c>
      <c r="GH32" s="9" t="str">
        <f>IFERROR(__xludf.DUMMYFUNCTION("""COMPUTED_VALUE"""),"TLE")</f>
        <v>TLE</v>
      </c>
      <c r="GI32" s="9" t="str">
        <f>IFERROR(__xludf.DUMMYFUNCTION("""COMPUTED_VALUE"""),"TLE")</f>
        <v>TLE</v>
      </c>
      <c r="GJ32" s="9" t="str">
        <f>IFERROR(__xludf.DUMMYFUNCTION("""COMPUTED_VALUE"""),"TLE")</f>
        <v>TLE</v>
      </c>
      <c r="GK32" s="9" t="str">
        <f>IFERROR(__xludf.DUMMYFUNCTION("""COMPUTED_VALUE"""),"TLE")</f>
        <v>TLE</v>
      </c>
      <c r="GL32" s="9" t="str">
        <f>IFERROR(__xludf.DUMMYFUNCTION("""COMPUTED_VALUE"""),"TLE")</f>
        <v>TLE</v>
      </c>
      <c r="GM32" s="9" t="str">
        <f>IFERROR(__xludf.DUMMYFUNCTION("""COMPUTED_VALUE"""),"TLE")</f>
        <v>TLE</v>
      </c>
      <c r="GN32" s="9" t="str">
        <f>IFERROR(__xludf.DUMMYFUNCTION("""COMPUTED_VALUE"""),"TLE")</f>
        <v>TLE</v>
      </c>
      <c r="GO32" s="9" t="str">
        <f>IFERROR(__xludf.DUMMYFUNCTION("""COMPUTED_VALUE"""),"TLE")</f>
        <v>TLE</v>
      </c>
      <c r="GP32" s="9" t="str">
        <f>IFERROR(__xludf.DUMMYFUNCTION("""COMPUTED_VALUE"""),"TLE")</f>
        <v>TLE</v>
      </c>
      <c r="GQ32" s="9" t="str">
        <f>IFERROR(__xludf.DUMMYFUNCTION("""COMPUTED_VALUE"""),"TLE")</f>
        <v>TLE</v>
      </c>
      <c r="GR32" s="9" t="str">
        <f>IFERROR(__xludf.DUMMYFUNCTION("""COMPUTED_VALUE"""),"TLE")</f>
        <v>TLE</v>
      </c>
      <c r="GS32" s="9" t="str">
        <f>IFERROR(__xludf.DUMMYFUNCTION("""COMPUTED_VALUE"""),"TLE")</f>
        <v>TLE</v>
      </c>
      <c r="GT32" s="9" t="str">
        <f>IFERROR(__xludf.DUMMYFUNCTION("""COMPUTED_VALUE"""),"TLE")</f>
        <v>TLE</v>
      </c>
      <c r="GU32" s="9" t="str">
        <f>IFERROR(__xludf.DUMMYFUNCTION("""COMPUTED_VALUE"""),"")</f>
        <v/>
      </c>
    </row>
    <row r="33">
      <c r="A33" s="5"/>
      <c r="B33" s="5"/>
      <c r="C33" s="5" t="str">
        <f>if(B33="d","diskv. iz ciklusa",if(B33="d1","diskv. iz kruga",if($E33="ODOBREN",(if(countif(H:H,"="&amp;H33)=1,countif(H:H,"&gt;"&amp;H33)+1,concatenate(countif(H:H,"&gt;"&amp;H33)+1," - ",countif(H:H,"&gt;="&amp;H33)))),'Rezultati - A kategorija'!empty)))</f>
        <v>31 - 32</v>
      </c>
      <c r="D33" s="6" t="str">
        <f>IFERROR(__xludf.DUMMYFUNCTION("""COMPUTED_VALUE"""),"daniilgrbic")</f>
        <v>daniilgrbic</v>
      </c>
      <c r="E33" s="6" t="str">
        <f>IFERROR(__xludf.DUMMYFUNCTION("""COMPUTED_VALUE"""),"ODOBREN")</f>
        <v>ODOBREN</v>
      </c>
      <c r="F33" s="6" t="str">
        <f>IFERROR(__xludf.DUMMYFUNCTION("""COMPUTED_VALUE"""),"Daniil")</f>
        <v>Daniil</v>
      </c>
      <c r="G33" s="6" t="str">
        <f>IFERROR(__xludf.DUMMYFUNCTION("""COMPUTED_VALUE"""),"Grbić")</f>
        <v>Grbić</v>
      </c>
      <c r="H33" s="7">
        <f>IFERROR(__xludf.DUMMYFUNCTION("""COMPUTED_VALUE"""),88.0)</f>
        <v>88</v>
      </c>
      <c r="I33" s="7">
        <f>IFERROR(__xludf.DUMMYFUNCTION("""COMPUTED_VALUE"""),88.0)</f>
        <v>88</v>
      </c>
      <c r="J33" s="6" t="str">
        <f>IFERROR(__xludf.DUMMYFUNCTION("""COMPUTED_VALUE"""),"Stari grad")</f>
        <v>Stari grad</v>
      </c>
      <c r="K33" s="6" t="str">
        <f>IFERROR(__xludf.DUMMYFUNCTION("""COMPUTED_VALUE"""),"Matematička gimnazija")</f>
        <v>Matematička gimnazija</v>
      </c>
      <c r="L33" s="14" t="str">
        <f>IFERROR(__xludf.DUMMYFUNCTION("""COMPUTED_VALUE"""),"IV")</f>
        <v>IV</v>
      </c>
      <c r="M33" s="14" t="str">
        <f>IFERROR(__xludf.DUMMYFUNCTION("""COMPUTED_VALUE"""),"A")</f>
        <v>A</v>
      </c>
      <c r="N33" s="6" t="str">
        <f>IFERROR(__xludf.DUMMYFUNCTION("""COMPUTED_VALUE"""),"Snežana Jelić")</f>
        <v>Snežana Jelić</v>
      </c>
      <c r="O33" s="8" t="str">
        <f>IFERROR(__xludf.DUMMYFUNCTION("""COMPUTED_VALUE"""),"-")</f>
        <v>-</v>
      </c>
      <c r="P33" s="9" t="str">
        <f>IFERROR(__xludf.DUMMYFUNCTION("""COMPUTED_VALUE"""),"-")</f>
        <v>-</v>
      </c>
      <c r="Q33" s="9" t="str">
        <f>IFERROR(__xludf.DUMMYFUNCTION("""COMPUTED_VALUE"""),"-")</f>
        <v>-</v>
      </c>
      <c r="R33" s="9">
        <f>IFERROR(__xludf.DUMMYFUNCTION("""COMPUTED_VALUE"""),70.0)</f>
        <v>70</v>
      </c>
      <c r="S33" s="9" t="str">
        <f>IFERROR(__xludf.DUMMYFUNCTION("""COMPUTED_VALUE"""),"-")</f>
        <v>-</v>
      </c>
      <c r="T33" s="9">
        <f>IFERROR(__xludf.DUMMYFUNCTION("""COMPUTED_VALUE"""),18.0)</f>
        <v>18</v>
      </c>
      <c r="U33" s="9" t="str">
        <f>IFERROR(__xludf.DUMMYFUNCTION("""COMPUTED_VALUE"""),"")</f>
        <v/>
      </c>
      <c r="V33" s="9" t="str">
        <f>IFERROR(__xludf.DUMMYFUNCTION("""COMPUTED_VALUE"""),"")</f>
        <v/>
      </c>
      <c r="W33" s="9" t="str">
        <f>IFERROR(__xludf.DUMMYFUNCTION("""COMPUTED_VALUE"""),"-")</f>
        <v>-</v>
      </c>
      <c r="X33" s="9" t="str">
        <f>IFERROR(__xludf.DUMMYFUNCTION("""COMPUTED_VALUE"""),"-")</f>
        <v>-</v>
      </c>
      <c r="Y33" s="9" t="str">
        <f>IFERROR(__xludf.DUMMYFUNCTION("""COMPUTED_VALUE"""),"-")</f>
        <v>-</v>
      </c>
      <c r="Z33" s="9" t="str">
        <f>IFERROR(__xludf.DUMMYFUNCTION("""COMPUTED_VALUE"""),"-")</f>
        <v>-</v>
      </c>
      <c r="AA33" s="9" t="str">
        <f>IFERROR(__xludf.DUMMYFUNCTION("""COMPUTED_VALUE"""),"-")</f>
        <v>-</v>
      </c>
      <c r="AB33" s="9" t="str">
        <f>IFERROR(__xludf.DUMMYFUNCTION("""COMPUTED_VALUE"""),"-")</f>
        <v>-</v>
      </c>
      <c r="AC33" s="9" t="str">
        <f>IFERROR(__xludf.DUMMYFUNCTION("""COMPUTED_VALUE"""),"-")</f>
        <v>-</v>
      </c>
      <c r="AD33" s="9" t="str">
        <f>IFERROR(__xludf.DUMMYFUNCTION("""COMPUTED_VALUE"""),"-")</f>
        <v>-</v>
      </c>
      <c r="AE33" s="9" t="str">
        <f>IFERROR(__xludf.DUMMYFUNCTION("""COMPUTED_VALUE"""),"-")</f>
        <v>-</v>
      </c>
      <c r="AF33" s="9" t="str">
        <f>IFERROR(__xludf.DUMMYFUNCTION("""COMPUTED_VALUE"""),"-")</f>
        <v>-</v>
      </c>
      <c r="AG33" s="9" t="str">
        <f>IFERROR(__xludf.DUMMYFUNCTION("""COMPUTED_VALUE"""),"-")</f>
        <v>-</v>
      </c>
      <c r="AH33" s="9" t="str">
        <f>IFERROR(__xludf.DUMMYFUNCTION("""COMPUTED_VALUE"""),"-")</f>
        <v>-</v>
      </c>
      <c r="AI33" s="9" t="str">
        <f>IFERROR(__xludf.DUMMYFUNCTION("""COMPUTED_VALUE"""),"-")</f>
        <v>-</v>
      </c>
      <c r="AJ33" s="9" t="str">
        <f>IFERROR(__xludf.DUMMYFUNCTION("""COMPUTED_VALUE"""),"-")</f>
        <v>-</v>
      </c>
      <c r="AK33" s="9" t="str">
        <f>IFERROR(__xludf.DUMMYFUNCTION("""COMPUTED_VALUE"""),"-")</f>
        <v>-</v>
      </c>
      <c r="AL33" s="9" t="str">
        <f>IFERROR(__xludf.DUMMYFUNCTION("""COMPUTED_VALUE"""),"-")</f>
        <v>-</v>
      </c>
      <c r="AM33" s="9" t="str">
        <f>IFERROR(__xludf.DUMMYFUNCTION("""COMPUTED_VALUE"""),"-")</f>
        <v>-</v>
      </c>
      <c r="AN33" s="9" t="str">
        <f>IFERROR(__xludf.DUMMYFUNCTION("""COMPUTED_VALUE"""),"-")</f>
        <v>-</v>
      </c>
      <c r="AO33" s="9" t="str">
        <f>IFERROR(__xludf.DUMMYFUNCTION("""COMPUTED_VALUE"""),"-")</f>
        <v>-</v>
      </c>
      <c r="AP33" s="9" t="str">
        <f>IFERROR(__xludf.DUMMYFUNCTION("""COMPUTED_VALUE"""),"-")</f>
        <v>-</v>
      </c>
      <c r="AQ33" s="9" t="str">
        <f>IFERROR(__xludf.DUMMYFUNCTION("""COMPUTED_VALUE"""),"-")</f>
        <v>-</v>
      </c>
      <c r="AR33" s="9" t="str">
        <f>IFERROR(__xludf.DUMMYFUNCTION("""COMPUTED_VALUE"""),"-")</f>
        <v>-</v>
      </c>
      <c r="AS33" s="9" t="str">
        <f>IFERROR(__xludf.DUMMYFUNCTION("""COMPUTED_VALUE"""),"-")</f>
        <v>-</v>
      </c>
      <c r="AT33" s="9" t="str">
        <f>IFERROR(__xludf.DUMMYFUNCTION("""COMPUTED_VALUE"""),"-")</f>
        <v>-</v>
      </c>
      <c r="AU33" s="9" t="str">
        <f>IFERROR(__xludf.DUMMYFUNCTION("""COMPUTED_VALUE"""),"-")</f>
        <v>-</v>
      </c>
      <c r="AV33" s="9" t="str">
        <f>IFERROR(__xludf.DUMMYFUNCTION("""COMPUTED_VALUE"""),"-")</f>
        <v>-</v>
      </c>
      <c r="AW33" s="9" t="str">
        <f>IFERROR(__xludf.DUMMYFUNCTION("""COMPUTED_VALUE"""),"-")</f>
        <v>-</v>
      </c>
      <c r="AX33" s="9" t="str">
        <f>IFERROR(__xludf.DUMMYFUNCTION("""COMPUTED_VALUE"""),"-")</f>
        <v>-</v>
      </c>
      <c r="AY33" s="9" t="str">
        <f>IFERROR(__xludf.DUMMYFUNCTION("""COMPUTED_VALUE"""),"-")</f>
        <v>-</v>
      </c>
      <c r="AZ33" s="9" t="str">
        <f>IFERROR(__xludf.DUMMYFUNCTION("""COMPUTED_VALUE"""),"-")</f>
        <v>-</v>
      </c>
      <c r="BA33" s="9" t="str">
        <f>IFERROR(__xludf.DUMMYFUNCTION("""COMPUTED_VALUE"""),"-")</f>
        <v>-</v>
      </c>
      <c r="BB33" s="9" t="str">
        <f>IFERROR(__xludf.DUMMYFUNCTION("""COMPUTED_VALUE"""),"-")</f>
        <v>-</v>
      </c>
      <c r="BC33" s="9" t="str">
        <f>IFERROR(__xludf.DUMMYFUNCTION("""COMPUTED_VALUE"""),"-")</f>
        <v>-</v>
      </c>
      <c r="BD33" s="9" t="str">
        <f>IFERROR(__xludf.DUMMYFUNCTION("""COMPUTED_VALUE"""),"-")</f>
        <v>-</v>
      </c>
      <c r="BE33" s="9" t="str">
        <f>IFERROR(__xludf.DUMMYFUNCTION("""COMPUTED_VALUE"""),"-")</f>
        <v>-</v>
      </c>
      <c r="BF33" s="9" t="str">
        <f>IFERROR(__xludf.DUMMYFUNCTION("""COMPUTED_VALUE"""),"-")</f>
        <v>-</v>
      </c>
      <c r="BG33" s="9" t="str">
        <f>IFERROR(__xludf.DUMMYFUNCTION("""COMPUTED_VALUE"""),"-")</f>
        <v>-</v>
      </c>
      <c r="BH33" s="9" t="str">
        <f>IFERROR(__xludf.DUMMYFUNCTION("""COMPUTED_VALUE"""),"-")</f>
        <v>-</v>
      </c>
      <c r="BI33" s="9" t="str">
        <f>IFERROR(__xludf.DUMMYFUNCTION("""COMPUTED_VALUE"""),"-")</f>
        <v>-</v>
      </c>
      <c r="BJ33" s="9" t="str">
        <f>IFERROR(__xludf.DUMMYFUNCTION("""COMPUTED_VALUE"""),"-")</f>
        <v>-</v>
      </c>
      <c r="BK33" s="9" t="str">
        <f>IFERROR(__xludf.DUMMYFUNCTION("""COMPUTED_VALUE"""),"-")</f>
        <v>-</v>
      </c>
      <c r="BL33" s="9" t="str">
        <f>IFERROR(__xludf.DUMMYFUNCTION("""COMPUTED_VALUE"""),"-")</f>
        <v>-</v>
      </c>
      <c r="BM33" s="9" t="str">
        <f>IFERROR(__xludf.DUMMYFUNCTION("""COMPUTED_VALUE"""),"")</f>
        <v/>
      </c>
      <c r="BN33" s="9" t="str">
        <f>IFERROR(__xludf.DUMMYFUNCTION("""COMPUTED_VALUE"""),"-")</f>
        <v>-</v>
      </c>
      <c r="BO33" s="9" t="str">
        <f>IFERROR(__xludf.DUMMYFUNCTION("""COMPUTED_VALUE"""),"-")</f>
        <v>-</v>
      </c>
      <c r="BP33" s="9" t="str">
        <f>IFERROR(__xludf.DUMMYFUNCTION("""COMPUTED_VALUE"""),"-")</f>
        <v>-</v>
      </c>
      <c r="BQ33" s="9" t="str">
        <f>IFERROR(__xludf.DUMMYFUNCTION("""COMPUTED_VALUE"""),"-")</f>
        <v>-</v>
      </c>
      <c r="BR33" s="9" t="str">
        <f>IFERROR(__xludf.DUMMYFUNCTION("""COMPUTED_VALUE"""),"-")</f>
        <v>-</v>
      </c>
      <c r="BS33" s="9" t="str">
        <f>IFERROR(__xludf.DUMMYFUNCTION("""COMPUTED_VALUE"""),"-")</f>
        <v>-</v>
      </c>
      <c r="BT33" s="9" t="str">
        <f>IFERROR(__xludf.DUMMYFUNCTION("""COMPUTED_VALUE"""),"-")</f>
        <v>-</v>
      </c>
      <c r="BU33" s="9" t="str">
        <f>IFERROR(__xludf.DUMMYFUNCTION("""COMPUTED_VALUE"""),"-")</f>
        <v>-</v>
      </c>
      <c r="BV33" s="9" t="str">
        <f>IFERROR(__xludf.DUMMYFUNCTION("""COMPUTED_VALUE"""),"-")</f>
        <v>-</v>
      </c>
      <c r="BW33" s="9" t="str">
        <f>IFERROR(__xludf.DUMMYFUNCTION("""COMPUTED_VALUE"""),"-")</f>
        <v>-</v>
      </c>
      <c r="BX33" s="9" t="str">
        <f>IFERROR(__xludf.DUMMYFUNCTION("""COMPUTED_VALUE"""),"-")</f>
        <v>-</v>
      </c>
      <c r="BY33" s="9" t="str">
        <f>IFERROR(__xludf.DUMMYFUNCTION("""COMPUTED_VALUE"""),"-")</f>
        <v>-</v>
      </c>
      <c r="BZ33" s="9" t="str">
        <f>IFERROR(__xludf.DUMMYFUNCTION("""COMPUTED_VALUE"""),"-")</f>
        <v>-</v>
      </c>
      <c r="CA33" s="9" t="str">
        <f>IFERROR(__xludf.DUMMYFUNCTION("""COMPUTED_VALUE"""),"-")</f>
        <v>-</v>
      </c>
      <c r="CB33" s="9" t="str">
        <f>IFERROR(__xludf.DUMMYFUNCTION("""COMPUTED_VALUE"""),"-")</f>
        <v>-</v>
      </c>
      <c r="CC33" s="9" t="str">
        <f>IFERROR(__xludf.DUMMYFUNCTION("""COMPUTED_VALUE"""),"-")</f>
        <v>-</v>
      </c>
      <c r="CD33" s="9" t="str">
        <f>IFERROR(__xludf.DUMMYFUNCTION("""COMPUTED_VALUE"""),"-")</f>
        <v>-</v>
      </c>
      <c r="CE33" s="9" t="str">
        <f>IFERROR(__xludf.DUMMYFUNCTION("""COMPUTED_VALUE"""),"-")</f>
        <v>-</v>
      </c>
      <c r="CF33" s="9" t="str">
        <f>IFERROR(__xludf.DUMMYFUNCTION("""COMPUTED_VALUE"""),"-")</f>
        <v>-</v>
      </c>
      <c r="CG33" s="9" t="str">
        <f>IFERROR(__xludf.DUMMYFUNCTION("""COMPUTED_VALUE"""),"-")</f>
        <v>-</v>
      </c>
      <c r="CH33" s="9" t="str">
        <f>IFERROR(__xludf.DUMMYFUNCTION("""COMPUTED_VALUE"""),"-")</f>
        <v>-</v>
      </c>
      <c r="CI33" s="9" t="str">
        <f>IFERROR(__xludf.DUMMYFUNCTION("""COMPUTED_VALUE"""),"-")</f>
        <v>-</v>
      </c>
      <c r="CJ33" s="9" t="str">
        <f>IFERROR(__xludf.DUMMYFUNCTION("""COMPUTED_VALUE"""),"-")</f>
        <v>-</v>
      </c>
      <c r="CK33" s="9" t="str">
        <f>IFERROR(__xludf.DUMMYFUNCTION("""COMPUTED_VALUE"""),"-")</f>
        <v>-</v>
      </c>
      <c r="CL33" s="9" t="str">
        <f>IFERROR(__xludf.DUMMYFUNCTION("""COMPUTED_VALUE"""),"-")</f>
        <v>-</v>
      </c>
      <c r="CM33" s="9" t="str">
        <f>IFERROR(__xludf.DUMMYFUNCTION("""COMPUTED_VALUE"""),"-")</f>
        <v>-</v>
      </c>
      <c r="CN33" s="9" t="str">
        <f>IFERROR(__xludf.DUMMYFUNCTION("""COMPUTED_VALUE"""),"-")</f>
        <v>-</v>
      </c>
      <c r="CO33" s="9" t="str">
        <f>IFERROR(__xludf.DUMMYFUNCTION("""COMPUTED_VALUE"""),"-")</f>
        <v>-</v>
      </c>
      <c r="CP33" s="9" t="str">
        <f>IFERROR(__xludf.DUMMYFUNCTION("""COMPUTED_VALUE"""),"-")</f>
        <v>-</v>
      </c>
      <c r="CQ33" s="9" t="str">
        <f>IFERROR(__xludf.DUMMYFUNCTION("""COMPUTED_VALUE"""),"-")</f>
        <v>-</v>
      </c>
      <c r="CR33" s="9" t="str">
        <f>IFERROR(__xludf.DUMMYFUNCTION("""COMPUTED_VALUE"""),"-")</f>
        <v>-</v>
      </c>
      <c r="CS33" s="9" t="str">
        <f>IFERROR(__xludf.DUMMYFUNCTION("""COMPUTED_VALUE"""),"-")</f>
        <v>-</v>
      </c>
      <c r="CT33" s="9" t="str">
        <f>IFERROR(__xludf.DUMMYFUNCTION("""COMPUTED_VALUE"""),"-")</f>
        <v>-</v>
      </c>
      <c r="CU33" s="9" t="str">
        <f>IFERROR(__xludf.DUMMYFUNCTION("""COMPUTED_VALUE"""),"")</f>
        <v/>
      </c>
      <c r="CV33" s="9" t="str">
        <f>IFERROR(__xludf.DUMMYFUNCTION("""COMPUTED_VALUE"""),"-")</f>
        <v>-</v>
      </c>
      <c r="CW33" s="9" t="str">
        <f>IFERROR(__xludf.DUMMYFUNCTION("""COMPUTED_VALUE"""),"-")</f>
        <v>-</v>
      </c>
      <c r="CX33" s="9" t="str">
        <f>IFERROR(__xludf.DUMMYFUNCTION("""COMPUTED_VALUE"""),"-")</f>
        <v>-</v>
      </c>
      <c r="CY33" s="9" t="str">
        <f>IFERROR(__xludf.DUMMYFUNCTION("""COMPUTED_VALUE"""),"-")</f>
        <v>-</v>
      </c>
      <c r="CZ33" s="9" t="str">
        <f>IFERROR(__xludf.DUMMYFUNCTION("""COMPUTED_VALUE"""),"-")</f>
        <v>-</v>
      </c>
      <c r="DA33" s="9" t="str">
        <f>IFERROR(__xludf.DUMMYFUNCTION("""COMPUTED_VALUE"""),"-")</f>
        <v>-</v>
      </c>
      <c r="DB33" s="9" t="str">
        <f>IFERROR(__xludf.DUMMYFUNCTION("""COMPUTED_VALUE"""),"-")</f>
        <v>-</v>
      </c>
      <c r="DC33" s="9" t="str">
        <f>IFERROR(__xludf.DUMMYFUNCTION("""COMPUTED_VALUE"""),"-")</f>
        <v>-</v>
      </c>
      <c r="DD33" s="9" t="str">
        <f>IFERROR(__xludf.DUMMYFUNCTION("""COMPUTED_VALUE"""),"-")</f>
        <v>-</v>
      </c>
      <c r="DE33" s="9" t="str">
        <f>IFERROR(__xludf.DUMMYFUNCTION("""COMPUTED_VALUE"""),"-")</f>
        <v>-</v>
      </c>
      <c r="DF33" s="9" t="str">
        <f>IFERROR(__xludf.DUMMYFUNCTION("""COMPUTED_VALUE"""),"-")</f>
        <v>-</v>
      </c>
      <c r="DG33" s="9" t="str">
        <f>IFERROR(__xludf.DUMMYFUNCTION("""COMPUTED_VALUE"""),"-")</f>
        <v>-</v>
      </c>
      <c r="DH33" s="9" t="str">
        <f>IFERROR(__xludf.DUMMYFUNCTION("""COMPUTED_VALUE"""),"-")</f>
        <v>-</v>
      </c>
      <c r="DI33" s="9" t="str">
        <f>IFERROR(__xludf.DUMMYFUNCTION("""COMPUTED_VALUE"""),"-")</f>
        <v>-</v>
      </c>
      <c r="DJ33" s="9" t="str">
        <f>IFERROR(__xludf.DUMMYFUNCTION("""COMPUTED_VALUE"""),"-")</f>
        <v>-</v>
      </c>
      <c r="DK33" s="9" t="str">
        <f>IFERROR(__xludf.DUMMYFUNCTION("""COMPUTED_VALUE"""),"-")</f>
        <v>-</v>
      </c>
      <c r="DL33" s="9" t="str">
        <f>IFERROR(__xludf.DUMMYFUNCTION("""COMPUTED_VALUE"""),"-")</f>
        <v>-</v>
      </c>
      <c r="DM33" s="9" t="str">
        <f>IFERROR(__xludf.DUMMYFUNCTION("""COMPUTED_VALUE"""),"-")</f>
        <v>-</v>
      </c>
      <c r="DN33" s="9" t="str">
        <f>IFERROR(__xludf.DUMMYFUNCTION("""COMPUTED_VALUE"""),"-")</f>
        <v>-</v>
      </c>
      <c r="DO33" s="9" t="str">
        <f>IFERROR(__xludf.DUMMYFUNCTION("""COMPUTED_VALUE"""),"-")</f>
        <v>-</v>
      </c>
      <c r="DP33" s="9" t="str">
        <f>IFERROR(__xludf.DUMMYFUNCTION("""COMPUTED_VALUE"""),"-")</f>
        <v>-</v>
      </c>
      <c r="DQ33" s="9" t="str">
        <f>IFERROR(__xludf.DUMMYFUNCTION("""COMPUTED_VALUE"""),"-")</f>
        <v>-</v>
      </c>
      <c r="DR33" s="9" t="str">
        <f>IFERROR(__xludf.DUMMYFUNCTION("""COMPUTED_VALUE"""),"-")</f>
        <v>-</v>
      </c>
      <c r="DS33" s="9" t="str">
        <f>IFERROR(__xludf.DUMMYFUNCTION("""COMPUTED_VALUE"""),"-")</f>
        <v>-</v>
      </c>
      <c r="DT33" s="9" t="str">
        <f>IFERROR(__xludf.DUMMYFUNCTION("""COMPUTED_VALUE"""),"-")</f>
        <v>-</v>
      </c>
      <c r="DU33" s="9" t="str">
        <f>IFERROR(__xludf.DUMMYFUNCTION("""COMPUTED_VALUE"""),"-")</f>
        <v>-</v>
      </c>
      <c r="DV33" s="9" t="str">
        <f>IFERROR(__xludf.DUMMYFUNCTION("""COMPUTED_VALUE"""),"-")</f>
        <v>-</v>
      </c>
      <c r="DW33" s="9" t="str">
        <f>IFERROR(__xludf.DUMMYFUNCTION("""COMPUTED_VALUE"""),"-")</f>
        <v>-</v>
      </c>
      <c r="DX33" s="9" t="str">
        <f>IFERROR(__xludf.DUMMYFUNCTION("""COMPUTED_VALUE"""),"-")</f>
        <v>-</v>
      </c>
      <c r="DY33" s="9" t="str">
        <f>IFERROR(__xludf.DUMMYFUNCTION("""COMPUTED_VALUE"""),"-")</f>
        <v>-</v>
      </c>
      <c r="DZ33" s="9" t="str">
        <f>IFERROR(__xludf.DUMMYFUNCTION("""COMPUTED_VALUE"""),"-")</f>
        <v>-</v>
      </c>
      <c r="EA33" s="9" t="str">
        <f>IFERROR(__xludf.DUMMYFUNCTION("""COMPUTED_VALUE"""),"-")</f>
        <v>-</v>
      </c>
      <c r="EB33" s="9" t="str">
        <f>IFERROR(__xludf.DUMMYFUNCTION("""COMPUTED_VALUE"""),"")</f>
        <v/>
      </c>
      <c r="EC33" s="9">
        <f>IFERROR(__xludf.DUMMYFUNCTION("""COMPUTED_VALUE"""),1.0)</f>
        <v>1</v>
      </c>
      <c r="ED33" s="9">
        <f>IFERROR(__xludf.DUMMYFUNCTION("""COMPUTED_VALUE"""),1.0)</f>
        <v>1</v>
      </c>
      <c r="EE33" s="9">
        <f>IFERROR(__xludf.DUMMYFUNCTION("""COMPUTED_VALUE"""),1.0)</f>
        <v>1</v>
      </c>
      <c r="EF33" s="9">
        <f>IFERROR(__xludf.DUMMYFUNCTION("""COMPUTED_VALUE"""),1.0)</f>
        <v>1</v>
      </c>
      <c r="EG33" s="9">
        <f>IFERROR(__xludf.DUMMYFUNCTION("""COMPUTED_VALUE"""),1.0)</f>
        <v>1</v>
      </c>
      <c r="EH33" s="9">
        <f>IFERROR(__xludf.DUMMYFUNCTION("""COMPUTED_VALUE"""),1.0)</f>
        <v>1</v>
      </c>
      <c r="EI33" s="9">
        <f>IFERROR(__xludf.DUMMYFUNCTION("""COMPUTED_VALUE"""),1.0)</f>
        <v>1</v>
      </c>
      <c r="EJ33" s="9">
        <f>IFERROR(__xludf.DUMMYFUNCTION("""COMPUTED_VALUE"""),1.0)</f>
        <v>1</v>
      </c>
      <c r="EK33" s="9">
        <f>IFERROR(__xludf.DUMMYFUNCTION("""COMPUTED_VALUE"""),1.0)</f>
        <v>1</v>
      </c>
      <c r="EL33" s="9">
        <f>IFERROR(__xludf.DUMMYFUNCTION("""COMPUTED_VALUE"""),1.0)</f>
        <v>1</v>
      </c>
      <c r="EM33" s="9">
        <f>IFERROR(__xludf.DUMMYFUNCTION("""COMPUTED_VALUE"""),1.0)</f>
        <v>1</v>
      </c>
      <c r="EN33" s="9">
        <f>IFERROR(__xludf.DUMMYFUNCTION("""COMPUTED_VALUE"""),1.0)</f>
        <v>1</v>
      </c>
      <c r="EO33" s="9" t="str">
        <f>IFERROR(__xludf.DUMMYFUNCTION("""COMPUTED_VALUE"""),"TLE")</f>
        <v>TLE</v>
      </c>
      <c r="EP33" s="9" t="str">
        <f>IFERROR(__xludf.DUMMYFUNCTION("""COMPUTED_VALUE"""),"TLE")</f>
        <v>TLE</v>
      </c>
      <c r="EQ33" s="9" t="str">
        <f>IFERROR(__xludf.DUMMYFUNCTION("""COMPUTED_VALUE"""),"TLE")</f>
        <v>TLE</v>
      </c>
      <c r="ER33" s="9">
        <f>IFERROR(__xludf.DUMMYFUNCTION("""COMPUTED_VALUE"""),1.0)</f>
        <v>1</v>
      </c>
      <c r="ES33" s="9" t="str">
        <f>IFERROR(__xludf.DUMMYFUNCTION("""COMPUTED_VALUE"""),"")</f>
        <v/>
      </c>
      <c r="ET33" s="9" t="str">
        <f>IFERROR(__xludf.DUMMYFUNCTION("""COMPUTED_VALUE"""),"-")</f>
        <v>-</v>
      </c>
      <c r="EU33" s="9" t="str">
        <f>IFERROR(__xludf.DUMMYFUNCTION("""COMPUTED_VALUE"""),"-")</f>
        <v>-</v>
      </c>
      <c r="EV33" s="9" t="str">
        <f>IFERROR(__xludf.DUMMYFUNCTION("""COMPUTED_VALUE"""),"-")</f>
        <v>-</v>
      </c>
      <c r="EW33" s="9" t="str">
        <f>IFERROR(__xludf.DUMMYFUNCTION("""COMPUTED_VALUE"""),"-")</f>
        <v>-</v>
      </c>
      <c r="EX33" s="9" t="str">
        <f>IFERROR(__xludf.DUMMYFUNCTION("""COMPUTED_VALUE"""),"-")</f>
        <v>-</v>
      </c>
      <c r="EY33" s="9" t="str">
        <f>IFERROR(__xludf.DUMMYFUNCTION("""COMPUTED_VALUE"""),"-")</f>
        <v>-</v>
      </c>
      <c r="EZ33" s="9" t="str">
        <f>IFERROR(__xludf.DUMMYFUNCTION("""COMPUTED_VALUE"""),"-")</f>
        <v>-</v>
      </c>
      <c r="FA33" s="9" t="str">
        <f>IFERROR(__xludf.DUMMYFUNCTION("""COMPUTED_VALUE"""),"-")</f>
        <v>-</v>
      </c>
      <c r="FB33" s="9" t="str">
        <f>IFERROR(__xludf.DUMMYFUNCTION("""COMPUTED_VALUE"""),"-")</f>
        <v>-</v>
      </c>
      <c r="FC33" s="9" t="str">
        <f>IFERROR(__xludf.DUMMYFUNCTION("""COMPUTED_VALUE"""),"-")</f>
        <v>-</v>
      </c>
      <c r="FD33" s="9" t="str">
        <f>IFERROR(__xludf.DUMMYFUNCTION("""COMPUTED_VALUE"""),"-")</f>
        <v>-</v>
      </c>
      <c r="FE33" s="9" t="str">
        <f>IFERROR(__xludf.DUMMYFUNCTION("""COMPUTED_VALUE"""),"-")</f>
        <v>-</v>
      </c>
      <c r="FF33" s="9" t="str">
        <f>IFERROR(__xludf.DUMMYFUNCTION("""COMPUTED_VALUE"""),"-")</f>
        <v>-</v>
      </c>
      <c r="FG33" s="9" t="str">
        <f>IFERROR(__xludf.DUMMYFUNCTION("""COMPUTED_VALUE"""),"-")</f>
        <v>-</v>
      </c>
      <c r="FH33" s="9" t="str">
        <f>IFERROR(__xludf.DUMMYFUNCTION("""COMPUTED_VALUE"""),"-")</f>
        <v>-</v>
      </c>
      <c r="FI33" s="9" t="str">
        <f>IFERROR(__xludf.DUMMYFUNCTION("""COMPUTED_VALUE"""),"-")</f>
        <v>-</v>
      </c>
      <c r="FJ33" s="9" t="str">
        <f>IFERROR(__xludf.DUMMYFUNCTION("""COMPUTED_VALUE"""),"-")</f>
        <v>-</v>
      </c>
      <c r="FK33" s="9" t="str">
        <f>IFERROR(__xludf.DUMMYFUNCTION("""COMPUTED_VALUE"""),"-")</f>
        <v>-</v>
      </c>
      <c r="FL33" s="9" t="str">
        <f>IFERROR(__xludf.DUMMYFUNCTION("""COMPUTED_VALUE"""),"-")</f>
        <v>-</v>
      </c>
      <c r="FM33" s="9" t="str">
        <f>IFERROR(__xludf.DUMMYFUNCTION("""COMPUTED_VALUE"""),"-")</f>
        <v>-</v>
      </c>
      <c r="FN33" s="9" t="str">
        <f>IFERROR(__xludf.DUMMYFUNCTION("""COMPUTED_VALUE"""),"-")</f>
        <v>-</v>
      </c>
      <c r="FO33" s="9" t="str">
        <f>IFERROR(__xludf.DUMMYFUNCTION("""COMPUTED_VALUE"""),"-")</f>
        <v>-</v>
      </c>
      <c r="FP33" s="9" t="str">
        <f>IFERROR(__xludf.DUMMYFUNCTION("""COMPUTED_VALUE"""),"-")</f>
        <v>-</v>
      </c>
      <c r="FQ33" s="9" t="str">
        <f>IFERROR(__xludf.DUMMYFUNCTION("""COMPUTED_VALUE"""),"-")</f>
        <v>-</v>
      </c>
      <c r="FR33" s="9" t="str">
        <f>IFERROR(__xludf.DUMMYFUNCTION("""COMPUTED_VALUE"""),"-")</f>
        <v>-</v>
      </c>
      <c r="FS33" s="9" t="str">
        <f>IFERROR(__xludf.DUMMYFUNCTION("""COMPUTED_VALUE"""),"-")</f>
        <v>-</v>
      </c>
      <c r="FT33" s="9" t="str">
        <f>IFERROR(__xludf.DUMMYFUNCTION("""COMPUTED_VALUE"""),"-")</f>
        <v>-</v>
      </c>
      <c r="FU33" s="9" t="str">
        <f>IFERROR(__xludf.DUMMYFUNCTION("""COMPUTED_VALUE"""),"-")</f>
        <v>-</v>
      </c>
      <c r="FV33" s="9" t="str">
        <f>IFERROR(__xludf.DUMMYFUNCTION("""COMPUTED_VALUE"""),"")</f>
        <v/>
      </c>
      <c r="FW33" s="9">
        <f>IFERROR(__xludf.DUMMYFUNCTION("""COMPUTED_VALUE"""),1.0)</f>
        <v>1</v>
      </c>
      <c r="FX33" s="9">
        <f>IFERROR(__xludf.DUMMYFUNCTION("""COMPUTED_VALUE"""),1.0)</f>
        <v>1</v>
      </c>
      <c r="FY33" s="9">
        <f>IFERROR(__xludf.DUMMYFUNCTION("""COMPUTED_VALUE"""),1.0)</f>
        <v>1</v>
      </c>
      <c r="FZ33" s="9">
        <f>IFERROR(__xludf.DUMMYFUNCTION("""COMPUTED_VALUE"""),1.0)</f>
        <v>1</v>
      </c>
      <c r="GA33" s="9">
        <f>IFERROR(__xludf.DUMMYFUNCTION("""COMPUTED_VALUE"""),1.0)</f>
        <v>1</v>
      </c>
      <c r="GB33" s="9" t="str">
        <f>IFERROR(__xludf.DUMMYFUNCTION("""COMPUTED_VALUE"""),"TLE")</f>
        <v>TLE</v>
      </c>
      <c r="GC33" s="9" t="str">
        <f>IFERROR(__xludf.DUMMYFUNCTION("""COMPUTED_VALUE"""),"TLE")</f>
        <v>TLE</v>
      </c>
      <c r="GD33" s="9" t="str">
        <f>IFERROR(__xludf.DUMMYFUNCTION("""COMPUTED_VALUE"""),"TLE")</f>
        <v>TLE</v>
      </c>
      <c r="GE33" s="9" t="str">
        <f>IFERROR(__xludf.DUMMYFUNCTION("""COMPUTED_VALUE"""),"TLE")</f>
        <v>TLE</v>
      </c>
      <c r="GF33" s="9" t="str">
        <f>IFERROR(__xludf.DUMMYFUNCTION("""COMPUTED_VALUE"""),"TLE")</f>
        <v>TLE</v>
      </c>
      <c r="GG33" s="9" t="str">
        <f>IFERROR(__xludf.DUMMYFUNCTION("""COMPUTED_VALUE"""),"TLE")</f>
        <v>TLE</v>
      </c>
      <c r="GH33" s="9" t="str">
        <f>IFERROR(__xludf.DUMMYFUNCTION("""COMPUTED_VALUE"""),"TLE")</f>
        <v>TLE</v>
      </c>
      <c r="GI33" s="9" t="str">
        <f>IFERROR(__xludf.DUMMYFUNCTION("""COMPUTED_VALUE"""),"TLE")</f>
        <v>TLE</v>
      </c>
      <c r="GJ33" s="9" t="str">
        <f>IFERROR(__xludf.DUMMYFUNCTION("""COMPUTED_VALUE"""),"TLE")</f>
        <v>TLE</v>
      </c>
      <c r="GK33" s="9" t="str">
        <f>IFERROR(__xludf.DUMMYFUNCTION("""COMPUTED_VALUE"""),"TLE")</f>
        <v>TLE</v>
      </c>
      <c r="GL33" s="9" t="str">
        <f>IFERROR(__xludf.DUMMYFUNCTION("""COMPUTED_VALUE"""),"TLE")</f>
        <v>TLE</v>
      </c>
      <c r="GM33" s="9" t="str">
        <f>IFERROR(__xludf.DUMMYFUNCTION("""COMPUTED_VALUE"""),"TLE")</f>
        <v>TLE</v>
      </c>
      <c r="GN33" s="9" t="str">
        <f>IFERROR(__xludf.DUMMYFUNCTION("""COMPUTED_VALUE"""),"TLE")</f>
        <v>TLE</v>
      </c>
      <c r="GO33" s="9" t="str">
        <f>IFERROR(__xludf.DUMMYFUNCTION("""COMPUTED_VALUE"""),"TLE")</f>
        <v>TLE</v>
      </c>
      <c r="GP33" s="9" t="str">
        <f>IFERROR(__xludf.DUMMYFUNCTION("""COMPUTED_VALUE"""),"TLE")</f>
        <v>TLE</v>
      </c>
      <c r="GQ33" s="9" t="str">
        <f>IFERROR(__xludf.DUMMYFUNCTION("""COMPUTED_VALUE"""),"TLE")</f>
        <v>TLE</v>
      </c>
      <c r="GR33" s="9" t="str">
        <f>IFERROR(__xludf.DUMMYFUNCTION("""COMPUTED_VALUE"""),"TLE")</f>
        <v>TLE</v>
      </c>
      <c r="GS33" s="9" t="str">
        <f>IFERROR(__xludf.DUMMYFUNCTION("""COMPUTED_VALUE"""),"TLE")</f>
        <v>TLE</v>
      </c>
      <c r="GT33" s="9" t="str">
        <f>IFERROR(__xludf.DUMMYFUNCTION("""COMPUTED_VALUE"""),"TLE")</f>
        <v>TLE</v>
      </c>
      <c r="GU33" s="9" t="str">
        <f>IFERROR(__xludf.DUMMYFUNCTION("""COMPUTED_VALUE"""),"")</f>
        <v/>
      </c>
    </row>
    <row r="34">
      <c r="A34" s="5"/>
      <c r="B34" s="5"/>
      <c r="C34" s="5" t="str">
        <f>if(B34="d","diskv. iz ciklusa",if(B34="d1","diskv. iz kruga",if($E34="ODOBREN",(if(countif(H:H,"="&amp;H34)=1,countif(H:H,"&gt;"&amp;H34)+1,concatenate(countif(H:H,"&gt;"&amp;H34)+1," - ",countif(H:H,"&gt;="&amp;H34)))),'Rezultati - A kategorija'!empty)))</f>
        <v>31 - 32</v>
      </c>
      <c r="D34" s="6" t="str">
        <f>IFERROR(__xludf.DUMMYFUNCTION("""COMPUTED_VALUE"""),"Bogdana_Kolic")</f>
        <v>Bogdana_Kolic</v>
      </c>
      <c r="E34" s="6" t="str">
        <f>IFERROR(__xludf.DUMMYFUNCTION("""COMPUTED_VALUE"""),"ODOBREN")</f>
        <v>ODOBREN</v>
      </c>
      <c r="F34" s="6" t="str">
        <f>IFERROR(__xludf.DUMMYFUNCTION("""COMPUTED_VALUE"""),"Bogdana")</f>
        <v>Bogdana</v>
      </c>
      <c r="G34" s="6" t="str">
        <f>IFERROR(__xludf.DUMMYFUNCTION("""COMPUTED_VALUE"""),"Kolić")</f>
        <v>Kolić</v>
      </c>
      <c r="H34" s="7">
        <f>IFERROR(__xludf.DUMMYFUNCTION("""COMPUTED_VALUE"""),88.0)</f>
        <v>88</v>
      </c>
      <c r="I34" s="7">
        <f>IFERROR(__xludf.DUMMYFUNCTION("""COMPUTED_VALUE"""),88.0)</f>
        <v>88</v>
      </c>
      <c r="J34" s="6" t="str">
        <f>IFERROR(__xludf.DUMMYFUNCTION("""COMPUTED_VALUE"""),"Stari grad")</f>
        <v>Stari grad</v>
      </c>
      <c r="K34" s="6" t="str">
        <f>IFERROR(__xludf.DUMMYFUNCTION("""COMPUTED_VALUE"""),"Matematička gimnazija")</f>
        <v>Matematička gimnazija</v>
      </c>
      <c r="L34" s="14" t="str">
        <f>IFERROR(__xludf.DUMMYFUNCTION("""COMPUTED_VALUE"""),"III")</f>
        <v>III</v>
      </c>
      <c r="M34" s="14" t="str">
        <f>IFERROR(__xludf.DUMMYFUNCTION("""COMPUTED_VALUE"""),"A")</f>
        <v>A</v>
      </c>
      <c r="N34" s="6"/>
      <c r="O34" s="8" t="str">
        <f>IFERROR(__xludf.DUMMYFUNCTION("""COMPUTED_VALUE"""),"-")</f>
        <v>-</v>
      </c>
      <c r="P34" s="9" t="str">
        <f>IFERROR(__xludf.DUMMYFUNCTION("""COMPUTED_VALUE"""),"-")</f>
        <v>-</v>
      </c>
      <c r="Q34" s="9" t="str">
        <f>IFERROR(__xludf.DUMMYFUNCTION("""COMPUTED_VALUE"""),"-")</f>
        <v>-</v>
      </c>
      <c r="R34" s="9">
        <f>IFERROR(__xludf.DUMMYFUNCTION("""COMPUTED_VALUE"""),70.0)</f>
        <v>70</v>
      </c>
      <c r="S34" s="9" t="str">
        <f>IFERROR(__xludf.DUMMYFUNCTION("""COMPUTED_VALUE"""),"-")</f>
        <v>-</v>
      </c>
      <c r="T34" s="9">
        <f>IFERROR(__xludf.DUMMYFUNCTION("""COMPUTED_VALUE"""),18.0)</f>
        <v>18</v>
      </c>
      <c r="U34" s="9" t="str">
        <f>IFERROR(__xludf.DUMMYFUNCTION("""COMPUTED_VALUE"""),"")</f>
        <v/>
      </c>
      <c r="V34" s="9" t="str">
        <f>IFERROR(__xludf.DUMMYFUNCTION("""COMPUTED_VALUE"""),"")</f>
        <v/>
      </c>
      <c r="W34" s="9" t="str">
        <f>IFERROR(__xludf.DUMMYFUNCTION("""COMPUTED_VALUE"""),"-")</f>
        <v>-</v>
      </c>
      <c r="X34" s="9" t="str">
        <f>IFERROR(__xludf.DUMMYFUNCTION("""COMPUTED_VALUE"""),"-")</f>
        <v>-</v>
      </c>
      <c r="Y34" s="9" t="str">
        <f>IFERROR(__xludf.DUMMYFUNCTION("""COMPUTED_VALUE"""),"-")</f>
        <v>-</v>
      </c>
      <c r="Z34" s="9" t="str">
        <f>IFERROR(__xludf.DUMMYFUNCTION("""COMPUTED_VALUE"""),"-")</f>
        <v>-</v>
      </c>
      <c r="AA34" s="9" t="str">
        <f>IFERROR(__xludf.DUMMYFUNCTION("""COMPUTED_VALUE"""),"-")</f>
        <v>-</v>
      </c>
      <c r="AB34" s="9" t="str">
        <f>IFERROR(__xludf.DUMMYFUNCTION("""COMPUTED_VALUE"""),"-")</f>
        <v>-</v>
      </c>
      <c r="AC34" s="9" t="str">
        <f>IFERROR(__xludf.DUMMYFUNCTION("""COMPUTED_VALUE"""),"-")</f>
        <v>-</v>
      </c>
      <c r="AD34" s="9" t="str">
        <f>IFERROR(__xludf.DUMMYFUNCTION("""COMPUTED_VALUE"""),"-")</f>
        <v>-</v>
      </c>
      <c r="AE34" s="9" t="str">
        <f>IFERROR(__xludf.DUMMYFUNCTION("""COMPUTED_VALUE"""),"-")</f>
        <v>-</v>
      </c>
      <c r="AF34" s="9" t="str">
        <f>IFERROR(__xludf.DUMMYFUNCTION("""COMPUTED_VALUE"""),"-")</f>
        <v>-</v>
      </c>
      <c r="AG34" s="9" t="str">
        <f>IFERROR(__xludf.DUMMYFUNCTION("""COMPUTED_VALUE"""),"-")</f>
        <v>-</v>
      </c>
      <c r="AH34" s="9" t="str">
        <f>IFERROR(__xludf.DUMMYFUNCTION("""COMPUTED_VALUE"""),"-")</f>
        <v>-</v>
      </c>
      <c r="AI34" s="9" t="str">
        <f>IFERROR(__xludf.DUMMYFUNCTION("""COMPUTED_VALUE"""),"-")</f>
        <v>-</v>
      </c>
      <c r="AJ34" s="9" t="str">
        <f>IFERROR(__xludf.DUMMYFUNCTION("""COMPUTED_VALUE"""),"-")</f>
        <v>-</v>
      </c>
      <c r="AK34" s="9" t="str">
        <f>IFERROR(__xludf.DUMMYFUNCTION("""COMPUTED_VALUE"""),"-")</f>
        <v>-</v>
      </c>
      <c r="AL34" s="9" t="str">
        <f>IFERROR(__xludf.DUMMYFUNCTION("""COMPUTED_VALUE"""),"-")</f>
        <v>-</v>
      </c>
      <c r="AM34" s="9" t="str">
        <f>IFERROR(__xludf.DUMMYFUNCTION("""COMPUTED_VALUE"""),"-")</f>
        <v>-</v>
      </c>
      <c r="AN34" s="9" t="str">
        <f>IFERROR(__xludf.DUMMYFUNCTION("""COMPUTED_VALUE"""),"-")</f>
        <v>-</v>
      </c>
      <c r="AO34" s="9" t="str">
        <f>IFERROR(__xludf.DUMMYFUNCTION("""COMPUTED_VALUE"""),"-")</f>
        <v>-</v>
      </c>
      <c r="AP34" s="9" t="str">
        <f>IFERROR(__xludf.DUMMYFUNCTION("""COMPUTED_VALUE"""),"-")</f>
        <v>-</v>
      </c>
      <c r="AQ34" s="9" t="str">
        <f>IFERROR(__xludf.DUMMYFUNCTION("""COMPUTED_VALUE"""),"-")</f>
        <v>-</v>
      </c>
      <c r="AR34" s="9" t="str">
        <f>IFERROR(__xludf.DUMMYFUNCTION("""COMPUTED_VALUE"""),"-")</f>
        <v>-</v>
      </c>
      <c r="AS34" s="9" t="str">
        <f>IFERROR(__xludf.DUMMYFUNCTION("""COMPUTED_VALUE"""),"-")</f>
        <v>-</v>
      </c>
      <c r="AT34" s="9" t="str">
        <f>IFERROR(__xludf.DUMMYFUNCTION("""COMPUTED_VALUE"""),"-")</f>
        <v>-</v>
      </c>
      <c r="AU34" s="9" t="str">
        <f>IFERROR(__xludf.DUMMYFUNCTION("""COMPUTED_VALUE"""),"-")</f>
        <v>-</v>
      </c>
      <c r="AV34" s="9" t="str">
        <f>IFERROR(__xludf.DUMMYFUNCTION("""COMPUTED_VALUE"""),"-")</f>
        <v>-</v>
      </c>
      <c r="AW34" s="9" t="str">
        <f>IFERROR(__xludf.DUMMYFUNCTION("""COMPUTED_VALUE"""),"-")</f>
        <v>-</v>
      </c>
      <c r="AX34" s="9" t="str">
        <f>IFERROR(__xludf.DUMMYFUNCTION("""COMPUTED_VALUE"""),"-")</f>
        <v>-</v>
      </c>
      <c r="AY34" s="9" t="str">
        <f>IFERROR(__xludf.DUMMYFUNCTION("""COMPUTED_VALUE"""),"-")</f>
        <v>-</v>
      </c>
      <c r="AZ34" s="9" t="str">
        <f>IFERROR(__xludf.DUMMYFUNCTION("""COMPUTED_VALUE"""),"-")</f>
        <v>-</v>
      </c>
      <c r="BA34" s="9" t="str">
        <f>IFERROR(__xludf.DUMMYFUNCTION("""COMPUTED_VALUE"""),"-")</f>
        <v>-</v>
      </c>
      <c r="BB34" s="9" t="str">
        <f>IFERROR(__xludf.DUMMYFUNCTION("""COMPUTED_VALUE"""),"-")</f>
        <v>-</v>
      </c>
      <c r="BC34" s="9" t="str">
        <f>IFERROR(__xludf.DUMMYFUNCTION("""COMPUTED_VALUE"""),"-")</f>
        <v>-</v>
      </c>
      <c r="BD34" s="9" t="str">
        <f>IFERROR(__xludf.DUMMYFUNCTION("""COMPUTED_VALUE"""),"-")</f>
        <v>-</v>
      </c>
      <c r="BE34" s="9" t="str">
        <f>IFERROR(__xludf.DUMMYFUNCTION("""COMPUTED_VALUE"""),"-")</f>
        <v>-</v>
      </c>
      <c r="BF34" s="9" t="str">
        <f>IFERROR(__xludf.DUMMYFUNCTION("""COMPUTED_VALUE"""),"-")</f>
        <v>-</v>
      </c>
      <c r="BG34" s="9" t="str">
        <f>IFERROR(__xludf.DUMMYFUNCTION("""COMPUTED_VALUE"""),"-")</f>
        <v>-</v>
      </c>
      <c r="BH34" s="9" t="str">
        <f>IFERROR(__xludf.DUMMYFUNCTION("""COMPUTED_VALUE"""),"-")</f>
        <v>-</v>
      </c>
      <c r="BI34" s="9" t="str">
        <f>IFERROR(__xludf.DUMMYFUNCTION("""COMPUTED_VALUE"""),"-")</f>
        <v>-</v>
      </c>
      <c r="BJ34" s="9" t="str">
        <f>IFERROR(__xludf.DUMMYFUNCTION("""COMPUTED_VALUE"""),"-")</f>
        <v>-</v>
      </c>
      <c r="BK34" s="9" t="str">
        <f>IFERROR(__xludf.DUMMYFUNCTION("""COMPUTED_VALUE"""),"-")</f>
        <v>-</v>
      </c>
      <c r="BL34" s="9" t="str">
        <f>IFERROR(__xludf.DUMMYFUNCTION("""COMPUTED_VALUE"""),"-")</f>
        <v>-</v>
      </c>
      <c r="BM34" s="9" t="str">
        <f>IFERROR(__xludf.DUMMYFUNCTION("""COMPUTED_VALUE"""),"")</f>
        <v/>
      </c>
      <c r="BN34" s="9" t="str">
        <f>IFERROR(__xludf.DUMMYFUNCTION("""COMPUTED_VALUE"""),"-")</f>
        <v>-</v>
      </c>
      <c r="BO34" s="9" t="str">
        <f>IFERROR(__xludf.DUMMYFUNCTION("""COMPUTED_VALUE"""),"-")</f>
        <v>-</v>
      </c>
      <c r="BP34" s="9" t="str">
        <f>IFERROR(__xludf.DUMMYFUNCTION("""COMPUTED_VALUE"""),"-")</f>
        <v>-</v>
      </c>
      <c r="BQ34" s="9" t="str">
        <f>IFERROR(__xludf.DUMMYFUNCTION("""COMPUTED_VALUE"""),"-")</f>
        <v>-</v>
      </c>
      <c r="BR34" s="9" t="str">
        <f>IFERROR(__xludf.DUMMYFUNCTION("""COMPUTED_VALUE"""),"-")</f>
        <v>-</v>
      </c>
      <c r="BS34" s="9" t="str">
        <f>IFERROR(__xludf.DUMMYFUNCTION("""COMPUTED_VALUE"""),"-")</f>
        <v>-</v>
      </c>
      <c r="BT34" s="9" t="str">
        <f>IFERROR(__xludf.DUMMYFUNCTION("""COMPUTED_VALUE"""),"-")</f>
        <v>-</v>
      </c>
      <c r="BU34" s="9" t="str">
        <f>IFERROR(__xludf.DUMMYFUNCTION("""COMPUTED_VALUE"""),"-")</f>
        <v>-</v>
      </c>
      <c r="BV34" s="9" t="str">
        <f>IFERROR(__xludf.DUMMYFUNCTION("""COMPUTED_VALUE"""),"-")</f>
        <v>-</v>
      </c>
      <c r="BW34" s="9" t="str">
        <f>IFERROR(__xludf.DUMMYFUNCTION("""COMPUTED_VALUE"""),"-")</f>
        <v>-</v>
      </c>
      <c r="BX34" s="9" t="str">
        <f>IFERROR(__xludf.DUMMYFUNCTION("""COMPUTED_VALUE"""),"-")</f>
        <v>-</v>
      </c>
      <c r="BY34" s="9" t="str">
        <f>IFERROR(__xludf.DUMMYFUNCTION("""COMPUTED_VALUE"""),"-")</f>
        <v>-</v>
      </c>
      <c r="BZ34" s="9" t="str">
        <f>IFERROR(__xludf.DUMMYFUNCTION("""COMPUTED_VALUE"""),"-")</f>
        <v>-</v>
      </c>
      <c r="CA34" s="9" t="str">
        <f>IFERROR(__xludf.DUMMYFUNCTION("""COMPUTED_VALUE"""),"-")</f>
        <v>-</v>
      </c>
      <c r="CB34" s="9" t="str">
        <f>IFERROR(__xludf.DUMMYFUNCTION("""COMPUTED_VALUE"""),"-")</f>
        <v>-</v>
      </c>
      <c r="CC34" s="9" t="str">
        <f>IFERROR(__xludf.DUMMYFUNCTION("""COMPUTED_VALUE"""),"-")</f>
        <v>-</v>
      </c>
      <c r="CD34" s="9" t="str">
        <f>IFERROR(__xludf.DUMMYFUNCTION("""COMPUTED_VALUE"""),"-")</f>
        <v>-</v>
      </c>
      <c r="CE34" s="9" t="str">
        <f>IFERROR(__xludf.DUMMYFUNCTION("""COMPUTED_VALUE"""),"-")</f>
        <v>-</v>
      </c>
      <c r="CF34" s="9" t="str">
        <f>IFERROR(__xludf.DUMMYFUNCTION("""COMPUTED_VALUE"""),"-")</f>
        <v>-</v>
      </c>
      <c r="CG34" s="9" t="str">
        <f>IFERROR(__xludf.DUMMYFUNCTION("""COMPUTED_VALUE"""),"-")</f>
        <v>-</v>
      </c>
      <c r="CH34" s="9" t="str">
        <f>IFERROR(__xludf.DUMMYFUNCTION("""COMPUTED_VALUE"""),"-")</f>
        <v>-</v>
      </c>
      <c r="CI34" s="9" t="str">
        <f>IFERROR(__xludf.DUMMYFUNCTION("""COMPUTED_VALUE"""),"-")</f>
        <v>-</v>
      </c>
      <c r="CJ34" s="9" t="str">
        <f>IFERROR(__xludf.DUMMYFUNCTION("""COMPUTED_VALUE"""),"-")</f>
        <v>-</v>
      </c>
      <c r="CK34" s="9" t="str">
        <f>IFERROR(__xludf.DUMMYFUNCTION("""COMPUTED_VALUE"""),"-")</f>
        <v>-</v>
      </c>
      <c r="CL34" s="9" t="str">
        <f>IFERROR(__xludf.DUMMYFUNCTION("""COMPUTED_VALUE"""),"-")</f>
        <v>-</v>
      </c>
      <c r="CM34" s="9" t="str">
        <f>IFERROR(__xludf.DUMMYFUNCTION("""COMPUTED_VALUE"""),"-")</f>
        <v>-</v>
      </c>
      <c r="CN34" s="9" t="str">
        <f>IFERROR(__xludf.DUMMYFUNCTION("""COMPUTED_VALUE"""),"-")</f>
        <v>-</v>
      </c>
      <c r="CO34" s="9" t="str">
        <f>IFERROR(__xludf.DUMMYFUNCTION("""COMPUTED_VALUE"""),"-")</f>
        <v>-</v>
      </c>
      <c r="CP34" s="9" t="str">
        <f>IFERROR(__xludf.DUMMYFUNCTION("""COMPUTED_VALUE"""),"-")</f>
        <v>-</v>
      </c>
      <c r="CQ34" s="9" t="str">
        <f>IFERROR(__xludf.DUMMYFUNCTION("""COMPUTED_VALUE"""),"-")</f>
        <v>-</v>
      </c>
      <c r="CR34" s="9" t="str">
        <f>IFERROR(__xludf.DUMMYFUNCTION("""COMPUTED_VALUE"""),"-")</f>
        <v>-</v>
      </c>
      <c r="CS34" s="9" t="str">
        <f>IFERROR(__xludf.DUMMYFUNCTION("""COMPUTED_VALUE"""),"-")</f>
        <v>-</v>
      </c>
      <c r="CT34" s="9" t="str">
        <f>IFERROR(__xludf.DUMMYFUNCTION("""COMPUTED_VALUE"""),"-")</f>
        <v>-</v>
      </c>
      <c r="CU34" s="9" t="str">
        <f>IFERROR(__xludf.DUMMYFUNCTION("""COMPUTED_VALUE"""),"")</f>
        <v/>
      </c>
      <c r="CV34" s="9" t="str">
        <f>IFERROR(__xludf.DUMMYFUNCTION("""COMPUTED_VALUE"""),"-")</f>
        <v>-</v>
      </c>
      <c r="CW34" s="9" t="str">
        <f>IFERROR(__xludf.DUMMYFUNCTION("""COMPUTED_VALUE"""),"-")</f>
        <v>-</v>
      </c>
      <c r="CX34" s="9" t="str">
        <f>IFERROR(__xludf.DUMMYFUNCTION("""COMPUTED_VALUE"""),"-")</f>
        <v>-</v>
      </c>
      <c r="CY34" s="9" t="str">
        <f>IFERROR(__xludf.DUMMYFUNCTION("""COMPUTED_VALUE"""),"-")</f>
        <v>-</v>
      </c>
      <c r="CZ34" s="9" t="str">
        <f>IFERROR(__xludf.DUMMYFUNCTION("""COMPUTED_VALUE"""),"-")</f>
        <v>-</v>
      </c>
      <c r="DA34" s="9" t="str">
        <f>IFERROR(__xludf.DUMMYFUNCTION("""COMPUTED_VALUE"""),"-")</f>
        <v>-</v>
      </c>
      <c r="DB34" s="9" t="str">
        <f>IFERROR(__xludf.DUMMYFUNCTION("""COMPUTED_VALUE"""),"-")</f>
        <v>-</v>
      </c>
      <c r="DC34" s="9" t="str">
        <f>IFERROR(__xludf.DUMMYFUNCTION("""COMPUTED_VALUE"""),"-")</f>
        <v>-</v>
      </c>
      <c r="DD34" s="9" t="str">
        <f>IFERROR(__xludf.DUMMYFUNCTION("""COMPUTED_VALUE"""),"-")</f>
        <v>-</v>
      </c>
      <c r="DE34" s="9" t="str">
        <f>IFERROR(__xludf.DUMMYFUNCTION("""COMPUTED_VALUE"""),"-")</f>
        <v>-</v>
      </c>
      <c r="DF34" s="9" t="str">
        <f>IFERROR(__xludf.DUMMYFUNCTION("""COMPUTED_VALUE"""),"-")</f>
        <v>-</v>
      </c>
      <c r="DG34" s="9" t="str">
        <f>IFERROR(__xludf.DUMMYFUNCTION("""COMPUTED_VALUE"""),"-")</f>
        <v>-</v>
      </c>
      <c r="DH34" s="9" t="str">
        <f>IFERROR(__xludf.DUMMYFUNCTION("""COMPUTED_VALUE"""),"-")</f>
        <v>-</v>
      </c>
      <c r="DI34" s="9" t="str">
        <f>IFERROR(__xludf.DUMMYFUNCTION("""COMPUTED_VALUE"""),"-")</f>
        <v>-</v>
      </c>
      <c r="DJ34" s="9" t="str">
        <f>IFERROR(__xludf.DUMMYFUNCTION("""COMPUTED_VALUE"""),"-")</f>
        <v>-</v>
      </c>
      <c r="DK34" s="9" t="str">
        <f>IFERROR(__xludf.DUMMYFUNCTION("""COMPUTED_VALUE"""),"-")</f>
        <v>-</v>
      </c>
      <c r="DL34" s="9" t="str">
        <f>IFERROR(__xludf.DUMMYFUNCTION("""COMPUTED_VALUE"""),"-")</f>
        <v>-</v>
      </c>
      <c r="DM34" s="9" t="str">
        <f>IFERROR(__xludf.DUMMYFUNCTION("""COMPUTED_VALUE"""),"-")</f>
        <v>-</v>
      </c>
      <c r="DN34" s="9" t="str">
        <f>IFERROR(__xludf.DUMMYFUNCTION("""COMPUTED_VALUE"""),"-")</f>
        <v>-</v>
      </c>
      <c r="DO34" s="9" t="str">
        <f>IFERROR(__xludf.DUMMYFUNCTION("""COMPUTED_VALUE"""),"-")</f>
        <v>-</v>
      </c>
      <c r="DP34" s="9" t="str">
        <f>IFERROR(__xludf.DUMMYFUNCTION("""COMPUTED_VALUE"""),"-")</f>
        <v>-</v>
      </c>
      <c r="DQ34" s="9" t="str">
        <f>IFERROR(__xludf.DUMMYFUNCTION("""COMPUTED_VALUE"""),"-")</f>
        <v>-</v>
      </c>
      <c r="DR34" s="9" t="str">
        <f>IFERROR(__xludf.DUMMYFUNCTION("""COMPUTED_VALUE"""),"-")</f>
        <v>-</v>
      </c>
      <c r="DS34" s="9" t="str">
        <f>IFERROR(__xludf.DUMMYFUNCTION("""COMPUTED_VALUE"""),"-")</f>
        <v>-</v>
      </c>
      <c r="DT34" s="9" t="str">
        <f>IFERROR(__xludf.DUMMYFUNCTION("""COMPUTED_VALUE"""),"-")</f>
        <v>-</v>
      </c>
      <c r="DU34" s="9" t="str">
        <f>IFERROR(__xludf.DUMMYFUNCTION("""COMPUTED_VALUE"""),"-")</f>
        <v>-</v>
      </c>
      <c r="DV34" s="9" t="str">
        <f>IFERROR(__xludf.DUMMYFUNCTION("""COMPUTED_VALUE"""),"-")</f>
        <v>-</v>
      </c>
      <c r="DW34" s="9" t="str">
        <f>IFERROR(__xludf.DUMMYFUNCTION("""COMPUTED_VALUE"""),"-")</f>
        <v>-</v>
      </c>
      <c r="DX34" s="9" t="str">
        <f>IFERROR(__xludf.DUMMYFUNCTION("""COMPUTED_VALUE"""),"-")</f>
        <v>-</v>
      </c>
      <c r="DY34" s="9" t="str">
        <f>IFERROR(__xludf.DUMMYFUNCTION("""COMPUTED_VALUE"""),"-")</f>
        <v>-</v>
      </c>
      <c r="DZ34" s="9" t="str">
        <f>IFERROR(__xludf.DUMMYFUNCTION("""COMPUTED_VALUE"""),"-")</f>
        <v>-</v>
      </c>
      <c r="EA34" s="9" t="str">
        <f>IFERROR(__xludf.DUMMYFUNCTION("""COMPUTED_VALUE"""),"-")</f>
        <v>-</v>
      </c>
      <c r="EB34" s="9" t="str">
        <f>IFERROR(__xludf.DUMMYFUNCTION("""COMPUTED_VALUE"""),"")</f>
        <v/>
      </c>
      <c r="EC34" s="9">
        <f>IFERROR(__xludf.DUMMYFUNCTION("""COMPUTED_VALUE"""),1.0)</f>
        <v>1</v>
      </c>
      <c r="ED34" s="9">
        <f>IFERROR(__xludf.DUMMYFUNCTION("""COMPUTED_VALUE"""),1.0)</f>
        <v>1</v>
      </c>
      <c r="EE34" s="9">
        <f>IFERROR(__xludf.DUMMYFUNCTION("""COMPUTED_VALUE"""),1.0)</f>
        <v>1</v>
      </c>
      <c r="EF34" s="9">
        <f>IFERROR(__xludf.DUMMYFUNCTION("""COMPUTED_VALUE"""),1.0)</f>
        <v>1</v>
      </c>
      <c r="EG34" s="9">
        <f>IFERROR(__xludf.DUMMYFUNCTION("""COMPUTED_VALUE"""),1.0)</f>
        <v>1</v>
      </c>
      <c r="EH34" s="9">
        <f>IFERROR(__xludf.DUMMYFUNCTION("""COMPUTED_VALUE"""),1.0)</f>
        <v>1</v>
      </c>
      <c r="EI34" s="9">
        <f>IFERROR(__xludf.DUMMYFUNCTION("""COMPUTED_VALUE"""),1.0)</f>
        <v>1</v>
      </c>
      <c r="EJ34" s="9">
        <f>IFERROR(__xludf.DUMMYFUNCTION("""COMPUTED_VALUE"""),1.0)</f>
        <v>1</v>
      </c>
      <c r="EK34" s="9">
        <f>IFERROR(__xludf.DUMMYFUNCTION("""COMPUTED_VALUE"""),1.0)</f>
        <v>1</v>
      </c>
      <c r="EL34" s="9">
        <f>IFERROR(__xludf.DUMMYFUNCTION("""COMPUTED_VALUE"""),1.0)</f>
        <v>1</v>
      </c>
      <c r="EM34" s="9">
        <f>IFERROR(__xludf.DUMMYFUNCTION("""COMPUTED_VALUE"""),1.0)</f>
        <v>1</v>
      </c>
      <c r="EN34" s="9">
        <f>IFERROR(__xludf.DUMMYFUNCTION("""COMPUTED_VALUE"""),1.0)</f>
        <v>1</v>
      </c>
      <c r="EO34" s="9" t="str">
        <f>IFERROR(__xludf.DUMMYFUNCTION("""COMPUTED_VALUE"""),"TLE")</f>
        <v>TLE</v>
      </c>
      <c r="EP34" s="9">
        <f>IFERROR(__xludf.DUMMYFUNCTION("""COMPUTED_VALUE"""),1.0)</f>
        <v>1</v>
      </c>
      <c r="EQ34" s="9" t="str">
        <f>IFERROR(__xludf.DUMMYFUNCTION("""COMPUTED_VALUE"""),"TLE")</f>
        <v>TLE</v>
      </c>
      <c r="ER34" s="9">
        <f>IFERROR(__xludf.DUMMYFUNCTION("""COMPUTED_VALUE"""),1.0)</f>
        <v>1</v>
      </c>
      <c r="ES34" s="9" t="str">
        <f>IFERROR(__xludf.DUMMYFUNCTION("""COMPUTED_VALUE"""),"")</f>
        <v/>
      </c>
      <c r="ET34" s="9" t="str">
        <f>IFERROR(__xludf.DUMMYFUNCTION("""COMPUTED_VALUE"""),"-")</f>
        <v>-</v>
      </c>
      <c r="EU34" s="9" t="str">
        <f>IFERROR(__xludf.DUMMYFUNCTION("""COMPUTED_VALUE"""),"-")</f>
        <v>-</v>
      </c>
      <c r="EV34" s="9" t="str">
        <f>IFERROR(__xludf.DUMMYFUNCTION("""COMPUTED_VALUE"""),"-")</f>
        <v>-</v>
      </c>
      <c r="EW34" s="9" t="str">
        <f>IFERROR(__xludf.DUMMYFUNCTION("""COMPUTED_VALUE"""),"-")</f>
        <v>-</v>
      </c>
      <c r="EX34" s="9" t="str">
        <f>IFERROR(__xludf.DUMMYFUNCTION("""COMPUTED_VALUE"""),"-")</f>
        <v>-</v>
      </c>
      <c r="EY34" s="9" t="str">
        <f>IFERROR(__xludf.DUMMYFUNCTION("""COMPUTED_VALUE"""),"-")</f>
        <v>-</v>
      </c>
      <c r="EZ34" s="9" t="str">
        <f>IFERROR(__xludf.DUMMYFUNCTION("""COMPUTED_VALUE"""),"-")</f>
        <v>-</v>
      </c>
      <c r="FA34" s="9" t="str">
        <f>IFERROR(__xludf.DUMMYFUNCTION("""COMPUTED_VALUE"""),"-")</f>
        <v>-</v>
      </c>
      <c r="FB34" s="9" t="str">
        <f>IFERROR(__xludf.DUMMYFUNCTION("""COMPUTED_VALUE"""),"-")</f>
        <v>-</v>
      </c>
      <c r="FC34" s="9" t="str">
        <f>IFERROR(__xludf.DUMMYFUNCTION("""COMPUTED_VALUE"""),"-")</f>
        <v>-</v>
      </c>
      <c r="FD34" s="9" t="str">
        <f>IFERROR(__xludf.DUMMYFUNCTION("""COMPUTED_VALUE"""),"-")</f>
        <v>-</v>
      </c>
      <c r="FE34" s="9" t="str">
        <f>IFERROR(__xludf.DUMMYFUNCTION("""COMPUTED_VALUE"""),"-")</f>
        <v>-</v>
      </c>
      <c r="FF34" s="9" t="str">
        <f>IFERROR(__xludf.DUMMYFUNCTION("""COMPUTED_VALUE"""),"-")</f>
        <v>-</v>
      </c>
      <c r="FG34" s="9" t="str">
        <f>IFERROR(__xludf.DUMMYFUNCTION("""COMPUTED_VALUE"""),"-")</f>
        <v>-</v>
      </c>
      <c r="FH34" s="9" t="str">
        <f>IFERROR(__xludf.DUMMYFUNCTION("""COMPUTED_VALUE"""),"-")</f>
        <v>-</v>
      </c>
      <c r="FI34" s="9" t="str">
        <f>IFERROR(__xludf.DUMMYFUNCTION("""COMPUTED_VALUE"""),"-")</f>
        <v>-</v>
      </c>
      <c r="FJ34" s="9" t="str">
        <f>IFERROR(__xludf.DUMMYFUNCTION("""COMPUTED_VALUE"""),"-")</f>
        <v>-</v>
      </c>
      <c r="FK34" s="9" t="str">
        <f>IFERROR(__xludf.DUMMYFUNCTION("""COMPUTED_VALUE"""),"-")</f>
        <v>-</v>
      </c>
      <c r="FL34" s="9" t="str">
        <f>IFERROR(__xludf.DUMMYFUNCTION("""COMPUTED_VALUE"""),"-")</f>
        <v>-</v>
      </c>
      <c r="FM34" s="9" t="str">
        <f>IFERROR(__xludf.DUMMYFUNCTION("""COMPUTED_VALUE"""),"-")</f>
        <v>-</v>
      </c>
      <c r="FN34" s="9" t="str">
        <f>IFERROR(__xludf.DUMMYFUNCTION("""COMPUTED_VALUE"""),"-")</f>
        <v>-</v>
      </c>
      <c r="FO34" s="9" t="str">
        <f>IFERROR(__xludf.DUMMYFUNCTION("""COMPUTED_VALUE"""),"-")</f>
        <v>-</v>
      </c>
      <c r="FP34" s="9" t="str">
        <f>IFERROR(__xludf.DUMMYFUNCTION("""COMPUTED_VALUE"""),"-")</f>
        <v>-</v>
      </c>
      <c r="FQ34" s="9" t="str">
        <f>IFERROR(__xludf.DUMMYFUNCTION("""COMPUTED_VALUE"""),"-")</f>
        <v>-</v>
      </c>
      <c r="FR34" s="9" t="str">
        <f>IFERROR(__xludf.DUMMYFUNCTION("""COMPUTED_VALUE"""),"-")</f>
        <v>-</v>
      </c>
      <c r="FS34" s="9" t="str">
        <f>IFERROR(__xludf.DUMMYFUNCTION("""COMPUTED_VALUE"""),"-")</f>
        <v>-</v>
      </c>
      <c r="FT34" s="9" t="str">
        <f>IFERROR(__xludf.DUMMYFUNCTION("""COMPUTED_VALUE"""),"-")</f>
        <v>-</v>
      </c>
      <c r="FU34" s="9" t="str">
        <f>IFERROR(__xludf.DUMMYFUNCTION("""COMPUTED_VALUE"""),"-")</f>
        <v>-</v>
      </c>
      <c r="FV34" s="9" t="str">
        <f>IFERROR(__xludf.DUMMYFUNCTION("""COMPUTED_VALUE"""),"")</f>
        <v/>
      </c>
      <c r="FW34" s="9">
        <f>IFERROR(__xludf.DUMMYFUNCTION("""COMPUTED_VALUE"""),1.0)</f>
        <v>1</v>
      </c>
      <c r="FX34" s="9">
        <f>IFERROR(__xludf.DUMMYFUNCTION("""COMPUTED_VALUE"""),1.0)</f>
        <v>1</v>
      </c>
      <c r="FY34" s="9">
        <f>IFERROR(__xludf.DUMMYFUNCTION("""COMPUTED_VALUE"""),1.0)</f>
        <v>1</v>
      </c>
      <c r="FZ34" s="9">
        <f>IFERROR(__xludf.DUMMYFUNCTION("""COMPUTED_VALUE"""),1.0)</f>
        <v>1</v>
      </c>
      <c r="GA34" s="9">
        <f>IFERROR(__xludf.DUMMYFUNCTION("""COMPUTED_VALUE"""),1.0)</f>
        <v>1</v>
      </c>
      <c r="GB34" s="9" t="str">
        <f>IFERROR(__xludf.DUMMYFUNCTION("""COMPUTED_VALUE"""),"TLE")</f>
        <v>TLE</v>
      </c>
      <c r="GC34" s="9" t="str">
        <f>IFERROR(__xludf.DUMMYFUNCTION("""COMPUTED_VALUE"""),"TLE")</f>
        <v>TLE</v>
      </c>
      <c r="GD34" s="9" t="str">
        <f>IFERROR(__xludf.DUMMYFUNCTION("""COMPUTED_VALUE"""),"TLE")</f>
        <v>TLE</v>
      </c>
      <c r="GE34" s="9" t="str">
        <f>IFERROR(__xludf.DUMMYFUNCTION("""COMPUTED_VALUE"""),"TLE")</f>
        <v>TLE</v>
      </c>
      <c r="GF34" s="9" t="str">
        <f>IFERROR(__xludf.DUMMYFUNCTION("""COMPUTED_VALUE"""),"TLE")</f>
        <v>TLE</v>
      </c>
      <c r="GG34" s="9" t="str">
        <f>IFERROR(__xludf.DUMMYFUNCTION("""COMPUTED_VALUE"""),"TLE")</f>
        <v>TLE</v>
      </c>
      <c r="GH34" s="9" t="str">
        <f>IFERROR(__xludf.DUMMYFUNCTION("""COMPUTED_VALUE"""),"RTE")</f>
        <v>RTE</v>
      </c>
      <c r="GI34" s="9" t="str">
        <f>IFERROR(__xludf.DUMMYFUNCTION("""COMPUTED_VALUE"""),"RTE")</f>
        <v>RTE</v>
      </c>
      <c r="GJ34" s="9" t="str">
        <f>IFERROR(__xludf.DUMMYFUNCTION("""COMPUTED_VALUE"""),"RTE")</f>
        <v>RTE</v>
      </c>
      <c r="GK34" s="9" t="str">
        <f>IFERROR(__xludf.DUMMYFUNCTION("""COMPUTED_VALUE"""),"RTE")</f>
        <v>RTE</v>
      </c>
      <c r="GL34" s="9" t="str">
        <f>IFERROR(__xludf.DUMMYFUNCTION("""COMPUTED_VALUE"""),"RTE")</f>
        <v>RTE</v>
      </c>
      <c r="GM34" s="9" t="str">
        <f>IFERROR(__xludf.DUMMYFUNCTION("""COMPUTED_VALUE"""),"RTE")</f>
        <v>RTE</v>
      </c>
      <c r="GN34" s="9" t="str">
        <f>IFERROR(__xludf.DUMMYFUNCTION("""COMPUTED_VALUE"""),"RTE")</f>
        <v>RTE</v>
      </c>
      <c r="GO34" s="9" t="str">
        <f>IFERROR(__xludf.DUMMYFUNCTION("""COMPUTED_VALUE"""),"RTE")</f>
        <v>RTE</v>
      </c>
      <c r="GP34" s="9" t="str">
        <f>IFERROR(__xludf.DUMMYFUNCTION("""COMPUTED_VALUE"""),"RTE")</f>
        <v>RTE</v>
      </c>
      <c r="GQ34" s="9" t="str">
        <f>IFERROR(__xludf.DUMMYFUNCTION("""COMPUTED_VALUE"""),"RTE")</f>
        <v>RTE</v>
      </c>
      <c r="GR34" s="9" t="str">
        <f>IFERROR(__xludf.DUMMYFUNCTION("""COMPUTED_VALUE"""),"RTE")</f>
        <v>RTE</v>
      </c>
      <c r="GS34" s="9" t="str">
        <f>IFERROR(__xludf.DUMMYFUNCTION("""COMPUTED_VALUE"""),"RTE")</f>
        <v>RTE</v>
      </c>
      <c r="GT34" s="9" t="str">
        <f>IFERROR(__xludf.DUMMYFUNCTION("""COMPUTED_VALUE"""),"RTE")</f>
        <v>RTE</v>
      </c>
      <c r="GU34" s="9" t="str">
        <f>IFERROR(__xludf.DUMMYFUNCTION("""COMPUTED_VALUE"""),"")</f>
        <v/>
      </c>
    </row>
    <row r="35">
      <c r="A35" s="5"/>
      <c r="B35" s="5"/>
      <c r="C35" s="5">
        <f>if(B35="d","diskv. iz ciklusa",if(B35="d1","diskv. iz kruga",if($E35="ODOBREN",(if(countif(H:H,"="&amp;H35)=1,countif(H:H,"&gt;"&amp;H35)+1,concatenate(countif(H:H,"&gt;"&amp;H35)+1," - ",countif(H:H,"&gt;="&amp;H35)))),'Rezultati - A kategorija'!empty)))</f>
        <v>33</v>
      </c>
      <c r="D35" s="6" t="str">
        <f>IFERROR(__xludf.DUMMYFUNCTION("""COMPUTED_VALUE"""),"Marko2001")</f>
        <v>Marko2001</v>
      </c>
      <c r="E35" s="6" t="str">
        <f>IFERROR(__xludf.DUMMYFUNCTION("""COMPUTED_VALUE"""),"ODOBREN")</f>
        <v>ODOBREN</v>
      </c>
      <c r="F35" s="6" t="str">
        <f>IFERROR(__xludf.DUMMYFUNCTION("""COMPUTED_VALUE"""),"Marko")</f>
        <v>Marko</v>
      </c>
      <c r="G35" s="6" t="str">
        <f>IFERROR(__xludf.DUMMYFUNCTION("""COMPUTED_VALUE"""),"Radosavljević")</f>
        <v>Radosavljević</v>
      </c>
      <c r="H35" s="7">
        <f>IFERROR(__xludf.DUMMYFUNCTION("""COMPUTED_VALUE"""),73.0)</f>
        <v>73</v>
      </c>
      <c r="I35" s="7">
        <f>IFERROR(__xludf.DUMMYFUNCTION("""COMPUTED_VALUE"""),73.0)</f>
        <v>73</v>
      </c>
      <c r="J35" s="6" t="str">
        <f>IFERROR(__xludf.DUMMYFUNCTION("""COMPUTED_VALUE"""),"Valjevo")</f>
        <v>Valjevo</v>
      </c>
      <c r="K35" s="6" t="str">
        <f>IFERROR(__xludf.DUMMYFUNCTION("""COMPUTED_VALUE"""),"Valjevska gimnazija")</f>
        <v>Valjevska gimnazija</v>
      </c>
      <c r="L35" s="14" t="str">
        <f>IFERROR(__xludf.DUMMYFUNCTION("""COMPUTED_VALUE"""),"IV")</f>
        <v>IV</v>
      </c>
      <c r="M35" s="14" t="str">
        <f>IFERROR(__xludf.DUMMYFUNCTION("""COMPUTED_VALUE"""),"A")</f>
        <v>A</v>
      </c>
      <c r="N35" s="6" t="str">
        <f>IFERROR(__xludf.DUMMYFUNCTION("""COMPUTED_VALUE"""),"Milena Kostadinović")</f>
        <v>Milena Kostadinović</v>
      </c>
      <c r="O35" s="8" t="str">
        <f>IFERROR(__xludf.DUMMYFUNCTION("""COMPUTED_VALUE"""),"-")</f>
        <v>-</v>
      </c>
      <c r="P35" s="9" t="str">
        <f>IFERROR(__xludf.DUMMYFUNCTION("""COMPUTED_VALUE"""),"-")</f>
        <v>-</v>
      </c>
      <c r="Q35" s="9" t="str">
        <f>IFERROR(__xludf.DUMMYFUNCTION("""COMPUTED_VALUE"""),"-")</f>
        <v>-</v>
      </c>
      <c r="R35" s="9">
        <f>IFERROR(__xludf.DUMMYFUNCTION("""COMPUTED_VALUE"""),55.0)</f>
        <v>55</v>
      </c>
      <c r="S35" s="9" t="str">
        <f>IFERROR(__xludf.DUMMYFUNCTION("""COMPUTED_VALUE"""),"-")</f>
        <v>-</v>
      </c>
      <c r="T35" s="9">
        <f>IFERROR(__xludf.DUMMYFUNCTION("""COMPUTED_VALUE"""),18.0)</f>
        <v>18</v>
      </c>
      <c r="U35" s="9" t="str">
        <f>IFERROR(__xludf.DUMMYFUNCTION("""COMPUTED_VALUE"""),"")</f>
        <v/>
      </c>
      <c r="V35" s="9" t="str">
        <f>IFERROR(__xludf.DUMMYFUNCTION("""COMPUTED_VALUE"""),"")</f>
        <v/>
      </c>
      <c r="W35" s="9" t="str">
        <f>IFERROR(__xludf.DUMMYFUNCTION("""COMPUTED_VALUE"""),"-")</f>
        <v>-</v>
      </c>
      <c r="X35" s="9" t="str">
        <f>IFERROR(__xludf.DUMMYFUNCTION("""COMPUTED_VALUE"""),"-")</f>
        <v>-</v>
      </c>
      <c r="Y35" s="9" t="str">
        <f>IFERROR(__xludf.DUMMYFUNCTION("""COMPUTED_VALUE"""),"-")</f>
        <v>-</v>
      </c>
      <c r="Z35" s="9" t="str">
        <f>IFERROR(__xludf.DUMMYFUNCTION("""COMPUTED_VALUE"""),"-")</f>
        <v>-</v>
      </c>
      <c r="AA35" s="9" t="str">
        <f>IFERROR(__xludf.DUMMYFUNCTION("""COMPUTED_VALUE"""),"-")</f>
        <v>-</v>
      </c>
      <c r="AB35" s="9" t="str">
        <f>IFERROR(__xludf.DUMMYFUNCTION("""COMPUTED_VALUE"""),"-")</f>
        <v>-</v>
      </c>
      <c r="AC35" s="9" t="str">
        <f>IFERROR(__xludf.DUMMYFUNCTION("""COMPUTED_VALUE"""),"-")</f>
        <v>-</v>
      </c>
      <c r="AD35" s="9" t="str">
        <f>IFERROR(__xludf.DUMMYFUNCTION("""COMPUTED_VALUE"""),"-")</f>
        <v>-</v>
      </c>
      <c r="AE35" s="9" t="str">
        <f>IFERROR(__xludf.DUMMYFUNCTION("""COMPUTED_VALUE"""),"-")</f>
        <v>-</v>
      </c>
      <c r="AF35" s="9" t="str">
        <f>IFERROR(__xludf.DUMMYFUNCTION("""COMPUTED_VALUE"""),"-")</f>
        <v>-</v>
      </c>
      <c r="AG35" s="9" t="str">
        <f>IFERROR(__xludf.DUMMYFUNCTION("""COMPUTED_VALUE"""),"-")</f>
        <v>-</v>
      </c>
      <c r="AH35" s="9" t="str">
        <f>IFERROR(__xludf.DUMMYFUNCTION("""COMPUTED_VALUE"""),"-")</f>
        <v>-</v>
      </c>
      <c r="AI35" s="9" t="str">
        <f>IFERROR(__xludf.DUMMYFUNCTION("""COMPUTED_VALUE"""),"-")</f>
        <v>-</v>
      </c>
      <c r="AJ35" s="9" t="str">
        <f>IFERROR(__xludf.DUMMYFUNCTION("""COMPUTED_VALUE"""),"-")</f>
        <v>-</v>
      </c>
      <c r="AK35" s="9" t="str">
        <f>IFERROR(__xludf.DUMMYFUNCTION("""COMPUTED_VALUE"""),"-")</f>
        <v>-</v>
      </c>
      <c r="AL35" s="9" t="str">
        <f>IFERROR(__xludf.DUMMYFUNCTION("""COMPUTED_VALUE"""),"-")</f>
        <v>-</v>
      </c>
      <c r="AM35" s="9" t="str">
        <f>IFERROR(__xludf.DUMMYFUNCTION("""COMPUTED_VALUE"""),"-")</f>
        <v>-</v>
      </c>
      <c r="AN35" s="9" t="str">
        <f>IFERROR(__xludf.DUMMYFUNCTION("""COMPUTED_VALUE"""),"-")</f>
        <v>-</v>
      </c>
      <c r="AO35" s="9" t="str">
        <f>IFERROR(__xludf.DUMMYFUNCTION("""COMPUTED_VALUE"""),"-")</f>
        <v>-</v>
      </c>
      <c r="AP35" s="9" t="str">
        <f>IFERROR(__xludf.DUMMYFUNCTION("""COMPUTED_VALUE"""),"-")</f>
        <v>-</v>
      </c>
      <c r="AQ35" s="9" t="str">
        <f>IFERROR(__xludf.DUMMYFUNCTION("""COMPUTED_VALUE"""),"-")</f>
        <v>-</v>
      </c>
      <c r="AR35" s="9" t="str">
        <f>IFERROR(__xludf.DUMMYFUNCTION("""COMPUTED_VALUE"""),"-")</f>
        <v>-</v>
      </c>
      <c r="AS35" s="9" t="str">
        <f>IFERROR(__xludf.DUMMYFUNCTION("""COMPUTED_VALUE"""),"-")</f>
        <v>-</v>
      </c>
      <c r="AT35" s="9" t="str">
        <f>IFERROR(__xludf.DUMMYFUNCTION("""COMPUTED_VALUE"""),"-")</f>
        <v>-</v>
      </c>
      <c r="AU35" s="9" t="str">
        <f>IFERROR(__xludf.DUMMYFUNCTION("""COMPUTED_VALUE"""),"-")</f>
        <v>-</v>
      </c>
      <c r="AV35" s="9" t="str">
        <f>IFERROR(__xludf.DUMMYFUNCTION("""COMPUTED_VALUE"""),"-")</f>
        <v>-</v>
      </c>
      <c r="AW35" s="9" t="str">
        <f>IFERROR(__xludf.DUMMYFUNCTION("""COMPUTED_VALUE"""),"-")</f>
        <v>-</v>
      </c>
      <c r="AX35" s="9" t="str">
        <f>IFERROR(__xludf.DUMMYFUNCTION("""COMPUTED_VALUE"""),"-")</f>
        <v>-</v>
      </c>
      <c r="AY35" s="9" t="str">
        <f>IFERROR(__xludf.DUMMYFUNCTION("""COMPUTED_VALUE"""),"-")</f>
        <v>-</v>
      </c>
      <c r="AZ35" s="9" t="str">
        <f>IFERROR(__xludf.DUMMYFUNCTION("""COMPUTED_VALUE"""),"-")</f>
        <v>-</v>
      </c>
      <c r="BA35" s="9" t="str">
        <f>IFERROR(__xludf.DUMMYFUNCTION("""COMPUTED_VALUE"""),"-")</f>
        <v>-</v>
      </c>
      <c r="BB35" s="9" t="str">
        <f>IFERROR(__xludf.DUMMYFUNCTION("""COMPUTED_VALUE"""),"-")</f>
        <v>-</v>
      </c>
      <c r="BC35" s="9" t="str">
        <f>IFERROR(__xludf.DUMMYFUNCTION("""COMPUTED_VALUE"""),"-")</f>
        <v>-</v>
      </c>
      <c r="BD35" s="9" t="str">
        <f>IFERROR(__xludf.DUMMYFUNCTION("""COMPUTED_VALUE"""),"-")</f>
        <v>-</v>
      </c>
      <c r="BE35" s="9" t="str">
        <f>IFERROR(__xludf.DUMMYFUNCTION("""COMPUTED_VALUE"""),"-")</f>
        <v>-</v>
      </c>
      <c r="BF35" s="9" t="str">
        <f>IFERROR(__xludf.DUMMYFUNCTION("""COMPUTED_VALUE"""),"-")</f>
        <v>-</v>
      </c>
      <c r="BG35" s="9" t="str">
        <f>IFERROR(__xludf.DUMMYFUNCTION("""COMPUTED_VALUE"""),"-")</f>
        <v>-</v>
      </c>
      <c r="BH35" s="9" t="str">
        <f>IFERROR(__xludf.DUMMYFUNCTION("""COMPUTED_VALUE"""),"-")</f>
        <v>-</v>
      </c>
      <c r="BI35" s="9" t="str">
        <f>IFERROR(__xludf.DUMMYFUNCTION("""COMPUTED_VALUE"""),"-")</f>
        <v>-</v>
      </c>
      <c r="BJ35" s="9" t="str">
        <f>IFERROR(__xludf.DUMMYFUNCTION("""COMPUTED_VALUE"""),"-")</f>
        <v>-</v>
      </c>
      <c r="BK35" s="9" t="str">
        <f>IFERROR(__xludf.DUMMYFUNCTION("""COMPUTED_VALUE"""),"-")</f>
        <v>-</v>
      </c>
      <c r="BL35" s="9" t="str">
        <f>IFERROR(__xludf.DUMMYFUNCTION("""COMPUTED_VALUE"""),"-")</f>
        <v>-</v>
      </c>
      <c r="BM35" s="9" t="str">
        <f>IFERROR(__xludf.DUMMYFUNCTION("""COMPUTED_VALUE"""),"")</f>
        <v/>
      </c>
      <c r="BN35" s="9" t="str">
        <f>IFERROR(__xludf.DUMMYFUNCTION("""COMPUTED_VALUE"""),"-")</f>
        <v>-</v>
      </c>
      <c r="BO35" s="9" t="str">
        <f>IFERROR(__xludf.DUMMYFUNCTION("""COMPUTED_VALUE"""),"-")</f>
        <v>-</v>
      </c>
      <c r="BP35" s="9" t="str">
        <f>IFERROR(__xludf.DUMMYFUNCTION("""COMPUTED_VALUE"""),"-")</f>
        <v>-</v>
      </c>
      <c r="BQ35" s="9" t="str">
        <f>IFERROR(__xludf.DUMMYFUNCTION("""COMPUTED_VALUE"""),"-")</f>
        <v>-</v>
      </c>
      <c r="BR35" s="9" t="str">
        <f>IFERROR(__xludf.DUMMYFUNCTION("""COMPUTED_VALUE"""),"-")</f>
        <v>-</v>
      </c>
      <c r="BS35" s="9" t="str">
        <f>IFERROR(__xludf.DUMMYFUNCTION("""COMPUTED_VALUE"""),"-")</f>
        <v>-</v>
      </c>
      <c r="BT35" s="9" t="str">
        <f>IFERROR(__xludf.DUMMYFUNCTION("""COMPUTED_VALUE"""),"-")</f>
        <v>-</v>
      </c>
      <c r="BU35" s="9" t="str">
        <f>IFERROR(__xludf.DUMMYFUNCTION("""COMPUTED_VALUE"""),"-")</f>
        <v>-</v>
      </c>
      <c r="BV35" s="9" t="str">
        <f>IFERROR(__xludf.DUMMYFUNCTION("""COMPUTED_VALUE"""),"-")</f>
        <v>-</v>
      </c>
      <c r="BW35" s="9" t="str">
        <f>IFERROR(__xludf.DUMMYFUNCTION("""COMPUTED_VALUE"""),"-")</f>
        <v>-</v>
      </c>
      <c r="BX35" s="9" t="str">
        <f>IFERROR(__xludf.DUMMYFUNCTION("""COMPUTED_VALUE"""),"-")</f>
        <v>-</v>
      </c>
      <c r="BY35" s="9" t="str">
        <f>IFERROR(__xludf.DUMMYFUNCTION("""COMPUTED_VALUE"""),"-")</f>
        <v>-</v>
      </c>
      <c r="BZ35" s="9" t="str">
        <f>IFERROR(__xludf.DUMMYFUNCTION("""COMPUTED_VALUE"""),"-")</f>
        <v>-</v>
      </c>
      <c r="CA35" s="9" t="str">
        <f>IFERROR(__xludf.DUMMYFUNCTION("""COMPUTED_VALUE"""),"-")</f>
        <v>-</v>
      </c>
      <c r="CB35" s="9" t="str">
        <f>IFERROR(__xludf.DUMMYFUNCTION("""COMPUTED_VALUE"""),"-")</f>
        <v>-</v>
      </c>
      <c r="CC35" s="9" t="str">
        <f>IFERROR(__xludf.DUMMYFUNCTION("""COMPUTED_VALUE"""),"-")</f>
        <v>-</v>
      </c>
      <c r="CD35" s="9" t="str">
        <f>IFERROR(__xludf.DUMMYFUNCTION("""COMPUTED_VALUE"""),"-")</f>
        <v>-</v>
      </c>
      <c r="CE35" s="9" t="str">
        <f>IFERROR(__xludf.DUMMYFUNCTION("""COMPUTED_VALUE"""),"-")</f>
        <v>-</v>
      </c>
      <c r="CF35" s="9" t="str">
        <f>IFERROR(__xludf.DUMMYFUNCTION("""COMPUTED_VALUE"""),"-")</f>
        <v>-</v>
      </c>
      <c r="CG35" s="9" t="str">
        <f>IFERROR(__xludf.DUMMYFUNCTION("""COMPUTED_VALUE"""),"-")</f>
        <v>-</v>
      </c>
      <c r="CH35" s="9" t="str">
        <f>IFERROR(__xludf.DUMMYFUNCTION("""COMPUTED_VALUE"""),"-")</f>
        <v>-</v>
      </c>
      <c r="CI35" s="9" t="str">
        <f>IFERROR(__xludf.DUMMYFUNCTION("""COMPUTED_VALUE"""),"-")</f>
        <v>-</v>
      </c>
      <c r="CJ35" s="9" t="str">
        <f>IFERROR(__xludf.DUMMYFUNCTION("""COMPUTED_VALUE"""),"-")</f>
        <v>-</v>
      </c>
      <c r="CK35" s="9" t="str">
        <f>IFERROR(__xludf.DUMMYFUNCTION("""COMPUTED_VALUE"""),"-")</f>
        <v>-</v>
      </c>
      <c r="CL35" s="9" t="str">
        <f>IFERROR(__xludf.DUMMYFUNCTION("""COMPUTED_VALUE"""),"-")</f>
        <v>-</v>
      </c>
      <c r="CM35" s="9" t="str">
        <f>IFERROR(__xludf.DUMMYFUNCTION("""COMPUTED_VALUE"""),"-")</f>
        <v>-</v>
      </c>
      <c r="CN35" s="9" t="str">
        <f>IFERROR(__xludf.DUMMYFUNCTION("""COMPUTED_VALUE"""),"-")</f>
        <v>-</v>
      </c>
      <c r="CO35" s="9" t="str">
        <f>IFERROR(__xludf.DUMMYFUNCTION("""COMPUTED_VALUE"""),"-")</f>
        <v>-</v>
      </c>
      <c r="CP35" s="9" t="str">
        <f>IFERROR(__xludf.DUMMYFUNCTION("""COMPUTED_VALUE"""),"-")</f>
        <v>-</v>
      </c>
      <c r="CQ35" s="9" t="str">
        <f>IFERROR(__xludf.DUMMYFUNCTION("""COMPUTED_VALUE"""),"-")</f>
        <v>-</v>
      </c>
      <c r="CR35" s="9" t="str">
        <f>IFERROR(__xludf.DUMMYFUNCTION("""COMPUTED_VALUE"""),"-")</f>
        <v>-</v>
      </c>
      <c r="CS35" s="9" t="str">
        <f>IFERROR(__xludf.DUMMYFUNCTION("""COMPUTED_VALUE"""),"-")</f>
        <v>-</v>
      </c>
      <c r="CT35" s="9" t="str">
        <f>IFERROR(__xludf.DUMMYFUNCTION("""COMPUTED_VALUE"""),"-")</f>
        <v>-</v>
      </c>
      <c r="CU35" s="9" t="str">
        <f>IFERROR(__xludf.DUMMYFUNCTION("""COMPUTED_VALUE"""),"")</f>
        <v/>
      </c>
      <c r="CV35" s="9" t="str">
        <f>IFERROR(__xludf.DUMMYFUNCTION("""COMPUTED_VALUE"""),"-")</f>
        <v>-</v>
      </c>
      <c r="CW35" s="9" t="str">
        <f>IFERROR(__xludf.DUMMYFUNCTION("""COMPUTED_VALUE"""),"-")</f>
        <v>-</v>
      </c>
      <c r="CX35" s="9" t="str">
        <f>IFERROR(__xludf.DUMMYFUNCTION("""COMPUTED_VALUE"""),"-")</f>
        <v>-</v>
      </c>
      <c r="CY35" s="9" t="str">
        <f>IFERROR(__xludf.DUMMYFUNCTION("""COMPUTED_VALUE"""),"-")</f>
        <v>-</v>
      </c>
      <c r="CZ35" s="9" t="str">
        <f>IFERROR(__xludf.DUMMYFUNCTION("""COMPUTED_VALUE"""),"-")</f>
        <v>-</v>
      </c>
      <c r="DA35" s="9" t="str">
        <f>IFERROR(__xludf.DUMMYFUNCTION("""COMPUTED_VALUE"""),"-")</f>
        <v>-</v>
      </c>
      <c r="DB35" s="9" t="str">
        <f>IFERROR(__xludf.DUMMYFUNCTION("""COMPUTED_VALUE"""),"-")</f>
        <v>-</v>
      </c>
      <c r="DC35" s="9" t="str">
        <f>IFERROR(__xludf.DUMMYFUNCTION("""COMPUTED_VALUE"""),"-")</f>
        <v>-</v>
      </c>
      <c r="DD35" s="9" t="str">
        <f>IFERROR(__xludf.DUMMYFUNCTION("""COMPUTED_VALUE"""),"-")</f>
        <v>-</v>
      </c>
      <c r="DE35" s="9" t="str">
        <f>IFERROR(__xludf.DUMMYFUNCTION("""COMPUTED_VALUE"""),"-")</f>
        <v>-</v>
      </c>
      <c r="DF35" s="9" t="str">
        <f>IFERROR(__xludf.DUMMYFUNCTION("""COMPUTED_VALUE"""),"-")</f>
        <v>-</v>
      </c>
      <c r="DG35" s="9" t="str">
        <f>IFERROR(__xludf.DUMMYFUNCTION("""COMPUTED_VALUE"""),"-")</f>
        <v>-</v>
      </c>
      <c r="DH35" s="9" t="str">
        <f>IFERROR(__xludf.DUMMYFUNCTION("""COMPUTED_VALUE"""),"-")</f>
        <v>-</v>
      </c>
      <c r="DI35" s="9" t="str">
        <f>IFERROR(__xludf.DUMMYFUNCTION("""COMPUTED_VALUE"""),"-")</f>
        <v>-</v>
      </c>
      <c r="DJ35" s="9" t="str">
        <f>IFERROR(__xludf.DUMMYFUNCTION("""COMPUTED_VALUE"""),"-")</f>
        <v>-</v>
      </c>
      <c r="DK35" s="9" t="str">
        <f>IFERROR(__xludf.DUMMYFUNCTION("""COMPUTED_VALUE"""),"-")</f>
        <v>-</v>
      </c>
      <c r="DL35" s="9" t="str">
        <f>IFERROR(__xludf.DUMMYFUNCTION("""COMPUTED_VALUE"""),"-")</f>
        <v>-</v>
      </c>
      <c r="DM35" s="9" t="str">
        <f>IFERROR(__xludf.DUMMYFUNCTION("""COMPUTED_VALUE"""),"-")</f>
        <v>-</v>
      </c>
      <c r="DN35" s="9" t="str">
        <f>IFERROR(__xludf.DUMMYFUNCTION("""COMPUTED_VALUE"""),"-")</f>
        <v>-</v>
      </c>
      <c r="DO35" s="9" t="str">
        <f>IFERROR(__xludf.DUMMYFUNCTION("""COMPUTED_VALUE"""),"-")</f>
        <v>-</v>
      </c>
      <c r="DP35" s="9" t="str">
        <f>IFERROR(__xludf.DUMMYFUNCTION("""COMPUTED_VALUE"""),"-")</f>
        <v>-</v>
      </c>
      <c r="DQ35" s="9" t="str">
        <f>IFERROR(__xludf.DUMMYFUNCTION("""COMPUTED_VALUE"""),"-")</f>
        <v>-</v>
      </c>
      <c r="DR35" s="9" t="str">
        <f>IFERROR(__xludf.DUMMYFUNCTION("""COMPUTED_VALUE"""),"-")</f>
        <v>-</v>
      </c>
      <c r="DS35" s="9" t="str">
        <f>IFERROR(__xludf.DUMMYFUNCTION("""COMPUTED_VALUE"""),"-")</f>
        <v>-</v>
      </c>
      <c r="DT35" s="9" t="str">
        <f>IFERROR(__xludf.DUMMYFUNCTION("""COMPUTED_VALUE"""),"-")</f>
        <v>-</v>
      </c>
      <c r="DU35" s="9" t="str">
        <f>IFERROR(__xludf.DUMMYFUNCTION("""COMPUTED_VALUE"""),"-")</f>
        <v>-</v>
      </c>
      <c r="DV35" s="9" t="str">
        <f>IFERROR(__xludf.DUMMYFUNCTION("""COMPUTED_VALUE"""),"-")</f>
        <v>-</v>
      </c>
      <c r="DW35" s="9" t="str">
        <f>IFERROR(__xludf.DUMMYFUNCTION("""COMPUTED_VALUE"""),"-")</f>
        <v>-</v>
      </c>
      <c r="DX35" s="9" t="str">
        <f>IFERROR(__xludf.DUMMYFUNCTION("""COMPUTED_VALUE"""),"-")</f>
        <v>-</v>
      </c>
      <c r="DY35" s="9" t="str">
        <f>IFERROR(__xludf.DUMMYFUNCTION("""COMPUTED_VALUE"""),"-")</f>
        <v>-</v>
      </c>
      <c r="DZ35" s="9" t="str">
        <f>IFERROR(__xludf.DUMMYFUNCTION("""COMPUTED_VALUE"""),"-")</f>
        <v>-</v>
      </c>
      <c r="EA35" s="9" t="str">
        <f>IFERROR(__xludf.DUMMYFUNCTION("""COMPUTED_VALUE"""),"-")</f>
        <v>-</v>
      </c>
      <c r="EB35" s="9" t="str">
        <f>IFERROR(__xludf.DUMMYFUNCTION("""COMPUTED_VALUE"""),"")</f>
        <v/>
      </c>
      <c r="EC35" s="9">
        <f>IFERROR(__xludf.DUMMYFUNCTION("""COMPUTED_VALUE"""),1.0)</f>
        <v>1</v>
      </c>
      <c r="ED35" s="9">
        <f>IFERROR(__xludf.DUMMYFUNCTION("""COMPUTED_VALUE"""),1.0)</f>
        <v>1</v>
      </c>
      <c r="EE35" s="9">
        <f>IFERROR(__xludf.DUMMYFUNCTION("""COMPUTED_VALUE"""),1.0)</f>
        <v>1</v>
      </c>
      <c r="EF35" s="9">
        <f>IFERROR(__xludf.DUMMYFUNCTION("""COMPUTED_VALUE"""),1.0)</f>
        <v>1</v>
      </c>
      <c r="EG35" s="9">
        <f>IFERROR(__xludf.DUMMYFUNCTION("""COMPUTED_VALUE"""),1.0)</f>
        <v>1</v>
      </c>
      <c r="EH35" s="9">
        <f>IFERROR(__xludf.DUMMYFUNCTION("""COMPUTED_VALUE"""),1.0)</f>
        <v>1</v>
      </c>
      <c r="EI35" s="9">
        <f>IFERROR(__xludf.DUMMYFUNCTION("""COMPUTED_VALUE"""),1.0)</f>
        <v>1</v>
      </c>
      <c r="EJ35" s="9" t="str">
        <f>IFERROR(__xludf.DUMMYFUNCTION("""COMPUTED_VALUE"""),"WA")</f>
        <v>WA</v>
      </c>
      <c r="EK35" s="9">
        <f>IFERROR(__xludf.DUMMYFUNCTION("""COMPUTED_VALUE"""),1.0)</f>
        <v>1</v>
      </c>
      <c r="EL35" s="9">
        <f>IFERROR(__xludf.DUMMYFUNCTION("""COMPUTED_VALUE"""),1.0)</f>
        <v>1</v>
      </c>
      <c r="EM35" s="9">
        <f>IFERROR(__xludf.DUMMYFUNCTION("""COMPUTED_VALUE"""),1.0)</f>
        <v>1</v>
      </c>
      <c r="EN35" s="9">
        <f>IFERROR(__xludf.DUMMYFUNCTION("""COMPUTED_VALUE"""),1.0)</f>
        <v>1</v>
      </c>
      <c r="EO35" s="9" t="str">
        <f>IFERROR(__xludf.DUMMYFUNCTION("""COMPUTED_VALUE"""),"WA")</f>
        <v>WA</v>
      </c>
      <c r="EP35" s="9" t="str">
        <f>IFERROR(__xludf.DUMMYFUNCTION("""COMPUTED_VALUE"""),"WA")</f>
        <v>WA</v>
      </c>
      <c r="EQ35" s="9" t="str">
        <f>IFERROR(__xludf.DUMMYFUNCTION("""COMPUTED_VALUE"""),"WA")</f>
        <v>WA</v>
      </c>
      <c r="ER35" s="9">
        <f>IFERROR(__xludf.DUMMYFUNCTION("""COMPUTED_VALUE"""),1.0)</f>
        <v>1</v>
      </c>
      <c r="ES35" s="9" t="str">
        <f>IFERROR(__xludf.DUMMYFUNCTION("""COMPUTED_VALUE"""),"")</f>
        <v/>
      </c>
      <c r="ET35" s="9" t="str">
        <f>IFERROR(__xludf.DUMMYFUNCTION("""COMPUTED_VALUE"""),"-")</f>
        <v>-</v>
      </c>
      <c r="EU35" s="9" t="str">
        <f>IFERROR(__xludf.DUMMYFUNCTION("""COMPUTED_VALUE"""),"-")</f>
        <v>-</v>
      </c>
      <c r="EV35" s="9" t="str">
        <f>IFERROR(__xludf.DUMMYFUNCTION("""COMPUTED_VALUE"""),"-")</f>
        <v>-</v>
      </c>
      <c r="EW35" s="9" t="str">
        <f>IFERROR(__xludf.DUMMYFUNCTION("""COMPUTED_VALUE"""),"-")</f>
        <v>-</v>
      </c>
      <c r="EX35" s="9" t="str">
        <f>IFERROR(__xludf.DUMMYFUNCTION("""COMPUTED_VALUE"""),"-")</f>
        <v>-</v>
      </c>
      <c r="EY35" s="9" t="str">
        <f>IFERROR(__xludf.DUMMYFUNCTION("""COMPUTED_VALUE"""),"-")</f>
        <v>-</v>
      </c>
      <c r="EZ35" s="9" t="str">
        <f>IFERROR(__xludf.DUMMYFUNCTION("""COMPUTED_VALUE"""),"-")</f>
        <v>-</v>
      </c>
      <c r="FA35" s="9" t="str">
        <f>IFERROR(__xludf.DUMMYFUNCTION("""COMPUTED_VALUE"""),"-")</f>
        <v>-</v>
      </c>
      <c r="FB35" s="9" t="str">
        <f>IFERROR(__xludf.DUMMYFUNCTION("""COMPUTED_VALUE"""),"-")</f>
        <v>-</v>
      </c>
      <c r="FC35" s="9" t="str">
        <f>IFERROR(__xludf.DUMMYFUNCTION("""COMPUTED_VALUE"""),"-")</f>
        <v>-</v>
      </c>
      <c r="FD35" s="9" t="str">
        <f>IFERROR(__xludf.DUMMYFUNCTION("""COMPUTED_VALUE"""),"-")</f>
        <v>-</v>
      </c>
      <c r="FE35" s="9" t="str">
        <f>IFERROR(__xludf.DUMMYFUNCTION("""COMPUTED_VALUE"""),"-")</f>
        <v>-</v>
      </c>
      <c r="FF35" s="9" t="str">
        <f>IFERROR(__xludf.DUMMYFUNCTION("""COMPUTED_VALUE"""),"-")</f>
        <v>-</v>
      </c>
      <c r="FG35" s="9" t="str">
        <f>IFERROR(__xludf.DUMMYFUNCTION("""COMPUTED_VALUE"""),"-")</f>
        <v>-</v>
      </c>
      <c r="FH35" s="9" t="str">
        <f>IFERROR(__xludf.DUMMYFUNCTION("""COMPUTED_VALUE"""),"-")</f>
        <v>-</v>
      </c>
      <c r="FI35" s="9" t="str">
        <f>IFERROR(__xludf.DUMMYFUNCTION("""COMPUTED_VALUE"""),"-")</f>
        <v>-</v>
      </c>
      <c r="FJ35" s="9" t="str">
        <f>IFERROR(__xludf.DUMMYFUNCTION("""COMPUTED_VALUE"""),"-")</f>
        <v>-</v>
      </c>
      <c r="FK35" s="9" t="str">
        <f>IFERROR(__xludf.DUMMYFUNCTION("""COMPUTED_VALUE"""),"-")</f>
        <v>-</v>
      </c>
      <c r="FL35" s="9" t="str">
        <f>IFERROR(__xludf.DUMMYFUNCTION("""COMPUTED_VALUE"""),"-")</f>
        <v>-</v>
      </c>
      <c r="FM35" s="9" t="str">
        <f>IFERROR(__xludf.DUMMYFUNCTION("""COMPUTED_VALUE"""),"-")</f>
        <v>-</v>
      </c>
      <c r="FN35" s="9" t="str">
        <f>IFERROR(__xludf.DUMMYFUNCTION("""COMPUTED_VALUE"""),"-")</f>
        <v>-</v>
      </c>
      <c r="FO35" s="9" t="str">
        <f>IFERROR(__xludf.DUMMYFUNCTION("""COMPUTED_VALUE"""),"-")</f>
        <v>-</v>
      </c>
      <c r="FP35" s="9" t="str">
        <f>IFERROR(__xludf.DUMMYFUNCTION("""COMPUTED_VALUE"""),"-")</f>
        <v>-</v>
      </c>
      <c r="FQ35" s="9" t="str">
        <f>IFERROR(__xludf.DUMMYFUNCTION("""COMPUTED_VALUE"""),"-")</f>
        <v>-</v>
      </c>
      <c r="FR35" s="9" t="str">
        <f>IFERROR(__xludf.DUMMYFUNCTION("""COMPUTED_VALUE"""),"-")</f>
        <v>-</v>
      </c>
      <c r="FS35" s="9" t="str">
        <f>IFERROR(__xludf.DUMMYFUNCTION("""COMPUTED_VALUE"""),"-")</f>
        <v>-</v>
      </c>
      <c r="FT35" s="9" t="str">
        <f>IFERROR(__xludf.DUMMYFUNCTION("""COMPUTED_VALUE"""),"-")</f>
        <v>-</v>
      </c>
      <c r="FU35" s="9" t="str">
        <f>IFERROR(__xludf.DUMMYFUNCTION("""COMPUTED_VALUE"""),"-")</f>
        <v>-</v>
      </c>
      <c r="FV35" s="9" t="str">
        <f>IFERROR(__xludf.DUMMYFUNCTION("""COMPUTED_VALUE"""),"")</f>
        <v/>
      </c>
      <c r="FW35" s="9">
        <f>IFERROR(__xludf.DUMMYFUNCTION("""COMPUTED_VALUE"""),1.0)</f>
        <v>1</v>
      </c>
      <c r="FX35" s="9">
        <f>IFERROR(__xludf.DUMMYFUNCTION("""COMPUTED_VALUE"""),1.0)</f>
        <v>1</v>
      </c>
      <c r="FY35" s="9">
        <f>IFERROR(__xludf.DUMMYFUNCTION("""COMPUTED_VALUE"""),1.0)</f>
        <v>1</v>
      </c>
      <c r="FZ35" s="9">
        <f>IFERROR(__xludf.DUMMYFUNCTION("""COMPUTED_VALUE"""),1.0)</f>
        <v>1</v>
      </c>
      <c r="GA35" s="9">
        <f>IFERROR(__xludf.DUMMYFUNCTION("""COMPUTED_VALUE"""),1.0)</f>
        <v>1</v>
      </c>
      <c r="GB35" s="9">
        <f>IFERROR(__xludf.DUMMYFUNCTION("""COMPUTED_VALUE"""),1.0)</f>
        <v>1</v>
      </c>
      <c r="GC35" s="9" t="str">
        <f>IFERROR(__xludf.DUMMYFUNCTION("""COMPUTED_VALUE"""),"TLE")</f>
        <v>TLE</v>
      </c>
      <c r="GD35" s="9">
        <f>IFERROR(__xludf.DUMMYFUNCTION("""COMPUTED_VALUE"""),1.0)</f>
        <v>1</v>
      </c>
      <c r="GE35" s="9">
        <f>IFERROR(__xludf.DUMMYFUNCTION("""COMPUTED_VALUE"""),1.0)</f>
        <v>1</v>
      </c>
      <c r="GF35" s="9">
        <f>IFERROR(__xludf.DUMMYFUNCTION("""COMPUTED_VALUE"""),1.0)</f>
        <v>1</v>
      </c>
      <c r="GG35" s="9">
        <f>IFERROR(__xludf.DUMMYFUNCTION("""COMPUTED_VALUE"""),1.0)</f>
        <v>1</v>
      </c>
      <c r="GH35" s="9" t="str">
        <f>IFERROR(__xludf.DUMMYFUNCTION("""COMPUTED_VALUE"""),"WA")</f>
        <v>WA</v>
      </c>
      <c r="GI35" s="9" t="str">
        <f>IFERROR(__xludf.DUMMYFUNCTION("""COMPUTED_VALUE"""),"WA")</f>
        <v>WA</v>
      </c>
      <c r="GJ35" s="9" t="str">
        <f>IFERROR(__xludf.DUMMYFUNCTION("""COMPUTED_VALUE"""),"WA")</f>
        <v>WA</v>
      </c>
      <c r="GK35" s="9" t="str">
        <f>IFERROR(__xludf.DUMMYFUNCTION("""COMPUTED_VALUE"""),"WA")</f>
        <v>WA</v>
      </c>
      <c r="GL35" s="9" t="str">
        <f>IFERROR(__xludf.DUMMYFUNCTION("""COMPUTED_VALUE"""),"WA")</f>
        <v>WA</v>
      </c>
      <c r="GM35" s="9" t="str">
        <f>IFERROR(__xludf.DUMMYFUNCTION("""COMPUTED_VALUE"""),"WA")</f>
        <v>WA</v>
      </c>
      <c r="GN35" s="9" t="str">
        <f>IFERROR(__xludf.DUMMYFUNCTION("""COMPUTED_VALUE"""),"WA")</f>
        <v>WA</v>
      </c>
      <c r="GO35" s="9" t="str">
        <f>IFERROR(__xludf.DUMMYFUNCTION("""COMPUTED_VALUE"""),"WA")</f>
        <v>WA</v>
      </c>
      <c r="GP35" s="9" t="str">
        <f>IFERROR(__xludf.DUMMYFUNCTION("""COMPUTED_VALUE"""),"WA")</f>
        <v>WA</v>
      </c>
      <c r="GQ35" s="9" t="str">
        <f>IFERROR(__xludf.DUMMYFUNCTION("""COMPUTED_VALUE"""),"WA")</f>
        <v>WA</v>
      </c>
      <c r="GR35" s="9" t="str">
        <f>IFERROR(__xludf.DUMMYFUNCTION("""COMPUTED_VALUE"""),"WA")</f>
        <v>WA</v>
      </c>
      <c r="GS35" s="9" t="str">
        <f>IFERROR(__xludf.DUMMYFUNCTION("""COMPUTED_VALUE"""),"WA")</f>
        <v>WA</v>
      </c>
      <c r="GT35" s="9" t="str">
        <f>IFERROR(__xludf.DUMMYFUNCTION("""COMPUTED_VALUE"""),"WA")</f>
        <v>WA</v>
      </c>
      <c r="GU35" s="9" t="str">
        <f>IFERROR(__xludf.DUMMYFUNCTION("""COMPUTED_VALUE"""),"")</f>
        <v/>
      </c>
    </row>
    <row r="36">
      <c r="A36" s="5"/>
      <c r="B36" s="5"/>
      <c r="C36" s="5" t="str">
        <f>if(B36="d","diskv. iz ciklusa",if(B36="d1","diskv. iz kruga",if($E36="ODOBREN",(if(countif(H:H,"="&amp;H36)=1,countif(H:H,"&gt;"&amp;H36)+1,concatenate(countif(H:H,"&gt;"&amp;H36)+1," - ",countif(H:H,"&gt;="&amp;H36)))),'Rezultati - A kategorija'!empty)))</f>
        <v>34 - 35</v>
      </c>
      <c r="D36" s="6" t="str">
        <f>IFERROR(__xludf.DUMMYFUNCTION("""COMPUTED_VALUE"""),"NikolaPFC")</f>
        <v>NikolaPFC</v>
      </c>
      <c r="E36" s="6" t="str">
        <f>IFERROR(__xludf.DUMMYFUNCTION("""COMPUTED_VALUE"""),"ODOBREN")</f>
        <v>ODOBREN</v>
      </c>
      <c r="F36" s="6" t="str">
        <f>IFERROR(__xludf.DUMMYFUNCTION("""COMPUTED_VALUE"""),"Nikola")</f>
        <v>Nikola</v>
      </c>
      <c r="G36" s="6" t="str">
        <f>IFERROR(__xludf.DUMMYFUNCTION("""COMPUTED_VALUE"""),"Savić")</f>
        <v>Savić</v>
      </c>
      <c r="H36" s="7">
        <f>IFERROR(__xludf.DUMMYFUNCTION("""COMPUTED_VALUE"""),70.0)</f>
        <v>70</v>
      </c>
      <c r="I36" s="7">
        <f>IFERROR(__xludf.DUMMYFUNCTION("""COMPUTED_VALUE"""),70.0)</f>
        <v>70</v>
      </c>
      <c r="J36" s="6" t="str">
        <f>IFERROR(__xludf.DUMMYFUNCTION("""COMPUTED_VALUE"""),"Šabac")</f>
        <v>Šabac</v>
      </c>
      <c r="K36" s="6" t="str">
        <f>IFERROR(__xludf.DUMMYFUNCTION("""COMPUTED_VALUE"""),"Šabačka gimnazija")</f>
        <v>Šabačka gimnazija</v>
      </c>
      <c r="L36" s="14" t="str">
        <f>IFERROR(__xludf.DUMMYFUNCTION("""COMPUTED_VALUE"""),"IV")</f>
        <v>IV</v>
      </c>
      <c r="M36" s="14" t="str">
        <f>IFERROR(__xludf.DUMMYFUNCTION("""COMPUTED_VALUE"""),"A")</f>
        <v>A</v>
      </c>
      <c r="N36" s="6" t="str">
        <f>IFERROR(__xludf.DUMMYFUNCTION("""COMPUTED_VALUE"""),"Petar Radovanovic")</f>
        <v>Petar Radovanovic</v>
      </c>
      <c r="O36" s="8" t="str">
        <f>IFERROR(__xludf.DUMMYFUNCTION("""COMPUTED_VALUE"""),"-")</f>
        <v>-</v>
      </c>
      <c r="P36" s="9" t="str">
        <f>IFERROR(__xludf.DUMMYFUNCTION("""COMPUTED_VALUE"""),"-")</f>
        <v>-</v>
      </c>
      <c r="Q36" s="9" t="str">
        <f>IFERROR(__xludf.DUMMYFUNCTION("""COMPUTED_VALUE"""),"-")</f>
        <v>-</v>
      </c>
      <c r="R36" s="9">
        <f>IFERROR(__xludf.DUMMYFUNCTION("""COMPUTED_VALUE"""),20.0)</f>
        <v>20</v>
      </c>
      <c r="S36" s="9">
        <f>IFERROR(__xludf.DUMMYFUNCTION("""COMPUTED_VALUE"""),32.0)</f>
        <v>32</v>
      </c>
      <c r="T36" s="9">
        <f>IFERROR(__xludf.DUMMYFUNCTION("""COMPUTED_VALUE"""),18.0)</f>
        <v>18</v>
      </c>
      <c r="U36" s="9" t="str">
        <f>IFERROR(__xludf.DUMMYFUNCTION("""COMPUTED_VALUE"""),"")</f>
        <v/>
      </c>
      <c r="V36" s="9" t="str">
        <f>IFERROR(__xludf.DUMMYFUNCTION("""COMPUTED_VALUE"""),"")</f>
        <v/>
      </c>
      <c r="W36" s="9" t="str">
        <f>IFERROR(__xludf.DUMMYFUNCTION("""COMPUTED_VALUE"""),"-")</f>
        <v>-</v>
      </c>
      <c r="X36" s="9" t="str">
        <f>IFERROR(__xludf.DUMMYFUNCTION("""COMPUTED_VALUE"""),"-")</f>
        <v>-</v>
      </c>
      <c r="Y36" s="9" t="str">
        <f>IFERROR(__xludf.DUMMYFUNCTION("""COMPUTED_VALUE"""),"-")</f>
        <v>-</v>
      </c>
      <c r="Z36" s="9" t="str">
        <f>IFERROR(__xludf.DUMMYFUNCTION("""COMPUTED_VALUE"""),"-")</f>
        <v>-</v>
      </c>
      <c r="AA36" s="9" t="str">
        <f>IFERROR(__xludf.DUMMYFUNCTION("""COMPUTED_VALUE"""),"-")</f>
        <v>-</v>
      </c>
      <c r="AB36" s="9" t="str">
        <f>IFERROR(__xludf.DUMMYFUNCTION("""COMPUTED_VALUE"""),"-")</f>
        <v>-</v>
      </c>
      <c r="AC36" s="9" t="str">
        <f>IFERROR(__xludf.DUMMYFUNCTION("""COMPUTED_VALUE"""),"-")</f>
        <v>-</v>
      </c>
      <c r="AD36" s="9" t="str">
        <f>IFERROR(__xludf.DUMMYFUNCTION("""COMPUTED_VALUE"""),"-")</f>
        <v>-</v>
      </c>
      <c r="AE36" s="9" t="str">
        <f>IFERROR(__xludf.DUMMYFUNCTION("""COMPUTED_VALUE"""),"-")</f>
        <v>-</v>
      </c>
      <c r="AF36" s="9" t="str">
        <f>IFERROR(__xludf.DUMMYFUNCTION("""COMPUTED_VALUE"""),"-")</f>
        <v>-</v>
      </c>
      <c r="AG36" s="9" t="str">
        <f>IFERROR(__xludf.DUMMYFUNCTION("""COMPUTED_VALUE"""),"-")</f>
        <v>-</v>
      </c>
      <c r="AH36" s="9" t="str">
        <f>IFERROR(__xludf.DUMMYFUNCTION("""COMPUTED_VALUE"""),"-")</f>
        <v>-</v>
      </c>
      <c r="AI36" s="9" t="str">
        <f>IFERROR(__xludf.DUMMYFUNCTION("""COMPUTED_VALUE"""),"-")</f>
        <v>-</v>
      </c>
      <c r="AJ36" s="9" t="str">
        <f>IFERROR(__xludf.DUMMYFUNCTION("""COMPUTED_VALUE"""),"-")</f>
        <v>-</v>
      </c>
      <c r="AK36" s="9" t="str">
        <f>IFERROR(__xludf.DUMMYFUNCTION("""COMPUTED_VALUE"""),"-")</f>
        <v>-</v>
      </c>
      <c r="AL36" s="9" t="str">
        <f>IFERROR(__xludf.DUMMYFUNCTION("""COMPUTED_VALUE"""),"-")</f>
        <v>-</v>
      </c>
      <c r="AM36" s="9" t="str">
        <f>IFERROR(__xludf.DUMMYFUNCTION("""COMPUTED_VALUE"""),"-")</f>
        <v>-</v>
      </c>
      <c r="AN36" s="9" t="str">
        <f>IFERROR(__xludf.DUMMYFUNCTION("""COMPUTED_VALUE"""),"-")</f>
        <v>-</v>
      </c>
      <c r="AO36" s="9" t="str">
        <f>IFERROR(__xludf.DUMMYFUNCTION("""COMPUTED_VALUE"""),"-")</f>
        <v>-</v>
      </c>
      <c r="AP36" s="9" t="str">
        <f>IFERROR(__xludf.DUMMYFUNCTION("""COMPUTED_VALUE"""),"-")</f>
        <v>-</v>
      </c>
      <c r="AQ36" s="9" t="str">
        <f>IFERROR(__xludf.DUMMYFUNCTION("""COMPUTED_VALUE"""),"-")</f>
        <v>-</v>
      </c>
      <c r="AR36" s="9" t="str">
        <f>IFERROR(__xludf.DUMMYFUNCTION("""COMPUTED_VALUE"""),"-")</f>
        <v>-</v>
      </c>
      <c r="AS36" s="9" t="str">
        <f>IFERROR(__xludf.DUMMYFUNCTION("""COMPUTED_VALUE"""),"-")</f>
        <v>-</v>
      </c>
      <c r="AT36" s="9" t="str">
        <f>IFERROR(__xludf.DUMMYFUNCTION("""COMPUTED_VALUE"""),"-")</f>
        <v>-</v>
      </c>
      <c r="AU36" s="9" t="str">
        <f>IFERROR(__xludf.DUMMYFUNCTION("""COMPUTED_VALUE"""),"-")</f>
        <v>-</v>
      </c>
      <c r="AV36" s="9" t="str">
        <f>IFERROR(__xludf.DUMMYFUNCTION("""COMPUTED_VALUE"""),"-")</f>
        <v>-</v>
      </c>
      <c r="AW36" s="9" t="str">
        <f>IFERROR(__xludf.DUMMYFUNCTION("""COMPUTED_VALUE"""),"-")</f>
        <v>-</v>
      </c>
      <c r="AX36" s="9" t="str">
        <f>IFERROR(__xludf.DUMMYFUNCTION("""COMPUTED_VALUE"""),"-")</f>
        <v>-</v>
      </c>
      <c r="AY36" s="9" t="str">
        <f>IFERROR(__xludf.DUMMYFUNCTION("""COMPUTED_VALUE"""),"-")</f>
        <v>-</v>
      </c>
      <c r="AZ36" s="9" t="str">
        <f>IFERROR(__xludf.DUMMYFUNCTION("""COMPUTED_VALUE"""),"-")</f>
        <v>-</v>
      </c>
      <c r="BA36" s="9" t="str">
        <f>IFERROR(__xludf.DUMMYFUNCTION("""COMPUTED_VALUE"""),"-")</f>
        <v>-</v>
      </c>
      <c r="BB36" s="9" t="str">
        <f>IFERROR(__xludf.DUMMYFUNCTION("""COMPUTED_VALUE"""),"-")</f>
        <v>-</v>
      </c>
      <c r="BC36" s="9" t="str">
        <f>IFERROR(__xludf.DUMMYFUNCTION("""COMPUTED_VALUE"""),"-")</f>
        <v>-</v>
      </c>
      <c r="BD36" s="9" t="str">
        <f>IFERROR(__xludf.DUMMYFUNCTION("""COMPUTED_VALUE"""),"-")</f>
        <v>-</v>
      </c>
      <c r="BE36" s="9" t="str">
        <f>IFERROR(__xludf.DUMMYFUNCTION("""COMPUTED_VALUE"""),"-")</f>
        <v>-</v>
      </c>
      <c r="BF36" s="9" t="str">
        <f>IFERROR(__xludf.DUMMYFUNCTION("""COMPUTED_VALUE"""),"-")</f>
        <v>-</v>
      </c>
      <c r="BG36" s="9" t="str">
        <f>IFERROR(__xludf.DUMMYFUNCTION("""COMPUTED_VALUE"""),"-")</f>
        <v>-</v>
      </c>
      <c r="BH36" s="9" t="str">
        <f>IFERROR(__xludf.DUMMYFUNCTION("""COMPUTED_VALUE"""),"-")</f>
        <v>-</v>
      </c>
      <c r="BI36" s="9" t="str">
        <f>IFERROR(__xludf.DUMMYFUNCTION("""COMPUTED_VALUE"""),"-")</f>
        <v>-</v>
      </c>
      <c r="BJ36" s="9" t="str">
        <f>IFERROR(__xludf.DUMMYFUNCTION("""COMPUTED_VALUE"""),"-")</f>
        <v>-</v>
      </c>
      <c r="BK36" s="9" t="str">
        <f>IFERROR(__xludf.DUMMYFUNCTION("""COMPUTED_VALUE"""),"-")</f>
        <v>-</v>
      </c>
      <c r="BL36" s="9" t="str">
        <f>IFERROR(__xludf.DUMMYFUNCTION("""COMPUTED_VALUE"""),"-")</f>
        <v>-</v>
      </c>
      <c r="BM36" s="9" t="str">
        <f>IFERROR(__xludf.DUMMYFUNCTION("""COMPUTED_VALUE"""),"")</f>
        <v/>
      </c>
      <c r="BN36" s="9" t="str">
        <f>IFERROR(__xludf.DUMMYFUNCTION("""COMPUTED_VALUE"""),"-")</f>
        <v>-</v>
      </c>
      <c r="BO36" s="9" t="str">
        <f>IFERROR(__xludf.DUMMYFUNCTION("""COMPUTED_VALUE"""),"-")</f>
        <v>-</v>
      </c>
      <c r="BP36" s="9" t="str">
        <f>IFERROR(__xludf.DUMMYFUNCTION("""COMPUTED_VALUE"""),"-")</f>
        <v>-</v>
      </c>
      <c r="BQ36" s="9" t="str">
        <f>IFERROR(__xludf.DUMMYFUNCTION("""COMPUTED_VALUE"""),"-")</f>
        <v>-</v>
      </c>
      <c r="BR36" s="9" t="str">
        <f>IFERROR(__xludf.DUMMYFUNCTION("""COMPUTED_VALUE"""),"-")</f>
        <v>-</v>
      </c>
      <c r="BS36" s="9" t="str">
        <f>IFERROR(__xludf.DUMMYFUNCTION("""COMPUTED_VALUE"""),"-")</f>
        <v>-</v>
      </c>
      <c r="BT36" s="9" t="str">
        <f>IFERROR(__xludf.DUMMYFUNCTION("""COMPUTED_VALUE"""),"-")</f>
        <v>-</v>
      </c>
      <c r="BU36" s="9" t="str">
        <f>IFERROR(__xludf.DUMMYFUNCTION("""COMPUTED_VALUE"""),"-")</f>
        <v>-</v>
      </c>
      <c r="BV36" s="9" t="str">
        <f>IFERROR(__xludf.DUMMYFUNCTION("""COMPUTED_VALUE"""),"-")</f>
        <v>-</v>
      </c>
      <c r="BW36" s="9" t="str">
        <f>IFERROR(__xludf.DUMMYFUNCTION("""COMPUTED_VALUE"""),"-")</f>
        <v>-</v>
      </c>
      <c r="BX36" s="9" t="str">
        <f>IFERROR(__xludf.DUMMYFUNCTION("""COMPUTED_VALUE"""),"-")</f>
        <v>-</v>
      </c>
      <c r="BY36" s="9" t="str">
        <f>IFERROR(__xludf.DUMMYFUNCTION("""COMPUTED_VALUE"""),"-")</f>
        <v>-</v>
      </c>
      <c r="BZ36" s="9" t="str">
        <f>IFERROR(__xludf.DUMMYFUNCTION("""COMPUTED_VALUE"""),"-")</f>
        <v>-</v>
      </c>
      <c r="CA36" s="9" t="str">
        <f>IFERROR(__xludf.DUMMYFUNCTION("""COMPUTED_VALUE"""),"-")</f>
        <v>-</v>
      </c>
      <c r="CB36" s="9" t="str">
        <f>IFERROR(__xludf.DUMMYFUNCTION("""COMPUTED_VALUE"""),"-")</f>
        <v>-</v>
      </c>
      <c r="CC36" s="9" t="str">
        <f>IFERROR(__xludf.DUMMYFUNCTION("""COMPUTED_VALUE"""),"-")</f>
        <v>-</v>
      </c>
      <c r="CD36" s="9" t="str">
        <f>IFERROR(__xludf.DUMMYFUNCTION("""COMPUTED_VALUE"""),"-")</f>
        <v>-</v>
      </c>
      <c r="CE36" s="9" t="str">
        <f>IFERROR(__xludf.DUMMYFUNCTION("""COMPUTED_VALUE"""),"-")</f>
        <v>-</v>
      </c>
      <c r="CF36" s="9" t="str">
        <f>IFERROR(__xludf.DUMMYFUNCTION("""COMPUTED_VALUE"""),"-")</f>
        <v>-</v>
      </c>
      <c r="CG36" s="9" t="str">
        <f>IFERROR(__xludf.DUMMYFUNCTION("""COMPUTED_VALUE"""),"-")</f>
        <v>-</v>
      </c>
      <c r="CH36" s="9" t="str">
        <f>IFERROR(__xludf.DUMMYFUNCTION("""COMPUTED_VALUE"""),"-")</f>
        <v>-</v>
      </c>
      <c r="CI36" s="9" t="str">
        <f>IFERROR(__xludf.DUMMYFUNCTION("""COMPUTED_VALUE"""),"-")</f>
        <v>-</v>
      </c>
      <c r="CJ36" s="9" t="str">
        <f>IFERROR(__xludf.DUMMYFUNCTION("""COMPUTED_VALUE"""),"-")</f>
        <v>-</v>
      </c>
      <c r="CK36" s="9" t="str">
        <f>IFERROR(__xludf.DUMMYFUNCTION("""COMPUTED_VALUE"""),"-")</f>
        <v>-</v>
      </c>
      <c r="CL36" s="9" t="str">
        <f>IFERROR(__xludf.DUMMYFUNCTION("""COMPUTED_VALUE"""),"-")</f>
        <v>-</v>
      </c>
      <c r="CM36" s="9" t="str">
        <f>IFERROR(__xludf.DUMMYFUNCTION("""COMPUTED_VALUE"""),"-")</f>
        <v>-</v>
      </c>
      <c r="CN36" s="9" t="str">
        <f>IFERROR(__xludf.DUMMYFUNCTION("""COMPUTED_VALUE"""),"-")</f>
        <v>-</v>
      </c>
      <c r="CO36" s="9" t="str">
        <f>IFERROR(__xludf.DUMMYFUNCTION("""COMPUTED_VALUE"""),"-")</f>
        <v>-</v>
      </c>
      <c r="CP36" s="9" t="str">
        <f>IFERROR(__xludf.DUMMYFUNCTION("""COMPUTED_VALUE"""),"-")</f>
        <v>-</v>
      </c>
      <c r="CQ36" s="9" t="str">
        <f>IFERROR(__xludf.DUMMYFUNCTION("""COMPUTED_VALUE"""),"-")</f>
        <v>-</v>
      </c>
      <c r="CR36" s="9" t="str">
        <f>IFERROR(__xludf.DUMMYFUNCTION("""COMPUTED_VALUE"""),"-")</f>
        <v>-</v>
      </c>
      <c r="CS36" s="9" t="str">
        <f>IFERROR(__xludf.DUMMYFUNCTION("""COMPUTED_VALUE"""),"-")</f>
        <v>-</v>
      </c>
      <c r="CT36" s="9" t="str">
        <f>IFERROR(__xludf.DUMMYFUNCTION("""COMPUTED_VALUE"""),"-")</f>
        <v>-</v>
      </c>
      <c r="CU36" s="9" t="str">
        <f>IFERROR(__xludf.DUMMYFUNCTION("""COMPUTED_VALUE"""),"")</f>
        <v/>
      </c>
      <c r="CV36" s="9" t="str">
        <f>IFERROR(__xludf.DUMMYFUNCTION("""COMPUTED_VALUE"""),"-")</f>
        <v>-</v>
      </c>
      <c r="CW36" s="9" t="str">
        <f>IFERROR(__xludf.DUMMYFUNCTION("""COMPUTED_VALUE"""),"-")</f>
        <v>-</v>
      </c>
      <c r="CX36" s="9" t="str">
        <f>IFERROR(__xludf.DUMMYFUNCTION("""COMPUTED_VALUE"""),"-")</f>
        <v>-</v>
      </c>
      <c r="CY36" s="9" t="str">
        <f>IFERROR(__xludf.DUMMYFUNCTION("""COMPUTED_VALUE"""),"-")</f>
        <v>-</v>
      </c>
      <c r="CZ36" s="9" t="str">
        <f>IFERROR(__xludf.DUMMYFUNCTION("""COMPUTED_VALUE"""),"-")</f>
        <v>-</v>
      </c>
      <c r="DA36" s="9" t="str">
        <f>IFERROR(__xludf.DUMMYFUNCTION("""COMPUTED_VALUE"""),"-")</f>
        <v>-</v>
      </c>
      <c r="DB36" s="9" t="str">
        <f>IFERROR(__xludf.DUMMYFUNCTION("""COMPUTED_VALUE"""),"-")</f>
        <v>-</v>
      </c>
      <c r="DC36" s="9" t="str">
        <f>IFERROR(__xludf.DUMMYFUNCTION("""COMPUTED_VALUE"""),"-")</f>
        <v>-</v>
      </c>
      <c r="DD36" s="9" t="str">
        <f>IFERROR(__xludf.DUMMYFUNCTION("""COMPUTED_VALUE"""),"-")</f>
        <v>-</v>
      </c>
      <c r="DE36" s="9" t="str">
        <f>IFERROR(__xludf.DUMMYFUNCTION("""COMPUTED_VALUE"""),"-")</f>
        <v>-</v>
      </c>
      <c r="DF36" s="9" t="str">
        <f>IFERROR(__xludf.DUMMYFUNCTION("""COMPUTED_VALUE"""),"-")</f>
        <v>-</v>
      </c>
      <c r="DG36" s="9" t="str">
        <f>IFERROR(__xludf.DUMMYFUNCTION("""COMPUTED_VALUE"""),"-")</f>
        <v>-</v>
      </c>
      <c r="DH36" s="9" t="str">
        <f>IFERROR(__xludf.DUMMYFUNCTION("""COMPUTED_VALUE"""),"-")</f>
        <v>-</v>
      </c>
      <c r="DI36" s="9" t="str">
        <f>IFERROR(__xludf.DUMMYFUNCTION("""COMPUTED_VALUE"""),"-")</f>
        <v>-</v>
      </c>
      <c r="DJ36" s="9" t="str">
        <f>IFERROR(__xludf.DUMMYFUNCTION("""COMPUTED_VALUE"""),"-")</f>
        <v>-</v>
      </c>
      <c r="DK36" s="9" t="str">
        <f>IFERROR(__xludf.DUMMYFUNCTION("""COMPUTED_VALUE"""),"-")</f>
        <v>-</v>
      </c>
      <c r="DL36" s="9" t="str">
        <f>IFERROR(__xludf.DUMMYFUNCTION("""COMPUTED_VALUE"""),"-")</f>
        <v>-</v>
      </c>
      <c r="DM36" s="9" t="str">
        <f>IFERROR(__xludf.DUMMYFUNCTION("""COMPUTED_VALUE"""),"-")</f>
        <v>-</v>
      </c>
      <c r="DN36" s="9" t="str">
        <f>IFERROR(__xludf.DUMMYFUNCTION("""COMPUTED_VALUE"""),"-")</f>
        <v>-</v>
      </c>
      <c r="DO36" s="9" t="str">
        <f>IFERROR(__xludf.DUMMYFUNCTION("""COMPUTED_VALUE"""),"-")</f>
        <v>-</v>
      </c>
      <c r="DP36" s="9" t="str">
        <f>IFERROR(__xludf.DUMMYFUNCTION("""COMPUTED_VALUE"""),"-")</f>
        <v>-</v>
      </c>
      <c r="DQ36" s="9" t="str">
        <f>IFERROR(__xludf.DUMMYFUNCTION("""COMPUTED_VALUE"""),"-")</f>
        <v>-</v>
      </c>
      <c r="DR36" s="9" t="str">
        <f>IFERROR(__xludf.DUMMYFUNCTION("""COMPUTED_VALUE"""),"-")</f>
        <v>-</v>
      </c>
      <c r="DS36" s="9" t="str">
        <f>IFERROR(__xludf.DUMMYFUNCTION("""COMPUTED_VALUE"""),"-")</f>
        <v>-</v>
      </c>
      <c r="DT36" s="9" t="str">
        <f>IFERROR(__xludf.DUMMYFUNCTION("""COMPUTED_VALUE"""),"-")</f>
        <v>-</v>
      </c>
      <c r="DU36" s="9" t="str">
        <f>IFERROR(__xludf.DUMMYFUNCTION("""COMPUTED_VALUE"""),"-")</f>
        <v>-</v>
      </c>
      <c r="DV36" s="9" t="str">
        <f>IFERROR(__xludf.DUMMYFUNCTION("""COMPUTED_VALUE"""),"-")</f>
        <v>-</v>
      </c>
      <c r="DW36" s="9" t="str">
        <f>IFERROR(__xludf.DUMMYFUNCTION("""COMPUTED_VALUE"""),"-")</f>
        <v>-</v>
      </c>
      <c r="DX36" s="9" t="str">
        <f>IFERROR(__xludf.DUMMYFUNCTION("""COMPUTED_VALUE"""),"-")</f>
        <v>-</v>
      </c>
      <c r="DY36" s="9" t="str">
        <f>IFERROR(__xludf.DUMMYFUNCTION("""COMPUTED_VALUE"""),"-")</f>
        <v>-</v>
      </c>
      <c r="DZ36" s="9" t="str">
        <f>IFERROR(__xludf.DUMMYFUNCTION("""COMPUTED_VALUE"""),"-")</f>
        <v>-</v>
      </c>
      <c r="EA36" s="9" t="str">
        <f>IFERROR(__xludf.DUMMYFUNCTION("""COMPUTED_VALUE"""),"-")</f>
        <v>-</v>
      </c>
      <c r="EB36" s="9" t="str">
        <f>IFERROR(__xludf.DUMMYFUNCTION("""COMPUTED_VALUE"""),"")</f>
        <v/>
      </c>
      <c r="EC36" s="9">
        <f>IFERROR(__xludf.DUMMYFUNCTION("""COMPUTED_VALUE"""),1.0)</f>
        <v>1</v>
      </c>
      <c r="ED36" s="9">
        <f>IFERROR(__xludf.DUMMYFUNCTION("""COMPUTED_VALUE"""),1.0)</f>
        <v>1</v>
      </c>
      <c r="EE36" s="9">
        <f>IFERROR(__xludf.DUMMYFUNCTION("""COMPUTED_VALUE"""),1.0)</f>
        <v>1</v>
      </c>
      <c r="EF36" s="9">
        <f>IFERROR(__xludf.DUMMYFUNCTION("""COMPUTED_VALUE"""),1.0)</f>
        <v>1</v>
      </c>
      <c r="EG36" s="9">
        <f>IFERROR(__xludf.DUMMYFUNCTION("""COMPUTED_VALUE"""),1.0)</f>
        <v>1</v>
      </c>
      <c r="EH36" s="9" t="str">
        <f>IFERROR(__xludf.DUMMYFUNCTION("""COMPUTED_VALUE"""),"TLE")</f>
        <v>TLE</v>
      </c>
      <c r="EI36" s="9" t="str">
        <f>IFERROR(__xludf.DUMMYFUNCTION("""COMPUTED_VALUE"""),"TLE")</f>
        <v>TLE</v>
      </c>
      <c r="EJ36" s="9" t="str">
        <f>IFERROR(__xludf.DUMMYFUNCTION("""COMPUTED_VALUE"""),"TLE")</f>
        <v>TLE</v>
      </c>
      <c r="EK36" s="9" t="str">
        <f>IFERROR(__xludf.DUMMYFUNCTION("""COMPUTED_VALUE"""),"TLE")</f>
        <v>TLE</v>
      </c>
      <c r="EL36" s="9" t="str">
        <f>IFERROR(__xludf.DUMMYFUNCTION("""COMPUTED_VALUE"""),"TLE")</f>
        <v>TLE</v>
      </c>
      <c r="EM36" s="9" t="str">
        <f>IFERROR(__xludf.DUMMYFUNCTION("""COMPUTED_VALUE"""),"TLE")</f>
        <v>TLE</v>
      </c>
      <c r="EN36" s="9" t="str">
        <f>IFERROR(__xludf.DUMMYFUNCTION("""COMPUTED_VALUE"""),"TLE")</f>
        <v>TLE</v>
      </c>
      <c r="EO36" s="9" t="str">
        <f>IFERROR(__xludf.DUMMYFUNCTION("""COMPUTED_VALUE"""),"TLE")</f>
        <v>TLE</v>
      </c>
      <c r="EP36" s="9" t="str">
        <f>IFERROR(__xludf.DUMMYFUNCTION("""COMPUTED_VALUE"""),"TLE")</f>
        <v>TLE</v>
      </c>
      <c r="EQ36" s="9" t="str">
        <f>IFERROR(__xludf.DUMMYFUNCTION("""COMPUTED_VALUE"""),"TLE")</f>
        <v>TLE</v>
      </c>
      <c r="ER36" s="9" t="str">
        <f>IFERROR(__xludf.DUMMYFUNCTION("""COMPUTED_VALUE"""),"TLE")</f>
        <v>TLE</v>
      </c>
      <c r="ES36" s="9" t="str">
        <f>IFERROR(__xludf.DUMMYFUNCTION("""COMPUTED_VALUE"""),"")</f>
        <v/>
      </c>
      <c r="ET36" s="9">
        <f>IFERROR(__xludf.DUMMYFUNCTION("""COMPUTED_VALUE"""),1.0)</f>
        <v>1</v>
      </c>
      <c r="EU36" s="9" t="str">
        <f>IFERROR(__xludf.DUMMYFUNCTION("""COMPUTED_VALUE"""),"TLE")</f>
        <v>TLE</v>
      </c>
      <c r="EV36" s="9" t="str">
        <f>IFERROR(__xludf.DUMMYFUNCTION("""COMPUTED_VALUE"""),"TLE")</f>
        <v>TLE</v>
      </c>
      <c r="EW36" s="9" t="str">
        <f>IFERROR(__xludf.DUMMYFUNCTION("""COMPUTED_VALUE"""),"TLE")</f>
        <v>TLE</v>
      </c>
      <c r="EX36" s="9" t="str">
        <f>IFERROR(__xludf.DUMMYFUNCTION("""COMPUTED_VALUE"""),"TLE")</f>
        <v>TLE</v>
      </c>
      <c r="EY36" s="9" t="str">
        <f>IFERROR(__xludf.DUMMYFUNCTION("""COMPUTED_VALUE"""),"TLE")</f>
        <v>TLE</v>
      </c>
      <c r="EZ36" s="9">
        <f>IFERROR(__xludf.DUMMYFUNCTION("""COMPUTED_VALUE"""),1.0)</f>
        <v>1</v>
      </c>
      <c r="FA36" s="9">
        <f>IFERROR(__xludf.DUMMYFUNCTION("""COMPUTED_VALUE"""),1.0)</f>
        <v>1</v>
      </c>
      <c r="FB36" s="9">
        <f>IFERROR(__xludf.DUMMYFUNCTION("""COMPUTED_VALUE"""),1.0)</f>
        <v>1</v>
      </c>
      <c r="FC36" s="9">
        <f>IFERROR(__xludf.DUMMYFUNCTION("""COMPUTED_VALUE"""),1.0)</f>
        <v>1</v>
      </c>
      <c r="FD36" s="9">
        <f>IFERROR(__xludf.DUMMYFUNCTION("""COMPUTED_VALUE"""),1.0)</f>
        <v>1</v>
      </c>
      <c r="FE36" s="9">
        <f>IFERROR(__xludf.DUMMYFUNCTION("""COMPUTED_VALUE"""),1.0)</f>
        <v>1</v>
      </c>
      <c r="FF36" s="9">
        <f>IFERROR(__xludf.DUMMYFUNCTION("""COMPUTED_VALUE"""),1.0)</f>
        <v>1</v>
      </c>
      <c r="FG36" s="9">
        <f>IFERROR(__xludf.DUMMYFUNCTION("""COMPUTED_VALUE"""),1.0)</f>
        <v>1</v>
      </c>
      <c r="FH36" s="9">
        <f>IFERROR(__xludf.DUMMYFUNCTION("""COMPUTED_VALUE"""),1.0)</f>
        <v>1</v>
      </c>
      <c r="FI36" s="9">
        <f>IFERROR(__xludf.DUMMYFUNCTION("""COMPUTED_VALUE"""),1.0)</f>
        <v>1</v>
      </c>
      <c r="FJ36" s="9" t="str">
        <f>IFERROR(__xludf.DUMMYFUNCTION("""COMPUTED_VALUE"""),"TLE")</f>
        <v>TLE</v>
      </c>
      <c r="FK36" s="9" t="str">
        <f>IFERROR(__xludf.DUMMYFUNCTION("""COMPUTED_VALUE"""),"TLE")</f>
        <v>TLE</v>
      </c>
      <c r="FL36" s="9" t="str">
        <f>IFERROR(__xludf.DUMMYFUNCTION("""COMPUTED_VALUE"""),"TLE")</f>
        <v>TLE</v>
      </c>
      <c r="FM36" s="9" t="str">
        <f>IFERROR(__xludf.DUMMYFUNCTION("""COMPUTED_VALUE"""),"TLE")</f>
        <v>TLE</v>
      </c>
      <c r="FN36" s="9" t="str">
        <f>IFERROR(__xludf.DUMMYFUNCTION("""COMPUTED_VALUE"""),"TLE")</f>
        <v>TLE</v>
      </c>
      <c r="FO36" s="9" t="str">
        <f>IFERROR(__xludf.DUMMYFUNCTION("""COMPUTED_VALUE"""),"TLE")</f>
        <v>TLE</v>
      </c>
      <c r="FP36" s="9" t="str">
        <f>IFERROR(__xludf.DUMMYFUNCTION("""COMPUTED_VALUE"""),"TLE")</f>
        <v>TLE</v>
      </c>
      <c r="FQ36" s="9" t="str">
        <f>IFERROR(__xludf.DUMMYFUNCTION("""COMPUTED_VALUE"""),"TLE")</f>
        <v>TLE</v>
      </c>
      <c r="FR36" s="9" t="str">
        <f>IFERROR(__xludf.DUMMYFUNCTION("""COMPUTED_VALUE"""),"TLE")</f>
        <v>TLE</v>
      </c>
      <c r="FS36" s="9" t="str">
        <f>IFERROR(__xludf.DUMMYFUNCTION("""COMPUTED_VALUE"""),"TLE")</f>
        <v>TLE</v>
      </c>
      <c r="FT36" s="9" t="str">
        <f>IFERROR(__xludf.DUMMYFUNCTION("""COMPUTED_VALUE"""),"TLE")</f>
        <v>TLE</v>
      </c>
      <c r="FU36" s="9" t="str">
        <f>IFERROR(__xludf.DUMMYFUNCTION("""COMPUTED_VALUE"""),"TLE")</f>
        <v>TLE</v>
      </c>
      <c r="FV36" s="9" t="str">
        <f>IFERROR(__xludf.DUMMYFUNCTION("""COMPUTED_VALUE"""),"")</f>
        <v/>
      </c>
      <c r="FW36" s="9">
        <f>IFERROR(__xludf.DUMMYFUNCTION("""COMPUTED_VALUE"""),1.0)</f>
        <v>1</v>
      </c>
      <c r="FX36" s="9">
        <f>IFERROR(__xludf.DUMMYFUNCTION("""COMPUTED_VALUE"""),1.0)</f>
        <v>1</v>
      </c>
      <c r="FY36" s="9">
        <f>IFERROR(__xludf.DUMMYFUNCTION("""COMPUTED_VALUE"""),1.0)</f>
        <v>1</v>
      </c>
      <c r="FZ36" s="9">
        <f>IFERROR(__xludf.DUMMYFUNCTION("""COMPUTED_VALUE"""),1.0)</f>
        <v>1</v>
      </c>
      <c r="GA36" s="9">
        <f>IFERROR(__xludf.DUMMYFUNCTION("""COMPUTED_VALUE"""),1.0)</f>
        <v>1</v>
      </c>
      <c r="GB36" s="9">
        <f>IFERROR(__xludf.DUMMYFUNCTION("""COMPUTED_VALUE"""),1.0)</f>
        <v>1</v>
      </c>
      <c r="GC36" s="9" t="str">
        <f>IFERROR(__xludf.DUMMYFUNCTION("""COMPUTED_VALUE"""),"TLE")</f>
        <v>TLE</v>
      </c>
      <c r="GD36" s="9">
        <f>IFERROR(__xludf.DUMMYFUNCTION("""COMPUTED_VALUE"""),1.0)</f>
        <v>1</v>
      </c>
      <c r="GE36" s="9">
        <f>IFERROR(__xludf.DUMMYFUNCTION("""COMPUTED_VALUE"""),1.0)</f>
        <v>1</v>
      </c>
      <c r="GF36" s="9">
        <f>IFERROR(__xludf.DUMMYFUNCTION("""COMPUTED_VALUE"""),1.0)</f>
        <v>1</v>
      </c>
      <c r="GG36" s="9">
        <f>IFERROR(__xludf.DUMMYFUNCTION("""COMPUTED_VALUE"""),1.0)</f>
        <v>1</v>
      </c>
      <c r="GH36" s="9" t="str">
        <f>IFERROR(__xludf.DUMMYFUNCTION("""COMPUTED_VALUE"""),"TLE")</f>
        <v>TLE</v>
      </c>
      <c r="GI36" s="9" t="str">
        <f>IFERROR(__xludf.DUMMYFUNCTION("""COMPUTED_VALUE"""),"TLE")</f>
        <v>TLE</v>
      </c>
      <c r="GJ36" s="9" t="str">
        <f>IFERROR(__xludf.DUMMYFUNCTION("""COMPUTED_VALUE"""),"TLE")</f>
        <v>TLE</v>
      </c>
      <c r="GK36" s="9" t="str">
        <f>IFERROR(__xludf.DUMMYFUNCTION("""COMPUTED_VALUE"""),"TLE")</f>
        <v>TLE</v>
      </c>
      <c r="GL36" s="9" t="str">
        <f>IFERROR(__xludf.DUMMYFUNCTION("""COMPUTED_VALUE"""),"MLE")</f>
        <v>MLE</v>
      </c>
      <c r="GM36" s="9" t="str">
        <f>IFERROR(__xludf.DUMMYFUNCTION("""COMPUTED_VALUE"""),"TLE")</f>
        <v>TLE</v>
      </c>
      <c r="GN36" s="9" t="str">
        <f>IFERROR(__xludf.DUMMYFUNCTION("""COMPUTED_VALUE"""),"TLE")</f>
        <v>TLE</v>
      </c>
      <c r="GO36" s="9" t="str">
        <f>IFERROR(__xludf.DUMMYFUNCTION("""COMPUTED_VALUE"""),"TLE")</f>
        <v>TLE</v>
      </c>
      <c r="GP36" s="9" t="str">
        <f>IFERROR(__xludf.DUMMYFUNCTION("""COMPUTED_VALUE"""),"TLE")</f>
        <v>TLE</v>
      </c>
      <c r="GQ36" s="9" t="str">
        <f>IFERROR(__xludf.DUMMYFUNCTION("""COMPUTED_VALUE"""),"TLE")</f>
        <v>TLE</v>
      </c>
      <c r="GR36" s="9" t="str">
        <f>IFERROR(__xludf.DUMMYFUNCTION("""COMPUTED_VALUE"""),"TLE")</f>
        <v>TLE</v>
      </c>
      <c r="GS36" s="9" t="str">
        <f>IFERROR(__xludf.DUMMYFUNCTION("""COMPUTED_VALUE"""),"MLE")</f>
        <v>MLE</v>
      </c>
      <c r="GT36" s="9" t="str">
        <f>IFERROR(__xludf.DUMMYFUNCTION("""COMPUTED_VALUE"""),"TLE")</f>
        <v>TLE</v>
      </c>
      <c r="GU36" s="9" t="str">
        <f>IFERROR(__xludf.DUMMYFUNCTION("""COMPUTED_VALUE"""),"")</f>
        <v/>
      </c>
    </row>
    <row r="37">
      <c r="A37" s="5"/>
      <c r="B37" s="5"/>
      <c r="C37" s="5" t="str">
        <f>if(B37="d","diskv. iz ciklusa",if(B37="d1","diskv. iz kruga",if($E37="ODOBREN",(if(countif(H:H,"="&amp;H37)=1,countif(H:H,"&gt;"&amp;H37)+1,concatenate(countif(H:H,"&gt;"&amp;H37)+1," - ",countif(H:H,"&gt;="&amp;H37)))),'Rezultati - A kategorija'!empty)))</f>
        <v>34 - 35</v>
      </c>
      <c r="D37" s="6" t="str">
        <f>IFERROR(__xludf.DUMMYFUNCTION("""COMPUTED_VALUE"""),"AleksandarGadjanski")</f>
        <v>AleksandarGadjanski</v>
      </c>
      <c r="E37" s="6" t="str">
        <f>IFERROR(__xludf.DUMMYFUNCTION("""COMPUTED_VALUE"""),"ODOBREN")</f>
        <v>ODOBREN</v>
      </c>
      <c r="F37" s="6" t="str">
        <f>IFERROR(__xludf.DUMMYFUNCTION("""COMPUTED_VALUE"""),"Aleksandar")</f>
        <v>Aleksandar</v>
      </c>
      <c r="G37" s="6" t="str">
        <f>IFERROR(__xludf.DUMMYFUNCTION("""COMPUTED_VALUE"""),"Gađanski")</f>
        <v>Gađanski</v>
      </c>
      <c r="H37" s="7">
        <f>IFERROR(__xludf.DUMMYFUNCTION("""COMPUTED_VALUE"""),70.0)</f>
        <v>70</v>
      </c>
      <c r="I37" s="7">
        <f>IFERROR(__xludf.DUMMYFUNCTION("""COMPUTED_VALUE"""),70.0)</f>
        <v>70</v>
      </c>
      <c r="J37" s="6" t="str">
        <f>IFERROR(__xludf.DUMMYFUNCTION("""COMPUTED_VALUE"""),"Stari grad")</f>
        <v>Stari grad</v>
      </c>
      <c r="K37" s="6" t="str">
        <f>IFERROR(__xludf.DUMMYFUNCTION("""COMPUTED_VALUE"""),"Matematička gimnazija")</f>
        <v>Matematička gimnazija</v>
      </c>
      <c r="L37" s="14" t="str">
        <f>IFERROR(__xludf.DUMMYFUNCTION("""COMPUTED_VALUE"""),"II")</f>
        <v>II</v>
      </c>
      <c r="M37" s="14" t="str">
        <f>IFERROR(__xludf.DUMMYFUNCTION("""COMPUTED_VALUE"""),"A")</f>
        <v>A</v>
      </c>
      <c r="N37" s="6" t="str">
        <f>IFERROR(__xludf.DUMMYFUNCTION("""COMPUTED_VALUE"""),"Tadija Šebez")</f>
        <v>Tadija Šebez</v>
      </c>
      <c r="O37" s="8" t="str">
        <f>IFERROR(__xludf.DUMMYFUNCTION("""COMPUTED_VALUE"""),"-")</f>
        <v>-</v>
      </c>
      <c r="P37" s="9" t="str">
        <f>IFERROR(__xludf.DUMMYFUNCTION("""COMPUTED_VALUE"""),"-")</f>
        <v>-</v>
      </c>
      <c r="Q37" s="9" t="str">
        <f>IFERROR(__xludf.DUMMYFUNCTION("""COMPUTED_VALUE"""),"-")</f>
        <v>-</v>
      </c>
      <c r="R37" s="9">
        <f>IFERROR(__xludf.DUMMYFUNCTION("""COMPUTED_VALUE"""),70.0)</f>
        <v>70</v>
      </c>
      <c r="S37" s="9">
        <f>IFERROR(__xludf.DUMMYFUNCTION("""COMPUTED_VALUE"""),0.0)</f>
        <v>0</v>
      </c>
      <c r="T37" s="9" t="str">
        <f>IFERROR(__xludf.DUMMYFUNCTION("""COMPUTED_VALUE"""),"-")</f>
        <v>-</v>
      </c>
      <c r="U37" s="9" t="str">
        <f>IFERROR(__xludf.DUMMYFUNCTION("""COMPUTED_VALUE"""),"")</f>
        <v/>
      </c>
      <c r="V37" s="9" t="str">
        <f>IFERROR(__xludf.DUMMYFUNCTION("""COMPUTED_VALUE"""),"")</f>
        <v/>
      </c>
      <c r="W37" s="9" t="str">
        <f>IFERROR(__xludf.DUMMYFUNCTION("""COMPUTED_VALUE"""),"-")</f>
        <v>-</v>
      </c>
      <c r="X37" s="9" t="str">
        <f>IFERROR(__xludf.DUMMYFUNCTION("""COMPUTED_VALUE"""),"-")</f>
        <v>-</v>
      </c>
      <c r="Y37" s="9" t="str">
        <f>IFERROR(__xludf.DUMMYFUNCTION("""COMPUTED_VALUE"""),"-")</f>
        <v>-</v>
      </c>
      <c r="Z37" s="9" t="str">
        <f>IFERROR(__xludf.DUMMYFUNCTION("""COMPUTED_VALUE"""),"-")</f>
        <v>-</v>
      </c>
      <c r="AA37" s="9" t="str">
        <f>IFERROR(__xludf.DUMMYFUNCTION("""COMPUTED_VALUE"""),"-")</f>
        <v>-</v>
      </c>
      <c r="AB37" s="9" t="str">
        <f>IFERROR(__xludf.DUMMYFUNCTION("""COMPUTED_VALUE"""),"-")</f>
        <v>-</v>
      </c>
      <c r="AC37" s="9" t="str">
        <f>IFERROR(__xludf.DUMMYFUNCTION("""COMPUTED_VALUE"""),"-")</f>
        <v>-</v>
      </c>
      <c r="AD37" s="9" t="str">
        <f>IFERROR(__xludf.DUMMYFUNCTION("""COMPUTED_VALUE"""),"-")</f>
        <v>-</v>
      </c>
      <c r="AE37" s="9" t="str">
        <f>IFERROR(__xludf.DUMMYFUNCTION("""COMPUTED_VALUE"""),"-")</f>
        <v>-</v>
      </c>
      <c r="AF37" s="9" t="str">
        <f>IFERROR(__xludf.DUMMYFUNCTION("""COMPUTED_VALUE"""),"-")</f>
        <v>-</v>
      </c>
      <c r="AG37" s="9" t="str">
        <f>IFERROR(__xludf.DUMMYFUNCTION("""COMPUTED_VALUE"""),"-")</f>
        <v>-</v>
      </c>
      <c r="AH37" s="9" t="str">
        <f>IFERROR(__xludf.DUMMYFUNCTION("""COMPUTED_VALUE"""),"-")</f>
        <v>-</v>
      </c>
      <c r="AI37" s="9" t="str">
        <f>IFERROR(__xludf.DUMMYFUNCTION("""COMPUTED_VALUE"""),"-")</f>
        <v>-</v>
      </c>
      <c r="AJ37" s="9" t="str">
        <f>IFERROR(__xludf.DUMMYFUNCTION("""COMPUTED_VALUE"""),"-")</f>
        <v>-</v>
      </c>
      <c r="AK37" s="9" t="str">
        <f>IFERROR(__xludf.DUMMYFUNCTION("""COMPUTED_VALUE"""),"-")</f>
        <v>-</v>
      </c>
      <c r="AL37" s="9" t="str">
        <f>IFERROR(__xludf.DUMMYFUNCTION("""COMPUTED_VALUE"""),"-")</f>
        <v>-</v>
      </c>
      <c r="AM37" s="9" t="str">
        <f>IFERROR(__xludf.DUMMYFUNCTION("""COMPUTED_VALUE"""),"-")</f>
        <v>-</v>
      </c>
      <c r="AN37" s="9" t="str">
        <f>IFERROR(__xludf.DUMMYFUNCTION("""COMPUTED_VALUE"""),"-")</f>
        <v>-</v>
      </c>
      <c r="AO37" s="9" t="str">
        <f>IFERROR(__xludf.DUMMYFUNCTION("""COMPUTED_VALUE"""),"-")</f>
        <v>-</v>
      </c>
      <c r="AP37" s="9" t="str">
        <f>IFERROR(__xludf.DUMMYFUNCTION("""COMPUTED_VALUE"""),"-")</f>
        <v>-</v>
      </c>
      <c r="AQ37" s="9" t="str">
        <f>IFERROR(__xludf.DUMMYFUNCTION("""COMPUTED_VALUE"""),"-")</f>
        <v>-</v>
      </c>
      <c r="AR37" s="9" t="str">
        <f>IFERROR(__xludf.DUMMYFUNCTION("""COMPUTED_VALUE"""),"-")</f>
        <v>-</v>
      </c>
      <c r="AS37" s="9" t="str">
        <f>IFERROR(__xludf.DUMMYFUNCTION("""COMPUTED_VALUE"""),"-")</f>
        <v>-</v>
      </c>
      <c r="AT37" s="9" t="str">
        <f>IFERROR(__xludf.DUMMYFUNCTION("""COMPUTED_VALUE"""),"-")</f>
        <v>-</v>
      </c>
      <c r="AU37" s="9" t="str">
        <f>IFERROR(__xludf.DUMMYFUNCTION("""COMPUTED_VALUE"""),"-")</f>
        <v>-</v>
      </c>
      <c r="AV37" s="9" t="str">
        <f>IFERROR(__xludf.DUMMYFUNCTION("""COMPUTED_VALUE"""),"-")</f>
        <v>-</v>
      </c>
      <c r="AW37" s="9" t="str">
        <f>IFERROR(__xludf.DUMMYFUNCTION("""COMPUTED_VALUE"""),"-")</f>
        <v>-</v>
      </c>
      <c r="AX37" s="9" t="str">
        <f>IFERROR(__xludf.DUMMYFUNCTION("""COMPUTED_VALUE"""),"-")</f>
        <v>-</v>
      </c>
      <c r="AY37" s="9" t="str">
        <f>IFERROR(__xludf.DUMMYFUNCTION("""COMPUTED_VALUE"""),"-")</f>
        <v>-</v>
      </c>
      <c r="AZ37" s="9" t="str">
        <f>IFERROR(__xludf.DUMMYFUNCTION("""COMPUTED_VALUE"""),"-")</f>
        <v>-</v>
      </c>
      <c r="BA37" s="9" t="str">
        <f>IFERROR(__xludf.DUMMYFUNCTION("""COMPUTED_VALUE"""),"-")</f>
        <v>-</v>
      </c>
      <c r="BB37" s="9" t="str">
        <f>IFERROR(__xludf.DUMMYFUNCTION("""COMPUTED_VALUE"""),"-")</f>
        <v>-</v>
      </c>
      <c r="BC37" s="9" t="str">
        <f>IFERROR(__xludf.DUMMYFUNCTION("""COMPUTED_VALUE"""),"-")</f>
        <v>-</v>
      </c>
      <c r="BD37" s="9" t="str">
        <f>IFERROR(__xludf.DUMMYFUNCTION("""COMPUTED_VALUE"""),"-")</f>
        <v>-</v>
      </c>
      <c r="BE37" s="9" t="str">
        <f>IFERROR(__xludf.DUMMYFUNCTION("""COMPUTED_VALUE"""),"-")</f>
        <v>-</v>
      </c>
      <c r="BF37" s="9" t="str">
        <f>IFERROR(__xludf.DUMMYFUNCTION("""COMPUTED_VALUE"""),"-")</f>
        <v>-</v>
      </c>
      <c r="BG37" s="9" t="str">
        <f>IFERROR(__xludf.DUMMYFUNCTION("""COMPUTED_VALUE"""),"-")</f>
        <v>-</v>
      </c>
      <c r="BH37" s="9" t="str">
        <f>IFERROR(__xludf.DUMMYFUNCTION("""COMPUTED_VALUE"""),"-")</f>
        <v>-</v>
      </c>
      <c r="BI37" s="9" t="str">
        <f>IFERROR(__xludf.DUMMYFUNCTION("""COMPUTED_VALUE"""),"-")</f>
        <v>-</v>
      </c>
      <c r="BJ37" s="9" t="str">
        <f>IFERROR(__xludf.DUMMYFUNCTION("""COMPUTED_VALUE"""),"-")</f>
        <v>-</v>
      </c>
      <c r="BK37" s="9" t="str">
        <f>IFERROR(__xludf.DUMMYFUNCTION("""COMPUTED_VALUE"""),"-")</f>
        <v>-</v>
      </c>
      <c r="BL37" s="9" t="str">
        <f>IFERROR(__xludf.DUMMYFUNCTION("""COMPUTED_VALUE"""),"-")</f>
        <v>-</v>
      </c>
      <c r="BM37" s="9" t="str">
        <f>IFERROR(__xludf.DUMMYFUNCTION("""COMPUTED_VALUE"""),"")</f>
        <v/>
      </c>
      <c r="BN37" s="9" t="str">
        <f>IFERROR(__xludf.DUMMYFUNCTION("""COMPUTED_VALUE"""),"-")</f>
        <v>-</v>
      </c>
      <c r="BO37" s="9" t="str">
        <f>IFERROR(__xludf.DUMMYFUNCTION("""COMPUTED_VALUE"""),"-")</f>
        <v>-</v>
      </c>
      <c r="BP37" s="9" t="str">
        <f>IFERROR(__xludf.DUMMYFUNCTION("""COMPUTED_VALUE"""),"-")</f>
        <v>-</v>
      </c>
      <c r="BQ37" s="9" t="str">
        <f>IFERROR(__xludf.DUMMYFUNCTION("""COMPUTED_VALUE"""),"-")</f>
        <v>-</v>
      </c>
      <c r="BR37" s="9" t="str">
        <f>IFERROR(__xludf.DUMMYFUNCTION("""COMPUTED_VALUE"""),"-")</f>
        <v>-</v>
      </c>
      <c r="BS37" s="9" t="str">
        <f>IFERROR(__xludf.DUMMYFUNCTION("""COMPUTED_VALUE"""),"-")</f>
        <v>-</v>
      </c>
      <c r="BT37" s="9" t="str">
        <f>IFERROR(__xludf.DUMMYFUNCTION("""COMPUTED_VALUE"""),"-")</f>
        <v>-</v>
      </c>
      <c r="BU37" s="9" t="str">
        <f>IFERROR(__xludf.DUMMYFUNCTION("""COMPUTED_VALUE"""),"-")</f>
        <v>-</v>
      </c>
      <c r="BV37" s="9" t="str">
        <f>IFERROR(__xludf.DUMMYFUNCTION("""COMPUTED_VALUE"""),"-")</f>
        <v>-</v>
      </c>
      <c r="BW37" s="9" t="str">
        <f>IFERROR(__xludf.DUMMYFUNCTION("""COMPUTED_VALUE"""),"-")</f>
        <v>-</v>
      </c>
      <c r="BX37" s="9" t="str">
        <f>IFERROR(__xludf.DUMMYFUNCTION("""COMPUTED_VALUE"""),"-")</f>
        <v>-</v>
      </c>
      <c r="BY37" s="9" t="str">
        <f>IFERROR(__xludf.DUMMYFUNCTION("""COMPUTED_VALUE"""),"-")</f>
        <v>-</v>
      </c>
      <c r="BZ37" s="9" t="str">
        <f>IFERROR(__xludf.DUMMYFUNCTION("""COMPUTED_VALUE"""),"-")</f>
        <v>-</v>
      </c>
      <c r="CA37" s="9" t="str">
        <f>IFERROR(__xludf.DUMMYFUNCTION("""COMPUTED_VALUE"""),"-")</f>
        <v>-</v>
      </c>
      <c r="CB37" s="9" t="str">
        <f>IFERROR(__xludf.DUMMYFUNCTION("""COMPUTED_VALUE"""),"-")</f>
        <v>-</v>
      </c>
      <c r="CC37" s="9" t="str">
        <f>IFERROR(__xludf.DUMMYFUNCTION("""COMPUTED_VALUE"""),"-")</f>
        <v>-</v>
      </c>
      <c r="CD37" s="9" t="str">
        <f>IFERROR(__xludf.DUMMYFUNCTION("""COMPUTED_VALUE"""),"-")</f>
        <v>-</v>
      </c>
      <c r="CE37" s="9" t="str">
        <f>IFERROR(__xludf.DUMMYFUNCTION("""COMPUTED_VALUE"""),"-")</f>
        <v>-</v>
      </c>
      <c r="CF37" s="9" t="str">
        <f>IFERROR(__xludf.DUMMYFUNCTION("""COMPUTED_VALUE"""),"-")</f>
        <v>-</v>
      </c>
      <c r="CG37" s="9" t="str">
        <f>IFERROR(__xludf.DUMMYFUNCTION("""COMPUTED_VALUE"""),"-")</f>
        <v>-</v>
      </c>
      <c r="CH37" s="9" t="str">
        <f>IFERROR(__xludf.DUMMYFUNCTION("""COMPUTED_VALUE"""),"-")</f>
        <v>-</v>
      </c>
      <c r="CI37" s="9" t="str">
        <f>IFERROR(__xludf.DUMMYFUNCTION("""COMPUTED_VALUE"""),"-")</f>
        <v>-</v>
      </c>
      <c r="CJ37" s="9" t="str">
        <f>IFERROR(__xludf.DUMMYFUNCTION("""COMPUTED_VALUE"""),"-")</f>
        <v>-</v>
      </c>
      <c r="CK37" s="9" t="str">
        <f>IFERROR(__xludf.DUMMYFUNCTION("""COMPUTED_VALUE"""),"-")</f>
        <v>-</v>
      </c>
      <c r="CL37" s="9" t="str">
        <f>IFERROR(__xludf.DUMMYFUNCTION("""COMPUTED_VALUE"""),"-")</f>
        <v>-</v>
      </c>
      <c r="CM37" s="9" t="str">
        <f>IFERROR(__xludf.DUMMYFUNCTION("""COMPUTED_VALUE"""),"-")</f>
        <v>-</v>
      </c>
      <c r="CN37" s="9" t="str">
        <f>IFERROR(__xludf.DUMMYFUNCTION("""COMPUTED_VALUE"""),"-")</f>
        <v>-</v>
      </c>
      <c r="CO37" s="9" t="str">
        <f>IFERROR(__xludf.DUMMYFUNCTION("""COMPUTED_VALUE"""),"-")</f>
        <v>-</v>
      </c>
      <c r="CP37" s="9" t="str">
        <f>IFERROR(__xludf.DUMMYFUNCTION("""COMPUTED_VALUE"""),"-")</f>
        <v>-</v>
      </c>
      <c r="CQ37" s="9" t="str">
        <f>IFERROR(__xludf.DUMMYFUNCTION("""COMPUTED_VALUE"""),"-")</f>
        <v>-</v>
      </c>
      <c r="CR37" s="9" t="str">
        <f>IFERROR(__xludf.DUMMYFUNCTION("""COMPUTED_VALUE"""),"-")</f>
        <v>-</v>
      </c>
      <c r="CS37" s="9" t="str">
        <f>IFERROR(__xludf.DUMMYFUNCTION("""COMPUTED_VALUE"""),"-")</f>
        <v>-</v>
      </c>
      <c r="CT37" s="9" t="str">
        <f>IFERROR(__xludf.DUMMYFUNCTION("""COMPUTED_VALUE"""),"-")</f>
        <v>-</v>
      </c>
      <c r="CU37" s="9" t="str">
        <f>IFERROR(__xludf.DUMMYFUNCTION("""COMPUTED_VALUE"""),"")</f>
        <v/>
      </c>
      <c r="CV37" s="9" t="str">
        <f>IFERROR(__xludf.DUMMYFUNCTION("""COMPUTED_VALUE"""),"-")</f>
        <v>-</v>
      </c>
      <c r="CW37" s="9" t="str">
        <f>IFERROR(__xludf.DUMMYFUNCTION("""COMPUTED_VALUE"""),"-")</f>
        <v>-</v>
      </c>
      <c r="CX37" s="9" t="str">
        <f>IFERROR(__xludf.DUMMYFUNCTION("""COMPUTED_VALUE"""),"-")</f>
        <v>-</v>
      </c>
      <c r="CY37" s="9" t="str">
        <f>IFERROR(__xludf.DUMMYFUNCTION("""COMPUTED_VALUE"""),"-")</f>
        <v>-</v>
      </c>
      <c r="CZ37" s="9" t="str">
        <f>IFERROR(__xludf.DUMMYFUNCTION("""COMPUTED_VALUE"""),"-")</f>
        <v>-</v>
      </c>
      <c r="DA37" s="9" t="str">
        <f>IFERROR(__xludf.DUMMYFUNCTION("""COMPUTED_VALUE"""),"-")</f>
        <v>-</v>
      </c>
      <c r="DB37" s="9" t="str">
        <f>IFERROR(__xludf.DUMMYFUNCTION("""COMPUTED_VALUE"""),"-")</f>
        <v>-</v>
      </c>
      <c r="DC37" s="9" t="str">
        <f>IFERROR(__xludf.DUMMYFUNCTION("""COMPUTED_VALUE"""),"-")</f>
        <v>-</v>
      </c>
      <c r="DD37" s="9" t="str">
        <f>IFERROR(__xludf.DUMMYFUNCTION("""COMPUTED_VALUE"""),"-")</f>
        <v>-</v>
      </c>
      <c r="DE37" s="9" t="str">
        <f>IFERROR(__xludf.DUMMYFUNCTION("""COMPUTED_VALUE"""),"-")</f>
        <v>-</v>
      </c>
      <c r="DF37" s="9" t="str">
        <f>IFERROR(__xludf.DUMMYFUNCTION("""COMPUTED_VALUE"""),"-")</f>
        <v>-</v>
      </c>
      <c r="DG37" s="9" t="str">
        <f>IFERROR(__xludf.DUMMYFUNCTION("""COMPUTED_VALUE"""),"-")</f>
        <v>-</v>
      </c>
      <c r="DH37" s="9" t="str">
        <f>IFERROR(__xludf.DUMMYFUNCTION("""COMPUTED_VALUE"""),"-")</f>
        <v>-</v>
      </c>
      <c r="DI37" s="9" t="str">
        <f>IFERROR(__xludf.DUMMYFUNCTION("""COMPUTED_VALUE"""),"-")</f>
        <v>-</v>
      </c>
      <c r="DJ37" s="9" t="str">
        <f>IFERROR(__xludf.DUMMYFUNCTION("""COMPUTED_VALUE"""),"-")</f>
        <v>-</v>
      </c>
      <c r="DK37" s="9" t="str">
        <f>IFERROR(__xludf.DUMMYFUNCTION("""COMPUTED_VALUE"""),"-")</f>
        <v>-</v>
      </c>
      <c r="DL37" s="9" t="str">
        <f>IFERROR(__xludf.DUMMYFUNCTION("""COMPUTED_VALUE"""),"-")</f>
        <v>-</v>
      </c>
      <c r="DM37" s="9" t="str">
        <f>IFERROR(__xludf.DUMMYFUNCTION("""COMPUTED_VALUE"""),"-")</f>
        <v>-</v>
      </c>
      <c r="DN37" s="9" t="str">
        <f>IFERROR(__xludf.DUMMYFUNCTION("""COMPUTED_VALUE"""),"-")</f>
        <v>-</v>
      </c>
      <c r="DO37" s="9" t="str">
        <f>IFERROR(__xludf.DUMMYFUNCTION("""COMPUTED_VALUE"""),"-")</f>
        <v>-</v>
      </c>
      <c r="DP37" s="9" t="str">
        <f>IFERROR(__xludf.DUMMYFUNCTION("""COMPUTED_VALUE"""),"-")</f>
        <v>-</v>
      </c>
      <c r="DQ37" s="9" t="str">
        <f>IFERROR(__xludf.DUMMYFUNCTION("""COMPUTED_VALUE"""),"-")</f>
        <v>-</v>
      </c>
      <c r="DR37" s="9" t="str">
        <f>IFERROR(__xludf.DUMMYFUNCTION("""COMPUTED_VALUE"""),"-")</f>
        <v>-</v>
      </c>
      <c r="DS37" s="9" t="str">
        <f>IFERROR(__xludf.DUMMYFUNCTION("""COMPUTED_VALUE"""),"-")</f>
        <v>-</v>
      </c>
      <c r="DT37" s="9" t="str">
        <f>IFERROR(__xludf.DUMMYFUNCTION("""COMPUTED_VALUE"""),"-")</f>
        <v>-</v>
      </c>
      <c r="DU37" s="9" t="str">
        <f>IFERROR(__xludf.DUMMYFUNCTION("""COMPUTED_VALUE"""),"-")</f>
        <v>-</v>
      </c>
      <c r="DV37" s="9" t="str">
        <f>IFERROR(__xludf.DUMMYFUNCTION("""COMPUTED_VALUE"""),"-")</f>
        <v>-</v>
      </c>
      <c r="DW37" s="9" t="str">
        <f>IFERROR(__xludf.DUMMYFUNCTION("""COMPUTED_VALUE"""),"-")</f>
        <v>-</v>
      </c>
      <c r="DX37" s="9" t="str">
        <f>IFERROR(__xludf.DUMMYFUNCTION("""COMPUTED_VALUE"""),"-")</f>
        <v>-</v>
      </c>
      <c r="DY37" s="9" t="str">
        <f>IFERROR(__xludf.DUMMYFUNCTION("""COMPUTED_VALUE"""),"-")</f>
        <v>-</v>
      </c>
      <c r="DZ37" s="9" t="str">
        <f>IFERROR(__xludf.DUMMYFUNCTION("""COMPUTED_VALUE"""),"-")</f>
        <v>-</v>
      </c>
      <c r="EA37" s="9" t="str">
        <f>IFERROR(__xludf.DUMMYFUNCTION("""COMPUTED_VALUE"""),"-")</f>
        <v>-</v>
      </c>
      <c r="EB37" s="9" t="str">
        <f>IFERROR(__xludf.DUMMYFUNCTION("""COMPUTED_VALUE"""),"")</f>
        <v/>
      </c>
      <c r="EC37" s="9">
        <f>IFERROR(__xludf.DUMMYFUNCTION("""COMPUTED_VALUE"""),1.0)</f>
        <v>1</v>
      </c>
      <c r="ED37" s="9">
        <f>IFERROR(__xludf.DUMMYFUNCTION("""COMPUTED_VALUE"""),1.0)</f>
        <v>1</v>
      </c>
      <c r="EE37" s="9">
        <f>IFERROR(__xludf.DUMMYFUNCTION("""COMPUTED_VALUE"""),1.0)</f>
        <v>1</v>
      </c>
      <c r="EF37" s="9">
        <f>IFERROR(__xludf.DUMMYFUNCTION("""COMPUTED_VALUE"""),1.0)</f>
        <v>1</v>
      </c>
      <c r="EG37" s="9">
        <f>IFERROR(__xludf.DUMMYFUNCTION("""COMPUTED_VALUE"""),1.0)</f>
        <v>1</v>
      </c>
      <c r="EH37" s="9">
        <f>IFERROR(__xludf.DUMMYFUNCTION("""COMPUTED_VALUE"""),1.0)</f>
        <v>1</v>
      </c>
      <c r="EI37" s="9">
        <f>IFERROR(__xludf.DUMMYFUNCTION("""COMPUTED_VALUE"""),1.0)</f>
        <v>1</v>
      </c>
      <c r="EJ37" s="9">
        <f>IFERROR(__xludf.DUMMYFUNCTION("""COMPUTED_VALUE"""),1.0)</f>
        <v>1</v>
      </c>
      <c r="EK37" s="9">
        <f>IFERROR(__xludf.DUMMYFUNCTION("""COMPUTED_VALUE"""),1.0)</f>
        <v>1</v>
      </c>
      <c r="EL37" s="9">
        <f>IFERROR(__xludf.DUMMYFUNCTION("""COMPUTED_VALUE"""),1.0)</f>
        <v>1</v>
      </c>
      <c r="EM37" s="9">
        <f>IFERROR(__xludf.DUMMYFUNCTION("""COMPUTED_VALUE"""),1.0)</f>
        <v>1</v>
      </c>
      <c r="EN37" s="9">
        <f>IFERROR(__xludf.DUMMYFUNCTION("""COMPUTED_VALUE"""),1.0)</f>
        <v>1</v>
      </c>
      <c r="EO37" s="9" t="str">
        <f>IFERROR(__xludf.DUMMYFUNCTION("""COMPUTED_VALUE"""),"TLE")</f>
        <v>TLE</v>
      </c>
      <c r="EP37" s="9" t="str">
        <f>IFERROR(__xludf.DUMMYFUNCTION("""COMPUTED_VALUE"""),"TLE")</f>
        <v>TLE</v>
      </c>
      <c r="EQ37" s="9" t="str">
        <f>IFERROR(__xludf.DUMMYFUNCTION("""COMPUTED_VALUE"""),"TLE")</f>
        <v>TLE</v>
      </c>
      <c r="ER37" s="9">
        <f>IFERROR(__xludf.DUMMYFUNCTION("""COMPUTED_VALUE"""),1.0)</f>
        <v>1</v>
      </c>
      <c r="ES37" s="9" t="str">
        <f>IFERROR(__xludf.DUMMYFUNCTION("""COMPUTED_VALUE"""),"")</f>
        <v/>
      </c>
      <c r="ET37" s="9" t="str">
        <f>IFERROR(__xludf.DUMMYFUNCTION("""COMPUTED_VALUE"""),"WA")</f>
        <v>WA</v>
      </c>
      <c r="EU37" s="9" t="str">
        <f>IFERROR(__xludf.DUMMYFUNCTION("""COMPUTED_VALUE"""),"TLE")</f>
        <v>TLE</v>
      </c>
      <c r="EV37" s="9" t="str">
        <f>IFERROR(__xludf.DUMMYFUNCTION("""COMPUTED_VALUE"""),"TLE")</f>
        <v>TLE</v>
      </c>
      <c r="EW37" s="9" t="str">
        <f>IFERROR(__xludf.DUMMYFUNCTION("""COMPUTED_VALUE"""),"TLE")</f>
        <v>TLE</v>
      </c>
      <c r="EX37" s="9" t="str">
        <f>IFERROR(__xludf.DUMMYFUNCTION("""COMPUTED_VALUE"""),"TLE")</f>
        <v>TLE</v>
      </c>
      <c r="EY37" s="9" t="str">
        <f>IFERROR(__xludf.DUMMYFUNCTION("""COMPUTED_VALUE"""),"TLE")</f>
        <v>TLE</v>
      </c>
      <c r="EZ37" s="9" t="str">
        <f>IFERROR(__xludf.DUMMYFUNCTION("""COMPUTED_VALUE"""),"WA")</f>
        <v>WA</v>
      </c>
      <c r="FA37" s="9" t="str">
        <f>IFERROR(__xludf.DUMMYFUNCTION("""COMPUTED_VALUE"""),"WA")</f>
        <v>WA</v>
      </c>
      <c r="FB37" s="9" t="str">
        <f>IFERROR(__xludf.DUMMYFUNCTION("""COMPUTED_VALUE"""),"WA")</f>
        <v>WA</v>
      </c>
      <c r="FC37" s="9" t="str">
        <f>IFERROR(__xludf.DUMMYFUNCTION("""COMPUTED_VALUE"""),"WA")</f>
        <v>WA</v>
      </c>
      <c r="FD37" s="9" t="str">
        <f>IFERROR(__xludf.DUMMYFUNCTION("""COMPUTED_VALUE"""),"WA")</f>
        <v>WA</v>
      </c>
      <c r="FE37" s="9" t="str">
        <f>IFERROR(__xludf.DUMMYFUNCTION("""COMPUTED_VALUE"""),"WA")</f>
        <v>WA</v>
      </c>
      <c r="FF37" s="9" t="str">
        <f>IFERROR(__xludf.DUMMYFUNCTION("""COMPUTED_VALUE"""),"WA")</f>
        <v>WA</v>
      </c>
      <c r="FG37" s="9" t="str">
        <f>IFERROR(__xludf.DUMMYFUNCTION("""COMPUTED_VALUE"""),"WA")</f>
        <v>WA</v>
      </c>
      <c r="FH37" s="9" t="str">
        <f>IFERROR(__xludf.DUMMYFUNCTION("""COMPUTED_VALUE"""),"WA")</f>
        <v>WA</v>
      </c>
      <c r="FI37" s="9" t="str">
        <f>IFERROR(__xludf.DUMMYFUNCTION("""COMPUTED_VALUE"""),"WA")</f>
        <v>WA</v>
      </c>
      <c r="FJ37" s="9" t="str">
        <f>IFERROR(__xludf.DUMMYFUNCTION("""COMPUTED_VALUE"""),"WA")</f>
        <v>WA</v>
      </c>
      <c r="FK37" s="9" t="str">
        <f>IFERROR(__xludf.DUMMYFUNCTION("""COMPUTED_VALUE"""),"WA")</f>
        <v>WA</v>
      </c>
      <c r="FL37" s="9" t="str">
        <f>IFERROR(__xludf.DUMMYFUNCTION("""COMPUTED_VALUE"""),"WA")</f>
        <v>WA</v>
      </c>
      <c r="FM37" s="9" t="str">
        <f>IFERROR(__xludf.DUMMYFUNCTION("""COMPUTED_VALUE"""),"WA")</f>
        <v>WA</v>
      </c>
      <c r="FN37" s="9" t="str">
        <f>IFERROR(__xludf.DUMMYFUNCTION("""COMPUTED_VALUE"""),"TLE")</f>
        <v>TLE</v>
      </c>
      <c r="FO37" s="9" t="str">
        <f>IFERROR(__xludf.DUMMYFUNCTION("""COMPUTED_VALUE"""),"WA")</f>
        <v>WA</v>
      </c>
      <c r="FP37" s="9" t="str">
        <f>IFERROR(__xludf.DUMMYFUNCTION("""COMPUTED_VALUE"""),"WA")</f>
        <v>WA</v>
      </c>
      <c r="FQ37" s="9" t="str">
        <f>IFERROR(__xludf.DUMMYFUNCTION("""COMPUTED_VALUE"""),"WA")</f>
        <v>WA</v>
      </c>
      <c r="FR37" s="9" t="str">
        <f>IFERROR(__xludf.DUMMYFUNCTION("""COMPUTED_VALUE"""),"WA")</f>
        <v>WA</v>
      </c>
      <c r="FS37" s="9" t="str">
        <f>IFERROR(__xludf.DUMMYFUNCTION("""COMPUTED_VALUE"""),"WA")</f>
        <v>WA</v>
      </c>
      <c r="FT37" s="9" t="str">
        <f>IFERROR(__xludf.DUMMYFUNCTION("""COMPUTED_VALUE"""),"WA")</f>
        <v>WA</v>
      </c>
      <c r="FU37" s="9" t="str">
        <f>IFERROR(__xludf.DUMMYFUNCTION("""COMPUTED_VALUE"""),"WA")</f>
        <v>WA</v>
      </c>
      <c r="FV37" s="9" t="str">
        <f>IFERROR(__xludf.DUMMYFUNCTION("""COMPUTED_VALUE"""),"")</f>
        <v/>
      </c>
      <c r="FW37" s="9" t="str">
        <f>IFERROR(__xludf.DUMMYFUNCTION("""COMPUTED_VALUE"""),"-")</f>
        <v>-</v>
      </c>
      <c r="FX37" s="9" t="str">
        <f>IFERROR(__xludf.DUMMYFUNCTION("""COMPUTED_VALUE"""),"-")</f>
        <v>-</v>
      </c>
      <c r="FY37" s="9" t="str">
        <f>IFERROR(__xludf.DUMMYFUNCTION("""COMPUTED_VALUE"""),"-")</f>
        <v>-</v>
      </c>
      <c r="FZ37" s="9" t="str">
        <f>IFERROR(__xludf.DUMMYFUNCTION("""COMPUTED_VALUE"""),"-")</f>
        <v>-</v>
      </c>
      <c r="GA37" s="9" t="str">
        <f>IFERROR(__xludf.DUMMYFUNCTION("""COMPUTED_VALUE"""),"-")</f>
        <v>-</v>
      </c>
      <c r="GB37" s="9" t="str">
        <f>IFERROR(__xludf.DUMMYFUNCTION("""COMPUTED_VALUE"""),"-")</f>
        <v>-</v>
      </c>
      <c r="GC37" s="9" t="str">
        <f>IFERROR(__xludf.DUMMYFUNCTION("""COMPUTED_VALUE"""),"-")</f>
        <v>-</v>
      </c>
      <c r="GD37" s="9" t="str">
        <f>IFERROR(__xludf.DUMMYFUNCTION("""COMPUTED_VALUE"""),"-")</f>
        <v>-</v>
      </c>
      <c r="GE37" s="9" t="str">
        <f>IFERROR(__xludf.DUMMYFUNCTION("""COMPUTED_VALUE"""),"-")</f>
        <v>-</v>
      </c>
      <c r="GF37" s="9" t="str">
        <f>IFERROR(__xludf.DUMMYFUNCTION("""COMPUTED_VALUE"""),"-")</f>
        <v>-</v>
      </c>
      <c r="GG37" s="9" t="str">
        <f>IFERROR(__xludf.DUMMYFUNCTION("""COMPUTED_VALUE"""),"-")</f>
        <v>-</v>
      </c>
      <c r="GH37" s="9" t="str">
        <f>IFERROR(__xludf.DUMMYFUNCTION("""COMPUTED_VALUE"""),"-")</f>
        <v>-</v>
      </c>
      <c r="GI37" s="9" t="str">
        <f>IFERROR(__xludf.DUMMYFUNCTION("""COMPUTED_VALUE"""),"-")</f>
        <v>-</v>
      </c>
      <c r="GJ37" s="9" t="str">
        <f>IFERROR(__xludf.DUMMYFUNCTION("""COMPUTED_VALUE"""),"-")</f>
        <v>-</v>
      </c>
      <c r="GK37" s="9" t="str">
        <f>IFERROR(__xludf.DUMMYFUNCTION("""COMPUTED_VALUE"""),"-")</f>
        <v>-</v>
      </c>
      <c r="GL37" s="9" t="str">
        <f>IFERROR(__xludf.DUMMYFUNCTION("""COMPUTED_VALUE"""),"-")</f>
        <v>-</v>
      </c>
      <c r="GM37" s="9" t="str">
        <f>IFERROR(__xludf.DUMMYFUNCTION("""COMPUTED_VALUE"""),"-")</f>
        <v>-</v>
      </c>
      <c r="GN37" s="9" t="str">
        <f>IFERROR(__xludf.DUMMYFUNCTION("""COMPUTED_VALUE"""),"-")</f>
        <v>-</v>
      </c>
      <c r="GO37" s="9" t="str">
        <f>IFERROR(__xludf.DUMMYFUNCTION("""COMPUTED_VALUE"""),"-")</f>
        <v>-</v>
      </c>
      <c r="GP37" s="9" t="str">
        <f>IFERROR(__xludf.DUMMYFUNCTION("""COMPUTED_VALUE"""),"-")</f>
        <v>-</v>
      </c>
      <c r="GQ37" s="9" t="str">
        <f>IFERROR(__xludf.DUMMYFUNCTION("""COMPUTED_VALUE"""),"-")</f>
        <v>-</v>
      </c>
      <c r="GR37" s="9" t="str">
        <f>IFERROR(__xludf.DUMMYFUNCTION("""COMPUTED_VALUE"""),"-")</f>
        <v>-</v>
      </c>
      <c r="GS37" s="9" t="str">
        <f>IFERROR(__xludf.DUMMYFUNCTION("""COMPUTED_VALUE"""),"-")</f>
        <v>-</v>
      </c>
      <c r="GT37" s="9" t="str">
        <f>IFERROR(__xludf.DUMMYFUNCTION("""COMPUTED_VALUE"""),"-")</f>
        <v>-</v>
      </c>
      <c r="GU37" s="9" t="str">
        <f>IFERROR(__xludf.DUMMYFUNCTION("""COMPUTED_VALUE"""),"")</f>
        <v/>
      </c>
    </row>
    <row r="38">
      <c r="A38" s="5"/>
      <c r="B38" s="5"/>
      <c r="C38" s="5" t="str">
        <f>if(B38="d","diskv. iz ciklusa",if(B38="d1","diskv. iz kruga",if($E38="ODOBREN",(if(countif(H:H,"="&amp;H38)=1,countif(H:H,"&gt;"&amp;H38)+1,concatenate(countif(H:H,"&gt;"&amp;H38)+1," - ",countif(H:H,"&gt;="&amp;H38)))),'Rezultati - A kategorija'!empty)))</f>
        <v>36 - 37</v>
      </c>
      <c r="D38" s="6" t="str">
        <f>IFERROR(__xludf.DUMMYFUNCTION("""COMPUTED_VALUE"""),"acazdr")</f>
        <v>acazdr</v>
      </c>
      <c r="E38" s="6" t="str">
        <f>IFERROR(__xludf.DUMMYFUNCTION("""COMPUTED_VALUE"""),"ODOBREN")</f>
        <v>ODOBREN</v>
      </c>
      <c r="F38" s="6" t="str">
        <f>IFERROR(__xludf.DUMMYFUNCTION("""COMPUTED_VALUE"""),"Aleksandar")</f>
        <v>Aleksandar</v>
      </c>
      <c r="G38" s="6" t="str">
        <f>IFERROR(__xludf.DUMMYFUNCTION("""COMPUTED_VALUE"""),"Zdravković")</f>
        <v>Zdravković</v>
      </c>
      <c r="H38" s="7">
        <f>IFERROR(__xludf.DUMMYFUNCTION("""COMPUTED_VALUE"""),66.0)</f>
        <v>66</v>
      </c>
      <c r="I38" s="7">
        <f>IFERROR(__xludf.DUMMYFUNCTION("""COMPUTED_VALUE"""),66.0)</f>
        <v>66</v>
      </c>
      <c r="J38" s="6" t="str">
        <f>IFERROR(__xludf.DUMMYFUNCTION("""COMPUTED_VALUE"""),"Novi Sad")</f>
        <v>Novi Sad</v>
      </c>
      <c r="K38" s="6" t="str">
        <f>IFERROR(__xludf.DUMMYFUNCTION("""COMPUTED_VALUE"""),"Gimnazija Jovan Jovanović Zmaj")</f>
        <v>Gimnazija Jovan Jovanović Zmaj</v>
      </c>
      <c r="L38" s="14" t="str">
        <f>IFERROR(__xludf.DUMMYFUNCTION("""COMPUTED_VALUE"""),"II")</f>
        <v>II</v>
      </c>
      <c r="M38" s="14" t="str">
        <f>IFERROR(__xludf.DUMMYFUNCTION("""COMPUTED_VALUE"""),"A")</f>
        <v>A</v>
      </c>
      <c r="N38" s="6" t="str">
        <f>IFERROR(__xludf.DUMMYFUNCTION("""COMPUTED_VALUE"""),"Mijodrag Đurišić")</f>
        <v>Mijodrag Đurišić</v>
      </c>
      <c r="O38" s="8" t="str">
        <f>IFERROR(__xludf.DUMMYFUNCTION("""COMPUTED_VALUE"""),"-")</f>
        <v>-</v>
      </c>
      <c r="P38" s="9" t="str">
        <f>IFERROR(__xludf.DUMMYFUNCTION("""COMPUTED_VALUE"""),"-")</f>
        <v>-</v>
      </c>
      <c r="Q38" s="9" t="str">
        <f>IFERROR(__xludf.DUMMYFUNCTION("""COMPUTED_VALUE"""),"-")</f>
        <v>-</v>
      </c>
      <c r="R38" s="9">
        <f>IFERROR(__xludf.DUMMYFUNCTION("""COMPUTED_VALUE"""),55.0)</f>
        <v>55</v>
      </c>
      <c r="S38" s="9">
        <f>IFERROR(__xludf.DUMMYFUNCTION("""COMPUTED_VALUE"""),11.0)</f>
        <v>11</v>
      </c>
      <c r="T38" s="9" t="str">
        <f>IFERROR(__xludf.DUMMYFUNCTION("""COMPUTED_VALUE"""),"-")</f>
        <v>-</v>
      </c>
      <c r="U38" s="9" t="str">
        <f>IFERROR(__xludf.DUMMYFUNCTION("""COMPUTED_VALUE"""),"")</f>
        <v/>
      </c>
      <c r="V38" s="9" t="str">
        <f>IFERROR(__xludf.DUMMYFUNCTION("""COMPUTED_VALUE"""),"")</f>
        <v/>
      </c>
      <c r="W38" s="9" t="str">
        <f>IFERROR(__xludf.DUMMYFUNCTION("""COMPUTED_VALUE"""),"-")</f>
        <v>-</v>
      </c>
      <c r="X38" s="9" t="str">
        <f>IFERROR(__xludf.DUMMYFUNCTION("""COMPUTED_VALUE"""),"-")</f>
        <v>-</v>
      </c>
      <c r="Y38" s="9" t="str">
        <f>IFERROR(__xludf.DUMMYFUNCTION("""COMPUTED_VALUE"""),"-")</f>
        <v>-</v>
      </c>
      <c r="Z38" s="9" t="str">
        <f>IFERROR(__xludf.DUMMYFUNCTION("""COMPUTED_VALUE"""),"-")</f>
        <v>-</v>
      </c>
      <c r="AA38" s="9" t="str">
        <f>IFERROR(__xludf.DUMMYFUNCTION("""COMPUTED_VALUE"""),"-")</f>
        <v>-</v>
      </c>
      <c r="AB38" s="9" t="str">
        <f>IFERROR(__xludf.DUMMYFUNCTION("""COMPUTED_VALUE"""),"-")</f>
        <v>-</v>
      </c>
      <c r="AC38" s="9" t="str">
        <f>IFERROR(__xludf.DUMMYFUNCTION("""COMPUTED_VALUE"""),"-")</f>
        <v>-</v>
      </c>
      <c r="AD38" s="9" t="str">
        <f>IFERROR(__xludf.DUMMYFUNCTION("""COMPUTED_VALUE"""),"-")</f>
        <v>-</v>
      </c>
      <c r="AE38" s="9" t="str">
        <f>IFERROR(__xludf.DUMMYFUNCTION("""COMPUTED_VALUE"""),"-")</f>
        <v>-</v>
      </c>
      <c r="AF38" s="9" t="str">
        <f>IFERROR(__xludf.DUMMYFUNCTION("""COMPUTED_VALUE"""),"-")</f>
        <v>-</v>
      </c>
      <c r="AG38" s="9" t="str">
        <f>IFERROR(__xludf.DUMMYFUNCTION("""COMPUTED_VALUE"""),"-")</f>
        <v>-</v>
      </c>
      <c r="AH38" s="9" t="str">
        <f>IFERROR(__xludf.DUMMYFUNCTION("""COMPUTED_VALUE"""),"-")</f>
        <v>-</v>
      </c>
      <c r="AI38" s="9" t="str">
        <f>IFERROR(__xludf.DUMMYFUNCTION("""COMPUTED_VALUE"""),"-")</f>
        <v>-</v>
      </c>
      <c r="AJ38" s="9" t="str">
        <f>IFERROR(__xludf.DUMMYFUNCTION("""COMPUTED_VALUE"""),"-")</f>
        <v>-</v>
      </c>
      <c r="AK38" s="9" t="str">
        <f>IFERROR(__xludf.DUMMYFUNCTION("""COMPUTED_VALUE"""),"-")</f>
        <v>-</v>
      </c>
      <c r="AL38" s="9" t="str">
        <f>IFERROR(__xludf.DUMMYFUNCTION("""COMPUTED_VALUE"""),"-")</f>
        <v>-</v>
      </c>
      <c r="AM38" s="9" t="str">
        <f>IFERROR(__xludf.DUMMYFUNCTION("""COMPUTED_VALUE"""),"-")</f>
        <v>-</v>
      </c>
      <c r="AN38" s="9" t="str">
        <f>IFERROR(__xludf.DUMMYFUNCTION("""COMPUTED_VALUE"""),"-")</f>
        <v>-</v>
      </c>
      <c r="AO38" s="9" t="str">
        <f>IFERROR(__xludf.DUMMYFUNCTION("""COMPUTED_VALUE"""),"-")</f>
        <v>-</v>
      </c>
      <c r="AP38" s="9" t="str">
        <f>IFERROR(__xludf.DUMMYFUNCTION("""COMPUTED_VALUE"""),"-")</f>
        <v>-</v>
      </c>
      <c r="AQ38" s="9" t="str">
        <f>IFERROR(__xludf.DUMMYFUNCTION("""COMPUTED_VALUE"""),"-")</f>
        <v>-</v>
      </c>
      <c r="AR38" s="9" t="str">
        <f>IFERROR(__xludf.DUMMYFUNCTION("""COMPUTED_VALUE"""),"-")</f>
        <v>-</v>
      </c>
      <c r="AS38" s="9" t="str">
        <f>IFERROR(__xludf.DUMMYFUNCTION("""COMPUTED_VALUE"""),"-")</f>
        <v>-</v>
      </c>
      <c r="AT38" s="9" t="str">
        <f>IFERROR(__xludf.DUMMYFUNCTION("""COMPUTED_VALUE"""),"-")</f>
        <v>-</v>
      </c>
      <c r="AU38" s="9" t="str">
        <f>IFERROR(__xludf.DUMMYFUNCTION("""COMPUTED_VALUE"""),"-")</f>
        <v>-</v>
      </c>
      <c r="AV38" s="9" t="str">
        <f>IFERROR(__xludf.DUMMYFUNCTION("""COMPUTED_VALUE"""),"-")</f>
        <v>-</v>
      </c>
      <c r="AW38" s="9" t="str">
        <f>IFERROR(__xludf.DUMMYFUNCTION("""COMPUTED_VALUE"""),"-")</f>
        <v>-</v>
      </c>
      <c r="AX38" s="9" t="str">
        <f>IFERROR(__xludf.DUMMYFUNCTION("""COMPUTED_VALUE"""),"-")</f>
        <v>-</v>
      </c>
      <c r="AY38" s="9" t="str">
        <f>IFERROR(__xludf.DUMMYFUNCTION("""COMPUTED_VALUE"""),"-")</f>
        <v>-</v>
      </c>
      <c r="AZ38" s="9" t="str">
        <f>IFERROR(__xludf.DUMMYFUNCTION("""COMPUTED_VALUE"""),"-")</f>
        <v>-</v>
      </c>
      <c r="BA38" s="9" t="str">
        <f>IFERROR(__xludf.DUMMYFUNCTION("""COMPUTED_VALUE"""),"-")</f>
        <v>-</v>
      </c>
      <c r="BB38" s="9" t="str">
        <f>IFERROR(__xludf.DUMMYFUNCTION("""COMPUTED_VALUE"""),"-")</f>
        <v>-</v>
      </c>
      <c r="BC38" s="9" t="str">
        <f>IFERROR(__xludf.DUMMYFUNCTION("""COMPUTED_VALUE"""),"-")</f>
        <v>-</v>
      </c>
      <c r="BD38" s="9" t="str">
        <f>IFERROR(__xludf.DUMMYFUNCTION("""COMPUTED_VALUE"""),"-")</f>
        <v>-</v>
      </c>
      <c r="BE38" s="9" t="str">
        <f>IFERROR(__xludf.DUMMYFUNCTION("""COMPUTED_VALUE"""),"-")</f>
        <v>-</v>
      </c>
      <c r="BF38" s="9" t="str">
        <f>IFERROR(__xludf.DUMMYFUNCTION("""COMPUTED_VALUE"""),"-")</f>
        <v>-</v>
      </c>
      <c r="BG38" s="9" t="str">
        <f>IFERROR(__xludf.DUMMYFUNCTION("""COMPUTED_VALUE"""),"-")</f>
        <v>-</v>
      </c>
      <c r="BH38" s="9" t="str">
        <f>IFERROR(__xludf.DUMMYFUNCTION("""COMPUTED_VALUE"""),"-")</f>
        <v>-</v>
      </c>
      <c r="BI38" s="9" t="str">
        <f>IFERROR(__xludf.DUMMYFUNCTION("""COMPUTED_VALUE"""),"-")</f>
        <v>-</v>
      </c>
      <c r="BJ38" s="9" t="str">
        <f>IFERROR(__xludf.DUMMYFUNCTION("""COMPUTED_VALUE"""),"-")</f>
        <v>-</v>
      </c>
      <c r="BK38" s="9" t="str">
        <f>IFERROR(__xludf.DUMMYFUNCTION("""COMPUTED_VALUE"""),"-")</f>
        <v>-</v>
      </c>
      <c r="BL38" s="9" t="str">
        <f>IFERROR(__xludf.DUMMYFUNCTION("""COMPUTED_VALUE"""),"-")</f>
        <v>-</v>
      </c>
      <c r="BM38" s="9" t="str">
        <f>IFERROR(__xludf.DUMMYFUNCTION("""COMPUTED_VALUE"""),"")</f>
        <v/>
      </c>
      <c r="BN38" s="9" t="str">
        <f>IFERROR(__xludf.DUMMYFUNCTION("""COMPUTED_VALUE"""),"-")</f>
        <v>-</v>
      </c>
      <c r="BO38" s="9" t="str">
        <f>IFERROR(__xludf.DUMMYFUNCTION("""COMPUTED_VALUE"""),"-")</f>
        <v>-</v>
      </c>
      <c r="BP38" s="9" t="str">
        <f>IFERROR(__xludf.DUMMYFUNCTION("""COMPUTED_VALUE"""),"-")</f>
        <v>-</v>
      </c>
      <c r="BQ38" s="9" t="str">
        <f>IFERROR(__xludf.DUMMYFUNCTION("""COMPUTED_VALUE"""),"-")</f>
        <v>-</v>
      </c>
      <c r="BR38" s="9" t="str">
        <f>IFERROR(__xludf.DUMMYFUNCTION("""COMPUTED_VALUE"""),"-")</f>
        <v>-</v>
      </c>
      <c r="BS38" s="9" t="str">
        <f>IFERROR(__xludf.DUMMYFUNCTION("""COMPUTED_VALUE"""),"-")</f>
        <v>-</v>
      </c>
      <c r="BT38" s="9" t="str">
        <f>IFERROR(__xludf.DUMMYFUNCTION("""COMPUTED_VALUE"""),"-")</f>
        <v>-</v>
      </c>
      <c r="BU38" s="9" t="str">
        <f>IFERROR(__xludf.DUMMYFUNCTION("""COMPUTED_VALUE"""),"-")</f>
        <v>-</v>
      </c>
      <c r="BV38" s="9" t="str">
        <f>IFERROR(__xludf.DUMMYFUNCTION("""COMPUTED_VALUE"""),"-")</f>
        <v>-</v>
      </c>
      <c r="BW38" s="9" t="str">
        <f>IFERROR(__xludf.DUMMYFUNCTION("""COMPUTED_VALUE"""),"-")</f>
        <v>-</v>
      </c>
      <c r="BX38" s="9" t="str">
        <f>IFERROR(__xludf.DUMMYFUNCTION("""COMPUTED_VALUE"""),"-")</f>
        <v>-</v>
      </c>
      <c r="BY38" s="9" t="str">
        <f>IFERROR(__xludf.DUMMYFUNCTION("""COMPUTED_VALUE"""),"-")</f>
        <v>-</v>
      </c>
      <c r="BZ38" s="9" t="str">
        <f>IFERROR(__xludf.DUMMYFUNCTION("""COMPUTED_VALUE"""),"-")</f>
        <v>-</v>
      </c>
      <c r="CA38" s="9" t="str">
        <f>IFERROR(__xludf.DUMMYFUNCTION("""COMPUTED_VALUE"""),"-")</f>
        <v>-</v>
      </c>
      <c r="CB38" s="9" t="str">
        <f>IFERROR(__xludf.DUMMYFUNCTION("""COMPUTED_VALUE"""),"-")</f>
        <v>-</v>
      </c>
      <c r="CC38" s="9" t="str">
        <f>IFERROR(__xludf.DUMMYFUNCTION("""COMPUTED_VALUE"""),"-")</f>
        <v>-</v>
      </c>
      <c r="CD38" s="9" t="str">
        <f>IFERROR(__xludf.DUMMYFUNCTION("""COMPUTED_VALUE"""),"-")</f>
        <v>-</v>
      </c>
      <c r="CE38" s="9" t="str">
        <f>IFERROR(__xludf.DUMMYFUNCTION("""COMPUTED_VALUE"""),"-")</f>
        <v>-</v>
      </c>
      <c r="CF38" s="9" t="str">
        <f>IFERROR(__xludf.DUMMYFUNCTION("""COMPUTED_VALUE"""),"-")</f>
        <v>-</v>
      </c>
      <c r="CG38" s="9" t="str">
        <f>IFERROR(__xludf.DUMMYFUNCTION("""COMPUTED_VALUE"""),"-")</f>
        <v>-</v>
      </c>
      <c r="CH38" s="9" t="str">
        <f>IFERROR(__xludf.DUMMYFUNCTION("""COMPUTED_VALUE"""),"-")</f>
        <v>-</v>
      </c>
      <c r="CI38" s="9" t="str">
        <f>IFERROR(__xludf.DUMMYFUNCTION("""COMPUTED_VALUE"""),"-")</f>
        <v>-</v>
      </c>
      <c r="CJ38" s="9" t="str">
        <f>IFERROR(__xludf.DUMMYFUNCTION("""COMPUTED_VALUE"""),"-")</f>
        <v>-</v>
      </c>
      <c r="CK38" s="9" t="str">
        <f>IFERROR(__xludf.DUMMYFUNCTION("""COMPUTED_VALUE"""),"-")</f>
        <v>-</v>
      </c>
      <c r="CL38" s="9" t="str">
        <f>IFERROR(__xludf.DUMMYFUNCTION("""COMPUTED_VALUE"""),"-")</f>
        <v>-</v>
      </c>
      <c r="CM38" s="9" t="str">
        <f>IFERROR(__xludf.DUMMYFUNCTION("""COMPUTED_VALUE"""),"-")</f>
        <v>-</v>
      </c>
      <c r="CN38" s="9" t="str">
        <f>IFERROR(__xludf.DUMMYFUNCTION("""COMPUTED_VALUE"""),"-")</f>
        <v>-</v>
      </c>
      <c r="CO38" s="9" t="str">
        <f>IFERROR(__xludf.DUMMYFUNCTION("""COMPUTED_VALUE"""),"-")</f>
        <v>-</v>
      </c>
      <c r="CP38" s="9" t="str">
        <f>IFERROR(__xludf.DUMMYFUNCTION("""COMPUTED_VALUE"""),"-")</f>
        <v>-</v>
      </c>
      <c r="CQ38" s="9" t="str">
        <f>IFERROR(__xludf.DUMMYFUNCTION("""COMPUTED_VALUE"""),"-")</f>
        <v>-</v>
      </c>
      <c r="CR38" s="9" t="str">
        <f>IFERROR(__xludf.DUMMYFUNCTION("""COMPUTED_VALUE"""),"-")</f>
        <v>-</v>
      </c>
      <c r="CS38" s="9" t="str">
        <f>IFERROR(__xludf.DUMMYFUNCTION("""COMPUTED_VALUE"""),"-")</f>
        <v>-</v>
      </c>
      <c r="CT38" s="9" t="str">
        <f>IFERROR(__xludf.DUMMYFUNCTION("""COMPUTED_VALUE"""),"-")</f>
        <v>-</v>
      </c>
      <c r="CU38" s="9" t="str">
        <f>IFERROR(__xludf.DUMMYFUNCTION("""COMPUTED_VALUE"""),"")</f>
        <v/>
      </c>
      <c r="CV38" s="9" t="str">
        <f>IFERROR(__xludf.DUMMYFUNCTION("""COMPUTED_VALUE"""),"-")</f>
        <v>-</v>
      </c>
      <c r="CW38" s="9" t="str">
        <f>IFERROR(__xludf.DUMMYFUNCTION("""COMPUTED_VALUE"""),"-")</f>
        <v>-</v>
      </c>
      <c r="CX38" s="9" t="str">
        <f>IFERROR(__xludf.DUMMYFUNCTION("""COMPUTED_VALUE"""),"-")</f>
        <v>-</v>
      </c>
      <c r="CY38" s="9" t="str">
        <f>IFERROR(__xludf.DUMMYFUNCTION("""COMPUTED_VALUE"""),"-")</f>
        <v>-</v>
      </c>
      <c r="CZ38" s="9" t="str">
        <f>IFERROR(__xludf.DUMMYFUNCTION("""COMPUTED_VALUE"""),"-")</f>
        <v>-</v>
      </c>
      <c r="DA38" s="9" t="str">
        <f>IFERROR(__xludf.DUMMYFUNCTION("""COMPUTED_VALUE"""),"-")</f>
        <v>-</v>
      </c>
      <c r="DB38" s="9" t="str">
        <f>IFERROR(__xludf.DUMMYFUNCTION("""COMPUTED_VALUE"""),"-")</f>
        <v>-</v>
      </c>
      <c r="DC38" s="9" t="str">
        <f>IFERROR(__xludf.DUMMYFUNCTION("""COMPUTED_VALUE"""),"-")</f>
        <v>-</v>
      </c>
      <c r="DD38" s="9" t="str">
        <f>IFERROR(__xludf.DUMMYFUNCTION("""COMPUTED_VALUE"""),"-")</f>
        <v>-</v>
      </c>
      <c r="DE38" s="9" t="str">
        <f>IFERROR(__xludf.DUMMYFUNCTION("""COMPUTED_VALUE"""),"-")</f>
        <v>-</v>
      </c>
      <c r="DF38" s="9" t="str">
        <f>IFERROR(__xludf.DUMMYFUNCTION("""COMPUTED_VALUE"""),"-")</f>
        <v>-</v>
      </c>
      <c r="DG38" s="9" t="str">
        <f>IFERROR(__xludf.DUMMYFUNCTION("""COMPUTED_VALUE"""),"-")</f>
        <v>-</v>
      </c>
      <c r="DH38" s="9" t="str">
        <f>IFERROR(__xludf.DUMMYFUNCTION("""COMPUTED_VALUE"""),"-")</f>
        <v>-</v>
      </c>
      <c r="DI38" s="9" t="str">
        <f>IFERROR(__xludf.DUMMYFUNCTION("""COMPUTED_VALUE"""),"-")</f>
        <v>-</v>
      </c>
      <c r="DJ38" s="9" t="str">
        <f>IFERROR(__xludf.DUMMYFUNCTION("""COMPUTED_VALUE"""),"-")</f>
        <v>-</v>
      </c>
      <c r="DK38" s="9" t="str">
        <f>IFERROR(__xludf.DUMMYFUNCTION("""COMPUTED_VALUE"""),"-")</f>
        <v>-</v>
      </c>
      <c r="DL38" s="9" t="str">
        <f>IFERROR(__xludf.DUMMYFUNCTION("""COMPUTED_VALUE"""),"-")</f>
        <v>-</v>
      </c>
      <c r="DM38" s="9" t="str">
        <f>IFERROR(__xludf.DUMMYFUNCTION("""COMPUTED_VALUE"""),"-")</f>
        <v>-</v>
      </c>
      <c r="DN38" s="9" t="str">
        <f>IFERROR(__xludf.DUMMYFUNCTION("""COMPUTED_VALUE"""),"-")</f>
        <v>-</v>
      </c>
      <c r="DO38" s="9" t="str">
        <f>IFERROR(__xludf.DUMMYFUNCTION("""COMPUTED_VALUE"""),"-")</f>
        <v>-</v>
      </c>
      <c r="DP38" s="9" t="str">
        <f>IFERROR(__xludf.DUMMYFUNCTION("""COMPUTED_VALUE"""),"-")</f>
        <v>-</v>
      </c>
      <c r="DQ38" s="9" t="str">
        <f>IFERROR(__xludf.DUMMYFUNCTION("""COMPUTED_VALUE"""),"-")</f>
        <v>-</v>
      </c>
      <c r="DR38" s="9" t="str">
        <f>IFERROR(__xludf.DUMMYFUNCTION("""COMPUTED_VALUE"""),"-")</f>
        <v>-</v>
      </c>
      <c r="DS38" s="9" t="str">
        <f>IFERROR(__xludf.DUMMYFUNCTION("""COMPUTED_VALUE"""),"-")</f>
        <v>-</v>
      </c>
      <c r="DT38" s="9" t="str">
        <f>IFERROR(__xludf.DUMMYFUNCTION("""COMPUTED_VALUE"""),"-")</f>
        <v>-</v>
      </c>
      <c r="DU38" s="9" t="str">
        <f>IFERROR(__xludf.DUMMYFUNCTION("""COMPUTED_VALUE"""),"-")</f>
        <v>-</v>
      </c>
      <c r="DV38" s="9" t="str">
        <f>IFERROR(__xludf.DUMMYFUNCTION("""COMPUTED_VALUE"""),"-")</f>
        <v>-</v>
      </c>
      <c r="DW38" s="9" t="str">
        <f>IFERROR(__xludf.DUMMYFUNCTION("""COMPUTED_VALUE"""),"-")</f>
        <v>-</v>
      </c>
      <c r="DX38" s="9" t="str">
        <f>IFERROR(__xludf.DUMMYFUNCTION("""COMPUTED_VALUE"""),"-")</f>
        <v>-</v>
      </c>
      <c r="DY38" s="9" t="str">
        <f>IFERROR(__xludf.DUMMYFUNCTION("""COMPUTED_VALUE"""),"-")</f>
        <v>-</v>
      </c>
      <c r="DZ38" s="9" t="str">
        <f>IFERROR(__xludf.DUMMYFUNCTION("""COMPUTED_VALUE"""),"-")</f>
        <v>-</v>
      </c>
      <c r="EA38" s="9" t="str">
        <f>IFERROR(__xludf.DUMMYFUNCTION("""COMPUTED_VALUE"""),"-")</f>
        <v>-</v>
      </c>
      <c r="EB38" s="9" t="str">
        <f>IFERROR(__xludf.DUMMYFUNCTION("""COMPUTED_VALUE"""),"")</f>
        <v/>
      </c>
      <c r="EC38" s="9">
        <f>IFERROR(__xludf.DUMMYFUNCTION("""COMPUTED_VALUE"""),1.0)</f>
        <v>1</v>
      </c>
      <c r="ED38" s="9">
        <f>IFERROR(__xludf.DUMMYFUNCTION("""COMPUTED_VALUE"""),1.0)</f>
        <v>1</v>
      </c>
      <c r="EE38" s="9">
        <f>IFERROR(__xludf.DUMMYFUNCTION("""COMPUTED_VALUE"""),1.0)</f>
        <v>1</v>
      </c>
      <c r="EF38" s="9">
        <f>IFERROR(__xludf.DUMMYFUNCTION("""COMPUTED_VALUE"""),1.0)</f>
        <v>1</v>
      </c>
      <c r="EG38" s="9">
        <f>IFERROR(__xludf.DUMMYFUNCTION("""COMPUTED_VALUE"""),1.0)</f>
        <v>1</v>
      </c>
      <c r="EH38" s="9">
        <f>IFERROR(__xludf.DUMMYFUNCTION("""COMPUTED_VALUE"""),1.0)</f>
        <v>1</v>
      </c>
      <c r="EI38" s="9" t="str">
        <f>IFERROR(__xludf.DUMMYFUNCTION("""COMPUTED_VALUE"""),"TLE")</f>
        <v>TLE</v>
      </c>
      <c r="EJ38" s="9" t="str">
        <f>IFERROR(__xludf.DUMMYFUNCTION("""COMPUTED_VALUE"""),"TLE")</f>
        <v>TLE</v>
      </c>
      <c r="EK38" s="9">
        <f>IFERROR(__xludf.DUMMYFUNCTION("""COMPUTED_VALUE"""),1.0)</f>
        <v>1</v>
      </c>
      <c r="EL38" s="9">
        <f>IFERROR(__xludf.DUMMYFUNCTION("""COMPUTED_VALUE"""),1.0)</f>
        <v>1</v>
      </c>
      <c r="EM38" s="9">
        <f>IFERROR(__xludf.DUMMYFUNCTION("""COMPUTED_VALUE"""),1.0)</f>
        <v>1</v>
      </c>
      <c r="EN38" s="9">
        <f>IFERROR(__xludf.DUMMYFUNCTION("""COMPUTED_VALUE"""),1.0)</f>
        <v>1</v>
      </c>
      <c r="EO38" s="9" t="str">
        <f>IFERROR(__xludf.DUMMYFUNCTION("""COMPUTED_VALUE"""),"TLE")</f>
        <v>TLE</v>
      </c>
      <c r="EP38" s="9" t="str">
        <f>IFERROR(__xludf.DUMMYFUNCTION("""COMPUTED_VALUE"""),"TLE")</f>
        <v>TLE</v>
      </c>
      <c r="EQ38" s="9" t="str">
        <f>IFERROR(__xludf.DUMMYFUNCTION("""COMPUTED_VALUE"""),"TLE")</f>
        <v>TLE</v>
      </c>
      <c r="ER38" s="9">
        <f>IFERROR(__xludf.DUMMYFUNCTION("""COMPUTED_VALUE"""),1.0)</f>
        <v>1</v>
      </c>
      <c r="ES38" s="9" t="str">
        <f>IFERROR(__xludf.DUMMYFUNCTION("""COMPUTED_VALUE"""),"")</f>
        <v/>
      </c>
      <c r="ET38" s="9" t="str">
        <f>IFERROR(__xludf.DUMMYFUNCTION("""COMPUTED_VALUE"""),"WA")</f>
        <v>WA</v>
      </c>
      <c r="EU38" s="9">
        <f>IFERROR(__xludf.DUMMYFUNCTION("""COMPUTED_VALUE"""),1.0)</f>
        <v>1</v>
      </c>
      <c r="EV38" s="9">
        <f>IFERROR(__xludf.DUMMYFUNCTION("""COMPUTED_VALUE"""),1.0)</f>
        <v>1</v>
      </c>
      <c r="EW38" s="9">
        <f>IFERROR(__xludf.DUMMYFUNCTION("""COMPUTED_VALUE"""),1.0)</f>
        <v>1</v>
      </c>
      <c r="EX38" s="9">
        <f>IFERROR(__xludf.DUMMYFUNCTION("""COMPUTED_VALUE"""),1.0)</f>
        <v>1</v>
      </c>
      <c r="EY38" s="9">
        <f>IFERROR(__xludf.DUMMYFUNCTION("""COMPUTED_VALUE"""),1.0)</f>
        <v>1</v>
      </c>
      <c r="EZ38" s="9" t="str">
        <f>IFERROR(__xludf.DUMMYFUNCTION("""COMPUTED_VALUE"""),"WA")</f>
        <v>WA</v>
      </c>
      <c r="FA38" s="9" t="str">
        <f>IFERROR(__xludf.DUMMYFUNCTION("""COMPUTED_VALUE"""),"WA")</f>
        <v>WA</v>
      </c>
      <c r="FB38" s="9" t="str">
        <f>IFERROR(__xludf.DUMMYFUNCTION("""COMPUTED_VALUE"""),"WA")</f>
        <v>WA</v>
      </c>
      <c r="FC38" s="9" t="str">
        <f>IFERROR(__xludf.DUMMYFUNCTION("""COMPUTED_VALUE"""),"WA")</f>
        <v>WA</v>
      </c>
      <c r="FD38" s="9">
        <f>IFERROR(__xludf.DUMMYFUNCTION("""COMPUTED_VALUE"""),1.0)</f>
        <v>1</v>
      </c>
      <c r="FE38" s="9" t="str">
        <f>IFERROR(__xludf.DUMMYFUNCTION("""COMPUTED_VALUE"""),"WA")</f>
        <v>WA</v>
      </c>
      <c r="FF38" s="9" t="str">
        <f>IFERROR(__xludf.DUMMYFUNCTION("""COMPUTED_VALUE"""),"WA")</f>
        <v>WA</v>
      </c>
      <c r="FG38" s="9" t="str">
        <f>IFERROR(__xludf.DUMMYFUNCTION("""COMPUTED_VALUE"""),"WA")</f>
        <v>WA</v>
      </c>
      <c r="FH38" s="9" t="str">
        <f>IFERROR(__xludf.DUMMYFUNCTION("""COMPUTED_VALUE"""),"WA")</f>
        <v>WA</v>
      </c>
      <c r="FI38" s="9" t="str">
        <f>IFERROR(__xludf.DUMMYFUNCTION("""COMPUTED_VALUE"""),"WA")</f>
        <v>WA</v>
      </c>
      <c r="FJ38" s="9" t="str">
        <f>IFERROR(__xludf.DUMMYFUNCTION("""COMPUTED_VALUE"""),"WA")</f>
        <v>WA</v>
      </c>
      <c r="FK38" s="9" t="str">
        <f>IFERROR(__xludf.DUMMYFUNCTION("""COMPUTED_VALUE"""),"WA")</f>
        <v>WA</v>
      </c>
      <c r="FL38" s="9" t="str">
        <f>IFERROR(__xludf.DUMMYFUNCTION("""COMPUTED_VALUE"""),"WA")</f>
        <v>WA</v>
      </c>
      <c r="FM38" s="9" t="str">
        <f>IFERROR(__xludf.DUMMYFUNCTION("""COMPUTED_VALUE"""),"WA")</f>
        <v>WA</v>
      </c>
      <c r="FN38" s="9">
        <f>IFERROR(__xludf.DUMMYFUNCTION("""COMPUTED_VALUE"""),1.0)</f>
        <v>1</v>
      </c>
      <c r="FO38" s="9" t="str">
        <f>IFERROR(__xludf.DUMMYFUNCTION("""COMPUTED_VALUE"""),"WA")</f>
        <v>WA</v>
      </c>
      <c r="FP38" s="9" t="str">
        <f>IFERROR(__xludf.DUMMYFUNCTION("""COMPUTED_VALUE"""),"WA")</f>
        <v>WA</v>
      </c>
      <c r="FQ38" s="9" t="str">
        <f>IFERROR(__xludf.DUMMYFUNCTION("""COMPUTED_VALUE"""),"WA")</f>
        <v>WA</v>
      </c>
      <c r="FR38" s="9" t="str">
        <f>IFERROR(__xludf.DUMMYFUNCTION("""COMPUTED_VALUE"""),"WA")</f>
        <v>WA</v>
      </c>
      <c r="FS38" s="9" t="str">
        <f>IFERROR(__xludf.DUMMYFUNCTION("""COMPUTED_VALUE"""),"WA")</f>
        <v>WA</v>
      </c>
      <c r="FT38" s="9" t="str">
        <f>IFERROR(__xludf.DUMMYFUNCTION("""COMPUTED_VALUE"""),"WA")</f>
        <v>WA</v>
      </c>
      <c r="FU38" s="9" t="str">
        <f>IFERROR(__xludf.DUMMYFUNCTION("""COMPUTED_VALUE"""),"WA")</f>
        <v>WA</v>
      </c>
      <c r="FV38" s="9" t="str">
        <f>IFERROR(__xludf.DUMMYFUNCTION("""COMPUTED_VALUE"""),"")</f>
        <v/>
      </c>
      <c r="FW38" s="9" t="str">
        <f>IFERROR(__xludf.DUMMYFUNCTION("""COMPUTED_VALUE"""),"-")</f>
        <v>-</v>
      </c>
      <c r="FX38" s="9" t="str">
        <f>IFERROR(__xludf.DUMMYFUNCTION("""COMPUTED_VALUE"""),"-")</f>
        <v>-</v>
      </c>
      <c r="FY38" s="9" t="str">
        <f>IFERROR(__xludf.DUMMYFUNCTION("""COMPUTED_VALUE"""),"-")</f>
        <v>-</v>
      </c>
      <c r="FZ38" s="9" t="str">
        <f>IFERROR(__xludf.DUMMYFUNCTION("""COMPUTED_VALUE"""),"-")</f>
        <v>-</v>
      </c>
      <c r="GA38" s="9" t="str">
        <f>IFERROR(__xludf.DUMMYFUNCTION("""COMPUTED_VALUE"""),"-")</f>
        <v>-</v>
      </c>
      <c r="GB38" s="9" t="str">
        <f>IFERROR(__xludf.DUMMYFUNCTION("""COMPUTED_VALUE"""),"-")</f>
        <v>-</v>
      </c>
      <c r="GC38" s="9" t="str">
        <f>IFERROR(__xludf.DUMMYFUNCTION("""COMPUTED_VALUE"""),"-")</f>
        <v>-</v>
      </c>
      <c r="GD38" s="9" t="str">
        <f>IFERROR(__xludf.DUMMYFUNCTION("""COMPUTED_VALUE"""),"-")</f>
        <v>-</v>
      </c>
      <c r="GE38" s="9" t="str">
        <f>IFERROR(__xludf.DUMMYFUNCTION("""COMPUTED_VALUE"""),"-")</f>
        <v>-</v>
      </c>
      <c r="GF38" s="9" t="str">
        <f>IFERROR(__xludf.DUMMYFUNCTION("""COMPUTED_VALUE"""),"-")</f>
        <v>-</v>
      </c>
      <c r="GG38" s="9" t="str">
        <f>IFERROR(__xludf.DUMMYFUNCTION("""COMPUTED_VALUE"""),"-")</f>
        <v>-</v>
      </c>
      <c r="GH38" s="9" t="str">
        <f>IFERROR(__xludf.DUMMYFUNCTION("""COMPUTED_VALUE"""),"-")</f>
        <v>-</v>
      </c>
      <c r="GI38" s="9" t="str">
        <f>IFERROR(__xludf.DUMMYFUNCTION("""COMPUTED_VALUE"""),"-")</f>
        <v>-</v>
      </c>
      <c r="GJ38" s="9" t="str">
        <f>IFERROR(__xludf.DUMMYFUNCTION("""COMPUTED_VALUE"""),"-")</f>
        <v>-</v>
      </c>
      <c r="GK38" s="9" t="str">
        <f>IFERROR(__xludf.DUMMYFUNCTION("""COMPUTED_VALUE"""),"-")</f>
        <v>-</v>
      </c>
      <c r="GL38" s="9" t="str">
        <f>IFERROR(__xludf.DUMMYFUNCTION("""COMPUTED_VALUE"""),"-")</f>
        <v>-</v>
      </c>
      <c r="GM38" s="9" t="str">
        <f>IFERROR(__xludf.DUMMYFUNCTION("""COMPUTED_VALUE"""),"-")</f>
        <v>-</v>
      </c>
      <c r="GN38" s="9" t="str">
        <f>IFERROR(__xludf.DUMMYFUNCTION("""COMPUTED_VALUE"""),"-")</f>
        <v>-</v>
      </c>
      <c r="GO38" s="9" t="str">
        <f>IFERROR(__xludf.DUMMYFUNCTION("""COMPUTED_VALUE"""),"-")</f>
        <v>-</v>
      </c>
      <c r="GP38" s="9" t="str">
        <f>IFERROR(__xludf.DUMMYFUNCTION("""COMPUTED_VALUE"""),"-")</f>
        <v>-</v>
      </c>
      <c r="GQ38" s="9" t="str">
        <f>IFERROR(__xludf.DUMMYFUNCTION("""COMPUTED_VALUE"""),"-")</f>
        <v>-</v>
      </c>
      <c r="GR38" s="9" t="str">
        <f>IFERROR(__xludf.DUMMYFUNCTION("""COMPUTED_VALUE"""),"-")</f>
        <v>-</v>
      </c>
      <c r="GS38" s="9" t="str">
        <f>IFERROR(__xludf.DUMMYFUNCTION("""COMPUTED_VALUE"""),"-")</f>
        <v>-</v>
      </c>
      <c r="GT38" s="9" t="str">
        <f>IFERROR(__xludf.DUMMYFUNCTION("""COMPUTED_VALUE"""),"-")</f>
        <v>-</v>
      </c>
      <c r="GU38" s="9" t="str">
        <f>IFERROR(__xludf.DUMMYFUNCTION("""COMPUTED_VALUE"""),"")</f>
        <v/>
      </c>
    </row>
    <row r="39">
      <c r="A39" s="5"/>
      <c r="B39" s="5"/>
      <c r="C39" s="5" t="str">
        <f>if(B39="d","diskv. iz ciklusa",if(B39="d1","diskv. iz kruga",if($E39="ODOBREN",(if(countif(H:H,"="&amp;H39)=1,countif(H:H,"&gt;"&amp;H39)+1,concatenate(countif(H:H,"&gt;"&amp;H39)+1," - ",countif(H:H,"&gt;="&amp;H39)))),'Rezultati - A kategorija'!empty)))</f>
        <v>36 - 37</v>
      </c>
      <c r="D39" s="6" t="str">
        <f>IFERROR(__xludf.DUMMYFUNCTION("""COMPUTED_VALUE"""),"IgorEngi")</f>
        <v>IgorEngi</v>
      </c>
      <c r="E39" s="6" t="str">
        <f>IFERROR(__xludf.DUMMYFUNCTION("""COMPUTED_VALUE"""),"ODOBREN")</f>
        <v>ODOBREN</v>
      </c>
      <c r="F39" s="6" t="str">
        <f>IFERROR(__xludf.DUMMYFUNCTION("""COMPUTED_VALUE"""),"Igor")</f>
        <v>Igor</v>
      </c>
      <c r="G39" s="6" t="str">
        <f>IFERROR(__xludf.DUMMYFUNCTION("""COMPUTED_VALUE"""),"Engi")</f>
        <v>Engi</v>
      </c>
      <c r="H39" s="7">
        <f>IFERROR(__xludf.DUMMYFUNCTION("""COMPUTED_VALUE"""),66.0)</f>
        <v>66</v>
      </c>
      <c r="I39" s="7">
        <f>IFERROR(__xludf.DUMMYFUNCTION("""COMPUTED_VALUE"""),66.0)</f>
        <v>66</v>
      </c>
      <c r="J39" s="6" t="str">
        <f>IFERROR(__xludf.DUMMYFUNCTION("""COMPUTED_VALUE"""),"Stari grad")</f>
        <v>Stari grad</v>
      </c>
      <c r="K39" s="6" t="str">
        <f>IFERROR(__xludf.DUMMYFUNCTION("""COMPUTED_VALUE"""),"Matematička gimnazija")</f>
        <v>Matematička gimnazija</v>
      </c>
      <c r="L39" s="14" t="str">
        <f>IFERROR(__xludf.DUMMYFUNCTION("""COMPUTED_VALUE"""),"II")</f>
        <v>II</v>
      </c>
      <c r="M39" s="14" t="str">
        <f>IFERROR(__xludf.DUMMYFUNCTION("""COMPUTED_VALUE"""),"A")</f>
        <v>A</v>
      </c>
      <c r="N39" s="6"/>
      <c r="O39" s="8" t="str">
        <f>IFERROR(__xludf.DUMMYFUNCTION("""COMPUTED_VALUE"""),"-")</f>
        <v>-</v>
      </c>
      <c r="P39" s="9" t="str">
        <f>IFERROR(__xludf.DUMMYFUNCTION("""COMPUTED_VALUE"""),"-")</f>
        <v>-</v>
      </c>
      <c r="Q39" s="9" t="str">
        <f>IFERROR(__xludf.DUMMYFUNCTION("""COMPUTED_VALUE"""),"-")</f>
        <v>-</v>
      </c>
      <c r="R39" s="9">
        <f>IFERROR(__xludf.DUMMYFUNCTION("""COMPUTED_VALUE"""),55.0)</f>
        <v>55</v>
      </c>
      <c r="S39" s="9">
        <f>IFERROR(__xludf.DUMMYFUNCTION("""COMPUTED_VALUE"""),11.0)</f>
        <v>11</v>
      </c>
      <c r="T39" s="9" t="str">
        <f>IFERROR(__xludf.DUMMYFUNCTION("""COMPUTED_VALUE"""),"-")</f>
        <v>-</v>
      </c>
      <c r="U39" s="9" t="str">
        <f>IFERROR(__xludf.DUMMYFUNCTION("""COMPUTED_VALUE"""),"")</f>
        <v/>
      </c>
      <c r="V39" s="9" t="str">
        <f>IFERROR(__xludf.DUMMYFUNCTION("""COMPUTED_VALUE"""),"")</f>
        <v/>
      </c>
      <c r="W39" s="9" t="str">
        <f>IFERROR(__xludf.DUMMYFUNCTION("""COMPUTED_VALUE"""),"-")</f>
        <v>-</v>
      </c>
      <c r="X39" s="9" t="str">
        <f>IFERROR(__xludf.DUMMYFUNCTION("""COMPUTED_VALUE"""),"-")</f>
        <v>-</v>
      </c>
      <c r="Y39" s="9" t="str">
        <f>IFERROR(__xludf.DUMMYFUNCTION("""COMPUTED_VALUE"""),"-")</f>
        <v>-</v>
      </c>
      <c r="Z39" s="9" t="str">
        <f>IFERROR(__xludf.DUMMYFUNCTION("""COMPUTED_VALUE"""),"-")</f>
        <v>-</v>
      </c>
      <c r="AA39" s="9" t="str">
        <f>IFERROR(__xludf.DUMMYFUNCTION("""COMPUTED_VALUE"""),"-")</f>
        <v>-</v>
      </c>
      <c r="AB39" s="9" t="str">
        <f>IFERROR(__xludf.DUMMYFUNCTION("""COMPUTED_VALUE"""),"-")</f>
        <v>-</v>
      </c>
      <c r="AC39" s="9" t="str">
        <f>IFERROR(__xludf.DUMMYFUNCTION("""COMPUTED_VALUE"""),"-")</f>
        <v>-</v>
      </c>
      <c r="AD39" s="9" t="str">
        <f>IFERROR(__xludf.DUMMYFUNCTION("""COMPUTED_VALUE"""),"-")</f>
        <v>-</v>
      </c>
      <c r="AE39" s="9" t="str">
        <f>IFERROR(__xludf.DUMMYFUNCTION("""COMPUTED_VALUE"""),"-")</f>
        <v>-</v>
      </c>
      <c r="AF39" s="9" t="str">
        <f>IFERROR(__xludf.DUMMYFUNCTION("""COMPUTED_VALUE"""),"-")</f>
        <v>-</v>
      </c>
      <c r="AG39" s="9" t="str">
        <f>IFERROR(__xludf.DUMMYFUNCTION("""COMPUTED_VALUE"""),"-")</f>
        <v>-</v>
      </c>
      <c r="AH39" s="9" t="str">
        <f>IFERROR(__xludf.DUMMYFUNCTION("""COMPUTED_VALUE"""),"-")</f>
        <v>-</v>
      </c>
      <c r="AI39" s="9" t="str">
        <f>IFERROR(__xludf.DUMMYFUNCTION("""COMPUTED_VALUE"""),"-")</f>
        <v>-</v>
      </c>
      <c r="AJ39" s="9" t="str">
        <f>IFERROR(__xludf.DUMMYFUNCTION("""COMPUTED_VALUE"""),"-")</f>
        <v>-</v>
      </c>
      <c r="AK39" s="9" t="str">
        <f>IFERROR(__xludf.DUMMYFUNCTION("""COMPUTED_VALUE"""),"-")</f>
        <v>-</v>
      </c>
      <c r="AL39" s="9" t="str">
        <f>IFERROR(__xludf.DUMMYFUNCTION("""COMPUTED_VALUE"""),"-")</f>
        <v>-</v>
      </c>
      <c r="AM39" s="9" t="str">
        <f>IFERROR(__xludf.DUMMYFUNCTION("""COMPUTED_VALUE"""),"-")</f>
        <v>-</v>
      </c>
      <c r="AN39" s="9" t="str">
        <f>IFERROR(__xludf.DUMMYFUNCTION("""COMPUTED_VALUE"""),"-")</f>
        <v>-</v>
      </c>
      <c r="AO39" s="9" t="str">
        <f>IFERROR(__xludf.DUMMYFUNCTION("""COMPUTED_VALUE"""),"-")</f>
        <v>-</v>
      </c>
      <c r="AP39" s="9" t="str">
        <f>IFERROR(__xludf.DUMMYFUNCTION("""COMPUTED_VALUE"""),"-")</f>
        <v>-</v>
      </c>
      <c r="AQ39" s="9" t="str">
        <f>IFERROR(__xludf.DUMMYFUNCTION("""COMPUTED_VALUE"""),"-")</f>
        <v>-</v>
      </c>
      <c r="AR39" s="9" t="str">
        <f>IFERROR(__xludf.DUMMYFUNCTION("""COMPUTED_VALUE"""),"-")</f>
        <v>-</v>
      </c>
      <c r="AS39" s="9" t="str">
        <f>IFERROR(__xludf.DUMMYFUNCTION("""COMPUTED_VALUE"""),"-")</f>
        <v>-</v>
      </c>
      <c r="AT39" s="9" t="str">
        <f>IFERROR(__xludf.DUMMYFUNCTION("""COMPUTED_VALUE"""),"-")</f>
        <v>-</v>
      </c>
      <c r="AU39" s="9" t="str">
        <f>IFERROR(__xludf.DUMMYFUNCTION("""COMPUTED_VALUE"""),"-")</f>
        <v>-</v>
      </c>
      <c r="AV39" s="9" t="str">
        <f>IFERROR(__xludf.DUMMYFUNCTION("""COMPUTED_VALUE"""),"-")</f>
        <v>-</v>
      </c>
      <c r="AW39" s="9" t="str">
        <f>IFERROR(__xludf.DUMMYFUNCTION("""COMPUTED_VALUE"""),"-")</f>
        <v>-</v>
      </c>
      <c r="AX39" s="9" t="str">
        <f>IFERROR(__xludf.DUMMYFUNCTION("""COMPUTED_VALUE"""),"-")</f>
        <v>-</v>
      </c>
      <c r="AY39" s="9" t="str">
        <f>IFERROR(__xludf.DUMMYFUNCTION("""COMPUTED_VALUE"""),"-")</f>
        <v>-</v>
      </c>
      <c r="AZ39" s="9" t="str">
        <f>IFERROR(__xludf.DUMMYFUNCTION("""COMPUTED_VALUE"""),"-")</f>
        <v>-</v>
      </c>
      <c r="BA39" s="9" t="str">
        <f>IFERROR(__xludf.DUMMYFUNCTION("""COMPUTED_VALUE"""),"-")</f>
        <v>-</v>
      </c>
      <c r="BB39" s="9" t="str">
        <f>IFERROR(__xludf.DUMMYFUNCTION("""COMPUTED_VALUE"""),"-")</f>
        <v>-</v>
      </c>
      <c r="BC39" s="9" t="str">
        <f>IFERROR(__xludf.DUMMYFUNCTION("""COMPUTED_VALUE"""),"-")</f>
        <v>-</v>
      </c>
      <c r="BD39" s="9" t="str">
        <f>IFERROR(__xludf.DUMMYFUNCTION("""COMPUTED_VALUE"""),"-")</f>
        <v>-</v>
      </c>
      <c r="BE39" s="9" t="str">
        <f>IFERROR(__xludf.DUMMYFUNCTION("""COMPUTED_VALUE"""),"-")</f>
        <v>-</v>
      </c>
      <c r="BF39" s="9" t="str">
        <f>IFERROR(__xludf.DUMMYFUNCTION("""COMPUTED_VALUE"""),"-")</f>
        <v>-</v>
      </c>
      <c r="BG39" s="9" t="str">
        <f>IFERROR(__xludf.DUMMYFUNCTION("""COMPUTED_VALUE"""),"-")</f>
        <v>-</v>
      </c>
      <c r="BH39" s="9" t="str">
        <f>IFERROR(__xludf.DUMMYFUNCTION("""COMPUTED_VALUE"""),"-")</f>
        <v>-</v>
      </c>
      <c r="BI39" s="9" t="str">
        <f>IFERROR(__xludf.DUMMYFUNCTION("""COMPUTED_VALUE"""),"-")</f>
        <v>-</v>
      </c>
      <c r="BJ39" s="9" t="str">
        <f>IFERROR(__xludf.DUMMYFUNCTION("""COMPUTED_VALUE"""),"-")</f>
        <v>-</v>
      </c>
      <c r="BK39" s="9" t="str">
        <f>IFERROR(__xludf.DUMMYFUNCTION("""COMPUTED_VALUE"""),"-")</f>
        <v>-</v>
      </c>
      <c r="BL39" s="9" t="str">
        <f>IFERROR(__xludf.DUMMYFUNCTION("""COMPUTED_VALUE"""),"-")</f>
        <v>-</v>
      </c>
      <c r="BM39" s="9" t="str">
        <f>IFERROR(__xludf.DUMMYFUNCTION("""COMPUTED_VALUE"""),"")</f>
        <v/>
      </c>
      <c r="BN39" s="9" t="str">
        <f>IFERROR(__xludf.DUMMYFUNCTION("""COMPUTED_VALUE"""),"-")</f>
        <v>-</v>
      </c>
      <c r="BO39" s="9" t="str">
        <f>IFERROR(__xludf.DUMMYFUNCTION("""COMPUTED_VALUE"""),"-")</f>
        <v>-</v>
      </c>
      <c r="BP39" s="9" t="str">
        <f>IFERROR(__xludf.DUMMYFUNCTION("""COMPUTED_VALUE"""),"-")</f>
        <v>-</v>
      </c>
      <c r="BQ39" s="9" t="str">
        <f>IFERROR(__xludf.DUMMYFUNCTION("""COMPUTED_VALUE"""),"-")</f>
        <v>-</v>
      </c>
      <c r="BR39" s="9" t="str">
        <f>IFERROR(__xludf.DUMMYFUNCTION("""COMPUTED_VALUE"""),"-")</f>
        <v>-</v>
      </c>
      <c r="BS39" s="9" t="str">
        <f>IFERROR(__xludf.DUMMYFUNCTION("""COMPUTED_VALUE"""),"-")</f>
        <v>-</v>
      </c>
      <c r="BT39" s="9" t="str">
        <f>IFERROR(__xludf.DUMMYFUNCTION("""COMPUTED_VALUE"""),"-")</f>
        <v>-</v>
      </c>
      <c r="BU39" s="9" t="str">
        <f>IFERROR(__xludf.DUMMYFUNCTION("""COMPUTED_VALUE"""),"-")</f>
        <v>-</v>
      </c>
      <c r="BV39" s="9" t="str">
        <f>IFERROR(__xludf.DUMMYFUNCTION("""COMPUTED_VALUE"""),"-")</f>
        <v>-</v>
      </c>
      <c r="BW39" s="9" t="str">
        <f>IFERROR(__xludf.DUMMYFUNCTION("""COMPUTED_VALUE"""),"-")</f>
        <v>-</v>
      </c>
      <c r="BX39" s="9" t="str">
        <f>IFERROR(__xludf.DUMMYFUNCTION("""COMPUTED_VALUE"""),"-")</f>
        <v>-</v>
      </c>
      <c r="BY39" s="9" t="str">
        <f>IFERROR(__xludf.DUMMYFUNCTION("""COMPUTED_VALUE"""),"-")</f>
        <v>-</v>
      </c>
      <c r="BZ39" s="9" t="str">
        <f>IFERROR(__xludf.DUMMYFUNCTION("""COMPUTED_VALUE"""),"-")</f>
        <v>-</v>
      </c>
      <c r="CA39" s="9" t="str">
        <f>IFERROR(__xludf.DUMMYFUNCTION("""COMPUTED_VALUE"""),"-")</f>
        <v>-</v>
      </c>
      <c r="CB39" s="9" t="str">
        <f>IFERROR(__xludf.DUMMYFUNCTION("""COMPUTED_VALUE"""),"-")</f>
        <v>-</v>
      </c>
      <c r="CC39" s="9" t="str">
        <f>IFERROR(__xludf.DUMMYFUNCTION("""COMPUTED_VALUE"""),"-")</f>
        <v>-</v>
      </c>
      <c r="CD39" s="9" t="str">
        <f>IFERROR(__xludf.DUMMYFUNCTION("""COMPUTED_VALUE"""),"-")</f>
        <v>-</v>
      </c>
      <c r="CE39" s="9" t="str">
        <f>IFERROR(__xludf.DUMMYFUNCTION("""COMPUTED_VALUE"""),"-")</f>
        <v>-</v>
      </c>
      <c r="CF39" s="9" t="str">
        <f>IFERROR(__xludf.DUMMYFUNCTION("""COMPUTED_VALUE"""),"-")</f>
        <v>-</v>
      </c>
      <c r="CG39" s="9" t="str">
        <f>IFERROR(__xludf.DUMMYFUNCTION("""COMPUTED_VALUE"""),"-")</f>
        <v>-</v>
      </c>
      <c r="CH39" s="9" t="str">
        <f>IFERROR(__xludf.DUMMYFUNCTION("""COMPUTED_VALUE"""),"-")</f>
        <v>-</v>
      </c>
      <c r="CI39" s="9" t="str">
        <f>IFERROR(__xludf.DUMMYFUNCTION("""COMPUTED_VALUE"""),"-")</f>
        <v>-</v>
      </c>
      <c r="CJ39" s="9" t="str">
        <f>IFERROR(__xludf.DUMMYFUNCTION("""COMPUTED_VALUE"""),"-")</f>
        <v>-</v>
      </c>
      <c r="CK39" s="9" t="str">
        <f>IFERROR(__xludf.DUMMYFUNCTION("""COMPUTED_VALUE"""),"-")</f>
        <v>-</v>
      </c>
      <c r="CL39" s="9" t="str">
        <f>IFERROR(__xludf.DUMMYFUNCTION("""COMPUTED_VALUE"""),"-")</f>
        <v>-</v>
      </c>
      <c r="CM39" s="9" t="str">
        <f>IFERROR(__xludf.DUMMYFUNCTION("""COMPUTED_VALUE"""),"-")</f>
        <v>-</v>
      </c>
      <c r="CN39" s="9" t="str">
        <f>IFERROR(__xludf.DUMMYFUNCTION("""COMPUTED_VALUE"""),"-")</f>
        <v>-</v>
      </c>
      <c r="CO39" s="9" t="str">
        <f>IFERROR(__xludf.DUMMYFUNCTION("""COMPUTED_VALUE"""),"-")</f>
        <v>-</v>
      </c>
      <c r="CP39" s="9" t="str">
        <f>IFERROR(__xludf.DUMMYFUNCTION("""COMPUTED_VALUE"""),"-")</f>
        <v>-</v>
      </c>
      <c r="CQ39" s="9" t="str">
        <f>IFERROR(__xludf.DUMMYFUNCTION("""COMPUTED_VALUE"""),"-")</f>
        <v>-</v>
      </c>
      <c r="CR39" s="9" t="str">
        <f>IFERROR(__xludf.DUMMYFUNCTION("""COMPUTED_VALUE"""),"-")</f>
        <v>-</v>
      </c>
      <c r="CS39" s="9" t="str">
        <f>IFERROR(__xludf.DUMMYFUNCTION("""COMPUTED_VALUE"""),"-")</f>
        <v>-</v>
      </c>
      <c r="CT39" s="9" t="str">
        <f>IFERROR(__xludf.DUMMYFUNCTION("""COMPUTED_VALUE"""),"-")</f>
        <v>-</v>
      </c>
      <c r="CU39" s="9" t="str">
        <f>IFERROR(__xludf.DUMMYFUNCTION("""COMPUTED_VALUE"""),"")</f>
        <v/>
      </c>
      <c r="CV39" s="9" t="str">
        <f>IFERROR(__xludf.DUMMYFUNCTION("""COMPUTED_VALUE"""),"-")</f>
        <v>-</v>
      </c>
      <c r="CW39" s="9" t="str">
        <f>IFERROR(__xludf.DUMMYFUNCTION("""COMPUTED_VALUE"""),"-")</f>
        <v>-</v>
      </c>
      <c r="CX39" s="9" t="str">
        <f>IFERROR(__xludf.DUMMYFUNCTION("""COMPUTED_VALUE"""),"-")</f>
        <v>-</v>
      </c>
      <c r="CY39" s="9" t="str">
        <f>IFERROR(__xludf.DUMMYFUNCTION("""COMPUTED_VALUE"""),"-")</f>
        <v>-</v>
      </c>
      <c r="CZ39" s="9" t="str">
        <f>IFERROR(__xludf.DUMMYFUNCTION("""COMPUTED_VALUE"""),"-")</f>
        <v>-</v>
      </c>
      <c r="DA39" s="9" t="str">
        <f>IFERROR(__xludf.DUMMYFUNCTION("""COMPUTED_VALUE"""),"-")</f>
        <v>-</v>
      </c>
      <c r="DB39" s="9" t="str">
        <f>IFERROR(__xludf.DUMMYFUNCTION("""COMPUTED_VALUE"""),"-")</f>
        <v>-</v>
      </c>
      <c r="DC39" s="9" t="str">
        <f>IFERROR(__xludf.DUMMYFUNCTION("""COMPUTED_VALUE"""),"-")</f>
        <v>-</v>
      </c>
      <c r="DD39" s="9" t="str">
        <f>IFERROR(__xludf.DUMMYFUNCTION("""COMPUTED_VALUE"""),"-")</f>
        <v>-</v>
      </c>
      <c r="DE39" s="9" t="str">
        <f>IFERROR(__xludf.DUMMYFUNCTION("""COMPUTED_VALUE"""),"-")</f>
        <v>-</v>
      </c>
      <c r="DF39" s="9" t="str">
        <f>IFERROR(__xludf.DUMMYFUNCTION("""COMPUTED_VALUE"""),"-")</f>
        <v>-</v>
      </c>
      <c r="DG39" s="9" t="str">
        <f>IFERROR(__xludf.DUMMYFUNCTION("""COMPUTED_VALUE"""),"-")</f>
        <v>-</v>
      </c>
      <c r="DH39" s="9" t="str">
        <f>IFERROR(__xludf.DUMMYFUNCTION("""COMPUTED_VALUE"""),"-")</f>
        <v>-</v>
      </c>
      <c r="DI39" s="9" t="str">
        <f>IFERROR(__xludf.DUMMYFUNCTION("""COMPUTED_VALUE"""),"-")</f>
        <v>-</v>
      </c>
      <c r="DJ39" s="9" t="str">
        <f>IFERROR(__xludf.DUMMYFUNCTION("""COMPUTED_VALUE"""),"-")</f>
        <v>-</v>
      </c>
      <c r="DK39" s="9" t="str">
        <f>IFERROR(__xludf.DUMMYFUNCTION("""COMPUTED_VALUE"""),"-")</f>
        <v>-</v>
      </c>
      <c r="DL39" s="9" t="str">
        <f>IFERROR(__xludf.DUMMYFUNCTION("""COMPUTED_VALUE"""),"-")</f>
        <v>-</v>
      </c>
      <c r="DM39" s="9" t="str">
        <f>IFERROR(__xludf.DUMMYFUNCTION("""COMPUTED_VALUE"""),"-")</f>
        <v>-</v>
      </c>
      <c r="DN39" s="9" t="str">
        <f>IFERROR(__xludf.DUMMYFUNCTION("""COMPUTED_VALUE"""),"-")</f>
        <v>-</v>
      </c>
      <c r="DO39" s="9" t="str">
        <f>IFERROR(__xludf.DUMMYFUNCTION("""COMPUTED_VALUE"""),"-")</f>
        <v>-</v>
      </c>
      <c r="DP39" s="9" t="str">
        <f>IFERROR(__xludf.DUMMYFUNCTION("""COMPUTED_VALUE"""),"-")</f>
        <v>-</v>
      </c>
      <c r="DQ39" s="9" t="str">
        <f>IFERROR(__xludf.DUMMYFUNCTION("""COMPUTED_VALUE"""),"-")</f>
        <v>-</v>
      </c>
      <c r="DR39" s="9" t="str">
        <f>IFERROR(__xludf.DUMMYFUNCTION("""COMPUTED_VALUE"""),"-")</f>
        <v>-</v>
      </c>
      <c r="DS39" s="9" t="str">
        <f>IFERROR(__xludf.DUMMYFUNCTION("""COMPUTED_VALUE"""),"-")</f>
        <v>-</v>
      </c>
      <c r="DT39" s="9" t="str">
        <f>IFERROR(__xludf.DUMMYFUNCTION("""COMPUTED_VALUE"""),"-")</f>
        <v>-</v>
      </c>
      <c r="DU39" s="9" t="str">
        <f>IFERROR(__xludf.DUMMYFUNCTION("""COMPUTED_VALUE"""),"-")</f>
        <v>-</v>
      </c>
      <c r="DV39" s="9" t="str">
        <f>IFERROR(__xludf.DUMMYFUNCTION("""COMPUTED_VALUE"""),"-")</f>
        <v>-</v>
      </c>
      <c r="DW39" s="9" t="str">
        <f>IFERROR(__xludf.DUMMYFUNCTION("""COMPUTED_VALUE"""),"-")</f>
        <v>-</v>
      </c>
      <c r="DX39" s="9" t="str">
        <f>IFERROR(__xludf.DUMMYFUNCTION("""COMPUTED_VALUE"""),"-")</f>
        <v>-</v>
      </c>
      <c r="DY39" s="9" t="str">
        <f>IFERROR(__xludf.DUMMYFUNCTION("""COMPUTED_VALUE"""),"-")</f>
        <v>-</v>
      </c>
      <c r="DZ39" s="9" t="str">
        <f>IFERROR(__xludf.DUMMYFUNCTION("""COMPUTED_VALUE"""),"-")</f>
        <v>-</v>
      </c>
      <c r="EA39" s="9" t="str">
        <f>IFERROR(__xludf.DUMMYFUNCTION("""COMPUTED_VALUE"""),"-")</f>
        <v>-</v>
      </c>
      <c r="EB39" s="9" t="str">
        <f>IFERROR(__xludf.DUMMYFUNCTION("""COMPUTED_VALUE"""),"")</f>
        <v/>
      </c>
      <c r="EC39" s="9">
        <f>IFERROR(__xludf.DUMMYFUNCTION("""COMPUTED_VALUE"""),1.0)</f>
        <v>1</v>
      </c>
      <c r="ED39" s="9">
        <f>IFERROR(__xludf.DUMMYFUNCTION("""COMPUTED_VALUE"""),1.0)</f>
        <v>1</v>
      </c>
      <c r="EE39" s="9">
        <f>IFERROR(__xludf.DUMMYFUNCTION("""COMPUTED_VALUE"""),1.0)</f>
        <v>1</v>
      </c>
      <c r="EF39" s="9">
        <f>IFERROR(__xludf.DUMMYFUNCTION("""COMPUTED_VALUE"""),1.0)</f>
        <v>1</v>
      </c>
      <c r="EG39" s="9">
        <f>IFERROR(__xludf.DUMMYFUNCTION("""COMPUTED_VALUE"""),1.0)</f>
        <v>1</v>
      </c>
      <c r="EH39" s="9">
        <f>IFERROR(__xludf.DUMMYFUNCTION("""COMPUTED_VALUE"""),1.0)</f>
        <v>1</v>
      </c>
      <c r="EI39" s="9">
        <f>IFERROR(__xludf.DUMMYFUNCTION("""COMPUTED_VALUE"""),1.0)</f>
        <v>1</v>
      </c>
      <c r="EJ39" s="9" t="str">
        <f>IFERROR(__xludf.DUMMYFUNCTION("""COMPUTED_VALUE"""),"TLE")</f>
        <v>TLE</v>
      </c>
      <c r="EK39" s="9">
        <f>IFERROR(__xludf.DUMMYFUNCTION("""COMPUTED_VALUE"""),1.0)</f>
        <v>1</v>
      </c>
      <c r="EL39" s="9">
        <f>IFERROR(__xludf.DUMMYFUNCTION("""COMPUTED_VALUE"""),1.0)</f>
        <v>1</v>
      </c>
      <c r="EM39" s="9">
        <f>IFERROR(__xludf.DUMMYFUNCTION("""COMPUTED_VALUE"""),1.0)</f>
        <v>1</v>
      </c>
      <c r="EN39" s="9">
        <f>IFERROR(__xludf.DUMMYFUNCTION("""COMPUTED_VALUE"""),1.0)</f>
        <v>1</v>
      </c>
      <c r="EO39" s="9" t="str">
        <f>IFERROR(__xludf.DUMMYFUNCTION("""COMPUTED_VALUE"""),"TLE")</f>
        <v>TLE</v>
      </c>
      <c r="EP39" s="9" t="str">
        <f>IFERROR(__xludf.DUMMYFUNCTION("""COMPUTED_VALUE"""),"TLE")</f>
        <v>TLE</v>
      </c>
      <c r="EQ39" s="9" t="str">
        <f>IFERROR(__xludf.DUMMYFUNCTION("""COMPUTED_VALUE"""),"TLE")</f>
        <v>TLE</v>
      </c>
      <c r="ER39" s="9">
        <f>IFERROR(__xludf.DUMMYFUNCTION("""COMPUTED_VALUE"""),1.0)</f>
        <v>1</v>
      </c>
      <c r="ES39" s="9" t="str">
        <f>IFERROR(__xludf.DUMMYFUNCTION("""COMPUTED_VALUE"""),"")</f>
        <v/>
      </c>
      <c r="ET39" s="9" t="str">
        <f>IFERROR(__xludf.DUMMYFUNCTION("""COMPUTED_VALUE"""),"WA")</f>
        <v>WA</v>
      </c>
      <c r="EU39" s="9">
        <f>IFERROR(__xludf.DUMMYFUNCTION("""COMPUTED_VALUE"""),1.0)</f>
        <v>1</v>
      </c>
      <c r="EV39" s="9">
        <f>IFERROR(__xludf.DUMMYFUNCTION("""COMPUTED_VALUE"""),1.0)</f>
        <v>1</v>
      </c>
      <c r="EW39" s="9">
        <f>IFERROR(__xludf.DUMMYFUNCTION("""COMPUTED_VALUE"""),1.0)</f>
        <v>1</v>
      </c>
      <c r="EX39" s="9">
        <f>IFERROR(__xludf.DUMMYFUNCTION("""COMPUTED_VALUE"""),1.0)</f>
        <v>1</v>
      </c>
      <c r="EY39" s="9">
        <f>IFERROR(__xludf.DUMMYFUNCTION("""COMPUTED_VALUE"""),1.0)</f>
        <v>1</v>
      </c>
      <c r="EZ39" s="9" t="str">
        <f>IFERROR(__xludf.DUMMYFUNCTION("""COMPUTED_VALUE"""),"WA")</f>
        <v>WA</v>
      </c>
      <c r="FA39" s="9" t="str">
        <f>IFERROR(__xludf.DUMMYFUNCTION("""COMPUTED_VALUE"""),"WA")</f>
        <v>WA</v>
      </c>
      <c r="FB39" s="9" t="str">
        <f>IFERROR(__xludf.DUMMYFUNCTION("""COMPUTED_VALUE"""),"WA")</f>
        <v>WA</v>
      </c>
      <c r="FC39" s="9" t="str">
        <f>IFERROR(__xludf.DUMMYFUNCTION("""COMPUTED_VALUE"""),"WA")</f>
        <v>WA</v>
      </c>
      <c r="FD39" s="9">
        <f>IFERROR(__xludf.DUMMYFUNCTION("""COMPUTED_VALUE"""),1.0)</f>
        <v>1</v>
      </c>
      <c r="FE39" s="9" t="str">
        <f>IFERROR(__xludf.DUMMYFUNCTION("""COMPUTED_VALUE"""),"WA")</f>
        <v>WA</v>
      </c>
      <c r="FF39" s="9" t="str">
        <f>IFERROR(__xludf.DUMMYFUNCTION("""COMPUTED_VALUE"""),"WA")</f>
        <v>WA</v>
      </c>
      <c r="FG39" s="9" t="str">
        <f>IFERROR(__xludf.DUMMYFUNCTION("""COMPUTED_VALUE"""),"WA")</f>
        <v>WA</v>
      </c>
      <c r="FH39" s="9" t="str">
        <f>IFERROR(__xludf.DUMMYFUNCTION("""COMPUTED_VALUE"""),"WA")</f>
        <v>WA</v>
      </c>
      <c r="FI39" s="9" t="str">
        <f>IFERROR(__xludf.DUMMYFUNCTION("""COMPUTED_VALUE"""),"WA")</f>
        <v>WA</v>
      </c>
      <c r="FJ39" s="9" t="str">
        <f>IFERROR(__xludf.DUMMYFUNCTION("""COMPUTED_VALUE"""),"WA")</f>
        <v>WA</v>
      </c>
      <c r="FK39" s="9" t="str">
        <f>IFERROR(__xludf.DUMMYFUNCTION("""COMPUTED_VALUE"""),"WA")</f>
        <v>WA</v>
      </c>
      <c r="FL39" s="9" t="str">
        <f>IFERROR(__xludf.DUMMYFUNCTION("""COMPUTED_VALUE"""),"WA")</f>
        <v>WA</v>
      </c>
      <c r="FM39" s="9" t="str">
        <f>IFERROR(__xludf.DUMMYFUNCTION("""COMPUTED_VALUE"""),"WA")</f>
        <v>WA</v>
      </c>
      <c r="FN39" s="9">
        <f>IFERROR(__xludf.DUMMYFUNCTION("""COMPUTED_VALUE"""),1.0)</f>
        <v>1</v>
      </c>
      <c r="FO39" s="9" t="str">
        <f>IFERROR(__xludf.DUMMYFUNCTION("""COMPUTED_VALUE"""),"WA")</f>
        <v>WA</v>
      </c>
      <c r="FP39" s="9" t="str">
        <f>IFERROR(__xludf.DUMMYFUNCTION("""COMPUTED_VALUE"""),"WA")</f>
        <v>WA</v>
      </c>
      <c r="FQ39" s="9" t="str">
        <f>IFERROR(__xludf.DUMMYFUNCTION("""COMPUTED_VALUE"""),"WA")</f>
        <v>WA</v>
      </c>
      <c r="FR39" s="9" t="str">
        <f>IFERROR(__xludf.DUMMYFUNCTION("""COMPUTED_VALUE"""),"WA")</f>
        <v>WA</v>
      </c>
      <c r="FS39" s="9" t="str">
        <f>IFERROR(__xludf.DUMMYFUNCTION("""COMPUTED_VALUE"""),"WA")</f>
        <v>WA</v>
      </c>
      <c r="FT39" s="9" t="str">
        <f>IFERROR(__xludf.DUMMYFUNCTION("""COMPUTED_VALUE"""),"WA")</f>
        <v>WA</v>
      </c>
      <c r="FU39" s="9" t="str">
        <f>IFERROR(__xludf.DUMMYFUNCTION("""COMPUTED_VALUE"""),"WA")</f>
        <v>WA</v>
      </c>
      <c r="FV39" s="9" t="str">
        <f>IFERROR(__xludf.DUMMYFUNCTION("""COMPUTED_VALUE"""),"")</f>
        <v/>
      </c>
      <c r="FW39" s="9" t="str">
        <f>IFERROR(__xludf.DUMMYFUNCTION("""COMPUTED_VALUE"""),"-")</f>
        <v>-</v>
      </c>
      <c r="FX39" s="9" t="str">
        <f>IFERROR(__xludf.DUMMYFUNCTION("""COMPUTED_VALUE"""),"-")</f>
        <v>-</v>
      </c>
      <c r="FY39" s="9" t="str">
        <f>IFERROR(__xludf.DUMMYFUNCTION("""COMPUTED_VALUE"""),"-")</f>
        <v>-</v>
      </c>
      <c r="FZ39" s="9" t="str">
        <f>IFERROR(__xludf.DUMMYFUNCTION("""COMPUTED_VALUE"""),"-")</f>
        <v>-</v>
      </c>
      <c r="GA39" s="9" t="str">
        <f>IFERROR(__xludf.DUMMYFUNCTION("""COMPUTED_VALUE"""),"-")</f>
        <v>-</v>
      </c>
      <c r="GB39" s="9" t="str">
        <f>IFERROR(__xludf.DUMMYFUNCTION("""COMPUTED_VALUE"""),"-")</f>
        <v>-</v>
      </c>
      <c r="GC39" s="9" t="str">
        <f>IFERROR(__xludf.DUMMYFUNCTION("""COMPUTED_VALUE"""),"-")</f>
        <v>-</v>
      </c>
      <c r="GD39" s="9" t="str">
        <f>IFERROR(__xludf.DUMMYFUNCTION("""COMPUTED_VALUE"""),"-")</f>
        <v>-</v>
      </c>
      <c r="GE39" s="9" t="str">
        <f>IFERROR(__xludf.DUMMYFUNCTION("""COMPUTED_VALUE"""),"-")</f>
        <v>-</v>
      </c>
      <c r="GF39" s="9" t="str">
        <f>IFERROR(__xludf.DUMMYFUNCTION("""COMPUTED_VALUE"""),"-")</f>
        <v>-</v>
      </c>
      <c r="GG39" s="9" t="str">
        <f>IFERROR(__xludf.DUMMYFUNCTION("""COMPUTED_VALUE"""),"-")</f>
        <v>-</v>
      </c>
      <c r="GH39" s="9" t="str">
        <f>IFERROR(__xludf.DUMMYFUNCTION("""COMPUTED_VALUE"""),"-")</f>
        <v>-</v>
      </c>
      <c r="GI39" s="9" t="str">
        <f>IFERROR(__xludf.DUMMYFUNCTION("""COMPUTED_VALUE"""),"-")</f>
        <v>-</v>
      </c>
      <c r="GJ39" s="9" t="str">
        <f>IFERROR(__xludf.DUMMYFUNCTION("""COMPUTED_VALUE"""),"-")</f>
        <v>-</v>
      </c>
      <c r="GK39" s="9" t="str">
        <f>IFERROR(__xludf.DUMMYFUNCTION("""COMPUTED_VALUE"""),"-")</f>
        <v>-</v>
      </c>
      <c r="GL39" s="9" t="str">
        <f>IFERROR(__xludf.DUMMYFUNCTION("""COMPUTED_VALUE"""),"-")</f>
        <v>-</v>
      </c>
      <c r="GM39" s="9" t="str">
        <f>IFERROR(__xludf.DUMMYFUNCTION("""COMPUTED_VALUE"""),"-")</f>
        <v>-</v>
      </c>
      <c r="GN39" s="9" t="str">
        <f>IFERROR(__xludf.DUMMYFUNCTION("""COMPUTED_VALUE"""),"-")</f>
        <v>-</v>
      </c>
      <c r="GO39" s="9" t="str">
        <f>IFERROR(__xludf.DUMMYFUNCTION("""COMPUTED_VALUE"""),"-")</f>
        <v>-</v>
      </c>
      <c r="GP39" s="9" t="str">
        <f>IFERROR(__xludf.DUMMYFUNCTION("""COMPUTED_VALUE"""),"-")</f>
        <v>-</v>
      </c>
      <c r="GQ39" s="9" t="str">
        <f>IFERROR(__xludf.DUMMYFUNCTION("""COMPUTED_VALUE"""),"-")</f>
        <v>-</v>
      </c>
      <c r="GR39" s="9" t="str">
        <f>IFERROR(__xludf.DUMMYFUNCTION("""COMPUTED_VALUE"""),"-")</f>
        <v>-</v>
      </c>
      <c r="GS39" s="9" t="str">
        <f>IFERROR(__xludf.DUMMYFUNCTION("""COMPUTED_VALUE"""),"-")</f>
        <v>-</v>
      </c>
      <c r="GT39" s="9" t="str">
        <f>IFERROR(__xludf.DUMMYFUNCTION("""COMPUTED_VALUE"""),"-")</f>
        <v>-</v>
      </c>
      <c r="GU39" s="9" t="str">
        <f>IFERROR(__xludf.DUMMYFUNCTION("""COMPUTED_VALUE"""),"")</f>
        <v/>
      </c>
    </row>
    <row r="40">
      <c r="A40" s="5"/>
      <c r="B40" s="5"/>
      <c r="C40" s="5" t="str">
        <f>if(B40="d","diskv. iz ciklusa",if(B40="d1","diskv. iz kruga",if($E40="ODOBREN",(if(countif(H:H,"="&amp;H40)=1,countif(H:H,"&gt;"&amp;H40)+1,concatenate(countif(H:H,"&gt;"&amp;H40)+1," - ",countif(H:H,"&gt;="&amp;H40)))),'Rezultati - A kategorija'!empty)))</f>
        <v>38 - 39</v>
      </c>
      <c r="D40" s="6" t="str">
        <f>IFERROR(__xludf.DUMMYFUNCTION("""COMPUTED_VALUE"""),"SolimMS")</f>
        <v>SolimMS</v>
      </c>
      <c r="E40" s="6" t="str">
        <f>IFERROR(__xludf.DUMMYFUNCTION("""COMPUTED_VALUE"""),"ODOBREN")</f>
        <v>ODOBREN</v>
      </c>
      <c r="F40" s="6" t="str">
        <f>IFERROR(__xludf.DUMMYFUNCTION("""COMPUTED_VALUE"""),"Miloš")</f>
        <v>Miloš</v>
      </c>
      <c r="G40" s="6" t="str">
        <f>IFERROR(__xludf.DUMMYFUNCTION("""COMPUTED_VALUE"""),"Medić")</f>
        <v>Medić</v>
      </c>
      <c r="H40" s="7">
        <f>IFERROR(__xludf.DUMMYFUNCTION("""COMPUTED_VALUE"""),58.0)</f>
        <v>58</v>
      </c>
      <c r="I40" s="7">
        <f>IFERROR(__xludf.DUMMYFUNCTION("""COMPUTED_VALUE"""),58.0)</f>
        <v>58</v>
      </c>
      <c r="J40" s="6" t="str">
        <f>IFERROR(__xludf.DUMMYFUNCTION("""COMPUTED_VALUE"""),"Novi Sad")</f>
        <v>Novi Sad</v>
      </c>
      <c r="K40" s="6" t="str">
        <f>IFERROR(__xludf.DUMMYFUNCTION("""COMPUTED_VALUE"""),"Gimnazija Jovan Jovanović Zmaj")</f>
        <v>Gimnazija Jovan Jovanović Zmaj</v>
      </c>
      <c r="L40" s="14" t="str">
        <f>IFERROR(__xludf.DUMMYFUNCTION("""COMPUTED_VALUE"""),"II")</f>
        <v>II</v>
      </c>
      <c r="M40" s="14" t="str">
        <f>IFERROR(__xludf.DUMMYFUNCTION("""COMPUTED_VALUE"""),"A")</f>
        <v>A</v>
      </c>
      <c r="N40" s="6"/>
      <c r="O40" s="8" t="str">
        <f>IFERROR(__xludf.DUMMYFUNCTION("""COMPUTED_VALUE"""),"-")</f>
        <v>-</v>
      </c>
      <c r="P40" s="9" t="str">
        <f>IFERROR(__xludf.DUMMYFUNCTION("""COMPUTED_VALUE"""),"-")</f>
        <v>-</v>
      </c>
      <c r="Q40" s="9" t="str">
        <f>IFERROR(__xludf.DUMMYFUNCTION("""COMPUTED_VALUE"""),"-")</f>
        <v>-</v>
      </c>
      <c r="R40" s="9">
        <f>IFERROR(__xludf.DUMMYFUNCTION("""COMPUTED_VALUE"""),40.0)</f>
        <v>40</v>
      </c>
      <c r="S40" s="9">
        <f>IFERROR(__xludf.DUMMYFUNCTION("""COMPUTED_VALUE"""),0.0)</f>
        <v>0</v>
      </c>
      <c r="T40" s="9">
        <f>IFERROR(__xludf.DUMMYFUNCTION("""COMPUTED_VALUE"""),18.0)</f>
        <v>18</v>
      </c>
      <c r="U40" s="9" t="str">
        <f>IFERROR(__xludf.DUMMYFUNCTION("""COMPUTED_VALUE"""),"")</f>
        <v/>
      </c>
      <c r="V40" s="9" t="str">
        <f>IFERROR(__xludf.DUMMYFUNCTION("""COMPUTED_VALUE"""),"")</f>
        <v/>
      </c>
      <c r="W40" s="9" t="str">
        <f>IFERROR(__xludf.DUMMYFUNCTION("""COMPUTED_VALUE"""),"-")</f>
        <v>-</v>
      </c>
      <c r="X40" s="9" t="str">
        <f>IFERROR(__xludf.DUMMYFUNCTION("""COMPUTED_VALUE"""),"-")</f>
        <v>-</v>
      </c>
      <c r="Y40" s="9" t="str">
        <f>IFERROR(__xludf.DUMMYFUNCTION("""COMPUTED_VALUE"""),"-")</f>
        <v>-</v>
      </c>
      <c r="Z40" s="9" t="str">
        <f>IFERROR(__xludf.DUMMYFUNCTION("""COMPUTED_VALUE"""),"-")</f>
        <v>-</v>
      </c>
      <c r="AA40" s="9" t="str">
        <f>IFERROR(__xludf.DUMMYFUNCTION("""COMPUTED_VALUE"""),"-")</f>
        <v>-</v>
      </c>
      <c r="AB40" s="9" t="str">
        <f>IFERROR(__xludf.DUMMYFUNCTION("""COMPUTED_VALUE"""),"-")</f>
        <v>-</v>
      </c>
      <c r="AC40" s="9" t="str">
        <f>IFERROR(__xludf.DUMMYFUNCTION("""COMPUTED_VALUE"""),"-")</f>
        <v>-</v>
      </c>
      <c r="AD40" s="9" t="str">
        <f>IFERROR(__xludf.DUMMYFUNCTION("""COMPUTED_VALUE"""),"-")</f>
        <v>-</v>
      </c>
      <c r="AE40" s="9" t="str">
        <f>IFERROR(__xludf.DUMMYFUNCTION("""COMPUTED_VALUE"""),"-")</f>
        <v>-</v>
      </c>
      <c r="AF40" s="9" t="str">
        <f>IFERROR(__xludf.DUMMYFUNCTION("""COMPUTED_VALUE"""),"-")</f>
        <v>-</v>
      </c>
      <c r="AG40" s="9" t="str">
        <f>IFERROR(__xludf.DUMMYFUNCTION("""COMPUTED_VALUE"""),"-")</f>
        <v>-</v>
      </c>
      <c r="AH40" s="9" t="str">
        <f>IFERROR(__xludf.DUMMYFUNCTION("""COMPUTED_VALUE"""),"-")</f>
        <v>-</v>
      </c>
      <c r="AI40" s="9" t="str">
        <f>IFERROR(__xludf.DUMMYFUNCTION("""COMPUTED_VALUE"""),"-")</f>
        <v>-</v>
      </c>
      <c r="AJ40" s="9" t="str">
        <f>IFERROR(__xludf.DUMMYFUNCTION("""COMPUTED_VALUE"""),"-")</f>
        <v>-</v>
      </c>
      <c r="AK40" s="9" t="str">
        <f>IFERROR(__xludf.DUMMYFUNCTION("""COMPUTED_VALUE"""),"-")</f>
        <v>-</v>
      </c>
      <c r="AL40" s="9" t="str">
        <f>IFERROR(__xludf.DUMMYFUNCTION("""COMPUTED_VALUE"""),"-")</f>
        <v>-</v>
      </c>
      <c r="AM40" s="9" t="str">
        <f>IFERROR(__xludf.DUMMYFUNCTION("""COMPUTED_VALUE"""),"-")</f>
        <v>-</v>
      </c>
      <c r="AN40" s="9" t="str">
        <f>IFERROR(__xludf.DUMMYFUNCTION("""COMPUTED_VALUE"""),"-")</f>
        <v>-</v>
      </c>
      <c r="AO40" s="9" t="str">
        <f>IFERROR(__xludf.DUMMYFUNCTION("""COMPUTED_VALUE"""),"-")</f>
        <v>-</v>
      </c>
      <c r="AP40" s="9" t="str">
        <f>IFERROR(__xludf.DUMMYFUNCTION("""COMPUTED_VALUE"""),"-")</f>
        <v>-</v>
      </c>
      <c r="AQ40" s="9" t="str">
        <f>IFERROR(__xludf.DUMMYFUNCTION("""COMPUTED_VALUE"""),"-")</f>
        <v>-</v>
      </c>
      <c r="AR40" s="9" t="str">
        <f>IFERROR(__xludf.DUMMYFUNCTION("""COMPUTED_VALUE"""),"-")</f>
        <v>-</v>
      </c>
      <c r="AS40" s="9" t="str">
        <f>IFERROR(__xludf.DUMMYFUNCTION("""COMPUTED_VALUE"""),"-")</f>
        <v>-</v>
      </c>
      <c r="AT40" s="9" t="str">
        <f>IFERROR(__xludf.DUMMYFUNCTION("""COMPUTED_VALUE"""),"-")</f>
        <v>-</v>
      </c>
      <c r="AU40" s="9" t="str">
        <f>IFERROR(__xludf.DUMMYFUNCTION("""COMPUTED_VALUE"""),"-")</f>
        <v>-</v>
      </c>
      <c r="AV40" s="9" t="str">
        <f>IFERROR(__xludf.DUMMYFUNCTION("""COMPUTED_VALUE"""),"-")</f>
        <v>-</v>
      </c>
      <c r="AW40" s="9" t="str">
        <f>IFERROR(__xludf.DUMMYFUNCTION("""COMPUTED_VALUE"""),"-")</f>
        <v>-</v>
      </c>
      <c r="AX40" s="9" t="str">
        <f>IFERROR(__xludf.DUMMYFUNCTION("""COMPUTED_VALUE"""),"-")</f>
        <v>-</v>
      </c>
      <c r="AY40" s="9" t="str">
        <f>IFERROR(__xludf.DUMMYFUNCTION("""COMPUTED_VALUE"""),"-")</f>
        <v>-</v>
      </c>
      <c r="AZ40" s="9" t="str">
        <f>IFERROR(__xludf.DUMMYFUNCTION("""COMPUTED_VALUE"""),"-")</f>
        <v>-</v>
      </c>
      <c r="BA40" s="9" t="str">
        <f>IFERROR(__xludf.DUMMYFUNCTION("""COMPUTED_VALUE"""),"-")</f>
        <v>-</v>
      </c>
      <c r="BB40" s="9" t="str">
        <f>IFERROR(__xludf.DUMMYFUNCTION("""COMPUTED_VALUE"""),"-")</f>
        <v>-</v>
      </c>
      <c r="BC40" s="9" t="str">
        <f>IFERROR(__xludf.DUMMYFUNCTION("""COMPUTED_VALUE"""),"-")</f>
        <v>-</v>
      </c>
      <c r="BD40" s="9" t="str">
        <f>IFERROR(__xludf.DUMMYFUNCTION("""COMPUTED_VALUE"""),"-")</f>
        <v>-</v>
      </c>
      <c r="BE40" s="9" t="str">
        <f>IFERROR(__xludf.DUMMYFUNCTION("""COMPUTED_VALUE"""),"-")</f>
        <v>-</v>
      </c>
      <c r="BF40" s="9" t="str">
        <f>IFERROR(__xludf.DUMMYFUNCTION("""COMPUTED_VALUE"""),"-")</f>
        <v>-</v>
      </c>
      <c r="BG40" s="9" t="str">
        <f>IFERROR(__xludf.DUMMYFUNCTION("""COMPUTED_VALUE"""),"-")</f>
        <v>-</v>
      </c>
      <c r="BH40" s="9" t="str">
        <f>IFERROR(__xludf.DUMMYFUNCTION("""COMPUTED_VALUE"""),"-")</f>
        <v>-</v>
      </c>
      <c r="BI40" s="9" t="str">
        <f>IFERROR(__xludf.DUMMYFUNCTION("""COMPUTED_VALUE"""),"-")</f>
        <v>-</v>
      </c>
      <c r="BJ40" s="9" t="str">
        <f>IFERROR(__xludf.DUMMYFUNCTION("""COMPUTED_VALUE"""),"-")</f>
        <v>-</v>
      </c>
      <c r="BK40" s="9" t="str">
        <f>IFERROR(__xludf.DUMMYFUNCTION("""COMPUTED_VALUE"""),"-")</f>
        <v>-</v>
      </c>
      <c r="BL40" s="9" t="str">
        <f>IFERROR(__xludf.DUMMYFUNCTION("""COMPUTED_VALUE"""),"-")</f>
        <v>-</v>
      </c>
      <c r="BM40" s="9" t="str">
        <f>IFERROR(__xludf.DUMMYFUNCTION("""COMPUTED_VALUE"""),"")</f>
        <v/>
      </c>
      <c r="BN40" s="9" t="str">
        <f>IFERROR(__xludf.DUMMYFUNCTION("""COMPUTED_VALUE"""),"-")</f>
        <v>-</v>
      </c>
      <c r="BO40" s="9" t="str">
        <f>IFERROR(__xludf.DUMMYFUNCTION("""COMPUTED_VALUE"""),"-")</f>
        <v>-</v>
      </c>
      <c r="BP40" s="9" t="str">
        <f>IFERROR(__xludf.DUMMYFUNCTION("""COMPUTED_VALUE"""),"-")</f>
        <v>-</v>
      </c>
      <c r="BQ40" s="9" t="str">
        <f>IFERROR(__xludf.DUMMYFUNCTION("""COMPUTED_VALUE"""),"-")</f>
        <v>-</v>
      </c>
      <c r="BR40" s="9" t="str">
        <f>IFERROR(__xludf.DUMMYFUNCTION("""COMPUTED_VALUE"""),"-")</f>
        <v>-</v>
      </c>
      <c r="BS40" s="9" t="str">
        <f>IFERROR(__xludf.DUMMYFUNCTION("""COMPUTED_VALUE"""),"-")</f>
        <v>-</v>
      </c>
      <c r="BT40" s="9" t="str">
        <f>IFERROR(__xludf.DUMMYFUNCTION("""COMPUTED_VALUE"""),"-")</f>
        <v>-</v>
      </c>
      <c r="BU40" s="9" t="str">
        <f>IFERROR(__xludf.DUMMYFUNCTION("""COMPUTED_VALUE"""),"-")</f>
        <v>-</v>
      </c>
      <c r="BV40" s="9" t="str">
        <f>IFERROR(__xludf.DUMMYFUNCTION("""COMPUTED_VALUE"""),"-")</f>
        <v>-</v>
      </c>
      <c r="BW40" s="9" t="str">
        <f>IFERROR(__xludf.DUMMYFUNCTION("""COMPUTED_VALUE"""),"-")</f>
        <v>-</v>
      </c>
      <c r="BX40" s="9" t="str">
        <f>IFERROR(__xludf.DUMMYFUNCTION("""COMPUTED_VALUE"""),"-")</f>
        <v>-</v>
      </c>
      <c r="BY40" s="9" t="str">
        <f>IFERROR(__xludf.DUMMYFUNCTION("""COMPUTED_VALUE"""),"-")</f>
        <v>-</v>
      </c>
      <c r="BZ40" s="9" t="str">
        <f>IFERROR(__xludf.DUMMYFUNCTION("""COMPUTED_VALUE"""),"-")</f>
        <v>-</v>
      </c>
      <c r="CA40" s="9" t="str">
        <f>IFERROR(__xludf.DUMMYFUNCTION("""COMPUTED_VALUE"""),"-")</f>
        <v>-</v>
      </c>
      <c r="CB40" s="9" t="str">
        <f>IFERROR(__xludf.DUMMYFUNCTION("""COMPUTED_VALUE"""),"-")</f>
        <v>-</v>
      </c>
      <c r="CC40" s="9" t="str">
        <f>IFERROR(__xludf.DUMMYFUNCTION("""COMPUTED_VALUE"""),"-")</f>
        <v>-</v>
      </c>
      <c r="CD40" s="9" t="str">
        <f>IFERROR(__xludf.DUMMYFUNCTION("""COMPUTED_VALUE"""),"-")</f>
        <v>-</v>
      </c>
      <c r="CE40" s="9" t="str">
        <f>IFERROR(__xludf.DUMMYFUNCTION("""COMPUTED_VALUE"""),"-")</f>
        <v>-</v>
      </c>
      <c r="CF40" s="9" t="str">
        <f>IFERROR(__xludf.DUMMYFUNCTION("""COMPUTED_VALUE"""),"-")</f>
        <v>-</v>
      </c>
      <c r="CG40" s="9" t="str">
        <f>IFERROR(__xludf.DUMMYFUNCTION("""COMPUTED_VALUE"""),"-")</f>
        <v>-</v>
      </c>
      <c r="CH40" s="9" t="str">
        <f>IFERROR(__xludf.DUMMYFUNCTION("""COMPUTED_VALUE"""),"-")</f>
        <v>-</v>
      </c>
      <c r="CI40" s="9" t="str">
        <f>IFERROR(__xludf.DUMMYFUNCTION("""COMPUTED_VALUE"""),"-")</f>
        <v>-</v>
      </c>
      <c r="CJ40" s="9" t="str">
        <f>IFERROR(__xludf.DUMMYFUNCTION("""COMPUTED_VALUE"""),"-")</f>
        <v>-</v>
      </c>
      <c r="CK40" s="9" t="str">
        <f>IFERROR(__xludf.DUMMYFUNCTION("""COMPUTED_VALUE"""),"-")</f>
        <v>-</v>
      </c>
      <c r="CL40" s="9" t="str">
        <f>IFERROR(__xludf.DUMMYFUNCTION("""COMPUTED_VALUE"""),"-")</f>
        <v>-</v>
      </c>
      <c r="CM40" s="9" t="str">
        <f>IFERROR(__xludf.DUMMYFUNCTION("""COMPUTED_VALUE"""),"-")</f>
        <v>-</v>
      </c>
      <c r="CN40" s="9" t="str">
        <f>IFERROR(__xludf.DUMMYFUNCTION("""COMPUTED_VALUE"""),"-")</f>
        <v>-</v>
      </c>
      <c r="CO40" s="9" t="str">
        <f>IFERROR(__xludf.DUMMYFUNCTION("""COMPUTED_VALUE"""),"-")</f>
        <v>-</v>
      </c>
      <c r="CP40" s="9" t="str">
        <f>IFERROR(__xludf.DUMMYFUNCTION("""COMPUTED_VALUE"""),"-")</f>
        <v>-</v>
      </c>
      <c r="CQ40" s="9" t="str">
        <f>IFERROR(__xludf.DUMMYFUNCTION("""COMPUTED_VALUE"""),"-")</f>
        <v>-</v>
      </c>
      <c r="CR40" s="9" t="str">
        <f>IFERROR(__xludf.DUMMYFUNCTION("""COMPUTED_VALUE"""),"-")</f>
        <v>-</v>
      </c>
      <c r="CS40" s="9" t="str">
        <f>IFERROR(__xludf.DUMMYFUNCTION("""COMPUTED_VALUE"""),"-")</f>
        <v>-</v>
      </c>
      <c r="CT40" s="9" t="str">
        <f>IFERROR(__xludf.DUMMYFUNCTION("""COMPUTED_VALUE"""),"-")</f>
        <v>-</v>
      </c>
      <c r="CU40" s="9" t="str">
        <f>IFERROR(__xludf.DUMMYFUNCTION("""COMPUTED_VALUE"""),"")</f>
        <v/>
      </c>
      <c r="CV40" s="9" t="str">
        <f>IFERROR(__xludf.DUMMYFUNCTION("""COMPUTED_VALUE"""),"-")</f>
        <v>-</v>
      </c>
      <c r="CW40" s="9" t="str">
        <f>IFERROR(__xludf.DUMMYFUNCTION("""COMPUTED_VALUE"""),"-")</f>
        <v>-</v>
      </c>
      <c r="CX40" s="9" t="str">
        <f>IFERROR(__xludf.DUMMYFUNCTION("""COMPUTED_VALUE"""),"-")</f>
        <v>-</v>
      </c>
      <c r="CY40" s="9" t="str">
        <f>IFERROR(__xludf.DUMMYFUNCTION("""COMPUTED_VALUE"""),"-")</f>
        <v>-</v>
      </c>
      <c r="CZ40" s="9" t="str">
        <f>IFERROR(__xludf.DUMMYFUNCTION("""COMPUTED_VALUE"""),"-")</f>
        <v>-</v>
      </c>
      <c r="DA40" s="9" t="str">
        <f>IFERROR(__xludf.DUMMYFUNCTION("""COMPUTED_VALUE"""),"-")</f>
        <v>-</v>
      </c>
      <c r="DB40" s="9" t="str">
        <f>IFERROR(__xludf.DUMMYFUNCTION("""COMPUTED_VALUE"""),"-")</f>
        <v>-</v>
      </c>
      <c r="DC40" s="9" t="str">
        <f>IFERROR(__xludf.DUMMYFUNCTION("""COMPUTED_VALUE"""),"-")</f>
        <v>-</v>
      </c>
      <c r="DD40" s="9" t="str">
        <f>IFERROR(__xludf.DUMMYFUNCTION("""COMPUTED_VALUE"""),"-")</f>
        <v>-</v>
      </c>
      <c r="DE40" s="9" t="str">
        <f>IFERROR(__xludf.DUMMYFUNCTION("""COMPUTED_VALUE"""),"-")</f>
        <v>-</v>
      </c>
      <c r="DF40" s="9" t="str">
        <f>IFERROR(__xludf.DUMMYFUNCTION("""COMPUTED_VALUE"""),"-")</f>
        <v>-</v>
      </c>
      <c r="DG40" s="9" t="str">
        <f>IFERROR(__xludf.DUMMYFUNCTION("""COMPUTED_VALUE"""),"-")</f>
        <v>-</v>
      </c>
      <c r="DH40" s="9" t="str">
        <f>IFERROR(__xludf.DUMMYFUNCTION("""COMPUTED_VALUE"""),"-")</f>
        <v>-</v>
      </c>
      <c r="DI40" s="9" t="str">
        <f>IFERROR(__xludf.DUMMYFUNCTION("""COMPUTED_VALUE"""),"-")</f>
        <v>-</v>
      </c>
      <c r="DJ40" s="9" t="str">
        <f>IFERROR(__xludf.DUMMYFUNCTION("""COMPUTED_VALUE"""),"-")</f>
        <v>-</v>
      </c>
      <c r="DK40" s="9" t="str">
        <f>IFERROR(__xludf.DUMMYFUNCTION("""COMPUTED_VALUE"""),"-")</f>
        <v>-</v>
      </c>
      <c r="DL40" s="9" t="str">
        <f>IFERROR(__xludf.DUMMYFUNCTION("""COMPUTED_VALUE"""),"-")</f>
        <v>-</v>
      </c>
      <c r="DM40" s="9" t="str">
        <f>IFERROR(__xludf.DUMMYFUNCTION("""COMPUTED_VALUE"""),"-")</f>
        <v>-</v>
      </c>
      <c r="DN40" s="9" t="str">
        <f>IFERROR(__xludf.DUMMYFUNCTION("""COMPUTED_VALUE"""),"-")</f>
        <v>-</v>
      </c>
      <c r="DO40" s="9" t="str">
        <f>IFERROR(__xludf.DUMMYFUNCTION("""COMPUTED_VALUE"""),"-")</f>
        <v>-</v>
      </c>
      <c r="DP40" s="9" t="str">
        <f>IFERROR(__xludf.DUMMYFUNCTION("""COMPUTED_VALUE"""),"-")</f>
        <v>-</v>
      </c>
      <c r="DQ40" s="9" t="str">
        <f>IFERROR(__xludf.DUMMYFUNCTION("""COMPUTED_VALUE"""),"-")</f>
        <v>-</v>
      </c>
      <c r="DR40" s="9" t="str">
        <f>IFERROR(__xludf.DUMMYFUNCTION("""COMPUTED_VALUE"""),"-")</f>
        <v>-</v>
      </c>
      <c r="DS40" s="9" t="str">
        <f>IFERROR(__xludf.DUMMYFUNCTION("""COMPUTED_VALUE"""),"-")</f>
        <v>-</v>
      </c>
      <c r="DT40" s="9" t="str">
        <f>IFERROR(__xludf.DUMMYFUNCTION("""COMPUTED_VALUE"""),"-")</f>
        <v>-</v>
      </c>
      <c r="DU40" s="9" t="str">
        <f>IFERROR(__xludf.DUMMYFUNCTION("""COMPUTED_VALUE"""),"-")</f>
        <v>-</v>
      </c>
      <c r="DV40" s="9" t="str">
        <f>IFERROR(__xludf.DUMMYFUNCTION("""COMPUTED_VALUE"""),"-")</f>
        <v>-</v>
      </c>
      <c r="DW40" s="9" t="str">
        <f>IFERROR(__xludf.DUMMYFUNCTION("""COMPUTED_VALUE"""),"-")</f>
        <v>-</v>
      </c>
      <c r="DX40" s="9" t="str">
        <f>IFERROR(__xludf.DUMMYFUNCTION("""COMPUTED_VALUE"""),"-")</f>
        <v>-</v>
      </c>
      <c r="DY40" s="9" t="str">
        <f>IFERROR(__xludf.DUMMYFUNCTION("""COMPUTED_VALUE"""),"-")</f>
        <v>-</v>
      </c>
      <c r="DZ40" s="9" t="str">
        <f>IFERROR(__xludf.DUMMYFUNCTION("""COMPUTED_VALUE"""),"-")</f>
        <v>-</v>
      </c>
      <c r="EA40" s="9" t="str">
        <f>IFERROR(__xludf.DUMMYFUNCTION("""COMPUTED_VALUE"""),"-")</f>
        <v>-</v>
      </c>
      <c r="EB40" s="9" t="str">
        <f>IFERROR(__xludf.DUMMYFUNCTION("""COMPUTED_VALUE"""),"")</f>
        <v/>
      </c>
      <c r="EC40" s="9">
        <f>IFERROR(__xludf.DUMMYFUNCTION("""COMPUTED_VALUE"""),1.0)</f>
        <v>1</v>
      </c>
      <c r="ED40" s="9">
        <f>IFERROR(__xludf.DUMMYFUNCTION("""COMPUTED_VALUE"""),1.0)</f>
        <v>1</v>
      </c>
      <c r="EE40" s="9">
        <f>IFERROR(__xludf.DUMMYFUNCTION("""COMPUTED_VALUE"""),1.0)</f>
        <v>1</v>
      </c>
      <c r="EF40" s="9">
        <f>IFERROR(__xludf.DUMMYFUNCTION("""COMPUTED_VALUE"""),1.0)</f>
        <v>1</v>
      </c>
      <c r="EG40" s="9">
        <f>IFERROR(__xludf.DUMMYFUNCTION("""COMPUTED_VALUE"""),1.0)</f>
        <v>1</v>
      </c>
      <c r="EH40" s="9" t="str">
        <f>IFERROR(__xludf.DUMMYFUNCTION("""COMPUTED_VALUE"""),"WA")</f>
        <v>WA</v>
      </c>
      <c r="EI40" s="9" t="str">
        <f>IFERROR(__xludf.DUMMYFUNCTION("""COMPUTED_VALUE"""),"TLE")</f>
        <v>TLE</v>
      </c>
      <c r="EJ40" s="9" t="str">
        <f>IFERROR(__xludf.DUMMYFUNCTION("""COMPUTED_VALUE"""),"TLE")</f>
        <v>TLE</v>
      </c>
      <c r="EK40" s="9" t="str">
        <f>IFERROR(__xludf.DUMMYFUNCTION("""COMPUTED_VALUE"""),"WA")</f>
        <v>WA</v>
      </c>
      <c r="EL40" s="9" t="str">
        <f>IFERROR(__xludf.DUMMYFUNCTION("""COMPUTED_VALUE"""),"WA")</f>
        <v>WA</v>
      </c>
      <c r="EM40" s="9">
        <f>IFERROR(__xludf.DUMMYFUNCTION("""COMPUTED_VALUE"""),1.0)</f>
        <v>1</v>
      </c>
      <c r="EN40" s="9">
        <f>IFERROR(__xludf.DUMMYFUNCTION("""COMPUTED_VALUE"""),1.0)</f>
        <v>1</v>
      </c>
      <c r="EO40" s="9" t="str">
        <f>IFERROR(__xludf.DUMMYFUNCTION("""COMPUTED_VALUE"""),"TLE")</f>
        <v>TLE</v>
      </c>
      <c r="EP40" s="9" t="str">
        <f>IFERROR(__xludf.DUMMYFUNCTION("""COMPUTED_VALUE"""),"TLE")</f>
        <v>TLE</v>
      </c>
      <c r="EQ40" s="9" t="str">
        <f>IFERROR(__xludf.DUMMYFUNCTION("""COMPUTED_VALUE"""),"TLE")</f>
        <v>TLE</v>
      </c>
      <c r="ER40" s="9" t="str">
        <f>IFERROR(__xludf.DUMMYFUNCTION("""COMPUTED_VALUE"""),"WA")</f>
        <v>WA</v>
      </c>
      <c r="ES40" s="9" t="str">
        <f>IFERROR(__xludf.DUMMYFUNCTION("""COMPUTED_VALUE"""),"")</f>
        <v/>
      </c>
      <c r="ET40" s="9" t="str">
        <f>IFERROR(__xludf.DUMMYFUNCTION("""COMPUTED_VALUE"""),"WA")</f>
        <v>WA</v>
      </c>
      <c r="EU40" s="9" t="str">
        <f>IFERROR(__xludf.DUMMYFUNCTION("""COMPUTED_VALUE"""),"TLE")</f>
        <v>TLE</v>
      </c>
      <c r="EV40" s="9" t="str">
        <f>IFERROR(__xludf.DUMMYFUNCTION("""COMPUTED_VALUE"""),"TLE")</f>
        <v>TLE</v>
      </c>
      <c r="EW40" s="9" t="str">
        <f>IFERROR(__xludf.DUMMYFUNCTION("""COMPUTED_VALUE"""),"TLE")</f>
        <v>TLE</v>
      </c>
      <c r="EX40" s="9" t="str">
        <f>IFERROR(__xludf.DUMMYFUNCTION("""COMPUTED_VALUE"""),"TLE")</f>
        <v>TLE</v>
      </c>
      <c r="EY40" s="9" t="str">
        <f>IFERROR(__xludf.DUMMYFUNCTION("""COMPUTED_VALUE"""),"TLE")</f>
        <v>TLE</v>
      </c>
      <c r="EZ40" s="9" t="str">
        <f>IFERROR(__xludf.DUMMYFUNCTION("""COMPUTED_VALUE"""),"WA")</f>
        <v>WA</v>
      </c>
      <c r="FA40" s="9" t="str">
        <f>IFERROR(__xludf.DUMMYFUNCTION("""COMPUTED_VALUE"""),"WA")</f>
        <v>WA</v>
      </c>
      <c r="FB40" s="9" t="str">
        <f>IFERROR(__xludf.DUMMYFUNCTION("""COMPUTED_VALUE"""),"WA")</f>
        <v>WA</v>
      </c>
      <c r="FC40" s="9" t="str">
        <f>IFERROR(__xludf.DUMMYFUNCTION("""COMPUTED_VALUE"""),"WA")</f>
        <v>WA</v>
      </c>
      <c r="FD40" s="9" t="str">
        <f>IFERROR(__xludf.DUMMYFUNCTION("""COMPUTED_VALUE"""),"WA")</f>
        <v>WA</v>
      </c>
      <c r="FE40" s="9" t="str">
        <f>IFERROR(__xludf.DUMMYFUNCTION("""COMPUTED_VALUE"""),"WA")</f>
        <v>WA</v>
      </c>
      <c r="FF40" s="9" t="str">
        <f>IFERROR(__xludf.DUMMYFUNCTION("""COMPUTED_VALUE"""),"WA")</f>
        <v>WA</v>
      </c>
      <c r="FG40" s="9" t="str">
        <f>IFERROR(__xludf.DUMMYFUNCTION("""COMPUTED_VALUE"""),"WA")</f>
        <v>WA</v>
      </c>
      <c r="FH40" s="9" t="str">
        <f>IFERROR(__xludf.DUMMYFUNCTION("""COMPUTED_VALUE"""),"WA")</f>
        <v>WA</v>
      </c>
      <c r="FI40" s="9" t="str">
        <f>IFERROR(__xludf.DUMMYFUNCTION("""COMPUTED_VALUE"""),"WA")</f>
        <v>WA</v>
      </c>
      <c r="FJ40" s="9" t="str">
        <f>IFERROR(__xludf.DUMMYFUNCTION("""COMPUTED_VALUE"""),"WA")</f>
        <v>WA</v>
      </c>
      <c r="FK40" s="9" t="str">
        <f>IFERROR(__xludf.DUMMYFUNCTION("""COMPUTED_VALUE"""),"WA")</f>
        <v>WA</v>
      </c>
      <c r="FL40" s="9" t="str">
        <f>IFERROR(__xludf.DUMMYFUNCTION("""COMPUTED_VALUE"""),"WA")</f>
        <v>WA</v>
      </c>
      <c r="FM40" s="9" t="str">
        <f>IFERROR(__xludf.DUMMYFUNCTION("""COMPUTED_VALUE"""),"WA")</f>
        <v>WA</v>
      </c>
      <c r="FN40" s="9" t="str">
        <f>IFERROR(__xludf.DUMMYFUNCTION("""COMPUTED_VALUE"""),"TLE")</f>
        <v>TLE</v>
      </c>
      <c r="FO40" s="9" t="str">
        <f>IFERROR(__xludf.DUMMYFUNCTION("""COMPUTED_VALUE"""),"WA")</f>
        <v>WA</v>
      </c>
      <c r="FP40" s="9" t="str">
        <f>IFERROR(__xludf.DUMMYFUNCTION("""COMPUTED_VALUE"""),"WA")</f>
        <v>WA</v>
      </c>
      <c r="FQ40" s="9" t="str">
        <f>IFERROR(__xludf.DUMMYFUNCTION("""COMPUTED_VALUE"""),"WA")</f>
        <v>WA</v>
      </c>
      <c r="FR40" s="9" t="str">
        <f>IFERROR(__xludf.DUMMYFUNCTION("""COMPUTED_VALUE"""),"WA")</f>
        <v>WA</v>
      </c>
      <c r="FS40" s="9" t="str">
        <f>IFERROR(__xludf.DUMMYFUNCTION("""COMPUTED_VALUE"""),"WA")</f>
        <v>WA</v>
      </c>
      <c r="FT40" s="9" t="str">
        <f>IFERROR(__xludf.DUMMYFUNCTION("""COMPUTED_VALUE"""),"WA")</f>
        <v>WA</v>
      </c>
      <c r="FU40" s="9" t="str">
        <f>IFERROR(__xludf.DUMMYFUNCTION("""COMPUTED_VALUE"""),"WA")</f>
        <v>WA</v>
      </c>
      <c r="FV40" s="9" t="str">
        <f>IFERROR(__xludf.DUMMYFUNCTION("""COMPUTED_VALUE"""),"")</f>
        <v/>
      </c>
      <c r="FW40" s="9">
        <f>IFERROR(__xludf.DUMMYFUNCTION("""COMPUTED_VALUE"""),1.0)</f>
        <v>1</v>
      </c>
      <c r="FX40" s="9">
        <f>IFERROR(__xludf.DUMMYFUNCTION("""COMPUTED_VALUE"""),1.0)</f>
        <v>1</v>
      </c>
      <c r="FY40" s="9">
        <f>IFERROR(__xludf.DUMMYFUNCTION("""COMPUTED_VALUE"""),1.0)</f>
        <v>1</v>
      </c>
      <c r="FZ40" s="9">
        <f>IFERROR(__xludf.DUMMYFUNCTION("""COMPUTED_VALUE"""),1.0)</f>
        <v>1</v>
      </c>
      <c r="GA40" s="9">
        <f>IFERROR(__xludf.DUMMYFUNCTION("""COMPUTED_VALUE"""),1.0)</f>
        <v>1</v>
      </c>
      <c r="GB40" s="9">
        <f>IFERROR(__xludf.DUMMYFUNCTION("""COMPUTED_VALUE"""),1.0)</f>
        <v>1</v>
      </c>
      <c r="GC40" s="9" t="str">
        <f>IFERROR(__xludf.DUMMYFUNCTION("""COMPUTED_VALUE"""),"TLE")</f>
        <v>TLE</v>
      </c>
      <c r="GD40" s="9" t="str">
        <f>IFERROR(__xludf.DUMMYFUNCTION("""COMPUTED_VALUE"""),"TLE")</f>
        <v>TLE</v>
      </c>
      <c r="GE40" s="9">
        <f>IFERROR(__xludf.DUMMYFUNCTION("""COMPUTED_VALUE"""),1.0)</f>
        <v>1</v>
      </c>
      <c r="GF40" s="9">
        <f>IFERROR(__xludf.DUMMYFUNCTION("""COMPUTED_VALUE"""),1.0)</f>
        <v>1</v>
      </c>
      <c r="GG40" s="9">
        <f>IFERROR(__xludf.DUMMYFUNCTION("""COMPUTED_VALUE"""),1.0)</f>
        <v>1</v>
      </c>
      <c r="GH40" s="9" t="str">
        <f>IFERROR(__xludf.DUMMYFUNCTION("""COMPUTED_VALUE"""),"TLE")</f>
        <v>TLE</v>
      </c>
      <c r="GI40" s="9" t="str">
        <f>IFERROR(__xludf.DUMMYFUNCTION("""COMPUTED_VALUE"""),"TLE")</f>
        <v>TLE</v>
      </c>
      <c r="GJ40" s="9" t="str">
        <f>IFERROR(__xludf.DUMMYFUNCTION("""COMPUTED_VALUE"""),"TLE")</f>
        <v>TLE</v>
      </c>
      <c r="GK40" s="9" t="str">
        <f>IFERROR(__xludf.DUMMYFUNCTION("""COMPUTED_VALUE"""),"TLE")</f>
        <v>TLE</v>
      </c>
      <c r="GL40" s="9" t="str">
        <f>IFERROR(__xludf.DUMMYFUNCTION("""COMPUTED_VALUE"""),"TLE")</f>
        <v>TLE</v>
      </c>
      <c r="GM40" s="9" t="str">
        <f>IFERROR(__xludf.DUMMYFUNCTION("""COMPUTED_VALUE"""),"TLE")</f>
        <v>TLE</v>
      </c>
      <c r="GN40" s="9" t="str">
        <f>IFERROR(__xludf.DUMMYFUNCTION("""COMPUTED_VALUE"""),"TLE")</f>
        <v>TLE</v>
      </c>
      <c r="GO40" s="9" t="str">
        <f>IFERROR(__xludf.DUMMYFUNCTION("""COMPUTED_VALUE"""),"TLE")</f>
        <v>TLE</v>
      </c>
      <c r="GP40" s="9" t="str">
        <f>IFERROR(__xludf.DUMMYFUNCTION("""COMPUTED_VALUE"""),"TLE")</f>
        <v>TLE</v>
      </c>
      <c r="GQ40" s="9" t="str">
        <f>IFERROR(__xludf.DUMMYFUNCTION("""COMPUTED_VALUE"""),"TLE")</f>
        <v>TLE</v>
      </c>
      <c r="GR40" s="9" t="str">
        <f>IFERROR(__xludf.DUMMYFUNCTION("""COMPUTED_VALUE"""),"TLE")</f>
        <v>TLE</v>
      </c>
      <c r="GS40" s="9" t="str">
        <f>IFERROR(__xludf.DUMMYFUNCTION("""COMPUTED_VALUE"""),"TLE")</f>
        <v>TLE</v>
      </c>
      <c r="GT40" s="9" t="str">
        <f>IFERROR(__xludf.DUMMYFUNCTION("""COMPUTED_VALUE"""),"TLE")</f>
        <v>TLE</v>
      </c>
      <c r="GU40" s="9" t="str">
        <f>IFERROR(__xludf.DUMMYFUNCTION("""COMPUTED_VALUE"""),"")</f>
        <v/>
      </c>
    </row>
    <row r="41">
      <c r="A41" s="5"/>
      <c r="B41" s="5"/>
      <c r="C41" s="5" t="str">
        <f>if(B41="d","diskv. iz ciklusa",if(B41="d1","diskv. iz kruga",if($E41="ODOBREN",(if(countif(H:H,"="&amp;H41)=1,countif(H:H,"&gt;"&amp;H41)+1,concatenate(countif(H:H,"&gt;"&amp;H41)+1," - ",countif(H:H,"&gt;="&amp;H41)))),'Rezultati - A kategorija'!empty)))</f>
        <v>38 - 39</v>
      </c>
      <c r="D41" s="6" t="str">
        <f>IFERROR(__xludf.DUMMYFUNCTION("""COMPUTED_VALUE"""),"champion812r")</f>
        <v>champion812r</v>
      </c>
      <c r="E41" s="6" t="str">
        <f>IFERROR(__xludf.DUMMYFUNCTION("""COMPUTED_VALUE"""),"ODOBREN")</f>
        <v>ODOBREN</v>
      </c>
      <c r="F41" s="6" t="str">
        <f>IFERROR(__xludf.DUMMYFUNCTION("""COMPUTED_VALUE"""),"Dimitrije")</f>
        <v>Dimitrije</v>
      </c>
      <c r="G41" s="6" t="str">
        <f>IFERROR(__xludf.DUMMYFUNCTION("""COMPUTED_VALUE"""),"Đorđević")</f>
        <v>Đorđević</v>
      </c>
      <c r="H41" s="7">
        <f>IFERROR(__xludf.DUMMYFUNCTION("""COMPUTED_VALUE"""),58.0)</f>
        <v>58</v>
      </c>
      <c r="I41" s="7">
        <f>IFERROR(__xludf.DUMMYFUNCTION("""COMPUTED_VALUE"""),58.0)</f>
        <v>58</v>
      </c>
      <c r="J41" s="6" t="str">
        <f>IFERROR(__xludf.DUMMYFUNCTION("""COMPUTED_VALUE"""),"Leskovac")</f>
        <v>Leskovac</v>
      </c>
      <c r="K41" s="6" t="str">
        <f>IFERROR(__xludf.DUMMYFUNCTION("""COMPUTED_VALUE"""),"Gimnazija")</f>
        <v>Gimnazija</v>
      </c>
      <c r="L41" s="14" t="str">
        <f>IFERROR(__xludf.DUMMYFUNCTION("""COMPUTED_VALUE"""),"II")</f>
        <v>II</v>
      </c>
      <c r="M41" s="14" t="str">
        <f>IFERROR(__xludf.DUMMYFUNCTION("""COMPUTED_VALUE"""),"A")</f>
        <v>A</v>
      </c>
      <c r="N41" s="6"/>
      <c r="O41" s="8" t="str">
        <f>IFERROR(__xludf.DUMMYFUNCTION("""COMPUTED_VALUE"""),"-")</f>
        <v>-</v>
      </c>
      <c r="P41" s="9" t="str">
        <f>IFERROR(__xludf.DUMMYFUNCTION("""COMPUTED_VALUE"""),"-")</f>
        <v>-</v>
      </c>
      <c r="Q41" s="9" t="str">
        <f>IFERROR(__xludf.DUMMYFUNCTION("""COMPUTED_VALUE"""),"-")</f>
        <v>-</v>
      </c>
      <c r="R41" s="9">
        <f>IFERROR(__xludf.DUMMYFUNCTION("""COMPUTED_VALUE"""),40.0)</f>
        <v>40</v>
      </c>
      <c r="S41" s="9">
        <f>IFERROR(__xludf.DUMMYFUNCTION("""COMPUTED_VALUE"""),0.0)</f>
        <v>0</v>
      </c>
      <c r="T41" s="9">
        <f>IFERROR(__xludf.DUMMYFUNCTION("""COMPUTED_VALUE"""),18.0)</f>
        <v>18</v>
      </c>
      <c r="U41" s="9" t="str">
        <f>IFERROR(__xludf.DUMMYFUNCTION("""COMPUTED_VALUE"""),"")</f>
        <v/>
      </c>
      <c r="V41" s="9" t="str">
        <f>IFERROR(__xludf.DUMMYFUNCTION("""COMPUTED_VALUE"""),"")</f>
        <v/>
      </c>
      <c r="W41" s="9" t="str">
        <f>IFERROR(__xludf.DUMMYFUNCTION("""COMPUTED_VALUE"""),"-")</f>
        <v>-</v>
      </c>
      <c r="X41" s="9" t="str">
        <f>IFERROR(__xludf.DUMMYFUNCTION("""COMPUTED_VALUE"""),"-")</f>
        <v>-</v>
      </c>
      <c r="Y41" s="9" t="str">
        <f>IFERROR(__xludf.DUMMYFUNCTION("""COMPUTED_VALUE"""),"-")</f>
        <v>-</v>
      </c>
      <c r="Z41" s="9" t="str">
        <f>IFERROR(__xludf.DUMMYFUNCTION("""COMPUTED_VALUE"""),"-")</f>
        <v>-</v>
      </c>
      <c r="AA41" s="9" t="str">
        <f>IFERROR(__xludf.DUMMYFUNCTION("""COMPUTED_VALUE"""),"-")</f>
        <v>-</v>
      </c>
      <c r="AB41" s="9" t="str">
        <f>IFERROR(__xludf.DUMMYFUNCTION("""COMPUTED_VALUE"""),"-")</f>
        <v>-</v>
      </c>
      <c r="AC41" s="9" t="str">
        <f>IFERROR(__xludf.DUMMYFUNCTION("""COMPUTED_VALUE"""),"-")</f>
        <v>-</v>
      </c>
      <c r="AD41" s="9" t="str">
        <f>IFERROR(__xludf.DUMMYFUNCTION("""COMPUTED_VALUE"""),"-")</f>
        <v>-</v>
      </c>
      <c r="AE41" s="9" t="str">
        <f>IFERROR(__xludf.DUMMYFUNCTION("""COMPUTED_VALUE"""),"-")</f>
        <v>-</v>
      </c>
      <c r="AF41" s="9" t="str">
        <f>IFERROR(__xludf.DUMMYFUNCTION("""COMPUTED_VALUE"""),"-")</f>
        <v>-</v>
      </c>
      <c r="AG41" s="9" t="str">
        <f>IFERROR(__xludf.DUMMYFUNCTION("""COMPUTED_VALUE"""),"-")</f>
        <v>-</v>
      </c>
      <c r="AH41" s="9" t="str">
        <f>IFERROR(__xludf.DUMMYFUNCTION("""COMPUTED_VALUE"""),"-")</f>
        <v>-</v>
      </c>
      <c r="AI41" s="9" t="str">
        <f>IFERROR(__xludf.DUMMYFUNCTION("""COMPUTED_VALUE"""),"-")</f>
        <v>-</v>
      </c>
      <c r="AJ41" s="9" t="str">
        <f>IFERROR(__xludf.DUMMYFUNCTION("""COMPUTED_VALUE"""),"-")</f>
        <v>-</v>
      </c>
      <c r="AK41" s="9" t="str">
        <f>IFERROR(__xludf.DUMMYFUNCTION("""COMPUTED_VALUE"""),"-")</f>
        <v>-</v>
      </c>
      <c r="AL41" s="9" t="str">
        <f>IFERROR(__xludf.DUMMYFUNCTION("""COMPUTED_VALUE"""),"-")</f>
        <v>-</v>
      </c>
      <c r="AM41" s="9" t="str">
        <f>IFERROR(__xludf.DUMMYFUNCTION("""COMPUTED_VALUE"""),"-")</f>
        <v>-</v>
      </c>
      <c r="AN41" s="9" t="str">
        <f>IFERROR(__xludf.DUMMYFUNCTION("""COMPUTED_VALUE"""),"-")</f>
        <v>-</v>
      </c>
      <c r="AO41" s="9" t="str">
        <f>IFERROR(__xludf.DUMMYFUNCTION("""COMPUTED_VALUE"""),"-")</f>
        <v>-</v>
      </c>
      <c r="AP41" s="9" t="str">
        <f>IFERROR(__xludf.DUMMYFUNCTION("""COMPUTED_VALUE"""),"-")</f>
        <v>-</v>
      </c>
      <c r="AQ41" s="9" t="str">
        <f>IFERROR(__xludf.DUMMYFUNCTION("""COMPUTED_VALUE"""),"-")</f>
        <v>-</v>
      </c>
      <c r="AR41" s="9" t="str">
        <f>IFERROR(__xludf.DUMMYFUNCTION("""COMPUTED_VALUE"""),"-")</f>
        <v>-</v>
      </c>
      <c r="AS41" s="9" t="str">
        <f>IFERROR(__xludf.DUMMYFUNCTION("""COMPUTED_VALUE"""),"-")</f>
        <v>-</v>
      </c>
      <c r="AT41" s="9" t="str">
        <f>IFERROR(__xludf.DUMMYFUNCTION("""COMPUTED_VALUE"""),"-")</f>
        <v>-</v>
      </c>
      <c r="AU41" s="9" t="str">
        <f>IFERROR(__xludf.DUMMYFUNCTION("""COMPUTED_VALUE"""),"-")</f>
        <v>-</v>
      </c>
      <c r="AV41" s="9" t="str">
        <f>IFERROR(__xludf.DUMMYFUNCTION("""COMPUTED_VALUE"""),"-")</f>
        <v>-</v>
      </c>
      <c r="AW41" s="9" t="str">
        <f>IFERROR(__xludf.DUMMYFUNCTION("""COMPUTED_VALUE"""),"-")</f>
        <v>-</v>
      </c>
      <c r="AX41" s="9" t="str">
        <f>IFERROR(__xludf.DUMMYFUNCTION("""COMPUTED_VALUE"""),"-")</f>
        <v>-</v>
      </c>
      <c r="AY41" s="9" t="str">
        <f>IFERROR(__xludf.DUMMYFUNCTION("""COMPUTED_VALUE"""),"-")</f>
        <v>-</v>
      </c>
      <c r="AZ41" s="9" t="str">
        <f>IFERROR(__xludf.DUMMYFUNCTION("""COMPUTED_VALUE"""),"-")</f>
        <v>-</v>
      </c>
      <c r="BA41" s="9" t="str">
        <f>IFERROR(__xludf.DUMMYFUNCTION("""COMPUTED_VALUE"""),"-")</f>
        <v>-</v>
      </c>
      <c r="BB41" s="9" t="str">
        <f>IFERROR(__xludf.DUMMYFUNCTION("""COMPUTED_VALUE"""),"-")</f>
        <v>-</v>
      </c>
      <c r="BC41" s="9" t="str">
        <f>IFERROR(__xludf.DUMMYFUNCTION("""COMPUTED_VALUE"""),"-")</f>
        <v>-</v>
      </c>
      <c r="BD41" s="9" t="str">
        <f>IFERROR(__xludf.DUMMYFUNCTION("""COMPUTED_VALUE"""),"-")</f>
        <v>-</v>
      </c>
      <c r="BE41" s="9" t="str">
        <f>IFERROR(__xludf.DUMMYFUNCTION("""COMPUTED_VALUE"""),"-")</f>
        <v>-</v>
      </c>
      <c r="BF41" s="9" t="str">
        <f>IFERROR(__xludf.DUMMYFUNCTION("""COMPUTED_VALUE"""),"-")</f>
        <v>-</v>
      </c>
      <c r="BG41" s="9" t="str">
        <f>IFERROR(__xludf.DUMMYFUNCTION("""COMPUTED_VALUE"""),"-")</f>
        <v>-</v>
      </c>
      <c r="BH41" s="9" t="str">
        <f>IFERROR(__xludf.DUMMYFUNCTION("""COMPUTED_VALUE"""),"-")</f>
        <v>-</v>
      </c>
      <c r="BI41" s="9" t="str">
        <f>IFERROR(__xludf.DUMMYFUNCTION("""COMPUTED_VALUE"""),"-")</f>
        <v>-</v>
      </c>
      <c r="BJ41" s="9" t="str">
        <f>IFERROR(__xludf.DUMMYFUNCTION("""COMPUTED_VALUE"""),"-")</f>
        <v>-</v>
      </c>
      <c r="BK41" s="9" t="str">
        <f>IFERROR(__xludf.DUMMYFUNCTION("""COMPUTED_VALUE"""),"-")</f>
        <v>-</v>
      </c>
      <c r="BL41" s="9" t="str">
        <f>IFERROR(__xludf.DUMMYFUNCTION("""COMPUTED_VALUE"""),"-")</f>
        <v>-</v>
      </c>
      <c r="BM41" s="9" t="str">
        <f>IFERROR(__xludf.DUMMYFUNCTION("""COMPUTED_VALUE"""),"")</f>
        <v/>
      </c>
      <c r="BN41" s="9" t="str">
        <f>IFERROR(__xludf.DUMMYFUNCTION("""COMPUTED_VALUE"""),"-")</f>
        <v>-</v>
      </c>
      <c r="BO41" s="9" t="str">
        <f>IFERROR(__xludf.DUMMYFUNCTION("""COMPUTED_VALUE"""),"-")</f>
        <v>-</v>
      </c>
      <c r="BP41" s="9" t="str">
        <f>IFERROR(__xludf.DUMMYFUNCTION("""COMPUTED_VALUE"""),"-")</f>
        <v>-</v>
      </c>
      <c r="BQ41" s="9" t="str">
        <f>IFERROR(__xludf.DUMMYFUNCTION("""COMPUTED_VALUE"""),"-")</f>
        <v>-</v>
      </c>
      <c r="BR41" s="9" t="str">
        <f>IFERROR(__xludf.DUMMYFUNCTION("""COMPUTED_VALUE"""),"-")</f>
        <v>-</v>
      </c>
      <c r="BS41" s="9" t="str">
        <f>IFERROR(__xludf.DUMMYFUNCTION("""COMPUTED_VALUE"""),"-")</f>
        <v>-</v>
      </c>
      <c r="BT41" s="9" t="str">
        <f>IFERROR(__xludf.DUMMYFUNCTION("""COMPUTED_VALUE"""),"-")</f>
        <v>-</v>
      </c>
      <c r="BU41" s="9" t="str">
        <f>IFERROR(__xludf.DUMMYFUNCTION("""COMPUTED_VALUE"""),"-")</f>
        <v>-</v>
      </c>
      <c r="BV41" s="9" t="str">
        <f>IFERROR(__xludf.DUMMYFUNCTION("""COMPUTED_VALUE"""),"-")</f>
        <v>-</v>
      </c>
      <c r="BW41" s="9" t="str">
        <f>IFERROR(__xludf.DUMMYFUNCTION("""COMPUTED_VALUE"""),"-")</f>
        <v>-</v>
      </c>
      <c r="BX41" s="9" t="str">
        <f>IFERROR(__xludf.DUMMYFUNCTION("""COMPUTED_VALUE"""),"-")</f>
        <v>-</v>
      </c>
      <c r="BY41" s="9" t="str">
        <f>IFERROR(__xludf.DUMMYFUNCTION("""COMPUTED_VALUE"""),"-")</f>
        <v>-</v>
      </c>
      <c r="BZ41" s="9" t="str">
        <f>IFERROR(__xludf.DUMMYFUNCTION("""COMPUTED_VALUE"""),"-")</f>
        <v>-</v>
      </c>
      <c r="CA41" s="9" t="str">
        <f>IFERROR(__xludf.DUMMYFUNCTION("""COMPUTED_VALUE"""),"-")</f>
        <v>-</v>
      </c>
      <c r="CB41" s="9" t="str">
        <f>IFERROR(__xludf.DUMMYFUNCTION("""COMPUTED_VALUE"""),"-")</f>
        <v>-</v>
      </c>
      <c r="CC41" s="9" t="str">
        <f>IFERROR(__xludf.DUMMYFUNCTION("""COMPUTED_VALUE"""),"-")</f>
        <v>-</v>
      </c>
      <c r="CD41" s="9" t="str">
        <f>IFERROR(__xludf.DUMMYFUNCTION("""COMPUTED_VALUE"""),"-")</f>
        <v>-</v>
      </c>
      <c r="CE41" s="9" t="str">
        <f>IFERROR(__xludf.DUMMYFUNCTION("""COMPUTED_VALUE"""),"-")</f>
        <v>-</v>
      </c>
      <c r="CF41" s="9" t="str">
        <f>IFERROR(__xludf.DUMMYFUNCTION("""COMPUTED_VALUE"""),"-")</f>
        <v>-</v>
      </c>
      <c r="CG41" s="9" t="str">
        <f>IFERROR(__xludf.DUMMYFUNCTION("""COMPUTED_VALUE"""),"-")</f>
        <v>-</v>
      </c>
      <c r="CH41" s="9" t="str">
        <f>IFERROR(__xludf.DUMMYFUNCTION("""COMPUTED_VALUE"""),"-")</f>
        <v>-</v>
      </c>
      <c r="CI41" s="9" t="str">
        <f>IFERROR(__xludf.DUMMYFUNCTION("""COMPUTED_VALUE"""),"-")</f>
        <v>-</v>
      </c>
      <c r="CJ41" s="9" t="str">
        <f>IFERROR(__xludf.DUMMYFUNCTION("""COMPUTED_VALUE"""),"-")</f>
        <v>-</v>
      </c>
      <c r="CK41" s="9" t="str">
        <f>IFERROR(__xludf.DUMMYFUNCTION("""COMPUTED_VALUE"""),"-")</f>
        <v>-</v>
      </c>
      <c r="CL41" s="9" t="str">
        <f>IFERROR(__xludf.DUMMYFUNCTION("""COMPUTED_VALUE"""),"-")</f>
        <v>-</v>
      </c>
      <c r="CM41" s="9" t="str">
        <f>IFERROR(__xludf.DUMMYFUNCTION("""COMPUTED_VALUE"""),"-")</f>
        <v>-</v>
      </c>
      <c r="CN41" s="9" t="str">
        <f>IFERROR(__xludf.DUMMYFUNCTION("""COMPUTED_VALUE"""),"-")</f>
        <v>-</v>
      </c>
      <c r="CO41" s="9" t="str">
        <f>IFERROR(__xludf.DUMMYFUNCTION("""COMPUTED_VALUE"""),"-")</f>
        <v>-</v>
      </c>
      <c r="CP41" s="9" t="str">
        <f>IFERROR(__xludf.DUMMYFUNCTION("""COMPUTED_VALUE"""),"-")</f>
        <v>-</v>
      </c>
      <c r="CQ41" s="9" t="str">
        <f>IFERROR(__xludf.DUMMYFUNCTION("""COMPUTED_VALUE"""),"-")</f>
        <v>-</v>
      </c>
      <c r="CR41" s="9" t="str">
        <f>IFERROR(__xludf.DUMMYFUNCTION("""COMPUTED_VALUE"""),"-")</f>
        <v>-</v>
      </c>
      <c r="CS41" s="9" t="str">
        <f>IFERROR(__xludf.DUMMYFUNCTION("""COMPUTED_VALUE"""),"-")</f>
        <v>-</v>
      </c>
      <c r="CT41" s="9" t="str">
        <f>IFERROR(__xludf.DUMMYFUNCTION("""COMPUTED_VALUE"""),"-")</f>
        <v>-</v>
      </c>
      <c r="CU41" s="9" t="str">
        <f>IFERROR(__xludf.DUMMYFUNCTION("""COMPUTED_VALUE"""),"")</f>
        <v/>
      </c>
      <c r="CV41" s="9" t="str">
        <f>IFERROR(__xludf.DUMMYFUNCTION("""COMPUTED_VALUE"""),"-")</f>
        <v>-</v>
      </c>
      <c r="CW41" s="9" t="str">
        <f>IFERROR(__xludf.DUMMYFUNCTION("""COMPUTED_VALUE"""),"-")</f>
        <v>-</v>
      </c>
      <c r="CX41" s="9" t="str">
        <f>IFERROR(__xludf.DUMMYFUNCTION("""COMPUTED_VALUE"""),"-")</f>
        <v>-</v>
      </c>
      <c r="CY41" s="9" t="str">
        <f>IFERROR(__xludf.DUMMYFUNCTION("""COMPUTED_VALUE"""),"-")</f>
        <v>-</v>
      </c>
      <c r="CZ41" s="9" t="str">
        <f>IFERROR(__xludf.DUMMYFUNCTION("""COMPUTED_VALUE"""),"-")</f>
        <v>-</v>
      </c>
      <c r="DA41" s="9" t="str">
        <f>IFERROR(__xludf.DUMMYFUNCTION("""COMPUTED_VALUE"""),"-")</f>
        <v>-</v>
      </c>
      <c r="DB41" s="9" t="str">
        <f>IFERROR(__xludf.DUMMYFUNCTION("""COMPUTED_VALUE"""),"-")</f>
        <v>-</v>
      </c>
      <c r="DC41" s="9" t="str">
        <f>IFERROR(__xludf.DUMMYFUNCTION("""COMPUTED_VALUE"""),"-")</f>
        <v>-</v>
      </c>
      <c r="DD41" s="9" t="str">
        <f>IFERROR(__xludf.DUMMYFUNCTION("""COMPUTED_VALUE"""),"-")</f>
        <v>-</v>
      </c>
      <c r="DE41" s="9" t="str">
        <f>IFERROR(__xludf.DUMMYFUNCTION("""COMPUTED_VALUE"""),"-")</f>
        <v>-</v>
      </c>
      <c r="DF41" s="9" t="str">
        <f>IFERROR(__xludf.DUMMYFUNCTION("""COMPUTED_VALUE"""),"-")</f>
        <v>-</v>
      </c>
      <c r="DG41" s="9" t="str">
        <f>IFERROR(__xludf.DUMMYFUNCTION("""COMPUTED_VALUE"""),"-")</f>
        <v>-</v>
      </c>
      <c r="DH41" s="9" t="str">
        <f>IFERROR(__xludf.DUMMYFUNCTION("""COMPUTED_VALUE"""),"-")</f>
        <v>-</v>
      </c>
      <c r="DI41" s="9" t="str">
        <f>IFERROR(__xludf.DUMMYFUNCTION("""COMPUTED_VALUE"""),"-")</f>
        <v>-</v>
      </c>
      <c r="DJ41" s="9" t="str">
        <f>IFERROR(__xludf.DUMMYFUNCTION("""COMPUTED_VALUE"""),"-")</f>
        <v>-</v>
      </c>
      <c r="DK41" s="9" t="str">
        <f>IFERROR(__xludf.DUMMYFUNCTION("""COMPUTED_VALUE"""),"-")</f>
        <v>-</v>
      </c>
      <c r="DL41" s="9" t="str">
        <f>IFERROR(__xludf.DUMMYFUNCTION("""COMPUTED_VALUE"""),"-")</f>
        <v>-</v>
      </c>
      <c r="DM41" s="9" t="str">
        <f>IFERROR(__xludf.DUMMYFUNCTION("""COMPUTED_VALUE"""),"-")</f>
        <v>-</v>
      </c>
      <c r="DN41" s="9" t="str">
        <f>IFERROR(__xludf.DUMMYFUNCTION("""COMPUTED_VALUE"""),"-")</f>
        <v>-</v>
      </c>
      <c r="DO41" s="9" t="str">
        <f>IFERROR(__xludf.DUMMYFUNCTION("""COMPUTED_VALUE"""),"-")</f>
        <v>-</v>
      </c>
      <c r="DP41" s="9" t="str">
        <f>IFERROR(__xludf.DUMMYFUNCTION("""COMPUTED_VALUE"""),"-")</f>
        <v>-</v>
      </c>
      <c r="DQ41" s="9" t="str">
        <f>IFERROR(__xludf.DUMMYFUNCTION("""COMPUTED_VALUE"""),"-")</f>
        <v>-</v>
      </c>
      <c r="DR41" s="9" t="str">
        <f>IFERROR(__xludf.DUMMYFUNCTION("""COMPUTED_VALUE"""),"-")</f>
        <v>-</v>
      </c>
      <c r="DS41" s="9" t="str">
        <f>IFERROR(__xludf.DUMMYFUNCTION("""COMPUTED_VALUE"""),"-")</f>
        <v>-</v>
      </c>
      <c r="DT41" s="9" t="str">
        <f>IFERROR(__xludf.DUMMYFUNCTION("""COMPUTED_VALUE"""),"-")</f>
        <v>-</v>
      </c>
      <c r="DU41" s="9" t="str">
        <f>IFERROR(__xludf.DUMMYFUNCTION("""COMPUTED_VALUE"""),"-")</f>
        <v>-</v>
      </c>
      <c r="DV41" s="9" t="str">
        <f>IFERROR(__xludf.DUMMYFUNCTION("""COMPUTED_VALUE"""),"-")</f>
        <v>-</v>
      </c>
      <c r="DW41" s="9" t="str">
        <f>IFERROR(__xludf.DUMMYFUNCTION("""COMPUTED_VALUE"""),"-")</f>
        <v>-</v>
      </c>
      <c r="DX41" s="9" t="str">
        <f>IFERROR(__xludf.DUMMYFUNCTION("""COMPUTED_VALUE"""),"-")</f>
        <v>-</v>
      </c>
      <c r="DY41" s="9" t="str">
        <f>IFERROR(__xludf.DUMMYFUNCTION("""COMPUTED_VALUE"""),"-")</f>
        <v>-</v>
      </c>
      <c r="DZ41" s="9" t="str">
        <f>IFERROR(__xludf.DUMMYFUNCTION("""COMPUTED_VALUE"""),"-")</f>
        <v>-</v>
      </c>
      <c r="EA41" s="9" t="str">
        <f>IFERROR(__xludf.DUMMYFUNCTION("""COMPUTED_VALUE"""),"-")</f>
        <v>-</v>
      </c>
      <c r="EB41" s="9" t="str">
        <f>IFERROR(__xludf.DUMMYFUNCTION("""COMPUTED_VALUE"""),"")</f>
        <v/>
      </c>
      <c r="EC41" s="9">
        <f>IFERROR(__xludf.DUMMYFUNCTION("""COMPUTED_VALUE"""),1.0)</f>
        <v>1</v>
      </c>
      <c r="ED41" s="9">
        <f>IFERROR(__xludf.DUMMYFUNCTION("""COMPUTED_VALUE"""),1.0)</f>
        <v>1</v>
      </c>
      <c r="EE41" s="9">
        <f>IFERROR(__xludf.DUMMYFUNCTION("""COMPUTED_VALUE"""),1.0)</f>
        <v>1</v>
      </c>
      <c r="EF41" s="9">
        <f>IFERROR(__xludf.DUMMYFUNCTION("""COMPUTED_VALUE"""),1.0)</f>
        <v>1</v>
      </c>
      <c r="EG41" s="9">
        <f>IFERROR(__xludf.DUMMYFUNCTION("""COMPUTED_VALUE"""),1.0)</f>
        <v>1</v>
      </c>
      <c r="EH41" s="9" t="str">
        <f>IFERROR(__xludf.DUMMYFUNCTION("""COMPUTED_VALUE"""),"TLE")</f>
        <v>TLE</v>
      </c>
      <c r="EI41" s="9" t="str">
        <f>IFERROR(__xludf.DUMMYFUNCTION("""COMPUTED_VALUE"""),"TLE")</f>
        <v>TLE</v>
      </c>
      <c r="EJ41" s="9" t="str">
        <f>IFERROR(__xludf.DUMMYFUNCTION("""COMPUTED_VALUE"""),"TLE")</f>
        <v>TLE</v>
      </c>
      <c r="EK41" s="9" t="str">
        <f>IFERROR(__xludf.DUMMYFUNCTION("""COMPUTED_VALUE"""),"TLE")</f>
        <v>TLE</v>
      </c>
      <c r="EL41" s="9" t="str">
        <f>IFERROR(__xludf.DUMMYFUNCTION("""COMPUTED_VALUE"""),"TLE")</f>
        <v>TLE</v>
      </c>
      <c r="EM41" s="9">
        <f>IFERROR(__xludf.DUMMYFUNCTION("""COMPUTED_VALUE"""),1.0)</f>
        <v>1</v>
      </c>
      <c r="EN41" s="9">
        <f>IFERROR(__xludf.DUMMYFUNCTION("""COMPUTED_VALUE"""),1.0)</f>
        <v>1</v>
      </c>
      <c r="EO41" s="9" t="str">
        <f>IFERROR(__xludf.DUMMYFUNCTION("""COMPUTED_VALUE"""),"TLE")</f>
        <v>TLE</v>
      </c>
      <c r="EP41" s="9" t="str">
        <f>IFERROR(__xludf.DUMMYFUNCTION("""COMPUTED_VALUE"""),"TLE")</f>
        <v>TLE</v>
      </c>
      <c r="EQ41" s="9" t="str">
        <f>IFERROR(__xludf.DUMMYFUNCTION("""COMPUTED_VALUE"""),"TLE")</f>
        <v>TLE</v>
      </c>
      <c r="ER41" s="9" t="str">
        <f>IFERROR(__xludf.DUMMYFUNCTION("""COMPUTED_VALUE"""),"TLE")</f>
        <v>TLE</v>
      </c>
      <c r="ES41" s="9" t="str">
        <f>IFERROR(__xludf.DUMMYFUNCTION("""COMPUTED_VALUE"""),"")</f>
        <v/>
      </c>
      <c r="ET41" s="9" t="str">
        <f>IFERROR(__xludf.DUMMYFUNCTION("""COMPUTED_VALUE"""),"WA")</f>
        <v>WA</v>
      </c>
      <c r="EU41" s="9" t="str">
        <f>IFERROR(__xludf.DUMMYFUNCTION("""COMPUTED_VALUE"""),"WA")</f>
        <v>WA</v>
      </c>
      <c r="EV41" s="9" t="str">
        <f>IFERROR(__xludf.DUMMYFUNCTION("""COMPUTED_VALUE"""),"WA")</f>
        <v>WA</v>
      </c>
      <c r="EW41" s="9">
        <f>IFERROR(__xludf.DUMMYFUNCTION("""COMPUTED_VALUE"""),1.0)</f>
        <v>1</v>
      </c>
      <c r="EX41" s="9" t="str">
        <f>IFERROR(__xludf.DUMMYFUNCTION("""COMPUTED_VALUE"""),"WA")</f>
        <v>WA</v>
      </c>
      <c r="EY41" s="9" t="str">
        <f>IFERROR(__xludf.DUMMYFUNCTION("""COMPUTED_VALUE"""),"WA")</f>
        <v>WA</v>
      </c>
      <c r="EZ41" s="9" t="str">
        <f>IFERROR(__xludf.DUMMYFUNCTION("""COMPUTED_VALUE"""),"WA")</f>
        <v>WA</v>
      </c>
      <c r="FA41" s="9" t="str">
        <f>IFERROR(__xludf.DUMMYFUNCTION("""COMPUTED_VALUE"""),"WA")</f>
        <v>WA</v>
      </c>
      <c r="FB41" s="9" t="str">
        <f>IFERROR(__xludf.DUMMYFUNCTION("""COMPUTED_VALUE"""),"WA")</f>
        <v>WA</v>
      </c>
      <c r="FC41" s="9" t="str">
        <f>IFERROR(__xludf.DUMMYFUNCTION("""COMPUTED_VALUE"""),"WA")</f>
        <v>WA</v>
      </c>
      <c r="FD41" s="9">
        <f>IFERROR(__xludf.DUMMYFUNCTION("""COMPUTED_VALUE"""),1.0)</f>
        <v>1</v>
      </c>
      <c r="FE41" s="9" t="str">
        <f>IFERROR(__xludf.DUMMYFUNCTION("""COMPUTED_VALUE"""),"WA")</f>
        <v>WA</v>
      </c>
      <c r="FF41" s="9" t="str">
        <f>IFERROR(__xludf.DUMMYFUNCTION("""COMPUTED_VALUE"""),"WA")</f>
        <v>WA</v>
      </c>
      <c r="FG41" s="9" t="str">
        <f>IFERROR(__xludf.DUMMYFUNCTION("""COMPUTED_VALUE"""),"WA")</f>
        <v>WA</v>
      </c>
      <c r="FH41" s="9" t="str">
        <f>IFERROR(__xludf.DUMMYFUNCTION("""COMPUTED_VALUE"""),"WA")</f>
        <v>WA</v>
      </c>
      <c r="FI41" s="9" t="str">
        <f>IFERROR(__xludf.DUMMYFUNCTION("""COMPUTED_VALUE"""),"WA")</f>
        <v>WA</v>
      </c>
      <c r="FJ41" s="9" t="str">
        <f>IFERROR(__xludf.DUMMYFUNCTION("""COMPUTED_VALUE"""),"WA")</f>
        <v>WA</v>
      </c>
      <c r="FK41" s="9" t="str">
        <f>IFERROR(__xludf.DUMMYFUNCTION("""COMPUTED_VALUE"""),"WA")</f>
        <v>WA</v>
      </c>
      <c r="FL41" s="9" t="str">
        <f>IFERROR(__xludf.DUMMYFUNCTION("""COMPUTED_VALUE"""),"WA")</f>
        <v>WA</v>
      </c>
      <c r="FM41" s="9" t="str">
        <f>IFERROR(__xludf.DUMMYFUNCTION("""COMPUTED_VALUE"""),"WA")</f>
        <v>WA</v>
      </c>
      <c r="FN41" s="9">
        <f>IFERROR(__xludf.DUMMYFUNCTION("""COMPUTED_VALUE"""),1.0)</f>
        <v>1</v>
      </c>
      <c r="FO41" s="9" t="str">
        <f>IFERROR(__xludf.DUMMYFUNCTION("""COMPUTED_VALUE"""),"WA")</f>
        <v>WA</v>
      </c>
      <c r="FP41" s="9" t="str">
        <f>IFERROR(__xludf.DUMMYFUNCTION("""COMPUTED_VALUE"""),"WA")</f>
        <v>WA</v>
      </c>
      <c r="FQ41" s="9" t="str">
        <f>IFERROR(__xludf.DUMMYFUNCTION("""COMPUTED_VALUE"""),"WA")</f>
        <v>WA</v>
      </c>
      <c r="FR41" s="9" t="str">
        <f>IFERROR(__xludf.DUMMYFUNCTION("""COMPUTED_VALUE"""),"WA")</f>
        <v>WA</v>
      </c>
      <c r="FS41" s="9" t="str">
        <f>IFERROR(__xludf.DUMMYFUNCTION("""COMPUTED_VALUE"""),"WA")</f>
        <v>WA</v>
      </c>
      <c r="FT41" s="9" t="str">
        <f>IFERROR(__xludf.DUMMYFUNCTION("""COMPUTED_VALUE"""),"WA")</f>
        <v>WA</v>
      </c>
      <c r="FU41" s="9" t="str">
        <f>IFERROR(__xludf.DUMMYFUNCTION("""COMPUTED_VALUE"""),"WA")</f>
        <v>WA</v>
      </c>
      <c r="FV41" s="9" t="str">
        <f>IFERROR(__xludf.DUMMYFUNCTION("""COMPUTED_VALUE"""),"")</f>
        <v/>
      </c>
      <c r="FW41" s="9">
        <f>IFERROR(__xludf.DUMMYFUNCTION("""COMPUTED_VALUE"""),1.0)</f>
        <v>1</v>
      </c>
      <c r="FX41" s="9">
        <f>IFERROR(__xludf.DUMMYFUNCTION("""COMPUTED_VALUE"""),1.0)</f>
        <v>1</v>
      </c>
      <c r="FY41" s="9">
        <f>IFERROR(__xludf.DUMMYFUNCTION("""COMPUTED_VALUE"""),1.0)</f>
        <v>1</v>
      </c>
      <c r="FZ41" s="9">
        <f>IFERROR(__xludf.DUMMYFUNCTION("""COMPUTED_VALUE"""),1.0)</f>
        <v>1</v>
      </c>
      <c r="GA41" s="9">
        <f>IFERROR(__xludf.DUMMYFUNCTION("""COMPUTED_VALUE"""),1.0)</f>
        <v>1</v>
      </c>
      <c r="GB41" s="9">
        <f>IFERROR(__xludf.DUMMYFUNCTION("""COMPUTED_VALUE"""),1.0)</f>
        <v>1</v>
      </c>
      <c r="GC41" s="9" t="str">
        <f>IFERROR(__xludf.DUMMYFUNCTION("""COMPUTED_VALUE"""),"TLE")</f>
        <v>TLE</v>
      </c>
      <c r="GD41" s="9">
        <f>IFERROR(__xludf.DUMMYFUNCTION("""COMPUTED_VALUE"""),1.0)</f>
        <v>1</v>
      </c>
      <c r="GE41" s="9">
        <f>IFERROR(__xludf.DUMMYFUNCTION("""COMPUTED_VALUE"""),1.0)</f>
        <v>1</v>
      </c>
      <c r="GF41" s="9">
        <f>IFERROR(__xludf.DUMMYFUNCTION("""COMPUTED_VALUE"""),1.0)</f>
        <v>1</v>
      </c>
      <c r="GG41" s="9">
        <f>IFERROR(__xludf.DUMMYFUNCTION("""COMPUTED_VALUE"""),1.0)</f>
        <v>1</v>
      </c>
      <c r="GH41" s="9" t="str">
        <f>IFERROR(__xludf.DUMMYFUNCTION("""COMPUTED_VALUE"""),"TLE")</f>
        <v>TLE</v>
      </c>
      <c r="GI41" s="9" t="str">
        <f>IFERROR(__xludf.DUMMYFUNCTION("""COMPUTED_VALUE"""),"TLE")</f>
        <v>TLE</v>
      </c>
      <c r="GJ41" s="9" t="str">
        <f>IFERROR(__xludf.DUMMYFUNCTION("""COMPUTED_VALUE"""),"TLE")</f>
        <v>TLE</v>
      </c>
      <c r="GK41" s="9" t="str">
        <f>IFERROR(__xludf.DUMMYFUNCTION("""COMPUTED_VALUE"""),"TLE")</f>
        <v>TLE</v>
      </c>
      <c r="GL41" s="9" t="str">
        <f>IFERROR(__xludf.DUMMYFUNCTION("""COMPUTED_VALUE"""),"TLE")</f>
        <v>TLE</v>
      </c>
      <c r="GM41" s="9" t="str">
        <f>IFERROR(__xludf.DUMMYFUNCTION("""COMPUTED_VALUE"""),"TLE")</f>
        <v>TLE</v>
      </c>
      <c r="GN41" s="9" t="str">
        <f>IFERROR(__xludf.DUMMYFUNCTION("""COMPUTED_VALUE"""),"TLE")</f>
        <v>TLE</v>
      </c>
      <c r="GO41" s="9" t="str">
        <f>IFERROR(__xludf.DUMMYFUNCTION("""COMPUTED_VALUE"""),"TLE")</f>
        <v>TLE</v>
      </c>
      <c r="GP41" s="9" t="str">
        <f>IFERROR(__xludf.DUMMYFUNCTION("""COMPUTED_VALUE"""),"TLE")</f>
        <v>TLE</v>
      </c>
      <c r="GQ41" s="9" t="str">
        <f>IFERROR(__xludf.DUMMYFUNCTION("""COMPUTED_VALUE"""),"TLE")</f>
        <v>TLE</v>
      </c>
      <c r="GR41" s="9" t="str">
        <f>IFERROR(__xludf.DUMMYFUNCTION("""COMPUTED_VALUE"""),"TLE")</f>
        <v>TLE</v>
      </c>
      <c r="GS41" s="9" t="str">
        <f>IFERROR(__xludf.DUMMYFUNCTION("""COMPUTED_VALUE"""),"TLE")</f>
        <v>TLE</v>
      </c>
      <c r="GT41" s="9" t="str">
        <f>IFERROR(__xludf.DUMMYFUNCTION("""COMPUTED_VALUE"""),"TLE")</f>
        <v>TLE</v>
      </c>
      <c r="GU41" s="9" t="str">
        <f>IFERROR(__xludf.DUMMYFUNCTION("""COMPUTED_VALUE"""),"")</f>
        <v/>
      </c>
    </row>
    <row r="42">
      <c r="A42" s="5"/>
      <c r="B42" s="5"/>
      <c r="C42" s="5">
        <f>if(B42="d","diskv. iz ciklusa",if(B42="d1","diskv. iz kruga",if($E42="ODOBREN",(if(countif(H:H,"="&amp;H42)=1,countif(H:H,"&gt;"&amp;H42)+1,concatenate(countif(H:H,"&gt;"&amp;H42)+1," - ",countif(H:H,"&gt;="&amp;H42)))),'Rezultati - A kategorija'!empty)))</f>
        <v>40</v>
      </c>
      <c r="D42" s="6" t="str">
        <f>IFERROR(__xludf.DUMMYFUNCTION("""COMPUTED_VALUE"""),"dimi3je3")</f>
        <v>dimi3je3</v>
      </c>
      <c r="E42" s="6" t="str">
        <f>IFERROR(__xludf.DUMMYFUNCTION("""COMPUTED_VALUE"""),"ODOBREN")</f>
        <v>ODOBREN</v>
      </c>
      <c r="F42" s="6" t="str">
        <f>IFERROR(__xludf.DUMMYFUNCTION("""COMPUTED_VALUE"""),"Dimitrije")</f>
        <v>Dimitrije</v>
      </c>
      <c r="G42" s="6" t="str">
        <f>IFERROR(__xludf.DUMMYFUNCTION("""COMPUTED_VALUE"""),"Treskavica")</f>
        <v>Treskavica</v>
      </c>
      <c r="H42" s="7">
        <f>IFERROR(__xludf.DUMMYFUNCTION("""COMPUTED_VALUE"""),56.0)</f>
        <v>56</v>
      </c>
      <c r="I42" s="7">
        <f>IFERROR(__xludf.DUMMYFUNCTION("""COMPUTED_VALUE"""),56.0)</f>
        <v>56</v>
      </c>
      <c r="J42" s="6" t="str">
        <f>IFERROR(__xludf.DUMMYFUNCTION("""COMPUTED_VALUE"""),"Niš")</f>
        <v>Niš</v>
      </c>
      <c r="K42" s="6" t="str">
        <f>IFERROR(__xludf.DUMMYFUNCTION("""COMPUTED_VALUE"""),"Gimnazija Svetozar Marković")</f>
        <v>Gimnazija Svetozar Marković</v>
      </c>
      <c r="L42" s="14" t="str">
        <f>IFERROR(__xludf.DUMMYFUNCTION("""COMPUTED_VALUE"""),"III")</f>
        <v>III</v>
      </c>
      <c r="M42" s="14" t="str">
        <f>IFERROR(__xludf.DUMMYFUNCTION("""COMPUTED_VALUE"""),"A")</f>
        <v>A</v>
      </c>
      <c r="N42" s="6" t="str">
        <f>IFERROR(__xludf.DUMMYFUNCTION("""COMPUTED_VALUE"""),"Filip Marić")</f>
        <v>Filip Marić</v>
      </c>
      <c r="O42" s="8">
        <f>IFERROR(__xludf.DUMMYFUNCTION("""COMPUTED_VALUE"""),0.0)</f>
        <v>0</v>
      </c>
      <c r="P42" s="9" t="str">
        <f>IFERROR(__xludf.DUMMYFUNCTION("""COMPUTED_VALUE"""),"-")</f>
        <v>-</v>
      </c>
      <c r="Q42" s="9" t="str">
        <f>IFERROR(__xludf.DUMMYFUNCTION("""COMPUTED_VALUE"""),"-")</f>
        <v>-</v>
      </c>
      <c r="R42" s="9">
        <f>IFERROR(__xludf.DUMMYFUNCTION("""COMPUTED_VALUE"""),40.0)</f>
        <v>40</v>
      </c>
      <c r="S42" s="9">
        <f>IFERROR(__xludf.DUMMYFUNCTION("""COMPUTED_VALUE"""),0.0)</f>
        <v>0</v>
      </c>
      <c r="T42" s="9">
        <f>IFERROR(__xludf.DUMMYFUNCTION("""COMPUTED_VALUE"""),16.0)</f>
        <v>16</v>
      </c>
      <c r="U42" s="9" t="str">
        <f>IFERROR(__xludf.DUMMYFUNCTION("""COMPUTED_VALUE"""),"")</f>
        <v/>
      </c>
      <c r="V42" s="9" t="str">
        <f>IFERROR(__xludf.DUMMYFUNCTION("""COMPUTED_VALUE"""),"")</f>
        <v/>
      </c>
      <c r="W42" s="9" t="str">
        <f>IFERROR(__xludf.DUMMYFUNCTION("""COMPUTED_VALUE"""),"WA")</f>
        <v>WA</v>
      </c>
      <c r="X42" s="9" t="str">
        <f>IFERROR(__xludf.DUMMYFUNCTION("""COMPUTED_VALUE"""),"WA")</f>
        <v>WA</v>
      </c>
      <c r="Y42" s="9" t="str">
        <f>IFERROR(__xludf.DUMMYFUNCTION("""COMPUTED_VALUE"""),"WA")</f>
        <v>WA</v>
      </c>
      <c r="Z42" s="9" t="str">
        <f>IFERROR(__xludf.DUMMYFUNCTION("""COMPUTED_VALUE"""),"WA")</f>
        <v>WA</v>
      </c>
      <c r="AA42" s="9" t="str">
        <f>IFERROR(__xludf.DUMMYFUNCTION("""COMPUTED_VALUE"""),"WA")</f>
        <v>WA</v>
      </c>
      <c r="AB42" s="9" t="str">
        <f>IFERROR(__xludf.DUMMYFUNCTION("""COMPUTED_VALUE"""),"RTE")</f>
        <v>RTE</v>
      </c>
      <c r="AC42" s="9" t="str">
        <f>IFERROR(__xludf.DUMMYFUNCTION("""COMPUTED_VALUE"""),"WA")</f>
        <v>WA</v>
      </c>
      <c r="AD42" s="9" t="str">
        <f>IFERROR(__xludf.DUMMYFUNCTION("""COMPUTED_VALUE"""),"RTE")</f>
        <v>RTE</v>
      </c>
      <c r="AE42" s="9" t="str">
        <f>IFERROR(__xludf.DUMMYFUNCTION("""COMPUTED_VALUE"""),"WA")</f>
        <v>WA</v>
      </c>
      <c r="AF42" s="9" t="str">
        <f>IFERROR(__xludf.DUMMYFUNCTION("""COMPUTED_VALUE"""),"WA")</f>
        <v>WA</v>
      </c>
      <c r="AG42" s="9" t="str">
        <f>IFERROR(__xludf.DUMMYFUNCTION("""COMPUTED_VALUE"""),"WA")</f>
        <v>WA</v>
      </c>
      <c r="AH42" s="9" t="str">
        <f>IFERROR(__xludf.DUMMYFUNCTION("""COMPUTED_VALUE"""),"WA")</f>
        <v>WA</v>
      </c>
      <c r="AI42" s="9" t="str">
        <f>IFERROR(__xludf.DUMMYFUNCTION("""COMPUTED_VALUE"""),"WA")</f>
        <v>WA</v>
      </c>
      <c r="AJ42" s="9" t="str">
        <f>IFERROR(__xludf.DUMMYFUNCTION("""COMPUTED_VALUE"""),"WA")</f>
        <v>WA</v>
      </c>
      <c r="AK42" s="9" t="str">
        <f>IFERROR(__xludf.DUMMYFUNCTION("""COMPUTED_VALUE"""),"WA")</f>
        <v>WA</v>
      </c>
      <c r="AL42" s="9" t="str">
        <f>IFERROR(__xludf.DUMMYFUNCTION("""COMPUTED_VALUE"""),"WA")</f>
        <v>WA</v>
      </c>
      <c r="AM42" s="9" t="str">
        <f>IFERROR(__xludf.DUMMYFUNCTION("""COMPUTED_VALUE"""),"WA")</f>
        <v>WA</v>
      </c>
      <c r="AN42" s="9" t="str">
        <f>IFERROR(__xludf.DUMMYFUNCTION("""COMPUTED_VALUE"""),"WA")</f>
        <v>WA</v>
      </c>
      <c r="AO42" s="9" t="str">
        <f>IFERROR(__xludf.DUMMYFUNCTION("""COMPUTED_VALUE"""),"WA")</f>
        <v>WA</v>
      </c>
      <c r="AP42" s="9" t="str">
        <f>IFERROR(__xludf.DUMMYFUNCTION("""COMPUTED_VALUE"""),"WA")</f>
        <v>WA</v>
      </c>
      <c r="AQ42" s="9" t="str">
        <f>IFERROR(__xludf.DUMMYFUNCTION("""COMPUTED_VALUE"""),"WA")</f>
        <v>WA</v>
      </c>
      <c r="AR42" s="9" t="str">
        <f>IFERROR(__xludf.DUMMYFUNCTION("""COMPUTED_VALUE"""),"WA")</f>
        <v>WA</v>
      </c>
      <c r="AS42" s="9" t="str">
        <f>IFERROR(__xludf.DUMMYFUNCTION("""COMPUTED_VALUE"""),"WA")</f>
        <v>WA</v>
      </c>
      <c r="AT42" s="9" t="str">
        <f>IFERROR(__xludf.DUMMYFUNCTION("""COMPUTED_VALUE"""),"WA")</f>
        <v>WA</v>
      </c>
      <c r="AU42" s="9" t="str">
        <f>IFERROR(__xludf.DUMMYFUNCTION("""COMPUTED_VALUE"""),"WA")</f>
        <v>WA</v>
      </c>
      <c r="AV42" s="9" t="str">
        <f>IFERROR(__xludf.DUMMYFUNCTION("""COMPUTED_VALUE"""),"WA")</f>
        <v>WA</v>
      </c>
      <c r="AW42" s="9" t="str">
        <f>IFERROR(__xludf.DUMMYFUNCTION("""COMPUTED_VALUE"""),"WA")</f>
        <v>WA</v>
      </c>
      <c r="AX42" s="9" t="str">
        <f>IFERROR(__xludf.DUMMYFUNCTION("""COMPUTED_VALUE"""),"WA")</f>
        <v>WA</v>
      </c>
      <c r="AY42" s="9" t="str">
        <f>IFERROR(__xludf.DUMMYFUNCTION("""COMPUTED_VALUE"""),"WA")</f>
        <v>WA</v>
      </c>
      <c r="AZ42" s="9" t="str">
        <f>IFERROR(__xludf.DUMMYFUNCTION("""COMPUTED_VALUE"""),"WA")</f>
        <v>WA</v>
      </c>
      <c r="BA42" s="9" t="str">
        <f>IFERROR(__xludf.DUMMYFUNCTION("""COMPUTED_VALUE"""),"WA")</f>
        <v>WA</v>
      </c>
      <c r="BB42" s="9" t="str">
        <f>IFERROR(__xludf.DUMMYFUNCTION("""COMPUTED_VALUE"""),"WA")</f>
        <v>WA</v>
      </c>
      <c r="BC42" s="9" t="str">
        <f>IFERROR(__xludf.DUMMYFUNCTION("""COMPUTED_VALUE"""),"WA")</f>
        <v>WA</v>
      </c>
      <c r="BD42" s="9" t="str">
        <f>IFERROR(__xludf.DUMMYFUNCTION("""COMPUTED_VALUE"""),"WA")</f>
        <v>WA</v>
      </c>
      <c r="BE42" s="9" t="str">
        <f>IFERROR(__xludf.DUMMYFUNCTION("""COMPUTED_VALUE"""),"TLE")</f>
        <v>TLE</v>
      </c>
      <c r="BF42" s="9" t="str">
        <f>IFERROR(__xludf.DUMMYFUNCTION("""COMPUTED_VALUE"""),"TLE")</f>
        <v>TLE</v>
      </c>
      <c r="BG42" s="9" t="str">
        <f>IFERROR(__xludf.DUMMYFUNCTION("""COMPUTED_VALUE"""),"TLE")</f>
        <v>TLE</v>
      </c>
      <c r="BH42" s="9" t="str">
        <f>IFERROR(__xludf.DUMMYFUNCTION("""COMPUTED_VALUE"""),"TLE")</f>
        <v>TLE</v>
      </c>
      <c r="BI42" s="9" t="str">
        <f>IFERROR(__xludf.DUMMYFUNCTION("""COMPUTED_VALUE"""),"TLE")</f>
        <v>TLE</v>
      </c>
      <c r="BJ42" s="9" t="str">
        <f>IFERROR(__xludf.DUMMYFUNCTION("""COMPUTED_VALUE"""),"TLE")</f>
        <v>TLE</v>
      </c>
      <c r="BK42" s="9" t="str">
        <f>IFERROR(__xludf.DUMMYFUNCTION("""COMPUTED_VALUE"""),"RTE")</f>
        <v>RTE</v>
      </c>
      <c r="BL42" s="9" t="str">
        <f>IFERROR(__xludf.DUMMYFUNCTION("""COMPUTED_VALUE"""),"RTE")</f>
        <v>RTE</v>
      </c>
      <c r="BM42" s="9" t="str">
        <f>IFERROR(__xludf.DUMMYFUNCTION("""COMPUTED_VALUE"""),"")</f>
        <v/>
      </c>
      <c r="BN42" s="9" t="str">
        <f>IFERROR(__xludf.DUMMYFUNCTION("""COMPUTED_VALUE"""),"-")</f>
        <v>-</v>
      </c>
      <c r="BO42" s="9" t="str">
        <f>IFERROR(__xludf.DUMMYFUNCTION("""COMPUTED_VALUE"""),"-")</f>
        <v>-</v>
      </c>
      <c r="BP42" s="9" t="str">
        <f>IFERROR(__xludf.DUMMYFUNCTION("""COMPUTED_VALUE"""),"-")</f>
        <v>-</v>
      </c>
      <c r="BQ42" s="9" t="str">
        <f>IFERROR(__xludf.DUMMYFUNCTION("""COMPUTED_VALUE"""),"-")</f>
        <v>-</v>
      </c>
      <c r="BR42" s="9" t="str">
        <f>IFERROR(__xludf.DUMMYFUNCTION("""COMPUTED_VALUE"""),"-")</f>
        <v>-</v>
      </c>
      <c r="BS42" s="9" t="str">
        <f>IFERROR(__xludf.DUMMYFUNCTION("""COMPUTED_VALUE"""),"-")</f>
        <v>-</v>
      </c>
      <c r="BT42" s="9" t="str">
        <f>IFERROR(__xludf.DUMMYFUNCTION("""COMPUTED_VALUE"""),"-")</f>
        <v>-</v>
      </c>
      <c r="BU42" s="9" t="str">
        <f>IFERROR(__xludf.DUMMYFUNCTION("""COMPUTED_VALUE"""),"-")</f>
        <v>-</v>
      </c>
      <c r="BV42" s="9" t="str">
        <f>IFERROR(__xludf.DUMMYFUNCTION("""COMPUTED_VALUE"""),"-")</f>
        <v>-</v>
      </c>
      <c r="BW42" s="9" t="str">
        <f>IFERROR(__xludf.DUMMYFUNCTION("""COMPUTED_VALUE"""),"-")</f>
        <v>-</v>
      </c>
      <c r="BX42" s="9" t="str">
        <f>IFERROR(__xludf.DUMMYFUNCTION("""COMPUTED_VALUE"""),"-")</f>
        <v>-</v>
      </c>
      <c r="BY42" s="9" t="str">
        <f>IFERROR(__xludf.DUMMYFUNCTION("""COMPUTED_VALUE"""),"-")</f>
        <v>-</v>
      </c>
      <c r="BZ42" s="9" t="str">
        <f>IFERROR(__xludf.DUMMYFUNCTION("""COMPUTED_VALUE"""),"-")</f>
        <v>-</v>
      </c>
      <c r="CA42" s="9" t="str">
        <f>IFERROR(__xludf.DUMMYFUNCTION("""COMPUTED_VALUE"""),"-")</f>
        <v>-</v>
      </c>
      <c r="CB42" s="9" t="str">
        <f>IFERROR(__xludf.DUMMYFUNCTION("""COMPUTED_VALUE"""),"-")</f>
        <v>-</v>
      </c>
      <c r="CC42" s="9" t="str">
        <f>IFERROR(__xludf.DUMMYFUNCTION("""COMPUTED_VALUE"""),"-")</f>
        <v>-</v>
      </c>
      <c r="CD42" s="9" t="str">
        <f>IFERROR(__xludf.DUMMYFUNCTION("""COMPUTED_VALUE"""),"-")</f>
        <v>-</v>
      </c>
      <c r="CE42" s="9" t="str">
        <f>IFERROR(__xludf.DUMMYFUNCTION("""COMPUTED_VALUE"""),"-")</f>
        <v>-</v>
      </c>
      <c r="CF42" s="9" t="str">
        <f>IFERROR(__xludf.DUMMYFUNCTION("""COMPUTED_VALUE"""),"-")</f>
        <v>-</v>
      </c>
      <c r="CG42" s="9" t="str">
        <f>IFERROR(__xludf.DUMMYFUNCTION("""COMPUTED_VALUE"""),"-")</f>
        <v>-</v>
      </c>
      <c r="CH42" s="9" t="str">
        <f>IFERROR(__xludf.DUMMYFUNCTION("""COMPUTED_VALUE"""),"-")</f>
        <v>-</v>
      </c>
      <c r="CI42" s="9" t="str">
        <f>IFERROR(__xludf.DUMMYFUNCTION("""COMPUTED_VALUE"""),"-")</f>
        <v>-</v>
      </c>
      <c r="CJ42" s="9" t="str">
        <f>IFERROR(__xludf.DUMMYFUNCTION("""COMPUTED_VALUE"""),"-")</f>
        <v>-</v>
      </c>
      <c r="CK42" s="9" t="str">
        <f>IFERROR(__xludf.DUMMYFUNCTION("""COMPUTED_VALUE"""),"-")</f>
        <v>-</v>
      </c>
      <c r="CL42" s="9" t="str">
        <f>IFERROR(__xludf.DUMMYFUNCTION("""COMPUTED_VALUE"""),"-")</f>
        <v>-</v>
      </c>
      <c r="CM42" s="9" t="str">
        <f>IFERROR(__xludf.DUMMYFUNCTION("""COMPUTED_VALUE"""),"-")</f>
        <v>-</v>
      </c>
      <c r="CN42" s="9" t="str">
        <f>IFERROR(__xludf.DUMMYFUNCTION("""COMPUTED_VALUE"""),"-")</f>
        <v>-</v>
      </c>
      <c r="CO42" s="9" t="str">
        <f>IFERROR(__xludf.DUMMYFUNCTION("""COMPUTED_VALUE"""),"-")</f>
        <v>-</v>
      </c>
      <c r="CP42" s="9" t="str">
        <f>IFERROR(__xludf.DUMMYFUNCTION("""COMPUTED_VALUE"""),"-")</f>
        <v>-</v>
      </c>
      <c r="CQ42" s="9" t="str">
        <f>IFERROR(__xludf.DUMMYFUNCTION("""COMPUTED_VALUE"""),"-")</f>
        <v>-</v>
      </c>
      <c r="CR42" s="9" t="str">
        <f>IFERROR(__xludf.DUMMYFUNCTION("""COMPUTED_VALUE"""),"-")</f>
        <v>-</v>
      </c>
      <c r="CS42" s="9" t="str">
        <f>IFERROR(__xludf.DUMMYFUNCTION("""COMPUTED_VALUE"""),"-")</f>
        <v>-</v>
      </c>
      <c r="CT42" s="9" t="str">
        <f>IFERROR(__xludf.DUMMYFUNCTION("""COMPUTED_VALUE"""),"-")</f>
        <v>-</v>
      </c>
      <c r="CU42" s="9" t="str">
        <f>IFERROR(__xludf.DUMMYFUNCTION("""COMPUTED_VALUE"""),"")</f>
        <v/>
      </c>
      <c r="CV42" s="9" t="str">
        <f>IFERROR(__xludf.DUMMYFUNCTION("""COMPUTED_VALUE"""),"-")</f>
        <v>-</v>
      </c>
      <c r="CW42" s="9" t="str">
        <f>IFERROR(__xludf.DUMMYFUNCTION("""COMPUTED_VALUE"""),"-")</f>
        <v>-</v>
      </c>
      <c r="CX42" s="9" t="str">
        <f>IFERROR(__xludf.DUMMYFUNCTION("""COMPUTED_VALUE"""),"-")</f>
        <v>-</v>
      </c>
      <c r="CY42" s="9" t="str">
        <f>IFERROR(__xludf.DUMMYFUNCTION("""COMPUTED_VALUE"""),"-")</f>
        <v>-</v>
      </c>
      <c r="CZ42" s="9" t="str">
        <f>IFERROR(__xludf.DUMMYFUNCTION("""COMPUTED_VALUE"""),"-")</f>
        <v>-</v>
      </c>
      <c r="DA42" s="9" t="str">
        <f>IFERROR(__xludf.DUMMYFUNCTION("""COMPUTED_VALUE"""),"-")</f>
        <v>-</v>
      </c>
      <c r="DB42" s="9" t="str">
        <f>IFERROR(__xludf.DUMMYFUNCTION("""COMPUTED_VALUE"""),"-")</f>
        <v>-</v>
      </c>
      <c r="DC42" s="9" t="str">
        <f>IFERROR(__xludf.DUMMYFUNCTION("""COMPUTED_VALUE"""),"-")</f>
        <v>-</v>
      </c>
      <c r="DD42" s="9" t="str">
        <f>IFERROR(__xludf.DUMMYFUNCTION("""COMPUTED_VALUE"""),"-")</f>
        <v>-</v>
      </c>
      <c r="DE42" s="9" t="str">
        <f>IFERROR(__xludf.DUMMYFUNCTION("""COMPUTED_VALUE"""),"-")</f>
        <v>-</v>
      </c>
      <c r="DF42" s="9" t="str">
        <f>IFERROR(__xludf.DUMMYFUNCTION("""COMPUTED_VALUE"""),"-")</f>
        <v>-</v>
      </c>
      <c r="DG42" s="9" t="str">
        <f>IFERROR(__xludf.DUMMYFUNCTION("""COMPUTED_VALUE"""),"-")</f>
        <v>-</v>
      </c>
      <c r="DH42" s="9" t="str">
        <f>IFERROR(__xludf.DUMMYFUNCTION("""COMPUTED_VALUE"""),"-")</f>
        <v>-</v>
      </c>
      <c r="DI42" s="9" t="str">
        <f>IFERROR(__xludf.DUMMYFUNCTION("""COMPUTED_VALUE"""),"-")</f>
        <v>-</v>
      </c>
      <c r="DJ42" s="9" t="str">
        <f>IFERROR(__xludf.DUMMYFUNCTION("""COMPUTED_VALUE"""),"-")</f>
        <v>-</v>
      </c>
      <c r="DK42" s="9" t="str">
        <f>IFERROR(__xludf.DUMMYFUNCTION("""COMPUTED_VALUE"""),"-")</f>
        <v>-</v>
      </c>
      <c r="DL42" s="9" t="str">
        <f>IFERROR(__xludf.DUMMYFUNCTION("""COMPUTED_VALUE"""),"-")</f>
        <v>-</v>
      </c>
      <c r="DM42" s="9" t="str">
        <f>IFERROR(__xludf.DUMMYFUNCTION("""COMPUTED_VALUE"""),"-")</f>
        <v>-</v>
      </c>
      <c r="DN42" s="9" t="str">
        <f>IFERROR(__xludf.DUMMYFUNCTION("""COMPUTED_VALUE"""),"-")</f>
        <v>-</v>
      </c>
      <c r="DO42" s="9" t="str">
        <f>IFERROR(__xludf.DUMMYFUNCTION("""COMPUTED_VALUE"""),"-")</f>
        <v>-</v>
      </c>
      <c r="DP42" s="9" t="str">
        <f>IFERROR(__xludf.DUMMYFUNCTION("""COMPUTED_VALUE"""),"-")</f>
        <v>-</v>
      </c>
      <c r="DQ42" s="9" t="str">
        <f>IFERROR(__xludf.DUMMYFUNCTION("""COMPUTED_VALUE"""),"-")</f>
        <v>-</v>
      </c>
      <c r="DR42" s="9" t="str">
        <f>IFERROR(__xludf.DUMMYFUNCTION("""COMPUTED_VALUE"""),"-")</f>
        <v>-</v>
      </c>
      <c r="DS42" s="9" t="str">
        <f>IFERROR(__xludf.DUMMYFUNCTION("""COMPUTED_VALUE"""),"-")</f>
        <v>-</v>
      </c>
      <c r="DT42" s="9" t="str">
        <f>IFERROR(__xludf.DUMMYFUNCTION("""COMPUTED_VALUE"""),"-")</f>
        <v>-</v>
      </c>
      <c r="DU42" s="9" t="str">
        <f>IFERROR(__xludf.DUMMYFUNCTION("""COMPUTED_VALUE"""),"-")</f>
        <v>-</v>
      </c>
      <c r="DV42" s="9" t="str">
        <f>IFERROR(__xludf.DUMMYFUNCTION("""COMPUTED_VALUE"""),"-")</f>
        <v>-</v>
      </c>
      <c r="DW42" s="9" t="str">
        <f>IFERROR(__xludf.DUMMYFUNCTION("""COMPUTED_VALUE"""),"-")</f>
        <v>-</v>
      </c>
      <c r="DX42" s="9" t="str">
        <f>IFERROR(__xludf.DUMMYFUNCTION("""COMPUTED_VALUE"""),"-")</f>
        <v>-</v>
      </c>
      <c r="DY42" s="9" t="str">
        <f>IFERROR(__xludf.DUMMYFUNCTION("""COMPUTED_VALUE"""),"-")</f>
        <v>-</v>
      </c>
      <c r="DZ42" s="9" t="str">
        <f>IFERROR(__xludf.DUMMYFUNCTION("""COMPUTED_VALUE"""),"-")</f>
        <v>-</v>
      </c>
      <c r="EA42" s="9" t="str">
        <f>IFERROR(__xludf.DUMMYFUNCTION("""COMPUTED_VALUE"""),"-")</f>
        <v>-</v>
      </c>
      <c r="EB42" s="9" t="str">
        <f>IFERROR(__xludf.DUMMYFUNCTION("""COMPUTED_VALUE"""),"")</f>
        <v/>
      </c>
      <c r="EC42" s="9">
        <f>IFERROR(__xludf.DUMMYFUNCTION("""COMPUTED_VALUE"""),1.0)</f>
        <v>1</v>
      </c>
      <c r="ED42" s="9">
        <f>IFERROR(__xludf.DUMMYFUNCTION("""COMPUTED_VALUE"""),1.0)</f>
        <v>1</v>
      </c>
      <c r="EE42" s="9">
        <f>IFERROR(__xludf.DUMMYFUNCTION("""COMPUTED_VALUE"""),1.0)</f>
        <v>1</v>
      </c>
      <c r="EF42" s="9">
        <f>IFERROR(__xludf.DUMMYFUNCTION("""COMPUTED_VALUE"""),1.0)</f>
        <v>1</v>
      </c>
      <c r="EG42" s="9">
        <f>IFERROR(__xludf.DUMMYFUNCTION("""COMPUTED_VALUE"""),1.0)</f>
        <v>1</v>
      </c>
      <c r="EH42" s="9" t="str">
        <f>IFERROR(__xludf.DUMMYFUNCTION("""COMPUTED_VALUE"""),"WA")</f>
        <v>WA</v>
      </c>
      <c r="EI42" s="9" t="str">
        <f>IFERROR(__xludf.DUMMYFUNCTION("""COMPUTED_VALUE"""),"TLE")</f>
        <v>TLE</v>
      </c>
      <c r="EJ42" s="9" t="str">
        <f>IFERROR(__xludf.DUMMYFUNCTION("""COMPUTED_VALUE"""),"TLE")</f>
        <v>TLE</v>
      </c>
      <c r="EK42" s="9" t="str">
        <f>IFERROR(__xludf.DUMMYFUNCTION("""COMPUTED_VALUE"""),"WA")</f>
        <v>WA</v>
      </c>
      <c r="EL42" s="9" t="str">
        <f>IFERROR(__xludf.DUMMYFUNCTION("""COMPUTED_VALUE"""),"WA")</f>
        <v>WA</v>
      </c>
      <c r="EM42" s="9">
        <f>IFERROR(__xludf.DUMMYFUNCTION("""COMPUTED_VALUE"""),1.0)</f>
        <v>1</v>
      </c>
      <c r="EN42" s="9">
        <f>IFERROR(__xludf.DUMMYFUNCTION("""COMPUTED_VALUE"""),1.0)</f>
        <v>1</v>
      </c>
      <c r="EO42" s="9" t="str">
        <f>IFERROR(__xludf.DUMMYFUNCTION("""COMPUTED_VALUE"""),"TLE")</f>
        <v>TLE</v>
      </c>
      <c r="EP42" s="9" t="str">
        <f>IFERROR(__xludf.DUMMYFUNCTION("""COMPUTED_VALUE"""),"TLE")</f>
        <v>TLE</v>
      </c>
      <c r="EQ42" s="9" t="str">
        <f>IFERROR(__xludf.DUMMYFUNCTION("""COMPUTED_VALUE"""),"TLE")</f>
        <v>TLE</v>
      </c>
      <c r="ER42" s="9" t="str">
        <f>IFERROR(__xludf.DUMMYFUNCTION("""COMPUTED_VALUE"""),"WA")</f>
        <v>WA</v>
      </c>
      <c r="ES42" s="9" t="str">
        <f>IFERROR(__xludf.DUMMYFUNCTION("""COMPUTED_VALUE"""),"")</f>
        <v/>
      </c>
      <c r="ET42" s="9" t="str">
        <f>IFERROR(__xludf.DUMMYFUNCTION("""COMPUTED_VALUE"""),"WA")</f>
        <v>WA</v>
      </c>
      <c r="EU42" s="9" t="str">
        <f>IFERROR(__xludf.DUMMYFUNCTION("""COMPUTED_VALUE"""),"WA")</f>
        <v>WA</v>
      </c>
      <c r="EV42" s="9" t="str">
        <f>IFERROR(__xludf.DUMMYFUNCTION("""COMPUTED_VALUE"""),"WA")</f>
        <v>WA</v>
      </c>
      <c r="EW42" s="9">
        <f>IFERROR(__xludf.DUMMYFUNCTION("""COMPUTED_VALUE"""),1.0)</f>
        <v>1</v>
      </c>
      <c r="EX42" s="9" t="str">
        <f>IFERROR(__xludf.DUMMYFUNCTION("""COMPUTED_VALUE"""),"WA")</f>
        <v>WA</v>
      </c>
      <c r="EY42" s="9" t="str">
        <f>IFERROR(__xludf.DUMMYFUNCTION("""COMPUTED_VALUE"""),"WA")</f>
        <v>WA</v>
      </c>
      <c r="EZ42" s="9" t="str">
        <f>IFERROR(__xludf.DUMMYFUNCTION("""COMPUTED_VALUE"""),"WA")</f>
        <v>WA</v>
      </c>
      <c r="FA42" s="9" t="str">
        <f>IFERROR(__xludf.DUMMYFUNCTION("""COMPUTED_VALUE"""),"WA")</f>
        <v>WA</v>
      </c>
      <c r="FB42" s="9" t="str">
        <f>IFERROR(__xludf.DUMMYFUNCTION("""COMPUTED_VALUE"""),"WA")</f>
        <v>WA</v>
      </c>
      <c r="FC42" s="9" t="str">
        <f>IFERROR(__xludf.DUMMYFUNCTION("""COMPUTED_VALUE"""),"WA")</f>
        <v>WA</v>
      </c>
      <c r="FD42" s="9">
        <f>IFERROR(__xludf.DUMMYFUNCTION("""COMPUTED_VALUE"""),1.0)</f>
        <v>1</v>
      </c>
      <c r="FE42" s="9" t="str">
        <f>IFERROR(__xludf.DUMMYFUNCTION("""COMPUTED_VALUE"""),"WA")</f>
        <v>WA</v>
      </c>
      <c r="FF42" s="9" t="str">
        <f>IFERROR(__xludf.DUMMYFUNCTION("""COMPUTED_VALUE"""),"WA")</f>
        <v>WA</v>
      </c>
      <c r="FG42" s="9" t="str">
        <f>IFERROR(__xludf.DUMMYFUNCTION("""COMPUTED_VALUE"""),"WA")</f>
        <v>WA</v>
      </c>
      <c r="FH42" s="9" t="str">
        <f>IFERROR(__xludf.DUMMYFUNCTION("""COMPUTED_VALUE"""),"WA")</f>
        <v>WA</v>
      </c>
      <c r="FI42" s="9" t="str">
        <f>IFERROR(__xludf.DUMMYFUNCTION("""COMPUTED_VALUE"""),"WA")</f>
        <v>WA</v>
      </c>
      <c r="FJ42" s="9" t="str">
        <f>IFERROR(__xludf.DUMMYFUNCTION("""COMPUTED_VALUE"""),"WA")</f>
        <v>WA</v>
      </c>
      <c r="FK42" s="9" t="str">
        <f>IFERROR(__xludf.DUMMYFUNCTION("""COMPUTED_VALUE"""),"WA")</f>
        <v>WA</v>
      </c>
      <c r="FL42" s="9" t="str">
        <f>IFERROR(__xludf.DUMMYFUNCTION("""COMPUTED_VALUE"""),"WA")</f>
        <v>WA</v>
      </c>
      <c r="FM42" s="9" t="str">
        <f>IFERROR(__xludf.DUMMYFUNCTION("""COMPUTED_VALUE"""),"WA")</f>
        <v>WA</v>
      </c>
      <c r="FN42" s="9">
        <f>IFERROR(__xludf.DUMMYFUNCTION("""COMPUTED_VALUE"""),1.0)</f>
        <v>1</v>
      </c>
      <c r="FO42" s="9" t="str">
        <f>IFERROR(__xludf.DUMMYFUNCTION("""COMPUTED_VALUE"""),"WA")</f>
        <v>WA</v>
      </c>
      <c r="FP42" s="9" t="str">
        <f>IFERROR(__xludf.DUMMYFUNCTION("""COMPUTED_VALUE"""),"WA")</f>
        <v>WA</v>
      </c>
      <c r="FQ42" s="9" t="str">
        <f>IFERROR(__xludf.DUMMYFUNCTION("""COMPUTED_VALUE"""),"WA")</f>
        <v>WA</v>
      </c>
      <c r="FR42" s="9" t="str">
        <f>IFERROR(__xludf.DUMMYFUNCTION("""COMPUTED_VALUE"""),"WA")</f>
        <v>WA</v>
      </c>
      <c r="FS42" s="9" t="str">
        <f>IFERROR(__xludf.DUMMYFUNCTION("""COMPUTED_VALUE"""),"WA")</f>
        <v>WA</v>
      </c>
      <c r="FT42" s="9" t="str">
        <f>IFERROR(__xludf.DUMMYFUNCTION("""COMPUTED_VALUE"""),"WA")</f>
        <v>WA</v>
      </c>
      <c r="FU42" s="9" t="str">
        <f>IFERROR(__xludf.DUMMYFUNCTION("""COMPUTED_VALUE"""),"WA")</f>
        <v>WA</v>
      </c>
      <c r="FV42" s="9" t="str">
        <f>IFERROR(__xludf.DUMMYFUNCTION("""COMPUTED_VALUE"""),"")</f>
        <v/>
      </c>
      <c r="FW42" s="9">
        <f>IFERROR(__xludf.DUMMYFUNCTION("""COMPUTED_VALUE"""),1.0)</f>
        <v>1</v>
      </c>
      <c r="FX42" s="9" t="str">
        <f>IFERROR(__xludf.DUMMYFUNCTION("""COMPUTED_VALUE"""),"WA")</f>
        <v>WA</v>
      </c>
      <c r="FY42" s="9" t="str">
        <f>IFERROR(__xludf.DUMMYFUNCTION("""COMPUTED_VALUE"""),"WA")</f>
        <v>WA</v>
      </c>
      <c r="FZ42" s="9" t="str">
        <f>IFERROR(__xludf.DUMMYFUNCTION("""COMPUTED_VALUE"""),"WA")</f>
        <v>WA</v>
      </c>
      <c r="GA42" s="9" t="str">
        <f>IFERROR(__xludf.DUMMYFUNCTION("""COMPUTED_VALUE"""),"WA")</f>
        <v>WA</v>
      </c>
      <c r="GB42" s="9" t="str">
        <f>IFERROR(__xludf.DUMMYFUNCTION("""COMPUTED_VALUE"""),"WA")</f>
        <v>WA</v>
      </c>
      <c r="GC42" s="9" t="str">
        <f>IFERROR(__xludf.DUMMYFUNCTION("""COMPUTED_VALUE"""),"WA")</f>
        <v>WA</v>
      </c>
      <c r="GD42" s="9" t="str">
        <f>IFERROR(__xludf.DUMMYFUNCTION("""COMPUTED_VALUE"""),"WA")</f>
        <v>WA</v>
      </c>
      <c r="GE42" s="9" t="str">
        <f>IFERROR(__xludf.DUMMYFUNCTION("""COMPUTED_VALUE"""),"WA")</f>
        <v>WA</v>
      </c>
      <c r="GF42" s="9" t="str">
        <f>IFERROR(__xludf.DUMMYFUNCTION("""COMPUTED_VALUE"""),"WA")</f>
        <v>WA</v>
      </c>
      <c r="GG42" s="9" t="str">
        <f>IFERROR(__xludf.DUMMYFUNCTION("""COMPUTED_VALUE"""),"WA")</f>
        <v>WA</v>
      </c>
      <c r="GH42" s="9">
        <f>IFERROR(__xludf.DUMMYFUNCTION("""COMPUTED_VALUE"""),1.0)</f>
        <v>1</v>
      </c>
      <c r="GI42" s="9">
        <f>IFERROR(__xludf.DUMMYFUNCTION("""COMPUTED_VALUE"""),1.0)</f>
        <v>1</v>
      </c>
      <c r="GJ42" s="9">
        <f>IFERROR(__xludf.DUMMYFUNCTION("""COMPUTED_VALUE"""),1.0)</f>
        <v>1</v>
      </c>
      <c r="GK42" s="9">
        <f>IFERROR(__xludf.DUMMYFUNCTION("""COMPUTED_VALUE"""),1.0)</f>
        <v>1</v>
      </c>
      <c r="GL42" s="9">
        <f>IFERROR(__xludf.DUMMYFUNCTION("""COMPUTED_VALUE"""),1.0)</f>
        <v>1</v>
      </c>
      <c r="GM42" s="9" t="str">
        <f>IFERROR(__xludf.DUMMYFUNCTION("""COMPUTED_VALUE"""),"WA")</f>
        <v>WA</v>
      </c>
      <c r="GN42" s="9" t="str">
        <f>IFERROR(__xludf.DUMMYFUNCTION("""COMPUTED_VALUE"""),"WA")</f>
        <v>WA</v>
      </c>
      <c r="GO42" s="9" t="str">
        <f>IFERROR(__xludf.DUMMYFUNCTION("""COMPUTED_VALUE"""),"WA")</f>
        <v>WA</v>
      </c>
      <c r="GP42" s="9" t="str">
        <f>IFERROR(__xludf.DUMMYFUNCTION("""COMPUTED_VALUE"""),"WA")</f>
        <v>WA</v>
      </c>
      <c r="GQ42" s="9" t="str">
        <f>IFERROR(__xludf.DUMMYFUNCTION("""COMPUTED_VALUE"""),"WA")</f>
        <v>WA</v>
      </c>
      <c r="GR42" s="9" t="str">
        <f>IFERROR(__xludf.DUMMYFUNCTION("""COMPUTED_VALUE"""),"WA")</f>
        <v>WA</v>
      </c>
      <c r="GS42" s="9" t="str">
        <f>IFERROR(__xludf.DUMMYFUNCTION("""COMPUTED_VALUE"""),"WA")</f>
        <v>WA</v>
      </c>
      <c r="GT42" s="9" t="str">
        <f>IFERROR(__xludf.DUMMYFUNCTION("""COMPUTED_VALUE"""),"WA")</f>
        <v>WA</v>
      </c>
      <c r="GU42" s="9" t="str">
        <f>IFERROR(__xludf.DUMMYFUNCTION("""COMPUTED_VALUE"""),"")</f>
        <v/>
      </c>
    </row>
    <row r="43">
      <c r="A43" s="5"/>
      <c r="B43" s="5"/>
      <c r="C43" s="5">
        <f>if(B43="d","diskv. iz ciklusa",if(B43="d1","diskv. iz kruga",if($E43="ODOBREN",(if(countif(H:H,"="&amp;H43)=1,countif(H:H,"&gt;"&amp;H43)+1,concatenate(countif(H:H,"&gt;"&amp;H43)+1," - ",countif(H:H,"&gt;="&amp;H43)))),'Rezultati - A kategorija'!empty)))</f>
        <v>41</v>
      </c>
      <c r="D43" s="6" t="str">
        <f>IFERROR(__xludf.DUMMYFUNCTION("""COMPUTED_VALUE"""),"NexMickey")</f>
        <v>NexMickey</v>
      </c>
      <c r="E43" s="6" t="str">
        <f>IFERROR(__xludf.DUMMYFUNCTION("""COMPUTED_VALUE"""),"ODOBREN")</f>
        <v>ODOBREN</v>
      </c>
      <c r="F43" s="6" t="str">
        <f>IFERROR(__xludf.DUMMYFUNCTION("""COMPUTED_VALUE"""),"Mihajlo")</f>
        <v>Mihajlo</v>
      </c>
      <c r="G43" s="6" t="str">
        <f>IFERROR(__xludf.DUMMYFUNCTION("""COMPUTED_VALUE"""),"Blagojević")</f>
        <v>Blagojević</v>
      </c>
      <c r="H43" s="7">
        <f>IFERROR(__xludf.DUMMYFUNCTION("""COMPUTED_VALUE"""),55.0)</f>
        <v>55</v>
      </c>
      <c r="I43" s="7">
        <f>IFERROR(__xludf.DUMMYFUNCTION("""COMPUTED_VALUE"""),55.0)</f>
        <v>55</v>
      </c>
      <c r="J43" s="6" t="str">
        <f>IFERROR(__xludf.DUMMYFUNCTION("""COMPUTED_VALUE"""),"Stari grad")</f>
        <v>Stari grad</v>
      </c>
      <c r="K43" s="6" t="str">
        <f>IFERROR(__xludf.DUMMYFUNCTION("""COMPUTED_VALUE"""),"Računarska gimnazija")</f>
        <v>Računarska gimnazija</v>
      </c>
      <c r="L43" s="14" t="str">
        <f>IFERROR(__xludf.DUMMYFUNCTION("""COMPUTED_VALUE"""),"III")</f>
        <v>III</v>
      </c>
      <c r="M43" s="14" t="str">
        <f>IFERROR(__xludf.DUMMYFUNCTION("""COMPUTED_VALUE"""),"A")</f>
        <v>A</v>
      </c>
      <c r="N43" s="6"/>
      <c r="O43" s="8" t="str">
        <f>IFERROR(__xludf.DUMMYFUNCTION("""COMPUTED_VALUE"""),"-")</f>
        <v>-</v>
      </c>
      <c r="P43" s="9" t="str">
        <f>IFERROR(__xludf.DUMMYFUNCTION("""COMPUTED_VALUE"""),"-")</f>
        <v>-</v>
      </c>
      <c r="Q43" s="9" t="str">
        <f>IFERROR(__xludf.DUMMYFUNCTION("""COMPUTED_VALUE"""),"-")</f>
        <v>-</v>
      </c>
      <c r="R43" s="9">
        <f>IFERROR(__xludf.DUMMYFUNCTION("""COMPUTED_VALUE"""),55.0)</f>
        <v>55</v>
      </c>
      <c r="S43" s="9">
        <f>IFERROR(__xludf.DUMMYFUNCTION("""COMPUTED_VALUE"""),0.0)</f>
        <v>0</v>
      </c>
      <c r="T43" s="9" t="str">
        <f>IFERROR(__xludf.DUMMYFUNCTION("""COMPUTED_VALUE"""),"-")</f>
        <v>-</v>
      </c>
      <c r="U43" s="9" t="str">
        <f>IFERROR(__xludf.DUMMYFUNCTION("""COMPUTED_VALUE"""),"")</f>
        <v/>
      </c>
      <c r="V43" s="9" t="str">
        <f>IFERROR(__xludf.DUMMYFUNCTION("""COMPUTED_VALUE"""),"")</f>
        <v/>
      </c>
      <c r="W43" s="9" t="str">
        <f>IFERROR(__xludf.DUMMYFUNCTION("""COMPUTED_VALUE"""),"-")</f>
        <v>-</v>
      </c>
      <c r="X43" s="9" t="str">
        <f>IFERROR(__xludf.DUMMYFUNCTION("""COMPUTED_VALUE"""),"-")</f>
        <v>-</v>
      </c>
      <c r="Y43" s="9" t="str">
        <f>IFERROR(__xludf.DUMMYFUNCTION("""COMPUTED_VALUE"""),"-")</f>
        <v>-</v>
      </c>
      <c r="Z43" s="9" t="str">
        <f>IFERROR(__xludf.DUMMYFUNCTION("""COMPUTED_VALUE"""),"-")</f>
        <v>-</v>
      </c>
      <c r="AA43" s="9" t="str">
        <f>IFERROR(__xludf.DUMMYFUNCTION("""COMPUTED_VALUE"""),"-")</f>
        <v>-</v>
      </c>
      <c r="AB43" s="9" t="str">
        <f>IFERROR(__xludf.DUMMYFUNCTION("""COMPUTED_VALUE"""),"-")</f>
        <v>-</v>
      </c>
      <c r="AC43" s="9" t="str">
        <f>IFERROR(__xludf.DUMMYFUNCTION("""COMPUTED_VALUE"""),"-")</f>
        <v>-</v>
      </c>
      <c r="AD43" s="9" t="str">
        <f>IFERROR(__xludf.DUMMYFUNCTION("""COMPUTED_VALUE"""),"-")</f>
        <v>-</v>
      </c>
      <c r="AE43" s="9" t="str">
        <f>IFERROR(__xludf.DUMMYFUNCTION("""COMPUTED_VALUE"""),"-")</f>
        <v>-</v>
      </c>
      <c r="AF43" s="9" t="str">
        <f>IFERROR(__xludf.DUMMYFUNCTION("""COMPUTED_VALUE"""),"-")</f>
        <v>-</v>
      </c>
      <c r="AG43" s="9" t="str">
        <f>IFERROR(__xludf.DUMMYFUNCTION("""COMPUTED_VALUE"""),"-")</f>
        <v>-</v>
      </c>
      <c r="AH43" s="9" t="str">
        <f>IFERROR(__xludf.DUMMYFUNCTION("""COMPUTED_VALUE"""),"-")</f>
        <v>-</v>
      </c>
      <c r="AI43" s="9" t="str">
        <f>IFERROR(__xludf.DUMMYFUNCTION("""COMPUTED_VALUE"""),"-")</f>
        <v>-</v>
      </c>
      <c r="AJ43" s="9" t="str">
        <f>IFERROR(__xludf.DUMMYFUNCTION("""COMPUTED_VALUE"""),"-")</f>
        <v>-</v>
      </c>
      <c r="AK43" s="9" t="str">
        <f>IFERROR(__xludf.DUMMYFUNCTION("""COMPUTED_VALUE"""),"-")</f>
        <v>-</v>
      </c>
      <c r="AL43" s="9" t="str">
        <f>IFERROR(__xludf.DUMMYFUNCTION("""COMPUTED_VALUE"""),"-")</f>
        <v>-</v>
      </c>
      <c r="AM43" s="9" t="str">
        <f>IFERROR(__xludf.DUMMYFUNCTION("""COMPUTED_VALUE"""),"-")</f>
        <v>-</v>
      </c>
      <c r="AN43" s="9" t="str">
        <f>IFERROR(__xludf.DUMMYFUNCTION("""COMPUTED_VALUE"""),"-")</f>
        <v>-</v>
      </c>
      <c r="AO43" s="9" t="str">
        <f>IFERROR(__xludf.DUMMYFUNCTION("""COMPUTED_VALUE"""),"-")</f>
        <v>-</v>
      </c>
      <c r="AP43" s="9" t="str">
        <f>IFERROR(__xludf.DUMMYFUNCTION("""COMPUTED_VALUE"""),"-")</f>
        <v>-</v>
      </c>
      <c r="AQ43" s="9" t="str">
        <f>IFERROR(__xludf.DUMMYFUNCTION("""COMPUTED_VALUE"""),"-")</f>
        <v>-</v>
      </c>
      <c r="AR43" s="9" t="str">
        <f>IFERROR(__xludf.DUMMYFUNCTION("""COMPUTED_VALUE"""),"-")</f>
        <v>-</v>
      </c>
      <c r="AS43" s="9" t="str">
        <f>IFERROR(__xludf.DUMMYFUNCTION("""COMPUTED_VALUE"""),"-")</f>
        <v>-</v>
      </c>
      <c r="AT43" s="9" t="str">
        <f>IFERROR(__xludf.DUMMYFUNCTION("""COMPUTED_VALUE"""),"-")</f>
        <v>-</v>
      </c>
      <c r="AU43" s="9" t="str">
        <f>IFERROR(__xludf.DUMMYFUNCTION("""COMPUTED_VALUE"""),"-")</f>
        <v>-</v>
      </c>
      <c r="AV43" s="9" t="str">
        <f>IFERROR(__xludf.DUMMYFUNCTION("""COMPUTED_VALUE"""),"-")</f>
        <v>-</v>
      </c>
      <c r="AW43" s="9" t="str">
        <f>IFERROR(__xludf.DUMMYFUNCTION("""COMPUTED_VALUE"""),"-")</f>
        <v>-</v>
      </c>
      <c r="AX43" s="9" t="str">
        <f>IFERROR(__xludf.DUMMYFUNCTION("""COMPUTED_VALUE"""),"-")</f>
        <v>-</v>
      </c>
      <c r="AY43" s="9" t="str">
        <f>IFERROR(__xludf.DUMMYFUNCTION("""COMPUTED_VALUE"""),"-")</f>
        <v>-</v>
      </c>
      <c r="AZ43" s="9" t="str">
        <f>IFERROR(__xludf.DUMMYFUNCTION("""COMPUTED_VALUE"""),"-")</f>
        <v>-</v>
      </c>
      <c r="BA43" s="9" t="str">
        <f>IFERROR(__xludf.DUMMYFUNCTION("""COMPUTED_VALUE"""),"-")</f>
        <v>-</v>
      </c>
      <c r="BB43" s="9" t="str">
        <f>IFERROR(__xludf.DUMMYFUNCTION("""COMPUTED_VALUE"""),"-")</f>
        <v>-</v>
      </c>
      <c r="BC43" s="9" t="str">
        <f>IFERROR(__xludf.DUMMYFUNCTION("""COMPUTED_VALUE"""),"-")</f>
        <v>-</v>
      </c>
      <c r="BD43" s="9" t="str">
        <f>IFERROR(__xludf.DUMMYFUNCTION("""COMPUTED_VALUE"""),"-")</f>
        <v>-</v>
      </c>
      <c r="BE43" s="9" t="str">
        <f>IFERROR(__xludf.DUMMYFUNCTION("""COMPUTED_VALUE"""),"-")</f>
        <v>-</v>
      </c>
      <c r="BF43" s="9" t="str">
        <f>IFERROR(__xludf.DUMMYFUNCTION("""COMPUTED_VALUE"""),"-")</f>
        <v>-</v>
      </c>
      <c r="BG43" s="9" t="str">
        <f>IFERROR(__xludf.DUMMYFUNCTION("""COMPUTED_VALUE"""),"-")</f>
        <v>-</v>
      </c>
      <c r="BH43" s="9" t="str">
        <f>IFERROR(__xludf.DUMMYFUNCTION("""COMPUTED_VALUE"""),"-")</f>
        <v>-</v>
      </c>
      <c r="BI43" s="9" t="str">
        <f>IFERROR(__xludf.DUMMYFUNCTION("""COMPUTED_VALUE"""),"-")</f>
        <v>-</v>
      </c>
      <c r="BJ43" s="9" t="str">
        <f>IFERROR(__xludf.DUMMYFUNCTION("""COMPUTED_VALUE"""),"-")</f>
        <v>-</v>
      </c>
      <c r="BK43" s="9" t="str">
        <f>IFERROR(__xludf.DUMMYFUNCTION("""COMPUTED_VALUE"""),"-")</f>
        <v>-</v>
      </c>
      <c r="BL43" s="9" t="str">
        <f>IFERROR(__xludf.DUMMYFUNCTION("""COMPUTED_VALUE"""),"-")</f>
        <v>-</v>
      </c>
      <c r="BM43" s="9" t="str">
        <f>IFERROR(__xludf.DUMMYFUNCTION("""COMPUTED_VALUE"""),"")</f>
        <v/>
      </c>
      <c r="BN43" s="9" t="str">
        <f>IFERROR(__xludf.DUMMYFUNCTION("""COMPUTED_VALUE"""),"-")</f>
        <v>-</v>
      </c>
      <c r="BO43" s="9" t="str">
        <f>IFERROR(__xludf.DUMMYFUNCTION("""COMPUTED_VALUE"""),"-")</f>
        <v>-</v>
      </c>
      <c r="BP43" s="9" t="str">
        <f>IFERROR(__xludf.DUMMYFUNCTION("""COMPUTED_VALUE"""),"-")</f>
        <v>-</v>
      </c>
      <c r="BQ43" s="9" t="str">
        <f>IFERROR(__xludf.DUMMYFUNCTION("""COMPUTED_VALUE"""),"-")</f>
        <v>-</v>
      </c>
      <c r="BR43" s="9" t="str">
        <f>IFERROR(__xludf.DUMMYFUNCTION("""COMPUTED_VALUE"""),"-")</f>
        <v>-</v>
      </c>
      <c r="BS43" s="9" t="str">
        <f>IFERROR(__xludf.DUMMYFUNCTION("""COMPUTED_VALUE"""),"-")</f>
        <v>-</v>
      </c>
      <c r="BT43" s="9" t="str">
        <f>IFERROR(__xludf.DUMMYFUNCTION("""COMPUTED_VALUE"""),"-")</f>
        <v>-</v>
      </c>
      <c r="BU43" s="9" t="str">
        <f>IFERROR(__xludf.DUMMYFUNCTION("""COMPUTED_VALUE"""),"-")</f>
        <v>-</v>
      </c>
      <c r="BV43" s="9" t="str">
        <f>IFERROR(__xludf.DUMMYFUNCTION("""COMPUTED_VALUE"""),"-")</f>
        <v>-</v>
      </c>
      <c r="BW43" s="9" t="str">
        <f>IFERROR(__xludf.DUMMYFUNCTION("""COMPUTED_VALUE"""),"-")</f>
        <v>-</v>
      </c>
      <c r="BX43" s="9" t="str">
        <f>IFERROR(__xludf.DUMMYFUNCTION("""COMPUTED_VALUE"""),"-")</f>
        <v>-</v>
      </c>
      <c r="BY43" s="9" t="str">
        <f>IFERROR(__xludf.DUMMYFUNCTION("""COMPUTED_VALUE"""),"-")</f>
        <v>-</v>
      </c>
      <c r="BZ43" s="9" t="str">
        <f>IFERROR(__xludf.DUMMYFUNCTION("""COMPUTED_VALUE"""),"-")</f>
        <v>-</v>
      </c>
      <c r="CA43" s="9" t="str">
        <f>IFERROR(__xludf.DUMMYFUNCTION("""COMPUTED_VALUE"""),"-")</f>
        <v>-</v>
      </c>
      <c r="CB43" s="9" t="str">
        <f>IFERROR(__xludf.DUMMYFUNCTION("""COMPUTED_VALUE"""),"-")</f>
        <v>-</v>
      </c>
      <c r="CC43" s="9" t="str">
        <f>IFERROR(__xludf.DUMMYFUNCTION("""COMPUTED_VALUE"""),"-")</f>
        <v>-</v>
      </c>
      <c r="CD43" s="9" t="str">
        <f>IFERROR(__xludf.DUMMYFUNCTION("""COMPUTED_VALUE"""),"-")</f>
        <v>-</v>
      </c>
      <c r="CE43" s="9" t="str">
        <f>IFERROR(__xludf.DUMMYFUNCTION("""COMPUTED_VALUE"""),"-")</f>
        <v>-</v>
      </c>
      <c r="CF43" s="9" t="str">
        <f>IFERROR(__xludf.DUMMYFUNCTION("""COMPUTED_VALUE"""),"-")</f>
        <v>-</v>
      </c>
      <c r="CG43" s="9" t="str">
        <f>IFERROR(__xludf.DUMMYFUNCTION("""COMPUTED_VALUE"""),"-")</f>
        <v>-</v>
      </c>
      <c r="CH43" s="9" t="str">
        <f>IFERROR(__xludf.DUMMYFUNCTION("""COMPUTED_VALUE"""),"-")</f>
        <v>-</v>
      </c>
      <c r="CI43" s="9" t="str">
        <f>IFERROR(__xludf.DUMMYFUNCTION("""COMPUTED_VALUE"""),"-")</f>
        <v>-</v>
      </c>
      <c r="CJ43" s="9" t="str">
        <f>IFERROR(__xludf.DUMMYFUNCTION("""COMPUTED_VALUE"""),"-")</f>
        <v>-</v>
      </c>
      <c r="CK43" s="9" t="str">
        <f>IFERROR(__xludf.DUMMYFUNCTION("""COMPUTED_VALUE"""),"-")</f>
        <v>-</v>
      </c>
      <c r="CL43" s="9" t="str">
        <f>IFERROR(__xludf.DUMMYFUNCTION("""COMPUTED_VALUE"""),"-")</f>
        <v>-</v>
      </c>
      <c r="CM43" s="9" t="str">
        <f>IFERROR(__xludf.DUMMYFUNCTION("""COMPUTED_VALUE"""),"-")</f>
        <v>-</v>
      </c>
      <c r="CN43" s="9" t="str">
        <f>IFERROR(__xludf.DUMMYFUNCTION("""COMPUTED_VALUE"""),"-")</f>
        <v>-</v>
      </c>
      <c r="CO43" s="9" t="str">
        <f>IFERROR(__xludf.DUMMYFUNCTION("""COMPUTED_VALUE"""),"-")</f>
        <v>-</v>
      </c>
      <c r="CP43" s="9" t="str">
        <f>IFERROR(__xludf.DUMMYFUNCTION("""COMPUTED_VALUE"""),"-")</f>
        <v>-</v>
      </c>
      <c r="CQ43" s="9" t="str">
        <f>IFERROR(__xludf.DUMMYFUNCTION("""COMPUTED_VALUE"""),"-")</f>
        <v>-</v>
      </c>
      <c r="CR43" s="9" t="str">
        <f>IFERROR(__xludf.DUMMYFUNCTION("""COMPUTED_VALUE"""),"-")</f>
        <v>-</v>
      </c>
      <c r="CS43" s="9" t="str">
        <f>IFERROR(__xludf.DUMMYFUNCTION("""COMPUTED_VALUE"""),"-")</f>
        <v>-</v>
      </c>
      <c r="CT43" s="9" t="str">
        <f>IFERROR(__xludf.DUMMYFUNCTION("""COMPUTED_VALUE"""),"-")</f>
        <v>-</v>
      </c>
      <c r="CU43" s="9" t="str">
        <f>IFERROR(__xludf.DUMMYFUNCTION("""COMPUTED_VALUE"""),"")</f>
        <v/>
      </c>
      <c r="CV43" s="9" t="str">
        <f>IFERROR(__xludf.DUMMYFUNCTION("""COMPUTED_VALUE"""),"-")</f>
        <v>-</v>
      </c>
      <c r="CW43" s="9" t="str">
        <f>IFERROR(__xludf.DUMMYFUNCTION("""COMPUTED_VALUE"""),"-")</f>
        <v>-</v>
      </c>
      <c r="CX43" s="9" t="str">
        <f>IFERROR(__xludf.DUMMYFUNCTION("""COMPUTED_VALUE"""),"-")</f>
        <v>-</v>
      </c>
      <c r="CY43" s="9" t="str">
        <f>IFERROR(__xludf.DUMMYFUNCTION("""COMPUTED_VALUE"""),"-")</f>
        <v>-</v>
      </c>
      <c r="CZ43" s="9" t="str">
        <f>IFERROR(__xludf.DUMMYFUNCTION("""COMPUTED_VALUE"""),"-")</f>
        <v>-</v>
      </c>
      <c r="DA43" s="9" t="str">
        <f>IFERROR(__xludf.DUMMYFUNCTION("""COMPUTED_VALUE"""),"-")</f>
        <v>-</v>
      </c>
      <c r="DB43" s="9" t="str">
        <f>IFERROR(__xludf.DUMMYFUNCTION("""COMPUTED_VALUE"""),"-")</f>
        <v>-</v>
      </c>
      <c r="DC43" s="9" t="str">
        <f>IFERROR(__xludf.DUMMYFUNCTION("""COMPUTED_VALUE"""),"-")</f>
        <v>-</v>
      </c>
      <c r="DD43" s="9" t="str">
        <f>IFERROR(__xludf.DUMMYFUNCTION("""COMPUTED_VALUE"""),"-")</f>
        <v>-</v>
      </c>
      <c r="DE43" s="9" t="str">
        <f>IFERROR(__xludf.DUMMYFUNCTION("""COMPUTED_VALUE"""),"-")</f>
        <v>-</v>
      </c>
      <c r="DF43" s="9" t="str">
        <f>IFERROR(__xludf.DUMMYFUNCTION("""COMPUTED_VALUE"""),"-")</f>
        <v>-</v>
      </c>
      <c r="DG43" s="9" t="str">
        <f>IFERROR(__xludf.DUMMYFUNCTION("""COMPUTED_VALUE"""),"-")</f>
        <v>-</v>
      </c>
      <c r="DH43" s="9" t="str">
        <f>IFERROR(__xludf.DUMMYFUNCTION("""COMPUTED_VALUE"""),"-")</f>
        <v>-</v>
      </c>
      <c r="DI43" s="9" t="str">
        <f>IFERROR(__xludf.DUMMYFUNCTION("""COMPUTED_VALUE"""),"-")</f>
        <v>-</v>
      </c>
      <c r="DJ43" s="9" t="str">
        <f>IFERROR(__xludf.DUMMYFUNCTION("""COMPUTED_VALUE"""),"-")</f>
        <v>-</v>
      </c>
      <c r="DK43" s="9" t="str">
        <f>IFERROR(__xludf.DUMMYFUNCTION("""COMPUTED_VALUE"""),"-")</f>
        <v>-</v>
      </c>
      <c r="DL43" s="9" t="str">
        <f>IFERROR(__xludf.DUMMYFUNCTION("""COMPUTED_VALUE"""),"-")</f>
        <v>-</v>
      </c>
      <c r="DM43" s="9" t="str">
        <f>IFERROR(__xludf.DUMMYFUNCTION("""COMPUTED_VALUE"""),"-")</f>
        <v>-</v>
      </c>
      <c r="DN43" s="9" t="str">
        <f>IFERROR(__xludf.DUMMYFUNCTION("""COMPUTED_VALUE"""),"-")</f>
        <v>-</v>
      </c>
      <c r="DO43" s="9" t="str">
        <f>IFERROR(__xludf.DUMMYFUNCTION("""COMPUTED_VALUE"""),"-")</f>
        <v>-</v>
      </c>
      <c r="DP43" s="9" t="str">
        <f>IFERROR(__xludf.DUMMYFUNCTION("""COMPUTED_VALUE"""),"-")</f>
        <v>-</v>
      </c>
      <c r="DQ43" s="9" t="str">
        <f>IFERROR(__xludf.DUMMYFUNCTION("""COMPUTED_VALUE"""),"-")</f>
        <v>-</v>
      </c>
      <c r="DR43" s="9" t="str">
        <f>IFERROR(__xludf.DUMMYFUNCTION("""COMPUTED_VALUE"""),"-")</f>
        <v>-</v>
      </c>
      <c r="DS43" s="9" t="str">
        <f>IFERROR(__xludf.DUMMYFUNCTION("""COMPUTED_VALUE"""),"-")</f>
        <v>-</v>
      </c>
      <c r="DT43" s="9" t="str">
        <f>IFERROR(__xludf.DUMMYFUNCTION("""COMPUTED_VALUE"""),"-")</f>
        <v>-</v>
      </c>
      <c r="DU43" s="9" t="str">
        <f>IFERROR(__xludf.DUMMYFUNCTION("""COMPUTED_VALUE"""),"-")</f>
        <v>-</v>
      </c>
      <c r="DV43" s="9" t="str">
        <f>IFERROR(__xludf.DUMMYFUNCTION("""COMPUTED_VALUE"""),"-")</f>
        <v>-</v>
      </c>
      <c r="DW43" s="9" t="str">
        <f>IFERROR(__xludf.DUMMYFUNCTION("""COMPUTED_VALUE"""),"-")</f>
        <v>-</v>
      </c>
      <c r="DX43" s="9" t="str">
        <f>IFERROR(__xludf.DUMMYFUNCTION("""COMPUTED_VALUE"""),"-")</f>
        <v>-</v>
      </c>
      <c r="DY43" s="9" t="str">
        <f>IFERROR(__xludf.DUMMYFUNCTION("""COMPUTED_VALUE"""),"-")</f>
        <v>-</v>
      </c>
      <c r="DZ43" s="9" t="str">
        <f>IFERROR(__xludf.DUMMYFUNCTION("""COMPUTED_VALUE"""),"-")</f>
        <v>-</v>
      </c>
      <c r="EA43" s="9" t="str">
        <f>IFERROR(__xludf.DUMMYFUNCTION("""COMPUTED_VALUE"""),"-")</f>
        <v>-</v>
      </c>
      <c r="EB43" s="9" t="str">
        <f>IFERROR(__xludf.DUMMYFUNCTION("""COMPUTED_VALUE"""),"")</f>
        <v/>
      </c>
      <c r="EC43" s="9">
        <f>IFERROR(__xludf.DUMMYFUNCTION("""COMPUTED_VALUE"""),1.0)</f>
        <v>1</v>
      </c>
      <c r="ED43" s="9">
        <f>IFERROR(__xludf.DUMMYFUNCTION("""COMPUTED_VALUE"""),1.0)</f>
        <v>1</v>
      </c>
      <c r="EE43" s="9">
        <f>IFERROR(__xludf.DUMMYFUNCTION("""COMPUTED_VALUE"""),1.0)</f>
        <v>1</v>
      </c>
      <c r="EF43" s="9">
        <f>IFERROR(__xludf.DUMMYFUNCTION("""COMPUTED_VALUE"""),1.0)</f>
        <v>1</v>
      </c>
      <c r="EG43" s="9">
        <f>IFERROR(__xludf.DUMMYFUNCTION("""COMPUTED_VALUE"""),1.0)</f>
        <v>1</v>
      </c>
      <c r="EH43" s="9">
        <f>IFERROR(__xludf.DUMMYFUNCTION("""COMPUTED_VALUE"""),1.0)</f>
        <v>1</v>
      </c>
      <c r="EI43" s="9">
        <f>IFERROR(__xludf.DUMMYFUNCTION("""COMPUTED_VALUE"""),1.0)</f>
        <v>1</v>
      </c>
      <c r="EJ43" s="9">
        <f>IFERROR(__xludf.DUMMYFUNCTION("""COMPUTED_VALUE"""),1.0)</f>
        <v>1</v>
      </c>
      <c r="EK43" s="9" t="str">
        <f>IFERROR(__xludf.DUMMYFUNCTION("""COMPUTED_VALUE"""),"TLE")</f>
        <v>TLE</v>
      </c>
      <c r="EL43" s="9" t="str">
        <f>IFERROR(__xludf.DUMMYFUNCTION("""COMPUTED_VALUE"""),"TLE")</f>
        <v>TLE</v>
      </c>
      <c r="EM43" s="9">
        <f>IFERROR(__xludf.DUMMYFUNCTION("""COMPUTED_VALUE"""),1.0)</f>
        <v>1</v>
      </c>
      <c r="EN43" s="9">
        <f>IFERROR(__xludf.DUMMYFUNCTION("""COMPUTED_VALUE"""),1.0)</f>
        <v>1</v>
      </c>
      <c r="EO43" s="9" t="str">
        <f>IFERROR(__xludf.DUMMYFUNCTION("""COMPUTED_VALUE"""),"TLE")</f>
        <v>TLE</v>
      </c>
      <c r="EP43" s="9" t="str">
        <f>IFERROR(__xludf.DUMMYFUNCTION("""COMPUTED_VALUE"""),"TLE")</f>
        <v>TLE</v>
      </c>
      <c r="EQ43" s="9" t="str">
        <f>IFERROR(__xludf.DUMMYFUNCTION("""COMPUTED_VALUE"""),"TLE")</f>
        <v>TLE</v>
      </c>
      <c r="ER43" s="9" t="str">
        <f>IFERROR(__xludf.DUMMYFUNCTION("""COMPUTED_VALUE"""),"TLE")</f>
        <v>TLE</v>
      </c>
      <c r="ES43" s="9" t="str">
        <f>IFERROR(__xludf.DUMMYFUNCTION("""COMPUTED_VALUE"""),"")</f>
        <v/>
      </c>
      <c r="ET43" s="9">
        <f>IFERROR(__xludf.DUMMYFUNCTION("""COMPUTED_VALUE"""),1.0)</f>
        <v>1</v>
      </c>
      <c r="EU43" s="9" t="str">
        <f>IFERROR(__xludf.DUMMYFUNCTION("""COMPUTED_VALUE"""),"TLE")</f>
        <v>TLE</v>
      </c>
      <c r="EV43" s="9" t="str">
        <f>IFERROR(__xludf.DUMMYFUNCTION("""COMPUTED_VALUE"""),"TLE")</f>
        <v>TLE</v>
      </c>
      <c r="EW43" s="9">
        <f>IFERROR(__xludf.DUMMYFUNCTION("""COMPUTED_VALUE"""),1.0)</f>
        <v>1</v>
      </c>
      <c r="EX43" s="9" t="str">
        <f>IFERROR(__xludf.DUMMYFUNCTION("""COMPUTED_VALUE"""),"TLE")</f>
        <v>TLE</v>
      </c>
      <c r="EY43" s="9" t="str">
        <f>IFERROR(__xludf.DUMMYFUNCTION("""COMPUTED_VALUE"""),"TLE")</f>
        <v>TLE</v>
      </c>
      <c r="EZ43" s="9">
        <f>IFERROR(__xludf.DUMMYFUNCTION("""COMPUTED_VALUE"""),1.0)</f>
        <v>1</v>
      </c>
      <c r="FA43" s="9" t="str">
        <f>IFERROR(__xludf.DUMMYFUNCTION("""COMPUTED_VALUE"""),"WA")</f>
        <v>WA</v>
      </c>
      <c r="FB43" s="9">
        <f>IFERROR(__xludf.DUMMYFUNCTION("""COMPUTED_VALUE"""),1.0)</f>
        <v>1</v>
      </c>
      <c r="FC43" s="9">
        <f>IFERROR(__xludf.DUMMYFUNCTION("""COMPUTED_VALUE"""),1.0)</f>
        <v>1</v>
      </c>
      <c r="FD43" s="9">
        <f>IFERROR(__xludf.DUMMYFUNCTION("""COMPUTED_VALUE"""),1.0)</f>
        <v>1</v>
      </c>
      <c r="FE43" s="9">
        <f>IFERROR(__xludf.DUMMYFUNCTION("""COMPUTED_VALUE"""),1.0)</f>
        <v>1</v>
      </c>
      <c r="FF43" s="9" t="str">
        <f>IFERROR(__xludf.DUMMYFUNCTION("""COMPUTED_VALUE"""),"WA")</f>
        <v>WA</v>
      </c>
      <c r="FG43" s="9">
        <f>IFERROR(__xludf.DUMMYFUNCTION("""COMPUTED_VALUE"""),1.0)</f>
        <v>1</v>
      </c>
      <c r="FH43" s="9">
        <f>IFERROR(__xludf.DUMMYFUNCTION("""COMPUTED_VALUE"""),1.0)</f>
        <v>1</v>
      </c>
      <c r="FI43" s="9">
        <f>IFERROR(__xludf.DUMMYFUNCTION("""COMPUTED_VALUE"""),1.0)</f>
        <v>1</v>
      </c>
      <c r="FJ43" s="9" t="str">
        <f>IFERROR(__xludf.DUMMYFUNCTION("""COMPUTED_VALUE"""),"TLE")</f>
        <v>TLE</v>
      </c>
      <c r="FK43" s="9" t="str">
        <f>IFERROR(__xludf.DUMMYFUNCTION("""COMPUTED_VALUE"""),"WA")</f>
        <v>WA</v>
      </c>
      <c r="FL43" s="9">
        <f>IFERROR(__xludf.DUMMYFUNCTION("""COMPUTED_VALUE"""),1.0)</f>
        <v>1</v>
      </c>
      <c r="FM43" s="9" t="str">
        <f>IFERROR(__xludf.DUMMYFUNCTION("""COMPUTED_VALUE"""),"TLE")</f>
        <v>TLE</v>
      </c>
      <c r="FN43" s="9">
        <f>IFERROR(__xludf.DUMMYFUNCTION("""COMPUTED_VALUE"""),1.0)</f>
        <v>1</v>
      </c>
      <c r="FO43" s="9" t="str">
        <f>IFERROR(__xludf.DUMMYFUNCTION("""COMPUTED_VALUE"""),"TLE")</f>
        <v>TLE</v>
      </c>
      <c r="FP43" s="9" t="str">
        <f>IFERROR(__xludf.DUMMYFUNCTION("""COMPUTED_VALUE"""),"TLE")</f>
        <v>TLE</v>
      </c>
      <c r="FQ43" s="9" t="str">
        <f>IFERROR(__xludf.DUMMYFUNCTION("""COMPUTED_VALUE"""),"TLE")</f>
        <v>TLE</v>
      </c>
      <c r="FR43" s="9">
        <f>IFERROR(__xludf.DUMMYFUNCTION("""COMPUTED_VALUE"""),1.0)</f>
        <v>1</v>
      </c>
      <c r="FS43" s="9">
        <f>IFERROR(__xludf.DUMMYFUNCTION("""COMPUTED_VALUE"""),1.0)</f>
        <v>1</v>
      </c>
      <c r="FT43" s="9" t="str">
        <f>IFERROR(__xludf.DUMMYFUNCTION("""COMPUTED_VALUE"""),"WA")</f>
        <v>WA</v>
      </c>
      <c r="FU43" s="9" t="str">
        <f>IFERROR(__xludf.DUMMYFUNCTION("""COMPUTED_VALUE"""),"TLE")</f>
        <v>TLE</v>
      </c>
      <c r="FV43" s="9" t="str">
        <f>IFERROR(__xludf.DUMMYFUNCTION("""COMPUTED_VALUE"""),"")</f>
        <v/>
      </c>
      <c r="FW43" s="9" t="str">
        <f>IFERROR(__xludf.DUMMYFUNCTION("""COMPUTED_VALUE"""),"-")</f>
        <v>-</v>
      </c>
      <c r="FX43" s="9" t="str">
        <f>IFERROR(__xludf.DUMMYFUNCTION("""COMPUTED_VALUE"""),"-")</f>
        <v>-</v>
      </c>
      <c r="FY43" s="9" t="str">
        <f>IFERROR(__xludf.DUMMYFUNCTION("""COMPUTED_VALUE"""),"-")</f>
        <v>-</v>
      </c>
      <c r="FZ43" s="9" t="str">
        <f>IFERROR(__xludf.DUMMYFUNCTION("""COMPUTED_VALUE"""),"-")</f>
        <v>-</v>
      </c>
      <c r="GA43" s="9" t="str">
        <f>IFERROR(__xludf.DUMMYFUNCTION("""COMPUTED_VALUE"""),"-")</f>
        <v>-</v>
      </c>
      <c r="GB43" s="9" t="str">
        <f>IFERROR(__xludf.DUMMYFUNCTION("""COMPUTED_VALUE"""),"-")</f>
        <v>-</v>
      </c>
      <c r="GC43" s="9" t="str">
        <f>IFERROR(__xludf.DUMMYFUNCTION("""COMPUTED_VALUE"""),"-")</f>
        <v>-</v>
      </c>
      <c r="GD43" s="9" t="str">
        <f>IFERROR(__xludf.DUMMYFUNCTION("""COMPUTED_VALUE"""),"-")</f>
        <v>-</v>
      </c>
      <c r="GE43" s="9" t="str">
        <f>IFERROR(__xludf.DUMMYFUNCTION("""COMPUTED_VALUE"""),"-")</f>
        <v>-</v>
      </c>
      <c r="GF43" s="9" t="str">
        <f>IFERROR(__xludf.DUMMYFUNCTION("""COMPUTED_VALUE"""),"-")</f>
        <v>-</v>
      </c>
      <c r="GG43" s="9" t="str">
        <f>IFERROR(__xludf.DUMMYFUNCTION("""COMPUTED_VALUE"""),"-")</f>
        <v>-</v>
      </c>
      <c r="GH43" s="9" t="str">
        <f>IFERROR(__xludf.DUMMYFUNCTION("""COMPUTED_VALUE"""),"-")</f>
        <v>-</v>
      </c>
      <c r="GI43" s="9" t="str">
        <f>IFERROR(__xludf.DUMMYFUNCTION("""COMPUTED_VALUE"""),"-")</f>
        <v>-</v>
      </c>
      <c r="GJ43" s="9" t="str">
        <f>IFERROR(__xludf.DUMMYFUNCTION("""COMPUTED_VALUE"""),"-")</f>
        <v>-</v>
      </c>
      <c r="GK43" s="9" t="str">
        <f>IFERROR(__xludf.DUMMYFUNCTION("""COMPUTED_VALUE"""),"-")</f>
        <v>-</v>
      </c>
      <c r="GL43" s="9" t="str">
        <f>IFERROR(__xludf.DUMMYFUNCTION("""COMPUTED_VALUE"""),"-")</f>
        <v>-</v>
      </c>
      <c r="GM43" s="9" t="str">
        <f>IFERROR(__xludf.DUMMYFUNCTION("""COMPUTED_VALUE"""),"-")</f>
        <v>-</v>
      </c>
      <c r="GN43" s="9" t="str">
        <f>IFERROR(__xludf.DUMMYFUNCTION("""COMPUTED_VALUE"""),"-")</f>
        <v>-</v>
      </c>
      <c r="GO43" s="9" t="str">
        <f>IFERROR(__xludf.DUMMYFUNCTION("""COMPUTED_VALUE"""),"-")</f>
        <v>-</v>
      </c>
      <c r="GP43" s="9" t="str">
        <f>IFERROR(__xludf.DUMMYFUNCTION("""COMPUTED_VALUE"""),"-")</f>
        <v>-</v>
      </c>
      <c r="GQ43" s="9" t="str">
        <f>IFERROR(__xludf.DUMMYFUNCTION("""COMPUTED_VALUE"""),"-")</f>
        <v>-</v>
      </c>
      <c r="GR43" s="9" t="str">
        <f>IFERROR(__xludf.DUMMYFUNCTION("""COMPUTED_VALUE"""),"-")</f>
        <v>-</v>
      </c>
      <c r="GS43" s="9" t="str">
        <f>IFERROR(__xludf.DUMMYFUNCTION("""COMPUTED_VALUE"""),"-")</f>
        <v>-</v>
      </c>
      <c r="GT43" s="9" t="str">
        <f>IFERROR(__xludf.DUMMYFUNCTION("""COMPUTED_VALUE"""),"-")</f>
        <v>-</v>
      </c>
      <c r="GU43" s="9" t="str">
        <f>IFERROR(__xludf.DUMMYFUNCTION("""COMPUTED_VALUE"""),"")</f>
        <v/>
      </c>
    </row>
    <row r="44">
      <c r="A44" s="5"/>
      <c r="B44" s="5"/>
      <c r="C44" s="5">
        <f>if(B44="d","diskv. iz ciklusa",if(B44="d1","diskv. iz kruga",if($E44="ODOBREN",(if(countif(H:H,"="&amp;H44)=1,countif(H:H,"&gt;"&amp;H44)+1,concatenate(countif(H:H,"&gt;"&amp;H44)+1," - ",countif(H:H,"&gt;="&amp;H44)))),'Rezultati - A kategorija'!empty)))</f>
        <v>42</v>
      </c>
      <c r="D44" s="6" t="str">
        <f>IFERROR(__xludf.DUMMYFUNCTION("""COMPUTED_VALUE"""),"StefaN_B")</f>
        <v>StefaN_B</v>
      </c>
      <c r="E44" s="6" t="str">
        <f>IFERROR(__xludf.DUMMYFUNCTION("""COMPUTED_VALUE"""),"ODOBREN")</f>
        <v>ODOBREN</v>
      </c>
      <c r="F44" s="6" t="str">
        <f>IFERROR(__xludf.DUMMYFUNCTION("""COMPUTED_VALUE"""),"Stefan")</f>
        <v>Stefan</v>
      </c>
      <c r="G44" s="6" t="str">
        <f>IFERROR(__xludf.DUMMYFUNCTION("""COMPUTED_VALUE"""),"Bengin")</f>
        <v>Bengin</v>
      </c>
      <c r="H44" s="7">
        <f>IFERROR(__xludf.DUMMYFUNCTION("""COMPUTED_VALUE"""),52.0)</f>
        <v>52</v>
      </c>
      <c r="I44" s="7">
        <f>IFERROR(__xludf.DUMMYFUNCTION("""COMPUTED_VALUE"""),52.0)</f>
        <v>52</v>
      </c>
      <c r="J44" s="6" t="str">
        <f>IFERROR(__xludf.DUMMYFUNCTION("""COMPUTED_VALUE"""),"Stari grad")</f>
        <v>Stari grad</v>
      </c>
      <c r="K44" s="6" t="str">
        <f>IFERROR(__xludf.DUMMYFUNCTION("""COMPUTED_VALUE"""),"Matematička gimnazija")</f>
        <v>Matematička gimnazija</v>
      </c>
      <c r="L44" s="14" t="str">
        <f>IFERROR(__xludf.DUMMYFUNCTION("""COMPUTED_VALUE"""),"II")</f>
        <v>II</v>
      </c>
      <c r="M44" s="14" t="str">
        <f>IFERROR(__xludf.DUMMYFUNCTION("""COMPUTED_VALUE"""),"A")</f>
        <v>A</v>
      </c>
      <c r="N44" s="6" t="str">
        <f>IFERROR(__xludf.DUMMYFUNCTION("""COMPUTED_VALUE"""),"Јелена Хаџи-Пурић")</f>
        <v>Јелена Хаџи-Пурић</v>
      </c>
      <c r="O44" s="8" t="str">
        <f>IFERROR(__xludf.DUMMYFUNCTION("""COMPUTED_VALUE"""),"-")</f>
        <v>-</v>
      </c>
      <c r="P44" s="9" t="str">
        <f>IFERROR(__xludf.DUMMYFUNCTION("""COMPUTED_VALUE"""),"-")</f>
        <v>-</v>
      </c>
      <c r="Q44" s="9" t="str">
        <f>IFERROR(__xludf.DUMMYFUNCTION("""COMPUTED_VALUE"""),"-")</f>
        <v>-</v>
      </c>
      <c r="R44" s="9">
        <f>IFERROR(__xludf.DUMMYFUNCTION("""COMPUTED_VALUE"""),20.0)</f>
        <v>20</v>
      </c>
      <c r="S44" s="9">
        <f>IFERROR(__xludf.DUMMYFUNCTION("""COMPUTED_VALUE"""),32.0)</f>
        <v>32</v>
      </c>
      <c r="T44" s="9">
        <f>IFERROR(__xludf.DUMMYFUNCTION("""COMPUTED_VALUE"""),0.0)</f>
        <v>0</v>
      </c>
      <c r="U44" s="9" t="str">
        <f>IFERROR(__xludf.DUMMYFUNCTION("""COMPUTED_VALUE"""),"")</f>
        <v/>
      </c>
      <c r="V44" s="9" t="str">
        <f>IFERROR(__xludf.DUMMYFUNCTION("""COMPUTED_VALUE"""),"")</f>
        <v/>
      </c>
      <c r="W44" s="9" t="str">
        <f>IFERROR(__xludf.DUMMYFUNCTION("""COMPUTED_VALUE"""),"-")</f>
        <v>-</v>
      </c>
      <c r="X44" s="9" t="str">
        <f>IFERROR(__xludf.DUMMYFUNCTION("""COMPUTED_VALUE"""),"-")</f>
        <v>-</v>
      </c>
      <c r="Y44" s="9" t="str">
        <f>IFERROR(__xludf.DUMMYFUNCTION("""COMPUTED_VALUE"""),"-")</f>
        <v>-</v>
      </c>
      <c r="Z44" s="9" t="str">
        <f>IFERROR(__xludf.DUMMYFUNCTION("""COMPUTED_VALUE"""),"-")</f>
        <v>-</v>
      </c>
      <c r="AA44" s="9" t="str">
        <f>IFERROR(__xludf.DUMMYFUNCTION("""COMPUTED_VALUE"""),"-")</f>
        <v>-</v>
      </c>
      <c r="AB44" s="9" t="str">
        <f>IFERROR(__xludf.DUMMYFUNCTION("""COMPUTED_VALUE"""),"-")</f>
        <v>-</v>
      </c>
      <c r="AC44" s="9" t="str">
        <f>IFERROR(__xludf.DUMMYFUNCTION("""COMPUTED_VALUE"""),"-")</f>
        <v>-</v>
      </c>
      <c r="AD44" s="9" t="str">
        <f>IFERROR(__xludf.DUMMYFUNCTION("""COMPUTED_VALUE"""),"-")</f>
        <v>-</v>
      </c>
      <c r="AE44" s="9" t="str">
        <f>IFERROR(__xludf.DUMMYFUNCTION("""COMPUTED_VALUE"""),"-")</f>
        <v>-</v>
      </c>
      <c r="AF44" s="9" t="str">
        <f>IFERROR(__xludf.DUMMYFUNCTION("""COMPUTED_VALUE"""),"-")</f>
        <v>-</v>
      </c>
      <c r="AG44" s="9" t="str">
        <f>IFERROR(__xludf.DUMMYFUNCTION("""COMPUTED_VALUE"""),"-")</f>
        <v>-</v>
      </c>
      <c r="AH44" s="9" t="str">
        <f>IFERROR(__xludf.DUMMYFUNCTION("""COMPUTED_VALUE"""),"-")</f>
        <v>-</v>
      </c>
      <c r="AI44" s="9" t="str">
        <f>IFERROR(__xludf.DUMMYFUNCTION("""COMPUTED_VALUE"""),"-")</f>
        <v>-</v>
      </c>
      <c r="AJ44" s="9" t="str">
        <f>IFERROR(__xludf.DUMMYFUNCTION("""COMPUTED_VALUE"""),"-")</f>
        <v>-</v>
      </c>
      <c r="AK44" s="9" t="str">
        <f>IFERROR(__xludf.DUMMYFUNCTION("""COMPUTED_VALUE"""),"-")</f>
        <v>-</v>
      </c>
      <c r="AL44" s="9" t="str">
        <f>IFERROR(__xludf.DUMMYFUNCTION("""COMPUTED_VALUE"""),"-")</f>
        <v>-</v>
      </c>
      <c r="AM44" s="9" t="str">
        <f>IFERROR(__xludf.DUMMYFUNCTION("""COMPUTED_VALUE"""),"-")</f>
        <v>-</v>
      </c>
      <c r="AN44" s="9" t="str">
        <f>IFERROR(__xludf.DUMMYFUNCTION("""COMPUTED_VALUE"""),"-")</f>
        <v>-</v>
      </c>
      <c r="AO44" s="9" t="str">
        <f>IFERROR(__xludf.DUMMYFUNCTION("""COMPUTED_VALUE"""),"-")</f>
        <v>-</v>
      </c>
      <c r="AP44" s="9" t="str">
        <f>IFERROR(__xludf.DUMMYFUNCTION("""COMPUTED_VALUE"""),"-")</f>
        <v>-</v>
      </c>
      <c r="AQ44" s="9" t="str">
        <f>IFERROR(__xludf.DUMMYFUNCTION("""COMPUTED_VALUE"""),"-")</f>
        <v>-</v>
      </c>
      <c r="AR44" s="9" t="str">
        <f>IFERROR(__xludf.DUMMYFUNCTION("""COMPUTED_VALUE"""),"-")</f>
        <v>-</v>
      </c>
      <c r="AS44" s="9" t="str">
        <f>IFERROR(__xludf.DUMMYFUNCTION("""COMPUTED_VALUE"""),"-")</f>
        <v>-</v>
      </c>
      <c r="AT44" s="9" t="str">
        <f>IFERROR(__xludf.DUMMYFUNCTION("""COMPUTED_VALUE"""),"-")</f>
        <v>-</v>
      </c>
      <c r="AU44" s="9" t="str">
        <f>IFERROR(__xludf.DUMMYFUNCTION("""COMPUTED_VALUE"""),"-")</f>
        <v>-</v>
      </c>
      <c r="AV44" s="9" t="str">
        <f>IFERROR(__xludf.DUMMYFUNCTION("""COMPUTED_VALUE"""),"-")</f>
        <v>-</v>
      </c>
      <c r="AW44" s="9" t="str">
        <f>IFERROR(__xludf.DUMMYFUNCTION("""COMPUTED_VALUE"""),"-")</f>
        <v>-</v>
      </c>
      <c r="AX44" s="9" t="str">
        <f>IFERROR(__xludf.DUMMYFUNCTION("""COMPUTED_VALUE"""),"-")</f>
        <v>-</v>
      </c>
      <c r="AY44" s="9" t="str">
        <f>IFERROR(__xludf.DUMMYFUNCTION("""COMPUTED_VALUE"""),"-")</f>
        <v>-</v>
      </c>
      <c r="AZ44" s="9" t="str">
        <f>IFERROR(__xludf.DUMMYFUNCTION("""COMPUTED_VALUE"""),"-")</f>
        <v>-</v>
      </c>
      <c r="BA44" s="9" t="str">
        <f>IFERROR(__xludf.DUMMYFUNCTION("""COMPUTED_VALUE"""),"-")</f>
        <v>-</v>
      </c>
      <c r="BB44" s="9" t="str">
        <f>IFERROR(__xludf.DUMMYFUNCTION("""COMPUTED_VALUE"""),"-")</f>
        <v>-</v>
      </c>
      <c r="BC44" s="9" t="str">
        <f>IFERROR(__xludf.DUMMYFUNCTION("""COMPUTED_VALUE"""),"-")</f>
        <v>-</v>
      </c>
      <c r="BD44" s="9" t="str">
        <f>IFERROR(__xludf.DUMMYFUNCTION("""COMPUTED_VALUE"""),"-")</f>
        <v>-</v>
      </c>
      <c r="BE44" s="9" t="str">
        <f>IFERROR(__xludf.DUMMYFUNCTION("""COMPUTED_VALUE"""),"-")</f>
        <v>-</v>
      </c>
      <c r="BF44" s="9" t="str">
        <f>IFERROR(__xludf.DUMMYFUNCTION("""COMPUTED_VALUE"""),"-")</f>
        <v>-</v>
      </c>
      <c r="BG44" s="9" t="str">
        <f>IFERROR(__xludf.DUMMYFUNCTION("""COMPUTED_VALUE"""),"-")</f>
        <v>-</v>
      </c>
      <c r="BH44" s="9" t="str">
        <f>IFERROR(__xludf.DUMMYFUNCTION("""COMPUTED_VALUE"""),"-")</f>
        <v>-</v>
      </c>
      <c r="BI44" s="9" t="str">
        <f>IFERROR(__xludf.DUMMYFUNCTION("""COMPUTED_VALUE"""),"-")</f>
        <v>-</v>
      </c>
      <c r="BJ44" s="9" t="str">
        <f>IFERROR(__xludf.DUMMYFUNCTION("""COMPUTED_VALUE"""),"-")</f>
        <v>-</v>
      </c>
      <c r="BK44" s="9" t="str">
        <f>IFERROR(__xludf.DUMMYFUNCTION("""COMPUTED_VALUE"""),"-")</f>
        <v>-</v>
      </c>
      <c r="BL44" s="9" t="str">
        <f>IFERROR(__xludf.DUMMYFUNCTION("""COMPUTED_VALUE"""),"-")</f>
        <v>-</v>
      </c>
      <c r="BM44" s="9" t="str">
        <f>IFERROR(__xludf.DUMMYFUNCTION("""COMPUTED_VALUE"""),"")</f>
        <v/>
      </c>
      <c r="BN44" s="9" t="str">
        <f>IFERROR(__xludf.DUMMYFUNCTION("""COMPUTED_VALUE"""),"-")</f>
        <v>-</v>
      </c>
      <c r="BO44" s="9" t="str">
        <f>IFERROR(__xludf.DUMMYFUNCTION("""COMPUTED_VALUE"""),"-")</f>
        <v>-</v>
      </c>
      <c r="BP44" s="9" t="str">
        <f>IFERROR(__xludf.DUMMYFUNCTION("""COMPUTED_VALUE"""),"-")</f>
        <v>-</v>
      </c>
      <c r="BQ44" s="9" t="str">
        <f>IFERROR(__xludf.DUMMYFUNCTION("""COMPUTED_VALUE"""),"-")</f>
        <v>-</v>
      </c>
      <c r="BR44" s="9" t="str">
        <f>IFERROR(__xludf.DUMMYFUNCTION("""COMPUTED_VALUE"""),"-")</f>
        <v>-</v>
      </c>
      <c r="BS44" s="9" t="str">
        <f>IFERROR(__xludf.DUMMYFUNCTION("""COMPUTED_VALUE"""),"-")</f>
        <v>-</v>
      </c>
      <c r="BT44" s="9" t="str">
        <f>IFERROR(__xludf.DUMMYFUNCTION("""COMPUTED_VALUE"""),"-")</f>
        <v>-</v>
      </c>
      <c r="BU44" s="9" t="str">
        <f>IFERROR(__xludf.DUMMYFUNCTION("""COMPUTED_VALUE"""),"-")</f>
        <v>-</v>
      </c>
      <c r="BV44" s="9" t="str">
        <f>IFERROR(__xludf.DUMMYFUNCTION("""COMPUTED_VALUE"""),"-")</f>
        <v>-</v>
      </c>
      <c r="BW44" s="9" t="str">
        <f>IFERROR(__xludf.DUMMYFUNCTION("""COMPUTED_VALUE"""),"-")</f>
        <v>-</v>
      </c>
      <c r="BX44" s="9" t="str">
        <f>IFERROR(__xludf.DUMMYFUNCTION("""COMPUTED_VALUE"""),"-")</f>
        <v>-</v>
      </c>
      <c r="BY44" s="9" t="str">
        <f>IFERROR(__xludf.DUMMYFUNCTION("""COMPUTED_VALUE"""),"-")</f>
        <v>-</v>
      </c>
      <c r="BZ44" s="9" t="str">
        <f>IFERROR(__xludf.DUMMYFUNCTION("""COMPUTED_VALUE"""),"-")</f>
        <v>-</v>
      </c>
      <c r="CA44" s="9" t="str">
        <f>IFERROR(__xludf.DUMMYFUNCTION("""COMPUTED_VALUE"""),"-")</f>
        <v>-</v>
      </c>
      <c r="CB44" s="9" t="str">
        <f>IFERROR(__xludf.DUMMYFUNCTION("""COMPUTED_VALUE"""),"-")</f>
        <v>-</v>
      </c>
      <c r="CC44" s="9" t="str">
        <f>IFERROR(__xludf.DUMMYFUNCTION("""COMPUTED_VALUE"""),"-")</f>
        <v>-</v>
      </c>
      <c r="CD44" s="9" t="str">
        <f>IFERROR(__xludf.DUMMYFUNCTION("""COMPUTED_VALUE"""),"-")</f>
        <v>-</v>
      </c>
      <c r="CE44" s="9" t="str">
        <f>IFERROR(__xludf.DUMMYFUNCTION("""COMPUTED_VALUE"""),"-")</f>
        <v>-</v>
      </c>
      <c r="CF44" s="9" t="str">
        <f>IFERROR(__xludf.DUMMYFUNCTION("""COMPUTED_VALUE"""),"-")</f>
        <v>-</v>
      </c>
      <c r="CG44" s="9" t="str">
        <f>IFERROR(__xludf.DUMMYFUNCTION("""COMPUTED_VALUE"""),"-")</f>
        <v>-</v>
      </c>
      <c r="CH44" s="9" t="str">
        <f>IFERROR(__xludf.DUMMYFUNCTION("""COMPUTED_VALUE"""),"-")</f>
        <v>-</v>
      </c>
      <c r="CI44" s="9" t="str">
        <f>IFERROR(__xludf.DUMMYFUNCTION("""COMPUTED_VALUE"""),"-")</f>
        <v>-</v>
      </c>
      <c r="CJ44" s="9" t="str">
        <f>IFERROR(__xludf.DUMMYFUNCTION("""COMPUTED_VALUE"""),"-")</f>
        <v>-</v>
      </c>
      <c r="CK44" s="9" t="str">
        <f>IFERROR(__xludf.DUMMYFUNCTION("""COMPUTED_VALUE"""),"-")</f>
        <v>-</v>
      </c>
      <c r="CL44" s="9" t="str">
        <f>IFERROR(__xludf.DUMMYFUNCTION("""COMPUTED_VALUE"""),"-")</f>
        <v>-</v>
      </c>
      <c r="CM44" s="9" t="str">
        <f>IFERROR(__xludf.DUMMYFUNCTION("""COMPUTED_VALUE"""),"-")</f>
        <v>-</v>
      </c>
      <c r="CN44" s="9" t="str">
        <f>IFERROR(__xludf.DUMMYFUNCTION("""COMPUTED_VALUE"""),"-")</f>
        <v>-</v>
      </c>
      <c r="CO44" s="9" t="str">
        <f>IFERROR(__xludf.DUMMYFUNCTION("""COMPUTED_VALUE"""),"-")</f>
        <v>-</v>
      </c>
      <c r="CP44" s="9" t="str">
        <f>IFERROR(__xludf.DUMMYFUNCTION("""COMPUTED_VALUE"""),"-")</f>
        <v>-</v>
      </c>
      <c r="CQ44" s="9" t="str">
        <f>IFERROR(__xludf.DUMMYFUNCTION("""COMPUTED_VALUE"""),"-")</f>
        <v>-</v>
      </c>
      <c r="CR44" s="9" t="str">
        <f>IFERROR(__xludf.DUMMYFUNCTION("""COMPUTED_VALUE"""),"-")</f>
        <v>-</v>
      </c>
      <c r="CS44" s="9" t="str">
        <f>IFERROR(__xludf.DUMMYFUNCTION("""COMPUTED_VALUE"""),"-")</f>
        <v>-</v>
      </c>
      <c r="CT44" s="9" t="str">
        <f>IFERROR(__xludf.DUMMYFUNCTION("""COMPUTED_VALUE"""),"-")</f>
        <v>-</v>
      </c>
      <c r="CU44" s="9" t="str">
        <f>IFERROR(__xludf.DUMMYFUNCTION("""COMPUTED_VALUE"""),"")</f>
        <v/>
      </c>
      <c r="CV44" s="9" t="str">
        <f>IFERROR(__xludf.DUMMYFUNCTION("""COMPUTED_VALUE"""),"-")</f>
        <v>-</v>
      </c>
      <c r="CW44" s="9" t="str">
        <f>IFERROR(__xludf.DUMMYFUNCTION("""COMPUTED_VALUE"""),"-")</f>
        <v>-</v>
      </c>
      <c r="CX44" s="9" t="str">
        <f>IFERROR(__xludf.DUMMYFUNCTION("""COMPUTED_VALUE"""),"-")</f>
        <v>-</v>
      </c>
      <c r="CY44" s="9" t="str">
        <f>IFERROR(__xludf.DUMMYFUNCTION("""COMPUTED_VALUE"""),"-")</f>
        <v>-</v>
      </c>
      <c r="CZ44" s="9" t="str">
        <f>IFERROR(__xludf.DUMMYFUNCTION("""COMPUTED_VALUE"""),"-")</f>
        <v>-</v>
      </c>
      <c r="DA44" s="9" t="str">
        <f>IFERROR(__xludf.DUMMYFUNCTION("""COMPUTED_VALUE"""),"-")</f>
        <v>-</v>
      </c>
      <c r="DB44" s="9" t="str">
        <f>IFERROR(__xludf.DUMMYFUNCTION("""COMPUTED_VALUE"""),"-")</f>
        <v>-</v>
      </c>
      <c r="DC44" s="9" t="str">
        <f>IFERROR(__xludf.DUMMYFUNCTION("""COMPUTED_VALUE"""),"-")</f>
        <v>-</v>
      </c>
      <c r="DD44" s="9" t="str">
        <f>IFERROR(__xludf.DUMMYFUNCTION("""COMPUTED_VALUE"""),"-")</f>
        <v>-</v>
      </c>
      <c r="DE44" s="9" t="str">
        <f>IFERROR(__xludf.DUMMYFUNCTION("""COMPUTED_VALUE"""),"-")</f>
        <v>-</v>
      </c>
      <c r="DF44" s="9" t="str">
        <f>IFERROR(__xludf.DUMMYFUNCTION("""COMPUTED_VALUE"""),"-")</f>
        <v>-</v>
      </c>
      <c r="DG44" s="9" t="str">
        <f>IFERROR(__xludf.DUMMYFUNCTION("""COMPUTED_VALUE"""),"-")</f>
        <v>-</v>
      </c>
      <c r="DH44" s="9" t="str">
        <f>IFERROR(__xludf.DUMMYFUNCTION("""COMPUTED_VALUE"""),"-")</f>
        <v>-</v>
      </c>
      <c r="DI44" s="9" t="str">
        <f>IFERROR(__xludf.DUMMYFUNCTION("""COMPUTED_VALUE"""),"-")</f>
        <v>-</v>
      </c>
      <c r="DJ44" s="9" t="str">
        <f>IFERROR(__xludf.DUMMYFUNCTION("""COMPUTED_VALUE"""),"-")</f>
        <v>-</v>
      </c>
      <c r="DK44" s="9" t="str">
        <f>IFERROR(__xludf.DUMMYFUNCTION("""COMPUTED_VALUE"""),"-")</f>
        <v>-</v>
      </c>
      <c r="DL44" s="9" t="str">
        <f>IFERROR(__xludf.DUMMYFUNCTION("""COMPUTED_VALUE"""),"-")</f>
        <v>-</v>
      </c>
      <c r="DM44" s="9" t="str">
        <f>IFERROR(__xludf.DUMMYFUNCTION("""COMPUTED_VALUE"""),"-")</f>
        <v>-</v>
      </c>
      <c r="DN44" s="9" t="str">
        <f>IFERROR(__xludf.DUMMYFUNCTION("""COMPUTED_VALUE"""),"-")</f>
        <v>-</v>
      </c>
      <c r="DO44" s="9" t="str">
        <f>IFERROR(__xludf.DUMMYFUNCTION("""COMPUTED_VALUE"""),"-")</f>
        <v>-</v>
      </c>
      <c r="DP44" s="9" t="str">
        <f>IFERROR(__xludf.DUMMYFUNCTION("""COMPUTED_VALUE"""),"-")</f>
        <v>-</v>
      </c>
      <c r="DQ44" s="9" t="str">
        <f>IFERROR(__xludf.DUMMYFUNCTION("""COMPUTED_VALUE"""),"-")</f>
        <v>-</v>
      </c>
      <c r="DR44" s="9" t="str">
        <f>IFERROR(__xludf.DUMMYFUNCTION("""COMPUTED_VALUE"""),"-")</f>
        <v>-</v>
      </c>
      <c r="DS44" s="9" t="str">
        <f>IFERROR(__xludf.DUMMYFUNCTION("""COMPUTED_VALUE"""),"-")</f>
        <v>-</v>
      </c>
      <c r="DT44" s="9" t="str">
        <f>IFERROR(__xludf.DUMMYFUNCTION("""COMPUTED_VALUE"""),"-")</f>
        <v>-</v>
      </c>
      <c r="DU44" s="9" t="str">
        <f>IFERROR(__xludf.DUMMYFUNCTION("""COMPUTED_VALUE"""),"-")</f>
        <v>-</v>
      </c>
      <c r="DV44" s="9" t="str">
        <f>IFERROR(__xludf.DUMMYFUNCTION("""COMPUTED_VALUE"""),"-")</f>
        <v>-</v>
      </c>
      <c r="DW44" s="9" t="str">
        <f>IFERROR(__xludf.DUMMYFUNCTION("""COMPUTED_VALUE"""),"-")</f>
        <v>-</v>
      </c>
      <c r="DX44" s="9" t="str">
        <f>IFERROR(__xludf.DUMMYFUNCTION("""COMPUTED_VALUE"""),"-")</f>
        <v>-</v>
      </c>
      <c r="DY44" s="9" t="str">
        <f>IFERROR(__xludf.DUMMYFUNCTION("""COMPUTED_VALUE"""),"-")</f>
        <v>-</v>
      </c>
      <c r="DZ44" s="9" t="str">
        <f>IFERROR(__xludf.DUMMYFUNCTION("""COMPUTED_VALUE"""),"-")</f>
        <v>-</v>
      </c>
      <c r="EA44" s="9" t="str">
        <f>IFERROR(__xludf.DUMMYFUNCTION("""COMPUTED_VALUE"""),"-")</f>
        <v>-</v>
      </c>
      <c r="EB44" s="9" t="str">
        <f>IFERROR(__xludf.DUMMYFUNCTION("""COMPUTED_VALUE"""),"")</f>
        <v/>
      </c>
      <c r="EC44" s="9">
        <f>IFERROR(__xludf.DUMMYFUNCTION("""COMPUTED_VALUE"""),1.0)</f>
        <v>1</v>
      </c>
      <c r="ED44" s="9">
        <f>IFERROR(__xludf.DUMMYFUNCTION("""COMPUTED_VALUE"""),1.0)</f>
        <v>1</v>
      </c>
      <c r="EE44" s="9">
        <f>IFERROR(__xludf.DUMMYFUNCTION("""COMPUTED_VALUE"""),1.0)</f>
        <v>1</v>
      </c>
      <c r="EF44" s="9">
        <f>IFERROR(__xludf.DUMMYFUNCTION("""COMPUTED_VALUE"""),1.0)</f>
        <v>1</v>
      </c>
      <c r="EG44" s="9">
        <f>IFERROR(__xludf.DUMMYFUNCTION("""COMPUTED_VALUE"""),1.0)</f>
        <v>1</v>
      </c>
      <c r="EH44" s="9" t="str">
        <f>IFERROR(__xludf.DUMMYFUNCTION("""COMPUTED_VALUE"""),"TLE")</f>
        <v>TLE</v>
      </c>
      <c r="EI44" s="9" t="str">
        <f>IFERROR(__xludf.DUMMYFUNCTION("""COMPUTED_VALUE"""),"TLE")</f>
        <v>TLE</v>
      </c>
      <c r="EJ44" s="9" t="str">
        <f>IFERROR(__xludf.DUMMYFUNCTION("""COMPUTED_VALUE"""),"TLE")</f>
        <v>TLE</v>
      </c>
      <c r="EK44" s="9" t="str">
        <f>IFERROR(__xludf.DUMMYFUNCTION("""COMPUTED_VALUE"""),"TLE")</f>
        <v>TLE</v>
      </c>
      <c r="EL44" s="9" t="str">
        <f>IFERROR(__xludf.DUMMYFUNCTION("""COMPUTED_VALUE"""),"TLE")</f>
        <v>TLE</v>
      </c>
      <c r="EM44" s="9" t="str">
        <f>IFERROR(__xludf.DUMMYFUNCTION("""COMPUTED_VALUE"""),"TLE")</f>
        <v>TLE</v>
      </c>
      <c r="EN44" s="9" t="str">
        <f>IFERROR(__xludf.DUMMYFUNCTION("""COMPUTED_VALUE"""),"TLE")</f>
        <v>TLE</v>
      </c>
      <c r="EO44" s="9" t="str">
        <f>IFERROR(__xludf.DUMMYFUNCTION("""COMPUTED_VALUE"""),"TLE")</f>
        <v>TLE</v>
      </c>
      <c r="EP44" s="9" t="str">
        <f>IFERROR(__xludf.DUMMYFUNCTION("""COMPUTED_VALUE"""),"TLE")</f>
        <v>TLE</v>
      </c>
      <c r="EQ44" s="9" t="str">
        <f>IFERROR(__xludf.DUMMYFUNCTION("""COMPUTED_VALUE"""),"TLE")</f>
        <v>TLE</v>
      </c>
      <c r="ER44" s="9" t="str">
        <f>IFERROR(__xludf.DUMMYFUNCTION("""COMPUTED_VALUE"""),"TLE")</f>
        <v>TLE</v>
      </c>
      <c r="ES44" s="9" t="str">
        <f>IFERROR(__xludf.DUMMYFUNCTION("""COMPUTED_VALUE"""),"")</f>
        <v/>
      </c>
      <c r="ET44" s="9">
        <f>IFERROR(__xludf.DUMMYFUNCTION("""COMPUTED_VALUE"""),1.0)</f>
        <v>1</v>
      </c>
      <c r="EU44" s="9" t="str">
        <f>IFERROR(__xludf.DUMMYFUNCTION("""COMPUTED_VALUE"""),"MLE")</f>
        <v>MLE</v>
      </c>
      <c r="EV44" s="9" t="str">
        <f>IFERROR(__xludf.DUMMYFUNCTION("""COMPUTED_VALUE"""),"RTE")</f>
        <v>RTE</v>
      </c>
      <c r="EW44" s="9" t="str">
        <f>IFERROR(__xludf.DUMMYFUNCTION("""COMPUTED_VALUE"""),"RTE")</f>
        <v>RTE</v>
      </c>
      <c r="EX44" s="9" t="str">
        <f>IFERROR(__xludf.DUMMYFUNCTION("""COMPUTED_VALUE"""),"MLE")</f>
        <v>MLE</v>
      </c>
      <c r="EY44" s="9" t="str">
        <f>IFERROR(__xludf.DUMMYFUNCTION("""COMPUTED_VALUE"""),"MLE")</f>
        <v>MLE</v>
      </c>
      <c r="EZ44" s="9">
        <f>IFERROR(__xludf.DUMMYFUNCTION("""COMPUTED_VALUE"""),1.0)</f>
        <v>1</v>
      </c>
      <c r="FA44" s="9">
        <f>IFERROR(__xludf.DUMMYFUNCTION("""COMPUTED_VALUE"""),1.0)</f>
        <v>1</v>
      </c>
      <c r="FB44" s="9">
        <f>IFERROR(__xludf.DUMMYFUNCTION("""COMPUTED_VALUE"""),1.0)</f>
        <v>1</v>
      </c>
      <c r="FC44" s="9">
        <f>IFERROR(__xludf.DUMMYFUNCTION("""COMPUTED_VALUE"""),1.0)</f>
        <v>1</v>
      </c>
      <c r="FD44" s="9">
        <f>IFERROR(__xludf.DUMMYFUNCTION("""COMPUTED_VALUE"""),1.0)</f>
        <v>1</v>
      </c>
      <c r="FE44" s="9">
        <f>IFERROR(__xludf.DUMMYFUNCTION("""COMPUTED_VALUE"""),1.0)</f>
        <v>1</v>
      </c>
      <c r="FF44" s="9">
        <f>IFERROR(__xludf.DUMMYFUNCTION("""COMPUTED_VALUE"""),1.0)</f>
        <v>1</v>
      </c>
      <c r="FG44" s="9">
        <f>IFERROR(__xludf.DUMMYFUNCTION("""COMPUTED_VALUE"""),1.0)</f>
        <v>1</v>
      </c>
      <c r="FH44" s="9">
        <f>IFERROR(__xludf.DUMMYFUNCTION("""COMPUTED_VALUE"""),1.0)</f>
        <v>1</v>
      </c>
      <c r="FI44" s="9">
        <f>IFERROR(__xludf.DUMMYFUNCTION("""COMPUTED_VALUE"""),1.0)</f>
        <v>1</v>
      </c>
      <c r="FJ44" s="9" t="str">
        <f>IFERROR(__xludf.DUMMYFUNCTION("""COMPUTED_VALUE"""),"TLE")</f>
        <v>TLE</v>
      </c>
      <c r="FK44" s="9" t="str">
        <f>IFERROR(__xludf.DUMMYFUNCTION("""COMPUTED_VALUE"""),"TLE")</f>
        <v>TLE</v>
      </c>
      <c r="FL44" s="9" t="str">
        <f>IFERROR(__xludf.DUMMYFUNCTION("""COMPUTED_VALUE"""),"TLE")</f>
        <v>TLE</v>
      </c>
      <c r="FM44" s="9" t="str">
        <f>IFERROR(__xludf.DUMMYFUNCTION("""COMPUTED_VALUE"""),"TLE")</f>
        <v>TLE</v>
      </c>
      <c r="FN44" s="9" t="str">
        <f>IFERROR(__xludf.DUMMYFUNCTION("""COMPUTED_VALUE"""),"RTE")</f>
        <v>RTE</v>
      </c>
      <c r="FO44" s="9" t="str">
        <f>IFERROR(__xludf.DUMMYFUNCTION("""COMPUTED_VALUE"""),"TLE")</f>
        <v>TLE</v>
      </c>
      <c r="FP44" s="9" t="str">
        <f>IFERROR(__xludf.DUMMYFUNCTION("""COMPUTED_VALUE"""),"TLE")</f>
        <v>TLE</v>
      </c>
      <c r="FQ44" s="9" t="str">
        <f>IFERROR(__xludf.DUMMYFUNCTION("""COMPUTED_VALUE"""),"TLE")</f>
        <v>TLE</v>
      </c>
      <c r="FR44" s="9" t="str">
        <f>IFERROR(__xludf.DUMMYFUNCTION("""COMPUTED_VALUE"""),"TLE")</f>
        <v>TLE</v>
      </c>
      <c r="FS44" s="9" t="str">
        <f>IFERROR(__xludf.DUMMYFUNCTION("""COMPUTED_VALUE"""),"TLE")</f>
        <v>TLE</v>
      </c>
      <c r="FT44" s="9" t="str">
        <f>IFERROR(__xludf.DUMMYFUNCTION("""COMPUTED_VALUE"""),"TLE")</f>
        <v>TLE</v>
      </c>
      <c r="FU44" s="9" t="str">
        <f>IFERROR(__xludf.DUMMYFUNCTION("""COMPUTED_VALUE"""),"RTE")</f>
        <v>RTE</v>
      </c>
      <c r="FV44" s="9" t="str">
        <f>IFERROR(__xludf.DUMMYFUNCTION("""COMPUTED_VALUE"""),"")</f>
        <v/>
      </c>
      <c r="FW44" s="9">
        <f>IFERROR(__xludf.DUMMYFUNCTION("""COMPUTED_VALUE"""),1.0)</f>
        <v>1</v>
      </c>
      <c r="FX44" s="9" t="str">
        <f>IFERROR(__xludf.DUMMYFUNCTION("""COMPUTED_VALUE"""),"WA")</f>
        <v>WA</v>
      </c>
      <c r="FY44" s="9" t="str">
        <f>IFERROR(__xludf.DUMMYFUNCTION("""COMPUTED_VALUE"""),"WA")</f>
        <v>WA</v>
      </c>
      <c r="FZ44" s="9">
        <f>IFERROR(__xludf.DUMMYFUNCTION("""COMPUTED_VALUE"""),1.0)</f>
        <v>1</v>
      </c>
      <c r="GA44" s="9">
        <f>IFERROR(__xludf.DUMMYFUNCTION("""COMPUTED_VALUE"""),1.0)</f>
        <v>1</v>
      </c>
      <c r="GB44" s="9">
        <f>IFERROR(__xludf.DUMMYFUNCTION("""COMPUTED_VALUE"""),1.0)</f>
        <v>1</v>
      </c>
      <c r="GC44" s="9" t="str">
        <f>IFERROR(__xludf.DUMMYFUNCTION("""COMPUTED_VALUE"""),"TLE")</f>
        <v>TLE</v>
      </c>
      <c r="GD44" s="9" t="str">
        <f>IFERROR(__xludf.DUMMYFUNCTION("""COMPUTED_VALUE"""),"TLE")</f>
        <v>TLE</v>
      </c>
      <c r="GE44" s="9">
        <f>IFERROR(__xludf.DUMMYFUNCTION("""COMPUTED_VALUE"""),1.0)</f>
        <v>1</v>
      </c>
      <c r="GF44" s="9" t="str">
        <f>IFERROR(__xludf.DUMMYFUNCTION("""COMPUTED_VALUE"""),"WA")</f>
        <v>WA</v>
      </c>
      <c r="GG44" s="9">
        <f>IFERROR(__xludf.DUMMYFUNCTION("""COMPUTED_VALUE"""),1.0)</f>
        <v>1</v>
      </c>
      <c r="GH44" s="9" t="str">
        <f>IFERROR(__xludf.DUMMYFUNCTION("""COMPUTED_VALUE"""),"TLE")</f>
        <v>TLE</v>
      </c>
      <c r="GI44" s="9" t="str">
        <f>IFERROR(__xludf.DUMMYFUNCTION("""COMPUTED_VALUE"""),"TLE")</f>
        <v>TLE</v>
      </c>
      <c r="GJ44" s="9" t="str">
        <f>IFERROR(__xludf.DUMMYFUNCTION("""COMPUTED_VALUE"""),"TLE")</f>
        <v>TLE</v>
      </c>
      <c r="GK44" s="9" t="str">
        <f>IFERROR(__xludf.DUMMYFUNCTION("""COMPUTED_VALUE"""),"TLE")</f>
        <v>TLE</v>
      </c>
      <c r="GL44" s="9" t="str">
        <f>IFERROR(__xludf.DUMMYFUNCTION("""COMPUTED_VALUE"""),"MLE")</f>
        <v>MLE</v>
      </c>
      <c r="GM44" s="9" t="str">
        <f>IFERROR(__xludf.DUMMYFUNCTION("""COMPUTED_VALUE"""),"TLE")</f>
        <v>TLE</v>
      </c>
      <c r="GN44" s="9" t="str">
        <f>IFERROR(__xludf.DUMMYFUNCTION("""COMPUTED_VALUE"""),"TLE")</f>
        <v>TLE</v>
      </c>
      <c r="GO44" s="9" t="str">
        <f>IFERROR(__xludf.DUMMYFUNCTION("""COMPUTED_VALUE"""),"TLE")</f>
        <v>TLE</v>
      </c>
      <c r="GP44" s="9" t="str">
        <f>IFERROR(__xludf.DUMMYFUNCTION("""COMPUTED_VALUE"""),"TLE")</f>
        <v>TLE</v>
      </c>
      <c r="GQ44" s="9" t="str">
        <f>IFERROR(__xludf.DUMMYFUNCTION("""COMPUTED_VALUE"""),"TLE")</f>
        <v>TLE</v>
      </c>
      <c r="GR44" s="9" t="str">
        <f>IFERROR(__xludf.DUMMYFUNCTION("""COMPUTED_VALUE"""),"TLE")</f>
        <v>TLE</v>
      </c>
      <c r="GS44" s="9" t="str">
        <f>IFERROR(__xludf.DUMMYFUNCTION("""COMPUTED_VALUE"""),"MLE")</f>
        <v>MLE</v>
      </c>
      <c r="GT44" s="9" t="str">
        <f>IFERROR(__xludf.DUMMYFUNCTION("""COMPUTED_VALUE"""),"TLE")</f>
        <v>TLE</v>
      </c>
      <c r="GU44" s="9" t="str">
        <f>IFERROR(__xludf.DUMMYFUNCTION("""COMPUTED_VALUE"""),"")</f>
        <v/>
      </c>
    </row>
    <row r="45">
      <c r="A45" s="5"/>
      <c r="B45" s="5"/>
      <c r="C45" s="5">
        <f>if(B45="d","diskv. iz ciklusa",if(B45="d1","diskv. iz kruga",if($E45="ODOBREN",(if(countif(H:H,"="&amp;H45)=1,countif(H:H,"&gt;"&amp;H45)+1,concatenate(countif(H:H,"&gt;"&amp;H45)+1," - ",countif(H:H,"&gt;="&amp;H45)))),'Rezultati - A kategorija'!empty)))</f>
        <v>43</v>
      </c>
      <c r="D45" s="6" t="str">
        <f>IFERROR(__xludf.DUMMYFUNCTION("""COMPUTED_VALUE"""),"mihailo_milosevic")</f>
        <v>mihailo_milosevic</v>
      </c>
      <c r="E45" s="6" t="str">
        <f>IFERROR(__xludf.DUMMYFUNCTION("""COMPUTED_VALUE"""),"ODOBREN")</f>
        <v>ODOBREN</v>
      </c>
      <c r="F45" s="6" t="str">
        <f>IFERROR(__xludf.DUMMYFUNCTION("""COMPUTED_VALUE"""),"Михаило")</f>
        <v>Михаило</v>
      </c>
      <c r="G45" s="6" t="str">
        <f>IFERROR(__xludf.DUMMYFUNCTION("""COMPUTED_VALUE"""),"Милошевић")</f>
        <v>Милошевић</v>
      </c>
      <c r="H45" s="7">
        <f>IFERROR(__xludf.DUMMYFUNCTION("""COMPUTED_VALUE"""),51.0)</f>
        <v>51</v>
      </c>
      <c r="I45" s="7">
        <f>IFERROR(__xludf.DUMMYFUNCTION("""COMPUTED_VALUE"""),51.0)</f>
        <v>51</v>
      </c>
      <c r="J45" s="6" t="str">
        <f>IFERROR(__xludf.DUMMYFUNCTION("""COMPUTED_VALUE"""),"Stari grad")</f>
        <v>Stari grad</v>
      </c>
      <c r="K45" s="6" t="str">
        <f>IFERROR(__xludf.DUMMYFUNCTION("""COMPUTED_VALUE"""),"Matematička gimnazija")</f>
        <v>Matematička gimnazija</v>
      </c>
      <c r="L45" s="14" t="str">
        <f>IFERROR(__xludf.DUMMYFUNCTION("""COMPUTED_VALUE"""),"IV")</f>
        <v>IV</v>
      </c>
      <c r="M45" s="14" t="str">
        <f>IFERROR(__xludf.DUMMYFUNCTION("""COMPUTED_VALUE"""),"A")</f>
        <v>A</v>
      </c>
      <c r="N45" s="6"/>
      <c r="O45" s="8" t="str">
        <f>IFERROR(__xludf.DUMMYFUNCTION("""COMPUTED_VALUE"""),"-")</f>
        <v>-</v>
      </c>
      <c r="P45" s="9" t="str">
        <f>IFERROR(__xludf.DUMMYFUNCTION("""COMPUTED_VALUE"""),"-")</f>
        <v>-</v>
      </c>
      <c r="Q45" s="9" t="str">
        <f>IFERROR(__xludf.DUMMYFUNCTION("""COMPUTED_VALUE"""),"-")</f>
        <v>-</v>
      </c>
      <c r="R45" s="9">
        <f>IFERROR(__xludf.DUMMYFUNCTION("""COMPUTED_VALUE"""),20.0)</f>
        <v>20</v>
      </c>
      <c r="S45" s="9">
        <f>IFERROR(__xludf.DUMMYFUNCTION("""COMPUTED_VALUE"""),31.0)</f>
        <v>31</v>
      </c>
      <c r="T45" s="9">
        <f>IFERROR(__xludf.DUMMYFUNCTION("""COMPUTED_VALUE"""),0.0)</f>
        <v>0</v>
      </c>
      <c r="U45" s="9" t="str">
        <f>IFERROR(__xludf.DUMMYFUNCTION("""COMPUTED_VALUE"""),"")</f>
        <v/>
      </c>
      <c r="V45" s="9" t="str">
        <f>IFERROR(__xludf.DUMMYFUNCTION("""COMPUTED_VALUE"""),"")</f>
        <v/>
      </c>
      <c r="W45" s="9" t="str">
        <f>IFERROR(__xludf.DUMMYFUNCTION("""COMPUTED_VALUE"""),"-")</f>
        <v>-</v>
      </c>
      <c r="X45" s="9" t="str">
        <f>IFERROR(__xludf.DUMMYFUNCTION("""COMPUTED_VALUE"""),"-")</f>
        <v>-</v>
      </c>
      <c r="Y45" s="9" t="str">
        <f>IFERROR(__xludf.DUMMYFUNCTION("""COMPUTED_VALUE"""),"-")</f>
        <v>-</v>
      </c>
      <c r="Z45" s="9" t="str">
        <f>IFERROR(__xludf.DUMMYFUNCTION("""COMPUTED_VALUE"""),"-")</f>
        <v>-</v>
      </c>
      <c r="AA45" s="9" t="str">
        <f>IFERROR(__xludf.DUMMYFUNCTION("""COMPUTED_VALUE"""),"-")</f>
        <v>-</v>
      </c>
      <c r="AB45" s="9" t="str">
        <f>IFERROR(__xludf.DUMMYFUNCTION("""COMPUTED_VALUE"""),"-")</f>
        <v>-</v>
      </c>
      <c r="AC45" s="9" t="str">
        <f>IFERROR(__xludf.DUMMYFUNCTION("""COMPUTED_VALUE"""),"-")</f>
        <v>-</v>
      </c>
      <c r="AD45" s="9" t="str">
        <f>IFERROR(__xludf.DUMMYFUNCTION("""COMPUTED_VALUE"""),"-")</f>
        <v>-</v>
      </c>
      <c r="AE45" s="9" t="str">
        <f>IFERROR(__xludf.DUMMYFUNCTION("""COMPUTED_VALUE"""),"-")</f>
        <v>-</v>
      </c>
      <c r="AF45" s="9" t="str">
        <f>IFERROR(__xludf.DUMMYFUNCTION("""COMPUTED_VALUE"""),"-")</f>
        <v>-</v>
      </c>
      <c r="AG45" s="9" t="str">
        <f>IFERROR(__xludf.DUMMYFUNCTION("""COMPUTED_VALUE"""),"-")</f>
        <v>-</v>
      </c>
      <c r="AH45" s="9" t="str">
        <f>IFERROR(__xludf.DUMMYFUNCTION("""COMPUTED_VALUE"""),"-")</f>
        <v>-</v>
      </c>
      <c r="AI45" s="9" t="str">
        <f>IFERROR(__xludf.DUMMYFUNCTION("""COMPUTED_VALUE"""),"-")</f>
        <v>-</v>
      </c>
      <c r="AJ45" s="9" t="str">
        <f>IFERROR(__xludf.DUMMYFUNCTION("""COMPUTED_VALUE"""),"-")</f>
        <v>-</v>
      </c>
      <c r="AK45" s="9" t="str">
        <f>IFERROR(__xludf.DUMMYFUNCTION("""COMPUTED_VALUE"""),"-")</f>
        <v>-</v>
      </c>
      <c r="AL45" s="9" t="str">
        <f>IFERROR(__xludf.DUMMYFUNCTION("""COMPUTED_VALUE"""),"-")</f>
        <v>-</v>
      </c>
      <c r="AM45" s="9" t="str">
        <f>IFERROR(__xludf.DUMMYFUNCTION("""COMPUTED_VALUE"""),"-")</f>
        <v>-</v>
      </c>
      <c r="AN45" s="9" t="str">
        <f>IFERROR(__xludf.DUMMYFUNCTION("""COMPUTED_VALUE"""),"-")</f>
        <v>-</v>
      </c>
      <c r="AO45" s="9" t="str">
        <f>IFERROR(__xludf.DUMMYFUNCTION("""COMPUTED_VALUE"""),"-")</f>
        <v>-</v>
      </c>
      <c r="AP45" s="9" t="str">
        <f>IFERROR(__xludf.DUMMYFUNCTION("""COMPUTED_VALUE"""),"-")</f>
        <v>-</v>
      </c>
      <c r="AQ45" s="9" t="str">
        <f>IFERROR(__xludf.DUMMYFUNCTION("""COMPUTED_VALUE"""),"-")</f>
        <v>-</v>
      </c>
      <c r="AR45" s="9" t="str">
        <f>IFERROR(__xludf.DUMMYFUNCTION("""COMPUTED_VALUE"""),"-")</f>
        <v>-</v>
      </c>
      <c r="AS45" s="9" t="str">
        <f>IFERROR(__xludf.DUMMYFUNCTION("""COMPUTED_VALUE"""),"-")</f>
        <v>-</v>
      </c>
      <c r="AT45" s="9" t="str">
        <f>IFERROR(__xludf.DUMMYFUNCTION("""COMPUTED_VALUE"""),"-")</f>
        <v>-</v>
      </c>
      <c r="AU45" s="9" t="str">
        <f>IFERROR(__xludf.DUMMYFUNCTION("""COMPUTED_VALUE"""),"-")</f>
        <v>-</v>
      </c>
      <c r="AV45" s="9" t="str">
        <f>IFERROR(__xludf.DUMMYFUNCTION("""COMPUTED_VALUE"""),"-")</f>
        <v>-</v>
      </c>
      <c r="AW45" s="9" t="str">
        <f>IFERROR(__xludf.DUMMYFUNCTION("""COMPUTED_VALUE"""),"-")</f>
        <v>-</v>
      </c>
      <c r="AX45" s="9" t="str">
        <f>IFERROR(__xludf.DUMMYFUNCTION("""COMPUTED_VALUE"""),"-")</f>
        <v>-</v>
      </c>
      <c r="AY45" s="9" t="str">
        <f>IFERROR(__xludf.DUMMYFUNCTION("""COMPUTED_VALUE"""),"-")</f>
        <v>-</v>
      </c>
      <c r="AZ45" s="9" t="str">
        <f>IFERROR(__xludf.DUMMYFUNCTION("""COMPUTED_VALUE"""),"-")</f>
        <v>-</v>
      </c>
      <c r="BA45" s="9" t="str">
        <f>IFERROR(__xludf.DUMMYFUNCTION("""COMPUTED_VALUE"""),"-")</f>
        <v>-</v>
      </c>
      <c r="BB45" s="9" t="str">
        <f>IFERROR(__xludf.DUMMYFUNCTION("""COMPUTED_VALUE"""),"-")</f>
        <v>-</v>
      </c>
      <c r="BC45" s="9" t="str">
        <f>IFERROR(__xludf.DUMMYFUNCTION("""COMPUTED_VALUE"""),"-")</f>
        <v>-</v>
      </c>
      <c r="BD45" s="9" t="str">
        <f>IFERROR(__xludf.DUMMYFUNCTION("""COMPUTED_VALUE"""),"-")</f>
        <v>-</v>
      </c>
      <c r="BE45" s="9" t="str">
        <f>IFERROR(__xludf.DUMMYFUNCTION("""COMPUTED_VALUE"""),"-")</f>
        <v>-</v>
      </c>
      <c r="BF45" s="9" t="str">
        <f>IFERROR(__xludf.DUMMYFUNCTION("""COMPUTED_VALUE"""),"-")</f>
        <v>-</v>
      </c>
      <c r="BG45" s="9" t="str">
        <f>IFERROR(__xludf.DUMMYFUNCTION("""COMPUTED_VALUE"""),"-")</f>
        <v>-</v>
      </c>
      <c r="BH45" s="9" t="str">
        <f>IFERROR(__xludf.DUMMYFUNCTION("""COMPUTED_VALUE"""),"-")</f>
        <v>-</v>
      </c>
      <c r="BI45" s="9" t="str">
        <f>IFERROR(__xludf.DUMMYFUNCTION("""COMPUTED_VALUE"""),"-")</f>
        <v>-</v>
      </c>
      <c r="BJ45" s="9" t="str">
        <f>IFERROR(__xludf.DUMMYFUNCTION("""COMPUTED_VALUE"""),"-")</f>
        <v>-</v>
      </c>
      <c r="BK45" s="9" t="str">
        <f>IFERROR(__xludf.DUMMYFUNCTION("""COMPUTED_VALUE"""),"-")</f>
        <v>-</v>
      </c>
      <c r="BL45" s="9" t="str">
        <f>IFERROR(__xludf.DUMMYFUNCTION("""COMPUTED_VALUE"""),"-")</f>
        <v>-</v>
      </c>
      <c r="BM45" s="9" t="str">
        <f>IFERROR(__xludf.DUMMYFUNCTION("""COMPUTED_VALUE"""),"")</f>
        <v/>
      </c>
      <c r="BN45" s="9" t="str">
        <f>IFERROR(__xludf.DUMMYFUNCTION("""COMPUTED_VALUE"""),"-")</f>
        <v>-</v>
      </c>
      <c r="BO45" s="9" t="str">
        <f>IFERROR(__xludf.DUMMYFUNCTION("""COMPUTED_VALUE"""),"-")</f>
        <v>-</v>
      </c>
      <c r="BP45" s="9" t="str">
        <f>IFERROR(__xludf.DUMMYFUNCTION("""COMPUTED_VALUE"""),"-")</f>
        <v>-</v>
      </c>
      <c r="BQ45" s="9" t="str">
        <f>IFERROR(__xludf.DUMMYFUNCTION("""COMPUTED_VALUE"""),"-")</f>
        <v>-</v>
      </c>
      <c r="BR45" s="9" t="str">
        <f>IFERROR(__xludf.DUMMYFUNCTION("""COMPUTED_VALUE"""),"-")</f>
        <v>-</v>
      </c>
      <c r="BS45" s="9" t="str">
        <f>IFERROR(__xludf.DUMMYFUNCTION("""COMPUTED_VALUE"""),"-")</f>
        <v>-</v>
      </c>
      <c r="BT45" s="9" t="str">
        <f>IFERROR(__xludf.DUMMYFUNCTION("""COMPUTED_VALUE"""),"-")</f>
        <v>-</v>
      </c>
      <c r="BU45" s="9" t="str">
        <f>IFERROR(__xludf.DUMMYFUNCTION("""COMPUTED_VALUE"""),"-")</f>
        <v>-</v>
      </c>
      <c r="BV45" s="9" t="str">
        <f>IFERROR(__xludf.DUMMYFUNCTION("""COMPUTED_VALUE"""),"-")</f>
        <v>-</v>
      </c>
      <c r="BW45" s="9" t="str">
        <f>IFERROR(__xludf.DUMMYFUNCTION("""COMPUTED_VALUE"""),"-")</f>
        <v>-</v>
      </c>
      <c r="BX45" s="9" t="str">
        <f>IFERROR(__xludf.DUMMYFUNCTION("""COMPUTED_VALUE"""),"-")</f>
        <v>-</v>
      </c>
      <c r="BY45" s="9" t="str">
        <f>IFERROR(__xludf.DUMMYFUNCTION("""COMPUTED_VALUE"""),"-")</f>
        <v>-</v>
      </c>
      <c r="BZ45" s="9" t="str">
        <f>IFERROR(__xludf.DUMMYFUNCTION("""COMPUTED_VALUE"""),"-")</f>
        <v>-</v>
      </c>
      <c r="CA45" s="9" t="str">
        <f>IFERROR(__xludf.DUMMYFUNCTION("""COMPUTED_VALUE"""),"-")</f>
        <v>-</v>
      </c>
      <c r="CB45" s="9" t="str">
        <f>IFERROR(__xludf.DUMMYFUNCTION("""COMPUTED_VALUE"""),"-")</f>
        <v>-</v>
      </c>
      <c r="CC45" s="9" t="str">
        <f>IFERROR(__xludf.DUMMYFUNCTION("""COMPUTED_VALUE"""),"-")</f>
        <v>-</v>
      </c>
      <c r="CD45" s="9" t="str">
        <f>IFERROR(__xludf.DUMMYFUNCTION("""COMPUTED_VALUE"""),"-")</f>
        <v>-</v>
      </c>
      <c r="CE45" s="9" t="str">
        <f>IFERROR(__xludf.DUMMYFUNCTION("""COMPUTED_VALUE"""),"-")</f>
        <v>-</v>
      </c>
      <c r="CF45" s="9" t="str">
        <f>IFERROR(__xludf.DUMMYFUNCTION("""COMPUTED_VALUE"""),"-")</f>
        <v>-</v>
      </c>
      <c r="CG45" s="9" t="str">
        <f>IFERROR(__xludf.DUMMYFUNCTION("""COMPUTED_VALUE"""),"-")</f>
        <v>-</v>
      </c>
      <c r="CH45" s="9" t="str">
        <f>IFERROR(__xludf.DUMMYFUNCTION("""COMPUTED_VALUE"""),"-")</f>
        <v>-</v>
      </c>
      <c r="CI45" s="9" t="str">
        <f>IFERROR(__xludf.DUMMYFUNCTION("""COMPUTED_VALUE"""),"-")</f>
        <v>-</v>
      </c>
      <c r="CJ45" s="9" t="str">
        <f>IFERROR(__xludf.DUMMYFUNCTION("""COMPUTED_VALUE"""),"-")</f>
        <v>-</v>
      </c>
      <c r="CK45" s="9" t="str">
        <f>IFERROR(__xludf.DUMMYFUNCTION("""COMPUTED_VALUE"""),"-")</f>
        <v>-</v>
      </c>
      <c r="CL45" s="9" t="str">
        <f>IFERROR(__xludf.DUMMYFUNCTION("""COMPUTED_VALUE"""),"-")</f>
        <v>-</v>
      </c>
      <c r="CM45" s="9" t="str">
        <f>IFERROR(__xludf.DUMMYFUNCTION("""COMPUTED_VALUE"""),"-")</f>
        <v>-</v>
      </c>
      <c r="CN45" s="9" t="str">
        <f>IFERROR(__xludf.DUMMYFUNCTION("""COMPUTED_VALUE"""),"-")</f>
        <v>-</v>
      </c>
      <c r="CO45" s="9" t="str">
        <f>IFERROR(__xludf.DUMMYFUNCTION("""COMPUTED_VALUE"""),"-")</f>
        <v>-</v>
      </c>
      <c r="CP45" s="9" t="str">
        <f>IFERROR(__xludf.DUMMYFUNCTION("""COMPUTED_VALUE"""),"-")</f>
        <v>-</v>
      </c>
      <c r="CQ45" s="9" t="str">
        <f>IFERROR(__xludf.DUMMYFUNCTION("""COMPUTED_VALUE"""),"-")</f>
        <v>-</v>
      </c>
      <c r="CR45" s="9" t="str">
        <f>IFERROR(__xludf.DUMMYFUNCTION("""COMPUTED_VALUE"""),"-")</f>
        <v>-</v>
      </c>
      <c r="CS45" s="9" t="str">
        <f>IFERROR(__xludf.DUMMYFUNCTION("""COMPUTED_VALUE"""),"-")</f>
        <v>-</v>
      </c>
      <c r="CT45" s="9" t="str">
        <f>IFERROR(__xludf.DUMMYFUNCTION("""COMPUTED_VALUE"""),"-")</f>
        <v>-</v>
      </c>
      <c r="CU45" s="9" t="str">
        <f>IFERROR(__xludf.DUMMYFUNCTION("""COMPUTED_VALUE"""),"")</f>
        <v/>
      </c>
      <c r="CV45" s="9" t="str">
        <f>IFERROR(__xludf.DUMMYFUNCTION("""COMPUTED_VALUE"""),"-")</f>
        <v>-</v>
      </c>
      <c r="CW45" s="9" t="str">
        <f>IFERROR(__xludf.DUMMYFUNCTION("""COMPUTED_VALUE"""),"-")</f>
        <v>-</v>
      </c>
      <c r="CX45" s="9" t="str">
        <f>IFERROR(__xludf.DUMMYFUNCTION("""COMPUTED_VALUE"""),"-")</f>
        <v>-</v>
      </c>
      <c r="CY45" s="9" t="str">
        <f>IFERROR(__xludf.DUMMYFUNCTION("""COMPUTED_VALUE"""),"-")</f>
        <v>-</v>
      </c>
      <c r="CZ45" s="9" t="str">
        <f>IFERROR(__xludf.DUMMYFUNCTION("""COMPUTED_VALUE"""),"-")</f>
        <v>-</v>
      </c>
      <c r="DA45" s="9" t="str">
        <f>IFERROR(__xludf.DUMMYFUNCTION("""COMPUTED_VALUE"""),"-")</f>
        <v>-</v>
      </c>
      <c r="DB45" s="9" t="str">
        <f>IFERROR(__xludf.DUMMYFUNCTION("""COMPUTED_VALUE"""),"-")</f>
        <v>-</v>
      </c>
      <c r="DC45" s="9" t="str">
        <f>IFERROR(__xludf.DUMMYFUNCTION("""COMPUTED_VALUE"""),"-")</f>
        <v>-</v>
      </c>
      <c r="DD45" s="9" t="str">
        <f>IFERROR(__xludf.DUMMYFUNCTION("""COMPUTED_VALUE"""),"-")</f>
        <v>-</v>
      </c>
      <c r="DE45" s="9" t="str">
        <f>IFERROR(__xludf.DUMMYFUNCTION("""COMPUTED_VALUE"""),"-")</f>
        <v>-</v>
      </c>
      <c r="DF45" s="9" t="str">
        <f>IFERROR(__xludf.DUMMYFUNCTION("""COMPUTED_VALUE"""),"-")</f>
        <v>-</v>
      </c>
      <c r="DG45" s="9" t="str">
        <f>IFERROR(__xludf.DUMMYFUNCTION("""COMPUTED_VALUE"""),"-")</f>
        <v>-</v>
      </c>
      <c r="DH45" s="9" t="str">
        <f>IFERROR(__xludf.DUMMYFUNCTION("""COMPUTED_VALUE"""),"-")</f>
        <v>-</v>
      </c>
      <c r="DI45" s="9" t="str">
        <f>IFERROR(__xludf.DUMMYFUNCTION("""COMPUTED_VALUE"""),"-")</f>
        <v>-</v>
      </c>
      <c r="DJ45" s="9" t="str">
        <f>IFERROR(__xludf.DUMMYFUNCTION("""COMPUTED_VALUE"""),"-")</f>
        <v>-</v>
      </c>
      <c r="DK45" s="9" t="str">
        <f>IFERROR(__xludf.DUMMYFUNCTION("""COMPUTED_VALUE"""),"-")</f>
        <v>-</v>
      </c>
      <c r="DL45" s="9" t="str">
        <f>IFERROR(__xludf.DUMMYFUNCTION("""COMPUTED_VALUE"""),"-")</f>
        <v>-</v>
      </c>
      <c r="DM45" s="9" t="str">
        <f>IFERROR(__xludf.DUMMYFUNCTION("""COMPUTED_VALUE"""),"-")</f>
        <v>-</v>
      </c>
      <c r="DN45" s="9" t="str">
        <f>IFERROR(__xludf.DUMMYFUNCTION("""COMPUTED_VALUE"""),"-")</f>
        <v>-</v>
      </c>
      <c r="DO45" s="9" t="str">
        <f>IFERROR(__xludf.DUMMYFUNCTION("""COMPUTED_VALUE"""),"-")</f>
        <v>-</v>
      </c>
      <c r="DP45" s="9" t="str">
        <f>IFERROR(__xludf.DUMMYFUNCTION("""COMPUTED_VALUE"""),"-")</f>
        <v>-</v>
      </c>
      <c r="DQ45" s="9" t="str">
        <f>IFERROR(__xludf.DUMMYFUNCTION("""COMPUTED_VALUE"""),"-")</f>
        <v>-</v>
      </c>
      <c r="DR45" s="9" t="str">
        <f>IFERROR(__xludf.DUMMYFUNCTION("""COMPUTED_VALUE"""),"-")</f>
        <v>-</v>
      </c>
      <c r="DS45" s="9" t="str">
        <f>IFERROR(__xludf.DUMMYFUNCTION("""COMPUTED_VALUE"""),"-")</f>
        <v>-</v>
      </c>
      <c r="DT45" s="9" t="str">
        <f>IFERROR(__xludf.DUMMYFUNCTION("""COMPUTED_VALUE"""),"-")</f>
        <v>-</v>
      </c>
      <c r="DU45" s="9" t="str">
        <f>IFERROR(__xludf.DUMMYFUNCTION("""COMPUTED_VALUE"""),"-")</f>
        <v>-</v>
      </c>
      <c r="DV45" s="9" t="str">
        <f>IFERROR(__xludf.DUMMYFUNCTION("""COMPUTED_VALUE"""),"-")</f>
        <v>-</v>
      </c>
      <c r="DW45" s="9" t="str">
        <f>IFERROR(__xludf.DUMMYFUNCTION("""COMPUTED_VALUE"""),"-")</f>
        <v>-</v>
      </c>
      <c r="DX45" s="9" t="str">
        <f>IFERROR(__xludf.DUMMYFUNCTION("""COMPUTED_VALUE"""),"-")</f>
        <v>-</v>
      </c>
      <c r="DY45" s="9" t="str">
        <f>IFERROR(__xludf.DUMMYFUNCTION("""COMPUTED_VALUE"""),"-")</f>
        <v>-</v>
      </c>
      <c r="DZ45" s="9" t="str">
        <f>IFERROR(__xludf.DUMMYFUNCTION("""COMPUTED_VALUE"""),"-")</f>
        <v>-</v>
      </c>
      <c r="EA45" s="9" t="str">
        <f>IFERROR(__xludf.DUMMYFUNCTION("""COMPUTED_VALUE"""),"-")</f>
        <v>-</v>
      </c>
      <c r="EB45" s="9" t="str">
        <f>IFERROR(__xludf.DUMMYFUNCTION("""COMPUTED_VALUE"""),"")</f>
        <v/>
      </c>
      <c r="EC45" s="9">
        <f>IFERROR(__xludf.DUMMYFUNCTION("""COMPUTED_VALUE"""),1.0)</f>
        <v>1</v>
      </c>
      <c r="ED45" s="9">
        <f>IFERROR(__xludf.DUMMYFUNCTION("""COMPUTED_VALUE"""),1.0)</f>
        <v>1</v>
      </c>
      <c r="EE45" s="9">
        <f>IFERROR(__xludf.DUMMYFUNCTION("""COMPUTED_VALUE"""),1.0)</f>
        <v>1</v>
      </c>
      <c r="EF45" s="9">
        <f>IFERROR(__xludf.DUMMYFUNCTION("""COMPUTED_VALUE"""),1.0)</f>
        <v>1</v>
      </c>
      <c r="EG45" s="9">
        <f>IFERROR(__xludf.DUMMYFUNCTION("""COMPUTED_VALUE"""),1.0)</f>
        <v>1</v>
      </c>
      <c r="EH45" s="9" t="str">
        <f>IFERROR(__xludf.DUMMYFUNCTION("""COMPUTED_VALUE"""),"TLE")</f>
        <v>TLE</v>
      </c>
      <c r="EI45" s="9" t="str">
        <f>IFERROR(__xludf.DUMMYFUNCTION("""COMPUTED_VALUE"""),"TLE")</f>
        <v>TLE</v>
      </c>
      <c r="EJ45" s="9" t="str">
        <f>IFERROR(__xludf.DUMMYFUNCTION("""COMPUTED_VALUE"""),"TLE")</f>
        <v>TLE</v>
      </c>
      <c r="EK45" s="9" t="str">
        <f>IFERROR(__xludf.DUMMYFUNCTION("""COMPUTED_VALUE"""),"TLE")</f>
        <v>TLE</v>
      </c>
      <c r="EL45" s="9" t="str">
        <f>IFERROR(__xludf.DUMMYFUNCTION("""COMPUTED_VALUE"""),"TLE")</f>
        <v>TLE</v>
      </c>
      <c r="EM45" s="9" t="str">
        <f>IFERROR(__xludf.DUMMYFUNCTION("""COMPUTED_VALUE"""),"TLE")</f>
        <v>TLE</v>
      </c>
      <c r="EN45" s="9" t="str">
        <f>IFERROR(__xludf.DUMMYFUNCTION("""COMPUTED_VALUE"""),"TLE")</f>
        <v>TLE</v>
      </c>
      <c r="EO45" s="9" t="str">
        <f>IFERROR(__xludf.DUMMYFUNCTION("""COMPUTED_VALUE"""),"TLE")</f>
        <v>TLE</v>
      </c>
      <c r="EP45" s="9" t="str">
        <f>IFERROR(__xludf.DUMMYFUNCTION("""COMPUTED_VALUE"""),"TLE")</f>
        <v>TLE</v>
      </c>
      <c r="EQ45" s="9" t="str">
        <f>IFERROR(__xludf.DUMMYFUNCTION("""COMPUTED_VALUE"""),"TLE")</f>
        <v>TLE</v>
      </c>
      <c r="ER45" s="9" t="str">
        <f>IFERROR(__xludf.DUMMYFUNCTION("""COMPUTED_VALUE"""),"TLE")</f>
        <v>TLE</v>
      </c>
      <c r="ES45" s="9" t="str">
        <f>IFERROR(__xludf.DUMMYFUNCTION("""COMPUTED_VALUE"""),"")</f>
        <v/>
      </c>
      <c r="ET45" s="9">
        <f>IFERROR(__xludf.DUMMYFUNCTION("""COMPUTED_VALUE"""),1.0)</f>
        <v>1</v>
      </c>
      <c r="EU45" s="9">
        <f>IFERROR(__xludf.DUMMYFUNCTION("""COMPUTED_VALUE"""),1.0)</f>
        <v>1</v>
      </c>
      <c r="EV45" s="9">
        <f>IFERROR(__xludf.DUMMYFUNCTION("""COMPUTED_VALUE"""),1.0)</f>
        <v>1</v>
      </c>
      <c r="EW45" s="9">
        <f>IFERROR(__xludf.DUMMYFUNCTION("""COMPUTED_VALUE"""),1.0)</f>
        <v>1</v>
      </c>
      <c r="EX45" s="9">
        <f>IFERROR(__xludf.DUMMYFUNCTION("""COMPUTED_VALUE"""),1.0)</f>
        <v>1</v>
      </c>
      <c r="EY45" s="9">
        <f>IFERROR(__xludf.DUMMYFUNCTION("""COMPUTED_VALUE"""),1.0)</f>
        <v>1</v>
      </c>
      <c r="EZ45" s="9">
        <f>IFERROR(__xludf.DUMMYFUNCTION("""COMPUTED_VALUE"""),1.0)</f>
        <v>1</v>
      </c>
      <c r="FA45" s="9">
        <f>IFERROR(__xludf.DUMMYFUNCTION("""COMPUTED_VALUE"""),1.0)</f>
        <v>1</v>
      </c>
      <c r="FB45" s="9">
        <f>IFERROR(__xludf.DUMMYFUNCTION("""COMPUTED_VALUE"""),1.0)</f>
        <v>1</v>
      </c>
      <c r="FC45" s="9" t="str">
        <f>IFERROR(__xludf.DUMMYFUNCTION("""COMPUTED_VALUE"""),"WA")</f>
        <v>WA</v>
      </c>
      <c r="FD45" s="9">
        <f>IFERROR(__xludf.DUMMYFUNCTION("""COMPUTED_VALUE"""),1.0)</f>
        <v>1</v>
      </c>
      <c r="FE45" s="9">
        <f>IFERROR(__xludf.DUMMYFUNCTION("""COMPUTED_VALUE"""),1.0)</f>
        <v>1</v>
      </c>
      <c r="FF45" s="9">
        <f>IFERROR(__xludf.DUMMYFUNCTION("""COMPUTED_VALUE"""),1.0)</f>
        <v>1</v>
      </c>
      <c r="FG45" s="9">
        <f>IFERROR(__xludf.DUMMYFUNCTION("""COMPUTED_VALUE"""),1.0)</f>
        <v>1</v>
      </c>
      <c r="FH45" s="9">
        <f>IFERROR(__xludf.DUMMYFUNCTION("""COMPUTED_VALUE"""),1.0)</f>
        <v>1</v>
      </c>
      <c r="FI45" s="9">
        <f>IFERROR(__xludf.DUMMYFUNCTION("""COMPUTED_VALUE"""),1.0)</f>
        <v>1</v>
      </c>
      <c r="FJ45" s="9">
        <f>IFERROR(__xludf.DUMMYFUNCTION("""COMPUTED_VALUE"""),1.0)</f>
        <v>1</v>
      </c>
      <c r="FK45" s="9" t="str">
        <f>IFERROR(__xludf.DUMMYFUNCTION("""COMPUTED_VALUE"""),"WA")</f>
        <v>WA</v>
      </c>
      <c r="FL45" s="9">
        <f>IFERROR(__xludf.DUMMYFUNCTION("""COMPUTED_VALUE"""),1.0)</f>
        <v>1</v>
      </c>
      <c r="FM45" s="9" t="str">
        <f>IFERROR(__xludf.DUMMYFUNCTION("""COMPUTED_VALUE"""),"WA")</f>
        <v>WA</v>
      </c>
      <c r="FN45" s="9">
        <f>IFERROR(__xludf.DUMMYFUNCTION("""COMPUTED_VALUE"""),1.0)</f>
        <v>1</v>
      </c>
      <c r="FO45" s="9" t="str">
        <f>IFERROR(__xludf.DUMMYFUNCTION("""COMPUTED_VALUE"""),"WA")</f>
        <v>WA</v>
      </c>
      <c r="FP45" s="9">
        <f>IFERROR(__xludf.DUMMYFUNCTION("""COMPUTED_VALUE"""),1.0)</f>
        <v>1</v>
      </c>
      <c r="FQ45" s="9">
        <f>IFERROR(__xludf.DUMMYFUNCTION("""COMPUTED_VALUE"""),1.0)</f>
        <v>1</v>
      </c>
      <c r="FR45" s="9" t="str">
        <f>IFERROR(__xludf.DUMMYFUNCTION("""COMPUTED_VALUE"""),"WA")</f>
        <v>WA</v>
      </c>
      <c r="FS45" s="9" t="str">
        <f>IFERROR(__xludf.DUMMYFUNCTION("""COMPUTED_VALUE"""),"WA")</f>
        <v>WA</v>
      </c>
      <c r="FT45" s="9">
        <f>IFERROR(__xludf.DUMMYFUNCTION("""COMPUTED_VALUE"""),1.0)</f>
        <v>1</v>
      </c>
      <c r="FU45" s="9">
        <f>IFERROR(__xludf.DUMMYFUNCTION("""COMPUTED_VALUE"""),1.0)</f>
        <v>1</v>
      </c>
      <c r="FV45" s="9" t="str">
        <f>IFERROR(__xludf.DUMMYFUNCTION("""COMPUTED_VALUE"""),"")</f>
        <v/>
      </c>
      <c r="FW45" s="9">
        <f>IFERROR(__xludf.DUMMYFUNCTION("""COMPUTED_VALUE"""),1.0)</f>
        <v>1</v>
      </c>
      <c r="FX45" s="9" t="str">
        <f>IFERROR(__xludf.DUMMYFUNCTION("""COMPUTED_VALUE"""),"WA")</f>
        <v>WA</v>
      </c>
      <c r="FY45" s="9" t="str">
        <f>IFERROR(__xludf.DUMMYFUNCTION("""COMPUTED_VALUE"""),"WA")</f>
        <v>WA</v>
      </c>
      <c r="FZ45" s="9" t="str">
        <f>IFERROR(__xludf.DUMMYFUNCTION("""COMPUTED_VALUE"""),"WA")</f>
        <v>WA</v>
      </c>
      <c r="GA45" s="9" t="str">
        <f>IFERROR(__xludf.DUMMYFUNCTION("""COMPUTED_VALUE"""),"WA")</f>
        <v>WA</v>
      </c>
      <c r="GB45" s="9" t="str">
        <f>IFERROR(__xludf.DUMMYFUNCTION("""COMPUTED_VALUE"""),"WA")</f>
        <v>WA</v>
      </c>
      <c r="GC45" s="9" t="str">
        <f>IFERROR(__xludf.DUMMYFUNCTION("""COMPUTED_VALUE"""),"WA")</f>
        <v>WA</v>
      </c>
      <c r="GD45" s="9" t="str">
        <f>IFERROR(__xludf.DUMMYFUNCTION("""COMPUTED_VALUE"""),"WA")</f>
        <v>WA</v>
      </c>
      <c r="GE45" s="9" t="str">
        <f>IFERROR(__xludf.DUMMYFUNCTION("""COMPUTED_VALUE"""),"WA")</f>
        <v>WA</v>
      </c>
      <c r="GF45" s="9" t="str">
        <f>IFERROR(__xludf.DUMMYFUNCTION("""COMPUTED_VALUE"""),"WA")</f>
        <v>WA</v>
      </c>
      <c r="GG45" s="9" t="str">
        <f>IFERROR(__xludf.DUMMYFUNCTION("""COMPUTED_VALUE"""),"WA")</f>
        <v>WA</v>
      </c>
      <c r="GH45" s="9" t="str">
        <f>IFERROR(__xludf.DUMMYFUNCTION("""COMPUTED_VALUE"""),"WA")</f>
        <v>WA</v>
      </c>
      <c r="GI45" s="9" t="str">
        <f>IFERROR(__xludf.DUMMYFUNCTION("""COMPUTED_VALUE"""),"WA")</f>
        <v>WA</v>
      </c>
      <c r="GJ45" s="9" t="str">
        <f>IFERROR(__xludf.DUMMYFUNCTION("""COMPUTED_VALUE"""),"WA")</f>
        <v>WA</v>
      </c>
      <c r="GK45" s="9" t="str">
        <f>IFERROR(__xludf.DUMMYFUNCTION("""COMPUTED_VALUE"""),"WA")</f>
        <v>WA</v>
      </c>
      <c r="GL45" s="9">
        <f>IFERROR(__xludf.DUMMYFUNCTION("""COMPUTED_VALUE"""),1.0)</f>
        <v>1</v>
      </c>
      <c r="GM45" s="9" t="str">
        <f>IFERROR(__xludf.DUMMYFUNCTION("""COMPUTED_VALUE"""),"WA")</f>
        <v>WA</v>
      </c>
      <c r="GN45" s="9" t="str">
        <f>IFERROR(__xludf.DUMMYFUNCTION("""COMPUTED_VALUE"""),"WA")</f>
        <v>WA</v>
      </c>
      <c r="GO45" s="9" t="str">
        <f>IFERROR(__xludf.DUMMYFUNCTION("""COMPUTED_VALUE"""),"WA")</f>
        <v>WA</v>
      </c>
      <c r="GP45" s="9" t="str">
        <f>IFERROR(__xludf.DUMMYFUNCTION("""COMPUTED_VALUE"""),"WA")</f>
        <v>WA</v>
      </c>
      <c r="GQ45" s="9" t="str">
        <f>IFERROR(__xludf.DUMMYFUNCTION("""COMPUTED_VALUE"""),"WA")</f>
        <v>WA</v>
      </c>
      <c r="GR45" s="9" t="str">
        <f>IFERROR(__xludf.DUMMYFUNCTION("""COMPUTED_VALUE"""),"WA")</f>
        <v>WA</v>
      </c>
      <c r="GS45" s="9" t="str">
        <f>IFERROR(__xludf.DUMMYFUNCTION("""COMPUTED_VALUE"""),"WA")</f>
        <v>WA</v>
      </c>
      <c r="GT45" s="9" t="str">
        <f>IFERROR(__xludf.DUMMYFUNCTION("""COMPUTED_VALUE"""),"WA")</f>
        <v>WA</v>
      </c>
      <c r="GU45" s="9" t="str">
        <f>IFERROR(__xludf.DUMMYFUNCTION("""COMPUTED_VALUE"""),"")</f>
        <v/>
      </c>
    </row>
    <row r="46">
      <c r="A46" s="5"/>
      <c r="B46" s="5"/>
      <c r="C46" s="5" t="str">
        <f>if(B46="d","diskv. iz ciklusa",if(B46="d1","diskv. iz kruga",if($E46="ODOBREN",(if(countif(H:H,"="&amp;H46)=1,countif(H:H,"&gt;"&amp;H46)+1,concatenate(countif(H:H,"&gt;"&amp;H46)+1," - ",countif(H:H,"&gt;="&amp;H46)))),'Rezultati - A kategorija'!empty)))</f>
        <v>44 - 48</v>
      </c>
      <c r="D46" s="6" t="str">
        <f>IFERROR(__xludf.DUMMYFUNCTION("""COMPUTED_VALUE"""),"djordjestankovic")</f>
        <v>djordjestankovic</v>
      </c>
      <c r="E46" s="6" t="str">
        <f>IFERROR(__xludf.DUMMYFUNCTION("""COMPUTED_VALUE"""),"ODOBREN")</f>
        <v>ODOBREN</v>
      </c>
      <c r="F46" s="6" t="str">
        <f>IFERROR(__xludf.DUMMYFUNCTION("""COMPUTED_VALUE"""),"Đorđe")</f>
        <v>Đorđe</v>
      </c>
      <c r="G46" s="6" t="str">
        <f>IFERROR(__xludf.DUMMYFUNCTION("""COMPUTED_VALUE"""),"Stanković")</f>
        <v>Stanković</v>
      </c>
      <c r="H46" s="7">
        <f>IFERROR(__xludf.DUMMYFUNCTION("""COMPUTED_VALUE"""),40.0)</f>
        <v>40</v>
      </c>
      <c r="I46" s="7">
        <f>IFERROR(__xludf.DUMMYFUNCTION("""COMPUTED_VALUE"""),40.0)</f>
        <v>40</v>
      </c>
      <c r="J46" s="6" t="str">
        <f>IFERROR(__xludf.DUMMYFUNCTION("""COMPUTED_VALUE"""),"Leskovac")</f>
        <v>Leskovac</v>
      </c>
      <c r="K46" s="6" t="str">
        <f>IFERROR(__xludf.DUMMYFUNCTION("""COMPUTED_VALUE"""),"Gimnazija")</f>
        <v>Gimnazija</v>
      </c>
      <c r="L46" s="14" t="str">
        <f>IFERROR(__xludf.DUMMYFUNCTION("""COMPUTED_VALUE"""),"II")</f>
        <v>II</v>
      </c>
      <c r="M46" s="14" t="str">
        <f>IFERROR(__xludf.DUMMYFUNCTION("""COMPUTED_VALUE"""),"A")</f>
        <v>A</v>
      </c>
      <c r="N46" s="6"/>
      <c r="O46" s="8" t="str">
        <f>IFERROR(__xludf.DUMMYFUNCTION("""COMPUTED_VALUE"""),"-")</f>
        <v>-</v>
      </c>
      <c r="P46" s="9" t="str">
        <f>IFERROR(__xludf.DUMMYFUNCTION("""COMPUTED_VALUE"""),"-")</f>
        <v>-</v>
      </c>
      <c r="Q46" s="9" t="str">
        <f>IFERROR(__xludf.DUMMYFUNCTION("""COMPUTED_VALUE"""),"-")</f>
        <v>-</v>
      </c>
      <c r="R46" s="9">
        <f>IFERROR(__xludf.DUMMYFUNCTION("""COMPUTED_VALUE"""),40.0)</f>
        <v>40</v>
      </c>
      <c r="S46" s="9">
        <f>IFERROR(__xludf.DUMMYFUNCTION("""COMPUTED_VALUE"""),0.0)</f>
        <v>0</v>
      </c>
      <c r="T46" s="9" t="str">
        <f>IFERROR(__xludf.DUMMYFUNCTION("""COMPUTED_VALUE"""),"-")</f>
        <v>-</v>
      </c>
      <c r="U46" s="9" t="str">
        <f>IFERROR(__xludf.DUMMYFUNCTION("""COMPUTED_VALUE"""),"")</f>
        <v/>
      </c>
      <c r="V46" s="9" t="str">
        <f>IFERROR(__xludf.DUMMYFUNCTION("""COMPUTED_VALUE"""),"")</f>
        <v/>
      </c>
      <c r="W46" s="9" t="str">
        <f>IFERROR(__xludf.DUMMYFUNCTION("""COMPUTED_VALUE"""),"-")</f>
        <v>-</v>
      </c>
      <c r="X46" s="9" t="str">
        <f>IFERROR(__xludf.DUMMYFUNCTION("""COMPUTED_VALUE"""),"-")</f>
        <v>-</v>
      </c>
      <c r="Y46" s="9" t="str">
        <f>IFERROR(__xludf.DUMMYFUNCTION("""COMPUTED_VALUE"""),"-")</f>
        <v>-</v>
      </c>
      <c r="Z46" s="9" t="str">
        <f>IFERROR(__xludf.DUMMYFUNCTION("""COMPUTED_VALUE"""),"-")</f>
        <v>-</v>
      </c>
      <c r="AA46" s="9" t="str">
        <f>IFERROR(__xludf.DUMMYFUNCTION("""COMPUTED_VALUE"""),"-")</f>
        <v>-</v>
      </c>
      <c r="AB46" s="9" t="str">
        <f>IFERROR(__xludf.DUMMYFUNCTION("""COMPUTED_VALUE"""),"-")</f>
        <v>-</v>
      </c>
      <c r="AC46" s="9" t="str">
        <f>IFERROR(__xludf.DUMMYFUNCTION("""COMPUTED_VALUE"""),"-")</f>
        <v>-</v>
      </c>
      <c r="AD46" s="9" t="str">
        <f>IFERROR(__xludf.DUMMYFUNCTION("""COMPUTED_VALUE"""),"-")</f>
        <v>-</v>
      </c>
      <c r="AE46" s="9" t="str">
        <f>IFERROR(__xludf.DUMMYFUNCTION("""COMPUTED_VALUE"""),"-")</f>
        <v>-</v>
      </c>
      <c r="AF46" s="9" t="str">
        <f>IFERROR(__xludf.DUMMYFUNCTION("""COMPUTED_VALUE"""),"-")</f>
        <v>-</v>
      </c>
      <c r="AG46" s="9" t="str">
        <f>IFERROR(__xludf.DUMMYFUNCTION("""COMPUTED_VALUE"""),"-")</f>
        <v>-</v>
      </c>
      <c r="AH46" s="9" t="str">
        <f>IFERROR(__xludf.DUMMYFUNCTION("""COMPUTED_VALUE"""),"-")</f>
        <v>-</v>
      </c>
      <c r="AI46" s="9" t="str">
        <f>IFERROR(__xludf.DUMMYFUNCTION("""COMPUTED_VALUE"""),"-")</f>
        <v>-</v>
      </c>
      <c r="AJ46" s="9" t="str">
        <f>IFERROR(__xludf.DUMMYFUNCTION("""COMPUTED_VALUE"""),"-")</f>
        <v>-</v>
      </c>
      <c r="AK46" s="9" t="str">
        <f>IFERROR(__xludf.DUMMYFUNCTION("""COMPUTED_VALUE"""),"-")</f>
        <v>-</v>
      </c>
      <c r="AL46" s="9" t="str">
        <f>IFERROR(__xludf.DUMMYFUNCTION("""COMPUTED_VALUE"""),"-")</f>
        <v>-</v>
      </c>
      <c r="AM46" s="9" t="str">
        <f>IFERROR(__xludf.DUMMYFUNCTION("""COMPUTED_VALUE"""),"-")</f>
        <v>-</v>
      </c>
      <c r="AN46" s="9" t="str">
        <f>IFERROR(__xludf.DUMMYFUNCTION("""COMPUTED_VALUE"""),"-")</f>
        <v>-</v>
      </c>
      <c r="AO46" s="9" t="str">
        <f>IFERROR(__xludf.DUMMYFUNCTION("""COMPUTED_VALUE"""),"-")</f>
        <v>-</v>
      </c>
      <c r="AP46" s="9" t="str">
        <f>IFERROR(__xludf.DUMMYFUNCTION("""COMPUTED_VALUE"""),"-")</f>
        <v>-</v>
      </c>
      <c r="AQ46" s="9" t="str">
        <f>IFERROR(__xludf.DUMMYFUNCTION("""COMPUTED_VALUE"""),"-")</f>
        <v>-</v>
      </c>
      <c r="AR46" s="9" t="str">
        <f>IFERROR(__xludf.DUMMYFUNCTION("""COMPUTED_VALUE"""),"-")</f>
        <v>-</v>
      </c>
      <c r="AS46" s="9" t="str">
        <f>IFERROR(__xludf.DUMMYFUNCTION("""COMPUTED_VALUE"""),"-")</f>
        <v>-</v>
      </c>
      <c r="AT46" s="9" t="str">
        <f>IFERROR(__xludf.DUMMYFUNCTION("""COMPUTED_VALUE"""),"-")</f>
        <v>-</v>
      </c>
      <c r="AU46" s="9" t="str">
        <f>IFERROR(__xludf.DUMMYFUNCTION("""COMPUTED_VALUE"""),"-")</f>
        <v>-</v>
      </c>
      <c r="AV46" s="9" t="str">
        <f>IFERROR(__xludf.DUMMYFUNCTION("""COMPUTED_VALUE"""),"-")</f>
        <v>-</v>
      </c>
      <c r="AW46" s="9" t="str">
        <f>IFERROR(__xludf.DUMMYFUNCTION("""COMPUTED_VALUE"""),"-")</f>
        <v>-</v>
      </c>
      <c r="AX46" s="9" t="str">
        <f>IFERROR(__xludf.DUMMYFUNCTION("""COMPUTED_VALUE"""),"-")</f>
        <v>-</v>
      </c>
      <c r="AY46" s="9" t="str">
        <f>IFERROR(__xludf.DUMMYFUNCTION("""COMPUTED_VALUE"""),"-")</f>
        <v>-</v>
      </c>
      <c r="AZ46" s="9" t="str">
        <f>IFERROR(__xludf.DUMMYFUNCTION("""COMPUTED_VALUE"""),"-")</f>
        <v>-</v>
      </c>
      <c r="BA46" s="9" t="str">
        <f>IFERROR(__xludf.DUMMYFUNCTION("""COMPUTED_VALUE"""),"-")</f>
        <v>-</v>
      </c>
      <c r="BB46" s="9" t="str">
        <f>IFERROR(__xludf.DUMMYFUNCTION("""COMPUTED_VALUE"""),"-")</f>
        <v>-</v>
      </c>
      <c r="BC46" s="9" t="str">
        <f>IFERROR(__xludf.DUMMYFUNCTION("""COMPUTED_VALUE"""),"-")</f>
        <v>-</v>
      </c>
      <c r="BD46" s="9" t="str">
        <f>IFERROR(__xludf.DUMMYFUNCTION("""COMPUTED_VALUE"""),"-")</f>
        <v>-</v>
      </c>
      <c r="BE46" s="9" t="str">
        <f>IFERROR(__xludf.DUMMYFUNCTION("""COMPUTED_VALUE"""),"-")</f>
        <v>-</v>
      </c>
      <c r="BF46" s="9" t="str">
        <f>IFERROR(__xludf.DUMMYFUNCTION("""COMPUTED_VALUE"""),"-")</f>
        <v>-</v>
      </c>
      <c r="BG46" s="9" t="str">
        <f>IFERROR(__xludf.DUMMYFUNCTION("""COMPUTED_VALUE"""),"-")</f>
        <v>-</v>
      </c>
      <c r="BH46" s="9" t="str">
        <f>IFERROR(__xludf.DUMMYFUNCTION("""COMPUTED_VALUE"""),"-")</f>
        <v>-</v>
      </c>
      <c r="BI46" s="9" t="str">
        <f>IFERROR(__xludf.DUMMYFUNCTION("""COMPUTED_VALUE"""),"-")</f>
        <v>-</v>
      </c>
      <c r="BJ46" s="9" t="str">
        <f>IFERROR(__xludf.DUMMYFUNCTION("""COMPUTED_VALUE"""),"-")</f>
        <v>-</v>
      </c>
      <c r="BK46" s="9" t="str">
        <f>IFERROR(__xludf.DUMMYFUNCTION("""COMPUTED_VALUE"""),"-")</f>
        <v>-</v>
      </c>
      <c r="BL46" s="9" t="str">
        <f>IFERROR(__xludf.DUMMYFUNCTION("""COMPUTED_VALUE"""),"-")</f>
        <v>-</v>
      </c>
      <c r="BM46" s="9" t="str">
        <f>IFERROR(__xludf.DUMMYFUNCTION("""COMPUTED_VALUE"""),"")</f>
        <v/>
      </c>
      <c r="BN46" s="9" t="str">
        <f>IFERROR(__xludf.DUMMYFUNCTION("""COMPUTED_VALUE"""),"-")</f>
        <v>-</v>
      </c>
      <c r="BO46" s="9" t="str">
        <f>IFERROR(__xludf.DUMMYFUNCTION("""COMPUTED_VALUE"""),"-")</f>
        <v>-</v>
      </c>
      <c r="BP46" s="9" t="str">
        <f>IFERROR(__xludf.DUMMYFUNCTION("""COMPUTED_VALUE"""),"-")</f>
        <v>-</v>
      </c>
      <c r="BQ46" s="9" t="str">
        <f>IFERROR(__xludf.DUMMYFUNCTION("""COMPUTED_VALUE"""),"-")</f>
        <v>-</v>
      </c>
      <c r="BR46" s="9" t="str">
        <f>IFERROR(__xludf.DUMMYFUNCTION("""COMPUTED_VALUE"""),"-")</f>
        <v>-</v>
      </c>
      <c r="BS46" s="9" t="str">
        <f>IFERROR(__xludf.DUMMYFUNCTION("""COMPUTED_VALUE"""),"-")</f>
        <v>-</v>
      </c>
      <c r="BT46" s="9" t="str">
        <f>IFERROR(__xludf.DUMMYFUNCTION("""COMPUTED_VALUE"""),"-")</f>
        <v>-</v>
      </c>
      <c r="BU46" s="9" t="str">
        <f>IFERROR(__xludf.DUMMYFUNCTION("""COMPUTED_VALUE"""),"-")</f>
        <v>-</v>
      </c>
      <c r="BV46" s="9" t="str">
        <f>IFERROR(__xludf.DUMMYFUNCTION("""COMPUTED_VALUE"""),"-")</f>
        <v>-</v>
      </c>
      <c r="BW46" s="9" t="str">
        <f>IFERROR(__xludf.DUMMYFUNCTION("""COMPUTED_VALUE"""),"-")</f>
        <v>-</v>
      </c>
      <c r="BX46" s="9" t="str">
        <f>IFERROR(__xludf.DUMMYFUNCTION("""COMPUTED_VALUE"""),"-")</f>
        <v>-</v>
      </c>
      <c r="BY46" s="9" t="str">
        <f>IFERROR(__xludf.DUMMYFUNCTION("""COMPUTED_VALUE"""),"-")</f>
        <v>-</v>
      </c>
      <c r="BZ46" s="9" t="str">
        <f>IFERROR(__xludf.DUMMYFUNCTION("""COMPUTED_VALUE"""),"-")</f>
        <v>-</v>
      </c>
      <c r="CA46" s="9" t="str">
        <f>IFERROR(__xludf.DUMMYFUNCTION("""COMPUTED_VALUE"""),"-")</f>
        <v>-</v>
      </c>
      <c r="CB46" s="9" t="str">
        <f>IFERROR(__xludf.DUMMYFUNCTION("""COMPUTED_VALUE"""),"-")</f>
        <v>-</v>
      </c>
      <c r="CC46" s="9" t="str">
        <f>IFERROR(__xludf.DUMMYFUNCTION("""COMPUTED_VALUE"""),"-")</f>
        <v>-</v>
      </c>
      <c r="CD46" s="9" t="str">
        <f>IFERROR(__xludf.DUMMYFUNCTION("""COMPUTED_VALUE"""),"-")</f>
        <v>-</v>
      </c>
      <c r="CE46" s="9" t="str">
        <f>IFERROR(__xludf.DUMMYFUNCTION("""COMPUTED_VALUE"""),"-")</f>
        <v>-</v>
      </c>
      <c r="CF46" s="9" t="str">
        <f>IFERROR(__xludf.DUMMYFUNCTION("""COMPUTED_VALUE"""),"-")</f>
        <v>-</v>
      </c>
      <c r="CG46" s="9" t="str">
        <f>IFERROR(__xludf.DUMMYFUNCTION("""COMPUTED_VALUE"""),"-")</f>
        <v>-</v>
      </c>
      <c r="CH46" s="9" t="str">
        <f>IFERROR(__xludf.DUMMYFUNCTION("""COMPUTED_VALUE"""),"-")</f>
        <v>-</v>
      </c>
      <c r="CI46" s="9" t="str">
        <f>IFERROR(__xludf.DUMMYFUNCTION("""COMPUTED_VALUE"""),"-")</f>
        <v>-</v>
      </c>
      <c r="CJ46" s="9" t="str">
        <f>IFERROR(__xludf.DUMMYFUNCTION("""COMPUTED_VALUE"""),"-")</f>
        <v>-</v>
      </c>
      <c r="CK46" s="9" t="str">
        <f>IFERROR(__xludf.DUMMYFUNCTION("""COMPUTED_VALUE"""),"-")</f>
        <v>-</v>
      </c>
      <c r="CL46" s="9" t="str">
        <f>IFERROR(__xludf.DUMMYFUNCTION("""COMPUTED_VALUE"""),"-")</f>
        <v>-</v>
      </c>
      <c r="CM46" s="9" t="str">
        <f>IFERROR(__xludf.DUMMYFUNCTION("""COMPUTED_VALUE"""),"-")</f>
        <v>-</v>
      </c>
      <c r="CN46" s="9" t="str">
        <f>IFERROR(__xludf.DUMMYFUNCTION("""COMPUTED_VALUE"""),"-")</f>
        <v>-</v>
      </c>
      <c r="CO46" s="9" t="str">
        <f>IFERROR(__xludf.DUMMYFUNCTION("""COMPUTED_VALUE"""),"-")</f>
        <v>-</v>
      </c>
      <c r="CP46" s="9" t="str">
        <f>IFERROR(__xludf.DUMMYFUNCTION("""COMPUTED_VALUE"""),"-")</f>
        <v>-</v>
      </c>
      <c r="CQ46" s="9" t="str">
        <f>IFERROR(__xludf.DUMMYFUNCTION("""COMPUTED_VALUE"""),"-")</f>
        <v>-</v>
      </c>
      <c r="CR46" s="9" t="str">
        <f>IFERROR(__xludf.DUMMYFUNCTION("""COMPUTED_VALUE"""),"-")</f>
        <v>-</v>
      </c>
      <c r="CS46" s="9" t="str">
        <f>IFERROR(__xludf.DUMMYFUNCTION("""COMPUTED_VALUE"""),"-")</f>
        <v>-</v>
      </c>
      <c r="CT46" s="9" t="str">
        <f>IFERROR(__xludf.DUMMYFUNCTION("""COMPUTED_VALUE"""),"-")</f>
        <v>-</v>
      </c>
      <c r="CU46" s="9" t="str">
        <f>IFERROR(__xludf.DUMMYFUNCTION("""COMPUTED_VALUE"""),"")</f>
        <v/>
      </c>
      <c r="CV46" s="9" t="str">
        <f>IFERROR(__xludf.DUMMYFUNCTION("""COMPUTED_VALUE"""),"-")</f>
        <v>-</v>
      </c>
      <c r="CW46" s="9" t="str">
        <f>IFERROR(__xludf.DUMMYFUNCTION("""COMPUTED_VALUE"""),"-")</f>
        <v>-</v>
      </c>
      <c r="CX46" s="9" t="str">
        <f>IFERROR(__xludf.DUMMYFUNCTION("""COMPUTED_VALUE"""),"-")</f>
        <v>-</v>
      </c>
      <c r="CY46" s="9" t="str">
        <f>IFERROR(__xludf.DUMMYFUNCTION("""COMPUTED_VALUE"""),"-")</f>
        <v>-</v>
      </c>
      <c r="CZ46" s="9" t="str">
        <f>IFERROR(__xludf.DUMMYFUNCTION("""COMPUTED_VALUE"""),"-")</f>
        <v>-</v>
      </c>
      <c r="DA46" s="9" t="str">
        <f>IFERROR(__xludf.DUMMYFUNCTION("""COMPUTED_VALUE"""),"-")</f>
        <v>-</v>
      </c>
      <c r="DB46" s="9" t="str">
        <f>IFERROR(__xludf.DUMMYFUNCTION("""COMPUTED_VALUE"""),"-")</f>
        <v>-</v>
      </c>
      <c r="DC46" s="9" t="str">
        <f>IFERROR(__xludf.DUMMYFUNCTION("""COMPUTED_VALUE"""),"-")</f>
        <v>-</v>
      </c>
      <c r="DD46" s="9" t="str">
        <f>IFERROR(__xludf.DUMMYFUNCTION("""COMPUTED_VALUE"""),"-")</f>
        <v>-</v>
      </c>
      <c r="DE46" s="9" t="str">
        <f>IFERROR(__xludf.DUMMYFUNCTION("""COMPUTED_VALUE"""),"-")</f>
        <v>-</v>
      </c>
      <c r="DF46" s="9" t="str">
        <f>IFERROR(__xludf.DUMMYFUNCTION("""COMPUTED_VALUE"""),"-")</f>
        <v>-</v>
      </c>
      <c r="DG46" s="9" t="str">
        <f>IFERROR(__xludf.DUMMYFUNCTION("""COMPUTED_VALUE"""),"-")</f>
        <v>-</v>
      </c>
      <c r="DH46" s="9" t="str">
        <f>IFERROR(__xludf.DUMMYFUNCTION("""COMPUTED_VALUE"""),"-")</f>
        <v>-</v>
      </c>
      <c r="DI46" s="9" t="str">
        <f>IFERROR(__xludf.DUMMYFUNCTION("""COMPUTED_VALUE"""),"-")</f>
        <v>-</v>
      </c>
      <c r="DJ46" s="9" t="str">
        <f>IFERROR(__xludf.DUMMYFUNCTION("""COMPUTED_VALUE"""),"-")</f>
        <v>-</v>
      </c>
      <c r="DK46" s="9" t="str">
        <f>IFERROR(__xludf.DUMMYFUNCTION("""COMPUTED_VALUE"""),"-")</f>
        <v>-</v>
      </c>
      <c r="DL46" s="9" t="str">
        <f>IFERROR(__xludf.DUMMYFUNCTION("""COMPUTED_VALUE"""),"-")</f>
        <v>-</v>
      </c>
      <c r="DM46" s="9" t="str">
        <f>IFERROR(__xludf.DUMMYFUNCTION("""COMPUTED_VALUE"""),"-")</f>
        <v>-</v>
      </c>
      <c r="DN46" s="9" t="str">
        <f>IFERROR(__xludf.DUMMYFUNCTION("""COMPUTED_VALUE"""),"-")</f>
        <v>-</v>
      </c>
      <c r="DO46" s="9" t="str">
        <f>IFERROR(__xludf.DUMMYFUNCTION("""COMPUTED_VALUE"""),"-")</f>
        <v>-</v>
      </c>
      <c r="DP46" s="9" t="str">
        <f>IFERROR(__xludf.DUMMYFUNCTION("""COMPUTED_VALUE"""),"-")</f>
        <v>-</v>
      </c>
      <c r="DQ46" s="9" t="str">
        <f>IFERROR(__xludf.DUMMYFUNCTION("""COMPUTED_VALUE"""),"-")</f>
        <v>-</v>
      </c>
      <c r="DR46" s="9" t="str">
        <f>IFERROR(__xludf.DUMMYFUNCTION("""COMPUTED_VALUE"""),"-")</f>
        <v>-</v>
      </c>
      <c r="DS46" s="9" t="str">
        <f>IFERROR(__xludf.DUMMYFUNCTION("""COMPUTED_VALUE"""),"-")</f>
        <v>-</v>
      </c>
      <c r="DT46" s="9" t="str">
        <f>IFERROR(__xludf.DUMMYFUNCTION("""COMPUTED_VALUE"""),"-")</f>
        <v>-</v>
      </c>
      <c r="DU46" s="9" t="str">
        <f>IFERROR(__xludf.DUMMYFUNCTION("""COMPUTED_VALUE"""),"-")</f>
        <v>-</v>
      </c>
      <c r="DV46" s="9" t="str">
        <f>IFERROR(__xludf.DUMMYFUNCTION("""COMPUTED_VALUE"""),"-")</f>
        <v>-</v>
      </c>
      <c r="DW46" s="9" t="str">
        <f>IFERROR(__xludf.DUMMYFUNCTION("""COMPUTED_VALUE"""),"-")</f>
        <v>-</v>
      </c>
      <c r="DX46" s="9" t="str">
        <f>IFERROR(__xludf.DUMMYFUNCTION("""COMPUTED_VALUE"""),"-")</f>
        <v>-</v>
      </c>
      <c r="DY46" s="9" t="str">
        <f>IFERROR(__xludf.DUMMYFUNCTION("""COMPUTED_VALUE"""),"-")</f>
        <v>-</v>
      </c>
      <c r="DZ46" s="9" t="str">
        <f>IFERROR(__xludf.DUMMYFUNCTION("""COMPUTED_VALUE"""),"-")</f>
        <v>-</v>
      </c>
      <c r="EA46" s="9" t="str">
        <f>IFERROR(__xludf.DUMMYFUNCTION("""COMPUTED_VALUE"""),"-")</f>
        <v>-</v>
      </c>
      <c r="EB46" s="9" t="str">
        <f>IFERROR(__xludf.DUMMYFUNCTION("""COMPUTED_VALUE"""),"")</f>
        <v/>
      </c>
      <c r="EC46" s="9">
        <f>IFERROR(__xludf.DUMMYFUNCTION("""COMPUTED_VALUE"""),1.0)</f>
        <v>1</v>
      </c>
      <c r="ED46" s="9">
        <f>IFERROR(__xludf.DUMMYFUNCTION("""COMPUTED_VALUE"""),1.0)</f>
        <v>1</v>
      </c>
      <c r="EE46" s="9">
        <f>IFERROR(__xludf.DUMMYFUNCTION("""COMPUTED_VALUE"""),1.0)</f>
        <v>1</v>
      </c>
      <c r="EF46" s="9">
        <f>IFERROR(__xludf.DUMMYFUNCTION("""COMPUTED_VALUE"""),1.0)</f>
        <v>1</v>
      </c>
      <c r="EG46" s="9">
        <f>IFERROR(__xludf.DUMMYFUNCTION("""COMPUTED_VALUE"""),1.0)</f>
        <v>1</v>
      </c>
      <c r="EH46" s="9" t="str">
        <f>IFERROR(__xludf.DUMMYFUNCTION("""COMPUTED_VALUE"""),"TLE")</f>
        <v>TLE</v>
      </c>
      <c r="EI46" s="9" t="str">
        <f>IFERROR(__xludf.DUMMYFUNCTION("""COMPUTED_VALUE"""),"TLE")</f>
        <v>TLE</v>
      </c>
      <c r="EJ46" s="9" t="str">
        <f>IFERROR(__xludf.DUMMYFUNCTION("""COMPUTED_VALUE"""),"TLE")</f>
        <v>TLE</v>
      </c>
      <c r="EK46" s="9" t="str">
        <f>IFERROR(__xludf.DUMMYFUNCTION("""COMPUTED_VALUE"""),"TLE")</f>
        <v>TLE</v>
      </c>
      <c r="EL46" s="9" t="str">
        <f>IFERROR(__xludf.DUMMYFUNCTION("""COMPUTED_VALUE"""),"TLE")</f>
        <v>TLE</v>
      </c>
      <c r="EM46" s="9">
        <f>IFERROR(__xludf.DUMMYFUNCTION("""COMPUTED_VALUE"""),1.0)</f>
        <v>1</v>
      </c>
      <c r="EN46" s="9">
        <f>IFERROR(__xludf.DUMMYFUNCTION("""COMPUTED_VALUE"""),1.0)</f>
        <v>1</v>
      </c>
      <c r="EO46" s="9" t="str">
        <f>IFERROR(__xludf.DUMMYFUNCTION("""COMPUTED_VALUE"""),"TLE")</f>
        <v>TLE</v>
      </c>
      <c r="EP46" s="9" t="str">
        <f>IFERROR(__xludf.DUMMYFUNCTION("""COMPUTED_VALUE"""),"TLE")</f>
        <v>TLE</v>
      </c>
      <c r="EQ46" s="9" t="str">
        <f>IFERROR(__xludf.DUMMYFUNCTION("""COMPUTED_VALUE"""),"TLE")</f>
        <v>TLE</v>
      </c>
      <c r="ER46" s="9" t="str">
        <f>IFERROR(__xludf.DUMMYFUNCTION("""COMPUTED_VALUE"""),"TLE")</f>
        <v>TLE</v>
      </c>
      <c r="ES46" s="9" t="str">
        <f>IFERROR(__xludf.DUMMYFUNCTION("""COMPUTED_VALUE"""),"")</f>
        <v/>
      </c>
      <c r="ET46" s="9" t="str">
        <f>IFERROR(__xludf.DUMMYFUNCTION("""COMPUTED_VALUE"""),"WA")</f>
        <v>WA</v>
      </c>
      <c r="EU46" s="9">
        <f>IFERROR(__xludf.DUMMYFUNCTION("""COMPUTED_VALUE"""),1.0)</f>
        <v>1</v>
      </c>
      <c r="EV46" s="9">
        <f>IFERROR(__xludf.DUMMYFUNCTION("""COMPUTED_VALUE"""),1.0)</f>
        <v>1</v>
      </c>
      <c r="EW46" s="9">
        <f>IFERROR(__xludf.DUMMYFUNCTION("""COMPUTED_VALUE"""),1.0)</f>
        <v>1</v>
      </c>
      <c r="EX46" s="9" t="str">
        <f>IFERROR(__xludf.DUMMYFUNCTION("""COMPUTED_VALUE"""),"WA")</f>
        <v>WA</v>
      </c>
      <c r="EY46" s="9" t="str">
        <f>IFERROR(__xludf.DUMMYFUNCTION("""COMPUTED_VALUE"""),"WA")</f>
        <v>WA</v>
      </c>
      <c r="EZ46" s="9" t="str">
        <f>IFERROR(__xludf.DUMMYFUNCTION("""COMPUTED_VALUE"""),"WA")</f>
        <v>WA</v>
      </c>
      <c r="FA46" s="9" t="str">
        <f>IFERROR(__xludf.DUMMYFUNCTION("""COMPUTED_VALUE"""),"WA")</f>
        <v>WA</v>
      </c>
      <c r="FB46" s="9" t="str">
        <f>IFERROR(__xludf.DUMMYFUNCTION("""COMPUTED_VALUE"""),"WA")</f>
        <v>WA</v>
      </c>
      <c r="FC46" s="9" t="str">
        <f>IFERROR(__xludf.DUMMYFUNCTION("""COMPUTED_VALUE"""),"WA")</f>
        <v>WA</v>
      </c>
      <c r="FD46" s="9">
        <f>IFERROR(__xludf.DUMMYFUNCTION("""COMPUTED_VALUE"""),1.0)</f>
        <v>1</v>
      </c>
      <c r="FE46" s="9" t="str">
        <f>IFERROR(__xludf.DUMMYFUNCTION("""COMPUTED_VALUE"""),"WA")</f>
        <v>WA</v>
      </c>
      <c r="FF46" s="9" t="str">
        <f>IFERROR(__xludf.DUMMYFUNCTION("""COMPUTED_VALUE"""),"WA")</f>
        <v>WA</v>
      </c>
      <c r="FG46" s="9" t="str">
        <f>IFERROR(__xludf.DUMMYFUNCTION("""COMPUTED_VALUE"""),"WA")</f>
        <v>WA</v>
      </c>
      <c r="FH46" s="9" t="str">
        <f>IFERROR(__xludf.DUMMYFUNCTION("""COMPUTED_VALUE"""),"WA")</f>
        <v>WA</v>
      </c>
      <c r="FI46" s="9" t="str">
        <f>IFERROR(__xludf.DUMMYFUNCTION("""COMPUTED_VALUE"""),"WA")</f>
        <v>WA</v>
      </c>
      <c r="FJ46" s="9" t="str">
        <f>IFERROR(__xludf.DUMMYFUNCTION("""COMPUTED_VALUE"""),"WA")</f>
        <v>WA</v>
      </c>
      <c r="FK46" s="9" t="str">
        <f>IFERROR(__xludf.DUMMYFUNCTION("""COMPUTED_VALUE"""),"WA")</f>
        <v>WA</v>
      </c>
      <c r="FL46" s="9" t="str">
        <f>IFERROR(__xludf.DUMMYFUNCTION("""COMPUTED_VALUE"""),"WA")</f>
        <v>WA</v>
      </c>
      <c r="FM46" s="9" t="str">
        <f>IFERROR(__xludf.DUMMYFUNCTION("""COMPUTED_VALUE"""),"WA")</f>
        <v>WA</v>
      </c>
      <c r="FN46" s="9">
        <f>IFERROR(__xludf.DUMMYFUNCTION("""COMPUTED_VALUE"""),1.0)</f>
        <v>1</v>
      </c>
      <c r="FO46" s="9" t="str">
        <f>IFERROR(__xludf.DUMMYFUNCTION("""COMPUTED_VALUE"""),"WA")</f>
        <v>WA</v>
      </c>
      <c r="FP46" s="9" t="str">
        <f>IFERROR(__xludf.DUMMYFUNCTION("""COMPUTED_VALUE"""),"WA")</f>
        <v>WA</v>
      </c>
      <c r="FQ46" s="9" t="str">
        <f>IFERROR(__xludf.DUMMYFUNCTION("""COMPUTED_VALUE"""),"WA")</f>
        <v>WA</v>
      </c>
      <c r="FR46" s="9" t="str">
        <f>IFERROR(__xludf.DUMMYFUNCTION("""COMPUTED_VALUE"""),"TLE")</f>
        <v>TLE</v>
      </c>
      <c r="FS46" s="9" t="str">
        <f>IFERROR(__xludf.DUMMYFUNCTION("""COMPUTED_VALUE"""),"TLE")</f>
        <v>TLE</v>
      </c>
      <c r="FT46" s="9" t="str">
        <f>IFERROR(__xludf.DUMMYFUNCTION("""COMPUTED_VALUE"""),"TLE")</f>
        <v>TLE</v>
      </c>
      <c r="FU46" s="9" t="str">
        <f>IFERROR(__xludf.DUMMYFUNCTION("""COMPUTED_VALUE"""),"WA")</f>
        <v>WA</v>
      </c>
      <c r="FV46" s="9" t="str">
        <f>IFERROR(__xludf.DUMMYFUNCTION("""COMPUTED_VALUE"""),"")</f>
        <v/>
      </c>
      <c r="FW46" s="9" t="str">
        <f>IFERROR(__xludf.DUMMYFUNCTION("""COMPUTED_VALUE"""),"-")</f>
        <v>-</v>
      </c>
      <c r="FX46" s="9" t="str">
        <f>IFERROR(__xludf.DUMMYFUNCTION("""COMPUTED_VALUE"""),"-")</f>
        <v>-</v>
      </c>
      <c r="FY46" s="9" t="str">
        <f>IFERROR(__xludf.DUMMYFUNCTION("""COMPUTED_VALUE"""),"-")</f>
        <v>-</v>
      </c>
      <c r="FZ46" s="9" t="str">
        <f>IFERROR(__xludf.DUMMYFUNCTION("""COMPUTED_VALUE"""),"-")</f>
        <v>-</v>
      </c>
      <c r="GA46" s="9" t="str">
        <f>IFERROR(__xludf.DUMMYFUNCTION("""COMPUTED_VALUE"""),"-")</f>
        <v>-</v>
      </c>
      <c r="GB46" s="9" t="str">
        <f>IFERROR(__xludf.DUMMYFUNCTION("""COMPUTED_VALUE"""),"-")</f>
        <v>-</v>
      </c>
      <c r="GC46" s="9" t="str">
        <f>IFERROR(__xludf.DUMMYFUNCTION("""COMPUTED_VALUE"""),"-")</f>
        <v>-</v>
      </c>
      <c r="GD46" s="9" t="str">
        <f>IFERROR(__xludf.DUMMYFUNCTION("""COMPUTED_VALUE"""),"-")</f>
        <v>-</v>
      </c>
      <c r="GE46" s="9" t="str">
        <f>IFERROR(__xludf.DUMMYFUNCTION("""COMPUTED_VALUE"""),"-")</f>
        <v>-</v>
      </c>
      <c r="GF46" s="9" t="str">
        <f>IFERROR(__xludf.DUMMYFUNCTION("""COMPUTED_VALUE"""),"-")</f>
        <v>-</v>
      </c>
      <c r="GG46" s="9" t="str">
        <f>IFERROR(__xludf.DUMMYFUNCTION("""COMPUTED_VALUE"""),"-")</f>
        <v>-</v>
      </c>
      <c r="GH46" s="9" t="str">
        <f>IFERROR(__xludf.DUMMYFUNCTION("""COMPUTED_VALUE"""),"-")</f>
        <v>-</v>
      </c>
      <c r="GI46" s="9" t="str">
        <f>IFERROR(__xludf.DUMMYFUNCTION("""COMPUTED_VALUE"""),"-")</f>
        <v>-</v>
      </c>
      <c r="GJ46" s="9" t="str">
        <f>IFERROR(__xludf.DUMMYFUNCTION("""COMPUTED_VALUE"""),"-")</f>
        <v>-</v>
      </c>
      <c r="GK46" s="9" t="str">
        <f>IFERROR(__xludf.DUMMYFUNCTION("""COMPUTED_VALUE"""),"-")</f>
        <v>-</v>
      </c>
      <c r="GL46" s="9" t="str">
        <f>IFERROR(__xludf.DUMMYFUNCTION("""COMPUTED_VALUE"""),"-")</f>
        <v>-</v>
      </c>
      <c r="GM46" s="9" t="str">
        <f>IFERROR(__xludf.DUMMYFUNCTION("""COMPUTED_VALUE"""),"-")</f>
        <v>-</v>
      </c>
      <c r="GN46" s="9" t="str">
        <f>IFERROR(__xludf.DUMMYFUNCTION("""COMPUTED_VALUE"""),"-")</f>
        <v>-</v>
      </c>
      <c r="GO46" s="9" t="str">
        <f>IFERROR(__xludf.DUMMYFUNCTION("""COMPUTED_VALUE"""),"-")</f>
        <v>-</v>
      </c>
      <c r="GP46" s="9" t="str">
        <f>IFERROR(__xludf.DUMMYFUNCTION("""COMPUTED_VALUE"""),"-")</f>
        <v>-</v>
      </c>
      <c r="GQ46" s="9" t="str">
        <f>IFERROR(__xludf.DUMMYFUNCTION("""COMPUTED_VALUE"""),"-")</f>
        <v>-</v>
      </c>
      <c r="GR46" s="9" t="str">
        <f>IFERROR(__xludf.DUMMYFUNCTION("""COMPUTED_VALUE"""),"-")</f>
        <v>-</v>
      </c>
      <c r="GS46" s="9" t="str">
        <f>IFERROR(__xludf.DUMMYFUNCTION("""COMPUTED_VALUE"""),"-")</f>
        <v>-</v>
      </c>
      <c r="GT46" s="9" t="str">
        <f>IFERROR(__xludf.DUMMYFUNCTION("""COMPUTED_VALUE"""),"-")</f>
        <v>-</v>
      </c>
      <c r="GU46" s="9" t="str">
        <f>IFERROR(__xludf.DUMMYFUNCTION("""COMPUTED_VALUE"""),"")</f>
        <v/>
      </c>
    </row>
    <row r="47">
      <c r="A47" s="5"/>
      <c r="B47" s="5"/>
      <c r="C47" s="5" t="str">
        <f>if(B47="d","diskv. iz ciklusa",if(B47="d1","diskv. iz kruga",if($E47="ODOBREN",(if(countif(H:H,"="&amp;H47)=1,countif(H:H,"&gt;"&amp;H47)+1,concatenate(countif(H:H,"&gt;"&amp;H47)+1," - ",countif(H:H,"&gt;="&amp;H47)))),'Rezultati - A kategorija'!empty)))</f>
        <v>44 - 48</v>
      </c>
      <c r="D47" s="6" t="str">
        <f>IFERROR(__xludf.DUMMYFUNCTION("""COMPUTED_VALUE"""),"Nikola140503")</f>
        <v>Nikola140503</v>
      </c>
      <c r="E47" s="6" t="str">
        <f>IFERROR(__xludf.DUMMYFUNCTION("""COMPUTED_VALUE"""),"ODOBREN")</f>
        <v>ODOBREN</v>
      </c>
      <c r="F47" s="6" t="str">
        <f>IFERROR(__xludf.DUMMYFUNCTION("""COMPUTED_VALUE"""),"Nikola")</f>
        <v>Nikola</v>
      </c>
      <c r="G47" s="6" t="str">
        <f>IFERROR(__xludf.DUMMYFUNCTION("""COMPUTED_VALUE"""),"Stević")</f>
        <v>Stević</v>
      </c>
      <c r="H47" s="7">
        <f>IFERROR(__xludf.DUMMYFUNCTION("""COMPUTED_VALUE"""),40.0)</f>
        <v>40</v>
      </c>
      <c r="I47" s="7">
        <f>IFERROR(__xludf.DUMMYFUNCTION("""COMPUTED_VALUE"""),40.0)</f>
        <v>40</v>
      </c>
      <c r="J47" s="6" t="str">
        <f>IFERROR(__xludf.DUMMYFUNCTION("""COMPUTED_VALUE"""),"Leskovac")</f>
        <v>Leskovac</v>
      </c>
      <c r="K47" s="6" t="str">
        <f>IFERROR(__xludf.DUMMYFUNCTION("""COMPUTED_VALUE"""),"Gimnazija")</f>
        <v>Gimnazija</v>
      </c>
      <c r="L47" s="14" t="str">
        <f>IFERROR(__xludf.DUMMYFUNCTION("""COMPUTED_VALUE"""),"II")</f>
        <v>II</v>
      </c>
      <c r="M47" s="14" t="str">
        <f>IFERROR(__xludf.DUMMYFUNCTION("""COMPUTED_VALUE"""),"A")</f>
        <v>A</v>
      </c>
      <c r="N47" s="6" t="str">
        <f>IFERROR(__xludf.DUMMYFUNCTION("""COMPUTED_VALUE"""),"Jugoslav Kandić")</f>
        <v>Jugoslav Kandić</v>
      </c>
      <c r="O47" s="8" t="str">
        <f>IFERROR(__xludf.DUMMYFUNCTION("""COMPUTED_VALUE"""),"-")</f>
        <v>-</v>
      </c>
      <c r="P47" s="9" t="str">
        <f>IFERROR(__xludf.DUMMYFUNCTION("""COMPUTED_VALUE"""),"-")</f>
        <v>-</v>
      </c>
      <c r="Q47" s="9" t="str">
        <f>IFERROR(__xludf.DUMMYFUNCTION("""COMPUTED_VALUE"""),"-")</f>
        <v>-</v>
      </c>
      <c r="R47" s="9">
        <f>IFERROR(__xludf.DUMMYFUNCTION("""COMPUTED_VALUE"""),40.0)</f>
        <v>40</v>
      </c>
      <c r="S47" s="9" t="str">
        <f>IFERROR(__xludf.DUMMYFUNCTION("""COMPUTED_VALUE"""),"-")</f>
        <v>-</v>
      </c>
      <c r="T47" s="9" t="str">
        <f>IFERROR(__xludf.DUMMYFUNCTION("""COMPUTED_VALUE"""),"-")</f>
        <v>-</v>
      </c>
      <c r="U47" s="9" t="str">
        <f>IFERROR(__xludf.DUMMYFUNCTION("""COMPUTED_VALUE"""),"")</f>
        <v/>
      </c>
      <c r="V47" s="9" t="str">
        <f>IFERROR(__xludf.DUMMYFUNCTION("""COMPUTED_VALUE"""),"")</f>
        <v/>
      </c>
      <c r="W47" s="9" t="str">
        <f>IFERROR(__xludf.DUMMYFUNCTION("""COMPUTED_VALUE"""),"-")</f>
        <v>-</v>
      </c>
      <c r="X47" s="9" t="str">
        <f>IFERROR(__xludf.DUMMYFUNCTION("""COMPUTED_VALUE"""),"-")</f>
        <v>-</v>
      </c>
      <c r="Y47" s="9" t="str">
        <f>IFERROR(__xludf.DUMMYFUNCTION("""COMPUTED_VALUE"""),"-")</f>
        <v>-</v>
      </c>
      <c r="Z47" s="9" t="str">
        <f>IFERROR(__xludf.DUMMYFUNCTION("""COMPUTED_VALUE"""),"-")</f>
        <v>-</v>
      </c>
      <c r="AA47" s="9" t="str">
        <f>IFERROR(__xludf.DUMMYFUNCTION("""COMPUTED_VALUE"""),"-")</f>
        <v>-</v>
      </c>
      <c r="AB47" s="9" t="str">
        <f>IFERROR(__xludf.DUMMYFUNCTION("""COMPUTED_VALUE"""),"-")</f>
        <v>-</v>
      </c>
      <c r="AC47" s="9" t="str">
        <f>IFERROR(__xludf.DUMMYFUNCTION("""COMPUTED_VALUE"""),"-")</f>
        <v>-</v>
      </c>
      <c r="AD47" s="9" t="str">
        <f>IFERROR(__xludf.DUMMYFUNCTION("""COMPUTED_VALUE"""),"-")</f>
        <v>-</v>
      </c>
      <c r="AE47" s="9" t="str">
        <f>IFERROR(__xludf.DUMMYFUNCTION("""COMPUTED_VALUE"""),"-")</f>
        <v>-</v>
      </c>
      <c r="AF47" s="9" t="str">
        <f>IFERROR(__xludf.DUMMYFUNCTION("""COMPUTED_VALUE"""),"-")</f>
        <v>-</v>
      </c>
      <c r="AG47" s="9" t="str">
        <f>IFERROR(__xludf.DUMMYFUNCTION("""COMPUTED_VALUE"""),"-")</f>
        <v>-</v>
      </c>
      <c r="AH47" s="9" t="str">
        <f>IFERROR(__xludf.DUMMYFUNCTION("""COMPUTED_VALUE"""),"-")</f>
        <v>-</v>
      </c>
      <c r="AI47" s="9" t="str">
        <f>IFERROR(__xludf.DUMMYFUNCTION("""COMPUTED_VALUE"""),"-")</f>
        <v>-</v>
      </c>
      <c r="AJ47" s="9" t="str">
        <f>IFERROR(__xludf.DUMMYFUNCTION("""COMPUTED_VALUE"""),"-")</f>
        <v>-</v>
      </c>
      <c r="AK47" s="9" t="str">
        <f>IFERROR(__xludf.DUMMYFUNCTION("""COMPUTED_VALUE"""),"-")</f>
        <v>-</v>
      </c>
      <c r="AL47" s="9" t="str">
        <f>IFERROR(__xludf.DUMMYFUNCTION("""COMPUTED_VALUE"""),"-")</f>
        <v>-</v>
      </c>
      <c r="AM47" s="9" t="str">
        <f>IFERROR(__xludf.DUMMYFUNCTION("""COMPUTED_VALUE"""),"-")</f>
        <v>-</v>
      </c>
      <c r="AN47" s="9" t="str">
        <f>IFERROR(__xludf.DUMMYFUNCTION("""COMPUTED_VALUE"""),"-")</f>
        <v>-</v>
      </c>
      <c r="AO47" s="9" t="str">
        <f>IFERROR(__xludf.DUMMYFUNCTION("""COMPUTED_VALUE"""),"-")</f>
        <v>-</v>
      </c>
      <c r="AP47" s="9" t="str">
        <f>IFERROR(__xludf.DUMMYFUNCTION("""COMPUTED_VALUE"""),"-")</f>
        <v>-</v>
      </c>
      <c r="AQ47" s="9" t="str">
        <f>IFERROR(__xludf.DUMMYFUNCTION("""COMPUTED_VALUE"""),"-")</f>
        <v>-</v>
      </c>
      <c r="AR47" s="9" t="str">
        <f>IFERROR(__xludf.DUMMYFUNCTION("""COMPUTED_VALUE"""),"-")</f>
        <v>-</v>
      </c>
      <c r="AS47" s="9" t="str">
        <f>IFERROR(__xludf.DUMMYFUNCTION("""COMPUTED_VALUE"""),"-")</f>
        <v>-</v>
      </c>
      <c r="AT47" s="9" t="str">
        <f>IFERROR(__xludf.DUMMYFUNCTION("""COMPUTED_VALUE"""),"-")</f>
        <v>-</v>
      </c>
      <c r="AU47" s="9" t="str">
        <f>IFERROR(__xludf.DUMMYFUNCTION("""COMPUTED_VALUE"""),"-")</f>
        <v>-</v>
      </c>
      <c r="AV47" s="9" t="str">
        <f>IFERROR(__xludf.DUMMYFUNCTION("""COMPUTED_VALUE"""),"-")</f>
        <v>-</v>
      </c>
      <c r="AW47" s="9" t="str">
        <f>IFERROR(__xludf.DUMMYFUNCTION("""COMPUTED_VALUE"""),"-")</f>
        <v>-</v>
      </c>
      <c r="AX47" s="9" t="str">
        <f>IFERROR(__xludf.DUMMYFUNCTION("""COMPUTED_VALUE"""),"-")</f>
        <v>-</v>
      </c>
      <c r="AY47" s="9" t="str">
        <f>IFERROR(__xludf.DUMMYFUNCTION("""COMPUTED_VALUE"""),"-")</f>
        <v>-</v>
      </c>
      <c r="AZ47" s="9" t="str">
        <f>IFERROR(__xludf.DUMMYFUNCTION("""COMPUTED_VALUE"""),"-")</f>
        <v>-</v>
      </c>
      <c r="BA47" s="9" t="str">
        <f>IFERROR(__xludf.DUMMYFUNCTION("""COMPUTED_VALUE"""),"-")</f>
        <v>-</v>
      </c>
      <c r="BB47" s="9" t="str">
        <f>IFERROR(__xludf.DUMMYFUNCTION("""COMPUTED_VALUE"""),"-")</f>
        <v>-</v>
      </c>
      <c r="BC47" s="9" t="str">
        <f>IFERROR(__xludf.DUMMYFUNCTION("""COMPUTED_VALUE"""),"-")</f>
        <v>-</v>
      </c>
      <c r="BD47" s="9" t="str">
        <f>IFERROR(__xludf.DUMMYFUNCTION("""COMPUTED_VALUE"""),"-")</f>
        <v>-</v>
      </c>
      <c r="BE47" s="9" t="str">
        <f>IFERROR(__xludf.DUMMYFUNCTION("""COMPUTED_VALUE"""),"-")</f>
        <v>-</v>
      </c>
      <c r="BF47" s="9" t="str">
        <f>IFERROR(__xludf.DUMMYFUNCTION("""COMPUTED_VALUE"""),"-")</f>
        <v>-</v>
      </c>
      <c r="BG47" s="9" t="str">
        <f>IFERROR(__xludf.DUMMYFUNCTION("""COMPUTED_VALUE"""),"-")</f>
        <v>-</v>
      </c>
      <c r="BH47" s="9" t="str">
        <f>IFERROR(__xludf.DUMMYFUNCTION("""COMPUTED_VALUE"""),"-")</f>
        <v>-</v>
      </c>
      <c r="BI47" s="9" t="str">
        <f>IFERROR(__xludf.DUMMYFUNCTION("""COMPUTED_VALUE"""),"-")</f>
        <v>-</v>
      </c>
      <c r="BJ47" s="9" t="str">
        <f>IFERROR(__xludf.DUMMYFUNCTION("""COMPUTED_VALUE"""),"-")</f>
        <v>-</v>
      </c>
      <c r="BK47" s="9" t="str">
        <f>IFERROR(__xludf.DUMMYFUNCTION("""COMPUTED_VALUE"""),"-")</f>
        <v>-</v>
      </c>
      <c r="BL47" s="9" t="str">
        <f>IFERROR(__xludf.DUMMYFUNCTION("""COMPUTED_VALUE"""),"-")</f>
        <v>-</v>
      </c>
      <c r="BM47" s="9" t="str">
        <f>IFERROR(__xludf.DUMMYFUNCTION("""COMPUTED_VALUE"""),"")</f>
        <v/>
      </c>
      <c r="BN47" s="9" t="str">
        <f>IFERROR(__xludf.DUMMYFUNCTION("""COMPUTED_VALUE"""),"-")</f>
        <v>-</v>
      </c>
      <c r="BO47" s="9" t="str">
        <f>IFERROR(__xludf.DUMMYFUNCTION("""COMPUTED_VALUE"""),"-")</f>
        <v>-</v>
      </c>
      <c r="BP47" s="9" t="str">
        <f>IFERROR(__xludf.DUMMYFUNCTION("""COMPUTED_VALUE"""),"-")</f>
        <v>-</v>
      </c>
      <c r="BQ47" s="9" t="str">
        <f>IFERROR(__xludf.DUMMYFUNCTION("""COMPUTED_VALUE"""),"-")</f>
        <v>-</v>
      </c>
      <c r="BR47" s="9" t="str">
        <f>IFERROR(__xludf.DUMMYFUNCTION("""COMPUTED_VALUE"""),"-")</f>
        <v>-</v>
      </c>
      <c r="BS47" s="9" t="str">
        <f>IFERROR(__xludf.DUMMYFUNCTION("""COMPUTED_VALUE"""),"-")</f>
        <v>-</v>
      </c>
      <c r="BT47" s="9" t="str">
        <f>IFERROR(__xludf.DUMMYFUNCTION("""COMPUTED_VALUE"""),"-")</f>
        <v>-</v>
      </c>
      <c r="BU47" s="9" t="str">
        <f>IFERROR(__xludf.DUMMYFUNCTION("""COMPUTED_VALUE"""),"-")</f>
        <v>-</v>
      </c>
      <c r="BV47" s="9" t="str">
        <f>IFERROR(__xludf.DUMMYFUNCTION("""COMPUTED_VALUE"""),"-")</f>
        <v>-</v>
      </c>
      <c r="BW47" s="9" t="str">
        <f>IFERROR(__xludf.DUMMYFUNCTION("""COMPUTED_VALUE"""),"-")</f>
        <v>-</v>
      </c>
      <c r="BX47" s="9" t="str">
        <f>IFERROR(__xludf.DUMMYFUNCTION("""COMPUTED_VALUE"""),"-")</f>
        <v>-</v>
      </c>
      <c r="BY47" s="9" t="str">
        <f>IFERROR(__xludf.DUMMYFUNCTION("""COMPUTED_VALUE"""),"-")</f>
        <v>-</v>
      </c>
      <c r="BZ47" s="9" t="str">
        <f>IFERROR(__xludf.DUMMYFUNCTION("""COMPUTED_VALUE"""),"-")</f>
        <v>-</v>
      </c>
      <c r="CA47" s="9" t="str">
        <f>IFERROR(__xludf.DUMMYFUNCTION("""COMPUTED_VALUE"""),"-")</f>
        <v>-</v>
      </c>
      <c r="CB47" s="9" t="str">
        <f>IFERROR(__xludf.DUMMYFUNCTION("""COMPUTED_VALUE"""),"-")</f>
        <v>-</v>
      </c>
      <c r="CC47" s="9" t="str">
        <f>IFERROR(__xludf.DUMMYFUNCTION("""COMPUTED_VALUE"""),"-")</f>
        <v>-</v>
      </c>
      <c r="CD47" s="9" t="str">
        <f>IFERROR(__xludf.DUMMYFUNCTION("""COMPUTED_VALUE"""),"-")</f>
        <v>-</v>
      </c>
      <c r="CE47" s="9" t="str">
        <f>IFERROR(__xludf.DUMMYFUNCTION("""COMPUTED_VALUE"""),"-")</f>
        <v>-</v>
      </c>
      <c r="CF47" s="9" t="str">
        <f>IFERROR(__xludf.DUMMYFUNCTION("""COMPUTED_VALUE"""),"-")</f>
        <v>-</v>
      </c>
      <c r="CG47" s="9" t="str">
        <f>IFERROR(__xludf.DUMMYFUNCTION("""COMPUTED_VALUE"""),"-")</f>
        <v>-</v>
      </c>
      <c r="CH47" s="9" t="str">
        <f>IFERROR(__xludf.DUMMYFUNCTION("""COMPUTED_VALUE"""),"-")</f>
        <v>-</v>
      </c>
      <c r="CI47" s="9" t="str">
        <f>IFERROR(__xludf.DUMMYFUNCTION("""COMPUTED_VALUE"""),"-")</f>
        <v>-</v>
      </c>
      <c r="CJ47" s="9" t="str">
        <f>IFERROR(__xludf.DUMMYFUNCTION("""COMPUTED_VALUE"""),"-")</f>
        <v>-</v>
      </c>
      <c r="CK47" s="9" t="str">
        <f>IFERROR(__xludf.DUMMYFUNCTION("""COMPUTED_VALUE"""),"-")</f>
        <v>-</v>
      </c>
      <c r="CL47" s="9" t="str">
        <f>IFERROR(__xludf.DUMMYFUNCTION("""COMPUTED_VALUE"""),"-")</f>
        <v>-</v>
      </c>
      <c r="CM47" s="9" t="str">
        <f>IFERROR(__xludf.DUMMYFUNCTION("""COMPUTED_VALUE"""),"-")</f>
        <v>-</v>
      </c>
      <c r="CN47" s="9" t="str">
        <f>IFERROR(__xludf.DUMMYFUNCTION("""COMPUTED_VALUE"""),"-")</f>
        <v>-</v>
      </c>
      <c r="CO47" s="9" t="str">
        <f>IFERROR(__xludf.DUMMYFUNCTION("""COMPUTED_VALUE"""),"-")</f>
        <v>-</v>
      </c>
      <c r="CP47" s="9" t="str">
        <f>IFERROR(__xludf.DUMMYFUNCTION("""COMPUTED_VALUE"""),"-")</f>
        <v>-</v>
      </c>
      <c r="CQ47" s="9" t="str">
        <f>IFERROR(__xludf.DUMMYFUNCTION("""COMPUTED_VALUE"""),"-")</f>
        <v>-</v>
      </c>
      <c r="CR47" s="9" t="str">
        <f>IFERROR(__xludf.DUMMYFUNCTION("""COMPUTED_VALUE"""),"-")</f>
        <v>-</v>
      </c>
      <c r="CS47" s="9" t="str">
        <f>IFERROR(__xludf.DUMMYFUNCTION("""COMPUTED_VALUE"""),"-")</f>
        <v>-</v>
      </c>
      <c r="CT47" s="9" t="str">
        <f>IFERROR(__xludf.DUMMYFUNCTION("""COMPUTED_VALUE"""),"-")</f>
        <v>-</v>
      </c>
      <c r="CU47" s="9" t="str">
        <f>IFERROR(__xludf.DUMMYFUNCTION("""COMPUTED_VALUE"""),"")</f>
        <v/>
      </c>
      <c r="CV47" s="9" t="str">
        <f>IFERROR(__xludf.DUMMYFUNCTION("""COMPUTED_VALUE"""),"-")</f>
        <v>-</v>
      </c>
      <c r="CW47" s="9" t="str">
        <f>IFERROR(__xludf.DUMMYFUNCTION("""COMPUTED_VALUE"""),"-")</f>
        <v>-</v>
      </c>
      <c r="CX47" s="9" t="str">
        <f>IFERROR(__xludf.DUMMYFUNCTION("""COMPUTED_VALUE"""),"-")</f>
        <v>-</v>
      </c>
      <c r="CY47" s="9" t="str">
        <f>IFERROR(__xludf.DUMMYFUNCTION("""COMPUTED_VALUE"""),"-")</f>
        <v>-</v>
      </c>
      <c r="CZ47" s="9" t="str">
        <f>IFERROR(__xludf.DUMMYFUNCTION("""COMPUTED_VALUE"""),"-")</f>
        <v>-</v>
      </c>
      <c r="DA47" s="9" t="str">
        <f>IFERROR(__xludf.DUMMYFUNCTION("""COMPUTED_VALUE"""),"-")</f>
        <v>-</v>
      </c>
      <c r="DB47" s="9" t="str">
        <f>IFERROR(__xludf.DUMMYFUNCTION("""COMPUTED_VALUE"""),"-")</f>
        <v>-</v>
      </c>
      <c r="DC47" s="9" t="str">
        <f>IFERROR(__xludf.DUMMYFUNCTION("""COMPUTED_VALUE"""),"-")</f>
        <v>-</v>
      </c>
      <c r="DD47" s="9" t="str">
        <f>IFERROR(__xludf.DUMMYFUNCTION("""COMPUTED_VALUE"""),"-")</f>
        <v>-</v>
      </c>
      <c r="DE47" s="9" t="str">
        <f>IFERROR(__xludf.DUMMYFUNCTION("""COMPUTED_VALUE"""),"-")</f>
        <v>-</v>
      </c>
      <c r="DF47" s="9" t="str">
        <f>IFERROR(__xludf.DUMMYFUNCTION("""COMPUTED_VALUE"""),"-")</f>
        <v>-</v>
      </c>
      <c r="DG47" s="9" t="str">
        <f>IFERROR(__xludf.DUMMYFUNCTION("""COMPUTED_VALUE"""),"-")</f>
        <v>-</v>
      </c>
      <c r="DH47" s="9" t="str">
        <f>IFERROR(__xludf.DUMMYFUNCTION("""COMPUTED_VALUE"""),"-")</f>
        <v>-</v>
      </c>
      <c r="DI47" s="9" t="str">
        <f>IFERROR(__xludf.DUMMYFUNCTION("""COMPUTED_VALUE"""),"-")</f>
        <v>-</v>
      </c>
      <c r="DJ47" s="9" t="str">
        <f>IFERROR(__xludf.DUMMYFUNCTION("""COMPUTED_VALUE"""),"-")</f>
        <v>-</v>
      </c>
      <c r="DK47" s="9" t="str">
        <f>IFERROR(__xludf.DUMMYFUNCTION("""COMPUTED_VALUE"""),"-")</f>
        <v>-</v>
      </c>
      <c r="DL47" s="9" t="str">
        <f>IFERROR(__xludf.DUMMYFUNCTION("""COMPUTED_VALUE"""),"-")</f>
        <v>-</v>
      </c>
      <c r="DM47" s="9" t="str">
        <f>IFERROR(__xludf.DUMMYFUNCTION("""COMPUTED_VALUE"""),"-")</f>
        <v>-</v>
      </c>
      <c r="DN47" s="9" t="str">
        <f>IFERROR(__xludf.DUMMYFUNCTION("""COMPUTED_VALUE"""),"-")</f>
        <v>-</v>
      </c>
      <c r="DO47" s="9" t="str">
        <f>IFERROR(__xludf.DUMMYFUNCTION("""COMPUTED_VALUE"""),"-")</f>
        <v>-</v>
      </c>
      <c r="DP47" s="9" t="str">
        <f>IFERROR(__xludf.DUMMYFUNCTION("""COMPUTED_VALUE"""),"-")</f>
        <v>-</v>
      </c>
      <c r="DQ47" s="9" t="str">
        <f>IFERROR(__xludf.DUMMYFUNCTION("""COMPUTED_VALUE"""),"-")</f>
        <v>-</v>
      </c>
      <c r="DR47" s="9" t="str">
        <f>IFERROR(__xludf.DUMMYFUNCTION("""COMPUTED_VALUE"""),"-")</f>
        <v>-</v>
      </c>
      <c r="DS47" s="9" t="str">
        <f>IFERROR(__xludf.DUMMYFUNCTION("""COMPUTED_VALUE"""),"-")</f>
        <v>-</v>
      </c>
      <c r="DT47" s="9" t="str">
        <f>IFERROR(__xludf.DUMMYFUNCTION("""COMPUTED_VALUE"""),"-")</f>
        <v>-</v>
      </c>
      <c r="DU47" s="9" t="str">
        <f>IFERROR(__xludf.DUMMYFUNCTION("""COMPUTED_VALUE"""),"-")</f>
        <v>-</v>
      </c>
      <c r="DV47" s="9" t="str">
        <f>IFERROR(__xludf.DUMMYFUNCTION("""COMPUTED_VALUE"""),"-")</f>
        <v>-</v>
      </c>
      <c r="DW47" s="9" t="str">
        <f>IFERROR(__xludf.DUMMYFUNCTION("""COMPUTED_VALUE"""),"-")</f>
        <v>-</v>
      </c>
      <c r="DX47" s="9" t="str">
        <f>IFERROR(__xludf.DUMMYFUNCTION("""COMPUTED_VALUE"""),"-")</f>
        <v>-</v>
      </c>
      <c r="DY47" s="9" t="str">
        <f>IFERROR(__xludf.DUMMYFUNCTION("""COMPUTED_VALUE"""),"-")</f>
        <v>-</v>
      </c>
      <c r="DZ47" s="9" t="str">
        <f>IFERROR(__xludf.DUMMYFUNCTION("""COMPUTED_VALUE"""),"-")</f>
        <v>-</v>
      </c>
      <c r="EA47" s="9" t="str">
        <f>IFERROR(__xludf.DUMMYFUNCTION("""COMPUTED_VALUE"""),"-")</f>
        <v>-</v>
      </c>
      <c r="EB47" s="9" t="str">
        <f>IFERROR(__xludf.DUMMYFUNCTION("""COMPUTED_VALUE"""),"")</f>
        <v/>
      </c>
      <c r="EC47" s="9">
        <f>IFERROR(__xludf.DUMMYFUNCTION("""COMPUTED_VALUE"""),1.0)</f>
        <v>1</v>
      </c>
      <c r="ED47" s="9">
        <f>IFERROR(__xludf.DUMMYFUNCTION("""COMPUTED_VALUE"""),1.0)</f>
        <v>1</v>
      </c>
      <c r="EE47" s="9">
        <f>IFERROR(__xludf.DUMMYFUNCTION("""COMPUTED_VALUE"""),1.0)</f>
        <v>1</v>
      </c>
      <c r="EF47" s="9">
        <f>IFERROR(__xludf.DUMMYFUNCTION("""COMPUTED_VALUE"""),1.0)</f>
        <v>1</v>
      </c>
      <c r="EG47" s="9">
        <f>IFERROR(__xludf.DUMMYFUNCTION("""COMPUTED_VALUE"""),1.0)</f>
        <v>1</v>
      </c>
      <c r="EH47" s="9" t="str">
        <f>IFERROR(__xludf.DUMMYFUNCTION("""COMPUTED_VALUE"""),"TLE")</f>
        <v>TLE</v>
      </c>
      <c r="EI47" s="9" t="str">
        <f>IFERROR(__xludf.DUMMYFUNCTION("""COMPUTED_VALUE"""),"TLE")</f>
        <v>TLE</v>
      </c>
      <c r="EJ47" s="9" t="str">
        <f>IFERROR(__xludf.DUMMYFUNCTION("""COMPUTED_VALUE"""),"TLE")</f>
        <v>TLE</v>
      </c>
      <c r="EK47" s="9" t="str">
        <f>IFERROR(__xludf.DUMMYFUNCTION("""COMPUTED_VALUE"""),"TLE")</f>
        <v>TLE</v>
      </c>
      <c r="EL47" s="9" t="str">
        <f>IFERROR(__xludf.DUMMYFUNCTION("""COMPUTED_VALUE"""),"TLE")</f>
        <v>TLE</v>
      </c>
      <c r="EM47" s="9">
        <f>IFERROR(__xludf.DUMMYFUNCTION("""COMPUTED_VALUE"""),1.0)</f>
        <v>1</v>
      </c>
      <c r="EN47" s="9">
        <f>IFERROR(__xludf.DUMMYFUNCTION("""COMPUTED_VALUE"""),1.0)</f>
        <v>1</v>
      </c>
      <c r="EO47" s="9" t="str">
        <f>IFERROR(__xludf.DUMMYFUNCTION("""COMPUTED_VALUE"""),"TLE")</f>
        <v>TLE</v>
      </c>
      <c r="EP47" s="9" t="str">
        <f>IFERROR(__xludf.DUMMYFUNCTION("""COMPUTED_VALUE"""),"TLE")</f>
        <v>TLE</v>
      </c>
      <c r="EQ47" s="9" t="str">
        <f>IFERROR(__xludf.DUMMYFUNCTION("""COMPUTED_VALUE"""),"TLE")</f>
        <v>TLE</v>
      </c>
      <c r="ER47" s="9" t="str">
        <f>IFERROR(__xludf.DUMMYFUNCTION("""COMPUTED_VALUE"""),"TLE")</f>
        <v>TLE</v>
      </c>
      <c r="ES47" s="9" t="str">
        <f>IFERROR(__xludf.DUMMYFUNCTION("""COMPUTED_VALUE"""),"")</f>
        <v/>
      </c>
      <c r="ET47" s="9" t="str">
        <f>IFERROR(__xludf.DUMMYFUNCTION("""COMPUTED_VALUE"""),"-")</f>
        <v>-</v>
      </c>
      <c r="EU47" s="9" t="str">
        <f>IFERROR(__xludf.DUMMYFUNCTION("""COMPUTED_VALUE"""),"-")</f>
        <v>-</v>
      </c>
      <c r="EV47" s="9" t="str">
        <f>IFERROR(__xludf.DUMMYFUNCTION("""COMPUTED_VALUE"""),"-")</f>
        <v>-</v>
      </c>
      <c r="EW47" s="9" t="str">
        <f>IFERROR(__xludf.DUMMYFUNCTION("""COMPUTED_VALUE"""),"-")</f>
        <v>-</v>
      </c>
      <c r="EX47" s="9" t="str">
        <f>IFERROR(__xludf.DUMMYFUNCTION("""COMPUTED_VALUE"""),"-")</f>
        <v>-</v>
      </c>
      <c r="EY47" s="9" t="str">
        <f>IFERROR(__xludf.DUMMYFUNCTION("""COMPUTED_VALUE"""),"-")</f>
        <v>-</v>
      </c>
      <c r="EZ47" s="9" t="str">
        <f>IFERROR(__xludf.DUMMYFUNCTION("""COMPUTED_VALUE"""),"-")</f>
        <v>-</v>
      </c>
      <c r="FA47" s="9" t="str">
        <f>IFERROR(__xludf.DUMMYFUNCTION("""COMPUTED_VALUE"""),"-")</f>
        <v>-</v>
      </c>
      <c r="FB47" s="9" t="str">
        <f>IFERROR(__xludf.DUMMYFUNCTION("""COMPUTED_VALUE"""),"-")</f>
        <v>-</v>
      </c>
      <c r="FC47" s="9" t="str">
        <f>IFERROR(__xludf.DUMMYFUNCTION("""COMPUTED_VALUE"""),"-")</f>
        <v>-</v>
      </c>
      <c r="FD47" s="9" t="str">
        <f>IFERROR(__xludf.DUMMYFUNCTION("""COMPUTED_VALUE"""),"-")</f>
        <v>-</v>
      </c>
      <c r="FE47" s="9" t="str">
        <f>IFERROR(__xludf.DUMMYFUNCTION("""COMPUTED_VALUE"""),"-")</f>
        <v>-</v>
      </c>
      <c r="FF47" s="9" t="str">
        <f>IFERROR(__xludf.DUMMYFUNCTION("""COMPUTED_VALUE"""),"-")</f>
        <v>-</v>
      </c>
      <c r="FG47" s="9" t="str">
        <f>IFERROR(__xludf.DUMMYFUNCTION("""COMPUTED_VALUE"""),"-")</f>
        <v>-</v>
      </c>
      <c r="FH47" s="9" t="str">
        <f>IFERROR(__xludf.DUMMYFUNCTION("""COMPUTED_VALUE"""),"-")</f>
        <v>-</v>
      </c>
      <c r="FI47" s="9" t="str">
        <f>IFERROR(__xludf.DUMMYFUNCTION("""COMPUTED_VALUE"""),"-")</f>
        <v>-</v>
      </c>
      <c r="FJ47" s="9" t="str">
        <f>IFERROR(__xludf.DUMMYFUNCTION("""COMPUTED_VALUE"""),"-")</f>
        <v>-</v>
      </c>
      <c r="FK47" s="9" t="str">
        <f>IFERROR(__xludf.DUMMYFUNCTION("""COMPUTED_VALUE"""),"-")</f>
        <v>-</v>
      </c>
      <c r="FL47" s="9" t="str">
        <f>IFERROR(__xludf.DUMMYFUNCTION("""COMPUTED_VALUE"""),"-")</f>
        <v>-</v>
      </c>
      <c r="FM47" s="9" t="str">
        <f>IFERROR(__xludf.DUMMYFUNCTION("""COMPUTED_VALUE"""),"-")</f>
        <v>-</v>
      </c>
      <c r="FN47" s="9" t="str">
        <f>IFERROR(__xludf.DUMMYFUNCTION("""COMPUTED_VALUE"""),"-")</f>
        <v>-</v>
      </c>
      <c r="FO47" s="9" t="str">
        <f>IFERROR(__xludf.DUMMYFUNCTION("""COMPUTED_VALUE"""),"-")</f>
        <v>-</v>
      </c>
      <c r="FP47" s="9" t="str">
        <f>IFERROR(__xludf.DUMMYFUNCTION("""COMPUTED_VALUE"""),"-")</f>
        <v>-</v>
      </c>
      <c r="FQ47" s="9" t="str">
        <f>IFERROR(__xludf.DUMMYFUNCTION("""COMPUTED_VALUE"""),"-")</f>
        <v>-</v>
      </c>
      <c r="FR47" s="9" t="str">
        <f>IFERROR(__xludf.DUMMYFUNCTION("""COMPUTED_VALUE"""),"-")</f>
        <v>-</v>
      </c>
      <c r="FS47" s="9" t="str">
        <f>IFERROR(__xludf.DUMMYFUNCTION("""COMPUTED_VALUE"""),"-")</f>
        <v>-</v>
      </c>
      <c r="FT47" s="9" t="str">
        <f>IFERROR(__xludf.DUMMYFUNCTION("""COMPUTED_VALUE"""),"-")</f>
        <v>-</v>
      </c>
      <c r="FU47" s="9" t="str">
        <f>IFERROR(__xludf.DUMMYFUNCTION("""COMPUTED_VALUE"""),"-")</f>
        <v>-</v>
      </c>
      <c r="FV47" s="9" t="str">
        <f>IFERROR(__xludf.DUMMYFUNCTION("""COMPUTED_VALUE"""),"")</f>
        <v/>
      </c>
      <c r="FW47" s="9" t="str">
        <f>IFERROR(__xludf.DUMMYFUNCTION("""COMPUTED_VALUE"""),"-")</f>
        <v>-</v>
      </c>
      <c r="FX47" s="9" t="str">
        <f>IFERROR(__xludf.DUMMYFUNCTION("""COMPUTED_VALUE"""),"-")</f>
        <v>-</v>
      </c>
      <c r="FY47" s="9" t="str">
        <f>IFERROR(__xludf.DUMMYFUNCTION("""COMPUTED_VALUE"""),"-")</f>
        <v>-</v>
      </c>
      <c r="FZ47" s="9" t="str">
        <f>IFERROR(__xludf.DUMMYFUNCTION("""COMPUTED_VALUE"""),"-")</f>
        <v>-</v>
      </c>
      <c r="GA47" s="9" t="str">
        <f>IFERROR(__xludf.DUMMYFUNCTION("""COMPUTED_VALUE"""),"-")</f>
        <v>-</v>
      </c>
      <c r="GB47" s="9" t="str">
        <f>IFERROR(__xludf.DUMMYFUNCTION("""COMPUTED_VALUE"""),"-")</f>
        <v>-</v>
      </c>
      <c r="GC47" s="9" t="str">
        <f>IFERROR(__xludf.DUMMYFUNCTION("""COMPUTED_VALUE"""),"-")</f>
        <v>-</v>
      </c>
      <c r="GD47" s="9" t="str">
        <f>IFERROR(__xludf.DUMMYFUNCTION("""COMPUTED_VALUE"""),"-")</f>
        <v>-</v>
      </c>
      <c r="GE47" s="9" t="str">
        <f>IFERROR(__xludf.DUMMYFUNCTION("""COMPUTED_VALUE"""),"-")</f>
        <v>-</v>
      </c>
      <c r="GF47" s="9" t="str">
        <f>IFERROR(__xludf.DUMMYFUNCTION("""COMPUTED_VALUE"""),"-")</f>
        <v>-</v>
      </c>
      <c r="GG47" s="9" t="str">
        <f>IFERROR(__xludf.DUMMYFUNCTION("""COMPUTED_VALUE"""),"-")</f>
        <v>-</v>
      </c>
      <c r="GH47" s="9" t="str">
        <f>IFERROR(__xludf.DUMMYFUNCTION("""COMPUTED_VALUE"""),"-")</f>
        <v>-</v>
      </c>
      <c r="GI47" s="9" t="str">
        <f>IFERROR(__xludf.DUMMYFUNCTION("""COMPUTED_VALUE"""),"-")</f>
        <v>-</v>
      </c>
      <c r="GJ47" s="9" t="str">
        <f>IFERROR(__xludf.DUMMYFUNCTION("""COMPUTED_VALUE"""),"-")</f>
        <v>-</v>
      </c>
      <c r="GK47" s="9" t="str">
        <f>IFERROR(__xludf.DUMMYFUNCTION("""COMPUTED_VALUE"""),"-")</f>
        <v>-</v>
      </c>
      <c r="GL47" s="9" t="str">
        <f>IFERROR(__xludf.DUMMYFUNCTION("""COMPUTED_VALUE"""),"-")</f>
        <v>-</v>
      </c>
      <c r="GM47" s="9" t="str">
        <f>IFERROR(__xludf.DUMMYFUNCTION("""COMPUTED_VALUE"""),"-")</f>
        <v>-</v>
      </c>
      <c r="GN47" s="9" t="str">
        <f>IFERROR(__xludf.DUMMYFUNCTION("""COMPUTED_VALUE"""),"-")</f>
        <v>-</v>
      </c>
      <c r="GO47" s="9" t="str">
        <f>IFERROR(__xludf.DUMMYFUNCTION("""COMPUTED_VALUE"""),"-")</f>
        <v>-</v>
      </c>
      <c r="GP47" s="9" t="str">
        <f>IFERROR(__xludf.DUMMYFUNCTION("""COMPUTED_VALUE"""),"-")</f>
        <v>-</v>
      </c>
      <c r="GQ47" s="9" t="str">
        <f>IFERROR(__xludf.DUMMYFUNCTION("""COMPUTED_VALUE"""),"-")</f>
        <v>-</v>
      </c>
      <c r="GR47" s="9" t="str">
        <f>IFERROR(__xludf.DUMMYFUNCTION("""COMPUTED_VALUE"""),"-")</f>
        <v>-</v>
      </c>
      <c r="GS47" s="9" t="str">
        <f>IFERROR(__xludf.DUMMYFUNCTION("""COMPUTED_VALUE"""),"-")</f>
        <v>-</v>
      </c>
      <c r="GT47" s="9" t="str">
        <f>IFERROR(__xludf.DUMMYFUNCTION("""COMPUTED_VALUE"""),"-")</f>
        <v>-</v>
      </c>
      <c r="GU47" s="9" t="str">
        <f>IFERROR(__xludf.DUMMYFUNCTION("""COMPUTED_VALUE"""),"")</f>
        <v/>
      </c>
    </row>
    <row r="48">
      <c r="A48" s="5"/>
      <c r="B48" s="5"/>
      <c r="C48" s="5" t="str">
        <f>if(B48="d","diskv. iz ciklusa",if(B48="d1","diskv. iz kruga",if($E48="ODOBREN",(if(countif(H:H,"="&amp;H48)=1,countif(H:H,"&gt;"&amp;H48)+1,concatenate(countif(H:H,"&gt;"&amp;H48)+1," - ",countif(H:H,"&gt;="&amp;H48)))),'Rezultati - A kategorija'!empty)))</f>
        <v>44 - 48</v>
      </c>
      <c r="D48" s="6" t="str">
        <f>IFERROR(__xludf.DUMMYFUNCTION("""COMPUTED_VALUE"""),"Resada")</f>
        <v>Resada</v>
      </c>
      <c r="E48" s="6" t="str">
        <f>IFERROR(__xludf.DUMMYFUNCTION("""COMPUTED_VALUE"""),"ODOBREN")</f>
        <v>ODOBREN</v>
      </c>
      <c r="F48" s="6" t="str">
        <f>IFERROR(__xludf.DUMMYFUNCTION("""COMPUTED_VALUE"""),"Relja")</f>
        <v>Relja</v>
      </c>
      <c r="G48" s="6" t="str">
        <f>IFERROR(__xludf.DUMMYFUNCTION("""COMPUTED_VALUE"""),"Milović")</f>
        <v>Milović</v>
      </c>
      <c r="H48" s="7">
        <f>IFERROR(__xludf.DUMMYFUNCTION("""COMPUTED_VALUE"""),40.0)</f>
        <v>40</v>
      </c>
      <c r="I48" s="7">
        <f>IFERROR(__xludf.DUMMYFUNCTION("""COMPUTED_VALUE"""),40.0)</f>
        <v>40</v>
      </c>
      <c r="J48" s="6" t="str">
        <f>IFERROR(__xludf.DUMMYFUNCTION("""COMPUTED_VALUE"""),"Valjevo")</f>
        <v>Valjevo</v>
      </c>
      <c r="K48" s="6" t="str">
        <f>IFERROR(__xludf.DUMMYFUNCTION("""COMPUTED_VALUE"""),"Valjevska gimnazija")</f>
        <v>Valjevska gimnazija</v>
      </c>
      <c r="L48" s="14" t="str">
        <f>IFERROR(__xludf.DUMMYFUNCTION("""COMPUTED_VALUE"""),"II")</f>
        <v>II</v>
      </c>
      <c r="M48" s="14" t="str">
        <f>IFERROR(__xludf.DUMMYFUNCTION("""COMPUTED_VALUE"""),"A")</f>
        <v>A</v>
      </c>
      <c r="N48" s="6" t="str">
        <f>IFERROR(__xludf.DUMMYFUNCTION("""COMPUTED_VALUE"""),"Jelena Pavlović, Nikola Nikolić")</f>
        <v>Jelena Pavlović, Nikola Nikolić</v>
      </c>
      <c r="O48" s="8" t="str">
        <f>IFERROR(__xludf.DUMMYFUNCTION("""COMPUTED_VALUE"""),"-")</f>
        <v>-</v>
      </c>
      <c r="P48" s="9" t="str">
        <f>IFERROR(__xludf.DUMMYFUNCTION("""COMPUTED_VALUE"""),"-")</f>
        <v>-</v>
      </c>
      <c r="Q48" s="9" t="str">
        <f>IFERROR(__xludf.DUMMYFUNCTION("""COMPUTED_VALUE"""),"-")</f>
        <v>-</v>
      </c>
      <c r="R48" s="9">
        <f>IFERROR(__xludf.DUMMYFUNCTION("""COMPUTED_VALUE"""),20.0)</f>
        <v>20</v>
      </c>
      <c r="S48" s="9">
        <f>IFERROR(__xludf.DUMMYFUNCTION("""COMPUTED_VALUE"""),20.0)</f>
        <v>20</v>
      </c>
      <c r="T48" s="9" t="str">
        <f>IFERROR(__xludf.DUMMYFUNCTION("""COMPUTED_VALUE"""),"-")</f>
        <v>-</v>
      </c>
      <c r="U48" s="9" t="str">
        <f>IFERROR(__xludf.DUMMYFUNCTION("""COMPUTED_VALUE"""),"")</f>
        <v/>
      </c>
      <c r="V48" s="9" t="str">
        <f>IFERROR(__xludf.DUMMYFUNCTION("""COMPUTED_VALUE"""),"")</f>
        <v/>
      </c>
      <c r="W48" s="9" t="str">
        <f>IFERROR(__xludf.DUMMYFUNCTION("""COMPUTED_VALUE"""),"-")</f>
        <v>-</v>
      </c>
      <c r="X48" s="9" t="str">
        <f>IFERROR(__xludf.DUMMYFUNCTION("""COMPUTED_VALUE"""),"-")</f>
        <v>-</v>
      </c>
      <c r="Y48" s="9" t="str">
        <f>IFERROR(__xludf.DUMMYFUNCTION("""COMPUTED_VALUE"""),"-")</f>
        <v>-</v>
      </c>
      <c r="Z48" s="9" t="str">
        <f>IFERROR(__xludf.DUMMYFUNCTION("""COMPUTED_VALUE"""),"-")</f>
        <v>-</v>
      </c>
      <c r="AA48" s="9" t="str">
        <f>IFERROR(__xludf.DUMMYFUNCTION("""COMPUTED_VALUE"""),"-")</f>
        <v>-</v>
      </c>
      <c r="AB48" s="9" t="str">
        <f>IFERROR(__xludf.DUMMYFUNCTION("""COMPUTED_VALUE"""),"-")</f>
        <v>-</v>
      </c>
      <c r="AC48" s="9" t="str">
        <f>IFERROR(__xludf.DUMMYFUNCTION("""COMPUTED_VALUE"""),"-")</f>
        <v>-</v>
      </c>
      <c r="AD48" s="9" t="str">
        <f>IFERROR(__xludf.DUMMYFUNCTION("""COMPUTED_VALUE"""),"-")</f>
        <v>-</v>
      </c>
      <c r="AE48" s="9" t="str">
        <f>IFERROR(__xludf.DUMMYFUNCTION("""COMPUTED_VALUE"""),"-")</f>
        <v>-</v>
      </c>
      <c r="AF48" s="9" t="str">
        <f>IFERROR(__xludf.DUMMYFUNCTION("""COMPUTED_VALUE"""),"-")</f>
        <v>-</v>
      </c>
      <c r="AG48" s="9" t="str">
        <f>IFERROR(__xludf.DUMMYFUNCTION("""COMPUTED_VALUE"""),"-")</f>
        <v>-</v>
      </c>
      <c r="AH48" s="9" t="str">
        <f>IFERROR(__xludf.DUMMYFUNCTION("""COMPUTED_VALUE"""),"-")</f>
        <v>-</v>
      </c>
      <c r="AI48" s="9" t="str">
        <f>IFERROR(__xludf.DUMMYFUNCTION("""COMPUTED_VALUE"""),"-")</f>
        <v>-</v>
      </c>
      <c r="AJ48" s="9" t="str">
        <f>IFERROR(__xludf.DUMMYFUNCTION("""COMPUTED_VALUE"""),"-")</f>
        <v>-</v>
      </c>
      <c r="AK48" s="9" t="str">
        <f>IFERROR(__xludf.DUMMYFUNCTION("""COMPUTED_VALUE"""),"-")</f>
        <v>-</v>
      </c>
      <c r="AL48" s="9" t="str">
        <f>IFERROR(__xludf.DUMMYFUNCTION("""COMPUTED_VALUE"""),"-")</f>
        <v>-</v>
      </c>
      <c r="AM48" s="9" t="str">
        <f>IFERROR(__xludf.DUMMYFUNCTION("""COMPUTED_VALUE"""),"-")</f>
        <v>-</v>
      </c>
      <c r="AN48" s="9" t="str">
        <f>IFERROR(__xludf.DUMMYFUNCTION("""COMPUTED_VALUE"""),"-")</f>
        <v>-</v>
      </c>
      <c r="AO48" s="9" t="str">
        <f>IFERROR(__xludf.DUMMYFUNCTION("""COMPUTED_VALUE"""),"-")</f>
        <v>-</v>
      </c>
      <c r="AP48" s="9" t="str">
        <f>IFERROR(__xludf.DUMMYFUNCTION("""COMPUTED_VALUE"""),"-")</f>
        <v>-</v>
      </c>
      <c r="AQ48" s="9" t="str">
        <f>IFERROR(__xludf.DUMMYFUNCTION("""COMPUTED_VALUE"""),"-")</f>
        <v>-</v>
      </c>
      <c r="AR48" s="9" t="str">
        <f>IFERROR(__xludf.DUMMYFUNCTION("""COMPUTED_VALUE"""),"-")</f>
        <v>-</v>
      </c>
      <c r="AS48" s="9" t="str">
        <f>IFERROR(__xludf.DUMMYFUNCTION("""COMPUTED_VALUE"""),"-")</f>
        <v>-</v>
      </c>
      <c r="AT48" s="9" t="str">
        <f>IFERROR(__xludf.DUMMYFUNCTION("""COMPUTED_VALUE"""),"-")</f>
        <v>-</v>
      </c>
      <c r="AU48" s="9" t="str">
        <f>IFERROR(__xludf.DUMMYFUNCTION("""COMPUTED_VALUE"""),"-")</f>
        <v>-</v>
      </c>
      <c r="AV48" s="9" t="str">
        <f>IFERROR(__xludf.DUMMYFUNCTION("""COMPUTED_VALUE"""),"-")</f>
        <v>-</v>
      </c>
      <c r="AW48" s="9" t="str">
        <f>IFERROR(__xludf.DUMMYFUNCTION("""COMPUTED_VALUE"""),"-")</f>
        <v>-</v>
      </c>
      <c r="AX48" s="9" t="str">
        <f>IFERROR(__xludf.DUMMYFUNCTION("""COMPUTED_VALUE"""),"-")</f>
        <v>-</v>
      </c>
      <c r="AY48" s="9" t="str">
        <f>IFERROR(__xludf.DUMMYFUNCTION("""COMPUTED_VALUE"""),"-")</f>
        <v>-</v>
      </c>
      <c r="AZ48" s="9" t="str">
        <f>IFERROR(__xludf.DUMMYFUNCTION("""COMPUTED_VALUE"""),"-")</f>
        <v>-</v>
      </c>
      <c r="BA48" s="9" t="str">
        <f>IFERROR(__xludf.DUMMYFUNCTION("""COMPUTED_VALUE"""),"-")</f>
        <v>-</v>
      </c>
      <c r="BB48" s="9" t="str">
        <f>IFERROR(__xludf.DUMMYFUNCTION("""COMPUTED_VALUE"""),"-")</f>
        <v>-</v>
      </c>
      <c r="BC48" s="9" t="str">
        <f>IFERROR(__xludf.DUMMYFUNCTION("""COMPUTED_VALUE"""),"-")</f>
        <v>-</v>
      </c>
      <c r="BD48" s="9" t="str">
        <f>IFERROR(__xludf.DUMMYFUNCTION("""COMPUTED_VALUE"""),"-")</f>
        <v>-</v>
      </c>
      <c r="BE48" s="9" t="str">
        <f>IFERROR(__xludf.DUMMYFUNCTION("""COMPUTED_VALUE"""),"-")</f>
        <v>-</v>
      </c>
      <c r="BF48" s="9" t="str">
        <f>IFERROR(__xludf.DUMMYFUNCTION("""COMPUTED_VALUE"""),"-")</f>
        <v>-</v>
      </c>
      <c r="BG48" s="9" t="str">
        <f>IFERROR(__xludf.DUMMYFUNCTION("""COMPUTED_VALUE"""),"-")</f>
        <v>-</v>
      </c>
      <c r="BH48" s="9" t="str">
        <f>IFERROR(__xludf.DUMMYFUNCTION("""COMPUTED_VALUE"""),"-")</f>
        <v>-</v>
      </c>
      <c r="BI48" s="9" t="str">
        <f>IFERROR(__xludf.DUMMYFUNCTION("""COMPUTED_VALUE"""),"-")</f>
        <v>-</v>
      </c>
      <c r="BJ48" s="9" t="str">
        <f>IFERROR(__xludf.DUMMYFUNCTION("""COMPUTED_VALUE"""),"-")</f>
        <v>-</v>
      </c>
      <c r="BK48" s="9" t="str">
        <f>IFERROR(__xludf.DUMMYFUNCTION("""COMPUTED_VALUE"""),"-")</f>
        <v>-</v>
      </c>
      <c r="BL48" s="9" t="str">
        <f>IFERROR(__xludf.DUMMYFUNCTION("""COMPUTED_VALUE"""),"-")</f>
        <v>-</v>
      </c>
      <c r="BM48" s="9" t="str">
        <f>IFERROR(__xludf.DUMMYFUNCTION("""COMPUTED_VALUE"""),"")</f>
        <v/>
      </c>
      <c r="BN48" s="9" t="str">
        <f>IFERROR(__xludf.DUMMYFUNCTION("""COMPUTED_VALUE"""),"-")</f>
        <v>-</v>
      </c>
      <c r="BO48" s="9" t="str">
        <f>IFERROR(__xludf.DUMMYFUNCTION("""COMPUTED_VALUE"""),"-")</f>
        <v>-</v>
      </c>
      <c r="BP48" s="9" t="str">
        <f>IFERROR(__xludf.DUMMYFUNCTION("""COMPUTED_VALUE"""),"-")</f>
        <v>-</v>
      </c>
      <c r="BQ48" s="9" t="str">
        <f>IFERROR(__xludf.DUMMYFUNCTION("""COMPUTED_VALUE"""),"-")</f>
        <v>-</v>
      </c>
      <c r="BR48" s="9" t="str">
        <f>IFERROR(__xludf.DUMMYFUNCTION("""COMPUTED_VALUE"""),"-")</f>
        <v>-</v>
      </c>
      <c r="BS48" s="9" t="str">
        <f>IFERROR(__xludf.DUMMYFUNCTION("""COMPUTED_VALUE"""),"-")</f>
        <v>-</v>
      </c>
      <c r="BT48" s="9" t="str">
        <f>IFERROR(__xludf.DUMMYFUNCTION("""COMPUTED_VALUE"""),"-")</f>
        <v>-</v>
      </c>
      <c r="BU48" s="9" t="str">
        <f>IFERROR(__xludf.DUMMYFUNCTION("""COMPUTED_VALUE"""),"-")</f>
        <v>-</v>
      </c>
      <c r="BV48" s="9" t="str">
        <f>IFERROR(__xludf.DUMMYFUNCTION("""COMPUTED_VALUE"""),"-")</f>
        <v>-</v>
      </c>
      <c r="BW48" s="9" t="str">
        <f>IFERROR(__xludf.DUMMYFUNCTION("""COMPUTED_VALUE"""),"-")</f>
        <v>-</v>
      </c>
      <c r="BX48" s="9" t="str">
        <f>IFERROR(__xludf.DUMMYFUNCTION("""COMPUTED_VALUE"""),"-")</f>
        <v>-</v>
      </c>
      <c r="BY48" s="9" t="str">
        <f>IFERROR(__xludf.DUMMYFUNCTION("""COMPUTED_VALUE"""),"-")</f>
        <v>-</v>
      </c>
      <c r="BZ48" s="9" t="str">
        <f>IFERROR(__xludf.DUMMYFUNCTION("""COMPUTED_VALUE"""),"-")</f>
        <v>-</v>
      </c>
      <c r="CA48" s="9" t="str">
        <f>IFERROR(__xludf.DUMMYFUNCTION("""COMPUTED_VALUE"""),"-")</f>
        <v>-</v>
      </c>
      <c r="CB48" s="9" t="str">
        <f>IFERROR(__xludf.DUMMYFUNCTION("""COMPUTED_VALUE"""),"-")</f>
        <v>-</v>
      </c>
      <c r="CC48" s="9" t="str">
        <f>IFERROR(__xludf.DUMMYFUNCTION("""COMPUTED_VALUE"""),"-")</f>
        <v>-</v>
      </c>
      <c r="CD48" s="9" t="str">
        <f>IFERROR(__xludf.DUMMYFUNCTION("""COMPUTED_VALUE"""),"-")</f>
        <v>-</v>
      </c>
      <c r="CE48" s="9" t="str">
        <f>IFERROR(__xludf.DUMMYFUNCTION("""COMPUTED_VALUE"""),"-")</f>
        <v>-</v>
      </c>
      <c r="CF48" s="9" t="str">
        <f>IFERROR(__xludf.DUMMYFUNCTION("""COMPUTED_VALUE"""),"-")</f>
        <v>-</v>
      </c>
      <c r="CG48" s="9" t="str">
        <f>IFERROR(__xludf.DUMMYFUNCTION("""COMPUTED_VALUE"""),"-")</f>
        <v>-</v>
      </c>
      <c r="CH48" s="9" t="str">
        <f>IFERROR(__xludf.DUMMYFUNCTION("""COMPUTED_VALUE"""),"-")</f>
        <v>-</v>
      </c>
      <c r="CI48" s="9" t="str">
        <f>IFERROR(__xludf.DUMMYFUNCTION("""COMPUTED_VALUE"""),"-")</f>
        <v>-</v>
      </c>
      <c r="CJ48" s="9" t="str">
        <f>IFERROR(__xludf.DUMMYFUNCTION("""COMPUTED_VALUE"""),"-")</f>
        <v>-</v>
      </c>
      <c r="CK48" s="9" t="str">
        <f>IFERROR(__xludf.DUMMYFUNCTION("""COMPUTED_VALUE"""),"-")</f>
        <v>-</v>
      </c>
      <c r="CL48" s="9" t="str">
        <f>IFERROR(__xludf.DUMMYFUNCTION("""COMPUTED_VALUE"""),"-")</f>
        <v>-</v>
      </c>
      <c r="CM48" s="9" t="str">
        <f>IFERROR(__xludf.DUMMYFUNCTION("""COMPUTED_VALUE"""),"-")</f>
        <v>-</v>
      </c>
      <c r="CN48" s="9" t="str">
        <f>IFERROR(__xludf.DUMMYFUNCTION("""COMPUTED_VALUE"""),"-")</f>
        <v>-</v>
      </c>
      <c r="CO48" s="9" t="str">
        <f>IFERROR(__xludf.DUMMYFUNCTION("""COMPUTED_VALUE"""),"-")</f>
        <v>-</v>
      </c>
      <c r="CP48" s="9" t="str">
        <f>IFERROR(__xludf.DUMMYFUNCTION("""COMPUTED_VALUE"""),"-")</f>
        <v>-</v>
      </c>
      <c r="CQ48" s="9" t="str">
        <f>IFERROR(__xludf.DUMMYFUNCTION("""COMPUTED_VALUE"""),"-")</f>
        <v>-</v>
      </c>
      <c r="CR48" s="9" t="str">
        <f>IFERROR(__xludf.DUMMYFUNCTION("""COMPUTED_VALUE"""),"-")</f>
        <v>-</v>
      </c>
      <c r="CS48" s="9" t="str">
        <f>IFERROR(__xludf.DUMMYFUNCTION("""COMPUTED_VALUE"""),"-")</f>
        <v>-</v>
      </c>
      <c r="CT48" s="9" t="str">
        <f>IFERROR(__xludf.DUMMYFUNCTION("""COMPUTED_VALUE"""),"-")</f>
        <v>-</v>
      </c>
      <c r="CU48" s="9" t="str">
        <f>IFERROR(__xludf.DUMMYFUNCTION("""COMPUTED_VALUE"""),"")</f>
        <v/>
      </c>
      <c r="CV48" s="9" t="str">
        <f>IFERROR(__xludf.DUMMYFUNCTION("""COMPUTED_VALUE"""),"-")</f>
        <v>-</v>
      </c>
      <c r="CW48" s="9" t="str">
        <f>IFERROR(__xludf.DUMMYFUNCTION("""COMPUTED_VALUE"""),"-")</f>
        <v>-</v>
      </c>
      <c r="CX48" s="9" t="str">
        <f>IFERROR(__xludf.DUMMYFUNCTION("""COMPUTED_VALUE"""),"-")</f>
        <v>-</v>
      </c>
      <c r="CY48" s="9" t="str">
        <f>IFERROR(__xludf.DUMMYFUNCTION("""COMPUTED_VALUE"""),"-")</f>
        <v>-</v>
      </c>
      <c r="CZ48" s="9" t="str">
        <f>IFERROR(__xludf.DUMMYFUNCTION("""COMPUTED_VALUE"""),"-")</f>
        <v>-</v>
      </c>
      <c r="DA48" s="9" t="str">
        <f>IFERROR(__xludf.DUMMYFUNCTION("""COMPUTED_VALUE"""),"-")</f>
        <v>-</v>
      </c>
      <c r="DB48" s="9" t="str">
        <f>IFERROR(__xludf.DUMMYFUNCTION("""COMPUTED_VALUE"""),"-")</f>
        <v>-</v>
      </c>
      <c r="DC48" s="9" t="str">
        <f>IFERROR(__xludf.DUMMYFUNCTION("""COMPUTED_VALUE"""),"-")</f>
        <v>-</v>
      </c>
      <c r="DD48" s="9" t="str">
        <f>IFERROR(__xludf.DUMMYFUNCTION("""COMPUTED_VALUE"""),"-")</f>
        <v>-</v>
      </c>
      <c r="DE48" s="9" t="str">
        <f>IFERROR(__xludf.DUMMYFUNCTION("""COMPUTED_VALUE"""),"-")</f>
        <v>-</v>
      </c>
      <c r="DF48" s="9" t="str">
        <f>IFERROR(__xludf.DUMMYFUNCTION("""COMPUTED_VALUE"""),"-")</f>
        <v>-</v>
      </c>
      <c r="DG48" s="9" t="str">
        <f>IFERROR(__xludf.DUMMYFUNCTION("""COMPUTED_VALUE"""),"-")</f>
        <v>-</v>
      </c>
      <c r="DH48" s="9" t="str">
        <f>IFERROR(__xludf.DUMMYFUNCTION("""COMPUTED_VALUE"""),"-")</f>
        <v>-</v>
      </c>
      <c r="DI48" s="9" t="str">
        <f>IFERROR(__xludf.DUMMYFUNCTION("""COMPUTED_VALUE"""),"-")</f>
        <v>-</v>
      </c>
      <c r="DJ48" s="9" t="str">
        <f>IFERROR(__xludf.DUMMYFUNCTION("""COMPUTED_VALUE"""),"-")</f>
        <v>-</v>
      </c>
      <c r="DK48" s="9" t="str">
        <f>IFERROR(__xludf.DUMMYFUNCTION("""COMPUTED_VALUE"""),"-")</f>
        <v>-</v>
      </c>
      <c r="DL48" s="9" t="str">
        <f>IFERROR(__xludf.DUMMYFUNCTION("""COMPUTED_VALUE"""),"-")</f>
        <v>-</v>
      </c>
      <c r="DM48" s="9" t="str">
        <f>IFERROR(__xludf.DUMMYFUNCTION("""COMPUTED_VALUE"""),"-")</f>
        <v>-</v>
      </c>
      <c r="DN48" s="9" t="str">
        <f>IFERROR(__xludf.DUMMYFUNCTION("""COMPUTED_VALUE"""),"-")</f>
        <v>-</v>
      </c>
      <c r="DO48" s="9" t="str">
        <f>IFERROR(__xludf.DUMMYFUNCTION("""COMPUTED_VALUE"""),"-")</f>
        <v>-</v>
      </c>
      <c r="DP48" s="9" t="str">
        <f>IFERROR(__xludf.DUMMYFUNCTION("""COMPUTED_VALUE"""),"-")</f>
        <v>-</v>
      </c>
      <c r="DQ48" s="9" t="str">
        <f>IFERROR(__xludf.DUMMYFUNCTION("""COMPUTED_VALUE"""),"-")</f>
        <v>-</v>
      </c>
      <c r="DR48" s="9" t="str">
        <f>IFERROR(__xludf.DUMMYFUNCTION("""COMPUTED_VALUE"""),"-")</f>
        <v>-</v>
      </c>
      <c r="DS48" s="9" t="str">
        <f>IFERROR(__xludf.DUMMYFUNCTION("""COMPUTED_VALUE"""),"-")</f>
        <v>-</v>
      </c>
      <c r="DT48" s="9" t="str">
        <f>IFERROR(__xludf.DUMMYFUNCTION("""COMPUTED_VALUE"""),"-")</f>
        <v>-</v>
      </c>
      <c r="DU48" s="9" t="str">
        <f>IFERROR(__xludf.DUMMYFUNCTION("""COMPUTED_VALUE"""),"-")</f>
        <v>-</v>
      </c>
      <c r="DV48" s="9" t="str">
        <f>IFERROR(__xludf.DUMMYFUNCTION("""COMPUTED_VALUE"""),"-")</f>
        <v>-</v>
      </c>
      <c r="DW48" s="9" t="str">
        <f>IFERROR(__xludf.DUMMYFUNCTION("""COMPUTED_VALUE"""),"-")</f>
        <v>-</v>
      </c>
      <c r="DX48" s="9" t="str">
        <f>IFERROR(__xludf.DUMMYFUNCTION("""COMPUTED_VALUE"""),"-")</f>
        <v>-</v>
      </c>
      <c r="DY48" s="9" t="str">
        <f>IFERROR(__xludf.DUMMYFUNCTION("""COMPUTED_VALUE"""),"-")</f>
        <v>-</v>
      </c>
      <c r="DZ48" s="9" t="str">
        <f>IFERROR(__xludf.DUMMYFUNCTION("""COMPUTED_VALUE"""),"-")</f>
        <v>-</v>
      </c>
      <c r="EA48" s="9" t="str">
        <f>IFERROR(__xludf.DUMMYFUNCTION("""COMPUTED_VALUE"""),"-")</f>
        <v>-</v>
      </c>
      <c r="EB48" s="9" t="str">
        <f>IFERROR(__xludf.DUMMYFUNCTION("""COMPUTED_VALUE"""),"")</f>
        <v/>
      </c>
      <c r="EC48" s="9">
        <f>IFERROR(__xludf.DUMMYFUNCTION("""COMPUTED_VALUE"""),1.0)</f>
        <v>1</v>
      </c>
      <c r="ED48" s="9">
        <f>IFERROR(__xludf.DUMMYFUNCTION("""COMPUTED_VALUE"""),1.0)</f>
        <v>1</v>
      </c>
      <c r="EE48" s="9">
        <f>IFERROR(__xludf.DUMMYFUNCTION("""COMPUTED_VALUE"""),1.0)</f>
        <v>1</v>
      </c>
      <c r="EF48" s="9">
        <f>IFERROR(__xludf.DUMMYFUNCTION("""COMPUTED_VALUE"""),1.0)</f>
        <v>1</v>
      </c>
      <c r="EG48" s="9">
        <f>IFERROR(__xludf.DUMMYFUNCTION("""COMPUTED_VALUE"""),1.0)</f>
        <v>1</v>
      </c>
      <c r="EH48" s="9" t="str">
        <f>IFERROR(__xludf.DUMMYFUNCTION("""COMPUTED_VALUE"""),"TLE")</f>
        <v>TLE</v>
      </c>
      <c r="EI48" s="9" t="str">
        <f>IFERROR(__xludf.DUMMYFUNCTION("""COMPUTED_VALUE"""),"TLE")</f>
        <v>TLE</v>
      </c>
      <c r="EJ48" s="9" t="str">
        <f>IFERROR(__xludf.DUMMYFUNCTION("""COMPUTED_VALUE"""),"TLE")</f>
        <v>TLE</v>
      </c>
      <c r="EK48" s="9" t="str">
        <f>IFERROR(__xludf.DUMMYFUNCTION("""COMPUTED_VALUE"""),"TLE")</f>
        <v>TLE</v>
      </c>
      <c r="EL48" s="9" t="str">
        <f>IFERROR(__xludf.DUMMYFUNCTION("""COMPUTED_VALUE"""),"TLE")</f>
        <v>TLE</v>
      </c>
      <c r="EM48" s="9" t="str">
        <f>IFERROR(__xludf.DUMMYFUNCTION("""COMPUTED_VALUE"""),"TLE")</f>
        <v>TLE</v>
      </c>
      <c r="EN48" s="9" t="str">
        <f>IFERROR(__xludf.DUMMYFUNCTION("""COMPUTED_VALUE"""),"TLE")</f>
        <v>TLE</v>
      </c>
      <c r="EO48" s="9" t="str">
        <f>IFERROR(__xludf.DUMMYFUNCTION("""COMPUTED_VALUE"""),"TLE")</f>
        <v>TLE</v>
      </c>
      <c r="EP48" s="9" t="str">
        <f>IFERROR(__xludf.DUMMYFUNCTION("""COMPUTED_VALUE"""),"TLE")</f>
        <v>TLE</v>
      </c>
      <c r="EQ48" s="9" t="str">
        <f>IFERROR(__xludf.DUMMYFUNCTION("""COMPUTED_VALUE"""),"TLE")</f>
        <v>TLE</v>
      </c>
      <c r="ER48" s="9" t="str">
        <f>IFERROR(__xludf.DUMMYFUNCTION("""COMPUTED_VALUE"""),"TLE")</f>
        <v>TLE</v>
      </c>
      <c r="ES48" s="9" t="str">
        <f>IFERROR(__xludf.DUMMYFUNCTION("""COMPUTED_VALUE"""),"")</f>
        <v/>
      </c>
      <c r="ET48" s="9">
        <f>IFERROR(__xludf.DUMMYFUNCTION("""COMPUTED_VALUE"""),1.0)</f>
        <v>1</v>
      </c>
      <c r="EU48" s="9" t="str">
        <f>IFERROR(__xludf.DUMMYFUNCTION("""COMPUTED_VALUE"""),"TLE")</f>
        <v>TLE</v>
      </c>
      <c r="EV48" s="9" t="str">
        <f>IFERROR(__xludf.DUMMYFUNCTION("""COMPUTED_VALUE"""),"TLE")</f>
        <v>TLE</v>
      </c>
      <c r="EW48" s="9" t="str">
        <f>IFERROR(__xludf.DUMMYFUNCTION("""COMPUTED_VALUE"""),"TLE")</f>
        <v>TLE</v>
      </c>
      <c r="EX48" s="9" t="str">
        <f>IFERROR(__xludf.DUMMYFUNCTION("""COMPUTED_VALUE"""),"TLE")</f>
        <v>TLE</v>
      </c>
      <c r="EY48" s="9" t="str">
        <f>IFERROR(__xludf.DUMMYFUNCTION("""COMPUTED_VALUE"""),"TLE")</f>
        <v>TLE</v>
      </c>
      <c r="EZ48" s="9">
        <f>IFERROR(__xludf.DUMMYFUNCTION("""COMPUTED_VALUE"""),1.0)</f>
        <v>1</v>
      </c>
      <c r="FA48" s="9">
        <f>IFERROR(__xludf.DUMMYFUNCTION("""COMPUTED_VALUE"""),1.0)</f>
        <v>1</v>
      </c>
      <c r="FB48" s="9">
        <f>IFERROR(__xludf.DUMMYFUNCTION("""COMPUTED_VALUE"""),1.0)</f>
        <v>1</v>
      </c>
      <c r="FC48" s="9" t="str">
        <f>IFERROR(__xludf.DUMMYFUNCTION("""COMPUTED_VALUE"""),"WA")</f>
        <v>WA</v>
      </c>
      <c r="FD48" s="9">
        <f>IFERROR(__xludf.DUMMYFUNCTION("""COMPUTED_VALUE"""),1.0)</f>
        <v>1</v>
      </c>
      <c r="FE48" s="9">
        <f>IFERROR(__xludf.DUMMYFUNCTION("""COMPUTED_VALUE"""),1.0)</f>
        <v>1</v>
      </c>
      <c r="FF48" s="9">
        <f>IFERROR(__xludf.DUMMYFUNCTION("""COMPUTED_VALUE"""),1.0)</f>
        <v>1</v>
      </c>
      <c r="FG48" s="9">
        <f>IFERROR(__xludf.DUMMYFUNCTION("""COMPUTED_VALUE"""),1.0)</f>
        <v>1</v>
      </c>
      <c r="FH48" s="9">
        <f>IFERROR(__xludf.DUMMYFUNCTION("""COMPUTED_VALUE"""),1.0)</f>
        <v>1</v>
      </c>
      <c r="FI48" s="9">
        <f>IFERROR(__xludf.DUMMYFUNCTION("""COMPUTED_VALUE"""),1.0)</f>
        <v>1</v>
      </c>
      <c r="FJ48" s="9" t="str">
        <f>IFERROR(__xludf.DUMMYFUNCTION("""COMPUTED_VALUE"""),"TLE")</f>
        <v>TLE</v>
      </c>
      <c r="FK48" s="9" t="str">
        <f>IFERROR(__xludf.DUMMYFUNCTION("""COMPUTED_VALUE"""),"TLE")</f>
        <v>TLE</v>
      </c>
      <c r="FL48" s="9" t="str">
        <f>IFERROR(__xludf.DUMMYFUNCTION("""COMPUTED_VALUE"""),"TLE")</f>
        <v>TLE</v>
      </c>
      <c r="FM48" s="9" t="str">
        <f>IFERROR(__xludf.DUMMYFUNCTION("""COMPUTED_VALUE"""),"TLE")</f>
        <v>TLE</v>
      </c>
      <c r="FN48" s="9" t="str">
        <f>IFERROR(__xludf.DUMMYFUNCTION("""COMPUTED_VALUE"""),"TLE")</f>
        <v>TLE</v>
      </c>
      <c r="FO48" s="9" t="str">
        <f>IFERROR(__xludf.DUMMYFUNCTION("""COMPUTED_VALUE"""),"TLE")</f>
        <v>TLE</v>
      </c>
      <c r="FP48" s="9" t="str">
        <f>IFERROR(__xludf.DUMMYFUNCTION("""COMPUTED_VALUE"""),"TLE")</f>
        <v>TLE</v>
      </c>
      <c r="FQ48" s="9" t="str">
        <f>IFERROR(__xludf.DUMMYFUNCTION("""COMPUTED_VALUE"""),"TLE")</f>
        <v>TLE</v>
      </c>
      <c r="FR48" s="9" t="str">
        <f>IFERROR(__xludf.DUMMYFUNCTION("""COMPUTED_VALUE"""),"TLE")</f>
        <v>TLE</v>
      </c>
      <c r="FS48" s="9" t="str">
        <f>IFERROR(__xludf.DUMMYFUNCTION("""COMPUTED_VALUE"""),"TLE")</f>
        <v>TLE</v>
      </c>
      <c r="FT48" s="9" t="str">
        <f>IFERROR(__xludf.DUMMYFUNCTION("""COMPUTED_VALUE"""),"TLE")</f>
        <v>TLE</v>
      </c>
      <c r="FU48" s="9" t="str">
        <f>IFERROR(__xludf.DUMMYFUNCTION("""COMPUTED_VALUE"""),"TLE")</f>
        <v>TLE</v>
      </c>
      <c r="FV48" s="9" t="str">
        <f>IFERROR(__xludf.DUMMYFUNCTION("""COMPUTED_VALUE"""),"")</f>
        <v/>
      </c>
      <c r="FW48" s="9" t="str">
        <f>IFERROR(__xludf.DUMMYFUNCTION("""COMPUTED_VALUE"""),"-")</f>
        <v>-</v>
      </c>
      <c r="FX48" s="9" t="str">
        <f>IFERROR(__xludf.DUMMYFUNCTION("""COMPUTED_VALUE"""),"-")</f>
        <v>-</v>
      </c>
      <c r="FY48" s="9" t="str">
        <f>IFERROR(__xludf.DUMMYFUNCTION("""COMPUTED_VALUE"""),"-")</f>
        <v>-</v>
      </c>
      <c r="FZ48" s="9" t="str">
        <f>IFERROR(__xludf.DUMMYFUNCTION("""COMPUTED_VALUE"""),"-")</f>
        <v>-</v>
      </c>
      <c r="GA48" s="9" t="str">
        <f>IFERROR(__xludf.DUMMYFUNCTION("""COMPUTED_VALUE"""),"-")</f>
        <v>-</v>
      </c>
      <c r="GB48" s="9" t="str">
        <f>IFERROR(__xludf.DUMMYFUNCTION("""COMPUTED_VALUE"""),"-")</f>
        <v>-</v>
      </c>
      <c r="GC48" s="9" t="str">
        <f>IFERROR(__xludf.DUMMYFUNCTION("""COMPUTED_VALUE"""),"-")</f>
        <v>-</v>
      </c>
      <c r="GD48" s="9" t="str">
        <f>IFERROR(__xludf.DUMMYFUNCTION("""COMPUTED_VALUE"""),"-")</f>
        <v>-</v>
      </c>
      <c r="GE48" s="9" t="str">
        <f>IFERROR(__xludf.DUMMYFUNCTION("""COMPUTED_VALUE"""),"-")</f>
        <v>-</v>
      </c>
      <c r="GF48" s="9" t="str">
        <f>IFERROR(__xludf.DUMMYFUNCTION("""COMPUTED_VALUE"""),"-")</f>
        <v>-</v>
      </c>
      <c r="GG48" s="9" t="str">
        <f>IFERROR(__xludf.DUMMYFUNCTION("""COMPUTED_VALUE"""),"-")</f>
        <v>-</v>
      </c>
      <c r="GH48" s="9" t="str">
        <f>IFERROR(__xludf.DUMMYFUNCTION("""COMPUTED_VALUE"""),"-")</f>
        <v>-</v>
      </c>
      <c r="GI48" s="9" t="str">
        <f>IFERROR(__xludf.DUMMYFUNCTION("""COMPUTED_VALUE"""),"-")</f>
        <v>-</v>
      </c>
      <c r="GJ48" s="9" t="str">
        <f>IFERROR(__xludf.DUMMYFUNCTION("""COMPUTED_VALUE"""),"-")</f>
        <v>-</v>
      </c>
      <c r="GK48" s="9" t="str">
        <f>IFERROR(__xludf.DUMMYFUNCTION("""COMPUTED_VALUE"""),"-")</f>
        <v>-</v>
      </c>
      <c r="GL48" s="9" t="str">
        <f>IFERROR(__xludf.DUMMYFUNCTION("""COMPUTED_VALUE"""),"-")</f>
        <v>-</v>
      </c>
      <c r="GM48" s="9" t="str">
        <f>IFERROR(__xludf.DUMMYFUNCTION("""COMPUTED_VALUE"""),"-")</f>
        <v>-</v>
      </c>
      <c r="GN48" s="9" t="str">
        <f>IFERROR(__xludf.DUMMYFUNCTION("""COMPUTED_VALUE"""),"-")</f>
        <v>-</v>
      </c>
      <c r="GO48" s="9" t="str">
        <f>IFERROR(__xludf.DUMMYFUNCTION("""COMPUTED_VALUE"""),"-")</f>
        <v>-</v>
      </c>
      <c r="GP48" s="9" t="str">
        <f>IFERROR(__xludf.DUMMYFUNCTION("""COMPUTED_VALUE"""),"-")</f>
        <v>-</v>
      </c>
      <c r="GQ48" s="9" t="str">
        <f>IFERROR(__xludf.DUMMYFUNCTION("""COMPUTED_VALUE"""),"-")</f>
        <v>-</v>
      </c>
      <c r="GR48" s="9" t="str">
        <f>IFERROR(__xludf.DUMMYFUNCTION("""COMPUTED_VALUE"""),"-")</f>
        <v>-</v>
      </c>
      <c r="GS48" s="9" t="str">
        <f>IFERROR(__xludf.DUMMYFUNCTION("""COMPUTED_VALUE"""),"-")</f>
        <v>-</v>
      </c>
      <c r="GT48" s="9" t="str">
        <f>IFERROR(__xludf.DUMMYFUNCTION("""COMPUTED_VALUE"""),"-")</f>
        <v>-</v>
      </c>
      <c r="GU48" s="9" t="str">
        <f>IFERROR(__xludf.DUMMYFUNCTION("""COMPUTED_VALUE"""),"")</f>
        <v/>
      </c>
    </row>
    <row r="49">
      <c r="A49" s="5"/>
      <c r="B49" s="5"/>
      <c r="C49" s="5" t="str">
        <f>if(B49="d","diskv. iz ciklusa",if(B49="d1","diskv. iz kruga",if($E49="ODOBREN",(if(countif(H:H,"="&amp;H49)=1,countif(H:H,"&gt;"&amp;H49)+1,concatenate(countif(H:H,"&gt;"&amp;H49)+1," - ",countif(H:H,"&gt;="&amp;H49)))),'Rezultati - A kategorija'!empty)))</f>
        <v>44 - 48</v>
      </c>
      <c r="D49" s="6" t="str">
        <f>IFERROR(__xludf.DUMMYFUNCTION("""COMPUTED_VALUE"""),"Andrija385")</f>
        <v>Andrija385</v>
      </c>
      <c r="E49" s="6" t="str">
        <f>IFERROR(__xludf.DUMMYFUNCTION("""COMPUTED_VALUE"""),"ODOBREN")</f>
        <v>ODOBREN</v>
      </c>
      <c r="F49" s="6" t="str">
        <f>IFERROR(__xludf.DUMMYFUNCTION("""COMPUTED_VALUE"""),"Andrija")</f>
        <v>Andrija</v>
      </c>
      <c r="G49" s="6" t="str">
        <f>IFERROR(__xludf.DUMMYFUNCTION("""COMPUTED_VALUE"""),"Ćirić")</f>
        <v>Ćirić</v>
      </c>
      <c r="H49" s="7">
        <f>IFERROR(__xludf.DUMMYFUNCTION("""COMPUTED_VALUE"""),40.0)</f>
        <v>40</v>
      </c>
      <c r="I49" s="7">
        <f>IFERROR(__xludf.DUMMYFUNCTION("""COMPUTED_VALUE"""),40.0)</f>
        <v>40</v>
      </c>
      <c r="J49" s="6" t="str">
        <f>IFERROR(__xludf.DUMMYFUNCTION("""COMPUTED_VALUE"""),"Jagodina")</f>
        <v>Jagodina</v>
      </c>
      <c r="K49" s="6" t="str">
        <f>IFERROR(__xludf.DUMMYFUNCTION("""COMPUTED_VALUE"""),"Gimnazija Svetozar Marković")</f>
        <v>Gimnazija Svetozar Marković</v>
      </c>
      <c r="L49" s="14" t="str">
        <f>IFERROR(__xludf.DUMMYFUNCTION("""COMPUTED_VALUE"""),"II")</f>
        <v>II</v>
      </c>
      <c r="M49" s="14" t="str">
        <f>IFERROR(__xludf.DUMMYFUNCTION("""COMPUTED_VALUE"""),"A")</f>
        <v>A</v>
      </c>
      <c r="N49" s="6" t="str">
        <f>IFERROR(__xludf.DUMMYFUNCTION("""COMPUTED_VALUE"""),"Vesna Zarić")</f>
        <v>Vesna Zarić</v>
      </c>
      <c r="O49" s="8" t="str">
        <f>IFERROR(__xludf.DUMMYFUNCTION("""COMPUTED_VALUE"""),"-")</f>
        <v>-</v>
      </c>
      <c r="P49" s="9" t="str">
        <f>IFERROR(__xludf.DUMMYFUNCTION("""COMPUTED_VALUE"""),"-")</f>
        <v>-</v>
      </c>
      <c r="Q49" s="9" t="str">
        <f>IFERROR(__xludf.DUMMYFUNCTION("""COMPUTED_VALUE"""),"-")</f>
        <v>-</v>
      </c>
      <c r="R49" s="9">
        <f>IFERROR(__xludf.DUMMYFUNCTION("""COMPUTED_VALUE"""),40.0)</f>
        <v>40</v>
      </c>
      <c r="S49" s="9" t="str">
        <f>IFERROR(__xludf.DUMMYFUNCTION("""COMPUTED_VALUE"""),"-")</f>
        <v>-</v>
      </c>
      <c r="T49" s="9">
        <f>IFERROR(__xludf.DUMMYFUNCTION("""COMPUTED_VALUE"""),0.0)</f>
        <v>0</v>
      </c>
      <c r="U49" s="9" t="str">
        <f>IFERROR(__xludf.DUMMYFUNCTION("""COMPUTED_VALUE"""),"")</f>
        <v/>
      </c>
      <c r="V49" s="9" t="str">
        <f>IFERROR(__xludf.DUMMYFUNCTION("""COMPUTED_VALUE"""),"")</f>
        <v/>
      </c>
      <c r="W49" s="9" t="str">
        <f>IFERROR(__xludf.DUMMYFUNCTION("""COMPUTED_VALUE"""),"-")</f>
        <v>-</v>
      </c>
      <c r="X49" s="9" t="str">
        <f>IFERROR(__xludf.DUMMYFUNCTION("""COMPUTED_VALUE"""),"-")</f>
        <v>-</v>
      </c>
      <c r="Y49" s="9" t="str">
        <f>IFERROR(__xludf.DUMMYFUNCTION("""COMPUTED_VALUE"""),"-")</f>
        <v>-</v>
      </c>
      <c r="Z49" s="9" t="str">
        <f>IFERROR(__xludf.DUMMYFUNCTION("""COMPUTED_VALUE"""),"-")</f>
        <v>-</v>
      </c>
      <c r="AA49" s="9" t="str">
        <f>IFERROR(__xludf.DUMMYFUNCTION("""COMPUTED_VALUE"""),"-")</f>
        <v>-</v>
      </c>
      <c r="AB49" s="9" t="str">
        <f>IFERROR(__xludf.DUMMYFUNCTION("""COMPUTED_VALUE"""),"-")</f>
        <v>-</v>
      </c>
      <c r="AC49" s="9" t="str">
        <f>IFERROR(__xludf.DUMMYFUNCTION("""COMPUTED_VALUE"""),"-")</f>
        <v>-</v>
      </c>
      <c r="AD49" s="9" t="str">
        <f>IFERROR(__xludf.DUMMYFUNCTION("""COMPUTED_VALUE"""),"-")</f>
        <v>-</v>
      </c>
      <c r="AE49" s="9" t="str">
        <f>IFERROR(__xludf.DUMMYFUNCTION("""COMPUTED_VALUE"""),"-")</f>
        <v>-</v>
      </c>
      <c r="AF49" s="9" t="str">
        <f>IFERROR(__xludf.DUMMYFUNCTION("""COMPUTED_VALUE"""),"-")</f>
        <v>-</v>
      </c>
      <c r="AG49" s="9" t="str">
        <f>IFERROR(__xludf.DUMMYFUNCTION("""COMPUTED_VALUE"""),"-")</f>
        <v>-</v>
      </c>
      <c r="AH49" s="9" t="str">
        <f>IFERROR(__xludf.DUMMYFUNCTION("""COMPUTED_VALUE"""),"-")</f>
        <v>-</v>
      </c>
      <c r="AI49" s="9" t="str">
        <f>IFERROR(__xludf.DUMMYFUNCTION("""COMPUTED_VALUE"""),"-")</f>
        <v>-</v>
      </c>
      <c r="AJ49" s="9" t="str">
        <f>IFERROR(__xludf.DUMMYFUNCTION("""COMPUTED_VALUE"""),"-")</f>
        <v>-</v>
      </c>
      <c r="AK49" s="9" t="str">
        <f>IFERROR(__xludf.DUMMYFUNCTION("""COMPUTED_VALUE"""),"-")</f>
        <v>-</v>
      </c>
      <c r="AL49" s="9" t="str">
        <f>IFERROR(__xludf.DUMMYFUNCTION("""COMPUTED_VALUE"""),"-")</f>
        <v>-</v>
      </c>
      <c r="AM49" s="9" t="str">
        <f>IFERROR(__xludf.DUMMYFUNCTION("""COMPUTED_VALUE"""),"-")</f>
        <v>-</v>
      </c>
      <c r="AN49" s="9" t="str">
        <f>IFERROR(__xludf.DUMMYFUNCTION("""COMPUTED_VALUE"""),"-")</f>
        <v>-</v>
      </c>
      <c r="AO49" s="9" t="str">
        <f>IFERROR(__xludf.DUMMYFUNCTION("""COMPUTED_VALUE"""),"-")</f>
        <v>-</v>
      </c>
      <c r="AP49" s="9" t="str">
        <f>IFERROR(__xludf.DUMMYFUNCTION("""COMPUTED_VALUE"""),"-")</f>
        <v>-</v>
      </c>
      <c r="AQ49" s="9" t="str">
        <f>IFERROR(__xludf.DUMMYFUNCTION("""COMPUTED_VALUE"""),"-")</f>
        <v>-</v>
      </c>
      <c r="AR49" s="9" t="str">
        <f>IFERROR(__xludf.DUMMYFUNCTION("""COMPUTED_VALUE"""),"-")</f>
        <v>-</v>
      </c>
      <c r="AS49" s="9" t="str">
        <f>IFERROR(__xludf.DUMMYFUNCTION("""COMPUTED_VALUE"""),"-")</f>
        <v>-</v>
      </c>
      <c r="AT49" s="9" t="str">
        <f>IFERROR(__xludf.DUMMYFUNCTION("""COMPUTED_VALUE"""),"-")</f>
        <v>-</v>
      </c>
      <c r="AU49" s="9" t="str">
        <f>IFERROR(__xludf.DUMMYFUNCTION("""COMPUTED_VALUE"""),"-")</f>
        <v>-</v>
      </c>
      <c r="AV49" s="9" t="str">
        <f>IFERROR(__xludf.DUMMYFUNCTION("""COMPUTED_VALUE"""),"-")</f>
        <v>-</v>
      </c>
      <c r="AW49" s="9" t="str">
        <f>IFERROR(__xludf.DUMMYFUNCTION("""COMPUTED_VALUE"""),"-")</f>
        <v>-</v>
      </c>
      <c r="AX49" s="9" t="str">
        <f>IFERROR(__xludf.DUMMYFUNCTION("""COMPUTED_VALUE"""),"-")</f>
        <v>-</v>
      </c>
      <c r="AY49" s="9" t="str">
        <f>IFERROR(__xludf.DUMMYFUNCTION("""COMPUTED_VALUE"""),"-")</f>
        <v>-</v>
      </c>
      <c r="AZ49" s="9" t="str">
        <f>IFERROR(__xludf.DUMMYFUNCTION("""COMPUTED_VALUE"""),"-")</f>
        <v>-</v>
      </c>
      <c r="BA49" s="9" t="str">
        <f>IFERROR(__xludf.DUMMYFUNCTION("""COMPUTED_VALUE"""),"-")</f>
        <v>-</v>
      </c>
      <c r="BB49" s="9" t="str">
        <f>IFERROR(__xludf.DUMMYFUNCTION("""COMPUTED_VALUE"""),"-")</f>
        <v>-</v>
      </c>
      <c r="BC49" s="9" t="str">
        <f>IFERROR(__xludf.DUMMYFUNCTION("""COMPUTED_VALUE"""),"-")</f>
        <v>-</v>
      </c>
      <c r="BD49" s="9" t="str">
        <f>IFERROR(__xludf.DUMMYFUNCTION("""COMPUTED_VALUE"""),"-")</f>
        <v>-</v>
      </c>
      <c r="BE49" s="9" t="str">
        <f>IFERROR(__xludf.DUMMYFUNCTION("""COMPUTED_VALUE"""),"-")</f>
        <v>-</v>
      </c>
      <c r="BF49" s="9" t="str">
        <f>IFERROR(__xludf.DUMMYFUNCTION("""COMPUTED_VALUE"""),"-")</f>
        <v>-</v>
      </c>
      <c r="BG49" s="9" t="str">
        <f>IFERROR(__xludf.DUMMYFUNCTION("""COMPUTED_VALUE"""),"-")</f>
        <v>-</v>
      </c>
      <c r="BH49" s="9" t="str">
        <f>IFERROR(__xludf.DUMMYFUNCTION("""COMPUTED_VALUE"""),"-")</f>
        <v>-</v>
      </c>
      <c r="BI49" s="9" t="str">
        <f>IFERROR(__xludf.DUMMYFUNCTION("""COMPUTED_VALUE"""),"-")</f>
        <v>-</v>
      </c>
      <c r="BJ49" s="9" t="str">
        <f>IFERROR(__xludf.DUMMYFUNCTION("""COMPUTED_VALUE"""),"-")</f>
        <v>-</v>
      </c>
      <c r="BK49" s="9" t="str">
        <f>IFERROR(__xludf.DUMMYFUNCTION("""COMPUTED_VALUE"""),"-")</f>
        <v>-</v>
      </c>
      <c r="BL49" s="9" t="str">
        <f>IFERROR(__xludf.DUMMYFUNCTION("""COMPUTED_VALUE"""),"-")</f>
        <v>-</v>
      </c>
      <c r="BM49" s="9" t="str">
        <f>IFERROR(__xludf.DUMMYFUNCTION("""COMPUTED_VALUE"""),"")</f>
        <v/>
      </c>
      <c r="BN49" s="9" t="str">
        <f>IFERROR(__xludf.DUMMYFUNCTION("""COMPUTED_VALUE"""),"-")</f>
        <v>-</v>
      </c>
      <c r="BO49" s="9" t="str">
        <f>IFERROR(__xludf.DUMMYFUNCTION("""COMPUTED_VALUE"""),"-")</f>
        <v>-</v>
      </c>
      <c r="BP49" s="9" t="str">
        <f>IFERROR(__xludf.DUMMYFUNCTION("""COMPUTED_VALUE"""),"-")</f>
        <v>-</v>
      </c>
      <c r="BQ49" s="9" t="str">
        <f>IFERROR(__xludf.DUMMYFUNCTION("""COMPUTED_VALUE"""),"-")</f>
        <v>-</v>
      </c>
      <c r="BR49" s="9" t="str">
        <f>IFERROR(__xludf.DUMMYFUNCTION("""COMPUTED_VALUE"""),"-")</f>
        <v>-</v>
      </c>
      <c r="BS49" s="9" t="str">
        <f>IFERROR(__xludf.DUMMYFUNCTION("""COMPUTED_VALUE"""),"-")</f>
        <v>-</v>
      </c>
      <c r="BT49" s="9" t="str">
        <f>IFERROR(__xludf.DUMMYFUNCTION("""COMPUTED_VALUE"""),"-")</f>
        <v>-</v>
      </c>
      <c r="BU49" s="9" t="str">
        <f>IFERROR(__xludf.DUMMYFUNCTION("""COMPUTED_VALUE"""),"-")</f>
        <v>-</v>
      </c>
      <c r="BV49" s="9" t="str">
        <f>IFERROR(__xludf.DUMMYFUNCTION("""COMPUTED_VALUE"""),"-")</f>
        <v>-</v>
      </c>
      <c r="BW49" s="9" t="str">
        <f>IFERROR(__xludf.DUMMYFUNCTION("""COMPUTED_VALUE"""),"-")</f>
        <v>-</v>
      </c>
      <c r="BX49" s="9" t="str">
        <f>IFERROR(__xludf.DUMMYFUNCTION("""COMPUTED_VALUE"""),"-")</f>
        <v>-</v>
      </c>
      <c r="BY49" s="9" t="str">
        <f>IFERROR(__xludf.DUMMYFUNCTION("""COMPUTED_VALUE"""),"-")</f>
        <v>-</v>
      </c>
      <c r="BZ49" s="9" t="str">
        <f>IFERROR(__xludf.DUMMYFUNCTION("""COMPUTED_VALUE"""),"-")</f>
        <v>-</v>
      </c>
      <c r="CA49" s="9" t="str">
        <f>IFERROR(__xludf.DUMMYFUNCTION("""COMPUTED_VALUE"""),"-")</f>
        <v>-</v>
      </c>
      <c r="CB49" s="9" t="str">
        <f>IFERROR(__xludf.DUMMYFUNCTION("""COMPUTED_VALUE"""),"-")</f>
        <v>-</v>
      </c>
      <c r="CC49" s="9" t="str">
        <f>IFERROR(__xludf.DUMMYFUNCTION("""COMPUTED_VALUE"""),"-")</f>
        <v>-</v>
      </c>
      <c r="CD49" s="9" t="str">
        <f>IFERROR(__xludf.DUMMYFUNCTION("""COMPUTED_VALUE"""),"-")</f>
        <v>-</v>
      </c>
      <c r="CE49" s="9" t="str">
        <f>IFERROR(__xludf.DUMMYFUNCTION("""COMPUTED_VALUE"""),"-")</f>
        <v>-</v>
      </c>
      <c r="CF49" s="9" t="str">
        <f>IFERROR(__xludf.DUMMYFUNCTION("""COMPUTED_VALUE"""),"-")</f>
        <v>-</v>
      </c>
      <c r="CG49" s="9" t="str">
        <f>IFERROR(__xludf.DUMMYFUNCTION("""COMPUTED_VALUE"""),"-")</f>
        <v>-</v>
      </c>
      <c r="CH49" s="9" t="str">
        <f>IFERROR(__xludf.DUMMYFUNCTION("""COMPUTED_VALUE"""),"-")</f>
        <v>-</v>
      </c>
      <c r="CI49" s="9" t="str">
        <f>IFERROR(__xludf.DUMMYFUNCTION("""COMPUTED_VALUE"""),"-")</f>
        <v>-</v>
      </c>
      <c r="CJ49" s="9" t="str">
        <f>IFERROR(__xludf.DUMMYFUNCTION("""COMPUTED_VALUE"""),"-")</f>
        <v>-</v>
      </c>
      <c r="CK49" s="9" t="str">
        <f>IFERROR(__xludf.DUMMYFUNCTION("""COMPUTED_VALUE"""),"-")</f>
        <v>-</v>
      </c>
      <c r="CL49" s="9" t="str">
        <f>IFERROR(__xludf.DUMMYFUNCTION("""COMPUTED_VALUE"""),"-")</f>
        <v>-</v>
      </c>
      <c r="CM49" s="9" t="str">
        <f>IFERROR(__xludf.DUMMYFUNCTION("""COMPUTED_VALUE"""),"-")</f>
        <v>-</v>
      </c>
      <c r="CN49" s="9" t="str">
        <f>IFERROR(__xludf.DUMMYFUNCTION("""COMPUTED_VALUE"""),"-")</f>
        <v>-</v>
      </c>
      <c r="CO49" s="9" t="str">
        <f>IFERROR(__xludf.DUMMYFUNCTION("""COMPUTED_VALUE"""),"-")</f>
        <v>-</v>
      </c>
      <c r="CP49" s="9" t="str">
        <f>IFERROR(__xludf.DUMMYFUNCTION("""COMPUTED_VALUE"""),"-")</f>
        <v>-</v>
      </c>
      <c r="CQ49" s="9" t="str">
        <f>IFERROR(__xludf.DUMMYFUNCTION("""COMPUTED_VALUE"""),"-")</f>
        <v>-</v>
      </c>
      <c r="CR49" s="9" t="str">
        <f>IFERROR(__xludf.DUMMYFUNCTION("""COMPUTED_VALUE"""),"-")</f>
        <v>-</v>
      </c>
      <c r="CS49" s="9" t="str">
        <f>IFERROR(__xludf.DUMMYFUNCTION("""COMPUTED_VALUE"""),"-")</f>
        <v>-</v>
      </c>
      <c r="CT49" s="9" t="str">
        <f>IFERROR(__xludf.DUMMYFUNCTION("""COMPUTED_VALUE"""),"-")</f>
        <v>-</v>
      </c>
      <c r="CU49" s="9" t="str">
        <f>IFERROR(__xludf.DUMMYFUNCTION("""COMPUTED_VALUE"""),"")</f>
        <v/>
      </c>
      <c r="CV49" s="9" t="str">
        <f>IFERROR(__xludf.DUMMYFUNCTION("""COMPUTED_VALUE"""),"-")</f>
        <v>-</v>
      </c>
      <c r="CW49" s="9" t="str">
        <f>IFERROR(__xludf.DUMMYFUNCTION("""COMPUTED_VALUE"""),"-")</f>
        <v>-</v>
      </c>
      <c r="CX49" s="9" t="str">
        <f>IFERROR(__xludf.DUMMYFUNCTION("""COMPUTED_VALUE"""),"-")</f>
        <v>-</v>
      </c>
      <c r="CY49" s="9" t="str">
        <f>IFERROR(__xludf.DUMMYFUNCTION("""COMPUTED_VALUE"""),"-")</f>
        <v>-</v>
      </c>
      <c r="CZ49" s="9" t="str">
        <f>IFERROR(__xludf.DUMMYFUNCTION("""COMPUTED_VALUE"""),"-")</f>
        <v>-</v>
      </c>
      <c r="DA49" s="9" t="str">
        <f>IFERROR(__xludf.DUMMYFUNCTION("""COMPUTED_VALUE"""),"-")</f>
        <v>-</v>
      </c>
      <c r="DB49" s="9" t="str">
        <f>IFERROR(__xludf.DUMMYFUNCTION("""COMPUTED_VALUE"""),"-")</f>
        <v>-</v>
      </c>
      <c r="DC49" s="9" t="str">
        <f>IFERROR(__xludf.DUMMYFUNCTION("""COMPUTED_VALUE"""),"-")</f>
        <v>-</v>
      </c>
      <c r="DD49" s="9" t="str">
        <f>IFERROR(__xludf.DUMMYFUNCTION("""COMPUTED_VALUE"""),"-")</f>
        <v>-</v>
      </c>
      <c r="DE49" s="9" t="str">
        <f>IFERROR(__xludf.DUMMYFUNCTION("""COMPUTED_VALUE"""),"-")</f>
        <v>-</v>
      </c>
      <c r="DF49" s="9" t="str">
        <f>IFERROR(__xludf.DUMMYFUNCTION("""COMPUTED_VALUE"""),"-")</f>
        <v>-</v>
      </c>
      <c r="DG49" s="9" t="str">
        <f>IFERROR(__xludf.DUMMYFUNCTION("""COMPUTED_VALUE"""),"-")</f>
        <v>-</v>
      </c>
      <c r="DH49" s="9" t="str">
        <f>IFERROR(__xludf.DUMMYFUNCTION("""COMPUTED_VALUE"""),"-")</f>
        <v>-</v>
      </c>
      <c r="DI49" s="9" t="str">
        <f>IFERROR(__xludf.DUMMYFUNCTION("""COMPUTED_VALUE"""),"-")</f>
        <v>-</v>
      </c>
      <c r="DJ49" s="9" t="str">
        <f>IFERROR(__xludf.DUMMYFUNCTION("""COMPUTED_VALUE"""),"-")</f>
        <v>-</v>
      </c>
      <c r="DK49" s="9" t="str">
        <f>IFERROR(__xludf.DUMMYFUNCTION("""COMPUTED_VALUE"""),"-")</f>
        <v>-</v>
      </c>
      <c r="DL49" s="9" t="str">
        <f>IFERROR(__xludf.DUMMYFUNCTION("""COMPUTED_VALUE"""),"-")</f>
        <v>-</v>
      </c>
      <c r="DM49" s="9" t="str">
        <f>IFERROR(__xludf.DUMMYFUNCTION("""COMPUTED_VALUE"""),"-")</f>
        <v>-</v>
      </c>
      <c r="DN49" s="9" t="str">
        <f>IFERROR(__xludf.DUMMYFUNCTION("""COMPUTED_VALUE"""),"-")</f>
        <v>-</v>
      </c>
      <c r="DO49" s="9" t="str">
        <f>IFERROR(__xludf.DUMMYFUNCTION("""COMPUTED_VALUE"""),"-")</f>
        <v>-</v>
      </c>
      <c r="DP49" s="9" t="str">
        <f>IFERROR(__xludf.DUMMYFUNCTION("""COMPUTED_VALUE"""),"-")</f>
        <v>-</v>
      </c>
      <c r="DQ49" s="9" t="str">
        <f>IFERROR(__xludf.DUMMYFUNCTION("""COMPUTED_VALUE"""),"-")</f>
        <v>-</v>
      </c>
      <c r="DR49" s="9" t="str">
        <f>IFERROR(__xludf.DUMMYFUNCTION("""COMPUTED_VALUE"""),"-")</f>
        <v>-</v>
      </c>
      <c r="DS49" s="9" t="str">
        <f>IFERROR(__xludf.DUMMYFUNCTION("""COMPUTED_VALUE"""),"-")</f>
        <v>-</v>
      </c>
      <c r="DT49" s="9" t="str">
        <f>IFERROR(__xludf.DUMMYFUNCTION("""COMPUTED_VALUE"""),"-")</f>
        <v>-</v>
      </c>
      <c r="DU49" s="9" t="str">
        <f>IFERROR(__xludf.DUMMYFUNCTION("""COMPUTED_VALUE"""),"-")</f>
        <v>-</v>
      </c>
      <c r="DV49" s="9" t="str">
        <f>IFERROR(__xludf.DUMMYFUNCTION("""COMPUTED_VALUE"""),"-")</f>
        <v>-</v>
      </c>
      <c r="DW49" s="9" t="str">
        <f>IFERROR(__xludf.DUMMYFUNCTION("""COMPUTED_VALUE"""),"-")</f>
        <v>-</v>
      </c>
      <c r="DX49" s="9" t="str">
        <f>IFERROR(__xludf.DUMMYFUNCTION("""COMPUTED_VALUE"""),"-")</f>
        <v>-</v>
      </c>
      <c r="DY49" s="9" t="str">
        <f>IFERROR(__xludf.DUMMYFUNCTION("""COMPUTED_VALUE"""),"-")</f>
        <v>-</v>
      </c>
      <c r="DZ49" s="9" t="str">
        <f>IFERROR(__xludf.DUMMYFUNCTION("""COMPUTED_VALUE"""),"-")</f>
        <v>-</v>
      </c>
      <c r="EA49" s="9" t="str">
        <f>IFERROR(__xludf.DUMMYFUNCTION("""COMPUTED_VALUE"""),"-")</f>
        <v>-</v>
      </c>
      <c r="EB49" s="9" t="str">
        <f>IFERROR(__xludf.DUMMYFUNCTION("""COMPUTED_VALUE"""),"")</f>
        <v/>
      </c>
      <c r="EC49" s="9">
        <f>IFERROR(__xludf.DUMMYFUNCTION("""COMPUTED_VALUE"""),1.0)</f>
        <v>1</v>
      </c>
      <c r="ED49" s="9">
        <f>IFERROR(__xludf.DUMMYFUNCTION("""COMPUTED_VALUE"""),1.0)</f>
        <v>1</v>
      </c>
      <c r="EE49" s="9">
        <f>IFERROR(__xludf.DUMMYFUNCTION("""COMPUTED_VALUE"""),1.0)</f>
        <v>1</v>
      </c>
      <c r="EF49" s="9">
        <f>IFERROR(__xludf.DUMMYFUNCTION("""COMPUTED_VALUE"""),1.0)</f>
        <v>1</v>
      </c>
      <c r="EG49" s="9">
        <f>IFERROR(__xludf.DUMMYFUNCTION("""COMPUTED_VALUE"""),1.0)</f>
        <v>1</v>
      </c>
      <c r="EH49" s="9" t="str">
        <f>IFERROR(__xludf.DUMMYFUNCTION("""COMPUTED_VALUE"""),"TLE")</f>
        <v>TLE</v>
      </c>
      <c r="EI49" s="9" t="str">
        <f>IFERROR(__xludf.DUMMYFUNCTION("""COMPUTED_VALUE"""),"TLE")</f>
        <v>TLE</v>
      </c>
      <c r="EJ49" s="9" t="str">
        <f>IFERROR(__xludf.DUMMYFUNCTION("""COMPUTED_VALUE"""),"TLE")</f>
        <v>TLE</v>
      </c>
      <c r="EK49" s="9" t="str">
        <f>IFERROR(__xludf.DUMMYFUNCTION("""COMPUTED_VALUE"""),"TLE")</f>
        <v>TLE</v>
      </c>
      <c r="EL49" s="9" t="str">
        <f>IFERROR(__xludf.DUMMYFUNCTION("""COMPUTED_VALUE"""),"TLE")</f>
        <v>TLE</v>
      </c>
      <c r="EM49" s="9">
        <f>IFERROR(__xludf.DUMMYFUNCTION("""COMPUTED_VALUE"""),1.0)</f>
        <v>1</v>
      </c>
      <c r="EN49" s="9">
        <f>IFERROR(__xludf.DUMMYFUNCTION("""COMPUTED_VALUE"""),1.0)</f>
        <v>1</v>
      </c>
      <c r="EO49" s="9" t="str">
        <f>IFERROR(__xludf.DUMMYFUNCTION("""COMPUTED_VALUE"""),"TLE")</f>
        <v>TLE</v>
      </c>
      <c r="EP49" s="9" t="str">
        <f>IFERROR(__xludf.DUMMYFUNCTION("""COMPUTED_VALUE"""),"TLE")</f>
        <v>TLE</v>
      </c>
      <c r="EQ49" s="9" t="str">
        <f>IFERROR(__xludf.DUMMYFUNCTION("""COMPUTED_VALUE"""),"TLE")</f>
        <v>TLE</v>
      </c>
      <c r="ER49" s="9" t="str">
        <f>IFERROR(__xludf.DUMMYFUNCTION("""COMPUTED_VALUE"""),"TLE")</f>
        <v>TLE</v>
      </c>
      <c r="ES49" s="9" t="str">
        <f>IFERROR(__xludf.DUMMYFUNCTION("""COMPUTED_VALUE"""),"")</f>
        <v/>
      </c>
      <c r="ET49" s="9" t="str">
        <f>IFERROR(__xludf.DUMMYFUNCTION("""COMPUTED_VALUE"""),"-")</f>
        <v>-</v>
      </c>
      <c r="EU49" s="9" t="str">
        <f>IFERROR(__xludf.DUMMYFUNCTION("""COMPUTED_VALUE"""),"-")</f>
        <v>-</v>
      </c>
      <c r="EV49" s="9" t="str">
        <f>IFERROR(__xludf.DUMMYFUNCTION("""COMPUTED_VALUE"""),"-")</f>
        <v>-</v>
      </c>
      <c r="EW49" s="9" t="str">
        <f>IFERROR(__xludf.DUMMYFUNCTION("""COMPUTED_VALUE"""),"-")</f>
        <v>-</v>
      </c>
      <c r="EX49" s="9" t="str">
        <f>IFERROR(__xludf.DUMMYFUNCTION("""COMPUTED_VALUE"""),"-")</f>
        <v>-</v>
      </c>
      <c r="EY49" s="9" t="str">
        <f>IFERROR(__xludf.DUMMYFUNCTION("""COMPUTED_VALUE"""),"-")</f>
        <v>-</v>
      </c>
      <c r="EZ49" s="9" t="str">
        <f>IFERROR(__xludf.DUMMYFUNCTION("""COMPUTED_VALUE"""),"-")</f>
        <v>-</v>
      </c>
      <c r="FA49" s="9" t="str">
        <f>IFERROR(__xludf.DUMMYFUNCTION("""COMPUTED_VALUE"""),"-")</f>
        <v>-</v>
      </c>
      <c r="FB49" s="9" t="str">
        <f>IFERROR(__xludf.DUMMYFUNCTION("""COMPUTED_VALUE"""),"-")</f>
        <v>-</v>
      </c>
      <c r="FC49" s="9" t="str">
        <f>IFERROR(__xludf.DUMMYFUNCTION("""COMPUTED_VALUE"""),"-")</f>
        <v>-</v>
      </c>
      <c r="FD49" s="9" t="str">
        <f>IFERROR(__xludf.DUMMYFUNCTION("""COMPUTED_VALUE"""),"-")</f>
        <v>-</v>
      </c>
      <c r="FE49" s="9" t="str">
        <f>IFERROR(__xludf.DUMMYFUNCTION("""COMPUTED_VALUE"""),"-")</f>
        <v>-</v>
      </c>
      <c r="FF49" s="9" t="str">
        <f>IFERROR(__xludf.DUMMYFUNCTION("""COMPUTED_VALUE"""),"-")</f>
        <v>-</v>
      </c>
      <c r="FG49" s="9" t="str">
        <f>IFERROR(__xludf.DUMMYFUNCTION("""COMPUTED_VALUE"""),"-")</f>
        <v>-</v>
      </c>
      <c r="FH49" s="9" t="str">
        <f>IFERROR(__xludf.DUMMYFUNCTION("""COMPUTED_VALUE"""),"-")</f>
        <v>-</v>
      </c>
      <c r="FI49" s="9" t="str">
        <f>IFERROR(__xludf.DUMMYFUNCTION("""COMPUTED_VALUE"""),"-")</f>
        <v>-</v>
      </c>
      <c r="FJ49" s="9" t="str">
        <f>IFERROR(__xludf.DUMMYFUNCTION("""COMPUTED_VALUE"""),"-")</f>
        <v>-</v>
      </c>
      <c r="FK49" s="9" t="str">
        <f>IFERROR(__xludf.DUMMYFUNCTION("""COMPUTED_VALUE"""),"-")</f>
        <v>-</v>
      </c>
      <c r="FL49" s="9" t="str">
        <f>IFERROR(__xludf.DUMMYFUNCTION("""COMPUTED_VALUE"""),"-")</f>
        <v>-</v>
      </c>
      <c r="FM49" s="9" t="str">
        <f>IFERROR(__xludf.DUMMYFUNCTION("""COMPUTED_VALUE"""),"-")</f>
        <v>-</v>
      </c>
      <c r="FN49" s="9" t="str">
        <f>IFERROR(__xludf.DUMMYFUNCTION("""COMPUTED_VALUE"""),"-")</f>
        <v>-</v>
      </c>
      <c r="FO49" s="9" t="str">
        <f>IFERROR(__xludf.DUMMYFUNCTION("""COMPUTED_VALUE"""),"-")</f>
        <v>-</v>
      </c>
      <c r="FP49" s="9" t="str">
        <f>IFERROR(__xludf.DUMMYFUNCTION("""COMPUTED_VALUE"""),"-")</f>
        <v>-</v>
      </c>
      <c r="FQ49" s="9" t="str">
        <f>IFERROR(__xludf.DUMMYFUNCTION("""COMPUTED_VALUE"""),"-")</f>
        <v>-</v>
      </c>
      <c r="FR49" s="9" t="str">
        <f>IFERROR(__xludf.DUMMYFUNCTION("""COMPUTED_VALUE"""),"-")</f>
        <v>-</v>
      </c>
      <c r="FS49" s="9" t="str">
        <f>IFERROR(__xludf.DUMMYFUNCTION("""COMPUTED_VALUE"""),"-")</f>
        <v>-</v>
      </c>
      <c r="FT49" s="9" t="str">
        <f>IFERROR(__xludf.DUMMYFUNCTION("""COMPUTED_VALUE"""),"-")</f>
        <v>-</v>
      </c>
      <c r="FU49" s="9" t="str">
        <f>IFERROR(__xludf.DUMMYFUNCTION("""COMPUTED_VALUE"""),"-")</f>
        <v>-</v>
      </c>
      <c r="FV49" s="9" t="str">
        <f>IFERROR(__xludf.DUMMYFUNCTION("""COMPUTED_VALUE"""),"")</f>
        <v/>
      </c>
      <c r="FW49" s="9" t="str">
        <f>IFERROR(__xludf.DUMMYFUNCTION("""COMPUTED_VALUE"""),"MLE")</f>
        <v>MLE</v>
      </c>
      <c r="FX49" s="9" t="str">
        <f>IFERROR(__xludf.DUMMYFUNCTION("""COMPUTED_VALUE"""),"MLE")</f>
        <v>MLE</v>
      </c>
      <c r="FY49" s="9" t="str">
        <f>IFERROR(__xludf.DUMMYFUNCTION("""COMPUTED_VALUE"""),"MLE")</f>
        <v>MLE</v>
      </c>
      <c r="FZ49" s="9" t="str">
        <f>IFERROR(__xludf.DUMMYFUNCTION("""COMPUTED_VALUE"""),"MLE")</f>
        <v>MLE</v>
      </c>
      <c r="GA49" s="9" t="str">
        <f>IFERROR(__xludf.DUMMYFUNCTION("""COMPUTED_VALUE"""),"MLE")</f>
        <v>MLE</v>
      </c>
      <c r="GB49" s="9" t="str">
        <f>IFERROR(__xludf.DUMMYFUNCTION("""COMPUTED_VALUE"""),"MLE")</f>
        <v>MLE</v>
      </c>
      <c r="GC49" s="9" t="str">
        <f>IFERROR(__xludf.DUMMYFUNCTION("""COMPUTED_VALUE"""),"MLE")</f>
        <v>MLE</v>
      </c>
      <c r="GD49" s="9" t="str">
        <f>IFERROR(__xludf.DUMMYFUNCTION("""COMPUTED_VALUE"""),"MLE")</f>
        <v>MLE</v>
      </c>
      <c r="GE49" s="9" t="str">
        <f>IFERROR(__xludf.DUMMYFUNCTION("""COMPUTED_VALUE"""),"MLE")</f>
        <v>MLE</v>
      </c>
      <c r="GF49" s="9" t="str">
        <f>IFERROR(__xludf.DUMMYFUNCTION("""COMPUTED_VALUE"""),"MLE")</f>
        <v>MLE</v>
      </c>
      <c r="GG49" s="9" t="str">
        <f>IFERROR(__xludf.DUMMYFUNCTION("""COMPUTED_VALUE"""),"MLE")</f>
        <v>MLE</v>
      </c>
      <c r="GH49" s="9" t="str">
        <f>IFERROR(__xludf.DUMMYFUNCTION("""COMPUTED_VALUE"""),"MLE")</f>
        <v>MLE</v>
      </c>
      <c r="GI49" s="9" t="str">
        <f>IFERROR(__xludf.DUMMYFUNCTION("""COMPUTED_VALUE"""),"MLE")</f>
        <v>MLE</v>
      </c>
      <c r="GJ49" s="9" t="str">
        <f>IFERROR(__xludf.DUMMYFUNCTION("""COMPUTED_VALUE"""),"MLE")</f>
        <v>MLE</v>
      </c>
      <c r="GK49" s="9" t="str">
        <f>IFERROR(__xludf.DUMMYFUNCTION("""COMPUTED_VALUE"""),"MLE")</f>
        <v>MLE</v>
      </c>
      <c r="GL49" s="9" t="str">
        <f>IFERROR(__xludf.DUMMYFUNCTION("""COMPUTED_VALUE"""),"MLE")</f>
        <v>MLE</v>
      </c>
      <c r="GM49" s="9" t="str">
        <f>IFERROR(__xludf.DUMMYFUNCTION("""COMPUTED_VALUE"""),"MLE")</f>
        <v>MLE</v>
      </c>
      <c r="GN49" s="9" t="str">
        <f>IFERROR(__xludf.DUMMYFUNCTION("""COMPUTED_VALUE"""),"MLE")</f>
        <v>MLE</v>
      </c>
      <c r="GO49" s="9" t="str">
        <f>IFERROR(__xludf.DUMMYFUNCTION("""COMPUTED_VALUE"""),"MLE")</f>
        <v>MLE</v>
      </c>
      <c r="GP49" s="9" t="str">
        <f>IFERROR(__xludf.DUMMYFUNCTION("""COMPUTED_VALUE"""),"MLE")</f>
        <v>MLE</v>
      </c>
      <c r="GQ49" s="9" t="str">
        <f>IFERROR(__xludf.DUMMYFUNCTION("""COMPUTED_VALUE"""),"MLE")</f>
        <v>MLE</v>
      </c>
      <c r="GR49" s="9" t="str">
        <f>IFERROR(__xludf.DUMMYFUNCTION("""COMPUTED_VALUE"""),"MLE")</f>
        <v>MLE</v>
      </c>
      <c r="GS49" s="9" t="str">
        <f>IFERROR(__xludf.DUMMYFUNCTION("""COMPUTED_VALUE"""),"MLE")</f>
        <v>MLE</v>
      </c>
      <c r="GT49" s="9" t="str">
        <f>IFERROR(__xludf.DUMMYFUNCTION("""COMPUTED_VALUE"""),"MLE")</f>
        <v>MLE</v>
      </c>
      <c r="GU49" s="9" t="str">
        <f>IFERROR(__xludf.DUMMYFUNCTION("""COMPUTED_VALUE"""),"")</f>
        <v/>
      </c>
    </row>
    <row r="50">
      <c r="A50" s="5"/>
      <c r="B50" s="5"/>
      <c r="C50" s="5" t="str">
        <f>if(B50="d","diskv. iz ciklusa",if(B50="d1","diskv. iz kruga",if($E50="ODOBREN",(if(countif(H:H,"="&amp;H50)=1,countif(H:H,"&gt;"&amp;H50)+1,concatenate(countif(H:H,"&gt;"&amp;H50)+1," - ",countif(H:H,"&gt;="&amp;H50)))),'Rezultati - A kategorija'!empty)))</f>
        <v>44 - 48</v>
      </c>
      <c r="D50" s="6" t="str">
        <f>IFERROR(__xludf.DUMMYFUNCTION("""COMPUTED_VALUE"""),"lukacer5")</f>
        <v>lukacer5</v>
      </c>
      <c r="E50" s="6" t="str">
        <f>IFERROR(__xludf.DUMMYFUNCTION("""COMPUTED_VALUE"""),"ODOBREN")</f>
        <v>ODOBREN</v>
      </c>
      <c r="F50" s="6" t="str">
        <f>IFERROR(__xludf.DUMMYFUNCTION("""COMPUTED_VALUE"""),"Luka")</f>
        <v>Luka</v>
      </c>
      <c r="G50" s="6" t="str">
        <f>IFERROR(__xludf.DUMMYFUNCTION("""COMPUTED_VALUE"""),"Stojanić")</f>
        <v>Stojanić</v>
      </c>
      <c r="H50" s="7">
        <f>IFERROR(__xludf.DUMMYFUNCTION("""COMPUTED_VALUE"""),40.0)</f>
        <v>40</v>
      </c>
      <c r="I50" s="7">
        <f>IFERROR(__xludf.DUMMYFUNCTION("""COMPUTED_VALUE"""),40.0)</f>
        <v>40</v>
      </c>
      <c r="J50" s="6" t="str">
        <f>IFERROR(__xludf.DUMMYFUNCTION("""COMPUTED_VALUE"""),"Požega")</f>
        <v>Požega</v>
      </c>
      <c r="K50" s="6" t="str">
        <f>IFERROR(__xludf.DUMMYFUNCTION("""COMPUTED_VALUE"""),"Gimnazija Sveti Sava")</f>
        <v>Gimnazija Sveti Sava</v>
      </c>
      <c r="L50" s="14" t="str">
        <f>IFERROR(__xludf.DUMMYFUNCTION("""COMPUTED_VALUE"""),"II")</f>
        <v>II</v>
      </c>
      <c r="M50" s="14" t="str">
        <f>IFERROR(__xludf.DUMMYFUNCTION("""COMPUTED_VALUE"""),"A")</f>
        <v>A</v>
      </c>
      <c r="N50" s="6" t="str">
        <f>IFERROR(__xludf.DUMMYFUNCTION("""COMPUTED_VALUE"""),"Mijodrag Đurišić")</f>
        <v>Mijodrag Đurišić</v>
      </c>
      <c r="O50" s="8" t="str">
        <f>IFERROR(__xludf.DUMMYFUNCTION("""COMPUTED_VALUE"""),"-")</f>
        <v>-</v>
      </c>
      <c r="P50" s="9" t="str">
        <f>IFERROR(__xludf.DUMMYFUNCTION("""COMPUTED_VALUE"""),"-")</f>
        <v>-</v>
      </c>
      <c r="Q50" s="9" t="str">
        <f>IFERROR(__xludf.DUMMYFUNCTION("""COMPUTED_VALUE"""),"-")</f>
        <v>-</v>
      </c>
      <c r="R50" s="9">
        <f>IFERROR(__xludf.DUMMYFUNCTION("""COMPUTED_VALUE"""),40.0)</f>
        <v>40</v>
      </c>
      <c r="S50" s="9" t="str">
        <f>IFERROR(__xludf.DUMMYFUNCTION("""COMPUTED_VALUE"""),"-")</f>
        <v>-</v>
      </c>
      <c r="T50" s="9">
        <f>IFERROR(__xludf.DUMMYFUNCTION("""COMPUTED_VALUE"""),0.0)</f>
        <v>0</v>
      </c>
      <c r="U50" s="9" t="str">
        <f>IFERROR(__xludf.DUMMYFUNCTION("""COMPUTED_VALUE"""),"")</f>
        <v/>
      </c>
      <c r="V50" s="9" t="str">
        <f>IFERROR(__xludf.DUMMYFUNCTION("""COMPUTED_VALUE"""),"")</f>
        <v/>
      </c>
      <c r="W50" s="9" t="str">
        <f>IFERROR(__xludf.DUMMYFUNCTION("""COMPUTED_VALUE"""),"-")</f>
        <v>-</v>
      </c>
      <c r="X50" s="9" t="str">
        <f>IFERROR(__xludf.DUMMYFUNCTION("""COMPUTED_VALUE"""),"-")</f>
        <v>-</v>
      </c>
      <c r="Y50" s="9" t="str">
        <f>IFERROR(__xludf.DUMMYFUNCTION("""COMPUTED_VALUE"""),"-")</f>
        <v>-</v>
      </c>
      <c r="Z50" s="9" t="str">
        <f>IFERROR(__xludf.DUMMYFUNCTION("""COMPUTED_VALUE"""),"-")</f>
        <v>-</v>
      </c>
      <c r="AA50" s="9" t="str">
        <f>IFERROR(__xludf.DUMMYFUNCTION("""COMPUTED_VALUE"""),"-")</f>
        <v>-</v>
      </c>
      <c r="AB50" s="9" t="str">
        <f>IFERROR(__xludf.DUMMYFUNCTION("""COMPUTED_VALUE"""),"-")</f>
        <v>-</v>
      </c>
      <c r="AC50" s="9" t="str">
        <f>IFERROR(__xludf.DUMMYFUNCTION("""COMPUTED_VALUE"""),"-")</f>
        <v>-</v>
      </c>
      <c r="AD50" s="9" t="str">
        <f>IFERROR(__xludf.DUMMYFUNCTION("""COMPUTED_VALUE"""),"-")</f>
        <v>-</v>
      </c>
      <c r="AE50" s="9" t="str">
        <f>IFERROR(__xludf.DUMMYFUNCTION("""COMPUTED_VALUE"""),"-")</f>
        <v>-</v>
      </c>
      <c r="AF50" s="9" t="str">
        <f>IFERROR(__xludf.DUMMYFUNCTION("""COMPUTED_VALUE"""),"-")</f>
        <v>-</v>
      </c>
      <c r="AG50" s="9" t="str">
        <f>IFERROR(__xludf.DUMMYFUNCTION("""COMPUTED_VALUE"""),"-")</f>
        <v>-</v>
      </c>
      <c r="AH50" s="9" t="str">
        <f>IFERROR(__xludf.DUMMYFUNCTION("""COMPUTED_VALUE"""),"-")</f>
        <v>-</v>
      </c>
      <c r="AI50" s="9" t="str">
        <f>IFERROR(__xludf.DUMMYFUNCTION("""COMPUTED_VALUE"""),"-")</f>
        <v>-</v>
      </c>
      <c r="AJ50" s="9" t="str">
        <f>IFERROR(__xludf.DUMMYFUNCTION("""COMPUTED_VALUE"""),"-")</f>
        <v>-</v>
      </c>
      <c r="AK50" s="9" t="str">
        <f>IFERROR(__xludf.DUMMYFUNCTION("""COMPUTED_VALUE"""),"-")</f>
        <v>-</v>
      </c>
      <c r="AL50" s="9" t="str">
        <f>IFERROR(__xludf.DUMMYFUNCTION("""COMPUTED_VALUE"""),"-")</f>
        <v>-</v>
      </c>
      <c r="AM50" s="9" t="str">
        <f>IFERROR(__xludf.DUMMYFUNCTION("""COMPUTED_VALUE"""),"-")</f>
        <v>-</v>
      </c>
      <c r="AN50" s="9" t="str">
        <f>IFERROR(__xludf.DUMMYFUNCTION("""COMPUTED_VALUE"""),"-")</f>
        <v>-</v>
      </c>
      <c r="AO50" s="9" t="str">
        <f>IFERROR(__xludf.DUMMYFUNCTION("""COMPUTED_VALUE"""),"-")</f>
        <v>-</v>
      </c>
      <c r="AP50" s="9" t="str">
        <f>IFERROR(__xludf.DUMMYFUNCTION("""COMPUTED_VALUE"""),"-")</f>
        <v>-</v>
      </c>
      <c r="AQ50" s="9" t="str">
        <f>IFERROR(__xludf.DUMMYFUNCTION("""COMPUTED_VALUE"""),"-")</f>
        <v>-</v>
      </c>
      <c r="AR50" s="9" t="str">
        <f>IFERROR(__xludf.DUMMYFUNCTION("""COMPUTED_VALUE"""),"-")</f>
        <v>-</v>
      </c>
      <c r="AS50" s="9" t="str">
        <f>IFERROR(__xludf.DUMMYFUNCTION("""COMPUTED_VALUE"""),"-")</f>
        <v>-</v>
      </c>
      <c r="AT50" s="9" t="str">
        <f>IFERROR(__xludf.DUMMYFUNCTION("""COMPUTED_VALUE"""),"-")</f>
        <v>-</v>
      </c>
      <c r="AU50" s="9" t="str">
        <f>IFERROR(__xludf.DUMMYFUNCTION("""COMPUTED_VALUE"""),"-")</f>
        <v>-</v>
      </c>
      <c r="AV50" s="9" t="str">
        <f>IFERROR(__xludf.DUMMYFUNCTION("""COMPUTED_VALUE"""),"-")</f>
        <v>-</v>
      </c>
      <c r="AW50" s="9" t="str">
        <f>IFERROR(__xludf.DUMMYFUNCTION("""COMPUTED_VALUE"""),"-")</f>
        <v>-</v>
      </c>
      <c r="AX50" s="9" t="str">
        <f>IFERROR(__xludf.DUMMYFUNCTION("""COMPUTED_VALUE"""),"-")</f>
        <v>-</v>
      </c>
      <c r="AY50" s="9" t="str">
        <f>IFERROR(__xludf.DUMMYFUNCTION("""COMPUTED_VALUE"""),"-")</f>
        <v>-</v>
      </c>
      <c r="AZ50" s="9" t="str">
        <f>IFERROR(__xludf.DUMMYFUNCTION("""COMPUTED_VALUE"""),"-")</f>
        <v>-</v>
      </c>
      <c r="BA50" s="9" t="str">
        <f>IFERROR(__xludf.DUMMYFUNCTION("""COMPUTED_VALUE"""),"-")</f>
        <v>-</v>
      </c>
      <c r="BB50" s="9" t="str">
        <f>IFERROR(__xludf.DUMMYFUNCTION("""COMPUTED_VALUE"""),"-")</f>
        <v>-</v>
      </c>
      <c r="BC50" s="9" t="str">
        <f>IFERROR(__xludf.DUMMYFUNCTION("""COMPUTED_VALUE"""),"-")</f>
        <v>-</v>
      </c>
      <c r="BD50" s="9" t="str">
        <f>IFERROR(__xludf.DUMMYFUNCTION("""COMPUTED_VALUE"""),"-")</f>
        <v>-</v>
      </c>
      <c r="BE50" s="9" t="str">
        <f>IFERROR(__xludf.DUMMYFUNCTION("""COMPUTED_VALUE"""),"-")</f>
        <v>-</v>
      </c>
      <c r="BF50" s="9" t="str">
        <f>IFERROR(__xludf.DUMMYFUNCTION("""COMPUTED_VALUE"""),"-")</f>
        <v>-</v>
      </c>
      <c r="BG50" s="9" t="str">
        <f>IFERROR(__xludf.DUMMYFUNCTION("""COMPUTED_VALUE"""),"-")</f>
        <v>-</v>
      </c>
      <c r="BH50" s="9" t="str">
        <f>IFERROR(__xludf.DUMMYFUNCTION("""COMPUTED_VALUE"""),"-")</f>
        <v>-</v>
      </c>
      <c r="BI50" s="9" t="str">
        <f>IFERROR(__xludf.DUMMYFUNCTION("""COMPUTED_VALUE"""),"-")</f>
        <v>-</v>
      </c>
      <c r="BJ50" s="9" t="str">
        <f>IFERROR(__xludf.DUMMYFUNCTION("""COMPUTED_VALUE"""),"-")</f>
        <v>-</v>
      </c>
      <c r="BK50" s="9" t="str">
        <f>IFERROR(__xludf.DUMMYFUNCTION("""COMPUTED_VALUE"""),"-")</f>
        <v>-</v>
      </c>
      <c r="BL50" s="9" t="str">
        <f>IFERROR(__xludf.DUMMYFUNCTION("""COMPUTED_VALUE"""),"-")</f>
        <v>-</v>
      </c>
      <c r="BM50" s="9" t="str">
        <f>IFERROR(__xludf.DUMMYFUNCTION("""COMPUTED_VALUE"""),"")</f>
        <v/>
      </c>
      <c r="BN50" s="9" t="str">
        <f>IFERROR(__xludf.DUMMYFUNCTION("""COMPUTED_VALUE"""),"-")</f>
        <v>-</v>
      </c>
      <c r="BO50" s="9" t="str">
        <f>IFERROR(__xludf.DUMMYFUNCTION("""COMPUTED_VALUE"""),"-")</f>
        <v>-</v>
      </c>
      <c r="BP50" s="9" t="str">
        <f>IFERROR(__xludf.DUMMYFUNCTION("""COMPUTED_VALUE"""),"-")</f>
        <v>-</v>
      </c>
      <c r="BQ50" s="9" t="str">
        <f>IFERROR(__xludf.DUMMYFUNCTION("""COMPUTED_VALUE"""),"-")</f>
        <v>-</v>
      </c>
      <c r="BR50" s="9" t="str">
        <f>IFERROR(__xludf.DUMMYFUNCTION("""COMPUTED_VALUE"""),"-")</f>
        <v>-</v>
      </c>
      <c r="BS50" s="9" t="str">
        <f>IFERROR(__xludf.DUMMYFUNCTION("""COMPUTED_VALUE"""),"-")</f>
        <v>-</v>
      </c>
      <c r="BT50" s="9" t="str">
        <f>IFERROR(__xludf.DUMMYFUNCTION("""COMPUTED_VALUE"""),"-")</f>
        <v>-</v>
      </c>
      <c r="BU50" s="9" t="str">
        <f>IFERROR(__xludf.DUMMYFUNCTION("""COMPUTED_VALUE"""),"-")</f>
        <v>-</v>
      </c>
      <c r="BV50" s="9" t="str">
        <f>IFERROR(__xludf.DUMMYFUNCTION("""COMPUTED_VALUE"""),"-")</f>
        <v>-</v>
      </c>
      <c r="BW50" s="9" t="str">
        <f>IFERROR(__xludf.DUMMYFUNCTION("""COMPUTED_VALUE"""),"-")</f>
        <v>-</v>
      </c>
      <c r="BX50" s="9" t="str">
        <f>IFERROR(__xludf.DUMMYFUNCTION("""COMPUTED_VALUE"""),"-")</f>
        <v>-</v>
      </c>
      <c r="BY50" s="9" t="str">
        <f>IFERROR(__xludf.DUMMYFUNCTION("""COMPUTED_VALUE"""),"-")</f>
        <v>-</v>
      </c>
      <c r="BZ50" s="9" t="str">
        <f>IFERROR(__xludf.DUMMYFUNCTION("""COMPUTED_VALUE"""),"-")</f>
        <v>-</v>
      </c>
      <c r="CA50" s="9" t="str">
        <f>IFERROR(__xludf.DUMMYFUNCTION("""COMPUTED_VALUE"""),"-")</f>
        <v>-</v>
      </c>
      <c r="CB50" s="9" t="str">
        <f>IFERROR(__xludf.DUMMYFUNCTION("""COMPUTED_VALUE"""),"-")</f>
        <v>-</v>
      </c>
      <c r="CC50" s="9" t="str">
        <f>IFERROR(__xludf.DUMMYFUNCTION("""COMPUTED_VALUE"""),"-")</f>
        <v>-</v>
      </c>
      <c r="CD50" s="9" t="str">
        <f>IFERROR(__xludf.DUMMYFUNCTION("""COMPUTED_VALUE"""),"-")</f>
        <v>-</v>
      </c>
      <c r="CE50" s="9" t="str">
        <f>IFERROR(__xludf.DUMMYFUNCTION("""COMPUTED_VALUE"""),"-")</f>
        <v>-</v>
      </c>
      <c r="CF50" s="9" t="str">
        <f>IFERROR(__xludf.DUMMYFUNCTION("""COMPUTED_VALUE"""),"-")</f>
        <v>-</v>
      </c>
      <c r="CG50" s="9" t="str">
        <f>IFERROR(__xludf.DUMMYFUNCTION("""COMPUTED_VALUE"""),"-")</f>
        <v>-</v>
      </c>
      <c r="CH50" s="9" t="str">
        <f>IFERROR(__xludf.DUMMYFUNCTION("""COMPUTED_VALUE"""),"-")</f>
        <v>-</v>
      </c>
      <c r="CI50" s="9" t="str">
        <f>IFERROR(__xludf.DUMMYFUNCTION("""COMPUTED_VALUE"""),"-")</f>
        <v>-</v>
      </c>
      <c r="CJ50" s="9" t="str">
        <f>IFERROR(__xludf.DUMMYFUNCTION("""COMPUTED_VALUE"""),"-")</f>
        <v>-</v>
      </c>
      <c r="CK50" s="9" t="str">
        <f>IFERROR(__xludf.DUMMYFUNCTION("""COMPUTED_VALUE"""),"-")</f>
        <v>-</v>
      </c>
      <c r="CL50" s="9" t="str">
        <f>IFERROR(__xludf.DUMMYFUNCTION("""COMPUTED_VALUE"""),"-")</f>
        <v>-</v>
      </c>
      <c r="CM50" s="9" t="str">
        <f>IFERROR(__xludf.DUMMYFUNCTION("""COMPUTED_VALUE"""),"-")</f>
        <v>-</v>
      </c>
      <c r="CN50" s="9" t="str">
        <f>IFERROR(__xludf.DUMMYFUNCTION("""COMPUTED_VALUE"""),"-")</f>
        <v>-</v>
      </c>
      <c r="CO50" s="9" t="str">
        <f>IFERROR(__xludf.DUMMYFUNCTION("""COMPUTED_VALUE"""),"-")</f>
        <v>-</v>
      </c>
      <c r="CP50" s="9" t="str">
        <f>IFERROR(__xludf.DUMMYFUNCTION("""COMPUTED_VALUE"""),"-")</f>
        <v>-</v>
      </c>
      <c r="CQ50" s="9" t="str">
        <f>IFERROR(__xludf.DUMMYFUNCTION("""COMPUTED_VALUE"""),"-")</f>
        <v>-</v>
      </c>
      <c r="CR50" s="9" t="str">
        <f>IFERROR(__xludf.DUMMYFUNCTION("""COMPUTED_VALUE"""),"-")</f>
        <v>-</v>
      </c>
      <c r="CS50" s="9" t="str">
        <f>IFERROR(__xludf.DUMMYFUNCTION("""COMPUTED_VALUE"""),"-")</f>
        <v>-</v>
      </c>
      <c r="CT50" s="9" t="str">
        <f>IFERROR(__xludf.DUMMYFUNCTION("""COMPUTED_VALUE"""),"-")</f>
        <v>-</v>
      </c>
      <c r="CU50" s="9" t="str">
        <f>IFERROR(__xludf.DUMMYFUNCTION("""COMPUTED_VALUE"""),"")</f>
        <v/>
      </c>
      <c r="CV50" s="9" t="str">
        <f>IFERROR(__xludf.DUMMYFUNCTION("""COMPUTED_VALUE"""),"-")</f>
        <v>-</v>
      </c>
      <c r="CW50" s="9" t="str">
        <f>IFERROR(__xludf.DUMMYFUNCTION("""COMPUTED_VALUE"""),"-")</f>
        <v>-</v>
      </c>
      <c r="CX50" s="9" t="str">
        <f>IFERROR(__xludf.DUMMYFUNCTION("""COMPUTED_VALUE"""),"-")</f>
        <v>-</v>
      </c>
      <c r="CY50" s="9" t="str">
        <f>IFERROR(__xludf.DUMMYFUNCTION("""COMPUTED_VALUE"""),"-")</f>
        <v>-</v>
      </c>
      <c r="CZ50" s="9" t="str">
        <f>IFERROR(__xludf.DUMMYFUNCTION("""COMPUTED_VALUE"""),"-")</f>
        <v>-</v>
      </c>
      <c r="DA50" s="9" t="str">
        <f>IFERROR(__xludf.DUMMYFUNCTION("""COMPUTED_VALUE"""),"-")</f>
        <v>-</v>
      </c>
      <c r="DB50" s="9" t="str">
        <f>IFERROR(__xludf.DUMMYFUNCTION("""COMPUTED_VALUE"""),"-")</f>
        <v>-</v>
      </c>
      <c r="DC50" s="9" t="str">
        <f>IFERROR(__xludf.DUMMYFUNCTION("""COMPUTED_VALUE"""),"-")</f>
        <v>-</v>
      </c>
      <c r="DD50" s="9" t="str">
        <f>IFERROR(__xludf.DUMMYFUNCTION("""COMPUTED_VALUE"""),"-")</f>
        <v>-</v>
      </c>
      <c r="DE50" s="9" t="str">
        <f>IFERROR(__xludf.DUMMYFUNCTION("""COMPUTED_VALUE"""),"-")</f>
        <v>-</v>
      </c>
      <c r="DF50" s="9" t="str">
        <f>IFERROR(__xludf.DUMMYFUNCTION("""COMPUTED_VALUE"""),"-")</f>
        <v>-</v>
      </c>
      <c r="DG50" s="9" t="str">
        <f>IFERROR(__xludf.DUMMYFUNCTION("""COMPUTED_VALUE"""),"-")</f>
        <v>-</v>
      </c>
      <c r="DH50" s="9" t="str">
        <f>IFERROR(__xludf.DUMMYFUNCTION("""COMPUTED_VALUE"""),"-")</f>
        <v>-</v>
      </c>
      <c r="DI50" s="9" t="str">
        <f>IFERROR(__xludf.DUMMYFUNCTION("""COMPUTED_VALUE"""),"-")</f>
        <v>-</v>
      </c>
      <c r="DJ50" s="9" t="str">
        <f>IFERROR(__xludf.DUMMYFUNCTION("""COMPUTED_VALUE"""),"-")</f>
        <v>-</v>
      </c>
      <c r="DK50" s="9" t="str">
        <f>IFERROR(__xludf.DUMMYFUNCTION("""COMPUTED_VALUE"""),"-")</f>
        <v>-</v>
      </c>
      <c r="DL50" s="9" t="str">
        <f>IFERROR(__xludf.DUMMYFUNCTION("""COMPUTED_VALUE"""),"-")</f>
        <v>-</v>
      </c>
      <c r="DM50" s="9" t="str">
        <f>IFERROR(__xludf.DUMMYFUNCTION("""COMPUTED_VALUE"""),"-")</f>
        <v>-</v>
      </c>
      <c r="DN50" s="9" t="str">
        <f>IFERROR(__xludf.DUMMYFUNCTION("""COMPUTED_VALUE"""),"-")</f>
        <v>-</v>
      </c>
      <c r="DO50" s="9" t="str">
        <f>IFERROR(__xludf.DUMMYFUNCTION("""COMPUTED_VALUE"""),"-")</f>
        <v>-</v>
      </c>
      <c r="DP50" s="9" t="str">
        <f>IFERROR(__xludf.DUMMYFUNCTION("""COMPUTED_VALUE"""),"-")</f>
        <v>-</v>
      </c>
      <c r="DQ50" s="9" t="str">
        <f>IFERROR(__xludf.DUMMYFUNCTION("""COMPUTED_VALUE"""),"-")</f>
        <v>-</v>
      </c>
      <c r="DR50" s="9" t="str">
        <f>IFERROR(__xludf.DUMMYFUNCTION("""COMPUTED_VALUE"""),"-")</f>
        <v>-</v>
      </c>
      <c r="DS50" s="9" t="str">
        <f>IFERROR(__xludf.DUMMYFUNCTION("""COMPUTED_VALUE"""),"-")</f>
        <v>-</v>
      </c>
      <c r="DT50" s="9" t="str">
        <f>IFERROR(__xludf.DUMMYFUNCTION("""COMPUTED_VALUE"""),"-")</f>
        <v>-</v>
      </c>
      <c r="DU50" s="9" t="str">
        <f>IFERROR(__xludf.DUMMYFUNCTION("""COMPUTED_VALUE"""),"-")</f>
        <v>-</v>
      </c>
      <c r="DV50" s="9" t="str">
        <f>IFERROR(__xludf.DUMMYFUNCTION("""COMPUTED_VALUE"""),"-")</f>
        <v>-</v>
      </c>
      <c r="DW50" s="9" t="str">
        <f>IFERROR(__xludf.DUMMYFUNCTION("""COMPUTED_VALUE"""),"-")</f>
        <v>-</v>
      </c>
      <c r="DX50" s="9" t="str">
        <f>IFERROR(__xludf.DUMMYFUNCTION("""COMPUTED_VALUE"""),"-")</f>
        <v>-</v>
      </c>
      <c r="DY50" s="9" t="str">
        <f>IFERROR(__xludf.DUMMYFUNCTION("""COMPUTED_VALUE"""),"-")</f>
        <v>-</v>
      </c>
      <c r="DZ50" s="9" t="str">
        <f>IFERROR(__xludf.DUMMYFUNCTION("""COMPUTED_VALUE"""),"-")</f>
        <v>-</v>
      </c>
      <c r="EA50" s="9" t="str">
        <f>IFERROR(__xludf.DUMMYFUNCTION("""COMPUTED_VALUE"""),"-")</f>
        <v>-</v>
      </c>
      <c r="EB50" s="9" t="str">
        <f>IFERROR(__xludf.DUMMYFUNCTION("""COMPUTED_VALUE"""),"")</f>
        <v/>
      </c>
      <c r="EC50" s="9">
        <f>IFERROR(__xludf.DUMMYFUNCTION("""COMPUTED_VALUE"""),1.0)</f>
        <v>1</v>
      </c>
      <c r="ED50" s="9">
        <f>IFERROR(__xludf.DUMMYFUNCTION("""COMPUTED_VALUE"""),1.0)</f>
        <v>1</v>
      </c>
      <c r="EE50" s="9">
        <f>IFERROR(__xludf.DUMMYFUNCTION("""COMPUTED_VALUE"""),1.0)</f>
        <v>1</v>
      </c>
      <c r="EF50" s="9">
        <f>IFERROR(__xludf.DUMMYFUNCTION("""COMPUTED_VALUE"""),1.0)</f>
        <v>1</v>
      </c>
      <c r="EG50" s="9">
        <f>IFERROR(__xludf.DUMMYFUNCTION("""COMPUTED_VALUE"""),1.0)</f>
        <v>1</v>
      </c>
      <c r="EH50" s="9">
        <f>IFERROR(__xludf.DUMMYFUNCTION("""COMPUTED_VALUE"""),1.0)</f>
        <v>1</v>
      </c>
      <c r="EI50" s="9">
        <f>IFERROR(__xludf.DUMMYFUNCTION("""COMPUTED_VALUE"""),1.0)</f>
        <v>1</v>
      </c>
      <c r="EJ50" s="9" t="str">
        <f>IFERROR(__xludf.DUMMYFUNCTION("""COMPUTED_VALUE"""),"TLE")</f>
        <v>TLE</v>
      </c>
      <c r="EK50" s="9" t="str">
        <f>IFERROR(__xludf.DUMMYFUNCTION("""COMPUTED_VALUE"""),"TLE")</f>
        <v>TLE</v>
      </c>
      <c r="EL50" s="9" t="str">
        <f>IFERROR(__xludf.DUMMYFUNCTION("""COMPUTED_VALUE"""),"TLE")</f>
        <v>TLE</v>
      </c>
      <c r="EM50" s="9">
        <f>IFERROR(__xludf.DUMMYFUNCTION("""COMPUTED_VALUE"""),1.0)</f>
        <v>1</v>
      </c>
      <c r="EN50" s="9">
        <f>IFERROR(__xludf.DUMMYFUNCTION("""COMPUTED_VALUE"""),1.0)</f>
        <v>1</v>
      </c>
      <c r="EO50" s="9" t="str">
        <f>IFERROR(__xludf.DUMMYFUNCTION("""COMPUTED_VALUE"""),"TLE")</f>
        <v>TLE</v>
      </c>
      <c r="EP50" s="9" t="str">
        <f>IFERROR(__xludf.DUMMYFUNCTION("""COMPUTED_VALUE"""),"TLE")</f>
        <v>TLE</v>
      </c>
      <c r="EQ50" s="9" t="str">
        <f>IFERROR(__xludf.DUMMYFUNCTION("""COMPUTED_VALUE"""),"TLE")</f>
        <v>TLE</v>
      </c>
      <c r="ER50" s="9" t="str">
        <f>IFERROR(__xludf.DUMMYFUNCTION("""COMPUTED_VALUE"""),"TLE")</f>
        <v>TLE</v>
      </c>
      <c r="ES50" s="9" t="str">
        <f>IFERROR(__xludf.DUMMYFUNCTION("""COMPUTED_VALUE"""),"")</f>
        <v/>
      </c>
      <c r="ET50" s="9" t="str">
        <f>IFERROR(__xludf.DUMMYFUNCTION("""COMPUTED_VALUE"""),"-")</f>
        <v>-</v>
      </c>
      <c r="EU50" s="9" t="str">
        <f>IFERROR(__xludf.DUMMYFUNCTION("""COMPUTED_VALUE"""),"-")</f>
        <v>-</v>
      </c>
      <c r="EV50" s="9" t="str">
        <f>IFERROR(__xludf.DUMMYFUNCTION("""COMPUTED_VALUE"""),"-")</f>
        <v>-</v>
      </c>
      <c r="EW50" s="9" t="str">
        <f>IFERROR(__xludf.DUMMYFUNCTION("""COMPUTED_VALUE"""),"-")</f>
        <v>-</v>
      </c>
      <c r="EX50" s="9" t="str">
        <f>IFERROR(__xludf.DUMMYFUNCTION("""COMPUTED_VALUE"""),"-")</f>
        <v>-</v>
      </c>
      <c r="EY50" s="9" t="str">
        <f>IFERROR(__xludf.DUMMYFUNCTION("""COMPUTED_VALUE"""),"-")</f>
        <v>-</v>
      </c>
      <c r="EZ50" s="9" t="str">
        <f>IFERROR(__xludf.DUMMYFUNCTION("""COMPUTED_VALUE"""),"-")</f>
        <v>-</v>
      </c>
      <c r="FA50" s="9" t="str">
        <f>IFERROR(__xludf.DUMMYFUNCTION("""COMPUTED_VALUE"""),"-")</f>
        <v>-</v>
      </c>
      <c r="FB50" s="9" t="str">
        <f>IFERROR(__xludf.DUMMYFUNCTION("""COMPUTED_VALUE"""),"-")</f>
        <v>-</v>
      </c>
      <c r="FC50" s="9" t="str">
        <f>IFERROR(__xludf.DUMMYFUNCTION("""COMPUTED_VALUE"""),"-")</f>
        <v>-</v>
      </c>
      <c r="FD50" s="9" t="str">
        <f>IFERROR(__xludf.DUMMYFUNCTION("""COMPUTED_VALUE"""),"-")</f>
        <v>-</v>
      </c>
      <c r="FE50" s="9" t="str">
        <f>IFERROR(__xludf.DUMMYFUNCTION("""COMPUTED_VALUE"""),"-")</f>
        <v>-</v>
      </c>
      <c r="FF50" s="9" t="str">
        <f>IFERROR(__xludf.DUMMYFUNCTION("""COMPUTED_VALUE"""),"-")</f>
        <v>-</v>
      </c>
      <c r="FG50" s="9" t="str">
        <f>IFERROR(__xludf.DUMMYFUNCTION("""COMPUTED_VALUE"""),"-")</f>
        <v>-</v>
      </c>
      <c r="FH50" s="9" t="str">
        <f>IFERROR(__xludf.DUMMYFUNCTION("""COMPUTED_VALUE"""),"-")</f>
        <v>-</v>
      </c>
      <c r="FI50" s="9" t="str">
        <f>IFERROR(__xludf.DUMMYFUNCTION("""COMPUTED_VALUE"""),"-")</f>
        <v>-</v>
      </c>
      <c r="FJ50" s="9" t="str">
        <f>IFERROR(__xludf.DUMMYFUNCTION("""COMPUTED_VALUE"""),"-")</f>
        <v>-</v>
      </c>
      <c r="FK50" s="9" t="str">
        <f>IFERROR(__xludf.DUMMYFUNCTION("""COMPUTED_VALUE"""),"-")</f>
        <v>-</v>
      </c>
      <c r="FL50" s="9" t="str">
        <f>IFERROR(__xludf.DUMMYFUNCTION("""COMPUTED_VALUE"""),"-")</f>
        <v>-</v>
      </c>
      <c r="FM50" s="9" t="str">
        <f>IFERROR(__xludf.DUMMYFUNCTION("""COMPUTED_VALUE"""),"-")</f>
        <v>-</v>
      </c>
      <c r="FN50" s="9" t="str">
        <f>IFERROR(__xludf.DUMMYFUNCTION("""COMPUTED_VALUE"""),"-")</f>
        <v>-</v>
      </c>
      <c r="FO50" s="9" t="str">
        <f>IFERROR(__xludf.DUMMYFUNCTION("""COMPUTED_VALUE"""),"-")</f>
        <v>-</v>
      </c>
      <c r="FP50" s="9" t="str">
        <f>IFERROR(__xludf.DUMMYFUNCTION("""COMPUTED_VALUE"""),"-")</f>
        <v>-</v>
      </c>
      <c r="FQ50" s="9" t="str">
        <f>IFERROR(__xludf.DUMMYFUNCTION("""COMPUTED_VALUE"""),"-")</f>
        <v>-</v>
      </c>
      <c r="FR50" s="9" t="str">
        <f>IFERROR(__xludf.DUMMYFUNCTION("""COMPUTED_VALUE"""),"-")</f>
        <v>-</v>
      </c>
      <c r="FS50" s="9" t="str">
        <f>IFERROR(__xludf.DUMMYFUNCTION("""COMPUTED_VALUE"""),"-")</f>
        <v>-</v>
      </c>
      <c r="FT50" s="9" t="str">
        <f>IFERROR(__xludf.DUMMYFUNCTION("""COMPUTED_VALUE"""),"-")</f>
        <v>-</v>
      </c>
      <c r="FU50" s="9" t="str">
        <f>IFERROR(__xludf.DUMMYFUNCTION("""COMPUTED_VALUE"""),"-")</f>
        <v>-</v>
      </c>
      <c r="FV50" s="9" t="str">
        <f>IFERROR(__xludf.DUMMYFUNCTION("""COMPUTED_VALUE"""),"")</f>
        <v/>
      </c>
      <c r="FW50" s="9" t="str">
        <f>IFERROR(__xludf.DUMMYFUNCTION("""COMPUTED_VALUE"""),"RTE")</f>
        <v>RTE</v>
      </c>
      <c r="FX50" s="9" t="str">
        <f>IFERROR(__xludf.DUMMYFUNCTION("""COMPUTED_VALUE"""),"TLE")</f>
        <v>TLE</v>
      </c>
      <c r="FY50" s="9" t="str">
        <f>IFERROR(__xludf.DUMMYFUNCTION("""COMPUTED_VALUE"""),"TLE")</f>
        <v>TLE</v>
      </c>
      <c r="FZ50" s="9" t="str">
        <f>IFERROR(__xludf.DUMMYFUNCTION("""COMPUTED_VALUE"""),"TLE")</f>
        <v>TLE</v>
      </c>
      <c r="GA50" s="9" t="str">
        <f>IFERROR(__xludf.DUMMYFUNCTION("""COMPUTED_VALUE"""),"TLE")</f>
        <v>TLE</v>
      </c>
      <c r="GB50" s="9" t="str">
        <f>IFERROR(__xludf.DUMMYFUNCTION("""COMPUTED_VALUE"""),"TLE")</f>
        <v>TLE</v>
      </c>
      <c r="GC50" s="9" t="str">
        <f>IFERROR(__xludf.DUMMYFUNCTION("""COMPUTED_VALUE"""),"TLE")</f>
        <v>TLE</v>
      </c>
      <c r="GD50" s="9" t="str">
        <f>IFERROR(__xludf.DUMMYFUNCTION("""COMPUTED_VALUE"""),"TLE")</f>
        <v>TLE</v>
      </c>
      <c r="GE50" s="9" t="str">
        <f>IFERROR(__xludf.DUMMYFUNCTION("""COMPUTED_VALUE"""),"TLE")</f>
        <v>TLE</v>
      </c>
      <c r="GF50" s="9" t="str">
        <f>IFERROR(__xludf.DUMMYFUNCTION("""COMPUTED_VALUE"""),"TLE")</f>
        <v>TLE</v>
      </c>
      <c r="GG50" s="9" t="str">
        <f>IFERROR(__xludf.DUMMYFUNCTION("""COMPUTED_VALUE"""),"TLE")</f>
        <v>TLE</v>
      </c>
      <c r="GH50" s="9" t="str">
        <f>IFERROR(__xludf.DUMMYFUNCTION("""COMPUTED_VALUE"""),"TLE")</f>
        <v>TLE</v>
      </c>
      <c r="GI50" s="9" t="str">
        <f>IFERROR(__xludf.DUMMYFUNCTION("""COMPUTED_VALUE"""),"TLE")</f>
        <v>TLE</v>
      </c>
      <c r="GJ50" s="9" t="str">
        <f>IFERROR(__xludf.DUMMYFUNCTION("""COMPUTED_VALUE"""),"TLE")</f>
        <v>TLE</v>
      </c>
      <c r="GK50" s="9" t="str">
        <f>IFERROR(__xludf.DUMMYFUNCTION("""COMPUTED_VALUE"""),"TLE")</f>
        <v>TLE</v>
      </c>
      <c r="GL50" s="9" t="str">
        <f>IFERROR(__xludf.DUMMYFUNCTION("""COMPUTED_VALUE"""),"TLE")</f>
        <v>TLE</v>
      </c>
      <c r="GM50" s="9" t="str">
        <f>IFERROR(__xludf.DUMMYFUNCTION("""COMPUTED_VALUE"""),"TLE")</f>
        <v>TLE</v>
      </c>
      <c r="GN50" s="9" t="str">
        <f>IFERROR(__xludf.DUMMYFUNCTION("""COMPUTED_VALUE"""),"TLE")</f>
        <v>TLE</v>
      </c>
      <c r="GO50" s="9" t="str">
        <f>IFERROR(__xludf.DUMMYFUNCTION("""COMPUTED_VALUE"""),"TLE")</f>
        <v>TLE</v>
      </c>
      <c r="GP50" s="9" t="str">
        <f>IFERROR(__xludf.DUMMYFUNCTION("""COMPUTED_VALUE"""),"TLE")</f>
        <v>TLE</v>
      </c>
      <c r="GQ50" s="9" t="str">
        <f>IFERROR(__xludf.DUMMYFUNCTION("""COMPUTED_VALUE"""),"TLE")</f>
        <v>TLE</v>
      </c>
      <c r="GR50" s="9" t="str">
        <f>IFERROR(__xludf.DUMMYFUNCTION("""COMPUTED_VALUE"""),"TLE")</f>
        <v>TLE</v>
      </c>
      <c r="GS50" s="9" t="str">
        <f>IFERROR(__xludf.DUMMYFUNCTION("""COMPUTED_VALUE"""),"TLE")</f>
        <v>TLE</v>
      </c>
      <c r="GT50" s="9" t="str">
        <f>IFERROR(__xludf.DUMMYFUNCTION("""COMPUTED_VALUE"""),"TLE")</f>
        <v>TLE</v>
      </c>
      <c r="GU50" s="9" t="str">
        <f>IFERROR(__xludf.DUMMYFUNCTION("""COMPUTED_VALUE"""),"")</f>
        <v/>
      </c>
    </row>
    <row r="51">
      <c r="A51" s="5"/>
      <c r="B51" s="5"/>
      <c r="C51" s="5">
        <f>if(B51="d","diskv. iz ciklusa",if(B51="d1","diskv. iz kruga",if($E51="ODOBREN",(if(countif(H:H,"="&amp;H51)=1,countif(H:H,"&gt;"&amp;H51)+1,concatenate(countif(H:H,"&gt;"&amp;H51)+1," - ",countif(H:H,"&gt;="&amp;H51)))),'Rezultati - A kategorija'!empty)))</f>
        <v>49</v>
      </c>
      <c r="D51" s="6" t="str">
        <f>IFERROR(__xludf.DUMMYFUNCTION("""COMPUTED_VALUE"""),"ssarraa__d")</f>
        <v>ssarraa__d</v>
      </c>
      <c r="E51" s="6" t="str">
        <f>IFERROR(__xludf.DUMMYFUNCTION("""COMPUTED_VALUE"""),"ODOBREN")</f>
        <v>ODOBREN</v>
      </c>
      <c r="F51" s="6" t="str">
        <f>IFERROR(__xludf.DUMMYFUNCTION("""COMPUTED_VALUE"""),"Sara")</f>
        <v>Sara</v>
      </c>
      <c r="G51" s="6" t="str">
        <f>IFERROR(__xludf.DUMMYFUNCTION("""COMPUTED_VALUE"""),"Dragutinović")</f>
        <v>Dragutinović</v>
      </c>
      <c r="H51" s="7">
        <f>IFERROR(__xludf.DUMMYFUNCTION("""COMPUTED_VALUE"""),38.0)</f>
        <v>38</v>
      </c>
      <c r="I51" s="7">
        <f>IFERROR(__xludf.DUMMYFUNCTION("""COMPUTED_VALUE"""),38.0)</f>
        <v>38</v>
      </c>
      <c r="J51" s="6" t="str">
        <f>IFERROR(__xludf.DUMMYFUNCTION("""COMPUTED_VALUE"""),"Stari grad")</f>
        <v>Stari grad</v>
      </c>
      <c r="K51" s="6" t="str">
        <f>IFERROR(__xludf.DUMMYFUNCTION("""COMPUTED_VALUE"""),"Matematička gimnazija")</f>
        <v>Matematička gimnazija</v>
      </c>
      <c r="L51" s="14" t="str">
        <f>IFERROR(__xludf.DUMMYFUNCTION("""COMPUTED_VALUE"""),"III")</f>
        <v>III</v>
      </c>
      <c r="M51" s="14" t="str">
        <f>IFERROR(__xludf.DUMMYFUNCTION("""COMPUTED_VALUE"""),"A")</f>
        <v>A</v>
      </c>
      <c r="N51" s="6"/>
      <c r="O51" s="8" t="str">
        <f>IFERROR(__xludf.DUMMYFUNCTION("""COMPUTED_VALUE"""),"-")</f>
        <v>-</v>
      </c>
      <c r="P51" s="9" t="str">
        <f>IFERROR(__xludf.DUMMYFUNCTION("""COMPUTED_VALUE"""),"-")</f>
        <v>-</v>
      </c>
      <c r="Q51" s="9" t="str">
        <f>IFERROR(__xludf.DUMMYFUNCTION("""COMPUTED_VALUE"""),"-")</f>
        <v>-</v>
      </c>
      <c r="R51" s="9">
        <f>IFERROR(__xludf.DUMMYFUNCTION("""COMPUTED_VALUE"""),20.0)</f>
        <v>20</v>
      </c>
      <c r="S51" s="9">
        <f>IFERROR(__xludf.DUMMYFUNCTION("""COMPUTED_VALUE"""),0.0)</f>
        <v>0</v>
      </c>
      <c r="T51" s="9">
        <f>IFERROR(__xludf.DUMMYFUNCTION("""COMPUTED_VALUE"""),18.0)</f>
        <v>18</v>
      </c>
      <c r="U51" s="9" t="str">
        <f>IFERROR(__xludf.DUMMYFUNCTION("""COMPUTED_VALUE"""),"")</f>
        <v/>
      </c>
      <c r="V51" s="9" t="str">
        <f>IFERROR(__xludf.DUMMYFUNCTION("""COMPUTED_VALUE"""),"")</f>
        <v/>
      </c>
      <c r="W51" s="9" t="str">
        <f>IFERROR(__xludf.DUMMYFUNCTION("""COMPUTED_VALUE"""),"-")</f>
        <v>-</v>
      </c>
      <c r="X51" s="9" t="str">
        <f>IFERROR(__xludf.DUMMYFUNCTION("""COMPUTED_VALUE"""),"-")</f>
        <v>-</v>
      </c>
      <c r="Y51" s="9" t="str">
        <f>IFERROR(__xludf.DUMMYFUNCTION("""COMPUTED_VALUE"""),"-")</f>
        <v>-</v>
      </c>
      <c r="Z51" s="9" t="str">
        <f>IFERROR(__xludf.DUMMYFUNCTION("""COMPUTED_VALUE"""),"-")</f>
        <v>-</v>
      </c>
      <c r="AA51" s="9" t="str">
        <f>IFERROR(__xludf.DUMMYFUNCTION("""COMPUTED_VALUE"""),"-")</f>
        <v>-</v>
      </c>
      <c r="AB51" s="9" t="str">
        <f>IFERROR(__xludf.DUMMYFUNCTION("""COMPUTED_VALUE"""),"-")</f>
        <v>-</v>
      </c>
      <c r="AC51" s="9" t="str">
        <f>IFERROR(__xludf.DUMMYFUNCTION("""COMPUTED_VALUE"""),"-")</f>
        <v>-</v>
      </c>
      <c r="AD51" s="9" t="str">
        <f>IFERROR(__xludf.DUMMYFUNCTION("""COMPUTED_VALUE"""),"-")</f>
        <v>-</v>
      </c>
      <c r="AE51" s="9" t="str">
        <f>IFERROR(__xludf.DUMMYFUNCTION("""COMPUTED_VALUE"""),"-")</f>
        <v>-</v>
      </c>
      <c r="AF51" s="9" t="str">
        <f>IFERROR(__xludf.DUMMYFUNCTION("""COMPUTED_VALUE"""),"-")</f>
        <v>-</v>
      </c>
      <c r="AG51" s="9" t="str">
        <f>IFERROR(__xludf.DUMMYFUNCTION("""COMPUTED_VALUE"""),"-")</f>
        <v>-</v>
      </c>
      <c r="AH51" s="9" t="str">
        <f>IFERROR(__xludf.DUMMYFUNCTION("""COMPUTED_VALUE"""),"-")</f>
        <v>-</v>
      </c>
      <c r="AI51" s="9" t="str">
        <f>IFERROR(__xludf.DUMMYFUNCTION("""COMPUTED_VALUE"""),"-")</f>
        <v>-</v>
      </c>
      <c r="AJ51" s="9" t="str">
        <f>IFERROR(__xludf.DUMMYFUNCTION("""COMPUTED_VALUE"""),"-")</f>
        <v>-</v>
      </c>
      <c r="AK51" s="9" t="str">
        <f>IFERROR(__xludf.DUMMYFUNCTION("""COMPUTED_VALUE"""),"-")</f>
        <v>-</v>
      </c>
      <c r="AL51" s="9" t="str">
        <f>IFERROR(__xludf.DUMMYFUNCTION("""COMPUTED_VALUE"""),"-")</f>
        <v>-</v>
      </c>
      <c r="AM51" s="9" t="str">
        <f>IFERROR(__xludf.DUMMYFUNCTION("""COMPUTED_VALUE"""),"-")</f>
        <v>-</v>
      </c>
      <c r="AN51" s="9" t="str">
        <f>IFERROR(__xludf.DUMMYFUNCTION("""COMPUTED_VALUE"""),"-")</f>
        <v>-</v>
      </c>
      <c r="AO51" s="9" t="str">
        <f>IFERROR(__xludf.DUMMYFUNCTION("""COMPUTED_VALUE"""),"-")</f>
        <v>-</v>
      </c>
      <c r="AP51" s="9" t="str">
        <f>IFERROR(__xludf.DUMMYFUNCTION("""COMPUTED_VALUE"""),"-")</f>
        <v>-</v>
      </c>
      <c r="AQ51" s="9" t="str">
        <f>IFERROR(__xludf.DUMMYFUNCTION("""COMPUTED_VALUE"""),"-")</f>
        <v>-</v>
      </c>
      <c r="AR51" s="9" t="str">
        <f>IFERROR(__xludf.DUMMYFUNCTION("""COMPUTED_VALUE"""),"-")</f>
        <v>-</v>
      </c>
      <c r="AS51" s="9" t="str">
        <f>IFERROR(__xludf.DUMMYFUNCTION("""COMPUTED_VALUE"""),"-")</f>
        <v>-</v>
      </c>
      <c r="AT51" s="9" t="str">
        <f>IFERROR(__xludf.DUMMYFUNCTION("""COMPUTED_VALUE"""),"-")</f>
        <v>-</v>
      </c>
      <c r="AU51" s="9" t="str">
        <f>IFERROR(__xludf.DUMMYFUNCTION("""COMPUTED_VALUE"""),"-")</f>
        <v>-</v>
      </c>
      <c r="AV51" s="9" t="str">
        <f>IFERROR(__xludf.DUMMYFUNCTION("""COMPUTED_VALUE"""),"-")</f>
        <v>-</v>
      </c>
      <c r="AW51" s="9" t="str">
        <f>IFERROR(__xludf.DUMMYFUNCTION("""COMPUTED_VALUE"""),"-")</f>
        <v>-</v>
      </c>
      <c r="AX51" s="9" t="str">
        <f>IFERROR(__xludf.DUMMYFUNCTION("""COMPUTED_VALUE"""),"-")</f>
        <v>-</v>
      </c>
      <c r="AY51" s="9" t="str">
        <f>IFERROR(__xludf.DUMMYFUNCTION("""COMPUTED_VALUE"""),"-")</f>
        <v>-</v>
      </c>
      <c r="AZ51" s="9" t="str">
        <f>IFERROR(__xludf.DUMMYFUNCTION("""COMPUTED_VALUE"""),"-")</f>
        <v>-</v>
      </c>
      <c r="BA51" s="9" t="str">
        <f>IFERROR(__xludf.DUMMYFUNCTION("""COMPUTED_VALUE"""),"-")</f>
        <v>-</v>
      </c>
      <c r="BB51" s="9" t="str">
        <f>IFERROR(__xludf.DUMMYFUNCTION("""COMPUTED_VALUE"""),"-")</f>
        <v>-</v>
      </c>
      <c r="BC51" s="9" t="str">
        <f>IFERROR(__xludf.DUMMYFUNCTION("""COMPUTED_VALUE"""),"-")</f>
        <v>-</v>
      </c>
      <c r="BD51" s="9" t="str">
        <f>IFERROR(__xludf.DUMMYFUNCTION("""COMPUTED_VALUE"""),"-")</f>
        <v>-</v>
      </c>
      <c r="BE51" s="9" t="str">
        <f>IFERROR(__xludf.DUMMYFUNCTION("""COMPUTED_VALUE"""),"-")</f>
        <v>-</v>
      </c>
      <c r="BF51" s="9" t="str">
        <f>IFERROR(__xludf.DUMMYFUNCTION("""COMPUTED_VALUE"""),"-")</f>
        <v>-</v>
      </c>
      <c r="BG51" s="9" t="str">
        <f>IFERROR(__xludf.DUMMYFUNCTION("""COMPUTED_VALUE"""),"-")</f>
        <v>-</v>
      </c>
      <c r="BH51" s="9" t="str">
        <f>IFERROR(__xludf.DUMMYFUNCTION("""COMPUTED_VALUE"""),"-")</f>
        <v>-</v>
      </c>
      <c r="BI51" s="9" t="str">
        <f>IFERROR(__xludf.DUMMYFUNCTION("""COMPUTED_VALUE"""),"-")</f>
        <v>-</v>
      </c>
      <c r="BJ51" s="9" t="str">
        <f>IFERROR(__xludf.DUMMYFUNCTION("""COMPUTED_VALUE"""),"-")</f>
        <v>-</v>
      </c>
      <c r="BK51" s="9" t="str">
        <f>IFERROR(__xludf.DUMMYFUNCTION("""COMPUTED_VALUE"""),"-")</f>
        <v>-</v>
      </c>
      <c r="BL51" s="9" t="str">
        <f>IFERROR(__xludf.DUMMYFUNCTION("""COMPUTED_VALUE"""),"-")</f>
        <v>-</v>
      </c>
      <c r="BM51" s="9" t="str">
        <f>IFERROR(__xludf.DUMMYFUNCTION("""COMPUTED_VALUE"""),"")</f>
        <v/>
      </c>
      <c r="BN51" s="9" t="str">
        <f>IFERROR(__xludf.DUMMYFUNCTION("""COMPUTED_VALUE"""),"-")</f>
        <v>-</v>
      </c>
      <c r="BO51" s="9" t="str">
        <f>IFERROR(__xludf.DUMMYFUNCTION("""COMPUTED_VALUE"""),"-")</f>
        <v>-</v>
      </c>
      <c r="BP51" s="9" t="str">
        <f>IFERROR(__xludf.DUMMYFUNCTION("""COMPUTED_VALUE"""),"-")</f>
        <v>-</v>
      </c>
      <c r="BQ51" s="9" t="str">
        <f>IFERROR(__xludf.DUMMYFUNCTION("""COMPUTED_VALUE"""),"-")</f>
        <v>-</v>
      </c>
      <c r="BR51" s="9" t="str">
        <f>IFERROR(__xludf.DUMMYFUNCTION("""COMPUTED_VALUE"""),"-")</f>
        <v>-</v>
      </c>
      <c r="BS51" s="9" t="str">
        <f>IFERROR(__xludf.DUMMYFUNCTION("""COMPUTED_VALUE"""),"-")</f>
        <v>-</v>
      </c>
      <c r="BT51" s="9" t="str">
        <f>IFERROR(__xludf.DUMMYFUNCTION("""COMPUTED_VALUE"""),"-")</f>
        <v>-</v>
      </c>
      <c r="BU51" s="9" t="str">
        <f>IFERROR(__xludf.DUMMYFUNCTION("""COMPUTED_VALUE"""),"-")</f>
        <v>-</v>
      </c>
      <c r="BV51" s="9" t="str">
        <f>IFERROR(__xludf.DUMMYFUNCTION("""COMPUTED_VALUE"""),"-")</f>
        <v>-</v>
      </c>
      <c r="BW51" s="9" t="str">
        <f>IFERROR(__xludf.DUMMYFUNCTION("""COMPUTED_VALUE"""),"-")</f>
        <v>-</v>
      </c>
      <c r="BX51" s="9" t="str">
        <f>IFERROR(__xludf.DUMMYFUNCTION("""COMPUTED_VALUE"""),"-")</f>
        <v>-</v>
      </c>
      <c r="BY51" s="9" t="str">
        <f>IFERROR(__xludf.DUMMYFUNCTION("""COMPUTED_VALUE"""),"-")</f>
        <v>-</v>
      </c>
      <c r="BZ51" s="9" t="str">
        <f>IFERROR(__xludf.DUMMYFUNCTION("""COMPUTED_VALUE"""),"-")</f>
        <v>-</v>
      </c>
      <c r="CA51" s="9" t="str">
        <f>IFERROR(__xludf.DUMMYFUNCTION("""COMPUTED_VALUE"""),"-")</f>
        <v>-</v>
      </c>
      <c r="CB51" s="9" t="str">
        <f>IFERROR(__xludf.DUMMYFUNCTION("""COMPUTED_VALUE"""),"-")</f>
        <v>-</v>
      </c>
      <c r="CC51" s="9" t="str">
        <f>IFERROR(__xludf.DUMMYFUNCTION("""COMPUTED_VALUE"""),"-")</f>
        <v>-</v>
      </c>
      <c r="CD51" s="9" t="str">
        <f>IFERROR(__xludf.DUMMYFUNCTION("""COMPUTED_VALUE"""),"-")</f>
        <v>-</v>
      </c>
      <c r="CE51" s="9" t="str">
        <f>IFERROR(__xludf.DUMMYFUNCTION("""COMPUTED_VALUE"""),"-")</f>
        <v>-</v>
      </c>
      <c r="CF51" s="9" t="str">
        <f>IFERROR(__xludf.DUMMYFUNCTION("""COMPUTED_VALUE"""),"-")</f>
        <v>-</v>
      </c>
      <c r="CG51" s="9" t="str">
        <f>IFERROR(__xludf.DUMMYFUNCTION("""COMPUTED_VALUE"""),"-")</f>
        <v>-</v>
      </c>
      <c r="CH51" s="9" t="str">
        <f>IFERROR(__xludf.DUMMYFUNCTION("""COMPUTED_VALUE"""),"-")</f>
        <v>-</v>
      </c>
      <c r="CI51" s="9" t="str">
        <f>IFERROR(__xludf.DUMMYFUNCTION("""COMPUTED_VALUE"""),"-")</f>
        <v>-</v>
      </c>
      <c r="CJ51" s="9" t="str">
        <f>IFERROR(__xludf.DUMMYFUNCTION("""COMPUTED_VALUE"""),"-")</f>
        <v>-</v>
      </c>
      <c r="CK51" s="9" t="str">
        <f>IFERROR(__xludf.DUMMYFUNCTION("""COMPUTED_VALUE"""),"-")</f>
        <v>-</v>
      </c>
      <c r="CL51" s="9" t="str">
        <f>IFERROR(__xludf.DUMMYFUNCTION("""COMPUTED_VALUE"""),"-")</f>
        <v>-</v>
      </c>
      <c r="CM51" s="9" t="str">
        <f>IFERROR(__xludf.DUMMYFUNCTION("""COMPUTED_VALUE"""),"-")</f>
        <v>-</v>
      </c>
      <c r="CN51" s="9" t="str">
        <f>IFERROR(__xludf.DUMMYFUNCTION("""COMPUTED_VALUE"""),"-")</f>
        <v>-</v>
      </c>
      <c r="CO51" s="9" t="str">
        <f>IFERROR(__xludf.DUMMYFUNCTION("""COMPUTED_VALUE"""),"-")</f>
        <v>-</v>
      </c>
      <c r="CP51" s="9" t="str">
        <f>IFERROR(__xludf.DUMMYFUNCTION("""COMPUTED_VALUE"""),"-")</f>
        <v>-</v>
      </c>
      <c r="CQ51" s="9" t="str">
        <f>IFERROR(__xludf.DUMMYFUNCTION("""COMPUTED_VALUE"""),"-")</f>
        <v>-</v>
      </c>
      <c r="CR51" s="9" t="str">
        <f>IFERROR(__xludf.DUMMYFUNCTION("""COMPUTED_VALUE"""),"-")</f>
        <v>-</v>
      </c>
      <c r="CS51" s="9" t="str">
        <f>IFERROR(__xludf.DUMMYFUNCTION("""COMPUTED_VALUE"""),"-")</f>
        <v>-</v>
      </c>
      <c r="CT51" s="9" t="str">
        <f>IFERROR(__xludf.DUMMYFUNCTION("""COMPUTED_VALUE"""),"-")</f>
        <v>-</v>
      </c>
      <c r="CU51" s="9" t="str">
        <f>IFERROR(__xludf.DUMMYFUNCTION("""COMPUTED_VALUE"""),"")</f>
        <v/>
      </c>
      <c r="CV51" s="9" t="str">
        <f>IFERROR(__xludf.DUMMYFUNCTION("""COMPUTED_VALUE"""),"-")</f>
        <v>-</v>
      </c>
      <c r="CW51" s="9" t="str">
        <f>IFERROR(__xludf.DUMMYFUNCTION("""COMPUTED_VALUE"""),"-")</f>
        <v>-</v>
      </c>
      <c r="CX51" s="9" t="str">
        <f>IFERROR(__xludf.DUMMYFUNCTION("""COMPUTED_VALUE"""),"-")</f>
        <v>-</v>
      </c>
      <c r="CY51" s="9" t="str">
        <f>IFERROR(__xludf.DUMMYFUNCTION("""COMPUTED_VALUE"""),"-")</f>
        <v>-</v>
      </c>
      <c r="CZ51" s="9" t="str">
        <f>IFERROR(__xludf.DUMMYFUNCTION("""COMPUTED_VALUE"""),"-")</f>
        <v>-</v>
      </c>
      <c r="DA51" s="9" t="str">
        <f>IFERROR(__xludf.DUMMYFUNCTION("""COMPUTED_VALUE"""),"-")</f>
        <v>-</v>
      </c>
      <c r="DB51" s="9" t="str">
        <f>IFERROR(__xludf.DUMMYFUNCTION("""COMPUTED_VALUE"""),"-")</f>
        <v>-</v>
      </c>
      <c r="DC51" s="9" t="str">
        <f>IFERROR(__xludf.DUMMYFUNCTION("""COMPUTED_VALUE"""),"-")</f>
        <v>-</v>
      </c>
      <c r="DD51" s="9" t="str">
        <f>IFERROR(__xludf.DUMMYFUNCTION("""COMPUTED_VALUE"""),"-")</f>
        <v>-</v>
      </c>
      <c r="DE51" s="9" t="str">
        <f>IFERROR(__xludf.DUMMYFUNCTION("""COMPUTED_VALUE"""),"-")</f>
        <v>-</v>
      </c>
      <c r="DF51" s="9" t="str">
        <f>IFERROR(__xludf.DUMMYFUNCTION("""COMPUTED_VALUE"""),"-")</f>
        <v>-</v>
      </c>
      <c r="DG51" s="9" t="str">
        <f>IFERROR(__xludf.DUMMYFUNCTION("""COMPUTED_VALUE"""),"-")</f>
        <v>-</v>
      </c>
      <c r="DH51" s="9" t="str">
        <f>IFERROR(__xludf.DUMMYFUNCTION("""COMPUTED_VALUE"""),"-")</f>
        <v>-</v>
      </c>
      <c r="DI51" s="9" t="str">
        <f>IFERROR(__xludf.DUMMYFUNCTION("""COMPUTED_VALUE"""),"-")</f>
        <v>-</v>
      </c>
      <c r="DJ51" s="9" t="str">
        <f>IFERROR(__xludf.DUMMYFUNCTION("""COMPUTED_VALUE"""),"-")</f>
        <v>-</v>
      </c>
      <c r="DK51" s="9" t="str">
        <f>IFERROR(__xludf.DUMMYFUNCTION("""COMPUTED_VALUE"""),"-")</f>
        <v>-</v>
      </c>
      <c r="DL51" s="9" t="str">
        <f>IFERROR(__xludf.DUMMYFUNCTION("""COMPUTED_VALUE"""),"-")</f>
        <v>-</v>
      </c>
      <c r="DM51" s="9" t="str">
        <f>IFERROR(__xludf.DUMMYFUNCTION("""COMPUTED_VALUE"""),"-")</f>
        <v>-</v>
      </c>
      <c r="DN51" s="9" t="str">
        <f>IFERROR(__xludf.DUMMYFUNCTION("""COMPUTED_VALUE"""),"-")</f>
        <v>-</v>
      </c>
      <c r="DO51" s="9" t="str">
        <f>IFERROR(__xludf.DUMMYFUNCTION("""COMPUTED_VALUE"""),"-")</f>
        <v>-</v>
      </c>
      <c r="DP51" s="9" t="str">
        <f>IFERROR(__xludf.DUMMYFUNCTION("""COMPUTED_VALUE"""),"-")</f>
        <v>-</v>
      </c>
      <c r="DQ51" s="9" t="str">
        <f>IFERROR(__xludf.DUMMYFUNCTION("""COMPUTED_VALUE"""),"-")</f>
        <v>-</v>
      </c>
      <c r="DR51" s="9" t="str">
        <f>IFERROR(__xludf.DUMMYFUNCTION("""COMPUTED_VALUE"""),"-")</f>
        <v>-</v>
      </c>
      <c r="DS51" s="9" t="str">
        <f>IFERROR(__xludf.DUMMYFUNCTION("""COMPUTED_VALUE"""),"-")</f>
        <v>-</v>
      </c>
      <c r="DT51" s="9" t="str">
        <f>IFERROR(__xludf.DUMMYFUNCTION("""COMPUTED_VALUE"""),"-")</f>
        <v>-</v>
      </c>
      <c r="DU51" s="9" t="str">
        <f>IFERROR(__xludf.DUMMYFUNCTION("""COMPUTED_VALUE"""),"-")</f>
        <v>-</v>
      </c>
      <c r="DV51" s="9" t="str">
        <f>IFERROR(__xludf.DUMMYFUNCTION("""COMPUTED_VALUE"""),"-")</f>
        <v>-</v>
      </c>
      <c r="DW51" s="9" t="str">
        <f>IFERROR(__xludf.DUMMYFUNCTION("""COMPUTED_VALUE"""),"-")</f>
        <v>-</v>
      </c>
      <c r="DX51" s="9" t="str">
        <f>IFERROR(__xludf.DUMMYFUNCTION("""COMPUTED_VALUE"""),"-")</f>
        <v>-</v>
      </c>
      <c r="DY51" s="9" t="str">
        <f>IFERROR(__xludf.DUMMYFUNCTION("""COMPUTED_VALUE"""),"-")</f>
        <v>-</v>
      </c>
      <c r="DZ51" s="9" t="str">
        <f>IFERROR(__xludf.DUMMYFUNCTION("""COMPUTED_VALUE"""),"-")</f>
        <v>-</v>
      </c>
      <c r="EA51" s="9" t="str">
        <f>IFERROR(__xludf.DUMMYFUNCTION("""COMPUTED_VALUE"""),"-")</f>
        <v>-</v>
      </c>
      <c r="EB51" s="9" t="str">
        <f>IFERROR(__xludf.DUMMYFUNCTION("""COMPUTED_VALUE"""),"")</f>
        <v/>
      </c>
      <c r="EC51" s="9">
        <f>IFERROR(__xludf.DUMMYFUNCTION("""COMPUTED_VALUE"""),1.0)</f>
        <v>1</v>
      </c>
      <c r="ED51" s="9">
        <f>IFERROR(__xludf.DUMMYFUNCTION("""COMPUTED_VALUE"""),1.0)</f>
        <v>1</v>
      </c>
      <c r="EE51" s="9">
        <f>IFERROR(__xludf.DUMMYFUNCTION("""COMPUTED_VALUE"""),1.0)</f>
        <v>1</v>
      </c>
      <c r="EF51" s="9">
        <f>IFERROR(__xludf.DUMMYFUNCTION("""COMPUTED_VALUE"""),1.0)</f>
        <v>1</v>
      </c>
      <c r="EG51" s="9">
        <f>IFERROR(__xludf.DUMMYFUNCTION("""COMPUTED_VALUE"""),1.0)</f>
        <v>1</v>
      </c>
      <c r="EH51" s="9" t="str">
        <f>IFERROR(__xludf.DUMMYFUNCTION("""COMPUTED_VALUE"""),"TLE")</f>
        <v>TLE</v>
      </c>
      <c r="EI51" s="9" t="str">
        <f>IFERROR(__xludf.DUMMYFUNCTION("""COMPUTED_VALUE"""),"TLE")</f>
        <v>TLE</v>
      </c>
      <c r="EJ51" s="9" t="str">
        <f>IFERROR(__xludf.DUMMYFUNCTION("""COMPUTED_VALUE"""),"TLE")</f>
        <v>TLE</v>
      </c>
      <c r="EK51" s="9" t="str">
        <f>IFERROR(__xludf.DUMMYFUNCTION("""COMPUTED_VALUE"""),"TLE")</f>
        <v>TLE</v>
      </c>
      <c r="EL51" s="9" t="str">
        <f>IFERROR(__xludf.DUMMYFUNCTION("""COMPUTED_VALUE"""),"TLE")</f>
        <v>TLE</v>
      </c>
      <c r="EM51" s="9" t="str">
        <f>IFERROR(__xludf.DUMMYFUNCTION("""COMPUTED_VALUE"""),"TLE")</f>
        <v>TLE</v>
      </c>
      <c r="EN51" s="9" t="str">
        <f>IFERROR(__xludf.DUMMYFUNCTION("""COMPUTED_VALUE"""),"TLE")</f>
        <v>TLE</v>
      </c>
      <c r="EO51" s="9" t="str">
        <f>IFERROR(__xludf.DUMMYFUNCTION("""COMPUTED_VALUE"""),"TLE")</f>
        <v>TLE</v>
      </c>
      <c r="EP51" s="9" t="str">
        <f>IFERROR(__xludf.DUMMYFUNCTION("""COMPUTED_VALUE"""),"WA")</f>
        <v>WA</v>
      </c>
      <c r="EQ51" s="9" t="str">
        <f>IFERROR(__xludf.DUMMYFUNCTION("""COMPUTED_VALUE"""),"TLE")</f>
        <v>TLE</v>
      </c>
      <c r="ER51" s="9" t="str">
        <f>IFERROR(__xludf.DUMMYFUNCTION("""COMPUTED_VALUE"""),"TLE")</f>
        <v>TLE</v>
      </c>
      <c r="ES51" s="9" t="str">
        <f>IFERROR(__xludf.DUMMYFUNCTION("""COMPUTED_VALUE"""),"")</f>
        <v/>
      </c>
      <c r="ET51" s="9" t="str">
        <f>IFERROR(__xludf.DUMMYFUNCTION("""COMPUTED_VALUE"""),"WA")</f>
        <v>WA</v>
      </c>
      <c r="EU51" s="9" t="str">
        <f>IFERROR(__xludf.DUMMYFUNCTION("""COMPUTED_VALUE"""),"TLE")</f>
        <v>TLE</v>
      </c>
      <c r="EV51" s="9" t="str">
        <f>IFERROR(__xludf.DUMMYFUNCTION("""COMPUTED_VALUE"""),"TLE")</f>
        <v>TLE</v>
      </c>
      <c r="EW51" s="9" t="str">
        <f>IFERROR(__xludf.DUMMYFUNCTION("""COMPUTED_VALUE"""),"TLE")</f>
        <v>TLE</v>
      </c>
      <c r="EX51" s="9" t="str">
        <f>IFERROR(__xludf.DUMMYFUNCTION("""COMPUTED_VALUE"""),"WA")</f>
        <v>WA</v>
      </c>
      <c r="EY51" s="9" t="str">
        <f>IFERROR(__xludf.DUMMYFUNCTION("""COMPUTED_VALUE"""),"TLE")</f>
        <v>TLE</v>
      </c>
      <c r="EZ51" s="9" t="str">
        <f>IFERROR(__xludf.DUMMYFUNCTION("""COMPUTED_VALUE"""),"WA")</f>
        <v>WA</v>
      </c>
      <c r="FA51" s="9" t="str">
        <f>IFERROR(__xludf.DUMMYFUNCTION("""COMPUTED_VALUE"""),"WA")</f>
        <v>WA</v>
      </c>
      <c r="FB51" s="9" t="str">
        <f>IFERROR(__xludf.DUMMYFUNCTION("""COMPUTED_VALUE"""),"WA")</f>
        <v>WA</v>
      </c>
      <c r="FC51" s="9" t="str">
        <f>IFERROR(__xludf.DUMMYFUNCTION("""COMPUTED_VALUE"""),"WA")</f>
        <v>WA</v>
      </c>
      <c r="FD51" s="9" t="str">
        <f>IFERROR(__xludf.DUMMYFUNCTION("""COMPUTED_VALUE"""),"WA")</f>
        <v>WA</v>
      </c>
      <c r="FE51" s="9" t="str">
        <f>IFERROR(__xludf.DUMMYFUNCTION("""COMPUTED_VALUE"""),"WA")</f>
        <v>WA</v>
      </c>
      <c r="FF51" s="9" t="str">
        <f>IFERROR(__xludf.DUMMYFUNCTION("""COMPUTED_VALUE"""),"WA")</f>
        <v>WA</v>
      </c>
      <c r="FG51" s="9" t="str">
        <f>IFERROR(__xludf.DUMMYFUNCTION("""COMPUTED_VALUE"""),"WA")</f>
        <v>WA</v>
      </c>
      <c r="FH51" s="9" t="str">
        <f>IFERROR(__xludf.DUMMYFUNCTION("""COMPUTED_VALUE"""),"WA")</f>
        <v>WA</v>
      </c>
      <c r="FI51" s="9" t="str">
        <f>IFERROR(__xludf.DUMMYFUNCTION("""COMPUTED_VALUE"""),"WA")</f>
        <v>WA</v>
      </c>
      <c r="FJ51" s="9" t="str">
        <f>IFERROR(__xludf.DUMMYFUNCTION("""COMPUTED_VALUE"""),"WA")</f>
        <v>WA</v>
      </c>
      <c r="FK51" s="9" t="str">
        <f>IFERROR(__xludf.DUMMYFUNCTION("""COMPUTED_VALUE"""),"TLE")</f>
        <v>TLE</v>
      </c>
      <c r="FL51" s="9" t="str">
        <f>IFERROR(__xludf.DUMMYFUNCTION("""COMPUTED_VALUE"""),"TLE")</f>
        <v>TLE</v>
      </c>
      <c r="FM51" s="9" t="str">
        <f>IFERROR(__xludf.DUMMYFUNCTION("""COMPUTED_VALUE"""),"WA")</f>
        <v>WA</v>
      </c>
      <c r="FN51" s="9" t="str">
        <f>IFERROR(__xludf.DUMMYFUNCTION("""COMPUTED_VALUE"""),"TLE")</f>
        <v>TLE</v>
      </c>
      <c r="FO51" s="9" t="str">
        <f>IFERROR(__xludf.DUMMYFUNCTION("""COMPUTED_VALUE"""),"WA")</f>
        <v>WA</v>
      </c>
      <c r="FP51" s="9" t="str">
        <f>IFERROR(__xludf.DUMMYFUNCTION("""COMPUTED_VALUE"""),"TLE")</f>
        <v>TLE</v>
      </c>
      <c r="FQ51" s="9" t="str">
        <f>IFERROR(__xludf.DUMMYFUNCTION("""COMPUTED_VALUE"""),"TLE")</f>
        <v>TLE</v>
      </c>
      <c r="FR51" s="9" t="str">
        <f>IFERROR(__xludf.DUMMYFUNCTION("""COMPUTED_VALUE"""),"TLE")</f>
        <v>TLE</v>
      </c>
      <c r="FS51" s="9" t="str">
        <f>IFERROR(__xludf.DUMMYFUNCTION("""COMPUTED_VALUE"""),"TLE")</f>
        <v>TLE</v>
      </c>
      <c r="FT51" s="9" t="str">
        <f>IFERROR(__xludf.DUMMYFUNCTION("""COMPUTED_VALUE"""),"WA")</f>
        <v>WA</v>
      </c>
      <c r="FU51" s="9" t="str">
        <f>IFERROR(__xludf.DUMMYFUNCTION("""COMPUTED_VALUE"""),"TLE")</f>
        <v>TLE</v>
      </c>
      <c r="FV51" s="9" t="str">
        <f>IFERROR(__xludf.DUMMYFUNCTION("""COMPUTED_VALUE"""),"")</f>
        <v/>
      </c>
      <c r="FW51" s="9">
        <f>IFERROR(__xludf.DUMMYFUNCTION("""COMPUTED_VALUE"""),1.0)</f>
        <v>1</v>
      </c>
      <c r="FX51" s="9">
        <f>IFERROR(__xludf.DUMMYFUNCTION("""COMPUTED_VALUE"""),1.0)</f>
        <v>1</v>
      </c>
      <c r="FY51" s="9">
        <f>IFERROR(__xludf.DUMMYFUNCTION("""COMPUTED_VALUE"""),1.0)</f>
        <v>1</v>
      </c>
      <c r="FZ51" s="9">
        <f>IFERROR(__xludf.DUMMYFUNCTION("""COMPUTED_VALUE"""),1.0)</f>
        <v>1</v>
      </c>
      <c r="GA51" s="9">
        <f>IFERROR(__xludf.DUMMYFUNCTION("""COMPUTED_VALUE"""),1.0)</f>
        <v>1</v>
      </c>
      <c r="GB51" s="9" t="str">
        <f>IFERROR(__xludf.DUMMYFUNCTION("""COMPUTED_VALUE"""),"TLE")</f>
        <v>TLE</v>
      </c>
      <c r="GC51" s="9" t="str">
        <f>IFERROR(__xludf.DUMMYFUNCTION("""COMPUTED_VALUE"""),"TLE")</f>
        <v>TLE</v>
      </c>
      <c r="GD51" s="9" t="str">
        <f>IFERROR(__xludf.DUMMYFUNCTION("""COMPUTED_VALUE"""),"TLE")</f>
        <v>TLE</v>
      </c>
      <c r="GE51" s="9" t="str">
        <f>IFERROR(__xludf.DUMMYFUNCTION("""COMPUTED_VALUE"""),"TLE")</f>
        <v>TLE</v>
      </c>
      <c r="GF51" s="9" t="str">
        <f>IFERROR(__xludf.DUMMYFUNCTION("""COMPUTED_VALUE"""),"TLE")</f>
        <v>TLE</v>
      </c>
      <c r="GG51" s="9" t="str">
        <f>IFERROR(__xludf.DUMMYFUNCTION("""COMPUTED_VALUE"""),"TLE")</f>
        <v>TLE</v>
      </c>
      <c r="GH51" s="9" t="str">
        <f>IFERROR(__xludf.DUMMYFUNCTION("""COMPUTED_VALUE"""),"RTE")</f>
        <v>RTE</v>
      </c>
      <c r="GI51" s="9" t="str">
        <f>IFERROR(__xludf.DUMMYFUNCTION("""COMPUTED_VALUE"""),"RTE")</f>
        <v>RTE</v>
      </c>
      <c r="GJ51" s="9" t="str">
        <f>IFERROR(__xludf.DUMMYFUNCTION("""COMPUTED_VALUE"""),"RTE")</f>
        <v>RTE</v>
      </c>
      <c r="GK51" s="9" t="str">
        <f>IFERROR(__xludf.DUMMYFUNCTION("""COMPUTED_VALUE"""),"RTE")</f>
        <v>RTE</v>
      </c>
      <c r="GL51" s="9" t="str">
        <f>IFERROR(__xludf.DUMMYFUNCTION("""COMPUTED_VALUE"""),"RTE")</f>
        <v>RTE</v>
      </c>
      <c r="GM51" s="9" t="str">
        <f>IFERROR(__xludf.DUMMYFUNCTION("""COMPUTED_VALUE"""),"RTE")</f>
        <v>RTE</v>
      </c>
      <c r="GN51" s="9" t="str">
        <f>IFERROR(__xludf.DUMMYFUNCTION("""COMPUTED_VALUE"""),"RTE")</f>
        <v>RTE</v>
      </c>
      <c r="GO51" s="9" t="str">
        <f>IFERROR(__xludf.DUMMYFUNCTION("""COMPUTED_VALUE"""),"RTE")</f>
        <v>RTE</v>
      </c>
      <c r="GP51" s="9" t="str">
        <f>IFERROR(__xludf.DUMMYFUNCTION("""COMPUTED_VALUE"""),"RTE")</f>
        <v>RTE</v>
      </c>
      <c r="GQ51" s="9" t="str">
        <f>IFERROR(__xludf.DUMMYFUNCTION("""COMPUTED_VALUE"""),"RTE")</f>
        <v>RTE</v>
      </c>
      <c r="GR51" s="9" t="str">
        <f>IFERROR(__xludf.DUMMYFUNCTION("""COMPUTED_VALUE"""),"RTE")</f>
        <v>RTE</v>
      </c>
      <c r="GS51" s="9" t="str">
        <f>IFERROR(__xludf.DUMMYFUNCTION("""COMPUTED_VALUE"""),"RTE")</f>
        <v>RTE</v>
      </c>
      <c r="GT51" s="9" t="str">
        <f>IFERROR(__xludf.DUMMYFUNCTION("""COMPUTED_VALUE"""),"RTE")</f>
        <v>RTE</v>
      </c>
      <c r="GU51" s="9" t="str">
        <f>IFERROR(__xludf.DUMMYFUNCTION("""COMPUTED_VALUE"""),"")</f>
        <v/>
      </c>
    </row>
    <row r="52">
      <c r="A52" s="5"/>
      <c r="B52" s="5"/>
      <c r="C52" s="5" t="str">
        <f>if(B52="d","diskv. iz ciklusa",if(B52="d1","diskv. iz kruga",if($E52="ODOBREN",(if(countif(H:H,"="&amp;H52)=1,countif(H:H,"&gt;"&amp;H52)+1,concatenate(countif(H:H,"&gt;"&amp;H52)+1," - ",countif(H:H,"&gt;="&amp;H52)))),'Rezultati - A kategorija'!empty)))</f>
        <v>50 - 53</v>
      </c>
      <c r="D52" s="6" t="str">
        <f>IFERROR(__xludf.DUMMYFUNCTION("""COMPUTED_VALUE"""),"milos_prokic")</f>
        <v>milos_prokic</v>
      </c>
      <c r="E52" s="6" t="str">
        <f>IFERROR(__xludf.DUMMYFUNCTION("""COMPUTED_VALUE"""),"ODOBREN")</f>
        <v>ODOBREN</v>
      </c>
      <c r="F52" s="6" t="str">
        <f>IFERROR(__xludf.DUMMYFUNCTION("""COMPUTED_VALUE"""),"Miloš")</f>
        <v>Miloš</v>
      </c>
      <c r="G52" s="6" t="str">
        <f>IFERROR(__xludf.DUMMYFUNCTION("""COMPUTED_VALUE"""),"Prokić")</f>
        <v>Prokić</v>
      </c>
      <c r="H52" s="7">
        <f>IFERROR(__xludf.DUMMYFUNCTION("""COMPUTED_VALUE"""),35.0)</f>
        <v>35</v>
      </c>
      <c r="I52" s="7">
        <f>IFERROR(__xludf.DUMMYFUNCTION("""COMPUTED_VALUE"""),35.0)</f>
        <v>35</v>
      </c>
      <c r="J52" s="6" t="str">
        <f>IFERROR(__xludf.DUMMYFUNCTION("""COMPUTED_VALUE"""),"Kragujevac")</f>
        <v>Kragujevac</v>
      </c>
      <c r="K52" s="6" t="str">
        <f>IFERROR(__xludf.DUMMYFUNCTION("""COMPUTED_VALUE"""),"Prva kragujevačka gimnazija")</f>
        <v>Prva kragujevačka gimnazija</v>
      </c>
      <c r="L52" s="14" t="str">
        <f>IFERROR(__xludf.DUMMYFUNCTION("""COMPUTED_VALUE"""),"III")</f>
        <v>III</v>
      </c>
      <c r="M52" s="14" t="str">
        <f>IFERROR(__xludf.DUMMYFUNCTION("""COMPUTED_VALUE"""),"A")</f>
        <v>A</v>
      </c>
      <c r="N52" s="6" t="str">
        <f>IFERROR(__xludf.DUMMYFUNCTION("""COMPUTED_VALUE"""),"Jasmina Mladenović")</f>
        <v>Jasmina Mladenović</v>
      </c>
      <c r="O52" s="8" t="str">
        <f>IFERROR(__xludf.DUMMYFUNCTION("""COMPUTED_VALUE"""),"-")</f>
        <v>-</v>
      </c>
      <c r="P52" s="9" t="str">
        <f>IFERROR(__xludf.DUMMYFUNCTION("""COMPUTED_VALUE"""),"-")</f>
        <v>-</v>
      </c>
      <c r="Q52" s="9" t="str">
        <f>IFERROR(__xludf.DUMMYFUNCTION("""COMPUTED_VALUE"""),"-")</f>
        <v>-</v>
      </c>
      <c r="R52" s="9">
        <f>IFERROR(__xludf.DUMMYFUNCTION("""COMPUTED_VALUE"""),35.0)</f>
        <v>35</v>
      </c>
      <c r="S52" s="9">
        <f>IFERROR(__xludf.DUMMYFUNCTION("""COMPUTED_VALUE"""),0.0)</f>
        <v>0</v>
      </c>
      <c r="T52" s="9">
        <f>IFERROR(__xludf.DUMMYFUNCTION("""COMPUTED_VALUE"""),0.0)</f>
        <v>0</v>
      </c>
      <c r="U52" s="9" t="str">
        <f>IFERROR(__xludf.DUMMYFUNCTION("""COMPUTED_VALUE"""),"")</f>
        <v/>
      </c>
      <c r="V52" s="9" t="str">
        <f>IFERROR(__xludf.DUMMYFUNCTION("""COMPUTED_VALUE"""),"")</f>
        <v/>
      </c>
      <c r="W52" s="9" t="str">
        <f>IFERROR(__xludf.DUMMYFUNCTION("""COMPUTED_VALUE"""),"-")</f>
        <v>-</v>
      </c>
      <c r="X52" s="9" t="str">
        <f>IFERROR(__xludf.DUMMYFUNCTION("""COMPUTED_VALUE"""),"-")</f>
        <v>-</v>
      </c>
      <c r="Y52" s="9" t="str">
        <f>IFERROR(__xludf.DUMMYFUNCTION("""COMPUTED_VALUE"""),"-")</f>
        <v>-</v>
      </c>
      <c r="Z52" s="9" t="str">
        <f>IFERROR(__xludf.DUMMYFUNCTION("""COMPUTED_VALUE"""),"-")</f>
        <v>-</v>
      </c>
      <c r="AA52" s="9" t="str">
        <f>IFERROR(__xludf.DUMMYFUNCTION("""COMPUTED_VALUE"""),"-")</f>
        <v>-</v>
      </c>
      <c r="AB52" s="9" t="str">
        <f>IFERROR(__xludf.DUMMYFUNCTION("""COMPUTED_VALUE"""),"-")</f>
        <v>-</v>
      </c>
      <c r="AC52" s="9" t="str">
        <f>IFERROR(__xludf.DUMMYFUNCTION("""COMPUTED_VALUE"""),"-")</f>
        <v>-</v>
      </c>
      <c r="AD52" s="9" t="str">
        <f>IFERROR(__xludf.DUMMYFUNCTION("""COMPUTED_VALUE"""),"-")</f>
        <v>-</v>
      </c>
      <c r="AE52" s="9" t="str">
        <f>IFERROR(__xludf.DUMMYFUNCTION("""COMPUTED_VALUE"""),"-")</f>
        <v>-</v>
      </c>
      <c r="AF52" s="9" t="str">
        <f>IFERROR(__xludf.DUMMYFUNCTION("""COMPUTED_VALUE"""),"-")</f>
        <v>-</v>
      </c>
      <c r="AG52" s="9" t="str">
        <f>IFERROR(__xludf.DUMMYFUNCTION("""COMPUTED_VALUE"""),"-")</f>
        <v>-</v>
      </c>
      <c r="AH52" s="9" t="str">
        <f>IFERROR(__xludf.DUMMYFUNCTION("""COMPUTED_VALUE"""),"-")</f>
        <v>-</v>
      </c>
      <c r="AI52" s="9" t="str">
        <f>IFERROR(__xludf.DUMMYFUNCTION("""COMPUTED_VALUE"""),"-")</f>
        <v>-</v>
      </c>
      <c r="AJ52" s="9" t="str">
        <f>IFERROR(__xludf.DUMMYFUNCTION("""COMPUTED_VALUE"""),"-")</f>
        <v>-</v>
      </c>
      <c r="AK52" s="9" t="str">
        <f>IFERROR(__xludf.DUMMYFUNCTION("""COMPUTED_VALUE"""),"-")</f>
        <v>-</v>
      </c>
      <c r="AL52" s="9" t="str">
        <f>IFERROR(__xludf.DUMMYFUNCTION("""COMPUTED_VALUE"""),"-")</f>
        <v>-</v>
      </c>
      <c r="AM52" s="9" t="str">
        <f>IFERROR(__xludf.DUMMYFUNCTION("""COMPUTED_VALUE"""),"-")</f>
        <v>-</v>
      </c>
      <c r="AN52" s="9" t="str">
        <f>IFERROR(__xludf.DUMMYFUNCTION("""COMPUTED_VALUE"""),"-")</f>
        <v>-</v>
      </c>
      <c r="AO52" s="9" t="str">
        <f>IFERROR(__xludf.DUMMYFUNCTION("""COMPUTED_VALUE"""),"-")</f>
        <v>-</v>
      </c>
      <c r="AP52" s="9" t="str">
        <f>IFERROR(__xludf.DUMMYFUNCTION("""COMPUTED_VALUE"""),"-")</f>
        <v>-</v>
      </c>
      <c r="AQ52" s="9" t="str">
        <f>IFERROR(__xludf.DUMMYFUNCTION("""COMPUTED_VALUE"""),"-")</f>
        <v>-</v>
      </c>
      <c r="AR52" s="9" t="str">
        <f>IFERROR(__xludf.DUMMYFUNCTION("""COMPUTED_VALUE"""),"-")</f>
        <v>-</v>
      </c>
      <c r="AS52" s="9" t="str">
        <f>IFERROR(__xludf.DUMMYFUNCTION("""COMPUTED_VALUE"""),"-")</f>
        <v>-</v>
      </c>
      <c r="AT52" s="9" t="str">
        <f>IFERROR(__xludf.DUMMYFUNCTION("""COMPUTED_VALUE"""),"-")</f>
        <v>-</v>
      </c>
      <c r="AU52" s="9" t="str">
        <f>IFERROR(__xludf.DUMMYFUNCTION("""COMPUTED_VALUE"""),"-")</f>
        <v>-</v>
      </c>
      <c r="AV52" s="9" t="str">
        <f>IFERROR(__xludf.DUMMYFUNCTION("""COMPUTED_VALUE"""),"-")</f>
        <v>-</v>
      </c>
      <c r="AW52" s="9" t="str">
        <f>IFERROR(__xludf.DUMMYFUNCTION("""COMPUTED_VALUE"""),"-")</f>
        <v>-</v>
      </c>
      <c r="AX52" s="9" t="str">
        <f>IFERROR(__xludf.DUMMYFUNCTION("""COMPUTED_VALUE"""),"-")</f>
        <v>-</v>
      </c>
      <c r="AY52" s="9" t="str">
        <f>IFERROR(__xludf.DUMMYFUNCTION("""COMPUTED_VALUE"""),"-")</f>
        <v>-</v>
      </c>
      <c r="AZ52" s="9" t="str">
        <f>IFERROR(__xludf.DUMMYFUNCTION("""COMPUTED_VALUE"""),"-")</f>
        <v>-</v>
      </c>
      <c r="BA52" s="9" t="str">
        <f>IFERROR(__xludf.DUMMYFUNCTION("""COMPUTED_VALUE"""),"-")</f>
        <v>-</v>
      </c>
      <c r="BB52" s="9" t="str">
        <f>IFERROR(__xludf.DUMMYFUNCTION("""COMPUTED_VALUE"""),"-")</f>
        <v>-</v>
      </c>
      <c r="BC52" s="9" t="str">
        <f>IFERROR(__xludf.DUMMYFUNCTION("""COMPUTED_VALUE"""),"-")</f>
        <v>-</v>
      </c>
      <c r="BD52" s="9" t="str">
        <f>IFERROR(__xludf.DUMMYFUNCTION("""COMPUTED_VALUE"""),"-")</f>
        <v>-</v>
      </c>
      <c r="BE52" s="9" t="str">
        <f>IFERROR(__xludf.DUMMYFUNCTION("""COMPUTED_VALUE"""),"-")</f>
        <v>-</v>
      </c>
      <c r="BF52" s="9" t="str">
        <f>IFERROR(__xludf.DUMMYFUNCTION("""COMPUTED_VALUE"""),"-")</f>
        <v>-</v>
      </c>
      <c r="BG52" s="9" t="str">
        <f>IFERROR(__xludf.DUMMYFUNCTION("""COMPUTED_VALUE"""),"-")</f>
        <v>-</v>
      </c>
      <c r="BH52" s="9" t="str">
        <f>IFERROR(__xludf.DUMMYFUNCTION("""COMPUTED_VALUE"""),"-")</f>
        <v>-</v>
      </c>
      <c r="BI52" s="9" t="str">
        <f>IFERROR(__xludf.DUMMYFUNCTION("""COMPUTED_VALUE"""),"-")</f>
        <v>-</v>
      </c>
      <c r="BJ52" s="9" t="str">
        <f>IFERROR(__xludf.DUMMYFUNCTION("""COMPUTED_VALUE"""),"-")</f>
        <v>-</v>
      </c>
      <c r="BK52" s="9" t="str">
        <f>IFERROR(__xludf.DUMMYFUNCTION("""COMPUTED_VALUE"""),"-")</f>
        <v>-</v>
      </c>
      <c r="BL52" s="9" t="str">
        <f>IFERROR(__xludf.DUMMYFUNCTION("""COMPUTED_VALUE"""),"-")</f>
        <v>-</v>
      </c>
      <c r="BM52" s="9" t="str">
        <f>IFERROR(__xludf.DUMMYFUNCTION("""COMPUTED_VALUE"""),"")</f>
        <v/>
      </c>
      <c r="BN52" s="9" t="str">
        <f>IFERROR(__xludf.DUMMYFUNCTION("""COMPUTED_VALUE"""),"-")</f>
        <v>-</v>
      </c>
      <c r="BO52" s="9" t="str">
        <f>IFERROR(__xludf.DUMMYFUNCTION("""COMPUTED_VALUE"""),"-")</f>
        <v>-</v>
      </c>
      <c r="BP52" s="9" t="str">
        <f>IFERROR(__xludf.DUMMYFUNCTION("""COMPUTED_VALUE"""),"-")</f>
        <v>-</v>
      </c>
      <c r="BQ52" s="9" t="str">
        <f>IFERROR(__xludf.DUMMYFUNCTION("""COMPUTED_VALUE"""),"-")</f>
        <v>-</v>
      </c>
      <c r="BR52" s="9" t="str">
        <f>IFERROR(__xludf.DUMMYFUNCTION("""COMPUTED_VALUE"""),"-")</f>
        <v>-</v>
      </c>
      <c r="BS52" s="9" t="str">
        <f>IFERROR(__xludf.DUMMYFUNCTION("""COMPUTED_VALUE"""),"-")</f>
        <v>-</v>
      </c>
      <c r="BT52" s="9" t="str">
        <f>IFERROR(__xludf.DUMMYFUNCTION("""COMPUTED_VALUE"""),"-")</f>
        <v>-</v>
      </c>
      <c r="BU52" s="9" t="str">
        <f>IFERROR(__xludf.DUMMYFUNCTION("""COMPUTED_VALUE"""),"-")</f>
        <v>-</v>
      </c>
      <c r="BV52" s="9" t="str">
        <f>IFERROR(__xludf.DUMMYFUNCTION("""COMPUTED_VALUE"""),"-")</f>
        <v>-</v>
      </c>
      <c r="BW52" s="9" t="str">
        <f>IFERROR(__xludf.DUMMYFUNCTION("""COMPUTED_VALUE"""),"-")</f>
        <v>-</v>
      </c>
      <c r="BX52" s="9" t="str">
        <f>IFERROR(__xludf.DUMMYFUNCTION("""COMPUTED_VALUE"""),"-")</f>
        <v>-</v>
      </c>
      <c r="BY52" s="9" t="str">
        <f>IFERROR(__xludf.DUMMYFUNCTION("""COMPUTED_VALUE"""),"-")</f>
        <v>-</v>
      </c>
      <c r="BZ52" s="9" t="str">
        <f>IFERROR(__xludf.DUMMYFUNCTION("""COMPUTED_VALUE"""),"-")</f>
        <v>-</v>
      </c>
      <c r="CA52" s="9" t="str">
        <f>IFERROR(__xludf.DUMMYFUNCTION("""COMPUTED_VALUE"""),"-")</f>
        <v>-</v>
      </c>
      <c r="CB52" s="9" t="str">
        <f>IFERROR(__xludf.DUMMYFUNCTION("""COMPUTED_VALUE"""),"-")</f>
        <v>-</v>
      </c>
      <c r="CC52" s="9" t="str">
        <f>IFERROR(__xludf.DUMMYFUNCTION("""COMPUTED_VALUE"""),"-")</f>
        <v>-</v>
      </c>
      <c r="CD52" s="9" t="str">
        <f>IFERROR(__xludf.DUMMYFUNCTION("""COMPUTED_VALUE"""),"-")</f>
        <v>-</v>
      </c>
      <c r="CE52" s="9" t="str">
        <f>IFERROR(__xludf.DUMMYFUNCTION("""COMPUTED_VALUE"""),"-")</f>
        <v>-</v>
      </c>
      <c r="CF52" s="9" t="str">
        <f>IFERROR(__xludf.DUMMYFUNCTION("""COMPUTED_VALUE"""),"-")</f>
        <v>-</v>
      </c>
      <c r="CG52" s="9" t="str">
        <f>IFERROR(__xludf.DUMMYFUNCTION("""COMPUTED_VALUE"""),"-")</f>
        <v>-</v>
      </c>
      <c r="CH52" s="9" t="str">
        <f>IFERROR(__xludf.DUMMYFUNCTION("""COMPUTED_VALUE"""),"-")</f>
        <v>-</v>
      </c>
      <c r="CI52" s="9" t="str">
        <f>IFERROR(__xludf.DUMMYFUNCTION("""COMPUTED_VALUE"""),"-")</f>
        <v>-</v>
      </c>
      <c r="CJ52" s="9" t="str">
        <f>IFERROR(__xludf.DUMMYFUNCTION("""COMPUTED_VALUE"""),"-")</f>
        <v>-</v>
      </c>
      <c r="CK52" s="9" t="str">
        <f>IFERROR(__xludf.DUMMYFUNCTION("""COMPUTED_VALUE"""),"-")</f>
        <v>-</v>
      </c>
      <c r="CL52" s="9" t="str">
        <f>IFERROR(__xludf.DUMMYFUNCTION("""COMPUTED_VALUE"""),"-")</f>
        <v>-</v>
      </c>
      <c r="CM52" s="9" t="str">
        <f>IFERROR(__xludf.DUMMYFUNCTION("""COMPUTED_VALUE"""),"-")</f>
        <v>-</v>
      </c>
      <c r="CN52" s="9" t="str">
        <f>IFERROR(__xludf.DUMMYFUNCTION("""COMPUTED_VALUE"""),"-")</f>
        <v>-</v>
      </c>
      <c r="CO52" s="9" t="str">
        <f>IFERROR(__xludf.DUMMYFUNCTION("""COMPUTED_VALUE"""),"-")</f>
        <v>-</v>
      </c>
      <c r="CP52" s="9" t="str">
        <f>IFERROR(__xludf.DUMMYFUNCTION("""COMPUTED_VALUE"""),"-")</f>
        <v>-</v>
      </c>
      <c r="CQ52" s="9" t="str">
        <f>IFERROR(__xludf.DUMMYFUNCTION("""COMPUTED_VALUE"""),"-")</f>
        <v>-</v>
      </c>
      <c r="CR52" s="9" t="str">
        <f>IFERROR(__xludf.DUMMYFUNCTION("""COMPUTED_VALUE"""),"-")</f>
        <v>-</v>
      </c>
      <c r="CS52" s="9" t="str">
        <f>IFERROR(__xludf.DUMMYFUNCTION("""COMPUTED_VALUE"""),"-")</f>
        <v>-</v>
      </c>
      <c r="CT52" s="9" t="str">
        <f>IFERROR(__xludf.DUMMYFUNCTION("""COMPUTED_VALUE"""),"-")</f>
        <v>-</v>
      </c>
      <c r="CU52" s="9" t="str">
        <f>IFERROR(__xludf.DUMMYFUNCTION("""COMPUTED_VALUE"""),"")</f>
        <v/>
      </c>
      <c r="CV52" s="9" t="str">
        <f>IFERROR(__xludf.DUMMYFUNCTION("""COMPUTED_VALUE"""),"-")</f>
        <v>-</v>
      </c>
      <c r="CW52" s="9" t="str">
        <f>IFERROR(__xludf.DUMMYFUNCTION("""COMPUTED_VALUE"""),"-")</f>
        <v>-</v>
      </c>
      <c r="CX52" s="9" t="str">
        <f>IFERROR(__xludf.DUMMYFUNCTION("""COMPUTED_VALUE"""),"-")</f>
        <v>-</v>
      </c>
      <c r="CY52" s="9" t="str">
        <f>IFERROR(__xludf.DUMMYFUNCTION("""COMPUTED_VALUE"""),"-")</f>
        <v>-</v>
      </c>
      <c r="CZ52" s="9" t="str">
        <f>IFERROR(__xludf.DUMMYFUNCTION("""COMPUTED_VALUE"""),"-")</f>
        <v>-</v>
      </c>
      <c r="DA52" s="9" t="str">
        <f>IFERROR(__xludf.DUMMYFUNCTION("""COMPUTED_VALUE"""),"-")</f>
        <v>-</v>
      </c>
      <c r="DB52" s="9" t="str">
        <f>IFERROR(__xludf.DUMMYFUNCTION("""COMPUTED_VALUE"""),"-")</f>
        <v>-</v>
      </c>
      <c r="DC52" s="9" t="str">
        <f>IFERROR(__xludf.DUMMYFUNCTION("""COMPUTED_VALUE"""),"-")</f>
        <v>-</v>
      </c>
      <c r="DD52" s="9" t="str">
        <f>IFERROR(__xludf.DUMMYFUNCTION("""COMPUTED_VALUE"""),"-")</f>
        <v>-</v>
      </c>
      <c r="DE52" s="9" t="str">
        <f>IFERROR(__xludf.DUMMYFUNCTION("""COMPUTED_VALUE"""),"-")</f>
        <v>-</v>
      </c>
      <c r="DF52" s="9" t="str">
        <f>IFERROR(__xludf.DUMMYFUNCTION("""COMPUTED_VALUE"""),"-")</f>
        <v>-</v>
      </c>
      <c r="DG52" s="9" t="str">
        <f>IFERROR(__xludf.DUMMYFUNCTION("""COMPUTED_VALUE"""),"-")</f>
        <v>-</v>
      </c>
      <c r="DH52" s="9" t="str">
        <f>IFERROR(__xludf.DUMMYFUNCTION("""COMPUTED_VALUE"""),"-")</f>
        <v>-</v>
      </c>
      <c r="DI52" s="9" t="str">
        <f>IFERROR(__xludf.DUMMYFUNCTION("""COMPUTED_VALUE"""),"-")</f>
        <v>-</v>
      </c>
      <c r="DJ52" s="9" t="str">
        <f>IFERROR(__xludf.DUMMYFUNCTION("""COMPUTED_VALUE"""),"-")</f>
        <v>-</v>
      </c>
      <c r="DK52" s="9" t="str">
        <f>IFERROR(__xludf.DUMMYFUNCTION("""COMPUTED_VALUE"""),"-")</f>
        <v>-</v>
      </c>
      <c r="DL52" s="9" t="str">
        <f>IFERROR(__xludf.DUMMYFUNCTION("""COMPUTED_VALUE"""),"-")</f>
        <v>-</v>
      </c>
      <c r="DM52" s="9" t="str">
        <f>IFERROR(__xludf.DUMMYFUNCTION("""COMPUTED_VALUE"""),"-")</f>
        <v>-</v>
      </c>
      <c r="DN52" s="9" t="str">
        <f>IFERROR(__xludf.DUMMYFUNCTION("""COMPUTED_VALUE"""),"-")</f>
        <v>-</v>
      </c>
      <c r="DO52" s="9" t="str">
        <f>IFERROR(__xludf.DUMMYFUNCTION("""COMPUTED_VALUE"""),"-")</f>
        <v>-</v>
      </c>
      <c r="DP52" s="9" t="str">
        <f>IFERROR(__xludf.DUMMYFUNCTION("""COMPUTED_VALUE"""),"-")</f>
        <v>-</v>
      </c>
      <c r="DQ52" s="9" t="str">
        <f>IFERROR(__xludf.DUMMYFUNCTION("""COMPUTED_VALUE"""),"-")</f>
        <v>-</v>
      </c>
      <c r="DR52" s="9" t="str">
        <f>IFERROR(__xludf.DUMMYFUNCTION("""COMPUTED_VALUE"""),"-")</f>
        <v>-</v>
      </c>
      <c r="DS52" s="9" t="str">
        <f>IFERROR(__xludf.DUMMYFUNCTION("""COMPUTED_VALUE"""),"-")</f>
        <v>-</v>
      </c>
      <c r="DT52" s="9" t="str">
        <f>IFERROR(__xludf.DUMMYFUNCTION("""COMPUTED_VALUE"""),"-")</f>
        <v>-</v>
      </c>
      <c r="DU52" s="9" t="str">
        <f>IFERROR(__xludf.DUMMYFUNCTION("""COMPUTED_VALUE"""),"-")</f>
        <v>-</v>
      </c>
      <c r="DV52" s="9" t="str">
        <f>IFERROR(__xludf.DUMMYFUNCTION("""COMPUTED_VALUE"""),"-")</f>
        <v>-</v>
      </c>
      <c r="DW52" s="9" t="str">
        <f>IFERROR(__xludf.DUMMYFUNCTION("""COMPUTED_VALUE"""),"-")</f>
        <v>-</v>
      </c>
      <c r="DX52" s="9" t="str">
        <f>IFERROR(__xludf.DUMMYFUNCTION("""COMPUTED_VALUE"""),"-")</f>
        <v>-</v>
      </c>
      <c r="DY52" s="9" t="str">
        <f>IFERROR(__xludf.DUMMYFUNCTION("""COMPUTED_VALUE"""),"-")</f>
        <v>-</v>
      </c>
      <c r="DZ52" s="9" t="str">
        <f>IFERROR(__xludf.DUMMYFUNCTION("""COMPUTED_VALUE"""),"-")</f>
        <v>-</v>
      </c>
      <c r="EA52" s="9" t="str">
        <f>IFERROR(__xludf.DUMMYFUNCTION("""COMPUTED_VALUE"""),"-")</f>
        <v>-</v>
      </c>
      <c r="EB52" s="9" t="str">
        <f>IFERROR(__xludf.DUMMYFUNCTION("""COMPUTED_VALUE"""),"")</f>
        <v/>
      </c>
      <c r="EC52" s="9">
        <f>IFERROR(__xludf.DUMMYFUNCTION("""COMPUTED_VALUE"""),1.0)</f>
        <v>1</v>
      </c>
      <c r="ED52" s="9">
        <f>IFERROR(__xludf.DUMMYFUNCTION("""COMPUTED_VALUE"""),1.0)</f>
        <v>1</v>
      </c>
      <c r="EE52" s="9">
        <f>IFERROR(__xludf.DUMMYFUNCTION("""COMPUTED_VALUE"""),1.0)</f>
        <v>1</v>
      </c>
      <c r="EF52" s="9">
        <f>IFERROR(__xludf.DUMMYFUNCTION("""COMPUTED_VALUE"""),1.0)</f>
        <v>1</v>
      </c>
      <c r="EG52" s="9">
        <f>IFERROR(__xludf.DUMMYFUNCTION("""COMPUTED_VALUE"""),1.0)</f>
        <v>1</v>
      </c>
      <c r="EH52" s="9">
        <f>IFERROR(__xludf.DUMMYFUNCTION("""COMPUTED_VALUE"""),1.0)</f>
        <v>1</v>
      </c>
      <c r="EI52" s="9" t="str">
        <f>IFERROR(__xludf.DUMMYFUNCTION("""COMPUTED_VALUE"""),"WA")</f>
        <v>WA</v>
      </c>
      <c r="EJ52" s="9" t="str">
        <f>IFERROR(__xludf.DUMMYFUNCTION("""COMPUTED_VALUE"""),"WA")</f>
        <v>WA</v>
      </c>
      <c r="EK52" s="9">
        <f>IFERROR(__xludf.DUMMYFUNCTION("""COMPUTED_VALUE"""),1.0)</f>
        <v>1</v>
      </c>
      <c r="EL52" s="9">
        <f>IFERROR(__xludf.DUMMYFUNCTION("""COMPUTED_VALUE"""),1.0)</f>
        <v>1</v>
      </c>
      <c r="EM52" s="9" t="str">
        <f>IFERROR(__xludf.DUMMYFUNCTION("""COMPUTED_VALUE"""),"WA")</f>
        <v>WA</v>
      </c>
      <c r="EN52" s="9">
        <f>IFERROR(__xludf.DUMMYFUNCTION("""COMPUTED_VALUE"""),1.0)</f>
        <v>1</v>
      </c>
      <c r="EO52" s="9" t="str">
        <f>IFERROR(__xludf.DUMMYFUNCTION("""COMPUTED_VALUE"""),"WA")</f>
        <v>WA</v>
      </c>
      <c r="EP52" s="9" t="str">
        <f>IFERROR(__xludf.DUMMYFUNCTION("""COMPUTED_VALUE"""),"WA")</f>
        <v>WA</v>
      </c>
      <c r="EQ52" s="9" t="str">
        <f>IFERROR(__xludf.DUMMYFUNCTION("""COMPUTED_VALUE"""),"WA")</f>
        <v>WA</v>
      </c>
      <c r="ER52" s="9">
        <f>IFERROR(__xludf.DUMMYFUNCTION("""COMPUTED_VALUE"""),1.0)</f>
        <v>1</v>
      </c>
      <c r="ES52" s="9" t="str">
        <f>IFERROR(__xludf.DUMMYFUNCTION("""COMPUTED_VALUE"""),"")</f>
        <v/>
      </c>
      <c r="ET52" s="9" t="str">
        <f>IFERROR(__xludf.DUMMYFUNCTION("""COMPUTED_VALUE"""),"WA")</f>
        <v>WA</v>
      </c>
      <c r="EU52" s="9" t="str">
        <f>IFERROR(__xludf.DUMMYFUNCTION("""COMPUTED_VALUE"""),"TLE")</f>
        <v>TLE</v>
      </c>
      <c r="EV52" s="9" t="str">
        <f>IFERROR(__xludf.DUMMYFUNCTION("""COMPUTED_VALUE"""),"TLE")</f>
        <v>TLE</v>
      </c>
      <c r="EW52" s="9">
        <f>IFERROR(__xludf.DUMMYFUNCTION("""COMPUTED_VALUE"""),1.0)</f>
        <v>1</v>
      </c>
      <c r="EX52" s="9" t="str">
        <f>IFERROR(__xludf.DUMMYFUNCTION("""COMPUTED_VALUE"""),"TLE")</f>
        <v>TLE</v>
      </c>
      <c r="EY52" s="9" t="str">
        <f>IFERROR(__xludf.DUMMYFUNCTION("""COMPUTED_VALUE"""),"TLE")</f>
        <v>TLE</v>
      </c>
      <c r="EZ52" s="9" t="str">
        <f>IFERROR(__xludf.DUMMYFUNCTION("""COMPUTED_VALUE"""),"WA")</f>
        <v>WA</v>
      </c>
      <c r="FA52" s="9" t="str">
        <f>IFERROR(__xludf.DUMMYFUNCTION("""COMPUTED_VALUE"""),"WA")</f>
        <v>WA</v>
      </c>
      <c r="FB52" s="9" t="str">
        <f>IFERROR(__xludf.DUMMYFUNCTION("""COMPUTED_VALUE"""),"WA")</f>
        <v>WA</v>
      </c>
      <c r="FC52" s="9" t="str">
        <f>IFERROR(__xludf.DUMMYFUNCTION("""COMPUTED_VALUE"""),"WA")</f>
        <v>WA</v>
      </c>
      <c r="FD52" s="9">
        <f>IFERROR(__xludf.DUMMYFUNCTION("""COMPUTED_VALUE"""),1.0)</f>
        <v>1</v>
      </c>
      <c r="FE52" s="9" t="str">
        <f>IFERROR(__xludf.DUMMYFUNCTION("""COMPUTED_VALUE"""),"WA")</f>
        <v>WA</v>
      </c>
      <c r="FF52" s="9" t="str">
        <f>IFERROR(__xludf.DUMMYFUNCTION("""COMPUTED_VALUE"""),"WA")</f>
        <v>WA</v>
      </c>
      <c r="FG52" s="9" t="str">
        <f>IFERROR(__xludf.DUMMYFUNCTION("""COMPUTED_VALUE"""),"WA")</f>
        <v>WA</v>
      </c>
      <c r="FH52" s="9" t="str">
        <f>IFERROR(__xludf.DUMMYFUNCTION("""COMPUTED_VALUE"""),"WA")</f>
        <v>WA</v>
      </c>
      <c r="FI52" s="9" t="str">
        <f>IFERROR(__xludf.DUMMYFUNCTION("""COMPUTED_VALUE"""),"WA")</f>
        <v>WA</v>
      </c>
      <c r="FJ52" s="9" t="str">
        <f>IFERROR(__xludf.DUMMYFUNCTION("""COMPUTED_VALUE"""),"TLE")</f>
        <v>TLE</v>
      </c>
      <c r="FK52" s="9" t="str">
        <f>IFERROR(__xludf.DUMMYFUNCTION("""COMPUTED_VALUE"""),"TLE")</f>
        <v>TLE</v>
      </c>
      <c r="FL52" s="9" t="str">
        <f>IFERROR(__xludf.DUMMYFUNCTION("""COMPUTED_VALUE"""),"TLE")</f>
        <v>TLE</v>
      </c>
      <c r="FM52" s="9" t="str">
        <f>IFERROR(__xludf.DUMMYFUNCTION("""COMPUTED_VALUE"""),"TLE")</f>
        <v>TLE</v>
      </c>
      <c r="FN52" s="9">
        <f>IFERROR(__xludf.DUMMYFUNCTION("""COMPUTED_VALUE"""),1.0)</f>
        <v>1</v>
      </c>
      <c r="FO52" s="9" t="str">
        <f>IFERROR(__xludf.DUMMYFUNCTION("""COMPUTED_VALUE"""),"TLE")</f>
        <v>TLE</v>
      </c>
      <c r="FP52" s="9" t="str">
        <f>IFERROR(__xludf.DUMMYFUNCTION("""COMPUTED_VALUE"""),"TLE")</f>
        <v>TLE</v>
      </c>
      <c r="FQ52" s="9" t="str">
        <f>IFERROR(__xludf.DUMMYFUNCTION("""COMPUTED_VALUE"""),"TLE")</f>
        <v>TLE</v>
      </c>
      <c r="FR52" s="9" t="str">
        <f>IFERROR(__xludf.DUMMYFUNCTION("""COMPUTED_VALUE"""),"TLE")</f>
        <v>TLE</v>
      </c>
      <c r="FS52" s="9" t="str">
        <f>IFERROR(__xludf.DUMMYFUNCTION("""COMPUTED_VALUE"""),"TLE")</f>
        <v>TLE</v>
      </c>
      <c r="FT52" s="9" t="str">
        <f>IFERROR(__xludf.DUMMYFUNCTION("""COMPUTED_VALUE"""),"TLE")</f>
        <v>TLE</v>
      </c>
      <c r="FU52" s="9" t="str">
        <f>IFERROR(__xludf.DUMMYFUNCTION("""COMPUTED_VALUE"""),"TLE")</f>
        <v>TLE</v>
      </c>
      <c r="FV52" s="9" t="str">
        <f>IFERROR(__xludf.DUMMYFUNCTION("""COMPUTED_VALUE"""),"")</f>
        <v/>
      </c>
      <c r="FW52" s="9">
        <f>IFERROR(__xludf.DUMMYFUNCTION("""COMPUTED_VALUE"""),1.0)</f>
        <v>1</v>
      </c>
      <c r="FX52" s="9" t="str">
        <f>IFERROR(__xludf.DUMMYFUNCTION("""COMPUTED_VALUE"""),"WA")</f>
        <v>WA</v>
      </c>
      <c r="FY52" s="9" t="str">
        <f>IFERROR(__xludf.DUMMYFUNCTION("""COMPUTED_VALUE"""),"WA")</f>
        <v>WA</v>
      </c>
      <c r="FZ52" s="9" t="str">
        <f>IFERROR(__xludf.DUMMYFUNCTION("""COMPUTED_VALUE"""),"WA")</f>
        <v>WA</v>
      </c>
      <c r="GA52" s="9" t="str">
        <f>IFERROR(__xludf.DUMMYFUNCTION("""COMPUTED_VALUE"""),"WA")</f>
        <v>WA</v>
      </c>
      <c r="GB52" s="9" t="str">
        <f>IFERROR(__xludf.DUMMYFUNCTION("""COMPUTED_VALUE"""),"WA")</f>
        <v>WA</v>
      </c>
      <c r="GC52" s="9" t="str">
        <f>IFERROR(__xludf.DUMMYFUNCTION("""COMPUTED_VALUE"""),"TLE")</f>
        <v>TLE</v>
      </c>
      <c r="GD52" s="9" t="str">
        <f>IFERROR(__xludf.DUMMYFUNCTION("""COMPUTED_VALUE"""),"TLE")</f>
        <v>TLE</v>
      </c>
      <c r="GE52" s="9" t="str">
        <f>IFERROR(__xludf.DUMMYFUNCTION("""COMPUTED_VALUE"""),"WA")</f>
        <v>WA</v>
      </c>
      <c r="GF52" s="9" t="str">
        <f>IFERROR(__xludf.DUMMYFUNCTION("""COMPUTED_VALUE"""),"WA")</f>
        <v>WA</v>
      </c>
      <c r="GG52" s="9" t="str">
        <f>IFERROR(__xludf.DUMMYFUNCTION("""COMPUTED_VALUE"""),"WA")</f>
        <v>WA</v>
      </c>
      <c r="GH52" s="9" t="str">
        <f>IFERROR(__xludf.DUMMYFUNCTION("""COMPUTED_VALUE"""),"TLE")</f>
        <v>TLE</v>
      </c>
      <c r="GI52" s="9" t="str">
        <f>IFERROR(__xludf.DUMMYFUNCTION("""COMPUTED_VALUE"""),"TLE")</f>
        <v>TLE</v>
      </c>
      <c r="GJ52" s="9" t="str">
        <f>IFERROR(__xludf.DUMMYFUNCTION("""COMPUTED_VALUE"""),"WA")</f>
        <v>WA</v>
      </c>
      <c r="GK52" s="9" t="str">
        <f>IFERROR(__xludf.DUMMYFUNCTION("""COMPUTED_VALUE"""),"TLE")</f>
        <v>TLE</v>
      </c>
      <c r="GL52" s="9" t="str">
        <f>IFERROR(__xludf.DUMMYFUNCTION("""COMPUTED_VALUE"""),"TLE")</f>
        <v>TLE</v>
      </c>
      <c r="GM52" s="9" t="str">
        <f>IFERROR(__xludf.DUMMYFUNCTION("""COMPUTED_VALUE"""),"WA")</f>
        <v>WA</v>
      </c>
      <c r="GN52" s="9" t="str">
        <f>IFERROR(__xludf.DUMMYFUNCTION("""COMPUTED_VALUE"""),"WA")</f>
        <v>WA</v>
      </c>
      <c r="GO52" s="9" t="str">
        <f>IFERROR(__xludf.DUMMYFUNCTION("""COMPUTED_VALUE"""),"WA")</f>
        <v>WA</v>
      </c>
      <c r="GP52" s="9" t="str">
        <f>IFERROR(__xludf.DUMMYFUNCTION("""COMPUTED_VALUE"""),"TLE")</f>
        <v>TLE</v>
      </c>
      <c r="GQ52" s="9" t="str">
        <f>IFERROR(__xludf.DUMMYFUNCTION("""COMPUTED_VALUE"""),"WA")</f>
        <v>WA</v>
      </c>
      <c r="GR52" s="9" t="str">
        <f>IFERROR(__xludf.DUMMYFUNCTION("""COMPUTED_VALUE"""),"WA")</f>
        <v>WA</v>
      </c>
      <c r="GS52" s="9" t="str">
        <f>IFERROR(__xludf.DUMMYFUNCTION("""COMPUTED_VALUE"""),"TLE")</f>
        <v>TLE</v>
      </c>
      <c r="GT52" s="9" t="str">
        <f>IFERROR(__xludf.DUMMYFUNCTION("""COMPUTED_VALUE"""),"WA")</f>
        <v>WA</v>
      </c>
      <c r="GU52" s="9" t="str">
        <f>IFERROR(__xludf.DUMMYFUNCTION("""COMPUTED_VALUE"""),"")</f>
        <v/>
      </c>
    </row>
    <row r="53">
      <c r="A53" s="5"/>
      <c r="B53" s="5"/>
      <c r="C53" s="5" t="str">
        <f>if(B53="d","diskv. iz ciklusa",if(B53="d1","diskv. iz kruga",if($E53="ODOBREN",(if(countif(H:H,"="&amp;H53)=1,countif(H:H,"&gt;"&amp;H53)+1,concatenate(countif(H:H,"&gt;"&amp;H53)+1," - ",countif(H:H,"&gt;="&amp;H53)))),'Rezultati - A kategorija'!empty)))</f>
        <v>50 - 53</v>
      </c>
      <c r="D53" s="6" t="str">
        <f>IFERROR(__xludf.DUMMYFUNCTION("""COMPUTED_VALUE"""),"MJovan")</f>
        <v>MJovan</v>
      </c>
      <c r="E53" s="6" t="str">
        <f>IFERROR(__xludf.DUMMYFUNCTION("""COMPUTED_VALUE"""),"ODOBREN")</f>
        <v>ODOBREN</v>
      </c>
      <c r="F53" s="6" t="str">
        <f>IFERROR(__xludf.DUMMYFUNCTION("""COMPUTED_VALUE"""),"Jovan")</f>
        <v>Jovan</v>
      </c>
      <c r="G53" s="6" t="str">
        <f>IFERROR(__xludf.DUMMYFUNCTION("""COMPUTED_VALUE"""),"Marković")</f>
        <v>Marković</v>
      </c>
      <c r="H53" s="7">
        <f>IFERROR(__xludf.DUMMYFUNCTION("""COMPUTED_VALUE"""),35.0)</f>
        <v>35</v>
      </c>
      <c r="I53" s="7">
        <f>IFERROR(__xludf.DUMMYFUNCTION("""COMPUTED_VALUE"""),35.0)</f>
        <v>35</v>
      </c>
      <c r="J53" s="6" t="str">
        <f>IFERROR(__xludf.DUMMYFUNCTION("""COMPUTED_VALUE"""),"Stari grad")</f>
        <v>Stari grad</v>
      </c>
      <c r="K53" s="6" t="str">
        <f>IFERROR(__xludf.DUMMYFUNCTION("""COMPUTED_VALUE"""),"Matematička gimnazija")</f>
        <v>Matematička gimnazija</v>
      </c>
      <c r="L53" s="14" t="str">
        <f>IFERROR(__xludf.DUMMYFUNCTION("""COMPUTED_VALUE"""),"III")</f>
        <v>III</v>
      </c>
      <c r="M53" s="14" t="str">
        <f>IFERROR(__xludf.DUMMYFUNCTION("""COMPUTED_VALUE"""),"A")</f>
        <v>A</v>
      </c>
      <c r="N53" s="6" t="str">
        <f>IFERROR(__xludf.DUMMYFUNCTION("""COMPUTED_VALUE"""),"Mijodrag Đurišić")</f>
        <v>Mijodrag Đurišić</v>
      </c>
      <c r="O53" s="8" t="str">
        <f>IFERROR(__xludf.DUMMYFUNCTION("""COMPUTED_VALUE"""),"-")</f>
        <v>-</v>
      </c>
      <c r="P53" s="9" t="str">
        <f>IFERROR(__xludf.DUMMYFUNCTION("""COMPUTED_VALUE"""),"-")</f>
        <v>-</v>
      </c>
      <c r="Q53" s="9" t="str">
        <f>IFERROR(__xludf.DUMMYFUNCTION("""COMPUTED_VALUE"""),"-")</f>
        <v>-</v>
      </c>
      <c r="R53" s="9">
        <f>IFERROR(__xludf.DUMMYFUNCTION("""COMPUTED_VALUE"""),35.0)</f>
        <v>35</v>
      </c>
      <c r="S53" s="9">
        <f>IFERROR(__xludf.DUMMYFUNCTION("""COMPUTED_VALUE"""),0.0)</f>
        <v>0</v>
      </c>
      <c r="T53" s="9" t="str">
        <f>IFERROR(__xludf.DUMMYFUNCTION("""COMPUTED_VALUE"""),"-")</f>
        <v>-</v>
      </c>
      <c r="U53" s="9" t="str">
        <f>IFERROR(__xludf.DUMMYFUNCTION("""COMPUTED_VALUE"""),"")</f>
        <v/>
      </c>
      <c r="V53" s="9" t="str">
        <f>IFERROR(__xludf.DUMMYFUNCTION("""COMPUTED_VALUE"""),"")</f>
        <v/>
      </c>
      <c r="W53" s="9" t="str">
        <f>IFERROR(__xludf.DUMMYFUNCTION("""COMPUTED_VALUE"""),"-")</f>
        <v>-</v>
      </c>
      <c r="X53" s="9" t="str">
        <f>IFERROR(__xludf.DUMMYFUNCTION("""COMPUTED_VALUE"""),"-")</f>
        <v>-</v>
      </c>
      <c r="Y53" s="9" t="str">
        <f>IFERROR(__xludf.DUMMYFUNCTION("""COMPUTED_VALUE"""),"-")</f>
        <v>-</v>
      </c>
      <c r="Z53" s="9" t="str">
        <f>IFERROR(__xludf.DUMMYFUNCTION("""COMPUTED_VALUE"""),"-")</f>
        <v>-</v>
      </c>
      <c r="AA53" s="9" t="str">
        <f>IFERROR(__xludf.DUMMYFUNCTION("""COMPUTED_VALUE"""),"-")</f>
        <v>-</v>
      </c>
      <c r="AB53" s="9" t="str">
        <f>IFERROR(__xludf.DUMMYFUNCTION("""COMPUTED_VALUE"""),"-")</f>
        <v>-</v>
      </c>
      <c r="AC53" s="9" t="str">
        <f>IFERROR(__xludf.DUMMYFUNCTION("""COMPUTED_VALUE"""),"-")</f>
        <v>-</v>
      </c>
      <c r="AD53" s="9" t="str">
        <f>IFERROR(__xludf.DUMMYFUNCTION("""COMPUTED_VALUE"""),"-")</f>
        <v>-</v>
      </c>
      <c r="AE53" s="9" t="str">
        <f>IFERROR(__xludf.DUMMYFUNCTION("""COMPUTED_VALUE"""),"-")</f>
        <v>-</v>
      </c>
      <c r="AF53" s="9" t="str">
        <f>IFERROR(__xludf.DUMMYFUNCTION("""COMPUTED_VALUE"""),"-")</f>
        <v>-</v>
      </c>
      <c r="AG53" s="9" t="str">
        <f>IFERROR(__xludf.DUMMYFUNCTION("""COMPUTED_VALUE"""),"-")</f>
        <v>-</v>
      </c>
      <c r="AH53" s="9" t="str">
        <f>IFERROR(__xludf.DUMMYFUNCTION("""COMPUTED_VALUE"""),"-")</f>
        <v>-</v>
      </c>
      <c r="AI53" s="9" t="str">
        <f>IFERROR(__xludf.DUMMYFUNCTION("""COMPUTED_VALUE"""),"-")</f>
        <v>-</v>
      </c>
      <c r="AJ53" s="9" t="str">
        <f>IFERROR(__xludf.DUMMYFUNCTION("""COMPUTED_VALUE"""),"-")</f>
        <v>-</v>
      </c>
      <c r="AK53" s="9" t="str">
        <f>IFERROR(__xludf.DUMMYFUNCTION("""COMPUTED_VALUE"""),"-")</f>
        <v>-</v>
      </c>
      <c r="AL53" s="9" t="str">
        <f>IFERROR(__xludf.DUMMYFUNCTION("""COMPUTED_VALUE"""),"-")</f>
        <v>-</v>
      </c>
      <c r="AM53" s="9" t="str">
        <f>IFERROR(__xludf.DUMMYFUNCTION("""COMPUTED_VALUE"""),"-")</f>
        <v>-</v>
      </c>
      <c r="AN53" s="9" t="str">
        <f>IFERROR(__xludf.DUMMYFUNCTION("""COMPUTED_VALUE"""),"-")</f>
        <v>-</v>
      </c>
      <c r="AO53" s="9" t="str">
        <f>IFERROR(__xludf.DUMMYFUNCTION("""COMPUTED_VALUE"""),"-")</f>
        <v>-</v>
      </c>
      <c r="AP53" s="9" t="str">
        <f>IFERROR(__xludf.DUMMYFUNCTION("""COMPUTED_VALUE"""),"-")</f>
        <v>-</v>
      </c>
      <c r="AQ53" s="9" t="str">
        <f>IFERROR(__xludf.DUMMYFUNCTION("""COMPUTED_VALUE"""),"-")</f>
        <v>-</v>
      </c>
      <c r="AR53" s="9" t="str">
        <f>IFERROR(__xludf.DUMMYFUNCTION("""COMPUTED_VALUE"""),"-")</f>
        <v>-</v>
      </c>
      <c r="AS53" s="9" t="str">
        <f>IFERROR(__xludf.DUMMYFUNCTION("""COMPUTED_VALUE"""),"-")</f>
        <v>-</v>
      </c>
      <c r="AT53" s="9" t="str">
        <f>IFERROR(__xludf.DUMMYFUNCTION("""COMPUTED_VALUE"""),"-")</f>
        <v>-</v>
      </c>
      <c r="AU53" s="9" t="str">
        <f>IFERROR(__xludf.DUMMYFUNCTION("""COMPUTED_VALUE"""),"-")</f>
        <v>-</v>
      </c>
      <c r="AV53" s="9" t="str">
        <f>IFERROR(__xludf.DUMMYFUNCTION("""COMPUTED_VALUE"""),"-")</f>
        <v>-</v>
      </c>
      <c r="AW53" s="9" t="str">
        <f>IFERROR(__xludf.DUMMYFUNCTION("""COMPUTED_VALUE"""),"-")</f>
        <v>-</v>
      </c>
      <c r="AX53" s="9" t="str">
        <f>IFERROR(__xludf.DUMMYFUNCTION("""COMPUTED_VALUE"""),"-")</f>
        <v>-</v>
      </c>
      <c r="AY53" s="9" t="str">
        <f>IFERROR(__xludf.DUMMYFUNCTION("""COMPUTED_VALUE"""),"-")</f>
        <v>-</v>
      </c>
      <c r="AZ53" s="9" t="str">
        <f>IFERROR(__xludf.DUMMYFUNCTION("""COMPUTED_VALUE"""),"-")</f>
        <v>-</v>
      </c>
      <c r="BA53" s="9" t="str">
        <f>IFERROR(__xludf.DUMMYFUNCTION("""COMPUTED_VALUE"""),"-")</f>
        <v>-</v>
      </c>
      <c r="BB53" s="9" t="str">
        <f>IFERROR(__xludf.DUMMYFUNCTION("""COMPUTED_VALUE"""),"-")</f>
        <v>-</v>
      </c>
      <c r="BC53" s="9" t="str">
        <f>IFERROR(__xludf.DUMMYFUNCTION("""COMPUTED_VALUE"""),"-")</f>
        <v>-</v>
      </c>
      <c r="BD53" s="9" t="str">
        <f>IFERROR(__xludf.DUMMYFUNCTION("""COMPUTED_VALUE"""),"-")</f>
        <v>-</v>
      </c>
      <c r="BE53" s="9" t="str">
        <f>IFERROR(__xludf.DUMMYFUNCTION("""COMPUTED_VALUE"""),"-")</f>
        <v>-</v>
      </c>
      <c r="BF53" s="9" t="str">
        <f>IFERROR(__xludf.DUMMYFUNCTION("""COMPUTED_VALUE"""),"-")</f>
        <v>-</v>
      </c>
      <c r="BG53" s="9" t="str">
        <f>IFERROR(__xludf.DUMMYFUNCTION("""COMPUTED_VALUE"""),"-")</f>
        <v>-</v>
      </c>
      <c r="BH53" s="9" t="str">
        <f>IFERROR(__xludf.DUMMYFUNCTION("""COMPUTED_VALUE"""),"-")</f>
        <v>-</v>
      </c>
      <c r="BI53" s="9" t="str">
        <f>IFERROR(__xludf.DUMMYFUNCTION("""COMPUTED_VALUE"""),"-")</f>
        <v>-</v>
      </c>
      <c r="BJ53" s="9" t="str">
        <f>IFERROR(__xludf.DUMMYFUNCTION("""COMPUTED_VALUE"""),"-")</f>
        <v>-</v>
      </c>
      <c r="BK53" s="9" t="str">
        <f>IFERROR(__xludf.DUMMYFUNCTION("""COMPUTED_VALUE"""),"-")</f>
        <v>-</v>
      </c>
      <c r="BL53" s="9" t="str">
        <f>IFERROR(__xludf.DUMMYFUNCTION("""COMPUTED_VALUE"""),"-")</f>
        <v>-</v>
      </c>
      <c r="BM53" s="9" t="str">
        <f>IFERROR(__xludf.DUMMYFUNCTION("""COMPUTED_VALUE"""),"")</f>
        <v/>
      </c>
      <c r="BN53" s="9" t="str">
        <f>IFERROR(__xludf.DUMMYFUNCTION("""COMPUTED_VALUE"""),"-")</f>
        <v>-</v>
      </c>
      <c r="BO53" s="9" t="str">
        <f>IFERROR(__xludf.DUMMYFUNCTION("""COMPUTED_VALUE"""),"-")</f>
        <v>-</v>
      </c>
      <c r="BP53" s="9" t="str">
        <f>IFERROR(__xludf.DUMMYFUNCTION("""COMPUTED_VALUE"""),"-")</f>
        <v>-</v>
      </c>
      <c r="BQ53" s="9" t="str">
        <f>IFERROR(__xludf.DUMMYFUNCTION("""COMPUTED_VALUE"""),"-")</f>
        <v>-</v>
      </c>
      <c r="BR53" s="9" t="str">
        <f>IFERROR(__xludf.DUMMYFUNCTION("""COMPUTED_VALUE"""),"-")</f>
        <v>-</v>
      </c>
      <c r="BS53" s="9" t="str">
        <f>IFERROR(__xludf.DUMMYFUNCTION("""COMPUTED_VALUE"""),"-")</f>
        <v>-</v>
      </c>
      <c r="BT53" s="9" t="str">
        <f>IFERROR(__xludf.DUMMYFUNCTION("""COMPUTED_VALUE"""),"-")</f>
        <v>-</v>
      </c>
      <c r="BU53" s="9" t="str">
        <f>IFERROR(__xludf.DUMMYFUNCTION("""COMPUTED_VALUE"""),"-")</f>
        <v>-</v>
      </c>
      <c r="BV53" s="9" t="str">
        <f>IFERROR(__xludf.DUMMYFUNCTION("""COMPUTED_VALUE"""),"-")</f>
        <v>-</v>
      </c>
      <c r="BW53" s="9" t="str">
        <f>IFERROR(__xludf.DUMMYFUNCTION("""COMPUTED_VALUE"""),"-")</f>
        <v>-</v>
      </c>
      <c r="BX53" s="9" t="str">
        <f>IFERROR(__xludf.DUMMYFUNCTION("""COMPUTED_VALUE"""),"-")</f>
        <v>-</v>
      </c>
      <c r="BY53" s="9" t="str">
        <f>IFERROR(__xludf.DUMMYFUNCTION("""COMPUTED_VALUE"""),"-")</f>
        <v>-</v>
      </c>
      <c r="BZ53" s="9" t="str">
        <f>IFERROR(__xludf.DUMMYFUNCTION("""COMPUTED_VALUE"""),"-")</f>
        <v>-</v>
      </c>
      <c r="CA53" s="9" t="str">
        <f>IFERROR(__xludf.DUMMYFUNCTION("""COMPUTED_VALUE"""),"-")</f>
        <v>-</v>
      </c>
      <c r="CB53" s="9" t="str">
        <f>IFERROR(__xludf.DUMMYFUNCTION("""COMPUTED_VALUE"""),"-")</f>
        <v>-</v>
      </c>
      <c r="CC53" s="9" t="str">
        <f>IFERROR(__xludf.DUMMYFUNCTION("""COMPUTED_VALUE"""),"-")</f>
        <v>-</v>
      </c>
      <c r="CD53" s="9" t="str">
        <f>IFERROR(__xludf.DUMMYFUNCTION("""COMPUTED_VALUE"""),"-")</f>
        <v>-</v>
      </c>
      <c r="CE53" s="9" t="str">
        <f>IFERROR(__xludf.DUMMYFUNCTION("""COMPUTED_VALUE"""),"-")</f>
        <v>-</v>
      </c>
      <c r="CF53" s="9" t="str">
        <f>IFERROR(__xludf.DUMMYFUNCTION("""COMPUTED_VALUE"""),"-")</f>
        <v>-</v>
      </c>
      <c r="CG53" s="9" t="str">
        <f>IFERROR(__xludf.DUMMYFUNCTION("""COMPUTED_VALUE"""),"-")</f>
        <v>-</v>
      </c>
      <c r="CH53" s="9" t="str">
        <f>IFERROR(__xludf.DUMMYFUNCTION("""COMPUTED_VALUE"""),"-")</f>
        <v>-</v>
      </c>
      <c r="CI53" s="9" t="str">
        <f>IFERROR(__xludf.DUMMYFUNCTION("""COMPUTED_VALUE"""),"-")</f>
        <v>-</v>
      </c>
      <c r="CJ53" s="9" t="str">
        <f>IFERROR(__xludf.DUMMYFUNCTION("""COMPUTED_VALUE"""),"-")</f>
        <v>-</v>
      </c>
      <c r="CK53" s="9" t="str">
        <f>IFERROR(__xludf.DUMMYFUNCTION("""COMPUTED_VALUE"""),"-")</f>
        <v>-</v>
      </c>
      <c r="CL53" s="9" t="str">
        <f>IFERROR(__xludf.DUMMYFUNCTION("""COMPUTED_VALUE"""),"-")</f>
        <v>-</v>
      </c>
      <c r="CM53" s="9" t="str">
        <f>IFERROR(__xludf.DUMMYFUNCTION("""COMPUTED_VALUE"""),"-")</f>
        <v>-</v>
      </c>
      <c r="CN53" s="9" t="str">
        <f>IFERROR(__xludf.DUMMYFUNCTION("""COMPUTED_VALUE"""),"-")</f>
        <v>-</v>
      </c>
      <c r="CO53" s="9" t="str">
        <f>IFERROR(__xludf.DUMMYFUNCTION("""COMPUTED_VALUE"""),"-")</f>
        <v>-</v>
      </c>
      <c r="CP53" s="9" t="str">
        <f>IFERROR(__xludf.DUMMYFUNCTION("""COMPUTED_VALUE"""),"-")</f>
        <v>-</v>
      </c>
      <c r="CQ53" s="9" t="str">
        <f>IFERROR(__xludf.DUMMYFUNCTION("""COMPUTED_VALUE"""),"-")</f>
        <v>-</v>
      </c>
      <c r="CR53" s="9" t="str">
        <f>IFERROR(__xludf.DUMMYFUNCTION("""COMPUTED_VALUE"""),"-")</f>
        <v>-</v>
      </c>
      <c r="CS53" s="9" t="str">
        <f>IFERROR(__xludf.DUMMYFUNCTION("""COMPUTED_VALUE"""),"-")</f>
        <v>-</v>
      </c>
      <c r="CT53" s="9" t="str">
        <f>IFERROR(__xludf.DUMMYFUNCTION("""COMPUTED_VALUE"""),"-")</f>
        <v>-</v>
      </c>
      <c r="CU53" s="9" t="str">
        <f>IFERROR(__xludf.DUMMYFUNCTION("""COMPUTED_VALUE"""),"")</f>
        <v/>
      </c>
      <c r="CV53" s="9" t="str">
        <f>IFERROR(__xludf.DUMMYFUNCTION("""COMPUTED_VALUE"""),"-")</f>
        <v>-</v>
      </c>
      <c r="CW53" s="9" t="str">
        <f>IFERROR(__xludf.DUMMYFUNCTION("""COMPUTED_VALUE"""),"-")</f>
        <v>-</v>
      </c>
      <c r="CX53" s="9" t="str">
        <f>IFERROR(__xludf.DUMMYFUNCTION("""COMPUTED_VALUE"""),"-")</f>
        <v>-</v>
      </c>
      <c r="CY53" s="9" t="str">
        <f>IFERROR(__xludf.DUMMYFUNCTION("""COMPUTED_VALUE"""),"-")</f>
        <v>-</v>
      </c>
      <c r="CZ53" s="9" t="str">
        <f>IFERROR(__xludf.DUMMYFUNCTION("""COMPUTED_VALUE"""),"-")</f>
        <v>-</v>
      </c>
      <c r="DA53" s="9" t="str">
        <f>IFERROR(__xludf.DUMMYFUNCTION("""COMPUTED_VALUE"""),"-")</f>
        <v>-</v>
      </c>
      <c r="DB53" s="9" t="str">
        <f>IFERROR(__xludf.DUMMYFUNCTION("""COMPUTED_VALUE"""),"-")</f>
        <v>-</v>
      </c>
      <c r="DC53" s="9" t="str">
        <f>IFERROR(__xludf.DUMMYFUNCTION("""COMPUTED_VALUE"""),"-")</f>
        <v>-</v>
      </c>
      <c r="DD53" s="9" t="str">
        <f>IFERROR(__xludf.DUMMYFUNCTION("""COMPUTED_VALUE"""),"-")</f>
        <v>-</v>
      </c>
      <c r="DE53" s="9" t="str">
        <f>IFERROR(__xludf.DUMMYFUNCTION("""COMPUTED_VALUE"""),"-")</f>
        <v>-</v>
      </c>
      <c r="DF53" s="9" t="str">
        <f>IFERROR(__xludf.DUMMYFUNCTION("""COMPUTED_VALUE"""),"-")</f>
        <v>-</v>
      </c>
      <c r="DG53" s="9" t="str">
        <f>IFERROR(__xludf.DUMMYFUNCTION("""COMPUTED_VALUE"""),"-")</f>
        <v>-</v>
      </c>
      <c r="DH53" s="9" t="str">
        <f>IFERROR(__xludf.DUMMYFUNCTION("""COMPUTED_VALUE"""),"-")</f>
        <v>-</v>
      </c>
      <c r="DI53" s="9" t="str">
        <f>IFERROR(__xludf.DUMMYFUNCTION("""COMPUTED_VALUE"""),"-")</f>
        <v>-</v>
      </c>
      <c r="DJ53" s="9" t="str">
        <f>IFERROR(__xludf.DUMMYFUNCTION("""COMPUTED_VALUE"""),"-")</f>
        <v>-</v>
      </c>
      <c r="DK53" s="9" t="str">
        <f>IFERROR(__xludf.DUMMYFUNCTION("""COMPUTED_VALUE"""),"-")</f>
        <v>-</v>
      </c>
      <c r="DL53" s="9" t="str">
        <f>IFERROR(__xludf.DUMMYFUNCTION("""COMPUTED_VALUE"""),"-")</f>
        <v>-</v>
      </c>
      <c r="DM53" s="9" t="str">
        <f>IFERROR(__xludf.DUMMYFUNCTION("""COMPUTED_VALUE"""),"-")</f>
        <v>-</v>
      </c>
      <c r="DN53" s="9" t="str">
        <f>IFERROR(__xludf.DUMMYFUNCTION("""COMPUTED_VALUE"""),"-")</f>
        <v>-</v>
      </c>
      <c r="DO53" s="9" t="str">
        <f>IFERROR(__xludf.DUMMYFUNCTION("""COMPUTED_VALUE"""),"-")</f>
        <v>-</v>
      </c>
      <c r="DP53" s="9" t="str">
        <f>IFERROR(__xludf.DUMMYFUNCTION("""COMPUTED_VALUE"""),"-")</f>
        <v>-</v>
      </c>
      <c r="DQ53" s="9" t="str">
        <f>IFERROR(__xludf.DUMMYFUNCTION("""COMPUTED_VALUE"""),"-")</f>
        <v>-</v>
      </c>
      <c r="DR53" s="9" t="str">
        <f>IFERROR(__xludf.DUMMYFUNCTION("""COMPUTED_VALUE"""),"-")</f>
        <v>-</v>
      </c>
      <c r="DS53" s="9" t="str">
        <f>IFERROR(__xludf.DUMMYFUNCTION("""COMPUTED_VALUE"""),"-")</f>
        <v>-</v>
      </c>
      <c r="DT53" s="9" t="str">
        <f>IFERROR(__xludf.DUMMYFUNCTION("""COMPUTED_VALUE"""),"-")</f>
        <v>-</v>
      </c>
      <c r="DU53" s="9" t="str">
        <f>IFERROR(__xludf.DUMMYFUNCTION("""COMPUTED_VALUE"""),"-")</f>
        <v>-</v>
      </c>
      <c r="DV53" s="9" t="str">
        <f>IFERROR(__xludf.DUMMYFUNCTION("""COMPUTED_VALUE"""),"-")</f>
        <v>-</v>
      </c>
      <c r="DW53" s="9" t="str">
        <f>IFERROR(__xludf.DUMMYFUNCTION("""COMPUTED_VALUE"""),"-")</f>
        <v>-</v>
      </c>
      <c r="DX53" s="9" t="str">
        <f>IFERROR(__xludf.DUMMYFUNCTION("""COMPUTED_VALUE"""),"-")</f>
        <v>-</v>
      </c>
      <c r="DY53" s="9" t="str">
        <f>IFERROR(__xludf.DUMMYFUNCTION("""COMPUTED_VALUE"""),"-")</f>
        <v>-</v>
      </c>
      <c r="DZ53" s="9" t="str">
        <f>IFERROR(__xludf.DUMMYFUNCTION("""COMPUTED_VALUE"""),"-")</f>
        <v>-</v>
      </c>
      <c r="EA53" s="9" t="str">
        <f>IFERROR(__xludf.DUMMYFUNCTION("""COMPUTED_VALUE"""),"-")</f>
        <v>-</v>
      </c>
      <c r="EB53" s="9" t="str">
        <f>IFERROR(__xludf.DUMMYFUNCTION("""COMPUTED_VALUE"""),"")</f>
        <v/>
      </c>
      <c r="EC53" s="9">
        <f>IFERROR(__xludf.DUMMYFUNCTION("""COMPUTED_VALUE"""),1.0)</f>
        <v>1</v>
      </c>
      <c r="ED53" s="9">
        <f>IFERROR(__xludf.DUMMYFUNCTION("""COMPUTED_VALUE"""),1.0)</f>
        <v>1</v>
      </c>
      <c r="EE53" s="9">
        <f>IFERROR(__xludf.DUMMYFUNCTION("""COMPUTED_VALUE"""),1.0)</f>
        <v>1</v>
      </c>
      <c r="EF53" s="9">
        <f>IFERROR(__xludf.DUMMYFUNCTION("""COMPUTED_VALUE"""),1.0)</f>
        <v>1</v>
      </c>
      <c r="EG53" s="9">
        <f>IFERROR(__xludf.DUMMYFUNCTION("""COMPUTED_VALUE"""),1.0)</f>
        <v>1</v>
      </c>
      <c r="EH53" s="9">
        <f>IFERROR(__xludf.DUMMYFUNCTION("""COMPUTED_VALUE"""),1.0)</f>
        <v>1</v>
      </c>
      <c r="EI53" s="9">
        <f>IFERROR(__xludf.DUMMYFUNCTION("""COMPUTED_VALUE"""),1.0)</f>
        <v>1</v>
      </c>
      <c r="EJ53" s="9">
        <f>IFERROR(__xludf.DUMMYFUNCTION("""COMPUTED_VALUE"""),1.0)</f>
        <v>1</v>
      </c>
      <c r="EK53" s="9" t="str">
        <f>IFERROR(__xludf.DUMMYFUNCTION("""COMPUTED_VALUE"""),"MLE")</f>
        <v>MLE</v>
      </c>
      <c r="EL53" s="9" t="str">
        <f>IFERROR(__xludf.DUMMYFUNCTION("""COMPUTED_VALUE"""),"MLE")</f>
        <v>MLE</v>
      </c>
      <c r="EM53" s="9" t="str">
        <f>IFERROR(__xludf.DUMMYFUNCTION("""COMPUTED_VALUE"""),"MLE")</f>
        <v>MLE</v>
      </c>
      <c r="EN53" s="9" t="str">
        <f>IFERROR(__xludf.DUMMYFUNCTION("""COMPUTED_VALUE"""),"MLE")</f>
        <v>MLE</v>
      </c>
      <c r="EO53" s="9" t="str">
        <f>IFERROR(__xludf.DUMMYFUNCTION("""COMPUTED_VALUE"""),"MLE")</f>
        <v>MLE</v>
      </c>
      <c r="EP53" s="9" t="str">
        <f>IFERROR(__xludf.DUMMYFUNCTION("""COMPUTED_VALUE"""),"MLE")</f>
        <v>MLE</v>
      </c>
      <c r="EQ53" s="9" t="str">
        <f>IFERROR(__xludf.DUMMYFUNCTION("""COMPUTED_VALUE"""),"MLE")</f>
        <v>MLE</v>
      </c>
      <c r="ER53" s="9" t="str">
        <f>IFERROR(__xludf.DUMMYFUNCTION("""COMPUTED_VALUE"""),"MLE")</f>
        <v>MLE</v>
      </c>
      <c r="ES53" s="9" t="str">
        <f>IFERROR(__xludf.DUMMYFUNCTION("""COMPUTED_VALUE"""),"")</f>
        <v/>
      </c>
      <c r="ET53" s="9" t="str">
        <f>IFERROR(__xludf.DUMMYFUNCTION("""COMPUTED_VALUE"""),"WA")</f>
        <v>WA</v>
      </c>
      <c r="EU53" s="9" t="str">
        <f>IFERROR(__xludf.DUMMYFUNCTION("""COMPUTED_VALUE"""),"WA")</f>
        <v>WA</v>
      </c>
      <c r="EV53" s="9" t="str">
        <f>IFERROR(__xludf.DUMMYFUNCTION("""COMPUTED_VALUE"""),"WA")</f>
        <v>WA</v>
      </c>
      <c r="EW53" s="9" t="str">
        <f>IFERROR(__xludf.DUMMYFUNCTION("""COMPUTED_VALUE"""),"WA")</f>
        <v>WA</v>
      </c>
      <c r="EX53" s="9" t="str">
        <f>IFERROR(__xludf.DUMMYFUNCTION("""COMPUTED_VALUE"""),"WA")</f>
        <v>WA</v>
      </c>
      <c r="EY53" s="9" t="str">
        <f>IFERROR(__xludf.DUMMYFUNCTION("""COMPUTED_VALUE"""),"WA")</f>
        <v>WA</v>
      </c>
      <c r="EZ53" s="9" t="str">
        <f>IFERROR(__xludf.DUMMYFUNCTION("""COMPUTED_VALUE"""),"WA")</f>
        <v>WA</v>
      </c>
      <c r="FA53" s="9" t="str">
        <f>IFERROR(__xludf.DUMMYFUNCTION("""COMPUTED_VALUE"""),"WA")</f>
        <v>WA</v>
      </c>
      <c r="FB53" s="9" t="str">
        <f>IFERROR(__xludf.DUMMYFUNCTION("""COMPUTED_VALUE"""),"WA")</f>
        <v>WA</v>
      </c>
      <c r="FC53" s="9" t="str">
        <f>IFERROR(__xludf.DUMMYFUNCTION("""COMPUTED_VALUE"""),"WA")</f>
        <v>WA</v>
      </c>
      <c r="FD53" s="9" t="str">
        <f>IFERROR(__xludf.DUMMYFUNCTION("""COMPUTED_VALUE"""),"WA")</f>
        <v>WA</v>
      </c>
      <c r="FE53" s="9" t="str">
        <f>IFERROR(__xludf.DUMMYFUNCTION("""COMPUTED_VALUE"""),"WA")</f>
        <v>WA</v>
      </c>
      <c r="FF53" s="9" t="str">
        <f>IFERROR(__xludf.DUMMYFUNCTION("""COMPUTED_VALUE"""),"WA")</f>
        <v>WA</v>
      </c>
      <c r="FG53" s="9" t="str">
        <f>IFERROR(__xludf.DUMMYFUNCTION("""COMPUTED_VALUE"""),"WA")</f>
        <v>WA</v>
      </c>
      <c r="FH53" s="9" t="str">
        <f>IFERROR(__xludf.DUMMYFUNCTION("""COMPUTED_VALUE"""),"WA")</f>
        <v>WA</v>
      </c>
      <c r="FI53" s="9" t="str">
        <f>IFERROR(__xludf.DUMMYFUNCTION("""COMPUTED_VALUE"""),"WA")</f>
        <v>WA</v>
      </c>
      <c r="FJ53" s="9" t="str">
        <f>IFERROR(__xludf.DUMMYFUNCTION("""COMPUTED_VALUE"""),"WA")</f>
        <v>WA</v>
      </c>
      <c r="FK53" s="9" t="str">
        <f>IFERROR(__xludf.DUMMYFUNCTION("""COMPUTED_VALUE"""),"WA")</f>
        <v>WA</v>
      </c>
      <c r="FL53" s="9" t="str">
        <f>IFERROR(__xludf.DUMMYFUNCTION("""COMPUTED_VALUE"""),"WA")</f>
        <v>WA</v>
      </c>
      <c r="FM53" s="9" t="str">
        <f>IFERROR(__xludf.DUMMYFUNCTION("""COMPUTED_VALUE"""),"WA")</f>
        <v>WA</v>
      </c>
      <c r="FN53" s="9" t="str">
        <f>IFERROR(__xludf.DUMMYFUNCTION("""COMPUTED_VALUE"""),"WA")</f>
        <v>WA</v>
      </c>
      <c r="FO53" s="9" t="str">
        <f>IFERROR(__xludf.DUMMYFUNCTION("""COMPUTED_VALUE"""),"WA")</f>
        <v>WA</v>
      </c>
      <c r="FP53" s="9" t="str">
        <f>IFERROR(__xludf.DUMMYFUNCTION("""COMPUTED_VALUE"""),"WA")</f>
        <v>WA</v>
      </c>
      <c r="FQ53" s="9" t="str">
        <f>IFERROR(__xludf.DUMMYFUNCTION("""COMPUTED_VALUE"""),"WA")</f>
        <v>WA</v>
      </c>
      <c r="FR53" s="9" t="str">
        <f>IFERROR(__xludf.DUMMYFUNCTION("""COMPUTED_VALUE"""),"WA")</f>
        <v>WA</v>
      </c>
      <c r="FS53" s="9" t="str">
        <f>IFERROR(__xludf.DUMMYFUNCTION("""COMPUTED_VALUE"""),"WA")</f>
        <v>WA</v>
      </c>
      <c r="FT53" s="9" t="str">
        <f>IFERROR(__xludf.DUMMYFUNCTION("""COMPUTED_VALUE"""),"WA")</f>
        <v>WA</v>
      </c>
      <c r="FU53" s="9" t="str">
        <f>IFERROR(__xludf.DUMMYFUNCTION("""COMPUTED_VALUE"""),"WA")</f>
        <v>WA</v>
      </c>
      <c r="FV53" s="9" t="str">
        <f>IFERROR(__xludf.DUMMYFUNCTION("""COMPUTED_VALUE"""),"")</f>
        <v/>
      </c>
      <c r="FW53" s="9" t="str">
        <f>IFERROR(__xludf.DUMMYFUNCTION("""COMPUTED_VALUE"""),"-")</f>
        <v>-</v>
      </c>
      <c r="FX53" s="9" t="str">
        <f>IFERROR(__xludf.DUMMYFUNCTION("""COMPUTED_VALUE"""),"-")</f>
        <v>-</v>
      </c>
      <c r="FY53" s="9" t="str">
        <f>IFERROR(__xludf.DUMMYFUNCTION("""COMPUTED_VALUE"""),"-")</f>
        <v>-</v>
      </c>
      <c r="FZ53" s="9" t="str">
        <f>IFERROR(__xludf.DUMMYFUNCTION("""COMPUTED_VALUE"""),"-")</f>
        <v>-</v>
      </c>
      <c r="GA53" s="9" t="str">
        <f>IFERROR(__xludf.DUMMYFUNCTION("""COMPUTED_VALUE"""),"-")</f>
        <v>-</v>
      </c>
      <c r="GB53" s="9" t="str">
        <f>IFERROR(__xludf.DUMMYFUNCTION("""COMPUTED_VALUE"""),"-")</f>
        <v>-</v>
      </c>
      <c r="GC53" s="9" t="str">
        <f>IFERROR(__xludf.DUMMYFUNCTION("""COMPUTED_VALUE"""),"-")</f>
        <v>-</v>
      </c>
      <c r="GD53" s="9" t="str">
        <f>IFERROR(__xludf.DUMMYFUNCTION("""COMPUTED_VALUE"""),"-")</f>
        <v>-</v>
      </c>
      <c r="GE53" s="9" t="str">
        <f>IFERROR(__xludf.DUMMYFUNCTION("""COMPUTED_VALUE"""),"-")</f>
        <v>-</v>
      </c>
      <c r="GF53" s="9" t="str">
        <f>IFERROR(__xludf.DUMMYFUNCTION("""COMPUTED_VALUE"""),"-")</f>
        <v>-</v>
      </c>
      <c r="GG53" s="9" t="str">
        <f>IFERROR(__xludf.DUMMYFUNCTION("""COMPUTED_VALUE"""),"-")</f>
        <v>-</v>
      </c>
      <c r="GH53" s="9" t="str">
        <f>IFERROR(__xludf.DUMMYFUNCTION("""COMPUTED_VALUE"""),"-")</f>
        <v>-</v>
      </c>
      <c r="GI53" s="9" t="str">
        <f>IFERROR(__xludf.DUMMYFUNCTION("""COMPUTED_VALUE"""),"-")</f>
        <v>-</v>
      </c>
      <c r="GJ53" s="9" t="str">
        <f>IFERROR(__xludf.DUMMYFUNCTION("""COMPUTED_VALUE"""),"-")</f>
        <v>-</v>
      </c>
      <c r="GK53" s="9" t="str">
        <f>IFERROR(__xludf.DUMMYFUNCTION("""COMPUTED_VALUE"""),"-")</f>
        <v>-</v>
      </c>
      <c r="GL53" s="9" t="str">
        <f>IFERROR(__xludf.DUMMYFUNCTION("""COMPUTED_VALUE"""),"-")</f>
        <v>-</v>
      </c>
      <c r="GM53" s="9" t="str">
        <f>IFERROR(__xludf.DUMMYFUNCTION("""COMPUTED_VALUE"""),"-")</f>
        <v>-</v>
      </c>
      <c r="GN53" s="9" t="str">
        <f>IFERROR(__xludf.DUMMYFUNCTION("""COMPUTED_VALUE"""),"-")</f>
        <v>-</v>
      </c>
      <c r="GO53" s="9" t="str">
        <f>IFERROR(__xludf.DUMMYFUNCTION("""COMPUTED_VALUE"""),"-")</f>
        <v>-</v>
      </c>
      <c r="GP53" s="9" t="str">
        <f>IFERROR(__xludf.DUMMYFUNCTION("""COMPUTED_VALUE"""),"-")</f>
        <v>-</v>
      </c>
      <c r="GQ53" s="9" t="str">
        <f>IFERROR(__xludf.DUMMYFUNCTION("""COMPUTED_VALUE"""),"-")</f>
        <v>-</v>
      </c>
      <c r="GR53" s="9" t="str">
        <f>IFERROR(__xludf.DUMMYFUNCTION("""COMPUTED_VALUE"""),"-")</f>
        <v>-</v>
      </c>
      <c r="GS53" s="9" t="str">
        <f>IFERROR(__xludf.DUMMYFUNCTION("""COMPUTED_VALUE"""),"-")</f>
        <v>-</v>
      </c>
      <c r="GT53" s="9" t="str">
        <f>IFERROR(__xludf.DUMMYFUNCTION("""COMPUTED_VALUE"""),"-")</f>
        <v>-</v>
      </c>
      <c r="GU53" s="9" t="str">
        <f>IFERROR(__xludf.DUMMYFUNCTION("""COMPUTED_VALUE"""),"")</f>
        <v/>
      </c>
    </row>
    <row r="54">
      <c r="A54" s="5"/>
      <c r="B54" s="5"/>
      <c r="C54" s="5" t="str">
        <f>if(B54="d","diskv. iz ciklusa",if(B54="d1","diskv. iz kruga",if($E54="ODOBREN",(if(countif(H:H,"="&amp;H54)=1,countif(H:H,"&gt;"&amp;H54)+1,concatenate(countif(H:H,"&gt;"&amp;H54)+1," - ",countif(H:H,"&gt;="&amp;H54)))),'Rezultati - A kategorija'!empty)))</f>
        <v>50 - 53</v>
      </c>
      <c r="D54" s="6" t="str">
        <f>IFERROR(__xludf.DUMMYFUNCTION("""COMPUTED_VALUE"""),"Strihanje")</f>
        <v>Strihanje</v>
      </c>
      <c r="E54" s="6" t="str">
        <f>IFERROR(__xludf.DUMMYFUNCTION("""COMPUTED_VALUE"""),"ODOBREN")</f>
        <v>ODOBREN</v>
      </c>
      <c r="F54" s="6" t="str">
        <f>IFERROR(__xludf.DUMMYFUNCTION("""COMPUTED_VALUE"""),"Strahinja")</f>
        <v>Strahinja</v>
      </c>
      <c r="G54" s="6" t="str">
        <f>IFERROR(__xludf.DUMMYFUNCTION("""COMPUTED_VALUE"""),"Gvozdić")</f>
        <v>Gvozdić</v>
      </c>
      <c r="H54" s="7">
        <f>IFERROR(__xludf.DUMMYFUNCTION("""COMPUTED_VALUE"""),35.0)</f>
        <v>35</v>
      </c>
      <c r="I54" s="7">
        <f>IFERROR(__xludf.DUMMYFUNCTION("""COMPUTED_VALUE"""),35.0)</f>
        <v>35</v>
      </c>
      <c r="J54" s="6" t="str">
        <f>IFERROR(__xludf.DUMMYFUNCTION("""COMPUTED_VALUE"""),"Stari grad")</f>
        <v>Stari grad</v>
      </c>
      <c r="K54" s="6" t="str">
        <f>IFERROR(__xludf.DUMMYFUNCTION("""COMPUTED_VALUE"""),"Matematička gimnazija")</f>
        <v>Matematička gimnazija</v>
      </c>
      <c r="L54" s="14" t="str">
        <f>IFERROR(__xludf.DUMMYFUNCTION("""COMPUTED_VALUE"""),"III")</f>
        <v>III</v>
      </c>
      <c r="M54" s="14" t="str">
        <f>IFERROR(__xludf.DUMMYFUNCTION("""COMPUTED_VALUE"""),"A")</f>
        <v>A</v>
      </c>
      <c r="N54" s="6"/>
      <c r="O54" s="8" t="str">
        <f>IFERROR(__xludf.DUMMYFUNCTION("""COMPUTED_VALUE"""),"-")</f>
        <v>-</v>
      </c>
      <c r="P54" s="9" t="str">
        <f>IFERROR(__xludf.DUMMYFUNCTION("""COMPUTED_VALUE"""),"-")</f>
        <v>-</v>
      </c>
      <c r="Q54" s="9" t="str">
        <f>IFERROR(__xludf.DUMMYFUNCTION("""COMPUTED_VALUE"""),"-")</f>
        <v>-</v>
      </c>
      <c r="R54" s="9">
        <f>IFERROR(__xludf.DUMMYFUNCTION("""COMPUTED_VALUE"""),35.0)</f>
        <v>35</v>
      </c>
      <c r="S54" s="9">
        <f>IFERROR(__xludf.DUMMYFUNCTION("""COMPUTED_VALUE"""),0.0)</f>
        <v>0</v>
      </c>
      <c r="T54" s="9" t="str">
        <f>IFERROR(__xludf.DUMMYFUNCTION("""COMPUTED_VALUE"""),"-")</f>
        <v>-</v>
      </c>
      <c r="U54" s="9" t="str">
        <f>IFERROR(__xludf.DUMMYFUNCTION("""COMPUTED_VALUE"""),"")</f>
        <v/>
      </c>
      <c r="V54" s="9" t="str">
        <f>IFERROR(__xludf.DUMMYFUNCTION("""COMPUTED_VALUE"""),"")</f>
        <v/>
      </c>
      <c r="W54" s="9" t="str">
        <f>IFERROR(__xludf.DUMMYFUNCTION("""COMPUTED_VALUE"""),"-")</f>
        <v>-</v>
      </c>
      <c r="X54" s="9" t="str">
        <f>IFERROR(__xludf.DUMMYFUNCTION("""COMPUTED_VALUE"""),"-")</f>
        <v>-</v>
      </c>
      <c r="Y54" s="9" t="str">
        <f>IFERROR(__xludf.DUMMYFUNCTION("""COMPUTED_VALUE"""),"-")</f>
        <v>-</v>
      </c>
      <c r="Z54" s="9" t="str">
        <f>IFERROR(__xludf.DUMMYFUNCTION("""COMPUTED_VALUE"""),"-")</f>
        <v>-</v>
      </c>
      <c r="AA54" s="9" t="str">
        <f>IFERROR(__xludf.DUMMYFUNCTION("""COMPUTED_VALUE"""),"-")</f>
        <v>-</v>
      </c>
      <c r="AB54" s="9" t="str">
        <f>IFERROR(__xludf.DUMMYFUNCTION("""COMPUTED_VALUE"""),"-")</f>
        <v>-</v>
      </c>
      <c r="AC54" s="9" t="str">
        <f>IFERROR(__xludf.DUMMYFUNCTION("""COMPUTED_VALUE"""),"-")</f>
        <v>-</v>
      </c>
      <c r="AD54" s="9" t="str">
        <f>IFERROR(__xludf.DUMMYFUNCTION("""COMPUTED_VALUE"""),"-")</f>
        <v>-</v>
      </c>
      <c r="AE54" s="9" t="str">
        <f>IFERROR(__xludf.DUMMYFUNCTION("""COMPUTED_VALUE"""),"-")</f>
        <v>-</v>
      </c>
      <c r="AF54" s="9" t="str">
        <f>IFERROR(__xludf.DUMMYFUNCTION("""COMPUTED_VALUE"""),"-")</f>
        <v>-</v>
      </c>
      <c r="AG54" s="9" t="str">
        <f>IFERROR(__xludf.DUMMYFUNCTION("""COMPUTED_VALUE"""),"-")</f>
        <v>-</v>
      </c>
      <c r="AH54" s="9" t="str">
        <f>IFERROR(__xludf.DUMMYFUNCTION("""COMPUTED_VALUE"""),"-")</f>
        <v>-</v>
      </c>
      <c r="AI54" s="9" t="str">
        <f>IFERROR(__xludf.DUMMYFUNCTION("""COMPUTED_VALUE"""),"-")</f>
        <v>-</v>
      </c>
      <c r="AJ54" s="9" t="str">
        <f>IFERROR(__xludf.DUMMYFUNCTION("""COMPUTED_VALUE"""),"-")</f>
        <v>-</v>
      </c>
      <c r="AK54" s="9" t="str">
        <f>IFERROR(__xludf.DUMMYFUNCTION("""COMPUTED_VALUE"""),"-")</f>
        <v>-</v>
      </c>
      <c r="AL54" s="9" t="str">
        <f>IFERROR(__xludf.DUMMYFUNCTION("""COMPUTED_VALUE"""),"-")</f>
        <v>-</v>
      </c>
      <c r="AM54" s="9" t="str">
        <f>IFERROR(__xludf.DUMMYFUNCTION("""COMPUTED_VALUE"""),"-")</f>
        <v>-</v>
      </c>
      <c r="AN54" s="9" t="str">
        <f>IFERROR(__xludf.DUMMYFUNCTION("""COMPUTED_VALUE"""),"-")</f>
        <v>-</v>
      </c>
      <c r="AO54" s="9" t="str">
        <f>IFERROR(__xludf.DUMMYFUNCTION("""COMPUTED_VALUE"""),"-")</f>
        <v>-</v>
      </c>
      <c r="AP54" s="9" t="str">
        <f>IFERROR(__xludf.DUMMYFUNCTION("""COMPUTED_VALUE"""),"-")</f>
        <v>-</v>
      </c>
      <c r="AQ54" s="9" t="str">
        <f>IFERROR(__xludf.DUMMYFUNCTION("""COMPUTED_VALUE"""),"-")</f>
        <v>-</v>
      </c>
      <c r="AR54" s="9" t="str">
        <f>IFERROR(__xludf.DUMMYFUNCTION("""COMPUTED_VALUE"""),"-")</f>
        <v>-</v>
      </c>
      <c r="AS54" s="9" t="str">
        <f>IFERROR(__xludf.DUMMYFUNCTION("""COMPUTED_VALUE"""),"-")</f>
        <v>-</v>
      </c>
      <c r="AT54" s="9" t="str">
        <f>IFERROR(__xludf.DUMMYFUNCTION("""COMPUTED_VALUE"""),"-")</f>
        <v>-</v>
      </c>
      <c r="AU54" s="9" t="str">
        <f>IFERROR(__xludf.DUMMYFUNCTION("""COMPUTED_VALUE"""),"-")</f>
        <v>-</v>
      </c>
      <c r="AV54" s="9" t="str">
        <f>IFERROR(__xludf.DUMMYFUNCTION("""COMPUTED_VALUE"""),"-")</f>
        <v>-</v>
      </c>
      <c r="AW54" s="9" t="str">
        <f>IFERROR(__xludf.DUMMYFUNCTION("""COMPUTED_VALUE"""),"-")</f>
        <v>-</v>
      </c>
      <c r="AX54" s="9" t="str">
        <f>IFERROR(__xludf.DUMMYFUNCTION("""COMPUTED_VALUE"""),"-")</f>
        <v>-</v>
      </c>
      <c r="AY54" s="9" t="str">
        <f>IFERROR(__xludf.DUMMYFUNCTION("""COMPUTED_VALUE"""),"-")</f>
        <v>-</v>
      </c>
      <c r="AZ54" s="9" t="str">
        <f>IFERROR(__xludf.DUMMYFUNCTION("""COMPUTED_VALUE"""),"-")</f>
        <v>-</v>
      </c>
      <c r="BA54" s="9" t="str">
        <f>IFERROR(__xludf.DUMMYFUNCTION("""COMPUTED_VALUE"""),"-")</f>
        <v>-</v>
      </c>
      <c r="BB54" s="9" t="str">
        <f>IFERROR(__xludf.DUMMYFUNCTION("""COMPUTED_VALUE"""),"-")</f>
        <v>-</v>
      </c>
      <c r="BC54" s="9" t="str">
        <f>IFERROR(__xludf.DUMMYFUNCTION("""COMPUTED_VALUE"""),"-")</f>
        <v>-</v>
      </c>
      <c r="BD54" s="9" t="str">
        <f>IFERROR(__xludf.DUMMYFUNCTION("""COMPUTED_VALUE"""),"-")</f>
        <v>-</v>
      </c>
      <c r="BE54" s="9" t="str">
        <f>IFERROR(__xludf.DUMMYFUNCTION("""COMPUTED_VALUE"""),"-")</f>
        <v>-</v>
      </c>
      <c r="BF54" s="9" t="str">
        <f>IFERROR(__xludf.DUMMYFUNCTION("""COMPUTED_VALUE"""),"-")</f>
        <v>-</v>
      </c>
      <c r="BG54" s="9" t="str">
        <f>IFERROR(__xludf.DUMMYFUNCTION("""COMPUTED_VALUE"""),"-")</f>
        <v>-</v>
      </c>
      <c r="BH54" s="9" t="str">
        <f>IFERROR(__xludf.DUMMYFUNCTION("""COMPUTED_VALUE"""),"-")</f>
        <v>-</v>
      </c>
      <c r="BI54" s="9" t="str">
        <f>IFERROR(__xludf.DUMMYFUNCTION("""COMPUTED_VALUE"""),"-")</f>
        <v>-</v>
      </c>
      <c r="BJ54" s="9" t="str">
        <f>IFERROR(__xludf.DUMMYFUNCTION("""COMPUTED_VALUE"""),"-")</f>
        <v>-</v>
      </c>
      <c r="BK54" s="9" t="str">
        <f>IFERROR(__xludf.DUMMYFUNCTION("""COMPUTED_VALUE"""),"-")</f>
        <v>-</v>
      </c>
      <c r="BL54" s="9" t="str">
        <f>IFERROR(__xludf.DUMMYFUNCTION("""COMPUTED_VALUE"""),"-")</f>
        <v>-</v>
      </c>
      <c r="BM54" s="9" t="str">
        <f>IFERROR(__xludf.DUMMYFUNCTION("""COMPUTED_VALUE"""),"")</f>
        <v/>
      </c>
      <c r="BN54" s="9" t="str">
        <f>IFERROR(__xludf.DUMMYFUNCTION("""COMPUTED_VALUE"""),"-")</f>
        <v>-</v>
      </c>
      <c r="BO54" s="9" t="str">
        <f>IFERROR(__xludf.DUMMYFUNCTION("""COMPUTED_VALUE"""),"-")</f>
        <v>-</v>
      </c>
      <c r="BP54" s="9" t="str">
        <f>IFERROR(__xludf.DUMMYFUNCTION("""COMPUTED_VALUE"""),"-")</f>
        <v>-</v>
      </c>
      <c r="BQ54" s="9" t="str">
        <f>IFERROR(__xludf.DUMMYFUNCTION("""COMPUTED_VALUE"""),"-")</f>
        <v>-</v>
      </c>
      <c r="BR54" s="9" t="str">
        <f>IFERROR(__xludf.DUMMYFUNCTION("""COMPUTED_VALUE"""),"-")</f>
        <v>-</v>
      </c>
      <c r="BS54" s="9" t="str">
        <f>IFERROR(__xludf.DUMMYFUNCTION("""COMPUTED_VALUE"""),"-")</f>
        <v>-</v>
      </c>
      <c r="BT54" s="9" t="str">
        <f>IFERROR(__xludf.DUMMYFUNCTION("""COMPUTED_VALUE"""),"-")</f>
        <v>-</v>
      </c>
      <c r="BU54" s="9" t="str">
        <f>IFERROR(__xludf.DUMMYFUNCTION("""COMPUTED_VALUE"""),"-")</f>
        <v>-</v>
      </c>
      <c r="BV54" s="9" t="str">
        <f>IFERROR(__xludf.DUMMYFUNCTION("""COMPUTED_VALUE"""),"-")</f>
        <v>-</v>
      </c>
      <c r="BW54" s="9" t="str">
        <f>IFERROR(__xludf.DUMMYFUNCTION("""COMPUTED_VALUE"""),"-")</f>
        <v>-</v>
      </c>
      <c r="BX54" s="9" t="str">
        <f>IFERROR(__xludf.DUMMYFUNCTION("""COMPUTED_VALUE"""),"-")</f>
        <v>-</v>
      </c>
      <c r="BY54" s="9" t="str">
        <f>IFERROR(__xludf.DUMMYFUNCTION("""COMPUTED_VALUE"""),"-")</f>
        <v>-</v>
      </c>
      <c r="BZ54" s="9" t="str">
        <f>IFERROR(__xludf.DUMMYFUNCTION("""COMPUTED_VALUE"""),"-")</f>
        <v>-</v>
      </c>
      <c r="CA54" s="9" t="str">
        <f>IFERROR(__xludf.DUMMYFUNCTION("""COMPUTED_VALUE"""),"-")</f>
        <v>-</v>
      </c>
      <c r="CB54" s="9" t="str">
        <f>IFERROR(__xludf.DUMMYFUNCTION("""COMPUTED_VALUE"""),"-")</f>
        <v>-</v>
      </c>
      <c r="CC54" s="9" t="str">
        <f>IFERROR(__xludf.DUMMYFUNCTION("""COMPUTED_VALUE"""),"-")</f>
        <v>-</v>
      </c>
      <c r="CD54" s="9" t="str">
        <f>IFERROR(__xludf.DUMMYFUNCTION("""COMPUTED_VALUE"""),"-")</f>
        <v>-</v>
      </c>
      <c r="CE54" s="9" t="str">
        <f>IFERROR(__xludf.DUMMYFUNCTION("""COMPUTED_VALUE"""),"-")</f>
        <v>-</v>
      </c>
      <c r="CF54" s="9" t="str">
        <f>IFERROR(__xludf.DUMMYFUNCTION("""COMPUTED_VALUE"""),"-")</f>
        <v>-</v>
      </c>
      <c r="CG54" s="9" t="str">
        <f>IFERROR(__xludf.DUMMYFUNCTION("""COMPUTED_VALUE"""),"-")</f>
        <v>-</v>
      </c>
      <c r="CH54" s="9" t="str">
        <f>IFERROR(__xludf.DUMMYFUNCTION("""COMPUTED_VALUE"""),"-")</f>
        <v>-</v>
      </c>
      <c r="CI54" s="9" t="str">
        <f>IFERROR(__xludf.DUMMYFUNCTION("""COMPUTED_VALUE"""),"-")</f>
        <v>-</v>
      </c>
      <c r="CJ54" s="9" t="str">
        <f>IFERROR(__xludf.DUMMYFUNCTION("""COMPUTED_VALUE"""),"-")</f>
        <v>-</v>
      </c>
      <c r="CK54" s="9" t="str">
        <f>IFERROR(__xludf.DUMMYFUNCTION("""COMPUTED_VALUE"""),"-")</f>
        <v>-</v>
      </c>
      <c r="CL54" s="9" t="str">
        <f>IFERROR(__xludf.DUMMYFUNCTION("""COMPUTED_VALUE"""),"-")</f>
        <v>-</v>
      </c>
      <c r="CM54" s="9" t="str">
        <f>IFERROR(__xludf.DUMMYFUNCTION("""COMPUTED_VALUE"""),"-")</f>
        <v>-</v>
      </c>
      <c r="CN54" s="9" t="str">
        <f>IFERROR(__xludf.DUMMYFUNCTION("""COMPUTED_VALUE"""),"-")</f>
        <v>-</v>
      </c>
      <c r="CO54" s="9" t="str">
        <f>IFERROR(__xludf.DUMMYFUNCTION("""COMPUTED_VALUE"""),"-")</f>
        <v>-</v>
      </c>
      <c r="CP54" s="9" t="str">
        <f>IFERROR(__xludf.DUMMYFUNCTION("""COMPUTED_VALUE"""),"-")</f>
        <v>-</v>
      </c>
      <c r="CQ54" s="9" t="str">
        <f>IFERROR(__xludf.DUMMYFUNCTION("""COMPUTED_VALUE"""),"-")</f>
        <v>-</v>
      </c>
      <c r="CR54" s="9" t="str">
        <f>IFERROR(__xludf.DUMMYFUNCTION("""COMPUTED_VALUE"""),"-")</f>
        <v>-</v>
      </c>
      <c r="CS54" s="9" t="str">
        <f>IFERROR(__xludf.DUMMYFUNCTION("""COMPUTED_VALUE"""),"-")</f>
        <v>-</v>
      </c>
      <c r="CT54" s="9" t="str">
        <f>IFERROR(__xludf.DUMMYFUNCTION("""COMPUTED_VALUE"""),"-")</f>
        <v>-</v>
      </c>
      <c r="CU54" s="9" t="str">
        <f>IFERROR(__xludf.DUMMYFUNCTION("""COMPUTED_VALUE"""),"")</f>
        <v/>
      </c>
      <c r="CV54" s="9" t="str">
        <f>IFERROR(__xludf.DUMMYFUNCTION("""COMPUTED_VALUE"""),"-")</f>
        <v>-</v>
      </c>
      <c r="CW54" s="9" t="str">
        <f>IFERROR(__xludf.DUMMYFUNCTION("""COMPUTED_VALUE"""),"-")</f>
        <v>-</v>
      </c>
      <c r="CX54" s="9" t="str">
        <f>IFERROR(__xludf.DUMMYFUNCTION("""COMPUTED_VALUE"""),"-")</f>
        <v>-</v>
      </c>
      <c r="CY54" s="9" t="str">
        <f>IFERROR(__xludf.DUMMYFUNCTION("""COMPUTED_VALUE"""),"-")</f>
        <v>-</v>
      </c>
      <c r="CZ54" s="9" t="str">
        <f>IFERROR(__xludf.DUMMYFUNCTION("""COMPUTED_VALUE"""),"-")</f>
        <v>-</v>
      </c>
      <c r="DA54" s="9" t="str">
        <f>IFERROR(__xludf.DUMMYFUNCTION("""COMPUTED_VALUE"""),"-")</f>
        <v>-</v>
      </c>
      <c r="DB54" s="9" t="str">
        <f>IFERROR(__xludf.DUMMYFUNCTION("""COMPUTED_VALUE"""),"-")</f>
        <v>-</v>
      </c>
      <c r="DC54" s="9" t="str">
        <f>IFERROR(__xludf.DUMMYFUNCTION("""COMPUTED_VALUE"""),"-")</f>
        <v>-</v>
      </c>
      <c r="DD54" s="9" t="str">
        <f>IFERROR(__xludf.DUMMYFUNCTION("""COMPUTED_VALUE"""),"-")</f>
        <v>-</v>
      </c>
      <c r="DE54" s="9" t="str">
        <f>IFERROR(__xludf.DUMMYFUNCTION("""COMPUTED_VALUE"""),"-")</f>
        <v>-</v>
      </c>
      <c r="DF54" s="9" t="str">
        <f>IFERROR(__xludf.DUMMYFUNCTION("""COMPUTED_VALUE"""),"-")</f>
        <v>-</v>
      </c>
      <c r="DG54" s="9" t="str">
        <f>IFERROR(__xludf.DUMMYFUNCTION("""COMPUTED_VALUE"""),"-")</f>
        <v>-</v>
      </c>
      <c r="DH54" s="9" t="str">
        <f>IFERROR(__xludf.DUMMYFUNCTION("""COMPUTED_VALUE"""),"-")</f>
        <v>-</v>
      </c>
      <c r="DI54" s="9" t="str">
        <f>IFERROR(__xludf.DUMMYFUNCTION("""COMPUTED_VALUE"""),"-")</f>
        <v>-</v>
      </c>
      <c r="DJ54" s="9" t="str">
        <f>IFERROR(__xludf.DUMMYFUNCTION("""COMPUTED_VALUE"""),"-")</f>
        <v>-</v>
      </c>
      <c r="DK54" s="9" t="str">
        <f>IFERROR(__xludf.DUMMYFUNCTION("""COMPUTED_VALUE"""),"-")</f>
        <v>-</v>
      </c>
      <c r="DL54" s="9" t="str">
        <f>IFERROR(__xludf.DUMMYFUNCTION("""COMPUTED_VALUE"""),"-")</f>
        <v>-</v>
      </c>
      <c r="DM54" s="9" t="str">
        <f>IFERROR(__xludf.DUMMYFUNCTION("""COMPUTED_VALUE"""),"-")</f>
        <v>-</v>
      </c>
      <c r="DN54" s="9" t="str">
        <f>IFERROR(__xludf.DUMMYFUNCTION("""COMPUTED_VALUE"""),"-")</f>
        <v>-</v>
      </c>
      <c r="DO54" s="9" t="str">
        <f>IFERROR(__xludf.DUMMYFUNCTION("""COMPUTED_VALUE"""),"-")</f>
        <v>-</v>
      </c>
      <c r="DP54" s="9" t="str">
        <f>IFERROR(__xludf.DUMMYFUNCTION("""COMPUTED_VALUE"""),"-")</f>
        <v>-</v>
      </c>
      <c r="DQ54" s="9" t="str">
        <f>IFERROR(__xludf.DUMMYFUNCTION("""COMPUTED_VALUE"""),"-")</f>
        <v>-</v>
      </c>
      <c r="DR54" s="9" t="str">
        <f>IFERROR(__xludf.DUMMYFUNCTION("""COMPUTED_VALUE"""),"-")</f>
        <v>-</v>
      </c>
      <c r="DS54" s="9" t="str">
        <f>IFERROR(__xludf.DUMMYFUNCTION("""COMPUTED_VALUE"""),"-")</f>
        <v>-</v>
      </c>
      <c r="DT54" s="9" t="str">
        <f>IFERROR(__xludf.DUMMYFUNCTION("""COMPUTED_VALUE"""),"-")</f>
        <v>-</v>
      </c>
      <c r="DU54" s="9" t="str">
        <f>IFERROR(__xludf.DUMMYFUNCTION("""COMPUTED_VALUE"""),"-")</f>
        <v>-</v>
      </c>
      <c r="DV54" s="9" t="str">
        <f>IFERROR(__xludf.DUMMYFUNCTION("""COMPUTED_VALUE"""),"-")</f>
        <v>-</v>
      </c>
      <c r="DW54" s="9" t="str">
        <f>IFERROR(__xludf.DUMMYFUNCTION("""COMPUTED_VALUE"""),"-")</f>
        <v>-</v>
      </c>
      <c r="DX54" s="9" t="str">
        <f>IFERROR(__xludf.DUMMYFUNCTION("""COMPUTED_VALUE"""),"-")</f>
        <v>-</v>
      </c>
      <c r="DY54" s="9" t="str">
        <f>IFERROR(__xludf.DUMMYFUNCTION("""COMPUTED_VALUE"""),"-")</f>
        <v>-</v>
      </c>
      <c r="DZ54" s="9" t="str">
        <f>IFERROR(__xludf.DUMMYFUNCTION("""COMPUTED_VALUE"""),"-")</f>
        <v>-</v>
      </c>
      <c r="EA54" s="9" t="str">
        <f>IFERROR(__xludf.DUMMYFUNCTION("""COMPUTED_VALUE"""),"-")</f>
        <v>-</v>
      </c>
      <c r="EB54" s="9" t="str">
        <f>IFERROR(__xludf.DUMMYFUNCTION("""COMPUTED_VALUE"""),"")</f>
        <v/>
      </c>
      <c r="EC54" s="9">
        <f>IFERROR(__xludf.DUMMYFUNCTION("""COMPUTED_VALUE"""),1.0)</f>
        <v>1</v>
      </c>
      <c r="ED54" s="9">
        <f>IFERROR(__xludf.DUMMYFUNCTION("""COMPUTED_VALUE"""),1.0)</f>
        <v>1</v>
      </c>
      <c r="EE54" s="9">
        <f>IFERROR(__xludf.DUMMYFUNCTION("""COMPUTED_VALUE"""),1.0)</f>
        <v>1</v>
      </c>
      <c r="EF54" s="9">
        <f>IFERROR(__xludf.DUMMYFUNCTION("""COMPUTED_VALUE"""),1.0)</f>
        <v>1</v>
      </c>
      <c r="EG54" s="9">
        <f>IFERROR(__xludf.DUMMYFUNCTION("""COMPUTED_VALUE"""),1.0)</f>
        <v>1</v>
      </c>
      <c r="EH54" s="9">
        <f>IFERROR(__xludf.DUMMYFUNCTION("""COMPUTED_VALUE"""),1.0)</f>
        <v>1</v>
      </c>
      <c r="EI54" s="9">
        <f>IFERROR(__xludf.DUMMYFUNCTION("""COMPUTED_VALUE"""),1.0)</f>
        <v>1</v>
      </c>
      <c r="EJ54" s="9">
        <f>IFERROR(__xludf.DUMMYFUNCTION("""COMPUTED_VALUE"""),1.0)</f>
        <v>1</v>
      </c>
      <c r="EK54" s="9" t="str">
        <f>IFERROR(__xludf.DUMMYFUNCTION("""COMPUTED_VALUE"""),"TLE")</f>
        <v>TLE</v>
      </c>
      <c r="EL54" s="9" t="str">
        <f>IFERROR(__xludf.DUMMYFUNCTION("""COMPUTED_VALUE"""),"TLE")</f>
        <v>TLE</v>
      </c>
      <c r="EM54" s="9" t="str">
        <f>IFERROR(__xludf.DUMMYFUNCTION("""COMPUTED_VALUE"""),"TLE")</f>
        <v>TLE</v>
      </c>
      <c r="EN54" s="9">
        <f>IFERROR(__xludf.DUMMYFUNCTION("""COMPUTED_VALUE"""),1.0)</f>
        <v>1</v>
      </c>
      <c r="EO54" s="9" t="str">
        <f>IFERROR(__xludf.DUMMYFUNCTION("""COMPUTED_VALUE"""),"TLE")</f>
        <v>TLE</v>
      </c>
      <c r="EP54" s="9" t="str">
        <f>IFERROR(__xludf.DUMMYFUNCTION("""COMPUTED_VALUE"""),"TLE")</f>
        <v>TLE</v>
      </c>
      <c r="EQ54" s="9" t="str">
        <f>IFERROR(__xludf.DUMMYFUNCTION("""COMPUTED_VALUE"""),"TLE")</f>
        <v>TLE</v>
      </c>
      <c r="ER54" s="9" t="str">
        <f>IFERROR(__xludf.DUMMYFUNCTION("""COMPUTED_VALUE"""),"TLE")</f>
        <v>TLE</v>
      </c>
      <c r="ES54" s="9" t="str">
        <f>IFERROR(__xludf.DUMMYFUNCTION("""COMPUTED_VALUE"""),"")</f>
        <v/>
      </c>
      <c r="ET54" s="9">
        <f>IFERROR(__xludf.DUMMYFUNCTION("""COMPUTED_VALUE"""),1.0)</f>
        <v>1</v>
      </c>
      <c r="EU54" s="9" t="str">
        <f>IFERROR(__xludf.DUMMYFUNCTION("""COMPUTED_VALUE"""),"WA")</f>
        <v>WA</v>
      </c>
      <c r="EV54" s="9" t="str">
        <f>IFERROR(__xludf.DUMMYFUNCTION("""COMPUTED_VALUE"""),"WA")</f>
        <v>WA</v>
      </c>
      <c r="EW54" s="9" t="str">
        <f>IFERROR(__xludf.DUMMYFUNCTION("""COMPUTED_VALUE"""),"WA")</f>
        <v>WA</v>
      </c>
      <c r="EX54" s="9" t="str">
        <f>IFERROR(__xludf.DUMMYFUNCTION("""COMPUTED_VALUE"""),"WA")</f>
        <v>WA</v>
      </c>
      <c r="EY54" s="9" t="str">
        <f>IFERROR(__xludf.DUMMYFUNCTION("""COMPUTED_VALUE"""),"WA")</f>
        <v>WA</v>
      </c>
      <c r="EZ54" s="9">
        <f>IFERROR(__xludf.DUMMYFUNCTION("""COMPUTED_VALUE"""),1.0)</f>
        <v>1</v>
      </c>
      <c r="FA54" s="9" t="str">
        <f>IFERROR(__xludf.DUMMYFUNCTION("""COMPUTED_VALUE"""),"WA")</f>
        <v>WA</v>
      </c>
      <c r="FB54" s="9">
        <f>IFERROR(__xludf.DUMMYFUNCTION("""COMPUTED_VALUE"""),1.0)</f>
        <v>1</v>
      </c>
      <c r="FC54" s="9" t="str">
        <f>IFERROR(__xludf.DUMMYFUNCTION("""COMPUTED_VALUE"""),"WA")</f>
        <v>WA</v>
      </c>
      <c r="FD54" s="9">
        <f>IFERROR(__xludf.DUMMYFUNCTION("""COMPUTED_VALUE"""),1.0)</f>
        <v>1</v>
      </c>
      <c r="FE54" s="9">
        <f>IFERROR(__xludf.DUMMYFUNCTION("""COMPUTED_VALUE"""),1.0)</f>
        <v>1</v>
      </c>
      <c r="FF54" s="9" t="str">
        <f>IFERROR(__xludf.DUMMYFUNCTION("""COMPUTED_VALUE"""),"WA")</f>
        <v>WA</v>
      </c>
      <c r="FG54" s="9">
        <f>IFERROR(__xludf.DUMMYFUNCTION("""COMPUTED_VALUE"""),1.0)</f>
        <v>1</v>
      </c>
      <c r="FH54" s="9">
        <f>IFERROR(__xludf.DUMMYFUNCTION("""COMPUTED_VALUE"""),1.0)</f>
        <v>1</v>
      </c>
      <c r="FI54" s="9">
        <f>IFERROR(__xludf.DUMMYFUNCTION("""COMPUTED_VALUE"""),1.0)</f>
        <v>1</v>
      </c>
      <c r="FJ54" s="9" t="str">
        <f>IFERROR(__xludf.DUMMYFUNCTION("""COMPUTED_VALUE"""),"WA")</f>
        <v>WA</v>
      </c>
      <c r="FK54" s="9" t="str">
        <f>IFERROR(__xludf.DUMMYFUNCTION("""COMPUTED_VALUE"""),"WA")</f>
        <v>WA</v>
      </c>
      <c r="FL54" s="9" t="str">
        <f>IFERROR(__xludf.DUMMYFUNCTION("""COMPUTED_VALUE"""),"WA")</f>
        <v>WA</v>
      </c>
      <c r="FM54" s="9" t="str">
        <f>IFERROR(__xludf.DUMMYFUNCTION("""COMPUTED_VALUE"""),"WA")</f>
        <v>WA</v>
      </c>
      <c r="FN54" s="9" t="str">
        <f>IFERROR(__xludf.DUMMYFUNCTION("""COMPUTED_VALUE"""),"WA")</f>
        <v>WA</v>
      </c>
      <c r="FO54" s="9" t="str">
        <f>IFERROR(__xludf.DUMMYFUNCTION("""COMPUTED_VALUE"""),"WA")</f>
        <v>WA</v>
      </c>
      <c r="FP54" s="9" t="str">
        <f>IFERROR(__xludf.DUMMYFUNCTION("""COMPUTED_VALUE"""),"WA")</f>
        <v>WA</v>
      </c>
      <c r="FQ54" s="9" t="str">
        <f>IFERROR(__xludf.DUMMYFUNCTION("""COMPUTED_VALUE"""),"WA")</f>
        <v>WA</v>
      </c>
      <c r="FR54" s="9" t="str">
        <f>IFERROR(__xludf.DUMMYFUNCTION("""COMPUTED_VALUE"""),"WA")</f>
        <v>WA</v>
      </c>
      <c r="FS54" s="9" t="str">
        <f>IFERROR(__xludf.DUMMYFUNCTION("""COMPUTED_VALUE"""),"WA")</f>
        <v>WA</v>
      </c>
      <c r="FT54" s="9" t="str">
        <f>IFERROR(__xludf.DUMMYFUNCTION("""COMPUTED_VALUE"""),"WA")</f>
        <v>WA</v>
      </c>
      <c r="FU54" s="9" t="str">
        <f>IFERROR(__xludf.DUMMYFUNCTION("""COMPUTED_VALUE"""),"WA")</f>
        <v>WA</v>
      </c>
      <c r="FV54" s="9" t="str">
        <f>IFERROR(__xludf.DUMMYFUNCTION("""COMPUTED_VALUE"""),"")</f>
        <v/>
      </c>
      <c r="FW54" s="9" t="str">
        <f>IFERROR(__xludf.DUMMYFUNCTION("""COMPUTED_VALUE"""),"-")</f>
        <v>-</v>
      </c>
      <c r="FX54" s="9" t="str">
        <f>IFERROR(__xludf.DUMMYFUNCTION("""COMPUTED_VALUE"""),"-")</f>
        <v>-</v>
      </c>
      <c r="FY54" s="9" t="str">
        <f>IFERROR(__xludf.DUMMYFUNCTION("""COMPUTED_VALUE"""),"-")</f>
        <v>-</v>
      </c>
      <c r="FZ54" s="9" t="str">
        <f>IFERROR(__xludf.DUMMYFUNCTION("""COMPUTED_VALUE"""),"-")</f>
        <v>-</v>
      </c>
      <c r="GA54" s="9" t="str">
        <f>IFERROR(__xludf.DUMMYFUNCTION("""COMPUTED_VALUE"""),"-")</f>
        <v>-</v>
      </c>
      <c r="GB54" s="9" t="str">
        <f>IFERROR(__xludf.DUMMYFUNCTION("""COMPUTED_VALUE"""),"-")</f>
        <v>-</v>
      </c>
      <c r="GC54" s="9" t="str">
        <f>IFERROR(__xludf.DUMMYFUNCTION("""COMPUTED_VALUE"""),"-")</f>
        <v>-</v>
      </c>
      <c r="GD54" s="9" t="str">
        <f>IFERROR(__xludf.DUMMYFUNCTION("""COMPUTED_VALUE"""),"-")</f>
        <v>-</v>
      </c>
      <c r="GE54" s="9" t="str">
        <f>IFERROR(__xludf.DUMMYFUNCTION("""COMPUTED_VALUE"""),"-")</f>
        <v>-</v>
      </c>
      <c r="GF54" s="9" t="str">
        <f>IFERROR(__xludf.DUMMYFUNCTION("""COMPUTED_VALUE"""),"-")</f>
        <v>-</v>
      </c>
      <c r="GG54" s="9" t="str">
        <f>IFERROR(__xludf.DUMMYFUNCTION("""COMPUTED_VALUE"""),"-")</f>
        <v>-</v>
      </c>
      <c r="GH54" s="9" t="str">
        <f>IFERROR(__xludf.DUMMYFUNCTION("""COMPUTED_VALUE"""),"-")</f>
        <v>-</v>
      </c>
      <c r="GI54" s="9" t="str">
        <f>IFERROR(__xludf.DUMMYFUNCTION("""COMPUTED_VALUE"""),"-")</f>
        <v>-</v>
      </c>
      <c r="GJ54" s="9" t="str">
        <f>IFERROR(__xludf.DUMMYFUNCTION("""COMPUTED_VALUE"""),"-")</f>
        <v>-</v>
      </c>
      <c r="GK54" s="9" t="str">
        <f>IFERROR(__xludf.DUMMYFUNCTION("""COMPUTED_VALUE"""),"-")</f>
        <v>-</v>
      </c>
      <c r="GL54" s="9" t="str">
        <f>IFERROR(__xludf.DUMMYFUNCTION("""COMPUTED_VALUE"""),"-")</f>
        <v>-</v>
      </c>
      <c r="GM54" s="9" t="str">
        <f>IFERROR(__xludf.DUMMYFUNCTION("""COMPUTED_VALUE"""),"-")</f>
        <v>-</v>
      </c>
      <c r="GN54" s="9" t="str">
        <f>IFERROR(__xludf.DUMMYFUNCTION("""COMPUTED_VALUE"""),"-")</f>
        <v>-</v>
      </c>
      <c r="GO54" s="9" t="str">
        <f>IFERROR(__xludf.DUMMYFUNCTION("""COMPUTED_VALUE"""),"-")</f>
        <v>-</v>
      </c>
      <c r="GP54" s="9" t="str">
        <f>IFERROR(__xludf.DUMMYFUNCTION("""COMPUTED_VALUE"""),"-")</f>
        <v>-</v>
      </c>
      <c r="GQ54" s="9" t="str">
        <f>IFERROR(__xludf.DUMMYFUNCTION("""COMPUTED_VALUE"""),"-")</f>
        <v>-</v>
      </c>
      <c r="GR54" s="9" t="str">
        <f>IFERROR(__xludf.DUMMYFUNCTION("""COMPUTED_VALUE"""),"-")</f>
        <v>-</v>
      </c>
      <c r="GS54" s="9" t="str">
        <f>IFERROR(__xludf.DUMMYFUNCTION("""COMPUTED_VALUE"""),"-")</f>
        <v>-</v>
      </c>
      <c r="GT54" s="9" t="str">
        <f>IFERROR(__xludf.DUMMYFUNCTION("""COMPUTED_VALUE"""),"-")</f>
        <v>-</v>
      </c>
      <c r="GU54" s="9" t="str">
        <f>IFERROR(__xludf.DUMMYFUNCTION("""COMPUTED_VALUE"""),"")</f>
        <v/>
      </c>
    </row>
    <row r="55">
      <c r="A55" s="5"/>
      <c r="B55" s="5"/>
      <c r="C55" s="5" t="str">
        <f>if(B55="d","diskv. iz ciklusa",if(B55="d1","diskv. iz kruga",if($E55="ODOBREN",(if(countif(H:H,"="&amp;H55)=1,countif(H:H,"&gt;"&amp;H55)+1,concatenate(countif(H:H,"&gt;"&amp;H55)+1," - ",countif(H:H,"&gt;="&amp;H55)))),'Rezultati - A kategorija'!empty)))</f>
        <v>50 - 53</v>
      </c>
      <c r="D55" s="6" t="str">
        <f>IFERROR(__xludf.DUMMYFUNCTION("""COMPUTED_VALUE"""),"zokipajser")</f>
        <v>zokipajser</v>
      </c>
      <c r="E55" s="6" t="str">
        <f>IFERROR(__xludf.DUMMYFUNCTION("""COMPUTED_VALUE"""),"ODOBREN")</f>
        <v>ODOBREN</v>
      </c>
      <c r="F55" s="6" t="str">
        <f>IFERROR(__xludf.DUMMYFUNCTION("""COMPUTED_VALUE"""),"Filip")</f>
        <v>Filip</v>
      </c>
      <c r="G55" s="6" t="str">
        <f>IFERROR(__xludf.DUMMYFUNCTION("""COMPUTED_VALUE"""),"Negojevic")</f>
        <v>Negojevic</v>
      </c>
      <c r="H55" s="7">
        <f>IFERROR(__xludf.DUMMYFUNCTION("""COMPUTED_VALUE"""),35.0)</f>
        <v>35</v>
      </c>
      <c r="I55" s="7">
        <f>IFERROR(__xludf.DUMMYFUNCTION("""COMPUTED_VALUE"""),35.0)</f>
        <v>35</v>
      </c>
      <c r="J55" s="6" t="str">
        <f>IFERROR(__xludf.DUMMYFUNCTION("""COMPUTED_VALUE"""),"Stari grad")</f>
        <v>Stari grad</v>
      </c>
      <c r="K55" s="6" t="str">
        <f>IFERROR(__xludf.DUMMYFUNCTION("""COMPUTED_VALUE"""),"Matematička gimnazija")</f>
        <v>Matematička gimnazija</v>
      </c>
      <c r="L55" s="14" t="str">
        <f>IFERROR(__xludf.DUMMYFUNCTION("""COMPUTED_VALUE"""),"III")</f>
        <v>III</v>
      </c>
      <c r="M55" s="14" t="str">
        <f>IFERROR(__xludf.DUMMYFUNCTION("""COMPUTED_VALUE"""),"A")</f>
        <v>A</v>
      </c>
      <c r="N55" s="6" t="str">
        <f>IFERROR(__xludf.DUMMYFUNCTION("""COMPUTED_VALUE"""),"Nikola Milosavljević, Ivan Stošić")</f>
        <v>Nikola Milosavljević, Ivan Stošić</v>
      </c>
      <c r="O55" s="8" t="str">
        <f>IFERROR(__xludf.DUMMYFUNCTION("""COMPUTED_VALUE"""),"-")</f>
        <v>-</v>
      </c>
      <c r="P55" s="9" t="str">
        <f>IFERROR(__xludf.DUMMYFUNCTION("""COMPUTED_VALUE"""),"-")</f>
        <v>-</v>
      </c>
      <c r="Q55" s="9" t="str">
        <f>IFERROR(__xludf.DUMMYFUNCTION("""COMPUTED_VALUE"""),"-")</f>
        <v>-</v>
      </c>
      <c r="R55" s="9">
        <f>IFERROR(__xludf.DUMMYFUNCTION("""COMPUTED_VALUE"""),35.0)</f>
        <v>35</v>
      </c>
      <c r="S55" s="9" t="str">
        <f>IFERROR(__xludf.DUMMYFUNCTION("""COMPUTED_VALUE"""),"-")</f>
        <v>-</v>
      </c>
      <c r="T55" s="9" t="str">
        <f>IFERROR(__xludf.DUMMYFUNCTION("""COMPUTED_VALUE"""),"-")</f>
        <v>-</v>
      </c>
      <c r="U55" s="9" t="str">
        <f>IFERROR(__xludf.DUMMYFUNCTION("""COMPUTED_VALUE"""),"")</f>
        <v/>
      </c>
      <c r="V55" s="9" t="str">
        <f>IFERROR(__xludf.DUMMYFUNCTION("""COMPUTED_VALUE"""),"")</f>
        <v/>
      </c>
      <c r="W55" s="9" t="str">
        <f>IFERROR(__xludf.DUMMYFUNCTION("""COMPUTED_VALUE"""),"-")</f>
        <v>-</v>
      </c>
      <c r="X55" s="9" t="str">
        <f>IFERROR(__xludf.DUMMYFUNCTION("""COMPUTED_VALUE"""),"-")</f>
        <v>-</v>
      </c>
      <c r="Y55" s="9" t="str">
        <f>IFERROR(__xludf.DUMMYFUNCTION("""COMPUTED_VALUE"""),"-")</f>
        <v>-</v>
      </c>
      <c r="Z55" s="9" t="str">
        <f>IFERROR(__xludf.DUMMYFUNCTION("""COMPUTED_VALUE"""),"-")</f>
        <v>-</v>
      </c>
      <c r="AA55" s="9" t="str">
        <f>IFERROR(__xludf.DUMMYFUNCTION("""COMPUTED_VALUE"""),"-")</f>
        <v>-</v>
      </c>
      <c r="AB55" s="9" t="str">
        <f>IFERROR(__xludf.DUMMYFUNCTION("""COMPUTED_VALUE"""),"-")</f>
        <v>-</v>
      </c>
      <c r="AC55" s="9" t="str">
        <f>IFERROR(__xludf.DUMMYFUNCTION("""COMPUTED_VALUE"""),"-")</f>
        <v>-</v>
      </c>
      <c r="AD55" s="9" t="str">
        <f>IFERROR(__xludf.DUMMYFUNCTION("""COMPUTED_VALUE"""),"-")</f>
        <v>-</v>
      </c>
      <c r="AE55" s="9" t="str">
        <f>IFERROR(__xludf.DUMMYFUNCTION("""COMPUTED_VALUE"""),"-")</f>
        <v>-</v>
      </c>
      <c r="AF55" s="9" t="str">
        <f>IFERROR(__xludf.DUMMYFUNCTION("""COMPUTED_VALUE"""),"-")</f>
        <v>-</v>
      </c>
      <c r="AG55" s="9" t="str">
        <f>IFERROR(__xludf.DUMMYFUNCTION("""COMPUTED_VALUE"""),"-")</f>
        <v>-</v>
      </c>
      <c r="AH55" s="9" t="str">
        <f>IFERROR(__xludf.DUMMYFUNCTION("""COMPUTED_VALUE"""),"-")</f>
        <v>-</v>
      </c>
      <c r="AI55" s="9" t="str">
        <f>IFERROR(__xludf.DUMMYFUNCTION("""COMPUTED_VALUE"""),"-")</f>
        <v>-</v>
      </c>
      <c r="AJ55" s="9" t="str">
        <f>IFERROR(__xludf.DUMMYFUNCTION("""COMPUTED_VALUE"""),"-")</f>
        <v>-</v>
      </c>
      <c r="AK55" s="9" t="str">
        <f>IFERROR(__xludf.DUMMYFUNCTION("""COMPUTED_VALUE"""),"-")</f>
        <v>-</v>
      </c>
      <c r="AL55" s="9" t="str">
        <f>IFERROR(__xludf.DUMMYFUNCTION("""COMPUTED_VALUE"""),"-")</f>
        <v>-</v>
      </c>
      <c r="AM55" s="9" t="str">
        <f>IFERROR(__xludf.DUMMYFUNCTION("""COMPUTED_VALUE"""),"-")</f>
        <v>-</v>
      </c>
      <c r="AN55" s="9" t="str">
        <f>IFERROR(__xludf.DUMMYFUNCTION("""COMPUTED_VALUE"""),"-")</f>
        <v>-</v>
      </c>
      <c r="AO55" s="9" t="str">
        <f>IFERROR(__xludf.DUMMYFUNCTION("""COMPUTED_VALUE"""),"-")</f>
        <v>-</v>
      </c>
      <c r="AP55" s="9" t="str">
        <f>IFERROR(__xludf.DUMMYFUNCTION("""COMPUTED_VALUE"""),"-")</f>
        <v>-</v>
      </c>
      <c r="AQ55" s="9" t="str">
        <f>IFERROR(__xludf.DUMMYFUNCTION("""COMPUTED_VALUE"""),"-")</f>
        <v>-</v>
      </c>
      <c r="AR55" s="9" t="str">
        <f>IFERROR(__xludf.DUMMYFUNCTION("""COMPUTED_VALUE"""),"-")</f>
        <v>-</v>
      </c>
      <c r="AS55" s="9" t="str">
        <f>IFERROR(__xludf.DUMMYFUNCTION("""COMPUTED_VALUE"""),"-")</f>
        <v>-</v>
      </c>
      <c r="AT55" s="9" t="str">
        <f>IFERROR(__xludf.DUMMYFUNCTION("""COMPUTED_VALUE"""),"-")</f>
        <v>-</v>
      </c>
      <c r="AU55" s="9" t="str">
        <f>IFERROR(__xludf.DUMMYFUNCTION("""COMPUTED_VALUE"""),"-")</f>
        <v>-</v>
      </c>
      <c r="AV55" s="9" t="str">
        <f>IFERROR(__xludf.DUMMYFUNCTION("""COMPUTED_VALUE"""),"-")</f>
        <v>-</v>
      </c>
      <c r="AW55" s="9" t="str">
        <f>IFERROR(__xludf.DUMMYFUNCTION("""COMPUTED_VALUE"""),"-")</f>
        <v>-</v>
      </c>
      <c r="AX55" s="9" t="str">
        <f>IFERROR(__xludf.DUMMYFUNCTION("""COMPUTED_VALUE"""),"-")</f>
        <v>-</v>
      </c>
      <c r="AY55" s="9" t="str">
        <f>IFERROR(__xludf.DUMMYFUNCTION("""COMPUTED_VALUE"""),"-")</f>
        <v>-</v>
      </c>
      <c r="AZ55" s="9" t="str">
        <f>IFERROR(__xludf.DUMMYFUNCTION("""COMPUTED_VALUE"""),"-")</f>
        <v>-</v>
      </c>
      <c r="BA55" s="9" t="str">
        <f>IFERROR(__xludf.DUMMYFUNCTION("""COMPUTED_VALUE"""),"-")</f>
        <v>-</v>
      </c>
      <c r="BB55" s="9" t="str">
        <f>IFERROR(__xludf.DUMMYFUNCTION("""COMPUTED_VALUE"""),"-")</f>
        <v>-</v>
      </c>
      <c r="BC55" s="9" t="str">
        <f>IFERROR(__xludf.DUMMYFUNCTION("""COMPUTED_VALUE"""),"-")</f>
        <v>-</v>
      </c>
      <c r="BD55" s="9" t="str">
        <f>IFERROR(__xludf.DUMMYFUNCTION("""COMPUTED_VALUE"""),"-")</f>
        <v>-</v>
      </c>
      <c r="BE55" s="9" t="str">
        <f>IFERROR(__xludf.DUMMYFUNCTION("""COMPUTED_VALUE"""),"-")</f>
        <v>-</v>
      </c>
      <c r="BF55" s="9" t="str">
        <f>IFERROR(__xludf.DUMMYFUNCTION("""COMPUTED_VALUE"""),"-")</f>
        <v>-</v>
      </c>
      <c r="BG55" s="9" t="str">
        <f>IFERROR(__xludf.DUMMYFUNCTION("""COMPUTED_VALUE"""),"-")</f>
        <v>-</v>
      </c>
      <c r="BH55" s="9" t="str">
        <f>IFERROR(__xludf.DUMMYFUNCTION("""COMPUTED_VALUE"""),"-")</f>
        <v>-</v>
      </c>
      <c r="BI55" s="9" t="str">
        <f>IFERROR(__xludf.DUMMYFUNCTION("""COMPUTED_VALUE"""),"-")</f>
        <v>-</v>
      </c>
      <c r="BJ55" s="9" t="str">
        <f>IFERROR(__xludf.DUMMYFUNCTION("""COMPUTED_VALUE"""),"-")</f>
        <v>-</v>
      </c>
      <c r="BK55" s="9" t="str">
        <f>IFERROR(__xludf.DUMMYFUNCTION("""COMPUTED_VALUE"""),"-")</f>
        <v>-</v>
      </c>
      <c r="BL55" s="9" t="str">
        <f>IFERROR(__xludf.DUMMYFUNCTION("""COMPUTED_VALUE"""),"-")</f>
        <v>-</v>
      </c>
      <c r="BM55" s="9" t="str">
        <f>IFERROR(__xludf.DUMMYFUNCTION("""COMPUTED_VALUE"""),"")</f>
        <v/>
      </c>
      <c r="BN55" s="9" t="str">
        <f>IFERROR(__xludf.DUMMYFUNCTION("""COMPUTED_VALUE"""),"-")</f>
        <v>-</v>
      </c>
      <c r="BO55" s="9" t="str">
        <f>IFERROR(__xludf.DUMMYFUNCTION("""COMPUTED_VALUE"""),"-")</f>
        <v>-</v>
      </c>
      <c r="BP55" s="9" t="str">
        <f>IFERROR(__xludf.DUMMYFUNCTION("""COMPUTED_VALUE"""),"-")</f>
        <v>-</v>
      </c>
      <c r="BQ55" s="9" t="str">
        <f>IFERROR(__xludf.DUMMYFUNCTION("""COMPUTED_VALUE"""),"-")</f>
        <v>-</v>
      </c>
      <c r="BR55" s="9" t="str">
        <f>IFERROR(__xludf.DUMMYFUNCTION("""COMPUTED_VALUE"""),"-")</f>
        <v>-</v>
      </c>
      <c r="BS55" s="9" t="str">
        <f>IFERROR(__xludf.DUMMYFUNCTION("""COMPUTED_VALUE"""),"-")</f>
        <v>-</v>
      </c>
      <c r="BT55" s="9" t="str">
        <f>IFERROR(__xludf.DUMMYFUNCTION("""COMPUTED_VALUE"""),"-")</f>
        <v>-</v>
      </c>
      <c r="BU55" s="9" t="str">
        <f>IFERROR(__xludf.DUMMYFUNCTION("""COMPUTED_VALUE"""),"-")</f>
        <v>-</v>
      </c>
      <c r="BV55" s="9" t="str">
        <f>IFERROR(__xludf.DUMMYFUNCTION("""COMPUTED_VALUE"""),"-")</f>
        <v>-</v>
      </c>
      <c r="BW55" s="9" t="str">
        <f>IFERROR(__xludf.DUMMYFUNCTION("""COMPUTED_VALUE"""),"-")</f>
        <v>-</v>
      </c>
      <c r="BX55" s="9" t="str">
        <f>IFERROR(__xludf.DUMMYFUNCTION("""COMPUTED_VALUE"""),"-")</f>
        <v>-</v>
      </c>
      <c r="BY55" s="9" t="str">
        <f>IFERROR(__xludf.DUMMYFUNCTION("""COMPUTED_VALUE"""),"-")</f>
        <v>-</v>
      </c>
      <c r="BZ55" s="9" t="str">
        <f>IFERROR(__xludf.DUMMYFUNCTION("""COMPUTED_VALUE"""),"-")</f>
        <v>-</v>
      </c>
      <c r="CA55" s="9" t="str">
        <f>IFERROR(__xludf.DUMMYFUNCTION("""COMPUTED_VALUE"""),"-")</f>
        <v>-</v>
      </c>
      <c r="CB55" s="9" t="str">
        <f>IFERROR(__xludf.DUMMYFUNCTION("""COMPUTED_VALUE"""),"-")</f>
        <v>-</v>
      </c>
      <c r="CC55" s="9" t="str">
        <f>IFERROR(__xludf.DUMMYFUNCTION("""COMPUTED_VALUE"""),"-")</f>
        <v>-</v>
      </c>
      <c r="CD55" s="9" t="str">
        <f>IFERROR(__xludf.DUMMYFUNCTION("""COMPUTED_VALUE"""),"-")</f>
        <v>-</v>
      </c>
      <c r="CE55" s="9" t="str">
        <f>IFERROR(__xludf.DUMMYFUNCTION("""COMPUTED_VALUE"""),"-")</f>
        <v>-</v>
      </c>
      <c r="CF55" s="9" t="str">
        <f>IFERROR(__xludf.DUMMYFUNCTION("""COMPUTED_VALUE"""),"-")</f>
        <v>-</v>
      </c>
      <c r="CG55" s="9" t="str">
        <f>IFERROR(__xludf.DUMMYFUNCTION("""COMPUTED_VALUE"""),"-")</f>
        <v>-</v>
      </c>
      <c r="CH55" s="9" t="str">
        <f>IFERROR(__xludf.DUMMYFUNCTION("""COMPUTED_VALUE"""),"-")</f>
        <v>-</v>
      </c>
      <c r="CI55" s="9" t="str">
        <f>IFERROR(__xludf.DUMMYFUNCTION("""COMPUTED_VALUE"""),"-")</f>
        <v>-</v>
      </c>
      <c r="CJ55" s="9" t="str">
        <f>IFERROR(__xludf.DUMMYFUNCTION("""COMPUTED_VALUE"""),"-")</f>
        <v>-</v>
      </c>
      <c r="CK55" s="9" t="str">
        <f>IFERROR(__xludf.DUMMYFUNCTION("""COMPUTED_VALUE"""),"-")</f>
        <v>-</v>
      </c>
      <c r="CL55" s="9" t="str">
        <f>IFERROR(__xludf.DUMMYFUNCTION("""COMPUTED_VALUE"""),"-")</f>
        <v>-</v>
      </c>
      <c r="CM55" s="9" t="str">
        <f>IFERROR(__xludf.DUMMYFUNCTION("""COMPUTED_VALUE"""),"-")</f>
        <v>-</v>
      </c>
      <c r="CN55" s="9" t="str">
        <f>IFERROR(__xludf.DUMMYFUNCTION("""COMPUTED_VALUE"""),"-")</f>
        <v>-</v>
      </c>
      <c r="CO55" s="9" t="str">
        <f>IFERROR(__xludf.DUMMYFUNCTION("""COMPUTED_VALUE"""),"-")</f>
        <v>-</v>
      </c>
      <c r="CP55" s="9" t="str">
        <f>IFERROR(__xludf.DUMMYFUNCTION("""COMPUTED_VALUE"""),"-")</f>
        <v>-</v>
      </c>
      <c r="CQ55" s="9" t="str">
        <f>IFERROR(__xludf.DUMMYFUNCTION("""COMPUTED_VALUE"""),"-")</f>
        <v>-</v>
      </c>
      <c r="CR55" s="9" t="str">
        <f>IFERROR(__xludf.DUMMYFUNCTION("""COMPUTED_VALUE"""),"-")</f>
        <v>-</v>
      </c>
      <c r="CS55" s="9" t="str">
        <f>IFERROR(__xludf.DUMMYFUNCTION("""COMPUTED_VALUE"""),"-")</f>
        <v>-</v>
      </c>
      <c r="CT55" s="9" t="str">
        <f>IFERROR(__xludf.DUMMYFUNCTION("""COMPUTED_VALUE"""),"-")</f>
        <v>-</v>
      </c>
      <c r="CU55" s="9" t="str">
        <f>IFERROR(__xludf.DUMMYFUNCTION("""COMPUTED_VALUE"""),"")</f>
        <v/>
      </c>
      <c r="CV55" s="9" t="str">
        <f>IFERROR(__xludf.DUMMYFUNCTION("""COMPUTED_VALUE"""),"-")</f>
        <v>-</v>
      </c>
      <c r="CW55" s="9" t="str">
        <f>IFERROR(__xludf.DUMMYFUNCTION("""COMPUTED_VALUE"""),"-")</f>
        <v>-</v>
      </c>
      <c r="CX55" s="9" t="str">
        <f>IFERROR(__xludf.DUMMYFUNCTION("""COMPUTED_VALUE"""),"-")</f>
        <v>-</v>
      </c>
      <c r="CY55" s="9" t="str">
        <f>IFERROR(__xludf.DUMMYFUNCTION("""COMPUTED_VALUE"""),"-")</f>
        <v>-</v>
      </c>
      <c r="CZ55" s="9" t="str">
        <f>IFERROR(__xludf.DUMMYFUNCTION("""COMPUTED_VALUE"""),"-")</f>
        <v>-</v>
      </c>
      <c r="DA55" s="9" t="str">
        <f>IFERROR(__xludf.DUMMYFUNCTION("""COMPUTED_VALUE"""),"-")</f>
        <v>-</v>
      </c>
      <c r="DB55" s="9" t="str">
        <f>IFERROR(__xludf.DUMMYFUNCTION("""COMPUTED_VALUE"""),"-")</f>
        <v>-</v>
      </c>
      <c r="DC55" s="9" t="str">
        <f>IFERROR(__xludf.DUMMYFUNCTION("""COMPUTED_VALUE"""),"-")</f>
        <v>-</v>
      </c>
      <c r="DD55" s="9" t="str">
        <f>IFERROR(__xludf.DUMMYFUNCTION("""COMPUTED_VALUE"""),"-")</f>
        <v>-</v>
      </c>
      <c r="DE55" s="9" t="str">
        <f>IFERROR(__xludf.DUMMYFUNCTION("""COMPUTED_VALUE"""),"-")</f>
        <v>-</v>
      </c>
      <c r="DF55" s="9" t="str">
        <f>IFERROR(__xludf.DUMMYFUNCTION("""COMPUTED_VALUE"""),"-")</f>
        <v>-</v>
      </c>
      <c r="DG55" s="9" t="str">
        <f>IFERROR(__xludf.DUMMYFUNCTION("""COMPUTED_VALUE"""),"-")</f>
        <v>-</v>
      </c>
      <c r="DH55" s="9" t="str">
        <f>IFERROR(__xludf.DUMMYFUNCTION("""COMPUTED_VALUE"""),"-")</f>
        <v>-</v>
      </c>
      <c r="DI55" s="9" t="str">
        <f>IFERROR(__xludf.DUMMYFUNCTION("""COMPUTED_VALUE"""),"-")</f>
        <v>-</v>
      </c>
      <c r="DJ55" s="9" t="str">
        <f>IFERROR(__xludf.DUMMYFUNCTION("""COMPUTED_VALUE"""),"-")</f>
        <v>-</v>
      </c>
      <c r="DK55" s="9" t="str">
        <f>IFERROR(__xludf.DUMMYFUNCTION("""COMPUTED_VALUE"""),"-")</f>
        <v>-</v>
      </c>
      <c r="DL55" s="9" t="str">
        <f>IFERROR(__xludf.DUMMYFUNCTION("""COMPUTED_VALUE"""),"-")</f>
        <v>-</v>
      </c>
      <c r="DM55" s="9" t="str">
        <f>IFERROR(__xludf.DUMMYFUNCTION("""COMPUTED_VALUE"""),"-")</f>
        <v>-</v>
      </c>
      <c r="DN55" s="9" t="str">
        <f>IFERROR(__xludf.DUMMYFUNCTION("""COMPUTED_VALUE"""),"-")</f>
        <v>-</v>
      </c>
      <c r="DO55" s="9" t="str">
        <f>IFERROR(__xludf.DUMMYFUNCTION("""COMPUTED_VALUE"""),"-")</f>
        <v>-</v>
      </c>
      <c r="DP55" s="9" t="str">
        <f>IFERROR(__xludf.DUMMYFUNCTION("""COMPUTED_VALUE"""),"-")</f>
        <v>-</v>
      </c>
      <c r="DQ55" s="9" t="str">
        <f>IFERROR(__xludf.DUMMYFUNCTION("""COMPUTED_VALUE"""),"-")</f>
        <v>-</v>
      </c>
      <c r="DR55" s="9" t="str">
        <f>IFERROR(__xludf.DUMMYFUNCTION("""COMPUTED_VALUE"""),"-")</f>
        <v>-</v>
      </c>
      <c r="DS55" s="9" t="str">
        <f>IFERROR(__xludf.DUMMYFUNCTION("""COMPUTED_VALUE"""),"-")</f>
        <v>-</v>
      </c>
      <c r="DT55" s="9" t="str">
        <f>IFERROR(__xludf.DUMMYFUNCTION("""COMPUTED_VALUE"""),"-")</f>
        <v>-</v>
      </c>
      <c r="DU55" s="9" t="str">
        <f>IFERROR(__xludf.DUMMYFUNCTION("""COMPUTED_VALUE"""),"-")</f>
        <v>-</v>
      </c>
      <c r="DV55" s="9" t="str">
        <f>IFERROR(__xludf.DUMMYFUNCTION("""COMPUTED_VALUE"""),"-")</f>
        <v>-</v>
      </c>
      <c r="DW55" s="9" t="str">
        <f>IFERROR(__xludf.DUMMYFUNCTION("""COMPUTED_VALUE"""),"-")</f>
        <v>-</v>
      </c>
      <c r="DX55" s="9" t="str">
        <f>IFERROR(__xludf.DUMMYFUNCTION("""COMPUTED_VALUE"""),"-")</f>
        <v>-</v>
      </c>
      <c r="DY55" s="9" t="str">
        <f>IFERROR(__xludf.DUMMYFUNCTION("""COMPUTED_VALUE"""),"-")</f>
        <v>-</v>
      </c>
      <c r="DZ55" s="9" t="str">
        <f>IFERROR(__xludf.DUMMYFUNCTION("""COMPUTED_VALUE"""),"-")</f>
        <v>-</v>
      </c>
      <c r="EA55" s="9" t="str">
        <f>IFERROR(__xludf.DUMMYFUNCTION("""COMPUTED_VALUE"""),"-")</f>
        <v>-</v>
      </c>
      <c r="EB55" s="9" t="str">
        <f>IFERROR(__xludf.DUMMYFUNCTION("""COMPUTED_VALUE"""),"")</f>
        <v/>
      </c>
      <c r="EC55" s="9">
        <f>IFERROR(__xludf.DUMMYFUNCTION("""COMPUTED_VALUE"""),1.0)</f>
        <v>1</v>
      </c>
      <c r="ED55" s="9">
        <f>IFERROR(__xludf.DUMMYFUNCTION("""COMPUTED_VALUE"""),1.0)</f>
        <v>1</v>
      </c>
      <c r="EE55" s="9">
        <f>IFERROR(__xludf.DUMMYFUNCTION("""COMPUTED_VALUE"""),1.0)</f>
        <v>1</v>
      </c>
      <c r="EF55" s="9">
        <f>IFERROR(__xludf.DUMMYFUNCTION("""COMPUTED_VALUE"""),1.0)</f>
        <v>1</v>
      </c>
      <c r="EG55" s="9">
        <f>IFERROR(__xludf.DUMMYFUNCTION("""COMPUTED_VALUE"""),1.0)</f>
        <v>1</v>
      </c>
      <c r="EH55" s="9">
        <f>IFERROR(__xludf.DUMMYFUNCTION("""COMPUTED_VALUE"""),1.0)</f>
        <v>1</v>
      </c>
      <c r="EI55" s="9">
        <f>IFERROR(__xludf.DUMMYFUNCTION("""COMPUTED_VALUE"""),1.0)</f>
        <v>1</v>
      </c>
      <c r="EJ55" s="9">
        <f>IFERROR(__xludf.DUMMYFUNCTION("""COMPUTED_VALUE"""),1.0)</f>
        <v>1</v>
      </c>
      <c r="EK55" s="9" t="str">
        <f>IFERROR(__xludf.DUMMYFUNCTION("""COMPUTED_VALUE"""),"TLE")</f>
        <v>TLE</v>
      </c>
      <c r="EL55" s="9" t="str">
        <f>IFERROR(__xludf.DUMMYFUNCTION("""COMPUTED_VALUE"""),"TLE")</f>
        <v>TLE</v>
      </c>
      <c r="EM55" s="9" t="str">
        <f>IFERROR(__xludf.DUMMYFUNCTION("""COMPUTED_VALUE"""),"TLE")</f>
        <v>TLE</v>
      </c>
      <c r="EN55" s="9" t="str">
        <f>IFERROR(__xludf.DUMMYFUNCTION("""COMPUTED_VALUE"""),"TLE")</f>
        <v>TLE</v>
      </c>
      <c r="EO55" s="9" t="str">
        <f>IFERROR(__xludf.DUMMYFUNCTION("""COMPUTED_VALUE"""),"TLE")</f>
        <v>TLE</v>
      </c>
      <c r="EP55" s="9" t="str">
        <f>IFERROR(__xludf.DUMMYFUNCTION("""COMPUTED_VALUE"""),"TLE")</f>
        <v>TLE</v>
      </c>
      <c r="EQ55" s="9" t="str">
        <f>IFERROR(__xludf.DUMMYFUNCTION("""COMPUTED_VALUE"""),"TLE")</f>
        <v>TLE</v>
      </c>
      <c r="ER55" s="9" t="str">
        <f>IFERROR(__xludf.DUMMYFUNCTION("""COMPUTED_VALUE"""),"TLE")</f>
        <v>TLE</v>
      </c>
      <c r="ES55" s="9" t="str">
        <f>IFERROR(__xludf.DUMMYFUNCTION("""COMPUTED_VALUE"""),"")</f>
        <v/>
      </c>
      <c r="ET55" s="9" t="str">
        <f>IFERROR(__xludf.DUMMYFUNCTION("""COMPUTED_VALUE"""),"-")</f>
        <v>-</v>
      </c>
      <c r="EU55" s="9" t="str">
        <f>IFERROR(__xludf.DUMMYFUNCTION("""COMPUTED_VALUE"""),"-")</f>
        <v>-</v>
      </c>
      <c r="EV55" s="9" t="str">
        <f>IFERROR(__xludf.DUMMYFUNCTION("""COMPUTED_VALUE"""),"-")</f>
        <v>-</v>
      </c>
      <c r="EW55" s="9" t="str">
        <f>IFERROR(__xludf.DUMMYFUNCTION("""COMPUTED_VALUE"""),"-")</f>
        <v>-</v>
      </c>
      <c r="EX55" s="9" t="str">
        <f>IFERROR(__xludf.DUMMYFUNCTION("""COMPUTED_VALUE"""),"-")</f>
        <v>-</v>
      </c>
      <c r="EY55" s="9" t="str">
        <f>IFERROR(__xludf.DUMMYFUNCTION("""COMPUTED_VALUE"""),"-")</f>
        <v>-</v>
      </c>
      <c r="EZ55" s="9" t="str">
        <f>IFERROR(__xludf.DUMMYFUNCTION("""COMPUTED_VALUE"""),"-")</f>
        <v>-</v>
      </c>
      <c r="FA55" s="9" t="str">
        <f>IFERROR(__xludf.DUMMYFUNCTION("""COMPUTED_VALUE"""),"-")</f>
        <v>-</v>
      </c>
      <c r="FB55" s="9" t="str">
        <f>IFERROR(__xludf.DUMMYFUNCTION("""COMPUTED_VALUE"""),"-")</f>
        <v>-</v>
      </c>
      <c r="FC55" s="9" t="str">
        <f>IFERROR(__xludf.DUMMYFUNCTION("""COMPUTED_VALUE"""),"-")</f>
        <v>-</v>
      </c>
      <c r="FD55" s="9" t="str">
        <f>IFERROR(__xludf.DUMMYFUNCTION("""COMPUTED_VALUE"""),"-")</f>
        <v>-</v>
      </c>
      <c r="FE55" s="9" t="str">
        <f>IFERROR(__xludf.DUMMYFUNCTION("""COMPUTED_VALUE"""),"-")</f>
        <v>-</v>
      </c>
      <c r="FF55" s="9" t="str">
        <f>IFERROR(__xludf.DUMMYFUNCTION("""COMPUTED_VALUE"""),"-")</f>
        <v>-</v>
      </c>
      <c r="FG55" s="9" t="str">
        <f>IFERROR(__xludf.DUMMYFUNCTION("""COMPUTED_VALUE"""),"-")</f>
        <v>-</v>
      </c>
      <c r="FH55" s="9" t="str">
        <f>IFERROR(__xludf.DUMMYFUNCTION("""COMPUTED_VALUE"""),"-")</f>
        <v>-</v>
      </c>
      <c r="FI55" s="9" t="str">
        <f>IFERROR(__xludf.DUMMYFUNCTION("""COMPUTED_VALUE"""),"-")</f>
        <v>-</v>
      </c>
      <c r="FJ55" s="9" t="str">
        <f>IFERROR(__xludf.DUMMYFUNCTION("""COMPUTED_VALUE"""),"-")</f>
        <v>-</v>
      </c>
      <c r="FK55" s="9" t="str">
        <f>IFERROR(__xludf.DUMMYFUNCTION("""COMPUTED_VALUE"""),"-")</f>
        <v>-</v>
      </c>
      <c r="FL55" s="9" t="str">
        <f>IFERROR(__xludf.DUMMYFUNCTION("""COMPUTED_VALUE"""),"-")</f>
        <v>-</v>
      </c>
      <c r="FM55" s="9" t="str">
        <f>IFERROR(__xludf.DUMMYFUNCTION("""COMPUTED_VALUE"""),"-")</f>
        <v>-</v>
      </c>
      <c r="FN55" s="9" t="str">
        <f>IFERROR(__xludf.DUMMYFUNCTION("""COMPUTED_VALUE"""),"-")</f>
        <v>-</v>
      </c>
      <c r="FO55" s="9" t="str">
        <f>IFERROR(__xludf.DUMMYFUNCTION("""COMPUTED_VALUE"""),"-")</f>
        <v>-</v>
      </c>
      <c r="FP55" s="9" t="str">
        <f>IFERROR(__xludf.DUMMYFUNCTION("""COMPUTED_VALUE"""),"-")</f>
        <v>-</v>
      </c>
      <c r="FQ55" s="9" t="str">
        <f>IFERROR(__xludf.DUMMYFUNCTION("""COMPUTED_VALUE"""),"-")</f>
        <v>-</v>
      </c>
      <c r="FR55" s="9" t="str">
        <f>IFERROR(__xludf.DUMMYFUNCTION("""COMPUTED_VALUE"""),"-")</f>
        <v>-</v>
      </c>
      <c r="FS55" s="9" t="str">
        <f>IFERROR(__xludf.DUMMYFUNCTION("""COMPUTED_VALUE"""),"-")</f>
        <v>-</v>
      </c>
      <c r="FT55" s="9" t="str">
        <f>IFERROR(__xludf.DUMMYFUNCTION("""COMPUTED_VALUE"""),"-")</f>
        <v>-</v>
      </c>
      <c r="FU55" s="9" t="str">
        <f>IFERROR(__xludf.DUMMYFUNCTION("""COMPUTED_VALUE"""),"-")</f>
        <v>-</v>
      </c>
      <c r="FV55" s="9" t="str">
        <f>IFERROR(__xludf.DUMMYFUNCTION("""COMPUTED_VALUE"""),"")</f>
        <v/>
      </c>
      <c r="FW55" s="9" t="str">
        <f>IFERROR(__xludf.DUMMYFUNCTION("""COMPUTED_VALUE"""),"-")</f>
        <v>-</v>
      </c>
      <c r="FX55" s="9" t="str">
        <f>IFERROR(__xludf.DUMMYFUNCTION("""COMPUTED_VALUE"""),"-")</f>
        <v>-</v>
      </c>
      <c r="FY55" s="9" t="str">
        <f>IFERROR(__xludf.DUMMYFUNCTION("""COMPUTED_VALUE"""),"-")</f>
        <v>-</v>
      </c>
      <c r="FZ55" s="9" t="str">
        <f>IFERROR(__xludf.DUMMYFUNCTION("""COMPUTED_VALUE"""),"-")</f>
        <v>-</v>
      </c>
      <c r="GA55" s="9" t="str">
        <f>IFERROR(__xludf.DUMMYFUNCTION("""COMPUTED_VALUE"""),"-")</f>
        <v>-</v>
      </c>
      <c r="GB55" s="9" t="str">
        <f>IFERROR(__xludf.DUMMYFUNCTION("""COMPUTED_VALUE"""),"-")</f>
        <v>-</v>
      </c>
      <c r="GC55" s="9" t="str">
        <f>IFERROR(__xludf.DUMMYFUNCTION("""COMPUTED_VALUE"""),"-")</f>
        <v>-</v>
      </c>
      <c r="GD55" s="9" t="str">
        <f>IFERROR(__xludf.DUMMYFUNCTION("""COMPUTED_VALUE"""),"-")</f>
        <v>-</v>
      </c>
      <c r="GE55" s="9" t="str">
        <f>IFERROR(__xludf.DUMMYFUNCTION("""COMPUTED_VALUE"""),"-")</f>
        <v>-</v>
      </c>
      <c r="GF55" s="9" t="str">
        <f>IFERROR(__xludf.DUMMYFUNCTION("""COMPUTED_VALUE"""),"-")</f>
        <v>-</v>
      </c>
      <c r="GG55" s="9" t="str">
        <f>IFERROR(__xludf.DUMMYFUNCTION("""COMPUTED_VALUE"""),"-")</f>
        <v>-</v>
      </c>
      <c r="GH55" s="9" t="str">
        <f>IFERROR(__xludf.DUMMYFUNCTION("""COMPUTED_VALUE"""),"-")</f>
        <v>-</v>
      </c>
      <c r="GI55" s="9" t="str">
        <f>IFERROR(__xludf.DUMMYFUNCTION("""COMPUTED_VALUE"""),"-")</f>
        <v>-</v>
      </c>
      <c r="GJ55" s="9" t="str">
        <f>IFERROR(__xludf.DUMMYFUNCTION("""COMPUTED_VALUE"""),"-")</f>
        <v>-</v>
      </c>
      <c r="GK55" s="9" t="str">
        <f>IFERROR(__xludf.DUMMYFUNCTION("""COMPUTED_VALUE"""),"-")</f>
        <v>-</v>
      </c>
      <c r="GL55" s="9" t="str">
        <f>IFERROR(__xludf.DUMMYFUNCTION("""COMPUTED_VALUE"""),"-")</f>
        <v>-</v>
      </c>
      <c r="GM55" s="9" t="str">
        <f>IFERROR(__xludf.DUMMYFUNCTION("""COMPUTED_VALUE"""),"-")</f>
        <v>-</v>
      </c>
      <c r="GN55" s="9" t="str">
        <f>IFERROR(__xludf.DUMMYFUNCTION("""COMPUTED_VALUE"""),"-")</f>
        <v>-</v>
      </c>
      <c r="GO55" s="9" t="str">
        <f>IFERROR(__xludf.DUMMYFUNCTION("""COMPUTED_VALUE"""),"-")</f>
        <v>-</v>
      </c>
      <c r="GP55" s="9" t="str">
        <f>IFERROR(__xludf.DUMMYFUNCTION("""COMPUTED_VALUE"""),"-")</f>
        <v>-</v>
      </c>
      <c r="GQ55" s="9" t="str">
        <f>IFERROR(__xludf.DUMMYFUNCTION("""COMPUTED_VALUE"""),"-")</f>
        <v>-</v>
      </c>
      <c r="GR55" s="9" t="str">
        <f>IFERROR(__xludf.DUMMYFUNCTION("""COMPUTED_VALUE"""),"-")</f>
        <v>-</v>
      </c>
      <c r="GS55" s="9" t="str">
        <f>IFERROR(__xludf.DUMMYFUNCTION("""COMPUTED_VALUE"""),"-")</f>
        <v>-</v>
      </c>
      <c r="GT55" s="9" t="str">
        <f>IFERROR(__xludf.DUMMYFUNCTION("""COMPUTED_VALUE"""),"-")</f>
        <v>-</v>
      </c>
      <c r="GU55" s="9" t="str">
        <f>IFERROR(__xludf.DUMMYFUNCTION("""COMPUTED_VALUE"""),"")</f>
        <v/>
      </c>
    </row>
    <row r="56">
      <c r="A56" s="5"/>
      <c r="B56" s="5"/>
      <c r="C56" s="5">
        <f>if(B56="d","diskv. iz ciklusa",if(B56="d1","diskv. iz kruga",if($E56="ODOBREN",(if(countif(H:H,"="&amp;H56)=1,countif(H:H,"&gt;"&amp;H56)+1,concatenate(countif(H:H,"&gt;"&amp;H56)+1," - ",countif(H:H,"&gt;="&amp;H56)))),'Rezultati - A kategorija'!empty)))</f>
        <v>54</v>
      </c>
      <c r="D56" s="6" t="str">
        <f>IFERROR(__xludf.DUMMYFUNCTION("""COMPUTED_VALUE"""),"AndrijaSt")</f>
        <v>AndrijaSt</v>
      </c>
      <c r="E56" s="6" t="str">
        <f>IFERROR(__xludf.DUMMYFUNCTION("""COMPUTED_VALUE"""),"ODOBREN")</f>
        <v>ODOBREN</v>
      </c>
      <c r="F56" s="6" t="str">
        <f>IFERROR(__xludf.DUMMYFUNCTION("""COMPUTED_VALUE"""),"Andrija")</f>
        <v>Andrija</v>
      </c>
      <c r="G56" s="6" t="str">
        <f>IFERROR(__xludf.DUMMYFUNCTION("""COMPUTED_VALUE"""),"Stevanović")</f>
        <v>Stevanović</v>
      </c>
      <c r="H56" s="7">
        <f>IFERROR(__xludf.DUMMYFUNCTION("""COMPUTED_VALUE"""),34.0)</f>
        <v>34</v>
      </c>
      <c r="I56" s="7">
        <f>IFERROR(__xludf.DUMMYFUNCTION("""COMPUTED_VALUE"""),34.0)</f>
        <v>34</v>
      </c>
      <c r="J56" s="6" t="str">
        <f>IFERROR(__xludf.DUMMYFUNCTION("""COMPUTED_VALUE"""),"Niš")</f>
        <v>Niš</v>
      </c>
      <c r="K56" s="6" t="str">
        <f>IFERROR(__xludf.DUMMYFUNCTION("""COMPUTED_VALUE"""),"Gimnazija Svetozar Marković")</f>
        <v>Gimnazija Svetozar Marković</v>
      </c>
      <c r="L56" s="14" t="str">
        <f>IFERROR(__xludf.DUMMYFUNCTION("""COMPUTED_VALUE"""),"IV")</f>
        <v>IV</v>
      </c>
      <c r="M56" s="14" t="str">
        <f>IFERROR(__xludf.DUMMYFUNCTION("""COMPUTED_VALUE"""),"A")</f>
        <v>A</v>
      </c>
      <c r="N56" s="6" t="str">
        <f>IFERROR(__xludf.DUMMYFUNCTION("""COMPUTED_VALUE"""),"Ivana Jovanović Mastilović")</f>
        <v>Ivana Jovanović Mastilović</v>
      </c>
      <c r="O56" s="8" t="str">
        <f>IFERROR(__xludf.DUMMYFUNCTION("""COMPUTED_VALUE"""),"-")</f>
        <v>-</v>
      </c>
      <c r="P56" s="9" t="str">
        <f>IFERROR(__xludf.DUMMYFUNCTION("""COMPUTED_VALUE"""),"-")</f>
        <v>-</v>
      </c>
      <c r="Q56" s="9" t="str">
        <f>IFERROR(__xludf.DUMMYFUNCTION("""COMPUTED_VALUE"""),"-")</f>
        <v>-</v>
      </c>
      <c r="R56" s="9" t="str">
        <f>IFERROR(__xludf.DUMMYFUNCTION("""COMPUTED_VALUE"""),"-")</f>
        <v>-</v>
      </c>
      <c r="S56" s="9">
        <f>IFERROR(__xludf.DUMMYFUNCTION("""COMPUTED_VALUE"""),34.0)</f>
        <v>34</v>
      </c>
      <c r="T56" s="9" t="str">
        <f>IFERROR(__xludf.DUMMYFUNCTION("""COMPUTED_VALUE"""),"-")</f>
        <v>-</v>
      </c>
      <c r="U56" s="9" t="str">
        <f>IFERROR(__xludf.DUMMYFUNCTION("""COMPUTED_VALUE"""),"")</f>
        <v/>
      </c>
      <c r="V56" s="9" t="str">
        <f>IFERROR(__xludf.DUMMYFUNCTION("""COMPUTED_VALUE"""),"")</f>
        <v/>
      </c>
      <c r="W56" s="9" t="str">
        <f>IFERROR(__xludf.DUMMYFUNCTION("""COMPUTED_VALUE"""),"-")</f>
        <v>-</v>
      </c>
      <c r="X56" s="9" t="str">
        <f>IFERROR(__xludf.DUMMYFUNCTION("""COMPUTED_VALUE"""),"-")</f>
        <v>-</v>
      </c>
      <c r="Y56" s="9" t="str">
        <f>IFERROR(__xludf.DUMMYFUNCTION("""COMPUTED_VALUE"""),"-")</f>
        <v>-</v>
      </c>
      <c r="Z56" s="9" t="str">
        <f>IFERROR(__xludf.DUMMYFUNCTION("""COMPUTED_VALUE"""),"-")</f>
        <v>-</v>
      </c>
      <c r="AA56" s="9" t="str">
        <f>IFERROR(__xludf.DUMMYFUNCTION("""COMPUTED_VALUE"""),"-")</f>
        <v>-</v>
      </c>
      <c r="AB56" s="9" t="str">
        <f>IFERROR(__xludf.DUMMYFUNCTION("""COMPUTED_VALUE"""),"-")</f>
        <v>-</v>
      </c>
      <c r="AC56" s="9" t="str">
        <f>IFERROR(__xludf.DUMMYFUNCTION("""COMPUTED_VALUE"""),"-")</f>
        <v>-</v>
      </c>
      <c r="AD56" s="9" t="str">
        <f>IFERROR(__xludf.DUMMYFUNCTION("""COMPUTED_VALUE"""),"-")</f>
        <v>-</v>
      </c>
      <c r="AE56" s="9" t="str">
        <f>IFERROR(__xludf.DUMMYFUNCTION("""COMPUTED_VALUE"""),"-")</f>
        <v>-</v>
      </c>
      <c r="AF56" s="9" t="str">
        <f>IFERROR(__xludf.DUMMYFUNCTION("""COMPUTED_VALUE"""),"-")</f>
        <v>-</v>
      </c>
      <c r="AG56" s="9" t="str">
        <f>IFERROR(__xludf.DUMMYFUNCTION("""COMPUTED_VALUE"""),"-")</f>
        <v>-</v>
      </c>
      <c r="AH56" s="9" t="str">
        <f>IFERROR(__xludf.DUMMYFUNCTION("""COMPUTED_VALUE"""),"-")</f>
        <v>-</v>
      </c>
      <c r="AI56" s="9" t="str">
        <f>IFERROR(__xludf.DUMMYFUNCTION("""COMPUTED_VALUE"""),"-")</f>
        <v>-</v>
      </c>
      <c r="AJ56" s="9" t="str">
        <f>IFERROR(__xludf.DUMMYFUNCTION("""COMPUTED_VALUE"""),"-")</f>
        <v>-</v>
      </c>
      <c r="AK56" s="9" t="str">
        <f>IFERROR(__xludf.DUMMYFUNCTION("""COMPUTED_VALUE"""),"-")</f>
        <v>-</v>
      </c>
      <c r="AL56" s="9" t="str">
        <f>IFERROR(__xludf.DUMMYFUNCTION("""COMPUTED_VALUE"""),"-")</f>
        <v>-</v>
      </c>
      <c r="AM56" s="9" t="str">
        <f>IFERROR(__xludf.DUMMYFUNCTION("""COMPUTED_VALUE"""),"-")</f>
        <v>-</v>
      </c>
      <c r="AN56" s="9" t="str">
        <f>IFERROR(__xludf.DUMMYFUNCTION("""COMPUTED_VALUE"""),"-")</f>
        <v>-</v>
      </c>
      <c r="AO56" s="9" t="str">
        <f>IFERROR(__xludf.DUMMYFUNCTION("""COMPUTED_VALUE"""),"-")</f>
        <v>-</v>
      </c>
      <c r="AP56" s="9" t="str">
        <f>IFERROR(__xludf.DUMMYFUNCTION("""COMPUTED_VALUE"""),"-")</f>
        <v>-</v>
      </c>
      <c r="AQ56" s="9" t="str">
        <f>IFERROR(__xludf.DUMMYFUNCTION("""COMPUTED_VALUE"""),"-")</f>
        <v>-</v>
      </c>
      <c r="AR56" s="9" t="str">
        <f>IFERROR(__xludf.DUMMYFUNCTION("""COMPUTED_VALUE"""),"-")</f>
        <v>-</v>
      </c>
      <c r="AS56" s="9" t="str">
        <f>IFERROR(__xludf.DUMMYFUNCTION("""COMPUTED_VALUE"""),"-")</f>
        <v>-</v>
      </c>
      <c r="AT56" s="9" t="str">
        <f>IFERROR(__xludf.DUMMYFUNCTION("""COMPUTED_VALUE"""),"-")</f>
        <v>-</v>
      </c>
      <c r="AU56" s="9" t="str">
        <f>IFERROR(__xludf.DUMMYFUNCTION("""COMPUTED_VALUE"""),"-")</f>
        <v>-</v>
      </c>
      <c r="AV56" s="9" t="str">
        <f>IFERROR(__xludf.DUMMYFUNCTION("""COMPUTED_VALUE"""),"-")</f>
        <v>-</v>
      </c>
      <c r="AW56" s="9" t="str">
        <f>IFERROR(__xludf.DUMMYFUNCTION("""COMPUTED_VALUE"""),"-")</f>
        <v>-</v>
      </c>
      <c r="AX56" s="9" t="str">
        <f>IFERROR(__xludf.DUMMYFUNCTION("""COMPUTED_VALUE"""),"-")</f>
        <v>-</v>
      </c>
      <c r="AY56" s="9" t="str">
        <f>IFERROR(__xludf.DUMMYFUNCTION("""COMPUTED_VALUE"""),"-")</f>
        <v>-</v>
      </c>
      <c r="AZ56" s="9" t="str">
        <f>IFERROR(__xludf.DUMMYFUNCTION("""COMPUTED_VALUE"""),"-")</f>
        <v>-</v>
      </c>
      <c r="BA56" s="9" t="str">
        <f>IFERROR(__xludf.DUMMYFUNCTION("""COMPUTED_VALUE"""),"-")</f>
        <v>-</v>
      </c>
      <c r="BB56" s="9" t="str">
        <f>IFERROR(__xludf.DUMMYFUNCTION("""COMPUTED_VALUE"""),"-")</f>
        <v>-</v>
      </c>
      <c r="BC56" s="9" t="str">
        <f>IFERROR(__xludf.DUMMYFUNCTION("""COMPUTED_VALUE"""),"-")</f>
        <v>-</v>
      </c>
      <c r="BD56" s="9" t="str">
        <f>IFERROR(__xludf.DUMMYFUNCTION("""COMPUTED_VALUE"""),"-")</f>
        <v>-</v>
      </c>
      <c r="BE56" s="9" t="str">
        <f>IFERROR(__xludf.DUMMYFUNCTION("""COMPUTED_VALUE"""),"-")</f>
        <v>-</v>
      </c>
      <c r="BF56" s="9" t="str">
        <f>IFERROR(__xludf.DUMMYFUNCTION("""COMPUTED_VALUE"""),"-")</f>
        <v>-</v>
      </c>
      <c r="BG56" s="9" t="str">
        <f>IFERROR(__xludf.DUMMYFUNCTION("""COMPUTED_VALUE"""),"-")</f>
        <v>-</v>
      </c>
      <c r="BH56" s="9" t="str">
        <f>IFERROR(__xludf.DUMMYFUNCTION("""COMPUTED_VALUE"""),"-")</f>
        <v>-</v>
      </c>
      <c r="BI56" s="9" t="str">
        <f>IFERROR(__xludf.DUMMYFUNCTION("""COMPUTED_VALUE"""),"-")</f>
        <v>-</v>
      </c>
      <c r="BJ56" s="9" t="str">
        <f>IFERROR(__xludf.DUMMYFUNCTION("""COMPUTED_VALUE"""),"-")</f>
        <v>-</v>
      </c>
      <c r="BK56" s="9" t="str">
        <f>IFERROR(__xludf.DUMMYFUNCTION("""COMPUTED_VALUE"""),"-")</f>
        <v>-</v>
      </c>
      <c r="BL56" s="9" t="str">
        <f>IFERROR(__xludf.DUMMYFUNCTION("""COMPUTED_VALUE"""),"-")</f>
        <v>-</v>
      </c>
      <c r="BM56" s="9" t="str">
        <f>IFERROR(__xludf.DUMMYFUNCTION("""COMPUTED_VALUE"""),"")</f>
        <v/>
      </c>
      <c r="BN56" s="9" t="str">
        <f>IFERROR(__xludf.DUMMYFUNCTION("""COMPUTED_VALUE"""),"-")</f>
        <v>-</v>
      </c>
      <c r="BO56" s="9" t="str">
        <f>IFERROR(__xludf.DUMMYFUNCTION("""COMPUTED_VALUE"""),"-")</f>
        <v>-</v>
      </c>
      <c r="BP56" s="9" t="str">
        <f>IFERROR(__xludf.DUMMYFUNCTION("""COMPUTED_VALUE"""),"-")</f>
        <v>-</v>
      </c>
      <c r="BQ56" s="9" t="str">
        <f>IFERROR(__xludf.DUMMYFUNCTION("""COMPUTED_VALUE"""),"-")</f>
        <v>-</v>
      </c>
      <c r="BR56" s="9" t="str">
        <f>IFERROR(__xludf.DUMMYFUNCTION("""COMPUTED_VALUE"""),"-")</f>
        <v>-</v>
      </c>
      <c r="BS56" s="9" t="str">
        <f>IFERROR(__xludf.DUMMYFUNCTION("""COMPUTED_VALUE"""),"-")</f>
        <v>-</v>
      </c>
      <c r="BT56" s="9" t="str">
        <f>IFERROR(__xludf.DUMMYFUNCTION("""COMPUTED_VALUE"""),"-")</f>
        <v>-</v>
      </c>
      <c r="BU56" s="9" t="str">
        <f>IFERROR(__xludf.DUMMYFUNCTION("""COMPUTED_VALUE"""),"-")</f>
        <v>-</v>
      </c>
      <c r="BV56" s="9" t="str">
        <f>IFERROR(__xludf.DUMMYFUNCTION("""COMPUTED_VALUE"""),"-")</f>
        <v>-</v>
      </c>
      <c r="BW56" s="9" t="str">
        <f>IFERROR(__xludf.DUMMYFUNCTION("""COMPUTED_VALUE"""),"-")</f>
        <v>-</v>
      </c>
      <c r="BX56" s="9" t="str">
        <f>IFERROR(__xludf.DUMMYFUNCTION("""COMPUTED_VALUE"""),"-")</f>
        <v>-</v>
      </c>
      <c r="BY56" s="9" t="str">
        <f>IFERROR(__xludf.DUMMYFUNCTION("""COMPUTED_VALUE"""),"-")</f>
        <v>-</v>
      </c>
      <c r="BZ56" s="9" t="str">
        <f>IFERROR(__xludf.DUMMYFUNCTION("""COMPUTED_VALUE"""),"-")</f>
        <v>-</v>
      </c>
      <c r="CA56" s="9" t="str">
        <f>IFERROR(__xludf.DUMMYFUNCTION("""COMPUTED_VALUE"""),"-")</f>
        <v>-</v>
      </c>
      <c r="CB56" s="9" t="str">
        <f>IFERROR(__xludf.DUMMYFUNCTION("""COMPUTED_VALUE"""),"-")</f>
        <v>-</v>
      </c>
      <c r="CC56" s="9" t="str">
        <f>IFERROR(__xludf.DUMMYFUNCTION("""COMPUTED_VALUE"""),"-")</f>
        <v>-</v>
      </c>
      <c r="CD56" s="9" t="str">
        <f>IFERROR(__xludf.DUMMYFUNCTION("""COMPUTED_VALUE"""),"-")</f>
        <v>-</v>
      </c>
      <c r="CE56" s="9" t="str">
        <f>IFERROR(__xludf.DUMMYFUNCTION("""COMPUTED_VALUE"""),"-")</f>
        <v>-</v>
      </c>
      <c r="CF56" s="9" t="str">
        <f>IFERROR(__xludf.DUMMYFUNCTION("""COMPUTED_VALUE"""),"-")</f>
        <v>-</v>
      </c>
      <c r="CG56" s="9" t="str">
        <f>IFERROR(__xludf.DUMMYFUNCTION("""COMPUTED_VALUE"""),"-")</f>
        <v>-</v>
      </c>
      <c r="CH56" s="9" t="str">
        <f>IFERROR(__xludf.DUMMYFUNCTION("""COMPUTED_VALUE"""),"-")</f>
        <v>-</v>
      </c>
      <c r="CI56" s="9" t="str">
        <f>IFERROR(__xludf.DUMMYFUNCTION("""COMPUTED_VALUE"""),"-")</f>
        <v>-</v>
      </c>
      <c r="CJ56" s="9" t="str">
        <f>IFERROR(__xludf.DUMMYFUNCTION("""COMPUTED_VALUE"""),"-")</f>
        <v>-</v>
      </c>
      <c r="CK56" s="9" t="str">
        <f>IFERROR(__xludf.DUMMYFUNCTION("""COMPUTED_VALUE"""),"-")</f>
        <v>-</v>
      </c>
      <c r="CL56" s="9" t="str">
        <f>IFERROR(__xludf.DUMMYFUNCTION("""COMPUTED_VALUE"""),"-")</f>
        <v>-</v>
      </c>
      <c r="CM56" s="9" t="str">
        <f>IFERROR(__xludf.DUMMYFUNCTION("""COMPUTED_VALUE"""),"-")</f>
        <v>-</v>
      </c>
      <c r="CN56" s="9" t="str">
        <f>IFERROR(__xludf.DUMMYFUNCTION("""COMPUTED_VALUE"""),"-")</f>
        <v>-</v>
      </c>
      <c r="CO56" s="9" t="str">
        <f>IFERROR(__xludf.DUMMYFUNCTION("""COMPUTED_VALUE"""),"-")</f>
        <v>-</v>
      </c>
      <c r="CP56" s="9" t="str">
        <f>IFERROR(__xludf.DUMMYFUNCTION("""COMPUTED_VALUE"""),"-")</f>
        <v>-</v>
      </c>
      <c r="CQ56" s="9" t="str">
        <f>IFERROR(__xludf.DUMMYFUNCTION("""COMPUTED_VALUE"""),"-")</f>
        <v>-</v>
      </c>
      <c r="CR56" s="9" t="str">
        <f>IFERROR(__xludf.DUMMYFUNCTION("""COMPUTED_VALUE"""),"-")</f>
        <v>-</v>
      </c>
      <c r="CS56" s="9" t="str">
        <f>IFERROR(__xludf.DUMMYFUNCTION("""COMPUTED_VALUE"""),"-")</f>
        <v>-</v>
      </c>
      <c r="CT56" s="9" t="str">
        <f>IFERROR(__xludf.DUMMYFUNCTION("""COMPUTED_VALUE"""),"-")</f>
        <v>-</v>
      </c>
      <c r="CU56" s="9" t="str">
        <f>IFERROR(__xludf.DUMMYFUNCTION("""COMPUTED_VALUE"""),"")</f>
        <v/>
      </c>
      <c r="CV56" s="9" t="str">
        <f>IFERROR(__xludf.DUMMYFUNCTION("""COMPUTED_VALUE"""),"-")</f>
        <v>-</v>
      </c>
      <c r="CW56" s="9" t="str">
        <f>IFERROR(__xludf.DUMMYFUNCTION("""COMPUTED_VALUE"""),"-")</f>
        <v>-</v>
      </c>
      <c r="CX56" s="9" t="str">
        <f>IFERROR(__xludf.DUMMYFUNCTION("""COMPUTED_VALUE"""),"-")</f>
        <v>-</v>
      </c>
      <c r="CY56" s="9" t="str">
        <f>IFERROR(__xludf.DUMMYFUNCTION("""COMPUTED_VALUE"""),"-")</f>
        <v>-</v>
      </c>
      <c r="CZ56" s="9" t="str">
        <f>IFERROR(__xludf.DUMMYFUNCTION("""COMPUTED_VALUE"""),"-")</f>
        <v>-</v>
      </c>
      <c r="DA56" s="9" t="str">
        <f>IFERROR(__xludf.DUMMYFUNCTION("""COMPUTED_VALUE"""),"-")</f>
        <v>-</v>
      </c>
      <c r="DB56" s="9" t="str">
        <f>IFERROR(__xludf.DUMMYFUNCTION("""COMPUTED_VALUE"""),"-")</f>
        <v>-</v>
      </c>
      <c r="DC56" s="9" t="str">
        <f>IFERROR(__xludf.DUMMYFUNCTION("""COMPUTED_VALUE"""),"-")</f>
        <v>-</v>
      </c>
      <c r="DD56" s="9" t="str">
        <f>IFERROR(__xludf.DUMMYFUNCTION("""COMPUTED_VALUE"""),"-")</f>
        <v>-</v>
      </c>
      <c r="DE56" s="9" t="str">
        <f>IFERROR(__xludf.DUMMYFUNCTION("""COMPUTED_VALUE"""),"-")</f>
        <v>-</v>
      </c>
      <c r="DF56" s="9" t="str">
        <f>IFERROR(__xludf.DUMMYFUNCTION("""COMPUTED_VALUE"""),"-")</f>
        <v>-</v>
      </c>
      <c r="DG56" s="9" t="str">
        <f>IFERROR(__xludf.DUMMYFUNCTION("""COMPUTED_VALUE"""),"-")</f>
        <v>-</v>
      </c>
      <c r="DH56" s="9" t="str">
        <f>IFERROR(__xludf.DUMMYFUNCTION("""COMPUTED_VALUE"""),"-")</f>
        <v>-</v>
      </c>
      <c r="DI56" s="9" t="str">
        <f>IFERROR(__xludf.DUMMYFUNCTION("""COMPUTED_VALUE"""),"-")</f>
        <v>-</v>
      </c>
      <c r="DJ56" s="9" t="str">
        <f>IFERROR(__xludf.DUMMYFUNCTION("""COMPUTED_VALUE"""),"-")</f>
        <v>-</v>
      </c>
      <c r="DK56" s="9" t="str">
        <f>IFERROR(__xludf.DUMMYFUNCTION("""COMPUTED_VALUE"""),"-")</f>
        <v>-</v>
      </c>
      <c r="DL56" s="9" t="str">
        <f>IFERROR(__xludf.DUMMYFUNCTION("""COMPUTED_VALUE"""),"-")</f>
        <v>-</v>
      </c>
      <c r="DM56" s="9" t="str">
        <f>IFERROR(__xludf.DUMMYFUNCTION("""COMPUTED_VALUE"""),"-")</f>
        <v>-</v>
      </c>
      <c r="DN56" s="9" t="str">
        <f>IFERROR(__xludf.DUMMYFUNCTION("""COMPUTED_VALUE"""),"-")</f>
        <v>-</v>
      </c>
      <c r="DO56" s="9" t="str">
        <f>IFERROR(__xludf.DUMMYFUNCTION("""COMPUTED_VALUE"""),"-")</f>
        <v>-</v>
      </c>
      <c r="DP56" s="9" t="str">
        <f>IFERROR(__xludf.DUMMYFUNCTION("""COMPUTED_VALUE"""),"-")</f>
        <v>-</v>
      </c>
      <c r="DQ56" s="9" t="str">
        <f>IFERROR(__xludf.DUMMYFUNCTION("""COMPUTED_VALUE"""),"-")</f>
        <v>-</v>
      </c>
      <c r="DR56" s="9" t="str">
        <f>IFERROR(__xludf.DUMMYFUNCTION("""COMPUTED_VALUE"""),"-")</f>
        <v>-</v>
      </c>
      <c r="DS56" s="9" t="str">
        <f>IFERROR(__xludf.DUMMYFUNCTION("""COMPUTED_VALUE"""),"-")</f>
        <v>-</v>
      </c>
      <c r="DT56" s="9" t="str">
        <f>IFERROR(__xludf.DUMMYFUNCTION("""COMPUTED_VALUE"""),"-")</f>
        <v>-</v>
      </c>
      <c r="DU56" s="9" t="str">
        <f>IFERROR(__xludf.DUMMYFUNCTION("""COMPUTED_VALUE"""),"-")</f>
        <v>-</v>
      </c>
      <c r="DV56" s="9" t="str">
        <f>IFERROR(__xludf.DUMMYFUNCTION("""COMPUTED_VALUE"""),"-")</f>
        <v>-</v>
      </c>
      <c r="DW56" s="9" t="str">
        <f>IFERROR(__xludf.DUMMYFUNCTION("""COMPUTED_VALUE"""),"-")</f>
        <v>-</v>
      </c>
      <c r="DX56" s="9" t="str">
        <f>IFERROR(__xludf.DUMMYFUNCTION("""COMPUTED_VALUE"""),"-")</f>
        <v>-</v>
      </c>
      <c r="DY56" s="9" t="str">
        <f>IFERROR(__xludf.DUMMYFUNCTION("""COMPUTED_VALUE"""),"-")</f>
        <v>-</v>
      </c>
      <c r="DZ56" s="9" t="str">
        <f>IFERROR(__xludf.DUMMYFUNCTION("""COMPUTED_VALUE"""),"-")</f>
        <v>-</v>
      </c>
      <c r="EA56" s="9" t="str">
        <f>IFERROR(__xludf.DUMMYFUNCTION("""COMPUTED_VALUE"""),"-")</f>
        <v>-</v>
      </c>
      <c r="EB56" s="9" t="str">
        <f>IFERROR(__xludf.DUMMYFUNCTION("""COMPUTED_VALUE"""),"")</f>
        <v/>
      </c>
      <c r="EC56" s="9" t="str">
        <f>IFERROR(__xludf.DUMMYFUNCTION("""COMPUTED_VALUE"""),"-")</f>
        <v>-</v>
      </c>
      <c r="ED56" s="9" t="str">
        <f>IFERROR(__xludf.DUMMYFUNCTION("""COMPUTED_VALUE"""),"-")</f>
        <v>-</v>
      </c>
      <c r="EE56" s="9" t="str">
        <f>IFERROR(__xludf.DUMMYFUNCTION("""COMPUTED_VALUE"""),"-")</f>
        <v>-</v>
      </c>
      <c r="EF56" s="9" t="str">
        <f>IFERROR(__xludf.DUMMYFUNCTION("""COMPUTED_VALUE"""),"-")</f>
        <v>-</v>
      </c>
      <c r="EG56" s="9" t="str">
        <f>IFERROR(__xludf.DUMMYFUNCTION("""COMPUTED_VALUE"""),"-")</f>
        <v>-</v>
      </c>
      <c r="EH56" s="9" t="str">
        <f>IFERROR(__xludf.DUMMYFUNCTION("""COMPUTED_VALUE"""),"-")</f>
        <v>-</v>
      </c>
      <c r="EI56" s="9" t="str">
        <f>IFERROR(__xludf.DUMMYFUNCTION("""COMPUTED_VALUE"""),"-")</f>
        <v>-</v>
      </c>
      <c r="EJ56" s="9" t="str">
        <f>IFERROR(__xludf.DUMMYFUNCTION("""COMPUTED_VALUE"""),"-")</f>
        <v>-</v>
      </c>
      <c r="EK56" s="9" t="str">
        <f>IFERROR(__xludf.DUMMYFUNCTION("""COMPUTED_VALUE"""),"-")</f>
        <v>-</v>
      </c>
      <c r="EL56" s="9" t="str">
        <f>IFERROR(__xludf.DUMMYFUNCTION("""COMPUTED_VALUE"""),"-")</f>
        <v>-</v>
      </c>
      <c r="EM56" s="9" t="str">
        <f>IFERROR(__xludf.DUMMYFUNCTION("""COMPUTED_VALUE"""),"-")</f>
        <v>-</v>
      </c>
      <c r="EN56" s="9" t="str">
        <f>IFERROR(__xludf.DUMMYFUNCTION("""COMPUTED_VALUE"""),"-")</f>
        <v>-</v>
      </c>
      <c r="EO56" s="9" t="str">
        <f>IFERROR(__xludf.DUMMYFUNCTION("""COMPUTED_VALUE"""),"-")</f>
        <v>-</v>
      </c>
      <c r="EP56" s="9" t="str">
        <f>IFERROR(__xludf.DUMMYFUNCTION("""COMPUTED_VALUE"""),"-")</f>
        <v>-</v>
      </c>
      <c r="EQ56" s="9" t="str">
        <f>IFERROR(__xludf.DUMMYFUNCTION("""COMPUTED_VALUE"""),"-")</f>
        <v>-</v>
      </c>
      <c r="ER56" s="9" t="str">
        <f>IFERROR(__xludf.DUMMYFUNCTION("""COMPUTED_VALUE"""),"-")</f>
        <v>-</v>
      </c>
      <c r="ES56" s="9" t="str">
        <f>IFERROR(__xludf.DUMMYFUNCTION("""COMPUTED_VALUE"""),"")</f>
        <v/>
      </c>
      <c r="ET56" s="9">
        <f>IFERROR(__xludf.DUMMYFUNCTION("""COMPUTED_VALUE"""),1.0)</f>
        <v>1</v>
      </c>
      <c r="EU56" s="9">
        <f>IFERROR(__xludf.DUMMYFUNCTION("""COMPUTED_VALUE"""),1.0)</f>
        <v>1</v>
      </c>
      <c r="EV56" s="9" t="str">
        <f>IFERROR(__xludf.DUMMYFUNCTION("""COMPUTED_VALUE"""),"WA")</f>
        <v>WA</v>
      </c>
      <c r="EW56" s="9">
        <f>IFERROR(__xludf.DUMMYFUNCTION("""COMPUTED_VALUE"""),1.0)</f>
        <v>1</v>
      </c>
      <c r="EX56" s="9">
        <f>IFERROR(__xludf.DUMMYFUNCTION("""COMPUTED_VALUE"""),1.0)</f>
        <v>1</v>
      </c>
      <c r="EY56" s="9">
        <f>IFERROR(__xludf.DUMMYFUNCTION("""COMPUTED_VALUE"""),1.0)</f>
        <v>1</v>
      </c>
      <c r="EZ56" s="9">
        <f>IFERROR(__xludf.DUMMYFUNCTION("""COMPUTED_VALUE"""),1.0)</f>
        <v>1</v>
      </c>
      <c r="FA56" s="9">
        <f>IFERROR(__xludf.DUMMYFUNCTION("""COMPUTED_VALUE"""),1.0)</f>
        <v>1</v>
      </c>
      <c r="FB56" s="9">
        <f>IFERROR(__xludf.DUMMYFUNCTION("""COMPUTED_VALUE"""),1.0)</f>
        <v>1</v>
      </c>
      <c r="FC56" s="9">
        <f>IFERROR(__xludf.DUMMYFUNCTION("""COMPUTED_VALUE"""),1.0)</f>
        <v>1</v>
      </c>
      <c r="FD56" s="9">
        <f>IFERROR(__xludf.DUMMYFUNCTION("""COMPUTED_VALUE"""),1.0)</f>
        <v>1</v>
      </c>
      <c r="FE56" s="9">
        <f>IFERROR(__xludf.DUMMYFUNCTION("""COMPUTED_VALUE"""),1.0)</f>
        <v>1</v>
      </c>
      <c r="FF56" s="9">
        <f>IFERROR(__xludf.DUMMYFUNCTION("""COMPUTED_VALUE"""),1.0)</f>
        <v>1</v>
      </c>
      <c r="FG56" s="9" t="str">
        <f>IFERROR(__xludf.DUMMYFUNCTION("""COMPUTED_VALUE"""),"WA")</f>
        <v>WA</v>
      </c>
      <c r="FH56" s="9">
        <f>IFERROR(__xludf.DUMMYFUNCTION("""COMPUTED_VALUE"""),1.0)</f>
        <v>1</v>
      </c>
      <c r="FI56" s="9">
        <f>IFERROR(__xludf.DUMMYFUNCTION("""COMPUTED_VALUE"""),1.0)</f>
        <v>1</v>
      </c>
      <c r="FJ56" s="9">
        <f>IFERROR(__xludf.DUMMYFUNCTION("""COMPUTED_VALUE"""),1.0)</f>
        <v>1</v>
      </c>
      <c r="FK56" s="9">
        <f>IFERROR(__xludf.DUMMYFUNCTION("""COMPUTED_VALUE"""),1.0)</f>
        <v>1</v>
      </c>
      <c r="FL56" s="9">
        <f>IFERROR(__xludf.DUMMYFUNCTION("""COMPUTED_VALUE"""),1.0)</f>
        <v>1</v>
      </c>
      <c r="FM56" s="9">
        <f>IFERROR(__xludf.DUMMYFUNCTION("""COMPUTED_VALUE"""),1.0)</f>
        <v>1</v>
      </c>
      <c r="FN56" s="9">
        <f>IFERROR(__xludf.DUMMYFUNCTION("""COMPUTED_VALUE"""),1.0)</f>
        <v>1</v>
      </c>
      <c r="FO56" s="9">
        <f>IFERROR(__xludf.DUMMYFUNCTION("""COMPUTED_VALUE"""),1.0)</f>
        <v>1</v>
      </c>
      <c r="FP56" s="9" t="str">
        <f>IFERROR(__xludf.DUMMYFUNCTION("""COMPUTED_VALUE"""),"WA")</f>
        <v>WA</v>
      </c>
      <c r="FQ56" s="9">
        <f>IFERROR(__xludf.DUMMYFUNCTION("""COMPUTED_VALUE"""),1.0)</f>
        <v>1</v>
      </c>
      <c r="FR56" s="9">
        <f>IFERROR(__xludf.DUMMYFUNCTION("""COMPUTED_VALUE"""),1.0)</f>
        <v>1</v>
      </c>
      <c r="FS56" s="9">
        <f>IFERROR(__xludf.DUMMYFUNCTION("""COMPUTED_VALUE"""),1.0)</f>
        <v>1</v>
      </c>
      <c r="FT56" s="9">
        <f>IFERROR(__xludf.DUMMYFUNCTION("""COMPUTED_VALUE"""),1.0)</f>
        <v>1</v>
      </c>
      <c r="FU56" s="9">
        <f>IFERROR(__xludf.DUMMYFUNCTION("""COMPUTED_VALUE"""),1.0)</f>
        <v>1</v>
      </c>
      <c r="FV56" s="9" t="str">
        <f>IFERROR(__xludf.DUMMYFUNCTION("""COMPUTED_VALUE"""),"")</f>
        <v/>
      </c>
      <c r="FW56" s="9" t="str">
        <f>IFERROR(__xludf.DUMMYFUNCTION("""COMPUTED_VALUE"""),"-")</f>
        <v>-</v>
      </c>
      <c r="FX56" s="9" t="str">
        <f>IFERROR(__xludf.DUMMYFUNCTION("""COMPUTED_VALUE"""),"-")</f>
        <v>-</v>
      </c>
      <c r="FY56" s="9" t="str">
        <f>IFERROR(__xludf.DUMMYFUNCTION("""COMPUTED_VALUE"""),"-")</f>
        <v>-</v>
      </c>
      <c r="FZ56" s="9" t="str">
        <f>IFERROR(__xludf.DUMMYFUNCTION("""COMPUTED_VALUE"""),"-")</f>
        <v>-</v>
      </c>
      <c r="GA56" s="9" t="str">
        <f>IFERROR(__xludf.DUMMYFUNCTION("""COMPUTED_VALUE"""),"-")</f>
        <v>-</v>
      </c>
      <c r="GB56" s="9" t="str">
        <f>IFERROR(__xludf.DUMMYFUNCTION("""COMPUTED_VALUE"""),"-")</f>
        <v>-</v>
      </c>
      <c r="GC56" s="9" t="str">
        <f>IFERROR(__xludf.DUMMYFUNCTION("""COMPUTED_VALUE"""),"-")</f>
        <v>-</v>
      </c>
      <c r="GD56" s="9" t="str">
        <f>IFERROR(__xludf.DUMMYFUNCTION("""COMPUTED_VALUE"""),"-")</f>
        <v>-</v>
      </c>
      <c r="GE56" s="9" t="str">
        <f>IFERROR(__xludf.DUMMYFUNCTION("""COMPUTED_VALUE"""),"-")</f>
        <v>-</v>
      </c>
      <c r="GF56" s="9" t="str">
        <f>IFERROR(__xludf.DUMMYFUNCTION("""COMPUTED_VALUE"""),"-")</f>
        <v>-</v>
      </c>
      <c r="GG56" s="9" t="str">
        <f>IFERROR(__xludf.DUMMYFUNCTION("""COMPUTED_VALUE"""),"-")</f>
        <v>-</v>
      </c>
      <c r="GH56" s="9" t="str">
        <f>IFERROR(__xludf.DUMMYFUNCTION("""COMPUTED_VALUE"""),"-")</f>
        <v>-</v>
      </c>
      <c r="GI56" s="9" t="str">
        <f>IFERROR(__xludf.DUMMYFUNCTION("""COMPUTED_VALUE"""),"-")</f>
        <v>-</v>
      </c>
      <c r="GJ56" s="9" t="str">
        <f>IFERROR(__xludf.DUMMYFUNCTION("""COMPUTED_VALUE"""),"-")</f>
        <v>-</v>
      </c>
      <c r="GK56" s="9" t="str">
        <f>IFERROR(__xludf.DUMMYFUNCTION("""COMPUTED_VALUE"""),"-")</f>
        <v>-</v>
      </c>
      <c r="GL56" s="9" t="str">
        <f>IFERROR(__xludf.DUMMYFUNCTION("""COMPUTED_VALUE"""),"-")</f>
        <v>-</v>
      </c>
      <c r="GM56" s="9" t="str">
        <f>IFERROR(__xludf.DUMMYFUNCTION("""COMPUTED_VALUE"""),"-")</f>
        <v>-</v>
      </c>
      <c r="GN56" s="9" t="str">
        <f>IFERROR(__xludf.DUMMYFUNCTION("""COMPUTED_VALUE"""),"-")</f>
        <v>-</v>
      </c>
      <c r="GO56" s="9" t="str">
        <f>IFERROR(__xludf.DUMMYFUNCTION("""COMPUTED_VALUE"""),"-")</f>
        <v>-</v>
      </c>
      <c r="GP56" s="9" t="str">
        <f>IFERROR(__xludf.DUMMYFUNCTION("""COMPUTED_VALUE"""),"-")</f>
        <v>-</v>
      </c>
      <c r="GQ56" s="9" t="str">
        <f>IFERROR(__xludf.DUMMYFUNCTION("""COMPUTED_VALUE"""),"-")</f>
        <v>-</v>
      </c>
      <c r="GR56" s="9" t="str">
        <f>IFERROR(__xludf.DUMMYFUNCTION("""COMPUTED_VALUE"""),"-")</f>
        <v>-</v>
      </c>
      <c r="GS56" s="9" t="str">
        <f>IFERROR(__xludf.DUMMYFUNCTION("""COMPUTED_VALUE"""),"-")</f>
        <v>-</v>
      </c>
      <c r="GT56" s="9" t="str">
        <f>IFERROR(__xludf.DUMMYFUNCTION("""COMPUTED_VALUE"""),"-")</f>
        <v>-</v>
      </c>
      <c r="GU56" s="9" t="str">
        <f>IFERROR(__xludf.DUMMYFUNCTION("""COMPUTED_VALUE"""),"")</f>
        <v/>
      </c>
    </row>
    <row r="57">
      <c r="A57" s="5"/>
      <c r="B57" s="5"/>
      <c r="C57" s="5">
        <f>if(B57="d","diskv. iz ciklusa",if(B57="d1","diskv. iz kruga",if($E57="ODOBREN",(if(countif(H:H,"="&amp;H57)=1,countif(H:H,"&gt;"&amp;H57)+1,concatenate(countif(H:H,"&gt;"&amp;H57)+1," - ",countif(H:H,"&gt;="&amp;H57)))),'Rezultati - A kategorija'!empty)))</f>
        <v>55</v>
      </c>
      <c r="D57" s="6" t="str">
        <f>IFERROR(__xludf.DUMMYFUNCTION("""COMPUTED_VALUE"""),"ivanche")</f>
        <v>ivanche</v>
      </c>
      <c r="E57" s="6" t="str">
        <f>IFERROR(__xludf.DUMMYFUNCTION("""COMPUTED_VALUE"""),"ODOBREN")</f>
        <v>ODOBREN</v>
      </c>
      <c r="F57" s="6" t="str">
        <f>IFERROR(__xludf.DUMMYFUNCTION("""COMPUTED_VALUE"""),"Ivana")</f>
        <v>Ivana</v>
      </c>
      <c r="G57" s="6" t="str">
        <f>IFERROR(__xludf.DUMMYFUNCTION("""COMPUTED_VALUE"""),"Đurović")</f>
        <v>Đurović</v>
      </c>
      <c r="H57" s="7">
        <f>IFERROR(__xludf.DUMMYFUNCTION("""COMPUTED_VALUE"""),31.0)</f>
        <v>31</v>
      </c>
      <c r="I57" s="7">
        <f>IFERROR(__xludf.DUMMYFUNCTION("""COMPUTED_VALUE"""),31.0)</f>
        <v>31</v>
      </c>
      <c r="J57" s="6" t="str">
        <f>IFERROR(__xludf.DUMMYFUNCTION("""COMPUTED_VALUE"""),"Stari grad")</f>
        <v>Stari grad</v>
      </c>
      <c r="K57" s="6" t="str">
        <f>IFERROR(__xludf.DUMMYFUNCTION("""COMPUTED_VALUE"""),"Matematička gimnazija")</f>
        <v>Matematička gimnazija</v>
      </c>
      <c r="L57" s="14" t="str">
        <f>IFERROR(__xludf.DUMMYFUNCTION("""COMPUTED_VALUE"""),"II")</f>
        <v>II</v>
      </c>
      <c r="M57" s="14" t="str">
        <f>IFERROR(__xludf.DUMMYFUNCTION("""COMPUTED_VALUE"""),"A")</f>
        <v>A</v>
      </c>
      <c r="N57" s="6" t="str">
        <f>IFERROR(__xludf.DUMMYFUNCTION("""COMPUTED_VALUE"""),"Milica Zdravković")</f>
        <v>Milica Zdravković</v>
      </c>
      <c r="O57" s="8" t="str">
        <f>IFERROR(__xludf.DUMMYFUNCTION("""COMPUTED_VALUE"""),"-")</f>
        <v>-</v>
      </c>
      <c r="P57" s="9" t="str">
        <f>IFERROR(__xludf.DUMMYFUNCTION("""COMPUTED_VALUE"""),"-")</f>
        <v>-</v>
      </c>
      <c r="Q57" s="9" t="str">
        <f>IFERROR(__xludf.DUMMYFUNCTION("""COMPUTED_VALUE"""),"-")</f>
        <v>-</v>
      </c>
      <c r="R57" s="9">
        <f>IFERROR(__xludf.DUMMYFUNCTION("""COMPUTED_VALUE"""),20.0)</f>
        <v>20</v>
      </c>
      <c r="S57" s="9">
        <f>IFERROR(__xludf.DUMMYFUNCTION("""COMPUTED_VALUE"""),11.0)</f>
        <v>11</v>
      </c>
      <c r="T57" s="9" t="str">
        <f>IFERROR(__xludf.DUMMYFUNCTION("""COMPUTED_VALUE"""),"-")</f>
        <v>-</v>
      </c>
      <c r="U57" s="9" t="str">
        <f>IFERROR(__xludf.DUMMYFUNCTION("""COMPUTED_VALUE"""),"")</f>
        <v/>
      </c>
      <c r="V57" s="9" t="str">
        <f>IFERROR(__xludf.DUMMYFUNCTION("""COMPUTED_VALUE"""),"")</f>
        <v/>
      </c>
      <c r="W57" s="9" t="str">
        <f>IFERROR(__xludf.DUMMYFUNCTION("""COMPUTED_VALUE"""),"-")</f>
        <v>-</v>
      </c>
      <c r="X57" s="9" t="str">
        <f>IFERROR(__xludf.DUMMYFUNCTION("""COMPUTED_VALUE"""),"-")</f>
        <v>-</v>
      </c>
      <c r="Y57" s="9" t="str">
        <f>IFERROR(__xludf.DUMMYFUNCTION("""COMPUTED_VALUE"""),"-")</f>
        <v>-</v>
      </c>
      <c r="Z57" s="9" t="str">
        <f>IFERROR(__xludf.DUMMYFUNCTION("""COMPUTED_VALUE"""),"-")</f>
        <v>-</v>
      </c>
      <c r="AA57" s="9" t="str">
        <f>IFERROR(__xludf.DUMMYFUNCTION("""COMPUTED_VALUE"""),"-")</f>
        <v>-</v>
      </c>
      <c r="AB57" s="9" t="str">
        <f>IFERROR(__xludf.DUMMYFUNCTION("""COMPUTED_VALUE"""),"-")</f>
        <v>-</v>
      </c>
      <c r="AC57" s="9" t="str">
        <f>IFERROR(__xludf.DUMMYFUNCTION("""COMPUTED_VALUE"""),"-")</f>
        <v>-</v>
      </c>
      <c r="AD57" s="9" t="str">
        <f>IFERROR(__xludf.DUMMYFUNCTION("""COMPUTED_VALUE"""),"-")</f>
        <v>-</v>
      </c>
      <c r="AE57" s="9" t="str">
        <f>IFERROR(__xludf.DUMMYFUNCTION("""COMPUTED_VALUE"""),"-")</f>
        <v>-</v>
      </c>
      <c r="AF57" s="9" t="str">
        <f>IFERROR(__xludf.DUMMYFUNCTION("""COMPUTED_VALUE"""),"-")</f>
        <v>-</v>
      </c>
      <c r="AG57" s="9" t="str">
        <f>IFERROR(__xludf.DUMMYFUNCTION("""COMPUTED_VALUE"""),"-")</f>
        <v>-</v>
      </c>
      <c r="AH57" s="9" t="str">
        <f>IFERROR(__xludf.DUMMYFUNCTION("""COMPUTED_VALUE"""),"-")</f>
        <v>-</v>
      </c>
      <c r="AI57" s="9" t="str">
        <f>IFERROR(__xludf.DUMMYFUNCTION("""COMPUTED_VALUE"""),"-")</f>
        <v>-</v>
      </c>
      <c r="AJ57" s="9" t="str">
        <f>IFERROR(__xludf.DUMMYFUNCTION("""COMPUTED_VALUE"""),"-")</f>
        <v>-</v>
      </c>
      <c r="AK57" s="9" t="str">
        <f>IFERROR(__xludf.DUMMYFUNCTION("""COMPUTED_VALUE"""),"-")</f>
        <v>-</v>
      </c>
      <c r="AL57" s="9" t="str">
        <f>IFERROR(__xludf.DUMMYFUNCTION("""COMPUTED_VALUE"""),"-")</f>
        <v>-</v>
      </c>
      <c r="AM57" s="9" t="str">
        <f>IFERROR(__xludf.DUMMYFUNCTION("""COMPUTED_VALUE"""),"-")</f>
        <v>-</v>
      </c>
      <c r="AN57" s="9" t="str">
        <f>IFERROR(__xludf.DUMMYFUNCTION("""COMPUTED_VALUE"""),"-")</f>
        <v>-</v>
      </c>
      <c r="AO57" s="9" t="str">
        <f>IFERROR(__xludf.DUMMYFUNCTION("""COMPUTED_VALUE"""),"-")</f>
        <v>-</v>
      </c>
      <c r="AP57" s="9" t="str">
        <f>IFERROR(__xludf.DUMMYFUNCTION("""COMPUTED_VALUE"""),"-")</f>
        <v>-</v>
      </c>
      <c r="AQ57" s="9" t="str">
        <f>IFERROR(__xludf.DUMMYFUNCTION("""COMPUTED_VALUE"""),"-")</f>
        <v>-</v>
      </c>
      <c r="AR57" s="9" t="str">
        <f>IFERROR(__xludf.DUMMYFUNCTION("""COMPUTED_VALUE"""),"-")</f>
        <v>-</v>
      </c>
      <c r="AS57" s="9" t="str">
        <f>IFERROR(__xludf.DUMMYFUNCTION("""COMPUTED_VALUE"""),"-")</f>
        <v>-</v>
      </c>
      <c r="AT57" s="9" t="str">
        <f>IFERROR(__xludf.DUMMYFUNCTION("""COMPUTED_VALUE"""),"-")</f>
        <v>-</v>
      </c>
      <c r="AU57" s="9" t="str">
        <f>IFERROR(__xludf.DUMMYFUNCTION("""COMPUTED_VALUE"""),"-")</f>
        <v>-</v>
      </c>
      <c r="AV57" s="9" t="str">
        <f>IFERROR(__xludf.DUMMYFUNCTION("""COMPUTED_VALUE"""),"-")</f>
        <v>-</v>
      </c>
      <c r="AW57" s="9" t="str">
        <f>IFERROR(__xludf.DUMMYFUNCTION("""COMPUTED_VALUE"""),"-")</f>
        <v>-</v>
      </c>
      <c r="AX57" s="9" t="str">
        <f>IFERROR(__xludf.DUMMYFUNCTION("""COMPUTED_VALUE"""),"-")</f>
        <v>-</v>
      </c>
      <c r="AY57" s="9" t="str">
        <f>IFERROR(__xludf.DUMMYFUNCTION("""COMPUTED_VALUE"""),"-")</f>
        <v>-</v>
      </c>
      <c r="AZ57" s="9" t="str">
        <f>IFERROR(__xludf.DUMMYFUNCTION("""COMPUTED_VALUE"""),"-")</f>
        <v>-</v>
      </c>
      <c r="BA57" s="9" t="str">
        <f>IFERROR(__xludf.DUMMYFUNCTION("""COMPUTED_VALUE"""),"-")</f>
        <v>-</v>
      </c>
      <c r="BB57" s="9" t="str">
        <f>IFERROR(__xludf.DUMMYFUNCTION("""COMPUTED_VALUE"""),"-")</f>
        <v>-</v>
      </c>
      <c r="BC57" s="9" t="str">
        <f>IFERROR(__xludf.DUMMYFUNCTION("""COMPUTED_VALUE"""),"-")</f>
        <v>-</v>
      </c>
      <c r="BD57" s="9" t="str">
        <f>IFERROR(__xludf.DUMMYFUNCTION("""COMPUTED_VALUE"""),"-")</f>
        <v>-</v>
      </c>
      <c r="BE57" s="9" t="str">
        <f>IFERROR(__xludf.DUMMYFUNCTION("""COMPUTED_VALUE"""),"-")</f>
        <v>-</v>
      </c>
      <c r="BF57" s="9" t="str">
        <f>IFERROR(__xludf.DUMMYFUNCTION("""COMPUTED_VALUE"""),"-")</f>
        <v>-</v>
      </c>
      <c r="BG57" s="9" t="str">
        <f>IFERROR(__xludf.DUMMYFUNCTION("""COMPUTED_VALUE"""),"-")</f>
        <v>-</v>
      </c>
      <c r="BH57" s="9" t="str">
        <f>IFERROR(__xludf.DUMMYFUNCTION("""COMPUTED_VALUE"""),"-")</f>
        <v>-</v>
      </c>
      <c r="BI57" s="9" t="str">
        <f>IFERROR(__xludf.DUMMYFUNCTION("""COMPUTED_VALUE"""),"-")</f>
        <v>-</v>
      </c>
      <c r="BJ57" s="9" t="str">
        <f>IFERROR(__xludf.DUMMYFUNCTION("""COMPUTED_VALUE"""),"-")</f>
        <v>-</v>
      </c>
      <c r="BK57" s="9" t="str">
        <f>IFERROR(__xludf.DUMMYFUNCTION("""COMPUTED_VALUE"""),"-")</f>
        <v>-</v>
      </c>
      <c r="BL57" s="9" t="str">
        <f>IFERROR(__xludf.DUMMYFUNCTION("""COMPUTED_VALUE"""),"-")</f>
        <v>-</v>
      </c>
      <c r="BM57" s="9" t="str">
        <f>IFERROR(__xludf.DUMMYFUNCTION("""COMPUTED_VALUE"""),"")</f>
        <v/>
      </c>
      <c r="BN57" s="9" t="str">
        <f>IFERROR(__xludf.DUMMYFUNCTION("""COMPUTED_VALUE"""),"-")</f>
        <v>-</v>
      </c>
      <c r="BO57" s="9" t="str">
        <f>IFERROR(__xludf.DUMMYFUNCTION("""COMPUTED_VALUE"""),"-")</f>
        <v>-</v>
      </c>
      <c r="BP57" s="9" t="str">
        <f>IFERROR(__xludf.DUMMYFUNCTION("""COMPUTED_VALUE"""),"-")</f>
        <v>-</v>
      </c>
      <c r="BQ57" s="9" t="str">
        <f>IFERROR(__xludf.DUMMYFUNCTION("""COMPUTED_VALUE"""),"-")</f>
        <v>-</v>
      </c>
      <c r="BR57" s="9" t="str">
        <f>IFERROR(__xludf.DUMMYFUNCTION("""COMPUTED_VALUE"""),"-")</f>
        <v>-</v>
      </c>
      <c r="BS57" s="9" t="str">
        <f>IFERROR(__xludf.DUMMYFUNCTION("""COMPUTED_VALUE"""),"-")</f>
        <v>-</v>
      </c>
      <c r="BT57" s="9" t="str">
        <f>IFERROR(__xludf.DUMMYFUNCTION("""COMPUTED_VALUE"""),"-")</f>
        <v>-</v>
      </c>
      <c r="BU57" s="9" t="str">
        <f>IFERROR(__xludf.DUMMYFUNCTION("""COMPUTED_VALUE"""),"-")</f>
        <v>-</v>
      </c>
      <c r="BV57" s="9" t="str">
        <f>IFERROR(__xludf.DUMMYFUNCTION("""COMPUTED_VALUE"""),"-")</f>
        <v>-</v>
      </c>
      <c r="BW57" s="9" t="str">
        <f>IFERROR(__xludf.DUMMYFUNCTION("""COMPUTED_VALUE"""),"-")</f>
        <v>-</v>
      </c>
      <c r="BX57" s="9" t="str">
        <f>IFERROR(__xludf.DUMMYFUNCTION("""COMPUTED_VALUE"""),"-")</f>
        <v>-</v>
      </c>
      <c r="BY57" s="9" t="str">
        <f>IFERROR(__xludf.DUMMYFUNCTION("""COMPUTED_VALUE"""),"-")</f>
        <v>-</v>
      </c>
      <c r="BZ57" s="9" t="str">
        <f>IFERROR(__xludf.DUMMYFUNCTION("""COMPUTED_VALUE"""),"-")</f>
        <v>-</v>
      </c>
      <c r="CA57" s="9" t="str">
        <f>IFERROR(__xludf.DUMMYFUNCTION("""COMPUTED_VALUE"""),"-")</f>
        <v>-</v>
      </c>
      <c r="CB57" s="9" t="str">
        <f>IFERROR(__xludf.DUMMYFUNCTION("""COMPUTED_VALUE"""),"-")</f>
        <v>-</v>
      </c>
      <c r="CC57" s="9" t="str">
        <f>IFERROR(__xludf.DUMMYFUNCTION("""COMPUTED_VALUE"""),"-")</f>
        <v>-</v>
      </c>
      <c r="CD57" s="9" t="str">
        <f>IFERROR(__xludf.DUMMYFUNCTION("""COMPUTED_VALUE"""),"-")</f>
        <v>-</v>
      </c>
      <c r="CE57" s="9" t="str">
        <f>IFERROR(__xludf.DUMMYFUNCTION("""COMPUTED_VALUE"""),"-")</f>
        <v>-</v>
      </c>
      <c r="CF57" s="9" t="str">
        <f>IFERROR(__xludf.DUMMYFUNCTION("""COMPUTED_VALUE"""),"-")</f>
        <v>-</v>
      </c>
      <c r="CG57" s="9" t="str">
        <f>IFERROR(__xludf.DUMMYFUNCTION("""COMPUTED_VALUE"""),"-")</f>
        <v>-</v>
      </c>
      <c r="CH57" s="9" t="str">
        <f>IFERROR(__xludf.DUMMYFUNCTION("""COMPUTED_VALUE"""),"-")</f>
        <v>-</v>
      </c>
      <c r="CI57" s="9" t="str">
        <f>IFERROR(__xludf.DUMMYFUNCTION("""COMPUTED_VALUE"""),"-")</f>
        <v>-</v>
      </c>
      <c r="CJ57" s="9" t="str">
        <f>IFERROR(__xludf.DUMMYFUNCTION("""COMPUTED_VALUE"""),"-")</f>
        <v>-</v>
      </c>
      <c r="CK57" s="9" t="str">
        <f>IFERROR(__xludf.DUMMYFUNCTION("""COMPUTED_VALUE"""),"-")</f>
        <v>-</v>
      </c>
      <c r="CL57" s="9" t="str">
        <f>IFERROR(__xludf.DUMMYFUNCTION("""COMPUTED_VALUE"""),"-")</f>
        <v>-</v>
      </c>
      <c r="CM57" s="9" t="str">
        <f>IFERROR(__xludf.DUMMYFUNCTION("""COMPUTED_VALUE"""),"-")</f>
        <v>-</v>
      </c>
      <c r="CN57" s="9" t="str">
        <f>IFERROR(__xludf.DUMMYFUNCTION("""COMPUTED_VALUE"""),"-")</f>
        <v>-</v>
      </c>
      <c r="CO57" s="9" t="str">
        <f>IFERROR(__xludf.DUMMYFUNCTION("""COMPUTED_VALUE"""),"-")</f>
        <v>-</v>
      </c>
      <c r="CP57" s="9" t="str">
        <f>IFERROR(__xludf.DUMMYFUNCTION("""COMPUTED_VALUE"""),"-")</f>
        <v>-</v>
      </c>
      <c r="CQ57" s="9" t="str">
        <f>IFERROR(__xludf.DUMMYFUNCTION("""COMPUTED_VALUE"""),"-")</f>
        <v>-</v>
      </c>
      <c r="CR57" s="9" t="str">
        <f>IFERROR(__xludf.DUMMYFUNCTION("""COMPUTED_VALUE"""),"-")</f>
        <v>-</v>
      </c>
      <c r="CS57" s="9" t="str">
        <f>IFERROR(__xludf.DUMMYFUNCTION("""COMPUTED_VALUE"""),"-")</f>
        <v>-</v>
      </c>
      <c r="CT57" s="9" t="str">
        <f>IFERROR(__xludf.DUMMYFUNCTION("""COMPUTED_VALUE"""),"-")</f>
        <v>-</v>
      </c>
      <c r="CU57" s="9" t="str">
        <f>IFERROR(__xludf.DUMMYFUNCTION("""COMPUTED_VALUE"""),"")</f>
        <v/>
      </c>
      <c r="CV57" s="9" t="str">
        <f>IFERROR(__xludf.DUMMYFUNCTION("""COMPUTED_VALUE"""),"-")</f>
        <v>-</v>
      </c>
      <c r="CW57" s="9" t="str">
        <f>IFERROR(__xludf.DUMMYFUNCTION("""COMPUTED_VALUE"""),"-")</f>
        <v>-</v>
      </c>
      <c r="CX57" s="9" t="str">
        <f>IFERROR(__xludf.DUMMYFUNCTION("""COMPUTED_VALUE"""),"-")</f>
        <v>-</v>
      </c>
      <c r="CY57" s="9" t="str">
        <f>IFERROR(__xludf.DUMMYFUNCTION("""COMPUTED_VALUE"""),"-")</f>
        <v>-</v>
      </c>
      <c r="CZ57" s="9" t="str">
        <f>IFERROR(__xludf.DUMMYFUNCTION("""COMPUTED_VALUE"""),"-")</f>
        <v>-</v>
      </c>
      <c r="DA57" s="9" t="str">
        <f>IFERROR(__xludf.DUMMYFUNCTION("""COMPUTED_VALUE"""),"-")</f>
        <v>-</v>
      </c>
      <c r="DB57" s="9" t="str">
        <f>IFERROR(__xludf.DUMMYFUNCTION("""COMPUTED_VALUE"""),"-")</f>
        <v>-</v>
      </c>
      <c r="DC57" s="9" t="str">
        <f>IFERROR(__xludf.DUMMYFUNCTION("""COMPUTED_VALUE"""),"-")</f>
        <v>-</v>
      </c>
      <c r="DD57" s="9" t="str">
        <f>IFERROR(__xludf.DUMMYFUNCTION("""COMPUTED_VALUE"""),"-")</f>
        <v>-</v>
      </c>
      <c r="DE57" s="9" t="str">
        <f>IFERROR(__xludf.DUMMYFUNCTION("""COMPUTED_VALUE"""),"-")</f>
        <v>-</v>
      </c>
      <c r="DF57" s="9" t="str">
        <f>IFERROR(__xludf.DUMMYFUNCTION("""COMPUTED_VALUE"""),"-")</f>
        <v>-</v>
      </c>
      <c r="DG57" s="9" t="str">
        <f>IFERROR(__xludf.DUMMYFUNCTION("""COMPUTED_VALUE"""),"-")</f>
        <v>-</v>
      </c>
      <c r="DH57" s="9" t="str">
        <f>IFERROR(__xludf.DUMMYFUNCTION("""COMPUTED_VALUE"""),"-")</f>
        <v>-</v>
      </c>
      <c r="DI57" s="9" t="str">
        <f>IFERROR(__xludf.DUMMYFUNCTION("""COMPUTED_VALUE"""),"-")</f>
        <v>-</v>
      </c>
      <c r="DJ57" s="9" t="str">
        <f>IFERROR(__xludf.DUMMYFUNCTION("""COMPUTED_VALUE"""),"-")</f>
        <v>-</v>
      </c>
      <c r="DK57" s="9" t="str">
        <f>IFERROR(__xludf.DUMMYFUNCTION("""COMPUTED_VALUE"""),"-")</f>
        <v>-</v>
      </c>
      <c r="DL57" s="9" t="str">
        <f>IFERROR(__xludf.DUMMYFUNCTION("""COMPUTED_VALUE"""),"-")</f>
        <v>-</v>
      </c>
      <c r="DM57" s="9" t="str">
        <f>IFERROR(__xludf.DUMMYFUNCTION("""COMPUTED_VALUE"""),"-")</f>
        <v>-</v>
      </c>
      <c r="DN57" s="9" t="str">
        <f>IFERROR(__xludf.DUMMYFUNCTION("""COMPUTED_VALUE"""),"-")</f>
        <v>-</v>
      </c>
      <c r="DO57" s="9" t="str">
        <f>IFERROR(__xludf.DUMMYFUNCTION("""COMPUTED_VALUE"""),"-")</f>
        <v>-</v>
      </c>
      <c r="DP57" s="9" t="str">
        <f>IFERROR(__xludf.DUMMYFUNCTION("""COMPUTED_VALUE"""),"-")</f>
        <v>-</v>
      </c>
      <c r="DQ57" s="9" t="str">
        <f>IFERROR(__xludf.DUMMYFUNCTION("""COMPUTED_VALUE"""),"-")</f>
        <v>-</v>
      </c>
      <c r="DR57" s="9" t="str">
        <f>IFERROR(__xludf.DUMMYFUNCTION("""COMPUTED_VALUE"""),"-")</f>
        <v>-</v>
      </c>
      <c r="DS57" s="9" t="str">
        <f>IFERROR(__xludf.DUMMYFUNCTION("""COMPUTED_VALUE"""),"-")</f>
        <v>-</v>
      </c>
      <c r="DT57" s="9" t="str">
        <f>IFERROR(__xludf.DUMMYFUNCTION("""COMPUTED_VALUE"""),"-")</f>
        <v>-</v>
      </c>
      <c r="DU57" s="9" t="str">
        <f>IFERROR(__xludf.DUMMYFUNCTION("""COMPUTED_VALUE"""),"-")</f>
        <v>-</v>
      </c>
      <c r="DV57" s="9" t="str">
        <f>IFERROR(__xludf.DUMMYFUNCTION("""COMPUTED_VALUE"""),"-")</f>
        <v>-</v>
      </c>
      <c r="DW57" s="9" t="str">
        <f>IFERROR(__xludf.DUMMYFUNCTION("""COMPUTED_VALUE"""),"-")</f>
        <v>-</v>
      </c>
      <c r="DX57" s="9" t="str">
        <f>IFERROR(__xludf.DUMMYFUNCTION("""COMPUTED_VALUE"""),"-")</f>
        <v>-</v>
      </c>
      <c r="DY57" s="9" t="str">
        <f>IFERROR(__xludf.DUMMYFUNCTION("""COMPUTED_VALUE"""),"-")</f>
        <v>-</v>
      </c>
      <c r="DZ57" s="9" t="str">
        <f>IFERROR(__xludf.DUMMYFUNCTION("""COMPUTED_VALUE"""),"-")</f>
        <v>-</v>
      </c>
      <c r="EA57" s="9" t="str">
        <f>IFERROR(__xludf.DUMMYFUNCTION("""COMPUTED_VALUE"""),"-")</f>
        <v>-</v>
      </c>
      <c r="EB57" s="9" t="str">
        <f>IFERROR(__xludf.DUMMYFUNCTION("""COMPUTED_VALUE"""),"")</f>
        <v/>
      </c>
      <c r="EC57" s="9">
        <f>IFERROR(__xludf.DUMMYFUNCTION("""COMPUTED_VALUE"""),1.0)</f>
        <v>1</v>
      </c>
      <c r="ED57" s="9">
        <f>IFERROR(__xludf.DUMMYFUNCTION("""COMPUTED_VALUE"""),1.0)</f>
        <v>1</v>
      </c>
      <c r="EE57" s="9">
        <f>IFERROR(__xludf.DUMMYFUNCTION("""COMPUTED_VALUE"""),1.0)</f>
        <v>1</v>
      </c>
      <c r="EF57" s="9">
        <f>IFERROR(__xludf.DUMMYFUNCTION("""COMPUTED_VALUE"""),1.0)</f>
        <v>1</v>
      </c>
      <c r="EG57" s="9">
        <f>IFERROR(__xludf.DUMMYFUNCTION("""COMPUTED_VALUE"""),1.0)</f>
        <v>1</v>
      </c>
      <c r="EH57" s="9" t="str">
        <f>IFERROR(__xludf.DUMMYFUNCTION("""COMPUTED_VALUE"""),"TLE")</f>
        <v>TLE</v>
      </c>
      <c r="EI57" s="9" t="str">
        <f>IFERROR(__xludf.DUMMYFUNCTION("""COMPUTED_VALUE"""),"TLE")</f>
        <v>TLE</v>
      </c>
      <c r="EJ57" s="9" t="str">
        <f>IFERROR(__xludf.DUMMYFUNCTION("""COMPUTED_VALUE"""),"TLE")</f>
        <v>TLE</v>
      </c>
      <c r="EK57" s="9" t="str">
        <f>IFERROR(__xludf.DUMMYFUNCTION("""COMPUTED_VALUE"""),"TLE")</f>
        <v>TLE</v>
      </c>
      <c r="EL57" s="9" t="str">
        <f>IFERROR(__xludf.DUMMYFUNCTION("""COMPUTED_VALUE"""),"TLE")</f>
        <v>TLE</v>
      </c>
      <c r="EM57" s="9" t="str">
        <f>IFERROR(__xludf.DUMMYFUNCTION("""COMPUTED_VALUE"""),"TLE")</f>
        <v>TLE</v>
      </c>
      <c r="EN57" s="9" t="str">
        <f>IFERROR(__xludf.DUMMYFUNCTION("""COMPUTED_VALUE"""),"TLE")</f>
        <v>TLE</v>
      </c>
      <c r="EO57" s="9" t="str">
        <f>IFERROR(__xludf.DUMMYFUNCTION("""COMPUTED_VALUE"""),"TLE")</f>
        <v>TLE</v>
      </c>
      <c r="EP57" s="9" t="str">
        <f>IFERROR(__xludf.DUMMYFUNCTION("""COMPUTED_VALUE"""),"TLE")</f>
        <v>TLE</v>
      </c>
      <c r="EQ57" s="9" t="str">
        <f>IFERROR(__xludf.DUMMYFUNCTION("""COMPUTED_VALUE"""),"TLE")</f>
        <v>TLE</v>
      </c>
      <c r="ER57" s="9" t="str">
        <f>IFERROR(__xludf.DUMMYFUNCTION("""COMPUTED_VALUE"""),"TLE")</f>
        <v>TLE</v>
      </c>
      <c r="ES57" s="9" t="str">
        <f>IFERROR(__xludf.DUMMYFUNCTION("""COMPUTED_VALUE"""),"")</f>
        <v/>
      </c>
      <c r="ET57" s="9" t="str">
        <f>IFERROR(__xludf.DUMMYFUNCTION("""COMPUTED_VALUE"""),"WA")</f>
        <v>WA</v>
      </c>
      <c r="EU57" s="9">
        <f>IFERROR(__xludf.DUMMYFUNCTION("""COMPUTED_VALUE"""),1.0)</f>
        <v>1</v>
      </c>
      <c r="EV57" s="9">
        <f>IFERROR(__xludf.DUMMYFUNCTION("""COMPUTED_VALUE"""),1.0)</f>
        <v>1</v>
      </c>
      <c r="EW57" s="9">
        <f>IFERROR(__xludf.DUMMYFUNCTION("""COMPUTED_VALUE"""),1.0)</f>
        <v>1</v>
      </c>
      <c r="EX57" s="9">
        <f>IFERROR(__xludf.DUMMYFUNCTION("""COMPUTED_VALUE"""),1.0)</f>
        <v>1</v>
      </c>
      <c r="EY57" s="9">
        <f>IFERROR(__xludf.DUMMYFUNCTION("""COMPUTED_VALUE"""),1.0)</f>
        <v>1</v>
      </c>
      <c r="EZ57" s="9">
        <f>IFERROR(__xludf.DUMMYFUNCTION("""COMPUTED_VALUE"""),1.0)</f>
        <v>1</v>
      </c>
      <c r="FA57" s="9" t="str">
        <f>IFERROR(__xludf.DUMMYFUNCTION("""COMPUTED_VALUE"""),"WA")</f>
        <v>WA</v>
      </c>
      <c r="FB57" s="9" t="str">
        <f>IFERROR(__xludf.DUMMYFUNCTION("""COMPUTED_VALUE"""),"WA")</f>
        <v>WA</v>
      </c>
      <c r="FC57" s="9" t="str">
        <f>IFERROR(__xludf.DUMMYFUNCTION("""COMPUTED_VALUE"""),"WA")</f>
        <v>WA</v>
      </c>
      <c r="FD57" s="9">
        <f>IFERROR(__xludf.DUMMYFUNCTION("""COMPUTED_VALUE"""),1.0)</f>
        <v>1</v>
      </c>
      <c r="FE57" s="9" t="str">
        <f>IFERROR(__xludf.DUMMYFUNCTION("""COMPUTED_VALUE"""),"WA")</f>
        <v>WA</v>
      </c>
      <c r="FF57" s="9" t="str">
        <f>IFERROR(__xludf.DUMMYFUNCTION("""COMPUTED_VALUE"""),"WA")</f>
        <v>WA</v>
      </c>
      <c r="FG57" s="9" t="str">
        <f>IFERROR(__xludf.DUMMYFUNCTION("""COMPUTED_VALUE"""),"WA")</f>
        <v>WA</v>
      </c>
      <c r="FH57" s="9" t="str">
        <f>IFERROR(__xludf.DUMMYFUNCTION("""COMPUTED_VALUE"""),"WA")</f>
        <v>WA</v>
      </c>
      <c r="FI57" s="9" t="str">
        <f>IFERROR(__xludf.DUMMYFUNCTION("""COMPUTED_VALUE"""),"WA")</f>
        <v>WA</v>
      </c>
      <c r="FJ57" s="9" t="str">
        <f>IFERROR(__xludf.DUMMYFUNCTION("""COMPUTED_VALUE"""),"TLE")</f>
        <v>TLE</v>
      </c>
      <c r="FK57" s="9" t="str">
        <f>IFERROR(__xludf.DUMMYFUNCTION("""COMPUTED_VALUE"""),"TLE")</f>
        <v>TLE</v>
      </c>
      <c r="FL57" s="9" t="str">
        <f>IFERROR(__xludf.DUMMYFUNCTION("""COMPUTED_VALUE"""),"TLE")</f>
        <v>TLE</v>
      </c>
      <c r="FM57" s="9" t="str">
        <f>IFERROR(__xludf.DUMMYFUNCTION("""COMPUTED_VALUE"""),"TLE")</f>
        <v>TLE</v>
      </c>
      <c r="FN57" s="9">
        <f>IFERROR(__xludf.DUMMYFUNCTION("""COMPUTED_VALUE"""),1.0)</f>
        <v>1</v>
      </c>
      <c r="FO57" s="9" t="str">
        <f>IFERROR(__xludf.DUMMYFUNCTION("""COMPUTED_VALUE"""),"TLE")</f>
        <v>TLE</v>
      </c>
      <c r="FP57" s="9" t="str">
        <f>IFERROR(__xludf.DUMMYFUNCTION("""COMPUTED_VALUE"""),"TLE")</f>
        <v>TLE</v>
      </c>
      <c r="FQ57" s="9" t="str">
        <f>IFERROR(__xludf.DUMMYFUNCTION("""COMPUTED_VALUE"""),"TLE")</f>
        <v>TLE</v>
      </c>
      <c r="FR57" s="9" t="str">
        <f>IFERROR(__xludf.DUMMYFUNCTION("""COMPUTED_VALUE"""),"TLE")</f>
        <v>TLE</v>
      </c>
      <c r="FS57" s="9" t="str">
        <f>IFERROR(__xludf.DUMMYFUNCTION("""COMPUTED_VALUE"""),"TLE")</f>
        <v>TLE</v>
      </c>
      <c r="FT57" s="9" t="str">
        <f>IFERROR(__xludf.DUMMYFUNCTION("""COMPUTED_VALUE"""),"TLE")</f>
        <v>TLE</v>
      </c>
      <c r="FU57" s="9" t="str">
        <f>IFERROR(__xludf.DUMMYFUNCTION("""COMPUTED_VALUE"""),"WA")</f>
        <v>WA</v>
      </c>
      <c r="FV57" s="9" t="str">
        <f>IFERROR(__xludf.DUMMYFUNCTION("""COMPUTED_VALUE"""),"")</f>
        <v/>
      </c>
      <c r="FW57" s="9" t="str">
        <f>IFERROR(__xludf.DUMMYFUNCTION("""COMPUTED_VALUE"""),"-")</f>
        <v>-</v>
      </c>
      <c r="FX57" s="9" t="str">
        <f>IFERROR(__xludf.DUMMYFUNCTION("""COMPUTED_VALUE"""),"-")</f>
        <v>-</v>
      </c>
      <c r="FY57" s="9" t="str">
        <f>IFERROR(__xludf.DUMMYFUNCTION("""COMPUTED_VALUE"""),"-")</f>
        <v>-</v>
      </c>
      <c r="FZ57" s="9" t="str">
        <f>IFERROR(__xludf.DUMMYFUNCTION("""COMPUTED_VALUE"""),"-")</f>
        <v>-</v>
      </c>
      <c r="GA57" s="9" t="str">
        <f>IFERROR(__xludf.DUMMYFUNCTION("""COMPUTED_VALUE"""),"-")</f>
        <v>-</v>
      </c>
      <c r="GB57" s="9" t="str">
        <f>IFERROR(__xludf.DUMMYFUNCTION("""COMPUTED_VALUE"""),"-")</f>
        <v>-</v>
      </c>
      <c r="GC57" s="9" t="str">
        <f>IFERROR(__xludf.DUMMYFUNCTION("""COMPUTED_VALUE"""),"-")</f>
        <v>-</v>
      </c>
      <c r="GD57" s="9" t="str">
        <f>IFERROR(__xludf.DUMMYFUNCTION("""COMPUTED_VALUE"""),"-")</f>
        <v>-</v>
      </c>
      <c r="GE57" s="9" t="str">
        <f>IFERROR(__xludf.DUMMYFUNCTION("""COMPUTED_VALUE"""),"-")</f>
        <v>-</v>
      </c>
      <c r="GF57" s="9" t="str">
        <f>IFERROR(__xludf.DUMMYFUNCTION("""COMPUTED_VALUE"""),"-")</f>
        <v>-</v>
      </c>
      <c r="GG57" s="9" t="str">
        <f>IFERROR(__xludf.DUMMYFUNCTION("""COMPUTED_VALUE"""),"-")</f>
        <v>-</v>
      </c>
      <c r="GH57" s="9" t="str">
        <f>IFERROR(__xludf.DUMMYFUNCTION("""COMPUTED_VALUE"""),"-")</f>
        <v>-</v>
      </c>
      <c r="GI57" s="9" t="str">
        <f>IFERROR(__xludf.DUMMYFUNCTION("""COMPUTED_VALUE"""),"-")</f>
        <v>-</v>
      </c>
      <c r="GJ57" s="9" t="str">
        <f>IFERROR(__xludf.DUMMYFUNCTION("""COMPUTED_VALUE"""),"-")</f>
        <v>-</v>
      </c>
      <c r="GK57" s="9" t="str">
        <f>IFERROR(__xludf.DUMMYFUNCTION("""COMPUTED_VALUE"""),"-")</f>
        <v>-</v>
      </c>
      <c r="GL57" s="9" t="str">
        <f>IFERROR(__xludf.DUMMYFUNCTION("""COMPUTED_VALUE"""),"-")</f>
        <v>-</v>
      </c>
      <c r="GM57" s="9" t="str">
        <f>IFERROR(__xludf.DUMMYFUNCTION("""COMPUTED_VALUE"""),"-")</f>
        <v>-</v>
      </c>
      <c r="GN57" s="9" t="str">
        <f>IFERROR(__xludf.DUMMYFUNCTION("""COMPUTED_VALUE"""),"-")</f>
        <v>-</v>
      </c>
      <c r="GO57" s="9" t="str">
        <f>IFERROR(__xludf.DUMMYFUNCTION("""COMPUTED_VALUE"""),"-")</f>
        <v>-</v>
      </c>
      <c r="GP57" s="9" t="str">
        <f>IFERROR(__xludf.DUMMYFUNCTION("""COMPUTED_VALUE"""),"-")</f>
        <v>-</v>
      </c>
      <c r="GQ57" s="9" t="str">
        <f>IFERROR(__xludf.DUMMYFUNCTION("""COMPUTED_VALUE"""),"-")</f>
        <v>-</v>
      </c>
      <c r="GR57" s="9" t="str">
        <f>IFERROR(__xludf.DUMMYFUNCTION("""COMPUTED_VALUE"""),"-")</f>
        <v>-</v>
      </c>
      <c r="GS57" s="9" t="str">
        <f>IFERROR(__xludf.DUMMYFUNCTION("""COMPUTED_VALUE"""),"-")</f>
        <v>-</v>
      </c>
      <c r="GT57" s="9" t="str">
        <f>IFERROR(__xludf.DUMMYFUNCTION("""COMPUTED_VALUE"""),"-")</f>
        <v>-</v>
      </c>
      <c r="GU57" s="9" t="str">
        <f>IFERROR(__xludf.DUMMYFUNCTION("""COMPUTED_VALUE"""),"")</f>
        <v/>
      </c>
    </row>
    <row r="58">
      <c r="A58" s="5"/>
      <c r="B58" s="5"/>
      <c r="C58" s="5" t="str">
        <f>if(B58="d","diskv. iz ciklusa",if(B58="d1","diskv. iz kruga",if($E58="ODOBREN",(if(countif(H:H,"="&amp;H58)=1,countif(H:H,"&gt;"&amp;H58)+1,concatenate(countif(H:H,"&gt;"&amp;H58)+1," - ",countif(H:H,"&gt;="&amp;H58)))),'Rezultati - A kategorija'!empty)))</f>
        <v>56 - 60</v>
      </c>
      <c r="D58" s="6" t="str">
        <f>IFERROR(__xludf.DUMMYFUNCTION("""COMPUTED_VALUE"""),"stefanSavic")</f>
        <v>stefanSavic</v>
      </c>
      <c r="E58" s="6" t="str">
        <f>IFERROR(__xludf.DUMMYFUNCTION("""COMPUTED_VALUE"""),"ODOBREN")</f>
        <v>ODOBREN</v>
      </c>
      <c r="F58" s="6" t="str">
        <f>IFERROR(__xludf.DUMMYFUNCTION("""COMPUTED_VALUE"""),"Stefan")</f>
        <v>Stefan</v>
      </c>
      <c r="G58" s="6" t="str">
        <f>IFERROR(__xludf.DUMMYFUNCTION("""COMPUTED_VALUE"""),"Savic")</f>
        <v>Savic</v>
      </c>
      <c r="H58" s="7">
        <f>IFERROR(__xludf.DUMMYFUNCTION("""COMPUTED_VALUE"""),20.0)</f>
        <v>20</v>
      </c>
      <c r="I58" s="7">
        <f>IFERROR(__xludf.DUMMYFUNCTION("""COMPUTED_VALUE"""),20.0)</f>
        <v>20</v>
      </c>
      <c r="J58" s="6" t="str">
        <f>IFERROR(__xludf.DUMMYFUNCTION("""COMPUTED_VALUE"""),"Stari grad")</f>
        <v>Stari grad</v>
      </c>
      <c r="K58" s="6" t="str">
        <f>IFERROR(__xludf.DUMMYFUNCTION("""COMPUTED_VALUE"""),"Matematička gimnazija")</f>
        <v>Matematička gimnazija</v>
      </c>
      <c r="L58" s="14" t="str">
        <f>IFERROR(__xludf.DUMMYFUNCTION("""COMPUTED_VALUE"""),"II")</f>
        <v>II</v>
      </c>
      <c r="M58" s="14" t="str">
        <f>IFERROR(__xludf.DUMMYFUNCTION("""COMPUTED_VALUE"""),"A")</f>
        <v>A</v>
      </c>
      <c r="N58" s="6"/>
      <c r="O58" s="8" t="str">
        <f>IFERROR(__xludf.DUMMYFUNCTION("""COMPUTED_VALUE"""),"-")</f>
        <v>-</v>
      </c>
      <c r="P58" s="9" t="str">
        <f>IFERROR(__xludf.DUMMYFUNCTION("""COMPUTED_VALUE"""),"-")</f>
        <v>-</v>
      </c>
      <c r="Q58" s="9" t="str">
        <f>IFERROR(__xludf.DUMMYFUNCTION("""COMPUTED_VALUE"""),"-")</f>
        <v>-</v>
      </c>
      <c r="R58" s="9">
        <f>IFERROR(__xludf.DUMMYFUNCTION("""COMPUTED_VALUE"""),20.0)</f>
        <v>20</v>
      </c>
      <c r="S58" s="9" t="str">
        <f>IFERROR(__xludf.DUMMYFUNCTION("""COMPUTED_VALUE"""),"-")</f>
        <v>-</v>
      </c>
      <c r="T58" s="9" t="str">
        <f>IFERROR(__xludf.DUMMYFUNCTION("""COMPUTED_VALUE"""),"-")</f>
        <v>-</v>
      </c>
      <c r="U58" s="9" t="str">
        <f>IFERROR(__xludf.DUMMYFUNCTION("""COMPUTED_VALUE"""),"")</f>
        <v/>
      </c>
      <c r="V58" s="9" t="str">
        <f>IFERROR(__xludf.DUMMYFUNCTION("""COMPUTED_VALUE"""),"")</f>
        <v/>
      </c>
      <c r="W58" s="9" t="str">
        <f>IFERROR(__xludf.DUMMYFUNCTION("""COMPUTED_VALUE"""),"-")</f>
        <v>-</v>
      </c>
      <c r="X58" s="9" t="str">
        <f>IFERROR(__xludf.DUMMYFUNCTION("""COMPUTED_VALUE"""),"-")</f>
        <v>-</v>
      </c>
      <c r="Y58" s="9" t="str">
        <f>IFERROR(__xludf.DUMMYFUNCTION("""COMPUTED_VALUE"""),"-")</f>
        <v>-</v>
      </c>
      <c r="Z58" s="9" t="str">
        <f>IFERROR(__xludf.DUMMYFUNCTION("""COMPUTED_VALUE"""),"-")</f>
        <v>-</v>
      </c>
      <c r="AA58" s="9" t="str">
        <f>IFERROR(__xludf.DUMMYFUNCTION("""COMPUTED_VALUE"""),"-")</f>
        <v>-</v>
      </c>
      <c r="AB58" s="9" t="str">
        <f>IFERROR(__xludf.DUMMYFUNCTION("""COMPUTED_VALUE"""),"-")</f>
        <v>-</v>
      </c>
      <c r="AC58" s="9" t="str">
        <f>IFERROR(__xludf.DUMMYFUNCTION("""COMPUTED_VALUE"""),"-")</f>
        <v>-</v>
      </c>
      <c r="AD58" s="9" t="str">
        <f>IFERROR(__xludf.DUMMYFUNCTION("""COMPUTED_VALUE"""),"-")</f>
        <v>-</v>
      </c>
      <c r="AE58" s="9" t="str">
        <f>IFERROR(__xludf.DUMMYFUNCTION("""COMPUTED_VALUE"""),"-")</f>
        <v>-</v>
      </c>
      <c r="AF58" s="9" t="str">
        <f>IFERROR(__xludf.DUMMYFUNCTION("""COMPUTED_VALUE"""),"-")</f>
        <v>-</v>
      </c>
      <c r="AG58" s="9" t="str">
        <f>IFERROR(__xludf.DUMMYFUNCTION("""COMPUTED_VALUE"""),"-")</f>
        <v>-</v>
      </c>
      <c r="AH58" s="9" t="str">
        <f>IFERROR(__xludf.DUMMYFUNCTION("""COMPUTED_VALUE"""),"-")</f>
        <v>-</v>
      </c>
      <c r="AI58" s="9" t="str">
        <f>IFERROR(__xludf.DUMMYFUNCTION("""COMPUTED_VALUE"""),"-")</f>
        <v>-</v>
      </c>
      <c r="AJ58" s="9" t="str">
        <f>IFERROR(__xludf.DUMMYFUNCTION("""COMPUTED_VALUE"""),"-")</f>
        <v>-</v>
      </c>
      <c r="AK58" s="9" t="str">
        <f>IFERROR(__xludf.DUMMYFUNCTION("""COMPUTED_VALUE"""),"-")</f>
        <v>-</v>
      </c>
      <c r="AL58" s="9" t="str">
        <f>IFERROR(__xludf.DUMMYFUNCTION("""COMPUTED_VALUE"""),"-")</f>
        <v>-</v>
      </c>
      <c r="AM58" s="9" t="str">
        <f>IFERROR(__xludf.DUMMYFUNCTION("""COMPUTED_VALUE"""),"-")</f>
        <v>-</v>
      </c>
      <c r="AN58" s="9" t="str">
        <f>IFERROR(__xludf.DUMMYFUNCTION("""COMPUTED_VALUE"""),"-")</f>
        <v>-</v>
      </c>
      <c r="AO58" s="9" t="str">
        <f>IFERROR(__xludf.DUMMYFUNCTION("""COMPUTED_VALUE"""),"-")</f>
        <v>-</v>
      </c>
      <c r="AP58" s="9" t="str">
        <f>IFERROR(__xludf.DUMMYFUNCTION("""COMPUTED_VALUE"""),"-")</f>
        <v>-</v>
      </c>
      <c r="AQ58" s="9" t="str">
        <f>IFERROR(__xludf.DUMMYFUNCTION("""COMPUTED_VALUE"""),"-")</f>
        <v>-</v>
      </c>
      <c r="AR58" s="9" t="str">
        <f>IFERROR(__xludf.DUMMYFUNCTION("""COMPUTED_VALUE"""),"-")</f>
        <v>-</v>
      </c>
      <c r="AS58" s="9" t="str">
        <f>IFERROR(__xludf.DUMMYFUNCTION("""COMPUTED_VALUE"""),"-")</f>
        <v>-</v>
      </c>
      <c r="AT58" s="9" t="str">
        <f>IFERROR(__xludf.DUMMYFUNCTION("""COMPUTED_VALUE"""),"-")</f>
        <v>-</v>
      </c>
      <c r="AU58" s="9" t="str">
        <f>IFERROR(__xludf.DUMMYFUNCTION("""COMPUTED_VALUE"""),"-")</f>
        <v>-</v>
      </c>
      <c r="AV58" s="9" t="str">
        <f>IFERROR(__xludf.DUMMYFUNCTION("""COMPUTED_VALUE"""),"-")</f>
        <v>-</v>
      </c>
      <c r="AW58" s="9" t="str">
        <f>IFERROR(__xludf.DUMMYFUNCTION("""COMPUTED_VALUE"""),"-")</f>
        <v>-</v>
      </c>
      <c r="AX58" s="9" t="str">
        <f>IFERROR(__xludf.DUMMYFUNCTION("""COMPUTED_VALUE"""),"-")</f>
        <v>-</v>
      </c>
      <c r="AY58" s="9" t="str">
        <f>IFERROR(__xludf.DUMMYFUNCTION("""COMPUTED_VALUE"""),"-")</f>
        <v>-</v>
      </c>
      <c r="AZ58" s="9" t="str">
        <f>IFERROR(__xludf.DUMMYFUNCTION("""COMPUTED_VALUE"""),"-")</f>
        <v>-</v>
      </c>
      <c r="BA58" s="9" t="str">
        <f>IFERROR(__xludf.DUMMYFUNCTION("""COMPUTED_VALUE"""),"-")</f>
        <v>-</v>
      </c>
      <c r="BB58" s="9" t="str">
        <f>IFERROR(__xludf.DUMMYFUNCTION("""COMPUTED_VALUE"""),"-")</f>
        <v>-</v>
      </c>
      <c r="BC58" s="9" t="str">
        <f>IFERROR(__xludf.DUMMYFUNCTION("""COMPUTED_VALUE"""),"-")</f>
        <v>-</v>
      </c>
      <c r="BD58" s="9" t="str">
        <f>IFERROR(__xludf.DUMMYFUNCTION("""COMPUTED_VALUE"""),"-")</f>
        <v>-</v>
      </c>
      <c r="BE58" s="9" t="str">
        <f>IFERROR(__xludf.DUMMYFUNCTION("""COMPUTED_VALUE"""),"-")</f>
        <v>-</v>
      </c>
      <c r="BF58" s="9" t="str">
        <f>IFERROR(__xludf.DUMMYFUNCTION("""COMPUTED_VALUE"""),"-")</f>
        <v>-</v>
      </c>
      <c r="BG58" s="9" t="str">
        <f>IFERROR(__xludf.DUMMYFUNCTION("""COMPUTED_VALUE"""),"-")</f>
        <v>-</v>
      </c>
      <c r="BH58" s="9" t="str">
        <f>IFERROR(__xludf.DUMMYFUNCTION("""COMPUTED_VALUE"""),"-")</f>
        <v>-</v>
      </c>
      <c r="BI58" s="9" t="str">
        <f>IFERROR(__xludf.DUMMYFUNCTION("""COMPUTED_VALUE"""),"-")</f>
        <v>-</v>
      </c>
      <c r="BJ58" s="9" t="str">
        <f>IFERROR(__xludf.DUMMYFUNCTION("""COMPUTED_VALUE"""),"-")</f>
        <v>-</v>
      </c>
      <c r="BK58" s="9" t="str">
        <f>IFERROR(__xludf.DUMMYFUNCTION("""COMPUTED_VALUE"""),"-")</f>
        <v>-</v>
      </c>
      <c r="BL58" s="9" t="str">
        <f>IFERROR(__xludf.DUMMYFUNCTION("""COMPUTED_VALUE"""),"-")</f>
        <v>-</v>
      </c>
      <c r="BM58" s="9" t="str">
        <f>IFERROR(__xludf.DUMMYFUNCTION("""COMPUTED_VALUE"""),"")</f>
        <v/>
      </c>
      <c r="BN58" s="9" t="str">
        <f>IFERROR(__xludf.DUMMYFUNCTION("""COMPUTED_VALUE"""),"-")</f>
        <v>-</v>
      </c>
      <c r="BO58" s="9" t="str">
        <f>IFERROR(__xludf.DUMMYFUNCTION("""COMPUTED_VALUE"""),"-")</f>
        <v>-</v>
      </c>
      <c r="BP58" s="9" t="str">
        <f>IFERROR(__xludf.DUMMYFUNCTION("""COMPUTED_VALUE"""),"-")</f>
        <v>-</v>
      </c>
      <c r="BQ58" s="9" t="str">
        <f>IFERROR(__xludf.DUMMYFUNCTION("""COMPUTED_VALUE"""),"-")</f>
        <v>-</v>
      </c>
      <c r="BR58" s="9" t="str">
        <f>IFERROR(__xludf.DUMMYFUNCTION("""COMPUTED_VALUE"""),"-")</f>
        <v>-</v>
      </c>
      <c r="BS58" s="9" t="str">
        <f>IFERROR(__xludf.DUMMYFUNCTION("""COMPUTED_VALUE"""),"-")</f>
        <v>-</v>
      </c>
      <c r="BT58" s="9" t="str">
        <f>IFERROR(__xludf.DUMMYFUNCTION("""COMPUTED_VALUE"""),"-")</f>
        <v>-</v>
      </c>
      <c r="BU58" s="9" t="str">
        <f>IFERROR(__xludf.DUMMYFUNCTION("""COMPUTED_VALUE"""),"-")</f>
        <v>-</v>
      </c>
      <c r="BV58" s="9" t="str">
        <f>IFERROR(__xludf.DUMMYFUNCTION("""COMPUTED_VALUE"""),"-")</f>
        <v>-</v>
      </c>
      <c r="BW58" s="9" t="str">
        <f>IFERROR(__xludf.DUMMYFUNCTION("""COMPUTED_VALUE"""),"-")</f>
        <v>-</v>
      </c>
      <c r="BX58" s="9" t="str">
        <f>IFERROR(__xludf.DUMMYFUNCTION("""COMPUTED_VALUE"""),"-")</f>
        <v>-</v>
      </c>
      <c r="BY58" s="9" t="str">
        <f>IFERROR(__xludf.DUMMYFUNCTION("""COMPUTED_VALUE"""),"-")</f>
        <v>-</v>
      </c>
      <c r="BZ58" s="9" t="str">
        <f>IFERROR(__xludf.DUMMYFUNCTION("""COMPUTED_VALUE"""),"-")</f>
        <v>-</v>
      </c>
      <c r="CA58" s="9" t="str">
        <f>IFERROR(__xludf.DUMMYFUNCTION("""COMPUTED_VALUE"""),"-")</f>
        <v>-</v>
      </c>
      <c r="CB58" s="9" t="str">
        <f>IFERROR(__xludf.DUMMYFUNCTION("""COMPUTED_VALUE"""),"-")</f>
        <v>-</v>
      </c>
      <c r="CC58" s="9" t="str">
        <f>IFERROR(__xludf.DUMMYFUNCTION("""COMPUTED_VALUE"""),"-")</f>
        <v>-</v>
      </c>
      <c r="CD58" s="9" t="str">
        <f>IFERROR(__xludf.DUMMYFUNCTION("""COMPUTED_VALUE"""),"-")</f>
        <v>-</v>
      </c>
      <c r="CE58" s="9" t="str">
        <f>IFERROR(__xludf.DUMMYFUNCTION("""COMPUTED_VALUE"""),"-")</f>
        <v>-</v>
      </c>
      <c r="CF58" s="9" t="str">
        <f>IFERROR(__xludf.DUMMYFUNCTION("""COMPUTED_VALUE"""),"-")</f>
        <v>-</v>
      </c>
      <c r="CG58" s="9" t="str">
        <f>IFERROR(__xludf.DUMMYFUNCTION("""COMPUTED_VALUE"""),"-")</f>
        <v>-</v>
      </c>
      <c r="CH58" s="9" t="str">
        <f>IFERROR(__xludf.DUMMYFUNCTION("""COMPUTED_VALUE"""),"-")</f>
        <v>-</v>
      </c>
      <c r="CI58" s="9" t="str">
        <f>IFERROR(__xludf.DUMMYFUNCTION("""COMPUTED_VALUE"""),"-")</f>
        <v>-</v>
      </c>
      <c r="CJ58" s="9" t="str">
        <f>IFERROR(__xludf.DUMMYFUNCTION("""COMPUTED_VALUE"""),"-")</f>
        <v>-</v>
      </c>
      <c r="CK58" s="9" t="str">
        <f>IFERROR(__xludf.DUMMYFUNCTION("""COMPUTED_VALUE"""),"-")</f>
        <v>-</v>
      </c>
      <c r="CL58" s="9" t="str">
        <f>IFERROR(__xludf.DUMMYFUNCTION("""COMPUTED_VALUE"""),"-")</f>
        <v>-</v>
      </c>
      <c r="CM58" s="9" t="str">
        <f>IFERROR(__xludf.DUMMYFUNCTION("""COMPUTED_VALUE"""),"-")</f>
        <v>-</v>
      </c>
      <c r="CN58" s="9" t="str">
        <f>IFERROR(__xludf.DUMMYFUNCTION("""COMPUTED_VALUE"""),"-")</f>
        <v>-</v>
      </c>
      <c r="CO58" s="9" t="str">
        <f>IFERROR(__xludf.DUMMYFUNCTION("""COMPUTED_VALUE"""),"-")</f>
        <v>-</v>
      </c>
      <c r="CP58" s="9" t="str">
        <f>IFERROR(__xludf.DUMMYFUNCTION("""COMPUTED_VALUE"""),"-")</f>
        <v>-</v>
      </c>
      <c r="CQ58" s="9" t="str">
        <f>IFERROR(__xludf.DUMMYFUNCTION("""COMPUTED_VALUE"""),"-")</f>
        <v>-</v>
      </c>
      <c r="CR58" s="9" t="str">
        <f>IFERROR(__xludf.DUMMYFUNCTION("""COMPUTED_VALUE"""),"-")</f>
        <v>-</v>
      </c>
      <c r="CS58" s="9" t="str">
        <f>IFERROR(__xludf.DUMMYFUNCTION("""COMPUTED_VALUE"""),"-")</f>
        <v>-</v>
      </c>
      <c r="CT58" s="9" t="str">
        <f>IFERROR(__xludf.DUMMYFUNCTION("""COMPUTED_VALUE"""),"-")</f>
        <v>-</v>
      </c>
      <c r="CU58" s="9" t="str">
        <f>IFERROR(__xludf.DUMMYFUNCTION("""COMPUTED_VALUE"""),"")</f>
        <v/>
      </c>
      <c r="CV58" s="9" t="str">
        <f>IFERROR(__xludf.DUMMYFUNCTION("""COMPUTED_VALUE"""),"-")</f>
        <v>-</v>
      </c>
      <c r="CW58" s="9" t="str">
        <f>IFERROR(__xludf.DUMMYFUNCTION("""COMPUTED_VALUE"""),"-")</f>
        <v>-</v>
      </c>
      <c r="CX58" s="9" t="str">
        <f>IFERROR(__xludf.DUMMYFUNCTION("""COMPUTED_VALUE"""),"-")</f>
        <v>-</v>
      </c>
      <c r="CY58" s="9" t="str">
        <f>IFERROR(__xludf.DUMMYFUNCTION("""COMPUTED_VALUE"""),"-")</f>
        <v>-</v>
      </c>
      <c r="CZ58" s="9" t="str">
        <f>IFERROR(__xludf.DUMMYFUNCTION("""COMPUTED_VALUE"""),"-")</f>
        <v>-</v>
      </c>
      <c r="DA58" s="9" t="str">
        <f>IFERROR(__xludf.DUMMYFUNCTION("""COMPUTED_VALUE"""),"-")</f>
        <v>-</v>
      </c>
      <c r="DB58" s="9" t="str">
        <f>IFERROR(__xludf.DUMMYFUNCTION("""COMPUTED_VALUE"""),"-")</f>
        <v>-</v>
      </c>
      <c r="DC58" s="9" t="str">
        <f>IFERROR(__xludf.DUMMYFUNCTION("""COMPUTED_VALUE"""),"-")</f>
        <v>-</v>
      </c>
      <c r="DD58" s="9" t="str">
        <f>IFERROR(__xludf.DUMMYFUNCTION("""COMPUTED_VALUE"""),"-")</f>
        <v>-</v>
      </c>
      <c r="DE58" s="9" t="str">
        <f>IFERROR(__xludf.DUMMYFUNCTION("""COMPUTED_VALUE"""),"-")</f>
        <v>-</v>
      </c>
      <c r="DF58" s="9" t="str">
        <f>IFERROR(__xludf.DUMMYFUNCTION("""COMPUTED_VALUE"""),"-")</f>
        <v>-</v>
      </c>
      <c r="DG58" s="9" t="str">
        <f>IFERROR(__xludf.DUMMYFUNCTION("""COMPUTED_VALUE"""),"-")</f>
        <v>-</v>
      </c>
      <c r="DH58" s="9" t="str">
        <f>IFERROR(__xludf.DUMMYFUNCTION("""COMPUTED_VALUE"""),"-")</f>
        <v>-</v>
      </c>
      <c r="DI58" s="9" t="str">
        <f>IFERROR(__xludf.DUMMYFUNCTION("""COMPUTED_VALUE"""),"-")</f>
        <v>-</v>
      </c>
      <c r="DJ58" s="9" t="str">
        <f>IFERROR(__xludf.DUMMYFUNCTION("""COMPUTED_VALUE"""),"-")</f>
        <v>-</v>
      </c>
      <c r="DK58" s="9" t="str">
        <f>IFERROR(__xludf.DUMMYFUNCTION("""COMPUTED_VALUE"""),"-")</f>
        <v>-</v>
      </c>
      <c r="DL58" s="9" t="str">
        <f>IFERROR(__xludf.DUMMYFUNCTION("""COMPUTED_VALUE"""),"-")</f>
        <v>-</v>
      </c>
      <c r="DM58" s="9" t="str">
        <f>IFERROR(__xludf.DUMMYFUNCTION("""COMPUTED_VALUE"""),"-")</f>
        <v>-</v>
      </c>
      <c r="DN58" s="9" t="str">
        <f>IFERROR(__xludf.DUMMYFUNCTION("""COMPUTED_VALUE"""),"-")</f>
        <v>-</v>
      </c>
      <c r="DO58" s="9" t="str">
        <f>IFERROR(__xludf.DUMMYFUNCTION("""COMPUTED_VALUE"""),"-")</f>
        <v>-</v>
      </c>
      <c r="DP58" s="9" t="str">
        <f>IFERROR(__xludf.DUMMYFUNCTION("""COMPUTED_VALUE"""),"-")</f>
        <v>-</v>
      </c>
      <c r="DQ58" s="9" t="str">
        <f>IFERROR(__xludf.DUMMYFUNCTION("""COMPUTED_VALUE"""),"-")</f>
        <v>-</v>
      </c>
      <c r="DR58" s="9" t="str">
        <f>IFERROR(__xludf.DUMMYFUNCTION("""COMPUTED_VALUE"""),"-")</f>
        <v>-</v>
      </c>
      <c r="DS58" s="9" t="str">
        <f>IFERROR(__xludf.DUMMYFUNCTION("""COMPUTED_VALUE"""),"-")</f>
        <v>-</v>
      </c>
      <c r="DT58" s="9" t="str">
        <f>IFERROR(__xludf.DUMMYFUNCTION("""COMPUTED_VALUE"""),"-")</f>
        <v>-</v>
      </c>
      <c r="DU58" s="9" t="str">
        <f>IFERROR(__xludf.DUMMYFUNCTION("""COMPUTED_VALUE"""),"-")</f>
        <v>-</v>
      </c>
      <c r="DV58" s="9" t="str">
        <f>IFERROR(__xludf.DUMMYFUNCTION("""COMPUTED_VALUE"""),"-")</f>
        <v>-</v>
      </c>
      <c r="DW58" s="9" t="str">
        <f>IFERROR(__xludf.DUMMYFUNCTION("""COMPUTED_VALUE"""),"-")</f>
        <v>-</v>
      </c>
      <c r="DX58" s="9" t="str">
        <f>IFERROR(__xludf.DUMMYFUNCTION("""COMPUTED_VALUE"""),"-")</f>
        <v>-</v>
      </c>
      <c r="DY58" s="9" t="str">
        <f>IFERROR(__xludf.DUMMYFUNCTION("""COMPUTED_VALUE"""),"-")</f>
        <v>-</v>
      </c>
      <c r="DZ58" s="9" t="str">
        <f>IFERROR(__xludf.DUMMYFUNCTION("""COMPUTED_VALUE"""),"-")</f>
        <v>-</v>
      </c>
      <c r="EA58" s="9" t="str">
        <f>IFERROR(__xludf.DUMMYFUNCTION("""COMPUTED_VALUE"""),"-")</f>
        <v>-</v>
      </c>
      <c r="EB58" s="9" t="str">
        <f>IFERROR(__xludf.DUMMYFUNCTION("""COMPUTED_VALUE"""),"")</f>
        <v/>
      </c>
      <c r="EC58" s="9">
        <f>IFERROR(__xludf.DUMMYFUNCTION("""COMPUTED_VALUE"""),1.0)</f>
        <v>1</v>
      </c>
      <c r="ED58" s="9">
        <f>IFERROR(__xludf.DUMMYFUNCTION("""COMPUTED_VALUE"""),1.0)</f>
        <v>1</v>
      </c>
      <c r="EE58" s="9">
        <f>IFERROR(__xludf.DUMMYFUNCTION("""COMPUTED_VALUE"""),1.0)</f>
        <v>1</v>
      </c>
      <c r="EF58" s="9">
        <f>IFERROR(__xludf.DUMMYFUNCTION("""COMPUTED_VALUE"""),1.0)</f>
        <v>1</v>
      </c>
      <c r="EG58" s="9">
        <f>IFERROR(__xludf.DUMMYFUNCTION("""COMPUTED_VALUE"""),1.0)</f>
        <v>1</v>
      </c>
      <c r="EH58" s="9" t="str">
        <f>IFERROR(__xludf.DUMMYFUNCTION("""COMPUTED_VALUE"""),"TLE")</f>
        <v>TLE</v>
      </c>
      <c r="EI58" s="9" t="str">
        <f>IFERROR(__xludf.DUMMYFUNCTION("""COMPUTED_VALUE"""),"TLE")</f>
        <v>TLE</v>
      </c>
      <c r="EJ58" s="9" t="str">
        <f>IFERROR(__xludf.DUMMYFUNCTION("""COMPUTED_VALUE"""),"RTE")</f>
        <v>RTE</v>
      </c>
      <c r="EK58" s="9" t="str">
        <f>IFERROR(__xludf.DUMMYFUNCTION("""COMPUTED_VALUE"""),"TLE")</f>
        <v>TLE</v>
      </c>
      <c r="EL58" s="9" t="str">
        <f>IFERROR(__xludf.DUMMYFUNCTION("""COMPUTED_VALUE"""),"TLE")</f>
        <v>TLE</v>
      </c>
      <c r="EM58" s="9" t="str">
        <f>IFERROR(__xludf.DUMMYFUNCTION("""COMPUTED_VALUE"""),"RTE")</f>
        <v>RTE</v>
      </c>
      <c r="EN58" s="9" t="str">
        <f>IFERROR(__xludf.DUMMYFUNCTION("""COMPUTED_VALUE"""),"TLE")</f>
        <v>TLE</v>
      </c>
      <c r="EO58" s="9" t="str">
        <f>IFERROR(__xludf.DUMMYFUNCTION("""COMPUTED_VALUE"""),"RTE")</f>
        <v>RTE</v>
      </c>
      <c r="EP58" s="9" t="str">
        <f>IFERROR(__xludf.DUMMYFUNCTION("""COMPUTED_VALUE"""),"TLE")</f>
        <v>TLE</v>
      </c>
      <c r="EQ58" s="9" t="str">
        <f>IFERROR(__xludf.DUMMYFUNCTION("""COMPUTED_VALUE"""),"RTE")</f>
        <v>RTE</v>
      </c>
      <c r="ER58" s="9" t="str">
        <f>IFERROR(__xludf.DUMMYFUNCTION("""COMPUTED_VALUE"""),"TLE")</f>
        <v>TLE</v>
      </c>
      <c r="ES58" s="9" t="str">
        <f>IFERROR(__xludf.DUMMYFUNCTION("""COMPUTED_VALUE"""),"")</f>
        <v/>
      </c>
      <c r="ET58" s="9" t="str">
        <f>IFERROR(__xludf.DUMMYFUNCTION("""COMPUTED_VALUE"""),"-")</f>
        <v>-</v>
      </c>
      <c r="EU58" s="9" t="str">
        <f>IFERROR(__xludf.DUMMYFUNCTION("""COMPUTED_VALUE"""),"-")</f>
        <v>-</v>
      </c>
      <c r="EV58" s="9" t="str">
        <f>IFERROR(__xludf.DUMMYFUNCTION("""COMPUTED_VALUE"""),"-")</f>
        <v>-</v>
      </c>
      <c r="EW58" s="9" t="str">
        <f>IFERROR(__xludf.DUMMYFUNCTION("""COMPUTED_VALUE"""),"-")</f>
        <v>-</v>
      </c>
      <c r="EX58" s="9" t="str">
        <f>IFERROR(__xludf.DUMMYFUNCTION("""COMPUTED_VALUE"""),"-")</f>
        <v>-</v>
      </c>
      <c r="EY58" s="9" t="str">
        <f>IFERROR(__xludf.DUMMYFUNCTION("""COMPUTED_VALUE"""),"-")</f>
        <v>-</v>
      </c>
      <c r="EZ58" s="9" t="str">
        <f>IFERROR(__xludf.DUMMYFUNCTION("""COMPUTED_VALUE"""),"-")</f>
        <v>-</v>
      </c>
      <c r="FA58" s="9" t="str">
        <f>IFERROR(__xludf.DUMMYFUNCTION("""COMPUTED_VALUE"""),"-")</f>
        <v>-</v>
      </c>
      <c r="FB58" s="9" t="str">
        <f>IFERROR(__xludf.DUMMYFUNCTION("""COMPUTED_VALUE"""),"-")</f>
        <v>-</v>
      </c>
      <c r="FC58" s="9" t="str">
        <f>IFERROR(__xludf.DUMMYFUNCTION("""COMPUTED_VALUE"""),"-")</f>
        <v>-</v>
      </c>
      <c r="FD58" s="9" t="str">
        <f>IFERROR(__xludf.DUMMYFUNCTION("""COMPUTED_VALUE"""),"-")</f>
        <v>-</v>
      </c>
      <c r="FE58" s="9" t="str">
        <f>IFERROR(__xludf.DUMMYFUNCTION("""COMPUTED_VALUE"""),"-")</f>
        <v>-</v>
      </c>
      <c r="FF58" s="9" t="str">
        <f>IFERROR(__xludf.DUMMYFUNCTION("""COMPUTED_VALUE"""),"-")</f>
        <v>-</v>
      </c>
      <c r="FG58" s="9" t="str">
        <f>IFERROR(__xludf.DUMMYFUNCTION("""COMPUTED_VALUE"""),"-")</f>
        <v>-</v>
      </c>
      <c r="FH58" s="9" t="str">
        <f>IFERROR(__xludf.DUMMYFUNCTION("""COMPUTED_VALUE"""),"-")</f>
        <v>-</v>
      </c>
      <c r="FI58" s="9" t="str">
        <f>IFERROR(__xludf.DUMMYFUNCTION("""COMPUTED_VALUE"""),"-")</f>
        <v>-</v>
      </c>
      <c r="FJ58" s="9" t="str">
        <f>IFERROR(__xludf.DUMMYFUNCTION("""COMPUTED_VALUE"""),"-")</f>
        <v>-</v>
      </c>
      <c r="FK58" s="9" t="str">
        <f>IFERROR(__xludf.DUMMYFUNCTION("""COMPUTED_VALUE"""),"-")</f>
        <v>-</v>
      </c>
      <c r="FL58" s="9" t="str">
        <f>IFERROR(__xludf.DUMMYFUNCTION("""COMPUTED_VALUE"""),"-")</f>
        <v>-</v>
      </c>
      <c r="FM58" s="9" t="str">
        <f>IFERROR(__xludf.DUMMYFUNCTION("""COMPUTED_VALUE"""),"-")</f>
        <v>-</v>
      </c>
      <c r="FN58" s="9" t="str">
        <f>IFERROR(__xludf.DUMMYFUNCTION("""COMPUTED_VALUE"""),"-")</f>
        <v>-</v>
      </c>
      <c r="FO58" s="9" t="str">
        <f>IFERROR(__xludf.DUMMYFUNCTION("""COMPUTED_VALUE"""),"-")</f>
        <v>-</v>
      </c>
      <c r="FP58" s="9" t="str">
        <f>IFERROR(__xludf.DUMMYFUNCTION("""COMPUTED_VALUE"""),"-")</f>
        <v>-</v>
      </c>
      <c r="FQ58" s="9" t="str">
        <f>IFERROR(__xludf.DUMMYFUNCTION("""COMPUTED_VALUE"""),"-")</f>
        <v>-</v>
      </c>
      <c r="FR58" s="9" t="str">
        <f>IFERROR(__xludf.DUMMYFUNCTION("""COMPUTED_VALUE"""),"-")</f>
        <v>-</v>
      </c>
      <c r="FS58" s="9" t="str">
        <f>IFERROR(__xludf.DUMMYFUNCTION("""COMPUTED_VALUE"""),"-")</f>
        <v>-</v>
      </c>
      <c r="FT58" s="9" t="str">
        <f>IFERROR(__xludf.DUMMYFUNCTION("""COMPUTED_VALUE"""),"-")</f>
        <v>-</v>
      </c>
      <c r="FU58" s="9" t="str">
        <f>IFERROR(__xludf.DUMMYFUNCTION("""COMPUTED_VALUE"""),"-")</f>
        <v>-</v>
      </c>
      <c r="FV58" s="9" t="str">
        <f>IFERROR(__xludf.DUMMYFUNCTION("""COMPUTED_VALUE"""),"")</f>
        <v/>
      </c>
      <c r="FW58" s="9" t="str">
        <f>IFERROR(__xludf.DUMMYFUNCTION("""COMPUTED_VALUE"""),"-")</f>
        <v>-</v>
      </c>
      <c r="FX58" s="9" t="str">
        <f>IFERROR(__xludf.DUMMYFUNCTION("""COMPUTED_VALUE"""),"-")</f>
        <v>-</v>
      </c>
      <c r="FY58" s="9" t="str">
        <f>IFERROR(__xludf.DUMMYFUNCTION("""COMPUTED_VALUE"""),"-")</f>
        <v>-</v>
      </c>
      <c r="FZ58" s="9" t="str">
        <f>IFERROR(__xludf.DUMMYFUNCTION("""COMPUTED_VALUE"""),"-")</f>
        <v>-</v>
      </c>
      <c r="GA58" s="9" t="str">
        <f>IFERROR(__xludf.DUMMYFUNCTION("""COMPUTED_VALUE"""),"-")</f>
        <v>-</v>
      </c>
      <c r="GB58" s="9" t="str">
        <f>IFERROR(__xludf.DUMMYFUNCTION("""COMPUTED_VALUE"""),"-")</f>
        <v>-</v>
      </c>
      <c r="GC58" s="9" t="str">
        <f>IFERROR(__xludf.DUMMYFUNCTION("""COMPUTED_VALUE"""),"-")</f>
        <v>-</v>
      </c>
      <c r="GD58" s="9" t="str">
        <f>IFERROR(__xludf.DUMMYFUNCTION("""COMPUTED_VALUE"""),"-")</f>
        <v>-</v>
      </c>
      <c r="GE58" s="9" t="str">
        <f>IFERROR(__xludf.DUMMYFUNCTION("""COMPUTED_VALUE"""),"-")</f>
        <v>-</v>
      </c>
      <c r="GF58" s="9" t="str">
        <f>IFERROR(__xludf.DUMMYFUNCTION("""COMPUTED_VALUE"""),"-")</f>
        <v>-</v>
      </c>
      <c r="GG58" s="9" t="str">
        <f>IFERROR(__xludf.DUMMYFUNCTION("""COMPUTED_VALUE"""),"-")</f>
        <v>-</v>
      </c>
      <c r="GH58" s="9" t="str">
        <f>IFERROR(__xludf.DUMMYFUNCTION("""COMPUTED_VALUE"""),"-")</f>
        <v>-</v>
      </c>
      <c r="GI58" s="9" t="str">
        <f>IFERROR(__xludf.DUMMYFUNCTION("""COMPUTED_VALUE"""),"-")</f>
        <v>-</v>
      </c>
      <c r="GJ58" s="9" t="str">
        <f>IFERROR(__xludf.DUMMYFUNCTION("""COMPUTED_VALUE"""),"-")</f>
        <v>-</v>
      </c>
      <c r="GK58" s="9" t="str">
        <f>IFERROR(__xludf.DUMMYFUNCTION("""COMPUTED_VALUE"""),"-")</f>
        <v>-</v>
      </c>
      <c r="GL58" s="9" t="str">
        <f>IFERROR(__xludf.DUMMYFUNCTION("""COMPUTED_VALUE"""),"-")</f>
        <v>-</v>
      </c>
      <c r="GM58" s="9" t="str">
        <f>IFERROR(__xludf.DUMMYFUNCTION("""COMPUTED_VALUE"""),"-")</f>
        <v>-</v>
      </c>
      <c r="GN58" s="9" t="str">
        <f>IFERROR(__xludf.DUMMYFUNCTION("""COMPUTED_VALUE"""),"-")</f>
        <v>-</v>
      </c>
      <c r="GO58" s="9" t="str">
        <f>IFERROR(__xludf.DUMMYFUNCTION("""COMPUTED_VALUE"""),"-")</f>
        <v>-</v>
      </c>
      <c r="GP58" s="9" t="str">
        <f>IFERROR(__xludf.DUMMYFUNCTION("""COMPUTED_VALUE"""),"-")</f>
        <v>-</v>
      </c>
      <c r="GQ58" s="9" t="str">
        <f>IFERROR(__xludf.DUMMYFUNCTION("""COMPUTED_VALUE"""),"-")</f>
        <v>-</v>
      </c>
      <c r="GR58" s="9" t="str">
        <f>IFERROR(__xludf.DUMMYFUNCTION("""COMPUTED_VALUE"""),"-")</f>
        <v>-</v>
      </c>
      <c r="GS58" s="9" t="str">
        <f>IFERROR(__xludf.DUMMYFUNCTION("""COMPUTED_VALUE"""),"-")</f>
        <v>-</v>
      </c>
      <c r="GT58" s="9" t="str">
        <f>IFERROR(__xludf.DUMMYFUNCTION("""COMPUTED_VALUE"""),"-")</f>
        <v>-</v>
      </c>
      <c r="GU58" s="9" t="str">
        <f>IFERROR(__xludf.DUMMYFUNCTION("""COMPUTED_VALUE"""),"")</f>
        <v/>
      </c>
    </row>
    <row r="59">
      <c r="A59" s="5"/>
      <c r="B59" s="5"/>
      <c r="C59" s="5" t="str">
        <f>if(B59="d","diskv. iz ciklusa",if(B59="d1","diskv. iz kruga",if($E59="ODOBREN",(if(countif(H:H,"="&amp;H59)=1,countif(H:H,"&gt;"&amp;H59)+1,concatenate(countif(H:H,"&gt;"&amp;H59)+1," - ",countif(H:H,"&gt;="&amp;H59)))),'Rezultati - A kategorija'!empty)))</f>
        <v>56 - 60</v>
      </c>
      <c r="D59" s="6" t="str">
        <f>IFERROR(__xludf.DUMMYFUNCTION("""COMPUTED_VALUE"""),"Mr_Vojin")</f>
        <v>Mr_Vojin</v>
      </c>
      <c r="E59" s="6" t="str">
        <f>IFERROR(__xludf.DUMMYFUNCTION("""COMPUTED_VALUE"""),"ODOBREN")</f>
        <v>ODOBREN</v>
      </c>
      <c r="F59" s="6" t="str">
        <f>IFERROR(__xludf.DUMMYFUNCTION("""COMPUTED_VALUE"""),"Vojin")</f>
        <v>Vojin</v>
      </c>
      <c r="G59" s="6" t="str">
        <f>IFERROR(__xludf.DUMMYFUNCTION("""COMPUTED_VALUE"""),"Milović")</f>
        <v>Milović</v>
      </c>
      <c r="H59" s="7">
        <f>IFERROR(__xludf.DUMMYFUNCTION("""COMPUTED_VALUE"""),20.0)</f>
        <v>20</v>
      </c>
      <c r="I59" s="7">
        <f>IFERROR(__xludf.DUMMYFUNCTION("""COMPUTED_VALUE"""),20.0)</f>
        <v>20</v>
      </c>
      <c r="J59" s="6" t="str">
        <f>IFERROR(__xludf.DUMMYFUNCTION("""COMPUTED_VALUE"""),"Kragujevac")</f>
        <v>Kragujevac</v>
      </c>
      <c r="K59" s="6" t="str">
        <f>IFERROR(__xludf.DUMMYFUNCTION("""COMPUTED_VALUE"""),"Prva kragujevačka gimnazija")</f>
        <v>Prva kragujevačka gimnazija</v>
      </c>
      <c r="L59" s="14" t="str">
        <f>IFERROR(__xludf.DUMMYFUNCTION("""COMPUTED_VALUE"""),"III")</f>
        <v>III</v>
      </c>
      <c r="M59" s="14" t="str">
        <f>IFERROR(__xludf.DUMMYFUNCTION("""COMPUTED_VALUE"""),"A")</f>
        <v>A</v>
      </c>
      <c r="N59" s="6" t="str">
        <f>IFERROR(__xludf.DUMMYFUNCTION("""COMPUTED_VALUE"""),"Lidija ")</f>
        <v>Lidija </v>
      </c>
      <c r="O59" s="8" t="str">
        <f>IFERROR(__xludf.DUMMYFUNCTION("""COMPUTED_VALUE"""),"-")</f>
        <v>-</v>
      </c>
      <c r="P59" s="9" t="str">
        <f>IFERROR(__xludf.DUMMYFUNCTION("""COMPUTED_VALUE"""),"-")</f>
        <v>-</v>
      </c>
      <c r="Q59" s="9" t="str">
        <f>IFERROR(__xludf.DUMMYFUNCTION("""COMPUTED_VALUE"""),"-")</f>
        <v>-</v>
      </c>
      <c r="R59" s="9">
        <f>IFERROR(__xludf.DUMMYFUNCTION("""COMPUTED_VALUE"""),20.0)</f>
        <v>20</v>
      </c>
      <c r="S59" s="9" t="str">
        <f>IFERROR(__xludf.DUMMYFUNCTION("""COMPUTED_VALUE"""),"-")</f>
        <v>-</v>
      </c>
      <c r="T59" s="9" t="str">
        <f>IFERROR(__xludf.DUMMYFUNCTION("""COMPUTED_VALUE"""),"-")</f>
        <v>-</v>
      </c>
      <c r="U59" s="9" t="str">
        <f>IFERROR(__xludf.DUMMYFUNCTION("""COMPUTED_VALUE"""),"")</f>
        <v/>
      </c>
      <c r="V59" s="9" t="str">
        <f>IFERROR(__xludf.DUMMYFUNCTION("""COMPUTED_VALUE"""),"")</f>
        <v/>
      </c>
      <c r="W59" s="9" t="str">
        <f>IFERROR(__xludf.DUMMYFUNCTION("""COMPUTED_VALUE"""),"-")</f>
        <v>-</v>
      </c>
      <c r="X59" s="9" t="str">
        <f>IFERROR(__xludf.DUMMYFUNCTION("""COMPUTED_VALUE"""),"-")</f>
        <v>-</v>
      </c>
      <c r="Y59" s="9" t="str">
        <f>IFERROR(__xludf.DUMMYFUNCTION("""COMPUTED_VALUE"""),"-")</f>
        <v>-</v>
      </c>
      <c r="Z59" s="9" t="str">
        <f>IFERROR(__xludf.DUMMYFUNCTION("""COMPUTED_VALUE"""),"-")</f>
        <v>-</v>
      </c>
      <c r="AA59" s="9" t="str">
        <f>IFERROR(__xludf.DUMMYFUNCTION("""COMPUTED_VALUE"""),"-")</f>
        <v>-</v>
      </c>
      <c r="AB59" s="9" t="str">
        <f>IFERROR(__xludf.DUMMYFUNCTION("""COMPUTED_VALUE"""),"-")</f>
        <v>-</v>
      </c>
      <c r="AC59" s="9" t="str">
        <f>IFERROR(__xludf.DUMMYFUNCTION("""COMPUTED_VALUE"""),"-")</f>
        <v>-</v>
      </c>
      <c r="AD59" s="9" t="str">
        <f>IFERROR(__xludf.DUMMYFUNCTION("""COMPUTED_VALUE"""),"-")</f>
        <v>-</v>
      </c>
      <c r="AE59" s="9" t="str">
        <f>IFERROR(__xludf.DUMMYFUNCTION("""COMPUTED_VALUE"""),"-")</f>
        <v>-</v>
      </c>
      <c r="AF59" s="9" t="str">
        <f>IFERROR(__xludf.DUMMYFUNCTION("""COMPUTED_VALUE"""),"-")</f>
        <v>-</v>
      </c>
      <c r="AG59" s="9" t="str">
        <f>IFERROR(__xludf.DUMMYFUNCTION("""COMPUTED_VALUE"""),"-")</f>
        <v>-</v>
      </c>
      <c r="AH59" s="9" t="str">
        <f>IFERROR(__xludf.DUMMYFUNCTION("""COMPUTED_VALUE"""),"-")</f>
        <v>-</v>
      </c>
      <c r="AI59" s="9" t="str">
        <f>IFERROR(__xludf.DUMMYFUNCTION("""COMPUTED_VALUE"""),"-")</f>
        <v>-</v>
      </c>
      <c r="AJ59" s="9" t="str">
        <f>IFERROR(__xludf.DUMMYFUNCTION("""COMPUTED_VALUE"""),"-")</f>
        <v>-</v>
      </c>
      <c r="AK59" s="9" t="str">
        <f>IFERROR(__xludf.DUMMYFUNCTION("""COMPUTED_VALUE"""),"-")</f>
        <v>-</v>
      </c>
      <c r="AL59" s="9" t="str">
        <f>IFERROR(__xludf.DUMMYFUNCTION("""COMPUTED_VALUE"""),"-")</f>
        <v>-</v>
      </c>
      <c r="AM59" s="9" t="str">
        <f>IFERROR(__xludf.DUMMYFUNCTION("""COMPUTED_VALUE"""),"-")</f>
        <v>-</v>
      </c>
      <c r="AN59" s="9" t="str">
        <f>IFERROR(__xludf.DUMMYFUNCTION("""COMPUTED_VALUE"""),"-")</f>
        <v>-</v>
      </c>
      <c r="AO59" s="9" t="str">
        <f>IFERROR(__xludf.DUMMYFUNCTION("""COMPUTED_VALUE"""),"-")</f>
        <v>-</v>
      </c>
      <c r="AP59" s="9" t="str">
        <f>IFERROR(__xludf.DUMMYFUNCTION("""COMPUTED_VALUE"""),"-")</f>
        <v>-</v>
      </c>
      <c r="AQ59" s="9" t="str">
        <f>IFERROR(__xludf.DUMMYFUNCTION("""COMPUTED_VALUE"""),"-")</f>
        <v>-</v>
      </c>
      <c r="AR59" s="9" t="str">
        <f>IFERROR(__xludf.DUMMYFUNCTION("""COMPUTED_VALUE"""),"-")</f>
        <v>-</v>
      </c>
      <c r="AS59" s="9" t="str">
        <f>IFERROR(__xludf.DUMMYFUNCTION("""COMPUTED_VALUE"""),"-")</f>
        <v>-</v>
      </c>
      <c r="AT59" s="9" t="str">
        <f>IFERROR(__xludf.DUMMYFUNCTION("""COMPUTED_VALUE"""),"-")</f>
        <v>-</v>
      </c>
      <c r="AU59" s="9" t="str">
        <f>IFERROR(__xludf.DUMMYFUNCTION("""COMPUTED_VALUE"""),"-")</f>
        <v>-</v>
      </c>
      <c r="AV59" s="9" t="str">
        <f>IFERROR(__xludf.DUMMYFUNCTION("""COMPUTED_VALUE"""),"-")</f>
        <v>-</v>
      </c>
      <c r="AW59" s="9" t="str">
        <f>IFERROR(__xludf.DUMMYFUNCTION("""COMPUTED_VALUE"""),"-")</f>
        <v>-</v>
      </c>
      <c r="AX59" s="9" t="str">
        <f>IFERROR(__xludf.DUMMYFUNCTION("""COMPUTED_VALUE"""),"-")</f>
        <v>-</v>
      </c>
      <c r="AY59" s="9" t="str">
        <f>IFERROR(__xludf.DUMMYFUNCTION("""COMPUTED_VALUE"""),"-")</f>
        <v>-</v>
      </c>
      <c r="AZ59" s="9" t="str">
        <f>IFERROR(__xludf.DUMMYFUNCTION("""COMPUTED_VALUE"""),"-")</f>
        <v>-</v>
      </c>
      <c r="BA59" s="9" t="str">
        <f>IFERROR(__xludf.DUMMYFUNCTION("""COMPUTED_VALUE"""),"-")</f>
        <v>-</v>
      </c>
      <c r="BB59" s="9" t="str">
        <f>IFERROR(__xludf.DUMMYFUNCTION("""COMPUTED_VALUE"""),"-")</f>
        <v>-</v>
      </c>
      <c r="BC59" s="9" t="str">
        <f>IFERROR(__xludf.DUMMYFUNCTION("""COMPUTED_VALUE"""),"-")</f>
        <v>-</v>
      </c>
      <c r="BD59" s="9" t="str">
        <f>IFERROR(__xludf.DUMMYFUNCTION("""COMPUTED_VALUE"""),"-")</f>
        <v>-</v>
      </c>
      <c r="BE59" s="9" t="str">
        <f>IFERROR(__xludf.DUMMYFUNCTION("""COMPUTED_VALUE"""),"-")</f>
        <v>-</v>
      </c>
      <c r="BF59" s="9" t="str">
        <f>IFERROR(__xludf.DUMMYFUNCTION("""COMPUTED_VALUE"""),"-")</f>
        <v>-</v>
      </c>
      <c r="BG59" s="9" t="str">
        <f>IFERROR(__xludf.DUMMYFUNCTION("""COMPUTED_VALUE"""),"-")</f>
        <v>-</v>
      </c>
      <c r="BH59" s="9" t="str">
        <f>IFERROR(__xludf.DUMMYFUNCTION("""COMPUTED_VALUE"""),"-")</f>
        <v>-</v>
      </c>
      <c r="BI59" s="9" t="str">
        <f>IFERROR(__xludf.DUMMYFUNCTION("""COMPUTED_VALUE"""),"-")</f>
        <v>-</v>
      </c>
      <c r="BJ59" s="9" t="str">
        <f>IFERROR(__xludf.DUMMYFUNCTION("""COMPUTED_VALUE"""),"-")</f>
        <v>-</v>
      </c>
      <c r="BK59" s="9" t="str">
        <f>IFERROR(__xludf.DUMMYFUNCTION("""COMPUTED_VALUE"""),"-")</f>
        <v>-</v>
      </c>
      <c r="BL59" s="9" t="str">
        <f>IFERROR(__xludf.DUMMYFUNCTION("""COMPUTED_VALUE"""),"-")</f>
        <v>-</v>
      </c>
      <c r="BM59" s="9" t="str">
        <f>IFERROR(__xludf.DUMMYFUNCTION("""COMPUTED_VALUE"""),"")</f>
        <v/>
      </c>
      <c r="BN59" s="9" t="str">
        <f>IFERROR(__xludf.DUMMYFUNCTION("""COMPUTED_VALUE"""),"-")</f>
        <v>-</v>
      </c>
      <c r="BO59" s="9" t="str">
        <f>IFERROR(__xludf.DUMMYFUNCTION("""COMPUTED_VALUE"""),"-")</f>
        <v>-</v>
      </c>
      <c r="BP59" s="9" t="str">
        <f>IFERROR(__xludf.DUMMYFUNCTION("""COMPUTED_VALUE"""),"-")</f>
        <v>-</v>
      </c>
      <c r="BQ59" s="9" t="str">
        <f>IFERROR(__xludf.DUMMYFUNCTION("""COMPUTED_VALUE"""),"-")</f>
        <v>-</v>
      </c>
      <c r="BR59" s="9" t="str">
        <f>IFERROR(__xludf.DUMMYFUNCTION("""COMPUTED_VALUE"""),"-")</f>
        <v>-</v>
      </c>
      <c r="BS59" s="9" t="str">
        <f>IFERROR(__xludf.DUMMYFUNCTION("""COMPUTED_VALUE"""),"-")</f>
        <v>-</v>
      </c>
      <c r="BT59" s="9" t="str">
        <f>IFERROR(__xludf.DUMMYFUNCTION("""COMPUTED_VALUE"""),"-")</f>
        <v>-</v>
      </c>
      <c r="BU59" s="9" t="str">
        <f>IFERROR(__xludf.DUMMYFUNCTION("""COMPUTED_VALUE"""),"-")</f>
        <v>-</v>
      </c>
      <c r="BV59" s="9" t="str">
        <f>IFERROR(__xludf.DUMMYFUNCTION("""COMPUTED_VALUE"""),"-")</f>
        <v>-</v>
      </c>
      <c r="BW59" s="9" t="str">
        <f>IFERROR(__xludf.DUMMYFUNCTION("""COMPUTED_VALUE"""),"-")</f>
        <v>-</v>
      </c>
      <c r="BX59" s="9" t="str">
        <f>IFERROR(__xludf.DUMMYFUNCTION("""COMPUTED_VALUE"""),"-")</f>
        <v>-</v>
      </c>
      <c r="BY59" s="9" t="str">
        <f>IFERROR(__xludf.DUMMYFUNCTION("""COMPUTED_VALUE"""),"-")</f>
        <v>-</v>
      </c>
      <c r="BZ59" s="9" t="str">
        <f>IFERROR(__xludf.DUMMYFUNCTION("""COMPUTED_VALUE"""),"-")</f>
        <v>-</v>
      </c>
      <c r="CA59" s="9" t="str">
        <f>IFERROR(__xludf.DUMMYFUNCTION("""COMPUTED_VALUE"""),"-")</f>
        <v>-</v>
      </c>
      <c r="CB59" s="9" t="str">
        <f>IFERROR(__xludf.DUMMYFUNCTION("""COMPUTED_VALUE"""),"-")</f>
        <v>-</v>
      </c>
      <c r="CC59" s="9" t="str">
        <f>IFERROR(__xludf.DUMMYFUNCTION("""COMPUTED_VALUE"""),"-")</f>
        <v>-</v>
      </c>
      <c r="CD59" s="9" t="str">
        <f>IFERROR(__xludf.DUMMYFUNCTION("""COMPUTED_VALUE"""),"-")</f>
        <v>-</v>
      </c>
      <c r="CE59" s="9" t="str">
        <f>IFERROR(__xludf.DUMMYFUNCTION("""COMPUTED_VALUE"""),"-")</f>
        <v>-</v>
      </c>
      <c r="CF59" s="9" t="str">
        <f>IFERROR(__xludf.DUMMYFUNCTION("""COMPUTED_VALUE"""),"-")</f>
        <v>-</v>
      </c>
      <c r="CG59" s="9" t="str">
        <f>IFERROR(__xludf.DUMMYFUNCTION("""COMPUTED_VALUE"""),"-")</f>
        <v>-</v>
      </c>
      <c r="CH59" s="9" t="str">
        <f>IFERROR(__xludf.DUMMYFUNCTION("""COMPUTED_VALUE"""),"-")</f>
        <v>-</v>
      </c>
      <c r="CI59" s="9" t="str">
        <f>IFERROR(__xludf.DUMMYFUNCTION("""COMPUTED_VALUE"""),"-")</f>
        <v>-</v>
      </c>
      <c r="CJ59" s="9" t="str">
        <f>IFERROR(__xludf.DUMMYFUNCTION("""COMPUTED_VALUE"""),"-")</f>
        <v>-</v>
      </c>
      <c r="CK59" s="9" t="str">
        <f>IFERROR(__xludf.DUMMYFUNCTION("""COMPUTED_VALUE"""),"-")</f>
        <v>-</v>
      </c>
      <c r="CL59" s="9" t="str">
        <f>IFERROR(__xludf.DUMMYFUNCTION("""COMPUTED_VALUE"""),"-")</f>
        <v>-</v>
      </c>
      <c r="CM59" s="9" t="str">
        <f>IFERROR(__xludf.DUMMYFUNCTION("""COMPUTED_VALUE"""),"-")</f>
        <v>-</v>
      </c>
      <c r="CN59" s="9" t="str">
        <f>IFERROR(__xludf.DUMMYFUNCTION("""COMPUTED_VALUE"""),"-")</f>
        <v>-</v>
      </c>
      <c r="CO59" s="9" t="str">
        <f>IFERROR(__xludf.DUMMYFUNCTION("""COMPUTED_VALUE"""),"-")</f>
        <v>-</v>
      </c>
      <c r="CP59" s="9" t="str">
        <f>IFERROR(__xludf.DUMMYFUNCTION("""COMPUTED_VALUE"""),"-")</f>
        <v>-</v>
      </c>
      <c r="CQ59" s="9" t="str">
        <f>IFERROR(__xludf.DUMMYFUNCTION("""COMPUTED_VALUE"""),"-")</f>
        <v>-</v>
      </c>
      <c r="CR59" s="9" t="str">
        <f>IFERROR(__xludf.DUMMYFUNCTION("""COMPUTED_VALUE"""),"-")</f>
        <v>-</v>
      </c>
      <c r="CS59" s="9" t="str">
        <f>IFERROR(__xludf.DUMMYFUNCTION("""COMPUTED_VALUE"""),"-")</f>
        <v>-</v>
      </c>
      <c r="CT59" s="9" t="str">
        <f>IFERROR(__xludf.DUMMYFUNCTION("""COMPUTED_VALUE"""),"-")</f>
        <v>-</v>
      </c>
      <c r="CU59" s="9" t="str">
        <f>IFERROR(__xludf.DUMMYFUNCTION("""COMPUTED_VALUE"""),"")</f>
        <v/>
      </c>
      <c r="CV59" s="9" t="str">
        <f>IFERROR(__xludf.DUMMYFUNCTION("""COMPUTED_VALUE"""),"-")</f>
        <v>-</v>
      </c>
      <c r="CW59" s="9" t="str">
        <f>IFERROR(__xludf.DUMMYFUNCTION("""COMPUTED_VALUE"""),"-")</f>
        <v>-</v>
      </c>
      <c r="CX59" s="9" t="str">
        <f>IFERROR(__xludf.DUMMYFUNCTION("""COMPUTED_VALUE"""),"-")</f>
        <v>-</v>
      </c>
      <c r="CY59" s="9" t="str">
        <f>IFERROR(__xludf.DUMMYFUNCTION("""COMPUTED_VALUE"""),"-")</f>
        <v>-</v>
      </c>
      <c r="CZ59" s="9" t="str">
        <f>IFERROR(__xludf.DUMMYFUNCTION("""COMPUTED_VALUE"""),"-")</f>
        <v>-</v>
      </c>
      <c r="DA59" s="9" t="str">
        <f>IFERROR(__xludf.DUMMYFUNCTION("""COMPUTED_VALUE"""),"-")</f>
        <v>-</v>
      </c>
      <c r="DB59" s="9" t="str">
        <f>IFERROR(__xludf.DUMMYFUNCTION("""COMPUTED_VALUE"""),"-")</f>
        <v>-</v>
      </c>
      <c r="DC59" s="9" t="str">
        <f>IFERROR(__xludf.DUMMYFUNCTION("""COMPUTED_VALUE"""),"-")</f>
        <v>-</v>
      </c>
      <c r="DD59" s="9" t="str">
        <f>IFERROR(__xludf.DUMMYFUNCTION("""COMPUTED_VALUE"""),"-")</f>
        <v>-</v>
      </c>
      <c r="DE59" s="9" t="str">
        <f>IFERROR(__xludf.DUMMYFUNCTION("""COMPUTED_VALUE"""),"-")</f>
        <v>-</v>
      </c>
      <c r="DF59" s="9" t="str">
        <f>IFERROR(__xludf.DUMMYFUNCTION("""COMPUTED_VALUE"""),"-")</f>
        <v>-</v>
      </c>
      <c r="DG59" s="9" t="str">
        <f>IFERROR(__xludf.DUMMYFUNCTION("""COMPUTED_VALUE"""),"-")</f>
        <v>-</v>
      </c>
      <c r="DH59" s="9" t="str">
        <f>IFERROR(__xludf.DUMMYFUNCTION("""COMPUTED_VALUE"""),"-")</f>
        <v>-</v>
      </c>
      <c r="DI59" s="9" t="str">
        <f>IFERROR(__xludf.DUMMYFUNCTION("""COMPUTED_VALUE"""),"-")</f>
        <v>-</v>
      </c>
      <c r="DJ59" s="9" t="str">
        <f>IFERROR(__xludf.DUMMYFUNCTION("""COMPUTED_VALUE"""),"-")</f>
        <v>-</v>
      </c>
      <c r="DK59" s="9" t="str">
        <f>IFERROR(__xludf.DUMMYFUNCTION("""COMPUTED_VALUE"""),"-")</f>
        <v>-</v>
      </c>
      <c r="DL59" s="9" t="str">
        <f>IFERROR(__xludf.DUMMYFUNCTION("""COMPUTED_VALUE"""),"-")</f>
        <v>-</v>
      </c>
      <c r="DM59" s="9" t="str">
        <f>IFERROR(__xludf.DUMMYFUNCTION("""COMPUTED_VALUE"""),"-")</f>
        <v>-</v>
      </c>
      <c r="DN59" s="9" t="str">
        <f>IFERROR(__xludf.DUMMYFUNCTION("""COMPUTED_VALUE"""),"-")</f>
        <v>-</v>
      </c>
      <c r="DO59" s="9" t="str">
        <f>IFERROR(__xludf.DUMMYFUNCTION("""COMPUTED_VALUE"""),"-")</f>
        <v>-</v>
      </c>
      <c r="DP59" s="9" t="str">
        <f>IFERROR(__xludf.DUMMYFUNCTION("""COMPUTED_VALUE"""),"-")</f>
        <v>-</v>
      </c>
      <c r="DQ59" s="9" t="str">
        <f>IFERROR(__xludf.DUMMYFUNCTION("""COMPUTED_VALUE"""),"-")</f>
        <v>-</v>
      </c>
      <c r="DR59" s="9" t="str">
        <f>IFERROR(__xludf.DUMMYFUNCTION("""COMPUTED_VALUE"""),"-")</f>
        <v>-</v>
      </c>
      <c r="DS59" s="9" t="str">
        <f>IFERROR(__xludf.DUMMYFUNCTION("""COMPUTED_VALUE"""),"-")</f>
        <v>-</v>
      </c>
      <c r="DT59" s="9" t="str">
        <f>IFERROR(__xludf.DUMMYFUNCTION("""COMPUTED_VALUE"""),"-")</f>
        <v>-</v>
      </c>
      <c r="DU59" s="9" t="str">
        <f>IFERROR(__xludf.DUMMYFUNCTION("""COMPUTED_VALUE"""),"-")</f>
        <v>-</v>
      </c>
      <c r="DV59" s="9" t="str">
        <f>IFERROR(__xludf.DUMMYFUNCTION("""COMPUTED_VALUE"""),"-")</f>
        <v>-</v>
      </c>
      <c r="DW59" s="9" t="str">
        <f>IFERROR(__xludf.DUMMYFUNCTION("""COMPUTED_VALUE"""),"-")</f>
        <v>-</v>
      </c>
      <c r="DX59" s="9" t="str">
        <f>IFERROR(__xludf.DUMMYFUNCTION("""COMPUTED_VALUE"""),"-")</f>
        <v>-</v>
      </c>
      <c r="DY59" s="9" t="str">
        <f>IFERROR(__xludf.DUMMYFUNCTION("""COMPUTED_VALUE"""),"-")</f>
        <v>-</v>
      </c>
      <c r="DZ59" s="9" t="str">
        <f>IFERROR(__xludf.DUMMYFUNCTION("""COMPUTED_VALUE"""),"-")</f>
        <v>-</v>
      </c>
      <c r="EA59" s="9" t="str">
        <f>IFERROR(__xludf.DUMMYFUNCTION("""COMPUTED_VALUE"""),"-")</f>
        <v>-</v>
      </c>
      <c r="EB59" s="9" t="str">
        <f>IFERROR(__xludf.DUMMYFUNCTION("""COMPUTED_VALUE"""),"")</f>
        <v/>
      </c>
      <c r="EC59" s="9">
        <f>IFERROR(__xludf.DUMMYFUNCTION("""COMPUTED_VALUE"""),1.0)</f>
        <v>1</v>
      </c>
      <c r="ED59" s="9">
        <f>IFERROR(__xludf.DUMMYFUNCTION("""COMPUTED_VALUE"""),1.0)</f>
        <v>1</v>
      </c>
      <c r="EE59" s="9">
        <f>IFERROR(__xludf.DUMMYFUNCTION("""COMPUTED_VALUE"""),1.0)</f>
        <v>1</v>
      </c>
      <c r="EF59" s="9">
        <f>IFERROR(__xludf.DUMMYFUNCTION("""COMPUTED_VALUE"""),1.0)</f>
        <v>1</v>
      </c>
      <c r="EG59" s="9">
        <f>IFERROR(__xludf.DUMMYFUNCTION("""COMPUTED_VALUE"""),1.0)</f>
        <v>1</v>
      </c>
      <c r="EH59" s="9" t="str">
        <f>IFERROR(__xludf.DUMMYFUNCTION("""COMPUTED_VALUE"""),"TLE")</f>
        <v>TLE</v>
      </c>
      <c r="EI59" s="9" t="str">
        <f>IFERROR(__xludf.DUMMYFUNCTION("""COMPUTED_VALUE"""),"TLE")</f>
        <v>TLE</v>
      </c>
      <c r="EJ59" s="9" t="str">
        <f>IFERROR(__xludf.DUMMYFUNCTION("""COMPUTED_VALUE"""),"TLE")</f>
        <v>TLE</v>
      </c>
      <c r="EK59" s="9" t="str">
        <f>IFERROR(__xludf.DUMMYFUNCTION("""COMPUTED_VALUE"""),"TLE")</f>
        <v>TLE</v>
      </c>
      <c r="EL59" s="9" t="str">
        <f>IFERROR(__xludf.DUMMYFUNCTION("""COMPUTED_VALUE"""),"TLE")</f>
        <v>TLE</v>
      </c>
      <c r="EM59" s="9" t="str">
        <f>IFERROR(__xludf.DUMMYFUNCTION("""COMPUTED_VALUE"""),"TLE")</f>
        <v>TLE</v>
      </c>
      <c r="EN59" s="9" t="str">
        <f>IFERROR(__xludf.DUMMYFUNCTION("""COMPUTED_VALUE"""),"TLE")</f>
        <v>TLE</v>
      </c>
      <c r="EO59" s="9" t="str">
        <f>IFERROR(__xludf.DUMMYFUNCTION("""COMPUTED_VALUE"""),"TLE")</f>
        <v>TLE</v>
      </c>
      <c r="EP59" s="9" t="str">
        <f>IFERROR(__xludf.DUMMYFUNCTION("""COMPUTED_VALUE"""),"TLE")</f>
        <v>TLE</v>
      </c>
      <c r="EQ59" s="9" t="str">
        <f>IFERROR(__xludf.DUMMYFUNCTION("""COMPUTED_VALUE"""),"TLE")</f>
        <v>TLE</v>
      </c>
      <c r="ER59" s="9" t="str">
        <f>IFERROR(__xludf.DUMMYFUNCTION("""COMPUTED_VALUE"""),"TLE")</f>
        <v>TLE</v>
      </c>
      <c r="ES59" s="9" t="str">
        <f>IFERROR(__xludf.DUMMYFUNCTION("""COMPUTED_VALUE"""),"")</f>
        <v/>
      </c>
      <c r="ET59" s="9" t="str">
        <f>IFERROR(__xludf.DUMMYFUNCTION("""COMPUTED_VALUE"""),"-")</f>
        <v>-</v>
      </c>
      <c r="EU59" s="9" t="str">
        <f>IFERROR(__xludf.DUMMYFUNCTION("""COMPUTED_VALUE"""),"-")</f>
        <v>-</v>
      </c>
      <c r="EV59" s="9" t="str">
        <f>IFERROR(__xludf.DUMMYFUNCTION("""COMPUTED_VALUE"""),"-")</f>
        <v>-</v>
      </c>
      <c r="EW59" s="9" t="str">
        <f>IFERROR(__xludf.DUMMYFUNCTION("""COMPUTED_VALUE"""),"-")</f>
        <v>-</v>
      </c>
      <c r="EX59" s="9" t="str">
        <f>IFERROR(__xludf.DUMMYFUNCTION("""COMPUTED_VALUE"""),"-")</f>
        <v>-</v>
      </c>
      <c r="EY59" s="9" t="str">
        <f>IFERROR(__xludf.DUMMYFUNCTION("""COMPUTED_VALUE"""),"-")</f>
        <v>-</v>
      </c>
      <c r="EZ59" s="9" t="str">
        <f>IFERROR(__xludf.DUMMYFUNCTION("""COMPUTED_VALUE"""),"-")</f>
        <v>-</v>
      </c>
      <c r="FA59" s="9" t="str">
        <f>IFERROR(__xludf.DUMMYFUNCTION("""COMPUTED_VALUE"""),"-")</f>
        <v>-</v>
      </c>
      <c r="FB59" s="9" t="str">
        <f>IFERROR(__xludf.DUMMYFUNCTION("""COMPUTED_VALUE"""),"-")</f>
        <v>-</v>
      </c>
      <c r="FC59" s="9" t="str">
        <f>IFERROR(__xludf.DUMMYFUNCTION("""COMPUTED_VALUE"""),"-")</f>
        <v>-</v>
      </c>
      <c r="FD59" s="9" t="str">
        <f>IFERROR(__xludf.DUMMYFUNCTION("""COMPUTED_VALUE"""),"-")</f>
        <v>-</v>
      </c>
      <c r="FE59" s="9" t="str">
        <f>IFERROR(__xludf.DUMMYFUNCTION("""COMPUTED_VALUE"""),"-")</f>
        <v>-</v>
      </c>
      <c r="FF59" s="9" t="str">
        <f>IFERROR(__xludf.DUMMYFUNCTION("""COMPUTED_VALUE"""),"-")</f>
        <v>-</v>
      </c>
      <c r="FG59" s="9" t="str">
        <f>IFERROR(__xludf.DUMMYFUNCTION("""COMPUTED_VALUE"""),"-")</f>
        <v>-</v>
      </c>
      <c r="FH59" s="9" t="str">
        <f>IFERROR(__xludf.DUMMYFUNCTION("""COMPUTED_VALUE"""),"-")</f>
        <v>-</v>
      </c>
      <c r="FI59" s="9" t="str">
        <f>IFERROR(__xludf.DUMMYFUNCTION("""COMPUTED_VALUE"""),"-")</f>
        <v>-</v>
      </c>
      <c r="FJ59" s="9" t="str">
        <f>IFERROR(__xludf.DUMMYFUNCTION("""COMPUTED_VALUE"""),"-")</f>
        <v>-</v>
      </c>
      <c r="FK59" s="9" t="str">
        <f>IFERROR(__xludf.DUMMYFUNCTION("""COMPUTED_VALUE"""),"-")</f>
        <v>-</v>
      </c>
      <c r="FL59" s="9" t="str">
        <f>IFERROR(__xludf.DUMMYFUNCTION("""COMPUTED_VALUE"""),"-")</f>
        <v>-</v>
      </c>
      <c r="FM59" s="9" t="str">
        <f>IFERROR(__xludf.DUMMYFUNCTION("""COMPUTED_VALUE"""),"-")</f>
        <v>-</v>
      </c>
      <c r="FN59" s="9" t="str">
        <f>IFERROR(__xludf.DUMMYFUNCTION("""COMPUTED_VALUE"""),"-")</f>
        <v>-</v>
      </c>
      <c r="FO59" s="9" t="str">
        <f>IFERROR(__xludf.DUMMYFUNCTION("""COMPUTED_VALUE"""),"-")</f>
        <v>-</v>
      </c>
      <c r="FP59" s="9" t="str">
        <f>IFERROR(__xludf.DUMMYFUNCTION("""COMPUTED_VALUE"""),"-")</f>
        <v>-</v>
      </c>
      <c r="FQ59" s="9" t="str">
        <f>IFERROR(__xludf.DUMMYFUNCTION("""COMPUTED_VALUE"""),"-")</f>
        <v>-</v>
      </c>
      <c r="FR59" s="9" t="str">
        <f>IFERROR(__xludf.DUMMYFUNCTION("""COMPUTED_VALUE"""),"-")</f>
        <v>-</v>
      </c>
      <c r="FS59" s="9" t="str">
        <f>IFERROR(__xludf.DUMMYFUNCTION("""COMPUTED_VALUE"""),"-")</f>
        <v>-</v>
      </c>
      <c r="FT59" s="9" t="str">
        <f>IFERROR(__xludf.DUMMYFUNCTION("""COMPUTED_VALUE"""),"-")</f>
        <v>-</v>
      </c>
      <c r="FU59" s="9" t="str">
        <f>IFERROR(__xludf.DUMMYFUNCTION("""COMPUTED_VALUE"""),"-")</f>
        <v>-</v>
      </c>
      <c r="FV59" s="9" t="str">
        <f>IFERROR(__xludf.DUMMYFUNCTION("""COMPUTED_VALUE"""),"")</f>
        <v/>
      </c>
      <c r="FW59" s="9" t="str">
        <f>IFERROR(__xludf.DUMMYFUNCTION("""COMPUTED_VALUE"""),"-")</f>
        <v>-</v>
      </c>
      <c r="FX59" s="9" t="str">
        <f>IFERROR(__xludf.DUMMYFUNCTION("""COMPUTED_VALUE"""),"-")</f>
        <v>-</v>
      </c>
      <c r="FY59" s="9" t="str">
        <f>IFERROR(__xludf.DUMMYFUNCTION("""COMPUTED_VALUE"""),"-")</f>
        <v>-</v>
      </c>
      <c r="FZ59" s="9" t="str">
        <f>IFERROR(__xludf.DUMMYFUNCTION("""COMPUTED_VALUE"""),"-")</f>
        <v>-</v>
      </c>
      <c r="GA59" s="9" t="str">
        <f>IFERROR(__xludf.DUMMYFUNCTION("""COMPUTED_VALUE"""),"-")</f>
        <v>-</v>
      </c>
      <c r="GB59" s="9" t="str">
        <f>IFERROR(__xludf.DUMMYFUNCTION("""COMPUTED_VALUE"""),"-")</f>
        <v>-</v>
      </c>
      <c r="GC59" s="9" t="str">
        <f>IFERROR(__xludf.DUMMYFUNCTION("""COMPUTED_VALUE"""),"-")</f>
        <v>-</v>
      </c>
      <c r="GD59" s="9" t="str">
        <f>IFERROR(__xludf.DUMMYFUNCTION("""COMPUTED_VALUE"""),"-")</f>
        <v>-</v>
      </c>
      <c r="GE59" s="9" t="str">
        <f>IFERROR(__xludf.DUMMYFUNCTION("""COMPUTED_VALUE"""),"-")</f>
        <v>-</v>
      </c>
      <c r="GF59" s="9" t="str">
        <f>IFERROR(__xludf.DUMMYFUNCTION("""COMPUTED_VALUE"""),"-")</f>
        <v>-</v>
      </c>
      <c r="GG59" s="9" t="str">
        <f>IFERROR(__xludf.DUMMYFUNCTION("""COMPUTED_VALUE"""),"-")</f>
        <v>-</v>
      </c>
      <c r="GH59" s="9" t="str">
        <f>IFERROR(__xludf.DUMMYFUNCTION("""COMPUTED_VALUE"""),"-")</f>
        <v>-</v>
      </c>
      <c r="GI59" s="9" t="str">
        <f>IFERROR(__xludf.DUMMYFUNCTION("""COMPUTED_VALUE"""),"-")</f>
        <v>-</v>
      </c>
      <c r="GJ59" s="9" t="str">
        <f>IFERROR(__xludf.DUMMYFUNCTION("""COMPUTED_VALUE"""),"-")</f>
        <v>-</v>
      </c>
      <c r="GK59" s="9" t="str">
        <f>IFERROR(__xludf.DUMMYFUNCTION("""COMPUTED_VALUE"""),"-")</f>
        <v>-</v>
      </c>
      <c r="GL59" s="9" t="str">
        <f>IFERROR(__xludf.DUMMYFUNCTION("""COMPUTED_VALUE"""),"-")</f>
        <v>-</v>
      </c>
      <c r="GM59" s="9" t="str">
        <f>IFERROR(__xludf.DUMMYFUNCTION("""COMPUTED_VALUE"""),"-")</f>
        <v>-</v>
      </c>
      <c r="GN59" s="9" t="str">
        <f>IFERROR(__xludf.DUMMYFUNCTION("""COMPUTED_VALUE"""),"-")</f>
        <v>-</v>
      </c>
      <c r="GO59" s="9" t="str">
        <f>IFERROR(__xludf.DUMMYFUNCTION("""COMPUTED_VALUE"""),"-")</f>
        <v>-</v>
      </c>
      <c r="GP59" s="9" t="str">
        <f>IFERROR(__xludf.DUMMYFUNCTION("""COMPUTED_VALUE"""),"-")</f>
        <v>-</v>
      </c>
      <c r="GQ59" s="9" t="str">
        <f>IFERROR(__xludf.DUMMYFUNCTION("""COMPUTED_VALUE"""),"-")</f>
        <v>-</v>
      </c>
      <c r="GR59" s="9" t="str">
        <f>IFERROR(__xludf.DUMMYFUNCTION("""COMPUTED_VALUE"""),"-")</f>
        <v>-</v>
      </c>
      <c r="GS59" s="9" t="str">
        <f>IFERROR(__xludf.DUMMYFUNCTION("""COMPUTED_VALUE"""),"-")</f>
        <v>-</v>
      </c>
      <c r="GT59" s="9" t="str">
        <f>IFERROR(__xludf.DUMMYFUNCTION("""COMPUTED_VALUE"""),"-")</f>
        <v>-</v>
      </c>
      <c r="GU59" s="9" t="str">
        <f>IFERROR(__xludf.DUMMYFUNCTION("""COMPUTED_VALUE"""),"")</f>
        <v/>
      </c>
    </row>
    <row r="60">
      <c r="A60" s="5"/>
      <c r="B60" s="5"/>
      <c r="C60" s="5" t="str">
        <f>if(B60="d","diskv. iz ciklusa",if(B60="d1","diskv. iz kruga",if($E60="ODOBREN",(if(countif(H:H,"="&amp;H60)=1,countif(H:H,"&gt;"&amp;H60)+1,concatenate(countif(H:H,"&gt;"&amp;H60)+1," - ",countif(H:H,"&gt;="&amp;H60)))),'Rezultati - A kategorija'!empty)))</f>
        <v>56 - 60</v>
      </c>
      <c r="D60" s="6" t="str">
        <f>IFERROR(__xludf.DUMMYFUNCTION("""COMPUTED_VALUE"""),"Pantela_12")</f>
        <v>Pantela_12</v>
      </c>
      <c r="E60" s="6" t="str">
        <f>IFERROR(__xludf.DUMMYFUNCTION("""COMPUTED_VALUE"""),"ODOBREN")</f>
        <v>ODOBREN</v>
      </c>
      <c r="F60" s="6" t="str">
        <f>IFERROR(__xludf.DUMMYFUNCTION("""COMPUTED_VALUE"""),"Uros")</f>
        <v>Uros</v>
      </c>
      <c r="G60" s="6" t="str">
        <f>IFERROR(__xludf.DUMMYFUNCTION("""COMPUTED_VALUE"""),"Pantelic")</f>
        <v>Pantelic</v>
      </c>
      <c r="H60" s="7">
        <f>IFERROR(__xludf.DUMMYFUNCTION("""COMPUTED_VALUE"""),20.0)</f>
        <v>20</v>
      </c>
      <c r="I60" s="7">
        <f>IFERROR(__xludf.DUMMYFUNCTION("""COMPUTED_VALUE"""),20.0)</f>
        <v>20</v>
      </c>
      <c r="J60" s="6" t="str">
        <f>IFERROR(__xludf.DUMMYFUNCTION("""COMPUTED_VALUE"""),"Šabac")</f>
        <v>Šabac</v>
      </c>
      <c r="K60" s="6" t="str">
        <f>IFERROR(__xludf.DUMMYFUNCTION("""COMPUTED_VALUE"""),"Šabačka gimnazija")</f>
        <v>Šabačka gimnazija</v>
      </c>
      <c r="L60" s="14" t="str">
        <f>IFERROR(__xludf.DUMMYFUNCTION("""COMPUTED_VALUE"""),"III")</f>
        <v>III</v>
      </c>
      <c r="M60" s="14" t="str">
        <f>IFERROR(__xludf.DUMMYFUNCTION("""COMPUTED_VALUE"""),"A")</f>
        <v>A</v>
      </c>
      <c r="N60" s="6" t="str">
        <f>IFERROR(__xludf.DUMMYFUNCTION("""COMPUTED_VALUE"""),"Ivan Drecun")</f>
        <v>Ivan Drecun</v>
      </c>
      <c r="O60" s="8" t="str">
        <f>IFERROR(__xludf.DUMMYFUNCTION("""COMPUTED_VALUE"""),"-")</f>
        <v>-</v>
      </c>
      <c r="P60" s="9" t="str">
        <f>IFERROR(__xludf.DUMMYFUNCTION("""COMPUTED_VALUE"""),"-")</f>
        <v>-</v>
      </c>
      <c r="Q60" s="9" t="str">
        <f>IFERROR(__xludf.DUMMYFUNCTION("""COMPUTED_VALUE"""),"-")</f>
        <v>-</v>
      </c>
      <c r="R60" s="9">
        <f>IFERROR(__xludf.DUMMYFUNCTION("""COMPUTED_VALUE"""),20.0)</f>
        <v>20</v>
      </c>
      <c r="S60" s="9" t="str">
        <f>IFERROR(__xludf.DUMMYFUNCTION("""COMPUTED_VALUE"""),"-")</f>
        <v>-</v>
      </c>
      <c r="T60" s="9" t="str">
        <f>IFERROR(__xludf.DUMMYFUNCTION("""COMPUTED_VALUE"""),"-")</f>
        <v>-</v>
      </c>
      <c r="U60" s="9" t="str">
        <f>IFERROR(__xludf.DUMMYFUNCTION("""COMPUTED_VALUE"""),"")</f>
        <v/>
      </c>
      <c r="V60" s="9" t="str">
        <f>IFERROR(__xludf.DUMMYFUNCTION("""COMPUTED_VALUE"""),"")</f>
        <v/>
      </c>
      <c r="W60" s="9" t="str">
        <f>IFERROR(__xludf.DUMMYFUNCTION("""COMPUTED_VALUE"""),"-")</f>
        <v>-</v>
      </c>
      <c r="X60" s="9" t="str">
        <f>IFERROR(__xludf.DUMMYFUNCTION("""COMPUTED_VALUE"""),"-")</f>
        <v>-</v>
      </c>
      <c r="Y60" s="9" t="str">
        <f>IFERROR(__xludf.DUMMYFUNCTION("""COMPUTED_VALUE"""),"-")</f>
        <v>-</v>
      </c>
      <c r="Z60" s="9" t="str">
        <f>IFERROR(__xludf.DUMMYFUNCTION("""COMPUTED_VALUE"""),"-")</f>
        <v>-</v>
      </c>
      <c r="AA60" s="9" t="str">
        <f>IFERROR(__xludf.DUMMYFUNCTION("""COMPUTED_VALUE"""),"-")</f>
        <v>-</v>
      </c>
      <c r="AB60" s="9" t="str">
        <f>IFERROR(__xludf.DUMMYFUNCTION("""COMPUTED_VALUE"""),"-")</f>
        <v>-</v>
      </c>
      <c r="AC60" s="9" t="str">
        <f>IFERROR(__xludf.DUMMYFUNCTION("""COMPUTED_VALUE"""),"-")</f>
        <v>-</v>
      </c>
      <c r="AD60" s="9" t="str">
        <f>IFERROR(__xludf.DUMMYFUNCTION("""COMPUTED_VALUE"""),"-")</f>
        <v>-</v>
      </c>
      <c r="AE60" s="9" t="str">
        <f>IFERROR(__xludf.DUMMYFUNCTION("""COMPUTED_VALUE"""),"-")</f>
        <v>-</v>
      </c>
      <c r="AF60" s="9" t="str">
        <f>IFERROR(__xludf.DUMMYFUNCTION("""COMPUTED_VALUE"""),"-")</f>
        <v>-</v>
      </c>
      <c r="AG60" s="9" t="str">
        <f>IFERROR(__xludf.DUMMYFUNCTION("""COMPUTED_VALUE"""),"-")</f>
        <v>-</v>
      </c>
      <c r="AH60" s="9" t="str">
        <f>IFERROR(__xludf.DUMMYFUNCTION("""COMPUTED_VALUE"""),"-")</f>
        <v>-</v>
      </c>
      <c r="AI60" s="9" t="str">
        <f>IFERROR(__xludf.DUMMYFUNCTION("""COMPUTED_VALUE"""),"-")</f>
        <v>-</v>
      </c>
      <c r="AJ60" s="9" t="str">
        <f>IFERROR(__xludf.DUMMYFUNCTION("""COMPUTED_VALUE"""),"-")</f>
        <v>-</v>
      </c>
      <c r="AK60" s="9" t="str">
        <f>IFERROR(__xludf.DUMMYFUNCTION("""COMPUTED_VALUE"""),"-")</f>
        <v>-</v>
      </c>
      <c r="AL60" s="9" t="str">
        <f>IFERROR(__xludf.DUMMYFUNCTION("""COMPUTED_VALUE"""),"-")</f>
        <v>-</v>
      </c>
      <c r="AM60" s="9" t="str">
        <f>IFERROR(__xludf.DUMMYFUNCTION("""COMPUTED_VALUE"""),"-")</f>
        <v>-</v>
      </c>
      <c r="AN60" s="9" t="str">
        <f>IFERROR(__xludf.DUMMYFUNCTION("""COMPUTED_VALUE"""),"-")</f>
        <v>-</v>
      </c>
      <c r="AO60" s="9" t="str">
        <f>IFERROR(__xludf.DUMMYFUNCTION("""COMPUTED_VALUE"""),"-")</f>
        <v>-</v>
      </c>
      <c r="AP60" s="9" t="str">
        <f>IFERROR(__xludf.DUMMYFUNCTION("""COMPUTED_VALUE"""),"-")</f>
        <v>-</v>
      </c>
      <c r="AQ60" s="9" t="str">
        <f>IFERROR(__xludf.DUMMYFUNCTION("""COMPUTED_VALUE"""),"-")</f>
        <v>-</v>
      </c>
      <c r="AR60" s="9" t="str">
        <f>IFERROR(__xludf.DUMMYFUNCTION("""COMPUTED_VALUE"""),"-")</f>
        <v>-</v>
      </c>
      <c r="AS60" s="9" t="str">
        <f>IFERROR(__xludf.DUMMYFUNCTION("""COMPUTED_VALUE"""),"-")</f>
        <v>-</v>
      </c>
      <c r="AT60" s="9" t="str">
        <f>IFERROR(__xludf.DUMMYFUNCTION("""COMPUTED_VALUE"""),"-")</f>
        <v>-</v>
      </c>
      <c r="AU60" s="9" t="str">
        <f>IFERROR(__xludf.DUMMYFUNCTION("""COMPUTED_VALUE"""),"-")</f>
        <v>-</v>
      </c>
      <c r="AV60" s="9" t="str">
        <f>IFERROR(__xludf.DUMMYFUNCTION("""COMPUTED_VALUE"""),"-")</f>
        <v>-</v>
      </c>
      <c r="AW60" s="9" t="str">
        <f>IFERROR(__xludf.DUMMYFUNCTION("""COMPUTED_VALUE"""),"-")</f>
        <v>-</v>
      </c>
      <c r="AX60" s="9" t="str">
        <f>IFERROR(__xludf.DUMMYFUNCTION("""COMPUTED_VALUE"""),"-")</f>
        <v>-</v>
      </c>
      <c r="AY60" s="9" t="str">
        <f>IFERROR(__xludf.DUMMYFUNCTION("""COMPUTED_VALUE"""),"-")</f>
        <v>-</v>
      </c>
      <c r="AZ60" s="9" t="str">
        <f>IFERROR(__xludf.DUMMYFUNCTION("""COMPUTED_VALUE"""),"-")</f>
        <v>-</v>
      </c>
      <c r="BA60" s="9" t="str">
        <f>IFERROR(__xludf.DUMMYFUNCTION("""COMPUTED_VALUE"""),"-")</f>
        <v>-</v>
      </c>
      <c r="BB60" s="9" t="str">
        <f>IFERROR(__xludf.DUMMYFUNCTION("""COMPUTED_VALUE"""),"-")</f>
        <v>-</v>
      </c>
      <c r="BC60" s="9" t="str">
        <f>IFERROR(__xludf.DUMMYFUNCTION("""COMPUTED_VALUE"""),"-")</f>
        <v>-</v>
      </c>
      <c r="BD60" s="9" t="str">
        <f>IFERROR(__xludf.DUMMYFUNCTION("""COMPUTED_VALUE"""),"-")</f>
        <v>-</v>
      </c>
      <c r="BE60" s="9" t="str">
        <f>IFERROR(__xludf.DUMMYFUNCTION("""COMPUTED_VALUE"""),"-")</f>
        <v>-</v>
      </c>
      <c r="BF60" s="9" t="str">
        <f>IFERROR(__xludf.DUMMYFUNCTION("""COMPUTED_VALUE"""),"-")</f>
        <v>-</v>
      </c>
      <c r="BG60" s="9" t="str">
        <f>IFERROR(__xludf.DUMMYFUNCTION("""COMPUTED_VALUE"""),"-")</f>
        <v>-</v>
      </c>
      <c r="BH60" s="9" t="str">
        <f>IFERROR(__xludf.DUMMYFUNCTION("""COMPUTED_VALUE"""),"-")</f>
        <v>-</v>
      </c>
      <c r="BI60" s="9" t="str">
        <f>IFERROR(__xludf.DUMMYFUNCTION("""COMPUTED_VALUE"""),"-")</f>
        <v>-</v>
      </c>
      <c r="BJ60" s="9" t="str">
        <f>IFERROR(__xludf.DUMMYFUNCTION("""COMPUTED_VALUE"""),"-")</f>
        <v>-</v>
      </c>
      <c r="BK60" s="9" t="str">
        <f>IFERROR(__xludf.DUMMYFUNCTION("""COMPUTED_VALUE"""),"-")</f>
        <v>-</v>
      </c>
      <c r="BL60" s="9" t="str">
        <f>IFERROR(__xludf.DUMMYFUNCTION("""COMPUTED_VALUE"""),"-")</f>
        <v>-</v>
      </c>
      <c r="BM60" s="9" t="str">
        <f>IFERROR(__xludf.DUMMYFUNCTION("""COMPUTED_VALUE"""),"")</f>
        <v/>
      </c>
      <c r="BN60" s="9" t="str">
        <f>IFERROR(__xludf.DUMMYFUNCTION("""COMPUTED_VALUE"""),"-")</f>
        <v>-</v>
      </c>
      <c r="BO60" s="9" t="str">
        <f>IFERROR(__xludf.DUMMYFUNCTION("""COMPUTED_VALUE"""),"-")</f>
        <v>-</v>
      </c>
      <c r="BP60" s="9" t="str">
        <f>IFERROR(__xludf.DUMMYFUNCTION("""COMPUTED_VALUE"""),"-")</f>
        <v>-</v>
      </c>
      <c r="BQ60" s="9" t="str">
        <f>IFERROR(__xludf.DUMMYFUNCTION("""COMPUTED_VALUE"""),"-")</f>
        <v>-</v>
      </c>
      <c r="BR60" s="9" t="str">
        <f>IFERROR(__xludf.DUMMYFUNCTION("""COMPUTED_VALUE"""),"-")</f>
        <v>-</v>
      </c>
      <c r="BS60" s="9" t="str">
        <f>IFERROR(__xludf.DUMMYFUNCTION("""COMPUTED_VALUE"""),"-")</f>
        <v>-</v>
      </c>
      <c r="BT60" s="9" t="str">
        <f>IFERROR(__xludf.DUMMYFUNCTION("""COMPUTED_VALUE"""),"-")</f>
        <v>-</v>
      </c>
      <c r="BU60" s="9" t="str">
        <f>IFERROR(__xludf.DUMMYFUNCTION("""COMPUTED_VALUE"""),"-")</f>
        <v>-</v>
      </c>
      <c r="BV60" s="9" t="str">
        <f>IFERROR(__xludf.DUMMYFUNCTION("""COMPUTED_VALUE"""),"-")</f>
        <v>-</v>
      </c>
      <c r="BW60" s="9" t="str">
        <f>IFERROR(__xludf.DUMMYFUNCTION("""COMPUTED_VALUE"""),"-")</f>
        <v>-</v>
      </c>
      <c r="BX60" s="9" t="str">
        <f>IFERROR(__xludf.DUMMYFUNCTION("""COMPUTED_VALUE"""),"-")</f>
        <v>-</v>
      </c>
      <c r="BY60" s="9" t="str">
        <f>IFERROR(__xludf.DUMMYFUNCTION("""COMPUTED_VALUE"""),"-")</f>
        <v>-</v>
      </c>
      <c r="BZ60" s="9" t="str">
        <f>IFERROR(__xludf.DUMMYFUNCTION("""COMPUTED_VALUE"""),"-")</f>
        <v>-</v>
      </c>
      <c r="CA60" s="9" t="str">
        <f>IFERROR(__xludf.DUMMYFUNCTION("""COMPUTED_VALUE"""),"-")</f>
        <v>-</v>
      </c>
      <c r="CB60" s="9" t="str">
        <f>IFERROR(__xludf.DUMMYFUNCTION("""COMPUTED_VALUE"""),"-")</f>
        <v>-</v>
      </c>
      <c r="CC60" s="9" t="str">
        <f>IFERROR(__xludf.DUMMYFUNCTION("""COMPUTED_VALUE"""),"-")</f>
        <v>-</v>
      </c>
      <c r="CD60" s="9" t="str">
        <f>IFERROR(__xludf.DUMMYFUNCTION("""COMPUTED_VALUE"""),"-")</f>
        <v>-</v>
      </c>
      <c r="CE60" s="9" t="str">
        <f>IFERROR(__xludf.DUMMYFUNCTION("""COMPUTED_VALUE"""),"-")</f>
        <v>-</v>
      </c>
      <c r="CF60" s="9" t="str">
        <f>IFERROR(__xludf.DUMMYFUNCTION("""COMPUTED_VALUE"""),"-")</f>
        <v>-</v>
      </c>
      <c r="CG60" s="9" t="str">
        <f>IFERROR(__xludf.DUMMYFUNCTION("""COMPUTED_VALUE"""),"-")</f>
        <v>-</v>
      </c>
      <c r="CH60" s="9" t="str">
        <f>IFERROR(__xludf.DUMMYFUNCTION("""COMPUTED_VALUE"""),"-")</f>
        <v>-</v>
      </c>
      <c r="CI60" s="9" t="str">
        <f>IFERROR(__xludf.DUMMYFUNCTION("""COMPUTED_VALUE"""),"-")</f>
        <v>-</v>
      </c>
      <c r="CJ60" s="9" t="str">
        <f>IFERROR(__xludf.DUMMYFUNCTION("""COMPUTED_VALUE"""),"-")</f>
        <v>-</v>
      </c>
      <c r="CK60" s="9" t="str">
        <f>IFERROR(__xludf.DUMMYFUNCTION("""COMPUTED_VALUE"""),"-")</f>
        <v>-</v>
      </c>
      <c r="CL60" s="9" t="str">
        <f>IFERROR(__xludf.DUMMYFUNCTION("""COMPUTED_VALUE"""),"-")</f>
        <v>-</v>
      </c>
      <c r="CM60" s="9" t="str">
        <f>IFERROR(__xludf.DUMMYFUNCTION("""COMPUTED_VALUE"""),"-")</f>
        <v>-</v>
      </c>
      <c r="CN60" s="9" t="str">
        <f>IFERROR(__xludf.DUMMYFUNCTION("""COMPUTED_VALUE"""),"-")</f>
        <v>-</v>
      </c>
      <c r="CO60" s="9" t="str">
        <f>IFERROR(__xludf.DUMMYFUNCTION("""COMPUTED_VALUE"""),"-")</f>
        <v>-</v>
      </c>
      <c r="CP60" s="9" t="str">
        <f>IFERROR(__xludf.DUMMYFUNCTION("""COMPUTED_VALUE"""),"-")</f>
        <v>-</v>
      </c>
      <c r="CQ60" s="9" t="str">
        <f>IFERROR(__xludf.DUMMYFUNCTION("""COMPUTED_VALUE"""),"-")</f>
        <v>-</v>
      </c>
      <c r="CR60" s="9" t="str">
        <f>IFERROR(__xludf.DUMMYFUNCTION("""COMPUTED_VALUE"""),"-")</f>
        <v>-</v>
      </c>
      <c r="CS60" s="9" t="str">
        <f>IFERROR(__xludf.DUMMYFUNCTION("""COMPUTED_VALUE"""),"-")</f>
        <v>-</v>
      </c>
      <c r="CT60" s="9" t="str">
        <f>IFERROR(__xludf.DUMMYFUNCTION("""COMPUTED_VALUE"""),"-")</f>
        <v>-</v>
      </c>
      <c r="CU60" s="9" t="str">
        <f>IFERROR(__xludf.DUMMYFUNCTION("""COMPUTED_VALUE"""),"")</f>
        <v/>
      </c>
      <c r="CV60" s="9" t="str">
        <f>IFERROR(__xludf.DUMMYFUNCTION("""COMPUTED_VALUE"""),"-")</f>
        <v>-</v>
      </c>
      <c r="CW60" s="9" t="str">
        <f>IFERROR(__xludf.DUMMYFUNCTION("""COMPUTED_VALUE"""),"-")</f>
        <v>-</v>
      </c>
      <c r="CX60" s="9" t="str">
        <f>IFERROR(__xludf.DUMMYFUNCTION("""COMPUTED_VALUE"""),"-")</f>
        <v>-</v>
      </c>
      <c r="CY60" s="9" t="str">
        <f>IFERROR(__xludf.DUMMYFUNCTION("""COMPUTED_VALUE"""),"-")</f>
        <v>-</v>
      </c>
      <c r="CZ60" s="9" t="str">
        <f>IFERROR(__xludf.DUMMYFUNCTION("""COMPUTED_VALUE"""),"-")</f>
        <v>-</v>
      </c>
      <c r="DA60" s="9" t="str">
        <f>IFERROR(__xludf.DUMMYFUNCTION("""COMPUTED_VALUE"""),"-")</f>
        <v>-</v>
      </c>
      <c r="DB60" s="9" t="str">
        <f>IFERROR(__xludf.DUMMYFUNCTION("""COMPUTED_VALUE"""),"-")</f>
        <v>-</v>
      </c>
      <c r="DC60" s="9" t="str">
        <f>IFERROR(__xludf.DUMMYFUNCTION("""COMPUTED_VALUE"""),"-")</f>
        <v>-</v>
      </c>
      <c r="DD60" s="9" t="str">
        <f>IFERROR(__xludf.DUMMYFUNCTION("""COMPUTED_VALUE"""),"-")</f>
        <v>-</v>
      </c>
      <c r="DE60" s="9" t="str">
        <f>IFERROR(__xludf.DUMMYFUNCTION("""COMPUTED_VALUE"""),"-")</f>
        <v>-</v>
      </c>
      <c r="DF60" s="9" t="str">
        <f>IFERROR(__xludf.DUMMYFUNCTION("""COMPUTED_VALUE"""),"-")</f>
        <v>-</v>
      </c>
      <c r="DG60" s="9" t="str">
        <f>IFERROR(__xludf.DUMMYFUNCTION("""COMPUTED_VALUE"""),"-")</f>
        <v>-</v>
      </c>
      <c r="DH60" s="9" t="str">
        <f>IFERROR(__xludf.DUMMYFUNCTION("""COMPUTED_VALUE"""),"-")</f>
        <v>-</v>
      </c>
      <c r="DI60" s="9" t="str">
        <f>IFERROR(__xludf.DUMMYFUNCTION("""COMPUTED_VALUE"""),"-")</f>
        <v>-</v>
      </c>
      <c r="DJ60" s="9" t="str">
        <f>IFERROR(__xludf.DUMMYFUNCTION("""COMPUTED_VALUE"""),"-")</f>
        <v>-</v>
      </c>
      <c r="DK60" s="9" t="str">
        <f>IFERROR(__xludf.DUMMYFUNCTION("""COMPUTED_VALUE"""),"-")</f>
        <v>-</v>
      </c>
      <c r="DL60" s="9" t="str">
        <f>IFERROR(__xludf.DUMMYFUNCTION("""COMPUTED_VALUE"""),"-")</f>
        <v>-</v>
      </c>
      <c r="DM60" s="9" t="str">
        <f>IFERROR(__xludf.DUMMYFUNCTION("""COMPUTED_VALUE"""),"-")</f>
        <v>-</v>
      </c>
      <c r="DN60" s="9" t="str">
        <f>IFERROR(__xludf.DUMMYFUNCTION("""COMPUTED_VALUE"""),"-")</f>
        <v>-</v>
      </c>
      <c r="DO60" s="9" t="str">
        <f>IFERROR(__xludf.DUMMYFUNCTION("""COMPUTED_VALUE"""),"-")</f>
        <v>-</v>
      </c>
      <c r="DP60" s="9" t="str">
        <f>IFERROR(__xludf.DUMMYFUNCTION("""COMPUTED_VALUE"""),"-")</f>
        <v>-</v>
      </c>
      <c r="DQ60" s="9" t="str">
        <f>IFERROR(__xludf.DUMMYFUNCTION("""COMPUTED_VALUE"""),"-")</f>
        <v>-</v>
      </c>
      <c r="DR60" s="9" t="str">
        <f>IFERROR(__xludf.DUMMYFUNCTION("""COMPUTED_VALUE"""),"-")</f>
        <v>-</v>
      </c>
      <c r="DS60" s="9" t="str">
        <f>IFERROR(__xludf.DUMMYFUNCTION("""COMPUTED_VALUE"""),"-")</f>
        <v>-</v>
      </c>
      <c r="DT60" s="9" t="str">
        <f>IFERROR(__xludf.DUMMYFUNCTION("""COMPUTED_VALUE"""),"-")</f>
        <v>-</v>
      </c>
      <c r="DU60" s="9" t="str">
        <f>IFERROR(__xludf.DUMMYFUNCTION("""COMPUTED_VALUE"""),"-")</f>
        <v>-</v>
      </c>
      <c r="DV60" s="9" t="str">
        <f>IFERROR(__xludf.DUMMYFUNCTION("""COMPUTED_VALUE"""),"-")</f>
        <v>-</v>
      </c>
      <c r="DW60" s="9" t="str">
        <f>IFERROR(__xludf.DUMMYFUNCTION("""COMPUTED_VALUE"""),"-")</f>
        <v>-</v>
      </c>
      <c r="DX60" s="9" t="str">
        <f>IFERROR(__xludf.DUMMYFUNCTION("""COMPUTED_VALUE"""),"-")</f>
        <v>-</v>
      </c>
      <c r="DY60" s="9" t="str">
        <f>IFERROR(__xludf.DUMMYFUNCTION("""COMPUTED_VALUE"""),"-")</f>
        <v>-</v>
      </c>
      <c r="DZ60" s="9" t="str">
        <f>IFERROR(__xludf.DUMMYFUNCTION("""COMPUTED_VALUE"""),"-")</f>
        <v>-</v>
      </c>
      <c r="EA60" s="9" t="str">
        <f>IFERROR(__xludf.DUMMYFUNCTION("""COMPUTED_VALUE"""),"-")</f>
        <v>-</v>
      </c>
      <c r="EB60" s="9" t="str">
        <f>IFERROR(__xludf.DUMMYFUNCTION("""COMPUTED_VALUE"""),"")</f>
        <v/>
      </c>
      <c r="EC60" s="9">
        <f>IFERROR(__xludf.DUMMYFUNCTION("""COMPUTED_VALUE"""),1.0)</f>
        <v>1</v>
      </c>
      <c r="ED60" s="9">
        <f>IFERROR(__xludf.DUMMYFUNCTION("""COMPUTED_VALUE"""),1.0)</f>
        <v>1</v>
      </c>
      <c r="EE60" s="9">
        <f>IFERROR(__xludf.DUMMYFUNCTION("""COMPUTED_VALUE"""),1.0)</f>
        <v>1</v>
      </c>
      <c r="EF60" s="9">
        <f>IFERROR(__xludf.DUMMYFUNCTION("""COMPUTED_VALUE"""),1.0)</f>
        <v>1</v>
      </c>
      <c r="EG60" s="9">
        <f>IFERROR(__xludf.DUMMYFUNCTION("""COMPUTED_VALUE"""),1.0)</f>
        <v>1</v>
      </c>
      <c r="EH60" s="9" t="str">
        <f>IFERROR(__xludf.DUMMYFUNCTION("""COMPUTED_VALUE"""),"TLE")</f>
        <v>TLE</v>
      </c>
      <c r="EI60" s="9" t="str">
        <f>IFERROR(__xludf.DUMMYFUNCTION("""COMPUTED_VALUE"""),"TLE")</f>
        <v>TLE</v>
      </c>
      <c r="EJ60" s="9" t="str">
        <f>IFERROR(__xludf.DUMMYFUNCTION("""COMPUTED_VALUE"""),"TLE")</f>
        <v>TLE</v>
      </c>
      <c r="EK60" s="9" t="str">
        <f>IFERROR(__xludf.DUMMYFUNCTION("""COMPUTED_VALUE"""),"TLE")</f>
        <v>TLE</v>
      </c>
      <c r="EL60" s="9" t="str">
        <f>IFERROR(__xludf.DUMMYFUNCTION("""COMPUTED_VALUE"""),"TLE")</f>
        <v>TLE</v>
      </c>
      <c r="EM60" s="9" t="str">
        <f>IFERROR(__xludf.DUMMYFUNCTION("""COMPUTED_VALUE"""),"TLE")</f>
        <v>TLE</v>
      </c>
      <c r="EN60" s="9" t="str">
        <f>IFERROR(__xludf.DUMMYFUNCTION("""COMPUTED_VALUE"""),"TLE")</f>
        <v>TLE</v>
      </c>
      <c r="EO60" s="9" t="str">
        <f>IFERROR(__xludf.DUMMYFUNCTION("""COMPUTED_VALUE"""),"TLE")</f>
        <v>TLE</v>
      </c>
      <c r="EP60" s="9" t="str">
        <f>IFERROR(__xludf.DUMMYFUNCTION("""COMPUTED_VALUE"""),"TLE")</f>
        <v>TLE</v>
      </c>
      <c r="EQ60" s="9" t="str">
        <f>IFERROR(__xludf.DUMMYFUNCTION("""COMPUTED_VALUE"""),"TLE")</f>
        <v>TLE</v>
      </c>
      <c r="ER60" s="9" t="str">
        <f>IFERROR(__xludf.DUMMYFUNCTION("""COMPUTED_VALUE"""),"TLE")</f>
        <v>TLE</v>
      </c>
      <c r="ES60" s="9" t="str">
        <f>IFERROR(__xludf.DUMMYFUNCTION("""COMPUTED_VALUE"""),"")</f>
        <v/>
      </c>
      <c r="ET60" s="9" t="str">
        <f>IFERROR(__xludf.DUMMYFUNCTION("""COMPUTED_VALUE"""),"-")</f>
        <v>-</v>
      </c>
      <c r="EU60" s="9" t="str">
        <f>IFERROR(__xludf.DUMMYFUNCTION("""COMPUTED_VALUE"""),"-")</f>
        <v>-</v>
      </c>
      <c r="EV60" s="9" t="str">
        <f>IFERROR(__xludf.DUMMYFUNCTION("""COMPUTED_VALUE"""),"-")</f>
        <v>-</v>
      </c>
      <c r="EW60" s="9" t="str">
        <f>IFERROR(__xludf.DUMMYFUNCTION("""COMPUTED_VALUE"""),"-")</f>
        <v>-</v>
      </c>
      <c r="EX60" s="9" t="str">
        <f>IFERROR(__xludf.DUMMYFUNCTION("""COMPUTED_VALUE"""),"-")</f>
        <v>-</v>
      </c>
      <c r="EY60" s="9" t="str">
        <f>IFERROR(__xludf.DUMMYFUNCTION("""COMPUTED_VALUE"""),"-")</f>
        <v>-</v>
      </c>
      <c r="EZ60" s="9" t="str">
        <f>IFERROR(__xludf.DUMMYFUNCTION("""COMPUTED_VALUE"""),"-")</f>
        <v>-</v>
      </c>
      <c r="FA60" s="9" t="str">
        <f>IFERROR(__xludf.DUMMYFUNCTION("""COMPUTED_VALUE"""),"-")</f>
        <v>-</v>
      </c>
      <c r="FB60" s="9" t="str">
        <f>IFERROR(__xludf.DUMMYFUNCTION("""COMPUTED_VALUE"""),"-")</f>
        <v>-</v>
      </c>
      <c r="FC60" s="9" t="str">
        <f>IFERROR(__xludf.DUMMYFUNCTION("""COMPUTED_VALUE"""),"-")</f>
        <v>-</v>
      </c>
      <c r="FD60" s="9" t="str">
        <f>IFERROR(__xludf.DUMMYFUNCTION("""COMPUTED_VALUE"""),"-")</f>
        <v>-</v>
      </c>
      <c r="FE60" s="9" t="str">
        <f>IFERROR(__xludf.DUMMYFUNCTION("""COMPUTED_VALUE"""),"-")</f>
        <v>-</v>
      </c>
      <c r="FF60" s="9" t="str">
        <f>IFERROR(__xludf.DUMMYFUNCTION("""COMPUTED_VALUE"""),"-")</f>
        <v>-</v>
      </c>
      <c r="FG60" s="9" t="str">
        <f>IFERROR(__xludf.DUMMYFUNCTION("""COMPUTED_VALUE"""),"-")</f>
        <v>-</v>
      </c>
      <c r="FH60" s="9" t="str">
        <f>IFERROR(__xludf.DUMMYFUNCTION("""COMPUTED_VALUE"""),"-")</f>
        <v>-</v>
      </c>
      <c r="FI60" s="9" t="str">
        <f>IFERROR(__xludf.DUMMYFUNCTION("""COMPUTED_VALUE"""),"-")</f>
        <v>-</v>
      </c>
      <c r="FJ60" s="9" t="str">
        <f>IFERROR(__xludf.DUMMYFUNCTION("""COMPUTED_VALUE"""),"-")</f>
        <v>-</v>
      </c>
      <c r="FK60" s="9" t="str">
        <f>IFERROR(__xludf.DUMMYFUNCTION("""COMPUTED_VALUE"""),"-")</f>
        <v>-</v>
      </c>
      <c r="FL60" s="9" t="str">
        <f>IFERROR(__xludf.DUMMYFUNCTION("""COMPUTED_VALUE"""),"-")</f>
        <v>-</v>
      </c>
      <c r="FM60" s="9" t="str">
        <f>IFERROR(__xludf.DUMMYFUNCTION("""COMPUTED_VALUE"""),"-")</f>
        <v>-</v>
      </c>
      <c r="FN60" s="9" t="str">
        <f>IFERROR(__xludf.DUMMYFUNCTION("""COMPUTED_VALUE"""),"-")</f>
        <v>-</v>
      </c>
      <c r="FO60" s="9" t="str">
        <f>IFERROR(__xludf.DUMMYFUNCTION("""COMPUTED_VALUE"""),"-")</f>
        <v>-</v>
      </c>
      <c r="FP60" s="9" t="str">
        <f>IFERROR(__xludf.DUMMYFUNCTION("""COMPUTED_VALUE"""),"-")</f>
        <v>-</v>
      </c>
      <c r="FQ60" s="9" t="str">
        <f>IFERROR(__xludf.DUMMYFUNCTION("""COMPUTED_VALUE"""),"-")</f>
        <v>-</v>
      </c>
      <c r="FR60" s="9" t="str">
        <f>IFERROR(__xludf.DUMMYFUNCTION("""COMPUTED_VALUE"""),"-")</f>
        <v>-</v>
      </c>
      <c r="FS60" s="9" t="str">
        <f>IFERROR(__xludf.DUMMYFUNCTION("""COMPUTED_VALUE"""),"-")</f>
        <v>-</v>
      </c>
      <c r="FT60" s="9" t="str">
        <f>IFERROR(__xludf.DUMMYFUNCTION("""COMPUTED_VALUE"""),"-")</f>
        <v>-</v>
      </c>
      <c r="FU60" s="9" t="str">
        <f>IFERROR(__xludf.DUMMYFUNCTION("""COMPUTED_VALUE"""),"-")</f>
        <v>-</v>
      </c>
      <c r="FV60" s="9" t="str">
        <f>IFERROR(__xludf.DUMMYFUNCTION("""COMPUTED_VALUE"""),"")</f>
        <v/>
      </c>
      <c r="FW60" s="9" t="str">
        <f>IFERROR(__xludf.DUMMYFUNCTION("""COMPUTED_VALUE"""),"-")</f>
        <v>-</v>
      </c>
      <c r="FX60" s="9" t="str">
        <f>IFERROR(__xludf.DUMMYFUNCTION("""COMPUTED_VALUE"""),"-")</f>
        <v>-</v>
      </c>
      <c r="FY60" s="9" t="str">
        <f>IFERROR(__xludf.DUMMYFUNCTION("""COMPUTED_VALUE"""),"-")</f>
        <v>-</v>
      </c>
      <c r="FZ60" s="9" t="str">
        <f>IFERROR(__xludf.DUMMYFUNCTION("""COMPUTED_VALUE"""),"-")</f>
        <v>-</v>
      </c>
      <c r="GA60" s="9" t="str">
        <f>IFERROR(__xludf.DUMMYFUNCTION("""COMPUTED_VALUE"""),"-")</f>
        <v>-</v>
      </c>
      <c r="GB60" s="9" t="str">
        <f>IFERROR(__xludf.DUMMYFUNCTION("""COMPUTED_VALUE"""),"-")</f>
        <v>-</v>
      </c>
      <c r="GC60" s="9" t="str">
        <f>IFERROR(__xludf.DUMMYFUNCTION("""COMPUTED_VALUE"""),"-")</f>
        <v>-</v>
      </c>
      <c r="GD60" s="9" t="str">
        <f>IFERROR(__xludf.DUMMYFUNCTION("""COMPUTED_VALUE"""),"-")</f>
        <v>-</v>
      </c>
      <c r="GE60" s="9" t="str">
        <f>IFERROR(__xludf.DUMMYFUNCTION("""COMPUTED_VALUE"""),"-")</f>
        <v>-</v>
      </c>
      <c r="GF60" s="9" t="str">
        <f>IFERROR(__xludf.DUMMYFUNCTION("""COMPUTED_VALUE"""),"-")</f>
        <v>-</v>
      </c>
      <c r="GG60" s="9" t="str">
        <f>IFERROR(__xludf.DUMMYFUNCTION("""COMPUTED_VALUE"""),"-")</f>
        <v>-</v>
      </c>
      <c r="GH60" s="9" t="str">
        <f>IFERROR(__xludf.DUMMYFUNCTION("""COMPUTED_VALUE"""),"-")</f>
        <v>-</v>
      </c>
      <c r="GI60" s="9" t="str">
        <f>IFERROR(__xludf.DUMMYFUNCTION("""COMPUTED_VALUE"""),"-")</f>
        <v>-</v>
      </c>
      <c r="GJ60" s="9" t="str">
        <f>IFERROR(__xludf.DUMMYFUNCTION("""COMPUTED_VALUE"""),"-")</f>
        <v>-</v>
      </c>
      <c r="GK60" s="9" t="str">
        <f>IFERROR(__xludf.DUMMYFUNCTION("""COMPUTED_VALUE"""),"-")</f>
        <v>-</v>
      </c>
      <c r="GL60" s="9" t="str">
        <f>IFERROR(__xludf.DUMMYFUNCTION("""COMPUTED_VALUE"""),"-")</f>
        <v>-</v>
      </c>
      <c r="GM60" s="9" t="str">
        <f>IFERROR(__xludf.DUMMYFUNCTION("""COMPUTED_VALUE"""),"-")</f>
        <v>-</v>
      </c>
      <c r="GN60" s="9" t="str">
        <f>IFERROR(__xludf.DUMMYFUNCTION("""COMPUTED_VALUE"""),"-")</f>
        <v>-</v>
      </c>
      <c r="GO60" s="9" t="str">
        <f>IFERROR(__xludf.DUMMYFUNCTION("""COMPUTED_VALUE"""),"-")</f>
        <v>-</v>
      </c>
      <c r="GP60" s="9" t="str">
        <f>IFERROR(__xludf.DUMMYFUNCTION("""COMPUTED_VALUE"""),"-")</f>
        <v>-</v>
      </c>
      <c r="GQ60" s="9" t="str">
        <f>IFERROR(__xludf.DUMMYFUNCTION("""COMPUTED_VALUE"""),"-")</f>
        <v>-</v>
      </c>
      <c r="GR60" s="9" t="str">
        <f>IFERROR(__xludf.DUMMYFUNCTION("""COMPUTED_VALUE"""),"-")</f>
        <v>-</v>
      </c>
      <c r="GS60" s="9" t="str">
        <f>IFERROR(__xludf.DUMMYFUNCTION("""COMPUTED_VALUE"""),"-")</f>
        <v>-</v>
      </c>
      <c r="GT60" s="9" t="str">
        <f>IFERROR(__xludf.DUMMYFUNCTION("""COMPUTED_VALUE"""),"-")</f>
        <v>-</v>
      </c>
      <c r="GU60" s="9" t="str">
        <f>IFERROR(__xludf.DUMMYFUNCTION("""COMPUTED_VALUE"""),"")</f>
        <v/>
      </c>
    </row>
    <row r="61">
      <c r="A61" s="5"/>
      <c r="B61" s="5"/>
      <c r="C61" s="5" t="str">
        <f>if(B61="d","diskv. iz ciklusa",if(B61="d1","diskv. iz kruga",if($E61="ODOBREN",(if(countif(H:H,"="&amp;H61)=1,countif(H:H,"&gt;"&amp;H61)+1,concatenate(countif(H:H,"&gt;"&amp;H61)+1," - ",countif(H:H,"&gt;="&amp;H61)))),'Rezultati - A kategorija'!empty)))</f>
        <v>56 - 60</v>
      </c>
      <c r="D61" s="6" t="str">
        <f>IFERROR(__xludf.DUMMYFUNCTION("""COMPUTED_VALUE"""),"RG161miha")</f>
        <v>RG161miha</v>
      </c>
      <c r="E61" s="6" t="str">
        <f>IFERROR(__xludf.DUMMYFUNCTION("""COMPUTED_VALUE"""),"ODOBREN")</f>
        <v>ODOBREN</v>
      </c>
      <c r="F61" s="6" t="str">
        <f>IFERROR(__xludf.DUMMYFUNCTION("""COMPUTED_VALUE"""),"Mihail")</f>
        <v>Mihail</v>
      </c>
      <c r="G61" s="6" t="str">
        <f>IFERROR(__xludf.DUMMYFUNCTION("""COMPUTED_VALUE"""),"Jovanoski")</f>
        <v>Jovanoski</v>
      </c>
      <c r="H61" s="7">
        <f>IFERROR(__xludf.DUMMYFUNCTION("""COMPUTED_VALUE"""),20.0)</f>
        <v>20</v>
      </c>
      <c r="I61" s="7">
        <f>IFERROR(__xludf.DUMMYFUNCTION("""COMPUTED_VALUE"""),20.0)</f>
        <v>20</v>
      </c>
      <c r="J61" s="6" t="str">
        <f>IFERROR(__xludf.DUMMYFUNCTION("""COMPUTED_VALUE"""),"Stari grad")</f>
        <v>Stari grad</v>
      </c>
      <c r="K61" s="6" t="str">
        <f>IFERROR(__xludf.DUMMYFUNCTION("""COMPUTED_VALUE"""),"Računarska gimnazija")</f>
        <v>Računarska gimnazija</v>
      </c>
      <c r="L61" s="14" t="str">
        <f>IFERROR(__xludf.DUMMYFUNCTION("""COMPUTED_VALUE"""),"IV")</f>
        <v>IV</v>
      </c>
      <c r="M61" s="14" t="str">
        <f>IFERROR(__xludf.DUMMYFUNCTION("""COMPUTED_VALUE"""),"A")</f>
        <v>A</v>
      </c>
      <c r="N61" s="6" t="str">
        <f>IFERROR(__xludf.DUMMYFUNCTION("""COMPUTED_VALUE"""),"Petar Radovanović")</f>
        <v>Petar Radovanović</v>
      </c>
      <c r="O61" s="8" t="str">
        <f>IFERROR(__xludf.DUMMYFUNCTION("""COMPUTED_VALUE"""),"-")</f>
        <v>-</v>
      </c>
      <c r="P61" s="9" t="str">
        <f>IFERROR(__xludf.DUMMYFUNCTION("""COMPUTED_VALUE"""),"-")</f>
        <v>-</v>
      </c>
      <c r="Q61" s="9" t="str">
        <f>IFERROR(__xludf.DUMMYFUNCTION("""COMPUTED_VALUE"""),"-")</f>
        <v>-</v>
      </c>
      <c r="R61" s="9">
        <f>IFERROR(__xludf.DUMMYFUNCTION("""COMPUTED_VALUE"""),20.0)</f>
        <v>20</v>
      </c>
      <c r="S61" s="9" t="str">
        <f>IFERROR(__xludf.DUMMYFUNCTION("""COMPUTED_VALUE"""),"-")</f>
        <v>-</v>
      </c>
      <c r="T61" s="9" t="str">
        <f>IFERROR(__xludf.DUMMYFUNCTION("""COMPUTED_VALUE"""),"-")</f>
        <v>-</v>
      </c>
      <c r="U61" s="9" t="str">
        <f>IFERROR(__xludf.DUMMYFUNCTION("""COMPUTED_VALUE"""),"")</f>
        <v/>
      </c>
      <c r="V61" s="9" t="str">
        <f>IFERROR(__xludf.DUMMYFUNCTION("""COMPUTED_VALUE"""),"")</f>
        <v/>
      </c>
      <c r="W61" s="9" t="str">
        <f>IFERROR(__xludf.DUMMYFUNCTION("""COMPUTED_VALUE"""),"-")</f>
        <v>-</v>
      </c>
      <c r="X61" s="9" t="str">
        <f>IFERROR(__xludf.DUMMYFUNCTION("""COMPUTED_VALUE"""),"-")</f>
        <v>-</v>
      </c>
      <c r="Y61" s="9" t="str">
        <f>IFERROR(__xludf.DUMMYFUNCTION("""COMPUTED_VALUE"""),"-")</f>
        <v>-</v>
      </c>
      <c r="Z61" s="9" t="str">
        <f>IFERROR(__xludf.DUMMYFUNCTION("""COMPUTED_VALUE"""),"-")</f>
        <v>-</v>
      </c>
      <c r="AA61" s="9" t="str">
        <f>IFERROR(__xludf.DUMMYFUNCTION("""COMPUTED_VALUE"""),"-")</f>
        <v>-</v>
      </c>
      <c r="AB61" s="9" t="str">
        <f>IFERROR(__xludf.DUMMYFUNCTION("""COMPUTED_VALUE"""),"-")</f>
        <v>-</v>
      </c>
      <c r="AC61" s="9" t="str">
        <f>IFERROR(__xludf.DUMMYFUNCTION("""COMPUTED_VALUE"""),"-")</f>
        <v>-</v>
      </c>
      <c r="AD61" s="9" t="str">
        <f>IFERROR(__xludf.DUMMYFUNCTION("""COMPUTED_VALUE"""),"-")</f>
        <v>-</v>
      </c>
      <c r="AE61" s="9" t="str">
        <f>IFERROR(__xludf.DUMMYFUNCTION("""COMPUTED_VALUE"""),"-")</f>
        <v>-</v>
      </c>
      <c r="AF61" s="9" t="str">
        <f>IFERROR(__xludf.DUMMYFUNCTION("""COMPUTED_VALUE"""),"-")</f>
        <v>-</v>
      </c>
      <c r="AG61" s="9" t="str">
        <f>IFERROR(__xludf.DUMMYFUNCTION("""COMPUTED_VALUE"""),"-")</f>
        <v>-</v>
      </c>
      <c r="AH61" s="9" t="str">
        <f>IFERROR(__xludf.DUMMYFUNCTION("""COMPUTED_VALUE"""),"-")</f>
        <v>-</v>
      </c>
      <c r="AI61" s="9" t="str">
        <f>IFERROR(__xludf.DUMMYFUNCTION("""COMPUTED_VALUE"""),"-")</f>
        <v>-</v>
      </c>
      <c r="AJ61" s="9" t="str">
        <f>IFERROR(__xludf.DUMMYFUNCTION("""COMPUTED_VALUE"""),"-")</f>
        <v>-</v>
      </c>
      <c r="AK61" s="9" t="str">
        <f>IFERROR(__xludf.DUMMYFUNCTION("""COMPUTED_VALUE"""),"-")</f>
        <v>-</v>
      </c>
      <c r="AL61" s="9" t="str">
        <f>IFERROR(__xludf.DUMMYFUNCTION("""COMPUTED_VALUE"""),"-")</f>
        <v>-</v>
      </c>
      <c r="AM61" s="9" t="str">
        <f>IFERROR(__xludf.DUMMYFUNCTION("""COMPUTED_VALUE"""),"-")</f>
        <v>-</v>
      </c>
      <c r="AN61" s="9" t="str">
        <f>IFERROR(__xludf.DUMMYFUNCTION("""COMPUTED_VALUE"""),"-")</f>
        <v>-</v>
      </c>
      <c r="AO61" s="9" t="str">
        <f>IFERROR(__xludf.DUMMYFUNCTION("""COMPUTED_VALUE"""),"-")</f>
        <v>-</v>
      </c>
      <c r="AP61" s="9" t="str">
        <f>IFERROR(__xludf.DUMMYFUNCTION("""COMPUTED_VALUE"""),"-")</f>
        <v>-</v>
      </c>
      <c r="AQ61" s="9" t="str">
        <f>IFERROR(__xludf.DUMMYFUNCTION("""COMPUTED_VALUE"""),"-")</f>
        <v>-</v>
      </c>
      <c r="AR61" s="9" t="str">
        <f>IFERROR(__xludf.DUMMYFUNCTION("""COMPUTED_VALUE"""),"-")</f>
        <v>-</v>
      </c>
      <c r="AS61" s="9" t="str">
        <f>IFERROR(__xludf.DUMMYFUNCTION("""COMPUTED_VALUE"""),"-")</f>
        <v>-</v>
      </c>
      <c r="AT61" s="9" t="str">
        <f>IFERROR(__xludf.DUMMYFUNCTION("""COMPUTED_VALUE"""),"-")</f>
        <v>-</v>
      </c>
      <c r="AU61" s="9" t="str">
        <f>IFERROR(__xludf.DUMMYFUNCTION("""COMPUTED_VALUE"""),"-")</f>
        <v>-</v>
      </c>
      <c r="AV61" s="9" t="str">
        <f>IFERROR(__xludf.DUMMYFUNCTION("""COMPUTED_VALUE"""),"-")</f>
        <v>-</v>
      </c>
      <c r="AW61" s="9" t="str">
        <f>IFERROR(__xludf.DUMMYFUNCTION("""COMPUTED_VALUE"""),"-")</f>
        <v>-</v>
      </c>
      <c r="AX61" s="9" t="str">
        <f>IFERROR(__xludf.DUMMYFUNCTION("""COMPUTED_VALUE"""),"-")</f>
        <v>-</v>
      </c>
      <c r="AY61" s="9" t="str">
        <f>IFERROR(__xludf.DUMMYFUNCTION("""COMPUTED_VALUE"""),"-")</f>
        <v>-</v>
      </c>
      <c r="AZ61" s="9" t="str">
        <f>IFERROR(__xludf.DUMMYFUNCTION("""COMPUTED_VALUE"""),"-")</f>
        <v>-</v>
      </c>
      <c r="BA61" s="9" t="str">
        <f>IFERROR(__xludf.DUMMYFUNCTION("""COMPUTED_VALUE"""),"-")</f>
        <v>-</v>
      </c>
      <c r="BB61" s="9" t="str">
        <f>IFERROR(__xludf.DUMMYFUNCTION("""COMPUTED_VALUE"""),"-")</f>
        <v>-</v>
      </c>
      <c r="BC61" s="9" t="str">
        <f>IFERROR(__xludf.DUMMYFUNCTION("""COMPUTED_VALUE"""),"-")</f>
        <v>-</v>
      </c>
      <c r="BD61" s="9" t="str">
        <f>IFERROR(__xludf.DUMMYFUNCTION("""COMPUTED_VALUE"""),"-")</f>
        <v>-</v>
      </c>
      <c r="BE61" s="9" t="str">
        <f>IFERROR(__xludf.DUMMYFUNCTION("""COMPUTED_VALUE"""),"-")</f>
        <v>-</v>
      </c>
      <c r="BF61" s="9" t="str">
        <f>IFERROR(__xludf.DUMMYFUNCTION("""COMPUTED_VALUE"""),"-")</f>
        <v>-</v>
      </c>
      <c r="BG61" s="9" t="str">
        <f>IFERROR(__xludf.DUMMYFUNCTION("""COMPUTED_VALUE"""),"-")</f>
        <v>-</v>
      </c>
      <c r="BH61" s="9" t="str">
        <f>IFERROR(__xludf.DUMMYFUNCTION("""COMPUTED_VALUE"""),"-")</f>
        <v>-</v>
      </c>
      <c r="BI61" s="9" t="str">
        <f>IFERROR(__xludf.DUMMYFUNCTION("""COMPUTED_VALUE"""),"-")</f>
        <v>-</v>
      </c>
      <c r="BJ61" s="9" t="str">
        <f>IFERROR(__xludf.DUMMYFUNCTION("""COMPUTED_VALUE"""),"-")</f>
        <v>-</v>
      </c>
      <c r="BK61" s="9" t="str">
        <f>IFERROR(__xludf.DUMMYFUNCTION("""COMPUTED_VALUE"""),"-")</f>
        <v>-</v>
      </c>
      <c r="BL61" s="9" t="str">
        <f>IFERROR(__xludf.DUMMYFUNCTION("""COMPUTED_VALUE"""),"-")</f>
        <v>-</v>
      </c>
      <c r="BM61" s="9" t="str">
        <f>IFERROR(__xludf.DUMMYFUNCTION("""COMPUTED_VALUE"""),"")</f>
        <v/>
      </c>
      <c r="BN61" s="9" t="str">
        <f>IFERROR(__xludf.DUMMYFUNCTION("""COMPUTED_VALUE"""),"-")</f>
        <v>-</v>
      </c>
      <c r="BO61" s="9" t="str">
        <f>IFERROR(__xludf.DUMMYFUNCTION("""COMPUTED_VALUE"""),"-")</f>
        <v>-</v>
      </c>
      <c r="BP61" s="9" t="str">
        <f>IFERROR(__xludf.DUMMYFUNCTION("""COMPUTED_VALUE"""),"-")</f>
        <v>-</v>
      </c>
      <c r="BQ61" s="9" t="str">
        <f>IFERROR(__xludf.DUMMYFUNCTION("""COMPUTED_VALUE"""),"-")</f>
        <v>-</v>
      </c>
      <c r="BR61" s="9" t="str">
        <f>IFERROR(__xludf.DUMMYFUNCTION("""COMPUTED_VALUE"""),"-")</f>
        <v>-</v>
      </c>
      <c r="BS61" s="9" t="str">
        <f>IFERROR(__xludf.DUMMYFUNCTION("""COMPUTED_VALUE"""),"-")</f>
        <v>-</v>
      </c>
      <c r="BT61" s="9" t="str">
        <f>IFERROR(__xludf.DUMMYFUNCTION("""COMPUTED_VALUE"""),"-")</f>
        <v>-</v>
      </c>
      <c r="BU61" s="9" t="str">
        <f>IFERROR(__xludf.DUMMYFUNCTION("""COMPUTED_VALUE"""),"-")</f>
        <v>-</v>
      </c>
      <c r="BV61" s="9" t="str">
        <f>IFERROR(__xludf.DUMMYFUNCTION("""COMPUTED_VALUE"""),"-")</f>
        <v>-</v>
      </c>
      <c r="BW61" s="9" t="str">
        <f>IFERROR(__xludf.DUMMYFUNCTION("""COMPUTED_VALUE"""),"-")</f>
        <v>-</v>
      </c>
      <c r="BX61" s="9" t="str">
        <f>IFERROR(__xludf.DUMMYFUNCTION("""COMPUTED_VALUE"""),"-")</f>
        <v>-</v>
      </c>
      <c r="BY61" s="9" t="str">
        <f>IFERROR(__xludf.DUMMYFUNCTION("""COMPUTED_VALUE"""),"-")</f>
        <v>-</v>
      </c>
      <c r="BZ61" s="9" t="str">
        <f>IFERROR(__xludf.DUMMYFUNCTION("""COMPUTED_VALUE"""),"-")</f>
        <v>-</v>
      </c>
      <c r="CA61" s="9" t="str">
        <f>IFERROR(__xludf.DUMMYFUNCTION("""COMPUTED_VALUE"""),"-")</f>
        <v>-</v>
      </c>
      <c r="CB61" s="9" t="str">
        <f>IFERROR(__xludf.DUMMYFUNCTION("""COMPUTED_VALUE"""),"-")</f>
        <v>-</v>
      </c>
      <c r="CC61" s="9" t="str">
        <f>IFERROR(__xludf.DUMMYFUNCTION("""COMPUTED_VALUE"""),"-")</f>
        <v>-</v>
      </c>
      <c r="CD61" s="9" t="str">
        <f>IFERROR(__xludf.DUMMYFUNCTION("""COMPUTED_VALUE"""),"-")</f>
        <v>-</v>
      </c>
      <c r="CE61" s="9" t="str">
        <f>IFERROR(__xludf.DUMMYFUNCTION("""COMPUTED_VALUE"""),"-")</f>
        <v>-</v>
      </c>
      <c r="CF61" s="9" t="str">
        <f>IFERROR(__xludf.DUMMYFUNCTION("""COMPUTED_VALUE"""),"-")</f>
        <v>-</v>
      </c>
      <c r="CG61" s="9" t="str">
        <f>IFERROR(__xludf.DUMMYFUNCTION("""COMPUTED_VALUE"""),"-")</f>
        <v>-</v>
      </c>
      <c r="CH61" s="9" t="str">
        <f>IFERROR(__xludf.DUMMYFUNCTION("""COMPUTED_VALUE"""),"-")</f>
        <v>-</v>
      </c>
      <c r="CI61" s="9" t="str">
        <f>IFERROR(__xludf.DUMMYFUNCTION("""COMPUTED_VALUE"""),"-")</f>
        <v>-</v>
      </c>
      <c r="CJ61" s="9" t="str">
        <f>IFERROR(__xludf.DUMMYFUNCTION("""COMPUTED_VALUE"""),"-")</f>
        <v>-</v>
      </c>
      <c r="CK61" s="9" t="str">
        <f>IFERROR(__xludf.DUMMYFUNCTION("""COMPUTED_VALUE"""),"-")</f>
        <v>-</v>
      </c>
      <c r="CL61" s="9" t="str">
        <f>IFERROR(__xludf.DUMMYFUNCTION("""COMPUTED_VALUE"""),"-")</f>
        <v>-</v>
      </c>
      <c r="CM61" s="9" t="str">
        <f>IFERROR(__xludf.DUMMYFUNCTION("""COMPUTED_VALUE"""),"-")</f>
        <v>-</v>
      </c>
      <c r="CN61" s="9" t="str">
        <f>IFERROR(__xludf.DUMMYFUNCTION("""COMPUTED_VALUE"""),"-")</f>
        <v>-</v>
      </c>
      <c r="CO61" s="9" t="str">
        <f>IFERROR(__xludf.DUMMYFUNCTION("""COMPUTED_VALUE"""),"-")</f>
        <v>-</v>
      </c>
      <c r="CP61" s="9" t="str">
        <f>IFERROR(__xludf.DUMMYFUNCTION("""COMPUTED_VALUE"""),"-")</f>
        <v>-</v>
      </c>
      <c r="CQ61" s="9" t="str">
        <f>IFERROR(__xludf.DUMMYFUNCTION("""COMPUTED_VALUE"""),"-")</f>
        <v>-</v>
      </c>
      <c r="CR61" s="9" t="str">
        <f>IFERROR(__xludf.DUMMYFUNCTION("""COMPUTED_VALUE"""),"-")</f>
        <v>-</v>
      </c>
      <c r="CS61" s="9" t="str">
        <f>IFERROR(__xludf.DUMMYFUNCTION("""COMPUTED_VALUE"""),"-")</f>
        <v>-</v>
      </c>
      <c r="CT61" s="9" t="str">
        <f>IFERROR(__xludf.DUMMYFUNCTION("""COMPUTED_VALUE"""),"-")</f>
        <v>-</v>
      </c>
      <c r="CU61" s="9" t="str">
        <f>IFERROR(__xludf.DUMMYFUNCTION("""COMPUTED_VALUE"""),"")</f>
        <v/>
      </c>
      <c r="CV61" s="9" t="str">
        <f>IFERROR(__xludf.DUMMYFUNCTION("""COMPUTED_VALUE"""),"-")</f>
        <v>-</v>
      </c>
      <c r="CW61" s="9" t="str">
        <f>IFERROR(__xludf.DUMMYFUNCTION("""COMPUTED_VALUE"""),"-")</f>
        <v>-</v>
      </c>
      <c r="CX61" s="9" t="str">
        <f>IFERROR(__xludf.DUMMYFUNCTION("""COMPUTED_VALUE"""),"-")</f>
        <v>-</v>
      </c>
      <c r="CY61" s="9" t="str">
        <f>IFERROR(__xludf.DUMMYFUNCTION("""COMPUTED_VALUE"""),"-")</f>
        <v>-</v>
      </c>
      <c r="CZ61" s="9" t="str">
        <f>IFERROR(__xludf.DUMMYFUNCTION("""COMPUTED_VALUE"""),"-")</f>
        <v>-</v>
      </c>
      <c r="DA61" s="9" t="str">
        <f>IFERROR(__xludf.DUMMYFUNCTION("""COMPUTED_VALUE"""),"-")</f>
        <v>-</v>
      </c>
      <c r="DB61" s="9" t="str">
        <f>IFERROR(__xludf.DUMMYFUNCTION("""COMPUTED_VALUE"""),"-")</f>
        <v>-</v>
      </c>
      <c r="DC61" s="9" t="str">
        <f>IFERROR(__xludf.DUMMYFUNCTION("""COMPUTED_VALUE"""),"-")</f>
        <v>-</v>
      </c>
      <c r="DD61" s="9" t="str">
        <f>IFERROR(__xludf.DUMMYFUNCTION("""COMPUTED_VALUE"""),"-")</f>
        <v>-</v>
      </c>
      <c r="DE61" s="9" t="str">
        <f>IFERROR(__xludf.DUMMYFUNCTION("""COMPUTED_VALUE"""),"-")</f>
        <v>-</v>
      </c>
      <c r="DF61" s="9" t="str">
        <f>IFERROR(__xludf.DUMMYFUNCTION("""COMPUTED_VALUE"""),"-")</f>
        <v>-</v>
      </c>
      <c r="DG61" s="9" t="str">
        <f>IFERROR(__xludf.DUMMYFUNCTION("""COMPUTED_VALUE"""),"-")</f>
        <v>-</v>
      </c>
      <c r="DH61" s="9" t="str">
        <f>IFERROR(__xludf.DUMMYFUNCTION("""COMPUTED_VALUE"""),"-")</f>
        <v>-</v>
      </c>
      <c r="DI61" s="9" t="str">
        <f>IFERROR(__xludf.DUMMYFUNCTION("""COMPUTED_VALUE"""),"-")</f>
        <v>-</v>
      </c>
      <c r="DJ61" s="9" t="str">
        <f>IFERROR(__xludf.DUMMYFUNCTION("""COMPUTED_VALUE"""),"-")</f>
        <v>-</v>
      </c>
      <c r="DK61" s="9" t="str">
        <f>IFERROR(__xludf.DUMMYFUNCTION("""COMPUTED_VALUE"""),"-")</f>
        <v>-</v>
      </c>
      <c r="DL61" s="9" t="str">
        <f>IFERROR(__xludf.DUMMYFUNCTION("""COMPUTED_VALUE"""),"-")</f>
        <v>-</v>
      </c>
      <c r="DM61" s="9" t="str">
        <f>IFERROR(__xludf.DUMMYFUNCTION("""COMPUTED_VALUE"""),"-")</f>
        <v>-</v>
      </c>
      <c r="DN61" s="9" t="str">
        <f>IFERROR(__xludf.DUMMYFUNCTION("""COMPUTED_VALUE"""),"-")</f>
        <v>-</v>
      </c>
      <c r="DO61" s="9" t="str">
        <f>IFERROR(__xludf.DUMMYFUNCTION("""COMPUTED_VALUE"""),"-")</f>
        <v>-</v>
      </c>
      <c r="DP61" s="9" t="str">
        <f>IFERROR(__xludf.DUMMYFUNCTION("""COMPUTED_VALUE"""),"-")</f>
        <v>-</v>
      </c>
      <c r="DQ61" s="9" t="str">
        <f>IFERROR(__xludf.DUMMYFUNCTION("""COMPUTED_VALUE"""),"-")</f>
        <v>-</v>
      </c>
      <c r="DR61" s="9" t="str">
        <f>IFERROR(__xludf.DUMMYFUNCTION("""COMPUTED_VALUE"""),"-")</f>
        <v>-</v>
      </c>
      <c r="DS61" s="9" t="str">
        <f>IFERROR(__xludf.DUMMYFUNCTION("""COMPUTED_VALUE"""),"-")</f>
        <v>-</v>
      </c>
      <c r="DT61" s="9" t="str">
        <f>IFERROR(__xludf.DUMMYFUNCTION("""COMPUTED_VALUE"""),"-")</f>
        <v>-</v>
      </c>
      <c r="DU61" s="9" t="str">
        <f>IFERROR(__xludf.DUMMYFUNCTION("""COMPUTED_VALUE"""),"-")</f>
        <v>-</v>
      </c>
      <c r="DV61" s="9" t="str">
        <f>IFERROR(__xludf.DUMMYFUNCTION("""COMPUTED_VALUE"""),"-")</f>
        <v>-</v>
      </c>
      <c r="DW61" s="9" t="str">
        <f>IFERROR(__xludf.DUMMYFUNCTION("""COMPUTED_VALUE"""),"-")</f>
        <v>-</v>
      </c>
      <c r="DX61" s="9" t="str">
        <f>IFERROR(__xludf.DUMMYFUNCTION("""COMPUTED_VALUE"""),"-")</f>
        <v>-</v>
      </c>
      <c r="DY61" s="9" t="str">
        <f>IFERROR(__xludf.DUMMYFUNCTION("""COMPUTED_VALUE"""),"-")</f>
        <v>-</v>
      </c>
      <c r="DZ61" s="9" t="str">
        <f>IFERROR(__xludf.DUMMYFUNCTION("""COMPUTED_VALUE"""),"-")</f>
        <v>-</v>
      </c>
      <c r="EA61" s="9" t="str">
        <f>IFERROR(__xludf.DUMMYFUNCTION("""COMPUTED_VALUE"""),"-")</f>
        <v>-</v>
      </c>
      <c r="EB61" s="9" t="str">
        <f>IFERROR(__xludf.DUMMYFUNCTION("""COMPUTED_VALUE"""),"")</f>
        <v/>
      </c>
      <c r="EC61" s="9">
        <f>IFERROR(__xludf.DUMMYFUNCTION("""COMPUTED_VALUE"""),1.0)</f>
        <v>1</v>
      </c>
      <c r="ED61" s="9">
        <f>IFERROR(__xludf.DUMMYFUNCTION("""COMPUTED_VALUE"""),1.0)</f>
        <v>1</v>
      </c>
      <c r="EE61" s="9">
        <f>IFERROR(__xludf.DUMMYFUNCTION("""COMPUTED_VALUE"""),1.0)</f>
        <v>1</v>
      </c>
      <c r="EF61" s="9">
        <f>IFERROR(__xludf.DUMMYFUNCTION("""COMPUTED_VALUE"""),1.0)</f>
        <v>1</v>
      </c>
      <c r="EG61" s="9">
        <f>IFERROR(__xludf.DUMMYFUNCTION("""COMPUTED_VALUE"""),1.0)</f>
        <v>1</v>
      </c>
      <c r="EH61" s="9" t="str">
        <f>IFERROR(__xludf.DUMMYFUNCTION("""COMPUTED_VALUE"""),"TLE")</f>
        <v>TLE</v>
      </c>
      <c r="EI61" s="9" t="str">
        <f>IFERROR(__xludf.DUMMYFUNCTION("""COMPUTED_VALUE"""),"TLE")</f>
        <v>TLE</v>
      </c>
      <c r="EJ61" s="9" t="str">
        <f>IFERROR(__xludf.DUMMYFUNCTION("""COMPUTED_VALUE"""),"TLE")</f>
        <v>TLE</v>
      </c>
      <c r="EK61" s="9" t="str">
        <f>IFERROR(__xludf.DUMMYFUNCTION("""COMPUTED_VALUE"""),"TLE")</f>
        <v>TLE</v>
      </c>
      <c r="EL61" s="9" t="str">
        <f>IFERROR(__xludf.DUMMYFUNCTION("""COMPUTED_VALUE"""),"TLE")</f>
        <v>TLE</v>
      </c>
      <c r="EM61" s="9" t="str">
        <f>IFERROR(__xludf.DUMMYFUNCTION("""COMPUTED_VALUE"""),"TLE")</f>
        <v>TLE</v>
      </c>
      <c r="EN61" s="9" t="str">
        <f>IFERROR(__xludf.DUMMYFUNCTION("""COMPUTED_VALUE"""),"TLE")</f>
        <v>TLE</v>
      </c>
      <c r="EO61" s="9" t="str">
        <f>IFERROR(__xludf.DUMMYFUNCTION("""COMPUTED_VALUE"""),"TLE")</f>
        <v>TLE</v>
      </c>
      <c r="EP61" s="9" t="str">
        <f>IFERROR(__xludf.DUMMYFUNCTION("""COMPUTED_VALUE"""),"TLE")</f>
        <v>TLE</v>
      </c>
      <c r="EQ61" s="9" t="str">
        <f>IFERROR(__xludf.DUMMYFUNCTION("""COMPUTED_VALUE"""),"TLE")</f>
        <v>TLE</v>
      </c>
      <c r="ER61" s="9" t="str">
        <f>IFERROR(__xludf.DUMMYFUNCTION("""COMPUTED_VALUE"""),"TLE")</f>
        <v>TLE</v>
      </c>
      <c r="ES61" s="9" t="str">
        <f>IFERROR(__xludf.DUMMYFUNCTION("""COMPUTED_VALUE"""),"")</f>
        <v/>
      </c>
      <c r="ET61" s="9" t="str">
        <f>IFERROR(__xludf.DUMMYFUNCTION("""COMPUTED_VALUE"""),"-")</f>
        <v>-</v>
      </c>
      <c r="EU61" s="9" t="str">
        <f>IFERROR(__xludf.DUMMYFUNCTION("""COMPUTED_VALUE"""),"-")</f>
        <v>-</v>
      </c>
      <c r="EV61" s="9" t="str">
        <f>IFERROR(__xludf.DUMMYFUNCTION("""COMPUTED_VALUE"""),"-")</f>
        <v>-</v>
      </c>
      <c r="EW61" s="9" t="str">
        <f>IFERROR(__xludf.DUMMYFUNCTION("""COMPUTED_VALUE"""),"-")</f>
        <v>-</v>
      </c>
      <c r="EX61" s="9" t="str">
        <f>IFERROR(__xludf.DUMMYFUNCTION("""COMPUTED_VALUE"""),"-")</f>
        <v>-</v>
      </c>
      <c r="EY61" s="9" t="str">
        <f>IFERROR(__xludf.DUMMYFUNCTION("""COMPUTED_VALUE"""),"-")</f>
        <v>-</v>
      </c>
      <c r="EZ61" s="9" t="str">
        <f>IFERROR(__xludf.DUMMYFUNCTION("""COMPUTED_VALUE"""),"-")</f>
        <v>-</v>
      </c>
      <c r="FA61" s="9" t="str">
        <f>IFERROR(__xludf.DUMMYFUNCTION("""COMPUTED_VALUE"""),"-")</f>
        <v>-</v>
      </c>
      <c r="FB61" s="9" t="str">
        <f>IFERROR(__xludf.DUMMYFUNCTION("""COMPUTED_VALUE"""),"-")</f>
        <v>-</v>
      </c>
      <c r="FC61" s="9" t="str">
        <f>IFERROR(__xludf.DUMMYFUNCTION("""COMPUTED_VALUE"""),"-")</f>
        <v>-</v>
      </c>
      <c r="FD61" s="9" t="str">
        <f>IFERROR(__xludf.DUMMYFUNCTION("""COMPUTED_VALUE"""),"-")</f>
        <v>-</v>
      </c>
      <c r="FE61" s="9" t="str">
        <f>IFERROR(__xludf.DUMMYFUNCTION("""COMPUTED_VALUE"""),"-")</f>
        <v>-</v>
      </c>
      <c r="FF61" s="9" t="str">
        <f>IFERROR(__xludf.DUMMYFUNCTION("""COMPUTED_VALUE"""),"-")</f>
        <v>-</v>
      </c>
      <c r="FG61" s="9" t="str">
        <f>IFERROR(__xludf.DUMMYFUNCTION("""COMPUTED_VALUE"""),"-")</f>
        <v>-</v>
      </c>
      <c r="FH61" s="9" t="str">
        <f>IFERROR(__xludf.DUMMYFUNCTION("""COMPUTED_VALUE"""),"-")</f>
        <v>-</v>
      </c>
      <c r="FI61" s="9" t="str">
        <f>IFERROR(__xludf.DUMMYFUNCTION("""COMPUTED_VALUE"""),"-")</f>
        <v>-</v>
      </c>
      <c r="FJ61" s="9" t="str">
        <f>IFERROR(__xludf.DUMMYFUNCTION("""COMPUTED_VALUE"""),"-")</f>
        <v>-</v>
      </c>
      <c r="FK61" s="9" t="str">
        <f>IFERROR(__xludf.DUMMYFUNCTION("""COMPUTED_VALUE"""),"-")</f>
        <v>-</v>
      </c>
      <c r="FL61" s="9" t="str">
        <f>IFERROR(__xludf.DUMMYFUNCTION("""COMPUTED_VALUE"""),"-")</f>
        <v>-</v>
      </c>
      <c r="FM61" s="9" t="str">
        <f>IFERROR(__xludf.DUMMYFUNCTION("""COMPUTED_VALUE"""),"-")</f>
        <v>-</v>
      </c>
      <c r="FN61" s="9" t="str">
        <f>IFERROR(__xludf.DUMMYFUNCTION("""COMPUTED_VALUE"""),"-")</f>
        <v>-</v>
      </c>
      <c r="FO61" s="9" t="str">
        <f>IFERROR(__xludf.DUMMYFUNCTION("""COMPUTED_VALUE"""),"-")</f>
        <v>-</v>
      </c>
      <c r="FP61" s="9" t="str">
        <f>IFERROR(__xludf.DUMMYFUNCTION("""COMPUTED_VALUE"""),"-")</f>
        <v>-</v>
      </c>
      <c r="FQ61" s="9" t="str">
        <f>IFERROR(__xludf.DUMMYFUNCTION("""COMPUTED_VALUE"""),"-")</f>
        <v>-</v>
      </c>
      <c r="FR61" s="9" t="str">
        <f>IFERROR(__xludf.DUMMYFUNCTION("""COMPUTED_VALUE"""),"-")</f>
        <v>-</v>
      </c>
      <c r="FS61" s="9" t="str">
        <f>IFERROR(__xludf.DUMMYFUNCTION("""COMPUTED_VALUE"""),"-")</f>
        <v>-</v>
      </c>
      <c r="FT61" s="9" t="str">
        <f>IFERROR(__xludf.DUMMYFUNCTION("""COMPUTED_VALUE"""),"-")</f>
        <v>-</v>
      </c>
      <c r="FU61" s="9" t="str">
        <f>IFERROR(__xludf.DUMMYFUNCTION("""COMPUTED_VALUE"""),"-")</f>
        <v>-</v>
      </c>
      <c r="FV61" s="9" t="str">
        <f>IFERROR(__xludf.DUMMYFUNCTION("""COMPUTED_VALUE"""),"")</f>
        <v/>
      </c>
      <c r="FW61" s="9" t="str">
        <f>IFERROR(__xludf.DUMMYFUNCTION("""COMPUTED_VALUE"""),"-")</f>
        <v>-</v>
      </c>
      <c r="FX61" s="9" t="str">
        <f>IFERROR(__xludf.DUMMYFUNCTION("""COMPUTED_VALUE"""),"-")</f>
        <v>-</v>
      </c>
      <c r="FY61" s="9" t="str">
        <f>IFERROR(__xludf.DUMMYFUNCTION("""COMPUTED_VALUE"""),"-")</f>
        <v>-</v>
      </c>
      <c r="FZ61" s="9" t="str">
        <f>IFERROR(__xludf.DUMMYFUNCTION("""COMPUTED_VALUE"""),"-")</f>
        <v>-</v>
      </c>
      <c r="GA61" s="9" t="str">
        <f>IFERROR(__xludf.DUMMYFUNCTION("""COMPUTED_VALUE"""),"-")</f>
        <v>-</v>
      </c>
      <c r="GB61" s="9" t="str">
        <f>IFERROR(__xludf.DUMMYFUNCTION("""COMPUTED_VALUE"""),"-")</f>
        <v>-</v>
      </c>
      <c r="GC61" s="9" t="str">
        <f>IFERROR(__xludf.DUMMYFUNCTION("""COMPUTED_VALUE"""),"-")</f>
        <v>-</v>
      </c>
      <c r="GD61" s="9" t="str">
        <f>IFERROR(__xludf.DUMMYFUNCTION("""COMPUTED_VALUE"""),"-")</f>
        <v>-</v>
      </c>
      <c r="GE61" s="9" t="str">
        <f>IFERROR(__xludf.DUMMYFUNCTION("""COMPUTED_VALUE"""),"-")</f>
        <v>-</v>
      </c>
      <c r="GF61" s="9" t="str">
        <f>IFERROR(__xludf.DUMMYFUNCTION("""COMPUTED_VALUE"""),"-")</f>
        <v>-</v>
      </c>
      <c r="GG61" s="9" t="str">
        <f>IFERROR(__xludf.DUMMYFUNCTION("""COMPUTED_VALUE"""),"-")</f>
        <v>-</v>
      </c>
      <c r="GH61" s="9" t="str">
        <f>IFERROR(__xludf.DUMMYFUNCTION("""COMPUTED_VALUE"""),"-")</f>
        <v>-</v>
      </c>
      <c r="GI61" s="9" t="str">
        <f>IFERROR(__xludf.DUMMYFUNCTION("""COMPUTED_VALUE"""),"-")</f>
        <v>-</v>
      </c>
      <c r="GJ61" s="9" t="str">
        <f>IFERROR(__xludf.DUMMYFUNCTION("""COMPUTED_VALUE"""),"-")</f>
        <v>-</v>
      </c>
      <c r="GK61" s="9" t="str">
        <f>IFERROR(__xludf.DUMMYFUNCTION("""COMPUTED_VALUE"""),"-")</f>
        <v>-</v>
      </c>
      <c r="GL61" s="9" t="str">
        <f>IFERROR(__xludf.DUMMYFUNCTION("""COMPUTED_VALUE"""),"-")</f>
        <v>-</v>
      </c>
      <c r="GM61" s="9" t="str">
        <f>IFERROR(__xludf.DUMMYFUNCTION("""COMPUTED_VALUE"""),"-")</f>
        <v>-</v>
      </c>
      <c r="GN61" s="9" t="str">
        <f>IFERROR(__xludf.DUMMYFUNCTION("""COMPUTED_VALUE"""),"-")</f>
        <v>-</v>
      </c>
      <c r="GO61" s="9" t="str">
        <f>IFERROR(__xludf.DUMMYFUNCTION("""COMPUTED_VALUE"""),"-")</f>
        <v>-</v>
      </c>
      <c r="GP61" s="9" t="str">
        <f>IFERROR(__xludf.DUMMYFUNCTION("""COMPUTED_VALUE"""),"-")</f>
        <v>-</v>
      </c>
      <c r="GQ61" s="9" t="str">
        <f>IFERROR(__xludf.DUMMYFUNCTION("""COMPUTED_VALUE"""),"-")</f>
        <v>-</v>
      </c>
      <c r="GR61" s="9" t="str">
        <f>IFERROR(__xludf.DUMMYFUNCTION("""COMPUTED_VALUE"""),"-")</f>
        <v>-</v>
      </c>
      <c r="GS61" s="9" t="str">
        <f>IFERROR(__xludf.DUMMYFUNCTION("""COMPUTED_VALUE"""),"-")</f>
        <v>-</v>
      </c>
      <c r="GT61" s="9" t="str">
        <f>IFERROR(__xludf.DUMMYFUNCTION("""COMPUTED_VALUE"""),"-")</f>
        <v>-</v>
      </c>
      <c r="GU61" s="9" t="str">
        <f>IFERROR(__xludf.DUMMYFUNCTION("""COMPUTED_VALUE"""),"")</f>
        <v/>
      </c>
    </row>
    <row r="62">
      <c r="A62" s="5"/>
      <c r="B62" s="5"/>
      <c r="C62" s="5" t="str">
        <f>if(B62="d","diskv. iz ciklusa",if(B62="d1","diskv. iz kruga",if($E62="ODOBREN",(if(countif(H:H,"="&amp;H62)=1,countif(H:H,"&gt;"&amp;H62)+1,concatenate(countif(H:H,"&gt;"&amp;H62)+1," - ",countif(H:H,"&gt;="&amp;H62)))),'Rezultati - A kategorija'!empty)))</f>
        <v>56 - 60</v>
      </c>
      <c r="D62" s="6" t="str">
        <f>IFERROR(__xludf.DUMMYFUNCTION("""COMPUTED_VALUE"""),"_ZOOMSTA_")</f>
        <v>_ZOOMSTA_</v>
      </c>
      <c r="E62" s="6" t="str">
        <f>IFERROR(__xludf.DUMMYFUNCTION("""COMPUTED_VALUE"""),"ODOBREN")</f>
        <v>ODOBREN</v>
      </c>
      <c r="F62" s="6" t="str">
        <f>IFERROR(__xludf.DUMMYFUNCTION("""COMPUTED_VALUE"""),"Marko")</f>
        <v>Marko</v>
      </c>
      <c r="G62" s="6" t="str">
        <f>IFERROR(__xludf.DUMMYFUNCTION("""COMPUTED_VALUE"""),"Zogović")</f>
        <v>Zogović</v>
      </c>
      <c r="H62" s="7">
        <f>IFERROR(__xludf.DUMMYFUNCTION("""COMPUTED_VALUE"""),20.0)</f>
        <v>20</v>
      </c>
      <c r="I62" s="7">
        <f>IFERROR(__xludf.DUMMYFUNCTION("""COMPUTED_VALUE"""),20.0)</f>
        <v>20</v>
      </c>
      <c r="J62" s="6" t="str">
        <f>IFERROR(__xludf.DUMMYFUNCTION("""COMPUTED_VALUE"""),"Stari grad")</f>
        <v>Stari grad</v>
      </c>
      <c r="K62" s="6" t="str">
        <f>IFERROR(__xludf.DUMMYFUNCTION("""COMPUTED_VALUE"""),"Matematička gimnazija")</f>
        <v>Matematička gimnazija</v>
      </c>
      <c r="L62" s="14" t="str">
        <f>IFERROR(__xludf.DUMMYFUNCTION("""COMPUTED_VALUE"""),"II")</f>
        <v>II</v>
      </c>
      <c r="M62" s="14" t="str">
        <f>IFERROR(__xludf.DUMMYFUNCTION("""COMPUTED_VALUE"""),"A")</f>
        <v>A</v>
      </c>
      <c r="N62" s="6" t="str">
        <f>IFERROR(__xludf.DUMMYFUNCTION("""COMPUTED_VALUE"""),"Snežana Žužić")</f>
        <v>Snežana Žužić</v>
      </c>
      <c r="O62" s="8" t="str">
        <f>IFERROR(__xludf.DUMMYFUNCTION("""COMPUTED_VALUE"""),"-")</f>
        <v>-</v>
      </c>
      <c r="P62" s="9" t="str">
        <f>IFERROR(__xludf.DUMMYFUNCTION("""COMPUTED_VALUE"""),"-")</f>
        <v>-</v>
      </c>
      <c r="Q62" s="9" t="str">
        <f>IFERROR(__xludf.DUMMYFUNCTION("""COMPUTED_VALUE"""),"-")</f>
        <v>-</v>
      </c>
      <c r="R62" s="9">
        <f>IFERROR(__xludf.DUMMYFUNCTION("""COMPUTED_VALUE"""),20.0)</f>
        <v>20</v>
      </c>
      <c r="S62" s="9">
        <f>IFERROR(__xludf.DUMMYFUNCTION("""COMPUTED_VALUE"""),0.0)</f>
        <v>0</v>
      </c>
      <c r="T62" s="9" t="str">
        <f>IFERROR(__xludf.DUMMYFUNCTION("""COMPUTED_VALUE"""),"-")</f>
        <v>-</v>
      </c>
      <c r="U62" s="9" t="str">
        <f>IFERROR(__xludf.DUMMYFUNCTION("""COMPUTED_VALUE"""),"")</f>
        <v/>
      </c>
      <c r="V62" s="9" t="str">
        <f>IFERROR(__xludf.DUMMYFUNCTION("""COMPUTED_VALUE"""),"")</f>
        <v/>
      </c>
      <c r="W62" s="9" t="str">
        <f>IFERROR(__xludf.DUMMYFUNCTION("""COMPUTED_VALUE"""),"-")</f>
        <v>-</v>
      </c>
      <c r="X62" s="9" t="str">
        <f>IFERROR(__xludf.DUMMYFUNCTION("""COMPUTED_VALUE"""),"-")</f>
        <v>-</v>
      </c>
      <c r="Y62" s="9" t="str">
        <f>IFERROR(__xludf.DUMMYFUNCTION("""COMPUTED_VALUE"""),"-")</f>
        <v>-</v>
      </c>
      <c r="Z62" s="9" t="str">
        <f>IFERROR(__xludf.DUMMYFUNCTION("""COMPUTED_VALUE"""),"-")</f>
        <v>-</v>
      </c>
      <c r="AA62" s="9" t="str">
        <f>IFERROR(__xludf.DUMMYFUNCTION("""COMPUTED_VALUE"""),"-")</f>
        <v>-</v>
      </c>
      <c r="AB62" s="9" t="str">
        <f>IFERROR(__xludf.DUMMYFUNCTION("""COMPUTED_VALUE"""),"-")</f>
        <v>-</v>
      </c>
      <c r="AC62" s="9" t="str">
        <f>IFERROR(__xludf.DUMMYFUNCTION("""COMPUTED_VALUE"""),"-")</f>
        <v>-</v>
      </c>
      <c r="AD62" s="9" t="str">
        <f>IFERROR(__xludf.DUMMYFUNCTION("""COMPUTED_VALUE"""),"-")</f>
        <v>-</v>
      </c>
      <c r="AE62" s="9" t="str">
        <f>IFERROR(__xludf.DUMMYFUNCTION("""COMPUTED_VALUE"""),"-")</f>
        <v>-</v>
      </c>
      <c r="AF62" s="9" t="str">
        <f>IFERROR(__xludf.DUMMYFUNCTION("""COMPUTED_VALUE"""),"-")</f>
        <v>-</v>
      </c>
      <c r="AG62" s="9" t="str">
        <f>IFERROR(__xludf.DUMMYFUNCTION("""COMPUTED_VALUE"""),"-")</f>
        <v>-</v>
      </c>
      <c r="AH62" s="9" t="str">
        <f>IFERROR(__xludf.DUMMYFUNCTION("""COMPUTED_VALUE"""),"-")</f>
        <v>-</v>
      </c>
      <c r="AI62" s="9" t="str">
        <f>IFERROR(__xludf.DUMMYFUNCTION("""COMPUTED_VALUE"""),"-")</f>
        <v>-</v>
      </c>
      <c r="AJ62" s="9" t="str">
        <f>IFERROR(__xludf.DUMMYFUNCTION("""COMPUTED_VALUE"""),"-")</f>
        <v>-</v>
      </c>
      <c r="AK62" s="9" t="str">
        <f>IFERROR(__xludf.DUMMYFUNCTION("""COMPUTED_VALUE"""),"-")</f>
        <v>-</v>
      </c>
      <c r="AL62" s="9" t="str">
        <f>IFERROR(__xludf.DUMMYFUNCTION("""COMPUTED_VALUE"""),"-")</f>
        <v>-</v>
      </c>
      <c r="AM62" s="9" t="str">
        <f>IFERROR(__xludf.DUMMYFUNCTION("""COMPUTED_VALUE"""),"-")</f>
        <v>-</v>
      </c>
      <c r="AN62" s="9" t="str">
        <f>IFERROR(__xludf.DUMMYFUNCTION("""COMPUTED_VALUE"""),"-")</f>
        <v>-</v>
      </c>
      <c r="AO62" s="9" t="str">
        <f>IFERROR(__xludf.DUMMYFUNCTION("""COMPUTED_VALUE"""),"-")</f>
        <v>-</v>
      </c>
      <c r="AP62" s="9" t="str">
        <f>IFERROR(__xludf.DUMMYFUNCTION("""COMPUTED_VALUE"""),"-")</f>
        <v>-</v>
      </c>
      <c r="AQ62" s="9" t="str">
        <f>IFERROR(__xludf.DUMMYFUNCTION("""COMPUTED_VALUE"""),"-")</f>
        <v>-</v>
      </c>
      <c r="AR62" s="9" t="str">
        <f>IFERROR(__xludf.DUMMYFUNCTION("""COMPUTED_VALUE"""),"-")</f>
        <v>-</v>
      </c>
      <c r="AS62" s="9" t="str">
        <f>IFERROR(__xludf.DUMMYFUNCTION("""COMPUTED_VALUE"""),"-")</f>
        <v>-</v>
      </c>
      <c r="AT62" s="9" t="str">
        <f>IFERROR(__xludf.DUMMYFUNCTION("""COMPUTED_VALUE"""),"-")</f>
        <v>-</v>
      </c>
      <c r="AU62" s="9" t="str">
        <f>IFERROR(__xludf.DUMMYFUNCTION("""COMPUTED_VALUE"""),"-")</f>
        <v>-</v>
      </c>
      <c r="AV62" s="9" t="str">
        <f>IFERROR(__xludf.DUMMYFUNCTION("""COMPUTED_VALUE"""),"-")</f>
        <v>-</v>
      </c>
      <c r="AW62" s="9" t="str">
        <f>IFERROR(__xludf.DUMMYFUNCTION("""COMPUTED_VALUE"""),"-")</f>
        <v>-</v>
      </c>
      <c r="AX62" s="9" t="str">
        <f>IFERROR(__xludf.DUMMYFUNCTION("""COMPUTED_VALUE"""),"-")</f>
        <v>-</v>
      </c>
      <c r="AY62" s="9" t="str">
        <f>IFERROR(__xludf.DUMMYFUNCTION("""COMPUTED_VALUE"""),"-")</f>
        <v>-</v>
      </c>
      <c r="AZ62" s="9" t="str">
        <f>IFERROR(__xludf.DUMMYFUNCTION("""COMPUTED_VALUE"""),"-")</f>
        <v>-</v>
      </c>
      <c r="BA62" s="9" t="str">
        <f>IFERROR(__xludf.DUMMYFUNCTION("""COMPUTED_VALUE"""),"-")</f>
        <v>-</v>
      </c>
      <c r="BB62" s="9" t="str">
        <f>IFERROR(__xludf.DUMMYFUNCTION("""COMPUTED_VALUE"""),"-")</f>
        <v>-</v>
      </c>
      <c r="BC62" s="9" t="str">
        <f>IFERROR(__xludf.DUMMYFUNCTION("""COMPUTED_VALUE"""),"-")</f>
        <v>-</v>
      </c>
      <c r="BD62" s="9" t="str">
        <f>IFERROR(__xludf.DUMMYFUNCTION("""COMPUTED_VALUE"""),"-")</f>
        <v>-</v>
      </c>
      <c r="BE62" s="9" t="str">
        <f>IFERROR(__xludf.DUMMYFUNCTION("""COMPUTED_VALUE"""),"-")</f>
        <v>-</v>
      </c>
      <c r="BF62" s="9" t="str">
        <f>IFERROR(__xludf.DUMMYFUNCTION("""COMPUTED_VALUE"""),"-")</f>
        <v>-</v>
      </c>
      <c r="BG62" s="9" t="str">
        <f>IFERROR(__xludf.DUMMYFUNCTION("""COMPUTED_VALUE"""),"-")</f>
        <v>-</v>
      </c>
      <c r="BH62" s="9" t="str">
        <f>IFERROR(__xludf.DUMMYFUNCTION("""COMPUTED_VALUE"""),"-")</f>
        <v>-</v>
      </c>
      <c r="BI62" s="9" t="str">
        <f>IFERROR(__xludf.DUMMYFUNCTION("""COMPUTED_VALUE"""),"-")</f>
        <v>-</v>
      </c>
      <c r="BJ62" s="9" t="str">
        <f>IFERROR(__xludf.DUMMYFUNCTION("""COMPUTED_VALUE"""),"-")</f>
        <v>-</v>
      </c>
      <c r="BK62" s="9" t="str">
        <f>IFERROR(__xludf.DUMMYFUNCTION("""COMPUTED_VALUE"""),"-")</f>
        <v>-</v>
      </c>
      <c r="BL62" s="9" t="str">
        <f>IFERROR(__xludf.DUMMYFUNCTION("""COMPUTED_VALUE"""),"-")</f>
        <v>-</v>
      </c>
      <c r="BM62" s="9" t="str">
        <f>IFERROR(__xludf.DUMMYFUNCTION("""COMPUTED_VALUE"""),"")</f>
        <v/>
      </c>
      <c r="BN62" s="9" t="str">
        <f>IFERROR(__xludf.DUMMYFUNCTION("""COMPUTED_VALUE"""),"-")</f>
        <v>-</v>
      </c>
      <c r="BO62" s="9" t="str">
        <f>IFERROR(__xludf.DUMMYFUNCTION("""COMPUTED_VALUE"""),"-")</f>
        <v>-</v>
      </c>
      <c r="BP62" s="9" t="str">
        <f>IFERROR(__xludf.DUMMYFUNCTION("""COMPUTED_VALUE"""),"-")</f>
        <v>-</v>
      </c>
      <c r="BQ62" s="9" t="str">
        <f>IFERROR(__xludf.DUMMYFUNCTION("""COMPUTED_VALUE"""),"-")</f>
        <v>-</v>
      </c>
      <c r="BR62" s="9" t="str">
        <f>IFERROR(__xludf.DUMMYFUNCTION("""COMPUTED_VALUE"""),"-")</f>
        <v>-</v>
      </c>
      <c r="BS62" s="9" t="str">
        <f>IFERROR(__xludf.DUMMYFUNCTION("""COMPUTED_VALUE"""),"-")</f>
        <v>-</v>
      </c>
      <c r="BT62" s="9" t="str">
        <f>IFERROR(__xludf.DUMMYFUNCTION("""COMPUTED_VALUE"""),"-")</f>
        <v>-</v>
      </c>
      <c r="BU62" s="9" t="str">
        <f>IFERROR(__xludf.DUMMYFUNCTION("""COMPUTED_VALUE"""),"-")</f>
        <v>-</v>
      </c>
      <c r="BV62" s="9" t="str">
        <f>IFERROR(__xludf.DUMMYFUNCTION("""COMPUTED_VALUE"""),"-")</f>
        <v>-</v>
      </c>
      <c r="BW62" s="9" t="str">
        <f>IFERROR(__xludf.DUMMYFUNCTION("""COMPUTED_VALUE"""),"-")</f>
        <v>-</v>
      </c>
      <c r="BX62" s="9" t="str">
        <f>IFERROR(__xludf.DUMMYFUNCTION("""COMPUTED_VALUE"""),"-")</f>
        <v>-</v>
      </c>
      <c r="BY62" s="9" t="str">
        <f>IFERROR(__xludf.DUMMYFUNCTION("""COMPUTED_VALUE"""),"-")</f>
        <v>-</v>
      </c>
      <c r="BZ62" s="9" t="str">
        <f>IFERROR(__xludf.DUMMYFUNCTION("""COMPUTED_VALUE"""),"-")</f>
        <v>-</v>
      </c>
      <c r="CA62" s="9" t="str">
        <f>IFERROR(__xludf.DUMMYFUNCTION("""COMPUTED_VALUE"""),"-")</f>
        <v>-</v>
      </c>
      <c r="CB62" s="9" t="str">
        <f>IFERROR(__xludf.DUMMYFUNCTION("""COMPUTED_VALUE"""),"-")</f>
        <v>-</v>
      </c>
      <c r="CC62" s="9" t="str">
        <f>IFERROR(__xludf.DUMMYFUNCTION("""COMPUTED_VALUE"""),"-")</f>
        <v>-</v>
      </c>
      <c r="CD62" s="9" t="str">
        <f>IFERROR(__xludf.DUMMYFUNCTION("""COMPUTED_VALUE"""),"-")</f>
        <v>-</v>
      </c>
      <c r="CE62" s="9" t="str">
        <f>IFERROR(__xludf.DUMMYFUNCTION("""COMPUTED_VALUE"""),"-")</f>
        <v>-</v>
      </c>
      <c r="CF62" s="9" t="str">
        <f>IFERROR(__xludf.DUMMYFUNCTION("""COMPUTED_VALUE"""),"-")</f>
        <v>-</v>
      </c>
      <c r="CG62" s="9" t="str">
        <f>IFERROR(__xludf.DUMMYFUNCTION("""COMPUTED_VALUE"""),"-")</f>
        <v>-</v>
      </c>
      <c r="CH62" s="9" t="str">
        <f>IFERROR(__xludf.DUMMYFUNCTION("""COMPUTED_VALUE"""),"-")</f>
        <v>-</v>
      </c>
      <c r="CI62" s="9" t="str">
        <f>IFERROR(__xludf.DUMMYFUNCTION("""COMPUTED_VALUE"""),"-")</f>
        <v>-</v>
      </c>
      <c r="CJ62" s="9" t="str">
        <f>IFERROR(__xludf.DUMMYFUNCTION("""COMPUTED_VALUE"""),"-")</f>
        <v>-</v>
      </c>
      <c r="CK62" s="9" t="str">
        <f>IFERROR(__xludf.DUMMYFUNCTION("""COMPUTED_VALUE"""),"-")</f>
        <v>-</v>
      </c>
      <c r="CL62" s="9" t="str">
        <f>IFERROR(__xludf.DUMMYFUNCTION("""COMPUTED_VALUE"""),"-")</f>
        <v>-</v>
      </c>
      <c r="CM62" s="9" t="str">
        <f>IFERROR(__xludf.DUMMYFUNCTION("""COMPUTED_VALUE"""),"-")</f>
        <v>-</v>
      </c>
      <c r="CN62" s="9" t="str">
        <f>IFERROR(__xludf.DUMMYFUNCTION("""COMPUTED_VALUE"""),"-")</f>
        <v>-</v>
      </c>
      <c r="CO62" s="9" t="str">
        <f>IFERROR(__xludf.DUMMYFUNCTION("""COMPUTED_VALUE"""),"-")</f>
        <v>-</v>
      </c>
      <c r="CP62" s="9" t="str">
        <f>IFERROR(__xludf.DUMMYFUNCTION("""COMPUTED_VALUE"""),"-")</f>
        <v>-</v>
      </c>
      <c r="CQ62" s="9" t="str">
        <f>IFERROR(__xludf.DUMMYFUNCTION("""COMPUTED_VALUE"""),"-")</f>
        <v>-</v>
      </c>
      <c r="CR62" s="9" t="str">
        <f>IFERROR(__xludf.DUMMYFUNCTION("""COMPUTED_VALUE"""),"-")</f>
        <v>-</v>
      </c>
      <c r="CS62" s="9" t="str">
        <f>IFERROR(__xludf.DUMMYFUNCTION("""COMPUTED_VALUE"""),"-")</f>
        <v>-</v>
      </c>
      <c r="CT62" s="9" t="str">
        <f>IFERROR(__xludf.DUMMYFUNCTION("""COMPUTED_VALUE"""),"-")</f>
        <v>-</v>
      </c>
      <c r="CU62" s="9" t="str">
        <f>IFERROR(__xludf.DUMMYFUNCTION("""COMPUTED_VALUE"""),"")</f>
        <v/>
      </c>
      <c r="CV62" s="9" t="str">
        <f>IFERROR(__xludf.DUMMYFUNCTION("""COMPUTED_VALUE"""),"-")</f>
        <v>-</v>
      </c>
      <c r="CW62" s="9" t="str">
        <f>IFERROR(__xludf.DUMMYFUNCTION("""COMPUTED_VALUE"""),"-")</f>
        <v>-</v>
      </c>
      <c r="CX62" s="9" t="str">
        <f>IFERROR(__xludf.DUMMYFUNCTION("""COMPUTED_VALUE"""),"-")</f>
        <v>-</v>
      </c>
      <c r="CY62" s="9" t="str">
        <f>IFERROR(__xludf.DUMMYFUNCTION("""COMPUTED_VALUE"""),"-")</f>
        <v>-</v>
      </c>
      <c r="CZ62" s="9" t="str">
        <f>IFERROR(__xludf.DUMMYFUNCTION("""COMPUTED_VALUE"""),"-")</f>
        <v>-</v>
      </c>
      <c r="DA62" s="9" t="str">
        <f>IFERROR(__xludf.DUMMYFUNCTION("""COMPUTED_VALUE"""),"-")</f>
        <v>-</v>
      </c>
      <c r="DB62" s="9" t="str">
        <f>IFERROR(__xludf.DUMMYFUNCTION("""COMPUTED_VALUE"""),"-")</f>
        <v>-</v>
      </c>
      <c r="DC62" s="9" t="str">
        <f>IFERROR(__xludf.DUMMYFUNCTION("""COMPUTED_VALUE"""),"-")</f>
        <v>-</v>
      </c>
      <c r="DD62" s="9" t="str">
        <f>IFERROR(__xludf.DUMMYFUNCTION("""COMPUTED_VALUE"""),"-")</f>
        <v>-</v>
      </c>
      <c r="DE62" s="9" t="str">
        <f>IFERROR(__xludf.DUMMYFUNCTION("""COMPUTED_VALUE"""),"-")</f>
        <v>-</v>
      </c>
      <c r="DF62" s="9" t="str">
        <f>IFERROR(__xludf.DUMMYFUNCTION("""COMPUTED_VALUE"""),"-")</f>
        <v>-</v>
      </c>
      <c r="DG62" s="9" t="str">
        <f>IFERROR(__xludf.DUMMYFUNCTION("""COMPUTED_VALUE"""),"-")</f>
        <v>-</v>
      </c>
      <c r="DH62" s="9" t="str">
        <f>IFERROR(__xludf.DUMMYFUNCTION("""COMPUTED_VALUE"""),"-")</f>
        <v>-</v>
      </c>
      <c r="DI62" s="9" t="str">
        <f>IFERROR(__xludf.DUMMYFUNCTION("""COMPUTED_VALUE"""),"-")</f>
        <v>-</v>
      </c>
      <c r="DJ62" s="9" t="str">
        <f>IFERROR(__xludf.DUMMYFUNCTION("""COMPUTED_VALUE"""),"-")</f>
        <v>-</v>
      </c>
      <c r="DK62" s="9" t="str">
        <f>IFERROR(__xludf.DUMMYFUNCTION("""COMPUTED_VALUE"""),"-")</f>
        <v>-</v>
      </c>
      <c r="DL62" s="9" t="str">
        <f>IFERROR(__xludf.DUMMYFUNCTION("""COMPUTED_VALUE"""),"-")</f>
        <v>-</v>
      </c>
      <c r="DM62" s="9" t="str">
        <f>IFERROR(__xludf.DUMMYFUNCTION("""COMPUTED_VALUE"""),"-")</f>
        <v>-</v>
      </c>
      <c r="DN62" s="9" t="str">
        <f>IFERROR(__xludf.DUMMYFUNCTION("""COMPUTED_VALUE"""),"-")</f>
        <v>-</v>
      </c>
      <c r="DO62" s="9" t="str">
        <f>IFERROR(__xludf.DUMMYFUNCTION("""COMPUTED_VALUE"""),"-")</f>
        <v>-</v>
      </c>
      <c r="DP62" s="9" t="str">
        <f>IFERROR(__xludf.DUMMYFUNCTION("""COMPUTED_VALUE"""),"-")</f>
        <v>-</v>
      </c>
      <c r="DQ62" s="9" t="str">
        <f>IFERROR(__xludf.DUMMYFUNCTION("""COMPUTED_VALUE"""),"-")</f>
        <v>-</v>
      </c>
      <c r="DR62" s="9" t="str">
        <f>IFERROR(__xludf.DUMMYFUNCTION("""COMPUTED_VALUE"""),"-")</f>
        <v>-</v>
      </c>
      <c r="DS62" s="9" t="str">
        <f>IFERROR(__xludf.DUMMYFUNCTION("""COMPUTED_VALUE"""),"-")</f>
        <v>-</v>
      </c>
      <c r="DT62" s="9" t="str">
        <f>IFERROR(__xludf.DUMMYFUNCTION("""COMPUTED_VALUE"""),"-")</f>
        <v>-</v>
      </c>
      <c r="DU62" s="9" t="str">
        <f>IFERROR(__xludf.DUMMYFUNCTION("""COMPUTED_VALUE"""),"-")</f>
        <v>-</v>
      </c>
      <c r="DV62" s="9" t="str">
        <f>IFERROR(__xludf.DUMMYFUNCTION("""COMPUTED_VALUE"""),"-")</f>
        <v>-</v>
      </c>
      <c r="DW62" s="9" t="str">
        <f>IFERROR(__xludf.DUMMYFUNCTION("""COMPUTED_VALUE"""),"-")</f>
        <v>-</v>
      </c>
      <c r="DX62" s="9" t="str">
        <f>IFERROR(__xludf.DUMMYFUNCTION("""COMPUTED_VALUE"""),"-")</f>
        <v>-</v>
      </c>
      <c r="DY62" s="9" t="str">
        <f>IFERROR(__xludf.DUMMYFUNCTION("""COMPUTED_VALUE"""),"-")</f>
        <v>-</v>
      </c>
      <c r="DZ62" s="9" t="str">
        <f>IFERROR(__xludf.DUMMYFUNCTION("""COMPUTED_VALUE"""),"-")</f>
        <v>-</v>
      </c>
      <c r="EA62" s="9" t="str">
        <f>IFERROR(__xludf.DUMMYFUNCTION("""COMPUTED_VALUE"""),"-")</f>
        <v>-</v>
      </c>
      <c r="EB62" s="9" t="str">
        <f>IFERROR(__xludf.DUMMYFUNCTION("""COMPUTED_VALUE"""),"")</f>
        <v/>
      </c>
      <c r="EC62" s="9">
        <f>IFERROR(__xludf.DUMMYFUNCTION("""COMPUTED_VALUE"""),1.0)</f>
        <v>1</v>
      </c>
      <c r="ED62" s="9">
        <f>IFERROR(__xludf.DUMMYFUNCTION("""COMPUTED_VALUE"""),1.0)</f>
        <v>1</v>
      </c>
      <c r="EE62" s="9">
        <f>IFERROR(__xludf.DUMMYFUNCTION("""COMPUTED_VALUE"""),1.0)</f>
        <v>1</v>
      </c>
      <c r="EF62" s="9">
        <f>IFERROR(__xludf.DUMMYFUNCTION("""COMPUTED_VALUE"""),1.0)</f>
        <v>1</v>
      </c>
      <c r="EG62" s="9">
        <f>IFERROR(__xludf.DUMMYFUNCTION("""COMPUTED_VALUE"""),1.0)</f>
        <v>1</v>
      </c>
      <c r="EH62" s="9" t="str">
        <f>IFERROR(__xludf.DUMMYFUNCTION("""COMPUTED_VALUE"""),"TLE")</f>
        <v>TLE</v>
      </c>
      <c r="EI62" s="9" t="str">
        <f>IFERROR(__xludf.DUMMYFUNCTION("""COMPUTED_VALUE"""),"TLE")</f>
        <v>TLE</v>
      </c>
      <c r="EJ62" s="9" t="str">
        <f>IFERROR(__xludf.DUMMYFUNCTION("""COMPUTED_VALUE"""),"TLE")</f>
        <v>TLE</v>
      </c>
      <c r="EK62" s="9" t="str">
        <f>IFERROR(__xludf.DUMMYFUNCTION("""COMPUTED_VALUE"""),"TLE")</f>
        <v>TLE</v>
      </c>
      <c r="EL62" s="9" t="str">
        <f>IFERROR(__xludf.DUMMYFUNCTION("""COMPUTED_VALUE"""),"TLE")</f>
        <v>TLE</v>
      </c>
      <c r="EM62" s="9" t="str">
        <f>IFERROR(__xludf.DUMMYFUNCTION("""COMPUTED_VALUE"""),"TLE")</f>
        <v>TLE</v>
      </c>
      <c r="EN62" s="9" t="str">
        <f>IFERROR(__xludf.DUMMYFUNCTION("""COMPUTED_VALUE"""),"TLE")</f>
        <v>TLE</v>
      </c>
      <c r="EO62" s="9" t="str">
        <f>IFERROR(__xludf.DUMMYFUNCTION("""COMPUTED_VALUE"""),"TLE")</f>
        <v>TLE</v>
      </c>
      <c r="EP62" s="9" t="str">
        <f>IFERROR(__xludf.DUMMYFUNCTION("""COMPUTED_VALUE"""),"TLE")</f>
        <v>TLE</v>
      </c>
      <c r="EQ62" s="9" t="str">
        <f>IFERROR(__xludf.DUMMYFUNCTION("""COMPUTED_VALUE"""),"TLE")</f>
        <v>TLE</v>
      </c>
      <c r="ER62" s="9" t="str">
        <f>IFERROR(__xludf.DUMMYFUNCTION("""COMPUTED_VALUE"""),"TLE")</f>
        <v>TLE</v>
      </c>
      <c r="ES62" s="9" t="str">
        <f>IFERROR(__xludf.DUMMYFUNCTION("""COMPUTED_VALUE"""),"")</f>
        <v/>
      </c>
      <c r="ET62" s="9">
        <f>IFERROR(__xludf.DUMMYFUNCTION("""COMPUTED_VALUE"""),1.0)</f>
        <v>1</v>
      </c>
      <c r="EU62" s="9" t="str">
        <f>IFERROR(__xludf.DUMMYFUNCTION("""COMPUTED_VALUE"""),"TLE")</f>
        <v>TLE</v>
      </c>
      <c r="EV62" s="9" t="str">
        <f>IFERROR(__xludf.DUMMYFUNCTION("""COMPUTED_VALUE"""),"TLE")</f>
        <v>TLE</v>
      </c>
      <c r="EW62" s="9" t="str">
        <f>IFERROR(__xludf.DUMMYFUNCTION("""COMPUTED_VALUE"""),"TLE")</f>
        <v>TLE</v>
      </c>
      <c r="EX62" s="9" t="str">
        <f>IFERROR(__xludf.DUMMYFUNCTION("""COMPUTED_VALUE"""),"TLE")</f>
        <v>TLE</v>
      </c>
      <c r="EY62" s="9" t="str">
        <f>IFERROR(__xludf.DUMMYFUNCTION("""COMPUTED_VALUE"""),"TLE")</f>
        <v>TLE</v>
      </c>
      <c r="EZ62" s="9">
        <f>IFERROR(__xludf.DUMMYFUNCTION("""COMPUTED_VALUE"""),1.0)</f>
        <v>1</v>
      </c>
      <c r="FA62" s="9" t="str">
        <f>IFERROR(__xludf.DUMMYFUNCTION("""COMPUTED_VALUE"""),"WA")</f>
        <v>WA</v>
      </c>
      <c r="FB62" s="9" t="str">
        <f>IFERROR(__xludf.DUMMYFUNCTION("""COMPUTED_VALUE"""),"WA")</f>
        <v>WA</v>
      </c>
      <c r="FC62" s="9" t="str">
        <f>IFERROR(__xludf.DUMMYFUNCTION("""COMPUTED_VALUE"""),"WA")</f>
        <v>WA</v>
      </c>
      <c r="FD62" s="9" t="str">
        <f>IFERROR(__xludf.DUMMYFUNCTION("""COMPUTED_VALUE"""),"WA")</f>
        <v>WA</v>
      </c>
      <c r="FE62" s="9" t="str">
        <f>IFERROR(__xludf.DUMMYFUNCTION("""COMPUTED_VALUE"""),"WA")</f>
        <v>WA</v>
      </c>
      <c r="FF62" s="9" t="str">
        <f>IFERROR(__xludf.DUMMYFUNCTION("""COMPUTED_VALUE"""),"WA")</f>
        <v>WA</v>
      </c>
      <c r="FG62" s="9" t="str">
        <f>IFERROR(__xludf.DUMMYFUNCTION("""COMPUTED_VALUE"""),"WA")</f>
        <v>WA</v>
      </c>
      <c r="FH62" s="9" t="str">
        <f>IFERROR(__xludf.DUMMYFUNCTION("""COMPUTED_VALUE"""),"WA")</f>
        <v>WA</v>
      </c>
      <c r="FI62" s="9" t="str">
        <f>IFERROR(__xludf.DUMMYFUNCTION("""COMPUTED_VALUE"""),"WA")</f>
        <v>WA</v>
      </c>
      <c r="FJ62" s="9" t="str">
        <f>IFERROR(__xludf.DUMMYFUNCTION("""COMPUTED_VALUE"""),"TLE")</f>
        <v>TLE</v>
      </c>
      <c r="FK62" s="9" t="str">
        <f>IFERROR(__xludf.DUMMYFUNCTION("""COMPUTED_VALUE"""),"TLE")</f>
        <v>TLE</v>
      </c>
      <c r="FL62" s="9" t="str">
        <f>IFERROR(__xludf.DUMMYFUNCTION("""COMPUTED_VALUE"""),"TLE")</f>
        <v>TLE</v>
      </c>
      <c r="FM62" s="9" t="str">
        <f>IFERROR(__xludf.DUMMYFUNCTION("""COMPUTED_VALUE"""),"TLE")</f>
        <v>TLE</v>
      </c>
      <c r="FN62" s="9" t="str">
        <f>IFERROR(__xludf.DUMMYFUNCTION("""COMPUTED_VALUE"""),"TLE")</f>
        <v>TLE</v>
      </c>
      <c r="FO62" s="9" t="str">
        <f>IFERROR(__xludf.DUMMYFUNCTION("""COMPUTED_VALUE"""),"TLE")</f>
        <v>TLE</v>
      </c>
      <c r="FP62" s="9" t="str">
        <f>IFERROR(__xludf.DUMMYFUNCTION("""COMPUTED_VALUE"""),"TLE")</f>
        <v>TLE</v>
      </c>
      <c r="FQ62" s="9" t="str">
        <f>IFERROR(__xludf.DUMMYFUNCTION("""COMPUTED_VALUE"""),"TLE")</f>
        <v>TLE</v>
      </c>
      <c r="FR62" s="9" t="str">
        <f>IFERROR(__xludf.DUMMYFUNCTION("""COMPUTED_VALUE"""),"TLE")</f>
        <v>TLE</v>
      </c>
      <c r="FS62" s="9" t="str">
        <f>IFERROR(__xludf.DUMMYFUNCTION("""COMPUTED_VALUE"""),"TLE")</f>
        <v>TLE</v>
      </c>
      <c r="FT62" s="9" t="str">
        <f>IFERROR(__xludf.DUMMYFUNCTION("""COMPUTED_VALUE"""),"TLE")</f>
        <v>TLE</v>
      </c>
      <c r="FU62" s="9" t="str">
        <f>IFERROR(__xludf.DUMMYFUNCTION("""COMPUTED_VALUE"""),"TLE")</f>
        <v>TLE</v>
      </c>
      <c r="FV62" s="9" t="str">
        <f>IFERROR(__xludf.DUMMYFUNCTION("""COMPUTED_VALUE"""),"")</f>
        <v/>
      </c>
      <c r="FW62" s="9" t="str">
        <f>IFERROR(__xludf.DUMMYFUNCTION("""COMPUTED_VALUE"""),"-")</f>
        <v>-</v>
      </c>
      <c r="FX62" s="9" t="str">
        <f>IFERROR(__xludf.DUMMYFUNCTION("""COMPUTED_VALUE"""),"-")</f>
        <v>-</v>
      </c>
      <c r="FY62" s="9" t="str">
        <f>IFERROR(__xludf.DUMMYFUNCTION("""COMPUTED_VALUE"""),"-")</f>
        <v>-</v>
      </c>
      <c r="FZ62" s="9" t="str">
        <f>IFERROR(__xludf.DUMMYFUNCTION("""COMPUTED_VALUE"""),"-")</f>
        <v>-</v>
      </c>
      <c r="GA62" s="9" t="str">
        <f>IFERROR(__xludf.DUMMYFUNCTION("""COMPUTED_VALUE"""),"-")</f>
        <v>-</v>
      </c>
      <c r="GB62" s="9" t="str">
        <f>IFERROR(__xludf.DUMMYFUNCTION("""COMPUTED_VALUE"""),"-")</f>
        <v>-</v>
      </c>
      <c r="GC62" s="9" t="str">
        <f>IFERROR(__xludf.DUMMYFUNCTION("""COMPUTED_VALUE"""),"-")</f>
        <v>-</v>
      </c>
      <c r="GD62" s="9" t="str">
        <f>IFERROR(__xludf.DUMMYFUNCTION("""COMPUTED_VALUE"""),"-")</f>
        <v>-</v>
      </c>
      <c r="GE62" s="9" t="str">
        <f>IFERROR(__xludf.DUMMYFUNCTION("""COMPUTED_VALUE"""),"-")</f>
        <v>-</v>
      </c>
      <c r="GF62" s="9" t="str">
        <f>IFERROR(__xludf.DUMMYFUNCTION("""COMPUTED_VALUE"""),"-")</f>
        <v>-</v>
      </c>
      <c r="GG62" s="9" t="str">
        <f>IFERROR(__xludf.DUMMYFUNCTION("""COMPUTED_VALUE"""),"-")</f>
        <v>-</v>
      </c>
      <c r="GH62" s="9" t="str">
        <f>IFERROR(__xludf.DUMMYFUNCTION("""COMPUTED_VALUE"""),"-")</f>
        <v>-</v>
      </c>
      <c r="GI62" s="9" t="str">
        <f>IFERROR(__xludf.DUMMYFUNCTION("""COMPUTED_VALUE"""),"-")</f>
        <v>-</v>
      </c>
      <c r="GJ62" s="9" t="str">
        <f>IFERROR(__xludf.DUMMYFUNCTION("""COMPUTED_VALUE"""),"-")</f>
        <v>-</v>
      </c>
      <c r="GK62" s="9" t="str">
        <f>IFERROR(__xludf.DUMMYFUNCTION("""COMPUTED_VALUE"""),"-")</f>
        <v>-</v>
      </c>
      <c r="GL62" s="9" t="str">
        <f>IFERROR(__xludf.DUMMYFUNCTION("""COMPUTED_VALUE"""),"-")</f>
        <v>-</v>
      </c>
      <c r="GM62" s="9" t="str">
        <f>IFERROR(__xludf.DUMMYFUNCTION("""COMPUTED_VALUE"""),"-")</f>
        <v>-</v>
      </c>
      <c r="GN62" s="9" t="str">
        <f>IFERROR(__xludf.DUMMYFUNCTION("""COMPUTED_VALUE"""),"-")</f>
        <v>-</v>
      </c>
      <c r="GO62" s="9" t="str">
        <f>IFERROR(__xludf.DUMMYFUNCTION("""COMPUTED_VALUE"""),"-")</f>
        <v>-</v>
      </c>
      <c r="GP62" s="9" t="str">
        <f>IFERROR(__xludf.DUMMYFUNCTION("""COMPUTED_VALUE"""),"-")</f>
        <v>-</v>
      </c>
      <c r="GQ62" s="9" t="str">
        <f>IFERROR(__xludf.DUMMYFUNCTION("""COMPUTED_VALUE"""),"-")</f>
        <v>-</v>
      </c>
      <c r="GR62" s="9" t="str">
        <f>IFERROR(__xludf.DUMMYFUNCTION("""COMPUTED_VALUE"""),"-")</f>
        <v>-</v>
      </c>
      <c r="GS62" s="9" t="str">
        <f>IFERROR(__xludf.DUMMYFUNCTION("""COMPUTED_VALUE"""),"-")</f>
        <v>-</v>
      </c>
      <c r="GT62" s="9" t="str">
        <f>IFERROR(__xludf.DUMMYFUNCTION("""COMPUTED_VALUE"""),"-")</f>
        <v>-</v>
      </c>
      <c r="GU62" s="9" t="str">
        <f>IFERROR(__xludf.DUMMYFUNCTION("""COMPUTED_VALUE"""),"")</f>
        <v/>
      </c>
    </row>
    <row r="63">
      <c r="A63" s="5"/>
      <c r="B63" s="5"/>
      <c r="C63" s="5" t="str">
        <f>if(B63="d","diskv. iz ciklusa",if(B63="d1","diskv. iz kruga",if($E63="ODOBREN",(if(countif(H:H,"="&amp;H63)=1,countif(H:H,"&gt;"&amp;H63)+1,concatenate(countif(H:H,"&gt;"&amp;H63)+1," - ",countif(H:H,"&gt;="&amp;H63)))),'Rezultati - A kategorija'!empty)))</f>
        <v>61 - 69</v>
      </c>
      <c r="D63" s="6" t="str">
        <f>IFERROR(__xludf.DUMMYFUNCTION("""COMPUTED_VALUE"""),"Boggy")</f>
        <v>Boggy</v>
      </c>
      <c r="E63" s="6" t="str">
        <f>IFERROR(__xludf.DUMMYFUNCTION("""COMPUTED_VALUE"""),"ODOBREN")</f>
        <v>ODOBREN</v>
      </c>
      <c r="F63" s="6" t="str">
        <f>IFERROR(__xludf.DUMMYFUNCTION("""COMPUTED_VALUE"""),"Bogdan")</f>
        <v>Bogdan</v>
      </c>
      <c r="G63" s="6" t="str">
        <f>IFERROR(__xludf.DUMMYFUNCTION("""COMPUTED_VALUE"""),"Micić")</f>
        <v>Micić</v>
      </c>
      <c r="H63" s="7">
        <f>IFERROR(__xludf.DUMMYFUNCTION("""COMPUTED_VALUE"""),0.0)</f>
        <v>0</v>
      </c>
      <c r="I63" s="7">
        <f>IFERROR(__xludf.DUMMYFUNCTION("""COMPUTED_VALUE"""),0.0)</f>
        <v>0</v>
      </c>
      <c r="J63" s="6" t="str">
        <f>IFERROR(__xludf.DUMMYFUNCTION("""COMPUTED_VALUE"""),"Niš")</f>
        <v>Niš</v>
      </c>
      <c r="K63" s="6" t="str">
        <f>IFERROR(__xludf.DUMMYFUNCTION("""COMPUTED_VALUE"""),"Gimnazija Bora Stanković")</f>
        <v>Gimnazija Bora Stanković</v>
      </c>
      <c r="L63" s="14" t="str">
        <f>IFERROR(__xludf.DUMMYFUNCTION("""COMPUTED_VALUE"""),"IV")</f>
        <v>IV</v>
      </c>
      <c r="M63" s="14" t="str">
        <f>IFERROR(__xludf.DUMMYFUNCTION("""COMPUTED_VALUE"""),"A")</f>
        <v>A</v>
      </c>
      <c r="N63" s="6" t="str">
        <f>IFERROR(__xludf.DUMMYFUNCTION("""COMPUTED_VALUE"""),"Snezana Jelic")</f>
        <v>Snezana Jelic</v>
      </c>
      <c r="O63" s="8">
        <f>IFERROR(__xludf.DUMMYFUNCTION("""COMPUTED_VALUE"""),100.0)</f>
        <v>100</v>
      </c>
      <c r="P63" s="9" t="str">
        <f>IFERROR(__xludf.DUMMYFUNCTION("""COMPUTED_VALUE"""),"-")</f>
        <v>-</v>
      </c>
      <c r="Q63" s="9" t="str">
        <f>IFERROR(__xludf.DUMMYFUNCTION("""COMPUTED_VALUE"""),"-")</f>
        <v>-</v>
      </c>
      <c r="R63" s="9" t="str">
        <f>IFERROR(__xludf.DUMMYFUNCTION("""COMPUTED_VALUE"""),"-")</f>
        <v>-</v>
      </c>
      <c r="S63" s="9" t="str">
        <f>IFERROR(__xludf.DUMMYFUNCTION("""COMPUTED_VALUE"""),"-")</f>
        <v>-</v>
      </c>
      <c r="T63" s="9" t="str">
        <f>IFERROR(__xludf.DUMMYFUNCTION("""COMPUTED_VALUE"""),"-")</f>
        <v>-</v>
      </c>
      <c r="U63" s="9" t="str">
        <f>IFERROR(__xludf.DUMMYFUNCTION("""COMPUTED_VALUE"""),"")</f>
        <v/>
      </c>
      <c r="V63" s="9" t="str">
        <f>IFERROR(__xludf.DUMMYFUNCTION("""COMPUTED_VALUE"""),"")</f>
        <v/>
      </c>
      <c r="W63" s="9">
        <f>IFERROR(__xludf.DUMMYFUNCTION("""COMPUTED_VALUE"""),1.0)</f>
        <v>1</v>
      </c>
      <c r="X63" s="9">
        <f>IFERROR(__xludf.DUMMYFUNCTION("""COMPUTED_VALUE"""),1.0)</f>
        <v>1</v>
      </c>
      <c r="Y63" s="9">
        <f>IFERROR(__xludf.DUMMYFUNCTION("""COMPUTED_VALUE"""),1.0)</f>
        <v>1</v>
      </c>
      <c r="Z63" s="9">
        <f>IFERROR(__xludf.DUMMYFUNCTION("""COMPUTED_VALUE"""),1.0)</f>
        <v>1</v>
      </c>
      <c r="AA63" s="9">
        <f>IFERROR(__xludf.DUMMYFUNCTION("""COMPUTED_VALUE"""),1.0)</f>
        <v>1</v>
      </c>
      <c r="AB63" s="9">
        <f>IFERROR(__xludf.DUMMYFUNCTION("""COMPUTED_VALUE"""),1.0)</f>
        <v>1</v>
      </c>
      <c r="AC63" s="9">
        <f>IFERROR(__xludf.DUMMYFUNCTION("""COMPUTED_VALUE"""),1.0)</f>
        <v>1</v>
      </c>
      <c r="AD63" s="9">
        <f>IFERROR(__xludf.DUMMYFUNCTION("""COMPUTED_VALUE"""),1.0)</f>
        <v>1</v>
      </c>
      <c r="AE63" s="9">
        <f>IFERROR(__xludf.DUMMYFUNCTION("""COMPUTED_VALUE"""),1.0)</f>
        <v>1</v>
      </c>
      <c r="AF63" s="9">
        <f>IFERROR(__xludf.DUMMYFUNCTION("""COMPUTED_VALUE"""),1.0)</f>
        <v>1</v>
      </c>
      <c r="AG63" s="9">
        <f>IFERROR(__xludf.DUMMYFUNCTION("""COMPUTED_VALUE"""),1.0)</f>
        <v>1</v>
      </c>
      <c r="AH63" s="9">
        <f>IFERROR(__xludf.DUMMYFUNCTION("""COMPUTED_VALUE"""),1.0)</f>
        <v>1</v>
      </c>
      <c r="AI63" s="9">
        <f>IFERROR(__xludf.DUMMYFUNCTION("""COMPUTED_VALUE"""),1.0)</f>
        <v>1</v>
      </c>
      <c r="AJ63" s="9">
        <f>IFERROR(__xludf.DUMMYFUNCTION("""COMPUTED_VALUE"""),1.0)</f>
        <v>1</v>
      </c>
      <c r="AK63" s="9">
        <f>IFERROR(__xludf.DUMMYFUNCTION("""COMPUTED_VALUE"""),1.0)</f>
        <v>1</v>
      </c>
      <c r="AL63" s="9">
        <f>IFERROR(__xludf.DUMMYFUNCTION("""COMPUTED_VALUE"""),1.0)</f>
        <v>1</v>
      </c>
      <c r="AM63" s="9">
        <f>IFERROR(__xludf.DUMMYFUNCTION("""COMPUTED_VALUE"""),1.0)</f>
        <v>1</v>
      </c>
      <c r="AN63" s="9">
        <f>IFERROR(__xludf.DUMMYFUNCTION("""COMPUTED_VALUE"""),1.0)</f>
        <v>1</v>
      </c>
      <c r="AO63" s="9">
        <f>IFERROR(__xludf.DUMMYFUNCTION("""COMPUTED_VALUE"""),1.0)</f>
        <v>1</v>
      </c>
      <c r="AP63" s="9">
        <f>IFERROR(__xludf.DUMMYFUNCTION("""COMPUTED_VALUE"""),1.0)</f>
        <v>1</v>
      </c>
      <c r="AQ63" s="9">
        <f>IFERROR(__xludf.DUMMYFUNCTION("""COMPUTED_VALUE"""),1.0)</f>
        <v>1</v>
      </c>
      <c r="AR63" s="9">
        <f>IFERROR(__xludf.DUMMYFUNCTION("""COMPUTED_VALUE"""),1.0)</f>
        <v>1</v>
      </c>
      <c r="AS63" s="9">
        <f>IFERROR(__xludf.DUMMYFUNCTION("""COMPUTED_VALUE"""),1.0)</f>
        <v>1</v>
      </c>
      <c r="AT63" s="9">
        <f>IFERROR(__xludf.DUMMYFUNCTION("""COMPUTED_VALUE"""),1.0)</f>
        <v>1</v>
      </c>
      <c r="AU63" s="9">
        <f>IFERROR(__xludf.DUMMYFUNCTION("""COMPUTED_VALUE"""),1.0)</f>
        <v>1</v>
      </c>
      <c r="AV63" s="9">
        <f>IFERROR(__xludf.DUMMYFUNCTION("""COMPUTED_VALUE"""),1.0)</f>
        <v>1</v>
      </c>
      <c r="AW63" s="9">
        <f>IFERROR(__xludf.DUMMYFUNCTION("""COMPUTED_VALUE"""),1.0)</f>
        <v>1</v>
      </c>
      <c r="AX63" s="9">
        <f>IFERROR(__xludf.DUMMYFUNCTION("""COMPUTED_VALUE"""),1.0)</f>
        <v>1</v>
      </c>
      <c r="AY63" s="9">
        <f>IFERROR(__xludf.DUMMYFUNCTION("""COMPUTED_VALUE"""),1.0)</f>
        <v>1</v>
      </c>
      <c r="AZ63" s="9">
        <f>IFERROR(__xludf.DUMMYFUNCTION("""COMPUTED_VALUE"""),1.0)</f>
        <v>1</v>
      </c>
      <c r="BA63" s="9">
        <f>IFERROR(__xludf.DUMMYFUNCTION("""COMPUTED_VALUE"""),1.0)</f>
        <v>1</v>
      </c>
      <c r="BB63" s="9">
        <f>IFERROR(__xludf.DUMMYFUNCTION("""COMPUTED_VALUE"""),1.0)</f>
        <v>1</v>
      </c>
      <c r="BC63" s="9">
        <f>IFERROR(__xludf.DUMMYFUNCTION("""COMPUTED_VALUE"""),1.0)</f>
        <v>1</v>
      </c>
      <c r="BD63" s="9">
        <f>IFERROR(__xludf.DUMMYFUNCTION("""COMPUTED_VALUE"""),1.0)</f>
        <v>1</v>
      </c>
      <c r="BE63" s="9">
        <f>IFERROR(__xludf.DUMMYFUNCTION("""COMPUTED_VALUE"""),1.0)</f>
        <v>1</v>
      </c>
      <c r="BF63" s="9">
        <f>IFERROR(__xludf.DUMMYFUNCTION("""COMPUTED_VALUE"""),1.0)</f>
        <v>1</v>
      </c>
      <c r="BG63" s="9">
        <f>IFERROR(__xludf.DUMMYFUNCTION("""COMPUTED_VALUE"""),1.0)</f>
        <v>1</v>
      </c>
      <c r="BH63" s="9">
        <f>IFERROR(__xludf.DUMMYFUNCTION("""COMPUTED_VALUE"""),1.0)</f>
        <v>1</v>
      </c>
      <c r="BI63" s="9">
        <f>IFERROR(__xludf.DUMMYFUNCTION("""COMPUTED_VALUE"""),1.0)</f>
        <v>1</v>
      </c>
      <c r="BJ63" s="9">
        <f>IFERROR(__xludf.DUMMYFUNCTION("""COMPUTED_VALUE"""),1.0)</f>
        <v>1</v>
      </c>
      <c r="BK63" s="9">
        <f>IFERROR(__xludf.DUMMYFUNCTION("""COMPUTED_VALUE"""),1.0)</f>
        <v>1</v>
      </c>
      <c r="BL63" s="9">
        <f>IFERROR(__xludf.DUMMYFUNCTION("""COMPUTED_VALUE"""),1.0)</f>
        <v>1</v>
      </c>
      <c r="BM63" s="9" t="str">
        <f>IFERROR(__xludf.DUMMYFUNCTION("""COMPUTED_VALUE"""),"")</f>
        <v/>
      </c>
      <c r="BN63" s="9" t="str">
        <f>IFERROR(__xludf.DUMMYFUNCTION("""COMPUTED_VALUE"""),"-")</f>
        <v>-</v>
      </c>
      <c r="BO63" s="9" t="str">
        <f>IFERROR(__xludf.DUMMYFUNCTION("""COMPUTED_VALUE"""),"-")</f>
        <v>-</v>
      </c>
      <c r="BP63" s="9" t="str">
        <f>IFERROR(__xludf.DUMMYFUNCTION("""COMPUTED_VALUE"""),"-")</f>
        <v>-</v>
      </c>
      <c r="BQ63" s="9" t="str">
        <f>IFERROR(__xludf.DUMMYFUNCTION("""COMPUTED_VALUE"""),"-")</f>
        <v>-</v>
      </c>
      <c r="BR63" s="9" t="str">
        <f>IFERROR(__xludf.DUMMYFUNCTION("""COMPUTED_VALUE"""),"-")</f>
        <v>-</v>
      </c>
      <c r="BS63" s="9" t="str">
        <f>IFERROR(__xludf.DUMMYFUNCTION("""COMPUTED_VALUE"""),"-")</f>
        <v>-</v>
      </c>
      <c r="BT63" s="9" t="str">
        <f>IFERROR(__xludf.DUMMYFUNCTION("""COMPUTED_VALUE"""),"-")</f>
        <v>-</v>
      </c>
      <c r="BU63" s="9" t="str">
        <f>IFERROR(__xludf.DUMMYFUNCTION("""COMPUTED_VALUE"""),"-")</f>
        <v>-</v>
      </c>
      <c r="BV63" s="9" t="str">
        <f>IFERROR(__xludf.DUMMYFUNCTION("""COMPUTED_VALUE"""),"-")</f>
        <v>-</v>
      </c>
      <c r="BW63" s="9" t="str">
        <f>IFERROR(__xludf.DUMMYFUNCTION("""COMPUTED_VALUE"""),"-")</f>
        <v>-</v>
      </c>
      <c r="BX63" s="9" t="str">
        <f>IFERROR(__xludf.DUMMYFUNCTION("""COMPUTED_VALUE"""),"-")</f>
        <v>-</v>
      </c>
      <c r="BY63" s="9" t="str">
        <f>IFERROR(__xludf.DUMMYFUNCTION("""COMPUTED_VALUE"""),"-")</f>
        <v>-</v>
      </c>
      <c r="BZ63" s="9" t="str">
        <f>IFERROR(__xludf.DUMMYFUNCTION("""COMPUTED_VALUE"""),"-")</f>
        <v>-</v>
      </c>
      <c r="CA63" s="9" t="str">
        <f>IFERROR(__xludf.DUMMYFUNCTION("""COMPUTED_VALUE"""),"-")</f>
        <v>-</v>
      </c>
      <c r="CB63" s="9" t="str">
        <f>IFERROR(__xludf.DUMMYFUNCTION("""COMPUTED_VALUE"""),"-")</f>
        <v>-</v>
      </c>
      <c r="CC63" s="9" t="str">
        <f>IFERROR(__xludf.DUMMYFUNCTION("""COMPUTED_VALUE"""),"-")</f>
        <v>-</v>
      </c>
      <c r="CD63" s="9" t="str">
        <f>IFERROR(__xludf.DUMMYFUNCTION("""COMPUTED_VALUE"""),"-")</f>
        <v>-</v>
      </c>
      <c r="CE63" s="9" t="str">
        <f>IFERROR(__xludf.DUMMYFUNCTION("""COMPUTED_VALUE"""),"-")</f>
        <v>-</v>
      </c>
      <c r="CF63" s="9" t="str">
        <f>IFERROR(__xludf.DUMMYFUNCTION("""COMPUTED_VALUE"""),"-")</f>
        <v>-</v>
      </c>
      <c r="CG63" s="9" t="str">
        <f>IFERROR(__xludf.DUMMYFUNCTION("""COMPUTED_VALUE"""),"-")</f>
        <v>-</v>
      </c>
      <c r="CH63" s="9" t="str">
        <f>IFERROR(__xludf.DUMMYFUNCTION("""COMPUTED_VALUE"""),"-")</f>
        <v>-</v>
      </c>
      <c r="CI63" s="9" t="str">
        <f>IFERROR(__xludf.DUMMYFUNCTION("""COMPUTED_VALUE"""),"-")</f>
        <v>-</v>
      </c>
      <c r="CJ63" s="9" t="str">
        <f>IFERROR(__xludf.DUMMYFUNCTION("""COMPUTED_VALUE"""),"-")</f>
        <v>-</v>
      </c>
      <c r="CK63" s="9" t="str">
        <f>IFERROR(__xludf.DUMMYFUNCTION("""COMPUTED_VALUE"""),"-")</f>
        <v>-</v>
      </c>
      <c r="CL63" s="9" t="str">
        <f>IFERROR(__xludf.DUMMYFUNCTION("""COMPUTED_VALUE"""),"-")</f>
        <v>-</v>
      </c>
      <c r="CM63" s="9" t="str">
        <f>IFERROR(__xludf.DUMMYFUNCTION("""COMPUTED_VALUE"""),"-")</f>
        <v>-</v>
      </c>
      <c r="CN63" s="9" t="str">
        <f>IFERROR(__xludf.DUMMYFUNCTION("""COMPUTED_VALUE"""),"-")</f>
        <v>-</v>
      </c>
      <c r="CO63" s="9" t="str">
        <f>IFERROR(__xludf.DUMMYFUNCTION("""COMPUTED_VALUE"""),"-")</f>
        <v>-</v>
      </c>
      <c r="CP63" s="9" t="str">
        <f>IFERROR(__xludf.DUMMYFUNCTION("""COMPUTED_VALUE"""),"-")</f>
        <v>-</v>
      </c>
      <c r="CQ63" s="9" t="str">
        <f>IFERROR(__xludf.DUMMYFUNCTION("""COMPUTED_VALUE"""),"-")</f>
        <v>-</v>
      </c>
      <c r="CR63" s="9" t="str">
        <f>IFERROR(__xludf.DUMMYFUNCTION("""COMPUTED_VALUE"""),"-")</f>
        <v>-</v>
      </c>
      <c r="CS63" s="9" t="str">
        <f>IFERROR(__xludf.DUMMYFUNCTION("""COMPUTED_VALUE"""),"-")</f>
        <v>-</v>
      </c>
      <c r="CT63" s="9" t="str">
        <f>IFERROR(__xludf.DUMMYFUNCTION("""COMPUTED_VALUE"""),"-")</f>
        <v>-</v>
      </c>
      <c r="CU63" s="9" t="str">
        <f>IFERROR(__xludf.DUMMYFUNCTION("""COMPUTED_VALUE"""),"")</f>
        <v/>
      </c>
      <c r="CV63" s="9" t="str">
        <f>IFERROR(__xludf.DUMMYFUNCTION("""COMPUTED_VALUE"""),"-")</f>
        <v>-</v>
      </c>
      <c r="CW63" s="9" t="str">
        <f>IFERROR(__xludf.DUMMYFUNCTION("""COMPUTED_VALUE"""),"-")</f>
        <v>-</v>
      </c>
      <c r="CX63" s="9" t="str">
        <f>IFERROR(__xludf.DUMMYFUNCTION("""COMPUTED_VALUE"""),"-")</f>
        <v>-</v>
      </c>
      <c r="CY63" s="9" t="str">
        <f>IFERROR(__xludf.DUMMYFUNCTION("""COMPUTED_VALUE"""),"-")</f>
        <v>-</v>
      </c>
      <c r="CZ63" s="9" t="str">
        <f>IFERROR(__xludf.DUMMYFUNCTION("""COMPUTED_VALUE"""),"-")</f>
        <v>-</v>
      </c>
      <c r="DA63" s="9" t="str">
        <f>IFERROR(__xludf.DUMMYFUNCTION("""COMPUTED_VALUE"""),"-")</f>
        <v>-</v>
      </c>
      <c r="DB63" s="9" t="str">
        <f>IFERROR(__xludf.DUMMYFUNCTION("""COMPUTED_VALUE"""),"-")</f>
        <v>-</v>
      </c>
      <c r="DC63" s="9" t="str">
        <f>IFERROR(__xludf.DUMMYFUNCTION("""COMPUTED_VALUE"""),"-")</f>
        <v>-</v>
      </c>
      <c r="DD63" s="9" t="str">
        <f>IFERROR(__xludf.DUMMYFUNCTION("""COMPUTED_VALUE"""),"-")</f>
        <v>-</v>
      </c>
      <c r="DE63" s="9" t="str">
        <f>IFERROR(__xludf.DUMMYFUNCTION("""COMPUTED_VALUE"""),"-")</f>
        <v>-</v>
      </c>
      <c r="DF63" s="9" t="str">
        <f>IFERROR(__xludf.DUMMYFUNCTION("""COMPUTED_VALUE"""),"-")</f>
        <v>-</v>
      </c>
      <c r="DG63" s="9" t="str">
        <f>IFERROR(__xludf.DUMMYFUNCTION("""COMPUTED_VALUE"""),"-")</f>
        <v>-</v>
      </c>
      <c r="DH63" s="9" t="str">
        <f>IFERROR(__xludf.DUMMYFUNCTION("""COMPUTED_VALUE"""),"-")</f>
        <v>-</v>
      </c>
      <c r="DI63" s="9" t="str">
        <f>IFERROR(__xludf.DUMMYFUNCTION("""COMPUTED_VALUE"""),"-")</f>
        <v>-</v>
      </c>
      <c r="DJ63" s="9" t="str">
        <f>IFERROR(__xludf.DUMMYFUNCTION("""COMPUTED_VALUE"""),"-")</f>
        <v>-</v>
      </c>
      <c r="DK63" s="9" t="str">
        <f>IFERROR(__xludf.DUMMYFUNCTION("""COMPUTED_VALUE"""),"-")</f>
        <v>-</v>
      </c>
      <c r="DL63" s="9" t="str">
        <f>IFERROR(__xludf.DUMMYFUNCTION("""COMPUTED_VALUE"""),"-")</f>
        <v>-</v>
      </c>
      <c r="DM63" s="9" t="str">
        <f>IFERROR(__xludf.DUMMYFUNCTION("""COMPUTED_VALUE"""),"-")</f>
        <v>-</v>
      </c>
      <c r="DN63" s="9" t="str">
        <f>IFERROR(__xludf.DUMMYFUNCTION("""COMPUTED_VALUE"""),"-")</f>
        <v>-</v>
      </c>
      <c r="DO63" s="9" t="str">
        <f>IFERROR(__xludf.DUMMYFUNCTION("""COMPUTED_VALUE"""),"-")</f>
        <v>-</v>
      </c>
      <c r="DP63" s="9" t="str">
        <f>IFERROR(__xludf.DUMMYFUNCTION("""COMPUTED_VALUE"""),"-")</f>
        <v>-</v>
      </c>
      <c r="DQ63" s="9" t="str">
        <f>IFERROR(__xludf.DUMMYFUNCTION("""COMPUTED_VALUE"""),"-")</f>
        <v>-</v>
      </c>
      <c r="DR63" s="9" t="str">
        <f>IFERROR(__xludf.DUMMYFUNCTION("""COMPUTED_VALUE"""),"-")</f>
        <v>-</v>
      </c>
      <c r="DS63" s="9" t="str">
        <f>IFERROR(__xludf.DUMMYFUNCTION("""COMPUTED_VALUE"""),"-")</f>
        <v>-</v>
      </c>
      <c r="DT63" s="9" t="str">
        <f>IFERROR(__xludf.DUMMYFUNCTION("""COMPUTED_VALUE"""),"-")</f>
        <v>-</v>
      </c>
      <c r="DU63" s="9" t="str">
        <f>IFERROR(__xludf.DUMMYFUNCTION("""COMPUTED_VALUE"""),"-")</f>
        <v>-</v>
      </c>
      <c r="DV63" s="9" t="str">
        <f>IFERROR(__xludf.DUMMYFUNCTION("""COMPUTED_VALUE"""),"-")</f>
        <v>-</v>
      </c>
      <c r="DW63" s="9" t="str">
        <f>IFERROR(__xludf.DUMMYFUNCTION("""COMPUTED_VALUE"""),"-")</f>
        <v>-</v>
      </c>
      <c r="DX63" s="9" t="str">
        <f>IFERROR(__xludf.DUMMYFUNCTION("""COMPUTED_VALUE"""),"-")</f>
        <v>-</v>
      </c>
      <c r="DY63" s="9" t="str">
        <f>IFERROR(__xludf.DUMMYFUNCTION("""COMPUTED_VALUE"""),"-")</f>
        <v>-</v>
      </c>
      <c r="DZ63" s="9" t="str">
        <f>IFERROR(__xludf.DUMMYFUNCTION("""COMPUTED_VALUE"""),"-")</f>
        <v>-</v>
      </c>
      <c r="EA63" s="9" t="str">
        <f>IFERROR(__xludf.DUMMYFUNCTION("""COMPUTED_VALUE"""),"-")</f>
        <v>-</v>
      </c>
      <c r="EB63" s="9" t="str">
        <f>IFERROR(__xludf.DUMMYFUNCTION("""COMPUTED_VALUE"""),"")</f>
        <v/>
      </c>
      <c r="EC63" s="9" t="str">
        <f>IFERROR(__xludf.DUMMYFUNCTION("""COMPUTED_VALUE"""),"-")</f>
        <v>-</v>
      </c>
      <c r="ED63" s="9" t="str">
        <f>IFERROR(__xludf.DUMMYFUNCTION("""COMPUTED_VALUE"""),"-")</f>
        <v>-</v>
      </c>
      <c r="EE63" s="9" t="str">
        <f>IFERROR(__xludf.DUMMYFUNCTION("""COMPUTED_VALUE"""),"-")</f>
        <v>-</v>
      </c>
      <c r="EF63" s="9" t="str">
        <f>IFERROR(__xludf.DUMMYFUNCTION("""COMPUTED_VALUE"""),"-")</f>
        <v>-</v>
      </c>
      <c r="EG63" s="9" t="str">
        <f>IFERROR(__xludf.DUMMYFUNCTION("""COMPUTED_VALUE"""),"-")</f>
        <v>-</v>
      </c>
      <c r="EH63" s="9" t="str">
        <f>IFERROR(__xludf.DUMMYFUNCTION("""COMPUTED_VALUE"""),"-")</f>
        <v>-</v>
      </c>
      <c r="EI63" s="9" t="str">
        <f>IFERROR(__xludf.DUMMYFUNCTION("""COMPUTED_VALUE"""),"-")</f>
        <v>-</v>
      </c>
      <c r="EJ63" s="9" t="str">
        <f>IFERROR(__xludf.DUMMYFUNCTION("""COMPUTED_VALUE"""),"-")</f>
        <v>-</v>
      </c>
      <c r="EK63" s="9" t="str">
        <f>IFERROR(__xludf.DUMMYFUNCTION("""COMPUTED_VALUE"""),"-")</f>
        <v>-</v>
      </c>
      <c r="EL63" s="9" t="str">
        <f>IFERROR(__xludf.DUMMYFUNCTION("""COMPUTED_VALUE"""),"-")</f>
        <v>-</v>
      </c>
      <c r="EM63" s="9" t="str">
        <f>IFERROR(__xludf.DUMMYFUNCTION("""COMPUTED_VALUE"""),"-")</f>
        <v>-</v>
      </c>
      <c r="EN63" s="9" t="str">
        <f>IFERROR(__xludf.DUMMYFUNCTION("""COMPUTED_VALUE"""),"-")</f>
        <v>-</v>
      </c>
      <c r="EO63" s="9" t="str">
        <f>IFERROR(__xludf.DUMMYFUNCTION("""COMPUTED_VALUE"""),"-")</f>
        <v>-</v>
      </c>
      <c r="EP63" s="9" t="str">
        <f>IFERROR(__xludf.DUMMYFUNCTION("""COMPUTED_VALUE"""),"-")</f>
        <v>-</v>
      </c>
      <c r="EQ63" s="9" t="str">
        <f>IFERROR(__xludf.DUMMYFUNCTION("""COMPUTED_VALUE"""),"-")</f>
        <v>-</v>
      </c>
      <c r="ER63" s="9" t="str">
        <f>IFERROR(__xludf.DUMMYFUNCTION("""COMPUTED_VALUE"""),"-")</f>
        <v>-</v>
      </c>
      <c r="ES63" s="9" t="str">
        <f>IFERROR(__xludf.DUMMYFUNCTION("""COMPUTED_VALUE"""),"")</f>
        <v/>
      </c>
      <c r="ET63" s="9" t="str">
        <f>IFERROR(__xludf.DUMMYFUNCTION("""COMPUTED_VALUE"""),"-")</f>
        <v>-</v>
      </c>
      <c r="EU63" s="9" t="str">
        <f>IFERROR(__xludf.DUMMYFUNCTION("""COMPUTED_VALUE"""),"-")</f>
        <v>-</v>
      </c>
      <c r="EV63" s="9" t="str">
        <f>IFERROR(__xludf.DUMMYFUNCTION("""COMPUTED_VALUE"""),"-")</f>
        <v>-</v>
      </c>
      <c r="EW63" s="9" t="str">
        <f>IFERROR(__xludf.DUMMYFUNCTION("""COMPUTED_VALUE"""),"-")</f>
        <v>-</v>
      </c>
      <c r="EX63" s="9" t="str">
        <f>IFERROR(__xludf.DUMMYFUNCTION("""COMPUTED_VALUE"""),"-")</f>
        <v>-</v>
      </c>
      <c r="EY63" s="9" t="str">
        <f>IFERROR(__xludf.DUMMYFUNCTION("""COMPUTED_VALUE"""),"-")</f>
        <v>-</v>
      </c>
      <c r="EZ63" s="9" t="str">
        <f>IFERROR(__xludf.DUMMYFUNCTION("""COMPUTED_VALUE"""),"-")</f>
        <v>-</v>
      </c>
      <c r="FA63" s="9" t="str">
        <f>IFERROR(__xludf.DUMMYFUNCTION("""COMPUTED_VALUE"""),"-")</f>
        <v>-</v>
      </c>
      <c r="FB63" s="9" t="str">
        <f>IFERROR(__xludf.DUMMYFUNCTION("""COMPUTED_VALUE"""),"-")</f>
        <v>-</v>
      </c>
      <c r="FC63" s="9" t="str">
        <f>IFERROR(__xludf.DUMMYFUNCTION("""COMPUTED_VALUE"""),"-")</f>
        <v>-</v>
      </c>
      <c r="FD63" s="9" t="str">
        <f>IFERROR(__xludf.DUMMYFUNCTION("""COMPUTED_VALUE"""),"-")</f>
        <v>-</v>
      </c>
      <c r="FE63" s="9" t="str">
        <f>IFERROR(__xludf.DUMMYFUNCTION("""COMPUTED_VALUE"""),"-")</f>
        <v>-</v>
      </c>
      <c r="FF63" s="9" t="str">
        <f>IFERROR(__xludf.DUMMYFUNCTION("""COMPUTED_VALUE"""),"-")</f>
        <v>-</v>
      </c>
      <c r="FG63" s="9" t="str">
        <f>IFERROR(__xludf.DUMMYFUNCTION("""COMPUTED_VALUE"""),"-")</f>
        <v>-</v>
      </c>
      <c r="FH63" s="9" t="str">
        <f>IFERROR(__xludf.DUMMYFUNCTION("""COMPUTED_VALUE"""),"-")</f>
        <v>-</v>
      </c>
      <c r="FI63" s="9" t="str">
        <f>IFERROR(__xludf.DUMMYFUNCTION("""COMPUTED_VALUE"""),"-")</f>
        <v>-</v>
      </c>
      <c r="FJ63" s="9" t="str">
        <f>IFERROR(__xludf.DUMMYFUNCTION("""COMPUTED_VALUE"""),"-")</f>
        <v>-</v>
      </c>
      <c r="FK63" s="9" t="str">
        <f>IFERROR(__xludf.DUMMYFUNCTION("""COMPUTED_VALUE"""),"-")</f>
        <v>-</v>
      </c>
      <c r="FL63" s="9" t="str">
        <f>IFERROR(__xludf.DUMMYFUNCTION("""COMPUTED_VALUE"""),"-")</f>
        <v>-</v>
      </c>
      <c r="FM63" s="9" t="str">
        <f>IFERROR(__xludf.DUMMYFUNCTION("""COMPUTED_VALUE"""),"-")</f>
        <v>-</v>
      </c>
      <c r="FN63" s="9" t="str">
        <f>IFERROR(__xludf.DUMMYFUNCTION("""COMPUTED_VALUE"""),"-")</f>
        <v>-</v>
      </c>
      <c r="FO63" s="9" t="str">
        <f>IFERROR(__xludf.DUMMYFUNCTION("""COMPUTED_VALUE"""),"-")</f>
        <v>-</v>
      </c>
      <c r="FP63" s="9" t="str">
        <f>IFERROR(__xludf.DUMMYFUNCTION("""COMPUTED_VALUE"""),"-")</f>
        <v>-</v>
      </c>
      <c r="FQ63" s="9" t="str">
        <f>IFERROR(__xludf.DUMMYFUNCTION("""COMPUTED_VALUE"""),"-")</f>
        <v>-</v>
      </c>
      <c r="FR63" s="9" t="str">
        <f>IFERROR(__xludf.DUMMYFUNCTION("""COMPUTED_VALUE"""),"-")</f>
        <v>-</v>
      </c>
      <c r="FS63" s="9" t="str">
        <f>IFERROR(__xludf.DUMMYFUNCTION("""COMPUTED_VALUE"""),"-")</f>
        <v>-</v>
      </c>
      <c r="FT63" s="9" t="str">
        <f>IFERROR(__xludf.DUMMYFUNCTION("""COMPUTED_VALUE"""),"-")</f>
        <v>-</v>
      </c>
      <c r="FU63" s="9" t="str">
        <f>IFERROR(__xludf.DUMMYFUNCTION("""COMPUTED_VALUE"""),"-")</f>
        <v>-</v>
      </c>
      <c r="FV63" s="9" t="str">
        <f>IFERROR(__xludf.DUMMYFUNCTION("""COMPUTED_VALUE"""),"")</f>
        <v/>
      </c>
      <c r="FW63" s="9" t="str">
        <f>IFERROR(__xludf.DUMMYFUNCTION("""COMPUTED_VALUE"""),"-")</f>
        <v>-</v>
      </c>
      <c r="FX63" s="9" t="str">
        <f>IFERROR(__xludf.DUMMYFUNCTION("""COMPUTED_VALUE"""),"-")</f>
        <v>-</v>
      </c>
      <c r="FY63" s="9" t="str">
        <f>IFERROR(__xludf.DUMMYFUNCTION("""COMPUTED_VALUE"""),"-")</f>
        <v>-</v>
      </c>
      <c r="FZ63" s="9" t="str">
        <f>IFERROR(__xludf.DUMMYFUNCTION("""COMPUTED_VALUE"""),"-")</f>
        <v>-</v>
      </c>
      <c r="GA63" s="9" t="str">
        <f>IFERROR(__xludf.DUMMYFUNCTION("""COMPUTED_VALUE"""),"-")</f>
        <v>-</v>
      </c>
      <c r="GB63" s="9" t="str">
        <f>IFERROR(__xludf.DUMMYFUNCTION("""COMPUTED_VALUE"""),"-")</f>
        <v>-</v>
      </c>
      <c r="GC63" s="9" t="str">
        <f>IFERROR(__xludf.DUMMYFUNCTION("""COMPUTED_VALUE"""),"-")</f>
        <v>-</v>
      </c>
      <c r="GD63" s="9" t="str">
        <f>IFERROR(__xludf.DUMMYFUNCTION("""COMPUTED_VALUE"""),"-")</f>
        <v>-</v>
      </c>
      <c r="GE63" s="9" t="str">
        <f>IFERROR(__xludf.DUMMYFUNCTION("""COMPUTED_VALUE"""),"-")</f>
        <v>-</v>
      </c>
      <c r="GF63" s="9" t="str">
        <f>IFERROR(__xludf.DUMMYFUNCTION("""COMPUTED_VALUE"""),"-")</f>
        <v>-</v>
      </c>
      <c r="GG63" s="9" t="str">
        <f>IFERROR(__xludf.DUMMYFUNCTION("""COMPUTED_VALUE"""),"-")</f>
        <v>-</v>
      </c>
      <c r="GH63" s="9" t="str">
        <f>IFERROR(__xludf.DUMMYFUNCTION("""COMPUTED_VALUE"""),"-")</f>
        <v>-</v>
      </c>
      <c r="GI63" s="9" t="str">
        <f>IFERROR(__xludf.DUMMYFUNCTION("""COMPUTED_VALUE"""),"-")</f>
        <v>-</v>
      </c>
      <c r="GJ63" s="9" t="str">
        <f>IFERROR(__xludf.DUMMYFUNCTION("""COMPUTED_VALUE"""),"-")</f>
        <v>-</v>
      </c>
      <c r="GK63" s="9" t="str">
        <f>IFERROR(__xludf.DUMMYFUNCTION("""COMPUTED_VALUE"""),"-")</f>
        <v>-</v>
      </c>
      <c r="GL63" s="9" t="str">
        <f>IFERROR(__xludf.DUMMYFUNCTION("""COMPUTED_VALUE"""),"-")</f>
        <v>-</v>
      </c>
      <c r="GM63" s="9" t="str">
        <f>IFERROR(__xludf.DUMMYFUNCTION("""COMPUTED_VALUE"""),"-")</f>
        <v>-</v>
      </c>
      <c r="GN63" s="9" t="str">
        <f>IFERROR(__xludf.DUMMYFUNCTION("""COMPUTED_VALUE"""),"-")</f>
        <v>-</v>
      </c>
      <c r="GO63" s="9" t="str">
        <f>IFERROR(__xludf.DUMMYFUNCTION("""COMPUTED_VALUE"""),"-")</f>
        <v>-</v>
      </c>
      <c r="GP63" s="9" t="str">
        <f>IFERROR(__xludf.DUMMYFUNCTION("""COMPUTED_VALUE"""),"-")</f>
        <v>-</v>
      </c>
      <c r="GQ63" s="9" t="str">
        <f>IFERROR(__xludf.DUMMYFUNCTION("""COMPUTED_VALUE"""),"-")</f>
        <v>-</v>
      </c>
      <c r="GR63" s="9" t="str">
        <f>IFERROR(__xludf.DUMMYFUNCTION("""COMPUTED_VALUE"""),"-")</f>
        <v>-</v>
      </c>
      <c r="GS63" s="9" t="str">
        <f>IFERROR(__xludf.DUMMYFUNCTION("""COMPUTED_VALUE"""),"-")</f>
        <v>-</v>
      </c>
      <c r="GT63" s="9" t="str">
        <f>IFERROR(__xludf.DUMMYFUNCTION("""COMPUTED_VALUE"""),"-")</f>
        <v>-</v>
      </c>
      <c r="GU63" s="9" t="str">
        <f>IFERROR(__xludf.DUMMYFUNCTION("""COMPUTED_VALUE"""),"")</f>
        <v/>
      </c>
    </row>
    <row r="64">
      <c r="A64" s="5"/>
      <c r="B64" s="5"/>
      <c r="C64" s="5" t="str">
        <f>if(B64="d","diskv. iz ciklusa",if(B64="d1","diskv. iz kruga",if($E64="ODOBREN",(if(countif(H:H,"="&amp;H64)=1,countif(H:H,"&gt;"&amp;H64)+1,concatenate(countif(H:H,"&gt;"&amp;H64)+1," - ",countif(H:H,"&gt;="&amp;H64)))),'Rezultati - A kategorija'!empty)))</f>
        <v>61 - 69</v>
      </c>
      <c r="D64" s="6" t="str">
        <f>IFERROR(__xludf.DUMMYFUNCTION("""COMPUTED_VALUE"""),"lkukolj")</f>
        <v>lkukolj</v>
      </c>
      <c r="E64" s="6" t="str">
        <f>IFERROR(__xludf.DUMMYFUNCTION("""COMPUTED_VALUE"""),"ODOBREN")</f>
        <v>ODOBREN</v>
      </c>
      <c r="F64" s="6" t="str">
        <f>IFERROR(__xludf.DUMMYFUNCTION("""COMPUTED_VALUE"""),"Lazar")</f>
        <v>Lazar</v>
      </c>
      <c r="G64" s="6" t="str">
        <f>IFERROR(__xludf.DUMMYFUNCTION("""COMPUTED_VALUE"""),"Kukolj")</f>
        <v>Kukolj</v>
      </c>
      <c r="H64" s="7">
        <f>IFERROR(__xludf.DUMMYFUNCTION("""COMPUTED_VALUE"""),0.0)</f>
        <v>0</v>
      </c>
      <c r="I64" s="7">
        <f>IFERROR(__xludf.DUMMYFUNCTION("""COMPUTED_VALUE"""),0.0)</f>
        <v>0</v>
      </c>
      <c r="J64" s="6" t="str">
        <f>IFERROR(__xludf.DUMMYFUNCTION("""COMPUTED_VALUE"""),"Stari grad")</f>
        <v>Stari grad</v>
      </c>
      <c r="K64" s="6" t="str">
        <f>IFERROR(__xludf.DUMMYFUNCTION("""COMPUTED_VALUE"""),"Računarska gimnazija")</f>
        <v>Računarska gimnazija</v>
      </c>
      <c r="L64" s="14" t="str">
        <f>IFERROR(__xludf.DUMMYFUNCTION("""COMPUTED_VALUE"""),"III")</f>
        <v>III</v>
      </c>
      <c r="M64" s="14" t="str">
        <f>IFERROR(__xludf.DUMMYFUNCTION("""COMPUTED_VALUE"""),"A")</f>
        <v>A</v>
      </c>
      <c r="N64" s="6" t="str">
        <f>IFERROR(__xludf.DUMMYFUNCTION("""COMPUTED_VALUE"""),"Snežana Milosavljević, Darko Perić")</f>
        <v>Snežana Milosavljević, Darko Perić</v>
      </c>
      <c r="O64" s="8" t="str">
        <f>IFERROR(__xludf.DUMMYFUNCTION("""COMPUTED_VALUE"""),"-")</f>
        <v>-</v>
      </c>
      <c r="P64" s="9" t="str">
        <f>IFERROR(__xludf.DUMMYFUNCTION("""COMPUTED_VALUE"""),"-")</f>
        <v>-</v>
      </c>
      <c r="Q64" s="9" t="str">
        <f>IFERROR(__xludf.DUMMYFUNCTION("""COMPUTED_VALUE"""),"-")</f>
        <v>-</v>
      </c>
      <c r="R64" s="9">
        <f>IFERROR(__xludf.DUMMYFUNCTION("""COMPUTED_VALUE"""),0.0)</f>
        <v>0</v>
      </c>
      <c r="S64" s="9">
        <f>IFERROR(__xludf.DUMMYFUNCTION("""COMPUTED_VALUE"""),0.0)</f>
        <v>0</v>
      </c>
      <c r="T64" s="9">
        <f>IFERROR(__xludf.DUMMYFUNCTION("""COMPUTED_VALUE"""),0.0)</f>
        <v>0</v>
      </c>
      <c r="U64" s="9" t="str">
        <f>IFERROR(__xludf.DUMMYFUNCTION("""COMPUTED_VALUE"""),"")</f>
        <v/>
      </c>
      <c r="V64" s="9" t="str">
        <f>IFERROR(__xludf.DUMMYFUNCTION("""COMPUTED_VALUE"""),"")</f>
        <v/>
      </c>
      <c r="W64" s="9" t="str">
        <f>IFERROR(__xludf.DUMMYFUNCTION("""COMPUTED_VALUE"""),"-")</f>
        <v>-</v>
      </c>
      <c r="X64" s="9" t="str">
        <f>IFERROR(__xludf.DUMMYFUNCTION("""COMPUTED_VALUE"""),"-")</f>
        <v>-</v>
      </c>
      <c r="Y64" s="9" t="str">
        <f>IFERROR(__xludf.DUMMYFUNCTION("""COMPUTED_VALUE"""),"-")</f>
        <v>-</v>
      </c>
      <c r="Z64" s="9" t="str">
        <f>IFERROR(__xludf.DUMMYFUNCTION("""COMPUTED_VALUE"""),"-")</f>
        <v>-</v>
      </c>
      <c r="AA64" s="9" t="str">
        <f>IFERROR(__xludf.DUMMYFUNCTION("""COMPUTED_VALUE"""),"-")</f>
        <v>-</v>
      </c>
      <c r="AB64" s="9" t="str">
        <f>IFERROR(__xludf.DUMMYFUNCTION("""COMPUTED_VALUE"""),"-")</f>
        <v>-</v>
      </c>
      <c r="AC64" s="9" t="str">
        <f>IFERROR(__xludf.DUMMYFUNCTION("""COMPUTED_VALUE"""),"-")</f>
        <v>-</v>
      </c>
      <c r="AD64" s="9" t="str">
        <f>IFERROR(__xludf.DUMMYFUNCTION("""COMPUTED_VALUE"""),"-")</f>
        <v>-</v>
      </c>
      <c r="AE64" s="9" t="str">
        <f>IFERROR(__xludf.DUMMYFUNCTION("""COMPUTED_VALUE"""),"-")</f>
        <v>-</v>
      </c>
      <c r="AF64" s="9" t="str">
        <f>IFERROR(__xludf.DUMMYFUNCTION("""COMPUTED_VALUE"""),"-")</f>
        <v>-</v>
      </c>
      <c r="AG64" s="9" t="str">
        <f>IFERROR(__xludf.DUMMYFUNCTION("""COMPUTED_VALUE"""),"-")</f>
        <v>-</v>
      </c>
      <c r="AH64" s="9" t="str">
        <f>IFERROR(__xludf.DUMMYFUNCTION("""COMPUTED_VALUE"""),"-")</f>
        <v>-</v>
      </c>
      <c r="AI64" s="9" t="str">
        <f>IFERROR(__xludf.DUMMYFUNCTION("""COMPUTED_VALUE"""),"-")</f>
        <v>-</v>
      </c>
      <c r="AJ64" s="9" t="str">
        <f>IFERROR(__xludf.DUMMYFUNCTION("""COMPUTED_VALUE"""),"-")</f>
        <v>-</v>
      </c>
      <c r="AK64" s="9" t="str">
        <f>IFERROR(__xludf.DUMMYFUNCTION("""COMPUTED_VALUE"""),"-")</f>
        <v>-</v>
      </c>
      <c r="AL64" s="9" t="str">
        <f>IFERROR(__xludf.DUMMYFUNCTION("""COMPUTED_VALUE"""),"-")</f>
        <v>-</v>
      </c>
      <c r="AM64" s="9" t="str">
        <f>IFERROR(__xludf.DUMMYFUNCTION("""COMPUTED_VALUE"""),"-")</f>
        <v>-</v>
      </c>
      <c r="AN64" s="9" t="str">
        <f>IFERROR(__xludf.DUMMYFUNCTION("""COMPUTED_VALUE"""),"-")</f>
        <v>-</v>
      </c>
      <c r="AO64" s="9" t="str">
        <f>IFERROR(__xludf.DUMMYFUNCTION("""COMPUTED_VALUE"""),"-")</f>
        <v>-</v>
      </c>
      <c r="AP64" s="9" t="str">
        <f>IFERROR(__xludf.DUMMYFUNCTION("""COMPUTED_VALUE"""),"-")</f>
        <v>-</v>
      </c>
      <c r="AQ64" s="9" t="str">
        <f>IFERROR(__xludf.DUMMYFUNCTION("""COMPUTED_VALUE"""),"-")</f>
        <v>-</v>
      </c>
      <c r="AR64" s="9" t="str">
        <f>IFERROR(__xludf.DUMMYFUNCTION("""COMPUTED_VALUE"""),"-")</f>
        <v>-</v>
      </c>
      <c r="AS64" s="9" t="str">
        <f>IFERROR(__xludf.DUMMYFUNCTION("""COMPUTED_VALUE"""),"-")</f>
        <v>-</v>
      </c>
      <c r="AT64" s="9" t="str">
        <f>IFERROR(__xludf.DUMMYFUNCTION("""COMPUTED_VALUE"""),"-")</f>
        <v>-</v>
      </c>
      <c r="AU64" s="9" t="str">
        <f>IFERROR(__xludf.DUMMYFUNCTION("""COMPUTED_VALUE"""),"-")</f>
        <v>-</v>
      </c>
      <c r="AV64" s="9" t="str">
        <f>IFERROR(__xludf.DUMMYFUNCTION("""COMPUTED_VALUE"""),"-")</f>
        <v>-</v>
      </c>
      <c r="AW64" s="9" t="str">
        <f>IFERROR(__xludf.DUMMYFUNCTION("""COMPUTED_VALUE"""),"-")</f>
        <v>-</v>
      </c>
      <c r="AX64" s="9" t="str">
        <f>IFERROR(__xludf.DUMMYFUNCTION("""COMPUTED_VALUE"""),"-")</f>
        <v>-</v>
      </c>
      <c r="AY64" s="9" t="str">
        <f>IFERROR(__xludf.DUMMYFUNCTION("""COMPUTED_VALUE"""),"-")</f>
        <v>-</v>
      </c>
      <c r="AZ64" s="9" t="str">
        <f>IFERROR(__xludf.DUMMYFUNCTION("""COMPUTED_VALUE"""),"-")</f>
        <v>-</v>
      </c>
      <c r="BA64" s="9" t="str">
        <f>IFERROR(__xludf.DUMMYFUNCTION("""COMPUTED_VALUE"""),"-")</f>
        <v>-</v>
      </c>
      <c r="BB64" s="9" t="str">
        <f>IFERROR(__xludf.DUMMYFUNCTION("""COMPUTED_VALUE"""),"-")</f>
        <v>-</v>
      </c>
      <c r="BC64" s="9" t="str">
        <f>IFERROR(__xludf.DUMMYFUNCTION("""COMPUTED_VALUE"""),"-")</f>
        <v>-</v>
      </c>
      <c r="BD64" s="9" t="str">
        <f>IFERROR(__xludf.DUMMYFUNCTION("""COMPUTED_VALUE"""),"-")</f>
        <v>-</v>
      </c>
      <c r="BE64" s="9" t="str">
        <f>IFERROR(__xludf.DUMMYFUNCTION("""COMPUTED_VALUE"""),"-")</f>
        <v>-</v>
      </c>
      <c r="BF64" s="9" t="str">
        <f>IFERROR(__xludf.DUMMYFUNCTION("""COMPUTED_VALUE"""),"-")</f>
        <v>-</v>
      </c>
      <c r="BG64" s="9" t="str">
        <f>IFERROR(__xludf.DUMMYFUNCTION("""COMPUTED_VALUE"""),"-")</f>
        <v>-</v>
      </c>
      <c r="BH64" s="9" t="str">
        <f>IFERROR(__xludf.DUMMYFUNCTION("""COMPUTED_VALUE"""),"-")</f>
        <v>-</v>
      </c>
      <c r="BI64" s="9" t="str">
        <f>IFERROR(__xludf.DUMMYFUNCTION("""COMPUTED_VALUE"""),"-")</f>
        <v>-</v>
      </c>
      <c r="BJ64" s="9" t="str">
        <f>IFERROR(__xludf.DUMMYFUNCTION("""COMPUTED_VALUE"""),"-")</f>
        <v>-</v>
      </c>
      <c r="BK64" s="9" t="str">
        <f>IFERROR(__xludf.DUMMYFUNCTION("""COMPUTED_VALUE"""),"-")</f>
        <v>-</v>
      </c>
      <c r="BL64" s="9" t="str">
        <f>IFERROR(__xludf.DUMMYFUNCTION("""COMPUTED_VALUE"""),"-")</f>
        <v>-</v>
      </c>
      <c r="BM64" s="9" t="str">
        <f>IFERROR(__xludf.DUMMYFUNCTION("""COMPUTED_VALUE"""),"")</f>
        <v/>
      </c>
      <c r="BN64" s="9" t="str">
        <f>IFERROR(__xludf.DUMMYFUNCTION("""COMPUTED_VALUE"""),"-")</f>
        <v>-</v>
      </c>
      <c r="BO64" s="9" t="str">
        <f>IFERROR(__xludf.DUMMYFUNCTION("""COMPUTED_VALUE"""),"-")</f>
        <v>-</v>
      </c>
      <c r="BP64" s="9" t="str">
        <f>IFERROR(__xludf.DUMMYFUNCTION("""COMPUTED_VALUE"""),"-")</f>
        <v>-</v>
      </c>
      <c r="BQ64" s="9" t="str">
        <f>IFERROR(__xludf.DUMMYFUNCTION("""COMPUTED_VALUE"""),"-")</f>
        <v>-</v>
      </c>
      <c r="BR64" s="9" t="str">
        <f>IFERROR(__xludf.DUMMYFUNCTION("""COMPUTED_VALUE"""),"-")</f>
        <v>-</v>
      </c>
      <c r="BS64" s="9" t="str">
        <f>IFERROR(__xludf.DUMMYFUNCTION("""COMPUTED_VALUE"""),"-")</f>
        <v>-</v>
      </c>
      <c r="BT64" s="9" t="str">
        <f>IFERROR(__xludf.DUMMYFUNCTION("""COMPUTED_VALUE"""),"-")</f>
        <v>-</v>
      </c>
      <c r="BU64" s="9" t="str">
        <f>IFERROR(__xludf.DUMMYFUNCTION("""COMPUTED_VALUE"""),"-")</f>
        <v>-</v>
      </c>
      <c r="BV64" s="9" t="str">
        <f>IFERROR(__xludf.DUMMYFUNCTION("""COMPUTED_VALUE"""),"-")</f>
        <v>-</v>
      </c>
      <c r="BW64" s="9" t="str">
        <f>IFERROR(__xludf.DUMMYFUNCTION("""COMPUTED_VALUE"""),"-")</f>
        <v>-</v>
      </c>
      <c r="BX64" s="9" t="str">
        <f>IFERROR(__xludf.DUMMYFUNCTION("""COMPUTED_VALUE"""),"-")</f>
        <v>-</v>
      </c>
      <c r="BY64" s="9" t="str">
        <f>IFERROR(__xludf.DUMMYFUNCTION("""COMPUTED_VALUE"""),"-")</f>
        <v>-</v>
      </c>
      <c r="BZ64" s="9" t="str">
        <f>IFERROR(__xludf.DUMMYFUNCTION("""COMPUTED_VALUE"""),"-")</f>
        <v>-</v>
      </c>
      <c r="CA64" s="9" t="str">
        <f>IFERROR(__xludf.DUMMYFUNCTION("""COMPUTED_VALUE"""),"-")</f>
        <v>-</v>
      </c>
      <c r="CB64" s="9" t="str">
        <f>IFERROR(__xludf.DUMMYFUNCTION("""COMPUTED_VALUE"""),"-")</f>
        <v>-</v>
      </c>
      <c r="CC64" s="9" t="str">
        <f>IFERROR(__xludf.DUMMYFUNCTION("""COMPUTED_VALUE"""),"-")</f>
        <v>-</v>
      </c>
      <c r="CD64" s="9" t="str">
        <f>IFERROR(__xludf.DUMMYFUNCTION("""COMPUTED_VALUE"""),"-")</f>
        <v>-</v>
      </c>
      <c r="CE64" s="9" t="str">
        <f>IFERROR(__xludf.DUMMYFUNCTION("""COMPUTED_VALUE"""),"-")</f>
        <v>-</v>
      </c>
      <c r="CF64" s="9" t="str">
        <f>IFERROR(__xludf.DUMMYFUNCTION("""COMPUTED_VALUE"""),"-")</f>
        <v>-</v>
      </c>
      <c r="CG64" s="9" t="str">
        <f>IFERROR(__xludf.DUMMYFUNCTION("""COMPUTED_VALUE"""),"-")</f>
        <v>-</v>
      </c>
      <c r="CH64" s="9" t="str">
        <f>IFERROR(__xludf.DUMMYFUNCTION("""COMPUTED_VALUE"""),"-")</f>
        <v>-</v>
      </c>
      <c r="CI64" s="9" t="str">
        <f>IFERROR(__xludf.DUMMYFUNCTION("""COMPUTED_VALUE"""),"-")</f>
        <v>-</v>
      </c>
      <c r="CJ64" s="9" t="str">
        <f>IFERROR(__xludf.DUMMYFUNCTION("""COMPUTED_VALUE"""),"-")</f>
        <v>-</v>
      </c>
      <c r="CK64" s="9" t="str">
        <f>IFERROR(__xludf.DUMMYFUNCTION("""COMPUTED_VALUE"""),"-")</f>
        <v>-</v>
      </c>
      <c r="CL64" s="9" t="str">
        <f>IFERROR(__xludf.DUMMYFUNCTION("""COMPUTED_VALUE"""),"-")</f>
        <v>-</v>
      </c>
      <c r="CM64" s="9" t="str">
        <f>IFERROR(__xludf.DUMMYFUNCTION("""COMPUTED_VALUE"""),"-")</f>
        <v>-</v>
      </c>
      <c r="CN64" s="9" t="str">
        <f>IFERROR(__xludf.DUMMYFUNCTION("""COMPUTED_VALUE"""),"-")</f>
        <v>-</v>
      </c>
      <c r="CO64" s="9" t="str">
        <f>IFERROR(__xludf.DUMMYFUNCTION("""COMPUTED_VALUE"""),"-")</f>
        <v>-</v>
      </c>
      <c r="CP64" s="9" t="str">
        <f>IFERROR(__xludf.DUMMYFUNCTION("""COMPUTED_VALUE"""),"-")</f>
        <v>-</v>
      </c>
      <c r="CQ64" s="9" t="str">
        <f>IFERROR(__xludf.DUMMYFUNCTION("""COMPUTED_VALUE"""),"-")</f>
        <v>-</v>
      </c>
      <c r="CR64" s="9" t="str">
        <f>IFERROR(__xludf.DUMMYFUNCTION("""COMPUTED_VALUE"""),"-")</f>
        <v>-</v>
      </c>
      <c r="CS64" s="9" t="str">
        <f>IFERROR(__xludf.DUMMYFUNCTION("""COMPUTED_VALUE"""),"-")</f>
        <v>-</v>
      </c>
      <c r="CT64" s="9" t="str">
        <f>IFERROR(__xludf.DUMMYFUNCTION("""COMPUTED_VALUE"""),"-")</f>
        <v>-</v>
      </c>
      <c r="CU64" s="9" t="str">
        <f>IFERROR(__xludf.DUMMYFUNCTION("""COMPUTED_VALUE"""),"")</f>
        <v/>
      </c>
      <c r="CV64" s="9" t="str">
        <f>IFERROR(__xludf.DUMMYFUNCTION("""COMPUTED_VALUE"""),"-")</f>
        <v>-</v>
      </c>
      <c r="CW64" s="9" t="str">
        <f>IFERROR(__xludf.DUMMYFUNCTION("""COMPUTED_VALUE"""),"-")</f>
        <v>-</v>
      </c>
      <c r="CX64" s="9" t="str">
        <f>IFERROR(__xludf.DUMMYFUNCTION("""COMPUTED_VALUE"""),"-")</f>
        <v>-</v>
      </c>
      <c r="CY64" s="9" t="str">
        <f>IFERROR(__xludf.DUMMYFUNCTION("""COMPUTED_VALUE"""),"-")</f>
        <v>-</v>
      </c>
      <c r="CZ64" s="9" t="str">
        <f>IFERROR(__xludf.DUMMYFUNCTION("""COMPUTED_VALUE"""),"-")</f>
        <v>-</v>
      </c>
      <c r="DA64" s="9" t="str">
        <f>IFERROR(__xludf.DUMMYFUNCTION("""COMPUTED_VALUE"""),"-")</f>
        <v>-</v>
      </c>
      <c r="DB64" s="9" t="str">
        <f>IFERROR(__xludf.DUMMYFUNCTION("""COMPUTED_VALUE"""),"-")</f>
        <v>-</v>
      </c>
      <c r="DC64" s="9" t="str">
        <f>IFERROR(__xludf.DUMMYFUNCTION("""COMPUTED_VALUE"""),"-")</f>
        <v>-</v>
      </c>
      <c r="DD64" s="9" t="str">
        <f>IFERROR(__xludf.DUMMYFUNCTION("""COMPUTED_VALUE"""),"-")</f>
        <v>-</v>
      </c>
      <c r="DE64" s="9" t="str">
        <f>IFERROR(__xludf.DUMMYFUNCTION("""COMPUTED_VALUE"""),"-")</f>
        <v>-</v>
      </c>
      <c r="DF64" s="9" t="str">
        <f>IFERROR(__xludf.DUMMYFUNCTION("""COMPUTED_VALUE"""),"-")</f>
        <v>-</v>
      </c>
      <c r="DG64" s="9" t="str">
        <f>IFERROR(__xludf.DUMMYFUNCTION("""COMPUTED_VALUE"""),"-")</f>
        <v>-</v>
      </c>
      <c r="DH64" s="9" t="str">
        <f>IFERROR(__xludf.DUMMYFUNCTION("""COMPUTED_VALUE"""),"-")</f>
        <v>-</v>
      </c>
      <c r="DI64" s="9" t="str">
        <f>IFERROR(__xludf.DUMMYFUNCTION("""COMPUTED_VALUE"""),"-")</f>
        <v>-</v>
      </c>
      <c r="DJ64" s="9" t="str">
        <f>IFERROR(__xludf.DUMMYFUNCTION("""COMPUTED_VALUE"""),"-")</f>
        <v>-</v>
      </c>
      <c r="DK64" s="9" t="str">
        <f>IFERROR(__xludf.DUMMYFUNCTION("""COMPUTED_VALUE"""),"-")</f>
        <v>-</v>
      </c>
      <c r="DL64" s="9" t="str">
        <f>IFERROR(__xludf.DUMMYFUNCTION("""COMPUTED_VALUE"""),"-")</f>
        <v>-</v>
      </c>
      <c r="DM64" s="9" t="str">
        <f>IFERROR(__xludf.DUMMYFUNCTION("""COMPUTED_VALUE"""),"-")</f>
        <v>-</v>
      </c>
      <c r="DN64" s="9" t="str">
        <f>IFERROR(__xludf.DUMMYFUNCTION("""COMPUTED_VALUE"""),"-")</f>
        <v>-</v>
      </c>
      <c r="DO64" s="9" t="str">
        <f>IFERROR(__xludf.DUMMYFUNCTION("""COMPUTED_VALUE"""),"-")</f>
        <v>-</v>
      </c>
      <c r="DP64" s="9" t="str">
        <f>IFERROR(__xludf.DUMMYFUNCTION("""COMPUTED_VALUE"""),"-")</f>
        <v>-</v>
      </c>
      <c r="DQ64" s="9" t="str">
        <f>IFERROR(__xludf.DUMMYFUNCTION("""COMPUTED_VALUE"""),"-")</f>
        <v>-</v>
      </c>
      <c r="DR64" s="9" t="str">
        <f>IFERROR(__xludf.DUMMYFUNCTION("""COMPUTED_VALUE"""),"-")</f>
        <v>-</v>
      </c>
      <c r="DS64" s="9" t="str">
        <f>IFERROR(__xludf.DUMMYFUNCTION("""COMPUTED_VALUE"""),"-")</f>
        <v>-</v>
      </c>
      <c r="DT64" s="9" t="str">
        <f>IFERROR(__xludf.DUMMYFUNCTION("""COMPUTED_VALUE"""),"-")</f>
        <v>-</v>
      </c>
      <c r="DU64" s="9" t="str">
        <f>IFERROR(__xludf.DUMMYFUNCTION("""COMPUTED_VALUE"""),"-")</f>
        <v>-</v>
      </c>
      <c r="DV64" s="9" t="str">
        <f>IFERROR(__xludf.DUMMYFUNCTION("""COMPUTED_VALUE"""),"-")</f>
        <v>-</v>
      </c>
      <c r="DW64" s="9" t="str">
        <f>IFERROR(__xludf.DUMMYFUNCTION("""COMPUTED_VALUE"""),"-")</f>
        <v>-</v>
      </c>
      <c r="DX64" s="9" t="str">
        <f>IFERROR(__xludf.DUMMYFUNCTION("""COMPUTED_VALUE"""),"-")</f>
        <v>-</v>
      </c>
      <c r="DY64" s="9" t="str">
        <f>IFERROR(__xludf.DUMMYFUNCTION("""COMPUTED_VALUE"""),"-")</f>
        <v>-</v>
      </c>
      <c r="DZ64" s="9" t="str">
        <f>IFERROR(__xludf.DUMMYFUNCTION("""COMPUTED_VALUE"""),"-")</f>
        <v>-</v>
      </c>
      <c r="EA64" s="9" t="str">
        <f>IFERROR(__xludf.DUMMYFUNCTION("""COMPUTED_VALUE"""),"-")</f>
        <v>-</v>
      </c>
      <c r="EB64" s="9" t="str">
        <f>IFERROR(__xludf.DUMMYFUNCTION("""COMPUTED_VALUE"""),"")</f>
        <v/>
      </c>
      <c r="EC64" s="9" t="str">
        <f>IFERROR(__xludf.DUMMYFUNCTION("""COMPUTED_VALUE"""),"WA")</f>
        <v>WA</v>
      </c>
      <c r="ED64" s="9" t="str">
        <f>IFERROR(__xludf.DUMMYFUNCTION("""COMPUTED_VALUE"""),"WA")</f>
        <v>WA</v>
      </c>
      <c r="EE64" s="9" t="str">
        <f>IFERROR(__xludf.DUMMYFUNCTION("""COMPUTED_VALUE"""),"WA")</f>
        <v>WA</v>
      </c>
      <c r="EF64" s="9" t="str">
        <f>IFERROR(__xludf.DUMMYFUNCTION("""COMPUTED_VALUE"""),"WA")</f>
        <v>WA</v>
      </c>
      <c r="EG64" s="9" t="str">
        <f>IFERROR(__xludf.DUMMYFUNCTION("""COMPUTED_VALUE"""),"WA")</f>
        <v>WA</v>
      </c>
      <c r="EH64" s="9" t="str">
        <f>IFERROR(__xludf.DUMMYFUNCTION("""COMPUTED_VALUE"""),"WA")</f>
        <v>WA</v>
      </c>
      <c r="EI64" s="9" t="str">
        <f>IFERROR(__xludf.DUMMYFUNCTION("""COMPUTED_VALUE"""),"WA")</f>
        <v>WA</v>
      </c>
      <c r="EJ64" s="9" t="str">
        <f>IFERROR(__xludf.DUMMYFUNCTION("""COMPUTED_VALUE"""),"WA")</f>
        <v>WA</v>
      </c>
      <c r="EK64" s="9" t="str">
        <f>IFERROR(__xludf.DUMMYFUNCTION("""COMPUTED_VALUE"""),"WA")</f>
        <v>WA</v>
      </c>
      <c r="EL64" s="9" t="str">
        <f>IFERROR(__xludf.DUMMYFUNCTION("""COMPUTED_VALUE"""),"WA")</f>
        <v>WA</v>
      </c>
      <c r="EM64" s="9" t="str">
        <f>IFERROR(__xludf.DUMMYFUNCTION("""COMPUTED_VALUE"""),"WA")</f>
        <v>WA</v>
      </c>
      <c r="EN64" s="9" t="str">
        <f>IFERROR(__xludf.DUMMYFUNCTION("""COMPUTED_VALUE"""),"WA")</f>
        <v>WA</v>
      </c>
      <c r="EO64" s="9" t="str">
        <f>IFERROR(__xludf.DUMMYFUNCTION("""COMPUTED_VALUE"""),"WA")</f>
        <v>WA</v>
      </c>
      <c r="EP64" s="9" t="str">
        <f>IFERROR(__xludf.DUMMYFUNCTION("""COMPUTED_VALUE"""),"WA")</f>
        <v>WA</v>
      </c>
      <c r="EQ64" s="9" t="str">
        <f>IFERROR(__xludf.DUMMYFUNCTION("""COMPUTED_VALUE"""),"WA")</f>
        <v>WA</v>
      </c>
      <c r="ER64" s="9" t="str">
        <f>IFERROR(__xludf.DUMMYFUNCTION("""COMPUTED_VALUE"""),"WA")</f>
        <v>WA</v>
      </c>
      <c r="ES64" s="9" t="str">
        <f>IFERROR(__xludf.DUMMYFUNCTION("""COMPUTED_VALUE"""),"")</f>
        <v/>
      </c>
      <c r="ET64" s="9">
        <f>IFERROR(__xludf.DUMMYFUNCTION("""COMPUTED_VALUE"""),1.0)</f>
        <v>1</v>
      </c>
      <c r="EU64" s="9" t="str">
        <f>IFERROR(__xludf.DUMMYFUNCTION("""COMPUTED_VALUE"""),"TLE")</f>
        <v>TLE</v>
      </c>
      <c r="EV64" s="9" t="str">
        <f>IFERROR(__xludf.DUMMYFUNCTION("""COMPUTED_VALUE"""),"TLE")</f>
        <v>TLE</v>
      </c>
      <c r="EW64" s="9">
        <f>IFERROR(__xludf.DUMMYFUNCTION("""COMPUTED_VALUE"""),1.0)</f>
        <v>1</v>
      </c>
      <c r="EX64" s="9" t="str">
        <f>IFERROR(__xludf.DUMMYFUNCTION("""COMPUTED_VALUE"""),"TLE")</f>
        <v>TLE</v>
      </c>
      <c r="EY64" s="9" t="str">
        <f>IFERROR(__xludf.DUMMYFUNCTION("""COMPUTED_VALUE"""),"TLE")</f>
        <v>TLE</v>
      </c>
      <c r="EZ64" s="9">
        <f>IFERROR(__xludf.DUMMYFUNCTION("""COMPUTED_VALUE"""),1.0)</f>
        <v>1</v>
      </c>
      <c r="FA64" s="9" t="str">
        <f>IFERROR(__xludf.DUMMYFUNCTION("""COMPUTED_VALUE"""),"WA")</f>
        <v>WA</v>
      </c>
      <c r="FB64" s="9" t="str">
        <f>IFERROR(__xludf.DUMMYFUNCTION("""COMPUTED_VALUE"""),"TLE")</f>
        <v>TLE</v>
      </c>
      <c r="FC64" s="9" t="str">
        <f>IFERROR(__xludf.DUMMYFUNCTION("""COMPUTED_VALUE"""),"WA")</f>
        <v>WA</v>
      </c>
      <c r="FD64" s="9">
        <f>IFERROR(__xludf.DUMMYFUNCTION("""COMPUTED_VALUE"""),1.0)</f>
        <v>1</v>
      </c>
      <c r="FE64" s="9" t="str">
        <f>IFERROR(__xludf.DUMMYFUNCTION("""COMPUTED_VALUE"""),"WA")</f>
        <v>WA</v>
      </c>
      <c r="FF64" s="9" t="str">
        <f>IFERROR(__xludf.DUMMYFUNCTION("""COMPUTED_VALUE"""),"WA")</f>
        <v>WA</v>
      </c>
      <c r="FG64" s="9" t="str">
        <f>IFERROR(__xludf.DUMMYFUNCTION("""COMPUTED_VALUE"""),"TLE")</f>
        <v>TLE</v>
      </c>
      <c r="FH64" s="9" t="str">
        <f>IFERROR(__xludf.DUMMYFUNCTION("""COMPUTED_VALUE"""),"TLE")</f>
        <v>TLE</v>
      </c>
      <c r="FI64" s="9" t="str">
        <f>IFERROR(__xludf.DUMMYFUNCTION("""COMPUTED_VALUE"""),"TLE")</f>
        <v>TLE</v>
      </c>
      <c r="FJ64" s="9" t="str">
        <f>IFERROR(__xludf.DUMMYFUNCTION("""COMPUTED_VALUE"""),"TLE")</f>
        <v>TLE</v>
      </c>
      <c r="FK64" s="9" t="str">
        <f>IFERROR(__xludf.DUMMYFUNCTION("""COMPUTED_VALUE"""),"WA")</f>
        <v>WA</v>
      </c>
      <c r="FL64" s="9" t="str">
        <f>IFERROR(__xludf.DUMMYFUNCTION("""COMPUTED_VALUE"""),"TLE")</f>
        <v>TLE</v>
      </c>
      <c r="FM64" s="9" t="str">
        <f>IFERROR(__xludf.DUMMYFUNCTION("""COMPUTED_VALUE"""),"TLE")</f>
        <v>TLE</v>
      </c>
      <c r="FN64" s="9">
        <f>IFERROR(__xludf.DUMMYFUNCTION("""COMPUTED_VALUE"""),1.0)</f>
        <v>1</v>
      </c>
      <c r="FO64" s="9" t="str">
        <f>IFERROR(__xludf.DUMMYFUNCTION("""COMPUTED_VALUE"""),"TLE")</f>
        <v>TLE</v>
      </c>
      <c r="FP64" s="9" t="str">
        <f>IFERROR(__xludf.DUMMYFUNCTION("""COMPUTED_VALUE"""),"TLE")</f>
        <v>TLE</v>
      </c>
      <c r="FQ64" s="9" t="str">
        <f>IFERROR(__xludf.DUMMYFUNCTION("""COMPUTED_VALUE"""),"TLE")</f>
        <v>TLE</v>
      </c>
      <c r="FR64" s="9" t="str">
        <f>IFERROR(__xludf.DUMMYFUNCTION("""COMPUTED_VALUE"""),"TLE")</f>
        <v>TLE</v>
      </c>
      <c r="FS64" s="9" t="str">
        <f>IFERROR(__xludf.DUMMYFUNCTION("""COMPUTED_VALUE"""),"TLE")</f>
        <v>TLE</v>
      </c>
      <c r="FT64" s="9" t="str">
        <f>IFERROR(__xludf.DUMMYFUNCTION("""COMPUTED_VALUE"""),"WA")</f>
        <v>WA</v>
      </c>
      <c r="FU64" s="9" t="str">
        <f>IFERROR(__xludf.DUMMYFUNCTION("""COMPUTED_VALUE"""),"TLE")</f>
        <v>TLE</v>
      </c>
      <c r="FV64" s="9" t="str">
        <f>IFERROR(__xludf.DUMMYFUNCTION("""COMPUTED_VALUE"""),"")</f>
        <v/>
      </c>
      <c r="FW64" s="9" t="str">
        <f>IFERROR(__xludf.DUMMYFUNCTION("""COMPUTED_VALUE"""),"WA")</f>
        <v>WA</v>
      </c>
      <c r="FX64" s="9" t="str">
        <f>IFERROR(__xludf.DUMMYFUNCTION("""COMPUTED_VALUE"""),"WA")</f>
        <v>WA</v>
      </c>
      <c r="FY64" s="9" t="str">
        <f>IFERROR(__xludf.DUMMYFUNCTION("""COMPUTED_VALUE"""),"WA")</f>
        <v>WA</v>
      </c>
      <c r="FZ64" s="9" t="str">
        <f>IFERROR(__xludf.DUMMYFUNCTION("""COMPUTED_VALUE"""),"WA")</f>
        <v>WA</v>
      </c>
      <c r="GA64" s="9" t="str">
        <f>IFERROR(__xludf.DUMMYFUNCTION("""COMPUTED_VALUE"""),"WA")</f>
        <v>WA</v>
      </c>
      <c r="GB64" s="9" t="str">
        <f>IFERROR(__xludf.DUMMYFUNCTION("""COMPUTED_VALUE"""),"WA")</f>
        <v>WA</v>
      </c>
      <c r="GC64" s="9" t="str">
        <f>IFERROR(__xludf.DUMMYFUNCTION("""COMPUTED_VALUE"""),"WA")</f>
        <v>WA</v>
      </c>
      <c r="GD64" s="9" t="str">
        <f>IFERROR(__xludf.DUMMYFUNCTION("""COMPUTED_VALUE"""),"WA")</f>
        <v>WA</v>
      </c>
      <c r="GE64" s="9" t="str">
        <f>IFERROR(__xludf.DUMMYFUNCTION("""COMPUTED_VALUE"""),"WA")</f>
        <v>WA</v>
      </c>
      <c r="GF64" s="9" t="str">
        <f>IFERROR(__xludf.DUMMYFUNCTION("""COMPUTED_VALUE"""),"WA")</f>
        <v>WA</v>
      </c>
      <c r="GG64" s="9" t="str">
        <f>IFERROR(__xludf.DUMMYFUNCTION("""COMPUTED_VALUE"""),"WA")</f>
        <v>WA</v>
      </c>
      <c r="GH64" s="9" t="str">
        <f>IFERROR(__xludf.DUMMYFUNCTION("""COMPUTED_VALUE"""),"WA")</f>
        <v>WA</v>
      </c>
      <c r="GI64" s="9" t="str">
        <f>IFERROR(__xludf.DUMMYFUNCTION("""COMPUTED_VALUE"""),"WA")</f>
        <v>WA</v>
      </c>
      <c r="GJ64" s="9" t="str">
        <f>IFERROR(__xludf.DUMMYFUNCTION("""COMPUTED_VALUE"""),"WA")</f>
        <v>WA</v>
      </c>
      <c r="GK64" s="9" t="str">
        <f>IFERROR(__xludf.DUMMYFUNCTION("""COMPUTED_VALUE"""),"WA")</f>
        <v>WA</v>
      </c>
      <c r="GL64" s="9" t="str">
        <f>IFERROR(__xludf.DUMMYFUNCTION("""COMPUTED_VALUE"""),"WA")</f>
        <v>WA</v>
      </c>
      <c r="GM64" s="9" t="str">
        <f>IFERROR(__xludf.DUMMYFUNCTION("""COMPUTED_VALUE"""),"WA")</f>
        <v>WA</v>
      </c>
      <c r="GN64" s="9" t="str">
        <f>IFERROR(__xludf.DUMMYFUNCTION("""COMPUTED_VALUE"""),"WA")</f>
        <v>WA</v>
      </c>
      <c r="GO64" s="9" t="str">
        <f>IFERROR(__xludf.DUMMYFUNCTION("""COMPUTED_VALUE"""),"WA")</f>
        <v>WA</v>
      </c>
      <c r="GP64" s="9" t="str">
        <f>IFERROR(__xludf.DUMMYFUNCTION("""COMPUTED_VALUE"""),"WA")</f>
        <v>WA</v>
      </c>
      <c r="GQ64" s="9" t="str">
        <f>IFERROR(__xludf.DUMMYFUNCTION("""COMPUTED_VALUE"""),"WA")</f>
        <v>WA</v>
      </c>
      <c r="GR64" s="9" t="str">
        <f>IFERROR(__xludf.DUMMYFUNCTION("""COMPUTED_VALUE"""),"WA")</f>
        <v>WA</v>
      </c>
      <c r="GS64" s="9" t="str">
        <f>IFERROR(__xludf.DUMMYFUNCTION("""COMPUTED_VALUE"""),"WA")</f>
        <v>WA</v>
      </c>
      <c r="GT64" s="9" t="str">
        <f>IFERROR(__xludf.DUMMYFUNCTION("""COMPUTED_VALUE"""),"WA")</f>
        <v>WA</v>
      </c>
      <c r="GU64" s="9" t="str">
        <f>IFERROR(__xludf.DUMMYFUNCTION("""COMPUTED_VALUE"""),"")</f>
        <v/>
      </c>
    </row>
    <row r="65">
      <c r="A65" s="5"/>
      <c r="B65" s="5"/>
      <c r="C65" s="5" t="str">
        <f>if(B65="d","diskv. iz ciklusa",if(B65="d1","diskv. iz kruga",if($E65="ODOBREN",(if(countif(H:H,"="&amp;H65)=1,countif(H:H,"&gt;"&amp;H65)+1,concatenate(countif(H:H,"&gt;"&amp;H65)+1," - ",countif(H:H,"&gt;="&amp;H65)))),'Rezultati - A kategorija'!empty)))</f>
        <v>61 - 69</v>
      </c>
      <c r="D65" s="6" t="str">
        <f>IFERROR(__xludf.DUMMYFUNCTION("""COMPUTED_VALUE"""),"Nikola1234567")</f>
        <v>Nikola1234567</v>
      </c>
      <c r="E65" s="6" t="str">
        <f>IFERROR(__xludf.DUMMYFUNCTION("""COMPUTED_VALUE"""),"ODOBREN")</f>
        <v>ODOBREN</v>
      </c>
      <c r="F65" s="6" t="str">
        <f>IFERROR(__xludf.DUMMYFUNCTION("""COMPUTED_VALUE"""),"Nikola")</f>
        <v>Nikola</v>
      </c>
      <c r="G65" s="6" t="str">
        <f>IFERROR(__xludf.DUMMYFUNCTION("""COMPUTED_VALUE"""),"Kuzmić")</f>
        <v>Kuzmić</v>
      </c>
      <c r="H65" s="7">
        <f>IFERROR(__xludf.DUMMYFUNCTION("""COMPUTED_VALUE"""),0.0)</f>
        <v>0</v>
      </c>
      <c r="I65" s="7">
        <f>IFERROR(__xludf.DUMMYFUNCTION("""COMPUTED_VALUE"""),0.0)</f>
        <v>0</v>
      </c>
      <c r="J65" s="6" t="str">
        <f>IFERROR(__xludf.DUMMYFUNCTION("""COMPUTED_VALUE"""),"Sremska Mitrovica")</f>
        <v>Sremska Mitrovica</v>
      </c>
      <c r="K65" s="6" t="str">
        <f>IFERROR(__xludf.DUMMYFUNCTION("""COMPUTED_VALUE"""),"Mitrovačka gimnazija")</f>
        <v>Mitrovačka gimnazija</v>
      </c>
      <c r="L65" s="14" t="str">
        <f>IFERROR(__xludf.DUMMYFUNCTION("""COMPUTED_VALUE"""),"III")</f>
        <v>III</v>
      </c>
      <c r="M65" s="14" t="str">
        <f>IFERROR(__xludf.DUMMYFUNCTION("""COMPUTED_VALUE"""),"A")</f>
        <v>A</v>
      </c>
      <c r="N65" s="6" t="str">
        <f>IFERROR(__xludf.DUMMYFUNCTION("""COMPUTED_VALUE"""),"Duša Vuković")</f>
        <v>Duša Vuković</v>
      </c>
      <c r="O65" s="8" t="str">
        <f>IFERROR(__xludf.DUMMYFUNCTION("""COMPUTED_VALUE"""),"-")</f>
        <v>-</v>
      </c>
      <c r="P65" s="9" t="str">
        <f>IFERROR(__xludf.DUMMYFUNCTION("""COMPUTED_VALUE"""),"-")</f>
        <v>-</v>
      </c>
      <c r="Q65" s="9" t="str">
        <f>IFERROR(__xludf.DUMMYFUNCTION("""COMPUTED_VALUE"""),"-")</f>
        <v>-</v>
      </c>
      <c r="R65" s="9">
        <f>IFERROR(__xludf.DUMMYFUNCTION("""COMPUTED_VALUE"""),0.0)</f>
        <v>0</v>
      </c>
      <c r="S65" s="9">
        <f>IFERROR(__xludf.DUMMYFUNCTION("""COMPUTED_VALUE"""),0.0)</f>
        <v>0</v>
      </c>
      <c r="T65" s="9">
        <f>IFERROR(__xludf.DUMMYFUNCTION("""COMPUTED_VALUE"""),0.0)</f>
        <v>0</v>
      </c>
      <c r="U65" s="9" t="str">
        <f>IFERROR(__xludf.DUMMYFUNCTION("""COMPUTED_VALUE"""),"")</f>
        <v/>
      </c>
      <c r="V65" s="9" t="str">
        <f>IFERROR(__xludf.DUMMYFUNCTION("""COMPUTED_VALUE"""),"")</f>
        <v/>
      </c>
      <c r="W65" s="9" t="str">
        <f>IFERROR(__xludf.DUMMYFUNCTION("""COMPUTED_VALUE"""),"-")</f>
        <v>-</v>
      </c>
      <c r="X65" s="9" t="str">
        <f>IFERROR(__xludf.DUMMYFUNCTION("""COMPUTED_VALUE"""),"-")</f>
        <v>-</v>
      </c>
      <c r="Y65" s="9" t="str">
        <f>IFERROR(__xludf.DUMMYFUNCTION("""COMPUTED_VALUE"""),"-")</f>
        <v>-</v>
      </c>
      <c r="Z65" s="9" t="str">
        <f>IFERROR(__xludf.DUMMYFUNCTION("""COMPUTED_VALUE"""),"-")</f>
        <v>-</v>
      </c>
      <c r="AA65" s="9" t="str">
        <f>IFERROR(__xludf.DUMMYFUNCTION("""COMPUTED_VALUE"""),"-")</f>
        <v>-</v>
      </c>
      <c r="AB65" s="9" t="str">
        <f>IFERROR(__xludf.DUMMYFUNCTION("""COMPUTED_VALUE"""),"-")</f>
        <v>-</v>
      </c>
      <c r="AC65" s="9" t="str">
        <f>IFERROR(__xludf.DUMMYFUNCTION("""COMPUTED_VALUE"""),"-")</f>
        <v>-</v>
      </c>
      <c r="AD65" s="9" t="str">
        <f>IFERROR(__xludf.DUMMYFUNCTION("""COMPUTED_VALUE"""),"-")</f>
        <v>-</v>
      </c>
      <c r="AE65" s="9" t="str">
        <f>IFERROR(__xludf.DUMMYFUNCTION("""COMPUTED_VALUE"""),"-")</f>
        <v>-</v>
      </c>
      <c r="AF65" s="9" t="str">
        <f>IFERROR(__xludf.DUMMYFUNCTION("""COMPUTED_VALUE"""),"-")</f>
        <v>-</v>
      </c>
      <c r="AG65" s="9" t="str">
        <f>IFERROR(__xludf.DUMMYFUNCTION("""COMPUTED_VALUE"""),"-")</f>
        <v>-</v>
      </c>
      <c r="AH65" s="9" t="str">
        <f>IFERROR(__xludf.DUMMYFUNCTION("""COMPUTED_VALUE"""),"-")</f>
        <v>-</v>
      </c>
      <c r="AI65" s="9" t="str">
        <f>IFERROR(__xludf.DUMMYFUNCTION("""COMPUTED_VALUE"""),"-")</f>
        <v>-</v>
      </c>
      <c r="AJ65" s="9" t="str">
        <f>IFERROR(__xludf.DUMMYFUNCTION("""COMPUTED_VALUE"""),"-")</f>
        <v>-</v>
      </c>
      <c r="AK65" s="9" t="str">
        <f>IFERROR(__xludf.DUMMYFUNCTION("""COMPUTED_VALUE"""),"-")</f>
        <v>-</v>
      </c>
      <c r="AL65" s="9" t="str">
        <f>IFERROR(__xludf.DUMMYFUNCTION("""COMPUTED_VALUE"""),"-")</f>
        <v>-</v>
      </c>
      <c r="AM65" s="9" t="str">
        <f>IFERROR(__xludf.DUMMYFUNCTION("""COMPUTED_VALUE"""),"-")</f>
        <v>-</v>
      </c>
      <c r="AN65" s="9" t="str">
        <f>IFERROR(__xludf.DUMMYFUNCTION("""COMPUTED_VALUE"""),"-")</f>
        <v>-</v>
      </c>
      <c r="AO65" s="9" t="str">
        <f>IFERROR(__xludf.DUMMYFUNCTION("""COMPUTED_VALUE"""),"-")</f>
        <v>-</v>
      </c>
      <c r="AP65" s="9" t="str">
        <f>IFERROR(__xludf.DUMMYFUNCTION("""COMPUTED_VALUE"""),"-")</f>
        <v>-</v>
      </c>
      <c r="AQ65" s="9" t="str">
        <f>IFERROR(__xludf.DUMMYFUNCTION("""COMPUTED_VALUE"""),"-")</f>
        <v>-</v>
      </c>
      <c r="AR65" s="9" t="str">
        <f>IFERROR(__xludf.DUMMYFUNCTION("""COMPUTED_VALUE"""),"-")</f>
        <v>-</v>
      </c>
      <c r="AS65" s="9" t="str">
        <f>IFERROR(__xludf.DUMMYFUNCTION("""COMPUTED_VALUE"""),"-")</f>
        <v>-</v>
      </c>
      <c r="AT65" s="9" t="str">
        <f>IFERROR(__xludf.DUMMYFUNCTION("""COMPUTED_VALUE"""),"-")</f>
        <v>-</v>
      </c>
      <c r="AU65" s="9" t="str">
        <f>IFERROR(__xludf.DUMMYFUNCTION("""COMPUTED_VALUE"""),"-")</f>
        <v>-</v>
      </c>
      <c r="AV65" s="9" t="str">
        <f>IFERROR(__xludf.DUMMYFUNCTION("""COMPUTED_VALUE"""),"-")</f>
        <v>-</v>
      </c>
      <c r="AW65" s="9" t="str">
        <f>IFERROR(__xludf.DUMMYFUNCTION("""COMPUTED_VALUE"""),"-")</f>
        <v>-</v>
      </c>
      <c r="AX65" s="9" t="str">
        <f>IFERROR(__xludf.DUMMYFUNCTION("""COMPUTED_VALUE"""),"-")</f>
        <v>-</v>
      </c>
      <c r="AY65" s="9" t="str">
        <f>IFERROR(__xludf.DUMMYFUNCTION("""COMPUTED_VALUE"""),"-")</f>
        <v>-</v>
      </c>
      <c r="AZ65" s="9" t="str">
        <f>IFERROR(__xludf.DUMMYFUNCTION("""COMPUTED_VALUE"""),"-")</f>
        <v>-</v>
      </c>
      <c r="BA65" s="9" t="str">
        <f>IFERROR(__xludf.DUMMYFUNCTION("""COMPUTED_VALUE"""),"-")</f>
        <v>-</v>
      </c>
      <c r="BB65" s="9" t="str">
        <f>IFERROR(__xludf.DUMMYFUNCTION("""COMPUTED_VALUE"""),"-")</f>
        <v>-</v>
      </c>
      <c r="BC65" s="9" t="str">
        <f>IFERROR(__xludf.DUMMYFUNCTION("""COMPUTED_VALUE"""),"-")</f>
        <v>-</v>
      </c>
      <c r="BD65" s="9" t="str">
        <f>IFERROR(__xludf.DUMMYFUNCTION("""COMPUTED_VALUE"""),"-")</f>
        <v>-</v>
      </c>
      <c r="BE65" s="9" t="str">
        <f>IFERROR(__xludf.DUMMYFUNCTION("""COMPUTED_VALUE"""),"-")</f>
        <v>-</v>
      </c>
      <c r="BF65" s="9" t="str">
        <f>IFERROR(__xludf.DUMMYFUNCTION("""COMPUTED_VALUE"""),"-")</f>
        <v>-</v>
      </c>
      <c r="BG65" s="9" t="str">
        <f>IFERROR(__xludf.DUMMYFUNCTION("""COMPUTED_VALUE"""),"-")</f>
        <v>-</v>
      </c>
      <c r="BH65" s="9" t="str">
        <f>IFERROR(__xludf.DUMMYFUNCTION("""COMPUTED_VALUE"""),"-")</f>
        <v>-</v>
      </c>
      <c r="BI65" s="9" t="str">
        <f>IFERROR(__xludf.DUMMYFUNCTION("""COMPUTED_VALUE"""),"-")</f>
        <v>-</v>
      </c>
      <c r="BJ65" s="9" t="str">
        <f>IFERROR(__xludf.DUMMYFUNCTION("""COMPUTED_VALUE"""),"-")</f>
        <v>-</v>
      </c>
      <c r="BK65" s="9" t="str">
        <f>IFERROR(__xludf.DUMMYFUNCTION("""COMPUTED_VALUE"""),"-")</f>
        <v>-</v>
      </c>
      <c r="BL65" s="9" t="str">
        <f>IFERROR(__xludf.DUMMYFUNCTION("""COMPUTED_VALUE"""),"-")</f>
        <v>-</v>
      </c>
      <c r="BM65" s="9" t="str">
        <f>IFERROR(__xludf.DUMMYFUNCTION("""COMPUTED_VALUE"""),"")</f>
        <v/>
      </c>
      <c r="BN65" s="9" t="str">
        <f>IFERROR(__xludf.DUMMYFUNCTION("""COMPUTED_VALUE"""),"-")</f>
        <v>-</v>
      </c>
      <c r="BO65" s="9" t="str">
        <f>IFERROR(__xludf.DUMMYFUNCTION("""COMPUTED_VALUE"""),"-")</f>
        <v>-</v>
      </c>
      <c r="BP65" s="9" t="str">
        <f>IFERROR(__xludf.DUMMYFUNCTION("""COMPUTED_VALUE"""),"-")</f>
        <v>-</v>
      </c>
      <c r="BQ65" s="9" t="str">
        <f>IFERROR(__xludf.DUMMYFUNCTION("""COMPUTED_VALUE"""),"-")</f>
        <v>-</v>
      </c>
      <c r="BR65" s="9" t="str">
        <f>IFERROR(__xludf.DUMMYFUNCTION("""COMPUTED_VALUE"""),"-")</f>
        <v>-</v>
      </c>
      <c r="BS65" s="9" t="str">
        <f>IFERROR(__xludf.DUMMYFUNCTION("""COMPUTED_VALUE"""),"-")</f>
        <v>-</v>
      </c>
      <c r="BT65" s="9" t="str">
        <f>IFERROR(__xludf.DUMMYFUNCTION("""COMPUTED_VALUE"""),"-")</f>
        <v>-</v>
      </c>
      <c r="BU65" s="9" t="str">
        <f>IFERROR(__xludf.DUMMYFUNCTION("""COMPUTED_VALUE"""),"-")</f>
        <v>-</v>
      </c>
      <c r="BV65" s="9" t="str">
        <f>IFERROR(__xludf.DUMMYFUNCTION("""COMPUTED_VALUE"""),"-")</f>
        <v>-</v>
      </c>
      <c r="BW65" s="9" t="str">
        <f>IFERROR(__xludf.DUMMYFUNCTION("""COMPUTED_VALUE"""),"-")</f>
        <v>-</v>
      </c>
      <c r="BX65" s="9" t="str">
        <f>IFERROR(__xludf.DUMMYFUNCTION("""COMPUTED_VALUE"""),"-")</f>
        <v>-</v>
      </c>
      <c r="BY65" s="9" t="str">
        <f>IFERROR(__xludf.DUMMYFUNCTION("""COMPUTED_VALUE"""),"-")</f>
        <v>-</v>
      </c>
      <c r="BZ65" s="9" t="str">
        <f>IFERROR(__xludf.DUMMYFUNCTION("""COMPUTED_VALUE"""),"-")</f>
        <v>-</v>
      </c>
      <c r="CA65" s="9" t="str">
        <f>IFERROR(__xludf.DUMMYFUNCTION("""COMPUTED_VALUE"""),"-")</f>
        <v>-</v>
      </c>
      <c r="CB65" s="9" t="str">
        <f>IFERROR(__xludf.DUMMYFUNCTION("""COMPUTED_VALUE"""),"-")</f>
        <v>-</v>
      </c>
      <c r="CC65" s="9" t="str">
        <f>IFERROR(__xludf.DUMMYFUNCTION("""COMPUTED_VALUE"""),"-")</f>
        <v>-</v>
      </c>
      <c r="CD65" s="9" t="str">
        <f>IFERROR(__xludf.DUMMYFUNCTION("""COMPUTED_VALUE"""),"-")</f>
        <v>-</v>
      </c>
      <c r="CE65" s="9" t="str">
        <f>IFERROR(__xludf.DUMMYFUNCTION("""COMPUTED_VALUE"""),"-")</f>
        <v>-</v>
      </c>
      <c r="CF65" s="9" t="str">
        <f>IFERROR(__xludf.DUMMYFUNCTION("""COMPUTED_VALUE"""),"-")</f>
        <v>-</v>
      </c>
      <c r="CG65" s="9" t="str">
        <f>IFERROR(__xludf.DUMMYFUNCTION("""COMPUTED_VALUE"""),"-")</f>
        <v>-</v>
      </c>
      <c r="CH65" s="9" t="str">
        <f>IFERROR(__xludf.DUMMYFUNCTION("""COMPUTED_VALUE"""),"-")</f>
        <v>-</v>
      </c>
      <c r="CI65" s="9" t="str">
        <f>IFERROR(__xludf.DUMMYFUNCTION("""COMPUTED_VALUE"""),"-")</f>
        <v>-</v>
      </c>
      <c r="CJ65" s="9" t="str">
        <f>IFERROR(__xludf.DUMMYFUNCTION("""COMPUTED_VALUE"""),"-")</f>
        <v>-</v>
      </c>
      <c r="CK65" s="9" t="str">
        <f>IFERROR(__xludf.DUMMYFUNCTION("""COMPUTED_VALUE"""),"-")</f>
        <v>-</v>
      </c>
      <c r="CL65" s="9" t="str">
        <f>IFERROR(__xludf.DUMMYFUNCTION("""COMPUTED_VALUE"""),"-")</f>
        <v>-</v>
      </c>
      <c r="CM65" s="9" t="str">
        <f>IFERROR(__xludf.DUMMYFUNCTION("""COMPUTED_VALUE"""),"-")</f>
        <v>-</v>
      </c>
      <c r="CN65" s="9" t="str">
        <f>IFERROR(__xludf.DUMMYFUNCTION("""COMPUTED_VALUE"""),"-")</f>
        <v>-</v>
      </c>
      <c r="CO65" s="9" t="str">
        <f>IFERROR(__xludf.DUMMYFUNCTION("""COMPUTED_VALUE"""),"-")</f>
        <v>-</v>
      </c>
      <c r="CP65" s="9" t="str">
        <f>IFERROR(__xludf.DUMMYFUNCTION("""COMPUTED_VALUE"""),"-")</f>
        <v>-</v>
      </c>
      <c r="CQ65" s="9" t="str">
        <f>IFERROR(__xludf.DUMMYFUNCTION("""COMPUTED_VALUE"""),"-")</f>
        <v>-</v>
      </c>
      <c r="CR65" s="9" t="str">
        <f>IFERROR(__xludf.DUMMYFUNCTION("""COMPUTED_VALUE"""),"-")</f>
        <v>-</v>
      </c>
      <c r="CS65" s="9" t="str">
        <f>IFERROR(__xludf.DUMMYFUNCTION("""COMPUTED_VALUE"""),"-")</f>
        <v>-</v>
      </c>
      <c r="CT65" s="9" t="str">
        <f>IFERROR(__xludf.DUMMYFUNCTION("""COMPUTED_VALUE"""),"-")</f>
        <v>-</v>
      </c>
      <c r="CU65" s="9" t="str">
        <f>IFERROR(__xludf.DUMMYFUNCTION("""COMPUTED_VALUE"""),"")</f>
        <v/>
      </c>
      <c r="CV65" s="9" t="str">
        <f>IFERROR(__xludf.DUMMYFUNCTION("""COMPUTED_VALUE"""),"-")</f>
        <v>-</v>
      </c>
      <c r="CW65" s="9" t="str">
        <f>IFERROR(__xludf.DUMMYFUNCTION("""COMPUTED_VALUE"""),"-")</f>
        <v>-</v>
      </c>
      <c r="CX65" s="9" t="str">
        <f>IFERROR(__xludf.DUMMYFUNCTION("""COMPUTED_VALUE"""),"-")</f>
        <v>-</v>
      </c>
      <c r="CY65" s="9" t="str">
        <f>IFERROR(__xludf.DUMMYFUNCTION("""COMPUTED_VALUE"""),"-")</f>
        <v>-</v>
      </c>
      <c r="CZ65" s="9" t="str">
        <f>IFERROR(__xludf.DUMMYFUNCTION("""COMPUTED_VALUE"""),"-")</f>
        <v>-</v>
      </c>
      <c r="DA65" s="9" t="str">
        <f>IFERROR(__xludf.DUMMYFUNCTION("""COMPUTED_VALUE"""),"-")</f>
        <v>-</v>
      </c>
      <c r="DB65" s="9" t="str">
        <f>IFERROR(__xludf.DUMMYFUNCTION("""COMPUTED_VALUE"""),"-")</f>
        <v>-</v>
      </c>
      <c r="DC65" s="9" t="str">
        <f>IFERROR(__xludf.DUMMYFUNCTION("""COMPUTED_VALUE"""),"-")</f>
        <v>-</v>
      </c>
      <c r="DD65" s="9" t="str">
        <f>IFERROR(__xludf.DUMMYFUNCTION("""COMPUTED_VALUE"""),"-")</f>
        <v>-</v>
      </c>
      <c r="DE65" s="9" t="str">
        <f>IFERROR(__xludf.DUMMYFUNCTION("""COMPUTED_VALUE"""),"-")</f>
        <v>-</v>
      </c>
      <c r="DF65" s="9" t="str">
        <f>IFERROR(__xludf.DUMMYFUNCTION("""COMPUTED_VALUE"""),"-")</f>
        <v>-</v>
      </c>
      <c r="DG65" s="9" t="str">
        <f>IFERROR(__xludf.DUMMYFUNCTION("""COMPUTED_VALUE"""),"-")</f>
        <v>-</v>
      </c>
      <c r="DH65" s="9" t="str">
        <f>IFERROR(__xludf.DUMMYFUNCTION("""COMPUTED_VALUE"""),"-")</f>
        <v>-</v>
      </c>
      <c r="DI65" s="9" t="str">
        <f>IFERROR(__xludf.DUMMYFUNCTION("""COMPUTED_VALUE"""),"-")</f>
        <v>-</v>
      </c>
      <c r="DJ65" s="9" t="str">
        <f>IFERROR(__xludf.DUMMYFUNCTION("""COMPUTED_VALUE"""),"-")</f>
        <v>-</v>
      </c>
      <c r="DK65" s="9" t="str">
        <f>IFERROR(__xludf.DUMMYFUNCTION("""COMPUTED_VALUE"""),"-")</f>
        <v>-</v>
      </c>
      <c r="DL65" s="9" t="str">
        <f>IFERROR(__xludf.DUMMYFUNCTION("""COMPUTED_VALUE"""),"-")</f>
        <v>-</v>
      </c>
      <c r="DM65" s="9" t="str">
        <f>IFERROR(__xludf.DUMMYFUNCTION("""COMPUTED_VALUE"""),"-")</f>
        <v>-</v>
      </c>
      <c r="DN65" s="9" t="str">
        <f>IFERROR(__xludf.DUMMYFUNCTION("""COMPUTED_VALUE"""),"-")</f>
        <v>-</v>
      </c>
      <c r="DO65" s="9" t="str">
        <f>IFERROR(__xludf.DUMMYFUNCTION("""COMPUTED_VALUE"""),"-")</f>
        <v>-</v>
      </c>
      <c r="DP65" s="9" t="str">
        <f>IFERROR(__xludf.DUMMYFUNCTION("""COMPUTED_VALUE"""),"-")</f>
        <v>-</v>
      </c>
      <c r="DQ65" s="9" t="str">
        <f>IFERROR(__xludf.DUMMYFUNCTION("""COMPUTED_VALUE"""),"-")</f>
        <v>-</v>
      </c>
      <c r="DR65" s="9" t="str">
        <f>IFERROR(__xludf.DUMMYFUNCTION("""COMPUTED_VALUE"""),"-")</f>
        <v>-</v>
      </c>
      <c r="DS65" s="9" t="str">
        <f>IFERROR(__xludf.DUMMYFUNCTION("""COMPUTED_VALUE"""),"-")</f>
        <v>-</v>
      </c>
      <c r="DT65" s="9" t="str">
        <f>IFERROR(__xludf.DUMMYFUNCTION("""COMPUTED_VALUE"""),"-")</f>
        <v>-</v>
      </c>
      <c r="DU65" s="9" t="str">
        <f>IFERROR(__xludf.DUMMYFUNCTION("""COMPUTED_VALUE"""),"-")</f>
        <v>-</v>
      </c>
      <c r="DV65" s="9" t="str">
        <f>IFERROR(__xludf.DUMMYFUNCTION("""COMPUTED_VALUE"""),"-")</f>
        <v>-</v>
      </c>
      <c r="DW65" s="9" t="str">
        <f>IFERROR(__xludf.DUMMYFUNCTION("""COMPUTED_VALUE"""),"-")</f>
        <v>-</v>
      </c>
      <c r="DX65" s="9" t="str">
        <f>IFERROR(__xludf.DUMMYFUNCTION("""COMPUTED_VALUE"""),"-")</f>
        <v>-</v>
      </c>
      <c r="DY65" s="9" t="str">
        <f>IFERROR(__xludf.DUMMYFUNCTION("""COMPUTED_VALUE"""),"-")</f>
        <v>-</v>
      </c>
      <c r="DZ65" s="9" t="str">
        <f>IFERROR(__xludf.DUMMYFUNCTION("""COMPUTED_VALUE"""),"-")</f>
        <v>-</v>
      </c>
      <c r="EA65" s="9" t="str">
        <f>IFERROR(__xludf.DUMMYFUNCTION("""COMPUTED_VALUE"""),"-")</f>
        <v>-</v>
      </c>
      <c r="EB65" s="9" t="str">
        <f>IFERROR(__xludf.DUMMYFUNCTION("""COMPUTED_VALUE"""),"")</f>
        <v/>
      </c>
      <c r="EC65" s="9" t="str">
        <f>IFERROR(__xludf.DUMMYFUNCTION("""COMPUTED_VALUE"""),"WA")</f>
        <v>WA</v>
      </c>
      <c r="ED65" s="9" t="str">
        <f>IFERROR(__xludf.DUMMYFUNCTION("""COMPUTED_VALUE"""),"WA")</f>
        <v>WA</v>
      </c>
      <c r="EE65" s="9" t="str">
        <f>IFERROR(__xludf.DUMMYFUNCTION("""COMPUTED_VALUE"""),"WA")</f>
        <v>WA</v>
      </c>
      <c r="EF65" s="9" t="str">
        <f>IFERROR(__xludf.DUMMYFUNCTION("""COMPUTED_VALUE"""),"WA")</f>
        <v>WA</v>
      </c>
      <c r="EG65" s="9" t="str">
        <f>IFERROR(__xludf.DUMMYFUNCTION("""COMPUTED_VALUE"""),"WA")</f>
        <v>WA</v>
      </c>
      <c r="EH65" s="9" t="str">
        <f>IFERROR(__xludf.DUMMYFUNCTION("""COMPUTED_VALUE"""),"WA")</f>
        <v>WA</v>
      </c>
      <c r="EI65" s="9" t="str">
        <f>IFERROR(__xludf.DUMMYFUNCTION("""COMPUTED_VALUE"""),"WA")</f>
        <v>WA</v>
      </c>
      <c r="EJ65" s="9" t="str">
        <f>IFERROR(__xludf.DUMMYFUNCTION("""COMPUTED_VALUE"""),"WA")</f>
        <v>WA</v>
      </c>
      <c r="EK65" s="9" t="str">
        <f>IFERROR(__xludf.DUMMYFUNCTION("""COMPUTED_VALUE"""),"WA")</f>
        <v>WA</v>
      </c>
      <c r="EL65" s="9" t="str">
        <f>IFERROR(__xludf.DUMMYFUNCTION("""COMPUTED_VALUE"""),"WA")</f>
        <v>WA</v>
      </c>
      <c r="EM65" s="9" t="str">
        <f>IFERROR(__xludf.DUMMYFUNCTION("""COMPUTED_VALUE"""),"WA")</f>
        <v>WA</v>
      </c>
      <c r="EN65" s="9" t="str">
        <f>IFERROR(__xludf.DUMMYFUNCTION("""COMPUTED_VALUE"""),"WA")</f>
        <v>WA</v>
      </c>
      <c r="EO65" s="9" t="str">
        <f>IFERROR(__xludf.DUMMYFUNCTION("""COMPUTED_VALUE"""),"WA")</f>
        <v>WA</v>
      </c>
      <c r="EP65" s="9" t="str">
        <f>IFERROR(__xludf.DUMMYFUNCTION("""COMPUTED_VALUE"""),"WA")</f>
        <v>WA</v>
      </c>
      <c r="EQ65" s="9" t="str">
        <f>IFERROR(__xludf.DUMMYFUNCTION("""COMPUTED_VALUE"""),"WA")</f>
        <v>WA</v>
      </c>
      <c r="ER65" s="9" t="str">
        <f>IFERROR(__xludf.DUMMYFUNCTION("""COMPUTED_VALUE"""),"WA")</f>
        <v>WA</v>
      </c>
      <c r="ES65" s="9" t="str">
        <f>IFERROR(__xludf.DUMMYFUNCTION("""COMPUTED_VALUE"""),"")</f>
        <v/>
      </c>
      <c r="ET65" s="9" t="str">
        <f>IFERROR(__xludf.DUMMYFUNCTION("""COMPUTED_VALUE"""),"WA")</f>
        <v>WA</v>
      </c>
      <c r="EU65" s="9" t="str">
        <f>IFERROR(__xludf.DUMMYFUNCTION("""COMPUTED_VALUE"""),"TLE")</f>
        <v>TLE</v>
      </c>
      <c r="EV65" s="9" t="str">
        <f>IFERROR(__xludf.DUMMYFUNCTION("""COMPUTED_VALUE"""),"TLE")</f>
        <v>TLE</v>
      </c>
      <c r="EW65" s="9" t="str">
        <f>IFERROR(__xludf.DUMMYFUNCTION("""COMPUTED_VALUE"""),"TLE")</f>
        <v>TLE</v>
      </c>
      <c r="EX65" s="9" t="str">
        <f>IFERROR(__xludf.DUMMYFUNCTION("""COMPUTED_VALUE"""),"TLE")</f>
        <v>TLE</v>
      </c>
      <c r="EY65" s="9" t="str">
        <f>IFERROR(__xludf.DUMMYFUNCTION("""COMPUTED_VALUE"""),"WA")</f>
        <v>WA</v>
      </c>
      <c r="EZ65" s="9" t="str">
        <f>IFERROR(__xludf.DUMMYFUNCTION("""COMPUTED_VALUE"""),"RTE")</f>
        <v>RTE</v>
      </c>
      <c r="FA65" s="9" t="str">
        <f>IFERROR(__xludf.DUMMYFUNCTION("""COMPUTED_VALUE"""),"WA")</f>
        <v>WA</v>
      </c>
      <c r="FB65" s="9" t="str">
        <f>IFERROR(__xludf.DUMMYFUNCTION("""COMPUTED_VALUE"""),"WA")</f>
        <v>WA</v>
      </c>
      <c r="FC65" s="9" t="str">
        <f>IFERROR(__xludf.DUMMYFUNCTION("""COMPUTED_VALUE"""),"WA")</f>
        <v>WA</v>
      </c>
      <c r="FD65" s="9" t="str">
        <f>IFERROR(__xludf.DUMMYFUNCTION("""COMPUTED_VALUE"""),"WA")</f>
        <v>WA</v>
      </c>
      <c r="FE65" s="9" t="str">
        <f>IFERROR(__xludf.DUMMYFUNCTION("""COMPUTED_VALUE"""),"WA")</f>
        <v>WA</v>
      </c>
      <c r="FF65" s="9" t="str">
        <f>IFERROR(__xludf.DUMMYFUNCTION("""COMPUTED_VALUE"""),"WA")</f>
        <v>WA</v>
      </c>
      <c r="FG65" s="9" t="str">
        <f>IFERROR(__xludf.DUMMYFUNCTION("""COMPUTED_VALUE"""),"TLE")</f>
        <v>TLE</v>
      </c>
      <c r="FH65" s="9" t="str">
        <f>IFERROR(__xludf.DUMMYFUNCTION("""COMPUTED_VALUE"""),"WA")</f>
        <v>WA</v>
      </c>
      <c r="FI65" s="9" t="str">
        <f>IFERROR(__xludf.DUMMYFUNCTION("""COMPUTED_VALUE"""),"WA")</f>
        <v>WA</v>
      </c>
      <c r="FJ65" s="9" t="str">
        <f>IFERROR(__xludf.DUMMYFUNCTION("""COMPUTED_VALUE"""),"WA")</f>
        <v>WA</v>
      </c>
      <c r="FK65" s="9" t="str">
        <f>IFERROR(__xludf.DUMMYFUNCTION("""COMPUTED_VALUE"""),"WA")</f>
        <v>WA</v>
      </c>
      <c r="FL65" s="9" t="str">
        <f>IFERROR(__xludf.DUMMYFUNCTION("""COMPUTED_VALUE"""),"WA")</f>
        <v>WA</v>
      </c>
      <c r="FM65" s="9" t="str">
        <f>IFERROR(__xludf.DUMMYFUNCTION("""COMPUTED_VALUE"""),"WA")</f>
        <v>WA</v>
      </c>
      <c r="FN65" s="9" t="str">
        <f>IFERROR(__xludf.DUMMYFUNCTION("""COMPUTED_VALUE"""),"TLE")</f>
        <v>TLE</v>
      </c>
      <c r="FO65" s="9" t="str">
        <f>IFERROR(__xludf.DUMMYFUNCTION("""COMPUTED_VALUE"""),"WA")</f>
        <v>WA</v>
      </c>
      <c r="FP65" s="9" t="str">
        <f>IFERROR(__xludf.DUMMYFUNCTION("""COMPUTED_VALUE"""),"TLE")</f>
        <v>TLE</v>
      </c>
      <c r="FQ65" s="9" t="str">
        <f>IFERROR(__xludf.DUMMYFUNCTION("""COMPUTED_VALUE"""),"TLE")</f>
        <v>TLE</v>
      </c>
      <c r="FR65" s="9" t="str">
        <f>IFERROR(__xludf.DUMMYFUNCTION("""COMPUTED_VALUE"""),"TLE")</f>
        <v>TLE</v>
      </c>
      <c r="FS65" s="9" t="str">
        <f>IFERROR(__xludf.DUMMYFUNCTION("""COMPUTED_VALUE"""),"TLE")</f>
        <v>TLE</v>
      </c>
      <c r="FT65" s="9" t="str">
        <f>IFERROR(__xludf.DUMMYFUNCTION("""COMPUTED_VALUE"""),"WA")</f>
        <v>WA</v>
      </c>
      <c r="FU65" s="9" t="str">
        <f>IFERROR(__xludf.DUMMYFUNCTION("""COMPUTED_VALUE"""),"WA")</f>
        <v>WA</v>
      </c>
      <c r="FV65" s="9" t="str">
        <f>IFERROR(__xludf.DUMMYFUNCTION("""COMPUTED_VALUE"""),"")</f>
        <v/>
      </c>
      <c r="FW65" s="9" t="str">
        <f>IFERROR(__xludf.DUMMYFUNCTION("""COMPUTED_VALUE"""),"CE")</f>
        <v>CE</v>
      </c>
      <c r="FX65" s="9" t="str">
        <f>IFERROR(__xludf.DUMMYFUNCTION("""COMPUTED_VALUE"""),"CE")</f>
        <v>CE</v>
      </c>
      <c r="FY65" s="9" t="str">
        <f>IFERROR(__xludf.DUMMYFUNCTION("""COMPUTED_VALUE"""),"CE")</f>
        <v>CE</v>
      </c>
      <c r="FZ65" s="9" t="str">
        <f>IFERROR(__xludf.DUMMYFUNCTION("""COMPUTED_VALUE"""),"CE")</f>
        <v>CE</v>
      </c>
      <c r="GA65" s="9" t="str">
        <f>IFERROR(__xludf.DUMMYFUNCTION("""COMPUTED_VALUE"""),"CE")</f>
        <v>CE</v>
      </c>
      <c r="GB65" s="9" t="str">
        <f>IFERROR(__xludf.DUMMYFUNCTION("""COMPUTED_VALUE"""),"CE")</f>
        <v>CE</v>
      </c>
      <c r="GC65" s="9" t="str">
        <f>IFERROR(__xludf.DUMMYFUNCTION("""COMPUTED_VALUE"""),"CE")</f>
        <v>CE</v>
      </c>
      <c r="GD65" s="9" t="str">
        <f>IFERROR(__xludf.DUMMYFUNCTION("""COMPUTED_VALUE"""),"CE")</f>
        <v>CE</v>
      </c>
      <c r="GE65" s="9" t="str">
        <f>IFERROR(__xludf.DUMMYFUNCTION("""COMPUTED_VALUE"""),"CE")</f>
        <v>CE</v>
      </c>
      <c r="GF65" s="9" t="str">
        <f>IFERROR(__xludf.DUMMYFUNCTION("""COMPUTED_VALUE"""),"CE")</f>
        <v>CE</v>
      </c>
      <c r="GG65" s="9" t="str">
        <f>IFERROR(__xludf.DUMMYFUNCTION("""COMPUTED_VALUE"""),"CE")</f>
        <v>CE</v>
      </c>
      <c r="GH65" s="9" t="str">
        <f>IFERROR(__xludf.DUMMYFUNCTION("""COMPUTED_VALUE"""),"CE")</f>
        <v>CE</v>
      </c>
      <c r="GI65" s="9" t="str">
        <f>IFERROR(__xludf.DUMMYFUNCTION("""COMPUTED_VALUE"""),"CE")</f>
        <v>CE</v>
      </c>
      <c r="GJ65" s="9" t="str">
        <f>IFERROR(__xludf.DUMMYFUNCTION("""COMPUTED_VALUE"""),"CE")</f>
        <v>CE</v>
      </c>
      <c r="GK65" s="9" t="str">
        <f>IFERROR(__xludf.DUMMYFUNCTION("""COMPUTED_VALUE"""),"CE")</f>
        <v>CE</v>
      </c>
      <c r="GL65" s="9" t="str">
        <f>IFERROR(__xludf.DUMMYFUNCTION("""COMPUTED_VALUE"""),"CE")</f>
        <v>CE</v>
      </c>
      <c r="GM65" s="9" t="str">
        <f>IFERROR(__xludf.DUMMYFUNCTION("""COMPUTED_VALUE"""),"CE")</f>
        <v>CE</v>
      </c>
      <c r="GN65" s="9" t="str">
        <f>IFERROR(__xludf.DUMMYFUNCTION("""COMPUTED_VALUE"""),"CE")</f>
        <v>CE</v>
      </c>
      <c r="GO65" s="9" t="str">
        <f>IFERROR(__xludf.DUMMYFUNCTION("""COMPUTED_VALUE"""),"CE")</f>
        <v>CE</v>
      </c>
      <c r="GP65" s="9" t="str">
        <f>IFERROR(__xludf.DUMMYFUNCTION("""COMPUTED_VALUE"""),"CE")</f>
        <v>CE</v>
      </c>
      <c r="GQ65" s="9" t="str">
        <f>IFERROR(__xludf.DUMMYFUNCTION("""COMPUTED_VALUE"""),"CE")</f>
        <v>CE</v>
      </c>
      <c r="GR65" s="9" t="str">
        <f>IFERROR(__xludf.DUMMYFUNCTION("""COMPUTED_VALUE"""),"CE")</f>
        <v>CE</v>
      </c>
      <c r="GS65" s="9" t="str">
        <f>IFERROR(__xludf.DUMMYFUNCTION("""COMPUTED_VALUE"""),"CE")</f>
        <v>CE</v>
      </c>
      <c r="GT65" s="9" t="str">
        <f>IFERROR(__xludf.DUMMYFUNCTION("""COMPUTED_VALUE"""),"CE")</f>
        <v>CE</v>
      </c>
      <c r="GU65" s="9" t="str">
        <f>IFERROR(__xludf.DUMMYFUNCTION("""COMPUTED_VALUE"""),"")</f>
        <v/>
      </c>
    </row>
    <row r="66">
      <c r="A66" s="5"/>
      <c r="B66" s="5"/>
      <c r="C66" s="5" t="str">
        <f>if(B66="d","diskv. iz ciklusa",if(B66="d1","diskv. iz kruga",if($E66="ODOBREN",(if(countif(H:H,"="&amp;H66)=1,countif(H:H,"&gt;"&amp;H66)+1,concatenate(countif(H:H,"&gt;"&amp;H66)+1," - ",countif(H:H,"&gt;="&amp;H66)))),'Rezultati - A kategorija'!empty)))</f>
        <v>61 - 69</v>
      </c>
      <c r="D66" s="6" t="str">
        <f>IFERROR(__xludf.DUMMYFUNCTION("""COMPUTED_VALUE"""),"rzbt")</f>
        <v>rzbt</v>
      </c>
      <c r="E66" s="6" t="str">
        <f>IFERROR(__xludf.DUMMYFUNCTION("""COMPUTED_VALUE"""),"ODOBREN")</f>
        <v>ODOBREN</v>
      </c>
      <c r="F66" s="6" t="str">
        <f>IFERROR(__xludf.DUMMYFUNCTION("""COMPUTED_VALUE"""),"Marko")</f>
        <v>Marko</v>
      </c>
      <c r="G66" s="6" t="str">
        <f>IFERROR(__xludf.DUMMYFUNCTION("""COMPUTED_VALUE"""),"Grujčić")</f>
        <v>Grujčić</v>
      </c>
      <c r="H66" s="7">
        <f>IFERROR(__xludf.DUMMYFUNCTION("""COMPUTED_VALUE"""),0.0)</f>
        <v>0</v>
      </c>
      <c r="I66" s="7">
        <f>IFERROR(__xludf.DUMMYFUNCTION("""COMPUTED_VALUE"""),0.0)</f>
        <v>0</v>
      </c>
      <c r="J66" s="6" t="str">
        <f>IFERROR(__xludf.DUMMYFUNCTION("""COMPUTED_VALUE"""),"Stari grad")</f>
        <v>Stari grad</v>
      </c>
      <c r="K66" s="6" t="str">
        <f>IFERROR(__xludf.DUMMYFUNCTION("""COMPUTED_VALUE"""),"Matematička gimnazija")</f>
        <v>Matematička gimnazija</v>
      </c>
      <c r="L66" s="14" t="str">
        <f>IFERROR(__xludf.DUMMYFUNCTION("""COMPUTED_VALUE"""),"IV")</f>
        <v>IV</v>
      </c>
      <c r="M66" s="14" t="str">
        <f>IFERROR(__xludf.DUMMYFUNCTION("""COMPUTED_VALUE"""),"A")</f>
        <v>A</v>
      </c>
      <c r="N66" s="6"/>
      <c r="O66" s="8" t="str">
        <f>IFERROR(__xludf.DUMMYFUNCTION("""COMPUTED_VALUE"""),"-")</f>
        <v>-</v>
      </c>
      <c r="P66" s="9" t="str">
        <f>IFERROR(__xludf.DUMMYFUNCTION("""COMPUTED_VALUE"""),"-")</f>
        <v>-</v>
      </c>
      <c r="Q66" s="9" t="str">
        <f>IFERROR(__xludf.DUMMYFUNCTION("""COMPUTED_VALUE"""),"-")</f>
        <v>-</v>
      </c>
      <c r="R66" s="9" t="str">
        <f>IFERROR(__xludf.DUMMYFUNCTION("""COMPUTED_VALUE"""),"-")</f>
        <v>-</v>
      </c>
      <c r="S66" s="9" t="str">
        <f>IFERROR(__xludf.DUMMYFUNCTION("""COMPUTED_VALUE"""),"-")</f>
        <v>-</v>
      </c>
      <c r="T66" s="9">
        <f>IFERROR(__xludf.DUMMYFUNCTION("""COMPUTED_VALUE"""),0.0)</f>
        <v>0</v>
      </c>
      <c r="U66" s="9" t="str">
        <f>IFERROR(__xludf.DUMMYFUNCTION("""COMPUTED_VALUE"""),"")</f>
        <v/>
      </c>
      <c r="V66" s="9" t="str">
        <f>IFERROR(__xludf.DUMMYFUNCTION("""COMPUTED_VALUE"""),"")</f>
        <v/>
      </c>
      <c r="W66" s="9" t="str">
        <f>IFERROR(__xludf.DUMMYFUNCTION("""COMPUTED_VALUE"""),"-")</f>
        <v>-</v>
      </c>
      <c r="X66" s="9" t="str">
        <f>IFERROR(__xludf.DUMMYFUNCTION("""COMPUTED_VALUE"""),"-")</f>
        <v>-</v>
      </c>
      <c r="Y66" s="9" t="str">
        <f>IFERROR(__xludf.DUMMYFUNCTION("""COMPUTED_VALUE"""),"-")</f>
        <v>-</v>
      </c>
      <c r="Z66" s="9" t="str">
        <f>IFERROR(__xludf.DUMMYFUNCTION("""COMPUTED_VALUE"""),"-")</f>
        <v>-</v>
      </c>
      <c r="AA66" s="9" t="str">
        <f>IFERROR(__xludf.DUMMYFUNCTION("""COMPUTED_VALUE"""),"-")</f>
        <v>-</v>
      </c>
      <c r="AB66" s="9" t="str">
        <f>IFERROR(__xludf.DUMMYFUNCTION("""COMPUTED_VALUE"""),"-")</f>
        <v>-</v>
      </c>
      <c r="AC66" s="9" t="str">
        <f>IFERROR(__xludf.DUMMYFUNCTION("""COMPUTED_VALUE"""),"-")</f>
        <v>-</v>
      </c>
      <c r="AD66" s="9" t="str">
        <f>IFERROR(__xludf.DUMMYFUNCTION("""COMPUTED_VALUE"""),"-")</f>
        <v>-</v>
      </c>
      <c r="AE66" s="9" t="str">
        <f>IFERROR(__xludf.DUMMYFUNCTION("""COMPUTED_VALUE"""),"-")</f>
        <v>-</v>
      </c>
      <c r="AF66" s="9" t="str">
        <f>IFERROR(__xludf.DUMMYFUNCTION("""COMPUTED_VALUE"""),"-")</f>
        <v>-</v>
      </c>
      <c r="AG66" s="9" t="str">
        <f>IFERROR(__xludf.DUMMYFUNCTION("""COMPUTED_VALUE"""),"-")</f>
        <v>-</v>
      </c>
      <c r="AH66" s="9" t="str">
        <f>IFERROR(__xludf.DUMMYFUNCTION("""COMPUTED_VALUE"""),"-")</f>
        <v>-</v>
      </c>
      <c r="AI66" s="9" t="str">
        <f>IFERROR(__xludf.DUMMYFUNCTION("""COMPUTED_VALUE"""),"-")</f>
        <v>-</v>
      </c>
      <c r="AJ66" s="9" t="str">
        <f>IFERROR(__xludf.DUMMYFUNCTION("""COMPUTED_VALUE"""),"-")</f>
        <v>-</v>
      </c>
      <c r="AK66" s="9" t="str">
        <f>IFERROR(__xludf.DUMMYFUNCTION("""COMPUTED_VALUE"""),"-")</f>
        <v>-</v>
      </c>
      <c r="AL66" s="9" t="str">
        <f>IFERROR(__xludf.DUMMYFUNCTION("""COMPUTED_VALUE"""),"-")</f>
        <v>-</v>
      </c>
      <c r="AM66" s="9" t="str">
        <f>IFERROR(__xludf.DUMMYFUNCTION("""COMPUTED_VALUE"""),"-")</f>
        <v>-</v>
      </c>
      <c r="AN66" s="9" t="str">
        <f>IFERROR(__xludf.DUMMYFUNCTION("""COMPUTED_VALUE"""),"-")</f>
        <v>-</v>
      </c>
      <c r="AO66" s="9" t="str">
        <f>IFERROR(__xludf.DUMMYFUNCTION("""COMPUTED_VALUE"""),"-")</f>
        <v>-</v>
      </c>
      <c r="AP66" s="9" t="str">
        <f>IFERROR(__xludf.DUMMYFUNCTION("""COMPUTED_VALUE"""),"-")</f>
        <v>-</v>
      </c>
      <c r="AQ66" s="9" t="str">
        <f>IFERROR(__xludf.DUMMYFUNCTION("""COMPUTED_VALUE"""),"-")</f>
        <v>-</v>
      </c>
      <c r="AR66" s="9" t="str">
        <f>IFERROR(__xludf.DUMMYFUNCTION("""COMPUTED_VALUE"""),"-")</f>
        <v>-</v>
      </c>
      <c r="AS66" s="9" t="str">
        <f>IFERROR(__xludf.DUMMYFUNCTION("""COMPUTED_VALUE"""),"-")</f>
        <v>-</v>
      </c>
      <c r="AT66" s="9" t="str">
        <f>IFERROR(__xludf.DUMMYFUNCTION("""COMPUTED_VALUE"""),"-")</f>
        <v>-</v>
      </c>
      <c r="AU66" s="9" t="str">
        <f>IFERROR(__xludf.DUMMYFUNCTION("""COMPUTED_VALUE"""),"-")</f>
        <v>-</v>
      </c>
      <c r="AV66" s="9" t="str">
        <f>IFERROR(__xludf.DUMMYFUNCTION("""COMPUTED_VALUE"""),"-")</f>
        <v>-</v>
      </c>
      <c r="AW66" s="9" t="str">
        <f>IFERROR(__xludf.DUMMYFUNCTION("""COMPUTED_VALUE"""),"-")</f>
        <v>-</v>
      </c>
      <c r="AX66" s="9" t="str">
        <f>IFERROR(__xludf.DUMMYFUNCTION("""COMPUTED_VALUE"""),"-")</f>
        <v>-</v>
      </c>
      <c r="AY66" s="9" t="str">
        <f>IFERROR(__xludf.DUMMYFUNCTION("""COMPUTED_VALUE"""),"-")</f>
        <v>-</v>
      </c>
      <c r="AZ66" s="9" t="str">
        <f>IFERROR(__xludf.DUMMYFUNCTION("""COMPUTED_VALUE"""),"-")</f>
        <v>-</v>
      </c>
      <c r="BA66" s="9" t="str">
        <f>IFERROR(__xludf.DUMMYFUNCTION("""COMPUTED_VALUE"""),"-")</f>
        <v>-</v>
      </c>
      <c r="BB66" s="9" t="str">
        <f>IFERROR(__xludf.DUMMYFUNCTION("""COMPUTED_VALUE"""),"-")</f>
        <v>-</v>
      </c>
      <c r="BC66" s="9" t="str">
        <f>IFERROR(__xludf.DUMMYFUNCTION("""COMPUTED_VALUE"""),"-")</f>
        <v>-</v>
      </c>
      <c r="BD66" s="9" t="str">
        <f>IFERROR(__xludf.DUMMYFUNCTION("""COMPUTED_VALUE"""),"-")</f>
        <v>-</v>
      </c>
      <c r="BE66" s="9" t="str">
        <f>IFERROR(__xludf.DUMMYFUNCTION("""COMPUTED_VALUE"""),"-")</f>
        <v>-</v>
      </c>
      <c r="BF66" s="9" t="str">
        <f>IFERROR(__xludf.DUMMYFUNCTION("""COMPUTED_VALUE"""),"-")</f>
        <v>-</v>
      </c>
      <c r="BG66" s="9" t="str">
        <f>IFERROR(__xludf.DUMMYFUNCTION("""COMPUTED_VALUE"""),"-")</f>
        <v>-</v>
      </c>
      <c r="BH66" s="9" t="str">
        <f>IFERROR(__xludf.DUMMYFUNCTION("""COMPUTED_VALUE"""),"-")</f>
        <v>-</v>
      </c>
      <c r="BI66" s="9" t="str">
        <f>IFERROR(__xludf.DUMMYFUNCTION("""COMPUTED_VALUE"""),"-")</f>
        <v>-</v>
      </c>
      <c r="BJ66" s="9" t="str">
        <f>IFERROR(__xludf.DUMMYFUNCTION("""COMPUTED_VALUE"""),"-")</f>
        <v>-</v>
      </c>
      <c r="BK66" s="9" t="str">
        <f>IFERROR(__xludf.DUMMYFUNCTION("""COMPUTED_VALUE"""),"-")</f>
        <v>-</v>
      </c>
      <c r="BL66" s="9" t="str">
        <f>IFERROR(__xludf.DUMMYFUNCTION("""COMPUTED_VALUE"""),"-")</f>
        <v>-</v>
      </c>
      <c r="BM66" s="9" t="str">
        <f>IFERROR(__xludf.DUMMYFUNCTION("""COMPUTED_VALUE"""),"")</f>
        <v/>
      </c>
      <c r="BN66" s="9" t="str">
        <f>IFERROR(__xludf.DUMMYFUNCTION("""COMPUTED_VALUE"""),"-")</f>
        <v>-</v>
      </c>
      <c r="BO66" s="9" t="str">
        <f>IFERROR(__xludf.DUMMYFUNCTION("""COMPUTED_VALUE"""),"-")</f>
        <v>-</v>
      </c>
      <c r="BP66" s="9" t="str">
        <f>IFERROR(__xludf.DUMMYFUNCTION("""COMPUTED_VALUE"""),"-")</f>
        <v>-</v>
      </c>
      <c r="BQ66" s="9" t="str">
        <f>IFERROR(__xludf.DUMMYFUNCTION("""COMPUTED_VALUE"""),"-")</f>
        <v>-</v>
      </c>
      <c r="BR66" s="9" t="str">
        <f>IFERROR(__xludf.DUMMYFUNCTION("""COMPUTED_VALUE"""),"-")</f>
        <v>-</v>
      </c>
      <c r="BS66" s="9" t="str">
        <f>IFERROR(__xludf.DUMMYFUNCTION("""COMPUTED_VALUE"""),"-")</f>
        <v>-</v>
      </c>
      <c r="BT66" s="9" t="str">
        <f>IFERROR(__xludf.DUMMYFUNCTION("""COMPUTED_VALUE"""),"-")</f>
        <v>-</v>
      </c>
      <c r="BU66" s="9" t="str">
        <f>IFERROR(__xludf.DUMMYFUNCTION("""COMPUTED_VALUE"""),"-")</f>
        <v>-</v>
      </c>
      <c r="BV66" s="9" t="str">
        <f>IFERROR(__xludf.DUMMYFUNCTION("""COMPUTED_VALUE"""),"-")</f>
        <v>-</v>
      </c>
      <c r="BW66" s="9" t="str">
        <f>IFERROR(__xludf.DUMMYFUNCTION("""COMPUTED_VALUE"""),"-")</f>
        <v>-</v>
      </c>
      <c r="BX66" s="9" t="str">
        <f>IFERROR(__xludf.DUMMYFUNCTION("""COMPUTED_VALUE"""),"-")</f>
        <v>-</v>
      </c>
      <c r="BY66" s="9" t="str">
        <f>IFERROR(__xludf.DUMMYFUNCTION("""COMPUTED_VALUE"""),"-")</f>
        <v>-</v>
      </c>
      <c r="BZ66" s="9" t="str">
        <f>IFERROR(__xludf.DUMMYFUNCTION("""COMPUTED_VALUE"""),"-")</f>
        <v>-</v>
      </c>
      <c r="CA66" s="9" t="str">
        <f>IFERROR(__xludf.DUMMYFUNCTION("""COMPUTED_VALUE"""),"-")</f>
        <v>-</v>
      </c>
      <c r="CB66" s="9" t="str">
        <f>IFERROR(__xludf.DUMMYFUNCTION("""COMPUTED_VALUE"""),"-")</f>
        <v>-</v>
      </c>
      <c r="CC66" s="9" t="str">
        <f>IFERROR(__xludf.DUMMYFUNCTION("""COMPUTED_VALUE"""),"-")</f>
        <v>-</v>
      </c>
      <c r="CD66" s="9" t="str">
        <f>IFERROR(__xludf.DUMMYFUNCTION("""COMPUTED_VALUE"""),"-")</f>
        <v>-</v>
      </c>
      <c r="CE66" s="9" t="str">
        <f>IFERROR(__xludf.DUMMYFUNCTION("""COMPUTED_VALUE"""),"-")</f>
        <v>-</v>
      </c>
      <c r="CF66" s="9" t="str">
        <f>IFERROR(__xludf.DUMMYFUNCTION("""COMPUTED_VALUE"""),"-")</f>
        <v>-</v>
      </c>
      <c r="CG66" s="9" t="str">
        <f>IFERROR(__xludf.DUMMYFUNCTION("""COMPUTED_VALUE"""),"-")</f>
        <v>-</v>
      </c>
      <c r="CH66" s="9" t="str">
        <f>IFERROR(__xludf.DUMMYFUNCTION("""COMPUTED_VALUE"""),"-")</f>
        <v>-</v>
      </c>
      <c r="CI66" s="9" t="str">
        <f>IFERROR(__xludf.DUMMYFUNCTION("""COMPUTED_VALUE"""),"-")</f>
        <v>-</v>
      </c>
      <c r="CJ66" s="9" t="str">
        <f>IFERROR(__xludf.DUMMYFUNCTION("""COMPUTED_VALUE"""),"-")</f>
        <v>-</v>
      </c>
      <c r="CK66" s="9" t="str">
        <f>IFERROR(__xludf.DUMMYFUNCTION("""COMPUTED_VALUE"""),"-")</f>
        <v>-</v>
      </c>
      <c r="CL66" s="9" t="str">
        <f>IFERROR(__xludf.DUMMYFUNCTION("""COMPUTED_VALUE"""),"-")</f>
        <v>-</v>
      </c>
      <c r="CM66" s="9" t="str">
        <f>IFERROR(__xludf.DUMMYFUNCTION("""COMPUTED_VALUE"""),"-")</f>
        <v>-</v>
      </c>
      <c r="CN66" s="9" t="str">
        <f>IFERROR(__xludf.DUMMYFUNCTION("""COMPUTED_VALUE"""),"-")</f>
        <v>-</v>
      </c>
      <c r="CO66" s="9" t="str">
        <f>IFERROR(__xludf.DUMMYFUNCTION("""COMPUTED_VALUE"""),"-")</f>
        <v>-</v>
      </c>
      <c r="CP66" s="9" t="str">
        <f>IFERROR(__xludf.DUMMYFUNCTION("""COMPUTED_VALUE"""),"-")</f>
        <v>-</v>
      </c>
      <c r="CQ66" s="9" t="str">
        <f>IFERROR(__xludf.DUMMYFUNCTION("""COMPUTED_VALUE"""),"-")</f>
        <v>-</v>
      </c>
      <c r="CR66" s="9" t="str">
        <f>IFERROR(__xludf.DUMMYFUNCTION("""COMPUTED_VALUE"""),"-")</f>
        <v>-</v>
      </c>
      <c r="CS66" s="9" t="str">
        <f>IFERROR(__xludf.DUMMYFUNCTION("""COMPUTED_VALUE"""),"-")</f>
        <v>-</v>
      </c>
      <c r="CT66" s="9" t="str">
        <f>IFERROR(__xludf.DUMMYFUNCTION("""COMPUTED_VALUE"""),"-")</f>
        <v>-</v>
      </c>
      <c r="CU66" s="9" t="str">
        <f>IFERROR(__xludf.DUMMYFUNCTION("""COMPUTED_VALUE"""),"")</f>
        <v/>
      </c>
      <c r="CV66" s="9" t="str">
        <f>IFERROR(__xludf.DUMMYFUNCTION("""COMPUTED_VALUE"""),"-")</f>
        <v>-</v>
      </c>
      <c r="CW66" s="9" t="str">
        <f>IFERROR(__xludf.DUMMYFUNCTION("""COMPUTED_VALUE"""),"-")</f>
        <v>-</v>
      </c>
      <c r="CX66" s="9" t="str">
        <f>IFERROR(__xludf.DUMMYFUNCTION("""COMPUTED_VALUE"""),"-")</f>
        <v>-</v>
      </c>
      <c r="CY66" s="9" t="str">
        <f>IFERROR(__xludf.DUMMYFUNCTION("""COMPUTED_VALUE"""),"-")</f>
        <v>-</v>
      </c>
      <c r="CZ66" s="9" t="str">
        <f>IFERROR(__xludf.DUMMYFUNCTION("""COMPUTED_VALUE"""),"-")</f>
        <v>-</v>
      </c>
      <c r="DA66" s="9" t="str">
        <f>IFERROR(__xludf.DUMMYFUNCTION("""COMPUTED_VALUE"""),"-")</f>
        <v>-</v>
      </c>
      <c r="DB66" s="9" t="str">
        <f>IFERROR(__xludf.DUMMYFUNCTION("""COMPUTED_VALUE"""),"-")</f>
        <v>-</v>
      </c>
      <c r="DC66" s="9" t="str">
        <f>IFERROR(__xludf.DUMMYFUNCTION("""COMPUTED_VALUE"""),"-")</f>
        <v>-</v>
      </c>
      <c r="DD66" s="9" t="str">
        <f>IFERROR(__xludf.DUMMYFUNCTION("""COMPUTED_VALUE"""),"-")</f>
        <v>-</v>
      </c>
      <c r="DE66" s="9" t="str">
        <f>IFERROR(__xludf.DUMMYFUNCTION("""COMPUTED_VALUE"""),"-")</f>
        <v>-</v>
      </c>
      <c r="DF66" s="9" t="str">
        <f>IFERROR(__xludf.DUMMYFUNCTION("""COMPUTED_VALUE"""),"-")</f>
        <v>-</v>
      </c>
      <c r="DG66" s="9" t="str">
        <f>IFERROR(__xludf.DUMMYFUNCTION("""COMPUTED_VALUE"""),"-")</f>
        <v>-</v>
      </c>
      <c r="DH66" s="9" t="str">
        <f>IFERROR(__xludf.DUMMYFUNCTION("""COMPUTED_VALUE"""),"-")</f>
        <v>-</v>
      </c>
      <c r="DI66" s="9" t="str">
        <f>IFERROR(__xludf.DUMMYFUNCTION("""COMPUTED_VALUE"""),"-")</f>
        <v>-</v>
      </c>
      <c r="DJ66" s="9" t="str">
        <f>IFERROR(__xludf.DUMMYFUNCTION("""COMPUTED_VALUE"""),"-")</f>
        <v>-</v>
      </c>
      <c r="DK66" s="9" t="str">
        <f>IFERROR(__xludf.DUMMYFUNCTION("""COMPUTED_VALUE"""),"-")</f>
        <v>-</v>
      </c>
      <c r="DL66" s="9" t="str">
        <f>IFERROR(__xludf.DUMMYFUNCTION("""COMPUTED_VALUE"""),"-")</f>
        <v>-</v>
      </c>
      <c r="DM66" s="9" t="str">
        <f>IFERROR(__xludf.DUMMYFUNCTION("""COMPUTED_VALUE"""),"-")</f>
        <v>-</v>
      </c>
      <c r="DN66" s="9" t="str">
        <f>IFERROR(__xludf.DUMMYFUNCTION("""COMPUTED_VALUE"""),"-")</f>
        <v>-</v>
      </c>
      <c r="DO66" s="9" t="str">
        <f>IFERROR(__xludf.DUMMYFUNCTION("""COMPUTED_VALUE"""),"-")</f>
        <v>-</v>
      </c>
      <c r="DP66" s="9" t="str">
        <f>IFERROR(__xludf.DUMMYFUNCTION("""COMPUTED_VALUE"""),"-")</f>
        <v>-</v>
      </c>
      <c r="DQ66" s="9" t="str">
        <f>IFERROR(__xludf.DUMMYFUNCTION("""COMPUTED_VALUE"""),"-")</f>
        <v>-</v>
      </c>
      <c r="DR66" s="9" t="str">
        <f>IFERROR(__xludf.DUMMYFUNCTION("""COMPUTED_VALUE"""),"-")</f>
        <v>-</v>
      </c>
      <c r="DS66" s="9" t="str">
        <f>IFERROR(__xludf.DUMMYFUNCTION("""COMPUTED_VALUE"""),"-")</f>
        <v>-</v>
      </c>
      <c r="DT66" s="9" t="str">
        <f>IFERROR(__xludf.DUMMYFUNCTION("""COMPUTED_VALUE"""),"-")</f>
        <v>-</v>
      </c>
      <c r="DU66" s="9" t="str">
        <f>IFERROR(__xludf.DUMMYFUNCTION("""COMPUTED_VALUE"""),"-")</f>
        <v>-</v>
      </c>
      <c r="DV66" s="9" t="str">
        <f>IFERROR(__xludf.DUMMYFUNCTION("""COMPUTED_VALUE"""),"-")</f>
        <v>-</v>
      </c>
      <c r="DW66" s="9" t="str">
        <f>IFERROR(__xludf.DUMMYFUNCTION("""COMPUTED_VALUE"""),"-")</f>
        <v>-</v>
      </c>
      <c r="DX66" s="9" t="str">
        <f>IFERROR(__xludf.DUMMYFUNCTION("""COMPUTED_VALUE"""),"-")</f>
        <v>-</v>
      </c>
      <c r="DY66" s="9" t="str">
        <f>IFERROR(__xludf.DUMMYFUNCTION("""COMPUTED_VALUE"""),"-")</f>
        <v>-</v>
      </c>
      <c r="DZ66" s="9" t="str">
        <f>IFERROR(__xludf.DUMMYFUNCTION("""COMPUTED_VALUE"""),"-")</f>
        <v>-</v>
      </c>
      <c r="EA66" s="9" t="str">
        <f>IFERROR(__xludf.DUMMYFUNCTION("""COMPUTED_VALUE"""),"-")</f>
        <v>-</v>
      </c>
      <c r="EB66" s="9" t="str">
        <f>IFERROR(__xludf.DUMMYFUNCTION("""COMPUTED_VALUE"""),"")</f>
        <v/>
      </c>
      <c r="EC66" s="9" t="str">
        <f>IFERROR(__xludf.DUMMYFUNCTION("""COMPUTED_VALUE"""),"-")</f>
        <v>-</v>
      </c>
      <c r="ED66" s="9" t="str">
        <f>IFERROR(__xludf.DUMMYFUNCTION("""COMPUTED_VALUE"""),"-")</f>
        <v>-</v>
      </c>
      <c r="EE66" s="9" t="str">
        <f>IFERROR(__xludf.DUMMYFUNCTION("""COMPUTED_VALUE"""),"-")</f>
        <v>-</v>
      </c>
      <c r="EF66" s="9" t="str">
        <f>IFERROR(__xludf.DUMMYFUNCTION("""COMPUTED_VALUE"""),"-")</f>
        <v>-</v>
      </c>
      <c r="EG66" s="9" t="str">
        <f>IFERROR(__xludf.DUMMYFUNCTION("""COMPUTED_VALUE"""),"-")</f>
        <v>-</v>
      </c>
      <c r="EH66" s="9" t="str">
        <f>IFERROR(__xludf.DUMMYFUNCTION("""COMPUTED_VALUE"""),"-")</f>
        <v>-</v>
      </c>
      <c r="EI66" s="9" t="str">
        <f>IFERROR(__xludf.DUMMYFUNCTION("""COMPUTED_VALUE"""),"-")</f>
        <v>-</v>
      </c>
      <c r="EJ66" s="9" t="str">
        <f>IFERROR(__xludf.DUMMYFUNCTION("""COMPUTED_VALUE"""),"-")</f>
        <v>-</v>
      </c>
      <c r="EK66" s="9" t="str">
        <f>IFERROR(__xludf.DUMMYFUNCTION("""COMPUTED_VALUE"""),"-")</f>
        <v>-</v>
      </c>
      <c r="EL66" s="9" t="str">
        <f>IFERROR(__xludf.DUMMYFUNCTION("""COMPUTED_VALUE"""),"-")</f>
        <v>-</v>
      </c>
      <c r="EM66" s="9" t="str">
        <f>IFERROR(__xludf.DUMMYFUNCTION("""COMPUTED_VALUE"""),"-")</f>
        <v>-</v>
      </c>
      <c r="EN66" s="9" t="str">
        <f>IFERROR(__xludf.DUMMYFUNCTION("""COMPUTED_VALUE"""),"-")</f>
        <v>-</v>
      </c>
      <c r="EO66" s="9" t="str">
        <f>IFERROR(__xludf.DUMMYFUNCTION("""COMPUTED_VALUE"""),"-")</f>
        <v>-</v>
      </c>
      <c r="EP66" s="9" t="str">
        <f>IFERROR(__xludf.DUMMYFUNCTION("""COMPUTED_VALUE"""),"-")</f>
        <v>-</v>
      </c>
      <c r="EQ66" s="9" t="str">
        <f>IFERROR(__xludf.DUMMYFUNCTION("""COMPUTED_VALUE"""),"-")</f>
        <v>-</v>
      </c>
      <c r="ER66" s="9" t="str">
        <f>IFERROR(__xludf.DUMMYFUNCTION("""COMPUTED_VALUE"""),"-")</f>
        <v>-</v>
      </c>
      <c r="ES66" s="9" t="str">
        <f>IFERROR(__xludf.DUMMYFUNCTION("""COMPUTED_VALUE"""),"")</f>
        <v/>
      </c>
      <c r="ET66" s="9" t="str">
        <f>IFERROR(__xludf.DUMMYFUNCTION("""COMPUTED_VALUE"""),"-")</f>
        <v>-</v>
      </c>
      <c r="EU66" s="9" t="str">
        <f>IFERROR(__xludf.DUMMYFUNCTION("""COMPUTED_VALUE"""),"-")</f>
        <v>-</v>
      </c>
      <c r="EV66" s="9" t="str">
        <f>IFERROR(__xludf.DUMMYFUNCTION("""COMPUTED_VALUE"""),"-")</f>
        <v>-</v>
      </c>
      <c r="EW66" s="9" t="str">
        <f>IFERROR(__xludf.DUMMYFUNCTION("""COMPUTED_VALUE"""),"-")</f>
        <v>-</v>
      </c>
      <c r="EX66" s="9" t="str">
        <f>IFERROR(__xludf.DUMMYFUNCTION("""COMPUTED_VALUE"""),"-")</f>
        <v>-</v>
      </c>
      <c r="EY66" s="9" t="str">
        <f>IFERROR(__xludf.DUMMYFUNCTION("""COMPUTED_VALUE"""),"-")</f>
        <v>-</v>
      </c>
      <c r="EZ66" s="9" t="str">
        <f>IFERROR(__xludf.DUMMYFUNCTION("""COMPUTED_VALUE"""),"-")</f>
        <v>-</v>
      </c>
      <c r="FA66" s="9" t="str">
        <f>IFERROR(__xludf.DUMMYFUNCTION("""COMPUTED_VALUE"""),"-")</f>
        <v>-</v>
      </c>
      <c r="FB66" s="9" t="str">
        <f>IFERROR(__xludf.DUMMYFUNCTION("""COMPUTED_VALUE"""),"-")</f>
        <v>-</v>
      </c>
      <c r="FC66" s="9" t="str">
        <f>IFERROR(__xludf.DUMMYFUNCTION("""COMPUTED_VALUE"""),"-")</f>
        <v>-</v>
      </c>
      <c r="FD66" s="9" t="str">
        <f>IFERROR(__xludf.DUMMYFUNCTION("""COMPUTED_VALUE"""),"-")</f>
        <v>-</v>
      </c>
      <c r="FE66" s="9" t="str">
        <f>IFERROR(__xludf.DUMMYFUNCTION("""COMPUTED_VALUE"""),"-")</f>
        <v>-</v>
      </c>
      <c r="FF66" s="9" t="str">
        <f>IFERROR(__xludf.DUMMYFUNCTION("""COMPUTED_VALUE"""),"-")</f>
        <v>-</v>
      </c>
      <c r="FG66" s="9" t="str">
        <f>IFERROR(__xludf.DUMMYFUNCTION("""COMPUTED_VALUE"""),"-")</f>
        <v>-</v>
      </c>
      <c r="FH66" s="9" t="str">
        <f>IFERROR(__xludf.DUMMYFUNCTION("""COMPUTED_VALUE"""),"-")</f>
        <v>-</v>
      </c>
      <c r="FI66" s="9" t="str">
        <f>IFERROR(__xludf.DUMMYFUNCTION("""COMPUTED_VALUE"""),"-")</f>
        <v>-</v>
      </c>
      <c r="FJ66" s="9" t="str">
        <f>IFERROR(__xludf.DUMMYFUNCTION("""COMPUTED_VALUE"""),"-")</f>
        <v>-</v>
      </c>
      <c r="FK66" s="9" t="str">
        <f>IFERROR(__xludf.DUMMYFUNCTION("""COMPUTED_VALUE"""),"-")</f>
        <v>-</v>
      </c>
      <c r="FL66" s="9" t="str">
        <f>IFERROR(__xludf.DUMMYFUNCTION("""COMPUTED_VALUE"""),"-")</f>
        <v>-</v>
      </c>
      <c r="FM66" s="9" t="str">
        <f>IFERROR(__xludf.DUMMYFUNCTION("""COMPUTED_VALUE"""),"-")</f>
        <v>-</v>
      </c>
      <c r="FN66" s="9" t="str">
        <f>IFERROR(__xludf.DUMMYFUNCTION("""COMPUTED_VALUE"""),"-")</f>
        <v>-</v>
      </c>
      <c r="FO66" s="9" t="str">
        <f>IFERROR(__xludf.DUMMYFUNCTION("""COMPUTED_VALUE"""),"-")</f>
        <v>-</v>
      </c>
      <c r="FP66" s="9" t="str">
        <f>IFERROR(__xludf.DUMMYFUNCTION("""COMPUTED_VALUE"""),"-")</f>
        <v>-</v>
      </c>
      <c r="FQ66" s="9" t="str">
        <f>IFERROR(__xludf.DUMMYFUNCTION("""COMPUTED_VALUE"""),"-")</f>
        <v>-</v>
      </c>
      <c r="FR66" s="9" t="str">
        <f>IFERROR(__xludf.DUMMYFUNCTION("""COMPUTED_VALUE"""),"-")</f>
        <v>-</v>
      </c>
      <c r="FS66" s="9" t="str">
        <f>IFERROR(__xludf.DUMMYFUNCTION("""COMPUTED_VALUE"""),"-")</f>
        <v>-</v>
      </c>
      <c r="FT66" s="9" t="str">
        <f>IFERROR(__xludf.DUMMYFUNCTION("""COMPUTED_VALUE"""),"-")</f>
        <v>-</v>
      </c>
      <c r="FU66" s="9" t="str">
        <f>IFERROR(__xludf.DUMMYFUNCTION("""COMPUTED_VALUE"""),"-")</f>
        <v>-</v>
      </c>
      <c r="FV66" s="9" t="str">
        <f>IFERROR(__xludf.DUMMYFUNCTION("""COMPUTED_VALUE"""),"")</f>
        <v/>
      </c>
      <c r="FW66" s="9">
        <f>IFERROR(__xludf.DUMMYFUNCTION("""COMPUTED_VALUE"""),1.0)</f>
        <v>1</v>
      </c>
      <c r="FX66" s="9" t="str">
        <f>IFERROR(__xludf.DUMMYFUNCTION("""COMPUTED_VALUE"""),"WA")</f>
        <v>WA</v>
      </c>
      <c r="FY66" s="9" t="str">
        <f>IFERROR(__xludf.DUMMYFUNCTION("""COMPUTED_VALUE"""),"WA")</f>
        <v>WA</v>
      </c>
      <c r="FZ66" s="9" t="str">
        <f>IFERROR(__xludf.DUMMYFUNCTION("""COMPUTED_VALUE"""),"WA")</f>
        <v>WA</v>
      </c>
      <c r="GA66" s="9" t="str">
        <f>IFERROR(__xludf.DUMMYFUNCTION("""COMPUTED_VALUE"""),"WA")</f>
        <v>WA</v>
      </c>
      <c r="GB66" s="9" t="str">
        <f>IFERROR(__xludf.DUMMYFUNCTION("""COMPUTED_VALUE"""),"WA")</f>
        <v>WA</v>
      </c>
      <c r="GC66" s="9" t="str">
        <f>IFERROR(__xludf.DUMMYFUNCTION("""COMPUTED_VALUE"""),"WA")</f>
        <v>WA</v>
      </c>
      <c r="GD66" s="9" t="str">
        <f>IFERROR(__xludf.DUMMYFUNCTION("""COMPUTED_VALUE"""),"WA")</f>
        <v>WA</v>
      </c>
      <c r="GE66" s="9" t="str">
        <f>IFERROR(__xludf.DUMMYFUNCTION("""COMPUTED_VALUE"""),"WA")</f>
        <v>WA</v>
      </c>
      <c r="GF66" s="9" t="str">
        <f>IFERROR(__xludf.DUMMYFUNCTION("""COMPUTED_VALUE"""),"WA")</f>
        <v>WA</v>
      </c>
      <c r="GG66" s="9" t="str">
        <f>IFERROR(__xludf.DUMMYFUNCTION("""COMPUTED_VALUE"""),"WA")</f>
        <v>WA</v>
      </c>
      <c r="GH66" s="9" t="str">
        <f>IFERROR(__xludf.DUMMYFUNCTION("""COMPUTED_VALUE"""),"WA")</f>
        <v>WA</v>
      </c>
      <c r="GI66" s="9" t="str">
        <f>IFERROR(__xludf.DUMMYFUNCTION("""COMPUTED_VALUE"""),"WA")</f>
        <v>WA</v>
      </c>
      <c r="GJ66" s="9" t="str">
        <f>IFERROR(__xludf.DUMMYFUNCTION("""COMPUTED_VALUE"""),"WA")</f>
        <v>WA</v>
      </c>
      <c r="GK66" s="9" t="str">
        <f>IFERROR(__xludf.DUMMYFUNCTION("""COMPUTED_VALUE"""),"WA")</f>
        <v>WA</v>
      </c>
      <c r="GL66" s="9">
        <f>IFERROR(__xludf.DUMMYFUNCTION("""COMPUTED_VALUE"""),1.0)</f>
        <v>1</v>
      </c>
      <c r="GM66" s="9" t="str">
        <f>IFERROR(__xludf.DUMMYFUNCTION("""COMPUTED_VALUE"""),"WA")</f>
        <v>WA</v>
      </c>
      <c r="GN66" s="9" t="str">
        <f>IFERROR(__xludf.DUMMYFUNCTION("""COMPUTED_VALUE"""),"WA")</f>
        <v>WA</v>
      </c>
      <c r="GO66" s="9" t="str">
        <f>IFERROR(__xludf.DUMMYFUNCTION("""COMPUTED_VALUE"""),"WA")</f>
        <v>WA</v>
      </c>
      <c r="GP66" s="9" t="str">
        <f>IFERROR(__xludf.DUMMYFUNCTION("""COMPUTED_VALUE"""),"WA")</f>
        <v>WA</v>
      </c>
      <c r="GQ66" s="9" t="str">
        <f>IFERROR(__xludf.DUMMYFUNCTION("""COMPUTED_VALUE"""),"WA")</f>
        <v>WA</v>
      </c>
      <c r="GR66" s="9" t="str">
        <f>IFERROR(__xludf.DUMMYFUNCTION("""COMPUTED_VALUE"""),"WA")</f>
        <v>WA</v>
      </c>
      <c r="GS66" s="9" t="str">
        <f>IFERROR(__xludf.DUMMYFUNCTION("""COMPUTED_VALUE"""),"WA")</f>
        <v>WA</v>
      </c>
      <c r="GT66" s="9" t="str">
        <f>IFERROR(__xludf.DUMMYFUNCTION("""COMPUTED_VALUE"""),"WA")</f>
        <v>WA</v>
      </c>
      <c r="GU66" s="9" t="str">
        <f>IFERROR(__xludf.DUMMYFUNCTION("""COMPUTED_VALUE"""),"")</f>
        <v/>
      </c>
    </row>
    <row r="67">
      <c r="A67" s="5"/>
      <c r="B67" s="5"/>
      <c r="C67" s="5" t="str">
        <f>if(B67="d","diskv. iz ciklusa",if(B67="d1","diskv. iz kruga",if($E67="ODOBREN",(if(countif(H:H,"="&amp;H67)=1,countif(H:H,"&gt;"&amp;H67)+1,concatenate(countif(H:H,"&gt;"&amp;H67)+1," - ",countif(H:H,"&gt;="&amp;H67)))),'Rezultati - A kategorija'!empty)))</f>
        <v>61 - 69</v>
      </c>
      <c r="D67" s="6" t="str">
        <f>IFERROR(__xludf.DUMMYFUNCTION("""COMPUTED_VALUE"""),"smil")</f>
        <v>smil</v>
      </c>
      <c r="E67" s="6" t="str">
        <f>IFERROR(__xludf.DUMMYFUNCTION("""COMPUTED_VALUE"""),"ODOBREN")</f>
        <v>ODOBREN</v>
      </c>
      <c r="F67" s="6" t="str">
        <f>IFERROR(__xludf.DUMMYFUNCTION("""COMPUTED_VALUE"""),"Stefan")</f>
        <v>Stefan</v>
      </c>
      <c r="G67" s="6" t="str">
        <f>IFERROR(__xludf.DUMMYFUNCTION("""COMPUTED_VALUE"""),"Milenković")</f>
        <v>Milenković</v>
      </c>
      <c r="H67" s="7">
        <f>IFERROR(__xludf.DUMMYFUNCTION("""COMPUTED_VALUE"""),0.0)</f>
        <v>0</v>
      </c>
      <c r="I67" s="7">
        <f>IFERROR(__xludf.DUMMYFUNCTION("""COMPUTED_VALUE"""),0.0)</f>
        <v>0</v>
      </c>
      <c r="J67" s="6" t="str">
        <f>IFERROR(__xludf.DUMMYFUNCTION("""COMPUTED_VALUE"""),"Stari grad")</f>
        <v>Stari grad</v>
      </c>
      <c r="K67" s="6" t="str">
        <f>IFERROR(__xludf.DUMMYFUNCTION("""COMPUTED_VALUE"""),"Matematička gimnazija")</f>
        <v>Matematička gimnazija</v>
      </c>
      <c r="L67" s="14" t="str">
        <f>IFERROR(__xludf.DUMMYFUNCTION("""COMPUTED_VALUE"""),"IV")</f>
        <v>IV</v>
      </c>
      <c r="M67" s="14" t="str">
        <f>IFERROR(__xludf.DUMMYFUNCTION("""COMPUTED_VALUE"""),"A")</f>
        <v>A</v>
      </c>
      <c r="N67" s="6" t="str">
        <f>IFERROR(__xludf.DUMMYFUNCTION("""COMPUTED_VALUE"""),"Nikola Milosavljević")</f>
        <v>Nikola Milosavljević</v>
      </c>
      <c r="O67" s="8" t="str">
        <f>IFERROR(__xludf.DUMMYFUNCTION("""COMPUTED_VALUE"""),"-")</f>
        <v>-</v>
      </c>
      <c r="P67" s="9" t="str">
        <f>IFERROR(__xludf.DUMMYFUNCTION("""COMPUTED_VALUE"""),"-")</f>
        <v>-</v>
      </c>
      <c r="Q67" s="9" t="str">
        <f>IFERROR(__xludf.DUMMYFUNCTION("""COMPUTED_VALUE"""),"-")</f>
        <v>-</v>
      </c>
      <c r="R67" s="9">
        <f>IFERROR(__xludf.DUMMYFUNCTION("""COMPUTED_VALUE"""),0.0)</f>
        <v>0</v>
      </c>
      <c r="S67" s="9" t="str">
        <f>IFERROR(__xludf.DUMMYFUNCTION("""COMPUTED_VALUE"""),"-")</f>
        <v>-</v>
      </c>
      <c r="T67" s="9" t="str">
        <f>IFERROR(__xludf.DUMMYFUNCTION("""COMPUTED_VALUE"""),"-")</f>
        <v>-</v>
      </c>
      <c r="U67" s="9" t="str">
        <f>IFERROR(__xludf.DUMMYFUNCTION("""COMPUTED_VALUE"""),"")</f>
        <v/>
      </c>
      <c r="V67" s="9" t="str">
        <f>IFERROR(__xludf.DUMMYFUNCTION("""COMPUTED_VALUE"""),"")</f>
        <v/>
      </c>
      <c r="W67" s="9" t="str">
        <f>IFERROR(__xludf.DUMMYFUNCTION("""COMPUTED_VALUE"""),"-")</f>
        <v>-</v>
      </c>
      <c r="X67" s="9" t="str">
        <f>IFERROR(__xludf.DUMMYFUNCTION("""COMPUTED_VALUE"""),"-")</f>
        <v>-</v>
      </c>
      <c r="Y67" s="9" t="str">
        <f>IFERROR(__xludf.DUMMYFUNCTION("""COMPUTED_VALUE"""),"-")</f>
        <v>-</v>
      </c>
      <c r="Z67" s="9" t="str">
        <f>IFERROR(__xludf.DUMMYFUNCTION("""COMPUTED_VALUE"""),"-")</f>
        <v>-</v>
      </c>
      <c r="AA67" s="9" t="str">
        <f>IFERROR(__xludf.DUMMYFUNCTION("""COMPUTED_VALUE"""),"-")</f>
        <v>-</v>
      </c>
      <c r="AB67" s="9" t="str">
        <f>IFERROR(__xludf.DUMMYFUNCTION("""COMPUTED_VALUE"""),"-")</f>
        <v>-</v>
      </c>
      <c r="AC67" s="9" t="str">
        <f>IFERROR(__xludf.DUMMYFUNCTION("""COMPUTED_VALUE"""),"-")</f>
        <v>-</v>
      </c>
      <c r="AD67" s="9" t="str">
        <f>IFERROR(__xludf.DUMMYFUNCTION("""COMPUTED_VALUE"""),"-")</f>
        <v>-</v>
      </c>
      <c r="AE67" s="9" t="str">
        <f>IFERROR(__xludf.DUMMYFUNCTION("""COMPUTED_VALUE"""),"-")</f>
        <v>-</v>
      </c>
      <c r="AF67" s="9" t="str">
        <f>IFERROR(__xludf.DUMMYFUNCTION("""COMPUTED_VALUE"""),"-")</f>
        <v>-</v>
      </c>
      <c r="AG67" s="9" t="str">
        <f>IFERROR(__xludf.DUMMYFUNCTION("""COMPUTED_VALUE"""),"-")</f>
        <v>-</v>
      </c>
      <c r="AH67" s="9" t="str">
        <f>IFERROR(__xludf.DUMMYFUNCTION("""COMPUTED_VALUE"""),"-")</f>
        <v>-</v>
      </c>
      <c r="AI67" s="9" t="str">
        <f>IFERROR(__xludf.DUMMYFUNCTION("""COMPUTED_VALUE"""),"-")</f>
        <v>-</v>
      </c>
      <c r="AJ67" s="9" t="str">
        <f>IFERROR(__xludf.DUMMYFUNCTION("""COMPUTED_VALUE"""),"-")</f>
        <v>-</v>
      </c>
      <c r="AK67" s="9" t="str">
        <f>IFERROR(__xludf.DUMMYFUNCTION("""COMPUTED_VALUE"""),"-")</f>
        <v>-</v>
      </c>
      <c r="AL67" s="9" t="str">
        <f>IFERROR(__xludf.DUMMYFUNCTION("""COMPUTED_VALUE"""),"-")</f>
        <v>-</v>
      </c>
      <c r="AM67" s="9" t="str">
        <f>IFERROR(__xludf.DUMMYFUNCTION("""COMPUTED_VALUE"""),"-")</f>
        <v>-</v>
      </c>
      <c r="AN67" s="9" t="str">
        <f>IFERROR(__xludf.DUMMYFUNCTION("""COMPUTED_VALUE"""),"-")</f>
        <v>-</v>
      </c>
      <c r="AO67" s="9" t="str">
        <f>IFERROR(__xludf.DUMMYFUNCTION("""COMPUTED_VALUE"""),"-")</f>
        <v>-</v>
      </c>
      <c r="AP67" s="9" t="str">
        <f>IFERROR(__xludf.DUMMYFUNCTION("""COMPUTED_VALUE"""),"-")</f>
        <v>-</v>
      </c>
      <c r="AQ67" s="9" t="str">
        <f>IFERROR(__xludf.DUMMYFUNCTION("""COMPUTED_VALUE"""),"-")</f>
        <v>-</v>
      </c>
      <c r="AR67" s="9" t="str">
        <f>IFERROR(__xludf.DUMMYFUNCTION("""COMPUTED_VALUE"""),"-")</f>
        <v>-</v>
      </c>
      <c r="AS67" s="9" t="str">
        <f>IFERROR(__xludf.DUMMYFUNCTION("""COMPUTED_VALUE"""),"-")</f>
        <v>-</v>
      </c>
      <c r="AT67" s="9" t="str">
        <f>IFERROR(__xludf.DUMMYFUNCTION("""COMPUTED_VALUE"""),"-")</f>
        <v>-</v>
      </c>
      <c r="AU67" s="9" t="str">
        <f>IFERROR(__xludf.DUMMYFUNCTION("""COMPUTED_VALUE"""),"-")</f>
        <v>-</v>
      </c>
      <c r="AV67" s="9" t="str">
        <f>IFERROR(__xludf.DUMMYFUNCTION("""COMPUTED_VALUE"""),"-")</f>
        <v>-</v>
      </c>
      <c r="AW67" s="9" t="str">
        <f>IFERROR(__xludf.DUMMYFUNCTION("""COMPUTED_VALUE"""),"-")</f>
        <v>-</v>
      </c>
      <c r="AX67" s="9" t="str">
        <f>IFERROR(__xludf.DUMMYFUNCTION("""COMPUTED_VALUE"""),"-")</f>
        <v>-</v>
      </c>
      <c r="AY67" s="9" t="str">
        <f>IFERROR(__xludf.DUMMYFUNCTION("""COMPUTED_VALUE"""),"-")</f>
        <v>-</v>
      </c>
      <c r="AZ67" s="9" t="str">
        <f>IFERROR(__xludf.DUMMYFUNCTION("""COMPUTED_VALUE"""),"-")</f>
        <v>-</v>
      </c>
      <c r="BA67" s="9" t="str">
        <f>IFERROR(__xludf.DUMMYFUNCTION("""COMPUTED_VALUE"""),"-")</f>
        <v>-</v>
      </c>
      <c r="BB67" s="9" t="str">
        <f>IFERROR(__xludf.DUMMYFUNCTION("""COMPUTED_VALUE"""),"-")</f>
        <v>-</v>
      </c>
      <c r="BC67" s="9" t="str">
        <f>IFERROR(__xludf.DUMMYFUNCTION("""COMPUTED_VALUE"""),"-")</f>
        <v>-</v>
      </c>
      <c r="BD67" s="9" t="str">
        <f>IFERROR(__xludf.DUMMYFUNCTION("""COMPUTED_VALUE"""),"-")</f>
        <v>-</v>
      </c>
      <c r="BE67" s="9" t="str">
        <f>IFERROR(__xludf.DUMMYFUNCTION("""COMPUTED_VALUE"""),"-")</f>
        <v>-</v>
      </c>
      <c r="BF67" s="9" t="str">
        <f>IFERROR(__xludf.DUMMYFUNCTION("""COMPUTED_VALUE"""),"-")</f>
        <v>-</v>
      </c>
      <c r="BG67" s="9" t="str">
        <f>IFERROR(__xludf.DUMMYFUNCTION("""COMPUTED_VALUE"""),"-")</f>
        <v>-</v>
      </c>
      <c r="BH67" s="9" t="str">
        <f>IFERROR(__xludf.DUMMYFUNCTION("""COMPUTED_VALUE"""),"-")</f>
        <v>-</v>
      </c>
      <c r="BI67" s="9" t="str">
        <f>IFERROR(__xludf.DUMMYFUNCTION("""COMPUTED_VALUE"""),"-")</f>
        <v>-</v>
      </c>
      <c r="BJ67" s="9" t="str">
        <f>IFERROR(__xludf.DUMMYFUNCTION("""COMPUTED_VALUE"""),"-")</f>
        <v>-</v>
      </c>
      <c r="BK67" s="9" t="str">
        <f>IFERROR(__xludf.DUMMYFUNCTION("""COMPUTED_VALUE"""),"-")</f>
        <v>-</v>
      </c>
      <c r="BL67" s="9" t="str">
        <f>IFERROR(__xludf.DUMMYFUNCTION("""COMPUTED_VALUE"""),"-")</f>
        <v>-</v>
      </c>
      <c r="BM67" s="9" t="str">
        <f>IFERROR(__xludf.DUMMYFUNCTION("""COMPUTED_VALUE"""),"")</f>
        <v/>
      </c>
      <c r="BN67" s="9" t="str">
        <f>IFERROR(__xludf.DUMMYFUNCTION("""COMPUTED_VALUE"""),"-")</f>
        <v>-</v>
      </c>
      <c r="BO67" s="9" t="str">
        <f>IFERROR(__xludf.DUMMYFUNCTION("""COMPUTED_VALUE"""),"-")</f>
        <v>-</v>
      </c>
      <c r="BP67" s="9" t="str">
        <f>IFERROR(__xludf.DUMMYFUNCTION("""COMPUTED_VALUE"""),"-")</f>
        <v>-</v>
      </c>
      <c r="BQ67" s="9" t="str">
        <f>IFERROR(__xludf.DUMMYFUNCTION("""COMPUTED_VALUE"""),"-")</f>
        <v>-</v>
      </c>
      <c r="BR67" s="9" t="str">
        <f>IFERROR(__xludf.DUMMYFUNCTION("""COMPUTED_VALUE"""),"-")</f>
        <v>-</v>
      </c>
      <c r="BS67" s="9" t="str">
        <f>IFERROR(__xludf.DUMMYFUNCTION("""COMPUTED_VALUE"""),"-")</f>
        <v>-</v>
      </c>
      <c r="BT67" s="9" t="str">
        <f>IFERROR(__xludf.DUMMYFUNCTION("""COMPUTED_VALUE"""),"-")</f>
        <v>-</v>
      </c>
      <c r="BU67" s="9" t="str">
        <f>IFERROR(__xludf.DUMMYFUNCTION("""COMPUTED_VALUE"""),"-")</f>
        <v>-</v>
      </c>
      <c r="BV67" s="9" t="str">
        <f>IFERROR(__xludf.DUMMYFUNCTION("""COMPUTED_VALUE"""),"-")</f>
        <v>-</v>
      </c>
      <c r="BW67" s="9" t="str">
        <f>IFERROR(__xludf.DUMMYFUNCTION("""COMPUTED_VALUE"""),"-")</f>
        <v>-</v>
      </c>
      <c r="BX67" s="9" t="str">
        <f>IFERROR(__xludf.DUMMYFUNCTION("""COMPUTED_VALUE"""),"-")</f>
        <v>-</v>
      </c>
      <c r="BY67" s="9" t="str">
        <f>IFERROR(__xludf.DUMMYFUNCTION("""COMPUTED_VALUE"""),"-")</f>
        <v>-</v>
      </c>
      <c r="BZ67" s="9" t="str">
        <f>IFERROR(__xludf.DUMMYFUNCTION("""COMPUTED_VALUE"""),"-")</f>
        <v>-</v>
      </c>
      <c r="CA67" s="9" t="str">
        <f>IFERROR(__xludf.DUMMYFUNCTION("""COMPUTED_VALUE"""),"-")</f>
        <v>-</v>
      </c>
      <c r="CB67" s="9" t="str">
        <f>IFERROR(__xludf.DUMMYFUNCTION("""COMPUTED_VALUE"""),"-")</f>
        <v>-</v>
      </c>
      <c r="CC67" s="9" t="str">
        <f>IFERROR(__xludf.DUMMYFUNCTION("""COMPUTED_VALUE"""),"-")</f>
        <v>-</v>
      </c>
      <c r="CD67" s="9" t="str">
        <f>IFERROR(__xludf.DUMMYFUNCTION("""COMPUTED_VALUE"""),"-")</f>
        <v>-</v>
      </c>
      <c r="CE67" s="9" t="str">
        <f>IFERROR(__xludf.DUMMYFUNCTION("""COMPUTED_VALUE"""),"-")</f>
        <v>-</v>
      </c>
      <c r="CF67" s="9" t="str">
        <f>IFERROR(__xludf.DUMMYFUNCTION("""COMPUTED_VALUE"""),"-")</f>
        <v>-</v>
      </c>
      <c r="CG67" s="9" t="str">
        <f>IFERROR(__xludf.DUMMYFUNCTION("""COMPUTED_VALUE"""),"-")</f>
        <v>-</v>
      </c>
      <c r="CH67" s="9" t="str">
        <f>IFERROR(__xludf.DUMMYFUNCTION("""COMPUTED_VALUE"""),"-")</f>
        <v>-</v>
      </c>
      <c r="CI67" s="9" t="str">
        <f>IFERROR(__xludf.DUMMYFUNCTION("""COMPUTED_VALUE"""),"-")</f>
        <v>-</v>
      </c>
      <c r="CJ67" s="9" t="str">
        <f>IFERROR(__xludf.DUMMYFUNCTION("""COMPUTED_VALUE"""),"-")</f>
        <v>-</v>
      </c>
      <c r="CK67" s="9" t="str">
        <f>IFERROR(__xludf.DUMMYFUNCTION("""COMPUTED_VALUE"""),"-")</f>
        <v>-</v>
      </c>
      <c r="CL67" s="9" t="str">
        <f>IFERROR(__xludf.DUMMYFUNCTION("""COMPUTED_VALUE"""),"-")</f>
        <v>-</v>
      </c>
      <c r="CM67" s="9" t="str">
        <f>IFERROR(__xludf.DUMMYFUNCTION("""COMPUTED_VALUE"""),"-")</f>
        <v>-</v>
      </c>
      <c r="CN67" s="9" t="str">
        <f>IFERROR(__xludf.DUMMYFUNCTION("""COMPUTED_VALUE"""),"-")</f>
        <v>-</v>
      </c>
      <c r="CO67" s="9" t="str">
        <f>IFERROR(__xludf.DUMMYFUNCTION("""COMPUTED_VALUE"""),"-")</f>
        <v>-</v>
      </c>
      <c r="CP67" s="9" t="str">
        <f>IFERROR(__xludf.DUMMYFUNCTION("""COMPUTED_VALUE"""),"-")</f>
        <v>-</v>
      </c>
      <c r="CQ67" s="9" t="str">
        <f>IFERROR(__xludf.DUMMYFUNCTION("""COMPUTED_VALUE"""),"-")</f>
        <v>-</v>
      </c>
      <c r="CR67" s="9" t="str">
        <f>IFERROR(__xludf.DUMMYFUNCTION("""COMPUTED_VALUE"""),"-")</f>
        <v>-</v>
      </c>
      <c r="CS67" s="9" t="str">
        <f>IFERROR(__xludf.DUMMYFUNCTION("""COMPUTED_VALUE"""),"-")</f>
        <v>-</v>
      </c>
      <c r="CT67" s="9" t="str">
        <f>IFERROR(__xludf.DUMMYFUNCTION("""COMPUTED_VALUE"""),"-")</f>
        <v>-</v>
      </c>
      <c r="CU67" s="9" t="str">
        <f>IFERROR(__xludf.DUMMYFUNCTION("""COMPUTED_VALUE"""),"")</f>
        <v/>
      </c>
      <c r="CV67" s="9" t="str">
        <f>IFERROR(__xludf.DUMMYFUNCTION("""COMPUTED_VALUE"""),"-")</f>
        <v>-</v>
      </c>
      <c r="CW67" s="9" t="str">
        <f>IFERROR(__xludf.DUMMYFUNCTION("""COMPUTED_VALUE"""),"-")</f>
        <v>-</v>
      </c>
      <c r="CX67" s="9" t="str">
        <f>IFERROR(__xludf.DUMMYFUNCTION("""COMPUTED_VALUE"""),"-")</f>
        <v>-</v>
      </c>
      <c r="CY67" s="9" t="str">
        <f>IFERROR(__xludf.DUMMYFUNCTION("""COMPUTED_VALUE"""),"-")</f>
        <v>-</v>
      </c>
      <c r="CZ67" s="9" t="str">
        <f>IFERROR(__xludf.DUMMYFUNCTION("""COMPUTED_VALUE"""),"-")</f>
        <v>-</v>
      </c>
      <c r="DA67" s="9" t="str">
        <f>IFERROR(__xludf.DUMMYFUNCTION("""COMPUTED_VALUE"""),"-")</f>
        <v>-</v>
      </c>
      <c r="DB67" s="9" t="str">
        <f>IFERROR(__xludf.DUMMYFUNCTION("""COMPUTED_VALUE"""),"-")</f>
        <v>-</v>
      </c>
      <c r="DC67" s="9" t="str">
        <f>IFERROR(__xludf.DUMMYFUNCTION("""COMPUTED_VALUE"""),"-")</f>
        <v>-</v>
      </c>
      <c r="DD67" s="9" t="str">
        <f>IFERROR(__xludf.DUMMYFUNCTION("""COMPUTED_VALUE"""),"-")</f>
        <v>-</v>
      </c>
      <c r="DE67" s="9" t="str">
        <f>IFERROR(__xludf.DUMMYFUNCTION("""COMPUTED_VALUE"""),"-")</f>
        <v>-</v>
      </c>
      <c r="DF67" s="9" t="str">
        <f>IFERROR(__xludf.DUMMYFUNCTION("""COMPUTED_VALUE"""),"-")</f>
        <v>-</v>
      </c>
      <c r="DG67" s="9" t="str">
        <f>IFERROR(__xludf.DUMMYFUNCTION("""COMPUTED_VALUE"""),"-")</f>
        <v>-</v>
      </c>
      <c r="DH67" s="9" t="str">
        <f>IFERROR(__xludf.DUMMYFUNCTION("""COMPUTED_VALUE"""),"-")</f>
        <v>-</v>
      </c>
      <c r="DI67" s="9" t="str">
        <f>IFERROR(__xludf.DUMMYFUNCTION("""COMPUTED_VALUE"""),"-")</f>
        <v>-</v>
      </c>
      <c r="DJ67" s="9" t="str">
        <f>IFERROR(__xludf.DUMMYFUNCTION("""COMPUTED_VALUE"""),"-")</f>
        <v>-</v>
      </c>
      <c r="DK67" s="9" t="str">
        <f>IFERROR(__xludf.DUMMYFUNCTION("""COMPUTED_VALUE"""),"-")</f>
        <v>-</v>
      </c>
      <c r="DL67" s="9" t="str">
        <f>IFERROR(__xludf.DUMMYFUNCTION("""COMPUTED_VALUE"""),"-")</f>
        <v>-</v>
      </c>
      <c r="DM67" s="9" t="str">
        <f>IFERROR(__xludf.DUMMYFUNCTION("""COMPUTED_VALUE"""),"-")</f>
        <v>-</v>
      </c>
      <c r="DN67" s="9" t="str">
        <f>IFERROR(__xludf.DUMMYFUNCTION("""COMPUTED_VALUE"""),"-")</f>
        <v>-</v>
      </c>
      <c r="DO67" s="9" t="str">
        <f>IFERROR(__xludf.DUMMYFUNCTION("""COMPUTED_VALUE"""),"-")</f>
        <v>-</v>
      </c>
      <c r="DP67" s="9" t="str">
        <f>IFERROR(__xludf.DUMMYFUNCTION("""COMPUTED_VALUE"""),"-")</f>
        <v>-</v>
      </c>
      <c r="DQ67" s="9" t="str">
        <f>IFERROR(__xludf.DUMMYFUNCTION("""COMPUTED_VALUE"""),"-")</f>
        <v>-</v>
      </c>
      <c r="DR67" s="9" t="str">
        <f>IFERROR(__xludf.DUMMYFUNCTION("""COMPUTED_VALUE"""),"-")</f>
        <v>-</v>
      </c>
      <c r="DS67" s="9" t="str">
        <f>IFERROR(__xludf.DUMMYFUNCTION("""COMPUTED_VALUE"""),"-")</f>
        <v>-</v>
      </c>
      <c r="DT67" s="9" t="str">
        <f>IFERROR(__xludf.DUMMYFUNCTION("""COMPUTED_VALUE"""),"-")</f>
        <v>-</v>
      </c>
      <c r="DU67" s="9" t="str">
        <f>IFERROR(__xludf.DUMMYFUNCTION("""COMPUTED_VALUE"""),"-")</f>
        <v>-</v>
      </c>
      <c r="DV67" s="9" t="str">
        <f>IFERROR(__xludf.DUMMYFUNCTION("""COMPUTED_VALUE"""),"-")</f>
        <v>-</v>
      </c>
      <c r="DW67" s="9" t="str">
        <f>IFERROR(__xludf.DUMMYFUNCTION("""COMPUTED_VALUE"""),"-")</f>
        <v>-</v>
      </c>
      <c r="DX67" s="9" t="str">
        <f>IFERROR(__xludf.DUMMYFUNCTION("""COMPUTED_VALUE"""),"-")</f>
        <v>-</v>
      </c>
      <c r="DY67" s="9" t="str">
        <f>IFERROR(__xludf.DUMMYFUNCTION("""COMPUTED_VALUE"""),"-")</f>
        <v>-</v>
      </c>
      <c r="DZ67" s="9" t="str">
        <f>IFERROR(__xludf.DUMMYFUNCTION("""COMPUTED_VALUE"""),"-")</f>
        <v>-</v>
      </c>
      <c r="EA67" s="9" t="str">
        <f>IFERROR(__xludf.DUMMYFUNCTION("""COMPUTED_VALUE"""),"-")</f>
        <v>-</v>
      </c>
      <c r="EB67" s="9" t="str">
        <f>IFERROR(__xludf.DUMMYFUNCTION("""COMPUTED_VALUE"""),"")</f>
        <v/>
      </c>
      <c r="EC67" s="9" t="str">
        <f>IFERROR(__xludf.DUMMYFUNCTION("""COMPUTED_VALUE"""),"WA")</f>
        <v>WA</v>
      </c>
      <c r="ED67" s="9" t="str">
        <f>IFERROR(__xludf.DUMMYFUNCTION("""COMPUTED_VALUE"""),"WA")</f>
        <v>WA</v>
      </c>
      <c r="EE67" s="9" t="str">
        <f>IFERROR(__xludf.DUMMYFUNCTION("""COMPUTED_VALUE"""),"WA")</f>
        <v>WA</v>
      </c>
      <c r="EF67" s="9" t="str">
        <f>IFERROR(__xludf.DUMMYFUNCTION("""COMPUTED_VALUE"""),"WA")</f>
        <v>WA</v>
      </c>
      <c r="EG67" s="9" t="str">
        <f>IFERROR(__xludf.DUMMYFUNCTION("""COMPUTED_VALUE"""),"WA")</f>
        <v>WA</v>
      </c>
      <c r="EH67" s="9" t="str">
        <f>IFERROR(__xludf.DUMMYFUNCTION("""COMPUTED_VALUE"""),"WA")</f>
        <v>WA</v>
      </c>
      <c r="EI67" s="9" t="str">
        <f>IFERROR(__xludf.DUMMYFUNCTION("""COMPUTED_VALUE"""),"WA")</f>
        <v>WA</v>
      </c>
      <c r="EJ67" s="9" t="str">
        <f>IFERROR(__xludf.DUMMYFUNCTION("""COMPUTED_VALUE"""),"WA")</f>
        <v>WA</v>
      </c>
      <c r="EK67" s="9" t="str">
        <f>IFERROR(__xludf.DUMMYFUNCTION("""COMPUTED_VALUE"""),"WA")</f>
        <v>WA</v>
      </c>
      <c r="EL67" s="9" t="str">
        <f>IFERROR(__xludf.DUMMYFUNCTION("""COMPUTED_VALUE"""),"WA")</f>
        <v>WA</v>
      </c>
      <c r="EM67" s="9" t="str">
        <f>IFERROR(__xludf.DUMMYFUNCTION("""COMPUTED_VALUE"""),"WA")</f>
        <v>WA</v>
      </c>
      <c r="EN67" s="9" t="str">
        <f>IFERROR(__xludf.DUMMYFUNCTION("""COMPUTED_VALUE"""),"WA")</f>
        <v>WA</v>
      </c>
      <c r="EO67" s="9" t="str">
        <f>IFERROR(__xludf.DUMMYFUNCTION("""COMPUTED_VALUE"""),"WA")</f>
        <v>WA</v>
      </c>
      <c r="EP67" s="9" t="str">
        <f>IFERROR(__xludf.DUMMYFUNCTION("""COMPUTED_VALUE"""),"WA")</f>
        <v>WA</v>
      </c>
      <c r="EQ67" s="9" t="str">
        <f>IFERROR(__xludf.DUMMYFUNCTION("""COMPUTED_VALUE"""),"WA")</f>
        <v>WA</v>
      </c>
      <c r="ER67" s="9" t="str">
        <f>IFERROR(__xludf.DUMMYFUNCTION("""COMPUTED_VALUE"""),"WA")</f>
        <v>WA</v>
      </c>
      <c r="ES67" s="9" t="str">
        <f>IFERROR(__xludf.DUMMYFUNCTION("""COMPUTED_VALUE"""),"")</f>
        <v/>
      </c>
      <c r="ET67" s="9" t="str">
        <f>IFERROR(__xludf.DUMMYFUNCTION("""COMPUTED_VALUE"""),"-")</f>
        <v>-</v>
      </c>
      <c r="EU67" s="9" t="str">
        <f>IFERROR(__xludf.DUMMYFUNCTION("""COMPUTED_VALUE"""),"-")</f>
        <v>-</v>
      </c>
      <c r="EV67" s="9" t="str">
        <f>IFERROR(__xludf.DUMMYFUNCTION("""COMPUTED_VALUE"""),"-")</f>
        <v>-</v>
      </c>
      <c r="EW67" s="9" t="str">
        <f>IFERROR(__xludf.DUMMYFUNCTION("""COMPUTED_VALUE"""),"-")</f>
        <v>-</v>
      </c>
      <c r="EX67" s="9" t="str">
        <f>IFERROR(__xludf.DUMMYFUNCTION("""COMPUTED_VALUE"""),"-")</f>
        <v>-</v>
      </c>
      <c r="EY67" s="9" t="str">
        <f>IFERROR(__xludf.DUMMYFUNCTION("""COMPUTED_VALUE"""),"-")</f>
        <v>-</v>
      </c>
      <c r="EZ67" s="9" t="str">
        <f>IFERROR(__xludf.DUMMYFUNCTION("""COMPUTED_VALUE"""),"-")</f>
        <v>-</v>
      </c>
      <c r="FA67" s="9" t="str">
        <f>IFERROR(__xludf.DUMMYFUNCTION("""COMPUTED_VALUE"""),"-")</f>
        <v>-</v>
      </c>
      <c r="FB67" s="9" t="str">
        <f>IFERROR(__xludf.DUMMYFUNCTION("""COMPUTED_VALUE"""),"-")</f>
        <v>-</v>
      </c>
      <c r="FC67" s="9" t="str">
        <f>IFERROR(__xludf.DUMMYFUNCTION("""COMPUTED_VALUE"""),"-")</f>
        <v>-</v>
      </c>
      <c r="FD67" s="9" t="str">
        <f>IFERROR(__xludf.DUMMYFUNCTION("""COMPUTED_VALUE"""),"-")</f>
        <v>-</v>
      </c>
      <c r="FE67" s="9" t="str">
        <f>IFERROR(__xludf.DUMMYFUNCTION("""COMPUTED_VALUE"""),"-")</f>
        <v>-</v>
      </c>
      <c r="FF67" s="9" t="str">
        <f>IFERROR(__xludf.DUMMYFUNCTION("""COMPUTED_VALUE"""),"-")</f>
        <v>-</v>
      </c>
      <c r="FG67" s="9" t="str">
        <f>IFERROR(__xludf.DUMMYFUNCTION("""COMPUTED_VALUE"""),"-")</f>
        <v>-</v>
      </c>
      <c r="FH67" s="9" t="str">
        <f>IFERROR(__xludf.DUMMYFUNCTION("""COMPUTED_VALUE"""),"-")</f>
        <v>-</v>
      </c>
      <c r="FI67" s="9" t="str">
        <f>IFERROR(__xludf.DUMMYFUNCTION("""COMPUTED_VALUE"""),"-")</f>
        <v>-</v>
      </c>
      <c r="FJ67" s="9" t="str">
        <f>IFERROR(__xludf.DUMMYFUNCTION("""COMPUTED_VALUE"""),"-")</f>
        <v>-</v>
      </c>
      <c r="FK67" s="9" t="str">
        <f>IFERROR(__xludf.DUMMYFUNCTION("""COMPUTED_VALUE"""),"-")</f>
        <v>-</v>
      </c>
      <c r="FL67" s="9" t="str">
        <f>IFERROR(__xludf.DUMMYFUNCTION("""COMPUTED_VALUE"""),"-")</f>
        <v>-</v>
      </c>
      <c r="FM67" s="9" t="str">
        <f>IFERROR(__xludf.DUMMYFUNCTION("""COMPUTED_VALUE"""),"-")</f>
        <v>-</v>
      </c>
      <c r="FN67" s="9" t="str">
        <f>IFERROR(__xludf.DUMMYFUNCTION("""COMPUTED_VALUE"""),"-")</f>
        <v>-</v>
      </c>
      <c r="FO67" s="9" t="str">
        <f>IFERROR(__xludf.DUMMYFUNCTION("""COMPUTED_VALUE"""),"-")</f>
        <v>-</v>
      </c>
      <c r="FP67" s="9" t="str">
        <f>IFERROR(__xludf.DUMMYFUNCTION("""COMPUTED_VALUE"""),"-")</f>
        <v>-</v>
      </c>
      <c r="FQ67" s="9" t="str">
        <f>IFERROR(__xludf.DUMMYFUNCTION("""COMPUTED_VALUE"""),"-")</f>
        <v>-</v>
      </c>
      <c r="FR67" s="9" t="str">
        <f>IFERROR(__xludf.DUMMYFUNCTION("""COMPUTED_VALUE"""),"-")</f>
        <v>-</v>
      </c>
      <c r="FS67" s="9" t="str">
        <f>IFERROR(__xludf.DUMMYFUNCTION("""COMPUTED_VALUE"""),"-")</f>
        <v>-</v>
      </c>
      <c r="FT67" s="9" t="str">
        <f>IFERROR(__xludf.DUMMYFUNCTION("""COMPUTED_VALUE"""),"-")</f>
        <v>-</v>
      </c>
      <c r="FU67" s="9" t="str">
        <f>IFERROR(__xludf.DUMMYFUNCTION("""COMPUTED_VALUE"""),"-")</f>
        <v>-</v>
      </c>
      <c r="FV67" s="9" t="str">
        <f>IFERROR(__xludf.DUMMYFUNCTION("""COMPUTED_VALUE"""),"")</f>
        <v/>
      </c>
      <c r="FW67" s="9" t="str">
        <f>IFERROR(__xludf.DUMMYFUNCTION("""COMPUTED_VALUE"""),"-")</f>
        <v>-</v>
      </c>
      <c r="FX67" s="9" t="str">
        <f>IFERROR(__xludf.DUMMYFUNCTION("""COMPUTED_VALUE"""),"-")</f>
        <v>-</v>
      </c>
      <c r="FY67" s="9" t="str">
        <f>IFERROR(__xludf.DUMMYFUNCTION("""COMPUTED_VALUE"""),"-")</f>
        <v>-</v>
      </c>
      <c r="FZ67" s="9" t="str">
        <f>IFERROR(__xludf.DUMMYFUNCTION("""COMPUTED_VALUE"""),"-")</f>
        <v>-</v>
      </c>
      <c r="GA67" s="9" t="str">
        <f>IFERROR(__xludf.DUMMYFUNCTION("""COMPUTED_VALUE"""),"-")</f>
        <v>-</v>
      </c>
      <c r="GB67" s="9" t="str">
        <f>IFERROR(__xludf.DUMMYFUNCTION("""COMPUTED_VALUE"""),"-")</f>
        <v>-</v>
      </c>
      <c r="GC67" s="9" t="str">
        <f>IFERROR(__xludf.DUMMYFUNCTION("""COMPUTED_VALUE"""),"-")</f>
        <v>-</v>
      </c>
      <c r="GD67" s="9" t="str">
        <f>IFERROR(__xludf.DUMMYFUNCTION("""COMPUTED_VALUE"""),"-")</f>
        <v>-</v>
      </c>
      <c r="GE67" s="9" t="str">
        <f>IFERROR(__xludf.DUMMYFUNCTION("""COMPUTED_VALUE"""),"-")</f>
        <v>-</v>
      </c>
      <c r="GF67" s="9" t="str">
        <f>IFERROR(__xludf.DUMMYFUNCTION("""COMPUTED_VALUE"""),"-")</f>
        <v>-</v>
      </c>
      <c r="GG67" s="9" t="str">
        <f>IFERROR(__xludf.DUMMYFUNCTION("""COMPUTED_VALUE"""),"-")</f>
        <v>-</v>
      </c>
      <c r="GH67" s="9" t="str">
        <f>IFERROR(__xludf.DUMMYFUNCTION("""COMPUTED_VALUE"""),"-")</f>
        <v>-</v>
      </c>
      <c r="GI67" s="9" t="str">
        <f>IFERROR(__xludf.DUMMYFUNCTION("""COMPUTED_VALUE"""),"-")</f>
        <v>-</v>
      </c>
      <c r="GJ67" s="9" t="str">
        <f>IFERROR(__xludf.DUMMYFUNCTION("""COMPUTED_VALUE"""),"-")</f>
        <v>-</v>
      </c>
      <c r="GK67" s="9" t="str">
        <f>IFERROR(__xludf.DUMMYFUNCTION("""COMPUTED_VALUE"""),"-")</f>
        <v>-</v>
      </c>
      <c r="GL67" s="9" t="str">
        <f>IFERROR(__xludf.DUMMYFUNCTION("""COMPUTED_VALUE"""),"-")</f>
        <v>-</v>
      </c>
      <c r="GM67" s="9" t="str">
        <f>IFERROR(__xludf.DUMMYFUNCTION("""COMPUTED_VALUE"""),"-")</f>
        <v>-</v>
      </c>
      <c r="GN67" s="9" t="str">
        <f>IFERROR(__xludf.DUMMYFUNCTION("""COMPUTED_VALUE"""),"-")</f>
        <v>-</v>
      </c>
      <c r="GO67" s="9" t="str">
        <f>IFERROR(__xludf.DUMMYFUNCTION("""COMPUTED_VALUE"""),"-")</f>
        <v>-</v>
      </c>
      <c r="GP67" s="9" t="str">
        <f>IFERROR(__xludf.DUMMYFUNCTION("""COMPUTED_VALUE"""),"-")</f>
        <v>-</v>
      </c>
      <c r="GQ67" s="9" t="str">
        <f>IFERROR(__xludf.DUMMYFUNCTION("""COMPUTED_VALUE"""),"-")</f>
        <v>-</v>
      </c>
      <c r="GR67" s="9" t="str">
        <f>IFERROR(__xludf.DUMMYFUNCTION("""COMPUTED_VALUE"""),"-")</f>
        <v>-</v>
      </c>
      <c r="GS67" s="9" t="str">
        <f>IFERROR(__xludf.DUMMYFUNCTION("""COMPUTED_VALUE"""),"-")</f>
        <v>-</v>
      </c>
      <c r="GT67" s="9" t="str">
        <f>IFERROR(__xludf.DUMMYFUNCTION("""COMPUTED_VALUE"""),"-")</f>
        <v>-</v>
      </c>
      <c r="GU67" s="9" t="str">
        <f>IFERROR(__xludf.DUMMYFUNCTION("""COMPUTED_VALUE"""),"")</f>
        <v/>
      </c>
    </row>
    <row r="68">
      <c r="A68" s="5"/>
      <c r="B68" s="5"/>
      <c r="C68" s="5" t="str">
        <f>if(B68="d","diskv. iz ciklusa",if(B68="d1","diskv. iz kruga",if($E68="ODOBREN",(if(countif(H:H,"="&amp;H68)=1,countif(H:H,"&gt;"&amp;H68)+1,concatenate(countif(H:H,"&gt;"&amp;H68)+1," - ",countif(H:H,"&gt;="&amp;H68)))),'Rezultati - A kategorija'!empty)))</f>
        <v>61 - 69</v>
      </c>
      <c r="D68" s="6" t="str">
        <f>IFERROR(__xludf.DUMMYFUNCTION("""COMPUTED_VALUE"""),"A707")</f>
        <v>A707</v>
      </c>
      <c r="E68" s="6" t="str">
        <f>IFERROR(__xludf.DUMMYFUNCTION("""COMPUTED_VALUE"""),"ODOBREN")</f>
        <v>ODOBREN</v>
      </c>
      <c r="F68" s="6" t="str">
        <f>IFERROR(__xludf.DUMMYFUNCTION("""COMPUTED_VALUE"""),"Aleksa")</f>
        <v>Aleksa</v>
      </c>
      <c r="G68" s="6" t="str">
        <f>IFERROR(__xludf.DUMMYFUNCTION("""COMPUTED_VALUE"""),"Đorđević")</f>
        <v>Đorđević</v>
      </c>
      <c r="H68" s="7">
        <f>IFERROR(__xludf.DUMMYFUNCTION("""COMPUTED_VALUE"""),0.0)</f>
        <v>0</v>
      </c>
      <c r="I68" s="7">
        <f>IFERROR(__xludf.DUMMYFUNCTION("""COMPUTED_VALUE"""),0.0)</f>
        <v>0</v>
      </c>
      <c r="J68" s="6" t="str">
        <f>IFERROR(__xludf.DUMMYFUNCTION("""COMPUTED_VALUE"""),"Niš")</f>
        <v>Niš</v>
      </c>
      <c r="K68" s="6" t="str">
        <f>IFERROR(__xludf.DUMMYFUNCTION("""COMPUTED_VALUE"""),"Gimnazija Svetozar Marković")</f>
        <v>Gimnazija Svetozar Marković</v>
      </c>
      <c r="L68" s="14" t="str">
        <f>IFERROR(__xludf.DUMMYFUNCTION("""COMPUTED_VALUE"""),"II")</f>
        <v>II</v>
      </c>
      <c r="M68" s="14" t="str">
        <f>IFERROR(__xludf.DUMMYFUNCTION("""COMPUTED_VALUE"""),"A")</f>
        <v>A</v>
      </c>
      <c r="N68" s="6" t="str">
        <f>IFERROR(__xludf.DUMMYFUNCTION("""COMPUTED_VALUE"""),"Milan Vugdelija")</f>
        <v>Milan Vugdelija</v>
      </c>
      <c r="O68" s="8" t="str">
        <f>IFERROR(__xludf.DUMMYFUNCTION("""COMPUTED_VALUE"""),"-")</f>
        <v>-</v>
      </c>
      <c r="P68" s="9" t="str">
        <f>IFERROR(__xludf.DUMMYFUNCTION("""COMPUTED_VALUE"""),"-")</f>
        <v>-</v>
      </c>
      <c r="Q68" s="9" t="str">
        <f>IFERROR(__xludf.DUMMYFUNCTION("""COMPUTED_VALUE"""),"-")</f>
        <v>-</v>
      </c>
      <c r="R68" s="9">
        <f>IFERROR(__xludf.DUMMYFUNCTION("""COMPUTED_VALUE"""),0.0)</f>
        <v>0</v>
      </c>
      <c r="S68" s="9" t="str">
        <f>IFERROR(__xludf.DUMMYFUNCTION("""COMPUTED_VALUE"""),"-")</f>
        <v>-</v>
      </c>
      <c r="T68" s="9" t="str">
        <f>IFERROR(__xludf.DUMMYFUNCTION("""COMPUTED_VALUE"""),"-")</f>
        <v>-</v>
      </c>
      <c r="U68" s="9" t="str">
        <f>IFERROR(__xludf.DUMMYFUNCTION("""COMPUTED_VALUE"""),"")</f>
        <v/>
      </c>
      <c r="V68" s="9" t="str">
        <f>IFERROR(__xludf.DUMMYFUNCTION("""COMPUTED_VALUE"""),"")</f>
        <v/>
      </c>
      <c r="W68" s="9" t="str">
        <f>IFERROR(__xludf.DUMMYFUNCTION("""COMPUTED_VALUE"""),"-")</f>
        <v>-</v>
      </c>
      <c r="X68" s="9" t="str">
        <f>IFERROR(__xludf.DUMMYFUNCTION("""COMPUTED_VALUE"""),"-")</f>
        <v>-</v>
      </c>
      <c r="Y68" s="9" t="str">
        <f>IFERROR(__xludf.DUMMYFUNCTION("""COMPUTED_VALUE"""),"-")</f>
        <v>-</v>
      </c>
      <c r="Z68" s="9" t="str">
        <f>IFERROR(__xludf.DUMMYFUNCTION("""COMPUTED_VALUE"""),"-")</f>
        <v>-</v>
      </c>
      <c r="AA68" s="9" t="str">
        <f>IFERROR(__xludf.DUMMYFUNCTION("""COMPUTED_VALUE"""),"-")</f>
        <v>-</v>
      </c>
      <c r="AB68" s="9" t="str">
        <f>IFERROR(__xludf.DUMMYFUNCTION("""COMPUTED_VALUE"""),"-")</f>
        <v>-</v>
      </c>
      <c r="AC68" s="9" t="str">
        <f>IFERROR(__xludf.DUMMYFUNCTION("""COMPUTED_VALUE"""),"-")</f>
        <v>-</v>
      </c>
      <c r="AD68" s="9" t="str">
        <f>IFERROR(__xludf.DUMMYFUNCTION("""COMPUTED_VALUE"""),"-")</f>
        <v>-</v>
      </c>
      <c r="AE68" s="9" t="str">
        <f>IFERROR(__xludf.DUMMYFUNCTION("""COMPUTED_VALUE"""),"-")</f>
        <v>-</v>
      </c>
      <c r="AF68" s="9" t="str">
        <f>IFERROR(__xludf.DUMMYFUNCTION("""COMPUTED_VALUE"""),"-")</f>
        <v>-</v>
      </c>
      <c r="AG68" s="9" t="str">
        <f>IFERROR(__xludf.DUMMYFUNCTION("""COMPUTED_VALUE"""),"-")</f>
        <v>-</v>
      </c>
      <c r="AH68" s="9" t="str">
        <f>IFERROR(__xludf.DUMMYFUNCTION("""COMPUTED_VALUE"""),"-")</f>
        <v>-</v>
      </c>
      <c r="AI68" s="9" t="str">
        <f>IFERROR(__xludf.DUMMYFUNCTION("""COMPUTED_VALUE"""),"-")</f>
        <v>-</v>
      </c>
      <c r="AJ68" s="9" t="str">
        <f>IFERROR(__xludf.DUMMYFUNCTION("""COMPUTED_VALUE"""),"-")</f>
        <v>-</v>
      </c>
      <c r="AK68" s="9" t="str">
        <f>IFERROR(__xludf.DUMMYFUNCTION("""COMPUTED_VALUE"""),"-")</f>
        <v>-</v>
      </c>
      <c r="AL68" s="9" t="str">
        <f>IFERROR(__xludf.DUMMYFUNCTION("""COMPUTED_VALUE"""),"-")</f>
        <v>-</v>
      </c>
      <c r="AM68" s="9" t="str">
        <f>IFERROR(__xludf.DUMMYFUNCTION("""COMPUTED_VALUE"""),"-")</f>
        <v>-</v>
      </c>
      <c r="AN68" s="9" t="str">
        <f>IFERROR(__xludf.DUMMYFUNCTION("""COMPUTED_VALUE"""),"-")</f>
        <v>-</v>
      </c>
      <c r="AO68" s="9" t="str">
        <f>IFERROR(__xludf.DUMMYFUNCTION("""COMPUTED_VALUE"""),"-")</f>
        <v>-</v>
      </c>
      <c r="AP68" s="9" t="str">
        <f>IFERROR(__xludf.DUMMYFUNCTION("""COMPUTED_VALUE"""),"-")</f>
        <v>-</v>
      </c>
      <c r="AQ68" s="9" t="str">
        <f>IFERROR(__xludf.DUMMYFUNCTION("""COMPUTED_VALUE"""),"-")</f>
        <v>-</v>
      </c>
      <c r="AR68" s="9" t="str">
        <f>IFERROR(__xludf.DUMMYFUNCTION("""COMPUTED_VALUE"""),"-")</f>
        <v>-</v>
      </c>
      <c r="AS68" s="9" t="str">
        <f>IFERROR(__xludf.DUMMYFUNCTION("""COMPUTED_VALUE"""),"-")</f>
        <v>-</v>
      </c>
      <c r="AT68" s="9" t="str">
        <f>IFERROR(__xludf.DUMMYFUNCTION("""COMPUTED_VALUE"""),"-")</f>
        <v>-</v>
      </c>
      <c r="AU68" s="9" t="str">
        <f>IFERROR(__xludf.DUMMYFUNCTION("""COMPUTED_VALUE"""),"-")</f>
        <v>-</v>
      </c>
      <c r="AV68" s="9" t="str">
        <f>IFERROR(__xludf.DUMMYFUNCTION("""COMPUTED_VALUE"""),"-")</f>
        <v>-</v>
      </c>
      <c r="AW68" s="9" t="str">
        <f>IFERROR(__xludf.DUMMYFUNCTION("""COMPUTED_VALUE"""),"-")</f>
        <v>-</v>
      </c>
      <c r="AX68" s="9" t="str">
        <f>IFERROR(__xludf.DUMMYFUNCTION("""COMPUTED_VALUE"""),"-")</f>
        <v>-</v>
      </c>
      <c r="AY68" s="9" t="str">
        <f>IFERROR(__xludf.DUMMYFUNCTION("""COMPUTED_VALUE"""),"-")</f>
        <v>-</v>
      </c>
      <c r="AZ68" s="9" t="str">
        <f>IFERROR(__xludf.DUMMYFUNCTION("""COMPUTED_VALUE"""),"-")</f>
        <v>-</v>
      </c>
      <c r="BA68" s="9" t="str">
        <f>IFERROR(__xludf.DUMMYFUNCTION("""COMPUTED_VALUE"""),"-")</f>
        <v>-</v>
      </c>
      <c r="BB68" s="9" t="str">
        <f>IFERROR(__xludf.DUMMYFUNCTION("""COMPUTED_VALUE"""),"-")</f>
        <v>-</v>
      </c>
      <c r="BC68" s="9" t="str">
        <f>IFERROR(__xludf.DUMMYFUNCTION("""COMPUTED_VALUE"""),"-")</f>
        <v>-</v>
      </c>
      <c r="BD68" s="9" t="str">
        <f>IFERROR(__xludf.DUMMYFUNCTION("""COMPUTED_VALUE"""),"-")</f>
        <v>-</v>
      </c>
      <c r="BE68" s="9" t="str">
        <f>IFERROR(__xludf.DUMMYFUNCTION("""COMPUTED_VALUE"""),"-")</f>
        <v>-</v>
      </c>
      <c r="BF68" s="9" t="str">
        <f>IFERROR(__xludf.DUMMYFUNCTION("""COMPUTED_VALUE"""),"-")</f>
        <v>-</v>
      </c>
      <c r="BG68" s="9" t="str">
        <f>IFERROR(__xludf.DUMMYFUNCTION("""COMPUTED_VALUE"""),"-")</f>
        <v>-</v>
      </c>
      <c r="BH68" s="9" t="str">
        <f>IFERROR(__xludf.DUMMYFUNCTION("""COMPUTED_VALUE"""),"-")</f>
        <v>-</v>
      </c>
      <c r="BI68" s="9" t="str">
        <f>IFERROR(__xludf.DUMMYFUNCTION("""COMPUTED_VALUE"""),"-")</f>
        <v>-</v>
      </c>
      <c r="BJ68" s="9" t="str">
        <f>IFERROR(__xludf.DUMMYFUNCTION("""COMPUTED_VALUE"""),"-")</f>
        <v>-</v>
      </c>
      <c r="BK68" s="9" t="str">
        <f>IFERROR(__xludf.DUMMYFUNCTION("""COMPUTED_VALUE"""),"-")</f>
        <v>-</v>
      </c>
      <c r="BL68" s="9" t="str">
        <f>IFERROR(__xludf.DUMMYFUNCTION("""COMPUTED_VALUE"""),"-")</f>
        <v>-</v>
      </c>
      <c r="BM68" s="9" t="str">
        <f>IFERROR(__xludf.DUMMYFUNCTION("""COMPUTED_VALUE"""),"")</f>
        <v/>
      </c>
      <c r="BN68" s="9" t="str">
        <f>IFERROR(__xludf.DUMMYFUNCTION("""COMPUTED_VALUE"""),"-")</f>
        <v>-</v>
      </c>
      <c r="BO68" s="9" t="str">
        <f>IFERROR(__xludf.DUMMYFUNCTION("""COMPUTED_VALUE"""),"-")</f>
        <v>-</v>
      </c>
      <c r="BP68" s="9" t="str">
        <f>IFERROR(__xludf.DUMMYFUNCTION("""COMPUTED_VALUE"""),"-")</f>
        <v>-</v>
      </c>
      <c r="BQ68" s="9" t="str">
        <f>IFERROR(__xludf.DUMMYFUNCTION("""COMPUTED_VALUE"""),"-")</f>
        <v>-</v>
      </c>
      <c r="BR68" s="9" t="str">
        <f>IFERROR(__xludf.DUMMYFUNCTION("""COMPUTED_VALUE"""),"-")</f>
        <v>-</v>
      </c>
      <c r="BS68" s="9" t="str">
        <f>IFERROR(__xludf.DUMMYFUNCTION("""COMPUTED_VALUE"""),"-")</f>
        <v>-</v>
      </c>
      <c r="BT68" s="9" t="str">
        <f>IFERROR(__xludf.DUMMYFUNCTION("""COMPUTED_VALUE"""),"-")</f>
        <v>-</v>
      </c>
      <c r="BU68" s="9" t="str">
        <f>IFERROR(__xludf.DUMMYFUNCTION("""COMPUTED_VALUE"""),"-")</f>
        <v>-</v>
      </c>
      <c r="BV68" s="9" t="str">
        <f>IFERROR(__xludf.DUMMYFUNCTION("""COMPUTED_VALUE"""),"-")</f>
        <v>-</v>
      </c>
      <c r="BW68" s="9" t="str">
        <f>IFERROR(__xludf.DUMMYFUNCTION("""COMPUTED_VALUE"""),"-")</f>
        <v>-</v>
      </c>
      <c r="BX68" s="9" t="str">
        <f>IFERROR(__xludf.DUMMYFUNCTION("""COMPUTED_VALUE"""),"-")</f>
        <v>-</v>
      </c>
      <c r="BY68" s="9" t="str">
        <f>IFERROR(__xludf.DUMMYFUNCTION("""COMPUTED_VALUE"""),"-")</f>
        <v>-</v>
      </c>
      <c r="BZ68" s="9" t="str">
        <f>IFERROR(__xludf.DUMMYFUNCTION("""COMPUTED_VALUE"""),"-")</f>
        <v>-</v>
      </c>
      <c r="CA68" s="9" t="str">
        <f>IFERROR(__xludf.DUMMYFUNCTION("""COMPUTED_VALUE"""),"-")</f>
        <v>-</v>
      </c>
      <c r="CB68" s="9" t="str">
        <f>IFERROR(__xludf.DUMMYFUNCTION("""COMPUTED_VALUE"""),"-")</f>
        <v>-</v>
      </c>
      <c r="CC68" s="9" t="str">
        <f>IFERROR(__xludf.DUMMYFUNCTION("""COMPUTED_VALUE"""),"-")</f>
        <v>-</v>
      </c>
      <c r="CD68" s="9" t="str">
        <f>IFERROR(__xludf.DUMMYFUNCTION("""COMPUTED_VALUE"""),"-")</f>
        <v>-</v>
      </c>
      <c r="CE68" s="9" t="str">
        <f>IFERROR(__xludf.DUMMYFUNCTION("""COMPUTED_VALUE"""),"-")</f>
        <v>-</v>
      </c>
      <c r="CF68" s="9" t="str">
        <f>IFERROR(__xludf.DUMMYFUNCTION("""COMPUTED_VALUE"""),"-")</f>
        <v>-</v>
      </c>
      <c r="CG68" s="9" t="str">
        <f>IFERROR(__xludf.DUMMYFUNCTION("""COMPUTED_VALUE"""),"-")</f>
        <v>-</v>
      </c>
      <c r="CH68" s="9" t="str">
        <f>IFERROR(__xludf.DUMMYFUNCTION("""COMPUTED_VALUE"""),"-")</f>
        <v>-</v>
      </c>
      <c r="CI68" s="9" t="str">
        <f>IFERROR(__xludf.DUMMYFUNCTION("""COMPUTED_VALUE"""),"-")</f>
        <v>-</v>
      </c>
      <c r="CJ68" s="9" t="str">
        <f>IFERROR(__xludf.DUMMYFUNCTION("""COMPUTED_VALUE"""),"-")</f>
        <v>-</v>
      </c>
      <c r="CK68" s="9" t="str">
        <f>IFERROR(__xludf.DUMMYFUNCTION("""COMPUTED_VALUE"""),"-")</f>
        <v>-</v>
      </c>
      <c r="CL68" s="9" t="str">
        <f>IFERROR(__xludf.DUMMYFUNCTION("""COMPUTED_VALUE"""),"-")</f>
        <v>-</v>
      </c>
      <c r="CM68" s="9" t="str">
        <f>IFERROR(__xludf.DUMMYFUNCTION("""COMPUTED_VALUE"""),"-")</f>
        <v>-</v>
      </c>
      <c r="CN68" s="9" t="str">
        <f>IFERROR(__xludf.DUMMYFUNCTION("""COMPUTED_VALUE"""),"-")</f>
        <v>-</v>
      </c>
      <c r="CO68" s="9" t="str">
        <f>IFERROR(__xludf.DUMMYFUNCTION("""COMPUTED_VALUE"""),"-")</f>
        <v>-</v>
      </c>
      <c r="CP68" s="9" t="str">
        <f>IFERROR(__xludf.DUMMYFUNCTION("""COMPUTED_VALUE"""),"-")</f>
        <v>-</v>
      </c>
      <c r="CQ68" s="9" t="str">
        <f>IFERROR(__xludf.DUMMYFUNCTION("""COMPUTED_VALUE"""),"-")</f>
        <v>-</v>
      </c>
      <c r="CR68" s="9" t="str">
        <f>IFERROR(__xludf.DUMMYFUNCTION("""COMPUTED_VALUE"""),"-")</f>
        <v>-</v>
      </c>
      <c r="CS68" s="9" t="str">
        <f>IFERROR(__xludf.DUMMYFUNCTION("""COMPUTED_VALUE"""),"-")</f>
        <v>-</v>
      </c>
      <c r="CT68" s="9" t="str">
        <f>IFERROR(__xludf.DUMMYFUNCTION("""COMPUTED_VALUE"""),"-")</f>
        <v>-</v>
      </c>
      <c r="CU68" s="9" t="str">
        <f>IFERROR(__xludf.DUMMYFUNCTION("""COMPUTED_VALUE"""),"")</f>
        <v/>
      </c>
      <c r="CV68" s="9" t="str">
        <f>IFERROR(__xludf.DUMMYFUNCTION("""COMPUTED_VALUE"""),"-")</f>
        <v>-</v>
      </c>
      <c r="CW68" s="9" t="str">
        <f>IFERROR(__xludf.DUMMYFUNCTION("""COMPUTED_VALUE"""),"-")</f>
        <v>-</v>
      </c>
      <c r="CX68" s="9" t="str">
        <f>IFERROR(__xludf.DUMMYFUNCTION("""COMPUTED_VALUE"""),"-")</f>
        <v>-</v>
      </c>
      <c r="CY68" s="9" t="str">
        <f>IFERROR(__xludf.DUMMYFUNCTION("""COMPUTED_VALUE"""),"-")</f>
        <v>-</v>
      </c>
      <c r="CZ68" s="9" t="str">
        <f>IFERROR(__xludf.DUMMYFUNCTION("""COMPUTED_VALUE"""),"-")</f>
        <v>-</v>
      </c>
      <c r="DA68" s="9" t="str">
        <f>IFERROR(__xludf.DUMMYFUNCTION("""COMPUTED_VALUE"""),"-")</f>
        <v>-</v>
      </c>
      <c r="DB68" s="9" t="str">
        <f>IFERROR(__xludf.DUMMYFUNCTION("""COMPUTED_VALUE"""),"-")</f>
        <v>-</v>
      </c>
      <c r="DC68" s="9" t="str">
        <f>IFERROR(__xludf.DUMMYFUNCTION("""COMPUTED_VALUE"""),"-")</f>
        <v>-</v>
      </c>
      <c r="DD68" s="9" t="str">
        <f>IFERROR(__xludf.DUMMYFUNCTION("""COMPUTED_VALUE"""),"-")</f>
        <v>-</v>
      </c>
      <c r="DE68" s="9" t="str">
        <f>IFERROR(__xludf.DUMMYFUNCTION("""COMPUTED_VALUE"""),"-")</f>
        <v>-</v>
      </c>
      <c r="DF68" s="9" t="str">
        <f>IFERROR(__xludf.DUMMYFUNCTION("""COMPUTED_VALUE"""),"-")</f>
        <v>-</v>
      </c>
      <c r="DG68" s="9" t="str">
        <f>IFERROR(__xludf.DUMMYFUNCTION("""COMPUTED_VALUE"""),"-")</f>
        <v>-</v>
      </c>
      <c r="DH68" s="9" t="str">
        <f>IFERROR(__xludf.DUMMYFUNCTION("""COMPUTED_VALUE"""),"-")</f>
        <v>-</v>
      </c>
      <c r="DI68" s="9" t="str">
        <f>IFERROR(__xludf.DUMMYFUNCTION("""COMPUTED_VALUE"""),"-")</f>
        <v>-</v>
      </c>
      <c r="DJ68" s="9" t="str">
        <f>IFERROR(__xludf.DUMMYFUNCTION("""COMPUTED_VALUE"""),"-")</f>
        <v>-</v>
      </c>
      <c r="DK68" s="9" t="str">
        <f>IFERROR(__xludf.DUMMYFUNCTION("""COMPUTED_VALUE"""),"-")</f>
        <v>-</v>
      </c>
      <c r="DL68" s="9" t="str">
        <f>IFERROR(__xludf.DUMMYFUNCTION("""COMPUTED_VALUE"""),"-")</f>
        <v>-</v>
      </c>
      <c r="DM68" s="9" t="str">
        <f>IFERROR(__xludf.DUMMYFUNCTION("""COMPUTED_VALUE"""),"-")</f>
        <v>-</v>
      </c>
      <c r="DN68" s="9" t="str">
        <f>IFERROR(__xludf.DUMMYFUNCTION("""COMPUTED_VALUE"""),"-")</f>
        <v>-</v>
      </c>
      <c r="DO68" s="9" t="str">
        <f>IFERROR(__xludf.DUMMYFUNCTION("""COMPUTED_VALUE"""),"-")</f>
        <v>-</v>
      </c>
      <c r="DP68" s="9" t="str">
        <f>IFERROR(__xludf.DUMMYFUNCTION("""COMPUTED_VALUE"""),"-")</f>
        <v>-</v>
      </c>
      <c r="DQ68" s="9" t="str">
        <f>IFERROR(__xludf.DUMMYFUNCTION("""COMPUTED_VALUE"""),"-")</f>
        <v>-</v>
      </c>
      <c r="DR68" s="9" t="str">
        <f>IFERROR(__xludf.DUMMYFUNCTION("""COMPUTED_VALUE"""),"-")</f>
        <v>-</v>
      </c>
      <c r="DS68" s="9" t="str">
        <f>IFERROR(__xludf.DUMMYFUNCTION("""COMPUTED_VALUE"""),"-")</f>
        <v>-</v>
      </c>
      <c r="DT68" s="9" t="str">
        <f>IFERROR(__xludf.DUMMYFUNCTION("""COMPUTED_VALUE"""),"-")</f>
        <v>-</v>
      </c>
      <c r="DU68" s="9" t="str">
        <f>IFERROR(__xludf.DUMMYFUNCTION("""COMPUTED_VALUE"""),"-")</f>
        <v>-</v>
      </c>
      <c r="DV68" s="9" t="str">
        <f>IFERROR(__xludf.DUMMYFUNCTION("""COMPUTED_VALUE"""),"-")</f>
        <v>-</v>
      </c>
      <c r="DW68" s="9" t="str">
        <f>IFERROR(__xludf.DUMMYFUNCTION("""COMPUTED_VALUE"""),"-")</f>
        <v>-</v>
      </c>
      <c r="DX68" s="9" t="str">
        <f>IFERROR(__xludf.DUMMYFUNCTION("""COMPUTED_VALUE"""),"-")</f>
        <v>-</v>
      </c>
      <c r="DY68" s="9" t="str">
        <f>IFERROR(__xludf.DUMMYFUNCTION("""COMPUTED_VALUE"""),"-")</f>
        <v>-</v>
      </c>
      <c r="DZ68" s="9" t="str">
        <f>IFERROR(__xludf.DUMMYFUNCTION("""COMPUTED_VALUE"""),"-")</f>
        <v>-</v>
      </c>
      <c r="EA68" s="9" t="str">
        <f>IFERROR(__xludf.DUMMYFUNCTION("""COMPUTED_VALUE"""),"-")</f>
        <v>-</v>
      </c>
      <c r="EB68" s="9" t="str">
        <f>IFERROR(__xludf.DUMMYFUNCTION("""COMPUTED_VALUE"""),"")</f>
        <v/>
      </c>
      <c r="EC68" s="9" t="str">
        <f>IFERROR(__xludf.DUMMYFUNCTION("""COMPUTED_VALUE"""),"WA")</f>
        <v>WA</v>
      </c>
      <c r="ED68" s="9" t="str">
        <f>IFERROR(__xludf.DUMMYFUNCTION("""COMPUTED_VALUE"""),"WA")</f>
        <v>WA</v>
      </c>
      <c r="EE68" s="9" t="str">
        <f>IFERROR(__xludf.DUMMYFUNCTION("""COMPUTED_VALUE"""),"WA")</f>
        <v>WA</v>
      </c>
      <c r="EF68" s="9" t="str">
        <f>IFERROR(__xludf.DUMMYFUNCTION("""COMPUTED_VALUE"""),"WA")</f>
        <v>WA</v>
      </c>
      <c r="EG68" s="9" t="str">
        <f>IFERROR(__xludf.DUMMYFUNCTION("""COMPUTED_VALUE"""),"WA")</f>
        <v>WA</v>
      </c>
      <c r="EH68" s="9" t="str">
        <f>IFERROR(__xludf.DUMMYFUNCTION("""COMPUTED_VALUE"""),"RTE")</f>
        <v>RTE</v>
      </c>
      <c r="EI68" s="9" t="str">
        <f>IFERROR(__xludf.DUMMYFUNCTION("""COMPUTED_VALUE"""),"RTE")</f>
        <v>RTE</v>
      </c>
      <c r="EJ68" s="9" t="str">
        <f>IFERROR(__xludf.DUMMYFUNCTION("""COMPUTED_VALUE"""),"RTE")</f>
        <v>RTE</v>
      </c>
      <c r="EK68" s="9" t="str">
        <f>IFERROR(__xludf.DUMMYFUNCTION("""COMPUTED_VALUE"""),"TLE")</f>
        <v>TLE</v>
      </c>
      <c r="EL68" s="9" t="str">
        <f>IFERROR(__xludf.DUMMYFUNCTION("""COMPUTED_VALUE"""),"TLE")</f>
        <v>TLE</v>
      </c>
      <c r="EM68" s="9" t="str">
        <f>IFERROR(__xludf.DUMMYFUNCTION("""COMPUTED_VALUE"""),"TLE")</f>
        <v>TLE</v>
      </c>
      <c r="EN68" s="9" t="str">
        <f>IFERROR(__xludf.DUMMYFUNCTION("""COMPUTED_VALUE"""),"TLE")</f>
        <v>TLE</v>
      </c>
      <c r="EO68" s="9" t="str">
        <f>IFERROR(__xludf.DUMMYFUNCTION("""COMPUTED_VALUE"""),"TLE")</f>
        <v>TLE</v>
      </c>
      <c r="EP68" s="9" t="str">
        <f>IFERROR(__xludf.DUMMYFUNCTION("""COMPUTED_VALUE"""),"TLE")</f>
        <v>TLE</v>
      </c>
      <c r="EQ68" s="9" t="str">
        <f>IFERROR(__xludf.DUMMYFUNCTION("""COMPUTED_VALUE"""),"TLE")</f>
        <v>TLE</v>
      </c>
      <c r="ER68" s="9" t="str">
        <f>IFERROR(__xludf.DUMMYFUNCTION("""COMPUTED_VALUE"""),"TLE")</f>
        <v>TLE</v>
      </c>
      <c r="ES68" s="9" t="str">
        <f>IFERROR(__xludf.DUMMYFUNCTION("""COMPUTED_VALUE"""),"")</f>
        <v/>
      </c>
      <c r="ET68" s="9" t="str">
        <f>IFERROR(__xludf.DUMMYFUNCTION("""COMPUTED_VALUE"""),"-")</f>
        <v>-</v>
      </c>
      <c r="EU68" s="9" t="str">
        <f>IFERROR(__xludf.DUMMYFUNCTION("""COMPUTED_VALUE"""),"-")</f>
        <v>-</v>
      </c>
      <c r="EV68" s="9" t="str">
        <f>IFERROR(__xludf.DUMMYFUNCTION("""COMPUTED_VALUE"""),"-")</f>
        <v>-</v>
      </c>
      <c r="EW68" s="9" t="str">
        <f>IFERROR(__xludf.DUMMYFUNCTION("""COMPUTED_VALUE"""),"-")</f>
        <v>-</v>
      </c>
      <c r="EX68" s="9" t="str">
        <f>IFERROR(__xludf.DUMMYFUNCTION("""COMPUTED_VALUE"""),"-")</f>
        <v>-</v>
      </c>
      <c r="EY68" s="9" t="str">
        <f>IFERROR(__xludf.DUMMYFUNCTION("""COMPUTED_VALUE"""),"-")</f>
        <v>-</v>
      </c>
      <c r="EZ68" s="9" t="str">
        <f>IFERROR(__xludf.DUMMYFUNCTION("""COMPUTED_VALUE"""),"-")</f>
        <v>-</v>
      </c>
      <c r="FA68" s="9" t="str">
        <f>IFERROR(__xludf.DUMMYFUNCTION("""COMPUTED_VALUE"""),"-")</f>
        <v>-</v>
      </c>
      <c r="FB68" s="9" t="str">
        <f>IFERROR(__xludf.DUMMYFUNCTION("""COMPUTED_VALUE"""),"-")</f>
        <v>-</v>
      </c>
      <c r="FC68" s="9" t="str">
        <f>IFERROR(__xludf.DUMMYFUNCTION("""COMPUTED_VALUE"""),"-")</f>
        <v>-</v>
      </c>
      <c r="FD68" s="9" t="str">
        <f>IFERROR(__xludf.DUMMYFUNCTION("""COMPUTED_VALUE"""),"-")</f>
        <v>-</v>
      </c>
      <c r="FE68" s="9" t="str">
        <f>IFERROR(__xludf.DUMMYFUNCTION("""COMPUTED_VALUE"""),"-")</f>
        <v>-</v>
      </c>
      <c r="FF68" s="9" t="str">
        <f>IFERROR(__xludf.DUMMYFUNCTION("""COMPUTED_VALUE"""),"-")</f>
        <v>-</v>
      </c>
      <c r="FG68" s="9" t="str">
        <f>IFERROR(__xludf.DUMMYFUNCTION("""COMPUTED_VALUE"""),"-")</f>
        <v>-</v>
      </c>
      <c r="FH68" s="9" t="str">
        <f>IFERROR(__xludf.DUMMYFUNCTION("""COMPUTED_VALUE"""),"-")</f>
        <v>-</v>
      </c>
      <c r="FI68" s="9" t="str">
        <f>IFERROR(__xludf.DUMMYFUNCTION("""COMPUTED_VALUE"""),"-")</f>
        <v>-</v>
      </c>
      <c r="FJ68" s="9" t="str">
        <f>IFERROR(__xludf.DUMMYFUNCTION("""COMPUTED_VALUE"""),"-")</f>
        <v>-</v>
      </c>
      <c r="FK68" s="9" t="str">
        <f>IFERROR(__xludf.DUMMYFUNCTION("""COMPUTED_VALUE"""),"-")</f>
        <v>-</v>
      </c>
      <c r="FL68" s="9" t="str">
        <f>IFERROR(__xludf.DUMMYFUNCTION("""COMPUTED_VALUE"""),"-")</f>
        <v>-</v>
      </c>
      <c r="FM68" s="9" t="str">
        <f>IFERROR(__xludf.DUMMYFUNCTION("""COMPUTED_VALUE"""),"-")</f>
        <v>-</v>
      </c>
      <c r="FN68" s="9" t="str">
        <f>IFERROR(__xludf.DUMMYFUNCTION("""COMPUTED_VALUE"""),"-")</f>
        <v>-</v>
      </c>
      <c r="FO68" s="9" t="str">
        <f>IFERROR(__xludf.DUMMYFUNCTION("""COMPUTED_VALUE"""),"-")</f>
        <v>-</v>
      </c>
      <c r="FP68" s="9" t="str">
        <f>IFERROR(__xludf.DUMMYFUNCTION("""COMPUTED_VALUE"""),"-")</f>
        <v>-</v>
      </c>
      <c r="FQ68" s="9" t="str">
        <f>IFERROR(__xludf.DUMMYFUNCTION("""COMPUTED_VALUE"""),"-")</f>
        <v>-</v>
      </c>
      <c r="FR68" s="9" t="str">
        <f>IFERROR(__xludf.DUMMYFUNCTION("""COMPUTED_VALUE"""),"-")</f>
        <v>-</v>
      </c>
      <c r="FS68" s="9" t="str">
        <f>IFERROR(__xludf.DUMMYFUNCTION("""COMPUTED_VALUE"""),"-")</f>
        <v>-</v>
      </c>
      <c r="FT68" s="9" t="str">
        <f>IFERROR(__xludf.DUMMYFUNCTION("""COMPUTED_VALUE"""),"-")</f>
        <v>-</v>
      </c>
      <c r="FU68" s="9" t="str">
        <f>IFERROR(__xludf.DUMMYFUNCTION("""COMPUTED_VALUE"""),"-")</f>
        <v>-</v>
      </c>
      <c r="FV68" s="9" t="str">
        <f>IFERROR(__xludf.DUMMYFUNCTION("""COMPUTED_VALUE"""),"")</f>
        <v/>
      </c>
      <c r="FW68" s="9" t="str">
        <f>IFERROR(__xludf.DUMMYFUNCTION("""COMPUTED_VALUE"""),"-")</f>
        <v>-</v>
      </c>
      <c r="FX68" s="9" t="str">
        <f>IFERROR(__xludf.DUMMYFUNCTION("""COMPUTED_VALUE"""),"-")</f>
        <v>-</v>
      </c>
      <c r="FY68" s="9" t="str">
        <f>IFERROR(__xludf.DUMMYFUNCTION("""COMPUTED_VALUE"""),"-")</f>
        <v>-</v>
      </c>
      <c r="FZ68" s="9" t="str">
        <f>IFERROR(__xludf.DUMMYFUNCTION("""COMPUTED_VALUE"""),"-")</f>
        <v>-</v>
      </c>
      <c r="GA68" s="9" t="str">
        <f>IFERROR(__xludf.DUMMYFUNCTION("""COMPUTED_VALUE"""),"-")</f>
        <v>-</v>
      </c>
      <c r="GB68" s="9" t="str">
        <f>IFERROR(__xludf.DUMMYFUNCTION("""COMPUTED_VALUE"""),"-")</f>
        <v>-</v>
      </c>
      <c r="GC68" s="9" t="str">
        <f>IFERROR(__xludf.DUMMYFUNCTION("""COMPUTED_VALUE"""),"-")</f>
        <v>-</v>
      </c>
      <c r="GD68" s="9" t="str">
        <f>IFERROR(__xludf.DUMMYFUNCTION("""COMPUTED_VALUE"""),"-")</f>
        <v>-</v>
      </c>
      <c r="GE68" s="9" t="str">
        <f>IFERROR(__xludf.DUMMYFUNCTION("""COMPUTED_VALUE"""),"-")</f>
        <v>-</v>
      </c>
      <c r="GF68" s="9" t="str">
        <f>IFERROR(__xludf.DUMMYFUNCTION("""COMPUTED_VALUE"""),"-")</f>
        <v>-</v>
      </c>
      <c r="GG68" s="9" t="str">
        <f>IFERROR(__xludf.DUMMYFUNCTION("""COMPUTED_VALUE"""),"-")</f>
        <v>-</v>
      </c>
      <c r="GH68" s="9" t="str">
        <f>IFERROR(__xludf.DUMMYFUNCTION("""COMPUTED_VALUE"""),"-")</f>
        <v>-</v>
      </c>
      <c r="GI68" s="9" t="str">
        <f>IFERROR(__xludf.DUMMYFUNCTION("""COMPUTED_VALUE"""),"-")</f>
        <v>-</v>
      </c>
      <c r="GJ68" s="9" t="str">
        <f>IFERROR(__xludf.DUMMYFUNCTION("""COMPUTED_VALUE"""),"-")</f>
        <v>-</v>
      </c>
      <c r="GK68" s="9" t="str">
        <f>IFERROR(__xludf.DUMMYFUNCTION("""COMPUTED_VALUE"""),"-")</f>
        <v>-</v>
      </c>
      <c r="GL68" s="9" t="str">
        <f>IFERROR(__xludf.DUMMYFUNCTION("""COMPUTED_VALUE"""),"-")</f>
        <v>-</v>
      </c>
      <c r="GM68" s="9" t="str">
        <f>IFERROR(__xludf.DUMMYFUNCTION("""COMPUTED_VALUE"""),"-")</f>
        <v>-</v>
      </c>
      <c r="GN68" s="9" t="str">
        <f>IFERROR(__xludf.DUMMYFUNCTION("""COMPUTED_VALUE"""),"-")</f>
        <v>-</v>
      </c>
      <c r="GO68" s="9" t="str">
        <f>IFERROR(__xludf.DUMMYFUNCTION("""COMPUTED_VALUE"""),"-")</f>
        <v>-</v>
      </c>
      <c r="GP68" s="9" t="str">
        <f>IFERROR(__xludf.DUMMYFUNCTION("""COMPUTED_VALUE"""),"-")</f>
        <v>-</v>
      </c>
      <c r="GQ68" s="9" t="str">
        <f>IFERROR(__xludf.DUMMYFUNCTION("""COMPUTED_VALUE"""),"-")</f>
        <v>-</v>
      </c>
      <c r="GR68" s="9" t="str">
        <f>IFERROR(__xludf.DUMMYFUNCTION("""COMPUTED_VALUE"""),"-")</f>
        <v>-</v>
      </c>
      <c r="GS68" s="9" t="str">
        <f>IFERROR(__xludf.DUMMYFUNCTION("""COMPUTED_VALUE"""),"-")</f>
        <v>-</v>
      </c>
      <c r="GT68" s="9" t="str">
        <f>IFERROR(__xludf.DUMMYFUNCTION("""COMPUTED_VALUE"""),"-")</f>
        <v>-</v>
      </c>
      <c r="GU68" s="9" t="str">
        <f>IFERROR(__xludf.DUMMYFUNCTION("""COMPUTED_VALUE"""),"")</f>
        <v/>
      </c>
    </row>
    <row r="69">
      <c r="A69" s="5"/>
      <c r="B69" s="5"/>
      <c r="C69" s="5" t="str">
        <f>if(B69="d","diskv. iz ciklusa",if(B69="d1","diskv. iz kruga",if($E69="ODOBREN",(if(countif(H:H,"="&amp;H69)=1,countif(H:H,"&gt;"&amp;H69)+1,concatenate(countif(H:H,"&gt;"&amp;H69)+1," - ",countif(H:H,"&gt;="&amp;H69)))),'Rezultati - A kategorija'!empty)))</f>
        <v>61 - 69</v>
      </c>
      <c r="D69" s="6" t="str">
        <f>IFERROR(__xludf.DUMMYFUNCTION("""COMPUTED_VALUE"""),"marija03")</f>
        <v>marija03</v>
      </c>
      <c r="E69" s="6" t="str">
        <f>IFERROR(__xludf.DUMMYFUNCTION("""COMPUTED_VALUE"""),"ODOBREN")</f>
        <v>ODOBREN</v>
      </c>
      <c r="F69" s="6" t="str">
        <f>IFERROR(__xludf.DUMMYFUNCTION("""COMPUTED_VALUE"""),"Marija")</f>
        <v>Marija</v>
      </c>
      <c r="G69" s="6" t="str">
        <f>IFERROR(__xludf.DUMMYFUNCTION("""COMPUTED_VALUE"""),"Palamarević")</f>
        <v>Palamarević</v>
      </c>
      <c r="H69" s="7">
        <f>IFERROR(__xludf.DUMMYFUNCTION("""COMPUTED_VALUE"""),0.0)</f>
        <v>0</v>
      </c>
      <c r="I69" s="7">
        <f>IFERROR(__xludf.DUMMYFUNCTION("""COMPUTED_VALUE"""),0.0)</f>
        <v>0</v>
      </c>
      <c r="J69" s="6" t="str">
        <f>IFERROR(__xludf.DUMMYFUNCTION("""COMPUTED_VALUE"""),"Stari grad")</f>
        <v>Stari grad</v>
      </c>
      <c r="K69" s="6" t="str">
        <f>IFERROR(__xludf.DUMMYFUNCTION("""COMPUTED_VALUE"""),"Računarska gimnazija")</f>
        <v>Računarska gimnazija</v>
      </c>
      <c r="L69" s="14" t="str">
        <f>IFERROR(__xludf.DUMMYFUNCTION("""COMPUTED_VALUE"""),"II")</f>
        <v>II</v>
      </c>
      <c r="M69" s="14" t="str">
        <f>IFERROR(__xludf.DUMMYFUNCTION("""COMPUTED_VALUE"""),"A")</f>
        <v>A</v>
      </c>
      <c r="N69" s="6" t="str">
        <f>IFERROR(__xludf.DUMMYFUNCTION("""COMPUTED_VALUE"""),"Nenad Kostić")</f>
        <v>Nenad Kostić</v>
      </c>
      <c r="O69" s="8" t="str">
        <f>IFERROR(__xludf.DUMMYFUNCTION("""COMPUTED_VALUE"""),"-")</f>
        <v>-</v>
      </c>
      <c r="P69" s="9" t="str">
        <f>IFERROR(__xludf.DUMMYFUNCTION("""COMPUTED_VALUE"""),"-")</f>
        <v>-</v>
      </c>
      <c r="Q69" s="9" t="str">
        <f>IFERROR(__xludf.DUMMYFUNCTION("""COMPUTED_VALUE"""),"-")</f>
        <v>-</v>
      </c>
      <c r="R69" s="9">
        <f>IFERROR(__xludf.DUMMYFUNCTION("""COMPUTED_VALUE"""),0.0)</f>
        <v>0</v>
      </c>
      <c r="S69" s="9" t="str">
        <f>IFERROR(__xludf.DUMMYFUNCTION("""COMPUTED_VALUE"""),"-")</f>
        <v>-</v>
      </c>
      <c r="T69" s="9" t="str">
        <f>IFERROR(__xludf.DUMMYFUNCTION("""COMPUTED_VALUE"""),"-")</f>
        <v>-</v>
      </c>
      <c r="U69" s="9" t="str">
        <f>IFERROR(__xludf.DUMMYFUNCTION("""COMPUTED_VALUE"""),"")</f>
        <v/>
      </c>
      <c r="V69" s="9" t="str">
        <f>IFERROR(__xludf.DUMMYFUNCTION("""COMPUTED_VALUE"""),"")</f>
        <v/>
      </c>
      <c r="W69" s="9" t="str">
        <f>IFERROR(__xludf.DUMMYFUNCTION("""COMPUTED_VALUE"""),"-")</f>
        <v>-</v>
      </c>
      <c r="X69" s="9" t="str">
        <f>IFERROR(__xludf.DUMMYFUNCTION("""COMPUTED_VALUE"""),"-")</f>
        <v>-</v>
      </c>
      <c r="Y69" s="9" t="str">
        <f>IFERROR(__xludf.DUMMYFUNCTION("""COMPUTED_VALUE"""),"-")</f>
        <v>-</v>
      </c>
      <c r="Z69" s="9" t="str">
        <f>IFERROR(__xludf.DUMMYFUNCTION("""COMPUTED_VALUE"""),"-")</f>
        <v>-</v>
      </c>
      <c r="AA69" s="9" t="str">
        <f>IFERROR(__xludf.DUMMYFUNCTION("""COMPUTED_VALUE"""),"-")</f>
        <v>-</v>
      </c>
      <c r="AB69" s="9" t="str">
        <f>IFERROR(__xludf.DUMMYFUNCTION("""COMPUTED_VALUE"""),"-")</f>
        <v>-</v>
      </c>
      <c r="AC69" s="9" t="str">
        <f>IFERROR(__xludf.DUMMYFUNCTION("""COMPUTED_VALUE"""),"-")</f>
        <v>-</v>
      </c>
      <c r="AD69" s="9" t="str">
        <f>IFERROR(__xludf.DUMMYFUNCTION("""COMPUTED_VALUE"""),"-")</f>
        <v>-</v>
      </c>
      <c r="AE69" s="9" t="str">
        <f>IFERROR(__xludf.DUMMYFUNCTION("""COMPUTED_VALUE"""),"-")</f>
        <v>-</v>
      </c>
      <c r="AF69" s="9" t="str">
        <f>IFERROR(__xludf.DUMMYFUNCTION("""COMPUTED_VALUE"""),"-")</f>
        <v>-</v>
      </c>
      <c r="AG69" s="9" t="str">
        <f>IFERROR(__xludf.DUMMYFUNCTION("""COMPUTED_VALUE"""),"-")</f>
        <v>-</v>
      </c>
      <c r="AH69" s="9" t="str">
        <f>IFERROR(__xludf.DUMMYFUNCTION("""COMPUTED_VALUE"""),"-")</f>
        <v>-</v>
      </c>
      <c r="AI69" s="9" t="str">
        <f>IFERROR(__xludf.DUMMYFUNCTION("""COMPUTED_VALUE"""),"-")</f>
        <v>-</v>
      </c>
      <c r="AJ69" s="9" t="str">
        <f>IFERROR(__xludf.DUMMYFUNCTION("""COMPUTED_VALUE"""),"-")</f>
        <v>-</v>
      </c>
      <c r="AK69" s="9" t="str">
        <f>IFERROR(__xludf.DUMMYFUNCTION("""COMPUTED_VALUE"""),"-")</f>
        <v>-</v>
      </c>
      <c r="AL69" s="9" t="str">
        <f>IFERROR(__xludf.DUMMYFUNCTION("""COMPUTED_VALUE"""),"-")</f>
        <v>-</v>
      </c>
      <c r="AM69" s="9" t="str">
        <f>IFERROR(__xludf.DUMMYFUNCTION("""COMPUTED_VALUE"""),"-")</f>
        <v>-</v>
      </c>
      <c r="AN69" s="9" t="str">
        <f>IFERROR(__xludf.DUMMYFUNCTION("""COMPUTED_VALUE"""),"-")</f>
        <v>-</v>
      </c>
      <c r="AO69" s="9" t="str">
        <f>IFERROR(__xludf.DUMMYFUNCTION("""COMPUTED_VALUE"""),"-")</f>
        <v>-</v>
      </c>
      <c r="AP69" s="9" t="str">
        <f>IFERROR(__xludf.DUMMYFUNCTION("""COMPUTED_VALUE"""),"-")</f>
        <v>-</v>
      </c>
      <c r="AQ69" s="9" t="str">
        <f>IFERROR(__xludf.DUMMYFUNCTION("""COMPUTED_VALUE"""),"-")</f>
        <v>-</v>
      </c>
      <c r="AR69" s="9" t="str">
        <f>IFERROR(__xludf.DUMMYFUNCTION("""COMPUTED_VALUE"""),"-")</f>
        <v>-</v>
      </c>
      <c r="AS69" s="9" t="str">
        <f>IFERROR(__xludf.DUMMYFUNCTION("""COMPUTED_VALUE"""),"-")</f>
        <v>-</v>
      </c>
      <c r="AT69" s="9" t="str">
        <f>IFERROR(__xludf.DUMMYFUNCTION("""COMPUTED_VALUE"""),"-")</f>
        <v>-</v>
      </c>
      <c r="AU69" s="9" t="str">
        <f>IFERROR(__xludf.DUMMYFUNCTION("""COMPUTED_VALUE"""),"-")</f>
        <v>-</v>
      </c>
      <c r="AV69" s="9" t="str">
        <f>IFERROR(__xludf.DUMMYFUNCTION("""COMPUTED_VALUE"""),"-")</f>
        <v>-</v>
      </c>
      <c r="AW69" s="9" t="str">
        <f>IFERROR(__xludf.DUMMYFUNCTION("""COMPUTED_VALUE"""),"-")</f>
        <v>-</v>
      </c>
      <c r="AX69" s="9" t="str">
        <f>IFERROR(__xludf.DUMMYFUNCTION("""COMPUTED_VALUE"""),"-")</f>
        <v>-</v>
      </c>
      <c r="AY69" s="9" t="str">
        <f>IFERROR(__xludf.DUMMYFUNCTION("""COMPUTED_VALUE"""),"-")</f>
        <v>-</v>
      </c>
      <c r="AZ69" s="9" t="str">
        <f>IFERROR(__xludf.DUMMYFUNCTION("""COMPUTED_VALUE"""),"-")</f>
        <v>-</v>
      </c>
      <c r="BA69" s="9" t="str">
        <f>IFERROR(__xludf.DUMMYFUNCTION("""COMPUTED_VALUE"""),"-")</f>
        <v>-</v>
      </c>
      <c r="BB69" s="9" t="str">
        <f>IFERROR(__xludf.DUMMYFUNCTION("""COMPUTED_VALUE"""),"-")</f>
        <v>-</v>
      </c>
      <c r="BC69" s="9" t="str">
        <f>IFERROR(__xludf.DUMMYFUNCTION("""COMPUTED_VALUE"""),"-")</f>
        <v>-</v>
      </c>
      <c r="BD69" s="9" t="str">
        <f>IFERROR(__xludf.DUMMYFUNCTION("""COMPUTED_VALUE"""),"-")</f>
        <v>-</v>
      </c>
      <c r="BE69" s="9" t="str">
        <f>IFERROR(__xludf.DUMMYFUNCTION("""COMPUTED_VALUE"""),"-")</f>
        <v>-</v>
      </c>
      <c r="BF69" s="9" t="str">
        <f>IFERROR(__xludf.DUMMYFUNCTION("""COMPUTED_VALUE"""),"-")</f>
        <v>-</v>
      </c>
      <c r="BG69" s="9" t="str">
        <f>IFERROR(__xludf.DUMMYFUNCTION("""COMPUTED_VALUE"""),"-")</f>
        <v>-</v>
      </c>
      <c r="BH69" s="9" t="str">
        <f>IFERROR(__xludf.DUMMYFUNCTION("""COMPUTED_VALUE"""),"-")</f>
        <v>-</v>
      </c>
      <c r="BI69" s="9" t="str">
        <f>IFERROR(__xludf.DUMMYFUNCTION("""COMPUTED_VALUE"""),"-")</f>
        <v>-</v>
      </c>
      <c r="BJ69" s="9" t="str">
        <f>IFERROR(__xludf.DUMMYFUNCTION("""COMPUTED_VALUE"""),"-")</f>
        <v>-</v>
      </c>
      <c r="BK69" s="9" t="str">
        <f>IFERROR(__xludf.DUMMYFUNCTION("""COMPUTED_VALUE"""),"-")</f>
        <v>-</v>
      </c>
      <c r="BL69" s="9" t="str">
        <f>IFERROR(__xludf.DUMMYFUNCTION("""COMPUTED_VALUE"""),"-")</f>
        <v>-</v>
      </c>
      <c r="BM69" s="9" t="str">
        <f>IFERROR(__xludf.DUMMYFUNCTION("""COMPUTED_VALUE"""),"")</f>
        <v/>
      </c>
      <c r="BN69" s="9" t="str">
        <f>IFERROR(__xludf.DUMMYFUNCTION("""COMPUTED_VALUE"""),"-")</f>
        <v>-</v>
      </c>
      <c r="BO69" s="9" t="str">
        <f>IFERROR(__xludf.DUMMYFUNCTION("""COMPUTED_VALUE"""),"-")</f>
        <v>-</v>
      </c>
      <c r="BP69" s="9" t="str">
        <f>IFERROR(__xludf.DUMMYFUNCTION("""COMPUTED_VALUE"""),"-")</f>
        <v>-</v>
      </c>
      <c r="BQ69" s="9" t="str">
        <f>IFERROR(__xludf.DUMMYFUNCTION("""COMPUTED_VALUE"""),"-")</f>
        <v>-</v>
      </c>
      <c r="BR69" s="9" t="str">
        <f>IFERROR(__xludf.DUMMYFUNCTION("""COMPUTED_VALUE"""),"-")</f>
        <v>-</v>
      </c>
      <c r="BS69" s="9" t="str">
        <f>IFERROR(__xludf.DUMMYFUNCTION("""COMPUTED_VALUE"""),"-")</f>
        <v>-</v>
      </c>
      <c r="BT69" s="9" t="str">
        <f>IFERROR(__xludf.DUMMYFUNCTION("""COMPUTED_VALUE"""),"-")</f>
        <v>-</v>
      </c>
      <c r="BU69" s="9" t="str">
        <f>IFERROR(__xludf.DUMMYFUNCTION("""COMPUTED_VALUE"""),"-")</f>
        <v>-</v>
      </c>
      <c r="BV69" s="9" t="str">
        <f>IFERROR(__xludf.DUMMYFUNCTION("""COMPUTED_VALUE"""),"-")</f>
        <v>-</v>
      </c>
      <c r="BW69" s="9" t="str">
        <f>IFERROR(__xludf.DUMMYFUNCTION("""COMPUTED_VALUE"""),"-")</f>
        <v>-</v>
      </c>
      <c r="BX69" s="9" t="str">
        <f>IFERROR(__xludf.DUMMYFUNCTION("""COMPUTED_VALUE"""),"-")</f>
        <v>-</v>
      </c>
      <c r="BY69" s="9" t="str">
        <f>IFERROR(__xludf.DUMMYFUNCTION("""COMPUTED_VALUE"""),"-")</f>
        <v>-</v>
      </c>
      <c r="BZ69" s="9" t="str">
        <f>IFERROR(__xludf.DUMMYFUNCTION("""COMPUTED_VALUE"""),"-")</f>
        <v>-</v>
      </c>
      <c r="CA69" s="9" t="str">
        <f>IFERROR(__xludf.DUMMYFUNCTION("""COMPUTED_VALUE"""),"-")</f>
        <v>-</v>
      </c>
      <c r="CB69" s="9" t="str">
        <f>IFERROR(__xludf.DUMMYFUNCTION("""COMPUTED_VALUE"""),"-")</f>
        <v>-</v>
      </c>
      <c r="CC69" s="9" t="str">
        <f>IFERROR(__xludf.DUMMYFUNCTION("""COMPUTED_VALUE"""),"-")</f>
        <v>-</v>
      </c>
      <c r="CD69" s="9" t="str">
        <f>IFERROR(__xludf.DUMMYFUNCTION("""COMPUTED_VALUE"""),"-")</f>
        <v>-</v>
      </c>
      <c r="CE69" s="9" t="str">
        <f>IFERROR(__xludf.DUMMYFUNCTION("""COMPUTED_VALUE"""),"-")</f>
        <v>-</v>
      </c>
      <c r="CF69" s="9" t="str">
        <f>IFERROR(__xludf.DUMMYFUNCTION("""COMPUTED_VALUE"""),"-")</f>
        <v>-</v>
      </c>
      <c r="CG69" s="9" t="str">
        <f>IFERROR(__xludf.DUMMYFUNCTION("""COMPUTED_VALUE"""),"-")</f>
        <v>-</v>
      </c>
      <c r="CH69" s="9" t="str">
        <f>IFERROR(__xludf.DUMMYFUNCTION("""COMPUTED_VALUE"""),"-")</f>
        <v>-</v>
      </c>
      <c r="CI69" s="9" t="str">
        <f>IFERROR(__xludf.DUMMYFUNCTION("""COMPUTED_VALUE"""),"-")</f>
        <v>-</v>
      </c>
      <c r="CJ69" s="9" t="str">
        <f>IFERROR(__xludf.DUMMYFUNCTION("""COMPUTED_VALUE"""),"-")</f>
        <v>-</v>
      </c>
      <c r="CK69" s="9" t="str">
        <f>IFERROR(__xludf.DUMMYFUNCTION("""COMPUTED_VALUE"""),"-")</f>
        <v>-</v>
      </c>
      <c r="CL69" s="9" t="str">
        <f>IFERROR(__xludf.DUMMYFUNCTION("""COMPUTED_VALUE"""),"-")</f>
        <v>-</v>
      </c>
      <c r="CM69" s="9" t="str">
        <f>IFERROR(__xludf.DUMMYFUNCTION("""COMPUTED_VALUE"""),"-")</f>
        <v>-</v>
      </c>
      <c r="CN69" s="9" t="str">
        <f>IFERROR(__xludf.DUMMYFUNCTION("""COMPUTED_VALUE"""),"-")</f>
        <v>-</v>
      </c>
      <c r="CO69" s="9" t="str">
        <f>IFERROR(__xludf.DUMMYFUNCTION("""COMPUTED_VALUE"""),"-")</f>
        <v>-</v>
      </c>
      <c r="CP69" s="9" t="str">
        <f>IFERROR(__xludf.DUMMYFUNCTION("""COMPUTED_VALUE"""),"-")</f>
        <v>-</v>
      </c>
      <c r="CQ69" s="9" t="str">
        <f>IFERROR(__xludf.DUMMYFUNCTION("""COMPUTED_VALUE"""),"-")</f>
        <v>-</v>
      </c>
      <c r="CR69" s="9" t="str">
        <f>IFERROR(__xludf.DUMMYFUNCTION("""COMPUTED_VALUE"""),"-")</f>
        <v>-</v>
      </c>
      <c r="CS69" s="9" t="str">
        <f>IFERROR(__xludf.DUMMYFUNCTION("""COMPUTED_VALUE"""),"-")</f>
        <v>-</v>
      </c>
      <c r="CT69" s="9" t="str">
        <f>IFERROR(__xludf.DUMMYFUNCTION("""COMPUTED_VALUE"""),"-")</f>
        <v>-</v>
      </c>
      <c r="CU69" s="9" t="str">
        <f>IFERROR(__xludf.DUMMYFUNCTION("""COMPUTED_VALUE"""),"")</f>
        <v/>
      </c>
      <c r="CV69" s="9" t="str">
        <f>IFERROR(__xludf.DUMMYFUNCTION("""COMPUTED_VALUE"""),"-")</f>
        <v>-</v>
      </c>
      <c r="CW69" s="9" t="str">
        <f>IFERROR(__xludf.DUMMYFUNCTION("""COMPUTED_VALUE"""),"-")</f>
        <v>-</v>
      </c>
      <c r="CX69" s="9" t="str">
        <f>IFERROR(__xludf.DUMMYFUNCTION("""COMPUTED_VALUE"""),"-")</f>
        <v>-</v>
      </c>
      <c r="CY69" s="9" t="str">
        <f>IFERROR(__xludf.DUMMYFUNCTION("""COMPUTED_VALUE"""),"-")</f>
        <v>-</v>
      </c>
      <c r="CZ69" s="9" t="str">
        <f>IFERROR(__xludf.DUMMYFUNCTION("""COMPUTED_VALUE"""),"-")</f>
        <v>-</v>
      </c>
      <c r="DA69" s="9" t="str">
        <f>IFERROR(__xludf.DUMMYFUNCTION("""COMPUTED_VALUE"""),"-")</f>
        <v>-</v>
      </c>
      <c r="DB69" s="9" t="str">
        <f>IFERROR(__xludf.DUMMYFUNCTION("""COMPUTED_VALUE"""),"-")</f>
        <v>-</v>
      </c>
      <c r="DC69" s="9" t="str">
        <f>IFERROR(__xludf.DUMMYFUNCTION("""COMPUTED_VALUE"""),"-")</f>
        <v>-</v>
      </c>
      <c r="DD69" s="9" t="str">
        <f>IFERROR(__xludf.DUMMYFUNCTION("""COMPUTED_VALUE"""),"-")</f>
        <v>-</v>
      </c>
      <c r="DE69" s="9" t="str">
        <f>IFERROR(__xludf.DUMMYFUNCTION("""COMPUTED_VALUE"""),"-")</f>
        <v>-</v>
      </c>
      <c r="DF69" s="9" t="str">
        <f>IFERROR(__xludf.DUMMYFUNCTION("""COMPUTED_VALUE"""),"-")</f>
        <v>-</v>
      </c>
      <c r="DG69" s="9" t="str">
        <f>IFERROR(__xludf.DUMMYFUNCTION("""COMPUTED_VALUE"""),"-")</f>
        <v>-</v>
      </c>
      <c r="DH69" s="9" t="str">
        <f>IFERROR(__xludf.DUMMYFUNCTION("""COMPUTED_VALUE"""),"-")</f>
        <v>-</v>
      </c>
      <c r="DI69" s="9" t="str">
        <f>IFERROR(__xludf.DUMMYFUNCTION("""COMPUTED_VALUE"""),"-")</f>
        <v>-</v>
      </c>
      <c r="DJ69" s="9" t="str">
        <f>IFERROR(__xludf.DUMMYFUNCTION("""COMPUTED_VALUE"""),"-")</f>
        <v>-</v>
      </c>
      <c r="DK69" s="9" t="str">
        <f>IFERROR(__xludf.DUMMYFUNCTION("""COMPUTED_VALUE"""),"-")</f>
        <v>-</v>
      </c>
      <c r="DL69" s="9" t="str">
        <f>IFERROR(__xludf.DUMMYFUNCTION("""COMPUTED_VALUE"""),"-")</f>
        <v>-</v>
      </c>
      <c r="DM69" s="9" t="str">
        <f>IFERROR(__xludf.DUMMYFUNCTION("""COMPUTED_VALUE"""),"-")</f>
        <v>-</v>
      </c>
      <c r="DN69" s="9" t="str">
        <f>IFERROR(__xludf.DUMMYFUNCTION("""COMPUTED_VALUE"""),"-")</f>
        <v>-</v>
      </c>
      <c r="DO69" s="9" t="str">
        <f>IFERROR(__xludf.DUMMYFUNCTION("""COMPUTED_VALUE"""),"-")</f>
        <v>-</v>
      </c>
      <c r="DP69" s="9" t="str">
        <f>IFERROR(__xludf.DUMMYFUNCTION("""COMPUTED_VALUE"""),"-")</f>
        <v>-</v>
      </c>
      <c r="DQ69" s="9" t="str">
        <f>IFERROR(__xludf.DUMMYFUNCTION("""COMPUTED_VALUE"""),"-")</f>
        <v>-</v>
      </c>
      <c r="DR69" s="9" t="str">
        <f>IFERROR(__xludf.DUMMYFUNCTION("""COMPUTED_VALUE"""),"-")</f>
        <v>-</v>
      </c>
      <c r="DS69" s="9" t="str">
        <f>IFERROR(__xludf.DUMMYFUNCTION("""COMPUTED_VALUE"""),"-")</f>
        <v>-</v>
      </c>
      <c r="DT69" s="9" t="str">
        <f>IFERROR(__xludf.DUMMYFUNCTION("""COMPUTED_VALUE"""),"-")</f>
        <v>-</v>
      </c>
      <c r="DU69" s="9" t="str">
        <f>IFERROR(__xludf.DUMMYFUNCTION("""COMPUTED_VALUE"""),"-")</f>
        <v>-</v>
      </c>
      <c r="DV69" s="9" t="str">
        <f>IFERROR(__xludf.DUMMYFUNCTION("""COMPUTED_VALUE"""),"-")</f>
        <v>-</v>
      </c>
      <c r="DW69" s="9" t="str">
        <f>IFERROR(__xludf.DUMMYFUNCTION("""COMPUTED_VALUE"""),"-")</f>
        <v>-</v>
      </c>
      <c r="DX69" s="9" t="str">
        <f>IFERROR(__xludf.DUMMYFUNCTION("""COMPUTED_VALUE"""),"-")</f>
        <v>-</v>
      </c>
      <c r="DY69" s="9" t="str">
        <f>IFERROR(__xludf.DUMMYFUNCTION("""COMPUTED_VALUE"""),"-")</f>
        <v>-</v>
      </c>
      <c r="DZ69" s="9" t="str">
        <f>IFERROR(__xludf.DUMMYFUNCTION("""COMPUTED_VALUE"""),"-")</f>
        <v>-</v>
      </c>
      <c r="EA69" s="9" t="str">
        <f>IFERROR(__xludf.DUMMYFUNCTION("""COMPUTED_VALUE"""),"-")</f>
        <v>-</v>
      </c>
      <c r="EB69" s="9" t="str">
        <f>IFERROR(__xludf.DUMMYFUNCTION("""COMPUTED_VALUE"""),"")</f>
        <v/>
      </c>
      <c r="EC69" s="9">
        <f>IFERROR(__xludf.DUMMYFUNCTION("""COMPUTED_VALUE"""),1.0)</f>
        <v>1</v>
      </c>
      <c r="ED69" s="9">
        <f>IFERROR(__xludf.DUMMYFUNCTION("""COMPUTED_VALUE"""),1.0)</f>
        <v>1</v>
      </c>
      <c r="EE69" s="9">
        <f>IFERROR(__xludf.DUMMYFUNCTION("""COMPUTED_VALUE"""),1.0)</f>
        <v>1</v>
      </c>
      <c r="EF69" s="9" t="str">
        <f>IFERROR(__xludf.DUMMYFUNCTION("""COMPUTED_VALUE"""),"TLE")</f>
        <v>TLE</v>
      </c>
      <c r="EG69" s="9" t="str">
        <f>IFERROR(__xludf.DUMMYFUNCTION("""COMPUTED_VALUE"""),"TLE")</f>
        <v>TLE</v>
      </c>
      <c r="EH69" s="9" t="str">
        <f>IFERROR(__xludf.DUMMYFUNCTION("""COMPUTED_VALUE"""),"TLE")</f>
        <v>TLE</v>
      </c>
      <c r="EI69" s="9" t="str">
        <f>IFERROR(__xludf.DUMMYFUNCTION("""COMPUTED_VALUE"""),"TLE")</f>
        <v>TLE</v>
      </c>
      <c r="EJ69" s="9" t="str">
        <f>IFERROR(__xludf.DUMMYFUNCTION("""COMPUTED_VALUE"""),"TLE")</f>
        <v>TLE</v>
      </c>
      <c r="EK69" s="9" t="str">
        <f>IFERROR(__xludf.DUMMYFUNCTION("""COMPUTED_VALUE"""),"TLE")</f>
        <v>TLE</v>
      </c>
      <c r="EL69" s="9" t="str">
        <f>IFERROR(__xludf.DUMMYFUNCTION("""COMPUTED_VALUE"""),"TLE")</f>
        <v>TLE</v>
      </c>
      <c r="EM69" s="9" t="str">
        <f>IFERROR(__xludf.DUMMYFUNCTION("""COMPUTED_VALUE"""),"TLE")</f>
        <v>TLE</v>
      </c>
      <c r="EN69" s="9" t="str">
        <f>IFERROR(__xludf.DUMMYFUNCTION("""COMPUTED_VALUE"""),"TLE")</f>
        <v>TLE</v>
      </c>
      <c r="EO69" s="9" t="str">
        <f>IFERROR(__xludf.DUMMYFUNCTION("""COMPUTED_VALUE"""),"TLE")</f>
        <v>TLE</v>
      </c>
      <c r="EP69" s="9" t="str">
        <f>IFERROR(__xludf.DUMMYFUNCTION("""COMPUTED_VALUE"""),"TLE")</f>
        <v>TLE</v>
      </c>
      <c r="EQ69" s="9" t="str">
        <f>IFERROR(__xludf.DUMMYFUNCTION("""COMPUTED_VALUE"""),"TLE")</f>
        <v>TLE</v>
      </c>
      <c r="ER69" s="9" t="str">
        <f>IFERROR(__xludf.DUMMYFUNCTION("""COMPUTED_VALUE"""),"TLE")</f>
        <v>TLE</v>
      </c>
      <c r="ES69" s="9" t="str">
        <f>IFERROR(__xludf.DUMMYFUNCTION("""COMPUTED_VALUE"""),"")</f>
        <v/>
      </c>
      <c r="ET69" s="9" t="str">
        <f>IFERROR(__xludf.DUMMYFUNCTION("""COMPUTED_VALUE"""),"-")</f>
        <v>-</v>
      </c>
      <c r="EU69" s="9" t="str">
        <f>IFERROR(__xludf.DUMMYFUNCTION("""COMPUTED_VALUE"""),"-")</f>
        <v>-</v>
      </c>
      <c r="EV69" s="9" t="str">
        <f>IFERROR(__xludf.DUMMYFUNCTION("""COMPUTED_VALUE"""),"-")</f>
        <v>-</v>
      </c>
      <c r="EW69" s="9" t="str">
        <f>IFERROR(__xludf.DUMMYFUNCTION("""COMPUTED_VALUE"""),"-")</f>
        <v>-</v>
      </c>
      <c r="EX69" s="9" t="str">
        <f>IFERROR(__xludf.DUMMYFUNCTION("""COMPUTED_VALUE"""),"-")</f>
        <v>-</v>
      </c>
      <c r="EY69" s="9" t="str">
        <f>IFERROR(__xludf.DUMMYFUNCTION("""COMPUTED_VALUE"""),"-")</f>
        <v>-</v>
      </c>
      <c r="EZ69" s="9" t="str">
        <f>IFERROR(__xludf.DUMMYFUNCTION("""COMPUTED_VALUE"""),"-")</f>
        <v>-</v>
      </c>
      <c r="FA69" s="9" t="str">
        <f>IFERROR(__xludf.DUMMYFUNCTION("""COMPUTED_VALUE"""),"-")</f>
        <v>-</v>
      </c>
      <c r="FB69" s="9" t="str">
        <f>IFERROR(__xludf.DUMMYFUNCTION("""COMPUTED_VALUE"""),"-")</f>
        <v>-</v>
      </c>
      <c r="FC69" s="9" t="str">
        <f>IFERROR(__xludf.DUMMYFUNCTION("""COMPUTED_VALUE"""),"-")</f>
        <v>-</v>
      </c>
      <c r="FD69" s="9" t="str">
        <f>IFERROR(__xludf.DUMMYFUNCTION("""COMPUTED_VALUE"""),"-")</f>
        <v>-</v>
      </c>
      <c r="FE69" s="9" t="str">
        <f>IFERROR(__xludf.DUMMYFUNCTION("""COMPUTED_VALUE"""),"-")</f>
        <v>-</v>
      </c>
      <c r="FF69" s="9" t="str">
        <f>IFERROR(__xludf.DUMMYFUNCTION("""COMPUTED_VALUE"""),"-")</f>
        <v>-</v>
      </c>
      <c r="FG69" s="9" t="str">
        <f>IFERROR(__xludf.DUMMYFUNCTION("""COMPUTED_VALUE"""),"-")</f>
        <v>-</v>
      </c>
      <c r="FH69" s="9" t="str">
        <f>IFERROR(__xludf.DUMMYFUNCTION("""COMPUTED_VALUE"""),"-")</f>
        <v>-</v>
      </c>
      <c r="FI69" s="9" t="str">
        <f>IFERROR(__xludf.DUMMYFUNCTION("""COMPUTED_VALUE"""),"-")</f>
        <v>-</v>
      </c>
      <c r="FJ69" s="9" t="str">
        <f>IFERROR(__xludf.DUMMYFUNCTION("""COMPUTED_VALUE"""),"-")</f>
        <v>-</v>
      </c>
      <c r="FK69" s="9" t="str">
        <f>IFERROR(__xludf.DUMMYFUNCTION("""COMPUTED_VALUE"""),"-")</f>
        <v>-</v>
      </c>
      <c r="FL69" s="9" t="str">
        <f>IFERROR(__xludf.DUMMYFUNCTION("""COMPUTED_VALUE"""),"-")</f>
        <v>-</v>
      </c>
      <c r="FM69" s="9" t="str">
        <f>IFERROR(__xludf.DUMMYFUNCTION("""COMPUTED_VALUE"""),"-")</f>
        <v>-</v>
      </c>
      <c r="FN69" s="9" t="str">
        <f>IFERROR(__xludf.DUMMYFUNCTION("""COMPUTED_VALUE"""),"-")</f>
        <v>-</v>
      </c>
      <c r="FO69" s="9" t="str">
        <f>IFERROR(__xludf.DUMMYFUNCTION("""COMPUTED_VALUE"""),"-")</f>
        <v>-</v>
      </c>
      <c r="FP69" s="9" t="str">
        <f>IFERROR(__xludf.DUMMYFUNCTION("""COMPUTED_VALUE"""),"-")</f>
        <v>-</v>
      </c>
      <c r="FQ69" s="9" t="str">
        <f>IFERROR(__xludf.DUMMYFUNCTION("""COMPUTED_VALUE"""),"-")</f>
        <v>-</v>
      </c>
      <c r="FR69" s="9" t="str">
        <f>IFERROR(__xludf.DUMMYFUNCTION("""COMPUTED_VALUE"""),"-")</f>
        <v>-</v>
      </c>
      <c r="FS69" s="9" t="str">
        <f>IFERROR(__xludf.DUMMYFUNCTION("""COMPUTED_VALUE"""),"-")</f>
        <v>-</v>
      </c>
      <c r="FT69" s="9" t="str">
        <f>IFERROR(__xludf.DUMMYFUNCTION("""COMPUTED_VALUE"""),"-")</f>
        <v>-</v>
      </c>
      <c r="FU69" s="9" t="str">
        <f>IFERROR(__xludf.DUMMYFUNCTION("""COMPUTED_VALUE"""),"-")</f>
        <v>-</v>
      </c>
      <c r="FV69" s="9" t="str">
        <f>IFERROR(__xludf.DUMMYFUNCTION("""COMPUTED_VALUE"""),"")</f>
        <v/>
      </c>
      <c r="FW69" s="9" t="str">
        <f>IFERROR(__xludf.DUMMYFUNCTION("""COMPUTED_VALUE"""),"-")</f>
        <v>-</v>
      </c>
      <c r="FX69" s="9" t="str">
        <f>IFERROR(__xludf.DUMMYFUNCTION("""COMPUTED_VALUE"""),"-")</f>
        <v>-</v>
      </c>
      <c r="FY69" s="9" t="str">
        <f>IFERROR(__xludf.DUMMYFUNCTION("""COMPUTED_VALUE"""),"-")</f>
        <v>-</v>
      </c>
      <c r="FZ69" s="9" t="str">
        <f>IFERROR(__xludf.DUMMYFUNCTION("""COMPUTED_VALUE"""),"-")</f>
        <v>-</v>
      </c>
      <c r="GA69" s="9" t="str">
        <f>IFERROR(__xludf.DUMMYFUNCTION("""COMPUTED_VALUE"""),"-")</f>
        <v>-</v>
      </c>
      <c r="GB69" s="9" t="str">
        <f>IFERROR(__xludf.DUMMYFUNCTION("""COMPUTED_VALUE"""),"-")</f>
        <v>-</v>
      </c>
      <c r="GC69" s="9" t="str">
        <f>IFERROR(__xludf.DUMMYFUNCTION("""COMPUTED_VALUE"""),"-")</f>
        <v>-</v>
      </c>
      <c r="GD69" s="9" t="str">
        <f>IFERROR(__xludf.DUMMYFUNCTION("""COMPUTED_VALUE"""),"-")</f>
        <v>-</v>
      </c>
      <c r="GE69" s="9" t="str">
        <f>IFERROR(__xludf.DUMMYFUNCTION("""COMPUTED_VALUE"""),"-")</f>
        <v>-</v>
      </c>
      <c r="GF69" s="9" t="str">
        <f>IFERROR(__xludf.DUMMYFUNCTION("""COMPUTED_VALUE"""),"-")</f>
        <v>-</v>
      </c>
      <c r="GG69" s="9" t="str">
        <f>IFERROR(__xludf.DUMMYFUNCTION("""COMPUTED_VALUE"""),"-")</f>
        <v>-</v>
      </c>
      <c r="GH69" s="9" t="str">
        <f>IFERROR(__xludf.DUMMYFUNCTION("""COMPUTED_VALUE"""),"-")</f>
        <v>-</v>
      </c>
      <c r="GI69" s="9" t="str">
        <f>IFERROR(__xludf.DUMMYFUNCTION("""COMPUTED_VALUE"""),"-")</f>
        <v>-</v>
      </c>
      <c r="GJ69" s="9" t="str">
        <f>IFERROR(__xludf.DUMMYFUNCTION("""COMPUTED_VALUE"""),"-")</f>
        <v>-</v>
      </c>
      <c r="GK69" s="9" t="str">
        <f>IFERROR(__xludf.DUMMYFUNCTION("""COMPUTED_VALUE"""),"-")</f>
        <v>-</v>
      </c>
      <c r="GL69" s="9" t="str">
        <f>IFERROR(__xludf.DUMMYFUNCTION("""COMPUTED_VALUE"""),"-")</f>
        <v>-</v>
      </c>
      <c r="GM69" s="9" t="str">
        <f>IFERROR(__xludf.DUMMYFUNCTION("""COMPUTED_VALUE"""),"-")</f>
        <v>-</v>
      </c>
      <c r="GN69" s="9" t="str">
        <f>IFERROR(__xludf.DUMMYFUNCTION("""COMPUTED_VALUE"""),"-")</f>
        <v>-</v>
      </c>
      <c r="GO69" s="9" t="str">
        <f>IFERROR(__xludf.DUMMYFUNCTION("""COMPUTED_VALUE"""),"-")</f>
        <v>-</v>
      </c>
      <c r="GP69" s="9" t="str">
        <f>IFERROR(__xludf.DUMMYFUNCTION("""COMPUTED_VALUE"""),"-")</f>
        <v>-</v>
      </c>
      <c r="GQ69" s="9" t="str">
        <f>IFERROR(__xludf.DUMMYFUNCTION("""COMPUTED_VALUE"""),"-")</f>
        <v>-</v>
      </c>
      <c r="GR69" s="9" t="str">
        <f>IFERROR(__xludf.DUMMYFUNCTION("""COMPUTED_VALUE"""),"-")</f>
        <v>-</v>
      </c>
      <c r="GS69" s="9" t="str">
        <f>IFERROR(__xludf.DUMMYFUNCTION("""COMPUTED_VALUE"""),"-")</f>
        <v>-</v>
      </c>
      <c r="GT69" s="9" t="str">
        <f>IFERROR(__xludf.DUMMYFUNCTION("""COMPUTED_VALUE"""),"-")</f>
        <v>-</v>
      </c>
      <c r="GU69" s="9" t="str">
        <f>IFERROR(__xludf.DUMMYFUNCTION("""COMPUTED_VALUE"""),"")</f>
        <v/>
      </c>
    </row>
    <row r="70">
      <c r="A70" s="5"/>
      <c r="B70" s="5"/>
      <c r="C70" s="5" t="str">
        <f>if(B70="d","diskv. iz ciklusa",if(B70="d1","diskv. iz kruga",if($E70="ODOBREN",(if(countif(H:H,"="&amp;H70)=1,countif(H:H,"&gt;"&amp;H70)+1,concatenate(countif(H:H,"&gt;"&amp;H70)+1," - ",countif(H:H,"&gt;="&amp;H70)))),'Rezultati - A kategorija'!empty)))</f>
        <v>61 - 69</v>
      </c>
      <c r="D70" s="6" t="str">
        <f>IFERROR(__xludf.DUMMYFUNCTION("""COMPUTED_VALUE"""),"AlexG")</f>
        <v>AlexG</v>
      </c>
      <c r="E70" s="6" t="str">
        <f>IFERROR(__xludf.DUMMYFUNCTION("""COMPUTED_VALUE"""),"ODOBREN")</f>
        <v>ODOBREN</v>
      </c>
      <c r="F70" s="6" t="str">
        <f>IFERROR(__xludf.DUMMYFUNCTION("""COMPUTED_VALUE"""),"Aleksandar")</f>
        <v>Aleksandar</v>
      </c>
      <c r="G70" s="6" t="str">
        <f>IFERROR(__xludf.DUMMYFUNCTION("""COMPUTED_VALUE"""),"Gospavić")</f>
        <v>Gospavić</v>
      </c>
      <c r="H70" s="7">
        <f>IFERROR(__xludf.DUMMYFUNCTION("""COMPUTED_VALUE"""),0.0)</f>
        <v>0</v>
      </c>
      <c r="I70" s="7">
        <f>IFERROR(__xludf.DUMMYFUNCTION("""COMPUTED_VALUE"""),0.0)</f>
        <v>0</v>
      </c>
      <c r="J70" s="6" t="str">
        <f>IFERROR(__xludf.DUMMYFUNCTION("""COMPUTED_VALUE"""),"Pirot")</f>
        <v>Pirot</v>
      </c>
      <c r="K70" s="6" t="str">
        <f>IFERROR(__xludf.DUMMYFUNCTION("""COMPUTED_VALUE"""),"Gimnazija Pirot")</f>
        <v>Gimnazija Pirot</v>
      </c>
      <c r="L70" s="14" t="str">
        <f>IFERROR(__xludf.DUMMYFUNCTION("""COMPUTED_VALUE"""),"II")</f>
        <v>II</v>
      </c>
      <c r="M70" s="14" t="str">
        <f>IFERROR(__xludf.DUMMYFUNCTION("""COMPUTED_VALUE"""),"A")</f>
        <v>A</v>
      </c>
      <c r="N70" s="6" t="str">
        <f>IFERROR(__xludf.DUMMYFUNCTION("""COMPUTED_VALUE"""),"Goran Stanojević")</f>
        <v>Goran Stanojević</v>
      </c>
      <c r="O70" s="8" t="str">
        <f>IFERROR(__xludf.DUMMYFUNCTION("""COMPUTED_VALUE"""),"-")</f>
        <v>-</v>
      </c>
      <c r="P70" s="9" t="str">
        <f>IFERROR(__xludf.DUMMYFUNCTION("""COMPUTED_VALUE"""),"-")</f>
        <v>-</v>
      </c>
      <c r="Q70" s="9" t="str">
        <f>IFERROR(__xludf.DUMMYFUNCTION("""COMPUTED_VALUE"""),"-")</f>
        <v>-</v>
      </c>
      <c r="R70" s="9">
        <f>IFERROR(__xludf.DUMMYFUNCTION("""COMPUTED_VALUE"""),0.0)</f>
        <v>0</v>
      </c>
      <c r="S70" s="9" t="str">
        <f>IFERROR(__xludf.DUMMYFUNCTION("""COMPUTED_VALUE"""),"-")</f>
        <v>-</v>
      </c>
      <c r="T70" s="9" t="str">
        <f>IFERROR(__xludf.DUMMYFUNCTION("""COMPUTED_VALUE"""),"-")</f>
        <v>-</v>
      </c>
      <c r="U70" s="9" t="str">
        <f>IFERROR(__xludf.DUMMYFUNCTION("""COMPUTED_VALUE"""),"")</f>
        <v/>
      </c>
      <c r="V70" s="9" t="str">
        <f>IFERROR(__xludf.DUMMYFUNCTION("""COMPUTED_VALUE"""),"")</f>
        <v/>
      </c>
      <c r="W70" s="9" t="str">
        <f>IFERROR(__xludf.DUMMYFUNCTION("""COMPUTED_VALUE"""),"-")</f>
        <v>-</v>
      </c>
      <c r="X70" s="9" t="str">
        <f>IFERROR(__xludf.DUMMYFUNCTION("""COMPUTED_VALUE"""),"-")</f>
        <v>-</v>
      </c>
      <c r="Y70" s="9" t="str">
        <f>IFERROR(__xludf.DUMMYFUNCTION("""COMPUTED_VALUE"""),"-")</f>
        <v>-</v>
      </c>
      <c r="Z70" s="9" t="str">
        <f>IFERROR(__xludf.DUMMYFUNCTION("""COMPUTED_VALUE"""),"-")</f>
        <v>-</v>
      </c>
      <c r="AA70" s="9" t="str">
        <f>IFERROR(__xludf.DUMMYFUNCTION("""COMPUTED_VALUE"""),"-")</f>
        <v>-</v>
      </c>
      <c r="AB70" s="9" t="str">
        <f>IFERROR(__xludf.DUMMYFUNCTION("""COMPUTED_VALUE"""),"-")</f>
        <v>-</v>
      </c>
      <c r="AC70" s="9" t="str">
        <f>IFERROR(__xludf.DUMMYFUNCTION("""COMPUTED_VALUE"""),"-")</f>
        <v>-</v>
      </c>
      <c r="AD70" s="9" t="str">
        <f>IFERROR(__xludf.DUMMYFUNCTION("""COMPUTED_VALUE"""),"-")</f>
        <v>-</v>
      </c>
      <c r="AE70" s="9" t="str">
        <f>IFERROR(__xludf.DUMMYFUNCTION("""COMPUTED_VALUE"""),"-")</f>
        <v>-</v>
      </c>
      <c r="AF70" s="9" t="str">
        <f>IFERROR(__xludf.DUMMYFUNCTION("""COMPUTED_VALUE"""),"-")</f>
        <v>-</v>
      </c>
      <c r="AG70" s="9" t="str">
        <f>IFERROR(__xludf.DUMMYFUNCTION("""COMPUTED_VALUE"""),"-")</f>
        <v>-</v>
      </c>
      <c r="AH70" s="9" t="str">
        <f>IFERROR(__xludf.DUMMYFUNCTION("""COMPUTED_VALUE"""),"-")</f>
        <v>-</v>
      </c>
      <c r="AI70" s="9" t="str">
        <f>IFERROR(__xludf.DUMMYFUNCTION("""COMPUTED_VALUE"""),"-")</f>
        <v>-</v>
      </c>
      <c r="AJ70" s="9" t="str">
        <f>IFERROR(__xludf.DUMMYFUNCTION("""COMPUTED_VALUE"""),"-")</f>
        <v>-</v>
      </c>
      <c r="AK70" s="9" t="str">
        <f>IFERROR(__xludf.DUMMYFUNCTION("""COMPUTED_VALUE"""),"-")</f>
        <v>-</v>
      </c>
      <c r="AL70" s="9" t="str">
        <f>IFERROR(__xludf.DUMMYFUNCTION("""COMPUTED_VALUE"""),"-")</f>
        <v>-</v>
      </c>
      <c r="AM70" s="9" t="str">
        <f>IFERROR(__xludf.DUMMYFUNCTION("""COMPUTED_VALUE"""),"-")</f>
        <v>-</v>
      </c>
      <c r="AN70" s="9" t="str">
        <f>IFERROR(__xludf.DUMMYFUNCTION("""COMPUTED_VALUE"""),"-")</f>
        <v>-</v>
      </c>
      <c r="AO70" s="9" t="str">
        <f>IFERROR(__xludf.DUMMYFUNCTION("""COMPUTED_VALUE"""),"-")</f>
        <v>-</v>
      </c>
      <c r="AP70" s="9" t="str">
        <f>IFERROR(__xludf.DUMMYFUNCTION("""COMPUTED_VALUE"""),"-")</f>
        <v>-</v>
      </c>
      <c r="AQ70" s="9" t="str">
        <f>IFERROR(__xludf.DUMMYFUNCTION("""COMPUTED_VALUE"""),"-")</f>
        <v>-</v>
      </c>
      <c r="AR70" s="9" t="str">
        <f>IFERROR(__xludf.DUMMYFUNCTION("""COMPUTED_VALUE"""),"-")</f>
        <v>-</v>
      </c>
      <c r="AS70" s="9" t="str">
        <f>IFERROR(__xludf.DUMMYFUNCTION("""COMPUTED_VALUE"""),"-")</f>
        <v>-</v>
      </c>
      <c r="AT70" s="9" t="str">
        <f>IFERROR(__xludf.DUMMYFUNCTION("""COMPUTED_VALUE"""),"-")</f>
        <v>-</v>
      </c>
      <c r="AU70" s="9" t="str">
        <f>IFERROR(__xludf.DUMMYFUNCTION("""COMPUTED_VALUE"""),"-")</f>
        <v>-</v>
      </c>
      <c r="AV70" s="9" t="str">
        <f>IFERROR(__xludf.DUMMYFUNCTION("""COMPUTED_VALUE"""),"-")</f>
        <v>-</v>
      </c>
      <c r="AW70" s="9" t="str">
        <f>IFERROR(__xludf.DUMMYFUNCTION("""COMPUTED_VALUE"""),"-")</f>
        <v>-</v>
      </c>
      <c r="AX70" s="9" t="str">
        <f>IFERROR(__xludf.DUMMYFUNCTION("""COMPUTED_VALUE"""),"-")</f>
        <v>-</v>
      </c>
      <c r="AY70" s="9" t="str">
        <f>IFERROR(__xludf.DUMMYFUNCTION("""COMPUTED_VALUE"""),"-")</f>
        <v>-</v>
      </c>
      <c r="AZ70" s="9" t="str">
        <f>IFERROR(__xludf.DUMMYFUNCTION("""COMPUTED_VALUE"""),"-")</f>
        <v>-</v>
      </c>
      <c r="BA70" s="9" t="str">
        <f>IFERROR(__xludf.DUMMYFUNCTION("""COMPUTED_VALUE"""),"-")</f>
        <v>-</v>
      </c>
      <c r="BB70" s="9" t="str">
        <f>IFERROR(__xludf.DUMMYFUNCTION("""COMPUTED_VALUE"""),"-")</f>
        <v>-</v>
      </c>
      <c r="BC70" s="9" t="str">
        <f>IFERROR(__xludf.DUMMYFUNCTION("""COMPUTED_VALUE"""),"-")</f>
        <v>-</v>
      </c>
      <c r="BD70" s="9" t="str">
        <f>IFERROR(__xludf.DUMMYFUNCTION("""COMPUTED_VALUE"""),"-")</f>
        <v>-</v>
      </c>
      <c r="BE70" s="9" t="str">
        <f>IFERROR(__xludf.DUMMYFUNCTION("""COMPUTED_VALUE"""),"-")</f>
        <v>-</v>
      </c>
      <c r="BF70" s="9" t="str">
        <f>IFERROR(__xludf.DUMMYFUNCTION("""COMPUTED_VALUE"""),"-")</f>
        <v>-</v>
      </c>
      <c r="BG70" s="9" t="str">
        <f>IFERROR(__xludf.DUMMYFUNCTION("""COMPUTED_VALUE"""),"-")</f>
        <v>-</v>
      </c>
      <c r="BH70" s="9" t="str">
        <f>IFERROR(__xludf.DUMMYFUNCTION("""COMPUTED_VALUE"""),"-")</f>
        <v>-</v>
      </c>
      <c r="BI70" s="9" t="str">
        <f>IFERROR(__xludf.DUMMYFUNCTION("""COMPUTED_VALUE"""),"-")</f>
        <v>-</v>
      </c>
      <c r="BJ70" s="9" t="str">
        <f>IFERROR(__xludf.DUMMYFUNCTION("""COMPUTED_VALUE"""),"-")</f>
        <v>-</v>
      </c>
      <c r="BK70" s="9" t="str">
        <f>IFERROR(__xludf.DUMMYFUNCTION("""COMPUTED_VALUE"""),"-")</f>
        <v>-</v>
      </c>
      <c r="BL70" s="9" t="str">
        <f>IFERROR(__xludf.DUMMYFUNCTION("""COMPUTED_VALUE"""),"-")</f>
        <v>-</v>
      </c>
      <c r="BM70" s="9" t="str">
        <f>IFERROR(__xludf.DUMMYFUNCTION("""COMPUTED_VALUE"""),"")</f>
        <v/>
      </c>
      <c r="BN70" s="9" t="str">
        <f>IFERROR(__xludf.DUMMYFUNCTION("""COMPUTED_VALUE"""),"-")</f>
        <v>-</v>
      </c>
      <c r="BO70" s="9" t="str">
        <f>IFERROR(__xludf.DUMMYFUNCTION("""COMPUTED_VALUE"""),"-")</f>
        <v>-</v>
      </c>
      <c r="BP70" s="9" t="str">
        <f>IFERROR(__xludf.DUMMYFUNCTION("""COMPUTED_VALUE"""),"-")</f>
        <v>-</v>
      </c>
      <c r="BQ70" s="9" t="str">
        <f>IFERROR(__xludf.DUMMYFUNCTION("""COMPUTED_VALUE"""),"-")</f>
        <v>-</v>
      </c>
      <c r="BR70" s="9" t="str">
        <f>IFERROR(__xludf.DUMMYFUNCTION("""COMPUTED_VALUE"""),"-")</f>
        <v>-</v>
      </c>
      <c r="BS70" s="9" t="str">
        <f>IFERROR(__xludf.DUMMYFUNCTION("""COMPUTED_VALUE"""),"-")</f>
        <v>-</v>
      </c>
      <c r="BT70" s="9" t="str">
        <f>IFERROR(__xludf.DUMMYFUNCTION("""COMPUTED_VALUE"""),"-")</f>
        <v>-</v>
      </c>
      <c r="BU70" s="9" t="str">
        <f>IFERROR(__xludf.DUMMYFUNCTION("""COMPUTED_VALUE"""),"-")</f>
        <v>-</v>
      </c>
      <c r="BV70" s="9" t="str">
        <f>IFERROR(__xludf.DUMMYFUNCTION("""COMPUTED_VALUE"""),"-")</f>
        <v>-</v>
      </c>
      <c r="BW70" s="9" t="str">
        <f>IFERROR(__xludf.DUMMYFUNCTION("""COMPUTED_VALUE"""),"-")</f>
        <v>-</v>
      </c>
      <c r="BX70" s="9" t="str">
        <f>IFERROR(__xludf.DUMMYFUNCTION("""COMPUTED_VALUE"""),"-")</f>
        <v>-</v>
      </c>
      <c r="BY70" s="9" t="str">
        <f>IFERROR(__xludf.DUMMYFUNCTION("""COMPUTED_VALUE"""),"-")</f>
        <v>-</v>
      </c>
      <c r="BZ70" s="9" t="str">
        <f>IFERROR(__xludf.DUMMYFUNCTION("""COMPUTED_VALUE"""),"-")</f>
        <v>-</v>
      </c>
      <c r="CA70" s="9" t="str">
        <f>IFERROR(__xludf.DUMMYFUNCTION("""COMPUTED_VALUE"""),"-")</f>
        <v>-</v>
      </c>
      <c r="CB70" s="9" t="str">
        <f>IFERROR(__xludf.DUMMYFUNCTION("""COMPUTED_VALUE"""),"-")</f>
        <v>-</v>
      </c>
      <c r="CC70" s="9" t="str">
        <f>IFERROR(__xludf.DUMMYFUNCTION("""COMPUTED_VALUE"""),"-")</f>
        <v>-</v>
      </c>
      <c r="CD70" s="9" t="str">
        <f>IFERROR(__xludf.DUMMYFUNCTION("""COMPUTED_VALUE"""),"-")</f>
        <v>-</v>
      </c>
      <c r="CE70" s="9" t="str">
        <f>IFERROR(__xludf.DUMMYFUNCTION("""COMPUTED_VALUE"""),"-")</f>
        <v>-</v>
      </c>
      <c r="CF70" s="9" t="str">
        <f>IFERROR(__xludf.DUMMYFUNCTION("""COMPUTED_VALUE"""),"-")</f>
        <v>-</v>
      </c>
      <c r="CG70" s="9" t="str">
        <f>IFERROR(__xludf.DUMMYFUNCTION("""COMPUTED_VALUE"""),"-")</f>
        <v>-</v>
      </c>
      <c r="CH70" s="9" t="str">
        <f>IFERROR(__xludf.DUMMYFUNCTION("""COMPUTED_VALUE"""),"-")</f>
        <v>-</v>
      </c>
      <c r="CI70" s="9" t="str">
        <f>IFERROR(__xludf.DUMMYFUNCTION("""COMPUTED_VALUE"""),"-")</f>
        <v>-</v>
      </c>
      <c r="CJ70" s="9" t="str">
        <f>IFERROR(__xludf.DUMMYFUNCTION("""COMPUTED_VALUE"""),"-")</f>
        <v>-</v>
      </c>
      <c r="CK70" s="9" t="str">
        <f>IFERROR(__xludf.DUMMYFUNCTION("""COMPUTED_VALUE"""),"-")</f>
        <v>-</v>
      </c>
      <c r="CL70" s="9" t="str">
        <f>IFERROR(__xludf.DUMMYFUNCTION("""COMPUTED_VALUE"""),"-")</f>
        <v>-</v>
      </c>
      <c r="CM70" s="9" t="str">
        <f>IFERROR(__xludf.DUMMYFUNCTION("""COMPUTED_VALUE"""),"-")</f>
        <v>-</v>
      </c>
      <c r="CN70" s="9" t="str">
        <f>IFERROR(__xludf.DUMMYFUNCTION("""COMPUTED_VALUE"""),"-")</f>
        <v>-</v>
      </c>
      <c r="CO70" s="9" t="str">
        <f>IFERROR(__xludf.DUMMYFUNCTION("""COMPUTED_VALUE"""),"-")</f>
        <v>-</v>
      </c>
      <c r="CP70" s="9" t="str">
        <f>IFERROR(__xludf.DUMMYFUNCTION("""COMPUTED_VALUE"""),"-")</f>
        <v>-</v>
      </c>
      <c r="CQ70" s="9" t="str">
        <f>IFERROR(__xludf.DUMMYFUNCTION("""COMPUTED_VALUE"""),"-")</f>
        <v>-</v>
      </c>
      <c r="CR70" s="9" t="str">
        <f>IFERROR(__xludf.DUMMYFUNCTION("""COMPUTED_VALUE"""),"-")</f>
        <v>-</v>
      </c>
      <c r="CS70" s="9" t="str">
        <f>IFERROR(__xludf.DUMMYFUNCTION("""COMPUTED_VALUE"""),"-")</f>
        <v>-</v>
      </c>
      <c r="CT70" s="9" t="str">
        <f>IFERROR(__xludf.DUMMYFUNCTION("""COMPUTED_VALUE"""),"-")</f>
        <v>-</v>
      </c>
      <c r="CU70" s="9" t="str">
        <f>IFERROR(__xludf.DUMMYFUNCTION("""COMPUTED_VALUE"""),"")</f>
        <v/>
      </c>
      <c r="CV70" s="9" t="str">
        <f>IFERROR(__xludf.DUMMYFUNCTION("""COMPUTED_VALUE"""),"-")</f>
        <v>-</v>
      </c>
      <c r="CW70" s="9" t="str">
        <f>IFERROR(__xludf.DUMMYFUNCTION("""COMPUTED_VALUE"""),"-")</f>
        <v>-</v>
      </c>
      <c r="CX70" s="9" t="str">
        <f>IFERROR(__xludf.DUMMYFUNCTION("""COMPUTED_VALUE"""),"-")</f>
        <v>-</v>
      </c>
      <c r="CY70" s="9" t="str">
        <f>IFERROR(__xludf.DUMMYFUNCTION("""COMPUTED_VALUE"""),"-")</f>
        <v>-</v>
      </c>
      <c r="CZ70" s="9" t="str">
        <f>IFERROR(__xludf.DUMMYFUNCTION("""COMPUTED_VALUE"""),"-")</f>
        <v>-</v>
      </c>
      <c r="DA70" s="9" t="str">
        <f>IFERROR(__xludf.DUMMYFUNCTION("""COMPUTED_VALUE"""),"-")</f>
        <v>-</v>
      </c>
      <c r="DB70" s="9" t="str">
        <f>IFERROR(__xludf.DUMMYFUNCTION("""COMPUTED_VALUE"""),"-")</f>
        <v>-</v>
      </c>
      <c r="DC70" s="9" t="str">
        <f>IFERROR(__xludf.DUMMYFUNCTION("""COMPUTED_VALUE"""),"-")</f>
        <v>-</v>
      </c>
      <c r="DD70" s="9" t="str">
        <f>IFERROR(__xludf.DUMMYFUNCTION("""COMPUTED_VALUE"""),"-")</f>
        <v>-</v>
      </c>
      <c r="DE70" s="9" t="str">
        <f>IFERROR(__xludf.DUMMYFUNCTION("""COMPUTED_VALUE"""),"-")</f>
        <v>-</v>
      </c>
      <c r="DF70" s="9" t="str">
        <f>IFERROR(__xludf.DUMMYFUNCTION("""COMPUTED_VALUE"""),"-")</f>
        <v>-</v>
      </c>
      <c r="DG70" s="9" t="str">
        <f>IFERROR(__xludf.DUMMYFUNCTION("""COMPUTED_VALUE"""),"-")</f>
        <v>-</v>
      </c>
      <c r="DH70" s="9" t="str">
        <f>IFERROR(__xludf.DUMMYFUNCTION("""COMPUTED_VALUE"""),"-")</f>
        <v>-</v>
      </c>
      <c r="DI70" s="9" t="str">
        <f>IFERROR(__xludf.DUMMYFUNCTION("""COMPUTED_VALUE"""),"-")</f>
        <v>-</v>
      </c>
      <c r="DJ70" s="9" t="str">
        <f>IFERROR(__xludf.DUMMYFUNCTION("""COMPUTED_VALUE"""),"-")</f>
        <v>-</v>
      </c>
      <c r="DK70" s="9" t="str">
        <f>IFERROR(__xludf.DUMMYFUNCTION("""COMPUTED_VALUE"""),"-")</f>
        <v>-</v>
      </c>
      <c r="DL70" s="9" t="str">
        <f>IFERROR(__xludf.DUMMYFUNCTION("""COMPUTED_VALUE"""),"-")</f>
        <v>-</v>
      </c>
      <c r="DM70" s="9" t="str">
        <f>IFERROR(__xludf.DUMMYFUNCTION("""COMPUTED_VALUE"""),"-")</f>
        <v>-</v>
      </c>
      <c r="DN70" s="9" t="str">
        <f>IFERROR(__xludf.DUMMYFUNCTION("""COMPUTED_VALUE"""),"-")</f>
        <v>-</v>
      </c>
      <c r="DO70" s="9" t="str">
        <f>IFERROR(__xludf.DUMMYFUNCTION("""COMPUTED_VALUE"""),"-")</f>
        <v>-</v>
      </c>
      <c r="DP70" s="9" t="str">
        <f>IFERROR(__xludf.DUMMYFUNCTION("""COMPUTED_VALUE"""),"-")</f>
        <v>-</v>
      </c>
      <c r="DQ70" s="9" t="str">
        <f>IFERROR(__xludf.DUMMYFUNCTION("""COMPUTED_VALUE"""),"-")</f>
        <v>-</v>
      </c>
      <c r="DR70" s="9" t="str">
        <f>IFERROR(__xludf.DUMMYFUNCTION("""COMPUTED_VALUE"""),"-")</f>
        <v>-</v>
      </c>
      <c r="DS70" s="9" t="str">
        <f>IFERROR(__xludf.DUMMYFUNCTION("""COMPUTED_VALUE"""),"-")</f>
        <v>-</v>
      </c>
      <c r="DT70" s="9" t="str">
        <f>IFERROR(__xludf.DUMMYFUNCTION("""COMPUTED_VALUE"""),"-")</f>
        <v>-</v>
      </c>
      <c r="DU70" s="9" t="str">
        <f>IFERROR(__xludf.DUMMYFUNCTION("""COMPUTED_VALUE"""),"-")</f>
        <v>-</v>
      </c>
      <c r="DV70" s="9" t="str">
        <f>IFERROR(__xludf.DUMMYFUNCTION("""COMPUTED_VALUE"""),"-")</f>
        <v>-</v>
      </c>
      <c r="DW70" s="9" t="str">
        <f>IFERROR(__xludf.DUMMYFUNCTION("""COMPUTED_VALUE"""),"-")</f>
        <v>-</v>
      </c>
      <c r="DX70" s="9" t="str">
        <f>IFERROR(__xludf.DUMMYFUNCTION("""COMPUTED_VALUE"""),"-")</f>
        <v>-</v>
      </c>
      <c r="DY70" s="9" t="str">
        <f>IFERROR(__xludf.DUMMYFUNCTION("""COMPUTED_VALUE"""),"-")</f>
        <v>-</v>
      </c>
      <c r="DZ70" s="9" t="str">
        <f>IFERROR(__xludf.DUMMYFUNCTION("""COMPUTED_VALUE"""),"-")</f>
        <v>-</v>
      </c>
      <c r="EA70" s="9" t="str">
        <f>IFERROR(__xludf.DUMMYFUNCTION("""COMPUTED_VALUE"""),"-")</f>
        <v>-</v>
      </c>
      <c r="EB70" s="9" t="str">
        <f>IFERROR(__xludf.DUMMYFUNCTION("""COMPUTED_VALUE"""),"")</f>
        <v/>
      </c>
      <c r="EC70" s="9">
        <f>IFERROR(__xludf.DUMMYFUNCTION("""COMPUTED_VALUE"""),1.0)</f>
        <v>1</v>
      </c>
      <c r="ED70" s="9">
        <f>IFERROR(__xludf.DUMMYFUNCTION("""COMPUTED_VALUE"""),1.0)</f>
        <v>1</v>
      </c>
      <c r="EE70" s="9" t="str">
        <f>IFERROR(__xludf.DUMMYFUNCTION("""COMPUTED_VALUE"""),"WA")</f>
        <v>WA</v>
      </c>
      <c r="EF70" s="9">
        <f>IFERROR(__xludf.DUMMYFUNCTION("""COMPUTED_VALUE"""),1.0)</f>
        <v>1</v>
      </c>
      <c r="EG70" s="9">
        <f>IFERROR(__xludf.DUMMYFUNCTION("""COMPUTED_VALUE"""),1.0)</f>
        <v>1</v>
      </c>
      <c r="EH70" s="9" t="str">
        <f>IFERROR(__xludf.DUMMYFUNCTION("""COMPUTED_VALUE"""),"TLE")</f>
        <v>TLE</v>
      </c>
      <c r="EI70" s="9" t="str">
        <f>IFERROR(__xludf.DUMMYFUNCTION("""COMPUTED_VALUE"""),"TLE")</f>
        <v>TLE</v>
      </c>
      <c r="EJ70" s="9" t="str">
        <f>IFERROR(__xludf.DUMMYFUNCTION("""COMPUTED_VALUE"""),"TLE")</f>
        <v>TLE</v>
      </c>
      <c r="EK70" s="9" t="str">
        <f>IFERROR(__xludf.DUMMYFUNCTION("""COMPUTED_VALUE"""),"TLE")</f>
        <v>TLE</v>
      </c>
      <c r="EL70" s="9" t="str">
        <f>IFERROR(__xludf.DUMMYFUNCTION("""COMPUTED_VALUE"""),"TLE")</f>
        <v>TLE</v>
      </c>
      <c r="EM70" s="9" t="str">
        <f>IFERROR(__xludf.DUMMYFUNCTION("""COMPUTED_VALUE"""),"MLE")</f>
        <v>MLE</v>
      </c>
      <c r="EN70" s="9" t="str">
        <f>IFERROR(__xludf.DUMMYFUNCTION("""COMPUTED_VALUE"""),"TLE")</f>
        <v>TLE</v>
      </c>
      <c r="EO70" s="9" t="str">
        <f>IFERROR(__xludf.DUMMYFUNCTION("""COMPUTED_VALUE"""),"MLE")</f>
        <v>MLE</v>
      </c>
      <c r="EP70" s="9" t="str">
        <f>IFERROR(__xludf.DUMMYFUNCTION("""COMPUTED_VALUE"""),"TLE")</f>
        <v>TLE</v>
      </c>
      <c r="EQ70" s="9" t="str">
        <f>IFERROR(__xludf.DUMMYFUNCTION("""COMPUTED_VALUE"""),"MLE")</f>
        <v>MLE</v>
      </c>
      <c r="ER70" s="9" t="str">
        <f>IFERROR(__xludf.DUMMYFUNCTION("""COMPUTED_VALUE"""),"TLE")</f>
        <v>TLE</v>
      </c>
      <c r="ES70" s="9" t="str">
        <f>IFERROR(__xludf.DUMMYFUNCTION("""COMPUTED_VALUE"""),"")</f>
        <v/>
      </c>
      <c r="ET70" s="9" t="str">
        <f>IFERROR(__xludf.DUMMYFUNCTION("""COMPUTED_VALUE"""),"-")</f>
        <v>-</v>
      </c>
      <c r="EU70" s="9" t="str">
        <f>IFERROR(__xludf.DUMMYFUNCTION("""COMPUTED_VALUE"""),"-")</f>
        <v>-</v>
      </c>
      <c r="EV70" s="9" t="str">
        <f>IFERROR(__xludf.DUMMYFUNCTION("""COMPUTED_VALUE"""),"-")</f>
        <v>-</v>
      </c>
      <c r="EW70" s="9" t="str">
        <f>IFERROR(__xludf.DUMMYFUNCTION("""COMPUTED_VALUE"""),"-")</f>
        <v>-</v>
      </c>
      <c r="EX70" s="9" t="str">
        <f>IFERROR(__xludf.DUMMYFUNCTION("""COMPUTED_VALUE"""),"-")</f>
        <v>-</v>
      </c>
      <c r="EY70" s="9" t="str">
        <f>IFERROR(__xludf.DUMMYFUNCTION("""COMPUTED_VALUE"""),"-")</f>
        <v>-</v>
      </c>
      <c r="EZ70" s="9" t="str">
        <f>IFERROR(__xludf.DUMMYFUNCTION("""COMPUTED_VALUE"""),"-")</f>
        <v>-</v>
      </c>
      <c r="FA70" s="9" t="str">
        <f>IFERROR(__xludf.DUMMYFUNCTION("""COMPUTED_VALUE"""),"-")</f>
        <v>-</v>
      </c>
      <c r="FB70" s="9" t="str">
        <f>IFERROR(__xludf.DUMMYFUNCTION("""COMPUTED_VALUE"""),"-")</f>
        <v>-</v>
      </c>
      <c r="FC70" s="9" t="str">
        <f>IFERROR(__xludf.DUMMYFUNCTION("""COMPUTED_VALUE"""),"-")</f>
        <v>-</v>
      </c>
      <c r="FD70" s="9" t="str">
        <f>IFERROR(__xludf.DUMMYFUNCTION("""COMPUTED_VALUE"""),"-")</f>
        <v>-</v>
      </c>
      <c r="FE70" s="9" t="str">
        <f>IFERROR(__xludf.DUMMYFUNCTION("""COMPUTED_VALUE"""),"-")</f>
        <v>-</v>
      </c>
      <c r="FF70" s="9" t="str">
        <f>IFERROR(__xludf.DUMMYFUNCTION("""COMPUTED_VALUE"""),"-")</f>
        <v>-</v>
      </c>
      <c r="FG70" s="9" t="str">
        <f>IFERROR(__xludf.DUMMYFUNCTION("""COMPUTED_VALUE"""),"-")</f>
        <v>-</v>
      </c>
      <c r="FH70" s="9" t="str">
        <f>IFERROR(__xludf.DUMMYFUNCTION("""COMPUTED_VALUE"""),"-")</f>
        <v>-</v>
      </c>
      <c r="FI70" s="9" t="str">
        <f>IFERROR(__xludf.DUMMYFUNCTION("""COMPUTED_VALUE"""),"-")</f>
        <v>-</v>
      </c>
      <c r="FJ70" s="9" t="str">
        <f>IFERROR(__xludf.DUMMYFUNCTION("""COMPUTED_VALUE"""),"-")</f>
        <v>-</v>
      </c>
      <c r="FK70" s="9" t="str">
        <f>IFERROR(__xludf.DUMMYFUNCTION("""COMPUTED_VALUE"""),"-")</f>
        <v>-</v>
      </c>
      <c r="FL70" s="9" t="str">
        <f>IFERROR(__xludf.DUMMYFUNCTION("""COMPUTED_VALUE"""),"-")</f>
        <v>-</v>
      </c>
      <c r="FM70" s="9" t="str">
        <f>IFERROR(__xludf.DUMMYFUNCTION("""COMPUTED_VALUE"""),"-")</f>
        <v>-</v>
      </c>
      <c r="FN70" s="9" t="str">
        <f>IFERROR(__xludf.DUMMYFUNCTION("""COMPUTED_VALUE"""),"-")</f>
        <v>-</v>
      </c>
      <c r="FO70" s="9" t="str">
        <f>IFERROR(__xludf.DUMMYFUNCTION("""COMPUTED_VALUE"""),"-")</f>
        <v>-</v>
      </c>
      <c r="FP70" s="9" t="str">
        <f>IFERROR(__xludf.DUMMYFUNCTION("""COMPUTED_VALUE"""),"-")</f>
        <v>-</v>
      </c>
      <c r="FQ70" s="9" t="str">
        <f>IFERROR(__xludf.DUMMYFUNCTION("""COMPUTED_VALUE"""),"-")</f>
        <v>-</v>
      </c>
      <c r="FR70" s="9" t="str">
        <f>IFERROR(__xludf.DUMMYFUNCTION("""COMPUTED_VALUE"""),"-")</f>
        <v>-</v>
      </c>
      <c r="FS70" s="9" t="str">
        <f>IFERROR(__xludf.DUMMYFUNCTION("""COMPUTED_VALUE"""),"-")</f>
        <v>-</v>
      </c>
      <c r="FT70" s="9" t="str">
        <f>IFERROR(__xludf.DUMMYFUNCTION("""COMPUTED_VALUE"""),"-")</f>
        <v>-</v>
      </c>
      <c r="FU70" s="9" t="str">
        <f>IFERROR(__xludf.DUMMYFUNCTION("""COMPUTED_VALUE"""),"-")</f>
        <v>-</v>
      </c>
      <c r="FV70" s="9" t="str">
        <f>IFERROR(__xludf.DUMMYFUNCTION("""COMPUTED_VALUE"""),"")</f>
        <v/>
      </c>
      <c r="FW70" s="9" t="str">
        <f>IFERROR(__xludf.DUMMYFUNCTION("""COMPUTED_VALUE"""),"-")</f>
        <v>-</v>
      </c>
      <c r="FX70" s="9" t="str">
        <f>IFERROR(__xludf.DUMMYFUNCTION("""COMPUTED_VALUE"""),"-")</f>
        <v>-</v>
      </c>
      <c r="FY70" s="9" t="str">
        <f>IFERROR(__xludf.DUMMYFUNCTION("""COMPUTED_VALUE"""),"-")</f>
        <v>-</v>
      </c>
      <c r="FZ70" s="9" t="str">
        <f>IFERROR(__xludf.DUMMYFUNCTION("""COMPUTED_VALUE"""),"-")</f>
        <v>-</v>
      </c>
      <c r="GA70" s="9" t="str">
        <f>IFERROR(__xludf.DUMMYFUNCTION("""COMPUTED_VALUE"""),"-")</f>
        <v>-</v>
      </c>
      <c r="GB70" s="9" t="str">
        <f>IFERROR(__xludf.DUMMYFUNCTION("""COMPUTED_VALUE"""),"-")</f>
        <v>-</v>
      </c>
      <c r="GC70" s="9" t="str">
        <f>IFERROR(__xludf.DUMMYFUNCTION("""COMPUTED_VALUE"""),"-")</f>
        <v>-</v>
      </c>
      <c r="GD70" s="9" t="str">
        <f>IFERROR(__xludf.DUMMYFUNCTION("""COMPUTED_VALUE"""),"-")</f>
        <v>-</v>
      </c>
      <c r="GE70" s="9" t="str">
        <f>IFERROR(__xludf.DUMMYFUNCTION("""COMPUTED_VALUE"""),"-")</f>
        <v>-</v>
      </c>
      <c r="GF70" s="9" t="str">
        <f>IFERROR(__xludf.DUMMYFUNCTION("""COMPUTED_VALUE"""),"-")</f>
        <v>-</v>
      </c>
      <c r="GG70" s="9" t="str">
        <f>IFERROR(__xludf.DUMMYFUNCTION("""COMPUTED_VALUE"""),"-")</f>
        <v>-</v>
      </c>
      <c r="GH70" s="9" t="str">
        <f>IFERROR(__xludf.DUMMYFUNCTION("""COMPUTED_VALUE"""),"-")</f>
        <v>-</v>
      </c>
      <c r="GI70" s="9" t="str">
        <f>IFERROR(__xludf.DUMMYFUNCTION("""COMPUTED_VALUE"""),"-")</f>
        <v>-</v>
      </c>
      <c r="GJ70" s="9" t="str">
        <f>IFERROR(__xludf.DUMMYFUNCTION("""COMPUTED_VALUE"""),"-")</f>
        <v>-</v>
      </c>
      <c r="GK70" s="9" t="str">
        <f>IFERROR(__xludf.DUMMYFUNCTION("""COMPUTED_VALUE"""),"-")</f>
        <v>-</v>
      </c>
      <c r="GL70" s="9" t="str">
        <f>IFERROR(__xludf.DUMMYFUNCTION("""COMPUTED_VALUE"""),"-")</f>
        <v>-</v>
      </c>
      <c r="GM70" s="9" t="str">
        <f>IFERROR(__xludf.DUMMYFUNCTION("""COMPUTED_VALUE"""),"-")</f>
        <v>-</v>
      </c>
      <c r="GN70" s="9" t="str">
        <f>IFERROR(__xludf.DUMMYFUNCTION("""COMPUTED_VALUE"""),"-")</f>
        <v>-</v>
      </c>
      <c r="GO70" s="9" t="str">
        <f>IFERROR(__xludf.DUMMYFUNCTION("""COMPUTED_VALUE"""),"-")</f>
        <v>-</v>
      </c>
      <c r="GP70" s="9" t="str">
        <f>IFERROR(__xludf.DUMMYFUNCTION("""COMPUTED_VALUE"""),"-")</f>
        <v>-</v>
      </c>
      <c r="GQ70" s="9" t="str">
        <f>IFERROR(__xludf.DUMMYFUNCTION("""COMPUTED_VALUE"""),"-")</f>
        <v>-</v>
      </c>
      <c r="GR70" s="9" t="str">
        <f>IFERROR(__xludf.DUMMYFUNCTION("""COMPUTED_VALUE"""),"-")</f>
        <v>-</v>
      </c>
      <c r="GS70" s="9" t="str">
        <f>IFERROR(__xludf.DUMMYFUNCTION("""COMPUTED_VALUE"""),"-")</f>
        <v>-</v>
      </c>
      <c r="GT70" s="9" t="str">
        <f>IFERROR(__xludf.DUMMYFUNCTION("""COMPUTED_VALUE"""),"-")</f>
        <v>-</v>
      </c>
      <c r="GU70" s="9" t="str">
        <f>IFERROR(__xludf.DUMMYFUNCTION("""COMPUTED_VALUE"""),"")</f>
        <v/>
      </c>
    </row>
    <row r="71">
      <c r="A71" s="5"/>
      <c r="B71" s="5"/>
      <c r="C71" s="5" t="str">
        <f>if(B71="d","diskv. iz ciklusa",if(B71="d1","diskv. iz kruga",if($E71="ODOBREN",(if(countif(H:H,"="&amp;H71)=1,countif(H:H,"&gt;"&amp;H71)+1,concatenate(countif(H:H,"&gt;"&amp;H71)+1," - ",countif(H:H,"&gt;="&amp;H71)))),'Rezultati - A kategorija'!empty)))</f>
        <v>61 - 69</v>
      </c>
      <c r="D71" s="6" t="str">
        <f>IFERROR(__xludf.DUMMYFUNCTION("""COMPUTED_VALUE"""),"NikolaM165")</f>
        <v>NikolaM165</v>
      </c>
      <c r="E71" s="6" t="str">
        <f>IFERROR(__xludf.DUMMYFUNCTION("""COMPUTED_VALUE"""),"ODOBREN")</f>
        <v>ODOBREN</v>
      </c>
      <c r="F71" s="6" t="str">
        <f>IFERROR(__xludf.DUMMYFUNCTION("""COMPUTED_VALUE"""),"Nikola")</f>
        <v>Nikola</v>
      </c>
      <c r="G71" s="6" t="str">
        <f>IFERROR(__xludf.DUMMYFUNCTION("""COMPUTED_VALUE"""),"Mirčić")</f>
        <v>Mirčić</v>
      </c>
      <c r="H71" s="7">
        <f>IFERROR(__xludf.DUMMYFUNCTION("""COMPUTED_VALUE"""),0.0)</f>
        <v>0</v>
      </c>
      <c r="I71" s="7">
        <f>IFERROR(__xludf.DUMMYFUNCTION("""COMPUTED_VALUE"""),0.0)</f>
        <v>0</v>
      </c>
      <c r="J71" s="6" t="str">
        <f>IFERROR(__xludf.DUMMYFUNCTION("""COMPUTED_VALUE"""),"Šabac")</f>
        <v>Šabac</v>
      </c>
      <c r="K71" s="6" t="str">
        <f>IFERROR(__xludf.DUMMYFUNCTION("""COMPUTED_VALUE"""),"Šabačka gimnazija")</f>
        <v>Šabačka gimnazija</v>
      </c>
      <c r="L71" s="14" t="str">
        <f>IFERROR(__xludf.DUMMYFUNCTION("""COMPUTED_VALUE"""),"II")</f>
        <v>II</v>
      </c>
      <c r="M71" s="14" t="str">
        <f>IFERROR(__xludf.DUMMYFUNCTION("""COMPUTED_VALUE"""),"A")</f>
        <v>A</v>
      </c>
      <c r="N71" s="6"/>
      <c r="O71" s="8" t="str">
        <f>IFERROR(__xludf.DUMMYFUNCTION("""COMPUTED_VALUE"""),"-")</f>
        <v>-</v>
      </c>
      <c r="P71" s="9" t="str">
        <f>IFERROR(__xludf.DUMMYFUNCTION("""COMPUTED_VALUE"""),"-")</f>
        <v>-</v>
      </c>
      <c r="Q71" s="9" t="str">
        <f>IFERROR(__xludf.DUMMYFUNCTION("""COMPUTED_VALUE"""),"-")</f>
        <v>-</v>
      </c>
      <c r="R71" s="9">
        <f>IFERROR(__xludf.DUMMYFUNCTION("""COMPUTED_VALUE"""),0.0)</f>
        <v>0</v>
      </c>
      <c r="S71" s="9" t="str">
        <f>IFERROR(__xludf.DUMMYFUNCTION("""COMPUTED_VALUE"""),"-")</f>
        <v>-</v>
      </c>
      <c r="T71" s="9" t="str">
        <f>IFERROR(__xludf.DUMMYFUNCTION("""COMPUTED_VALUE"""),"-")</f>
        <v>-</v>
      </c>
      <c r="U71" s="9" t="str">
        <f>IFERROR(__xludf.DUMMYFUNCTION("""COMPUTED_VALUE"""),"")</f>
        <v/>
      </c>
      <c r="V71" s="9" t="str">
        <f>IFERROR(__xludf.DUMMYFUNCTION("""COMPUTED_VALUE"""),"")</f>
        <v/>
      </c>
      <c r="W71" s="9" t="str">
        <f>IFERROR(__xludf.DUMMYFUNCTION("""COMPUTED_VALUE"""),"-")</f>
        <v>-</v>
      </c>
      <c r="X71" s="9" t="str">
        <f>IFERROR(__xludf.DUMMYFUNCTION("""COMPUTED_VALUE"""),"-")</f>
        <v>-</v>
      </c>
      <c r="Y71" s="9" t="str">
        <f>IFERROR(__xludf.DUMMYFUNCTION("""COMPUTED_VALUE"""),"-")</f>
        <v>-</v>
      </c>
      <c r="Z71" s="9" t="str">
        <f>IFERROR(__xludf.DUMMYFUNCTION("""COMPUTED_VALUE"""),"-")</f>
        <v>-</v>
      </c>
      <c r="AA71" s="9" t="str">
        <f>IFERROR(__xludf.DUMMYFUNCTION("""COMPUTED_VALUE"""),"-")</f>
        <v>-</v>
      </c>
      <c r="AB71" s="9" t="str">
        <f>IFERROR(__xludf.DUMMYFUNCTION("""COMPUTED_VALUE"""),"-")</f>
        <v>-</v>
      </c>
      <c r="AC71" s="9" t="str">
        <f>IFERROR(__xludf.DUMMYFUNCTION("""COMPUTED_VALUE"""),"-")</f>
        <v>-</v>
      </c>
      <c r="AD71" s="9" t="str">
        <f>IFERROR(__xludf.DUMMYFUNCTION("""COMPUTED_VALUE"""),"-")</f>
        <v>-</v>
      </c>
      <c r="AE71" s="9" t="str">
        <f>IFERROR(__xludf.DUMMYFUNCTION("""COMPUTED_VALUE"""),"-")</f>
        <v>-</v>
      </c>
      <c r="AF71" s="9" t="str">
        <f>IFERROR(__xludf.DUMMYFUNCTION("""COMPUTED_VALUE"""),"-")</f>
        <v>-</v>
      </c>
      <c r="AG71" s="9" t="str">
        <f>IFERROR(__xludf.DUMMYFUNCTION("""COMPUTED_VALUE"""),"-")</f>
        <v>-</v>
      </c>
      <c r="AH71" s="9" t="str">
        <f>IFERROR(__xludf.DUMMYFUNCTION("""COMPUTED_VALUE"""),"-")</f>
        <v>-</v>
      </c>
      <c r="AI71" s="9" t="str">
        <f>IFERROR(__xludf.DUMMYFUNCTION("""COMPUTED_VALUE"""),"-")</f>
        <v>-</v>
      </c>
      <c r="AJ71" s="9" t="str">
        <f>IFERROR(__xludf.DUMMYFUNCTION("""COMPUTED_VALUE"""),"-")</f>
        <v>-</v>
      </c>
      <c r="AK71" s="9" t="str">
        <f>IFERROR(__xludf.DUMMYFUNCTION("""COMPUTED_VALUE"""),"-")</f>
        <v>-</v>
      </c>
      <c r="AL71" s="9" t="str">
        <f>IFERROR(__xludf.DUMMYFUNCTION("""COMPUTED_VALUE"""),"-")</f>
        <v>-</v>
      </c>
      <c r="AM71" s="9" t="str">
        <f>IFERROR(__xludf.DUMMYFUNCTION("""COMPUTED_VALUE"""),"-")</f>
        <v>-</v>
      </c>
      <c r="AN71" s="9" t="str">
        <f>IFERROR(__xludf.DUMMYFUNCTION("""COMPUTED_VALUE"""),"-")</f>
        <v>-</v>
      </c>
      <c r="AO71" s="9" t="str">
        <f>IFERROR(__xludf.DUMMYFUNCTION("""COMPUTED_VALUE"""),"-")</f>
        <v>-</v>
      </c>
      <c r="AP71" s="9" t="str">
        <f>IFERROR(__xludf.DUMMYFUNCTION("""COMPUTED_VALUE"""),"-")</f>
        <v>-</v>
      </c>
      <c r="AQ71" s="9" t="str">
        <f>IFERROR(__xludf.DUMMYFUNCTION("""COMPUTED_VALUE"""),"-")</f>
        <v>-</v>
      </c>
      <c r="AR71" s="9" t="str">
        <f>IFERROR(__xludf.DUMMYFUNCTION("""COMPUTED_VALUE"""),"-")</f>
        <v>-</v>
      </c>
      <c r="AS71" s="9" t="str">
        <f>IFERROR(__xludf.DUMMYFUNCTION("""COMPUTED_VALUE"""),"-")</f>
        <v>-</v>
      </c>
      <c r="AT71" s="9" t="str">
        <f>IFERROR(__xludf.DUMMYFUNCTION("""COMPUTED_VALUE"""),"-")</f>
        <v>-</v>
      </c>
      <c r="AU71" s="9" t="str">
        <f>IFERROR(__xludf.DUMMYFUNCTION("""COMPUTED_VALUE"""),"-")</f>
        <v>-</v>
      </c>
      <c r="AV71" s="9" t="str">
        <f>IFERROR(__xludf.DUMMYFUNCTION("""COMPUTED_VALUE"""),"-")</f>
        <v>-</v>
      </c>
      <c r="AW71" s="9" t="str">
        <f>IFERROR(__xludf.DUMMYFUNCTION("""COMPUTED_VALUE"""),"-")</f>
        <v>-</v>
      </c>
      <c r="AX71" s="9" t="str">
        <f>IFERROR(__xludf.DUMMYFUNCTION("""COMPUTED_VALUE"""),"-")</f>
        <v>-</v>
      </c>
      <c r="AY71" s="9" t="str">
        <f>IFERROR(__xludf.DUMMYFUNCTION("""COMPUTED_VALUE"""),"-")</f>
        <v>-</v>
      </c>
      <c r="AZ71" s="9" t="str">
        <f>IFERROR(__xludf.DUMMYFUNCTION("""COMPUTED_VALUE"""),"-")</f>
        <v>-</v>
      </c>
      <c r="BA71" s="9" t="str">
        <f>IFERROR(__xludf.DUMMYFUNCTION("""COMPUTED_VALUE"""),"-")</f>
        <v>-</v>
      </c>
      <c r="BB71" s="9" t="str">
        <f>IFERROR(__xludf.DUMMYFUNCTION("""COMPUTED_VALUE"""),"-")</f>
        <v>-</v>
      </c>
      <c r="BC71" s="9" t="str">
        <f>IFERROR(__xludf.DUMMYFUNCTION("""COMPUTED_VALUE"""),"-")</f>
        <v>-</v>
      </c>
      <c r="BD71" s="9" t="str">
        <f>IFERROR(__xludf.DUMMYFUNCTION("""COMPUTED_VALUE"""),"-")</f>
        <v>-</v>
      </c>
      <c r="BE71" s="9" t="str">
        <f>IFERROR(__xludf.DUMMYFUNCTION("""COMPUTED_VALUE"""),"-")</f>
        <v>-</v>
      </c>
      <c r="BF71" s="9" t="str">
        <f>IFERROR(__xludf.DUMMYFUNCTION("""COMPUTED_VALUE"""),"-")</f>
        <v>-</v>
      </c>
      <c r="BG71" s="9" t="str">
        <f>IFERROR(__xludf.DUMMYFUNCTION("""COMPUTED_VALUE"""),"-")</f>
        <v>-</v>
      </c>
      <c r="BH71" s="9" t="str">
        <f>IFERROR(__xludf.DUMMYFUNCTION("""COMPUTED_VALUE"""),"-")</f>
        <v>-</v>
      </c>
      <c r="BI71" s="9" t="str">
        <f>IFERROR(__xludf.DUMMYFUNCTION("""COMPUTED_VALUE"""),"-")</f>
        <v>-</v>
      </c>
      <c r="BJ71" s="9" t="str">
        <f>IFERROR(__xludf.DUMMYFUNCTION("""COMPUTED_VALUE"""),"-")</f>
        <v>-</v>
      </c>
      <c r="BK71" s="9" t="str">
        <f>IFERROR(__xludf.DUMMYFUNCTION("""COMPUTED_VALUE"""),"-")</f>
        <v>-</v>
      </c>
      <c r="BL71" s="9" t="str">
        <f>IFERROR(__xludf.DUMMYFUNCTION("""COMPUTED_VALUE"""),"-")</f>
        <v>-</v>
      </c>
      <c r="BM71" s="9" t="str">
        <f>IFERROR(__xludf.DUMMYFUNCTION("""COMPUTED_VALUE"""),"")</f>
        <v/>
      </c>
      <c r="BN71" s="9" t="str">
        <f>IFERROR(__xludf.DUMMYFUNCTION("""COMPUTED_VALUE"""),"-")</f>
        <v>-</v>
      </c>
      <c r="BO71" s="9" t="str">
        <f>IFERROR(__xludf.DUMMYFUNCTION("""COMPUTED_VALUE"""),"-")</f>
        <v>-</v>
      </c>
      <c r="BP71" s="9" t="str">
        <f>IFERROR(__xludf.DUMMYFUNCTION("""COMPUTED_VALUE"""),"-")</f>
        <v>-</v>
      </c>
      <c r="BQ71" s="9" t="str">
        <f>IFERROR(__xludf.DUMMYFUNCTION("""COMPUTED_VALUE"""),"-")</f>
        <v>-</v>
      </c>
      <c r="BR71" s="9" t="str">
        <f>IFERROR(__xludf.DUMMYFUNCTION("""COMPUTED_VALUE"""),"-")</f>
        <v>-</v>
      </c>
      <c r="BS71" s="9" t="str">
        <f>IFERROR(__xludf.DUMMYFUNCTION("""COMPUTED_VALUE"""),"-")</f>
        <v>-</v>
      </c>
      <c r="BT71" s="9" t="str">
        <f>IFERROR(__xludf.DUMMYFUNCTION("""COMPUTED_VALUE"""),"-")</f>
        <v>-</v>
      </c>
      <c r="BU71" s="9" t="str">
        <f>IFERROR(__xludf.DUMMYFUNCTION("""COMPUTED_VALUE"""),"-")</f>
        <v>-</v>
      </c>
      <c r="BV71" s="9" t="str">
        <f>IFERROR(__xludf.DUMMYFUNCTION("""COMPUTED_VALUE"""),"-")</f>
        <v>-</v>
      </c>
      <c r="BW71" s="9" t="str">
        <f>IFERROR(__xludf.DUMMYFUNCTION("""COMPUTED_VALUE"""),"-")</f>
        <v>-</v>
      </c>
      <c r="BX71" s="9" t="str">
        <f>IFERROR(__xludf.DUMMYFUNCTION("""COMPUTED_VALUE"""),"-")</f>
        <v>-</v>
      </c>
      <c r="BY71" s="9" t="str">
        <f>IFERROR(__xludf.DUMMYFUNCTION("""COMPUTED_VALUE"""),"-")</f>
        <v>-</v>
      </c>
      <c r="BZ71" s="9" t="str">
        <f>IFERROR(__xludf.DUMMYFUNCTION("""COMPUTED_VALUE"""),"-")</f>
        <v>-</v>
      </c>
      <c r="CA71" s="9" t="str">
        <f>IFERROR(__xludf.DUMMYFUNCTION("""COMPUTED_VALUE"""),"-")</f>
        <v>-</v>
      </c>
      <c r="CB71" s="9" t="str">
        <f>IFERROR(__xludf.DUMMYFUNCTION("""COMPUTED_VALUE"""),"-")</f>
        <v>-</v>
      </c>
      <c r="CC71" s="9" t="str">
        <f>IFERROR(__xludf.DUMMYFUNCTION("""COMPUTED_VALUE"""),"-")</f>
        <v>-</v>
      </c>
      <c r="CD71" s="9" t="str">
        <f>IFERROR(__xludf.DUMMYFUNCTION("""COMPUTED_VALUE"""),"-")</f>
        <v>-</v>
      </c>
      <c r="CE71" s="9" t="str">
        <f>IFERROR(__xludf.DUMMYFUNCTION("""COMPUTED_VALUE"""),"-")</f>
        <v>-</v>
      </c>
      <c r="CF71" s="9" t="str">
        <f>IFERROR(__xludf.DUMMYFUNCTION("""COMPUTED_VALUE"""),"-")</f>
        <v>-</v>
      </c>
      <c r="CG71" s="9" t="str">
        <f>IFERROR(__xludf.DUMMYFUNCTION("""COMPUTED_VALUE"""),"-")</f>
        <v>-</v>
      </c>
      <c r="CH71" s="9" t="str">
        <f>IFERROR(__xludf.DUMMYFUNCTION("""COMPUTED_VALUE"""),"-")</f>
        <v>-</v>
      </c>
      <c r="CI71" s="9" t="str">
        <f>IFERROR(__xludf.DUMMYFUNCTION("""COMPUTED_VALUE"""),"-")</f>
        <v>-</v>
      </c>
      <c r="CJ71" s="9" t="str">
        <f>IFERROR(__xludf.DUMMYFUNCTION("""COMPUTED_VALUE"""),"-")</f>
        <v>-</v>
      </c>
      <c r="CK71" s="9" t="str">
        <f>IFERROR(__xludf.DUMMYFUNCTION("""COMPUTED_VALUE"""),"-")</f>
        <v>-</v>
      </c>
      <c r="CL71" s="9" t="str">
        <f>IFERROR(__xludf.DUMMYFUNCTION("""COMPUTED_VALUE"""),"-")</f>
        <v>-</v>
      </c>
      <c r="CM71" s="9" t="str">
        <f>IFERROR(__xludf.DUMMYFUNCTION("""COMPUTED_VALUE"""),"-")</f>
        <v>-</v>
      </c>
      <c r="CN71" s="9" t="str">
        <f>IFERROR(__xludf.DUMMYFUNCTION("""COMPUTED_VALUE"""),"-")</f>
        <v>-</v>
      </c>
      <c r="CO71" s="9" t="str">
        <f>IFERROR(__xludf.DUMMYFUNCTION("""COMPUTED_VALUE"""),"-")</f>
        <v>-</v>
      </c>
      <c r="CP71" s="9" t="str">
        <f>IFERROR(__xludf.DUMMYFUNCTION("""COMPUTED_VALUE"""),"-")</f>
        <v>-</v>
      </c>
      <c r="CQ71" s="9" t="str">
        <f>IFERROR(__xludf.DUMMYFUNCTION("""COMPUTED_VALUE"""),"-")</f>
        <v>-</v>
      </c>
      <c r="CR71" s="9" t="str">
        <f>IFERROR(__xludf.DUMMYFUNCTION("""COMPUTED_VALUE"""),"-")</f>
        <v>-</v>
      </c>
      <c r="CS71" s="9" t="str">
        <f>IFERROR(__xludf.DUMMYFUNCTION("""COMPUTED_VALUE"""),"-")</f>
        <v>-</v>
      </c>
      <c r="CT71" s="9" t="str">
        <f>IFERROR(__xludf.DUMMYFUNCTION("""COMPUTED_VALUE"""),"-")</f>
        <v>-</v>
      </c>
      <c r="CU71" s="9" t="str">
        <f>IFERROR(__xludf.DUMMYFUNCTION("""COMPUTED_VALUE"""),"")</f>
        <v/>
      </c>
      <c r="CV71" s="9" t="str">
        <f>IFERROR(__xludf.DUMMYFUNCTION("""COMPUTED_VALUE"""),"-")</f>
        <v>-</v>
      </c>
      <c r="CW71" s="9" t="str">
        <f>IFERROR(__xludf.DUMMYFUNCTION("""COMPUTED_VALUE"""),"-")</f>
        <v>-</v>
      </c>
      <c r="CX71" s="9" t="str">
        <f>IFERROR(__xludf.DUMMYFUNCTION("""COMPUTED_VALUE"""),"-")</f>
        <v>-</v>
      </c>
      <c r="CY71" s="9" t="str">
        <f>IFERROR(__xludf.DUMMYFUNCTION("""COMPUTED_VALUE"""),"-")</f>
        <v>-</v>
      </c>
      <c r="CZ71" s="9" t="str">
        <f>IFERROR(__xludf.DUMMYFUNCTION("""COMPUTED_VALUE"""),"-")</f>
        <v>-</v>
      </c>
      <c r="DA71" s="9" t="str">
        <f>IFERROR(__xludf.DUMMYFUNCTION("""COMPUTED_VALUE"""),"-")</f>
        <v>-</v>
      </c>
      <c r="DB71" s="9" t="str">
        <f>IFERROR(__xludf.DUMMYFUNCTION("""COMPUTED_VALUE"""),"-")</f>
        <v>-</v>
      </c>
      <c r="DC71" s="9" t="str">
        <f>IFERROR(__xludf.DUMMYFUNCTION("""COMPUTED_VALUE"""),"-")</f>
        <v>-</v>
      </c>
      <c r="DD71" s="9" t="str">
        <f>IFERROR(__xludf.DUMMYFUNCTION("""COMPUTED_VALUE"""),"-")</f>
        <v>-</v>
      </c>
      <c r="DE71" s="9" t="str">
        <f>IFERROR(__xludf.DUMMYFUNCTION("""COMPUTED_VALUE"""),"-")</f>
        <v>-</v>
      </c>
      <c r="DF71" s="9" t="str">
        <f>IFERROR(__xludf.DUMMYFUNCTION("""COMPUTED_VALUE"""),"-")</f>
        <v>-</v>
      </c>
      <c r="DG71" s="9" t="str">
        <f>IFERROR(__xludf.DUMMYFUNCTION("""COMPUTED_VALUE"""),"-")</f>
        <v>-</v>
      </c>
      <c r="DH71" s="9" t="str">
        <f>IFERROR(__xludf.DUMMYFUNCTION("""COMPUTED_VALUE"""),"-")</f>
        <v>-</v>
      </c>
      <c r="DI71" s="9" t="str">
        <f>IFERROR(__xludf.DUMMYFUNCTION("""COMPUTED_VALUE"""),"-")</f>
        <v>-</v>
      </c>
      <c r="DJ71" s="9" t="str">
        <f>IFERROR(__xludf.DUMMYFUNCTION("""COMPUTED_VALUE"""),"-")</f>
        <v>-</v>
      </c>
      <c r="DK71" s="9" t="str">
        <f>IFERROR(__xludf.DUMMYFUNCTION("""COMPUTED_VALUE"""),"-")</f>
        <v>-</v>
      </c>
      <c r="DL71" s="9" t="str">
        <f>IFERROR(__xludf.DUMMYFUNCTION("""COMPUTED_VALUE"""),"-")</f>
        <v>-</v>
      </c>
      <c r="DM71" s="9" t="str">
        <f>IFERROR(__xludf.DUMMYFUNCTION("""COMPUTED_VALUE"""),"-")</f>
        <v>-</v>
      </c>
      <c r="DN71" s="9" t="str">
        <f>IFERROR(__xludf.DUMMYFUNCTION("""COMPUTED_VALUE"""),"-")</f>
        <v>-</v>
      </c>
      <c r="DO71" s="9" t="str">
        <f>IFERROR(__xludf.DUMMYFUNCTION("""COMPUTED_VALUE"""),"-")</f>
        <v>-</v>
      </c>
      <c r="DP71" s="9" t="str">
        <f>IFERROR(__xludf.DUMMYFUNCTION("""COMPUTED_VALUE"""),"-")</f>
        <v>-</v>
      </c>
      <c r="DQ71" s="9" t="str">
        <f>IFERROR(__xludf.DUMMYFUNCTION("""COMPUTED_VALUE"""),"-")</f>
        <v>-</v>
      </c>
      <c r="DR71" s="9" t="str">
        <f>IFERROR(__xludf.DUMMYFUNCTION("""COMPUTED_VALUE"""),"-")</f>
        <v>-</v>
      </c>
      <c r="DS71" s="9" t="str">
        <f>IFERROR(__xludf.DUMMYFUNCTION("""COMPUTED_VALUE"""),"-")</f>
        <v>-</v>
      </c>
      <c r="DT71" s="9" t="str">
        <f>IFERROR(__xludf.DUMMYFUNCTION("""COMPUTED_VALUE"""),"-")</f>
        <v>-</v>
      </c>
      <c r="DU71" s="9" t="str">
        <f>IFERROR(__xludf.DUMMYFUNCTION("""COMPUTED_VALUE"""),"-")</f>
        <v>-</v>
      </c>
      <c r="DV71" s="9" t="str">
        <f>IFERROR(__xludf.DUMMYFUNCTION("""COMPUTED_VALUE"""),"-")</f>
        <v>-</v>
      </c>
      <c r="DW71" s="9" t="str">
        <f>IFERROR(__xludf.DUMMYFUNCTION("""COMPUTED_VALUE"""),"-")</f>
        <v>-</v>
      </c>
      <c r="DX71" s="9" t="str">
        <f>IFERROR(__xludf.DUMMYFUNCTION("""COMPUTED_VALUE"""),"-")</f>
        <v>-</v>
      </c>
      <c r="DY71" s="9" t="str">
        <f>IFERROR(__xludf.DUMMYFUNCTION("""COMPUTED_VALUE"""),"-")</f>
        <v>-</v>
      </c>
      <c r="DZ71" s="9" t="str">
        <f>IFERROR(__xludf.DUMMYFUNCTION("""COMPUTED_VALUE"""),"-")</f>
        <v>-</v>
      </c>
      <c r="EA71" s="9" t="str">
        <f>IFERROR(__xludf.DUMMYFUNCTION("""COMPUTED_VALUE"""),"-")</f>
        <v>-</v>
      </c>
      <c r="EB71" s="9" t="str">
        <f>IFERROR(__xludf.DUMMYFUNCTION("""COMPUTED_VALUE"""),"")</f>
        <v/>
      </c>
      <c r="EC71" s="9">
        <f>IFERROR(__xludf.DUMMYFUNCTION("""COMPUTED_VALUE"""),1.0)</f>
        <v>1</v>
      </c>
      <c r="ED71" s="9">
        <f>IFERROR(__xludf.DUMMYFUNCTION("""COMPUTED_VALUE"""),1.0)</f>
        <v>1</v>
      </c>
      <c r="EE71" s="9" t="str">
        <f>IFERROR(__xludf.DUMMYFUNCTION("""COMPUTED_VALUE"""),"WA")</f>
        <v>WA</v>
      </c>
      <c r="EF71" s="9" t="str">
        <f>IFERROR(__xludf.DUMMYFUNCTION("""COMPUTED_VALUE"""),"WA")</f>
        <v>WA</v>
      </c>
      <c r="EG71" s="9" t="str">
        <f>IFERROR(__xludf.DUMMYFUNCTION("""COMPUTED_VALUE"""),"WA")</f>
        <v>WA</v>
      </c>
      <c r="EH71" s="9" t="str">
        <f>IFERROR(__xludf.DUMMYFUNCTION("""COMPUTED_VALUE"""),"TLE")</f>
        <v>TLE</v>
      </c>
      <c r="EI71" s="9" t="str">
        <f>IFERROR(__xludf.DUMMYFUNCTION("""COMPUTED_VALUE"""),"TLE")</f>
        <v>TLE</v>
      </c>
      <c r="EJ71" s="9" t="str">
        <f>IFERROR(__xludf.DUMMYFUNCTION("""COMPUTED_VALUE"""),"TLE")</f>
        <v>TLE</v>
      </c>
      <c r="EK71" s="9" t="str">
        <f>IFERROR(__xludf.DUMMYFUNCTION("""COMPUTED_VALUE"""),"TLE")</f>
        <v>TLE</v>
      </c>
      <c r="EL71" s="9" t="str">
        <f>IFERROR(__xludf.DUMMYFUNCTION("""COMPUTED_VALUE"""),"TLE")</f>
        <v>TLE</v>
      </c>
      <c r="EM71" s="9" t="str">
        <f>IFERROR(__xludf.DUMMYFUNCTION("""COMPUTED_VALUE"""),"TLE")</f>
        <v>TLE</v>
      </c>
      <c r="EN71" s="9" t="str">
        <f>IFERROR(__xludf.DUMMYFUNCTION("""COMPUTED_VALUE"""),"TLE")</f>
        <v>TLE</v>
      </c>
      <c r="EO71" s="9" t="str">
        <f>IFERROR(__xludf.DUMMYFUNCTION("""COMPUTED_VALUE"""),"TLE")</f>
        <v>TLE</v>
      </c>
      <c r="EP71" s="9" t="str">
        <f>IFERROR(__xludf.DUMMYFUNCTION("""COMPUTED_VALUE"""),"TLE")</f>
        <v>TLE</v>
      </c>
      <c r="EQ71" s="9" t="str">
        <f>IFERROR(__xludf.DUMMYFUNCTION("""COMPUTED_VALUE"""),"TLE")</f>
        <v>TLE</v>
      </c>
      <c r="ER71" s="9" t="str">
        <f>IFERROR(__xludf.DUMMYFUNCTION("""COMPUTED_VALUE"""),"TLE")</f>
        <v>TLE</v>
      </c>
      <c r="ES71" s="9" t="str">
        <f>IFERROR(__xludf.DUMMYFUNCTION("""COMPUTED_VALUE"""),"")</f>
        <v/>
      </c>
      <c r="ET71" s="9" t="str">
        <f>IFERROR(__xludf.DUMMYFUNCTION("""COMPUTED_VALUE"""),"-")</f>
        <v>-</v>
      </c>
      <c r="EU71" s="9" t="str">
        <f>IFERROR(__xludf.DUMMYFUNCTION("""COMPUTED_VALUE"""),"-")</f>
        <v>-</v>
      </c>
      <c r="EV71" s="9" t="str">
        <f>IFERROR(__xludf.DUMMYFUNCTION("""COMPUTED_VALUE"""),"-")</f>
        <v>-</v>
      </c>
      <c r="EW71" s="9" t="str">
        <f>IFERROR(__xludf.DUMMYFUNCTION("""COMPUTED_VALUE"""),"-")</f>
        <v>-</v>
      </c>
      <c r="EX71" s="9" t="str">
        <f>IFERROR(__xludf.DUMMYFUNCTION("""COMPUTED_VALUE"""),"-")</f>
        <v>-</v>
      </c>
      <c r="EY71" s="9" t="str">
        <f>IFERROR(__xludf.DUMMYFUNCTION("""COMPUTED_VALUE"""),"-")</f>
        <v>-</v>
      </c>
      <c r="EZ71" s="9" t="str">
        <f>IFERROR(__xludf.DUMMYFUNCTION("""COMPUTED_VALUE"""),"-")</f>
        <v>-</v>
      </c>
      <c r="FA71" s="9" t="str">
        <f>IFERROR(__xludf.DUMMYFUNCTION("""COMPUTED_VALUE"""),"-")</f>
        <v>-</v>
      </c>
      <c r="FB71" s="9" t="str">
        <f>IFERROR(__xludf.DUMMYFUNCTION("""COMPUTED_VALUE"""),"-")</f>
        <v>-</v>
      </c>
      <c r="FC71" s="9" t="str">
        <f>IFERROR(__xludf.DUMMYFUNCTION("""COMPUTED_VALUE"""),"-")</f>
        <v>-</v>
      </c>
      <c r="FD71" s="9" t="str">
        <f>IFERROR(__xludf.DUMMYFUNCTION("""COMPUTED_VALUE"""),"-")</f>
        <v>-</v>
      </c>
      <c r="FE71" s="9" t="str">
        <f>IFERROR(__xludf.DUMMYFUNCTION("""COMPUTED_VALUE"""),"-")</f>
        <v>-</v>
      </c>
      <c r="FF71" s="9" t="str">
        <f>IFERROR(__xludf.DUMMYFUNCTION("""COMPUTED_VALUE"""),"-")</f>
        <v>-</v>
      </c>
      <c r="FG71" s="9" t="str">
        <f>IFERROR(__xludf.DUMMYFUNCTION("""COMPUTED_VALUE"""),"-")</f>
        <v>-</v>
      </c>
      <c r="FH71" s="9" t="str">
        <f>IFERROR(__xludf.DUMMYFUNCTION("""COMPUTED_VALUE"""),"-")</f>
        <v>-</v>
      </c>
      <c r="FI71" s="9" t="str">
        <f>IFERROR(__xludf.DUMMYFUNCTION("""COMPUTED_VALUE"""),"-")</f>
        <v>-</v>
      </c>
      <c r="FJ71" s="9" t="str">
        <f>IFERROR(__xludf.DUMMYFUNCTION("""COMPUTED_VALUE"""),"-")</f>
        <v>-</v>
      </c>
      <c r="FK71" s="9" t="str">
        <f>IFERROR(__xludf.DUMMYFUNCTION("""COMPUTED_VALUE"""),"-")</f>
        <v>-</v>
      </c>
      <c r="FL71" s="9" t="str">
        <f>IFERROR(__xludf.DUMMYFUNCTION("""COMPUTED_VALUE"""),"-")</f>
        <v>-</v>
      </c>
      <c r="FM71" s="9" t="str">
        <f>IFERROR(__xludf.DUMMYFUNCTION("""COMPUTED_VALUE"""),"-")</f>
        <v>-</v>
      </c>
      <c r="FN71" s="9" t="str">
        <f>IFERROR(__xludf.DUMMYFUNCTION("""COMPUTED_VALUE"""),"-")</f>
        <v>-</v>
      </c>
      <c r="FO71" s="9" t="str">
        <f>IFERROR(__xludf.DUMMYFUNCTION("""COMPUTED_VALUE"""),"-")</f>
        <v>-</v>
      </c>
      <c r="FP71" s="9" t="str">
        <f>IFERROR(__xludf.DUMMYFUNCTION("""COMPUTED_VALUE"""),"-")</f>
        <v>-</v>
      </c>
      <c r="FQ71" s="9" t="str">
        <f>IFERROR(__xludf.DUMMYFUNCTION("""COMPUTED_VALUE"""),"-")</f>
        <v>-</v>
      </c>
      <c r="FR71" s="9" t="str">
        <f>IFERROR(__xludf.DUMMYFUNCTION("""COMPUTED_VALUE"""),"-")</f>
        <v>-</v>
      </c>
      <c r="FS71" s="9" t="str">
        <f>IFERROR(__xludf.DUMMYFUNCTION("""COMPUTED_VALUE"""),"-")</f>
        <v>-</v>
      </c>
      <c r="FT71" s="9" t="str">
        <f>IFERROR(__xludf.DUMMYFUNCTION("""COMPUTED_VALUE"""),"-")</f>
        <v>-</v>
      </c>
      <c r="FU71" s="9" t="str">
        <f>IFERROR(__xludf.DUMMYFUNCTION("""COMPUTED_VALUE"""),"-")</f>
        <v>-</v>
      </c>
      <c r="FV71" s="9" t="str">
        <f>IFERROR(__xludf.DUMMYFUNCTION("""COMPUTED_VALUE"""),"")</f>
        <v/>
      </c>
      <c r="FW71" s="9" t="str">
        <f>IFERROR(__xludf.DUMMYFUNCTION("""COMPUTED_VALUE"""),"-")</f>
        <v>-</v>
      </c>
      <c r="FX71" s="9" t="str">
        <f>IFERROR(__xludf.DUMMYFUNCTION("""COMPUTED_VALUE"""),"-")</f>
        <v>-</v>
      </c>
      <c r="FY71" s="9" t="str">
        <f>IFERROR(__xludf.DUMMYFUNCTION("""COMPUTED_VALUE"""),"-")</f>
        <v>-</v>
      </c>
      <c r="FZ71" s="9" t="str">
        <f>IFERROR(__xludf.DUMMYFUNCTION("""COMPUTED_VALUE"""),"-")</f>
        <v>-</v>
      </c>
      <c r="GA71" s="9" t="str">
        <f>IFERROR(__xludf.DUMMYFUNCTION("""COMPUTED_VALUE"""),"-")</f>
        <v>-</v>
      </c>
      <c r="GB71" s="9" t="str">
        <f>IFERROR(__xludf.DUMMYFUNCTION("""COMPUTED_VALUE"""),"-")</f>
        <v>-</v>
      </c>
      <c r="GC71" s="9" t="str">
        <f>IFERROR(__xludf.DUMMYFUNCTION("""COMPUTED_VALUE"""),"-")</f>
        <v>-</v>
      </c>
      <c r="GD71" s="9" t="str">
        <f>IFERROR(__xludf.DUMMYFUNCTION("""COMPUTED_VALUE"""),"-")</f>
        <v>-</v>
      </c>
      <c r="GE71" s="9" t="str">
        <f>IFERROR(__xludf.DUMMYFUNCTION("""COMPUTED_VALUE"""),"-")</f>
        <v>-</v>
      </c>
      <c r="GF71" s="9" t="str">
        <f>IFERROR(__xludf.DUMMYFUNCTION("""COMPUTED_VALUE"""),"-")</f>
        <v>-</v>
      </c>
      <c r="GG71" s="9" t="str">
        <f>IFERROR(__xludf.DUMMYFUNCTION("""COMPUTED_VALUE"""),"-")</f>
        <v>-</v>
      </c>
      <c r="GH71" s="9" t="str">
        <f>IFERROR(__xludf.DUMMYFUNCTION("""COMPUTED_VALUE"""),"-")</f>
        <v>-</v>
      </c>
      <c r="GI71" s="9" t="str">
        <f>IFERROR(__xludf.DUMMYFUNCTION("""COMPUTED_VALUE"""),"-")</f>
        <v>-</v>
      </c>
      <c r="GJ71" s="9" t="str">
        <f>IFERROR(__xludf.DUMMYFUNCTION("""COMPUTED_VALUE"""),"-")</f>
        <v>-</v>
      </c>
      <c r="GK71" s="9" t="str">
        <f>IFERROR(__xludf.DUMMYFUNCTION("""COMPUTED_VALUE"""),"-")</f>
        <v>-</v>
      </c>
      <c r="GL71" s="9" t="str">
        <f>IFERROR(__xludf.DUMMYFUNCTION("""COMPUTED_VALUE"""),"-")</f>
        <v>-</v>
      </c>
      <c r="GM71" s="9" t="str">
        <f>IFERROR(__xludf.DUMMYFUNCTION("""COMPUTED_VALUE"""),"-")</f>
        <v>-</v>
      </c>
      <c r="GN71" s="9" t="str">
        <f>IFERROR(__xludf.DUMMYFUNCTION("""COMPUTED_VALUE"""),"-")</f>
        <v>-</v>
      </c>
      <c r="GO71" s="9" t="str">
        <f>IFERROR(__xludf.DUMMYFUNCTION("""COMPUTED_VALUE"""),"-")</f>
        <v>-</v>
      </c>
      <c r="GP71" s="9" t="str">
        <f>IFERROR(__xludf.DUMMYFUNCTION("""COMPUTED_VALUE"""),"-")</f>
        <v>-</v>
      </c>
      <c r="GQ71" s="9" t="str">
        <f>IFERROR(__xludf.DUMMYFUNCTION("""COMPUTED_VALUE"""),"-")</f>
        <v>-</v>
      </c>
      <c r="GR71" s="9" t="str">
        <f>IFERROR(__xludf.DUMMYFUNCTION("""COMPUTED_VALUE"""),"-")</f>
        <v>-</v>
      </c>
      <c r="GS71" s="9" t="str">
        <f>IFERROR(__xludf.DUMMYFUNCTION("""COMPUTED_VALUE"""),"-")</f>
        <v>-</v>
      </c>
      <c r="GT71" s="9" t="str">
        <f>IFERROR(__xludf.DUMMYFUNCTION("""COMPUTED_VALUE"""),"-")</f>
        <v>-</v>
      </c>
      <c r="GU71" s="9" t="str">
        <f>IFERROR(__xludf.DUMMYFUNCTION("""COMPUTED_VALUE"""),"")</f>
        <v/>
      </c>
    </row>
    <row r="72">
      <c r="A72" s="5"/>
      <c r="B72" s="5"/>
      <c r="C72" s="5"/>
      <c r="D72" s="6"/>
      <c r="E72" s="6"/>
      <c r="F72" s="6"/>
      <c r="G72" s="6"/>
      <c r="H72" s="7"/>
      <c r="I72" s="7"/>
      <c r="J72" s="6"/>
      <c r="K72" s="6"/>
      <c r="L72" s="6"/>
      <c r="M72" s="6"/>
      <c r="N72" s="6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</row>
    <row r="73">
      <c r="A73" s="5"/>
      <c r="B73" s="5"/>
      <c r="C73" s="5"/>
      <c r="D73" s="6"/>
      <c r="E73" s="6"/>
      <c r="F73" s="6"/>
      <c r="G73" s="6"/>
      <c r="H73" s="7"/>
      <c r="I73" s="7"/>
      <c r="J73" s="6"/>
      <c r="K73" s="6"/>
      <c r="L73" s="6"/>
      <c r="M73" s="6"/>
      <c r="N73" s="6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</row>
    <row r="74">
      <c r="A74" s="5"/>
      <c r="B74" s="5"/>
      <c r="C74" s="5"/>
      <c r="D74" s="6"/>
      <c r="E74" s="6"/>
      <c r="F74" s="6"/>
      <c r="G74" s="6"/>
      <c r="H74" s="7"/>
      <c r="I74" s="7"/>
      <c r="J74" s="6"/>
      <c r="K74" s="6"/>
      <c r="L74" s="6"/>
      <c r="M74" s="6"/>
      <c r="N74" s="6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</row>
    <row r="75">
      <c r="A75" s="5"/>
      <c r="B75" s="5"/>
      <c r="C75" s="5"/>
      <c r="D75" s="6"/>
      <c r="E75" s="6"/>
      <c r="F75" s="6"/>
      <c r="G75" s="6"/>
      <c r="H75" s="7"/>
      <c r="I75" s="7"/>
      <c r="J75" s="6"/>
      <c r="K75" s="6"/>
      <c r="L75" s="6"/>
      <c r="M75" s="6"/>
      <c r="N75" s="6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</row>
    <row r="76">
      <c r="A76" s="5"/>
      <c r="B76" s="5"/>
      <c r="C76" s="5"/>
      <c r="D76" s="6"/>
      <c r="E76" s="6"/>
      <c r="F76" s="6"/>
      <c r="G76" s="6"/>
      <c r="H76" s="7"/>
      <c r="I76" s="7"/>
      <c r="J76" s="6"/>
      <c r="K76" s="6"/>
      <c r="L76" s="6"/>
      <c r="M76" s="6"/>
      <c r="N76" s="6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</row>
    <row r="77">
      <c r="A77" s="5"/>
      <c r="B77" s="5"/>
      <c r="C77" s="5"/>
      <c r="D77" s="6"/>
      <c r="E77" s="6"/>
      <c r="F77" s="6"/>
      <c r="G77" s="6"/>
      <c r="H77" s="7"/>
      <c r="I77" s="7"/>
      <c r="J77" s="6"/>
      <c r="K77" s="6"/>
      <c r="L77" s="6"/>
      <c r="M77" s="6"/>
      <c r="N77" s="6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</row>
    <row r="78">
      <c r="A78" s="5"/>
      <c r="B78" s="5"/>
      <c r="C78" s="5"/>
      <c r="D78" s="6"/>
      <c r="E78" s="6"/>
      <c r="F78" s="6"/>
      <c r="G78" s="6"/>
      <c r="H78" s="7"/>
      <c r="I78" s="7"/>
      <c r="J78" s="6"/>
      <c r="K78" s="6"/>
      <c r="L78" s="6"/>
      <c r="M78" s="6"/>
      <c r="N78" s="6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</row>
    <row r="79">
      <c r="A79" s="5"/>
      <c r="B79" s="5"/>
      <c r="C79" s="5"/>
      <c r="D79" s="6"/>
      <c r="E79" s="6"/>
      <c r="F79" s="6"/>
      <c r="G79" s="6"/>
      <c r="H79" s="7"/>
      <c r="I79" s="7"/>
      <c r="J79" s="6"/>
      <c r="K79" s="6"/>
      <c r="L79" s="6"/>
      <c r="M79" s="6"/>
      <c r="N79" s="6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</row>
    <row r="80">
      <c r="A80" s="5"/>
      <c r="B80" s="5"/>
      <c r="C80" s="5"/>
      <c r="D80" s="6"/>
      <c r="E80" s="6"/>
      <c r="F80" s="6"/>
      <c r="G80" s="6"/>
      <c r="H80" s="7"/>
      <c r="I80" s="7"/>
      <c r="J80" s="6"/>
      <c r="K80" s="6"/>
      <c r="L80" s="6"/>
      <c r="M80" s="6"/>
      <c r="N80" s="6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</row>
    <row r="81">
      <c r="A81" s="5"/>
      <c r="B81" s="5"/>
      <c r="C81" s="5"/>
      <c r="D81" s="6"/>
      <c r="E81" s="6"/>
      <c r="F81" s="6"/>
      <c r="G81" s="6"/>
      <c r="H81" s="7"/>
      <c r="I81" s="7"/>
      <c r="J81" s="6"/>
      <c r="K81" s="6"/>
      <c r="L81" s="6"/>
      <c r="M81" s="6"/>
      <c r="N81" s="6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</row>
    <row r="82">
      <c r="A82" s="5"/>
      <c r="B82" s="5"/>
      <c r="C82" s="5"/>
      <c r="D82" s="6"/>
      <c r="E82" s="6"/>
      <c r="F82" s="6"/>
      <c r="G82" s="6"/>
      <c r="H82" s="7"/>
      <c r="I82" s="7"/>
      <c r="J82" s="6"/>
      <c r="K82" s="6"/>
      <c r="L82" s="6"/>
      <c r="M82" s="6"/>
      <c r="N82" s="6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</row>
    <row r="83">
      <c r="A83" s="5"/>
      <c r="B83" s="5"/>
      <c r="C83" s="5"/>
      <c r="D83" s="6"/>
      <c r="E83" s="6"/>
      <c r="F83" s="6"/>
      <c r="G83" s="6"/>
      <c r="H83" s="7"/>
      <c r="I83" s="7"/>
      <c r="J83" s="6"/>
      <c r="K83" s="6"/>
      <c r="L83" s="6"/>
      <c r="M83" s="6"/>
      <c r="N83" s="6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</row>
    <row r="84">
      <c r="A84" s="5"/>
      <c r="B84" s="5"/>
      <c r="C84" s="5"/>
      <c r="D84" s="6"/>
      <c r="E84" s="6"/>
      <c r="F84" s="6"/>
      <c r="G84" s="6"/>
      <c r="H84" s="7"/>
      <c r="I84" s="7"/>
      <c r="J84" s="6"/>
      <c r="K84" s="6"/>
      <c r="L84" s="6"/>
      <c r="M84" s="6"/>
      <c r="N84" s="6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</row>
    <row r="85">
      <c r="A85" s="5"/>
      <c r="B85" s="5"/>
      <c r="C85" s="5"/>
      <c r="D85" s="6"/>
      <c r="E85" s="6"/>
      <c r="F85" s="6"/>
      <c r="G85" s="6"/>
      <c r="H85" s="7"/>
      <c r="I85" s="7"/>
      <c r="J85" s="6"/>
      <c r="K85" s="6"/>
      <c r="L85" s="6"/>
      <c r="M85" s="6"/>
      <c r="N85" s="6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</row>
    <row r="86">
      <c r="A86" s="5"/>
      <c r="B86" s="5"/>
      <c r="C86" s="5"/>
      <c r="D86" s="6"/>
      <c r="E86" s="6"/>
      <c r="F86" s="6"/>
      <c r="G86" s="6"/>
      <c r="H86" s="7"/>
      <c r="I86" s="7"/>
      <c r="J86" s="6"/>
      <c r="K86" s="6"/>
      <c r="L86" s="6"/>
      <c r="M86" s="6"/>
      <c r="N86" s="6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</row>
    <row r="87">
      <c r="A87" s="5"/>
      <c r="B87" s="5"/>
      <c r="C87" s="5"/>
      <c r="D87" s="6"/>
      <c r="E87" s="6"/>
      <c r="F87" s="6"/>
      <c r="G87" s="6"/>
      <c r="H87" s="7"/>
      <c r="I87" s="7"/>
      <c r="J87" s="6"/>
      <c r="K87" s="6"/>
      <c r="L87" s="6"/>
      <c r="M87" s="6"/>
      <c r="N87" s="6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</row>
    <row r="88">
      <c r="A88" s="5"/>
      <c r="B88" s="5"/>
      <c r="C88" s="5"/>
      <c r="D88" s="6"/>
      <c r="E88" s="6"/>
      <c r="F88" s="6"/>
      <c r="G88" s="6"/>
      <c r="H88" s="7"/>
      <c r="I88" s="7"/>
      <c r="J88" s="6"/>
      <c r="K88" s="6"/>
      <c r="L88" s="6"/>
      <c r="M88" s="6"/>
      <c r="N88" s="6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</row>
    <row r="89">
      <c r="A89" s="5"/>
      <c r="B89" s="5"/>
      <c r="C89" s="5"/>
      <c r="D89" s="6"/>
      <c r="E89" s="6"/>
      <c r="F89" s="6"/>
      <c r="G89" s="6"/>
      <c r="H89" s="7"/>
      <c r="I89" s="7"/>
      <c r="J89" s="6"/>
      <c r="K89" s="6"/>
      <c r="L89" s="6"/>
      <c r="M89" s="6"/>
      <c r="N89" s="6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</row>
    <row r="90">
      <c r="A90" s="5"/>
      <c r="B90" s="5"/>
      <c r="C90" s="5"/>
      <c r="D90" s="6"/>
      <c r="E90" s="6"/>
      <c r="F90" s="6"/>
      <c r="G90" s="6"/>
      <c r="H90" s="7"/>
      <c r="I90" s="7"/>
      <c r="J90" s="6"/>
      <c r="K90" s="6"/>
      <c r="L90" s="6"/>
      <c r="M90" s="6"/>
      <c r="N90" s="6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</row>
    <row r="91">
      <c r="A91" s="5"/>
      <c r="B91" s="5"/>
      <c r="C91" s="5"/>
      <c r="D91" s="6"/>
      <c r="E91" s="6"/>
      <c r="F91" s="6"/>
      <c r="G91" s="6"/>
      <c r="H91" s="7"/>
      <c r="I91" s="7"/>
      <c r="J91" s="6"/>
      <c r="K91" s="6"/>
      <c r="L91" s="6"/>
      <c r="M91" s="6"/>
      <c r="N91" s="6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</row>
    <row r="92">
      <c r="A92" s="5"/>
      <c r="B92" s="5"/>
      <c r="C92" s="5"/>
      <c r="D92" s="6"/>
      <c r="E92" s="6"/>
      <c r="F92" s="6"/>
      <c r="G92" s="6"/>
      <c r="H92" s="7"/>
      <c r="I92" s="7"/>
      <c r="J92" s="6"/>
      <c r="K92" s="6"/>
      <c r="L92" s="6"/>
      <c r="M92" s="6"/>
      <c r="N92" s="6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</row>
    <row r="93">
      <c r="A93" s="5"/>
      <c r="B93" s="5"/>
      <c r="C93" s="5"/>
      <c r="D93" s="6"/>
      <c r="E93" s="6"/>
      <c r="F93" s="6"/>
      <c r="G93" s="6"/>
      <c r="H93" s="7"/>
      <c r="I93" s="7"/>
      <c r="J93" s="6"/>
      <c r="K93" s="6"/>
      <c r="L93" s="6"/>
      <c r="M93" s="6"/>
      <c r="N93" s="6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</row>
    <row r="94">
      <c r="A94" s="5"/>
      <c r="B94" s="5"/>
      <c r="C94" s="5"/>
      <c r="D94" s="6"/>
      <c r="E94" s="6"/>
      <c r="F94" s="6"/>
      <c r="G94" s="6"/>
      <c r="H94" s="7"/>
      <c r="I94" s="7"/>
      <c r="J94" s="6"/>
      <c r="K94" s="6"/>
      <c r="L94" s="6"/>
      <c r="M94" s="6"/>
      <c r="N94" s="6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</row>
    <row r="95">
      <c r="A95" s="5"/>
      <c r="B95" s="5"/>
      <c r="C95" s="5"/>
      <c r="D95" s="6"/>
      <c r="E95" s="6"/>
      <c r="F95" s="6"/>
      <c r="G95" s="6"/>
      <c r="H95" s="7"/>
      <c r="I95" s="7"/>
      <c r="J95" s="6"/>
      <c r="K95" s="6"/>
      <c r="L95" s="6"/>
      <c r="M95" s="6"/>
      <c r="N95" s="6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</row>
    <row r="96">
      <c r="A96" s="5"/>
      <c r="B96" s="5"/>
      <c r="C96" s="5"/>
      <c r="D96" s="6"/>
      <c r="E96" s="6"/>
      <c r="F96" s="6"/>
      <c r="G96" s="6"/>
      <c r="H96" s="7"/>
      <c r="I96" s="7"/>
      <c r="J96" s="6"/>
      <c r="K96" s="6"/>
      <c r="L96" s="6"/>
      <c r="M96" s="6"/>
      <c r="N96" s="6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</row>
    <row r="97">
      <c r="A97" s="5"/>
      <c r="B97" s="5"/>
      <c r="C97" s="5"/>
      <c r="D97" s="6"/>
      <c r="E97" s="6"/>
      <c r="F97" s="6"/>
      <c r="G97" s="6"/>
      <c r="H97" s="7"/>
      <c r="I97" s="7"/>
      <c r="J97" s="6"/>
      <c r="K97" s="6"/>
      <c r="L97" s="6"/>
      <c r="M97" s="6"/>
      <c r="N97" s="6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</row>
    <row r="98">
      <c r="A98" s="5"/>
      <c r="B98" s="5"/>
      <c r="C98" s="5"/>
      <c r="D98" s="6"/>
      <c r="E98" s="6"/>
      <c r="F98" s="6"/>
      <c r="G98" s="6"/>
      <c r="H98" s="7"/>
      <c r="I98" s="7"/>
      <c r="J98" s="6"/>
      <c r="K98" s="6"/>
      <c r="L98" s="6"/>
      <c r="M98" s="6"/>
      <c r="N98" s="6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</row>
    <row r="99">
      <c r="A99" s="5"/>
      <c r="B99" s="5"/>
      <c r="C99" s="5"/>
      <c r="D99" s="6"/>
      <c r="E99" s="6"/>
      <c r="F99" s="6"/>
      <c r="G99" s="6"/>
      <c r="H99" s="7"/>
      <c r="I99" s="7"/>
      <c r="J99" s="6"/>
      <c r="K99" s="6"/>
      <c r="L99" s="6"/>
      <c r="M99" s="6"/>
      <c r="N99" s="6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</row>
    <row r="100">
      <c r="A100" s="5"/>
      <c r="B100" s="5"/>
      <c r="C100" s="5"/>
      <c r="D100" s="6"/>
      <c r="E100" s="6"/>
      <c r="F100" s="6"/>
      <c r="G100" s="6"/>
      <c r="H100" s="7"/>
      <c r="I100" s="7"/>
      <c r="J100" s="6"/>
      <c r="K100" s="6"/>
      <c r="L100" s="6"/>
      <c r="M100" s="6"/>
      <c r="N100" s="6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</row>
    <row r="101">
      <c r="A101" s="5"/>
      <c r="B101" s="5"/>
      <c r="C101" s="5"/>
      <c r="D101" s="6"/>
      <c r="E101" s="6"/>
      <c r="F101" s="6"/>
      <c r="G101" s="6"/>
      <c r="H101" s="7"/>
      <c r="I101" s="7"/>
      <c r="J101" s="6"/>
      <c r="K101" s="6"/>
      <c r="L101" s="6"/>
      <c r="M101" s="6"/>
      <c r="N101" s="6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</row>
    <row r="102">
      <c r="A102" s="5"/>
      <c r="B102" s="5"/>
      <c r="C102" s="5"/>
      <c r="D102" s="6"/>
      <c r="E102" s="6"/>
      <c r="F102" s="6"/>
      <c r="G102" s="6"/>
      <c r="H102" s="7"/>
      <c r="I102" s="7"/>
      <c r="J102" s="6"/>
      <c r="K102" s="6"/>
      <c r="L102" s="6"/>
      <c r="M102" s="6"/>
      <c r="N102" s="6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</row>
    <row r="103">
      <c r="A103" s="5"/>
      <c r="B103" s="5"/>
      <c r="C103" s="5"/>
      <c r="D103" s="6"/>
      <c r="E103" s="6"/>
      <c r="F103" s="6"/>
      <c r="G103" s="6"/>
      <c r="H103" s="7"/>
      <c r="I103" s="7"/>
      <c r="J103" s="6"/>
      <c r="K103" s="6"/>
      <c r="L103" s="6"/>
      <c r="M103" s="6"/>
      <c r="N103" s="6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</row>
    <row r="104">
      <c r="A104" s="5"/>
      <c r="B104" s="5"/>
      <c r="C104" s="5"/>
      <c r="D104" s="6"/>
      <c r="E104" s="6"/>
      <c r="F104" s="6"/>
      <c r="G104" s="6"/>
      <c r="H104" s="7"/>
      <c r="I104" s="7"/>
      <c r="J104" s="6"/>
      <c r="K104" s="6"/>
      <c r="L104" s="6"/>
      <c r="M104" s="6"/>
      <c r="N104" s="6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</row>
    <row r="105">
      <c r="A105" s="5"/>
      <c r="B105" s="5"/>
      <c r="C105" s="5"/>
      <c r="D105" s="6"/>
      <c r="E105" s="6"/>
      <c r="F105" s="6"/>
      <c r="G105" s="6"/>
      <c r="H105" s="7"/>
      <c r="I105" s="7"/>
      <c r="J105" s="6"/>
      <c r="K105" s="6"/>
      <c r="L105" s="6"/>
      <c r="M105" s="6"/>
      <c r="N105" s="6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</row>
    <row r="106">
      <c r="A106" s="5"/>
      <c r="B106" s="5"/>
      <c r="C106" s="5"/>
      <c r="D106" s="6"/>
      <c r="E106" s="6"/>
      <c r="F106" s="6"/>
      <c r="G106" s="6"/>
      <c r="H106" s="7"/>
      <c r="I106" s="7"/>
      <c r="J106" s="6"/>
      <c r="K106" s="6"/>
      <c r="L106" s="6"/>
      <c r="M106" s="6"/>
      <c r="N106" s="6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</row>
    <row r="107">
      <c r="A107" s="5"/>
      <c r="B107" s="5"/>
      <c r="C107" s="5"/>
      <c r="D107" s="6"/>
      <c r="E107" s="6"/>
      <c r="F107" s="6"/>
      <c r="G107" s="6"/>
      <c r="H107" s="7"/>
      <c r="I107" s="7"/>
      <c r="J107" s="6"/>
      <c r="K107" s="6"/>
      <c r="L107" s="6"/>
      <c r="M107" s="6"/>
      <c r="N107" s="6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</row>
    <row r="108">
      <c r="A108" s="5"/>
      <c r="B108" s="5"/>
      <c r="C108" s="5"/>
      <c r="D108" s="6"/>
      <c r="E108" s="6"/>
      <c r="F108" s="6"/>
      <c r="G108" s="6"/>
      <c r="H108" s="7"/>
      <c r="I108" s="7"/>
      <c r="J108" s="6"/>
      <c r="K108" s="6"/>
      <c r="L108" s="6"/>
      <c r="M108" s="6"/>
      <c r="N108" s="6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</row>
    <row r="109">
      <c r="A109" s="5"/>
      <c r="B109" s="5"/>
      <c r="C109" s="5"/>
      <c r="D109" s="6"/>
      <c r="E109" s="6"/>
      <c r="F109" s="6"/>
      <c r="G109" s="6"/>
      <c r="H109" s="7"/>
      <c r="I109" s="7"/>
      <c r="J109" s="6"/>
      <c r="K109" s="6"/>
      <c r="L109" s="6"/>
      <c r="M109" s="6"/>
      <c r="N109" s="6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</row>
    <row r="110">
      <c r="A110" s="5"/>
      <c r="B110" s="5"/>
      <c r="C110" s="5"/>
      <c r="D110" s="6"/>
      <c r="E110" s="6"/>
      <c r="F110" s="6"/>
      <c r="G110" s="6"/>
      <c r="H110" s="7"/>
      <c r="I110" s="7"/>
      <c r="J110" s="6"/>
      <c r="K110" s="6"/>
      <c r="L110" s="6"/>
      <c r="M110" s="6"/>
      <c r="N110" s="6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</row>
    <row r="111">
      <c r="A111" s="5"/>
      <c r="B111" s="5"/>
      <c r="C111" s="5"/>
      <c r="D111" s="6"/>
      <c r="E111" s="6"/>
      <c r="F111" s="6"/>
      <c r="G111" s="6"/>
      <c r="H111" s="7"/>
      <c r="I111" s="7"/>
      <c r="J111" s="6"/>
      <c r="K111" s="6"/>
      <c r="L111" s="6"/>
      <c r="M111" s="6"/>
      <c r="N111" s="6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</row>
    <row r="112">
      <c r="A112" s="5"/>
      <c r="B112" s="5"/>
      <c r="C112" s="5"/>
      <c r="D112" s="6"/>
      <c r="E112" s="6"/>
      <c r="F112" s="6"/>
      <c r="G112" s="6"/>
      <c r="H112" s="7"/>
      <c r="I112" s="7"/>
      <c r="J112" s="6"/>
      <c r="K112" s="6"/>
      <c r="L112" s="6"/>
      <c r="M112" s="6"/>
      <c r="N112" s="6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</row>
    <row r="113">
      <c r="A113" s="5"/>
      <c r="B113" s="5"/>
      <c r="C113" s="5"/>
      <c r="D113" s="6"/>
      <c r="E113" s="6"/>
      <c r="F113" s="6"/>
      <c r="G113" s="6"/>
      <c r="H113" s="7"/>
      <c r="I113" s="7"/>
      <c r="J113" s="6"/>
      <c r="K113" s="6"/>
      <c r="L113" s="6"/>
      <c r="M113" s="6"/>
      <c r="N113" s="6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</row>
    <row r="114">
      <c r="A114" s="5"/>
      <c r="B114" s="5"/>
      <c r="C114" s="5"/>
      <c r="D114" s="6"/>
      <c r="E114" s="6"/>
      <c r="F114" s="6"/>
      <c r="G114" s="6"/>
      <c r="H114" s="7"/>
      <c r="I114" s="7"/>
      <c r="J114" s="6"/>
      <c r="K114" s="6"/>
      <c r="L114" s="6"/>
      <c r="M114" s="6"/>
      <c r="N114" s="6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</row>
    <row r="115">
      <c r="A115" s="5"/>
      <c r="B115" s="5"/>
      <c r="C115" s="5"/>
      <c r="D115" s="6"/>
      <c r="E115" s="6"/>
      <c r="F115" s="6"/>
      <c r="G115" s="6"/>
      <c r="H115" s="7"/>
      <c r="I115" s="7"/>
      <c r="J115" s="6"/>
      <c r="K115" s="6"/>
      <c r="L115" s="6"/>
      <c r="M115" s="6"/>
      <c r="N115" s="6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</row>
    <row r="116">
      <c r="A116" s="5"/>
      <c r="B116" s="5"/>
      <c r="C116" s="5"/>
      <c r="D116" s="6"/>
      <c r="E116" s="6"/>
      <c r="F116" s="6"/>
      <c r="G116" s="6"/>
      <c r="H116" s="7"/>
      <c r="I116" s="7"/>
      <c r="J116" s="6"/>
      <c r="K116" s="6"/>
      <c r="L116" s="6"/>
      <c r="M116" s="6"/>
      <c r="N116" s="6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</row>
    <row r="117">
      <c r="A117" s="5"/>
      <c r="B117" s="5"/>
      <c r="C117" s="5"/>
      <c r="D117" s="6"/>
      <c r="E117" s="6"/>
      <c r="F117" s="6"/>
      <c r="G117" s="6"/>
      <c r="H117" s="7"/>
      <c r="I117" s="7"/>
      <c r="J117" s="6"/>
      <c r="K117" s="6"/>
      <c r="L117" s="6"/>
      <c r="M117" s="6"/>
      <c r="N117" s="6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</row>
    <row r="118">
      <c r="A118" s="5"/>
      <c r="B118" s="5"/>
      <c r="C118" s="5"/>
      <c r="D118" s="6"/>
      <c r="E118" s="6"/>
      <c r="F118" s="6"/>
      <c r="G118" s="6"/>
      <c r="H118" s="7"/>
      <c r="I118" s="7"/>
      <c r="J118" s="6"/>
      <c r="K118" s="6"/>
      <c r="L118" s="6"/>
      <c r="M118" s="6"/>
      <c r="N118" s="6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</row>
    <row r="119">
      <c r="A119" s="5"/>
      <c r="B119" s="5"/>
      <c r="C119" s="5"/>
      <c r="D119" s="6"/>
      <c r="E119" s="6"/>
      <c r="F119" s="6"/>
      <c r="G119" s="6"/>
      <c r="H119" s="7"/>
      <c r="I119" s="7"/>
      <c r="J119" s="6"/>
      <c r="K119" s="6"/>
      <c r="L119" s="6"/>
      <c r="M119" s="6"/>
      <c r="N119" s="6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</row>
    <row r="120">
      <c r="A120" s="5"/>
      <c r="B120" s="5"/>
      <c r="C120" s="5"/>
      <c r="D120" s="6"/>
      <c r="E120" s="6"/>
      <c r="F120" s="6"/>
      <c r="G120" s="6"/>
      <c r="H120" s="7"/>
      <c r="I120" s="7"/>
      <c r="J120" s="6"/>
      <c r="K120" s="6"/>
      <c r="L120" s="6"/>
      <c r="M120" s="6"/>
      <c r="N120" s="6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</row>
    <row r="121">
      <c r="A121" s="5"/>
      <c r="B121" s="5"/>
      <c r="C121" s="5"/>
      <c r="D121" s="6"/>
      <c r="E121" s="6"/>
      <c r="F121" s="6"/>
      <c r="G121" s="6"/>
      <c r="H121" s="7"/>
      <c r="I121" s="7"/>
      <c r="J121" s="6"/>
      <c r="K121" s="6"/>
      <c r="L121" s="6"/>
      <c r="M121" s="6"/>
      <c r="N121" s="6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</row>
    <row r="122">
      <c r="A122" s="5"/>
      <c r="B122" s="5"/>
      <c r="C122" s="5"/>
      <c r="D122" s="6"/>
      <c r="E122" s="6"/>
      <c r="F122" s="6"/>
      <c r="G122" s="6"/>
      <c r="H122" s="7"/>
      <c r="I122" s="7"/>
      <c r="J122" s="6"/>
      <c r="K122" s="6"/>
      <c r="L122" s="6"/>
      <c r="M122" s="6"/>
      <c r="N122" s="6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</row>
    <row r="123">
      <c r="A123" s="5"/>
      <c r="B123" s="5"/>
      <c r="C123" s="5"/>
      <c r="D123" s="6"/>
      <c r="E123" s="6"/>
      <c r="F123" s="6"/>
      <c r="G123" s="6"/>
      <c r="H123" s="7"/>
      <c r="I123" s="7"/>
      <c r="J123" s="6"/>
      <c r="K123" s="6"/>
      <c r="L123" s="6"/>
      <c r="M123" s="6"/>
      <c r="N123" s="6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</row>
    <row r="124">
      <c r="A124" s="5"/>
      <c r="B124" s="5"/>
      <c r="C124" s="5"/>
      <c r="D124" s="6"/>
      <c r="E124" s="6"/>
      <c r="F124" s="6"/>
      <c r="G124" s="6"/>
      <c r="H124" s="7"/>
      <c r="I124" s="7"/>
      <c r="J124" s="6"/>
      <c r="K124" s="6"/>
      <c r="L124" s="6"/>
      <c r="M124" s="6"/>
      <c r="N124" s="6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</row>
    <row r="125">
      <c r="A125" s="5"/>
      <c r="B125" s="5"/>
      <c r="C125" s="5"/>
      <c r="D125" s="6"/>
      <c r="E125" s="6"/>
      <c r="F125" s="6"/>
      <c r="G125" s="6"/>
      <c r="H125" s="7"/>
      <c r="I125" s="7"/>
      <c r="J125" s="6"/>
      <c r="K125" s="6"/>
      <c r="L125" s="6"/>
      <c r="M125" s="6"/>
      <c r="N125" s="6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</row>
    <row r="126">
      <c r="A126" s="5"/>
      <c r="B126" s="5"/>
      <c r="C126" s="5"/>
      <c r="D126" s="6"/>
      <c r="E126" s="6"/>
      <c r="F126" s="6"/>
      <c r="G126" s="6"/>
      <c r="H126" s="7"/>
      <c r="I126" s="7"/>
      <c r="J126" s="6"/>
      <c r="K126" s="6"/>
      <c r="L126" s="6"/>
      <c r="M126" s="6"/>
      <c r="N126" s="6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</row>
    <row r="127">
      <c r="A127" s="5"/>
      <c r="B127" s="5"/>
      <c r="C127" s="5"/>
      <c r="D127" s="6"/>
      <c r="E127" s="6"/>
      <c r="F127" s="6"/>
      <c r="G127" s="6"/>
      <c r="H127" s="7"/>
      <c r="I127" s="7"/>
      <c r="J127" s="6"/>
      <c r="K127" s="6"/>
      <c r="L127" s="6"/>
      <c r="M127" s="6"/>
      <c r="N127" s="6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</row>
    <row r="128">
      <c r="A128" s="5"/>
      <c r="B128" s="5"/>
      <c r="C128" s="5"/>
      <c r="D128" s="6"/>
      <c r="E128" s="6"/>
      <c r="F128" s="6"/>
      <c r="G128" s="6"/>
      <c r="H128" s="7"/>
      <c r="I128" s="7"/>
      <c r="J128" s="6"/>
      <c r="K128" s="6"/>
      <c r="L128" s="6"/>
      <c r="M128" s="6"/>
      <c r="N128" s="6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</row>
    <row r="129">
      <c r="A129" s="5"/>
      <c r="B129" s="5"/>
      <c r="C129" s="5"/>
      <c r="D129" s="6"/>
      <c r="E129" s="6"/>
      <c r="F129" s="6"/>
      <c r="G129" s="6"/>
      <c r="H129" s="7"/>
      <c r="I129" s="7"/>
      <c r="J129" s="6"/>
      <c r="K129" s="6"/>
      <c r="L129" s="6"/>
      <c r="M129" s="6"/>
      <c r="N129" s="6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</row>
    <row r="130">
      <c r="A130" s="5"/>
      <c r="B130" s="5"/>
      <c r="C130" s="5"/>
      <c r="D130" s="6"/>
      <c r="E130" s="6"/>
      <c r="F130" s="6"/>
      <c r="G130" s="6"/>
      <c r="H130" s="7"/>
      <c r="I130" s="7"/>
      <c r="J130" s="6"/>
      <c r="K130" s="6"/>
      <c r="L130" s="6"/>
      <c r="M130" s="6"/>
      <c r="N130" s="6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</row>
    <row r="131">
      <c r="A131" s="5"/>
      <c r="B131" s="5"/>
      <c r="C131" s="5"/>
      <c r="D131" s="6"/>
      <c r="E131" s="6"/>
      <c r="F131" s="6"/>
      <c r="G131" s="6"/>
      <c r="H131" s="7"/>
      <c r="I131" s="7"/>
      <c r="J131" s="6"/>
      <c r="K131" s="6"/>
      <c r="L131" s="6"/>
      <c r="M131" s="6"/>
      <c r="N131" s="6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</row>
    <row r="132">
      <c r="A132" s="5"/>
      <c r="B132" s="5"/>
      <c r="C132" s="5"/>
      <c r="D132" s="6"/>
      <c r="E132" s="6"/>
      <c r="F132" s="6"/>
      <c r="G132" s="6"/>
      <c r="H132" s="7"/>
      <c r="I132" s="7"/>
      <c r="J132" s="6"/>
      <c r="K132" s="6"/>
      <c r="L132" s="6"/>
      <c r="M132" s="6"/>
      <c r="N132" s="6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</row>
    <row r="133">
      <c r="A133" s="5"/>
      <c r="B133" s="5"/>
      <c r="C133" s="5"/>
      <c r="D133" s="6"/>
      <c r="E133" s="6"/>
      <c r="F133" s="6"/>
      <c r="G133" s="6"/>
      <c r="H133" s="7"/>
      <c r="I133" s="7"/>
      <c r="J133" s="6"/>
      <c r="K133" s="6"/>
      <c r="L133" s="6"/>
      <c r="M133" s="6"/>
      <c r="N133" s="6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</row>
    <row r="134">
      <c r="A134" s="5"/>
      <c r="B134" s="5"/>
      <c r="C134" s="5"/>
      <c r="D134" s="6"/>
      <c r="E134" s="6"/>
      <c r="F134" s="6"/>
      <c r="G134" s="6"/>
      <c r="H134" s="7"/>
      <c r="I134" s="7"/>
      <c r="J134" s="6"/>
      <c r="K134" s="6"/>
      <c r="L134" s="6"/>
      <c r="M134" s="6"/>
      <c r="N134" s="6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</row>
    <row r="135">
      <c r="A135" s="5"/>
      <c r="B135" s="5"/>
      <c r="C135" s="5"/>
      <c r="D135" s="6"/>
      <c r="E135" s="6"/>
      <c r="F135" s="6"/>
      <c r="G135" s="6"/>
      <c r="H135" s="7"/>
      <c r="I135" s="7"/>
      <c r="J135" s="6"/>
      <c r="K135" s="6"/>
      <c r="L135" s="6"/>
      <c r="M135" s="6"/>
      <c r="N135" s="6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</row>
    <row r="136">
      <c r="A136" s="5"/>
      <c r="B136" s="5"/>
      <c r="C136" s="5"/>
      <c r="D136" s="6"/>
      <c r="E136" s="6"/>
      <c r="F136" s="6"/>
      <c r="G136" s="6"/>
      <c r="H136" s="7"/>
      <c r="I136" s="7"/>
      <c r="J136" s="6"/>
      <c r="K136" s="6"/>
      <c r="L136" s="6"/>
      <c r="M136" s="6"/>
      <c r="N136" s="6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</row>
    <row r="137">
      <c r="A137" s="5"/>
      <c r="B137" s="5"/>
      <c r="C137" s="5"/>
      <c r="D137" s="6"/>
      <c r="E137" s="6"/>
      <c r="F137" s="6"/>
      <c r="G137" s="6"/>
      <c r="H137" s="7"/>
      <c r="I137" s="7"/>
      <c r="J137" s="6"/>
      <c r="K137" s="6"/>
      <c r="L137" s="6"/>
      <c r="M137" s="6"/>
      <c r="N137" s="6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</row>
    <row r="138">
      <c r="A138" s="5"/>
      <c r="B138" s="5"/>
      <c r="C138" s="5"/>
      <c r="D138" s="6"/>
      <c r="E138" s="6"/>
      <c r="F138" s="6"/>
      <c r="G138" s="6"/>
      <c r="H138" s="7"/>
      <c r="I138" s="7"/>
      <c r="J138" s="6"/>
      <c r="K138" s="6"/>
      <c r="L138" s="6"/>
      <c r="M138" s="6"/>
      <c r="N138" s="6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</row>
    <row r="139">
      <c r="A139" s="5"/>
      <c r="B139" s="5"/>
      <c r="C139" s="5"/>
      <c r="D139" s="6"/>
      <c r="E139" s="6"/>
      <c r="F139" s="6"/>
      <c r="G139" s="6"/>
      <c r="H139" s="7"/>
      <c r="I139" s="7"/>
      <c r="J139" s="6"/>
      <c r="K139" s="6"/>
      <c r="L139" s="6"/>
      <c r="M139" s="6"/>
      <c r="N139" s="6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</row>
    <row r="140">
      <c r="A140" s="5"/>
      <c r="B140" s="5"/>
      <c r="C140" s="5"/>
      <c r="D140" s="6"/>
      <c r="E140" s="6"/>
      <c r="F140" s="6"/>
      <c r="G140" s="6"/>
      <c r="H140" s="7"/>
      <c r="I140" s="7"/>
      <c r="J140" s="6"/>
      <c r="K140" s="6"/>
      <c r="L140" s="6"/>
      <c r="M140" s="6"/>
      <c r="N140" s="6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</row>
    <row r="141">
      <c r="A141" s="5"/>
      <c r="B141" s="5"/>
      <c r="C141" s="5"/>
      <c r="D141" s="6"/>
      <c r="E141" s="6"/>
      <c r="F141" s="6"/>
      <c r="G141" s="6"/>
      <c r="H141" s="7"/>
      <c r="I141" s="7"/>
      <c r="J141" s="6"/>
      <c r="K141" s="6"/>
      <c r="L141" s="6"/>
      <c r="M141" s="6"/>
      <c r="N141" s="6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</row>
    <row r="142">
      <c r="A142" s="5"/>
      <c r="B142" s="5"/>
      <c r="C142" s="5"/>
      <c r="D142" s="6"/>
      <c r="E142" s="6"/>
      <c r="F142" s="6"/>
      <c r="G142" s="6"/>
      <c r="H142" s="7"/>
      <c r="I142" s="7"/>
      <c r="J142" s="6"/>
      <c r="K142" s="6"/>
      <c r="L142" s="6"/>
      <c r="M142" s="6"/>
      <c r="N142" s="6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</row>
    <row r="143">
      <c r="A143" s="5"/>
      <c r="B143" s="5"/>
      <c r="C143" s="5"/>
      <c r="D143" s="6"/>
      <c r="E143" s="6"/>
      <c r="F143" s="6"/>
      <c r="G143" s="6"/>
      <c r="H143" s="7"/>
      <c r="I143" s="7"/>
      <c r="J143" s="6"/>
      <c r="K143" s="6"/>
      <c r="L143" s="6"/>
      <c r="M143" s="6"/>
      <c r="N143" s="6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</row>
    <row r="144">
      <c r="A144" s="5"/>
      <c r="B144" s="5"/>
      <c r="C144" s="5"/>
      <c r="D144" s="6"/>
      <c r="E144" s="6"/>
      <c r="F144" s="6"/>
      <c r="G144" s="6"/>
      <c r="H144" s="7"/>
      <c r="I144" s="7"/>
      <c r="J144" s="6"/>
      <c r="K144" s="6"/>
      <c r="L144" s="6"/>
      <c r="M144" s="6"/>
      <c r="N144" s="6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</row>
    <row r="145">
      <c r="A145" s="5"/>
      <c r="B145" s="5"/>
      <c r="C145" s="5"/>
      <c r="D145" s="6"/>
      <c r="E145" s="6"/>
      <c r="F145" s="6"/>
      <c r="G145" s="6"/>
      <c r="H145" s="7"/>
      <c r="I145" s="7"/>
      <c r="J145" s="6"/>
      <c r="K145" s="6"/>
      <c r="L145" s="6"/>
      <c r="M145" s="6"/>
      <c r="N145" s="6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</row>
    <row r="146">
      <c r="A146" s="5"/>
      <c r="B146" s="5"/>
      <c r="C146" s="5"/>
      <c r="D146" s="6"/>
      <c r="E146" s="6"/>
      <c r="F146" s="6"/>
      <c r="G146" s="6"/>
      <c r="H146" s="7"/>
      <c r="I146" s="7"/>
      <c r="J146" s="6"/>
      <c r="K146" s="6"/>
      <c r="L146" s="6"/>
      <c r="M146" s="6"/>
      <c r="N146" s="6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</row>
    <row r="147">
      <c r="A147" s="5"/>
      <c r="B147" s="5"/>
      <c r="C147" s="5"/>
      <c r="D147" s="6"/>
      <c r="E147" s="6"/>
      <c r="F147" s="6"/>
      <c r="G147" s="6"/>
      <c r="H147" s="7"/>
      <c r="I147" s="7"/>
      <c r="J147" s="6"/>
      <c r="K147" s="6"/>
      <c r="L147" s="6"/>
      <c r="M147" s="6"/>
      <c r="N147" s="6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</row>
    <row r="148">
      <c r="A148" s="5"/>
      <c r="B148" s="5"/>
      <c r="C148" s="5"/>
      <c r="D148" s="6"/>
      <c r="E148" s="6"/>
      <c r="F148" s="6"/>
      <c r="G148" s="6"/>
      <c r="H148" s="7"/>
      <c r="I148" s="7"/>
      <c r="J148" s="6"/>
      <c r="K148" s="6"/>
      <c r="L148" s="6"/>
      <c r="M148" s="6"/>
      <c r="N148" s="6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</row>
    <row r="149">
      <c r="A149" s="5"/>
      <c r="B149" s="5"/>
      <c r="C149" s="5"/>
      <c r="D149" s="6"/>
      <c r="E149" s="6"/>
      <c r="F149" s="6"/>
      <c r="G149" s="6"/>
      <c r="H149" s="7"/>
      <c r="I149" s="7"/>
      <c r="J149" s="6"/>
      <c r="K149" s="6"/>
      <c r="L149" s="6"/>
      <c r="M149" s="6"/>
      <c r="N149" s="6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</row>
    <row r="150">
      <c r="A150" s="5"/>
      <c r="B150" s="5"/>
      <c r="C150" s="5"/>
      <c r="D150" s="6"/>
      <c r="E150" s="6"/>
      <c r="F150" s="6"/>
      <c r="G150" s="6"/>
      <c r="H150" s="7"/>
      <c r="I150" s="7"/>
      <c r="J150" s="6"/>
      <c r="K150" s="6"/>
      <c r="L150" s="6"/>
      <c r="M150" s="6"/>
      <c r="N150" s="6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</row>
    <row r="151">
      <c r="A151" s="5"/>
      <c r="B151" s="5"/>
      <c r="C151" s="5"/>
      <c r="D151" s="6"/>
      <c r="E151" s="6"/>
      <c r="F151" s="6"/>
      <c r="G151" s="6"/>
      <c r="H151" s="7"/>
      <c r="I151" s="7"/>
      <c r="J151" s="6"/>
      <c r="K151" s="6"/>
      <c r="L151" s="6"/>
      <c r="M151" s="6"/>
      <c r="N151" s="6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</row>
    <row r="152">
      <c r="A152" s="5"/>
      <c r="B152" s="5"/>
      <c r="C152" s="5"/>
      <c r="D152" s="6"/>
      <c r="E152" s="6"/>
      <c r="F152" s="6"/>
      <c r="G152" s="6"/>
      <c r="H152" s="7"/>
      <c r="I152" s="7"/>
      <c r="J152" s="6"/>
      <c r="K152" s="6"/>
      <c r="L152" s="6"/>
      <c r="M152" s="6"/>
      <c r="N152" s="6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</row>
    <row r="153">
      <c r="A153" s="5"/>
      <c r="B153" s="5"/>
      <c r="C153" s="5"/>
      <c r="D153" s="6"/>
      <c r="E153" s="6"/>
      <c r="F153" s="6"/>
      <c r="G153" s="6"/>
      <c r="H153" s="7"/>
      <c r="I153" s="7"/>
      <c r="J153" s="6"/>
      <c r="K153" s="6"/>
      <c r="L153" s="6"/>
      <c r="M153" s="6"/>
      <c r="N153" s="6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</row>
    <row r="154">
      <c r="A154" s="5"/>
      <c r="B154" s="5"/>
      <c r="C154" s="5"/>
      <c r="D154" s="6"/>
      <c r="E154" s="6"/>
      <c r="F154" s="6"/>
      <c r="G154" s="6"/>
      <c r="H154" s="7"/>
      <c r="I154" s="7"/>
      <c r="J154" s="6"/>
      <c r="K154" s="6"/>
      <c r="L154" s="6"/>
      <c r="M154" s="6"/>
      <c r="N154" s="6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</row>
    <row r="155">
      <c r="A155" s="5"/>
      <c r="B155" s="5"/>
      <c r="C155" s="5"/>
      <c r="D155" s="6"/>
      <c r="E155" s="6"/>
      <c r="F155" s="6"/>
      <c r="G155" s="6"/>
      <c r="H155" s="7"/>
      <c r="I155" s="7"/>
      <c r="J155" s="6"/>
      <c r="K155" s="6"/>
      <c r="L155" s="6"/>
      <c r="M155" s="6"/>
      <c r="N155" s="6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</row>
    <row r="156">
      <c r="A156" s="5"/>
      <c r="B156" s="5"/>
      <c r="C156" s="5"/>
      <c r="D156" s="6"/>
      <c r="E156" s="6"/>
      <c r="F156" s="6"/>
      <c r="G156" s="6"/>
      <c r="H156" s="7"/>
      <c r="I156" s="7"/>
      <c r="J156" s="6"/>
      <c r="K156" s="6"/>
      <c r="L156" s="6"/>
      <c r="M156" s="6"/>
      <c r="N156" s="6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</row>
    <row r="157">
      <c r="A157" s="5"/>
      <c r="B157" s="5"/>
      <c r="C157" s="5"/>
      <c r="D157" s="6"/>
      <c r="E157" s="6"/>
      <c r="F157" s="6"/>
      <c r="G157" s="6"/>
      <c r="H157" s="7"/>
      <c r="I157" s="7"/>
      <c r="J157" s="6"/>
      <c r="K157" s="6"/>
      <c r="L157" s="6"/>
      <c r="M157" s="6"/>
      <c r="N157" s="6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</row>
    <row r="158">
      <c r="A158" s="5"/>
      <c r="B158" s="5"/>
      <c r="C158" s="5"/>
      <c r="D158" s="6"/>
      <c r="E158" s="6"/>
      <c r="F158" s="6"/>
      <c r="G158" s="6"/>
      <c r="H158" s="7"/>
      <c r="I158" s="7"/>
      <c r="J158" s="6"/>
      <c r="K158" s="6"/>
      <c r="L158" s="6"/>
      <c r="M158" s="6"/>
      <c r="N158" s="6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</row>
    <row r="159">
      <c r="A159" s="5"/>
      <c r="B159" s="5"/>
      <c r="C159" s="5"/>
      <c r="D159" s="6"/>
      <c r="E159" s="6"/>
      <c r="F159" s="6"/>
      <c r="G159" s="6"/>
      <c r="H159" s="7"/>
      <c r="I159" s="7"/>
      <c r="J159" s="6"/>
      <c r="K159" s="6"/>
      <c r="L159" s="6"/>
      <c r="M159" s="6"/>
      <c r="N159" s="6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</row>
    <row r="160">
      <c r="A160" s="5"/>
      <c r="B160" s="5"/>
      <c r="C160" s="5"/>
      <c r="D160" s="6"/>
      <c r="E160" s="6"/>
      <c r="F160" s="6"/>
      <c r="G160" s="6"/>
      <c r="H160" s="7"/>
      <c r="I160" s="7"/>
      <c r="J160" s="6"/>
      <c r="K160" s="6"/>
      <c r="L160" s="6"/>
      <c r="M160" s="6"/>
      <c r="N160" s="6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</row>
    <row r="161">
      <c r="A161" s="5"/>
      <c r="B161" s="5"/>
      <c r="C161" s="5"/>
      <c r="D161" s="6"/>
      <c r="E161" s="6"/>
      <c r="F161" s="6"/>
      <c r="G161" s="6"/>
      <c r="H161" s="7"/>
      <c r="I161" s="7"/>
      <c r="J161" s="6"/>
      <c r="K161" s="6"/>
      <c r="L161" s="6"/>
      <c r="M161" s="6"/>
      <c r="N161" s="6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</row>
    <row r="162">
      <c r="A162" s="5"/>
      <c r="B162" s="5"/>
      <c r="C162" s="5"/>
      <c r="D162" s="6"/>
      <c r="E162" s="6"/>
      <c r="F162" s="6"/>
      <c r="G162" s="6"/>
      <c r="H162" s="7"/>
      <c r="I162" s="7"/>
      <c r="J162" s="6"/>
      <c r="K162" s="6"/>
      <c r="L162" s="6"/>
      <c r="M162" s="6"/>
      <c r="N162" s="6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</row>
    <row r="163">
      <c r="A163" s="5"/>
      <c r="B163" s="5"/>
      <c r="C163" s="5"/>
      <c r="D163" s="6"/>
      <c r="E163" s="6"/>
      <c r="F163" s="6"/>
      <c r="G163" s="6"/>
      <c r="H163" s="7"/>
      <c r="I163" s="7"/>
      <c r="J163" s="6"/>
      <c r="K163" s="6"/>
      <c r="L163" s="6"/>
      <c r="M163" s="6"/>
      <c r="N163" s="6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</row>
    <row r="164">
      <c r="A164" s="5"/>
      <c r="B164" s="5"/>
      <c r="C164" s="5"/>
      <c r="D164" s="6"/>
      <c r="E164" s="6"/>
      <c r="F164" s="6"/>
      <c r="G164" s="6"/>
      <c r="H164" s="7"/>
      <c r="I164" s="7"/>
      <c r="J164" s="6"/>
      <c r="K164" s="6"/>
      <c r="L164" s="6"/>
      <c r="M164" s="6"/>
      <c r="N164" s="6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</row>
    <row r="165">
      <c r="A165" s="5"/>
      <c r="B165" s="5"/>
      <c r="C165" s="5"/>
      <c r="D165" s="6"/>
      <c r="E165" s="6"/>
      <c r="F165" s="6"/>
      <c r="G165" s="6"/>
      <c r="H165" s="7"/>
      <c r="I165" s="7"/>
      <c r="J165" s="6"/>
      <c r="K165" s="6"/>
      <c r="L165" s="6"/>
      <c r="M165" s="6"/>
      <c r="N165" s="6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</row>
    <row r="166">
      <c r="A166" s="5"/>
      <c r="B166" s="5"/>
      <c r="C166" s="5"/>
      <c r="D166" s="6"/>
      <c r="E166" s="6"/>
      <c r="F166" s="6"/>
      <c r="G166" s="6"/>
      <c r="H166" s="7"/>
      <c r="I166" s="7"/>
      <c r="J166" s="6"/>
      <c r="K166" s="6"/>
      <c r="L166" s="6"/>
      <c r="M166" s="6"/>
      <c r="N166" s="6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</row>
    <row r="167">
      <c r="A167" s="5"/>
      <c r="B167" s="5"/>
      <c r="C167" s="5"/>
      <c r="D167" s="6"/>
      <c r="E167" s="6"/>
      <c r="F167" s="6"/>
      <c r="G167" s="6"/>
      <c r="H167" s="7"/>
      <c r="I167" s="7"/>
      <c r="J167" s="6"/>
      <c r="K167" s="6"/>
      <c r="L167" s="6"/>
      <c r="M167" s="6"/>
      <c r="N167" s="6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</row>
    <row r="168">
      <c r="A168" s="5"/>
      <c r="B168" s="5"/>
      <c r="C168" s="5"/>
      <c r="D168" s="6"/>
      <c r="E168" s="6"/>
      <c r="F168" s="6"/>
      <c r="G168" s="6"/>
      <c r="H168" s="7"/>
      <c r="I168" s="7"/>
      <c r="J168" s="6"/>
      <c r="K168" s="6"/>
      <c r="L168" s="6"/>
      <c r="M168" s="6"/>
      <c r="N168" s="6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</row>
    <row r="169">
      <c r="A169" s="5"/>
      <c r="B169" s="5"/>
      <c r="C169" s="5"/>
      <c r="D169" s="6"/>
      <c r="E169" s="6"/>
      <c r="F169" s="6"/>
      <c r="G169" s="6"/>
      <c r="H169" s="7"/>
      <c r="I169" s="7"/>
      <c r="J169" s="6"/>
      <c r="K169" s="6"/>
      <c r="L169" s="6"/>
      <c r="M169" s="6"/>
      <c r="N169" s="6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</row>
    <row r="170">
      <c r="A170" s="5"/>
      <c r="B170" s="5"/>
      <c r="C170" s="5"/>
      <c r="D170" s="6"/>
      <c r="E170" s="6"/>
      <c r="F170" s="6"/>
      <c r="G170" s="6"/>
      <c r="H170" s="7"/>
      <c r="I170" s="7"/>
      <c r="J170" s="6"/>
      <c r="K170" s="6"/>
      <c r="L170" s="6"/>
      <c r="M170" s="6"/>
      <c r="N170" s="6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</row>
    <row r="171">
      <c r="A171" s="5"/>
      <c r="B171" s="5"/>
      <c r="C171" s="5"/>
      <c r="D171" s="6"/>
      <c r="E171" s="6"/>
      <c r="F171" s="6"/>
      <c r="G171" s="6"/>
      <c r="H171" s="7"/>
      <c r="I171" s="7"/>
      <c r="J171" s="6"/>
      <c r="K171" s="6"/>
      <c r="L171" s="6"/>
      <c r="M171" s="6"/>
      <c r="N171" s="6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</row>
    <row r="172">
      <c r="A172" s="5"/>
      <c r="B172" s="5"/>
      <c r="C172" s="5"/>
      <c r="D172" s="6"/>
      <c r="E172" s="6"/>
      <c r="F172" s="6"/>
      <c r="G172" s="6"/>
      <c r="H172" s="7"/>
      <c r="I172" s="7"/>
      <c r="J172" s="6"/>
      <c r="K172" s="6"/>
      <c r="L172" s="6"/>
      <c r="M172" s="6"/>
      <c r="N172" s="6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</row>
    <row r="173">
      <c r="A173" s="5"/>
      <c r="B173" s="5"/>
      <c r="C173" s="5"/>
      <c r="D173" s="6"/>
      <c r="E173" s="6"/>
      <c r="F173" s="6"/>
      <c r="G173" s="6"/>
      <c r="H173" s="7"/>
      <c r="I173" s="7"/>
      <c r="J173" s="6"/>
      <c r="K173" s="6"/>
      <c r="L173" s="6"/>
      <c r="M173" s="6"/>
      <c r="N173" s="6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</row>
    <row r="174">
      <c r="A174" s="5"/>
      <c r="B174" s="5"/>
      <c r="C174" s="5"/>
      <c r="D174" s="6"/>
      <c r="E174" s="6"/>
      <c r="F174" s="6"/>
      <c r="G174" s="6"/>
      <c r="H174" s="7"/>
      <c r="I174" s="7"/>
      <c r="J174" s="6"/>
      <c r="K174" s="6"/>
      <c r="L174" s="6"/>
      <c r="M174" s="6"/>
      <c r="N174" s="6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</row>
    <row r="175">
      <c r="A175" s="5"/>
      <c r="B175" s="5"/>
      <c r="C175" s="5"/>
      <c r="D175" s="6"/>
      <c r="E175" s="6"/>
      <c r="F175" s="6"/>
      <c r="G175" s="6"/>
      <c r="H175" s="7"/>
      <c r="I175" s="7"/>
      <c r="J175" s="6"/>
      <c r="K175" s="6"/>
      <c r="L175" s="6"/>
      <c r="M175" s="6"/>
      <c r="N175" s="6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</row>
    <row r="176">
      <c r="A176" s="5"/>
      <c r="B176" s="5"/>
      <c r="C176" s="5"/>
      <c r="D176" s="6"/>
      <c r="E176" s="6"/>
      <c r="F176" s="6"/>
      <c r="G176" s="6"/>
      <c r="H176" s="7"/>
      <c r="I176" s="7"/>
      <c r="J176" s="6"/>
      <c r="K176" s="6"/>
      <c r="L176" s="6"/>
      <c r="M176" s="6"/>
      <c r="N176" s="6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</row>
    <row r="177">
      <c r="A177" s="5"/>
      <c r="B177" s="5"/>
      <c r="C177" s="5"/>
      <c r="D177" s="6"/>
      <c r="E177" s="6"/>
      <c r="F177" s="6"/>
      <c r="G177" s="6"/>
      <c r="H177" s="7"/>
      <c r="I177" s="7"/>
      <c r="J177" s="6"/>
      <c r="K177" s="6"/>
      <c r="L177" s="6"/>
      <c r="M177" s="6"/>
      <c r="N177" s="6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</row>
    <row r="178">
      <c r="A178" s="5"/>
      <c r="B178" s="5"/>
      <c r="C178" s="5"/>
      <c r="D178" s="6"/>
      <c r="E178" s="6"/>
      <c r="F178" s="6"/>
      <c r="G178" s="6"/>
      <c r="H178" s="7"/>
      <c r="I178" s="7"/>
      <c r="J178" s="6"/>
      <c r="K178" s="6"/>
      <c r="L178" s="6"/>
      <c r="M178" s="6"/>
      <c r="N178" s="6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</row>
    <row r="179">
      <c r="A179" s="5"/>
      <c r="B179" s="5"/>
      <c r="C179" s="5"/>
      <c r="D179" s="6"/>
      <c r="E179" s="6"/>
      <c r="F179" s="6"/>
      <c r="G179" s="6"/>
      <c r="H179" s="7"/>
      <c r="I179" s="7"/>
      <c r="J179" s="6"/>
      <c r="K179" s="6"/>
      <c r="L179" s="6"/>
      <c r="M179" s="6"/>
      <c r="N179" s="6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</row>
    <row r="180">
      <c r="A180" s="5"/>
      <c r="B180" s="5"/>
      <c r="C180" s="5"/>
      <c r="D180" s="6"/>
      <c r="E180" s="6"/>
      <c r="F180" s="6"/>
      <c r="G180" s="6"/>
      <c r="H180" s="7"/>
      <c r="I180" s="7"/>
      <c r="J180" s="6"/>
      <c r="K180" s="6"/>
      <c r="L180" s="6"/>
      <c r="M180" s="6"/>
      <c r="N180" s="6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</row>
    <row r="181">
      <c r="A181" s="5"/>
      <c r="B181" s="5"/>
      <c r="C181" s="5"/>
      <c r="D181" s="6"/>
      <c r="E181" s="6"/>
      <c r="F181" s="6"/>
      <c r="G181" s="6"/>
      <c r="H181" s="7"/>
      <c r="I181" s="7"/>
      <c r="J181" s="6"/>
      <c r="K181" s="6"/>
      <c r="L181" s="6"/>
      <c r="M181" s="6"/>
      <c r="N181" s="6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</row>
    <row r="182">
      <c r="A182" s="5"/>
      <c r="B182" s="5"/>
      <c r="C182" s="5"/>
      <c r="D182" s="6"/>
      <c r="E182" s="6"/>
      <c r="F182" s="6"/>
      <c r="G182" s="6"/>
      <c r="H182" s="7"/>
      <c r="I182" s="7"/>
      <c r="J182" s="6"/>
      <c r="K182" s="6"/>
      <c r="L182" s="6"/>
      <c r="M182" s="6"/>
      <c r="N182" s="6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</row>
    <row r="183">
      <c r="A183" s="5"/>
      <c r="B183" s="5"/>
      <c r="C183" s="5"/>
      <c r="D183" s="6"/>
      <c r="E183" s="6"/>
      <c r="F183" s="6"/>
      <c r="G183" s="6"/>
      <c r="H183" s="7"/>
      <c r="I183" s="7"/>
      <c r="J183" s="6"/>
      <c r="K183" s="6"/>
      <c r="L183" s="6"/>
      <c r="M183" s="6"/>
      <c r="N183" s="6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</row>
    <row r="184">
      <c r="A184" s="5"/>
      <c r="B184" s="5"/>
      <c r="C184" s="5"/>
      <c r="D184" s="6"/>
      <c r="E184" s="6"/>
      <c r="F184" s="6"/>
      <c r="G184" s="6"/>
      <c r="H184" s="7"/>
      <c r="I184" s="7"/>
      <c r="J184" s="6"/>
      <c r="K184" s="6"/>
      <c r="L184" s="6"/>
      <c r="M184" s="6"/>
      <c r="N184" s="6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</row>
    <row r="185">
      <c r="A185" s="5"/>
      <c r="B185" s="5"/>
      <c r="C185" s="5"/>
      <c r="D185" s="6"/>
      <c r="E185" s="6"/>
      <c r="F185" s="6"/>
      <c r="G185" s="6"/>
      <c r="H185" s="7"/>
      <c r="I185" s="7"/>
      <c r="J185" s="6"/>
      <c r="K185" s="6"/>
      <c r="L185" s="6"/>
      <c r="M185" s="6"/>
      <c r="N185" s="6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</row>
    <row r="186">
      <c r="A186" s="5"/>
      <c r="B186" s="5"/>
      <c r="C186" s="5"/>
      <c r="D186" s="6"/>
      <c r="E186" s="6"/>
      <c r="F186" s="6"/>
      <c r="G186" s="6"/>
      <c r="H186" s="7"/>
      <c r="I186" s="7"/>
      <c r="J186" s="6"/>
      <c r="K186" s="6"/>
      <c r="L186" s="6"/>
      <c r="M186" s="6"/>
      <c r="N186" s="6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</row>
    <row r="187">
      <c r="A187" s="5"/>
      <c r="B187" s="5"/>
      <c r="C187" s="5"/>
      <c r="D187" s="6"/>
      <c r="E187" s="6"/>
      <c r="F187" s="6"/>
      <c r="G187" s="6"/>
      <c r="H187" s="7"/>
      <c r="I187" s="7"/>
      <c r="J187" s="6"/>
      <c r="K187" s="6"/>
      <c r="L187" s="6"/>
      <c r="M187" s="6"/>
      <c r="N187" s="6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</row>
    <row r="188">
      <c r="A188" s="5"/>
      <c r="B188" s="5"/>
      <c r="C188" s="5"/>
      <c r="D188" s="6"/>
      <c r="E188" s="6"/>
      <c r="F188" s="6"/>
      <c r="G188" s="6"/>
      <c r="H188" s="7"/>
      <c r="I188" s="7"/>
      <c r="J188" s="6"/>
      <c r="K188" s="6"/>
      <c r="L188" s="6"/>
      <c r="M188" s="6"/>
      <c r="N188" s="6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</row>
    <row r="189">
      <c r="A189" s="5"/>
      <c r="B189" s="5"/>
      <c r="C189" s="5"/>
      <c r="D189" s="6"/>
      <c r="E189" s="6"/>
      <c r="F189" s="6"/>
      <c r="G189" s="6"/>
      <c r="H189" s="7"/>
      <c r="I189" s="7"/>
      <c r="J189" s="6"/>
      <c r="K189" s="6"/>
      <c r="L189" s="6"/>
      <c r="M189" s="6"/>
      <c r="N189" s="6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</row>
    <row r="190">
      <c r="A190" s="5"/>
      <c r="B190" s="5"/>
      <c r="C190" s="5"/>
      <c r="D190" s="6"/>
      <c r="E190" s="6"/>
      <c r="F190" s="6"/>
      <c r="G190" s="6"/>
      <c r="H190" s="7"/>
      <c r="I190" s="7"/>
      <c r="J190" s="6"/>
      <c r="K190" s="6"/>
      <c r="L190" s="6"/>
      <c r="M190" s="6"/>
      <c r="N190" s="6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</row>
    <row r="191">
      <c r="A191" s="5"/>
      <c r="B191" s="5"/>
      <c r="C191" s="5"/>
      <c r="D191" s="6"/>
      <c r="E191" s="6"/>
      <c r="F191" s="6"/>
      <c r="G191" s="6"/>
      <c r="H191" s="7"/>
      <c r="I191" s="7"/>
      <c r="J191" s="6"/>
      <c r="K191" s="6"/>
      <c r="L191" s="6"/>
      <c r="M191" s="6"/>
      <c r="N191" s="6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</row>
    <row r="192">
      <c r="A192" s="5"/>
      <c r="B192" s="5"/>
      <c r="C192" s="5"/>
      <c r="D192" s="6"/>
      <c r="E192" s="6"/>
      <c r="F192" s="6"/>
      <c r="G192" s="6"/>
      <c r="H192" s="7"/>
      <c r="I192" s="7"/>
      <c r="J192" s="6"/>
      <c r="K192" s="6"/>
      <c r="L192" s="6"/>
      <c r="M192" s="6"/>
      <c r="N192" s="6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</row>
    <row r="193">
      <c r="A193" s="5"/>
      <c r="B193" s="5"/>
      <c r="C193" s="5"/>
      <c r="D193" s="6"/>
      <c r="E193" s="6"/>
      <c r="F193" s="6"/>
      <c r="G193" s="6"/>
      <c r="H193" s="7"/>
      <c r="I193" s="7"/>
      <c r="J193" s="6"/>
      <c r="K193" s="6"/>
      <c r="L193" s="6"/>
      <c r="M193" s="6"/>
      <c r="N193" s="6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</row>
    <row r="194">
      <c r="A194" s="5"/>
      <c r="B194" s="5"/>
      <c r="C194" s="5"/>
      <c r="D194" s="6"/>
      <c r="E194" s="6"/>
      <c r="F194" s="6"/>
      <c r="G194" s="6"/>
      <c r="H194" s="7"/>
      <c r="I194" s="7"/>
      <c r="J194" s="6"/>
      <c r="K194" s="6"/>
      <c r="L194" s="6"/>
      <c r="M194" s="6"/>
      <c r="N194" s="6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</row>
    <row r="195">
      <c r="A195" s="5"/>
      <c r="B195" s="5"/>
      <c r="C195" s="5"/>
      <c r="D195" s="6"/>
      <c r="E195" s="6"/>
      <c r="F195" s="6"/>
      <c r="G195" s="6"/>
      <c r="H195" s="7"/>
      <c r="I195" s="7"/>
      <c r="J195" s="6"/>
      <c r="K195" s="6"/>
      <c r="L195" s="6"/>
      <c r="M195" s="6"/>
      <c r="N195" s="6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</row>
    <row r="196">
      <c r="A196" s="5"/>
      <c r="B196" s="5"/>
      <c r="C196" s="5"/>
      <c r="D196" s="6"/>
      <c r="E196" s="6"/>
      <c r="F196" s="6"/>
      <c r="G196" s="6"/>
      <c r="H196" s="7"/>
      <c r="I196" s="7"/>
      <c r="J196" s="6"/>
      <c r="K196" s="6"/>
      <c r="L196" s="6"/>
      <c r="M196" s="6"/>
      <c r="N196" s="6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</row>
    <row r="197">
      <c r="A197" s="5"/>
      <c r="B197" s="5"/>
      <c r="C197" s="5"/>
      <c r="D197" s="6"/>
      <c r="E197" s="6"/>
      <c r="F197" s="6"/>
      <c r="G197" s="6"/>
      <c r="H197" s="7"/>
      <c r="I197" s="7"/>
      <c r="J197" s="6"/>
      <c r="K197" s="6"/>
      <c r="L197" s="6"/>
      <c r="M197" s="6"/>
      <c r="N197" s="6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</row>
    <row r="198">
      <c r="A198" s="5"/>
      <c r="B198" s="5"/>
      <c r="C198" s="5"/>
      <c r="D198" s="6"/>
      <c r="E198" s="6"/>
      <c r="F198" s="6"/>
      <c r="G198" s="6"/>
      <c r="H198" s="7"/>
      <c r="I198" s="7"/>
      <c r="J198" s="6"/>
      <c r="K198" s="6"/>
      <c r="L198" s="6"/>
      <c r="M198" s="6"/>
      <c r="N198" s="6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</row>
    <row r="199">
      <c r="A199" s="5"/>
      <c r="B199" s="5"/>
      <c r="C199" s="5"/>
      <c r="D199" s="6"/>
      <c r="E199" s="6"/>
      <c r="F199" s="6"/>
      <c r="G199" s="6"/>
      <c r="H199" s="7"/>
      <c r="I199" s="7"/>
      <c r="J199" s="6"/>
      <c r="K199" s="6"/>
      <c r="L199" s="6"/>
      <c r="M199" s="6"/>
      <c r="N199" s="6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</row>
    <row r="200">
      <c r="A200" s="5"/>
      <c r="B200" s="5"/>
      <c r="C200" s="5"/>
      <c r="D200" s="6"/>
      <c r="E200" s="6"/>
      <c r="F200" s="6"/>
      <c r="G200" s="6"/>
      <c r="H200" s="7"/>
      <c r="I200" s="7"/>
      <c r="J200" s="6"/>
      <c r="K200" s="6"/>
      <c r="L200" s="6"/>
      <c r="M200" s="6"/>
      <c r="N200" s="6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</row>
    <row r="201">
      <c r="A201" s="5"/>
      <c r="B201" s="5"/>
      <c r="C201" s="5"/>
      <c r="D201" s="6"/>
      <c r="E201" s="6"/>
      <c r="F201" s="6"/>
      <c r="G201" s="6"/>
      <c r="H201" s="7"/>
      <c r="I201" s="7"/>
      <c r="J201" s="6"/>
      <c r="K201" s="6"/>
      <c r="L201" s="6"/>
      <c r="M201" s="6"/>
      <c r="N201" s="6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</row>
    <row r="202">
      <c r="A202" s="5"/>
      <c r="B202" s="5"/>
      <c r="C202" s="5"/>
      <c r="D202" s="6"/>
      <c r="E202" s="6"/>
      <c r="F202" s="6"/>
      <c r="G202" s="6"/>
      <c r="H202" s="7"/>
      <c r="I202" s="7"/>
      <c r="J202" s="6"/>
      <c r="K202" s="6"/>
      <c r="L202" s="6"/>
      <c r="M202" s="6"/>
      <c r="N202" s="6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</row>
    <row r="203">
      <c r="A203" s="5"/>
      <c r="B203" s="5"/>
      <c r="C203" s="5"/>
      <c r="D203" s="6"/>
      <c r="E203" s="6"/>
      <c r="F203" s="6"/>
      <c r="G203" s="6"/>
      <c r="H203" s="7"/>
      <c r="I203" s="7"/>
      <c r="J203" s="6"/>
      <c r="K203" s="6"/>
      <c r="L203" s="6"/>
      <c r="M203" s="6"/>
      <c r="N203" s="6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</row>
    <row r="204">
      <c r="A204" s="5"/>
      <c r="B204" s="5"/>
      <c r="C204" s="5"/>
      <c r="D204" s="6"/>
      <c r="E204" s="6"/>
      <c r="F204" s="6"/>
      <c r="G204" s="6"/>
      <c r="H204" s="7"/>
      <c r="I204" s="7"/>
      <c r="J204" s="6"/>
      <c r="K204" s="6"/>
      <c r="L204" s="6"/>
      <c r="M204" s="6"/>
      <c r="N204" s="6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</row>
    <row r="205">
      <c r="A205" s="5"/>
      <c r="B205" s="5"/>
      <c r="C205" s="5"/>
      <c r="D205" s="6"/>
      <c r="E205" s="6"/>
      <c r="F205" s="6"/>
      <c r="G205" s="6"/>
      <c r="H205" s="7"/>
      <c r="I205" s="7"/>
      <c r="J205" s="6"/>
      <c r="K205" s="6"/>
      <c r="L205" s="6"/>
      <c r="M205" s="6"/>
      <c r="N205" s="6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</row>
    <row r="206">
      <c r="A206" s="5"/>
      <c r="B206" s="5"/>
      <c r="C206" s="5"/>
      <c r="D206" s="6"/>
      <c r="E206" s="6"/>
      <c r="F206" s="6"/>
      <c r="G206" s="6"/>
      <c r="H206" s="7"/>
      <c r="I206" s="7"/>
      <c r="J206" s="6"/>
      <c r="K206" s="6"/>
      <c r="L206" s="6"/>
      <c r="M206" s="6"/>
      <c r="N206" s="6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</row>
    <row r="207">
      <c r="A207" s="5"/>
      <c r="B207" s="5"/>
      <c r="C207" s="5"/>
      <c r="D207" s="6"/>
      <c r="E207" s="6"/>
      <c r="F207" s="6"/>
      <c r="G207" s="6"/>
      <c r="H207" s="7"/>
      <c r="I207" s="7"/>
      <c r="J207" s="6"/>
      <c r="K207" s="6"/>
      <c r="L207" s="6"/>
      <c r="M207" s="6"/>
      <c r="N207" s="6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</row>
    <row r="208">
      <c r="A208" s="5"/>
      <c r="B208" s="5"/>
      <c r="C208" s="5"/>
      <c r="D208" s="6"/>
      <c r="E208" s="6"/>
      <c r="F208" s="6"/>
      <c r="G208" s="6"/>
      <c r="H208" s="7"/>
      <c r="I208" s="7"/>
      <c r="J208" s="6"/>
      <c r="K208" s="6"/>
      <c r="L208" s="6"/>
      <c r="M208" s="6"/>
      <c r="N208" s="6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</row>
    <row r="209">
      <c r="A209" s="5"/>
      <c r="B209" s="5"/>
      <c r="C209" s="5"/>
      <c r="D209" s="6"/>
      <c r="E209" s="6"/>
      <c r="F209" s="6"/>
      <c r="G209" s="6"/>
      <c r="H209" s="7"/>
      <c r="I209" s="7"/>
      <c r="J209" s="6"/>
      <c r="K209" s="6"/>
      <c r="L209" s="6"/>
      <c r="M209" s="6"/>
      <c r="N209" s="6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</row>
    <row r="210">
      <c r="A210" s="5"/>
      <c r="B210" s="5"/>
      <c r="C210" s="5"/>
      <c r="D210" s="6"/>
      <c r="E210" s="6"/>
      <c r="F210" s="6"/>
      <c r="G210" s="6"/>
      <c r="H210" s="7"/>
      <c r="I210" s="7"/>
      <c r="J210" s="6"/>
      <c r="K210" s="6"/>
      <c r="L210" s="6"/>
      <c r="M210" s="6"/>
      <c r="N210" s="6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</row>
    <row r="211">
      <c r="A211" s="5"/>
      <c r="B211" s="5"/>
      <c r="C211" s="5"/>
      <c r="D211" s="6"/>
      <c r="E211" s="6"/>
      <c r="F211" s="6"/>
      <c r="G211" s="6"/>
      <c r="H211" s="7"/>
      <c r="I211" s="7"/>
      <c r="J211" s="6"/>
      <c r="K211" s="6"/>
      <c r="L211" s="6"/>
      <c r="M211" s="6"/>
      <c r="N211" s="6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</row>
    <row r="212">
      <c r="A212" s="5"/>
      <c r="B212" s="5"/>
      <c r="C212" s="5"/>
      <c r="D212" s="6"/>
      <c r="E212" s="6"/>
      <c r="F212" s="6"/>
      <c r="G212" s="6"/>
      <c r="H212" s="7"/>
      <c r="I212" s="7"/>
      <c r="J212" s="6"/>
      <c r="K212" s="6"/>
      <c r="L212" s="6"/>
      <c r="M212" s="6"/>
      <c r="N212" s="6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</row>
    <row r="213">
      <c r="A213" s="5"/>
      <c r="B213" s="5"/>
      <c r="C213" s="5"/>
      <c r="D213" s="6"/>
      <c r="E213" s="6"/>
      <c r="F213" s="6"/>
      <c r="G213" s="6"/>
      <c r="H213" s="7"/>
      <c r="I213" s="7"/>
      <c r="J213" s="6"/>
      <c r="K213" s="6"/>
      <c r="L213" s="6"/>
      <c r="M213" s="6"/>
      <c r="N213" s="6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</row>
    <row r="214">
      <c r="A214" s="5"/>
      <c r="B214" s="5"/>
      <c r="C214" s="5"/>
      <c r="D214" s="6"/>
      <c r="E214" s="6"/>
      <c r="F214" s="6"/>
      <c r="G214" s="6"/>
      <c r="H214" s="7"/>
      <c r="I214" s="7"/>
      <c r="J214" s="6"/>
      <c r="K214" s="6"/>
      <c r="L214" s="6"/>
      <c r="M214" s="6"/>
      <c r="N214" s="6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</row>
    <row r="215">
      <c r="A215" s="5"/>
      <c r="B215" s="5"/>
      <c r="C215" s="5"/>
      <c r="D215" s="6"/>
      <c r="E215" s="6"/>
      <c r="F215" s="6"/>
      <c r="G215" s="6"/>
      <c r="H215" s="7"/>
      <c r="I215" s="7"/>
      <c r="J215" s="6"/>
      <c r="K215" s="6"/>
      <c r="L215" s="6"/>
      <c r="M215" s="6"/>
      <c r="N215" s="6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</row>
    <row r="216">
      <c r="A216" s="5"/>
      <c r="B216" s="5"/>
      <c r="C216" s="5"/>
      <c r="D216" s="6"/>
      <c r="E216" s="6"/>
      <c r="F216" s="6"/>
      <c r="G216" s="6"/>
      <c r="H216" s="7"/>
      <c r="I216" s="7"/>
      <c r="J216" s="6"/>
      <c r="K216" s="6"/>
      <c r="L216" s="6"/>
      <c r="M216" s="6"/>
      <c r="N216" s="6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</row>
    <row r="217">
      <c r="A217" s="5"/>
      <c r="B217" s="5"/>
      <c r="C217" s="5"/>
      <c r="D217" s="6"/>
      <c r="E217" s="6"/>
      <c r="F217" s="6"/>
      <c r="G217" s="6"/>
      <c r="H217" s="7"/>
      <c r="I217" s="7"/>
      <c r="J217" s="6"/>
      <c r="K217" s="6"/>
      <c r="L217" s="6"/>
      <c r="M217" s="6"/>
      <c r="N217" s="6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</row>
    <row r="218">
      <c r="A218" s="5"/>
      <c r="B218" s="5"/>
      <c r="C218" s="5"/>
      <c r="D218" s="6"/>
      <c r="E218" s="6"/>
      <c r="F218" s="6"/>
      <c r="G218" s="6"/>
      <c r="H218" s="7"/>
      <c r="I218" s="7"/>
      <c r="J218" s="6"/>
      <c r="K218" s="6"/>
      <c r="L218" s="6"/>
      <c r="M218" s="6"/>
      <c r="N218" s="6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</row>
    <row r="219">
      <c r="A219" s="5"/>
      <c r="B219" s="5"/>
      <c r="C219" s="5"/>
      <c r="D219" s="6"/>
      <c r="E219" s="6"/>
      <c r="F219" s="6"/>
      <c r="G219" s="6"/>
      <c r="H219" s="7"/>
      <c r="I219" s="7"/>
      <c r="J219" s="6"/>
      <c r="K219" s="6"/>
      <c r="L219" s="6"/>
      <c r="M219" s="6"/>
      <c r="N219" s="6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</row>
    <row r="220">
      <c r="A220" s="5"/>
      <c r="B220" s="5"/>
      <c r="C220" s="5"/>
      <c r="D220" s="6"/>
      <c r="E220" s="6"/>
      <c r="F220" s="6"/>
      <c r="G220" s="6"/>
      <c r="H220" s="7"/>
      <c r="I220" s="7"/>
      <c r="J220" s="6"/>
      <c r="K220" s="6"/>
      <c r="L220" s="6"/>
      <c r="M220" s="6"/>
      <c r="N220" s="6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</row>
    <row r="221">
      <c r="A221" s="5"/>
      <c r="B221" s="5"/>
      <c r="C221" s="5"/>
      <c r="D221" s="6"/>
      <c r="E221" s="6"/>
      <c r="F221" s="6"/>
      <c r="G221" s="6"/>
      <c r="H221" s="7"/>
      <c r="I221" s="7"/>
      <c r="J221" s="6"/>
      <c r="K221" s="6"/>
      <c r="L221" s="6"/>
      <c r="M221" s="6"/>
      <c r="N221" s="6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</row>
    <row r="222">
      <c r="A222" s="5"/>
      <c r="B222" s="5"/>
      <c r="C222" s="5"/>
      <c r="D222" s="6"/>
      <c r="E222" s="6"/>
      <c r="F222" s="6"/>
      <c r="G222" s="6"/>
      <c r="H222" s="7"/>
      <c r="I222" s="7"/>
      <c r="J222" s="6"/>
      <c r="K222" s="6"/>
      <c r="L222" s="6"/>
      <c r="M222" s="6"/>
      <c r="N222" s="6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</row>
    <row r="223">
      <c r="A223" s="5"/>
      <c r="B223" s="5"/>
      <c r="C223" s="5"/>
      <c r="D223" s="6"/>
      <c r="E223" s="6"/>
      <c r="F223" s="6"/>
      <c r="G223" s="6"/>
      <c r="H223" s="7"/>
      <c r="I223" s="7"/>
      <c r="J223" s="6"/>
      <c r="K223" s="6"/>
      <c r="L223" s="6"/>
      <c r="M223" s="6"/>
      <c r="N223" s="6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</row>
    <row r="224">
      <c r="A224" s="5"/>
      <c r="B224" s="5"/>
      <c r="C224" s="5"/>
      <c r="D224" s="6"/>
      <c r="E224" s="6"/>
      <c r="F224" s="6"/>
      <c r="G224" s="6"/>
      <c r="H224" s="7"/>
      <c r="I224" s="7"/>
      <c r="J224" s="6"/>
      <c r="K224" s="6"/>
      <c r="L224" s="6"/>
      <c r="M224" s="6"/>
      <c r="N224" s="6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</row>
    <row r="225">
      <c r="A225" s="5"/>
      <c r="B225" s="5"/>
      <c r="C225" s="5"/>
      <c r="D225" s="6"/>
      <c r="E225" s="6"/>
      <c r="F225" s="6"/>
      <c r="G225" s="6"/>
      <c r="H225" s="7"/>
      <c r="I225" s="7"/>
      <c r="J225" s="6"/>
      <c r="K225" s="6"/>
      <c r="L225" s="6"/>
      <c r="M225" s="6"/>
      <c r="N225" s="6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</row>
    <row r="226">
      <c r="A226" s="5"/>
      <c r="B226" s="5"/>
      <c r="C226" s="5"/>
      <c r="D226" s="6"/>
      <c r="E226" s="6"/>
      <c r="F226" s="6"/>
      <c r="G226" s="6"/>
      <c r="H226" s="7"/>
      <c r="I226" s="7"/>
      <c r="J226" s="6"/>
      <c r="K226" s="6"/>
      <c r="L226" s="6"/>
      <c r="M226" s="6"/>
      <c r="N226" s="6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</row>
    <row r="227">
      <c r="A227" s="5"/>
      <c r="B227" s="5"/>
      <c r="C227" s="5"/>
      <c r="D227" s="6"/>
      <c r="E227" s="6"/>
      <c r="F227" s="6"/>
      <c r="G227" s="6"/>
      <c r="H227" s="7"/>
      <c r="I227" s="7"/>
      <c r="J227" s="6"/>
      <c r="K227" s="6"/>
      <c r="L227" s="6"/>
      <c r="M227" s="6"/>
      <c r="N227" s="6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</row>
    <row r="228">
      <c r="A228" s="5"/>
      <c r="B228" s="5"/>
      <c r="C228" s="5"/>
      <c r="D228" s="6"/>
      <c r="E228" s="6"/>
      <c r="F228" s="6"/>
      <c r="G228" s="6"/>
      <c r="H228" s="7"/>
      <c r="I228" s="7"/>
      <c r="J228" s="6"/>
      <c r="K228" s="6"/>
      <c r="L228" s="6"/>
      <c r="M228" s="6"/>
      <c r="N228" s="6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</row>
    <row r="229">
      <c r="A229" s="5"/>
      <c r="B229" s="5"/>
      <c r="C229" s="5"/>
      <c r="D229" s="6"/>
      <c r="E229" s="6"/>
      <c r="F229" s="6"/>
      <c r="G229" s="6"/>
      <c r="H229" s="7"/>
      <c r="I229" s="7"/>
      <c r="J229" s="6"/>
      <c r="K229" s="6"/>
      <c r="L229" s="6"/>
      <c r="M229" s="6"/>
      <c r="N229" s="6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</row>
    <row r="230">
      <c r="A230" s="5"/>
      <c r="B230" s="5"/>
      <c r="C230" s="5"/>
      <c r="D230" s="6"/>
      <c r="E230" s="6"/>
      <c r="F230" s="6"/>
      <c r="G230" s="6"/>
      <c r="H230" s="7"/>
      <c r="I230" s="7"/>
      <c r="J230" s="6"/>
      <c r="K230" s="6"/>
      <c r="L230" s="6"/>
      <c r="M230" s="6"/>
      <c r="N230" s="6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</row>
    <row r="231">
      <c r="A231" s="5"/>
      <c r="B231" s="5"/>
      <c r="C231" s="5"/>
      <c r="D231" s="6"/>
      <c r="E231" s="6"/>
      <c r="F231" s="6"/>
      <c r="G231" s="6"/>
      <c r="H231" s="7"/>
      <c r="I231" s="7"/>
      <c r="J231" s="6"/>
      <c r="K231" s="6"/>
      <c r="L231" s="6"/>
      <c r="M231" s="6"/>
      <c r="N231" s="6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</row>
    <row r="232">
      <c r="A232" s="5"/>
      <c r="B232" s="5"/>
      <c r="C232" s="5"/>
      <c r="D232" s="6"/>
      <c r="E232" s="6"/>
      <c r="F232" s="6"/>
      <c r="G232" s="6"/>
      <c r="H232" s="7"/>
      <c r="I232" s="7"/>
      <c r="J232" s="6"/>
      <c r="K232" s="6"/>
      <c r="L232" s="6"/>
      <c r="M232" s="6"/>
      <c r="N232" s="6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</row>
    <row r="233">
      <c r="A233" s="5"/>
      <c r="B233" s="5"/>
      <c r="C233" s="5"/>
      <c r="D233" s="6"/>
      <c r="E233" s="6"/>
      <c r="F233" s="6"/>
      <c r="G233" s="6"/>
      <c r="H233" s="7"/>
      <c r="I233" s="7"/>
      <c r="J233" s="6"/>
      <c r="K233" s="6"/>
      <c r="L233" s="6"/>
      <c r="M233" s="6"/>
      <c r="N233" s="6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</row>
    <row r="234">
      <c r="A234" s="5"/>
      <c r="B234" s="5"/>
      <c r="C234" s="5"/>
      <c r="D234" s="6"/>
      <c r="E234" s="6"/>
      <c r="F234" s="6"/>
      <c r="G234" s="6"/>
      <c r="H234" s="7"/>
      <c r="I234" s="7"/>
      <c r="J234" s="6"/>
      <c r="K234" s="6"/>
      <c r="L234" s="6"/>
      <c r="M234" s="6"/>
      <c r="N234" s="6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</row>
    <row r="235">
      <c r="A235" s="5"/>
      <c r="B235" s="5"/>
      <c r="C235" s="5"/>
      <c r="D235" s="6"/>
      <c r="E235" s="6"/>
      <c r="F235" s="6"/>
      <c r="G235" s="6"/>
      <c r="H235" s="7"/>
      <c r="I235" s="7"/>
      <c r="J235" s="6"/>
      <c r="K235" s="6"/>
      <c r="L235" s="6"/>
      <c r="M235" s="6"/>
      <c r="N235" s="6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</row>
    <row r="236">
      <c r="A236" s="5"/>
      <c r="B236" s="5"/>
      <c r="C236" s="5"/>
      <c r="D236" s="6"/>
      <c r="E236" s="6"/>
      <c r="F236" s="6"/>
      <c r="G236" s="6"/>
      <c r="H236" s="7"/>
      <c r="I236" s="7"/>
      <c r="J236" s="6"/>
      <c r="K236" s="6"/>
      <c r="L236" s="6"/>
      <c r="M236" s="6"/>
      <c r="N236" s="6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</row>
    <row r="237">
      <c r="A237" s="5"/>
      <c r="B237" s="5"/>
      <c r="C237" s="5"/>
      <c r="D237" s="6"/>
      <c r="E237" s="6"/>
      <c r="F237" s="6"/>
      <c r="G237" s="6"/>
      <c r="H237" s="7"/>
      <c r="I237" s="7"/>
      <c r="J237" s="6"/>
      <c r="K237" s="6"/>
      <c r="L237" s="6"/>
      <c r="M237" s="6"/>
      <c r="N237" s="6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</row>
    <row r="238">
      <c r="A238" s="5"/>
      <c r="B238" s="5"/>
      <c r="C238" s="5"/>
      <c r="D238" s="6"/>
      <c r="E238" s="6"/>
      <c r="F238" s="6"/>
      <c r="G238" s="6"/>
      <c r="H238" s="7"/>
      <c r="I238" s="7"/>
      <c r="J238" s="6"/>
      <c r="K238" s="6"/>
      <c r="L238" s="6"/>
      <c r="M238" s="6"/>
      <c r="N238" s="6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</row>
    <row r="239">
      <c r="A239" s="5"/>
      <c r="B239" s="5"/>
      <c r="C239" s="5"/>
      <c r="D239" s="6"/>
      <c r="E239" s="6"/>
      <c r="F239" s="6"/>
      <c r="G239" s="6"/>
      <c r="H239" s="7"/>
      <c r="I239" s="7"/>
      <c r="J239" s="6"/>
      <c r="K239" s="6"/>
      <c r="L239" s="6"/>
      <c r="M239" s="6"/>
      <c r="N239" s="6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</row>
    <row r="240">
      <c r="A240" s="5"/>
      <c r="B240" s="5"/>
      <c r="C240" s="5"/>
      <c r="D240" s="6"/>
      <c r="E240" s="6"/>
      <c r="F240" s="6"/>
      <c r="G240" s="6"/>
      <c r="H240" s="7"/>
      <c r="I240" s="7"/>
      <c r="J240" s="6"/>
      <c r="K240" s="6"/>
      <c r="L240" s="6"/>
      <c r="M240" s="6"/>
      <c r="N240" s="6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</row>
    <row r="241">
      <c r="A241" s="5"/>
      <c r="B241" s="5"/>
      <c r="C241" s="5"/>
      <c r="D241" s="6"/>
      <c r="E241" s="6"/>
      <c r="F241" s="6"/>
      <c r="G241" s="6"/>
      <c r="H241" s="7"/>
      <c r="I241" s="7"/>
      <c r="J241" s="6"/>
      <c r="K241" s="6"/>
      <c r="L241" s="6"/>
      <c r="M241" s="6"/>
      <c r="N241" s="6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</row>
    <row r="242">
      <c r="A242" s="5"/>
      <c r="B242" s="5"/>
      <c r="C242" s="5"/>
      <c r="D242" s="6"/>
      <c r="E242" s="6"/>
      <c r="F242" s="6"/>
      <c r="G242" s="6"/>
      <c r="H242" s="7"/>
      <c r="I242" s="7"/>
      <c r="J242" s="6"/>
      <c r="K242" s="6"/>
      <c r="L242" s="6"/>
      <c r="M242" s="6"/>
      <c r="N242" s="6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</row>
    <row r="243">
      <c r="A243" s="5"/>
      <c r="B243" s="5"/>
      <c r="C243" s="5"/>
      <c r="D243" s="6"/>
      <c r="E243" s="6"/>
      <c r="F243" s="6"/>
      <c r="G243" s="6"/>
      <c r="H243" s="7"/>
      <c r="I243" s="7"/>
      <c r="J243" s="6"/>
      <c r="K243" s="6"/>
      <c r="L243" s="6"/>
      <c r="M243" s="6"/>
      <c r="N243" s="6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</row>
    <row r="244">
      <c r="A244" s="5"/>
      <c r="B244" s="5"/>
      <c r="C244" s="5"/>
      <c r="D244" s="6"/>
      <c r="E244" s="6"/>
      <c r="F244" s="6"/>
      <c r="G244" s="6"/>
      <c r="H244" s="7"/>
      <c r="I244" s="7"/>
      <c r="J244" s="6"/>
      <c r="K244" s="6"/>
      <c r="L244" s="6"/>
      <c r="M244" s="6"/>
      <c r="N244" s="6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</row>
    <row r="245">
      <c r="A245" s="5"/>
      <c r="B245" s="5"/>
      <c r="C245" s="5"/>
      <c r="D245" s="6"/>
      <c r="E245" s="6"/>
      <c r="F245" s="6"/>
      <c r="G245" s="6"/>
      <c r="H245" s="7"/>
      <c r="I245" s="7"/>
      <c r="J245" s="6"/>
      <c r="K245" s="6"/>
      <c r="L245" s="6"/>
      <c r="M245" s="6"/>
      <c r="N245" s="6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</row>
    <row r="246">
      <c r="A246" s="5"/>
      <c r="B246" s="5"/>
      <c r="C246" s="5"/>
      <c r="D246" s="6"/>
      <c r="E246" s="6"/>
      <c r="F246" s="6"/>
      <c r="G246" s="6"/>
      <c r="H246" s="7"/>
      <c r="I246" s="7"/>
      <c r="J246" s="6"/>
      <c r="K246" s="6"/>
      <c r="L246" s="6"/>
      <c r="M246" s="6"/>
      <c r="N246" s="6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</row>
    <row r="247">
      <c r="A247" s="5"/>
      <c r="B247" s="5"/>
      <c r="C247" s="5"/>
      <c r="D247" s="6"/>
      <c r="E247" s="6"/>
      <c r="F247" s="6"/>
      <c r="G247" s="6"/>
      <c r="H247" s="7"/>
      <c r="I247" s="7"/>
      <c r="J247" s="6"/>
      <c r="K247" s="6"/>
      <c r="L247" s="6"/>
      <c r="M247" s="6"/>
      <c r="N247" s="6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</row>
    <row r="248">
      <c r="A248" s="5"/>
      <c r="B248" s="5"/>
      <c r="C248" s="5"/>
      <c r="D248" s="6"/>
      <c r="E248" s="6"/>
      <c r="F248" s="6"/>
      <c r="G248" s="6"/>
      <c r="H248" s="7"/>
      <c r="I248" s="7"/>
      <c r="J248" s="6"/>
      <c r="K248" s="6"/>
      <c r="L248" s="6"/>
      <c r="M248" s="6"/>
      <c r="N248" s="6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</row>
    <row r="249">
      <c r="A249" s="5"/>
      <c r="B249" s="5"/>
      <c r="C249" s="5"/>
      <c r="D249" s="6"/>
      <c r="E249" s="6"/>
      <c r="F249" s="6"/>
      <c r="G249" s="6"/>
      <c r="H249" s="7"/>
      <c r="I249" s="7"/>
      <c r="J249" s="6"/>
      <c r="K249" s="6"/>
      <c r="L249" s="6"/>
      <c r="M249" s="6"/>
      <c r="N249" s="6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</row>
    <row r="250">
      <c r="A250" s="5"/>
      <c r="B250" s="5"/>
      <c r="C250" s="5"/>
      <c r="D250" s="6"/>
      <c r="E250" s="6"/>
      <c r="F250" s="6"/>
      <c r="G250" s="6"/>
      <c r="H250" s="7"/>
      <c r="I250" s="7"/>
      <c r="J250" s="6"/>
      <c r="K250" s="6"/>
      <c r="L250" s="6"/>
      <c r="M250" s="6"/>
      <c r="N250" s="6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</row>
    <row r="251">
      <c r="A251" s="5"/>
      <c r="B251" s="5"/>
      <c r="C251" s="5"/>
      <c r="D251" s="6"/>
      <c r="E251" s="6"/>
      <c r="F251" s="6"/>
      <c r="G251" s="6"/>
      <c r="H251" s="7"/>
      <c r="I251" s="7"/>
      <c r="J251" s="6"/>
      <c r="K251" s="6"/>
      <c r="L251" s="6"/>
      <c r="M251" s="6"/>
      <c r="N251" s="6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</row>
    <row r="252">
      <c r="A252" s="5"/>
      <c r="B252" s="5"/>
      <c r="C252" s="5"/>
      <c r="D252" s="6"/>
      <c r="E252" s="6"/>
      <c r="F252" s="6"/>
      <c r="G252" s="6"/>
      <c r="H252" s="7"/>
      <c r="I252" s="7"/>
      <c r="J252" s="6"/>
      <c r="K252" s="6"/>
      <c r="L252" s="6"/>
      <c r="M252" s="6"/>
      <c r="N252" s="6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</row>
    <row r="253">
      <c r="A253" s="5"/>
      <c r="B253" s="5"/>
      <c r="C253" s="5"/>
      <c r="D253" s="6"/>
      <c r="E253" s="6"/>
      <c r="F253" s="6"/>
      <c r="G253" s="6"/>
      <c r="H253" s="7"/>
      <c r="I253" s="7"/>
      <c r="J253" s="6"/>
      <c r="K253" s="6"/>
      <c r="L253" s="6"/>
      <c r="M253" s="6"/>
      <c r="N253" s="6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</row>
    <row r="254">
      <c r="A254" s="5"/>
      <c r="B254" s="5"/>
      <c r="C254" s="5"/>
      <c r="D254" s="6"/>
      <c r="E254" s="6"/>
      <c r="F254" s="6"/>
      <c r="G254" s="6"/>
      <c r="H254" s="7"/>
      <c r="I254" s="7"/>
      <c r="J254" s="6"/>
      <c r="K254" s="6"/>
      <c r="L254" s="6"/>
      <c r="M254" s="6"/>
      <c r="N254" s="6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</row>
    <row r="255">
      <c r="A255" s="5"/>
      <c r="B255" s="5"/>
      <c r="C255" s="5"/>
      <c r="D255" s="6"/>
      <c r="E255" s="6"/>
      <c r="F255" s="6"/>
      <c r="G255" s="6"/>
      <c r="H255" s="7"/>
      <c r="I255" s="7"/>
      <c r="J255" s="6"/>
      <c r="K255" s="6"/>
      <c r="L255" s="6"/>
      <c r="M255" s="6"/>
      <c r="N255" s="6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</row>
    <row r="256">
      <c r="A256" s="5"/>
      <c r="B256" s="5"/>
      <c r="C256" s="5"/>
      <c r="D256" s="6"/>
      <c r="E256" s="6"/>
      <c r="F256" s="6"/>
      <c r="G256" s="6"/>
      <c r="H256" s="7"/>
      <c r="I256" s="7"/>
      <c r="J256" s="6"/>
      <c r="K256" s="6"/>
      <c r="L256" s="6"/>
      <c r="M256" s="6"/>
      <c r="N256" s="6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</row>
    <row r="257">
      <c r="A257" s="5"/>
      <c r="B257" s="5"/>
      <c r="C257" s="5"/>
      <c r="D257" s="6"/>
      <c r="E257" s="6"/>
      <c r="F257" s="6"/>
      <c r="G257" s="6"/>
      <c r="H257" s="7"/>
      <c r="I257" s="7"/>
      <c r="J257" s="6"/>
      <c r="K257" s="6"/>
      <c r="L257" s="6"/>
      <c r="M257" s="6"/>
      <c r="N257" s="6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</row>
    <row r="258">
      <c r="A258" s="5"/>
      <c r="B258" s="5"/>
      <c r="C258" s="5"/>
      <c r="D258" s="6"/>
      <c r="E258" s="6"/>
      <c r="F258" s="6"/>
      <c r="G258" s="6"/>
      <c r="H258" s="7"/>
      <c r="I258" s="7"/>
      <c r="J258" s="6"/>
      <c r="K258" s="6"/>
      <c r="L258" s="6"/>
      <c r="M258" s="6"/>
      <c r="N258" s="6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</row>
    <row r="259">
      <c r="A259" s="5"/>
      <c r="B259" s="5"/>
      <c r="C259" s="5"/>
      <c r="D259" s="6"/>
      <c r="E259" s="6"/>
      <c r="F259" s="6"/>
      <c r="G259" s="6"/>
      <c r="H259" s="7"/>
      <c r="I259" s="7"/>
      <c r="J259" s="6"/>
      <c r="K259" s="6"/>
      <c r="L259" s="6"/>
      <c r="M259" s="6"/>
      <c r="N259" s="6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</row>
    <row r="260">
      <c r="A260" s="5"/>
      <c r="B260" s="5"/>
      <c r="C260" s="5"/>
      <c r="D260" s="6"/>
      <c r="E260" s="6"/>
      <c r="F260" s="6"/>
      <c r="G260" s="6"/>
      <c r="H260" s="7"/>
      <c r="I260" s="7"/>
      <c r="J260" s="6"/>
      <c r="K260" s="6"/>
      <c r="L260" s="6"/>
      <c r="M260" s="6"/>
      <c r="N260" s="6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</row>
    <row r="261">
      <c r="A261" s="5"/>
      <c r="B261" s="5"/>
      <c r="C261" s="5"/>
      <c r="D261" s="6"/>
      <c r="E261" s="6"/>
      <c r="F261" s="6"/>
      <c r="G261" s="6"/>
      <c r="H261" s="7"/>
      <c r="I261" s="7"/>
      <c r="J261" s="6"/>
      <c r="K261" s="6"/>
      <c r="L261" s="6"/>
      <c r="M261" s="6"/>
      <c r="N261" s="6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</row>
    <row r="262">
      <c r="A262" s="5"/>
      <c r="B262" s="5"/>
      <c r="C262" s="5"/>
      <c r="D262" s="6"/>
      <c r="E262" s="6"/>
      <c r="F262" s="6"/>
      <c r="G262" s="6"/>
      <c r="H262" s="7"/>
      <c r="I262" s="7"/>
      <c r="J262" s="6"/>
      <c r="K262" s="6"/>
      <c r="L262" s="6"/>
      <c r="M262" s="6"/>
      <c r="N262" s="6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</row>
    <row r="263">
      <c r="A263" s="5"/>
      <c r="B263" s="5"/>
      <c r="C263" s="5"/>
      <c r="D263" s="6"/>
      <c r="E263" s="6"/>
      <c r="F263" s="6"/>
      <c r="G263" s="6"/>
      <c r="H263" s="7"/>
      <c r="I263" s="7"/>
      <c r="J263" s="6"/>
      <c r="K263" s="6"/>
      <c r="L263" s="6"/>
      <c r="M263" s="6"/>
      <c r="N263" s="6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</row>
    <row r="264">
      <c r="A264" s="5"/>
      <c r="B264" s="5"/>
      <c r="C264" s="5"/>
      <c r="D264" s="6"/>
      <c r="E264" s="6"/>
      <c r="F264" s="6"/>
      <c r="G264" s="6"/>
      <c r="H264" s="7"/>
      <c r="I264" s="7"/>
      <c r="J264" s="6"/>
      <c r="K264" s="6"/>
      <c r="L264" s="6"/>
      <c r="M264" s="6"/>
      <c r="N264" s="6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</row>
    <row r="265">
      <c r="A265" s="5"/>
      <c r="B265" s="5"/>
      <c r="C265" s="5"/>
      <c r="D265" s="6"/>
      <c r="E265" s="6"/>
      <c r="F265" s="6"/>
      <c r="G265" s="6"/>
      <c r="H265" s="7"/>
      <c r="I265" s="7"/>
      <c r="J265" s="6"/>
      <c r="K265" s="6"/>
      <c r="L265" s="6"/>
      <c r="M265" s="6"/>
      <c r="N265" s="6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</row>
    <row r="266">
      <c r="A266" s="5"/>
      <c r="B266" s="5"/>
      <c r="C266" s="5"/>
      <c r="D266" s="6"/>
      <c r="E266" s="6"/>
      <c r="F266" s="6"/>
      <c r="G266" s="6"/>
      <c r="H266" s="7"/>
      <c r="I266" s="7"/>
      <c r="J266" s="6"/>
      <c r="K266" s="6"/>
      <c r="L266" s="6"/>
      <c r="M266" s="6"/>
      <c r="N266" s="6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</row>
    <row r="267">
      <c r="A267" s="5"/>
      <c r="B267" s="5"/>
      <c r="C267" s="5"/>
      <c r="D267" s="6"/>
      <c r="E267" s="6"/>
      <c r="F267" s="6"/>
      <c r="G267" s="6"/>
      <c r="H267" s="7"/>
      <c r="I267" s="7"/>
      <c r="J267" s="6"/>
      <c r="K267" s="6"/>
      <c r="L267" s="6"/>
      <c r="M267" s="6"/>
      <c r="N267" s="6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</row>
    <row r="268">
      <c r="A268" s="5"/>
      <c r="B268" s="5"/>
      <c r="C268" s="5"/>
      <c r="D268" s="6"/>
      <c r="E268" s="6"/>
      <c r="F268" s="6"/>
      <c r="G268" s="6"/>
      <c r="H268" s="7"/>
      <c r="I268" s="7"/>
      <c r="J268" s="6"/>
      <c r="K268" s="6"/>
      <c r="L268" s="6"/>
      <c r="M268" s="6"/>
      <c r="N268" s="6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</row>
    <row r="269">
      <c r="A269" s="5"/>
      <c r="B269" s="5"/>
      <c r="C269" s="5"/>
      <c r="D269" s="6"/>
      <c r="E269" s="6"/>
      <c r="F269" s="6"/>
      <c r="G269" s="6"/>
      <c r="H269" s="7"/>
      <c r="I269" s="7"/>
      <c r="J269" s="6"/>
      <c r="K269" s="6"/>
      <c r="L269" s="6"/>
      <c r="M269" s="6"/>
      <c r="N269" s="6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</row>
    <row r="270">
      <c r="A270" s="5"/>
      <c r="B270" s="5"/>
      <c r="C270" s="5"/>
      <c r="D270" s="6"/>
      <c r="E270" s="6"/>
      <c r="F270" s="6"/>
      <c r="G270" s="6"/>
      <c r="H270" s="7"/>
      <c r="I270" s="7"/>
      <c r="J270" s="6"/>
      <c r="K270" s="6"/>
      <c r="L270" s="6"/>
      <c r="M270" s="6"/>
      <c r="N270" s="6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</row>
    <row r="271">
      <c r="A271" s="5"/>
      <c r="B271" s="5"/>
      <c r="C271" s="5"/>
      <c r="D271" s="6"/>
      <c r="E271" s="6"/>
      <c r="F271" s="6"/>
      <c r="G271" s="6"/>
      <c r="H271" s="7"/>
      <c r="I271" s="7"/>
      <c r="J271" s="6"/>
      <c r="K271" s="6"/>
      <c r="L271" s="6"/>
      <c r="M271" s="6"/>
      <c r="N271" s="6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</row>
    <row r="272">
      <c r="A272" s="5"/>
      <c r="B272" s="5"/>
      <c r="C272" s="5"/>
      <c r="D272" s="6"/>
      <c r="E272" s="6"/>
      <c r="F272" s="6"/>
      <c r="G272" s="6"/>
      <c r="H272" s="7"/>
      <c r="I272" s="7"/>
      <c r="J272" s="6"/>
      <c r="K272" s="6"/>
      <c r="L272" s="6"/>
      <c r="M272" s="6"/>
      <c r="N272" s="6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</row>
    <row r="273">
      <c r="A273" s="5"/>
      <c r="B273" s="5"/>
      <c r="C273" s="5"/>
      <c r="D273" s="6"/>
      <c r="E273" s="6"/>
      <c r="F273" s="6"/>
      <c r="G273" s="6"/>
      <c r="H273" s="7"/>
      <c r="I273" s="7"/>
      <c r="J273" s="6"/>
      <c r="K273" s="6"/>
      <c r="L273" s="6"/>
      <c r="M273" s="6"/>
      <c r="N273" s="6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</row>
    <row r="274">
      <c r="A274" s="5"/>
      <c r="B274" s="5"/>
      <c r="C274" s="5"/>
      <c r="D274" s="6"/>
      <c r="E274" s="6"/>
      <c r="F274" s="6"/>
      <c r="G274" s="6"/>
      <c r="H274" s="7"/>
      <c r="I274" s="7"/>
      <c r="J274" s="6"/>
      <c r="K274" s="6"/>
      <c r="L274" s="6"/>
      <c r="M274" s="6"/>
      <c r="N274" s="6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</row>
    <row r="275">
      <c r="A275" s="5"/>
      <c r="B275" s="5"/>
      <c r="C275" s="5"/>
      <c r="D275" s="6"/>
      <c r="E275" s="6"/>
      <c r="F275" s="6"/>
      <c r="G275" s="6"/>
      <c r="H275" s="7"/>
      <c r="I275" s="7"/>
      <c r="J275" s="6"/>
      <c r="K275" s="6"/>
      <c r="L275" s="6"/>
      <c r="M275" s="6"/>
      <c r="N275" s="6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</row>
    <row r="276">
      <c r="A276" s="5"/>
      <c r="B276" s="5"/>
      <c r="C276" s="5"/>
      <c r="D276" s="6"/>
      <c r="E276" s="6"/>
      <c r="F276" s="6"/>
      <c r="G276" s="6"/>
      <c r="H276" s="7"/>
      <c r="I276" s="7"/>
      <c r="J276" s="6"/>
      <c r="K276" s="6"/>
      <c r="L276" s="6"/>
      <c r="M276" s="6"/>
      <c r="N276" s="6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</row>
    <row r="277">
      <c r="A277" s="5"/>
      <c r="B277" s="5"/>
      <c r="C277" s="5"/>
      <c r="D277" s="6"/>
      <c r="E277" s="6"/>
      <c r="F277" s="6"/>
      <c r="G277" s="6"/>
      <c r="H277" s="7"/>
      <c r="I277" s="7"/>
      <c r="J277" s="6"/>
      <c r="K277" s="6"/>
      <c r="L277" s="6"/>
      <c r="M277" s="6"/>
      <c r="N277" s="6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</row>
    <row r="278">
      <c r="A278" s="5"/>
      <c r="B278" s="5"/>
      <c r="C278" s="5"/>
      <c r="D278" s="6"/>
      <c r="E278" s="6"/>
      <c r="F278" s="6"/>
      <c r="G278" s="6"/>
      <c r="H278" s="7"/>
      <c r="I278" s="7"/>
      <c r="J278" s="6"/>
      <c r="K278" s="6"/>
      <c r="L278" s="6"/>
      <c r="M278" s="6"/>
      <c r="N278" s="6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</row>
    <row r="279">
      <c r="A279" s="5"/>
      <c r="B279" s="5"/>
      <c r="C279" s="5"/>
      <c r="D279" s="6"/>
      <c r="E279" s="6"/>
      <c r="F279" s="6"/>
      <c r="G279" s="6"/>
      <c r="H279" s="7"/>
      <c r="I279" s="7"/>
      <c r="J279" s="6"/>
      <c r="K279" s="6"/>
      <c r="L279" s="6"/>
      <c r="M279" s="6"/>
      <c r="N279" s="6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</row>
    <row r="280">
      <c r="A280" s="5"/>
      <c r="B280" s="5"/>
      <c r="C280" s="5"/>
      <c r="D280" s="6"/>
      <c r="E280" s="6"/>
      <c r="F280" s="6"/>
      <c r="G280" s="6"/>
      <c r="H280" s="7"/>
      <c r="I280" s="7"/>
      <c r="J280" s="6"/>
      <c r="K280" s="6"/>
      <c r="L280" s="6"/>
      <c r="M280" s="6"/>
      <c r="N280" s="6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</row>
    <row r="281">
      <c r="A281" s="5"/>
      <c r="B281" s="5"/>
      <c r="C281" s="5"/>
      <c r="D281" s="6"/>
      <c r="E281" s="6"/>
      <c r="F281" s="6"/>
      <c r="G281" s="6"/>
      <c r="H281" s="7"/>
      <c r="I281" s="7"/>
      <c r="J281" s="6"/>
      <c r="K281" s="6"/>
      <c r="L281" s="6"/>
      <c r="M281" s="6"/>
      <c r="N281" s="6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</row>
    <row r="282">
      <c r="A282" s="5"/>
      <c r="B282" s="5"/>
      <c r="C282" s="5"/>
      <c r="D282" s="6"/>
      <c r="E282" s="6"/>
      <c r="F282" s="6"/>
      <c r="G282" s="6"/>
      <c r="H282" s="7"/>
      <c r="I282" s="7"/>
      <c r="J282" s="6"/>
      <c r="K282" s="6"/>
      <c r="L282" s="6"/>
      <c r="M282" s="6"/>
      <c r="N282" s="6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</row>
    <row r="283">
      <c r="A283" s="5"/>
      <c r="B283" s="5"/>
      <c r="C283" s="5"/>
      <c r="D283" s="6"/>
      <c r="E283" s="6"/>
      <c r="F283" s="6"/>
      <c r="G283" s="6"/>
      <c r="H283" s="7"/>
      <c r="I283" s="7"/>
      <c r="J283" s="6"/>
      <c r="K283" s="6"/>
      <c r="L283" s="6"/>
      <c r="M283" s="6"/>
      <c r="N283" s="6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</row>
    <row r="284">
      <c r="A284" s="5"/>
      <c r="B284" s="5"/>
      <c r="C284" s="5"/>
      <c r="D284" s="6"/>
      <c r="E284" s="6"/>
      <c r="F284" s="6"/>
      <c r="G284" s="6"/>
      <c r="H284" s="7"/>
      <c r="I284" s="7"/>
      <c r="J284" s="6"/>
      <c r="K284" s="6"/>
      <c r="L284" s="6"/>
      <c r="M284" s="6"/>
      <c r="N284" s="6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</row>
    <row r="285">
      <c r="A285" s="5"/>
      <c r="B285" s="5"/>
      <c r="C285" s="5"/>
      <c r="D285" s="6"/>
      <c r="E285" s="6"/>
      <c r="F285" s="6"/>
      <c r="G285" s="6"/>
      <c r="H285" s="7"/>
      <c r="I285" s="7"/>
      <c r="J285" s="6"/>
      <c r="K285" s="6"/>
      <c r="L285" s="6"/>
      <c r="M285" s="6"/>
      <c r="N285" s="6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</row>
    <row r="286">
      <c r="A286" s="5"/>
      <c r="B286" s="5"/>
      <c r="C286" s="5"/>
      <c r="D286" s="6"/>
      <c r="E286" s="6"/>
      <c r="F286" s="6"/>
      <c r="G286" s="6"/>
      <c r="H286" s="7"/>
      <c r="I286" s="7"/>
      <c r="J286" s="6"/>
      <c r="K286" s="6"/>
      <c r="L286" s="6"/>
      <c r="M286" s="6"/>
      <c r="N286" s="6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</row>
    <row r="287">
      <c r="A287" s="5"/>
      <c r="B287" s="5"/>
      <c r="C287" s="5"/>
      <c r="D287" s="6"/>
      <c r="E287" s="6"/>
      <c r="F287" s="6"/>
      <c r="G287" s="6"/>
      <c r="H287" s="7"/>
      <c r="I287" s="7"/>
      <c r="J287" s="6"/>
      <c r="K287" s="6"/>
      <c r="L287" s="6"/>
      <c r="M287" s="6"/>
      <c r="N287" s="6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</row>
    <row r="288">
      <c r="A288" s="5"/>
      <c r="B288" s="5"/>
      <c r="C288" s="5"/>
      <c r="D288" s="6"/>
      <c r="E288" s="6"/>
      <c r="F288" s="6"/>
      <c r="G288" s="6"/>
      <c r="H288" s="7"/>
      <c r="I288" s="7"/>
      <c r="J288" s="6"/>
      <c r="K288" s="6"/>
      <c r="L288" s="6"/>
      <c r="M288" s="6"/>
      <c r="N288" s="6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</row>
    <row r="289">
      <c r="A289" s="5"/>
      <c r="B289" s="5"/>
      <c r="C289" s="5"/>
      <c r="D289" s="6"/>
      <c r="E289" s="6"/>
      <c r="F289" s="6"/>
      <c r="G289" s="6"/>
      <c r="H289" s="7"/>
      <c r="I289" s="7"/>
      <c r="J289" s="6"/>
      <c r="K289" s="6"/>
      <c r="L289" s="6"/>
      <c r="M289" s="6"/>
      <c r="N289" s="6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</row>
    <row r="290">
      <c r="A290" s="5"/>
      <c r="B290" s="5"/>
      <c r="C290" s="5"/>
      <c r="D290" s="6"/>
      <c r="E290" s="6"/>
      <c r="F290" s="6"/>
      <c r="G290" s="6"/>
      <c r="H290" s="7"/>
      <c r="I290" s="7"/>
      <c r="J290" s="6"/>
      <c r="K290" s="6"/>
      <c r="L290" s="6"/>
      <c r="M290" s="6"/>
      <c r="N290" s="6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</row>
    <row r="291">
      <c r="A291" s="5"/>
      <c r="B291" s="5"/>
      <c r="C291" s="5"/>
      <c r="D291" s="6"/>
      <c r="E291" s="6"/>
      <c r="F291" s="6"/>
      <c r="G291" s="6"/>
      <c r="H291" s="7"/>
      <c r="I291" s="7"/>
      <c r="J291" s="6"/>
      <c r="K291" s="6"/>
      <c r="L291" s="6"/>
      <c r="M291" s="6"/>
      <c r="N291" s="6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</row>
    <row r="292">
      <c r="A292" s="5"/>
      <c r="B292" s="5"/>
      <c r="C292" s="5"/>
      <c r="D292" s="6"/>
      <c r="E292" s="6"/>
      <c r="F292" s="6"/>
      <c r="G292" s="6"/>
      <c r="H292" s="7"/>
      <c r="I292" s="7"/>
      <c r="J292" s="6"/>
      <c r="K292" s="6"/>
      <c r="L292" s="6"/>
      <c r="M292" s="6"/>
      <c r="N292" s="6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</row>
    <row r="293">
      <c r="A293" s="5"/>
      <c r="B293" s="5"/>
      <c r="C293" s="5"/>
      <c r="D293" s="6"/>
      <c r="E293" s="6"/>
      <c r="F293" s="6"/>
      <c r="G293" s="6"/>
      <c r="H293" s="7"/>
      <c r="I293" s="7"/>
      <c r="J293" s="6"/>
      <c r="K293" s="6"/>
      <c r="L293" s="6"/>
      <c r="M293" s="6"/>
      <c r="N293" s="6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</row>
    <row r="294">
      <c r="A294" s="5"/>
      <c r="B294" s="5"/>
      <c r="C294" s="5"/>
      <c r="D294" s="6"/>
      <c r="E294" s="6"/>
      <c r="F294" s="6"/>
      <c r="G294" s="6"/>
      <c r="H294" s="7"/>
      <c r="I294" s="7"/>
      <c r="J294" s="6"/>
      <c r="K294" s="6"/>
      <c r="L294" s="6"/>
      <c r="M294" s="6"/>
      <c r="N294" s="6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</row>
    <row r="295">
      <c r="A295" s="5"/>
      <c r="B295" s="5"/>
      <c r="C295" s="5"/>
      <c r="D295" s="6"/>
      <c r="E295" s="6"/>
      <c r="F295" s="6"/>
      <c r="G295" s="6"/>
      <c r="H295" s="7"/>
      <c r="I295" s="7"/>
      <c r="J295" s="6"/>
      <c r="K295" s="6"/>
      <c r="L295" s="6"/>
      <c r="M295" s="6"/>
      <c r="N295" s="6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</row>
    <row r="296">
      <c r="A296" s="5"/>
      <c r="B296" s="5"/>
      <c r="C296" s="5"/>
      <c r="D296" s="6"/>
      <c r="E296" s="6"/>
      <c r="F296" s="6"/>
      <c r="G296" s="6"/>
      <c r="H296" s="7"/>
      <c r="I296" s="7"/>
      <c r="J296" s="6"/>
      <c r="K296" s="6"/>
      <c r="L296" s="6"/>
      <c r="M296" s="6"/>
      <c r="N296" s="6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</row>
    <row r="297">
      <c r="A297" s="5"/>
      <c r="B297" s="5"/>
      <c r="C297" s="5"/>
      <c r="D297" s="6"/>
      <c r="E297" s="6"/>
      <c r="F297" s="6"/>
      <c r="G297" s="6"/>
      <c r="H297" s="7"/>
      <c r="I297" s="7"/>
      <c r="J297" s="6"/>
      <c r="K297" s="6"/>
      <c r="L297" s="6"/>
      <c r="M297" s="6"/>
      <c r="N297" s="6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</row>
    <row r="298">
      <c r="A298" s="5"/>
      <c r="B298" s="5"/>
      <c r="C298" s="5"/>
      <c r="D298" s="6"/>
      <c r="E298" s="6"/>
      <c r="F298" s="6"/>
      <c r="G298" s="6"/>
      <c r="H298" s="7"/>
      <c r="I298" s="7"/>
      <c r="J298" s="6"/>
      <c r="K298" s="6"/>
      <c r="L298" s="6"/>
      <c r="M298" s="6"/>
      <c r="N298" s="6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</row>
    <row r="299">
      <c r="A299" s="5"/>
      <c r="B299" s="5"/>
      <c r="C299" s="5"/>
      <c r="D299" s="6"/>
      <c r="E299" s="6"/>
      <c r="F299" s="6"/>
      <c r="G299" s="6"/>
      <c r="H299" s="7"/>
      <c r="I299" s="7"/>
      <c r="J299" s="6"/>
      <c r="K299" s="6"/>
      <c r="L299" s="6"/>
      <c r="M299" s="6"/>
      <c r="N299" s="6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</row>
    <row r="300">
      <c r="A300" s="5"/>
      <c r="B300" s="5"/>
      <c r="C300" s="5"/>
      <c r="D300" s="6"/>
      <c r="E300" s="6"/>
      <c r="F300" s="6"/>
      <c r="G300" s="6"/>
      <c r="H300" s="7"/>
      <c r="I300" s="7"/>
      <c r="J300" s="6"/>
      <c r="K300" s="6"/>
      <c r="L300" s="6"/>
      <c r="M300" s="6"/>
      <c r="N300" s="6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</row>
    <row r="301">
      <c r="A301" s="5"/>
      <c r="B301" s="5"/>
      <c r="C301" s="5"/>
      <c r="D301" s="6"/>
      <c r="E301" s="6"/>
      <c r="F301" s="6"/>
      <c r="G301" s="6"/>
      <c r="H301" s="7"/>
      <c r="I301" s="7"/>
      <c r="J301" s="6"/>
      <c r="K301" s="6"/>
      <c r="L301" s="6"/>
      <c r="M301" s="6"/>
      <c r="N301" s="6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</row>
    <row r="302">
      <c r="A302" s="5"/>
      <c r="B302" s="5"/>
      <c r="C302" s="5"/>
      <c r="D302" s="6"/>
      <c r="E302" s="6"/>
      <c r="F302" s="6"/>
      <c r="G302" s="6"/>
      <c r="H302" s="7"/>
      <c r="I302" s="7"/>
      <c r="J302" s="6"/>
      <c r="K302" s="6"/>
      <c r="L302" s="6"/>
      <c r="M302" s="6"/>
      <c r="N302" s="6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</row>
    <row r="303">
      <c r="A303" s="5"/>
      <c r="B303" s="5"/>
      <c r="C303" s="5"/>
      <c r="D303" s="6"/>
      <c r="E303" s="6"/>
      <c r="F303" s="6"/>
      <c r="G303" s="6"/>
      <c r="H303" s="7"/>
      <c r="I303" s="7"/>
      <c r="J303" s="6"/>
      <c r="K303" s="6"/>
      <c r="L303" s="6"/>
      <c r="M303" s="6"/>
      <c r="N303" s="6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</row>
    <row r="304">
      <c r="A304" s="5"/>
      <c r="B304" s="5"/>
      <c r="C304" s="5"/>
      <c r="D304" s="6"/>
      <c r="E304" s="6"/>
      <c r="F304" s="6"/>
      <c r="G304" s="6"/>
      <c r="H304" s="7"/>
      <c r="I304" s="7"/>
      <c r="J304" s="6"/>
      <c r="K304" s="6"/>
      <c r="L304" s="6"/>
      <c r="M304" s="6"/>
      <c r="N304" s="6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</row>
    <row r="305">
      <c r="A305" s="5"/>
      <c r="B305" s="5"/>
      <c r="C305" s="5"/>
      <c r="D305" s="6"/>
      <c r="E305" s="6"/>
      <c r="F305" s="6"/>
      <c r="G305" s="6"/>
      <c r="H305" s="7"/>
      <c r="I305" s="7"/>
      <c r="J305" s="6"/>
      <c r="K305" s="6"/>
      <c r="L305" s="6"/>
      <c r="M305" s="6"/>
      <c r="N305" s="6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</row>
    <row r="306">
      <c r="A306" s="5"/>
      <c r="B306" s="5"/>
      <c r="C306" s="5"/>
      <c r="D306" s="6"/>
      <c r="E306" s="6"/>
      <c r="F306" s="6"/>
      <c r="G306" s="6"/>
      <c r="H306" s="7"/>
      <c r="I306" s="7"/>
      <c r="J306" s="6"/>
      <c r="K306" s="6"/>
      <c r="L306" s="6"/>
      <c r="M306" s="6"/>
      <c r="N306" s="6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</row>
    <row r="307">
      <c r="A307" s="5"/>
      <c r="B307" s="5"/>
      <c r="C307" s="5"/>
      <c r="D307" s="6"/>
      <c r="E307" s="6"/>
      <c r="F307" s="6"/>
      <c r="G307" s="6"/>
      <c r="H307" s="7"/>
      <c r="I307" s="7"/>
      <c r="J307" s="6"/>
      <c r="K307" s="6"/>
      <c r="L307" s="6"/>
      <c r="M307" s="6"/>
      <c r="N307" s="6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</row>
    <row r="308">
      <c r="A308" s="5"/>
      <c r="B308" s="5"/>
      <c r="C308" s="5"/>
      <c r="D308" s="6"/>
      <c r="E308" s="6"/>
      <c r="F308" s="6"/>
      <c r="G308" s="6"/>
      <c r="H308" s="7"/>
      <c r="I308" s="7"/>
      <c r="J308" s="6"/>
      <c r="K308" s="6"/>
      <c r="L308" s="6"/>
      <c r="M308" s="6"/>
      <c r="N308" s="6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</row>
    <row r="309">
      <c r="A309" s="5"/>
      <c r="B309" s="5"/>
      <c r="C309" s="5"/>
      <c r="D309" s="6"/>
      <c r="E309" s="6"/>
      <c r="F309" s="6"/>
      <c r="G309" s="6"/>
      <c r="H309" s="7"/>
      <c r="I309" s="7"/>
      <c r="J309" s="6"/>
      <c r="K309" s="6"/>
      <c r="L309" s="6"/>
      <c r="M309" s="6"/>
      <c r="N309" s="6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</row>
    <row r="310">
      <c r="A310" s="5"/>
      <c r="B310" s="5"/>
      <c r="C310" s="5"/>
      <c r="D310" s="6"/>
      <c r="E310" s="6"/>
      <c r="F310" s="6"/>
      <c r="G310" s="6"/>
      <c r="H310" s="7"/>
      <c r="I310" s="7"/>
      <c r="J310" s="6"/>
      <c r="K310" s="6"/>
      <c r="L310" s="6"/>
      <c r="M310" s="6"/>
      <c r="N310" s="6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</row>
    <row r="311">
      <c r="A311" s="5"/>
      <c r="B311" s="5"/>
      <c r="C311" s="5"/>
      <c r="D311" s="6"/>
      <c r="E311" s="6"/>
      <c r="F311" s="6"/>
      <c r="G311" s="6"/>
      <c r="H311" s="7"/>
      <c r="I311" s="7"/>
      <c r="J311" s="6"/>
      <c r="K311" s="6"/>
      <c r="L311" s="6"/>
      <c r="M311" s="6"/>
      <c r="N311" s="6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</row>
    <row r="312">
      <c r="A312" s="5"/>
      <c r="B312" s="5"/>
      <c r="C312" s="5"/>
      <c r="D312" s="6"/>
      <c r="E312" s="6"/>
      <c r="F312" s="6"/>
      <c r="G312" s="6"/>
      <c r="H312" s="7"/>
      <c r="I312" s="7"/>
      <c r="J312" s="6"/>
      <c r="K312" s="6"/>
      <c r="L312" s="6"/>
      <c r="M312" s="6"/>
      <c r="N312" s="6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</row>
    <row r="313">
      <c r="A313" s="5"/>
      <c r="B313" s="5"/>
      <c r="C313" s="5"/>
      <c r="D313" s="6"/>
      <c r="E313" s="6"/>
      <c r="F313" s="6"/>
      <c r="G313" s="6"/>
      <c r="H313" s="7"/>
      <c r="I313" s="7"/>
      <c r="J313" s="6"/>
      <c r="K313" s="6"/>
      <c r="L313" s="6"/>
      <c r="M313" s="6"/>
      <c r="N313" s="6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</row>
    <row r="314">
      <c r="A314" s="5"/>
      <c r="B314" s="5"/>
      <c r="C314" s="5"/>
      <c r="D314" s="6"/>
      <c r="E314" s="6"/>
      <c r="F314" s="6"/>
      <c r="G314" s="6"/>
      <c r="H314" s="7"/>
      <c r="I314" s="7"/>
      <c r="J314" s="6"/>
      <c r="K314" s="6"/>
      <c r="L314" s="6"/>
      <c r="M314" s="6"/>
      <c r="N314" s="6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</row>
    <row r="315">
      <c r="A315" s="5"/>
      <c r="B315" s="5"/>
      <c r="C315" s="5"/>
      <c r="D315" s="6"/>
      <c r="E315" s="6"/>
      <c r="F315" s="6"/>
      <c r="G315" s="6"/>
      <c r="H315" s="7"/>
      <c r="I315" s="7"/>
      <c r="J315" s="6"/>
      <c r="K315" s="6"/>
      <c r="L315" s="6"/>
      <c r="M315" s="6"/>
      <c r="N315" s="6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</row>
    <row r="316">
      <c r="A316" s="5"/>
      <c r="B316" s="5"/>
      <c r="C316" s="5"/>
      <c r="D316" s="6"/>
      <c r="E316" s="6"/>
      <c r="F316" s="6"/>
      <c r="G316" s="6"/>
      <c r="H316" s="7"/>
      <c r="I316" s="7"/>
      <c r="J316" s="6"/>
      <c r="K316" s="6"/>
      <c r="L316" s="6"/>
      <c r="M316" s="6"/>
      <c r="N316" s="6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</row>
    <row r="317">
      <c r="A317" s="5"/>
      <c r="B317" s="5"/>
      <c r="C317" s="5"/>
      <c r="D317" s="6"/>
      <c r="E317" s="6"/>
      <c r="F317" s="6"/>
      <c r="G317" s="6"/>
      <c r="H317" s="7"/>
      <c r="I317" s="7"/>
      <c r="J317" s="6"/>
      <c r="K317" s="6"/>
      <c r="L317" s="6"/>
      <c r="M317" s="6"/>
      <c r="N317" s="6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</row>
    <row r="318">
      <c r="A318" s="5"/>
      <c r="B318" s="5"/>
      <c r="C318" s="5"/>
      <c r="D318" s="6"/>
      <c r="E318" s="6"/>
      <c r="F318" s="6"/>
      <c r="G318" s="6"/>
      <c r="H318" s="7"/>
      <c r="I318" s="7"/>
      <c r="J318" s="6"/>
      <c r="K318" s="6"/>
      <c r="L318" s="6"/>
      <c r="M318" s="6"/>
      <c r="N318" s="6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</row>
    <row r="319">
      <c r="A319" s="5"/>
      <c r="B319" s="5"/>
      <c r="C319" s="5"/>
      <c r="D319" s="6"/>
      <c r="E319" s="6"/>
      <c r="F319" s="6"/>
      <c r="G319" s="6"/>
      <c r="H319" s="7"/>
      <c r="I319" s="7"/>
      <c r="J319" s="6"/>
      <c r="K319" s="6"/>
      <c r="L319" s="6"/>
      <c r="M319" s="6"/>
      <c r="N319" s="6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</row>
    <row r="320">
      <c r="A320" s="5"/>
      <c r="B320" s="5"/>
      <c r="C320" s="5"/>
      <c r="D320" s="6"/>
      <c r="E320" s="6"/>
      <c r="F320" s="6"/>
      <c r="G320" s="6"/>
      <c r="H320" s="7"/>
      <c r="I320" s="7"/>
      <c r="J320" s="6"/>
      <c r="K320" s="6"/>
      <c r="L320" s="6"/>
      <c r="M320" s="6"/>
      <c r="N320" s="6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</row>
    <row r="321">
      <c r="A321" s="5"/>
      <c r="B321" s="5"/>
      <c r="C321" s="5"/>
      <c r="D321" s="6"/>
      <c r="E321" s="6"/>
      <c r="F321" s="6"/>
      <c r="G321" s="6"/>
      <c r="H321" s="7"/>
      <c r="I321" s="7"/>
      <c r="J321" s="6"/>
      <c r="K321" s="6"/>
      <c r="L321" s="6"/>
      <c r="M321" s="6"/>
      <c r="N321" s="6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</row>
    <row r="322">
      <c r="A322" s="5"/>
      <c r="B322" s="5"/>
      <c r="C322" s="5"/>
      <c r="D322" s="6"/>
      <c r="E322" s="6"/>
      <c r="F322" s="6"/>
      <c r="G322" s="6"/>
      <c r="H322" s="7"/>
      <c r="I322" s="7"/>
      <c r="J322" s="6"/>
      <c r="K322" s="6"/>
      <c r="L322" s="6"/>
      <c r="M322" s="6"/>
      <c r="N322" s="6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</row>
    <row r="323">
      <c r="A323" s="5"/>
      <c r="B323" s="5"/>
      <c r="C323" s="5"/>
      <c r="D323" s="6"/>
      <c r="E323" s="6"/>
      <c r="F323" s="6"/>
      <c r="G323" s="6"/>
      <c r="H323" s="7"/>
      <c r="I323" s="7"/>
      <c r="J323" s="6"/>
      <c r="K323" s="6"/>
      <c r="L323" s="6"/>
      <c r="M323" s="6"/>
      <c r="N323" s="6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</row>
    <row r="324">
      <c r="A324" s="5"/>
      <c r="B324" s="5"/>
      <c r="C324" s="5"/>
      <c r="D324" s="6"/>
      <c r="E324" s="6"/>
      <c r="F324" s="6"/>
      <c r="G324" s="6"/>
      <c r="H324" s="7"/>
      <c r="I324" s="7"/>
      <c r="J324" s="6"/>
      <c r="K324" s="6"/>
      <c r="L324" s="6"/>
      <c r="M324" s="6"/>
      <c r="N324" s="6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</row>
    <row r="325">
      <c r="A325" s="5"/>
      <c r="B325" s="5"/>
      <c r="C325" s="5"/>
      <c r="D325" s="6"/>
      <c r="E325" s="6"/>
      <c r="F325" s="6"/>
      <c r="G325" s="6"/>
      <c r="H325" s="7"/>
      <c r="I325" s="7"/>
      <c r="J325" s="6"/>
      <c r="K325" s="6"/>
      <c r="L325" s="6"/>
      <c r="M325" s="6"/>
      <c r="N325" s="6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</row>
    <row r="326">
      <c r="A326" s="5"/>
      <c r="B326" s="5"/>
      <c r="C326" s="5"/>
      <c r="D326" s="6"/>
      <c r="E326" s="6"/>
      <c r="F326" s="6"/>
      <c r="G326" s="6"/>
      <c r="H326" s="7"/>
      <c r="I326" s="7"/>
      <c r="J326" s="6"/>
      <c r="K326" s="6"/>
      <c r="L326" s="6"/>
      <c r="M326" s="6"/>
      <c r="N326" s="6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</row>
    <row r="327">
      <c r="A327" s="5"/>
      <c r="B327" s="5"/>
      <c r="C327" s="5"/>
      <c r="D327" s="6"/>
      <c r="E327" s="6"/>
      <c r="F327" s="6"/>
      <c r="G327" s="6"/>
      <c r="H327" s="7"/>
      <c r="I327" s="7"/>
      <c r="J327" s="6"/>
      <c r="K327" s="6"/>
      <c r="L327" s="6"/>
      <c r="M327" s="6"/>
      <c r="N327" s="6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</row>
    <row r="328">
      <c r="A328" s="5"/>
      <c r="B328" s="5"/>
      <c r="C328" s="5"/>
      <c r="D328" s="6"/>
      <c r="E328" s="6"/>
      <c r="F328" s="6"/>
      <c r="G328" s="6"/>
      <c r="H328" s="7"/>
      <c r="I328" s="7"/>
      <c r="J328" s="6"/>
      <c r="K328" s="6"/>
      <c r="L328" s="6"/>
      <c r="M328" s="6"/>
      <c r="N328" s="6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</row>
    <row r="329">
      <c r="A329" s="5"/>
      <c r="B329" s="5"/>
      <c r="C329" s="5"/>
      <c r="D329" s="6"/>
      <c r="E329" s="6"/>
      <c r="F329" s="6"/>
      <c r="G329" s="6"/>
      <c r="H329" s="7"/>
      <c r="I329" s="7"/>
      <c r="J329" s="6"/>
      <c r="K329" s="6"/>
      <c r="L329" s="6"/>
      <c r="M329" s="6"/>
      <c r="N329" s="6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</row>
    <row r="330">
      <c r="A330" s="5"/>
      <c r="B330" s="5"/>
      <c r="C330" s="5"/>
      <c r="D330" s="6"/>
      <c r="E330" s="6"/>
      <c r="F330" s="6"/>
      <c r="G330" s="6"/>
      <c r="H330" s="7"/>
      <c r="I330" s="7"/>
      <c r="J330" s="6"/>
      <c r="K330" s="6"/>
      <c r="L330" s="6"/>
      <c r="M330" s="6"/>
      <c r="N330" s="6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</row>
    <row r="331">
      <c r="A331" s="5"/>
      <c r="B331" s="5"/>
      <c r="C331" s="5"/>
      <c r="D331" s="6"/>
      <c r="E331" s="6"/>
      <c r="F331" s="6"/>
      <c r="G331" s="6"/>
      <c r="H331" s="7"/>
      <c r="I331" s="7"/>
      <c r="J331" s="6"/>
      <c r="K331" s="6"/>
      <c r="L331" s="6"/>
      <c r="M331" s="6"/>
      <c r="N331" s="6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</row>
    <row r="332">
      <c r="A332" s="5"/>
      <c r="B332" s="5"/>
      <c r="C332" s="5"/>
      <c r="D332" s="6"/>
      <c r="E332" s="6"/>
      <c r="F332" s="6"/>
      <c r="G332" s="6"/>
      <c r="H332" s="7"/>
      <c r="I332" s="7"/>
      <c r="J332" s="6"/>
      <c r="K332" s="6"/>
      <c r="L332" s="6"/>
      <c r="M332" s="6"/>
      <c r="N332" s="6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</row>
    <row r="333">
      <c r="A333" s="5"/>
      <c r="B333" s="5"/>
      <c r="C333" s="5"/>
      <c r="D333" s="6"/>
      <c r="E333" s="6"/>
      <c r="F333" s="6"/>
      <c r="G333" s="6"/>
      <c r="H333" s="7"/>
      <c r="I333" s="7"/>
      <c r="J333" s="6"/>
      <c r="K333" s="6"/>
      <c r="L333" s="6"/>
      <c r="M333" s="6"/>
      <c r="N333" s="6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</row>
    <row r="334">
      <c r="A334" s="5"/>
      <c r="B334" s="5"/>
      <c r="C334" s="5"/>
      <c r="D334" s="6"/>
      <c r="E334" s="6"/>
      <c r="F334" s="6"/>
      <c r="G334" s="6"/>
      <c r="H334" s="7"/>
      <c r="I334" s="7"/>
      <c r="J334" s="6"/>
      <c r="K334" s="6"/>
      <c r="L334" s="6"/>
      <c r="M334" s="6"/>
      <c r="N334" s="6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</row>
    <row r="335">
      <c r="A335" s="5"/>
      <c r="B335" s="5"/>
      <c r="C335" s="5"/>
      <c r="D335" s="6"/>
      <c r="E335" s="6"/>
      <c r="F335" s="6"/>
      <c r="G335" s="6"/>
      <c r="H335" s="7"/>
      <c r="I335" s="7"/>
      <c r="J335" s="6"/>
      <c r="K335" s="6"/>
      <c r="L335" s="6"/>
      <c r="M335" s="6"/>
      <c r="N335" s="6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</row>
    <row r="336">
      <c r="A336" s="5"/>
      <c r="B336" s="5"/>
      <c r="C336" s="5"/>
      <c r="D336" s="6"/>
      <c r="E336" s="6"/>
      <c r="F336" s="6"/>
      <c r="G336" s="6"/>
      <c r="H336" s="7"/>
      <c r="I336" s="7"/>
      <c r="J336" s="6"/>
      <c r="K336" s="6"/>
      <c r="L336" s="6"/>
      <c r="M336" s="6"/>
      <c r="N336" s="6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</row>
    <row r="337">
      <c r="A337" s="5"/>
      <c r="B337" s="5"/>
      <c r="C337" s="5"/>
      <c r="D337" s="6"/>
      <c r="E337" s="6"/>
      <c r="F337" s="6"/>
      <c r="G337" s="6"/>
      <c r="H337" s="7"/>
      <c r="I337" s="7"/>
      <c r="J337" s="6"/>
      <c r="K337" s="6"/>
      <c r="L337" s="6"/>
      <c r="M337" s="6"/>
      <c r="N337" s="6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</row>
    <row r="338">
      <c r="A338" s="5"/>
      <c r="B338" s="5"/>
      <c r="C338" s="5"/>
      <c r="D338" s="6"/>
      <c r="E338" s="6"/>
      <c r="F338" s="6"/>
      <c r="G338" s="6"/>
      <c r="H338" s="7"/>
      <c r="I338" s="7"/>
      <c r="J338" s="6"/>
      <c r="K338" s="6"/>
      <c r="L338" s="6"/>
      <c r="M338" s="6"/>
      <c r="N338" s="6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</row>
    <row r="339">
      <c r="A339" s="5"/>
      <c r="B339" s="5"/>
      <c r="C339" s="5"/>
      <c r="D339" s="6"/>
      <c r="E339" s="6"/>
      <c r="F339" s="6"/>
      <c r="G339" s="6"/>
      <c r="H339" s="7"/>
      <c r="I339" s="7"/>
      <c r="J339" s="6"/>
      <c r="K339" s="6"/>
      <c r="L339" s="6"/>
      <c r="M339" s="6"/>
      <c r="N339" s="6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</row>
    <row r="340">
      <c r="A340" s="5"/>
      <c r="B340" s="5"/>
      <c r="C340" s="5"/>
      <c r="D340" s="6"/>
      <c r="E340" s="6"/>
      <c r="F340" s="6"/>
      <c r="G340" s="6"/>
      <c r="H340" s="7"/>
      <c r="I340" s="7"/>
      <c r="J340" s="6"/>
      <c r="K340" s="6"/>
      <c r="L340" s="6"/>
      <c r="M340" s="6"/>
      <c r="N340" s="6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</row>
    <row r="341">
      <c r="A341" s="5"/>
      <c r="B341" s="5"/>
      <c r="C341" s="5"/>
      <c r="D341" s="6"/>
      <c r="E341" s="6"/>
      <c r="F341" s="6"/>
      <c r="G341" s="6"/>
      <c r="H341" s="7"/>
      <c r="I341" s="7"/>
      <c r="J341" s="6"/>
      <c r="K341" s="6"/>
      <c r="L341" s="6"/>
      <c r="M341" s="6"/>
      <c r="N341" s="6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</row>
    <row r="342">
      <c r="A342" s="5"/>
      <c r="B342" s="5"/>
      <c r="C342" s="5"/>
      <c r="D342" s="6"/>
      <c r="E342" s="6"/>
      <c r="F342" s="6"/>
      <c r="G342" s="6"/>
      <c r="H342" s="7"/>
      <c r="I342" s="7"/>
      <c r="J342" s="6"/>
      <c r="K342" s="6"/>
      <c r="L342" s="6"/>
      <c r="M342" s="6"/>
      <c r="N342" s="6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</row>
    <row r="343">
      <c r="A343" s="5"/>
      <c r="B343" s="5"/>
      <c r="C343" s="5"/>
      <c r="D343" s="6"/>
      <c r="E343" s="6"/>
      <c r="F343" s="6"/>
      <c r="G343" s="6"/>
      <c r="H343" s="7"/>
      <c r="I343" s="7"/>
      <c r="J343" s="6"/>
      <c r="K343" s="6"/>
      <c r="L343" s="6"/>
      <c r="M343" s="6"/>
      <c r="N343" s="6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</row>
    <row r="344">
      <c r="A344" s="5"/>
      <c r="B344" s="5"/>
      <c r="C344" s="5"/>
      <c r="D344" s="6"/>
      <c r="E344" s="6"/>
      <c r="F344" s="6"/>
      <c r="G344" s="6"/>
      <c r="H344" s="7"/>
      <c r="I344" s="7"/>
      <c r="J344" s="6"/>
      <c r="K344" s="6"/>
      <c r="L344" s="6"/>
      <c r="M344" s="6"/>
      <c r="N344" s="6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</row>
    <row r="345">
      <c r="A345" s="5"/>
      <c r="B345" s="5"/>
      <c r="C345" s="5"/>
      <c r="D345" s="6"/>
      <c r="E345" s="6"/>
      <c r="F345" s="6"/>
      <c r="G345" s="6"/>
      <c r="H345" s="7"/>
      <c r="I345" s="7"/>
      <c r="J345" s="6"/>
      <c r="K345" s="6"/>
      <c r="L345" s="6"/>
      <c r="M345" s="6"/>
      <c r="N345" s="6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</row>
    <row r="346">
      <c r="A346" s="5"/>
      <c r="B346" s="5"/>
      <c r="C346" s="5"/>
      <c r="D346" s="6"/>
      <c r="E346" s="6"/>
      <c r="F346" s="6"/>
      <c r="G346" s="6"/>
      <c r="H346" s="7"/>
      <c r="I346" s="7"/>
      <c r="J346" s="6"/>
      <c r="K346" s="6"/>
      <c r="L346" s="6"/>
      <c r="M346" s="6"/>
      <c r="N346" s="6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</row>
    <row r="347">
      <c r="A347" s="5"/>
      <c r="B347" s="5"/>
      <c r="C347" s="5"/>
      <c r="D347" s="6"/>
      <c r="E347" s="6"/>
      <c r="F347" s="6"/>
      <c r="G347" s="6"/>
      <c r="H347" s="7"/>
      <c r="I347" s="7"/>
      <c r="J347" s="6"/>
      <c r="K347" s="6"/>
      <c r="L347" s="6"/>
      <c r="M347" s="6"/>
      <c r="N347" s="6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</row>
    <row r="348">
      <c r="A348" s="5"/>
      <c r="B348" s="5"/>
      <c r="C348" s="5"/>
      <c r="D348" s="6"/>
      <c r="E348" s="6"/>
      <c r="F348" s="6"/>
      <c r="G348" s="6"/>
      <c r="H348" s="7"/>
      <c r="I348" s="7"/>
      <c r="J348" s="6"/>
      <c r="K348" s="6"/>
      <c r="L348" s="6"/>
      <c r="M348" s="6"/>
      <c r="N348" s="6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</row>
    <row r="349">
      <c r="A349" s="5"/>
      <c r="B349" s="5"/>
      <c r="C349" s="5"/>
      <c r="D349" s="6"/>
      <c r="E349" s="6"/>
      <c r="F349" s="6"/>
      <c r="G349" s="6"/>
      <c r="H349" s="7"/>
      <c r="I349" s="7"/>
      <c r="J349" s="6"/>
      <c r="K349" s="6"/>
      <c r="L349" s="6"/>
      <c r="M349" s="6"/>
      <c r="N349" s="6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</row>
    <row r="350">
      <c r="A350" s="5"/>
      <c r="B350" s="5"/>
      <c r="C350" s="5"/>
      <c r="D350" s="6"/>
      <c r="E350" s="6"/>
      <c r="F350" s="6"/>
      <c r="G350" s="6"/>
      <c r="H350" s="7"/>
      <c r="I350" s="7"/>
      <c r="J350" s="6"/>
      <c r="K350" s="6"/>
      <c r="L350" s="6"/>
      <c r="M350" s="6"/>
      <c r="N350" s="6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</row>
    <row r="351">
      <c r="A351" s="5"/>
      <c r="B351" s="5"/>
      <c r="C351" s="5"/>
      <c r="D351" s="6"/>
      <c r="E351" s="6"/>
      <c r="F351" s="6"/>
      <c r="G351" s="6"/>
      <c r="H351" s="7"/>
      <c r="I351" s="7"/>
      <c r="J351" s="6"/>
      <c r="K351" s="6"/>
      <c r="L351" s="6"/>
      <c r="M351" s="6"/>
      <c r="N351" s="6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</row>
    <row r="352">
      <c r="A352" s="5"/>
      <c r="B352" s="5"/>
      <c r="C352" s="5"/>
      <c r="D352" s="6"/>
      <c r="E352" s="6"/>
      <c r="F352" s="6"/>
      <c r="G352" s="6"/>
      <c r="H352" s="7"/>
      <c r="I352" s="7"/>
      <c r="J352" s="6"/>
      <c r="K352" s="6"/>
      <c r="L352" s="6"/>
      <c r="M352" s="6"/>
      <c r="N352" s="6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</row>
    <row r="353">
      <c r="A353" s="5"/>
      <c r="B353" s="5"/>
      <c r="C353" s="5"/>
      <c r="D353" s="6"/>
      <c r="E353" s="6"/>
      <c r="F353" s="6"/>
      <c r="G353" s="6"/>
      <c r="H353" s="7"/>
      <c r="I353" s="7"/>
      <c r="J353" s="6"/>
      <c r="K353" s="6"/>
      <c r="L353" s="6"/>
      <c r="M353" s="6"/>
      <c r="N353" s="6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</row>
    <row r="354">
      <c r="A354" s="5"/>
      <c r="B354" s="5"/>
      <c r="C354" s="5"/>
      <c r="D354" s="6"/>
      <c r="E354" s="6"/>
      <c r="F354" s="6"/>
      <c r="G354" s="6"/>
      <c r="H354" s="7"/>
      <c r="I354" s="7"/>
      <c r="J354" s="6"/>
      <c r="K354" s="6"/>
      <c r="L354" s="6"/>
      <c r="M354" s="6"/>
      <c r="N354" s="6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</row>
    <row r="355">
      <c r="A355" s="5"/>
      <c r="B355" s="5"/>
      <c r="C355" s="5"/>
      <c r="D355" s="6"/>
      <c r="E355" s="6"/>
      <c r="F355" s="6"/>
      <c r="G355" s="6"/>
      <c r="H355" s="7"/>
      <c r="I355" s="7"/>
      <c r="J355" s="6"/>
      <c r="K355" s="6"/>
      <c r="L355" s="6"/>
      <c r="M355" s="6"/>
      <c r="N355" s="6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</row>
    <row r="356">
      <c r="A356" s="5"/>
      <c r="B356" s="5"/>
      <c r="C356" s="5"/>
      <c r="D356" s="6"/>
      <c r="E356" s="6"/>
      <c r="F356" s="6"/>
      <c r="G356" s="6"/>
      <c r="H356" s="7"/>
      <c r="I356" s="7"/>
      <c r="J356" s="6"/>
      <c r="K356" s="6"/>
      <c r="L356" s="6"/>
      <c r="M356" s="6"/>
      <c r="N356" s="6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</row>
    <row r="357">
      <c r="A357" s="5"/>
      <c r="B357" s="5"/>
      <c r="C357" s="5"/>
      <c r="D357" s="6"/>
      <c r="E357" s="6"/>
      <c r="F357" s="6"/>
      <c r="G357" s="6"/>
      <c r="H357" s="7"/>
      <c r="I357" s="7"/>
      <c r="J357" s="6"/>
      <c r="K357" s="6"/>
      <c r="L357" s="6"/>
      <c r="M357" s="6"/>
      <c r="N357" s="6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</row>
    <row r="358">
      <c r="A358" s="5"/>
      <c r="B358" s="5"/>
      <c r="C358" s="5"/>
      <c r="D358" s="6"/>
      <c r="E358" s="6"/>
      <c r="F358" s="6"/>
      <c r="G358" s="6"/>
      <c r="H358" s="7"/>
      <c r="I358" s="7"/>
      <c r="J358" s="6"/>
      <c r="K358" s="6"/>
      <c r="L358" s="6"/>
      <c r="M358" s="6"/>
      <c r="N358" s="6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</row>
    <row r="359">
      <c r="A359" s="5"/>
      <c r="B359" s="5"/>
      <c r="C359" s="5"/>
      <c r="D359" s="6"/>
      <c r="E359" s="6"/>
      <c r="F359" s="6"/>
      <c r="G359" s="6"/>
      <c r="H359" s="7"/>
      <c r="I359" s="7"/>
      <c r="J359" s="6"/>
      <c r="K359" s="6"/>
      <c r="L359" s="6"/>
      <c r="M359" s="6"/>
      <c r="N359" s="6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</row>
    <row r="360">
      <c r="A360" s="5"/>
      <c r="B360" s="5"/>
      <c r="C360" s="5"/>
      <c r="D360" s="6"/>
      <c r="E360" s="6"/>
      <c r="F360" s="6"/>
      <c r="G360" s="6"/>
      <c r="H360" s="7"/>
      <c r="I360" s="7"/>
      <c r="J360" s="6"/>
      <c r="K360" s="6"/>
      <c r="L360" s="6"/>
      <c r="M360" s="6"/>
      <c r="N360" s="6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</row>
    <row r="361">
      <c r="A361" s="5"/>
      <c r="B361" s="5"/>
      <c r="C361" s="5"/>
      <c r="D361" s="6"/>
      <c r="E361" s="6"/>
      <c r="F361" s="6"/>
      <c r="G361" s="6"/>
      <c r="H361" s="7"/>
      <c r="I361" s="7"/>
      <c r="J361" s="6"/>
      <c r="K361" s="6"/>
      <c r="L361" s="6"/>
      <c r="M361" s="6"/>
      <c r="N361" s="6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</row>
    <row r="362">
      <c r="A362" s="5"/>
      <c r="B362" s="5"/>
      <c r="C362" s="5"/>
      <c r="D362" s="6"/>
      <c r="E362" s="6"/>
      <c r="F362" s="6"/>
      <c r="G362" s="6"/>
      <c r="H362" s="7"/>
      <c r="I362" s="7"/>
      <c r="J362" s="6"/>
      <c r="K362" s="6"/>
      <c r="L362" s="6"/>
      <c r="M362" s="6"/>
      <c r="N362" s="6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</row>
    <row r="363">
      <c r="A363" s="5"/>
      <c r="B363" s="5"/>
      <c r="C363" s="5"/>
      <c r="D363" s="6"/>
      <c r="E363" s="6"/>
      <c r="F363" s="6"/>
      <c r="G363" s="6"/>
      <c r="H363" s="7"/>
      <c r="I363" s="7"/>
      <c r="J363" s="6"/>
      <c r="K363" s="6"/>
      <c r="L363" s="6"/>
      <c r="M363" s="6"/>
      <c r="N363" s="6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</row>
    <row r="364">
      <c r="A364" s="5"/>
      <c r="B364" s="5"/>
      <c r="C364" s="5"/>
      <c r="D364" s="6"/>
      <c r="E364" s="6"/>
      <c r="F364" s="6"/>
      <c r="G364" s="6"/>
      <c r="H364" s="7"/>
      <c r="I364" s="7"/>
      <c r="J364" s="6"/>
      <c r="K364" s="6"/>
      <c r="L364" s="6"/>
      <c r="M364" s="6"/>
      <c r="N364" s="6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</row>
    <row r="365">
      <c r="A365" s="5"/>
      <c r="B365" s="5"/>
      <c r="C365" s="5"/>
      <c r="D365" s="6"/>
      <c r="E365" s="6"/>
      <c r="F365" s="6"/>
      <c r="G365" s="6"/>
      <c r="H365" s="7"/>
      <c r="I365" s="7"/>
      <c r="J365" s="6"/>
      <c r="K365" s="6"/>
      <c r="L365" s="6"/>
      <c r="M365" s="6"/>
      <c r="N365" s="6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</row>
    <row r="366">
      <c r="A366" s="5"/>
      <c r="B366" s="5"/>
      <c r="C366" s="5"/>
      <c r="D366" s="6"/>
      <c r="E366" s="6"/>
      <c r="F366" s="6"/>
      <c r="G366" s="6"/>
      <c r="H366" s="7"/>
      <c r="I366" s="7"/>
      <c r="J366" s="6"/>
      <c r="K366" s="6"/>
      <c r="L366" s="6"/>
      <c r="M366" s="6"/>
      <c r="N366" s="6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</row>
    <row r="367">
      <c r="A367" s="5"/>
      <c r="B367" s="5"/>
      <c r="C367" s="5"/>
      <c r="D367" s="6"/>
      <c r="E367" s="6"/>
      <c r="F367" s="6"/>
      <c r="G367" s="6"/>
      <c r="H367" s="7"/>
      <c r="I367" s="7"/>
      <c r="J367" s="6"/>
      <c r="K367" s="6"/>
      <c r="L367" s="6"/>
      <c r="M367" s="6"/>
      <c r="N367" s="6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</row>
    <row r="368">
      <c r="A368" s="5"/>
      <c r="B368" s="5"/>
      <c r="C368" s="5"/>
      <c r="D368" s="6"/>
      <c r="E368" s="6"/>
      <c r="F368" s="6"/>
      <c r="G368" s="6"/>
      <c r="H368" s="7"/>
      <c r="I368" s="7"/>
      <c r="J368" s="6"/>
      <c r="K368" s="6"/>
      <c r="L368" s="6"/>
      <c r="M368" s="6"/>
      <c r="N368" s="6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</row>
    <row r="369">
      <c r="A369" s="5"/>
      <c r="B369" s="5"/>
      <c r="C369" s="5"/>
      <c r="D369" s="6"/>
      <c r="E369" s="6"/>
      <c r="F369" s="6"/>
      <c r="G369" s="6"/>
      <c r="H369" s="7"/>
      <c r="I369" s="7"/>
      <c r="J369" s="6"/>
      <c r="K369" s="6"/>
      <c r="L369" s="6"/>
      <c r="M369" s="6"/>
      <c r="N369" s="6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</row>
    <row r="370">
      <c r="A370" s="5"/>
      <c r="B370" s="5"/>
      <c r="C370" s="5"/>
      <c r="D370" s="6"/>
      <c r="E370" s="6"/>
      <c r="F370" s="6"/>
      <c r="G370" s="6"/>
      <c r="H370" s="7"/>
      <c r="I370" s="7"/>
      <c r="J370" s="6"/>
      <c r="K370" s="6"/>
      <c r="L370" s="6"/>
      <c r="M370" s="6"/>
      <c r="N370" s="6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</row>
    <row r="371">
      <c r="A371" s="5"/>
      <c r="B371" s="5"/>
      <c r="C371" s="5"/>
      <c r="D371" s="6"/>
      <c r="E371" s="6"/>
      <c r="F371" s="6"/>
      <c r="G371" s="6"/>
      <c r="H371" s="7"/>
      <c r="I371" s="7"/>
      <c r="J371" s="6"/>
      <c r="K371" s="6"/>
      <c r="L371" s="6"/>
      <c r="M371" s="6"/>
      <c r="N371" s="6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</row>
    <row r="372">
      <c r="A372" s="5"/>
      <c r="B372" s="5"/>
      <c r="C372" s="5"/>
      <c r="D372" s="6"/>
      <c r="E372" s="6"/>
      <c r="F372" s="6"/>
      <c r="G372" s="6"/>
      <c r="H372" s="7"/>
      <c r="I372" s="7"/>
      <c r="J372" s="6"/>
      <c r="K372" s="6"/>
      <c r="L372" s="6"/>
      <c r="M372" s="6"/>
      <c r="N372" s="6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</row>
    <row r="373">
      <c r="A373" s="5"/>
      <c r="B373" s="5"/>
      <c r="C373" s="5"/>
      <c r="D373" s="6"/>
      <c r="E373" s="6"/>
      <c r="F373" s="6"/>
      <c r="G373" s="6"/>
      <c r="H373" s="7"/>
      <c r="I373" s="7"/>
      <c r="J373" s="6"/>
      <c r="K373" s="6"/>
      <c r="L373" s="6"/>
      <c r="M373" s="6"/>
      <c r="N373" s="6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</row>
    <row r="374">
      <c r="A374" s="5"/>
      <c r="B374" s="5"/>
      <c r="C374" s="5"/>
      <c r="D374" s="6"/>
      <c r="E374" s="6"/>
      <c r="F374" s="6"/>
      <c r="G374" s="6"/>
      <c r="H374" s="7"/>
      <c r="I374" s="7"/>
      <c r="J374" s="6"/>
      <c r="K374" s="6"/>
      <c r="L374" s="6"/>
      <c r="M374" s="6"/>
      <c r="N374" s="6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</row>
    <row r="375">
      <c r="A375" s="5"/>
      <c r="B375" s="5"/>
      <c r="C375" s="5"/>
      <c r="D375" s="6"/>
      <c r="E375" s="6"/>
      <c r="F375" s="6"/>
      <c r="G375" s="6"/>
      <c r="H375" s="7"/>
      <c r="I375" s="7"/>
      <c r="J375" s="6"/>
      <c r="K375" s="6"/>
      <c r="L375" s="6"/>
      <c r="M375" s="6"/>
      <c r="N375" s="6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</row>
    <row r="376">
      <c r="A376" s="5"/>
      <c r="B376" s="5"/>
      <c r="C376" s="5"/>
      <c r="D376" s="6"/>
      <c r="E376" s="6"/>
      <c r="F376" s="6"/>
      <c r="G376" s="6"/>
      <c r="H376" s="7"/>
      <c r="I376" s="7"/>
      <c r="J376" s="6"/>
      <c r="K376" s="6"/>
      <c r="L376" s="6"/>
      <c r="M376" s="6"/>
      <c r="N376" s="6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</row>
    <row r="377">
      <c r="A377" s="5"/>
      <c r="B377" s="5"/>
      <c r="C377" s="5"/>
      <c r="D377" s="6"/>
      <c r="E377" s="6"/>
      <c r="F377" s="6"/>
      <c r="G377" s="6"/>
      <c r="H377" s="7"/>
      <c r="I377" s="7"/>
      <c r="J377" s="6"/>
      <c r="K377" s="6"/>
      <c r="L377" s="6"/>
      <c r="M377" s="6"/>
      <c r="N377" s="6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</row>
    <row r="378">
      <c r="A378" s="5"/>
      <c r="B378" s="5"/>
      <c r="C378" s="5"/>
      <c r="D378" s="6"/>
      <c r="E378" s="6"/>
      <c r="F378" s="6"/>
      <c r="G378" s="6"/>
      <c r="H378" s="7"/>
      <c r="I378" s="7"/>
      <c r="J378" s="6"/>
      <c r="K378" s="6"/>
      <c r="L378" s="6"/>
      <c r="M378" s="6"/>
      <c r="N378" s="6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</row>
    <row r="379">
      <c r="A379" s="5"/>
      <c r="B379" s="5"/>
      <c r="C379" s="5"/>
      <c r="D379" s="6"/>
      <c r="E379" s="6"/>
      <c r="F379" s="6"/>
      <c r="G379" s="6"/>
      <c r="H379" s="7"/>
      <c r="I379" s="7"/>
      <c r="J379" s="6"/>
      <c r="K379" s="6"/>
      <c r="L379" s="6"/>
      <c r="M379" s="6"/>
      <c r="N379" s="6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</row>
    <row r="380">
      <c r="A380" s="5"/>
      <c r="B380" s="5"/>
      <c r="C380" s="5"/>
      <c r="D380" s="6"/>
      <c r="E380" s="6"/>
      <c r="F380" s="6"/>
      <c r="G380" s="6"/>
      <c r="H380" s="7"/>
      <c r="I380" s="7"/>
      <c r="J380" s="6"/>
      <c r="K380" s="6"/>
      <c r="L380" s="6"/>
      <c r="M380" s="6"/>
      <c r="N380" s="6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</row>
    <row r="381">
      <c r="A381" s="5"/>
      <c r="B381" s="5"/>
      <c r="C381" s="5"/>
      <c r="D381" s="6"/>
      <c r="E381" s="6"/>
      <c r="F381" s="6"/>
      <c r="G381" s="6"/>
      <c r="H381" s="7"/>
      <c r="I381" s="7"/>
      <c r="J381" s="6"/>
      <c r="K381" s="6"/>
      <c r="L381" s="6"/>
      <c r="M381" s="6"/>
      <c r="N381" s="6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</row>
    <row r="382">
      <c r="A382" s="5"/>
      <c r="B382" s="5"/>
      <c r="C382" s="5"/>
      <c r="D382" s="6"/>
      <c r="E382" s="6"/>
      <c r="F382" s="6"/>
      <c r="G382" s="6"/>
      <c r="H382" s="7"/>
      <c r="I382" s="7"/>
      <c r="J382" s="6"/>
      <c r="K382" s="6"/>
      <c r="L382" s="6"/>
      <c r="M382" s="6"/>
      <c r="N382" s="6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</row>
    <row r="383">
      <c r="A383" s="5"/>
      <c r="B383" s="5"/>
      <c r="C383" s="5"/>
      <c r="D383" s="6"/>
      <c r="E383" s="6"/>
      <c r="F383" s="6"/>
      <c r="G383" s="6"/>
      <c r="H383" s="7"/>
      <c r="I383" s="7"/>
      <c r="J383" s="6"/>
      <c r="K383" s="6"/>
      <c r="L383" s="6"/>
      <c r="M383" s="6"/>
      <c r="N383" s="6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</row>
    <row r="384">
      <c r="A384" s="5"/>
      <c r="B384" s="5"/>
      <c r="C384" s="5"/>
      <c r="D384" s="6"/>
      <c r="E384" s="6"/>
      <c r="F384" s="6"/>
      <c r="G384" s="6"/>
      <c r="H384" s="7"/>
      <c r="I384" s="7"/>
      <c r="J384" s="6"/>
      <c r="K384" s="6"/>
      <c r="L384" s="6"/>
      <c r="M384" s="6"/>
      <c r="N384" s="6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</row>
    <row r="385">
      <c r="A385" s="5"/>
      <c r="B385" s="5"/>
      <c r="C385" s="5"/>
      <c r="D385" s="6"/>
      <c r="E385" s="6"/>
      <c r="F385" s="6"/>
      <c r="G385" s="6"/>
      <c r="H385" s="7"/>
      <c r="I385" s="7"/>
      <c r="J385" s="6"/>
      <c r="K385" s="6"/>
      <c r="L385" s="6"/>
      <c r="M385" s="6"/>
      <c r="N385" s="6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</row>
    <row r="386">
      <c r="A386" s="5"/>
      <c r="B386" s="5"/>
      <c r="C386" s="5"/>
      <c r="D386" s="6"/>
      <c r="E386" s="6"/>
      <c r="F386" s="6"/>
      <c r="G386" s="6"/>
      <c r="H386" s="7"/>
      <c r="I386" s="7"/>
      <c r="J386" s="6"/>
      <c r="K386" s="6"/>
      <c r="L386" s="6"/>
      <c r="M386" s="6"/>
      <c r="N386" s="6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</row>
    <row r="387">
      <c r="A387" s="5"/>
      <c r="B387" s="5"/>
      <c r="C387" s="5"/>
      <c r="D387" s="6"/>
      <c r="E387" s="6"/>
      <c r="F387" s="6"/>
      <c r="G387" s="6"/>
      <c r="H387" s="7"/>
      <c r="I387" s="7"/>
      <c r="J387" s="6"/>
      <c r="K387" s="6"/>
      <c r="L387" s="6"/>
      <c r="M387" s="6"/>
      <c r="N387" s="6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</row>
    <row r="388">
      <c r="A388" s="5"/>
      <c r="B388" s="5"/>
      <c r="C388" s="5"/>
      <c r="D388" s="6"/>
      <c r="E388" s="6"/>
      <c r="F388" s="6"/>
      <c r="G388" s="6"/>
      <c r="H388" s="7"/>
      <c r="I388" s="7"/>
      <c r="J388" s="6"/>
      <c r="K388" s="6"/>
      <c r="L388" s="6"/>
      <c r="M388" s="6"/>
      <c r="N388" s="6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</row>
    <row r="389">
      <c r="A389" s="5"/>
      <c r="B389" s="5"/>
      <c r="C389" s="5"/>
      <c r="D389" s="6"/>
      <c r="E389" s="6"/>
      <c r="F389" s="6"/>
      <c r="G389" s="6"/>
      <c r="H389" s="7"/>
      <c r="I389" s="7"/>
      <c r="J389" s="6"/>
      <c r="K389" s="6"/>
      <c r="L389" s="6"/>
      <c r="M389" s="6"/>
      <c r="N389" s="6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</row>
    <row r="390">
      <c r="A390" s="5"/>
      <c r="B390" s="5"/>
      <c r="C390" s="5"/>
      <c r="D390" s="6"/>
      <c r="E390" s="6"/>
      <c r="F390" s="6"/>
      <c r="G390" s="6"/>
      <c r="H390" s="7"/>
      <c r="I390" s="7"/>
      <c r="J390" s="6"/>
      <c r="K390" s="6"/>
      <c r="L390" s="6"/>
      <c r="M390" s="6"/>
      <c r="N390" s="6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</row>
    <row r="391">
      <c r="A391" s="5"/>
      <c r="B391" s="5"/>
      <c r="C391" s="5"/>
      <c r="D391" s="6"/>
      <c r="E391" s="6"/>
      <c r="F391" s="6"/>
      <c r="G391" s="6"/>
      <c r="H391" s="7"/>
      <c r="I391" s="7"/>
      <c r="J391" s="6"/>
      <c r="K391" s="6"/>
      <c r="L391" s="6"/>
      <c r="M391" s="6"/>
      <c r="N391" s="6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</row>
    <row r="392">
      <c r="A392" s="5"/>
      <c r="B392" s="5"/>
      <c r="C392" s="5"/>
      <c r="D392" s="6"/>
      <c r="E392" s="6"/>
      <c r="F392" s="6"/>
      <c r="G392" s="6"/>
      <c r="H392" s="7"/>
      <c r="I392" s="7"/>
      <c r="J392" s="6"/>
      <c r="K392" s="6"/>
      <c r="L392" s="6"/>
      <c r="M392" s="6"/>
      <c r="N392" s="6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</row>
    <row r="393">
      <c r="A393" s="5"/>
      <c r="B393" s="5"/>
      <c r="C393" s="5"/>
      <c r="D393" s="6"/>
      <c r="E393" s="6"/>
      <c r="F393" s="6"/>
      <c r="G393" s="6"/>
      <c r="H393" s="7"/>
      <c r="I393" s="7"/>
      <c r="J393" s="6"/>
      <c r="K393" s="6"/>
      <c r="L393" s="6"/>
      <c r="M393" s="6"/>
      <c r="N393" s="6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</row>
    <row r="394">
      <c r="A394" s="5"/>
      <c r="B394" s="5"/>
      <c r="C394" s="5"/>
      <c r="D394" s="6"/>
      <c r="E394" s="6"/>
      <c r="F394" s="6"/>
      <c r="G394" s="6"/>
      <c r="H394" s="7"/>
      <c r="I394" s="7"/>
      <c r="J394" s="6"/>
      <c r="K394" s="6"/>
      <c r="L394" s="6"/>
      <c r="M394" s="6"/>
      <c r="N394" s="6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</row>
    <row r="395">
      <c r="A395" s="5"/>
      <c r="B395" s="5"/>
      <c r="C395" s="5"/>
      <c r="D395" s="6"/>
      <c r="E395" s="6"/>
      <c r="F395" s="6"/>
      <c r="G395" s="6"/>
      <c r="H395" s="7"/>
      <c r="I395" s="7"/>
      <c r="J395" s="6"/>
      <c r="K395" s="6"/>
      <c r="L395" s="6"/>
      <c r="M395" s="6"/>
      <c r="N395" s="6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</row>
    <row r="396">
      <c r="A396" s="5"/>
      <c r="B396" s="5"/>
      <c r="C396" s="5"/>
      <c r="D396" s="6"/>
      <c r="E396" s="6"/>
      <c r="F396" s="6"/>
      <c r="G396" s="6"/>
      <c r="H396" s="7"/>
      <c r="I396" s="7"/>
      <c r="J396" s="6"/>
      <c r="K396" s="6"/>
      <c r="L396" s="6"/>
      <c r="M396" s="6"/>
      <c r="N396" s="6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</row>
    <row r="397">
      <c r="A397" s="5"/>
      <c r="B397" s="5"/>
      <c r="C397" s="5"/>
      <c r="D397" s="6"/>
      <c r="E397" s="6"/>
      <c r="F397" s="6"/>
      <c r="G397" s="6"/>
      <c r="H397" s="7"/>
      <c r="I397" s="7"/>
      <c r="J397" s="6"/>
      <c r="K397" s="6"/>
      <c r="L397" s="6"/>
      <c r="M397" s="6"/>
      <c r="N397" s="6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</row>
    <row r="398">
      <c r="A398" s="5"/>
      <c r="B398" s="5"/>
      <c r="C398" s="5"/>
      <c r="D398" s="6"/>
      <c r="E398" s="6"/>
      <c r="F398" s="6"/>
      <c r="G398" s="6"/>
      <c r="H398" s="7"/>
      <c r="I398" s="7"/>
      <c r="J398" s="6"/>
      <c r="K398" s="6"/>
      <c r="L398" s="6"/>
      <c r="M398" s="6"/>
      <c r="N398" s="6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</row>
    <row r="399">
      <c r="A399" s="5"/>
      <c r="B399" s="5"/>
      <c r="C399" s="5"/>
      <c r="D399" s="6"/>
      <c r="E399" s="6"/>
      <c r="F399" s="6"/>
      <c r="G399" s="6"/>
      <c r="H399" s="7"/>
      <c r="I399" s="7"/>
      <c r="J399" s="6"/>
      <c r="K399" s="6"/>
      <c r="L399" s="6"/>
      <c r="M399" s="6"/>
      <c r="N399" s="6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</row>
    <row r="400">
      <c r="A400" s="5"/>
      <c r="B400" s="5"/>
      <c r="C400" s="5"/>
      <c r="D400" s="6"/>
      <c r="E400" s="6"/>
      <c r="F400" s="6"/>
      <c r="G400" s="6"/>
      <c r="H400" s="7"/>
      <c r="I400" s="7"/>
      <c r="J400" s="6"/>
      <c r="K400" s="6"/>
      <c r="L400" s="6"/>
      <c r="M400" s="6"/>
      <c r="N400" s="6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</row>
    <row r="401">
      <c r="A401" s="5"/>
      <c r="B401" s="5"/>
      <c r="C401" s="5"/>
      <c r="D401" s="6"/>
      <c r="E401" s="6"/>
      <c r="F401" s="6"/>
      <c r="G401" s="6"/>
      <c r="H401" s="7"/>
      <c r="I401" s="7"/>
      <c r="J401" s="6"/>
      <c r="K401" s="6"/>
      <c r="L401" s="6"/>
      <c r="M401" s="6"/>
      <c r="N401" s="6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</row>
    <row r="402">
      <c r="A402" s="5"/>
      <c r="B402" s="5"/>
      <c r="C402" s="5"/>
      <c r="D402" s="6"/>
      <c r="E402" s="6"/>
      <c r="F402" s="6"/>
      <c r="G402" s="6"/>
      <c r="H402" s="7"/>
      <c r="I402" s="7"/>
      <c r="J402" s="6"/>
      <c r="K402" s="6"/>
      <c r="L402" s="6"/>
      <c r="M402" s="6"/>
      <c r="N402" s="6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</row>
    <row r="403">
      <c r="A403" s="5"/>
      <c r="B403" s="5"/>
      <c r="C403" s="5"/>
      <c r="D403" s="6"/>
      <c r="E403" s="6"/>
      <c r="F403" s="6"/>
      <c r="G403" s="6"/>
      <c r="H403" s="7"/>
      <c r="I403" s="7"/>
      <c r="J403" s="6"/>
      <c r="K403" s="6"/>
      <c r="L403" s="6"/>
      <c r="M403" s="6"/>
      <c r="N403" s="6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</row>
    <row r="404">
      <c r="A404" s="5"/>
      <c r="B404" s="5"/>
      <c r="C404" s="5"/>
      <c r="D404" s="6"/>
      <c r="E404" s="6"/>
      <c r="F404" s="6"/>
      <c r="G404" s="6"/>
      <c r="H404" s="7"/>
      <c r="I404" s="7"/>
      <c r="J404" s="6"/>
      <c r="K404" s="6"/>
      <c r="L404" s="6"/>
      <c r="M404" s="6"/>
      <c r="N404" s="6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</row>
    <row r="405">
      <c r="A405" s="5"/>
      <c r="B405" s="5"/>
      <c r="C405" s="5"/>
      <c r="D405" s="6"/>
      <c r="E405" s="6"/>
      <c r="F405" s="6"/>
      <c r="G405" s="6"/>
      <c r="H405" s="7"/>
      <c r="I405" s="7"/>
      <c r="J405" s="6"/>
      <c r="K405" s="6"/>
      <c r="L405" s="6"/>
      <c r="M405" s="6"/>
      <c r="N405" s="6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</row>
    <row r="406">
      <c r="A406" s="5"/>
      <c r="B406" s="5"/>
      <c r="C406" s="5"/>
      <c r="D406" s="6"/>
      <c r="E406" s="6"/>
      <c r="F406" s="6"/>
      <c r="G406" s="6"/>
      <c r="H406" s="7"/>
      <c r="I406" s="7"/>
      <c r="J406" s="6"/>
      <c r="K406" s="6"/>
      <c r="L406" s="6"/>
      <c r="M406" s="6"/>
      <c r="N406" s="6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</row>
    <row r="407">
      <c r="A407" s="5"/>
      <c r="B407" s="5"/>
      <c r="C407" s="5"/>
      <c r="D407" s="6"/>
      <c r="E407" s="6"/>
      <c r="F407" s="6"/>
      <c r="G407" s="6"/>
      <c r="H407" s="7"/>
      <c r="I407" s="7"/>
      <c r="J407" s="6"/>
      <c r="K407" s="6"/>
      <c r="L407" s="6"/>
      <c r="M407" s="6"/>
      <c r="N407" s="6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</row>
    <row r="408">
      <c r="A408" s="5"/>
      <c r="B408" s="5"/>
      <c r="C408" s="5"/>
      <c r="D408" s="6"/>
      <c r="E408" s="6"/>
      <c r="F408" s="6"/>
      <c r="G408" s="6"/>
      <c r="H408" s="7"/>
      <c r="I408" s="7"/>
      <c r="J408" s="6"/>
      <c r="K408" s="6"/>
      <c r="L408" s="6"/>
      <c r="M408" s="6"/>
      <c r="N408" s="6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</row>
    <row r="409">
      <c r="A409" s="5"/>
      <c r="B409" s="5"/>
      <c r="C409" s="5"/>
      <c r="D409" s="6"/>
      <c r="E409" s="6"/>
      <c r="F409" s="6"/>
      <c r="G409" s="6"/>
      <c r="H409" s="7"/>
      <c r="I409" s="7"/>
      <c r="J409" s="6"/>
      <c r="K409" s="6"/>
      <c r="L409" s="6"/>
      <c r="M409" s="6"/>
      <c r="N409" s="6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</row>
    <row r="410">
      <c r="A410" s="5"/>
      <c r="B410" s="5"/>
      <c r="C410" s="5"/>
      <c r="D410" s="6"/>
      <c r="E410" s="6"/>
      <c r="F410" s="6"/>
      <c r="G410" s="6"/>
      <c r="H410" s="7"/>
      <c r="I410" s="7"/>
      <c r="J410" s="6"/>
      <c r="K410" s="6"/>
      <c r="L410" s="6"/>
      <c r="M410" s="6"/>
      <c r="N410" s="6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</row>
    <row r="411">
      <c r="A411" s="5"/>
      <c r="B411" s="5"/>
      <c r="C411" s="5"/>
      <c r="D411" s="6"/>
      <c r="E411" s="6"/>
      <c r="F411" s="6"/>
      <c r="G411" s="6"/>
      <c r="H411" s="7"/>
      <c r="I411" s="7"/>
      <c r="J411" s="6"/>
      <c r="K411" s="6"/>
      <c r="L411" s="6"/>
      <c r="M411" s="6"/>
      <c r="N411" s="6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</row>
    <row r="412">
      <c r="A412" s="5"/>
      <c r="B412" s="5"/>
      <c r="C412" s="5"/>
      <c r="D412" s="6"/>
      <c r="E412" s="6"/>
      <c r="F412" s="6"/>
      <c r="G412" s="6"/>
      <c r="H412" s="7"/>
      <c r="I412" s="7"/>
      <c r="J412" s="6"/>
      <c r="K412" s="6"/>
      <c r="L412" s="6"/>
      <c r="M412" s="6"/>
      <c r="N412" s="6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</row>
    <row r="413">
      <c r="A413" s="5"/>
      <c r="B413" s="5"/>
      <c r="C413" s="5"/>
      <c r="D413" s="6"/>
      <c r="E413" s="6"/>
      <c r="F413" s="6"/>
      <c r="G413" s="6"/>
      <c r="H413" s="7"/>
      <c r="I413" s="7"/>
      <c r="J413" s="6"/>
      <c r="K413" s="6"/>
      <c r="L413" s="6"/>
      <c r="M413" s="6"/>
      <c r="N413" s="6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</row>
    <row r="414">
      <c r="A414" s="5"/>
      <c r="B414" s="5"/>
      <c r="C414" s="5"/>
      <c r="D414" s="6"/>
      <c r="E414" s="6"/>
      <c r="F414" s="6"/>
      <c r="G414" s="6"/>
      <c r="H414" s="7"/>
      <c r="I414" s="7"/>
      <c r="J414" s="6"/>
      <c r="K414" s="6"/>
      <c r="L414" s="6"/>
      <c r="M414" s="6"/>
      <c r="N414" s="6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</row>
    <row r="415">
      <c r="A415" s="5"/>
      <c r="B415" s="5"/>
      <c r="C415" s="5"/>
      <c r="D415" s="6"/>
      <c r="E415" s="6"/>
      <c r="F415" s="6"/>
      <c r="G415" s="6"/>
      <c r="H415" s="7"/>
      <c r="I415" s="7"/>
      <c r="J415" s="6"/>
      <c r="K415" s="6"/>
      <c r="L415" s="6"/>
      <c r="M415" s="6"/>
      <c r="N415" s="6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</row>
    <row r="416">
      <c r="A416" s="5"/>
      <c r="B416" s="5"/>
      <c r="C416" s="5"/>
      <c r="D416" s="6"/>
      <c r="E416" s="6"/>
      <c r="F416" s="6"/>
      <c r="G416" s="6"/>
      <c r="H416" s="7"/>
      <c r="I416" s="7"/>
      <c r="J416" s="6"/>
      <c r="K416" s="6"/>
      <c r="L416" s="6"/>
      <c r="M416" s="6"/>
      <c r="N416" s="6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</row>
    <row r="417">
      <c r="A417" s="5"/>
      <c r="B417" s="5"/>
      <c r="C417" s="5"/>
      <c r="D417" s="6"/>
      <c r="E417" s="6"/>
      <c r="F417" s="6"/>
      <c r="G417" s="6"/>
      <c r="H417" s="7"/>
      <c r="I417" s="7"/>
      <c r="J417" s="6"/>
      <c r="K417" s="6"/>
      <c r="L417" s="6"/>
      <c r="M417" s="6"/>
      <c r="N417" s="6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</row>
    <row r="418">
      <c r="A418" s="5"/>
      <c r="B418" s="5"/>
      <c r="C418" s="5"/>
      <c r="D418" s="6"/>
      <c r="E418" s="6"/>
      <c r="F418" s="6"/>
      <c r="G418" s="6"/>
      <c r="H418" s="7"/>
      <c r="I418" s="7"/>
      <c r="J418" s="6"/>
      <c r="K418" s="6"/>
      <c r="L418" s="6"/>
      <c r="M418" s="6"/>
      <c r="N418" s="6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</row>
    <row r="419">
      <c r="A419" s="5"/>
      <c r="B419" s="5"/>
      <c r="C419" s="5"/>
      <c r="D419" s="6"/>
      <c r="E419" s="6"/>
      <c r="F419" s="6"/>
      <c r="G419" s="6"/>
      <c r="H419" s="7"/>
      <c r="I419" s="7"/>
      <c r="J419" s="6"/>
      <c r="K419" s="6"/>
      <c r="L419" s="6"/>
      <c r="M419" s="6"/>
      <c r="N419" s="6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</row>
    <row r="420">
      <c r="A420" s="5"/>
      <c r="B420" s="5"/>
      <c r="C420" s="5"/>
      <c r="D420" s="6"/>
      <c r="E420" s="6"/>
      <c r="F420" s="6"/>
      <c r="G420" s="6"/>
      <c r="H420" s="7"/>
      <c r="I420" s="7"/>
      <c r="J420" s="6"/>
      <c r="K420" s="6"/>
      <c r="L420" s="6"/>
      <c r="M420" s="6"/>
      <c r="N420" s="6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</row>
    <row r="421">
      <c r="A421" s="5"/>
      <c r="B421" s="5"/>
      <c r="C421" s="5"/>
      <c r="D421" s="6"/>
      <c r="E421" s="6"/>
      <c r="F421" s="6"/>
      <c r="G421" s="6"/>
      <c r="H421" s="7"/>
      <c r="I421" s="7"/>
      <c r="J421" s="6"/>
      <c r="K421" s="6"/>
      <c r="L421" s="6"/>
      <c r="M421" s="6"/>
      <c r="N421" s="6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</row>
    <row r="422">
      <c r="A422" s="5"/>
      <c r="B422" s="5"/>
      <c r="C422" s="5"/>
      <c r="D422" s="6"/>
      <c r="E422" s="6"/>
      <c r="F422" s="6"/>
      <c r="G422" s="6"/>
      <c r="H422" s="7"/>
      <c r="I422" s="7"/>
      <c r="J422" s="6"/>
      <c r="K422" s="6"/>
      <c r="L422" s="6"/>
      <c r="M422" s="6"/>
      <c r="N422" s="6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</row>
    <row r="423">
      <c r="A423" s="5"/>
      <c r="B423" s="5"/>
      <c r="C423" s="5"/>
      <c r="D423" s="6"/>
      <c r="E423" s="6"/>
      <c r="F423" s="6"/>
      <c r="G423" s="6"/>
      <c r="H423" s="7"/>
      <c r="I423" s="7"/>
      <c r="J423" s="6"/>
      <c r="K423" s="6"/>
      <c r="L423" s="6"/>
      <c r="M423" s="6"/>
      <c r="N423" s="6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</row>
    <row r="424">
      <c r="A424" s="5"/>
      <c r="B424" s="5"/>
      <c r="C424" s="5"/>
      <c r="D424" s="6"/>
      <c r="E424" s="6"/>
      <c r="F424" s="6"/>
      <c r="G424" s="6"/>
      <c r="H424" s="7"/>
      <c r="I424" s="7"/>
      <c r="J424" s="6"/>
      <c r="K424" s="6"/>
      <c r="L424" s="6"/>
      <c r="M424" s="6"/>
      <c r="N424" s="6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</row>
    <row r="425">
      <c r="A425" s="5"/>
      <c r="B425" s="5"/>
      <c r="C425" s="5"/>
      <c r="D425" s="6"/>
      <c r="E425" s="6"/>
      <c r="F425" s="6"/>
      <c r="G425" s="6"/>
      <c r="H425" s="7"/>
      <c r="I425" s="7"/>
      <c r="J425" s="6"/>
      <c r="K425" s="6"/>
      <c r="L425" s="6"/>
      <c r="M425" s="6"/>
      <c r="N425" s="6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</row>
    <row r="426">
      <c r="A426" s="5"/>
      <c r="B426" s="5"/>
      <c r="C426" s="5"/>
      <c r="D426" s="6"/>
      <c r="E426" s="6"/>
      <c r="F426" s="6"/>
      <c r="G426" s="6"/>
      <c r="H426" s="7"/>
      <c r="I426" s="7"/>
      <c r="J426" s="6"/>
      <c r="K426" s="6"/>
      <c r="L426" s="6"/>
      <c r="M426" s="6"/>
      <c r="N426" s="6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</row>
    <row r="427">
      <c r="A427" s="5"/>
      <c r="B427" s="5"/>
      <c r="C427" s="5"/>
      <c r="D427" s="6"/>
      <c r="E427" s="6"/>
      <c r="F427" s="6"/>
      <c r="G427" s="6"/>
      <c r="H427" s="7"/>
      <c r="I427" s="7"/>
      <c r="J427" s="6"/>
      <c r="K427" s="6"/>
      <c r="L427" s="6"/>
      <c r="M427" s="6"/>
      <c r="N427" s="6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</row>
    <row r="428">
      <c r="A428" s="5"/>
      <c r="B428" s="5"/>
      <c r="C428" s="5"/>
      <c r="D428" s="6"/>
      <c r="E428" s="6"/>
      <c r="F428" s="6"/>
      <c r="G428" s="6"/>
      <c r="H428" s="7"/>
      <c r="I428" s="7"/>
      <c r="J428" s="6"/>
      <c r="K428" s="6"/>
      <c r="L428" s="6"/>
      <c r="M428" s="6"/>
      <c r="N428" s="6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</row>
    <row r="429">
      <c r="A429" s="5"/>
      <c r="B429" s="5"/>
      <c r="C429" s="5"/>
      <c r="D429" s="6"/>
      <c r="E429" s="6"/>
      <c r="F429" s="6"/>
      <c r="G429" s="6"/>
      <c r="H429" s="7"/>
      <c r="I429" s="7"/>
      <c r="J429" s="6"/>
      <c r="K429" s="6"/>
      <c r="L429" s="6"/>
      <c r="M429" s="6"/>
      <c r="N429" s="6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</row>
    <row r="430">
      <c r="A430" s="5"/>
      <c r="B430" s="5"/>
      <c r="C430" s="5"/>
      <c r="D430" s="6"/>
      <c r="E430" s="6"/>
      <c r="F430" s="6"/>
      <c r="G430" s="6"/>
      <c r="H430" s="7"/>
      <c r="I430" s="7"/>
      <c r="J430" s="6"/>
      <c r="K430" s="6"/>
      <c r="L430" s="6"/>
      <c r="M430" s="6"/>
      <c r="N430" s="6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</row>
    <row r="431">
      <c r="A431" s="5"/>
      <c r="B431" s="5"/>
      <c r="C431" s="5"/>
      <c r="D431" s="6"/>
      <c r="E431" s="6"/>
      <c r="F431" s="6"/>
      <c r="G431" s="6"/>
      <c r="H431" s="7"/>
      <c r="I431" s="7"/>
      <c r="J431" s="6"/>
      <c r="K431" s="6"/>
      <c r="L431" s="6"/>
      <c r="M431" s="6"/>
      <c r="N431" s="6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</row>
    <row r="432">
      <c r="A432" s="5"/>
      <c r="B432" s="5"/>
      <c r="C432" s="5"/>
      <c r="D432" s="6"/>
      <c r="E432" s="6"/>
      <c r="F432" s="6"/>
      <c r="G432" s="6"/>
      <c r="H432" s="7"/>
      <c r="I432" s="7"/>
      <c r="J432" s="6"/>
      <c r="K432" s="6"/>
      <c r="L432" s="6"/>
      <c r="M432" s="6"/>
      <c r="N432" s="6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</row>
    <row r="433">
      <c r="A433" s="5"/>
      <c r="B433" s="5"/>
      <c r="C433" s="5"/>
      <c r="D433" s="6"/>
      <c r="E433" s="6"/>
      <c r="F433" s="6"/>
      <c r="G433" s="6"/>
      <c r="H433" s="7"/>
      <c r="I433" s="7"/>
      <c r="J433" s="6"/>
      <c r="K433" s="6"/>
      <c r="L433" s="6"/>
      <c r="M433" s="6"/>
      <c r="N433" s="6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</row>
    <row r="434">
      <c r="A434" s="5"/>
      <c r="B434" s="5"/>
      <c r="C434" s="5"/>
      <c r="D434" s="6"/>
      <c r="E434" s="6"/>
      <c r="F434" s="6"/>
      <c r="G434" s="6"/>
      <c r="H434" s="7"/>
      <c r="I434" s="7"/>
      <c r="J434" s="6"/>
      <c r="K434" s="6"/>
      <c r="L434" s="6"/>
      <c r="M434" s="6"/>
      <c r="N434" s="6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</row>
    <row r="435">
      <c r="A435" s="5"/>
      <c r="B435" s="5"/>
      <c r="C435" s="5"/>
      <c r="D435" s="6"/>
      <c r="E435" s="6"/>
      <c r="F435" s="6"/>
      <c r="G435" s="6"/>
      <c r="H435" s="7"/>
      <c r="I435" s="7"/>
      <c r="J435" s="6"/>
      <c r="K435" s="6"/>
      <c r="L435" s="6"/>
      <c r="M435" s="6"/>
      <c r="N435" s="6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</row>
    <row r="436">
      <c r="A436" s="5"/>
      <c r="B436" s="5"/>
      <c r="C436" s="5"/>
      <c r="D436" s="6"/>
      <c r="E436" s="6"/>
      <c r="F436" s="6"/>
      <c r="G436" s="6"/>
      <c r="H436" s="7"/>
      <c r="I436" s="7"/>
      <c r="J436" s="6"/>
      <c r="K436" s="6"/>
      <c r="L436" s="6"/>
      <c r="M436" s="6"/>
      <c r="N436" s="6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</row>
    <row r="437">
      <c r="A437" s="5"/>
      <c r="B437" s="5"/>
      <c r="C437" s="5"/>
      <c r="D437" s="6"/>
      <c r="E437" s="6"/>
      <c r="F437" s="6"/>
      <c r="G437" s="6"/>
      <c r="H437" s="7"/>
      <c r="I437" s="7"/>
      <c r="J437" s="6"/>
      <c r="K437" s="6"/>
      <c r="L437" s="6"/>
      <c r="M437" s="6"/>
      <c r="N437" s="6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</row>
    <row r="438">
      <c r="A438" s="5"/>
      <c r="B438" s="5"/>
      <c r="C438" s="5"/>
      <c r="D438" s="6"/>
      <c r="E438" s="6"/>
      <c r="F438" s="6"/>
      <c r="G438" s="6"/>
      <c r="H438" s="7"/>
      <c r="I438" s="7"/>
      <c r="J438" s="6"/>
      <c r="K438" s="6"/>
      <c r="L438" s="6"/>
      <c r="M438" s="6"/>
      <c r="N438" s="6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</row>
    <row r="439">
      <c r="A439" s="5"/>
      <c r="B439" s="5"/>
      <c r="C439" s="5"/>
      <c r="D439" s="6"/>
      <c r="E439" s="6"/>
      <c r="F439" s="6"/>
      <c r="G439" s="6"/>
      <c r="H439" s="7"/>
      <c r="I439" s="7"/>
      <c r="J439" s="6"/>
      <c r="K439" s="6"/>
      <c r="L439" s="6"/>
      <c r="M439" s="6"/>
      <c r="N439" s="6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</row>
    <row r="440">
      <c r="A440" s="5"/>
      <c r="B440" s="5"/>
      <c r="C440" s="5"/>
      <c r="D440" s="6"/>
      <c r="E440" s="6"/>
      <c r="F440" s="6"/>
      <c r="G440" s="6"/>
      <c r="H440" s="7"/>
      <c r="I440" s="7"/>
      <c r="J440" s="6"/>
      <c r="K440" s="6"/>
      <c r="L440" s="6"/>
      <c r="M440" s="6"/>
      <c r="N440" s="6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</row>
    <row r="441">
      <c r="A441" s="5"/>
      <c r="B441" s="5"/>
      <c r="C441" s="5"/>
      <c r="D441" s="6"/>
      <c r="E441" s="6"/>
      <c r="F441" s="6"/>
      <c r="G441" s="6"/>
      <c r="H441" s="7"/>
      <c r="I441" s="7"/>
      <c r="J441" s="6"/>
      <c r="K441" s="6"/>
      <c r="L441" s="6"/>
      <c r="M441" s="6"/>
      <c r="N441" s="6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</row>
    <row r="442">
      <c r="A442" s="5"/>
      <c r="B442" s="5"/>
      <c r="C442" s="5"/>
      <c r="D442" s="6"/>
      <c r="E442" s="6"/>
      <c r="F442" s="6"/>
      <c r="G442" s="6"/>
      <c r="H442" s="7"/>
      <c r="I442" s="7"/>
      <c r="J442" s="6"/>
      <c r="K442" s="6"/>
      <c r="L442" s="6"/>
      <c r="M442" s="6"/>
      <c r="N442" s="6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</row>
    <row r="443">
      <c r="A443" s="5"/>
      <c r="B443" s="5"/>
      <c r="C443" s="5"/>
      <c r="D443" s="6"/>
      <c r="E443" s="6"/>
      <c r="F443" s="6"/>
      <c r="G443" s="6"/>
      <c r="H443" s="7"/>
      <c r="I443" s="7"/>
      <c r="J443" s="6"/>
      <c r="K443" s="6"/>
      <c r="L443" s="6"/>
      <c r="M443" s="6"/>
      <c r="N443" s="6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</row>
    <row r="444">
      <c r="A444" s="5"/>
      <c r="B444" s="5"/>
      <c r="C444" s="5"/>
      <c r="D444" s="6"/>
      <c r="E444" s="6"/>
      <c r="F444" s="6"/>
      <c r="G444" s="6"/>
      <c r="H444" s="7"/>
      <c r="I444" s="7"/>
      <c r="J444" s="6"/>
      <c r="K444" s="6"/>
      <c r="L444" s="6"/>
      <c r="M444" s="6"/>
      <c r="N444" s="6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</row>
    <row r="445">
      <c r="A445" s="5"/>
      <c r="B445" s="5"/>
      <c r="C445" s="5"/>
      <c r="D445" s="6"/>
      <c r="E445" s="6"/>
      <c r="F445" s="6"/>
      <c r="G445" s="6"/>
      <c r="H445" s="7"/>
      <c r="I445" s="7"/>
      <c r="J445" s="6"/>
      <c r="K445" s="6"/>
      <c r="L445" s="6"/>
      <c r="M445" s="6"/>
      <c r="N445" s="6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</row>
    <row r="446">
      <c r="A446" s="5"/>
      <c r="B446" s="5"/>
      <c r="C446" s="5"/>
      <c r="D446" s="6"/>
      <c r="E446" s="6"/>
      <c r="F446" s="6"/>
      <c r="G446" s="6"/>
      <c r="H446" s="7"/>
      <c r="I446" s="7"/>
      <c r="J446" s="6"/>
      <c r="K446" s="6"/>
      <c r="L446" s="6"/>
      <c r="M446" s="6"/>
      <c r="N446" s="6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</row>
    <row r="447">
      <c r="A447" s="5"/>
      <c r="B447" s="5"/>
      <c r="C447" s="5"/>
      <c r="D447" s="6"/>
      <c r="E447" s="6"/>
      <c r="F447" s="6"/>
      <c r="G447" s="6"/>
      <c r="H447" s="7"/>
      <c r="I447" s="7"/>
      <c r="J447" s="6"/>
      <c r="K447" s="6"/>
      <c r="L447" s="6"/>
      <c r="M447" s="6"/>
      <c r="N447" s="6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</row>
    <row r="448">
      <c r="A448" s="5"/>
      <c r="B448" s="5"/>
      <c r="C448" s="5"/>
      <c r="D448" s="6"/>
      <c r="E448" s="6"/>
      <c r="F448" s="6"/>
      <c r="G448" s="6"/>
      <c r="H448" s="7"/>
      <c r="I448" s="7"/>
      <c r="J448" s="6"/>
      <c r="K448" s="6"/>
      <c r="L448" s="6"/>
      <c r="M448" s="6"/>
      <c r="N448" s="6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</row>
    <row r="449">
      <c r="A449" s="5"/>
      <c r="B449" s="5"/>
      <c r="C449" s="5"/>
      <c r="D449" s="6"/>
      <c r="E449" s="6"/>
      <c r="F449" s="6"/>
      <c r="G449" s="6"/>
      <c r="H449" s="7"/>
      <c r="I449" s="7"/>
      <c r="J449" s="6"/>
      <c r="K449" s="6"/>
      <c r="L449" s="6"/>
      <c r="M449" s="6"/>
      <c r="N449" s="6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</row>
    <row r="450">
      <c r="A450" s="5"/>
      <c r="B450" s="5"/>
      <c r="C450" s="5"/>
      <c r="D450" s="6"/>
      <c r="E450" s="6"/>
      <c r="F450" s="6"/>
      <c r="G450" s="6"/>
      <c r="H450" s="7"/>
      <c r="I450" s="7"/>
      <c r="J450" s="6"/>
      <c r="K450" s="6"/>
      <c r="L450" s="6"/>
      <c r="M450" s="6"/>
      <c r="N450" s="6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</row>
    <row r="451">
      <c r="A451" s="5"/>
      <c r="B451" s="5"/>
      <c r="C451" s="5"/>
      <c r="D451" s="6"/>
      <c r="E451" s="6"/>
      <c r="F451" s="6"/>
      <c r="G451" s="6"/>
      <c r="H451" s="7"/>
      <c r="I451" s="7"/>
      <c r="J451" s="6"/>
      <c r="K451" s="6"/>
      <c r="L451" s="6"/>
      <c r="M451" s="6"/>
      <c r="N451" s="6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</row>
    <row r="452">
      <c r="A452" s="5"/>
      <c r="B452" s="5"/>
      <c r="C452" s="5"/>
      <c r="D452" s="6"/>
      <c r="E452" s="6"/>
      <c r="F452" s="6"/>
      <c r="G452" s="6"/>
      <c r="H452" s="7"/>
      <c r="I452" s="7"/>
      <c r="J452" s="6"/>
      <c r="K452" s="6"/>
      <c r="L452" s="6"/>
      <c r="M452" s="6"/>
      <c r="N452" s="6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</row>
    <row r="453">
      <c r="A453" s="5"/>
      <c r="B453" s="5"/>
      <c r="C453" s="5"/>
      <c r="D453" s="6"/>
      <c r="E453" s="6"/>
      <c r="F453" s="6"/>
      <c r="G453" s="6"/>
      <c r="H453" s="7"/>
      <c r="I453" s="7"/>
      <c r="J453" s="6"/>
      <c r="K453" s="6"/>
      <c r="L453" s="6"/>
      <c r="M453" s="6"/>
      <c r="N453" s="6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</row>
    <row r="454">
      <c r="A454" s="5"/>
      <c r="B454" s="5"/>
      <c r="C454" s="5"/>
      <c r="D454" s="6"/>
      <c r="E454" s="6"/>
      <c r="F454" s="6"/>
      <c r="G454" s="6"/>
      <c r="H454" s="7"/>
      <c r="I454" s="7"/>
      <c r="J454" s="6"/>
      <c r="K454" s="6"/>
      <c r="L454" s="6"/>
      <c r="M454" s="6"/>
      <c r="N454" s="6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</row>
    <row r="455">
      <c r="A455" s="5"/>
      <c r="B455" s="5"/>
      <c r="C455" s="5"/>
      <c r="D455" s="6"/>
      <c r="E455" s="6"/>
      <c r="F455" s="6"/>
      <c r="G455" s="6"/>
      <c r="H455" s="7"/>
      <c r="I455" s="7"/>
      <c r="J455" s="6"/>
      <c r="K455" s="6"/>
      <c r="L455" s="6"/>
      <c r="M455" s="6"/>
      <c r="N455" s="6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</row>
    <row r="456">
      <c r="A456" s="5"/>
      <c r="B456" s="5"/>
      <c r="C456" s="5"/>
      <c r="D456" s="6"/>
      <c r="E456" s="6"/>
      <c r="F456" s="6"/>
      <c r="G456" s="6"/>
      <c r="H456" s="7"/>
      <c r="I456" s="7"/>
      <c r="J456" s="6"/>
      <c r="K456" s="6"/>
      <c r="L456" s="6"/>
      <c r="M456" s="6"/>
      <c r="N456" s="6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</row>
    <row r="457">
      <c r="A457" s="5"/>
      <c r="B457" s="5"/>
      <c r="C457" s="5"/>
      <c r="D457" s="6"/>
      <c r="E457" s="6"/>
      <c r="F457" s="6"/>
      <c r="G457" s="6"/>
      <c r="H457" s="7"/>
      <c r="I457" s="7"/>
      <c r="J457" s="6"/>
      <c r="K457" s="6"/>
      <c r="L457" s="6"/>
      <c r="M457" s="6"/>
      <c r="N457" s="6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</row>
    <row r="458">
      <c r="A458" s="5"/>
      <c r="B458" s="5"/>
      <c r="C458" s="5"/>
      <c r="D458" s="6"/>
      <c r="E458" s="6"/>
      <c r="F458" s="6"/>
      <c r="G458" s="6"/>
      <c r="H458" s="7"/>
      <c r="I458" s="7"/>
      <c r="J458" s="6"/>
      <c r="K458" s="6"/>
      <c r="L458" s="6"/>
      <c r="M458" s="6"/>
      <c r="N458" s="6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</row>
    <row r="459">
      <c r="A459" s="5"/>
      <c r="B459" s="5"/>
      <c r="C459" s="5"/>
      <c r="D459" s="6"/>
      <c r="E459" s="6"/>
      <c r="F459" s="6"/>
      <c r="G459" s="6"/>
      <c r="H459" s="7"/>
      <c r="I459" s="7"/>
      <c r="J459" s="6"/>
      <c r="K459" s="6"/>
      <c r="L459" s="6"/>
      <c r="M459" s="6"/>
      <c r="N459" s="6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</row>
    <row r="460">
      <c r="A460" s="5"/>
      <c r="B460" s="5"/>
      <c r="C460" s="5"/>
      <c r="D460" s="6"/>
      <c r="E460" s="6"/>
      <c r="F460" s="6"/>
      <c r="G460" s="6"/>
      <c r="H460" s="7"/>
      <c r="I460" s="7"/>
      <c r="J460" s="6"/>
      <c r="K460" s="6"/>
      <c r="L460" s="6"/>
      <c r="M460" s="6"/>
      <c r="N460" s="6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</row>
    <row r="461">
      <c r="A461" s="5"/>
      <c r="B461" s="5"/>
      <c r="C461" s="5"/>
      <c r="D461" s="6"/>
      <c r="E461" s="6"/>
      <c r="F461" s="6"/>
      <c r="G461" s="6"/>
      <c r="H461" s="7"/>
      <c r="I461" s="7"/>
      <c r="J461" s="6"/>
      <c r="K461" s="6"/>
      <c r="L461" s="6"/>
      <c r="M461" s="6"/>
      <c r="N461" s="6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</row>
    <row r="462">
      <c r="A462" s="5"/>
      <c r="B462" s="5"/>
      <c r="C462" s="5"/>
      <c r="D462" s="6"/>
      <c r="E462" s="6"/>
      <c r="F462" s="6"/>
      <c r="G462" s="6"/>
      <c r="H462" s="7"/>
      <c r="I462" s="7"/>
      <c r="J462" s="6"/>
      <c r="K462" s="6"/>
      <c r="L462" s="6"/>
      <c r="M462" s="6"/>
      <c r="N462" s="6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  <c r="GM462" s="9"/>
      <c r="GN462" s="9"/>
      <c r="GO462" s="9"/>
      <c r="GP462" s="9"/>
      <c r="GQ462" s="9"/>
      <c r="GR462" s="9"/>
      <c r="GS462" s="9"/>
      <c r="GT462" s="9"/>
      <c r="GU462" s="9"/>
    </row>
    <row r="463">
      <c r="A463" s="5"/>
      <c r="B463" s="5"/>
      <c r="C463" s="5"/>
      <c r="D463" s="6"/>
      <c r="E463" s="6"/>
      <c r="F463" s="6"/>
      <c r="G463" s="6"/>
      <c r="H463" s="7"/>
      <c r="I463" s="7"/>
      <c r="J463" s="6"/>
      <c r="K463" s="6"/>
      <c r="L463" s="6"/>
      <c r="M463" s="6"/>
      <c r="N463" s="6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</row>
    <row r="464">
      <c r="A464" s="5"/>
      <c r="B464" s="5"/>
      <c r="C464" s="5"/>
      <c r="D464" s="6"/>
      <c r="E464" s="6"/>
      <c r="F464" s="6"/>
      <c r="G464" s="6"/>
      <c r="H464" s="7"/>
      <c r="I464" s="7"/>
      <c r="J464" s="6"/>
      <c r="K464" s="6"/>
      <c r="L464" s="6"/>
      <c r="M464" s="6"/>
      <c r="N464" s="6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</row>
    <row r="465">
      <c r="A465" s="5"/>
      <c r="B465" s="5"/>
      <c r="C465" s="5"/>
      <c r="D465" s="6"/>
      <c r="E465" s="6"/>
      <c r="F465" s="6"/>
      <c r="G465" s="6"/>
      <c r="H465" s="7"/>
      <c r="I465" s="7"/>
      <c r="J465" s="6"/>
      <c r="K465" s="6"/>
      <c r="L465" s="6"/>
      <c r="M465" s="6"/>
      <c r="N465" s="6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</row>
    <row r="466">
      <c r="A466" s="5"/>
      <c r="B466" s="5"/>
      <c r="C466" s="5"/>
      <c r="D466" s="6"/>
      <c r="E466" s="6"/>
      <c r="F466" s="6"/>
      <c r="G466" s="6"/>
      <c r="H466" s="7"/>
      <c r="I466" s="7"/>
      <c r="J466" s="6"/>
      <c r="K466" s="6"/>
      <c r="L466" s="6"/>
      <c r="M466" s="6"/>
      <c r="N466" s="6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</row>
    <row r="467">
      <c r="A467" s="5"/>
      <c r="B467" s="5"/>
      <c r="C467" s="5"/>
      <c r="D467" s="6"/>
      <c r="E467" s="6"/>
      <c r="F467" s="6"/>
      <c r="G467" s="6"/>
      <c r="H467" s="7"/>
      <c r="I467" s="7"/>
      <c r="J467" s="6"/>
      <c r="K467" s="6"/>
      <c r="L467" s="6"/>
      <c r="M467" s="6"/>
      <c r="N467" s="6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</row>
    <row r="468">
      <c r="A468" s="5"/>
      <c r="B468" s="5"/>
      <c r="C468" s="5"/>
      <c r="D468" s="6"/>
      <c r="E468" s="6"/>
      <c r="F468" s="6"/>
      <c r="G468" s="6"/>
      <c r="H468" s="7"/>
      <c r="I468" s="7"/>
      <c r="J468" s="6"/>
      <c r="K468" s="6"/>
      <c r="L468" s="6"/>
      <c r="M468" s="6"/>
      <c r="N468" s="6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</row>
    <row r="469">
      <c r="A469" s="5"/>
      <c r="B469" s="5"/>
      <c r="C469" s="5"/>
      <c r="D469" s="6"/>
      <c r="E469" s="6"/>
      <c r="F469" s="6"/>
      <c r="G469" s="6"/>
      <c r="H469" s="7"/>
      <c r="I469" s="7"/>
      <c r="J469" s="6"/>
      <c r="K469" s="6"/>
      <c r="L469" s="6"/>
      <c r="M469" s="6"/>
      <c r="N469" s="6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</row>
    <row r="470">
      <c r="A470" s="5"/>
      <c r="B470" s="5"/>
      <c r="C470" s="5"/>
      <c r="D470" s="6"/>
      <c r="E470" s="6"/>
      <c r="F470" s="6"/>
      <c r="G470" s="6"/>
      <c r="H470" s="7"/>
      <c r="I470" s="7"/>
      <c r="J470" s="6"/>
      <c r="K470" s="6"/>
      <c r="L470" s="6"/>
      <c r="M470" s="6"/>
      <c r="N470" s="6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</row>
    <row r="471">
      <c r="A471" s="5"/>
      <c r="B471" s="5"/>
      <c r="C471" s="5"/>
      <c r="D471" s="6"/>
      <c r="E471" s="6"/>
      <c r="F471" s="6"/>
      <c r="G471" s="6"/>
      <c r="H471" s="7"/>
      <c r="I471" s="7"/>
      <c r="J471" s="6"/>
      <c r="K471" s="6"/>
      <c r="L471" s="6"/>
      <c r="M471" s="6"/>
      <c r="N471" s="6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</row>
    <row r="472">
      <c r="A472" s="5"/>
      <c r="B472" s="5"/>
      <c r="C472" s="5"/>
      <c r="D472" s="6"/>
      <c r="E472" s="6"/>
      <c r="F472" s="6"/>
      <c r="G472" s="6"/>
      <c r="H472" s="7"/>
      <c r="I472" s="7"/>
      <c r="J472" s="6"/>
      <c r="K472" s="6"/>
      <c r="L472" s="6"/>
      <c r="M472" s="6"/>
      <c r="N472" s="6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</row>
    <row r="473">
      <c r="A473" s="5"/>
      <c r="B473" s="5"/>
      <c r="C473" s="5"/>
      <c r="D473" s="6"/>
      <c r="E473" s="6"/>
      <c r="F473" s="6"/>
      <c r="G473" s="6"/>
      <c r="H473" s="7"/>
      <c r="I473" s="7"/>
      <c r="J473" s="6"/>
      <c r="K473" s="6"/>
      <c r="L473" s="6"/>
      <c r="M473" s="6"/>
      <c r="N473" s="6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</row>
    <row r="474">
      <c r="A474" s="5"/>
      <c r="B474" s="5"/>
      <c r="C474" s="5"/>
      <c r="D474" s="6"/>
      <c r="E474" s="6"/>
      <c r="F474" s="6"/>
      <c r="G474" s="6"/>
      <c r="H474" s="7"/>
      <c r="I474" s="7"/>
      <c r="J474" s="6"/>
      <c r="K474" s="6"/>
      <c r="L474" s="6"/>
      <c r="M474" s="6"/>
      <c r="N474" s="6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</row>
    <row r="475">
      <c r="A475" s="5"/>
      <c r="B475" s="5"/>
      <c r="C475" s="5"/>
      <c r="D475" s="6"/>
      <c r="E475" s="6"/>
      <c r="F475" s="6"/>
      <c r="G475" s="6"/>
      <c r="H475" s="7"/>
      <c r="I475" s="7"/>
      <c r="J475" s="6"/>
      <c r="K475" s="6"/>
      <c r="L475" s="6"/>
      <c r="M475" s="6"/>
      <c r="N475" s="6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</row>
    <row r="476">
      <c r="A476" s="5"/>
      <c r="B476" s="5"/>
      <c r="C476" s="5"/>
      <c r="D476" s="6"/>
      <c r="E476" s="6"/>
      <c r="F476" s="6"/>
      <c r="G476" s="6"/>
      <c r="H476" s="7"/>
      <c r="I476" s="7"/>
      <c r="J476" s="6"/>
      <c r="K476" s="6"/>
      <c r="L476" s="6"/>
      <c r="M476" s="6"/>
      <c r="N476" s="6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</row>
    <row r="477">
      <c r="A477" s="5"/>
      <c r="B477" s="5"/>
      <c r="C477" s="5"/>
      <c r="D477" s="6"/>
      <c r="E477" s="6"/>
      <c r="F477" s="6"/>
      <c r="G477" s="6"/>
      <c r="H477" s="7"/>
      <c r="I477" s="7"/>
      <c r="J477" s="6"/>
      <c r="K477" s="6"/>
      <c r="L477" s="6"/>
      <c r="M477" s="6"/>
      <c r="N477" s="6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</row>
    <row r="478">
      <c r="A478" s="5"/>
      <c r="B478" s="5"/>
      <c r="C478" s="5"/>
      <c r="D478" s="6"/>
      <c r="E478" s="6"/>
      <c r="F478" s="6"/>
      <c r="G478" s="6"/>
      <c r="H478" s="7"/>
      <c r="I478" s="7"/>
      <c r="J478" s="6"/>
      <c r="K478" s="6"/>
      <c r="L478" s="6"/>
      <c r="M478" s="6"/>
      <c r="N478" s="6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</row>
    <row r="479">
      <c r="A479" s="5"/>
      <c r="B479" s="5"/>
      <c r="C479" s="5"/>
      <c r="D479" s="6"/>
      <c r="E479" s="6"/>
      <c r="F479" s="6"/>
      <c r="G479" s="6"/>
      <c r="H479" s="7"/>
      <c r="I479" s="7"/>
      <c r="J479" s="6"/>
      <c r="K479" s="6"/>
      <c r="L479" s="6"/>
      <c r="M479" s="6"/>
      <c r="N479" s="6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</row>
    <row r="480">
      <c r="A480" s="5"/>
      <c r="B480" s="5"/>
      <c r="C480" s="5"/>
      <c r="D480" s="6"/>
      <c r="E480" s="6"/>
      <c r="F480" s="6"/>
      <c r="G480" s="6"/>
      <c r="H480" s="7"/>
      <c r="I480" s="7"/>
      <c r="J480" s="6"/>
      <c r="K480" s="6"/>
      <c r="L480" s="6"/>
      <c r="M480" s="6"/>
      <c r="N480" s="6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</row>
    <row r="481">
      <c r="A481" s="5"/>
      <c r="B481" s="5"/>
      <c r="C481" s="5"/>
      <c r="D481" s="6"/>
      <c r="E481" s="6"/>
      <c r="F481" s="6"/>
      <c r="G481" s="6"/>
      <c r="H481" s="7"/>
      <c r="I481" s="7"/>
      <c r="J481" s="6"/>
      <c r="K481" s="6"/>
      <c r="L481" s="6"/>
      <c r="M481" s="6"/>
      <c r="N481" s="6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</row>
    <row r="482">
      <c r="A482" s="5"/>
      <c r="B482" s="5"/>
      <c r="C482" s="5"/>
      <c r="D482" s="6"/>
      <c r="E482" s="6"/>
      <c r="F482" s="6"/>
      <c r="G482" s="6"/>
      <c r="H482" s="7"/>
      <c r="I482" s="7"/>
      <c r="J482" s="6"/>
      <c r="K482" s="6"/>
      <c r="L482" s="6"/>
      <c r="M482" s="6"/>
      <c r="N482" s="6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</row>
    <row r="483">
      <c r="A483" s="5"/>
      <c r="B483" s="5"/>
      <c r="C483" s="5"/>
      <c r="D483" s="6"/>
      <c r="E483" s="6"/>
      <c r="F483" s="6"/>
      <c r="G483" s="6"/>
      <c r="H483" s="7"/>
      <c r="I483" s="7"/>
      <c r="J483" s="6"/>
      <c r="K483" s="6"/>
      <c r="L483" s="6"/>
      <c r="M483" s="6"/>
      <c r="N483" s="6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</row>
    <row r="484">
      <c r="A484" s="5"/>
      <c r="B484" s="5"/>
      <c r="C484" s="5"/>
      <c r="D484" s="6"/>
      <c r="E484" s="6"/>
      <c r="F484" s="6"/>
      <c r="G484" s="6"/>
      <c r="H484" s="7"/>
      <c r="I484" s="7"/>
      <c r="J484" s="6"/>
      <c r="K484" s="6"/>
      <c r="L484" s="6"/>
      <c r="M484" s="6"/>
      <c r="N484" s="6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</row>
    <row r="485">
      <c r="A485" s="5"/>
      <c r="B485" s="5"/>
      <c r="C485" s="5"/>
      <c r="D485" s="6"/>
      <c r="E485" s="6"/>
      <c r="F485" s="6"/>
      <c r="G485" s="6"/>
      <c r="H485" s="7"/>
      <c r="I485" s="7"/>
      <c r="J485" s="6"/>
      <c r="K485" s="6"/>
      <c r="L485" s="6"/>
      <c r="M485" s="6"/>
      <c r="N485" s="6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</row>
    <row r="486">
      <c r="A486" s="5"/>
      <c r="B486" s="5"/>
      <c r="C486" s="5"/>
      <c r="D486" s="6"/>
      <c r="E486" s="6"/>
      <c r="F486" s="6"/>
      <c r="G486" s="6"/>
      <c r="H486" s="7"/>
      <c r="I486" s="7"/>
      <c r="J486" s="6"/>
      <c r="K486" s="6"/>
      <c r="L486" s="6"/>
      <c r="M486" s="6"/>
      <c r="N486" s="6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</row>
    <row r="487">
      <c r="A487" s="5"/>
      <c r="B487" s="5"/>
      <c r="C487" s="5"/>
      <c r="D487" s="6"/>
      <c r="E487" s="6"/>
      <c r="F487" s="6"/>
      <c r="G487" s="6"/>
      <c r="H487" s="7"/>
      <c r="I487" s="7"/>
      <c r="J487" s="6"/>
      <c r="K487" s="6"/>
      <c r="L487" s="6"/>
      <c r="M487" s="6"/>
      <c r="N487" s="6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</row>
    <row r="488">
      <c r="A488" s="5"/>
      <c r="B488" s="5"/>
      <c r="C488" s="5"/>
      <c r="D488" s="6"/>
      <c r="E488" s="6"/>
      <c r="F488" s="6"/>
      <c r="G488" s="6"/>
      <c r="H488" s="7"/>
      <c r="I488" s="7"/>
      <c r="J488" s="6"/>
      <c r="K488" s="6"/>
      <c r="L488" s="6"/>
      <c r="M488" s="6"/>
      <c r="N488" s="6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</row>
    <row r="489">
      <c r="A489" s="5"/>
      <c r="B489" s="5"/>
      <c r="C489" s="5"/>
      <c r="D489" s="6"/>
      <c r="E489" s="6"/>
      <c r="F489" s="6"/>
      <c r="G489" s="6"/>
      <c r="H489" s="7"/>
      <c r="I489" s="7"/>
      <c r="J489" s="6"/>
      <c r="K489" s="6"/>
      <c r="L489" s="6"/>
      <c r="M489" s="6"/>
      <c r="N489" s="6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</row>
    <row r="490">
      <c r="A490" s="5"/>
      <c r="B490" s="5"/>
      <c r="C490" s="5"/>
      <c r="D490" s="6"/>
      <c r="E490" s="6"/>
      <c r="F490" s="6"/>
      <c r="G490" s="6"/>
      <c r="H490" s="7"/>
      <c r="I490" s="7"/>
      <c r="J490" s="6"/>
      <c r="K490" s="6"/>
      <c r="L490" s="6"/>
      <c r="M490" s="6"/>
      <c r="N490" s="6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</row>
    <row r="491">
      <c r="A491" s="5"/>
      <c r="B491" s="5"/>
      <c r="C491" s="5"/>
      <c r="D491" s="6"/>
      <c r="E491" s="6"/>
      <c r="F491" s="6"/>
      <c r="G491" s="6"/>
      <c r="H491" s="7"/>
      <c r="I491" s="7"/>
      <c r="J491" s="6"/>
      <c r="K491" s="6"/>
      <c r="L491" s="6"/>
      <c r="M491" s="6"/>
      <c r="N491" s="6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</row>
    <row r="492">
      <c r="A492" s="5"/>
      <c r="B492" s="5"/>
      <c r="C492" s="5"/>
      <c r="D492" s="6"/>
      <c r="E492" s="6"/>
      <c r="F492" s="6"/>
      <c r="G492" s="6"/>
      <c r="H492" s="7"/>
      <c r="I492" s="7"/>
      <c r="J492" s="6"/>
      <c r="K492" s="6"/>
      <c r="L492" s="6"/>
      <c r="M492" s="6"/>
      <c r="N492" s="6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</row>
    <row r="493">
      <c r="A493" s="5"/>
      <c r="B493" s="5"/>
      <c r="C493" s="5"/>
      <c r="D493" s="6"/>
      <c r="E493" s="6"/>
      <c r="F493" s="6"/>
      <c r="G493" s="6"/>
      <c r="H493" s="7"/>
      <c r="I493" s="7"/>
      <c r="J493" s="6"/>
      <c r="K493" s="6"/>
      <c r="L493" s="6"/>
      <c r="M493" s="6"/>
      <c r="N493" s="6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</row>
    <row r="494">
      <c r="A494" s="5"/>
      <c r="B494" s="5"/>
      <c r="C494" s="5"/>
      <c r="D494" s="6"/>
      <c r="E494" s="6"/>
      <c r="F494" s="6"/>
      <c r="G494" s="6"/>
      <c r="H494" s="7"/>
      <c r="I494" s="7"/>
      <c r="J494" s="6"/>
      <c r="K494" s="6"/>
      <c r="L494" s="6"/>
      <c r="M494" s="6"/>
      <c r="N494" s="6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</row>
    <row r="495">
      <c r="A495" s="5"/>
      <c r="B495" s="5"/>
      <c r="C495" s="5"/>
      <c r="D495" s="6"/>
      <c r="E495" s="6"/>
      <c r="F495" s="6"/>
      <c r="G495" s="6"/>
      <c r="H495" s="7"/>
      <c r="I495" s="7"/>
      <c r="J495" s="6"/>
      <c r="K495" s="6"/>
      <c r="L495" s="6"/>
      <c r="M495" s="6"/>
      <c r="N495" s="6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</row>
    <row r="496">
      <c r="A496" s="5"/>
      <c r="B496" s="5"/>
      <c r="C496" s="5"/>
      <c r="D496" s="6"/>
      <c r="E496" s="6"/>
      <c r="F496" s="6"/>
      <c r="G496" s="6"/>
      <c r="H496" s="7"/>
      <c r="I496" s="7"/>
      <c r="J496" s="6"/>
      <c r="K496" s="6"/>
      <c r="L496" s="6"/>
      <c r="M496" s="6"/>
      <c r="N496" s="6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</row>
    <row r="497">
      <c r="A497" s="5"/>
      <c r="B497" s="5"/>
      <c r="C497" s="5"/>
      <c r="D497" s="6"/>
      <c r="E497" s="6"/>
      <c r="F497" s="6"/>
      <c r="G497" s="6"/>
      <c r="H497" s="7"/>
      <c r="I497" s="7"/>
      <c r="J497" s="6"/>
      <c r="K497" s="6"/>
      <c r="L497" s="6"/>
      <c r="M497" s="6"/>
      <c r="N497" s="6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</row>
    <row r="498">
      <c r="A498" s="5"/>
      <c r="B498" s="5"/>
      <c r="C498" s="5"/>
      <c r="D498" s="6"/>
      <c r="E498" s="6"/>
      <c r="F498" s="6"/>
      <c r="G498" s="6"/>
      <c r="H498" s="7"/>
      <c r="I498" s="7"/>
      <c r="J498" s="6"/>
      <c r="K498" s="6"/>
      <c r="L498" s="6"/>
      <c r="M498" s="6"/>
      <c r="N498" s="6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</row>
    <row r="499">
      <c r="A499" s="5"/>
      <c r="B499" s="5"/>
      <c r="C499" s="5"/>
      <c r="D499" s="6"/>
      <c r="E499" s="6"/>
      <c r="F499" s="6"/>
      <c r="G499" s="6"/>
      <c r="H499" s="7"/>
      <c r="I499" s="7"/>
      <c r="J499" s="6"/>
      <c r="K499" s="6"/>
      <c r="L499" s="6"/>
      <c r="M499" s="6"/>
      <c r="N499" s="6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</row>
    <row r="500">
      <c r="A500" s="5"/>
      <c r="B500" s="5"/>
      <c r="C500" s="5"/>
      <c r="D500" s="6"/>
      <c r="E500" s="6"/>
      <c r="F500" s="6"/>
      <c r="G500" s="6"/>
      <c r="H500" s="7"/>
      <c r="I500" s="7"/>
      <c r="J500" s="6"/>
      <c r="K500" s="6"/>
      <c r="L500" s="6"/>
      <c r="M500" s="6"/>
      <c r="N500" s="6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</row>
    <row r="501">
      <c r="A501" s="5"/>
      <c r="B501" s="5"/>
      <c r="C501" s="5"/>
      <c r="D501" s="6"/>
      <c r="E501" s="6"/>
      <c r="F501" s="6"/>
      <c r="G501" s="6"/>
      <c r="H501" s="7"/>
      <c r="I501" s="7"/>
      <c r="J501" s="6"/>
      <c r="K501" s="6"/>
      <c r="L501" s="6"/>
      <c r="M501" s="6"/>
      <c r="N501" s="6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</row>
    <row r="502">
      <c r="A502" s="5"/>
      <c r="B502" s="5"/>
      <c r="C502" s="5"/>
      <c r="D502" s="6"/>
      <c r="E502" s="6"/>
      <c r="F502" s="6"/>
      <c r="G502" s="6"/>
      <c r="H502" s="7"/>
      <c r="I502" s="7"/>
      <c r="J502" s="6"/>
      <c r="K502" s="6"/>
      <c r="L502" s="6"/>
      <c r="M502" s="6"/>
      <c r="N502" s="6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</row>
    <row r="503">
      <c r="A503" s="5"/>
      <c r="B503" s="5"/>
      <c r="C503" s="5"/>
      <c r="D503" s="6"/>
      <c r="E503" s="6"/>
      <c r="F503" s="6"/>
      <c r="G503" s="6"/>
      <c r="H503" s="7"/>
      <c r="I503" s="7"/>
      <c r="J503" s="6"/>
      <c r="K503" s="6"/>
      <c r="L503" s="6"/>
      <c r="M503" s="6"/>
      <c r="N503" s="6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</row>
    <row r="504">
      <c r="A504" s="5"/>
      <c r="B504" s="5"/>
      <c r="C504" s="5"/>
      <c r="D504" s="6"/>
      <c r="E504" s="6"/>
      <c r="F504" s="6"/>
      <c r="G504" s="6"/>
      <c r="H504" s="7"/>
      <c r="I504" s="7"/>
      <c r="J504" s="6"/>
      <c r="K504" s="6"/>
      <c r="L504" s="6"/>
      <c r="M504" s="6"/>
      <c r="N504" s="6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</row>
    <row r="505">
      <c r="A505" s="5"/>
      <c r="B505" s="5"/>
      <c r="C505" s="5"/>
      <c r="D505" s="6"/>
      <c r="E505" s="6"/>
      <c r="F505" s="6"/>
      <c r="G505" s="6"/>
      <c r="H505" s="7"/>
      <c r="I505" s="7"/>
      <c r="J505" s="6"/>
      <c r="K505" s="6"/>
      <c r="L505" s="6"/>
      <c r="M505" s="6"/>
      <c r="N505" s="6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</row>
    <row r="506">
      <c r="A506" s="5"/>
      <c r="B506" s="5"/>
      <c r="C506" s="5"/>
      <c r="D506" s="6"/>
      <c r="E506" s="6"/>
      <c r="F506" s="6"/>
      <c r="G506" s="6"/>
      <c r="H506" s="7"/>
      <c r="I506" s="7"/>
      <c r="J506" s="6"/>
      <c r="K506" s="6"/>
      <c r="L506" s="6"/>
      <c r="M506" s="6"/>
      <c r="N506" s="6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</row>
    <row r="507">
      <c r="A507" s="5"/>
      <c r="B507" s="5"/>
      <c r="C507" s="5"/>
      <c r="D507" s="6"/>
      <c r="E507" s="6"/>
      <c r="F507" s="6"/>
      <c r="G507" s="6"/>
      <c r="H507" s="7"/>
      <c r="I507" s="7"/>
      <c r="J507" s="6"/>
      <c r="K507" s="6"/>
      <c r="L507" s="6"/>
      <c r="M507" s="6"/>
      <c r="N507" s="6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</row>
    <row r="508">
      <c r="A508" s="5"/>
      <c r="B508" s="5"/>
      <c r="C508" s="5"/>
      <c r="D508" s="6"/>
      <c r="E508" s="6"/>
      <c r="F508" s="6"/>
      <c r="G508" s="6"/>
      <c r="H508" s="7"/>
      <c r="I508" s="7"/>
      <c r="J508" s="6"/>
      <c r="K508" s="6"/>
      <c r="L508" s="6"/>
      <c r="M508" s="6"/>
      <c r="N508" s="6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</row>
    <row r="509">
      <c r="A509" s="5"/>
      <c r="B509" s="5"/>
      <c r="C509" s="5"/>
      <c r="D509" s="6"/>
      <c r="E509" s="6"/>
      <c r="F509" s="6"/>
      <c r="G509" s="6"/>
      <c r="H509" s="7"/>
      <c r="I509" s="7"/>
      <c r="J509" s="6"/>
      <c r="K509" s="6"/>
      <c r="L509" s="6"/>
      <c r="M509" s="6"/>
      <c r="N509" s="6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</row>
    <row r="510">
      <c r="A510" s="5"/>
      <c r="B510" s="5"/>
      <c r="C510" s="5"/>
      <c r="D510" s="6"/>
      <c r="E510" s="6"/>
      <c r="F510" s="6"/>
      <c r="G510" s="6"/>
      <c r="H510" s="7"/>
      <c r="I510" s="7"/>
      <c r="J510" s="6"/>
      <c r="K510" s="6"/>
      <c r="L510" s="6"/>
      <c r="M510" s="6"/>
      <c r="N510" s="6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</row>
    <row r="511">
      <c r="A511" s="5"/>
      <c r="B511" s="5"/>
      <c r="C511" s="5"/>
      <c r="D511" s="6"/>
      <c r="E511" s="6"/>
      <c r="F511" s="6"/>
      <c r="G511" s="6"/>
      <c r="H511" s="7"/>
      <c r="I511" s="7"/>
      <c r="J511" s="6"/>
      <c r="K511" s="6"/>
      <c r="L511" s="6"/>
      <c r="M511" s="6"/>
      <c r="N511" s="6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</row>
    <row r="512">
      <c r="A512" s="5"/>
      <c r="B512" s="5"/>
      <c r="C512" s="5"/>
      <c r="D512" s="6"/>
      <c r="E512" s="6"/>
      <c r="F512" s="6"/>
      <c r="G512" s="6"/>
      <c r="H512" s="7"/>
      <c r="I512" s="7"/>
      <c r="J512" s="6"/>
      <c r="K512" s="6"/>
      <c r="L512" s="6"/>
      <c r="M512" s="6"/>
      <c r="N512" s="6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</row>
    <row r="513">
      <c r="A513" s="5"/>
      <c r="B513" s="5"/>
      <c r="C513" s="5"/>
      <c r="D513" s="6"/>
      <c r="E513" s="6"/>
      <c r="F513" s="6"/>
      <c r="G513" s="6"/>
      <c r="H513" s="7"/>
      <c r="I513" s="7"/>
      <c r="J513" s="6"/>
      <c r="K513" s="6"/>
      <c r="L513" s="6"/>
      <c r="M513" s="6"/>
      <c r="N513" s="6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</row>
    <row r="514">
      <c r="A514" s="5"/>
      <c r="B514" s="5"/>
      <c r="C514" s="5"/>
      <c r="D514" s="6"/>
      <c r="E514" s="6"/>
      <c r="F514" s="6"/>
      <c r="G514" s="6"/>
      <c r="H514" s="7"/>
      <c r="I514" s="7"/>
      <c r="J514" s="6"/>
      <c r="K514" s="6"/>
      <c r="L514" s="6"/>
      <c r="M514" s="6"/>
      <c r="N514" s="6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</row>
    <row r="515">
      <c r="A515" s="5"/>
      <c r="B515" s="5"/>
      <c r="C515" s="5"/>
      <c r="D515" s="6"/>
      <c r="E515" s="6"/>
      <c r="F515" s="6"/>
      <c r="G515" s="6"/>
      <c r="H515" s="7"/>
      <c r="I515" s="7"/>
      <c r="J515" s="6"/>
      <c r="K515" s="6"/>
      <c r="L515" s="6"/>
      <c r="M515" s="6"/>
      <c r="N515" s="6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</row>
    <row r="516">
      <c r="A516" s="5"/>
      <c r="B516" s="5"/>
      <c r="C516" s="5"/>
      <c r="D516" s="6"/>
      <c r="E516" s="6"/>
      <c r="F516" s="6"/>
      <c r="G516" s="6"/>
      <c r="H516" s="7"/>
      <c r="I516" s="7"/>
      <c r="J516" s="6"/>
      <c r="K516" s="6"/>
      <c r="L516" s="6"/>
      <c r="M516" s="6"/>
      <c r="N516" s="6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</row>
    <row r="517">
      <c r="A517" s="5"/>
      <c r="B517" s="5"/>
      <c r="C517" s="5"/>
      <c r="D517" s="6"/>
      <c r="E517" s="6"/>
      <c r="F517" s="6"/>
      <c r="G517" s="6"/>
      <c r="H517" s="7"/>
      <c r="I517" s="7"/>
      <c r="J517" s="6"/>
      <c r="K517" s="6"/>
      <c r="L517" s="6"/>
      <c r="M517" s="6"/>
      <c r="N517" s="6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</row>
    <row r="518">
      <c r="A518" s="5"/>
      <c r="B518" s="5"/>
      <c r="C518" s="5"/>
      <c r="D518" s="6"/>
      <c r="E518" s="6"/>
      <c r="F518" s="6"/>
      <c r="G518" s="6"/>
      <c r="H518" s="7"/>
      <c r="I518" s="7"/>
      <c r="J518" s="6"/>
      <c r="K518" s="6"/>
      <c r="L518" s="6"/>
      <c r="M518" s="6"/>
      <c r="N518" s="6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</row>
    <row r="519">
      <c r="A519" s="5"/>
      <c r="B519" s="5"/>
      <c r="C519" s="5"/>
      <c r="D519" s="6"/>
      <c r="E519" s="6"/>
      <c r="F519" s="6"/>
      <c r="G519" s="6"/>
      <c r="H519" s="7"/>
      <c r="I519" s="7"/>
      <c r="J519" s="6"/>
      <c r="K519" s="6"/>
      <c r="L519" s="6"/>
      <c r="M519" s="6"/>
      <c r="N519" s="6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</row>
    <row r="520">
      <c r="A520" s="5"/>
      <c r="B520" s="5"/>
      <c r="C520" s="5"/>
      <c r="D520" s="6"/>
      <c r="E520" s="6"/>
      <c r="F520" s="6"/>
      <c r="G520" s="6"/>
      <c r="H520" s="7"/>
      <c r="I520" s="7"/>
      <c r="J520" s="6"/>
      <c r="K520" s="6"/>
      <c r="L520" s="6"/>
      <c r="M520" s="6"/>
      <c r="N520" s="6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</row>
    <row r="521">
      <c r="A521" s="5"/>
      <c r="B521" s="5"/>
      <c r="C521" s="5"/>
      <c r="D521" s="6"/>
      <c r="E521" s="6"/>
      <c r="F521" s="6"/>
      <c r="G521" s="6"/>
      <c r="H521" s="7"/>
      <c r="I521" s="7"/>
      <c r="J521" s="6"/>
      <c r="K521" s="6"/>
      <c r="L521" s="6"/>
      <c r="M521" s="6"/>
      <c r="N521" s="6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</row>
    <row r="522">
      <c r="A522" s="5"/>
      <c r="B522" s="5"/>
      <c r="C522" s="5"/>
      <c r="D522" s="6"/>
      <c r="E522" s="6"/>
      <c r="F522" s="6"/>
      <c r="G522" s="6"/>
      <c r="H522" s="7"/>
      <c r="I522" s="7"/>
      <c r="J522" s="6"/>
      <c r="K522" s="6"/>
      <c r="L522" s="6"/>
      <c r="M522" s="6"/>
      <c r="N522" s="6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  <c r="GM522" s="9"/>
      <c r="GN522" s="9"/>
      <c r="GO522" s="9"/>
      <c r="GP522" s="9"/>
      <c r="GQ522" s="9"/>
      <c r="GR522" s="9"/>
      <c r="GS522" s="9"/>
      <c r="GT522" s="9"/>
      <c r="GU522" s="9"/>
    </row>
    <row r="523">
      <c r="A523" s="5"/>
      <c r="B523" s="5"/>
      <c r="C523" s="5"/>
      <c r="D523" s="6"/>
      <c r="E523" s="6"/>
      <c r="F523" s="6"/>
      <c r="G523" s="6"/>
      <c r="H523" s="7"/>
      <c r="I523" s="7"/>
      <c r="J523" s="6"/>
      <c r="K523" s="6"/>
      <c r="L523" s="6"/>
      <c r="M523" s="6"/>
      <c r="N523" s="6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</row>
    <row r="524">
      <c r="A524" s="5"/>
      <c r="B524" s="5"/>
      <c r="C524" s="5"/>
      <c r="D524" s="6"/>
      <c r="E524" s="6"/>
      <c r="F524" s="6"/>
      <c r="G524" s="6"/>
      <c r="H524" s="7"/>
      <c r="I524" s="7"/>
      <c r="J524" s="6"/>
      <c r="K524" s="6"/>
      <c r="L524" s="6"/>
      <c r="M524" s="6"/>
      <c r="N524" s="6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</row>
    <row r="525">
      <c r="A525" s="5"/>
      <c r="B525" s="5"/>
      <c r="C525" s="5"/>
      <c r="D525" s="6"/>
      <c r="E525" s="6"/>
      <c r="F525" s="6"/>
      <c r="G525" s="6"/>
      <c r="H525" s="7"/>
      <c r="I525" s="7"/>
      <c r="J525" s="6"/>
      <c r="K525" s="6"/>
      <c r="L525" s="6"/>
      <c r="M525" s="6"/>
      <c r="N525" s="6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</row>
    <row r="526">
      <c r="A526" s="5"/>
      <c r="B526" s="5"/>
      <c r="C526" s="5"/>
      <c r="D526" s="6"/>
      <c r="E526" s="6"/>
      <c r="F526" s="6"/>
      <c r="G526" s="6"/>
      <c r="H526" s="7"/>
      <c r="I526" s="7"/>
      <c r="J526" s="6"/>
      <c r="K526" s="6"/>
      <c r="L526" s="6"/>
      <c r="M526" s="6"/>
      <c r="N526" s="6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</row>
    <row r="527">
      <c r="A527" s="5"/>
      <c r="B527" s="5"/>
      <c r="C527" s="5"/>
      <c r="D527" s="6"/>
      <c r="E527" s="6"/>
      <c r="F527" s="6"/>
      <c r="G527" s="6"/>
      <c r="H527" s="7"/>
      <c r="I527" s="7"/>
      <c r="J527" s="6"/>
      <c r="K527" s="6"/>
      <c r="L527" s="6"/>
      <c r="M527" s="6"/>
      <c r="N527" s="6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</row>
    <row r="528">
      <c r="A528" s="5"/>
      <c r="B528" s="5"/>
      <c r="C528" s="5"/>
      <c r="D528" s="6"/>
      <c r="E528" s="6"/>
      <c r="F528" s="6"/>
      <c r="G528" s="6"/>
      <c r="H528" s="7"/>
      <c r="I528" s="7"/>
      <c r="J528" s="6"/>
      <c r="K528" s="6"/>
      <c r="L528" s="6"/>
      <c r="M528" s="6"/>
      <c r="N528" s="6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</row>
    <row r="529">
      <c r="A529" s="5"/>
      <c r="B529" s="5"/>
      <c r="C529" s="5"/>
      <c r="D529" s="6"/>
      <c r="E529" s="6"/>
      <c r="F529" s="6"/>
      <c r="G529" s="6"/>
      <c r="H529" s="7"/>
      <c r="I529" s="7"/>
      <c r="J529" s="6"/>
      <c r="K529" s="6"/>
      <c r="L529" s="6"/>
      <c r="M529" s="6"/>
      <c r="N529" s="6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</row>
    <row r="530">
      <c r="A530" s="5"/>
      <c r="B530" s="5"/>
      <c r="C530" s="5"/>
      <c r="D530" s="6"/>
      <c r="E530" s="6"/>
      <c r="F530" s="6"/>
      <c r="G530" s="6"/>
      <c r="H530" s="7"/>
      <c r="I530" s="7"/>
      <c r="J530" s="6"/>
      <c r="K530" s="6"/>
      <c r="L530" s="6"/>
      <c r="M530" s="6"/>
      <c r="N530" s="6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</row>
    <row r="531">
      <c r="A531" s="5"/>
      <c r="B531" s="5"/>
      <c r="C531" s="5"/>
      <c r="D531" s="6"/>
      <c r="E531" s="6"/>
      <c r="F531" s="6"/>
      <c r="G531" s="6"/>
      <c r="H531" s="7"/>
      <c r="I531" s="7"/>
      <c r="J531" s="6"/>
      <c r="K531" s="6"/>
      <c r="L531" s="6"/>
      <c r="M531" s="6"/>
      <c r="N531" s="6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</row>
    <row r="532">
      <c r="A532" s="5"/>
      <c r="B532" s="5"/>
      <c r="C532" s="5"/>
      <c r="D532" s="6"/>
      <c r="E532" s="6"/>
      <c r="F532" s="6"/>
      <c r="G532" s="6"/>
      <c r="H532" s="7"/>
      <c r="I532" s="7"/>
      <c r="J532" s="6"/>
      <c r="K532" s="6"/>
      <c r="L532" s="6"/>
      <c r="M532" s="6"/>
      <c r="N532" s="6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</row>
    <row r="533">
      <c r="A533" s="5"/>
      <c r="B533" s="5"/>
      <c r="C533" s="5"/>
      <c r="D533" s="6"/>
      <c r="E533" s="6"/>
      <c r="F533" s="6"/>
      <c r="G533" s="6"/>
      <c r="H533" s="7"/>
      <c r="I533" s="7"/>
      <c r="J533" s="6"/>
      <c r="K533" s="6"/>
      <c r="L533" s="6"/>
      <c r="M533" s="6"/>
      <c r="N533" s="6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</row>
    <row r="534">
      <c r="A534" s="5"/>
      <c r="B534" s="5"/>
      <c r="C534" s="5"/>
      <c r="D534" s="6"/>
      <c r="E534" s="6"/>
      <c r="F534" s="6"/>
      <c r="G534" s="6"/>
      <c r="H534" s="7"/>
      <c r="I534" s="7"/>
      <c r="J534" s="6"/>
      <c r="K534" s="6"/>
      <c r="L534" s="6"/>
      <c r="M534" s="6"/>
      <c r="N534" s="6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</row>
    <row r="535">
      <c r="A535" s="5"/>
      <c r="B535" s="5"/>
      <c r="C535" s="5"/>
      <c r="D535" s="6"/>
      <c r="E535" s="6"/>
      <c r="F535" s="6"/>
      <c r="G535" s="6"/>
      <c r="H535" s="7"/>
      <c r="I535" s="7"/>
      <c r="J535" s="6"/>
      <c r="K535" s="6"/>
      <c r="L535" s="6"/>
      <c r="M535" s="6"/>
      <c r="N535" s="6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</row>
    <row r="536">
      <c r="A536" s="5"/>
      <c r="B536" s="5"/>
      <c r="C536" s="5"/>
      <c r="D536" s="6"/>
      <c r="E536" s="6"/>
      <c r="F536" s="6"/>
      <c r="G536" s="6"/>
      <c r="H536" s="7"/>
      <c r="I536" s="7"/>
      <c r="J536" s="6"/>
      <c r="K536" s="6"/>
      <c r="L536" s="6"/>
      <c r="M536" s="6"/>
      <c r="N536" s="6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</row>
    <row r="537">
      <c r="A537" s="5"/>
      <c r="B537" s="5"/>
      <c r="C537" s="5"/>
      <c r="D537" s="6"/>
      <c r="E537" s="6"/>
      <c r="F537" s="6"/>
      <c r="G537" s="6"/>
      <c r="H537" s="7"/>
      <c r="I537" s="7"/>
      <c r="J537" s="6"/>
      <c r="K537" s="6"/>
      <c r="L537" s="6"/>
      <c r="M537" s="6"/>
      <c r="N537" s="6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</row>
    <row r="538">
      <c r="A538" s="5"/>
      <c r="B538" s="5"/>
      <c r="C538" s="5"/>
      <c r="D538" s="6"/>
      <c r="E538" s="6"/>
      <c r="F538" s="6"/>
      <c r="G538" s="6"/>
      <c r="H538" s="7"/>
      <c r="I538" s="7"/>
      <c r="J538" s="6"/>
      <c r="K538" s="6"/>
      <c r="L538" s="6"/>
      <c r="M538" s="6"/>
      <c r="N538" s="6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</row>
    <row r="539">
      <c r="A539" s="5"/>
      <c r="B539" s="5"/>
      <c r="C539" s="5"/>
      <c r="D539" s="6"/>
      <c r="E539" s="6"/>
      <c r="F539" s="6"/>
      <c r="G539" s="6"/>
      <c r="H539" s="7"/>
      <c r="I539" s="7"/>
      <c r="J539" s="6"/>
      <c r="K539" s="6"/>
      <c r="L539" s="6"/>
      <c r="M539" s="6"/>
      <c r="N539" s="6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</row>
    <row r="540">
      <c r="A540" s="5"/>
      <c r="B540" s="5"/>
      <c r="C540" s="5"/>
      <c r="D540" s="6"/>
      <c r="E540" s="6"/>
      <c r="F540" s="6"/>
      <c r="G540" s="6"/>
      <c r="H540" s="7"/>
      <c r="I540" s="7"/>
      <c r="J540" s="6"/>
      <c r="K540" s="6"/>
      <c r="L540" s="6"/>
      <c r="M540" s="6"/>
      <c r="N540" s="6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</row>
    <row r="541">
      <c r="A541" s="5"/>
      <c r="B541" s="5"/>
      <c r="C541" s="5"/>
      <c r="D541" s="6"/>
      <c r="E541" s="6"/>
      <c r="F541" s="6"/>
      <c r="G541" s="6"/>
      <c r="H541" s="7"/>
      <c r="I541" s="7"/>
      <c r="J541" s="6"/>
      <c r="K541" s="6"/>
      <c r="L541" s="6"/>
      <c r="M541" s="6"/>
      <c r="N541" s="6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</row>
    <row r="542">
      <c r="A542" s="5"/>
      <c r="B542" s="5"/>
      <c r="C542" s="5"/>
      <c r="D542" s="6"/>
      <c r="E542" s="6"/>
      <c r="F542" s="6"/>
      <c r="G542" s="6"/>
      <c r="H542" s="7"/>
      <c r="I542" s="7"/>
      <c r="J542" s="6"/>
      <c r="K542" s="6"/>
      <c r="L542" s="6"/>
      <c r="M542" s="6"/>
      <c r="N542" s="6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</row>
    <row r="543">
      <c r="A543" s="5"/>
      <c r="B543" s="5"/>
      <c r="C543" s="5"/>
      <c r="D543" s="6"/>
      <c r="E543" s="6"/>
      <c r="F543" s="6"/>
      <c r="G543" s="6"/>
      <c r="H543" s="7"/>
      <c r="I543" s="7"/>
      <c r="J543" s="6"/>
      <c r="K543" s="6"/>
      <c r="L543" s="6"/>
      <c r="M543" s="6"/>
      <c r="N543" s="6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</row>
    <row r="544">
      <c r="A544" s="5"/>
      <c r="B544" s="5"/>
      <c r="C544" s="5"/>
      <c r="D544" s="6"/>
      <c r="E544" s="6"/>
      <c r="F544" s="6"/>
      <c r="G544" s="6"/>
      <c r="H544" s="7"/>
      <c r="I544" s="7"/>
      <c r="J544" s="6"/>
      <c r="K544" s="6"/>
      <c r="L544" s="6"/>
      <c r="M544" s="6"/>
      <c r="N544" s="6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</row>
    <row r="545">
      <c r="A545" s="5"/>
      <c r="B545" s="5"/>
      <c r="C545" s="5"/>
      <c r="D545" s="6"/>
      <c r="E545" s="6"/>
      <c r="F545" s="6"/>
      <c r="G545" s="6"/>
      <c r="H545" s="7"/>
      <c r="I545" s="7"/>
      <c r="J545" s="6"/>
      <c r="K545" s="6"/>
      <c r="L545" s="6"/>
      <c r="M545" s="6"/>
      <c r="N545" s="6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</row>
    <row r="546">
      <c r="A546" s="5"/>
      <c r="B546" s="5"/>
      <c r="C546" s="5"/>
      <c r="D546" s="6"/>
      <c r="E546" s="6"/>
      <c r="F546" s="6"/>
      <c r="G546" s="6"/>
      <c r="H546" s="7"/>
      <c r="I546" s="7"/>
      <c r="J546" s="6"/>
      <c r="K546" s="6"/>
      <c r="L546" s="6"/>
      <c r="M546" s="6"/>
      <c r="N546" s="6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</row>
    <row r="547">
      <c r="A547" s="5"/>
      <c r="B547" s="5"/>
      <c r="C547" s="5"/>
      <c r="D547" s="6"/>
      <c r="E547" s="6"/>
      <c r="F547" s="6"/>
      <c r="G547" s="6"/>
      <c r="H547" s="7"/>
      <c r="I547" s="7"/>
      <c r="J547" s="6"/>
      <c r="K547" s="6"/>
      <c r="L547" s="6"/>
      <c r="M547" s="6"/>
      <c r="N547" s="6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</row>
    <row r="548">
      <c r="A548" s="5"/>
      <c r="B548" s="5"/>
      <c r="C548" s="5"/>
      <c r="D548" s="6"/>
      <c r="E548" s="6"/>
      <c r="F548" s="6"/>
      <c r="G548" s="6"/>
      <c r="H548" s="7"/>
      <c r="I548" s="7"/>
      <c r="J548" s="6"/>
      <c r="K548" s="6"/>
      <c r="L548" s="6"/>
      <c r="M548" s="6"/>
      <c r="N548" s="6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</row>
    <row r="549">
      <c r="A549" s="5"/>
      <c r="B549" s="5"/>
      <c r="C549" s="5"/>
      <c r="D549" s="6"/>
      <c r="E549" s="6"/>
      <c r="F549" s="6"/>
      <c r="G549" s="6"/>
      <c r="H549" s="7"/>
      <c r="I549" s="7"/>
      <c r="J549" s="6"/>
      <c r="K549" s="6"/>
      <c r="L549" s="6"/>
      <c r="M549" s="6"/>
      <c r="N549" s="6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</row>
    <row r="550">
      <c r="A550" s="5"/>
      <c r="B550" s="5"/>
      <c r="C550" s="5"/>
      <c r="D550" s="6"/>
      <c r="E550" s="6"/>
      <c r="F550" s="6"/>
      <c r="G550" s="6"/>
      <c r="H550" s="7"/>
      <c r="I550" s="7"/>
      <c r="J550" s="6"/>
      <c r="K550" s="6"/>
      <c r="L550" s="6"/>
      <c r="M550" s="6"/>
      <c r="N550" s="6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</row>
    <row r="551">
      <c r="A551" s="5"/>
      <c r="B551" s="5"/>
      <c r="C551" s="5"/>
      <c r="D551" s="6"/>
      <c r="E551" s="6"/>
      <c r="F551" s="6"/>
      <c r="G551" s="6"/>
      <c r="H551" s="7"/>
      <c r="I551" s="7"/>
      <c r="J551" s="6"/>
      <c r="K551" s="6"/>
      <c r="L551" s="6"/>
      <c r="M551" s="6"/>
      <c r="N551" s="6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</row>
    <row r="552">
      <c r="A552" s="5"/>
      <c r="B552" s="5"/>
      <c r="C552" s="5"/>
      <c r="D552" s="6"/>
      <c r="E552" s="6"/>
      <c r="F552" s="6"/>
      <c r="G552" s="6"/>
      <c r="H552" s="7"/>
      <c r="I552" s="7"/>
      <c r="J552" s="6"/>
      <c r="K552" s="6"/>
      <c r="L552" s="6"/>
      <c r="M552" s="6"/>
      <c r="N552" s="6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  <c r="GM552" s="9"/>
      <c r="GN552" s="9"/>
      <c r="GO552" s="9"/>
      <c r="GP552" s="9"/>
      <c r="GQ552" s="9"/>
      <c r="GR552" s="9"/>
      <c r="GS552" s="9"/>
      <c r="GT552" s="9"/>
      <c r="GU552" s="9"/>
    </row>
    <row r="553">
      <c r="A553" s="5"/>
      <c r="B553" s="5"/>
      <c r="C553" s="5"/>
      <c r="D553" s="6"/>
      <c r="E553" s="6"/>
      <c r="F553" s="6"/>
      <c r="G553" s="6"/>
      <c r="H553" s="7"/>
      <c r="I553" s="7"/>
      <c r="J553" s="6"/>
      <c r="K553" s="6"/>
      <c r="L553" s="6"/>
      <c r="M553" s="6"/>
      <c r="N553" s="6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  <c r="GM553" s="9"/>
      <c r="GN553" s="9"/>
      <c r="GO553" s="9"/>
      <c r="GP553" s="9"/>
      <c r="GQ553" s="9"/>
      <c r="GR553" s="9"/>
      <c r="GS553" s="9"/>
      <c r="GT553" s="9"/>
      <c r="GU553" s="9"/>
    </row>
    <row r="554">
      <c r="A554" s="5"/>
      <c r="B554" s="5"/>
      <c r="C554" s="5"/>
      <c r="D554" s="6"/>
      <c r="E554" s="6"/>
      <c r="F554" s="6"/>
      <c r="G554" s="6"/>
      <c r="H554" s="7"/>
      <c r="I554" s="7"/>
      <c r="J554" s="6"/>
      <c r="K554" s="6"/>
      <c r="L554" s="6"/>
      <c r="M554" s="6"/>
      <c r="N554" s="6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</row>
    <row r="555">
      <c r="A555" s="5"/>
      <c r="B555" s="5"/>
      <c r="C555" s="5"/>
      <c r="D555" s="6"/>
      <c r="E555" s="6"/>
      <c r="F555" s="6"/>
      <c r="G555" s="6"/>
      <c r="H555" s="7"/>
      <c r="I555" s="7"/>
      <c r="J555" s="6"/>
      <c r="K555" s="6"/>
      <c r="L555" s="6"/>
      <c r="M555" s="6"/>
      <c r="N555" s="6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  <c r="GM555" s="9"/>
      <c r="GN555" s="9"/>
      <c r="GO555" s="9"/>
      <c r="GP555" s="9"/>
      <c r="GQ555" s="9"/>
      <c r="GR555" s="9"/>
      <c r="GS555" s="9"/>
      <c r="GT555" s="9"/>
      <c r="GU555" s="9"/>
    </row>
    <row r="556">
      <c r="A556" s="5"/>
      <c r="B556" s="5"/>
      <c r="C556" s="5"/>
      <c r="D556" s="6"/>
      <c r="E556" s="6"/>
      <c r="F556" s="6"/>
      <c r="G556" s="6"/>
      <c r="H556" s="7"/>
      <c r="I556" s="7"/>
      <c r="J556" s="6"/>
      <c r="K556" s="6"/>
      <c r="L556" s="6"/>
      <c r="M556" s="6"/>
      <c r="N556" s="6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</row>
    <row r="557">
      <c r="A557" s="5"/>
      <c r="B557" s="5"/>
      <c r="C557" s="5"/>
      <c r="D557" s="6"/>
      <c r="E557" s="6"/>
      <c r="F557" s="6"/>
      <c r="G557" s="6"/>
      <c r="H557" s="7"/>
      <c r="I557" s="7"/>
      <c r="J557" s="6"/>
      <c r="K557" s="6"/>
      <c r="L557" s="6"/>
      <c r="M557" s="6"/>
      <c r="N557" s="6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</row>
    <row r="558">
      <c r="A558" s="5"/>
      <c r="B558" s="5"/>
      <c r="C558" s="5"/>
      <c r="D558" s="6"/>
      <c r="E558" s="6"/>
      <c r="F558" s="6"/>
      <c r="G558" s="6"/>
      <c r="H558" s="7"/>
      <c r="I558" s="7"/>
      <c r="J558" s="6"/>
      <c r="K558" s="6"/>
      <c r="L558" s="6"/>
      <c r="M558" s="6"/>
      <c r="N558" s="6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</row>
    <row r="559">
      <c r="A559" s="5"/>
      <c r="B559" s="5"/>
      <c r="C559" s="5"/>
      <c r="D559" s="6"/>
      <c r="E559" s="6"/>
      <c r="F559" s="6"/>
      <c r="G559" s="6"/>
      <c r="H559" s="7"/>
      <c r="I559" s="7"/>
      <c r="J559" s="6"/>
      <c r="K559" s="6"/>
      <c r="L559" s="6"/>
      <c r="M559" s="6"/>
      <c r="N559" s="6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</row>
    <row r="560">
      <c r="A560" s="5"/>
      <c r="B560" s="5"/>
      <c r="C560" s="5"/>
      <c r="D560" s="6"/>
      <c r="E560" s="6"/>
      <c r="F560" s="6"/>
      <c r="G560" s="6"/>
      <c r="H560" s="7"/>
      <c r="I560" s="7"/>
      <c r="J560" s="6"/>
      <c r="K560" s="6"/>
      <c r="L560" s="6"/>
      <c r="M560" s="6"/>
      <c r="N560" s="6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</row>
    <row r="561">
      <c r="A561" s="5"/>
      <c r="B561" s="5"/>
      <c r="C561" s="5"/>
      <c r="D561" s="6"/>
      <c r="E561" s="6"/>
      <c r="F561" s="6"/>
      <c r="G561" s="6"/>
      <c r="H561" s="7"/>
      <c r="I561" s="7"/>
      <c r="J561" s="6"/>
      <c r="K561" s="6"/>
      <c r="L561" s="6"/>
      <c r="M561" s="6"/>
      <c r="N561" s="6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</row>
    <row r="562">
      <c r="A562" s="5"/>
      <c r="B562" s="5"/>
      <c r="C562" s="5"/>
      <c r="D562" s="6"/>
      <c r="E562" s="6"/>
      <c r="F562" s="6"/>
      <c r="G562" s="6"/>
      <c r="H562" s="7"/>
      <c r="I562" s="7"/>
      <c r="J562" s="6"/>
      <c r="K562" s="6"/>
      <c r="L562" s="6"/>
      <c r="M562" s="6"/>
      <c r="N562" s="6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</row>
    <row r="563">
      <c r="A563" s="5"/>
      <c r="B563" s="5"/>
      <c r="C563" s="5"/>
      <c r="D563" s="6"/>
      <c r="E563" s="6"/>
      <c r="F563" s="6"/>
      <c r="G563" s="6"/>
      <c r="H563" s="7"/>
      <c r="I563" s="7"/>
      <c r="J563" s="6"/>
      <c r="K563" s="6"/>
      <c r="L563" s="6"/>
      <c r="M563" s="6"/>
      <c r="N563" s="6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</row>
    <row r="564">
      <c r="A564" s="5"/>
      <c r="B564" s="5"/>
      <c r="C564" s="5"/>
      <c r="D564" s="6"/>
      <c r="E564" s="6"/>
      <c r="F564" s="6"/>
      <c r="G564" s="6"/>
      <c r="H564" s="7"/>
      <c r="I564" s="7"/>
      <c r="J564" s="6"/>
      <c r="K564" s="6"/>
      <c r="L564" s="6"/>
      <c r="M564" s="6"/>
      <c r="N564" s="6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</row>
    <row r="565">
      <c r="A565" s="5"/>
      <c r="B565" s="5"/>
      <c r="C565" s="5"/>
      <c r="D565" s="6"/>
      <c r="E565" s="6"/>
      <c r="F565" s="6"/>
      <c r="G565" s="6"/>
      <c r="H565" s="7"/>
      <c r="I565" s="7"/>
      <c r="J565" s="6"/>
      <c r="K565" s="6"/>
      <c r="L565" s="6"/>
      <c r="M565" s="6"/>
      <c r="N565" s="6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</row>
    <row r="566">
      <c r="A566" s="5"/>
      <c r="B566" s="5"/>
      <c r="C566" s="5"/>
      <c r="D566" s="6"/>
      <c r="E566" s="6"/>
      <c r="F566" s="6"/>
      <c r="G566" s="6"/>
      <c r="H566" s="7"/>
      <c r="I566" s="7"/>
      <c r="J566" s="6"/>
      <c r="K566" s="6"/>
      <c r="L566" s="6"/>
      <c r="M566" s="6"/>
      <c r="N566" s="6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</row>
    <row r="567">
      <c r="A567" s="5"/>
      <c r="B567" s="5"/>
      <c r="C567" s="5"/>
      <c r="D567" s="6"/>
      <c r="E567" s="6"/>
      <c r="F567" s="6"/>
      <c r="G567" s="6"/>
      <c r="H567" s="7"/>
      <c r="I567" s="7"/>
      <c r="J567" s="6"/>
      <c r="K567" s="6"/>
      <c r="L567" s="6"/>
      <c r="M567" s="6"/>
      <c r="N567" s="6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</row>
    <row r="568">
      <c r="A568" s="5"/>
      <c r="B568" s="5"/>
      <c r="C568" s="5"/>
      <c r="D568" s="6"/>
      <c r="E568" s="6"/>
      <c r="F568" s="6"/>
      <c r="G568" s="6"/>
      <c r="H568" s="7"/>
      <c r="I568" s="7"/>
      <c r="J568" s="6"/>
      <c r="K568" s="6"/>
      <c r="L568" s="6"/>
      <c r="M568" s="6"/>
      <c r="N568" s="6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</row>
    <row r="569">
      <c r="A569" s="5"/>
      <c r="B569" s="5"/>
      <c r="C569" s="5"/>
      <c r="D569" s="6"/>
      <c r="E569" s="6"/>
      <c r="F569" s="6"/>
      <c r="G569" s="6"/>
      <c r="H569" s="7"/>
      <c r="I569" s="7"/>
      <c r="J569" s="6"/>
      <c r="K569" s="6"/>
      <c r="L569" s="6"/>
      <c r="M569" s="6"/>
      <c r="N569" s="6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</row>
    <row r="570">
      <c r="A570" s="5"/>
      <c r="B570" s="5"/>
      <c r="C570" s="5"/>
      <c r="D570" s="6"/>
      <c r="E570" s="6"/>
      <c r="F570" s="6"/>
      <c r="G570" s="6"/>
      <c r="H570" s="7"/>
      <c r="I570" s="7"/>
      <c r="J570" s="6"/>
      <c r="K570" s="6"/>
      <c r="L570" s="6"/>
      <c r="M570" s="6"/>
      <c r="N570" s="6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</row>
    <row r="571">
      <c r="A571" s="5"/>
      <c r="B571" s="5"/>
      <c r="C571" s="5"/>
      <c r="D571" s="6"/>
      <c r="E571" s="6"/>
      <c r="F571" s="6"/>
      <c r="G571" s="6"/>
      <c r="H571" s="7"/>
      <c r="I571" s="7"/>
      <c r="J571" s="6"/>
      <c r="K571" s="6"/>
      <c r="L571" s="6"/>
      <c r="M571" s="6"/>
      <c r="N571" s="6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</row>
    <row r="572">
      <c r="A572" s="5"/>
      <c r="B572" s="5"/>
      <c r="C572" s="5"/>
      <c r="D572" s="6"/>
      <c r="E572" s="6"/>
      <c r="F572" s="6"/>
      <c r="G572" s="6"/>
      <c r="H572" s="7"/>
      <c r="I572" s="7"/>
      <c r="J572" s="6"/>
      <c r="K572" s="6"/>
      <c r="L572" s="6"/>
      <c r="M572" s="6"/>
      <c r="N572" s="6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</row>
    <row r="573">
      <c r="A573" s="5"/>
      <c r="B573" s="5"/>
      <c r="C573" s="5"/>
      <c r="D573" s="6"/>
      <c r="E573" s="6"/>
      <c r="F573" s="6"/>
      <c r="G573" s="6"/>
      <c r="H573" s="7"/>
      <c r="I573" s="7"/>
      <c r="J573" s="6"/>
      <c r="K573" s="6"/>
      <c r="L573" s="6"/>
      <c r="M573" s="6"/>
      <c r="N573" s="6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</row>
    <row r="574">
      <c r="A574" s="5"/>
      <c r="B574" s="5"/>
      <c r="C574" s="5"/>
      <c r="D574" s="6"/>
      <c r="E574" s="6"/>
      <c r="F574" s="6"/>
      <c r="G574" s="6"/>
      <c r="H574" s="7"/>
      <c r="I574" s="7"/>
      <c r="J574" s="6"/>
      <c r="K574" s="6"/>
      <c r="L574" s="6"/>
      <c r="M574" s="6"/>
      <c r="N574" s="6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</row>
    <row r="575">
      <c r="A575" s="5"/>
      <c r="B575" s="5"/>
      <c r="C575" s="5"/>
      <c r="D575" s="6"/>
      <c r="E575" s="6"/>
      <c r="F575" s="6"/>
      <c r="G575" s="6"/>
      <c r="H575" s="7"/>
      <c r="I575" s="7"/>
      <c r="J575" s="6"/>
      <c r="K575" s="6"/>
      <c r="L575" s="6"/>
      <c r="M575" s="6"/>
      <c r="N575" s="6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</row>
    <row r="576">
      <c r="A576" s="5"/>
      <c r="B576" s="5"/>
      <c r="C576" s="5"/>
      <c r="D576" s="6"/>
      <c r="E576" s="6"/>
      <c r="F576" s="6"/>
      <c r="G576" s="6"/>
      <c r="H576" s="7"/>
      <c r="I576" s="7"/>
      <c r="J576" s="6"/>
      <c r="K576" s="6"/>
      <c r="L576" s="6"/>
      <c r="M576" s="6"/>
      <c r="N576" s="6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</row>
    <row r="577">
      <c r="A577" s="5"/>
      <c r="B577" s="5"/>
      <c r="C577" s="5"/>
      <c r="D577" s="6"/>
      <c r="E577" s="6"/>
      <c r="F577" s="6"/>
      <c r="G577" s="6"/>
      <c r="H577" s="7"/>
      <c r="I577" s="7"/>
      <c r="J577" s="6"/>
      <c r="K577" s="6"/>
      <c r="L577" s="6"/>
      <c r="M577" s="6"/>
      <c r="N577" s="6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</row>
    <row r="578">
      <c r="A578" s="5"/>
      <c r="B578" s="5"/>
      <c r="C578" s="5"/>
      <c r="D578" s="6"/>
      <c r="E578" s="6"/>
      <c r="F578" s="6"/>
      <c r="G578" s="6"/>
      <c r="H578" s="7"/>
      <c r="I578" s="7"/>
      <c r="J578" s="6"/>
      <c r="K578" s="6"/>
      <c r="L578" s="6"/>
      <c r="M578" s="6"/>
      <c r="N578" s="6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  <c r="GM578" s="9"/>
      <c r="GN578" s="9"/>
      <c r="GO578" s="9"/>
      <c r="GP578" s="9"/>
      <c r="GQ578" s="9"/>
      <c r="GR578" s="9"/>
      <c r="GS578" s="9"/>
      <c r="GT578" s="9"/>
      <c r="GU578" s="9"/>
    </row>
    <row r="579">
      <c r="A579" s="5"/>
      <c r="B579" s="5"/>
      <c r="C579" s="5"/>
      <c r="D579" s="6"/>
      <c r="E579" s="6"/>
      <c r="F579" s="6"/>
      <c r="G579" s="6"/>
      <c r="H579" s="7"/>
      <c r="I579" s="7"/>
      <c r="J579" s="6"/>
      <c r="K579" s="6"/>
      <c r="L579" s="6"/>
      <c r="M579" s="6"/>
      <c r="N579" s="6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  <c r="GM579" s="9"/>
      <c r="GN579" s="9"/>
      <c r="GO579" s="9"/>
      <c r="GP579" s="9"/>
      <c r="GQ579" s="9"/>
      <c r="GR579" s="9"/>
      <c r="GS579" s="9"/>
      <c r="GT579" s="9"/>
      <c r="GU579" s="9"/>
    </row>
    <row r="580">
      <c r="A580" s="5"/>
      <c r="B580" s="5"/>
      <c r="C580" s="5"/>
      <c r="D580" s="6"/>
      <c r="E580" s="6"/>
      <c r="F580" s="6"/>
      <c r="G580" s="6"/>
      <c r="H580" s="7"/>
      <c r="I580" s="7"/>
      <c r="J580" s="6"/>
      <c r="K580" s="6"/>
      <c r="L580" s="6"/>
      <c r="M580" s="6"/>
      <c r="N580" s="6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</row>
    <row r="581">
      <c r="A581" s="5"/>
      <c r="B581" s="5"/>
      <c r="C581" s="5"/>
      <c r="D581" s="6"/>
      <c r="E581" s="6"/>
      <c r="F581" s="6"/>
      <c r="G581" s="6"/>
      <c r="H581" s="7"/>
      <c r="I581" s="7"/>
      <c r="J581" s="6"/>
      <c r="K581" s="6"/>
      <c r="L581" s="6"/>
      <c r="M581" s="6"/>
      <c r="N581" s="6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</row>
    <row r="582">
      <c r="A582" s="5"/>
      <c r="B582" s="5"/>
      <c r="C582" s="5"/>
      <c r="D582" s="6"/>
      <c r="E582" s="6"/>
      <c r="F582" s="6"/>
      <c r="G582" s="6"/>
      <c r="H582" s="7"/>
      <c r="I582" s="7"/>
      <c r="J582" s="6"/>
      <c r="K582" s="6"/>
      <c r="L582" s="6"/>
      <c r="M582" s="6"/>
      <c r="N582" s="6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</row>
    <row r="583">
      <c r="A583" s="5"/>
      <c r="B583" s="5"/>
      <c r="C583" s="5"/>
      <c r="D583" s="6"/>
      <c r="E583" s="6"/>
      <c r="F583" s="6"/>
      <c r="G583" s="6"/>
      <c r="H583" s="7"/>
      <c r="I583" s="7"/>
      <c r="J583" s="6"/>
      <c r="K583" s="6"/>
      <c r="L583" s="6"/>
      <c r="M583" s="6"/>
      <c r="N583" s="6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</row>
    <row r="584">
      <c r="A584" s="5"/>
      <c r="B584" s="5"/>
      <c r="C584" s="5"/>
      <c r="D584" s="6"/>
      <c r="E584" s="6"/>
      <c r="F584" s="6"/>
      <c r="G584" s="6"/>
      <c r="H584" s="7"/>
      <c r="I584" s="7"/>
      <c r="J584" s="6"/>
      <c r="K584" s="6"/>
      <c r="L584" s="6"/>
      <c r="M584" s="6"/>
      <c r="N584" s="6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</row>
    <row r="585">
      <c r="A585" s="5"/>
      <c r="B585" s="5"/>
      <c r="C585" s="5"/>
      <c r="D585" s="6"/>
      <c r="E585" s="6"/>
      <c r="F585" s="6"/>
      <c r="G585" s="6"/>
      <c r="H585" s="7"/>
      <c r="I585" s="7"/>
      <c r="J585" s="6"/>
      <c r="K585" s="6"/>
      <c r="L585" s="6"/>
      <c r="M585" s="6"/>
      <c r="N585" s="6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</row>
    <row r="586">
      <c r="A586" s="5"/>
      <c r="B586" s="5"/>
      <c r="C586" s="5"/>
      <c r="D586" s="6"/>
      <c r="E586" s="6"/>
      <c r="F586" s="6"/>
      <c r="G586" s="6"/>
      <c r="H586" s="7"/>
      <c r="I586" s="7"/>
      <c r="J586" s="6"/>
      <c r="K586" s="6"/>
      <c r="L586" s="6"/>
      <c r="M586" s="6"/>
      <c r="N586" s="6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</row>
    <row r="587">
      <c r="A587" s="5"/>
      <c r="B587" s="5"/>
      <c r="C587" s="5"/>
      <c r="D587" s="6"/>
      <c r="E587" s="6"/>
      <c r="F587" s="6"/>
      <c r="G587" s="6"/>
      <c r="H587" s="7"/>
      <c r="I587" s="7"/>
      <c r="J587" s="6"/>
      <c r="K587" s="6"/>
      <c r="L587" s="6"/>
      <c r="M587" s="6"/>
      <c r="N587" s="6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</row>
    <row r="588">
      <c r="A588" s="5"/>
      <c r="B588" s="5"/>
      <c r="C588" s="5"/>
      <c r="D588" s="6"/>
      <c r="E588" s="6"/>
      <c r="F588" s="6"/>
      <c r="G588" s="6"/>
      <c r="H588" s="7"/>
      <c r="I588" s="7"/>
      <c r="J588" s="6"/>
      <c r="K588" s="6"/>
      <c r="L588" s="6"/>
      <c r="M588" s="6"/>
      <c r="N588" s="6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</row>
    <row r="589">
      <c r="A589" s="5"/>
      <c r="B589" s="5"/>
      <c r="C589" s="5"/>
      <c r="D589" s="6"/>
      <c r="E589" s="6"/>
      <c r="F589" s="6"/>
      <c r="G589" s="6"/>
      <c r="H589" s="7"/>
      <c r="I589" s="7"/>
      <c r="J589" s="6"/>
      <c r="K589" s="6"/>
      <c r="L589" s="6"/>
      <c r="M589" s="6"/>
      <c r="N589" s="6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</row>
    <row r="590">
      <c r="A590" s="5"/>
      <c r="B590" s="5"/>
      <c r="C590" s="5"/>
      <c r="D590" s="6"/>
      <c r="E590" s="6"/>
      <c r="F590" s="6"/>
      <c r="G590" s="6"/>
      <c r="H590" s="7"/>
      <c r="I590" s="7"/>
      <c r="J590" s="6"/>
      <c r="K590" s="6"/>
      <c r="L590" s="6"/>
      <c r="M590" s="6"/>
      <c r="N590" s="6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</row>
    <row r="591">
      <c r="A591" s="5"/>
      <c r="B591" s="5"/>
      <c r="C591" s="5"/>
      <c r="D591" s="6"/>
      <c r="E591" s="6"/>
      <c r="F591" s="6"/>
      <c r="G591" s="6"/>
      <c r="H591" s="7"/>
      <c r="I591" s="7"/>
      <c r="J591" s="6"/>
      <c r="K591" s="6"/>
      <c r="L591" s="6"/>
      <c r="M591" s="6"/>
      <c r="N591" s="6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  <c r="GM591" s="9"/>
      <c r="GN591" s="9"/>
      <c r="GO591" s="9"/>
      <c r="GP591" s="9"/>
      <c r="GQ591" s="9"/>
      <c r="GR591" s="9"/>
      <c r="GS591" s="9"/>
      <c r="GT591" s="9"/>
      <c r="GU591" s="9"/>
    </row>
    <row r="592">
      <c r="A592" s="5"/>
      <c r="B592" s="5"/>
      <c r="C592" s="5"/>
      <c r="D592" s="6"/>
      <c r="E592" s="6"/>
      <c r="F592" s="6"/>
      <c r="G592" s="6"/>
      <c r="H592" s="7"/>
      <c r="I592" s="7"/>
      <c r="J592" s="6"/>
      <c r="K592" s="6"/>
      <c r="L592" s="6"/>
      <c r="M592" s="6"/>
      <c r="N592" s="6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  <c r="GM592" s="9"/>
      <c r="GN592" s="9"/>
      <c r="GO592" s="9"/>
      <c r="GP592" s="9"/>
      <c r="GQ592" s="9"/>
      <c r="GR592" s="9"/>
      <c r="GS592" s="9"/>
      <c r="GT592" s="9"/>
      <c r="GU592" s="9"/>
    </row>
    <row r="593">
      <c r="A593" s="5"/>
      <c r="B593" s="5"/>
      <c r="C593" s="5"/>
      <c r="D593" s="6"/>
      <c r="E593" s="6"/>
      <c r="F593" s="6"/>
      <c r="G593" s="6"/>
      <c r="H593" s="7"/>
      <c r="I593" s="7"/>
      <c r="J593" s="6"/>
      <c r="K593" s="6"/>
      <c r="L593" s="6"/>
      <c r="M593" s="6"/>
      <c r="N593" s="6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</row>
    <row r="594">
      <c r="A594" s="5"/>
      <c r="B594" s="5"/>
      <c r="C594" s="5"/>
      <c r="D594" s="6"/>
      <c r="E594" s="6"/>
      <c r="F594" s="6"/>
      <c r="G594" s="6"/>
      <c r="H594" s="7"/>
      <c r="I594" s="7"/>
      <c r="J594" s="6"/>
      <c r="K594" s="6"/>
      <c r="L594" s="6"/>
      <c r="M594" s="6"/>
      <c r="N594" s="6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</row>
    <row r="595">
      <c r="A595" s="5"/>
      <c r="B595" s="5"/>
      <c r="C595" s="5"/>
      <c r="D595" s="6"/>
      <c r="E595" s="6"/>
      <c r="F595" s="6"/>
      <c r="G595" s="6"/>
      <c r="H595" s="7"/>
      <c r="I595" s="7"/>
      <c r="J595" s="6"/>
      <c r="K595" s="6"/>
      <c r="L595" s="6"/>
      <c r="M595" s="6"/>
      <c r="N595" s="6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  <c r="GM595" s="9"/>
      <c r="GN595" s="9"/>
      <c r="GO595" s="9"/>
      <c r="GP595" s="9"/>
      <c r="GQ595" s="9"/>
      <c r="GR595" s="9"/>
      <c r="GS595" s="9"/>
      <c r="GT595" s="9"/>
      <c r="GU595" s="9"/>
    </row>
    <row r="596">
      <c r="A596" s="5"/>
      <c r="B596" s="5"/>
      <c r="C596" s="5"/>
      <c r="D596" s="6"/>
      <c r="E596" s="6"/>
      <c r="F596" s="6"/>
      <c r="G596" s="6"/>
      <c r="H596" s="7"/>
      <c r="I596" s="7"/>
      <c r="J596" s="6"/>
      <c r="K596" s="6"/>
      <c r="L596" s="6"/>
      <c r="M596" s="6"/>
      <c r="N596" s="6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  <c r="GM596" s="9"/>
      <c r="GN596" s="9"/>
      <c r="GO596" s="9"/>
      <c r="GP596" s="9"/>
      <c r="GQ596" s="9"/>
      <c r="GR596" s="9"/>
      <c r="GS596" s="9"/>
      <c r="GT596" s="9"/>
      <c r="GU596" s="9"/>
    </row>
    <row r="597">
      <c r="A597" s="5"/>
      <c r="B597" s="5"/>
      <c r="C597" s="5"/>
      <c r="D597" s="6"/>
      <c r="E597" s="6"/>
      <c r="F597" s="6"/>
      <c r="G597" s="6"/>
      <c r="H597" s="7"/>
      <c r="I597" s="7"/>
      <c r="J597" s="6"/>
      <c r="K597" s="6"/>
      <c r="L597" s="6"/>
      <c r="M597" s="6"/>
      <c r="N597" s="6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</row>
    <row r="598">
      <c r="A598" s="5"/>
      <c r="B598" s="5"/>
      <c r="C598" s="5"/>
      <c r="D598" s="6"/>
      <c r="E598" s="6"/>
      <c r="F598" s="6"/>
      <c r="G598" s="6"/>
      <c r="H598" s="7"/>
      <c r="I598" s="7"/>
      <c r="J598" s="6"/>
      <c r="K598" s="6"/>
      <c r="L598" s="6"/>
      <c r="M598" s="6"/>
      <c r="N598" s="6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  <c r="GM598" s="9"/>
      <c r="GN598" s="9"/>
      <c r="GO598" s="9"/>
      <c r="GP598" s="9"/>
      <c r="GQ598" s="9"/>
      <c r="GR598" s="9"/>
      <c r="GS598" s="9"/>
      <c r="GT598" s="9"/>
      <c r="GU598" s="9"/>
    </row>
    <row r="599">
      <c r="A599" s="5"/>
      <c r="B599" s="5"/>
      <c r="C599" s="5"/>
      <c r="D599" s="6"/>
      <c r="E599" s="6"/>
      <c r="F599" s="6"/>
      <c r="G599" s="6"/>
      <c r="H599" s="7"/>
      <c r="I599" s="7"/>
      <c r="J599" s="6"/>
      <c r="K599" s="6"/>
      <c r="L599" s="6"/>
      <c r="M599" s="6"/>
      <c r="N599" s="6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</row>
    <row r="600">
      <c r="A600" s="5"/>
      <c r="B600" s="5"/>
      <c r="C600" s="5"/>
      <c r="D600" s="6"/>
      <c r="E600" s="6"/>
      <c r="F600" s="6"/>
      <c r="G600" s="6"/>
      <c r="H600" s="7"/>
      <c r="I600" s="7"/>
      <c r="J600" s="6"/>
      <c r="K600" s="6"/>
      <c r="L600" s="6"/>
      <c r="M600" s="6"/>
      <c r="N600" s="6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</row>
    <row r="601">
      <c r="A601" s="5"/>
      <c r="B601" s="5"/>
      <c r="C601" s="5"/>
      <c r="D601" s="6"/>
      <c r="E601" s="6"/>
      <c r="F601" s="6"/>
      <c r="G601" s="6"/>
      <c r="H601" s="7"/>
      <c r="I601" s="7"/>
      <c r="J601" s="6"/>
      <c r="K601" s="6"/>
      <c r="L601" s="6"/>
      <c r="M601" s="6"/>
      <c r="N601" s="6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</row>
    <row r="602">
      <c r="A602" s="5"/>
      <c r="B602" s="5"/>
      <c r="C602" s="5"/>
      <c r="D602" s="6"/>
      <c r="E602" s="6"/>
      <c r="F602" s="6"/>
      <c r="G602" s="6"/>
      <c r="H602" s="7"/>
      <c r="I602" s="7"/>
      <c r="J602" s="6"/>
      <c r="K602" s="6"/>
      <c r="L602" s="6"/>
      <c r="M602" s="6"/>
      <c r="N602" s="6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</row>
    <row r="603">
      <c r="A603" s="5"/>
      <c r="B603" s="5"/>
      <c r="C603" s="5"/>
      <c r="D603" s="6"/>
      <c r="E603" s="6"/>
      <c r="F603" s="6"/>
      <c r="G603" s="6"/>
      <c r="H603" s="7"/>
      <c r="I603" s="7"/>
      <c r="J603" s="6"/>
      <c r="K603" s="6"/>
      <c r="L603" s="6"/>
      <c r="M603" s="6"/>
      <c r="N603" s="6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  <c r="GM603" s="9"/>
      <c r="GN603" s="9"/>
      <c r="GO603" s="9"/>
      <c r="GP603" s="9"/>
      <c r="GQ603" s="9"/>
      <c r="GR603" s="9"/>
      <c r="GS603" s="9"/>
      <c r="GT603" s="9"/>
      <c r="GU603" s="9"/>
    </row>
    <row r="604">
      <c r="A604" s="5"/>
      <c r="B604" s="5"/>
      <c r="C604" s="5"/>
      <c r="D604" s="6"/>
      <c r="E604" s="6"/>
      <c r="F604" s="6"/>
      <c r="G604" s="6"/>
      <c r="H604" s="7"/>
      <c r="I604" s="7"/>
      <c r="J604" s="6"/>
      <c r="K604" s="6"/>
      <c r="L604" s="6"/>
      <c r="M604" s="6"/>
      <c r="N604" s="6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  <c r="GM604" s="9"/>
      <c r="GN604" s="9"/>
      <c r="GO604" s="9"/>
      <c r="GP604" s="9"/>
      <c r="GQ604" s="9"/>
      <c r="GR604" s="9"/>
      <c r="GS604" s="9"/>
      <c r="GT604" s="9"/>
      <c r="GU604" s="9"/>
    </row>
    <row r="605">
      <c r="A605" s="5"/>
      <c r="B605" s="5"/>
      <c r="C605" s="5"/>
      <c r="D605" s="6"/>
      <c r="E605" s="6"/>
      <c r="F605" s="6"/>
      <c r="G605" s="6"/>
      <c r="H605" s="7"/>
      <c r="I605" s="7"/>
      <c r="J605" s="6"/>
      <c r="K605" s="6"/>
      <c r="L605" s="6"/>
      <c r="M605" s="6"/>
      <c r="N605" s="6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</row>
    <row r="606">
      <c r="A606" s="5"/>
      <c r="B606" s="5"/>
      <c r="C606" s="5"/>
      <c r="D606" s="6"/>
      <c r="E606" s="6"/>
      <c r="F606" s="6"/>
      <c r="G606" s="6"/>
      <c r="H606" s="7"/>
      <c r="I606" s="7"/>
      <c r="J606" s="6"/>
      <c r="K606" s="6"/>
      <c r="L606" s="6"/>
      <c r="M606" s="6"/>
      <c r="N606" s="6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</row>
    <row r="607">
      <c r="A607" s="5"/>
      <c r="B607" s="5"/>
      <c r="C607" s="5"/>
      <c r="D607" s="6"/>
      <c r="E607" s="6"/>
      <c r="F607" s="6"/>
      <c r="G607" s="6"/>
      <c r="H607" s="7"/>
      <c r="I607" s="7"/>
      <c r="J607" s="6"/>
      <c r="K607" s="6"/>
      <c r="L607" s="6"/>
      <c r="M607" s="6"/>
      <c r="N607" s="6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  <c r="GM607" s="9"/>
      <c r="GN607" s="9"/>
      <c r="GO607" s="9"/>
      <c r="GP607" s="9"/>
      <c r="GQ607" s="9"/>
      <c r="GR607" s="9"/>
      <c r="GS607" s="9"/>
      <c r="GT607" s="9"/>
      <c r="GU607" s="9"/>
    </row>
    <row r="608">
      <c r="A608" s="5"/>
      <c r="B608" s="5"/>
      <c r="C608" s="5"/>
      <c r="D608" s="6"/>
      <c r="E608" s="6"/>
      <c r="F608" s="6"/>
      <c r="G608" s="6"/>
      <c r="H608" s="7"/>
      <c r="I608" s="7"/>
      <c r="J608" s="6"/>
      <c r="K608" s="6"/>
      <c r="L608" s="6"/>
      <c r="M608" s="6"/>
      <c r="N608" s="6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</row>
    <row r="609">
      <c r="A609" s="5"/>
      <c r="B609" s="5"/>
      <c r="C609" s="5"/>
      <c r="D609" s="6"/>
      <c r="E609" s="6"/>
      <c r="F609" s="6"/>
      <c r="G609" s="6"/>
      <c r="H609" s="7"/>
      <c r="I609" s="7"/>
      <c r="J609" s="6"/>
      <c r="K609" s="6"/>
      <c r="L609" s="6"/>
      <c r="M609" s="6"/>
      <c r="N609" s="6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</row>
    <row r="610">
      <c r="A610" s="5"/>
      <c r="B610" s="5"/>
      <c r="C610" s="5"/>
      <c r="D610" s="6"/>
      <c r="E610" s="6"/>
      <c r="F610" s="6"/>
      <c r="G610" s="6"/>
      <c r="H610" s="7"/>
      <c r="I610" s="7"/>
      <c r="J610" s="6"/>
      <c r="K610" s="6"/>
      <c r="L610" s="6"/>
      <c r="M610" s="6"/>
      <c r="N610" s="6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</row>
    <row r="611">
      <c r="A611" s="5"/>
      <c r="B611" s="5"/>
      <c r="C611" s="5"/>
      <c r="D611" s="6"/>
      <c r="E611" s="6"/>
      <c r="F611" s="6"/>
      <c r="G611" s="6"/>
      <c r="H611" s="7"/>
      <c r="I611" s="7"/>
      <c r="J611" s="6"/>
      <c r="K611" s="6"/>
      <c r="L611" s="6"/>
      <c r="M611" s="6"/>
      <c r="N611" s="6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</row>
    <row r="612">
      <c r="A612" s="5"/>
      <c r="B612" s="5"/>
      <c r="C612" s="5"/>
      <c r="D612" s="6"/>
      <c r="E612" s="6"/>
      <c r="F612" s="6"/>
      <c r="G612" s="6"/>
      <c r="H612" s="7"/>
      <c r="I612" s="7"/>
      <c r="J612" s="6"/>
      <c r="K612" s="6"/>
      <c r="L612" s="6"/>
      <c r="M612" s="6"/>
      <c r="N612" s="6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  <c r="GM612" s="9"/>
      <c r="GN612" s="9"/>
      <c r="GO612" s="9"/>
      <c r="GP612" s="9"/>
      <c r="GQ612" s="9"/>
      <c r="GR612" s="9"/>
      <c r="GS612" s="9"/>
      <c r="GT612" s="9"/>
      <c r="GU612" s="9"/>
    </row>
    <row r="613">
      <c r="A613" s="5"/>
      <c r="B613" s="5"/>
      <c r="C613" s="5"/>
      <c r="D613" s="6"/>
      <c r="E613" s="6"/>
      <c r="F613" s="6"/>
      <c r="G613" s="6"/>
      <c r="H613" s="7"/>
      <c r="I613" s="7"/>
      <c r="J613" s="6"/>
      <c r="K613" s="6"/>
      <c r="L613" s="6"/>
      <c r="M613" s="6"/>
      <c r="N613" s="6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</row>
    <row r="614">
      <c r="A614" s="5"/>
      <c r="B614" s="5"/>
      <c r="C614" s="5"/>
      <c r="D614" s="6"/>
      <c r="E614" s="6"/>
      <c r="F614" s="6"/>
      <c r="G614" s="6"/>
      <c r="H614" s="7"/>
      <c r="I614" s="7"/>
      <c r="J614" s="6"/>
      <c r="K614" s="6"/>
      <c r="L614" s="6"/>
      <c r="M614" s="6"/>
      <c r="N614" s="6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  <c r="GM614" s="9"/>
      <c r="GN614" s="9"/>
      <c r="GO614" s="9"/>
      <c r="GP614" s="9"/>
      <c r="GQ614" s="9"/>
      <c r="GR614" s="9"/>
      <c r="GS614" s="9"/>
      <c r="GT614" s="9"/>
      <c r="GU614" s="9"/>
    </row>
    <row r="615">
      <c r="A615" s="5"/>
      <c r="B615" s="5"/>
      <c r="C615" s="5"/>
      <c r="D615" s="6"/>
      <c r="E615" s="6"/>
      <c r="F615" s="6"/>
      <c r="G615" s="6"/>
      <c r="H615" s="7"/>
      <c r="I615" s="7"/>
      <c r="J615" s="6"/>
      <c r="K615" s="6"/>
      <c r="L615" s="6"/>
      <c r="M615" s="6"/>
      <c r="N615" s="6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  <c r="GM615" s="9"/>
      <c r="GN615" s="9"/>
      <c r="GO615" s="9"/>
      <c r="GP615" s="9"/>
      <c r="GQ615" s="9"/>
      <c r="GR615" s="9"/>
      <c r="GS615" s="9"/>
      <c r="GT615" s="9"/>
      <c r="GU615" s="9"/>
    </row>
    <row r="616">
      <c r="A616" s="5"/>
      <c r="B616" s="5"/>
      <c r="C616" s="5"/>
      <c r="D616" s="6"/>
      <c r="E616" s="6"/>
      <c r="F616" s="6"/>
      <c r="G616" s="6"/>
      <c r="H616" s="7"/>
      <c r="I616" s="7"/>
      <c r="J616" s="6"/>
      <c r="K616" s="6"/>
      <c r="L616" s="6"/>
      <c r="M616" s="6"/>
      <c r="N616" s="6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</row>
    <row r="617">
      <c r="A617" s="5"/>
      <c r="B617" s="5"/>
      <c r="C617" s="5"/>
      <c r="D617" s="6"/>
      <c r="E617" s="6"/>
      <c r="F617" s="6"/>
      <c r="G617" s="6"/>
      <c r="H617" s="7"/>
      <c r="I617" s="7"/>
      <c r="J617" s="6"/>
      <c r="K617" s="6"/>
      <c r="L617" s="6"/>
      <c r="M617" s="6"/>
      <c r="N617" s="6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</row>
    <row r="618">
      <c r="A618" s="5"/>
      <c r="B618" s="5"/>
      <c r="C618" s="5"/>
      <c r="D618" s="6"/>
      <c r="E618" s="6"/>
      <c r="F618" s="6"/>
      <c r="G618" s="6"/>
      <c r="H618" s="7"/>
      <c r="I618" s="7"/>
      <c r="J618" s="6"/>
      <c r="K618" s="6"/>
      <c r="L618" s="6"/>
      <c r="M618" s="6"/>
      <c r="N618" s="6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</row>
    <row r="619">
      <c r="A619" s="5"/>
      <c r="B619" s="5"/>
      <c r="C619" s="5"/>
      <c r="D619" s="6"/>
      <c r="E619" s="6"/>
      <c r="F619" s="6"/>
      <c r="G619" s="6"/>
      <c r="H619" s="7"/>
      <c r="I619" s="7"/>
      <c r="J619" s="6"/>
      <c r="K619" s="6"/>
      <c r="L619" s="6"/>
      <c r="M619" s="6"/>
      <c r="N619" s="6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</row>
    <row r="620">
      <c r="A620" s="5"/>
      <c r="B620" s="5"/>
      <c r="C620" s="5"/>
      <c r="D620" s="6"/>
      <c r="E620" s="6"/>
      <c r="F620" s="6"/>
      <c r="G620" s="6"/>
      <c r="H620" s="7"/>
      <c r="I620" s="7"/>
      <c r="J620" s="6"/>
      <c r="K620" s="6"/>
      <c r="L620" s="6"/>
      <c r="M620" s="6"/>
      <c r="N620" s="6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</row>
    <row r="621">
      <c r="A621" s="5"/>
      <c r="B621" s="5"/>
      <c r="C621" s="5"/>
      <c r="D621" s="6"/>
      <c r="E621" s="6"/>
      <c r="F621" s="6"/>
      <c r="G621" s="6"/>
      <c r="H621" s="7"/>
      <c r="I621" s="7"/>
      <c r="J621" s="6"/>
      <c r="K621" s="6"/>
      <c r="L621" s="6"/>
      <c r="M621" s="6"/>
      <c r="N621" s="6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  <c r="GM621" s="9"/>
      <c r="GN621" s="9"/>
      <c r="GO621" s="9"/>
      <c r="GP621" s="9"/>
      <c r="GQ621" s="9"/>
      <c r="GR621" s="9"/>
      <c r="GS621" s="9"/>
      <c r="GT621" s="9"/>
      <c r="GU621" s="9"/>
    </row>
    <row r="622">
      <c r="A622" s="5"/>
      <c r="B622" s="5"/>
      <c r="C622" s="5"/>
      <c r="D622" s="6"/>
      <c r="E622" s="6"/>
      <c r="F622" s="6"/>
      <c r="G622" s="6"/>
      <c r="H622" s="7"/>
      <c r="I622" s="7"/>
      <c r="J622" s="6"/>
      <c r="K622" s="6"/>
      <c r="L622" s="6"/>
      <c r="M622" s="6"/>
      <c r="N622" s="6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  <c r="GM622" s="9"/>
      <c r="GN622" s="9"/>
      <c r="GO622" s="9"/>
      <c r="GP622" s="9"/>
      <c r="GQ622" s="9"/>
      <c r="GR622" s="9"/>
      <c r="GS622" s="9"/>
      <c r="GT622" s="9"/>
      <c r="GU622" s="9"/>
    </row>
    <row r="623">
      <c r="A623" s="5"/>
      <c r="B623" s="5"/>
      <c r="C623" s="5"/>
      <c r="D623" s="6"/>
      <c r="E623" s="6"/>
      <c r="F623" s="6"/>
      <c r="G623" s="6"/>
      <c r="H623" s="7"/>
      <c r="I623" s="7"/>
      <c r="J623" s="6"/>
      <c r="K623" s="6"/>
      <c r="L623" s="6"/>
      <c r="M623" s="6"/>
      <c r="N623" s="6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  <c r="GM623" s="9"/>
      <c r="GN623" s="9"/>
      <c r="GO623" s="9"/>
      <c r="GP623" s="9"/>
      <c r="GQ623" s="9"/>
      <c r="GR623" s="9"/>
      <c r="GS623" s="9"/>
      <c r="GT623" s="9"/>
      <c r="GU623" s="9"/>
    </row>
    <row r="624">
      <c r="A624" s="5"/>
      <c r="B624" s="5"/>
      <c r="C624" s="5"/>
      <c r="D624" s="6"/>
      <c r="E624" s="6"/>
      <c r="F624" s="6"/>
      <c r="G624" s="6"/>
      <c r="H624" s="7"/>
      <c r="I624" s="7"/>
      <c r="J624" s="6"/>
      <c r="K624" s="6"/>
      <c r="L624" s="6"/>
      <c r="M624" s="6"/>
      <c r="N624" s="6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  <c r="GM624" s="9"/>
      <c r="GN624" s="9"/>
      <c r="GO624" s="9"/>
      <c r="GP624" s="9"/>
      <c r="GQ624" s="9"/>
      <c r="GR624" s="9"/>
      <c r="GS624" s="9"/>
      <c r="GT624" s="9"/>
      <c r="GU624" s="9"/>
    </row>
    <row r="625">
      <c r="A625" s="5"/>
      <c r="B625" s="5"/>
      <c r="C625" s="5"/>
      <c r="D625" s="6"/>
      <c r="E625" s="6"/>
      <c r="F625" s="6"/>
      <c r="G625" s="6"/>
      <c r="H625" s="7"/>
      <c r="I625" s="7"/>
      <c r="J625" s="6"/>
      <c r="K625" s="6"/>
      <c r="L625" s="6"/>
      <c r="M625" s="6"/>
      <c r="N625" s="6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  <c r="GM625" s="9"/>
      <c r="GN625" s="9"/>
      <c r="GO625" s="9"/>
      <c r="GP625" s="9"/>
      <c r="GQ625" s="9"/>
      <c r="GR625" s="9"/>
      <c r="GS625" s="9"/>
      <c r="GT625" s="9"/>
      <c r="GU625" s="9"/>
    </row>
    <row r="626">
      <c r="A626" s="5"/>
      <c r="B626" s="5"/>
      <c r="C626" s="5"/>
      <c r="D626" s="6"/>
      <c r="E626" s="6"/>
      <c r="F626" s="6"/>
      <c r="G626" s="6"/>
      <c r="H626" s="7"/>
      <c r="I626" s="7"/>
      <c r="J626" s="6"/>
      <c r="K626" s="6"/>
      <c r="L626" s="6"/>
      <c r="M626" s="6"/>
      <c r="N626" s="6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</row>
    <row r="627">
      <c r="A627" s="5"/>
      <c r="B627" s="5"/>
      <c r="C627" s="5"/>
      <c r="D627" s="6"/>
      <c r="E627" s="6"/>
      <c r="F627" s="6"/>
      <c r="G627" s="6"/>
      <c r="H627" s="7"/>
      <c r="I627" s="7"/>
      <c r="J627" s="6"/>
      <c r="K627" s="6"/>
      <c r="L627" s="6"/>
      <c r="M627" s="6"/>
      <c r="N627" s="6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</row>
    <row r="628">
      <c r="A628" s="5"/>
      <c r="B628" s="5"/>
      <c r="C628" s="5"/>
      <c r="D628" s="6"/>
      <c r="E628" s="6"/>
      <c r="F628" s="6"/>
      <c r="G628" s="6"/>
      <c r="H628" s="7"/>
      <c r="I628" s="7"/>
      <c r="J628" s="6"/>
      <c r="K628" s="6"/>
      <c r="L628" s="6"/>
      <c r="M628" s="6"/>
      <c r="N628" s="6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  <c r="GM628" s="9"/>
      <c r="GN628" s="9"/>
      <c r="GO628" s="9"/>
      <c r="GP628" s="9"/>
      <c r="GQ628" s="9"/>
      <c r="GR628" s="9"/>
      <c r="GS628" s="9"/>
      <c r="GT628" s="9"/>
      <c r="GU628" s="9"/>
    </row>
    <row r="629">
      <c r="A629" s="5"/>
      <c r="B629" s="5"/>
      <c r="C629" s="5"/>
      <c r="D629" s="6"/>
      <c r="E629" s="6"/>
      <c r="F629" s="6"/>
      <c r="G629" s="6"/>
      <c r="H629" s="7"/>
      <c r="I629" s="7"/>
      <c r="J629" s="6"/>
      <c r="K629" s="6"/>
      <c r="L629" s="6"/>
      <c r="M629" s="6"/>
      <c r="N629" s="6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  <c r="GM629" s="9"/>
      <c r="GN629" s="9"/>
      <c r="GO629" s="9"/>
      <c r="GP629" s="9"/>
      <c r="GQ629" s="9"/>
      <c r="GR629" s="9"/>
      <c r="GS629" s="9"/>
      <c r="GT629" s="9"/>
      <c r="GU629" s="9"/>
    </row>
    <row r="630">
      <c r="A630" s="5"/>
      <c r="B630" s="5"/>
      <c r="C630" s="5"/>
      <c r="D630" s="6"/>
      <c r="E630" s="6"/>
      <c r="F630" s="6"/>
      <c r="G630" s="6"/>
      <c r="H630" s="7"/>
      <c r="I630" s="7"/>
      <c r="J630" s="6"/>
      <c r="K630" s="6"/>
      <c r="L630" s="6"/>
      <c r="M630" s="6"/>
      <c r="N630" s="6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  <c r="GM630" s="9"/>
      <c r="GN630" s="9"/>
      <c r="GO630" s="9"/>
      <c r="GP630" s="9"/>
      <c r="GQ630" s="9"/>
      <c r="GR630" s="9"/>
      <c r="GS630" s="9"/>
      <c r="GT630" s="9"/>
      <c r="GU630" s="9"/>
    </row>
    <row r="631">
      <c r="A631" s="5"/>
      <c r="B631" s="5"/>
      <c r="C631" s="5"/>
      <c r="D631" s="6"/>
      <c r="E631" s="6"/>
      <c r="F631" s="6"/>
      <c r="G631" s="6"/>
      <c r="H631" s="7"/>
      <c r="I631" s="7"/>
      <c r="J631" s="6"/>
      <c r="K631" s="6"/>
      <c r="L631" s="6"/>
      <c r="M631" s="6"/>
      <c r="N631" s="6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</row>
    <row r="632">
      <c r="A632" s="5"/>
      <c r="B632" s="5"/>
      <c r="C632" s="5"/>
      <c r="D632" s="6"/>
      <c r="E632" s="6"/>
      <c r="F632" s="6"/>
      <c r="G632" s="6"/>
      <c r="H632" s="7"/>
      <c r="I632" s="7"/>
      <c r="J632" s="6"/>
      <c r="K632" s="6"/>
      <c r="L632" s="6"/>
      <c r="M632" s="6"/>
      <c r="N632" s="6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  <c r="GM632" s="9"/>
      <c r="GN632" s="9"/>
      <c r="GO632" s="9"/>
      <c r="GP632" s="9"/>
      <c r="GQ632" s="9"/>
      <c r="GR632" s="9"/>
      <c r="GS632" s="9"/>
      <c r="GT632" s="9"/>
      <c r="GU632" s="9"/>
    </row>
    <row r="633">
      <c r="A633" s="5"/>
      <c r="B633" s="5"/>
      <c r="C633" s="5"/>
      <c r="D633" s="6"/>
      <c r="E633" s="6"/>
      <c r="F633" s="6"/>
      <c r="G633" s="6"/>
      <c r="H633" s="7"/>
      <c r="I633" s="7"/>
      <c r="J633" s="6"/>
      <c r="K633" s="6"/>
      <c r="L633" s="6"/>
      <c r="M633" s="6"/>
      <c r="N633" s="6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  <c r="GM633" s="9"/>
      <c r="GN633" s="9"/>
      <c r="GO633" s="9"/>
      <c r="GP633" s="9"/>
      <c r="GQ633" s="9"/>
      <c r="GR633" s="9"/>
      <c r="GS633" s="9"/>
      <c r="GT633" s="9"/>
      <c r="GU633" s="9"/>
    </row>
    <row r="634">
      <c r="A634" s="5"/>
      <c r="B634" s="5"/>
      <c r="C634" s="5"/>
      <c r="D634" s="6"/>
      <c r="E634" s="6"/>
      <c r="F634" s="6"/>
      <c r="G634" s="6"/>
      <c r="H634" s="7"/>
      <c r="I634" s="7"/>
      <c r="J634" s="6"/>
      <c r="K634" s="6"/>
      <c r="L634" s="6"/>
      <c r="M634" s="6"/>
      <c r="N634" s="6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  <c r="GM634" s="9"/>
      <c r="GN634" s="9"/>
      <c r="GO634" s="9"/>
      <c r="GP634" s="9"/>
      <c r="GQ634" s="9"/>
      <c r="GR634" s="9"/>
      <c r="GS634" s="9"/>
      <c r="GT634" s="9"/>
      <c r="GU634" s="9"/>
    </row>
  </sheetData>
  <customSheetViews>
    <customSheetView guid="{AEE2C75E-59EF-4E4C-98F1-95A4F5863588}" filter="1" showAutoFilter="1">
      <autoFilter ref="$B$2:$B$71"/>
    </customSheetView>
    <customSheetView guid="{83199453-BB19-4A44-B6BF-792DF51B4059}" filter="1" showAutoFilter="1">
      <autoFilter ref="$B$1:$DS$71">
        <filterColumn colId="0">
          <filters>
            <filter val="tags"/>
          </filters>
        </filterColumn>
      </autoFilter>
    </customSheetView>
    <customSheetView guid="{403D0576-DC45-45F6-853A-D09BEBAACAD7}" filter="1" showAutoFilter="1">
      <autoFilter ref="$B$1:$B$71"/>
    </customSheetView>
  </customSheetViews>
  <conditionalFormatting sqref="E1:E634">
    <cfRule type="cellIs" dxfId="0" priority="1" operator="equal">
      <formula>"ODOBREN"</formula>
    </cfRule>
  </conditionalFormatting>
  <conditionalFormatting sqref="E1:E634">
    <cfRule type="cellIs" dxfId="1" priority="2" operator="equal">
      <formula>"NEREŠEN"</formula>
    </cfRule>
  </conditionalFormatting>
  <conditionalFormatting sqref="U3:GU634">
    <cfRule type="containsBlanks" dxfId="2" priority="3">
      <formula>LEN(TRIM(U3))=0</formula>
    </cfRule>
  </conditionalFormatting>
  <conditionalFormatting sqref="U3:GU634">
    <cfRule type="expression" dxfId="0" priority="4">
      <formula>ISNUMBER(U3)</formula>
    </cfRule>
  </conditionalFormatting>
  <conditionalFormatting sqref="A3:D634 F3:I634">
    <cfRule type="expression" dxfId="3" priority="5">
      <formula>$B3="d1"</formula>
    </cfRule>
  </conditionalFormatting>
  <conditionalFormatting sqref="U3:GU634">
    <cfRule type="expression" dxfId="1" priority="6">
      <formula>NOT(ISNUMBER(U3))</formula>
    </cfRule>
  </conditionalFormatting>
  <conditionalFormatting sqref="A3:D634 F3:I634">
    <cfRule type="expression" dxfId="4" priority="7">
      <formula>$B3="d"</formula>
    </cfRule>
  </conditionalFormatting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8.0" ySplit="2.0" topLeftCell="I3" activePane="bottomRight" state="frozen"/>
      <selection activeCell="I1" sqref="I1" pane="topRight"/>
      <selection activeCell="A3" sqref="A3" pane="bottomLeft"/>
      <selection activeCell="I3" sqref="I3" pane="bottomRight"/>
    </sheetView>
  </sheetViews>
  <sheetFormatPr customHeight="1" defaultColWidth="12.63" defaultRowHeight="15.75"/>
  <cols>
    <col customWidth="1" hidden="1" min="1" max="2" width="6.63"/>
    <col customWidth="1" min="3" max="3" width="7.13"/>
    <col customWidth="1" min="4" max="4" width="16.13"/>
    <col customWidth="1" hidden="1" min="5" max="5" width="7.75"/>
    <col customWidth="1" min="6" max="6" width="9.25"/>
    <col customWidth="1" min="7" max="7" width="10.38"/>
    <col customWidth="1" min="8" max="8" width="6.38"/>
    <col customWidth="1" hidden="1" min="9" max="9" width="6.38"/>
    <col customWidth="1" min="10" max="10" width="10.88"/>
    <col customWidth="1" min="11" max="11" width="21.88"/>
    <col customWidth="1" min="12" max="12" width="5.63"/>
    <col customWidth="1" hidden="1" min="13" max="13" width="7.88"/>
    <col customWidth="1" hidden="1" min="14" max="14" width="32.63"/>
    <col customWidth="1" min="15" max="17" width="9.75"/>
    <col customWidth="1" hidden="1" min="18" max="20" width="9.75"/>
    <col customWidth="1" min="21" max="132" width="3.0"/>
    <col customWidth="1" hidden="1" min="133" max="203" width="3.0"/>
  </cols>
  <sheetData>
    <row r="1">
      <c r="A1" s="1"/>
      <c r="B1" s="1"/>
      <c r="C1" s="1"/>
      <c r="D1" s="1" t="str">
        <f>IFERROR(__xludf.DUMMYFUNCTION("filter(Rezultati!D1:GU134,Rezultati!M1:M134&lt;&gt;""A"")"),"")</f>
        <v/>
      </c>
      <c r="E1" s="1"/>
      <c r="F1" s="1"/>
      <c r="G1" s="1"/>
      <c r="H1" s="1"/>
      <c r="I1" s="1"/>
      <c r="J1" s="1"/>
      <c r="K1" s="1"/>
      <c r="L1" s="10"/>
      <c r="M1" s="1"/>
      <c r="N1" s="1"/>
      <c r="O1" s="2" t="str">
        <f>IFERROR(__xludf.DUMMYFUNCTION("""COMPUTED_VALUE"""),"Zadatak B1")</f>
        <v>Zadatak B1</v>
      </c>
      <c r="P1" s="3" t="str">
        <f>IFERROR(__xludf.DUMMYFUNCTION("""COMPUTED_VALUE"""),"Zadatak B2")</f>
        <v>Zadatak B2</v>
      </c>
      <c r="Q1" s="3" t="str">
        <f>IFERROR(__xludf.DUMMYFUNCTION("""COMPUTED_VALUE"""),"Zadatak B3")</f>
        <v>Zadatak B3</v>
      </c>
      <c r="R1" s="3" t="str">
        <f>IFERROR(__xludf.DUMMYFUNCTION("""COMPUTED_VALUE"""),"Zadatak A1")</f>
        <v>Zadatak A1</v>
      </c>
      <c r="S1" s="3" t="str">
        <f>IFERROR(__xludf.DUMMYFUNCTION("""COMPUTED_VALUE"""),"Zadatak A2")</f>
        <v>Zadatak A2</v>
      </c>
      <c r="T1" s="3" t="str">
        <f>IFERROR(__xludf.DUMMYFUNCTION("""COMPUTED_VALUE"""),"Zadatak A3")</f>
        <v>Zadatak A3</v>
      </c>
      <c r="U1" s="1"/>
      <c r="V1" s="1"/>
      <c r="W1" s="1" t="str">
        <f>IFERROR(__xludf.DUMMYFUNCTION("""COMPUTED_VALUE"""),"Б1 - Лек")</f>
        <v>Б1 - Лек</v>
      </c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 t="str">
        <f>IFERROR(__xludf.DUMMYFUNCTION("""COMPUTED_VALUE"""),"Б2 - Вештица")</f>
        <v>Б2 - Вештица</v>
      </c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 t="str">
        <f>IFERROR(__xludf.DUMMYFUNCTION("""COMPUTED_VALUE"""),"Б3 - Троокругао")</f>
        <v>Б3 - Троокругао</v>
      </c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 t="str">
        <f>IFERROR(__xludf.DUMMYFUNCTION("""COMPUTED_VALUE"""),"А1 - Статистика")</f>
        <v>А1 - Статистика</v>
      </c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 t="str">
        <f>IFERROR(__xludf.DUMMYFUNCTION("""COMPUTED_VALUE"""),"А2 - Спец задатак")</f>
        <v>А2 - Спец задатак</v>
      </c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 t="str">
        <f>IFERROR(__xludf.DUMMYFUNCTION("""COMPUTED_VALUE"""),"А3 - Фестивал")</f>
        <v>А3 - Фестивал</v>
      </c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</row>
    <row r="2">
      <c r="A2" s="4" t="s">
        <v>6</v>
      </c>
      <c r="B2" s="4" t="s">
        <v>7</v>
      </c>
      <c r="C2" s="4" t="s">
        <v>8</v>
      </c>
      <c r="D2" s="4" t="str">
        <f>IFERROR(__xludf.DUMMYFUNCTION("""COMPUTED_VALUE"""),"Korisničko ime")</f>
        <v>Korisničko ime</v>
      </c>
      <c r="E2" s="4" t="str">
        <f>IFERROR(__xludf.DUMMYFUNCTION("""COMPUTED_VALUE"""),"Status")</f>
        <v>Status</v>
      </c>
      <c r="F2" s="4" t="str">
        <f>IFERROR(__xludf.DUMMYFUNCTION("""COMPUTED_VALUE"""),"Ime")</f>
        <v>Ime</v>
      </c>
      <c r="G2" s="4" t="str">
        <f>IFERROR(__xludf.DUMMYFUNCTION("""COMPUTED_VALUE"""),"Prezime")</f>
        <v>Prezime</v>
      </c>
      <c r="H2" s="4" t="str">
        <f>IFERROR(__xludf.DUMMYFUNCTION("""COMPUTED_VALUE"""),"Ukupno")</f>
        <v>Ukupno</v>
      </c>
      <c r="I2" s="4"/>
      <c r="J2" s="4" t="str">
        <f>IFERROR(__xludf.DUMMYFUNCTION("""COMPUTED_VALUE"""),"Opština")</f>
        <v>Opština</v>
      </c>
      <c r="K2" s="4" t="str">
        <f>IFERROR(__xludf.DUMMYFUNCTION("""COMPUTED_VALUE"""),"Škola")</f>
        <v>Škola</v>
      </c>
      <c r="L2" s="11" t="str">
        <f>IFERROR(__xludf.DUMMYFUNCTION("""COMPUTED_VALUE"""),"Razred")</f>
        <v>Razred</v>
      </c>
      <c r="M2" s="4" t="str">
        <f>IFERROR(__xludf.DUMMYFUNCTION("""COMPUTED_VALUE"""),"Kategorija")</f>
        <v>Kategorija</v>
      </c>
      <c r="N2" s="4" t="str">
        <f>IFERROR(__xludf.DUMMYFUNCTION("""COMPUTED_VALUE"""),"Mentor")</f>
        <v>Mentor</v>
      </c>
      <c r="O2" s="12" t="str">
        <f>IFERROR(__xludf.DUMMYFUNCTION("""COMPUTED_VALUE"""),"Lek")</f>
        <v>Lek</v>
      </c>
      <c r="P2" s="13" t="str">
        <f>IFERROR(__xludf.DUMMYFUNCTION("""COMPUTED_VALUE"""),"Veštica")</f>
        <v>Veštica</v>
      </c>
      <c r="Q2" s="13" t="str">
        <f>IFERROR(__xludf.DUMMYFUNCTION("""COMPUTED_VALUE"""),"Trookrugao")</f>
        <v>Trookrugao</v>
      </c>
      <c r="R2" s="13" t="str">
        <f>IFERROR(__xludf.DUMMYFUNCTION("""COMPUTED_VALUE"""),"Statistika")</f>
        <v>Statistika</v>
      </c>
      <c r="S2" s="13" t="str">
        <f>IFERROR(__xludf.DUMMYFUNCTION("""COMPUTED_VALUE"""),"Spec zadatak")</f>
        <v>Spec zadatak</v>
      </c>
      <c r="T2" s="13" t="str">
        <f>IFERROR(__xludf.DUMMYFUNCTION("""COMPUTED_VALUE"""),"Festival")</f>
        <v>Festival</v>
      </c>
      <c r="U2" s="4" t="str">
        <f>IFERROR(__xludf.DUMMYFUNCTION("""COMPUTED_VALUE"""),"")</f>
        <v/>
      </c>
      <c r="V2" s="4" t="str">
        <f>IFERROR(__xludf.DUMMYFUNCTION("""COMPUTED_VALUE"""),"")</f>
        <v/>
      </c>
      <c r="W2" s="4">
        <f>IFERROR(__xludf.DUMMYFUNCTION("""COMPUTED_VALUE"""),1.0)</f>
        <v>1</v>
      </c>
      <c r="X2" s="4">
        <f>IFERROR(__xludf.DUMMYFUNCTION("""COMPUTED_VALUE"""),2.0)</f>
        <v>2</v>
      </c>
      <c r="Y2" s="4">
        <f>IFERROR(__xludf.DUMMYFUNCTION("""COMPUTED_VALUE"""),3.0)</f>
        <v>3</v>
      </c>
      <c r="Z2" s="4">
        <f>IFERROR(__xludf.DUMMYFUNCTION("""COMPUTED_VALUE"""),4.0)</f>
        <v>4</v>
      </c>
      <c r="AA2" s="4">
        <f>IFERROR(__xludf.DUMMYFUNCTION("""COMPUTED_VALUE"""),5.0)</f>
        <v>5</v>
      </c>
      <c r="AB2" s="4">
        <f>IFERROR(__xludf.DUMMYFUNCTION("""COMPUTED_VALUE"""),6.0)</f>
        <v>6</v>
      </c>
      <c r="AC2" s="4">
        <f>IFERROR(__xludf.DUMMYFUNCTION("""COMPUTED_VALUE"""),7.0)</f>
        <v>7</v>
      </c>
      <c r="AD2" s="4">
        <f>IFERROR(__xludf.DUMMYFUNCTION("""COMPUTED_VALUE"""),8.0)</f>
        <v>8</v>
      </c>
      <c r="AE2" s="4">
        <f>IFERROR(__xludf.DUMMYFUNCTION("""COMPUTED_VALUE"""),9.0)</f>
        <v>9</v>
      </c>
      <c r="AF2" s="4">
        <f>IFERROR(__xludf.DUMMYFUNCTION("""COMPUTED_VALUE"""),10.0)</f>
        <v>10</v>
      </c>
      <c r="AG2" s="4">
        <f>IFERROR(__xludf.DUMMYFUNCTION("""COMPUTED_VALUE"""),11.0)</f>
        <v>11</v>
      </c>
      <c r="AH2" s="4">
        <f>IFERROR(__xludf.DUMMYFUNCTION("""COMPUTED_VALUE"""),12.0)</f>
        <v>12</v>
      </c>
      <c r="AI2" s="4">
        <f>IFERROR(__xludf.DUMMYFUNCTION("""COMPUTED_VALUE"""),13.0)</f>
        <v>13</v>
      </c>
      <c r="AJ2" s="4">
        <f>IFERROR(__xludf.DUMMYFUNCTION("""COMPUTED_VALUE"""),14.0)</f>
        <v>14</v>
      </c>
      <c r="AK2" s="4">
        <f>IFERROR(__xludf.DUMMYFUNCTION("""COMPUTED_VALUE"""),15.0)</f>
        <v>15</v>
      </c>
      <c r="AL2" s="4">
        <f>IFERROR(__xludf.DUMMYFUNCTION("""COMPUTED_VALUE"""),16.0)</f>
        <v>16</v>
      </c>
      <c r="AM2" s="4">
        <f>IFERROR(__xludf.DUMMYFUNCTION("""COMPUTED_VALUE"""),17.0)</f>
        <v>17</v>
      </c>
      <c r="AN2" s="4">
        <f>IFERROR(__xludf.DUMMYFUNCTION("""COMPUTED_VALUE"""),18.0)</f>
        <v>18</v>
      </c>
      <c r="AO2" s="4">
        <f>IFERROR(__xludf.DUMMYFUNCTION("""COMPUTED_VALUE"""),19.0)</f>
        <v>19</v>
      </c>
      <c r="AP2" s="4">
        <f>IFERROR(__xludf.DUMMYFUNCTION("""COMPUTED_VALUE"""),20.0)</f>
        <v>20</v>
      </c>
      <c r="AQ2" s="4">
        <f>IFERROR(__xludf.DUMMYFUNCTION("""COMPUTED_VALUE"""),21.0)</f>
        <v>21</v>
      </c>
      <c r="AR2" s="4">
        <f>IFERROR(__xludf.DUMMYFUNCTION("""COMPUTED_VALUE"""),22.0)</f>
        <v>22</v>
      </c>
      <c r="AS2" s="4">
        <f>IFERROR(__xludf.DUMMYFUNCTION("""COMPUTED_VALUE"""),23.0)</f>
        <v>23</v>
      </c>
      <c r="AT2" s="4">
        <f>IFERROR(__xludf.DUMMYFUNCTION("""COMPUTED_VALUE"""),24.0)</f>
        <v>24</v>
      </c>
      <c r="AU2" s="4">
        <f>IFERROR(__xludf.DUMMYFUNCTION("""COMPUTED_VALUE"""),25.0)</f>
        <v>25</v>
      </c>
      <c r="AV2" s="4">
        <f>IFERROR(__xludf.DUMMYFUNCTION("""COMPUTED_VALUE"""),26.0)</f>
        <v>26</v>
      </c>
      <c r="AW2" s="4">
        <f>IFERROR(__xludf.DUMMYFUNCTION("""COMPUTED_VALUE"""),27.0)</f>
        <v>27</v>
      </c>
      <c r="AX2" s="4">
        <f>IFERROR(__xludf.DUMMYFUNCTION("""COMPUTED_VALUE"""),28.0)</f>
        <v>28</v>
      </c>
      <c r="AY2" s="4">
        <f>IFERROR(__xludf.DUMMYFUNCTION("""COMPUTED_VALUE"""),29.0)</f>
        <v>29</v>
      </c>
      <c r="AZ2" s="4">
        <f>IFERROR(__xludf.DUMMYFUNCTION("""COMPUTED_VALUE"""),30.0)</f>
        <v>30</v>
      </c>
      <c r="BA2" s="4">
        <f>IFERROR(__xludf.DUMMYFUNCTION("""COMPUTED_VALUE"""),31.0)</f>
        <v>31</v>
      </c>
      <c r="BB2" s="4">
        <f>IFERROR(__xludf.DUMMYFUNCTION("""COMPUTED_VALUE"""),32.0)</f>
        <v>32</v>
      </c>
      <c r="BC2" s="4">
        <f>IFERROR(__xludf.DUMMYFUNCTION("""COMPUTED_VALUE"""),33.0)</f>
        <v>33</v>
      </c>
      <c r="BD2" s="4">
        <f>IFERROR(__xludf.DUMMYFUNCTION("""COMPUTED_VALUE"""),34.0)</f>
        <v>34</v>
      </c>
      <c r="BE2" s="4">
        <f>IFERROR(__xludf.DUMMYFUNCTION("""COMPUTED_VALUE"""),35.0)</f>
        <v>35</v>
      </c>
      <c r="BF2" s="4">
        <f>IFERROR(__xludf.DUMMYFUNCTION("""COMPUTED_VALUE"""),36.0)</f>
        <v>36</v>
      </c>
      <c r="BG2" s="4">
        <f>IFERROR(__xludf.DUMMYFUNCTION("""COMPUTED_VALUE"""),37.0)</f>
        <v>37</v>
      </c>
      <c r="BH2" s="4">
        <f>IFERROR(__xludf.DUMMYFUNCTION("""COMPUTED_VALUE"""),38.0)</f>
        <v>38</v>
      </c>
      <c r="BI2" s="4">
        <f>IFERROR(__xludf.DUMMYFUNCTION("""COMPUTED_VALUE"""),39.0)</f>
        <v>39</v>
      </c>
      <c r="BJ2" s="4">
        <f>IFERROR(__xludf.DUMMYFUNCTION("""COMPUTED_VALUE"""),40.0)</f>
        <v>40</v>
      </c>
      <c r="BK2" s="4">
        <f>IFERROR(__xludf.DUMMYFUNCTION("""COMPUTED_VALUE"""),41.0)</f>
        <v>41</v>
      </c>
      <c r="BL2" s="4">
        <f>IFERROR(__xludf.DUMMYFUNCTION("""COMPUTED_VALUE"""),42.0)</f>
        <v>42</v>
      </c>
      <c r="BM2" s="4" t="str">
        <f>IFERROR(__xludf.DUMMYFUNCTION("""COMPUTED_VALUE"""),"")</f>
        <v/>
      </c>
      <c r="BN2" s="4">
        <f>IFERROR(__xludf.DUMMYFUNCTION("""COMPUTED_VALUE"""),1.0)</f>
        <v>1</v>
      </c>
      <c r="BO2" s="4">
        <f>IFERROR(__xludf.DUMMYFUNCTION("""COMPUTED_VALUE"""),2.0)</f>
        <v>2</v>
      </c>
      <c r="BP2" s="4">
        <f>IFERROR(__xludf.DUMMYFUNCTION("""COMPUTED_VALUE"""),3.0)</f>
        <v>3</v>
      </c>
      <c r="BQ2" s="4">
        <f>IFERROR(__xludf.DUMMYFUNCTION("""COMPUTED_VALUE"""),4.0)</f>
        <v>4</v>
      </c>
      <c r="BR2" s="4">
        <f>IFERROR(__xludf.DUMMYFUNCTION("""COMPUTED_VALUE"""),5.0)</f>
        <v>5</v>
      </c>
      <c r="BS2" s="4">
        <f>IFERROR(__xludf.DUMMYFUNCTION("""COMPUTED_VALUE"""),6.0)</f>
        <v>6</v>
      </c>
      <c r="BT2" s="4">
        <f>IFERROR(__xludf.DUMMYFUNCTION("""COMPUTED_VALUE"""),7.0)</f>
        <v>7</v>
      </c>
      <c r="BU2" s="4">
        <f>IFERROR(__xludf.DUMMYFUNCTION("""COMPUTED_VALUE"""),8.0)</f>
        <v>8</v>
      </c>
      <c r="BV2" s="4">
        <f>IFERROR(__xludf.DUMMYFUNCTION("""COMPUTED_VALUE"""),9.0)</f>
        <v>9</v>
      </c>
      <c r="BW2" s="4">
        <f>IFERROR(__xludf.DUMMYFUNCTION("""COMPUTED_VALUE"""),10.0)</f>
        <v>10</v>
      </c>
      <c r="BX2" s="4">
        <f>IFERROR(__xludf.DUMMYFUNCTION("""COMPUTED_VALUE"""),11.0)</f>
        <v>11</v>
      </c>
      <c r="BY2" s="4">
        <f>IFERROR(__xludf.DUMMYFUNCTION("""COMPUTED_VALUE"""),12.0)</f>
        <v>12</v>
      </c>
      <c r="BZ2" s="4">
        <f>IFERROR(__xludf.DUMMYFUNCTION("""COMPUTED_VALUE"""),13.0)</f>
        <v>13</v>
      </c>
      <c r="CA2" s="4">
        <f>IFERROR(__xludf.DUMMYFUNCTION("""COMPUTED_VALUE"""),14.0)</f>
        <v>14</v>
      </c>
      <c r="CB2" s="4">
        <f>IFERROR(__xludf.DUMMYFUNCTION("""COMPUTED_VALUE"""),15.0)</f>
        <v>15</v>
      </c>
      <c r="CC2" s="4">
        <f>IFERROR(__xludf.DUMMYFUNCTION("""COMPUTED_VALUE"""),16.0)</f>
        <v>16</v>
      </c>
      <c r="CD2" s="4">
        <f>IFERROR(__xludf.DUMMYFUNCTION("""COMPUTED_VALUE"""),17.0)</f>
        <v>17</v>
      </c>
      <c r="CE2" s="4">
        <f>IFERROR(__xludf.DUMMYFUNCTION("""COMPUTED_VALUE"""),18.0)</f>
        <v>18</v>
      </c>
      <c r="CF2" s="4">
        <f>IFERROR(__xludf.DUMMYFUNCTION("""COMPUTED_VALUE"""),19.0)</f>
        <v>19</v>
      </c>
      <c r="CG2" s="4">
        <f>IFERROR(__xludf.DUMMYFUNCTION("""COMPUTED_VALUE"""),20.0)</f>
        <v>20</v>
      </c>
      <c r="CH2" s="4">
        <f>IFERROR(__xludf.DUMMYFUNCTION("""COMPUTED_VALUE"""),21.0)</f>
        <v>21</v>
      </c>
      <c r="CI2" s="4">
        <f>IFERROR(__xludf.DUMMYFUNCTION("""COMPUTED_VALUE"""),22.0)</f>
        <v>22</v>
      </c>
      <c r="CJ2" s="4">
        <f>IFERROR(__xludf.DUMMYFUNCTION("""COMPUTED_VALUE"""),23.0)</f>
        <v>23</v>
      </c>
      <c r="CK2" s="4">
        <f>IFERROR(__xludf.DUMMYFUNCTION("""COMPUTED_VALUE"""),24.0)</f>
        <v>24</v>
      </c>
      <c r="CL2" s="4">
        <f>IFERROR(__xludf.DUMMYFUNCTION("""COMPUTED_VALUE"""),25.0)</f>
        <v>25</v>
      </c>
      <c r="CM2" s="4">
        <f>IFERROR(__xludf.DUMMYFUNCTION("""COMPUTED_VALUE"""),26.0)</f>
        <v>26</v>
      </c>
      <c r="CN2" s="4">
        <f>IFERROR(__xludf.DUMMYFUNCTION("""COMPUTED_VALUE"""),27.0)</f>
        <v>27</v>
      </c>
      <c r="CO2" s="4">
        <f>IFERROR(__xludf.DUMMYFUNCTION("""COMPUTED_VALUE"""),28.0)</f>
        <v>28</v>
      </c>
      <c r="CP2" s="4">
        <f>IFERROR(__xludf.DUMMYFUNCTION("""COMPUTED_VALUE"""),29.0)</f>
        <v>29</v>
      </c>
      <c r="CQ2" s="4">
        <f>IFERROR(__xludf.DUMMYFUNCTION("""COMPUTED_VALUE"""),30.0)</f>
        <v>30</v>
      </c>
      <c r="CR2" s="4">
        <f>IFERROR(__xludf.DUMMYFUNCTION("""COMPUTED_VALUE"""),31.0)</f>
        <v>31</v>
      </c>
      <c r="CS2" s="4">
        <f>IFERROR(__xludf.DUMMYFUNCTION("""COMPUTED_VALUE"""),32.0)</f>
        <v>32</v>
      </c>
      <c r="CT2" s="4">
        <f>IFERROR(__xludf.DUMMYFUNCTION("""COMPUTED_VALUE"""),33.0)</f>
        <v>33</v>
      </c>
      <c r="CU2" s="4" t="str">
        <f>IFERROR(__xludf.DUMMYFUNCTION("""COMPUTED_VALUE"""),"")</f>
        <v/>
      </c>
      <c r="CV2" s="4">
        <f>IFERROR(__xludf.DUMMYFUNCTION("""COMPUTED_VALUE"""),1.0)</f>
        <v>1</v>
      </c>
      <c r="CW2" s="4">
        <f>IFERROR(__xludf.DUMMYFUNCTION("""COMPUTED_VALUE"""),2.0)</f>
        <v>2</v>
      </c>
      <c r="CX2" s="4">
        <f>IFERROR(__xludf.DUMMYFUNCTION("""COMPUTED_VALUE"""),3.0)</f>
        <v>3</v>
      </c>
      <c r="CY2" s="4">
        <f>IFERROR(__xludf.DUMMYFUNCTION("""COMPUTED_VALUE"""),4.0)</f>
        <v>4</v>
      </c>
      <c r="CZ2" s="4">
        <f>IFERROR(__xludf.DUMMYFUNCTION("""COMPUTED_VALUE"""),5.0)</f>
        <v>5</v>
      </c>
      <c r="DA2" s="4">
        <f>IFERROR(__xludf.DUMMYFUNCTION("""COMPUTED_VALUE"""),6.0)</f>
        <v>6</v>
      </c>
      <c r="DB2" s="4">
        <f>IFERROR(__xludf.DUMMYFUNCTION("""COMPUTED_VALUE"""),7.0)</f>
        <v>7</v>
      </c>
      <c r="DC2" s="4">
        <f>IFERROR(__xludf.DUMMYFUNCTION("""COMPUTED_VALUE"""),8.0)</f>
        <v>8</v>
      </c>
      <c r="DD2" s="4">
        <f>IFERROR(__xludf.DUMMYFUNCTION("""COMPUTED_VALUE"""),9.0)</f>
        <v>9</v>
      </c>
      <c r="DE2" s="4">
        <f>IFERROR(__xludf.DUMMYFUNCTION("""COMPUTED_VALUE"""),10.0)</f>
        <v>10</v>
      </c>
      <c r="DF2" s="4">
        <f>IFERROR(__xludf.DUMMYFUNCTION("""COMPUTED_VALUE"""),11.0)</f>
        <v>11</v>
      </c>
      <c r="DG2" s="4">
        <f>IFERROR(__xludf.DUMMYFUNCTION("""COMPUTED_VALUE"""),12.0)</f>
        <v>12</v>
      </c>
      <c r="DH2" s="4">
        <f>IFERROR(__xludf.DUMMYFUNCTION("""COMPUTED_VALUE"""),13.0)</f>
        <v>13</v>
      </c>
      <c r="DI2" s="4">
        <f>IFERROR(__xludf.DUMMYFUNCTION("""COMPUTED_VALUE"""),14.0)</f>
        <v>14</v>
      </c>
      <c r="DJ2" s="4">
        <f>IFERROR(__xludf.DUMMYFUNCTION("""COMPUTED_VALUE"""),15.0)</f>
        <v>15</v>
      </c>
      <c r="DK2" s="4">
        <f>IFERROR(__xludf.DUMMYFUNCTION("""COMPUTED_VALUE"""),16.0)</f>
        <v>16</v>
      </c>
      <c r="DL2" s="4">
        <f>IFERROR(__xludf.DUMMYFUNCTION("""COMPUTED_VALUE"""),17.0)</f>
        <v>17</v>
      </c>
      <c r="DM2" s="4">
        <f>IFERROR(__xludf.DUMMYFUNCTION("""COMPUTED_VALUE"""),18.0)</f>
        <v>18</v>
      </c>
      <c r="DN2" s="4">
        <f>IFERROR(__xludf.DUMMYFUNCTION("""COMPUTED_VALUE"""),19.0)</f>
        <v>19</v>
      </c>
      <c r="DO2" s="4">
        <f>IFERROR(__xludf.DUMMYFUNCTION("""COMPUTED_VALUE"""),20.0)</f>
        <v>20</v>
      </c>
      <c r="DP2" s="4">
        <f>IFERROR(__xludf.DUMMYFUNCTION("""COMPUTED_VALUE"""),21.0)</f>
        <v>21</v>
      </c>
      <c r="DQ2" s="4">
        <f>IFERROR(__xludf.DUMMYFUNCTION("""COMPUTED_VALUE"""),22.0)</f>
        <v>22</v>
      </c>
      <c r="DR2" s="4">
        <f>IFERROR(__xludf.DUMMYFUNCTION("""COMPUTED_VALUE"""),23.0)</f>
        <v>23</v>
      </c>
      <c r="DS2" s="4">
        <f>IFERROR(__xludf.DUMMYFUNCTION("""COMPUTED_VALUE"""),24.0)</f>
        <v>24</v>
      </c>
      <c r="DT2" s="4">
        <f>IFERROR(__xludf.DUMMYFUNCTION("""COMPUTED_VALUE"""),25.0)</f>
        <v>25</v>
      </c>
      <c r="DU2" s="4">
        <f>IFERROR(__xludf.DUMMYFUNCTION("""COMPUTED_VALUE"""),26.0)</f>
        <v>26</v>
      </c>
      <c r="DV2" s="4">
        <f>IFERROR(__xludf.DUMMYFUNCTION("""COMPUTED_VALUE"""),27.0)</f>
        <v>27</v>
      </c>
      <c r="DW2" s="4">
        <f>IFERROR(__xludf.DUMMYFUNCTION("""COMPUTED_VALUE"""),28.0)</f>
        <v>28</v>
      </c>
      <c r="DX2" s="4">
        <f>IFERROR(__xludf.DUMMYFUNCTION("""COMPUTED_VALUE"""),29.0)</f>
        <v>29</v>
      </c>
      <c r="DY2" s="4">
        <f>IFERROR(__xludf.DUMMYFUNCTION("""COMPUTED_VALUE"""),30.0)</f>
        <v>30</v>
      </c>
      <c r="DZ2" s="4">
        <f>IFERROR(__xludf.DUMMYFUNCTION("""COMPUTED_VALUE"""),31.0)</f>
        <v>31</v>
      </c>
      <c r="EA2" s="4">
        <f>IFERROR(__xludf.DUMMYFUNCTION("""COMPUTED_VALUE"""),32.0)</f>
        <v>32</v>
      </c>
      <c r="EB2" s="4" t="str">
        <f>IFERROR(__xludf.DUMMYFUNCTION("""COMPUTED_VALUE"""),"")</f>
        <v/>
      </c>
      <c r="EC2" s="4">
        <f>IFERROR(__xludf.DUMMYFUNCTION("""COMPUTED_VALUE"""),1.0)</f>
        <v>1</v>
      </c>
      <c r="ED2" s="4">
        <f>IFERROR(__xludf.DUMMYFUNCTION("""COMPUTED_VALUE"""),2.0)</f>
        <v>2</v>
      </c>
      <c r="EE2" s="4">
        <f>IFERROR(__xludf.DUMMYFUNCTION("""COMPUTED_VALUE"""),3.0)</f>
        <v>3</v>
      </c>
      <c r="EF2" s="4">
        <f>IFERROR(__xludf.DUMMYFUNCTION("""COMPUTED_VALUE"""),4.0)</f>
        <v>4</v>
      </c>
      <c r="EG2" s="4">
        <f>IFERROR(__xludf.DUMMYFUNCTION("""COMPUTED_VALUE"""),5.0)</f>
        <v>5</v>
      </c>
      <c r="EH2" s="4">
        <f>IFERROR(__xludf.DUMMYFUNCTION("""COMPUTED_VALUE"""),6.0)</f>
        <v>6</v>
      </c>
      <c r="EI2" s="4">
        <f>IFERROR(__xludf.DUMMYFUNCTION("""COMPUTED_VALUE"""),7.0)</f>
        <v>7</v>
      </c>
      <c r="EJ2" s="4">
        <f>IFERROR(__xludf.DUMMYFUNCTION("""COMPUTED_VALUE"""),8.0)</f>
        <v>8</v>
      </c>
      <c r="EK2" s="4">
        <f>IFERROR(__xludf.DUMMYFUNCTION("""COMPUTED_VALUE"""),9.0)</f>
        <v>9</v>
      </c>
      <c r="EL2" s="4">
        <f>IFERROR(__xludf.DUMMYFUNCTION("""COMPUTED_VALUE"""),10.0)</f>
        <v>10</v>
      </c>
      <c r="EM2" s="4">
        <f>IFERROR(__xludf.DUMMYFUNCTION("""COMPUTED_VALUE"""),11.0)</f>
        <v>11</v>
      </c>
      <c r="EN2" s="4">
        <f>IFERROR(__xludf.DUMMYFUNCTION("""COMPUTED_VALUE"""),12.0)</f>
        <v>12</v>
      </c>
      <c r="EO2" s="4">
        <f>IFERROR(__xludf.DUMMYFUNCTION("""COMPUTED_VALUE"""),13.0)</f>
        <v>13</v>
      </c>
      <c r="EP2" s="4">
        <f>IFERROR(__xludf.DUMMYFUNCTION("""COMPUTED_VALUE"""),14.0)</f>
        <v>14</v>
      </c>
      <c r="EQ2" s="4">
        <f>IFERROR(__xludf.DUMMYFUNCTION("""COMPUTED_VALUE"""),15.0)</f>
        <v>15</v>
      </c>
      <c r="ER2" s="4">
        <f>IFERROR(__xludf.DUMMYFUNCTION("""COMPUTED_VALUE"""),16.0)</f>
        <v>16</v>
      </c>
      <c r="ES2" s="4" t="str">
        <f>IFERROR(__xludf.DUMMYFUNCTION("""COMPUTED_VALUE"""),"")</f>
        <v/>
      </c>
      <c r="ET2" s="4">
        <f>IFERROR(__xludf.DUMMYFUNCTION("""COMPUTED_VALUE"""),1.0)</f>
        <v>1</v>
      </c>
      <c r="EU2" s="4">
        <f>IFERROR(__xludf.DUMMYFUNCTION("""COMPUTED_VALUE"""),2.0)</f>
        <v>2</v>
      </c>
      <c r="EV2" s="4">
        <f>IFERROR(__xludf.DUMMYFUNCTION("""COMPUTED_VALUE"""),3.0)</f>
        <v>3</v>
      </c>
      <c r="EW2" s="4">
        <f>IFERROR(__xludf.DUMMYFUNCTION("""COMPUTED_VALUE"""),4.0)</f>
        <v>4</v>
      </c>
      <c r="EX2" s="4">
        <f>IFERROR(__xludf.DUMMYFUNCTION("""COMPUTED_VALUE"""),5.0)</f>
        <v>5</v>
      </c>
      <c r="EY2" s="4">
        <f>IFERROR(__xludf.DUMMYFUNCTION("""COMPUTED_VALUE"""),6.0)</f>
        <v>6</v>
      </c>
      <c r="EZ2" s="4">
        <f>IFERROR(__xludf.DUMMYFUNCTION("""COMPUTED_VALUE"""),7.0)</f>
        <v>7</v>
      </c>
      <c r="FA2" s="4">
        <f>IFERROR(__xludf.DUMMYFUNCTION("""COMPUTED_VALUE"""),8.0)</f>
        <v>8</v>
      </c>
      <c r="FB2" s="4">
        <f>IFERROR(__xludf.DUMMYFUNCTION("""COMPUTED_VALUE"""),9.0)</f>
        <v>9</v>
      </c>
      <c r="FC2" s="4">
        <f>IFERROR(__xludf.DUMMYFUNCTION("""COMPUTED_VALUE"""),10.0)</f>
        <v>10</v>
      </c>
      <c r="FD2" s="4">
        <f>IFERROR(__xludf.DUMMYFUNCTION("""COMPUTED_VALUE"""),11.0)</f>
        <v>11</v>
      </c>
      <c r="FE2" s="4">
        <f>IFERROR(__xludf.DUMMYFUNCTION("""COMPUTED_VALUE"""),12.0)</f>
        <v>12</v>
      </c>
      <c r="FF2" s="4">
        <f>IFERROR(__xludf.DUMMYFUNCTION("""COMPUTED_VALUE"""),13.0)</f>
        <v>13</v>
      </c>
      <c r="FG2" s="4">
        <f>IFERROR(__xludf.DUMMYFUNCTION("""COMPUTED_VALUE"""),14.0)</f>
        <v>14</v>
      </c>
      <c r="FH2" s="4">
        <f>IFERROR(__xludf.DUMMYFUNCTION("""COMPUTED_VALUE"""),15.0)</f>
        <v>15</v>
      </c>
      <c r="FI2" s="4">
        <f>IFERROR(__xludf.DUMMYFUNCTION("""COMPUTED_VALUE"""),16.0)</f>
        <v>16</v>
      </c>
      <c r="FJ2" s="4">
        <f>IFERROR(__xludf.DUMMYFUNCTION("""COMPUTED_VALUE"""),17.0)</f>
        <v>17</v>
      </c>
      <c r="FK2" s="4">
        <f>IFERROR(__xludf.DUMMYFUNCTION("""COMPUTED_VALUE"""),18.0)</f>
        <v>18</v>
      </c>
      <c r="FL2" s="4">
        <f>IFERROR(__xludf.DUMMYFUNCTION("""COMPUTED_VALUE"""),19.0)</f>
        <v>19</v>
      </c>
      <c r="FM2" s="4">
        <f>IFERROR(__xludf.DUMMYFUNCTION("""COMPUTED_VALUE"""),20.0)</f>
        <v>20</v>
      </c>
      <c r="FN2" s="4">
        <f>IFERROR(__xludf.DUMMYFUNCTION("""COMPUTED_VALUE"""),21.0)</f>
        <v>21</v>
      </c>
      <c r="FO2" s="4">
        <f>IFERROR(__xludf.DUMMYFUNCTION("""COMPUTED_VALUE"""),22.0)</f>
        <v>22</v>
      </c>
      <c r="FP2" s="4">
        <f>IFERROR(__xludf.DUMMYFUNCTION("""COMPUTED_VALUE"""),23.0)</f>
        <v>23</v>
      </c>
      <c r="FQ2" s="4">
        <f>IFERROR(__xludf.DUMMYFUNCTION("""COMPUTED_VALUE"""),24.0)</f>
        <v>24</v>
      </c>
      <c r="FR2" s="4">
        <f>IFERROR(__xludf.DUMMYFUNCTION("""COMPUTED_VALUE"""),25.0)</f>
        <v>25</v>
      </c>
      <c r="FS2" s="4">
        <f>IFERROR(__xludf.DUMMYFUNCTION("""COMPUTED_VALUE"""),26.0)</f>
        <v>26</v>
      </c>
      <c r="FT2" s="4">
        <f>IFERROR(__xludf.DUMMYFUNCTION("""COMPUTED_VALUE"""),27.0)</f>
        <v>27</v>
      </c>
      <c r="FU2" s="4">
        <f>IFERROR(__xludf.DUMMYFUNCTION("""COMPUTED_VALUE"""),28.0)</f>
        <v>28</v>
      </c>
      <c r="FV2" s="4" t="str">
        <f>IFERROR(__xludf.DUMMYFUNCTION("""COMPUTED_VALUE"""),"")</f>
        <v/>
      </c>
      <c r="FW2" s="4">
        <f>IFERROR(__xludf.DUMMYFUNCTION("""COMPUTED_VALUE"""),1.0)</f>
        <v>1</v>
      </c>
      <c r="FX2" s="4">
        <f>IFERROR(__xludf.DUMMYFUNCTION("""COMPUTED_VALUE"""),2.0)</f>
        <v>2</v>
      </c>
      <c r="FY2" s="4">
        <f>IFERROR(__xludf.DUMMYFUNCTION("""COMPUTED_VALUE"""),3.0)</f>
        <v>3</v>
      </c>
      <c r="FZ2" s="4">
        <f>IFERROR(__xludf.DUMMYFUNCTION("""COMPUTED_VALUE"""),4.0)</f>
        <v>4</v>
      </c>
      <c r="GA2" s="4">
        <f>IFERROR(__xludf.DUMMYFUNCTION("""COMPUTED_VALUE"""),5.0)</f>
        <v>5</v>
      </c>
      <c r="GB2" s="4">
        <f>IFERROR(__xludf.DUMMYFUNCTION("""COMPUTED_VALUE"""),6.0)</f>
        <v>6</v>
      </c>
      <c r="GC2" s="4">
        <f>IFERROR(__xludf.DUMMYFUNCTION("""COMPUTED_VALUE"""),7.0)</f>
        <v>7</v>
      </c>
      <c r="GD2" s="4">
        <f>IFERROR(__xludf.DUMMYFUNCTION("""COMPUTED_VALUE"""),8.0)</f>
        <v>8</v>
      </c>
      <c r="GE2" s="4">
        <f>IFERROR(__xludf.DUMMYFUNCTION("""COMPUTED_VALUE"""),9.0)</f>
        <v>9</v>
      </c>
      <c r="GF2" s="4">
        <f>IFERROR(__xludf.DUMMYFUNCTION("""COMPUTED_VALUE"""),10.0)</f>
        <v>10</v>
      </c>
      <c r="GG2" s="4">
        <f>IFERROR(__xludf.DUMMYFUNCTION("""COMPUTED_VALUE"""),11.0)</f>
        <v>11</v>
      </c>
      <c r="GH2" s="4">
        <f>IFERROR(__xludf.DUMMYFUNCTION("""COMPUTED_VALUE"""),12.0)</f>
        <v>12</v>
      </c>
      <c r="GI2" s="4">
        <f>IFERROR(__xludf.DUMMYFUNCTION("""COMPUTED_VALUE"""),13.0)</f>
        <v>13</v>
      </c>
      <c r="GJ2" s="4">
        <f>IFERROR(__xludf.DUMMYFUNCTION("""COMPUTED_VALUE"""),14.0)</f>
        <v>14</v>
      </c>
      <c r="GK2" s="4">
        <f>IFERROR(__xludf.DUMMYFUNCTION("""COMPUTED_VALUE"""),15.0)</f>
        <v>15</v>
      </c>
      <c r="GL2" s="4">
        <f>IFERROR(__xludf.DUMMYFUNCTION("""COMPUTED_VALUE"""),16.0)</f>
        <v>16</v>
      </c>
      <c r="GM2" s="4">
        <f>IFERROR(__xludf.DUMMYFUNCTION("""COMPUTED_VALUE"""),17.0)</f>
        <v>17</v>
      </c>
      <c r="GN2" s="4">
        <f>IFERROR(__xludf.DUMMYFUNCTION("""COMPUTED_VALUE"""),18.0)</f>
        <v>18</v>
      </c>
      <c r="GO2" s="4">
        <f>IFERROR(__xludf.DUMMYFUNCTION("""COMPUTED_VALUE"""),19.0)</f>
        <v>19</v>
      </c>
      <c r="GP2" s="4">
        <f>IFERROR(__xludf.DUMMYFUNCTION("""COMPUTED_VALUE"""),20.0)</f>
        <v>20</v>
      </c>
      <c r="GQ2" s="4">
        <f>IFERROR(__xludf.DUMMYFUNCTION("""COMPUTED_VALUE"""),21.0)</f>
        <v>21</v>
      </c>
      <c r="GR2" s="4">
        <f>IFERROR(__xludf.DUMMYFUNCTION("""COMPUTED_VALUE"""),22.0)</f>
        <v>22</v>
      </c>
      <c r="GS2" s="4">
        <f>IFERROR(__xludf.DUMMYFUNCTION("""COMPUTED_VALUE"""),23.0)</f>
        <v>23</v>
      </c>
      <c r="GT2" s="4">
        <f>IFERROR(__xludf.DUMMYFUNCTION("""COMPUTED_VALUE"""),24.0)</f>
        <v>24</v>
      </c>
      <c r="GU2" s="4" t="str">
        <f>IFERROR(__xludf.DUMMYFUNCTION("""COMPUTED_VALUE"""),"")</f>
        <v/>
      </c>
    </row>
    <row r="3">
      <c r="A3" s="5"/>
      <c r="B3" s="5"/>
      <c r="C3" s="5" t="str">
        <f>if(B3="d","diskv. iz ciklusa",if(B3="d1","diskv. iz kruga",if($E3="ODOBREN",(if(countif(H:H,"="&amp;H3)=1,countif(H:H,"&gt;"&amp;H3)+1,concatenate(countif(H:H,"&gt;"&amp;H3)+1," - ",countif(H:H,"&gt;="&amp;H3)))),'Rezultati - B kategorija'!empty)))</f>
        <v>1 - 2</v>
      </c>
      <c r="D3" s="6" t="str">
        <f>IFERROR(__xludf.DUMMYFUNCTION("""COMPUTED_VALUE"""),"matejav")</f>
        <v>matejav</v>
      </c>
      <c r="E3" s="6" t="str">
        <f>IFERROR(__xludf.DUMMYFUNCTION("""COMPUTED_VALUE"""),"ODOBREN")</f>
        <v>ODOBREN</v>
      </c>
      <c r="F3" s="6" t="str">
        <f>IFERROR(__xludf.DUMMYFUNCTION("""COMPUTED_VALUE"""),"Mateja")</f>
        <v>Mateja</v>
      </c>
      <c r="G3" s="6" t="str">
        <f>IFERROR(__xludf.DUMMYFUNCTION("""COMPUTED_VALUE"""),"Vukelić")</f>
        <v>Vukelić</v>
      </c>
      <c r="H3" s="7">
        <f>IFERROR(__xludf.DUMMYFUNCTION("""COMPUTED_VALUE"""),273.0)</f>
        <v>273</v>
      </c>
      <c r="I3" s="7">
        <f>IFERROR(__xludf.DUMMYFUNCTION("""COMPUTED_VALUE"""),273.0)</f>
        <v>273</v>
      </c>
      <c r="J3" s="6" t="str">
        <f>IFERROR(__xludf.DUMMYFUNCTION("""COMPUTED_VALUE"""),"Stari grad")</f>
        <v>Stari grad</v>
      </c>
      <c r="K3" s="6" t="str">
        <f>IFERROR(__xludf.DUMMYFUNCTION("""COMPUTED_VALUE"""),"Matematička gimnazija")</f>
        <v>Matematička gimnazija</v>
      </c>
      <c r="L3" s="14" t="str">
        <f>IFERROR(__xludf.DUMMYFUNCTION("""COMPUTED_VALUE"""),"I")</f>
        <v>I</v>
      </c>
      <c r="M3" s="6" t="str">
        <f>IFERROR(__xludf.DUMMYFUNCTION("""COMPUTED_VALUE"""),"B")</f>
        <v>B</v>
      </c>
      <c r="N3" s="6"/>
      <c r="O3" s="8">
        <f>IFERROR(__xludf.DUMMYFUNCTION("""COMPUTED_VALUE"""),100.0)</f>
        <v>100</v>
      </c>
      <c r="P3" s="9">
        <f>IFERROR(__xludf.DUMMYFUNCTION("""COMPUTED_VALUE"""),100.0)</f>
        <v>100</v>
      </c>
      <c r="Q3" s="9">
        <f>IFERROR(__xludf.DUMMYFUNCTION("""COMPUTED_VALUE"""),73.0)</f>
        <v>73</v>
      </c>
      <c r="R3" s="9" t="str">
        <f>IFERROR(__xludf.DUMMYFUNCTION("""COMPUTED_VALUE"""),"-")</f>
        <v>-</v>
      </c>
      <c r="S3" s="9" t="str">
        <f>IFERROR(__xludf.DUMMYFUNCTION("""COMPUTED_VALUE"""),"-")</f>
        <v>-</v>
      </c>
      <c r="T3" s="9" t="str">
        <f>IFERROR(__xludf.DUMMYFUNCTION("""COMPUTED_VALUE"""),"-")</f>
        <v>-</v>
      </c>
      <c r="U3" s="9" t="str">
        <f>IFERROR(__xludf.DUMMYFUNCTION("""COMPUTED_VALUE"""),"")</f>
        <v/>
      </c>
      <c r="V3" s="9" t="str">
        <f>IFERROR(__xludf.DUMMYFUNCTION("""COMPUTED_VALUE"""),"")</f>
        <v/>
      </c>
      <c r="W3" s="9">
        <f>IFERROR(__xludf.DUMMYFUNCTION("""COMPUTED_VALUE"""),1.0)</f>
        <v>1</v>
      </c>
      <c r="X3" s="9">
        <f>IFERROR(__xludf.DUMMYFUNCTION("""COMPUTED_VALUE"""),1.0)</f>
        <v>1</v>
      </c>
      <c r="Y3" s="9">
        <f>IFERROR(__xludf.DUMMYFUNCTION("""COMPUTED_VALUE"""),1.0)</f>
        <v>1</v>
      </c>
      <c r="Z3" s="9">
        <f>IFERROR(__xludf.DUMMYFUNCTION("""COMPUTED_VALUE"""),1.0)</f>
        <v>1</v>
      </c>
      <c r="AA3" s="9">
        <f>IFERROR(__xludf.DUMMYFUNCTION("""COMPUTED_VALUE"""),1.0)</f>
        <v>1</v>
      </c>
      <c r="AB3" s="9">
        <f>IFERROR(__xludf.DUMMYFUNCTION("""COMPUTED_VALUE"""),1.0)</f>
        <v>1</v>
      </c>
      <c r="AC3" s="9">
        <f>IFERROR(__xludf.DUMMYFUNCTION("""COMPUTED_VALUE"""),1.0)</f>
        <v>1</v>
      </c>
      <c r="AD3" s="9">
        <f>IFERROR(__xludf.DUMMYFUNCTION("""COMPUTED_VALUE"""),1.0)</f>
        <v>1</v>
      </c>
      <c r="AE3" s="9">
        <f>IFERROR(__xludf.DUMMYFUNCTION("""COMPUTED_VALUE"""),1.0)</f>
        <v>1</v>
      </c>
      <c r="AF3" s="9">
        <f>IFERROR(__xludf.DUMMYFUNCTION("""COMPUTED_VALUE"""),1.0)</f>
        <v>1</v>
      </c>
      <c r="AG3" s="9">
        <f>IFERROR(__xludf.DUMMYFUNCTION("""COMPUTED_VALUE"""),1.0)</f>
        <v>1</v>
      </c>
      <c r="AH3" s="9">
        <f>IFERROR(__xludf.DUMMYFUNCTION("""COMPUTED_VALUE"""),1.0)</f>
        <v>1</v>
      </c>
      <c r="AI3" s="9">
        <f>IFERROR(__xludf.DUMMYFUNCTION("""COMPUTED_VALUE"""),1.0)</f>
        <v>1</v>
      </c>
      <c r="AJ3" s="9">
        <f>IFERROR(__xludf.DUMMYFUNCTION("""COMPUTED_VALUE"""),1.0)</f>
        <v>1</v>
      </c>
      <c r="AK3" s="9">
        <f>IFERROR(__xludf.DUMMYFUNCTION("""COMPUTED_VALUE"""),1.0)</f>
        <v>1</v>
      </c>
      <c r="AL3" s="9">
        <f>IFERROR(__xludf.DUMMYFUNCTION("""COMPUTED_VALUE"""),1.0)</f>
        <v>1</v>
      </c>
      <c r="AM3" s="9">
        <f>IFERROR(__xludf.DUMMYFUNCTION("""COMPUTED_VALUE"""),1.0)</f>
        <v>1</v>
      </c>
      <c r="AN3" s="9">
        <f>IFERROR(__xludf.DUMMYFUNCTION("""COMPUTED_VALUE"""),1.0)</f>
        <v>1</v>
      </c>
      <c r="AO3" s="9">
        <f>IFERROR(__xludf.DUMMYFUNCTION("""COMPUTED_VALUE"""),1.0)</f>
        <v>1</v>
      </c>
      <c r="AP3" s="9">
        <f>IFERROR(__xludf.DUMMYFUNCTION("""COMPUTED_VALUE"""),1.0)</f>
        <v>1</v>
      </c>
      <c r="AQ3" s="9">
        <f>IFERROR(__xludf.DUMMYFUNCTION("""COMPUTED_VALUE"""),1.0)</f>
        <v>1</v>
      </c>
      <c r="AR3" s="9">
        <f>IFERROR(__xludf.DUMMYFUNCTION("""COMPUTED_VALUE"""),1.0)</f>
        <v>1</v>
      </c>
      <c r="AS3" s="9">
        <f>IFERROR(__xludf.DUMMYFUNCTION("""COMPUTED_VALUE"""),1.0)</f>
        <v>1</v>
      </c>
      <c r="AT3" s="9">
        <f>IFERROR(__xludf.DUMMYFUNCTION("""COMPUTED_VALUE"""),1.0)</f>
        <v>1</v>
      </c>
      <c r="AU3" s="9">
        <f>IFERROR(__xludf.DUMMYFUNCTION("""COMPUTED_VALUE"""),1.0)</f>
        <v>1</v>
      </c>
      <c r="AV3" s="9">
        <f>IFERROR(__xludf.DUMMYFUNCTION("""COMPUTED_VALUE"""),1.0)</f>
        <v>1</v>
      </c>
      <c r="AW3" s="9">
        <f>IFERROR(__xludf.DUMMYFUNCTION("""COMPUTED_VALUE"""),1.0)</f>
        <v>1</v>
      </c>
      <c r="AX3" s="9">
        <f>IFERROR(__xludf.DUMMYFUNCTION("""COMPUTED_VALUE"""),1.0)</f>
        <v>1</v>
      </c>
      <c r="AY3" s="9">
        <f>IFERROR(__xludf.DUMMYFUNCTION("""COMPUTED_VALUE"""),1.0)</f>
        <v>1</v>
      </c>
      <c r="AZ3" s="9">
        <f>IFERROR(__xludf.DUMMYFUNCTION("""COMPUTED_VALUE"""),1.0)</f>
        <v>1</v>
      </c>
      <c r="BA3" s="9">
        <f>IFERROR(__xludf.DUMMYFUNCTION("""COMPUTED_VALUE"""),1.0)</f>
        <v>1</v>
      </c>
      <c r="BB3" s="9">
        <f>IFERROR(__xludf.DUMMYFUNCTION("""COMPUTED_VALUE"""),1.0)</f>
        <v>1</v>
      </c>
      <c r="BC3" s="9">
        <f>IFERROR(__xludf.DUMMYFUNCTION("""COMPUTED_VALUE"""),1.0)</f>
        <v>1</v>
      </c>
      <c r="BD3" s="9">
        <f>IFERROR(__xludf.DUMMYFUNCTION("""COMPUTED_VALUE"""),1.0)</f>
        <v>1</v>
      </c>
      <c r="BE3" s="9">
        <f>IFERROR(__xludf.DUMMYFUNCTION("""COMPUTED_VALUE"""),1.0)</f>
        <v>1</v>
      </c>
      <c r="BF3" s="9">
        <f>IFERROR(__xludf.DUMMYFUNCTION("""COMPUTED_VALUE"""),1.0)</f>
        <v>1</v>
      </c>
      <c r="BG3" s="9">
        <f>IFERROR(__xludf.DUMMYFUNCTION("""COMPUTED_VALUE"""),1.0)</f>
        <v>1</v>
      </c>
      <c r="BH3" s="9">
        <f>IFERROR(__xludf.DUMMYFUNCTION("""COMPUTED_VALUE"""),1.0)</f>
        <v>1</v>
      </c>
      <c r="BI3" s="9">
        <f>IFERROR(__xludf.DUMMYFUNCTION("""COMPUTED_VALUE"""),1.0)</f>
        <v>1</v>
      </c>
      <c r="BJ3" s="9">
        <f>IFERROR(__xludf.DUMMYFUNCTION("""COMPUTED_VALUE"""),1.0)</f>
        <v>1</v>
      </c>
      <c r="BK3" s="9">
        <f>IFERROR(__xludf.DUMMYFUNCTION("""COMPUTED_VALUE"""),1.0)</f>
        <v>1</v>
      </c>
      <c r="BL3" s="9">
        <f>IFERROR(__xludf.DUMMYFUNCTION("""COMPUTED_VALUE"""),1.0)</f>
        <v>1</v>
      </c>
      <c r="BM3" s="9" t="str">
        <f>IFERROR(__xludf.DUMMYFUNCTION("""COMPUTED_VALUE"""),"")</f>
        <v/>
      </c>
      <c r="BN3" s="9">
        <f>IFERROR(__xludf.DUMMYFUNCTION("""COMPUTED_VALUE"""),1.0)</f>
        <v>1</v>
      </c>
      <c r="BO3" s="9">
        <f>IFERROR(__xludf.DUMMYFUNCTION("""COMPUTED_VALUE"""),1.0)</f>
        <v>1</v>
      </c>
      <c r="BP3" s="9">
        <f>IFERROR(__xludf.DUMMYFUNCTION("""COMPUTED_VALUE"""),1.0)</f>
        <v>1</v>
      </c>
      <c r="BQ3" s="9">
        <f>IFERROR(__xludf.DUMMYFUNCTION("""COMPUTED_VALUE"""),1.0)</f>
        <v>1</v>
      </c>
      <c r="BR3" s="9">
        <f>IFERROR(__xludf.DUMMYFUNCTION("""COMPUTED_VALUE"""),1.0)</f>
        <v>1</v>
      </c>
      <c r="BS3" s="9">
        <f>IFERROR(__xludf.DUMMYFUNCTION("""COMPUTED_VALUE"""),1.0)</f>
        <v>1</v>
      </c>
      <c r="BT3" s="9">
        <f>IFERROR(__xludf.DUMMYFUNCTION("""COMPUTED_VALUE"""),1.0)</f>
        <v>1</v>
      </c>
      <c r="BU3" s="9">
        <f>IFERROR(__xludf.DUMMYFUNCTION("""COMPUTED_VALUE"""),1.0)</f>
        <v>1</v>
      </c>
      <c r="BV3" s="9">
        <f>IFERROR(__xludf.DUMMYFUNCTION("""COMPUTED_VALUE"""),1.0)</f>
        <v>1</v>
      </c>
      <c r="BW3" s="9">
        <f>IFERROR(__xludf.DUMMYFUNCTION("""COMPUTED_VALUE"""),1.0)</f>
        <v>1</v>
      </c>
      <c r="BX3" s="9">
        <f>IFERROR(__xludf.DUMMYFUNCTION("""COMPUTED_VALUE"""),1.0)</f>
        <v>1</v>
      </c>
      <c r="BY3" s="9">
        <f>IFERROR(__xludf.DUMMYFUNCTION("""COMPUTED_VALUE"""),1.0)</f>
        <v>1</v>
      </c>
      <c r="BZ3" s="9">
        <f>IFERROR(__xludf.DUMMYFUNCTION("""COMPUTED_VALUE"""),1.0)</f>
        <v>1</v>
      </c>
      <c r="CA3" s="9">
        <f>IFERROR(__xludf.DUMMYFUNCTION("""COMPUTED_VALUE"""),1.0)</f>
        <v>1</v>
      </c>
      <c r="CB3" s="9">
        <f>IFERROR(__xludf.DUMMYFUNCTION("""COMPUTED_VALUE"""),1.0)</f>
        <v>1</v>
      </c>
      <c r="CC3" s="9">
        <f>IFERROR(__xludf.DUMMYFUNCTION("""COMPUTED_VALUE"""),1.0)</f>
        <v>1</v>
      </c>
      <c r="CD3" s="9">
        <f>IFERROR(__xludf.DUMMYFUNCTION("""COMPUTED_VALUE"""),1.0)</f>
        <v>1</v>
      </c>
      <c r="CE3" s="9">
        <f>IFERROR(__xludf.DUMMYFUNCTION("""COMPUTED_VALUE"""),1.0)</f>
        <v>1</v>
      </c>
      <c r="CF3" s="9">
        <f>IFERROR(__xludf.DUMMYFUNCTION("""COMPUTED_VALUE"""),1.0)</f>
        <v>1</v>
      </c>
      <c r="CG3" s="9">
        <f>IFERROR(__xludf.DUMMYFUNCTION("""COMPUTED_VALUE"""),1.0)</f>
        <v>1</v>
      </c>
      <c r="CH3" s="9">
        <f>IFERROR(__xludf.DUMMYFUNCTION("""COMPUTED_VALUE"""),1.0)</f>
        <v>1</v>
      </c>
      <c r="CI3" s="9">
        <f>IFERROR(__xludf.DUMMYFUNCTION("""COMPUTED_VALUE"""),1.0)</f>
        <v>1</v>
      </c>
      <c r="CJ3" s="9">
        <f>IFERROR(__xludf.DUMMYFUNCTION("""COMPUTED_VALUE"""),1.0)</f>
        <v>1</v>
      </c>
      <c r="CK3" s="9">
        <f>IFERROR(__xludf.DUMMYFUNCTION("""COMPUTED_VALUE"""),1.0)</f>
        <v>1</v>
      </c>
      <c r="CL3" s="9">
        <f>IFERROR(__xludf.DUMMYFUNCTION("""COMPUTED_VALUE"""),1.0)</f>
        <v>1</v>
      </c>
      <c r="CM3" s="9">
        <f>IFERROR(__xludf.DUMMYFUNCTION("""COMPUTED_VALUE"""),1.0)</f>
        <v>1</v>
      </c>
      <c r="CN3" s="9">
        <f>IFERROR(__xludf.DUMMYFUNCTION("""COMPUTED_VALUE"""),1.0)</f>
        <v>1</v>
      </c>
      <c r="CO3" s="9">
        <f>IFERROR(__xludf.DUMMYFUNCTION("""COMPUTED_VALUE"""),1.0)</f>
        <v>1</v>
      </c>
      <c r="CP3" s="9">
        <f>IFERROR(__xludf.DUMMYFUNCTION("""COMPUTED_VALUE"""),1.0)</f>
        <v>1</v>
      </c>
      <c r="CQ3" s="9">
        <f>IFERROR(__xludf.DUMMYFUNCTION("""COMPUTED_VALUE"""),1.0)</f>
        <v>1</v>
      </c>
      <c r="CR3" s="9">
        <f>IFERROR(__xludf.DUMMYFUNCTION("""COMPUTED_VALUE"""),1.0)</f>
        <v>1</v>
      </c>
      <c r="CS3" s="9">
        <f>IFERROR(__xludf.DUMMYFUNCTION("""COMPUTED_VALUE"""),1.0)</f>
        <v>1</v>
      </c>
      <c r="CT3" s="9">
        <f>IFERROR(__xludf.DUMMYFUNCTION("""COMPUTED_VALUE"""),1.0)</f>
        <v>1</v>
      </c>
      <c r="CU3" s="9" t="str">
        <f>IFERROR(__xludf.DUMMYFUNCTION("""COMPUTED_VALUE"""),"")</f>
        <v/>
      </c>
      <c r="CV3" s="9">
        <f>IFERROR(__xludf.DUMMYFUNCTION("""COMPUTED_VALUE"""),1.0)</f>
        <v>1</v>
      </c>
      <c r="CW3" s="9">
        <f>IFERROR(__xludf.DUMMYFUNCTION("""COMPUTED_VALUE"""),1.0)</f>
        <v>1</v>
      </c>
      <c r="CX3" s="9">
        <f>IFERROR(__xludf.DUMMYFUNCTION("""COMPUTED_VALUE"""),1.0)</f>
        <v>1</v>
      </c>
      <c r="CY3" s="9">
        <f>IFERROR(__xludf.DUMMYFUNCTION("""COMPUTED_VALUE"""),1.0)</f>
        <v>1</v>
      </c>
      <c r="CZ3" s="9">
        <f>IFERROR(__xludf.DUMMYFUNCTION("""COMPUTED_VALUE"""),1.0)</f>
        <v>1</v>
      </c>
      <c r="DA3" s="9">
        <f>IFERROR(__xludf.DUMMYFUNCTION("""COMPUTED_VALUE"""),1.0)</f>
        <v>1</v>
      </c>
      <c r="DB3" s="9">
        <f>IFERROR(__xludf.DUMMYFUNCTION("""COMPUTED_VALUE"""),1.0)</f>
        <v>1</v>
      </c>
      <c r="DC3" s="9">
        <f>IFERROR(__xludf.DUMMYFUNCTION("""COMPUTED_VALUE"""),1.0)</f>
        <v>1</v>
      </c>
      <c r="DD3" s="9">
        <f>IFERROR(__xludf.DUMMYFUNCTION("""COMPUTED_VALUE"""),1.0)</f>
        <v>1</v>
      </c>
      <c r="DE3" s="9">
        <f>IFERROR(__xludf.DUMMYFUNCTION("""COMPUTED_VALUE"""),1.0)</f>
        <v>1</v>
      </c>
      <c r="DF3" s="9">
        <f>IFERROR(__xludf.DUMMYFUNCTION("""COMPUTED_VALUE"""),1.0)</f>
        <v>1</v>
      </c>
      <c r="DG3" s="9">
        <f>IFERROR(__xludf.DUMMYFUNCTION("""COMPUTED_VALUE"""),1.0)</f>
        <v>1</v>
      </c>
      <c r="DH3" s="9">
        <f>IFERROR(__xludf.DUMMYFUNCTION("""COMPUTED_VALUE"""),1.0)</f>
        <v>1</v>
      </c>
      <c r="DI3" s="9">
        <f>IFERROR(__xludf.DUMMYFUNCTION("""COMPUTED_VALUE"""),1.0)</f>
        <v>1</v>
      </c>
      <c r="DJ3" s="9">
        <f>IFERROR(__xludf.DUMMYFUNCTION("""COMPUTED_VALUE"""),1.0)</f>
        <v>1</v>
      </c>
      <c r="DK3" s="9">
        <f>IFERROR(__xludf.DUMMYFUNCTION("""COMPUTED_VALUE"""),1.0)</f>
        <v>1</v>
      </c>
      <c r="DL3" s="9">
        <f>IFERROR(__xludf.DUMMYFUNCTION("""COMPUTED_VALUE"""),1.0)</f>
        <v>1</v>
      </c>
      <c r="DM3" s="9">
        <f>IFERROR(__xludf.DUMMYFUNCTION("""COMPUTED_VALUE"""),1.0)</f>
        <v>1</v>
      </c>
      <c r="DN3" s="9">
        <f>IFERROR(__xludf.DUMMYFUNCTION("""COMPUTED_VALUE"""),1.0)</f>
        <v>1</v>
      </c>
      <c r="DO3" s="9">
        <f>IFERROR(__xludf.DUMMYFUNCTION("""COMPUTED_VALUE"""),1.0)</f>
        <v>1</v>
      </c>
      <c r="DP3" s="9">
        <f>IFERROR(__xludf.DUMMYFUNCTION("""COMPUTED_VALUE"""),1.0)</f>
        <v>1</v>
      </c>
      <c r="DQ3" s="9">
        <f>IFERROR(__xludf.DUMMYFUNCTION("""COMPUTED_VALUE"""),1.0)</f>
        <v>1</v>
      </c>
      <c r="DR3" s="9">
        <f>IFERROR(__xludf.DUMMYFUNCTION("""COMPUTED_VALUE"""),1.0)</f>
        <v>1</v>
      </c>
      <c r="DS3" s="9">
        <f>IFERROR(__xludf.DUMMYFUNCTION("""COMPUTED_VALUE"""),1.0)</f>
        <v>1</v>
      </c>
      <c r="DT3" s="9" t="str">
        <f>IFERROR(__xludf.DUMMYFUNCTION("""COMPUTED_VALUE"""),"WA")</f>
        <v>WA</v>
      </c>
      <c r="DU3" s="9" t="str">
        <f>IFERROR(__xludf.DUMMYFUNCTION("""COMPUTED_VALUE"""),"WA")</f>
        <v>WA</v>
      </c>
      <c r="DV3" s="9" t="str">
        <f>IFERROR(__xludf.DUMMYFUNCTION("""COMPUTED_VALUE"""),"TLE")</f>
        <v>TLE</v>
      </c>
      <c r="DW3" s="9" t="str">
        <f>IFERROR(__xludf.DUMMYFUNCTION("""COMPUTED_VALUE"""),"TLE")</f>
        <v>TLE</v>
      </c>
      <c r="DX3" s="9" t="str">
        <f>IFERROR(__xludf.DUMMYFUNCTION("""COMPUTED_VALUE"""),"TLE")</f>
        <v>TLE</v>
      </c>
      <c r="DY3" s="9" t="str">
        <f>IFERROR(__xludf.DUMMYFUNCTION("""COMPUTED_VALUE"""),"TLE")</f>
        <v>TLE</v>
      </c>
      <c r="DZ3" s="9" t="str">
        <f>IFERROR(__xludf.DUMMYFUNCTION("""COMPUTED_VALUE"""),"TLE")</f>
        <v>TLE</v>
      </c>
      <c r="EA3" s="9" t="str">
        <f>IFERROR(__xludf.DUMMYFUNCTION("""COMPUTED_VALUE"""),"TLE")</f>
        <v>TLE</v>
      </c>
      <c r="EB3" s="9" t="str">
        <f>IFERROR(__xludf.DUMMYFUNCTION("""COMPUTED_VALUE"""),"")</f>
        <v/>
      </c>
      <c r="EC3" s="9" t="str">
        <f>IFERROR(__xludf.DUMMYFUNCTION("""COMPUTED_VALUE"""),"-")</f>
        <v>-</v>
      </c>
      <c r="ED3" s="9" t="str">
        <f>IFERROR(__xludf.DUMMYFUNCTION("""COMPUTED_VALUE"""),"-")</f>
        <v>-</v>
      </c>
      <c r="EE3" s="9" t="str">
        <f>IFERROR(__xludf.DUMMYFUNCTION("""COMPUTED_VALUE"""),"-")</f>
        <v>-</v>
      </c>
      <c r="EF3" s="9" t="str">
        <f>IFERROR(__xludf.DUMMYFUNCTION("""COMPUTED_VALUE"""),"-")</f>
        <v>-</v>
      </c>
      <c r="EG3" s="9" t="str">
        <f>IFERROR(__xludf.DUMMYFUNCTION("""COMPUTED_VALUE"""),"-")</f>
        <v>-</v>
      </c>
      <c r="EH3" s="9" t="str">
        <f>IFERROR(__xludf.DUMMYFUNCTION("""COMPUTED_VALUE"""),"-")</f>
        <v>-</v>
      </c>
      <c r="EI3" s="9" t="str">
        <f>IFERROR(__xludf.DUMMYFUNCTION("""COMPUTED_VALUE"""),"-")</f>
        <v>-</v>
      </c>
      <c r="EJ3" s="9" t="str">
        <f>IFERROR(__xludf.DUMMYFUNCTION("""COMPUTED_VALUE"""),"-")</f>
        <v>-</v>
      </c>
      <c r="EK3" s="9" t="str">
        <f>IFERROR(__xludf.DUMMYFUNCTION("""COMPUTED_VALUE"""),"-")</f>
        <v>-</v>
      </c>
      <c r="EL3" s="9" t="str">
        <f>IFERROR(__xludf.DUMMYFUNCTION("""COMPUTED_VALUE"""),"-")</f>
        <v>-</v>
      </c>
      <c r="EM3" s="9" t="str">
        <f>IFERROR(__xludf.DUMMYFUNCTION("""COMPUTED_VALUE"""),"-")</f>
        <v>-</v>
      </c>
      <c r="EN3" s="9" t="str">
        <f>IFERROR(__xludf.DUMMYFUNCTION("""COMPUTED_VALUE"""),"-")</f>
        <v>-</v>
      </c>
      <c r="EO3" s="9" t="str">
        <f>IFERROR(__xludf.DUMMYFUNCTION("""COMPUTED_VALUE"""),"-")</f>
        <v>-</v>
      </c>
      <c r="EP3" s="9" t="str">
        <f>IFERROR(__xludf.DUMMYFUNCTION("""COMPUTED_VALUE"""),"-")</f>
        <v>-</v>
      </c>
      <c r="EQ3" s="9" t="str">
        <f>IFERROR(__xludf.DUMMYFUNCTION("""COMPUTED_VALUE"""),"-")</f>
        <v>-</v>
      </c>
      <c r="ER3" s="9" t="str">
        <f>IFERROR(__xludf.DUMMYFUNCTION("""COMPUTED_VALUE"""),"-")</f>
        <v>-</v>
      </c>
      <c r="ES3" s="9" t="str">
        <f>IFERROR(__xludf.DUMMYFUNCTION("""COMPUTED_VALUE"""),"")</f>
        <v/>
      </c>
      <c r="ET3" s="9" t="str">
        <f>IFERROR(__xludf.DUMMYFUNCTION("""COMPUTED_VALUE"""),"-")</f>
        <v>-</v>
      </c>
      <c r="EU3" s="9" t="str">
        <f>IFERROR(__xludf.DUMMYFUNCTION("""COMPUTED_VALUE"""),"-")</f>
        <v>-</v>
      </c>
      <c r="EV3" s="9" t="str">
        <f>IFERROR(__xludf.DUMMYFUNCTION("""COMPUTED_VALUE"""),"-")</f>
        <v>-</v>
      </c>
      <c r="EW3" s="9" t="str">
        <f>IFERROR(__xludf.DUMMYFUNCTION("""COMPUTED_VALUE"""),"-")</f>
        <v>-</v>
      </c>
      <c r="EX3" s="9" t="str">
        <f>IFERROR(__xludf.DUMMYFUNCTION("""COMPUTED_VALUE"""),"-")</f>
        <v>-</v>
      </c>
      <c r="EY3" s="9" t="str">
        <f>IFERROR(__xludf.DUMMYFUNCTION("""COMPUTED_VALUE"""),"-")</f>
        <v>-</v>
      </c>
      <c r="EZ3" s="9" t="str">
        <f>IFERROR(__xludf.DUMMYFUNCTION("""COMPUTED_VALUE"""),"-")</f>
        <v>-</v>
      </c>
      <c r="FA3" s="9" t="str">
        <f>IFERROR(__xludf.DUMMYFUNCTION("""COMPUTED_VALUE"""),"-")</f>
        <v>-</v>
      </c>
      <c r="FB3" s="9" t="str">
        <f>IFERROR(__xludf.DUMMYFUNCTION("""COMPUTED_VALUE"""),"-")</f>
        <v>-</v>
      </c>
      <c r="FC3" s="9" t="str">
        <f>IFERROR(__xludf.DUMMYFUNCTION("""COMPUTED_VALUE"""),"-")</f>
        <v>-</v>
      </c>
      <c r="FD3" s="9" t="str">
        <f>IFERROR(__xludf.DUMMYFUNCTION("""COMPUTED_VALUE"""),"-")</f>
        <v>-</v>
      </c>
      <c r="FE3" s="9" t="str">
        <f>IFERROR(__xludf.DUMMYFUNCTION("""COMPUTED_VALUE"""),"-")</f>
        <v>-</v>
      </c>
      <c r="FF3" s="9" t="str">
        <f>IFERROR(__xludf.DUMMYFUNCTION("""COMPUTED_VALUE"""),"-")</f>
        <v>-</v>
      </c>
      <c r="FG3" s="9" t="str">
        <f>IFERROR(__xludf.DUMMYFUNCTION("""COMPUTED_VALUE"""),"-")</f>
        <v>-</v>
      </c>
      <c r="FH3" s="9" t="str">
        <f>IFERROR(__xludf.DUMMYFUNCTION("""COMPUTED_VALUE"""),"-")</f>
        <v>-</v>
      </c>
      <c r="FI3" s="9" t="str">
        <f>IFERROR(__xludf.DUMMYFUNCTION("""COMPUTED_VALUE"""),"-")</f>
        <v>-</v>
      </c>
      <c r="FJ3" s="9" t="str">
        <f>IFERROR(__xludf.DUMMYFUNCTION("""COMPUTED_VALUE"""),"-")</f>
        <v>-</v>
      </c>
      <c r="FK3" s="9" t="str">
        <f>IFERROR(__xludf.DUMMYFUNCTION("""COMPUTED_VALUE"""),"-")</f>
        <v>-</v>
      </c>
      <c r="FL3" s="9" t="str">
        <f>IFERROR(__xludf.DUMMYFUNCTION("""COMPUTED_VALUE"""),"-")</f>
        <v>-</v>
      </c>
      <c r="FM3" s="9" t="str">
        <f>IFERROR(__xludf.DUMMYFUNCTION("""COMPUTED_VALUE"""),"-")</f>
        <v>-</v>
      </c>
      <c r="FN3" s="9" t="str">
        <f>IFERROR(__xludf.DUMMYFUNCTION("""COMPUTED_VALUE"""),"-")</f>
        <v>-</v>
      </c>
      <c r="FO3" s="9" t="str">
        <f>IFERROR(__xludf.DUMMYFUNCTION("""COMPUTED_VALUE"""),"-")</f>
        <v>-</v>
      </c>
      <c r="FP3" s="9" t="str">
        <f>IFERROR(__xludf.DUMMYFUNCTION("""COMPUTED_VALUE"""),"-")</f>
        <v>-</v>
      </c>
      <c r="FQ3" s="9" t="str">
        <f>IFERROR(__xludf.DUMMYFUNCTION("""COMPUTED_VALUE"""),"-")</f>
        <v>-</v>
      </c>
      <c r="FR3" s="9" t="str">
        <f>IFERROR(__xludf.DUMMYFUNCTION("""COMPUTED_VALUE"""),"-")</f>
        <v>-</v>
      </c>
      <c r="FS3" s="9" t="str">
        <f>IFERROR(__xludf.DUMMYFUNCTION("""COMPUTED_VALUE"""),"-")</f>
        <v>-</v>
      </c>
      <c r="FT3" s="9" t="str">
        <f>IFERROR(__xludf.DUMMYFUNCTION("""COMPUTED_VALUE"""),"-")</f>
        <v>-</v>
      </c>
      <c r="FU3" s="9" t="str">
        <f>IFERROR(__xludf.DUMMYFUNCTION("""COMPUTED_VALUE"""),"-")</f>
        <v>-</v>
      </c>
      <c r="FV3" s="9" t="str">
        <f>IFERROR(__xludf.DUMMYFUNCTION("""COMPUTED_VALUE"""),"")</f>
        <v/>
      </c>
      <c r="FW3" s="9" t="str">
        <f>IFERROR(__xludf.DUMMYFUNCTION("""COMPUTED_VALUE"""),"-")</f>
        <v>-</v>
      </c>
      <c r="FX3" s="9" t="str">
        <f>IFERROR(__xludf.DUMMYFUNCTION("""COMPUTED_VALUE"""),"-")</f>
        <v>-</v>
      </c>
      <c r="FY3" s="9" t="str">
        <f>IFERROR(__xludf.DUMMYFUNCTION("""COMPUTED_VALUE"""),"-")</f>
        <v>-</v>
      </c>
      <c r="FZ3" s="9" t="str">
        <f>IFERROR(__xludf.DUMMYFUNCTION("""COMPUTED_VALUE"""),"-")</f>
        <v>-</v>
      </c>
      <c r="GA3" s="9" t="str">
        <f>IFERROR(__xludf.DUMMYFUNCTION("""COMPUTED_VALUE"""),"-")</f>
        <v>-</v>
      </c>
      <c r="GB3" s="9" t="str">
        <f>IFERROR(__xludf.DUMMYFUNCTION("""COMPUTED_VALUE"""),"-")</f>
        <v>-</v>
      </c>
      <c r="GC3" s="9" t="str">
        <f>IFERROR(__xludf.DUMMYFUNCTION("""COMPUTED_VALUE"""),"-")</f>
        <v>-</v>
      </c>
      <c r="GD3" s="9" t="str">
        <f>IFERROR(__xludf.DUMMYFUNCTION("""COMPUTED_VALUE"""),"-")</f>
        <v>-</v>
      </c>
      <c r="GE3" s="9" t="str">
        <f>IFERROR(__xludf.DUMMYFUNCTION("""COMPUTED_VALUE"""),"-")</f>
        <v>-</v>
      </c>
      <c r="GF3" s="9" t="str">
        <f>IFERROR(__xludf.DUMMYFUNCTION("""COMPUTED_VALUE"""),"-")</f>
        <v>-</v>
      </c>
      <c r="GG3" s="9" t="str">
        <f>IFERROR(__xludf.DUMMYFUNCTION("""COMPUTED_VALUE"""),"-")</f>
        <v>-</v>
      </c>
      <c r="GH3" s="9" t="str">
        <f>IFERROR(__xludf.DUMMYFUNCTION("""COMPUTED_VALUE"""),"-")</f>
        <v>-</v>
      </c>
      <c r="GI3" s="9" t="str">
        <f>IFERROR(__xludf.DUMMYFUNCTION("""COMPUTED_VALUE"""),"-")</f>
        <v>-</v>
      </c>
      <c r="GJ3" s="9" t="str">
        <f>IFERROR(__xludf.DUMMYFUNCTION("""COMPUTED_VALUE"""),"-")</f>
        <v>-</v>
      </c>
      <c r="GK3" s="9" t="str">
        <f>IFERROR(__xludf.DUMMYFUNCTION("""COMPUTED_VALUE"""),"-")</f>
        <v>-</v>
      </c>
      <c r="GL3" s="9" t="str">
        <f>IFERROR(__xludf.DUMMYFUNCTION("""COMPUTED_VALUE"""),"-")</f>
        <v>-</v>
      </c>
      <c r="GM3" s="9" t="str">
        <f>IFERROR(__xludf.DUMMYFUNCTION("""COMPUTED_VALUE"""),"-")</f>
        <v>-</v>
      </c>
      <c r="GN3" s="9" t="str">
        <f>IFERROR(__xludf.DUMMYFUNCTION("""COMPUTED_VALUE"""),"-")</f>
        <v>-</v>
      </c>
      <c r="GO3" s="9" t="str">
        <f>IFERROR(__xludf.DUMMYFUNCTION("""COMPUTED_VALUE"""),"-")</f>
        <v>-</v>
      </c>
      <c r="GP3" s="9" t="str">
        <f>IFERROR(__xludf.DUMMYFUNCTION("""COMPUTED_VALUE"""),"-")</f>
        <v>-</v>
      </c>
      <c r="GQ3" s="9" t="str">
        <f>IFERROR(__xludf.DUMMYFUNCTION("""COMPUTED_VALUE"""),"-")</f>
        <v>-</v>
      </c>
      <c r="GR3" s="9" t="str">
        <f>IFERROR(__xludf.DUMMYFUNCTION("""COMPUTED_VALUE"""),"-")</f>
        <v>-</v>
      </c>
      <c r="GS3" s="9" t="str">
        <f>IFERROR(__xludf.DUMMYFUNCTION("""COMPUTED_VALUE"""),"-")</f>
        <v>-</v>
      </c>
      <c r="GT3" s="9" t="str">
        <f>IFERROR(__xludf.DUMMYFUNCTION("""COMPUTED_VALUE"""),"-")</f>
        <v>-</v>
      </c>
      <c r="GU3" s="9" t="str">
        <f>IFERROR(__xludf.DUMMYFUNCTION("""COMPUTED_VALUE"""),"")</f>
        <v/>
      </c>
    </row>
    <row r="4">
      <c r="A4" s="5"/>
      <c r="B4" s="5"/>
      <c r="C4" s="5" t="str">
        <f>if(B4="d","diskv. iz ciklusa",if(B4="d1","diskv. iz kruga",if($E4="ODOBREN",(if(countif(H:H,"="&amp;H4)=1,countif(H:H,"&gt;"&amp;H4)+1,concatenate(countif(H:H,"&gt;"&amp;H4)+1," - ",countif(H:H,"&gt;="&amp;H4)))),'Rezultati - B kategorija'!empty)))</f>
        <v>1 - 2</v>
      </c>
      <c r="D4" s="6" t="str">
        <f>IFERROR(__xludf.DUMMYFUNCTION("""COMPUTED_VALUE"""),"pitaodsarmenakvdarad")</f>
        <v>pitaodsarmenakvdarad</v>
      </c>
      <c r="E4" s="6" t="str">
        <f>IFERROR(__xludf.DUMMYFUNCTION("""COMPUTED_VALUE"""),"ODOBREN")</f>
        <v>ODOBREN</v>
      </c>
      <c r="F4" s="6" t="str">
        <f>IFERROR(__xludf.DUMMYFUNCTION("""COMPUTED_VALUE"""),"Aleksandar")</f>
        <v>Aleksandar</v>
      </c>
      <c r="G4" s="6" t="str">
        <f>IFERROR(__xludf.DUMMYFUNCTION("""COMPUTED_VALUE"""),"Višnjić")</f>
        <v>Višnjić</v>
      </c>
      <c r="H4" s="7">
        <f>IFERROR(__xludf.DUMMYFUNCTION("""COMPUTED_VALUE"""),273.0)</f>
        <v>273</v>
      </c>
      <c r="I4" s="7">
        <f>IFERROR(__xludf.DUMMYFUNCTION("""COMPUTED_VALUE"""),273.0)</f>
        <v>273</v>
      </c>
      <c r="J4" s="6" t="str">
        <f>IFERROR(__xludf.DUMMYFUNCTION("""COMPUTED_VALUE"""),"Stari grad")</f>
        <v>Stari grad</v>
      </c>
      <c r="K4" s="6" t="str">
        <f>IFERROR(__xludf.DUMMYFUNCTION("""COMPUTED_VALUE"""),"Matematička gimnazija")</f>
        <v>Matematička gimnazija</v>
      </c>
      <c r="L4" s="14" t="str">
        <f>IFERROR(__xludf.DUMMYFUNCTION("""COMPUTED_VALUE"""),"I")</f>
        <v>I</v>
      </c>
      <c r="M4" s="6" t="str">
        <f>IFERROR(__xludf.DUMMYFUNCTION("""COMPUTED_VALUE"""),"B")</f>
        <v>B</v>
      </c>
      <c r="N4" s="6" t="str">
        <f>IFERROR(__xludf.DUMMYFUNCTION("""COMPUTED_VALUE"""),"Jelena Hadzi-Purić")</f>
        <v>Jelena Hadzi-Purić</v>
      </c>
      <c r="O4" s="8">
        <f>IFERROR(__xludf.DUMMYFUNCTION("""COMPUTED_VALUE"""),100.0)</f>
        <v>100</v>
      </c>
      <c r="P4" s="9">
        <f>IFERROR(__xludf.DUMMYFUNCTION("""COMPUTED_VALUE"""),100.0)</f>
        <v>100</v>
      </c>
      <c r="Q4" s="9">
        <f>IFERROR(__xludf.DUMMYFUNCTION("""COMPUTED_VALUE"""),73.0)</f>
        <v>73</v>
      </c>
      <c r="R4" s="9" t="str">
        <f>IFERROR(__xludf.DUMMYFUNCTION("""COMPUTED_VALUE"""),"-")</f>
        <v>-</v>
      </c>
      <c r="S4" s="9" t="str">
        <f>IFERROR(__xludf.DUMMYFUNCTION("""COMPUTED_VALUE"""),"-")</f>
        <v>-</v>
      </c>
      <c r="T4" s="9" t="str">
        <f>IFERROR(__xludf.DUMMYFUNCTION("""COMPUTED_VALUE"""),"-")</f>
        <v>-</v>
      </c>
      <c r="U4" s="9" t="str">
        <f>IFERROR(__xludf.DUMMYFUNCTION("""COMPUTED_VALUE"""),"")</f>
        <v/>
      </c>
      <c r="V4" s="9" t="str">
        <f>IFERROR(__xludf.DUMMYFUNCTION("""COMPUTED_VALUE"""),"")</f>
        <v/>
      </c>
      <c r="W4" s="9">
        <f>IFERROR(__xludf.DUMMYFUNCTION("""COMPUTED_VALUE"""),1.0)</f>
        <v>1</v>
      </c>
      <c r="X4" s="9">
        <f>IFERROR(__xludf.DUMMYFUNCTION("""COMPUTED_VALUE"""),1.0)</f>
        <v>1</v>
      </c>
      <c r="Y4" s="9">
        <f>IFERROR(__xludf.DUMMYFUNCTION("""COMPUTED_VALUE"""),1.0)</f>
        <v>1</v>
      </c>
      <c r="Z4" s="9">
        <f>IFERROR(__xludf.DUMMYFUNCTION("""COMPUTED_VALUE"""),1.0)</f>
        <v>1</v>
      </c>
      <c r="AA4" s="9">
        <f>IFERROR(__xludf.DUMMYFUNCTION("""COMPUTED_VALUE"""),1.0)</f>
        <v>1</v>
      </c>
      <c r="AB4" s="9">
        <f>IFERROR(__xludf.DUMMYFUNCTION("""COMPUTED_VALUE"""),1.0)</f>
        <v>1</v>
      </c>
      <c r="AC4" s="9">
        <f>IFERROR(__xludf.DUMMYFUNCTION("""COMPUTED_VALUE"""),1.0)</f>
        <v>1</v>
      </c>
      <c r="AD4" s="9">
        <f>IFERROR(__xludf.DUMMYFUNCTION("""COMPUTED_VALUE"""),1.0)</f>
        <v>1</v>
      </c>
      <c r="AE4" s="9">
        <f>IFERROR(__xludf.DUMMYFUNCTION("""COMPUTED_VALUE"""),1.0)</f>
        <v>1</v>
      </c>
      <c r="AF4" s="9">
        <f>IFERROR(__xludf.DUMMYFUNCTION("""COMPUTED_VALUE"""),1.0)</f>
        <v>1</v>
      </c>
      <c r="AG4" s="9">
        <f>IFERROR(__xludf.DUMMYFUNCTION("""COMPUTED_VALUE"""),1.0)</f>
        <v>1</v>
      </c>
      <c r="AH4" s="9">
        <f>IFERROR(__xludf.DUMMYFUNCTION("""COMPUTED_VALUE"""),1.0)</f>
        <v>1</v>
      </c>
      <c r="AI4" s="9">
        <f>IFERROR(__xludf.DUMMYFUNCTION("""COMPUTED_VALUE"""),1.0)</f>
        <v>1</v>
      </c>
      <c r="AJ4" s="9">
        <f>IFERROR(__xludf.DUMMYFUNCTION("""COMPUTED_VALUE"""),1.0)</f>
        <v>1</v>
      </c>
      <c r="AK4" s="9">
        <f>IFERROR(__xludf.DUMMYFUNCTION("""COMPUTED_VALUE"""),1.0)</f>
        <v>1</v>
      </c>
      <c r="AL4" s="9">
        <f>IFERROR(__xludf.DUMMYFUNCTION("""COMPUTED_VALUE"""),1.0)</f>
        <v>1</v>
      </c>
      <c r="AM4" s="9">
        <f>IFERROR(__xludf.DUMMYFUNCTION("""COMPUTED_VALUE"""),1.0)</f>
        <v>1</v>
      </c>
      <c r="AN4" s="9">
        <f>IFERROR(__xludf.DUMMYFUNCTION("""COMPUTED_VALUE"""),1.0)</f>
        <v>1</v>
      </c>
      <c r="AO4" s="9">
        <f>IFERROR(__xludf.DUMMYFUNCTION("""COMPUTED_VALUE"""),1.0)</f>
        <v>1</v>
      </c>
      <c r="AP4" s="9">
        <f>IFERROR(__xludf.DUMMYFUNCTION("""COMPUTED_VALUE"""),1.0)</f>
        <v>1</v>
      </c>
      <c r="AQ4" s="9">
        <f>IFERROR(__xludf.DUMMYFUNCTION("""COMPUTED_VALUE"""),1.0)</f>
        <v>1</v>
      </c>
      <c r="AR4" s="9">
        <f>IFERROR(__xludf.DUMMYFUNCTION("""COMPUTED_VALUE"""),1.0)</f>
        <v>1</v>
      </c>
      <c r="AS4" s="9">
        <f>IFERROR(__xludf.DUMMYFUNCTION("""COMPUTED_VALUE"""),1.0)</f>
        <v>1</v>
      </c>
      <c r="AT4" s="9">
        <f>IFERROR(__xludf.DUMMYFUNCTION("""COMPUTED_VALUE"""),1.0)</f>
        <v>1</v>
      </c>
      <c r="AU4" s="9">
        <f>IFERROR(__xludf.DUMMYFUNCTION("""COMPUTED_VALUE"""),1.0)</f>
        <v>1</v>
      </c>
      <c r="AV4" s="9">
        <f>IFERROR(__xludf.DUMMYFUNCTION("""COMPUTED_VALUE"""),1.0)</f>
        <v>1</v>
      </c>
      <c r="AW4" s="9">
        <f>IFERROR(__xludf.DUMMYFUNCTION("""COMPUTED_VALUE"""),1.0)</f>
        <v>1</v>
      </c>
      <c r="AX4" s="9">
        <f>IFERROR(__xludf.DUMMYFUNCTION("""COMPUTED_VALUE"""),1.0)</f>
        <v>1</v>
      </c>
      <c r="AY4" s="9">
        <f>IFERROR(__xludf.DUMMYFUNCTION("""COMPUTED_VALUE"""),1.0)</f>
        <v>1</v>
      </c>
      <c r="AZ4" s="9">
        <f>IFERROR(__xludf.DUMMYFUNCTION("""COMPUTED_VALUE"""),1.0)</f>
        <v>1</v>
      </c>
      <c r="BA4" s="9">
        <f>IFERROR(__xludf.DUMMYFUNCTION("""COMPUTED_VALUE"""),1.0)</f>
        <v>1</v>
      </c>
      <c r="BB4" s="9">
        <f>IFERROR(__xludf.DUMMYFUNCTION("""COMPUTED_VALUE"""),1.0)</f>
        <v>1</v>
      </c>
      <c r="BC4" s="9">
        <f>IFERROR(__xludf.DUMMYFUNCTION("""COMPUTED_VALUE"""),1.0)</f>
        <v>1</v>
      </c>
      <c r="BD4" s="9">
        <f>IFERROR(__xludf.DUMMYFUNCTION("""COMPUTED_VALUE"""),1.0)</f>
        <v>1</v>
      </c>
      <c r="BE4" s="9">
        <f>IFERROR(__xludf.DUMMYFUNCTION("""COMPUTED_VALUE"""),1.0)</f>
        <v>1</v>
      </c>
      <c r="BF4" s="9">
        <f>IFERROR(__xludf.DUMMYFUNCTION("""COMPUTED_VALUE"""),1.0)</f>
        <v>1</v>
      </c>
      <c r="BG4" s="9">
        <f>IFERROR(__xludf.DUMMYFUNCTION("""COMPUTED_VALUE"""),1.0)</f>
        <v>1</v>
      </c>
      <c r="BH4" s="9">
        <f>IFERROR(__xludf.DUMMYFUNCTION("""COMPUTED_VALUE"""),1.0)</f>
        <v>1</v>
      </c>
      <c r="BI4" s="9">
        <f>IFERROR(__xludf.DUMMYFUNCTION("""COMPUTED_VALUE"""),1.0)</f>
        <v>1</v>
      </c>
      <c r="BJ4" s="9">
        <f>IFERROR(__xludf.DUMMYFUNCTION("""COMPUTED_VALUE"""),1.0)</f>
        <v>1</v>
      </c>
      <c r="BK4" s="9">
        <f>IFERROR(__xludf.DUMMYFUNCTION("""COMPUTED_VALUE"""),1.0)</f>
        <v>1</v>
      </c>
      <c r="BL4" s="9">
        <f>IFERROR(__xludf.DUMMYFUNCTION("""COMPUTED_VALUE"""),1.0)</f>
        <v>1</v>
      </c>
      <c r="BM4" s="9" t="str">
        <f>IFERROR(__xludf.DUMMYFUNCTION("""COMPUTED_VALUE"""),"")</f>
        <v/>
      </c>
      <c r="BN4" s="9">
        <f>IFERROR(__xludf.DUMMYFUNCTION("""COMPUTED_VALUE"""),1.0)</f>
        <v>1</v>
      </c>
      <c r="BO4" s="9">
        <f>IFERROR(__xludf.DUMMYFUNCTION("""COMPUTED_VALUE"""),1.0)</f>
        <v>1</v>
      </c>
      <c r="BP4" s="9">
        <f>IFERROR(__xludf.DUMMYFUNCTION("""COMPUTED_VALUE"""),1.0)</f>
        <v>1</v>
      </c>
      <c r="BQ4" s="9">
        <f>IFERROR(__xludf.DUMMYFUNCTION("""COMPUTED_VALUE"""),1.0)</f>
        <v>1</v>
      </c>
      <c r="BR4" s="9">
        <f>IFERROR(__xludf.DUMMYFUNCTION("""COMPUTED_VALUE"""),1.0)</f>
        <v>1</v>
      </c>
      <c r="BS4" s="9">
        <f>IFERROR(__xludf.DUMMYFUNCTION("""COMPUTED_VALUE"""),1.0)</f>
        <v>1</v>
      </c>
      <c r="BT4" s="9">
        <f>IFERROR(__xludf.DUMMYFUNCTION("""COMPUTED_VALUE"""),1.0)</f>
        <v>1</v>
      </c>
      <c r="BU4" s="9">
        <f>IFERROR(__xludf.DUMMYFUNCTION("""COMPUTED_VALUE"""),1.0)</f>
        <v>1</v>
      </c>
      <c r="BV4" s="9">
        <f>IFERROR(__xludf.DUMMYFUNCTION("""COMPUTED_VALUE"""),1.0)</f>
        <v>1</v>
      </c>
      <c r="BW4" s="9">
        <f>IFERROR(__xludf.DUMMYFUNCTION("""COMPUTED_VALUE"""),1.0)</f>
        <v>1</v>
      </c>
      <c r="BX4" s="9">
        <f>IFERROR(__xludf.DUMMYFUNCTION("""COMPUTED_VALUE"""),1.0)</f>
        <v>1</v>
      </c>
      <c r="BY4" s="9">
        <f>IFERROR(__xludf.DUMMYFUNCTION("""COMPUTED_VALUE"""),1.0)</f>
        <v>1</v>
      </c>
      <c r="BZ4" s="9">
        <f>IFERROR(__xludf.DUMMYFUNCTION("""COMPUTED_VALUE"""),1.0)</f>
        <v>1</v>
      </c>
      <c r="CA4" s="9">
        <f>IFERROR(__xludf.DUMMYFUNCTION("""COMPUTED_VALUE"""),1.0)</f>
        <v>1</v>
      </c>
      <c r="CB4" s="9">
        <f>IFERROR(__xludf.DUMMYFUNCTION("""COMPUTED_VALUE"""),1.0)</f>
        <v>1</v>
      </c>
      <c r="CC4" s="9">
        <f>IFERROR(__xludf.DUMMYFUNCTION("""COMPUTED_VALUE"""),1.0)</f>
        <v>1</v>
      </c>
      <c r="CD4" s="9">
        <f>IFERROR(__xludf.DUMMYFUNCTION("""COMPUTED_VALUE"""),1.0)</f>
        <v>1</v>
      </c>
      <c r="CE4" s="9">
        <f>IFERROR(__xludf.DUMMYFUNCTION("""COMPUTED_VALUE"""),1.0)</f>
        <v>1</v>
      </c>
      <c r="CF4" s="9">
        <f>IFERROR(__xludf.DUMMYFUNCTION("""COMPUTED_VALUE"""),1.0)</f>
        <v>1</v>
      </c>
      <c r="CG4" s="9">
        <f>IFERROR(__xludf.DUMMYFUNCTION("""COMPUTED_VALUE"""),1.0)</f>
        <v>1</v>
      </c>
      <c r="CH4" s="9">
        <f>IFERROR(__xludf.DUMMYFUNCTION("""COMPUTED_VALUE"""),1.0)</f>
        <v>1</v>
      </c>
      <c r="CI4" s="9">
        <f>IFERROR(__xludf.DUMMYFUNCTION("""COMPUTED_VALUE"""),1.0)</f>
        <v>1</v>
      </c>
      <c r="CJ4" s="9">
        <f>IFERROR(__xludf.DUMMYFUNCTION("""COMPUTED_VALUE"""),1.0)</f>
        <v>1</v>
      </c>
      <c r="CK4" s="9">
        <f>IFERROR(__xludf.DUMMYFUNCTION("""COMPUTED_VALUE"""),1.0)</f>
        <v>1</v>
      </c>
      <c r="CL4" s="9">
        <f>IFERROR(__xludf.DUMMYFUNCTION("""COMPUTED_VALUE"""),1.0)</f>
        <v>1</v>
      </c>
      <c r="CM4" s="9">
        <f>IFERROR(__xludf.DUMMYFUNCTION("""COMPUTED_VALUE"""),1.0)</f>
        <v>1</v>
      </c>
      <c r="CN4" s="9">
        <f>IFERROR(__xludf.DUMMYFUNCTION("""COMPUTED_VALUE"""),1.0)</f>
        <v>1</v>
      </c>
      <c r="CO4" s="9">
        <f>IFERROR(__xludf.DUMMYFUNCTION("""COMPUTED_VALUE"""),1.0)</f>
        <v>1</v>
      </c>
      <c r="CP4" s="9">
        <f>IFERROR(__xludf.DUMMYFUNCTION("""COMPUTED_VALUE"""),1.0)</f>
        <v>1</v>
      </c>
      <c r="CQ4" s="9">
        <f>IFERROR(__xludf.DUMMYFUNCTION("""COMPUTED_VALUE"""),1.0)</f>
        <v>1</v>
      </c>
      <c r="CR4" s="9">
        <f>IFERROR(__xludf.DUMMYFUNCTION("""COMPUTED_VALUE"""),1.0)</f>
        <v>1</v>
      </c>
      <c r="CS4" s="9">
        <f>IFERROR(__xludf.DUMMYFUNCTION("""COMPUTED_VALUE"""),1.0)</f>
        <v>1</v>
      </c>
      <c r="CT4" s="9">
        <f>IFERROR(__xludf.DUMMYFUNCTION("""COMPUTED_VALUE"""),1.0)</f>
        <v>1</v>
      </c>
      <c r="CU4" s="9" t="str">
        <f>IFERROR(__xludf.DUMMYFUNCTION("""COMPUTED_VALUE"""),"")</f>
        <v/>
      </c>
      <c r="CV4" s="9">
        <f>IFERROR(__xludf.DUMMYFUNCTION("""COMPUTED_VALUE"""),1.0)</f>
        <v>1</v>
      </c>
      <c r="CW4" s="9">
        <f>IFERROR(__xludf.DUMMYFUNCTION("""COMPUTED_VALUE"""),1.0)</f>
        <v>1</v>
      </c>
      <c r="CX4" s="9">
        <f>IFERROR(__xludf.DUMMYFUNCTION("""COMPUTED_VALUE"""),1.0)</f>
        <v>1</v>
      </c>
      <c r="CY4" s="9">
        <f>IFERROR(__xludf.DUMMYFUNCTION("""COMPUTED_VALUE"""),1.0)</f>
        <v>1</v>
      </c>
      <c r="CZ4" s="9">
        <f>IFERROR(__xludf.DUMMYFUNCTION("""COMPUTED_VALUE"""),1.0)</f>
        <v>1</v>
      </c>
      <c r="DA4" s="9">
        <f>IFERROR(__xludf.DUMMYFUNCTION("""COMPUTED_VALUE"""),1.0)</f>
        <v>1</v>
      </c>
      <c r="DB4" s="9">
        <f>IFERROR(__xludf.DUMMYFUNCTION("""COMPUTED_VALUE"""),1.0)</f>
        <v>1</v>
      </c>
      <c r="DC4" s="9">
        <f>IFERROR(__xludf.DUMMYFUNCTION("""COMPUTED_VALUE"""),1.0)</f>
        <v>1</v>
      </c>
      <c r="DD4" s="9">
        <f>IFERROR(__xludf.DUMMYFUNCTION("""COMPUTED_VALUE"""),1.0)</f>
        <v>1</v>
      </c>
      <c r="DE4" s="9">
        <f>IFERROR(__xludf.DUMMYFUNCTION("""COMPUTED_VALUE"""),1.0)</f>
        <v>1</v>
      </c>
      <c r="DF4" s="9">
        <f>IFERROR(__xludf.DUMMYFUNCTION("""COMPUTED_VALUE"""),1.0)</f>
        <v>1</v>
      </c>
      <c r="DG4" s="9">
        <f>IFERROR(__xludf.DUMMYFUNCTION("""COMPUTED_VALUE"""),1.0)</f>
        <v>1</v>
      </c>
      <c r="DH4" s="9">
        <f>IFERROR(__xludf.DUMMYFUNCTION("""COMPUTED_VALUE"""),1.0)</f>
        <v>1</v>
      </c>
      <c r="DI4" s="9">
        <f>IFERROR(__xludf.DUMMYFUNCTION("""COMPUTED_VALUE"""),1.0)</f>
        <v>1</v>
      </c>
      <c r="DJ4" s="9">
        <f>IFERROR(__xludf.DUMMYFUNCTION("""COMPUTED_VALUE"""),1.0)</f>
        <v>1</v>
      </c>
      <c r="DK4" s="9">
        <f>IFERROR(__xludf.DUMMYFUNCTION("""COMPUTED_VALUE"""),1.0)</f>
        <v>1</v>
      </c>
      <c r="DL4" s="9">
        <f>IFERROR(__xludf.DUMMYFUNCTION("""COMPUTED_VALUE"""),1.0)</f>
        <v>1</v>
      </c>
      <c r="DM4" s="9">
        <f>IFERROR(__xludf.DUMMYFUNCTION("""COMPUTED_VALUE"""),1.0)</f>
        <v>1</v>
      </c>
      <c r="DN4" s="9">
        <f>IFERROR(__xludf.DUMMYFUNCTION("""COMPUTED_VALUE"""),1.0)</f>
        <v>1</v>
      </c>
      <c r="DO4" s="9">
        <f>IFERROR(__xludf.DUMMYFUNCTION("""COMPUTED_VALUE"""),1.0)</f>
        <v>1</v>
      </c>
      <c r="DP4" s="9">
        <f>IFERROR(__xludf.DUMMYFUNCTION("""COMPUTED_VALUE"""),1.0)</f>
        <v>1</v>
      </c>
      <c r="DQ4" s="9">
        <f>IFERROR(__xludf.DUMMYFUNCTION("""COMPUTED_VALUE"""),1.0)</f>
        <v>1</v>
      </c>
      <c r="DR4" s="9">
        <f>IFERROR(__xludf.DUMMYFUNCTION("""COMPUTED_VALUE"""),1.0)</f>
        <v>1</v>
      </c>
      <c r="DS4" s="9">
        <f>IFERROR(__xludf.DUMMYFUNCTION("""COMPUTED_VALUE"""),1.0)</f>
        <v>1</v>
      </c>
      <c r="DT4" s="9">
        <f>IFERROR(__xludf.DUMMYFUNCTION("""COMPUTED_VALUE"""),1.0)</f>
        <v>1</v>
      </c>
      <c r="DU4" s="9">
        <f>IFERROR(__xludf.DUMMYFUNCTION("""COMPUTED_VALUE"""),1.0)</f>
        <v>1</v>
      </c>
      <c r="DV4" s="9" t="str">
        <f>IFERROR(__xludf.DUMMYFUNCTION("""COMPUTED_VALUE"""),"TLE")</f>
        <v>TLE</v>
      </c>
      <c r="DW4" s="9" t="str">
        <f>IFERROR(__xludf.DUMMYFUNCTION("""COMPUTED_VALUE"""),"TLE")</f>
        <v>TLE</v>
      </c>
      <c r="DX4" s="9" t="str">
        <f>IFERROR(__xludf.DUMMYFUNCTION("""COMPUTED_VALUE"""),"TLE")</f>
        <v>TLE</v>
      </c>
      <c r="DY4" s="9" t="str">
        <f>IFERROR(__xludf.DUMMYFUNCTION("""COMPUTED_VALUE"""),"TLE")</f>
        <v>TLE</v>
      </c>
      <c r="DZ4" s="9" t="str">
        <f>IFERROR(__xludf.DUMMYFUNCTION("""COMPUTED_VALUE"""),"TLE")</f>
        <v>TLE</v>
      </c>
      <c r="EA4" s="9" t="str">
        <f>IFERROR(__xludf.DUMMYFUNCTION("""COMPUTED_VALUE"""),"TLE")</f>
        <v>TLE</v>
      </c>
      <c r="EB4" s="9" t="str">
        <f>IFERROR(__xludf.DUMMYFUNCTION("""COMPUTED_VALUE"""),"")</f>
        <v/>
      </c>
      <c r="EC4" s="9" t="str">
        <f>IFERROR(__xludf.DUMMYFUNCTION("""COMPUTED_VALUE"""),"-")</f>
        <v>-</v>
      </c>
      <c r="ED4" s="9" t="str">
        <f>IFERROR(__xludf.DUMMYFUNCTION("""COMPUTED_VALUE"""),"-")</f>
        <v>-</v>
      </c>
      <c r="EE4" s="9" t="str">
        <f>IFERROR(__xludf.DUMMYFUNCTION("""COMPUTED_VALUE"""),"-")</f>
        <v>-</v>
      </c>
      <c r="EF4" s="9" t="str">
        <f>IFERROR(__xludf.DUMMYFUNCTION("""COMPUTED_VALUE"""),"-")</f>
        <v>-</v>
      </c>
      <c r="EG4" s="9" t="str">
        <f>IFERROR(__xludf.DUMMYFUNCTION("""COMPUTED_VALUE"""),"-")</f>
        <v>-</v>
      </c>
      <c r="EH4" s="9" t="str">
        <f>IFERROR(__xludf.DUMMYFUNCTION("""COMPUTED_VALUE"""),"-")</f>
        <v>-</v>
      </c>
      <c r="EI4" s="9" t="str">
        <f>IFERROR(__xludf.DUMMYFUNCTION("""COMPUTED_VALUE"""),"-")</f>
        <v>-</v>
      </c>
      <c r="EJ4" s="9" t="str">
        <f>IFERROR(__xludf.DUMMYFUNCTION("""COMPUTED_VALUE"""),"-")</f>
        <v>-</v>
      </c>
      <c r="EK4" s="9" t="str">
        <f>IFERROR(__xludf.DUMMYFUNCTION("""COMPUTED_VALUE"""),"-")</f>
        <v>-</v>
      </c>
      <c r="EL4" s="9" t="str">
        <f>IFERROR(__xludf.DUMMYFUNCTION("""COMPUTED_VALUE"""),"-")</f>
        <v>-</v>
      </c>
      <c r="EM4" s="9" t="str">
        <f>IFERROR(__xludf.DUMMYFUNCTION("""COMPUTED_VALUE"""),"-")</f>
        <v>-</v>
      </c>
      <c r="EN4" s="9" t="str">
        <f>IFERROR(__xludf.DUMMYFUNCTION("""COMPUTED_VALUE"""),"-")</f>
        <v>-</v>
      </c>
      <c r="EO4" s="9" t="str">
        <f>IFERROR(__xludf.DUMMYFUNCTION("""COMPUTED_VALUE"""),"-")</f>
        <v>-</v>
      </c>
      <c r="EP4" s="9" t="str">
        <f>IFERROR(__xludf.DUMMYFUNCTION("""COMPUTED_VALUE"""),"-")</f>
        <v>-</v>
      </c>
      <c r="EQ4" s="9" t="str">
        <f>IFERROR(__xludf.DUMMYFUNCTION("""COMPUTED_VALUE"""),"-")</f>
        <v>-</v>
      </c>
      <c r="ER4" s="9" t="str">
        <f>IFERROR(__xludf.DUMMYFUNCTION("""COMPUTED_VALUE"""),"-")</f>
        <v>-</v>
      </c>
      <c r="ES4" s="9" t="str">
        <f>IFERROR(__xludf.DUMMYFUNCTION("""COMPUTED_VALUE"""),"")</f>
        <v/>
      </c>
      <c r="ET4" s="9" t="str">
        <f>IFERROR(__xludf.DUMMYFUNCTION("""COMPUTED_VALUE"""),"-")</f>
        <v>-</v>
      </c>
      <c r="EU4" s="9" t="str">
        <f>IFERROR(__xludf.DUMMYFUNCTION("""COMPUTED_VALUE"""),"-")</f>
        <v>-</v>
      </c>
      <c r="EV4" s="9" t="str">
        <f>IFERROR(__xludf.DUMMYFUNCTION("""COMPUTED_VALUE"""),"-")</f>
        <v>-</v>
      </c>
      <c r="EW4" s="9" t="str">
        <f>IFERROR(__xludf.DUMMYFUNCTION("""COMPUTED_VALUE"""),"-")</f>
        <v>-</v>
      </c>
      <c r="EX4" s="9" t="str">
        <f>IFERROR(__xludf.DUMMYFUNCTION("""COMPUTED_VALUE"""),"-")</f>
        <v>-</v>
      </c>
      <c r="EY4" s="9" t="str">
        <f>IFERROR(__xludf.DUMMYFUNCTION("""COMPUTED_VALUE"""),"-")</f>
        <v>-</v>
      </c>
      <c r="EZ4" s="9" t="str">
        <f>IFERROR(__xludf.DUMMYFUNCTION("""COMPUTED_VALUE"""),"-")</f>
        <v>-</v>
      </c>
      <c r="FA4" s="9" t="str">
        <f>IFERROR(__xludf.DUMMYFUNCTION("""COMPUTED_VALUE"""),"-")</f>
        <v>-</v>
      </c>
      <c r="FB4" s="9" t="str">
        <f>IFERROR(__xludf.DUMMYFUNCTION("""COMPUTED_VALUE"""),"-")</f>
        <v>-</v>
      </c>
      <c r="FC4" s="9" t="str">
        <f>IFERROR(__xludf.DUMMYFUNCTION("""COMPUTED_VALUE"""),"-")</f>
        <v>-</v>
      </c>
      <c r="FD4" s="9" t="str">
        <f>IFERROR(__xludf.DUMMYFUNCTION("""COMPUTED_VALUE"""),"-")</f>
        <v>-</v>
      </c>
      <c r="FE4" s="9" t="str">
        <f>IFERROR(__xludf.DUMMYFUNCTION("""COMPUTED_VALUE"""),"-")</f>
        <v>-</v>
      </c>
      <c r="FF4" s="9" t="str">
        <f>IFERROR(__xludf.DUMMYFUNCTION("""COMPUTED_VALUE"""),"-")</f>
        <v>-</v>
      </c>
      <c r="FG4" s="9" t="str">
        <f>IFERROR(__xludf.DUMMYFUNCTION("""COMPUTED_VALUE"""),"-")</f>
        <v>-</v>
      </c>
      <c r="FH4" s="9" t="str">
        <f>IFERROR(__xludf.DUMMYFUNCTION("""COMPUTED_VALUE"""),"-")</f>
        <v>-</v>
      </c>
      <c r="FI4" s="9" t="str">
        <f>IFERROR(__xludf.DUMMYFUNCTION("""COMPUTED_VALUE"""),"-")</f>
        <v>-</v>
      </c>
      <c r="FJ4" s="9" t="str">
        <f>IFERROR(__xludf.DUMMYFUNCTION("""COMPUTED_VALUE"""),"-")</f>
        <v>-</v>
      </c>
      <c r="FK4" s="9" t="str">
        <f>IFERROR(__xludf.DUMMYFUNCTION("""COMPUTED_VALUE"""),"-")</f>
        <v>-</v>
      </c>
      <c r="FL4" s="9" t="str">
        <f>IFERROR(__xludf.DUMMYFUNCTION("""COMPUTED_VALUE"""),"-")</f>
        <v>-</v>
      </c>
      <c r="FM4" s="9" t="str">
        <f>IFERROR(__xludf.DUMMYFUNCTION("""COMPUTED_VALUE"""),"-")</f>
        <v>-</v>
      </c>
      <c r="FN4" s="9" t="str">
        <f>IFERROR(__xludf.DUMMYFUNCTION("""COMPUTED_VALUE"""),"-")</f>
        <v>-</v>
      </c>
      <c r="FO4" s="9" t="str">
        <f>IFERROR(__xludf.DUMMYFUNCTION("""COMPUTED_VALUE"""),"-")</f>
        <v>-</v>
      </c>
      <c r="FP4" s="9" t="str">
        <f>IFERROR(__xludf.DUMMYFUNCTION("""COMPUTED_VALUE"""),"-")</f>
        <v>-</v>
      </c>
      <c r="FQ4" s="9" t="str">
        <f>IFERROR(__xludf.DUMMYFUNCTION("""COMPUTED_VALUE"""),"-")</f>
        <v>-</v>
      </c>
      <c r="FR4" s="9" t="str">
        <f>IFERROR(__xludf.DUMMYFUNCTION("""COMPUTED_VALUE"""),"-")</f>
        <v>-</v>
      </c>
      <c r="FS4" s="9" t="str">
        <f>IFERROR(__xludf.DUMMYFUNCTION("""COMPUTED_VALUE"""),"-")</f>
        <v>-</v>
      </c>
      <c r="FT4" s="9" t="str">
        <f>IFERROR(__xludf.DUMMYFUNCTION("""COMPUTED_VALUE"""),"-")</f>
        <v>-</v>
      </c>
      <c r="FU4" s="9" t="str">
        <f>IFERROR(__xludf.DUMMYFUNCTION("""COMPUTED_VALUE"""),"-")</f>
        <v>-</v>
      </c>
      <c r="FV4" s="9" t="str">
        <f>IFERROR(__xludf.DUMMYFUNCTION("""COMPUTED_VALUE"""),"")</f>
        <v/>
      </c>
      <c r="FW4" s="9" t="str">
        <f>IFERROR(__xludf.DUMMYFUNCTION("""COMPUTED_VALUE"""),"-")</f>
        <v>-</v>
      </c>
      <c r="FX4" s="9" t="str">
        <f>IFERROR(__xludf.DUMMYFUNCTION("""COMPUTED_VALUE"""),"-")</f>
        <v>-</v>
      </c>
      <c r="FY4" s="9" t="str">
        <f>IFERROR(__xludf.DUMMYFUNCTION("""COMPUTED_VALUE"""),"-")</f>
        <v>-</v>
      </c>
      <c r="FZ4" s="9" t="str">
        <f>IFERROR(__xludf.DUMMYFUNCTION("""COMPUTED_VALUE"""),"-")</f>
        <v>-</v>
      </c>
      <c r="GA4" s="9" t="str">
        <f>IFERROR(__xludf.DUMMYFUNCTION("""COMPUTED_VALUE"""),"-")</f>
        <v>-</v>
      </c>
      <c r="GB4" s="9" t="str">
        <f>IFERROR(__xludf.DUMMYFUNCTION("""COMPUTED_VALUE"""),"-")</f>
        <v>-</v>
      </c>
      <c r="GC4" s="9" t="str">
        <f>IFERROR(__xludf.DUMMYFUNCTION("""COMPUTED_VALUE"""),"-")</f>
        <v>-</v>
      </c>
      <c r="GD4" s="9" t="str">
        <f>IFERROR(__xludf.DUMMYFUNCTION("""COMPUTED_VALUE"""),"-")</f>
        <v>-</v>
      </c>
      <c r="GE4" s="9" t="str">
        <f>IFERROR(__xludf.DUMMYFUNCTION("""COMPUTED_VALUE"""),"-")</f>
        <v>-</v>
      </c>
      <c r="GF4" s="9" t="str">
        <f>IFERROR(__xludf.DUMMYFUNCTION("""COMPUTED_VALUE"""),"-")</f>
        <v>-</v>
      </c>
      <c r="GG4" s="9" t="str">
        <f>IFERROR(__xludf.DUMMYFUNCTION("""COMPUTED_VALUE"""),"-")</f>
        <v>-</v>
      </c>
      <c r="GH4" s="9" t="str">
        <f>IFERROR(__xludf.DUMMYFUNCTION("""COMPUTED_VALUE"""),"-")</f>
        <v>-</v>
      </c>
      <c r="GI4" s="9" t="str">
        <f>IFERROR(__xludf.DUMMYFUNCTION("""COMPUTED_VALUE"""),"-")</f>
        <v>-</v>
      </c>
      <c r="GJ4" s="9" t="str">
        <f>IFERROR(__xludf.DUMMYFUNCTION("""COMPUTED_VALUE"""),"-")</f>
        <v>-</v>
      </c>
      <c r="GK4" s="9" t="str">
        <f>IFERROR(__xludf.DUMMYFUNCTION("""COMPUTED_VALUE"""),"-")</f>
        <v>-</v>
      </c>
      <c r="GL4" s="9" t="str">
        <f>IFERROR(__xludf.DUMMYFUNCTION("""COMPUTED_VALUE"""),"-")</f>
        <v>-</v>
      </c>
      <c r="GM4" s="9" t="str">
        <f>IFERROR(__xludf.DUMMYFUNCTION("""COMPUTED_VALUE"""),"-")</f>
        <v>-</v>
      </c>
      <c r="GN4" s="9" t="str">
        <f>IFERROR(__xludf.DUMMYFUNCTION("""COMPUTED_VALUE"""),"-")</f>
        <v>-</v>
      </c>
      <c r="GO4" s="9" t="str">
        <f>IFERROR(__xludf.DUMMYFUNCTION("""COMPUTED_VALUE"""),"-")</f>
        <v>-</v>
      </c>
      <c r="GP4" s="9" t="str">
        <f>IFERROR(__xludf.DUMMYFUNCTION("""COMPUTED_VALUE"""),"-")</f>
        <v>-</v>
      </c>
      <c r="GQ4" s="9" t="str">
        <f>IFERROR(__xludf.DUMMYFUNCTION("""COMPUTED_VALUE"""),"-")</f>
        <v>-</v>
      </c>
      <c r="GR4" s="9" t="str">
        <f>IFERROR(__xludf.DUMMYFUNCTION("""COMPUTED_VALUE"""),"-")</f>
        <v>-</v>
      </c>
      <c r="GS4" s="9" t="str">
        <f>IFERROR(__xludf.DUMMYFUNCTION("""COMPUTED_VALUE"""),"-")</f>
        <v>-</v>
      </c>
      <c r="GT4" s="9" t="str">
        <f>IFERROR(__xludf.DUMMYFUNCTION("""COMPUTED_VALUE"""),"-")</f>
        <v>-</v>
      </c>
      <c r="GU4" s="9" t="str">
        <f>IFERROR(__xludf.DUMMYFUNCTION("""COMPUTED_VALUE"""),"")</f>
        <v/>
      </c>
    </row>
    <row r="5">
      <c r="A5" s="5"/>
      <c r="B5" s="5"/>
      <c r="C5" s="5">
        <f>if(B5="d","diskv. iz ciklusa",if(B5="d1","diskv. iz kruga",if($E5="ODOBREN",(if(countif(H:H,"="&amp;H5)=1,countif(H:H,"&gt;"&amp;H5)+1,concatenate(countif(H:H,"&gt;"&amp;H5)+1," - ",countif(H:H,"&gt;="&amp;H5)))),'Rezultati - B kategorija'!empty)))</f>
        <v>3</v>
      </c>
      <c r="D5" s="6" t="str">
        <f>IFERROR(__xludf.DUMMYFUNCTION("""COMPUTED_VALUE"""),"maksimb")</f>
        <v>maksimb</v>
      </c>
      <c r="E5" s="6" t="str">
        <f>IFERROR(__xludf.DUMMYFUNCTION("""COMPUTED_VALUE"""),"ODOBREN")</f>
        <v>ODOBREN</v>
      </c>
      <c r="F5" s="6" t="str">
        <f>IFERROR(__xludf.DUMMYFUNCTION("""COMPUTED_VALUE"""),"Maksim")</f>
        <v>Maksim</v>
      </c>
      <c r="G5" s="6" t="str">
        <f>IFERROR(__xludf.DUMMYFUNCTION("""COMPUTED_VALUE"""),"Bjelić")</f>
        <v>Bjelić</v>
      </c>
      <c r="H5" s="7">
        <f>IFERROR(__xludf.DUMMYFUNCTION("""COMPUTED_VALUE"""),256.0)</f>
        <v>256</v>
      </c>
      <c r="I5" s="7">
        <f>IFERROR(__xludf.DUMMYFUNCTION("""COMPUTED_VALUE"""),256.0)</f>
        <v>256</v>
      </c>
      <c r="J5" s="6" t="str">
        <f>IFERROR(__xludf.DUMMYFUNCTION("""COMPUTED_VALUE"""),"Novi Sad")</f>
        <v>Novi Sad</v>
      </c>
      <c r="K5" s="6" t="str">
        <f>IFERROR(__xludf.DUMMYFUNCTION("""COMPUTED_VALUE"""),"Gimnazija Jovan Jovanović Zmaj")</f>
        <v>Gimnazija Jovan Jovanović Zmaj</v>
      </c>
      <c r="L5" s="14" t="str">
        <f>IFERROR(__xludf.DUMMYFUNCTION("""COMPUTED_VALUE"""),"I")</f>
        <v>I</v>
      </c>
      <c r="M5" s="6" t="str">
        <f>IFERROR(__xludf.DUMMYFUNCTION("""COMPUTED_VALUE"""),"B")</f>
        <v>B</v>
      </c>
      <c r="N5" s="6" t="str">
        <f>IFERROR(__xludf.DUMMYFUNCTION("""COMPUTED_VALUE"""),"Jelena Hadži-Purić")</f>
        <v>Jelena Hadži-Purić</v>
      </c>
      <c r="O5" s="8">
        <f>IFERROR(__xludf.DUMMYFUNCTION("""COMPUTED_VALUE"""),100.0)</f>
        <v>100</v>
      </c>
      <c r="P5" s="9">
        <f>IFERROR(__xludf.DUMMYFUNCTION("""COMPUTED_VALUE"""),100.0)</f>
        <v>100</v>
      </c>
      <c r="Q5" s="9">
        <f>IFERROR(__xludf.DUMMYFUNCTION("""COMPUTED_VALUE"""),56.0)</f>
        <v>56</v>
      </c>
      <c r="R5" s="9" t="str">
        <f>IFERROR(__xludf.DUMMYFUNCTION("""COMPUTED_VALUE"""),"-")</f>
        <v>-</v>
      </c>
      <c r="S5" s="9" t="str">
        <f>IFERROR(__xludf.DUMMYFUNCTION("""COMPUTED_VALUE"""),"-")</f>
        <v>-</v>
      </c>
      <c r="T5" s="9" t="str">
        <f>IFERROR(__xludf.DUMMYFUNCTION("""COMPUTED_VALUE"""),"-")</f>
        <v>-</v>
      </c>
      <c r="U5" s="9" t="str">
        <f>IFERROR(__xludf.DUMMYFUNCTION("""COMPUTED_VALUE"""),"")</f>
        <v/>
      </c>
      <c r="V5" s="9" t="str">
        <f>IFERROR(__xludf.DUMMYFUNCTION("""COMPUTED_VALUE"""),"")</f>
        <v/>
      </c>
      <c r="W5" s="9">
        <f>IFERROR(__xludf.DUMMYFUNCTION("""COMPUTED_VALUE"""),1.0)</f>
        <v>1</v>
      </c>
      <c r="X5" s="9">
        <f>IFERROR(__xludf.DUMMYFUNCTION("""COMPUTED_VALUE"""),1.0)</f>
        <v>1</v>
      </c>
      <c r="Y5" s="9">
        <f>IFERROR(__xludf.DUMMYFUNCTION("""COMPUTED_VALUE"""),1.0)</f>
        <v>1</v>
      </c>
      <c r="Z5" s="9">
        <f>IFERROR(__xludf.DUMMYFUNCTION("""COMPUTED_VALUE"""),1.0)</f>
        <v>1</v>
      </c>
      <c r="AA5" s="9">
        <f>IFERROR(__xludf.DUMMYFUNCTION("""COMPUTED_VALUE"""),1.0)</f>
        <v>1</v>
      </c>
      <c r="AB5" s="9">
        <f>IFERROR(__xludf.DUMMYFUNCTION("""COMPUTED_VALUE"""),1.0)</f>
        <v>1</v>
      </c>
      <c r="AC5" s="9">
        <f>IFERROR(__xludf.DUMMYFUNCTION("""COMPUTED_VALUE"""),1.0)</f>
        <v>1</v>
      </c>
      <c r="AD5" s="9">
        <f>IFERROR(__xludf.DUMMYFUNCTION("""COMPUTED_VALUE"""),1.0)</f>
        <v>1</v>
      </c>
      <c r="AE5" s="9">
        <f>IFERROR(__xludf.DUMMYFUNCTION("""COMPUTED_VALUE"""),1.0)</f>
        <v>1</v>
      </c>
      <c r="AF5" s="9">
        <f>IFERROR(__xludf.DUMMYFUNCTION("""COMPUTED_VALUE"""),1.0)</f>
        <v>1</v>
      </c>
      <c r="AG5" s="9">
        <f>IFERROR(__xludf.DUMMYFUNCTION("""COMPUTED_VALUE"""),1.0)</f>
        <v>1</v>
      </c>
      <c r="AH5" s="9">
        <f>IFERROR(__xludf.DUMMYFUNCTION("""COMPUTED_VALUE"""),1.0)</f>
        <v>1</v>
      </c>
      <c r="AI5" s="9">
        <f>IFERROR(__xludf.DUMMYFUNCTION("""COMPUTED_VALUE"""),1.0)</f>
        <v>1</v>
      </c>
      <c r="AJ5" s="9">
        <f>IFERROR(__xludf.DUMMYFUNCTION("""COMPUTED_VALUE"""),1.0)</f>
        <v>1</v>
      </c>
      <c r="AK5" s="9">
        <f>IFERROR(__xludf.DUMMYFUNCTION("""COMPUTED_VALUE"""),1.0)</f>
        <v>1</v>
      </c>
      <c r="AL5" s="9">
        <f>IFERROR(__xludf.DUMMYFUNCTION("""COMPUTED_VALUE"""),1.0)</f>
        <v>1</v>
      </c>
      <c r="AM5" s="9">
        <f>IFERROR(__xludf.DUMMYFUNCTION("""COMPUTED_VALUE"""),1.0)</f>
        <v>1</v>
      </c>
      <c r="AN5" s="9">
        <f>IFERROR(__xludf.DUMMYFUNCTION("""COMPUTED_VALUE"""),1.0)</f>
        <v>1</v>
      </c>
      <c r="AO5" s="9">
        <f>IFERROR(__xludf.DUMMYFUNCTION("""COMPUTED_VALUE"""),1.0)</f>
        <v>1</v>
      </c>
      <c r="AP5" s="9">
        <f>IFERROR(__xludf.DUMMYFUNCTION("""COMPUTED_VALUE"""),1.0)</f>
        <v>1</v>
      </c>
      <c r="AQ5" s="9">
        <f>IFERROR(__xludf.DUMMYFUNCTION("""COMPUTED_VALUE"""),1.0)</f>
        <v>1</v>
      </c>
      <c r="AR5" s="9">
        <f>IFERROR(__xludf.DUMMYFUNCTION("""COMPUTED_VALUE"""),1.0)</f>
        <v>1</v>
      </c>
      <c r="AS5" s="9">
        <f>IFERROR(__xludf.DUMMYFUNCTION("""COMPUTED_VALUE"""),1.0)</f>
        <v>1</v>
      </c>
      <c r="AT5" s="9">
        <f>IFERROR(__xludf.DUMMYFUNCTION("""COMPUTED_VALUE"""),1.0)</f>
        <v>1</v>
      </c>
      <c r="AU5" s="9">
        <f>IFERROR(__xludf.DUMMYFUNCTION("""COMPUTED_VALUE"""),1.0)</f>
        <v>1</v>
      </c>
      <c r="AV5" s="9">
        <f>IFERROR(__xludf.DUMMYFUNCTION("""COMPUTED_VALUE"""),1.0)</f>
        <v>1</v>
      </c>
      <c r="AW5" s="9">
        <f>IFERROR(__xludf.DUMMYFUNCTION("""COMPUTED_VALUE"""),1.0)</f>
        <v>1</v>
      </c>
      <c r="AX5" s="9">
        <f>IFERROR(__xludf.DUMMYFUNCTION("""COMPUTED_VALUE"""),1.0)</f>
        <v>1</v>
      </c>
      <c r="AY5" s="9">
        <f>IFERROR(__xludf.DUMMYFUNCTION("""COMPUTED_VALUE"""),1.0)</f>
        <v>1</v>
      </c>
      <c r="AZ5" s="9">
        <f>IFERROR(__xludf.DUMMYFUNCTION("""COMPUTED_VALUE"""),1.0)</f>
        <v>1</v>
      </c>
      <c r="BA5" s="9">
        <f>IFERROR(__xludf.DUMMYFUNCTION("""COMPUTED_VALUE"""),1.0)</f>
        <v>1</v>
      </c>
      <c r="BB5" s="9">
        <f>IFERROR(__xludf.DUMMYFUNCTION("""COMPUTED_VALUE"""),1.0)</f>
        <v>1</v>
      </c>
      <c r="BC5" s="9">
        <f>IFERROR(__xludf.DUMMYFUNCTION("""COMPUTED_VALUE"""),1.0)</f>
        <v>1</v>
      </c>
      <c r="BD5" s="9">
        <f>IFERROR(__xludf.DUMMYFUNCTION("""COMPUTED_VALUE"""),1.0)</f>
        <v>1</v>
      </c>
      <c r="BE5" s="9">
        <f>IFERROR(__xludf.DUMMYFUNCTION("""COMPUTED_VALUE"""),1.0)</f>
        <v>1</v>
      </c>
      <c r="BF5" s="9">
        <f>IFERROR(__xludf.DUMMYFUNCTION("""COMPUTED_VALUE"""),1.0)</f>
        <v>1</v>
      </c>
      <c r="BG5" s="9">
        <f>IFERROR(__xludf.DUMMYFUNCTION("""COMPUTED_VALUE"""),1.0)</f>
        <v>1</v>
      </c>
      <c r="BH5" s="9">
        <f>IFERROR(__xludf.DUMMYFUNCTION("""COMPUTED_VALUE"""),1.0)</f>
        <v>1</v>
      </c>
      <c r="BI5" s="9">
        <f>IFERROR(__xludf.DUMMYFUNCTION("""COMPUTED_VALUE"""),1.0)</f>
        <v>1</v>
      </c>
      <c r="BJ5" s="9">
        <f>IFERROR(__xludf.DUMMYFUNCTION("""COMPUTED_VALUE"""),1.0)</f>
        <v>1</v>
      </c>
      <c r="BK5" s="9">
        <f>IFERROR(__xludf.DUMMYFUNCTION("""COMPUTED_VALUE"""),1.0)</f>
        <v>1</v>
      </c>
      <c r="BL5" s="9">
        <f>IFERROR(__xludf.DUMMYFUNCTION("""COMPUTED_VALUE"""),1.0)</f>
        <v>1</v>
      </c>
      <c r="BM5" s="9" t="str">
        <f>IFERROR(__xludf.DUMMYFUNCTION("""COMPUTED_VALUE"""),"")</f>
        <v/>
      </c>
      <c r="BN5" s="9">
        <f>IFERROR(__xludf.DUMMYFUNCTION("""COMPUTED_VALUE"""),1.0)</f>
        <v>1</v>
      </c>
      <c r="BO5" s="9">
        <f>IFERROR(__xludf.DUMMYFUNCTION("""COMPUTED_VALUE"""),1.0)</f>
        <v>1</v>
      </c>
      <c r="BP5" s="9">
        <f>IFERROR(__xludf.DUMMYFUNCTION("""COMPUTED_VALUE"""),1.0)</f>
        <v>1</v>
      </c>
      <c r="BQ5" s="9">
        <f>IFERROR(__xludf.DUMMYFUNCTION("""COMPUTED_VALUE"""),1.0)</f>
        <v>1</v>
      </c>
      <c r="BR5" s="9">
        <f>IFERROR(__xludf.DUMMYFUNCTION("""COMPUTED_VALUE"""),1.0)</f>
        <v>1</v>
      </c>
      <c r="BS5" s="9">
        <f>IFERROR(__xludf.DUMMYFUNCTION("""COMPUTED_VALUE"""),1.0)</f>
        <v>1</v>
      </c>
      <c r="BT5" s="9">
        <f>IFERROR(__xludf.DUMMYFUNCTION("""COMPUTED_VALUE"""),1.0)</f>
        <v>1</v>
      </c>
      <c r="BU5" s="9">
        <f>IFERROR(__xludf.DUMMYFUNCTION("""COMPUTED_VALUE"""),1.0)</f>
        <v>1</v>
      </c>
      <c r="BV5" s="9">
        <f>IFERROR(__xludf.DUMMYFUNCTION("""COMPUTED_VALUE"""),1.0)</f>
        <v>1</v>
      </c>
      <c r="BW5" s="9">
        <f>IFERROR(__xludf.DUMMYFUNCTION("""COMPUTED_VALUE"""),1.0)</f>
        <v>1</v>
      </c>
      <c r="BX5" s="9">
        <f>IFERROR(__xludf.DUMMYFUNCTION("""COMPUTED_VALUE"""),1.0)</f>
        <v>1</v>
      </c>
      <c r="BY5" s="9">
        <f>IFERROR(__xludf.DUMMYFUNCTION("""COMPUTED_VALUE"""),1.0)</f>
        <v>1</v>
      </c>
      <c r="BZ5" s="9">
        <f>IFERROR(__xludf.DUMMYFUNCTION("""COMPUTED_VALUE"""),1.0)</f>
        <v>1</v>
      </c>
      <c r="CA5" s="9">
        <f>IFERROR(__xludf.DUMMYFUNCTION("""COMPUTED_VALUE"""),1.0)</f>
        <v>1</v>
      </c>
      <c r="CB5" s="9">
        <f>IFERROR(__xludf.DUMMYFUNCTION("""COMPUTED_VALUE"""),1.0)</f>
        <v>1</v>
      </c>
      <c r="CC5" s="9">
        <f>IFERROR(__xludf.DUMMYFUNCTION("""COMPUTED_VALUE"""),1.0)</f>
        <v>1</v>
      </c>
      <c r="CD5" s="9">
        <f>IFERROR(__xludf.DUMMYFUNCTION("""COMPUTED_VALUE"""),1.0)</f>
        <v>1</v>
      </c>
      <c r="CE5" s="9">
        <f>IFERROR(__xludf.DUMMYFUNCTION("""COMPUTED_VALUE"""),1.0)</f>
        <v>1</v>
      </c>
      <c r="CF5" s="9">
        <f>IFERROR(__xludf.DUMMYFUNCTION("""COMPUTED_VALUE"""),1.0)</f>
        <v>1</v>
      </c>
      <c r="CG5" s="9">
        <f>IFERROR(__xludf.DUMMYFUNCTION("""COMPUTED_VALUE"""),1.0)</f>
        <v>1</v>
      </c>
      <c r="CH5" s="9">
        <f>IFERROR(__xludf.DUMMYFUNCTION("""COMPUTED_VALUE"""),1.0)</f>
        <v>1</v>
      </c>
      <c r="CI5" s="9">
        <f>IFERROR(__xludf.DUMMYFUNCTION("""COMPUTED_VALUE"""),1.0)</f>
        <v>1</v>
      </c>
      <c r="CJ5" s="9">
        <f>IFERROR(__xludf.DUMMYFUNCTION("""COMPUTED_VALUE"""),1.0)</f>
        <v>1</v>
      </c>
      <c r="CK5" s="9">
        <f>IFERROR(__xludf.DUMMYFUNCTION("""COMPUTED_VALUE"""),1.0)</f>
        <v>1</v>
      </c>
      <c r="CL5" s="9">
        <f>IFERROR(__xludf.DUMMYFUNCTION("""COMPUTED_VALUE"""),1.0)</f>
        <v>1</v>
      </c>
      <c r="CM5" s="9">
        <f>IFERROR(__xludf.DUMMYFUNCTION("""COMPUTED_VALUE"""),1.0)</f>
        <v>1</v>
      </c>
      <c r="CN5" s="9">
        <f>IFERROR(__xludf.DUMMYFUNCTION("""COMPUTED_VALUE"""),1.0)</f>
        <v>1</v>
      </c>
      <c r="CO5" s="9">
        <f>IFERROR(__xludf.DUMMYFUNCTION("""COMPUTED_VALUE"""),1.0)</f>
        <v>1</v>
      </c>
      <c r="CP5" s="9">
        <f>IFERROR(__xludf.DUMMYFUNCTION("""COMPUTED_VALUE"""),1.0)</f>
        <v>1</v>
      </c>
      <c r="CQ5" s="9">
        <f>IFERROR(__xludf.DUMMYFUNCTION("""COMPUTED_VALUE"""),1.0)</f>
        <v>1</v>
      </c>
      <c r="CR5" s="9">
        <f>IFERROR(__xludf.DUMMYFUNCTION("""COMPUTED_VALUE"""),1.0)</f>
        <v>1</v>
      </c>
      <c r="CS5" s="9">
        <f>IFERROR(__xludf.DUMMYFUNCTION("""COMPUTED_VALUE"""),1.0)</f>
        <v>1</v>
      </c>
      <c r="CT5" s="9">
        <f>IFERROR(__xludf.DUMMYFUNCTION("""COMPUTED_VALUE"""),1.0)</f>
        <v>1</v>
      </c>
      <c r="CU5" s="9" t="str">
        <f>IFERROR(__xludf.DUMMYFUNCTION("""COMPUTED_VALUE"""),"")</f>
        <v/>
      </c>
      <c r="CV5" s="9">
        <f>IFERROR(__xludf.DUMMYFUNCTION("""COMPUTED_VALUE"""),1.0)</f>
        <v>1</v>
      </c>
      <c r="CW5" s="9">
        <f>IFERROR(__xludf.DUMMYFUNCTION("""COMPUTED_VALUE"""),1.0)</f>
        <v>1</v>
      </c>
      <c r="CX5" s="9">
        <f>IFERROR(__xludf.DUMMYFUNCTION("""COMPUTED_VALUE"""),1.0)</f>
        <v>1</v>
      </c>
      <c r="CY5" s="9">
        <f>IFERROR(__xludf.DUMMYFUNCTION("""COMPUTED_VALUE"""),1.0)</f>
        <v>1</v>
      </c>
      <c r="CZ5" s="9">
        <f>IFERROR(__xludf.DUMMYFUNCTION("""COMPUTED_VALUE"""),1.0)</f>
        <v>1</v>
      </c>
      <c r="DA5" s="9">
        <f>IFERROR(__xludf.DUMMYFUNCTION("""COMPUTED_VALUE"""),1.0)</f>
        <v>1</v>
      </c>
      <c r="DB5" s="9">
        <f>IFERROR(__xludf.DUMMYFUNCTION("""COMPUTED_VALUE"""),1.0)</f>
        <v>1</v>
      </c>
      <c r="DC5" s="9" t="str">
        <f>IFERROR(__xludf.DUMMYFUNCTION("""COMPUTED_VALUE"""),"TLE")</f>
        <v>TLE</v>
      </c>
      <c r="DD5" s="9" t="str">
        <f>IFERROR(__xludf.DUMMYFUNCTION("""COMPUTED_VALUE"""),"TLE")</f>
        <v>TLE</v>
      </c>
      <c r="DE5" s="9" t="str">
        <f>IFERROR(__xludf.DUMMYFUNCTION("""COMPUTED_VALUE"""),"TLE")</f>
        <v>TLE</v>
      </c>
      <c r="DF5" s="9">
        <f>IFERROR(__xludf.DUMMYFUNCTION("""COMPUTED_VALUE"""),1.0)</f>
        <v>1</v>
      </c>
      <c r="DG5" s="9">
        <f>IFERROR(__xludf.DUMMYFUNCTION("""COMPUTED_VALUE"""),1.0)</f>
        <v>1</v>
      </c>
      <c r="DH5" s="9">
        <f>IFERROR(__xludf.DUMMYFUNCTION("""COMPUTED_VALUE"""),1.0)</f>
        <v>1</v>
      </c>
      <c r="DI5" s="9">
        <f>IFERROR(__xludf.DUMMYFUNCTION("""COMPUTED_VALUE"""),1.0)</f>
        <v>1</v>
      </c>
      <c r="DJ5" s="9">
        <f>IFERROR(__xludf.DUMMYFUNCTION("""COMPUTED_VALUE"""),1.0)</f>
        <v>1</v>
      </c>
      <c r="DK5" s="9">
        <f>IFERROR(__xludf.DUMMYFUNCTION("""COMPUTED_VALUE"""),1.0)</f>
        <v>1</v>
      </c>
      <c r="DL5" s="9">
        <f>IFERROR(__xludf.DUMMYFUNCTION("""COMPUTED_VALUE"""),1.0)</f>
        <v>1</v>
      </c>
      <c r="DM5" s="9">
        <f>IFERROR(__xludf.DUMMYFUNCTION("""COMPUTED_VALUE"""),1.0)</f>
        <v>1</v>
      </c>
      <c r="DN5" s="9">
        <f>IFERROR(__xludf.DUMMYFUNCTION("""COMPUTED_VALUE"""),1.0)</f>
        <v>1</v>
      </c>
      <c r="DO5" s="9">
        <f>IFERROR(__xludf.DUMMYFUNCTION("""COMPUTED_VALUE"""),1.0)</f>
        <v>1</v>
      </c>
      <c r="DP5" s="9">
        <f>IFERROR(__xludf.DUMMYFUNCTION("""COMPUTED_VALUE"""),1.0)</f>
        <v>1</v>
      </c>
      <c r="DQ5" s="9">
        <f>IFERROR(__xludf.DUMMYFUNCTION("""COMPUTED_VALUE"""),1.0)</f>
        <v>1</v>
      </c>
      <c r="DR5" s="9">
        <f>IFERROR(__xludf.DUMMYFUNCTION("""COMPUTED_VALUE"""),1.0)</f>
        <v>1</v>
      </c>
      <c r="DS5" s="9">
        <f>IFERROR(__xludf.DUMMYFUNCTION("""COMPUTED_VALUE"""),1.0)</f>
        <v>1</v>
      </c>
      <c r="DT5" s="9" t="str">
        <f>IFERROR(__xludf.DUMMYFUNCTION("""COMPUTED_VALUE"""),"TLE")</f>
        <v>TLE</v>
      </c>
      <c r="DU5" s="9" t="str">
        <f>IFERROR(__xludf.DUMMYFUNCTION("""COMPUTED_VALUE"""),"TLE")</f>
        <v>TLE</v>
      </c>
      <c r="DV5" s="9" t="str">
        <f>IFERROR(__xludf.DUMMYFUNCTION("""COMPUTED_VALUE"""),"TLE")</f>
        <v>TLE</v>
      </c>
      <c r="DW5" s="9" t="str">
        <f>IFERROR(__xludf.DUMMYFUNCTION("""COMPUTED_VALUE"""),"TLE")</f>
        <v>TLE</v>
      </c>
      <c r="DX5" s="9" t="str">
        <f>IFERROR(__xludf.DUMMYFUNCTION("""COMPUTED_VALUE"""),"TLE")</f>
        <v>TLE</v>
      </c>
      <c r="DY5" s="9" t="str">
        <f>IFERROR(__xludf.DUMMYFUNCTION("""COMPUTED_VALUE"""),"TLE")</f>
        <v>TLE</v>
      </c>
      <c r="DZ5" s="9" t="str">
        <f>IFERROR(__xludf.DUMMYFUNCTION("""COMPUTED_VALUE"""),"TLE")</f>
        <v>TLE</v>
      </c>
      <c r="EA5" s="9" t="str">
        <f>IFERROR(__xludf.DUMMYFUNCTION("""COMPUTED_VALUE"""),"TLE")</f>
        <v>TLE</v>
      </c>
      <c r="EB5" s="9" t="str">
        <f>IFERROR(__xludf.DUMMYFUNCTION("""COMPUTED_VALUE"""),"")</f>
        <v/>
      </c>
      <c r="EC5" s="9" t="str">
        <f>IFERROR(__xludf.DUMMYFUNCTION("""COMPUTED_VALUE"""),"-")</f>
        <v>-</v>
      </c>
      <c r="ED5" s="9" t="str">
        <f>IFERROR(__xludf.DUMMYFUNCTION("""COMPUTED_VALUE"""),"-")</f>
        <v>-</v>
      </c>
      <c r="EE5" s="9" t="str">
        <f>IFERROR(__xludf.DUMMYFUNCTION("""COMPUTED_VALUE"""),"-")</f>
        <v>-</v>
      </c>
      <c r="EF5" s="9" t="str">
        <f>IFERROR(__xludf.DUMMYFUNCTION("""COMPUTED_VALUE"""),"-")</f>
        <v>-</v>
      </c>
      <c r="EG5" s="9" t="str">
        <f>IFERROR(__xludf.DUMMYFUNCTION("""COMPUTED_VALUE"""),"-")</f>
        <v>-</v>
      </c>
      <c r="EH5" s="9" t="str">
        <f>IFERROR(__xludf.DUMMYFUNCTION("""COMPUTED_VALUE"""),"-")</f>
        <v>-</v>
      </c>
      <c r="EI5" s="9" t="str">
        <f>IFERROR(__xludf.DUMMYFUNCTION("""COMPUTED_VALUE"""),"-")</f>
        <v>-</v>
      </c>
      <c r="EJ5" s="9" t="str">
        <f>IFERROR(__xludf.DUMMYFUNCTION("""COMPUTED_VALUE"""),"-")</f>
        <v>-</v>
      </c>
      <c r="EK5" s="9" t="str">
        <f>IFERROR(__xludf.DUMMYFUNCTION("""COMPUTED_VALUE"""),"-")</f>
        <v>-</v>
      </c>
      <c r="EL5" s="9" t="str">
        <f>IFERROR(__xludf.DUMMYFUNCTION("""COMPUTED_VALUE"""),"-")</f>
        <v>-</v>
      </c>
      <c r="EM5" s="9" t="str">
        <f>IFERROR(__xludf.DUMMYFUNCTION("""COMPUTED_VALUE"""),"-")</f>
        <v>-</v>
      </c>
      <c r="EN5" s="9" t="str">
        <f>IFERROR(__xludf.DUMMYFUNCTION("""COMPUTED_VALUE"""),"-")</f>
        <v>-</v>
      </c>
      <c r="EO5" s="9" t="str">
        <f>IFERROR(__xludf.DUMMYFUNCTION("""COMPUTED_VALUE"""),"-")</f>
        <v>-</v>
      </c>
      <c r="EP5" s="9" t="str">
        <f>IFERROR(__xludf.DUMMYFUNCTION("""COMPUTED_VALUE"""),"-")</f>
        <v>-</v>
      </c>
      <c r="EQ5" s="9" t="str">
        <f>IFERROR(__xludf.DUMMYFUNCTION("""COMPUTED_VALUE"""),"-")</f>
        <v>-</v>
      </c>
      <c r="ER5" s="9" t="str">
        <f>IFERROR(__xludf.DUMMYFUNCTION("""COMPUTED_VALUE"""),"-")</f>
        <v>-</v>
      </c>
      <c r="ES5" s="9" t="str">
        <f>IFERROR(__xludf.DUMMYFUNCTION("""COMPUTED_VALUE"""),"")</f>
        <v/>
      </c>
      <c r="ET5" s="9" t="str">
        <f>IFERROR(__xludf.DUMMYFUNCTION("""COMPUTED_VALUE"""),"-")</f>
        <v>-</v>
      </c>
      <c r="EU5" s="9" t="str">
        <f>IFERROR(__xludf.DUMMYFUNCTION("""COMPUTED_VALUE"""),"-")</f>
        <v>-</v>
      </c>
      <c r="EV5" s="9" t="str">
        <f>IFERROR(__xludf.DUMMYFUNCTION("""COMPUTED_VALUE"""),"-")</f>
        <v>-</v>
      </c>
      <c r="EW5" s="9" t="str">
        <f>IFERROR(__xludf.DUMMYFUNCTION("""COMPUTED_VALUE"""),"-")</f>
        <v>-</v>
      </c>
      <c r="EX5" s="9" t="str">
        <f>IFERROR(__xludf.DUMMYFUNCTION("""COMPUTED_VALUE"""),"-")</f>
        <v>-</v>
      </c>
      <c r="EY5" s="9" t="str">
        <f>IFERROR(__xludf.DUMMYFUNCTION("""COMPUTED_VALUE"""),"-")</f>
        <v>-</v>
      </c>
      <c r="EZ5" s="9" t="str">
        <f>IFERROR(__xludf.DUMMYFUNCTION("""COMPUTED_VALUE"""),"-")</f>
        <v>-</v>
      </c>
      <c r="FA5" s="9" t="str">
        <f>IFERROR(__xludf.DUMMYFUNCTION("""COMPUTED_VALUE"""),"-")</f>
        <v>-</v>
      </c>
      <c r="FB5" s="9" t="str">
        <f>IFERROR(__xludf.DUMMYFUNCTION("""COMPUTED_VALUE"""),"-")</f>
        <v>-</v>
      </c>
      <c r="FC5" s="9" t="str">
        <f>IFERROR(__xludf.DUMMYFUNCTION("""COMPUTED_VALUE"""),"-")</f>
        <v>-</v>
      </c>
      <c r="FD5" s="9" t="str">
        <f>IFERROR(__xludf.DUMMYFUNCTION("""COMPUTED_VALUE"""),"-")</f>
        <v>-</v>
      </c>
      <c r="FE5" s="9" t="str">
        <f>IFERROR(__xludf.DUMMYFUNCTION("""COMPUTED_VALUE"""),"-")</f>
        <v>-</v>
      </c>
      <c r="FF5" s="9" t="str">
        <f>IFERROR(__xludf.DUMMYFUNCTION("""COMPUTED_VALUE"""),"-")</f>
        <v>-</v>
      </c>
      <c r="FG5" s="9" t="str">
        <f>IFERROR(__xludf.DUMMYFUNCTION("""COMPUTED_VALUE"""),"-")</f>
        <v>-</v>
      </c>
      <c r="FH5" s="9" t="str">
        <f>IFERROR(__xludf.DUMMYFUNCTION("""COMPUTED_VALUE"""),"-")</f>
        <v>-</v>
      </c>
      <c r="FI5" s="9" t="str">
        <f>IFERROR(__xludf.DUMMYFUNCTION("""COMPUTED_VALUE"""),"-")</f>
        <v>-</v>
      </c>
      <c r="FJ5" s="9" t="str">
        <f>IFERROR(__xludf.DUMMYFUNCTION("""COMPUTED_VALUE"""),"-")</f>
        <v>-</v>
      </c>
      <c r="FK5" s="9" t="str">
        <f>IFERROR(__xludf.DUMMYFUNCTION("""COMPUTED_VALUE"""),"-")</f>
        <v>-</v>
      </c>
      <c r="FL5" s="9" t="str">
        <f>IFERROR(__xludf.DUMMYFUNCTION("""COMPUTED_VALUE"""),"-")</f>
        <v>-</v>
      </c>
      <c r="FM5" s="9" t="str">
        <f>IFERROR(__xludf.DUMMYFUNCTION("""COMPUTED_VALUE"""),"-")</f>
        <v>-</v>
      </c>
      <c r="FN5" s="9" t="str">
        <f>IFERROR(__xludf.DUMMYFUNCTION("""COMPUTED_VALUE"""),"-")</f>
        <v>-</v>
      </c>
      <c r="FO5" s="9" t="str">
        <f>IFERROR(__xludf.DUMMYFUNCTION("""COMPUTED_VALUE"""),"-")</f>
        <v>-</v>
      </c>
      <c r="FP5" s="9" t="str">
        <f>IFERROR(__xludf.DUMMYFUNCTION("""COMPUTED_VALUE"""),"-")</f>
        <v>-</v>
      </c>
      <c r="FQ5" s="9" t="str">
        <f>IFERROR(__xludf.DUMMYFUNCTION("""COMPUTED_VALUE"""),"-")</f>
        <v>-</v>
      </c>
      <c r="FR5" s="9" t="str">
        <f>IFERROR(__xludf.DUMMYFUNCTION("""COMPUTED_VALUE"""),"-")</f>
        <v>-</v>
      </c>
      <c r="FS5" s="9" t="str">
        <f>IFERROR(__xludf.DUMMYFUNCTION("""COMPUTED_VALUE"""),"-")</f>
        <v>-</v>
      </c>
      <c r="FT5" s="9" t="str">
        <f>IFERROR(__xludf.DUMMYFUNCTION("""COMPUTED_VALUE"""),"-")</f>
        <v>-</v>
      </c>
      <c r="FU5" s="9" t="str">
        <f>IFERROR(__xludf.DUMMYFUNCTION("""COMPUTED_VALUE"""),"-")</f>
        <v>-</v>
      </c>
      <c r="FV5" s="9" t="str">
        <f>IFERROR(__xludf.DUMMYFUNCTION("""COMPUTED_VALUE"""),"")</f>
        <v/>
      </c>
      <c r="FW5" s="9" t="str">
        <f>IFERROR(__xludf.DUMMYFUNCTION("""COMPUTED_VALUE"""),"-")</f>
        <v>-</v>
      </c>
      <c r="FX5" s="9" t="str">
        <f>IFERROR(__xludf.DUMMYFUNCTION("""COMPUTED_VALUE"""),"-")</f>
        <v>-</v>
      </c>
      <c r="FY5" s="9" t="str">
        <f>IFERROR(__xludf.DUMMYFUNCTION("""COMPUTED_VALUE"""),"-")</f>
        <v>-</v>
      </c>
      <c r="FZ5" s="9" t="str">
        <f>IFERROR(__xludf.DUMMYFUNCTION("""COMPUTED_VALUE"""),"-")</f>
        <v>-</v>
      </c>
      <c r="GA5" s="9" t="str">
        <f>IFERROR(__xludf.DUMMYFUNCTION("""COMPUTED_VALUE"""),"-")</f>
        <v>-</v>
      </c>
      <c r="GB5" s="9" t="str">
        <f>IFERROR(__xludf.DUMMYFUNCTION("""COMPUTED_VALUE"""),"-")</f>
        <v>-</v>
      </c>
      <c r="GC5" s="9" t="str">
        <f>IFERROR(__xludf.DUMMYFUNCTION("""COMPUTED_VALUE"""),"-")</f>
        <v>-</v>
      </c>
      <c r="GD5" s="9" t="str">
        <f>IFERROR(__xludf.DUMMYFUNCTION("""COMPUTED_VALUE"""),"-")</f>
        <v>-</v>
      </c>
      <c r="GE5" s="9" t="str">
        <f>IFERROR(__xludf.DUMMYFUNCTION("""COMPUTED_VALUE"""),"-")</f>
        <v>-</v>
      </c>
      <c r="GF5" s="9" t="str">
        <f>IFERROR(__xludf.DUMMYFUNCTION("""COMPUTED_VALUE"""),"-")</f>
        <v>-</v>
      </c>
      <c r="GG5" s="9" t="str">
        <f>IFERROR(__xludf.DUMMYFUNCTION("""COMPUTED_VALUE"""),"-")</f>
        <v>-</v>
      </c>
      <c r="GH5" s="9" t="str">
        <f>IFERROR(__xludf.DUMMYFUNCTION("""COMPUTED_VALUE"""),"-")</f>
        <v>-</v>
      </c>
      <c r="GI5" s="9" t="str">
        <f>IFERROR(__xludf.DUMMYFUNCTION("""COMPUTED_VALUE"""),"-")</f>
        <v>-</v>
      </c>
      <c r="GJ5" s="9" t="str">
        <f>IFERROR(__xludf.DUMMYFUNCTION("""COMPUTED_VALUE"""),"-")</f>
        <v>-</v>
      </c>
      <c r="GK5" s="9" t="str">
        <f>IFERROR(__xludf.DUMMYFUNCTION("""COMPUTED_VALUE"""),"-")</f>
        <v>-</v>
      </c>
      <c r="GL5" s="9" t="str">
        <f>IFERROR(__xludf.DUMMYFUNCTION("""COMPUTED_VALUE"""),"-")</f>
        <v>-</v>
      </c>
      <c r="GM5" s="9" t="str">
        <f>IFERROR(__xludf.DUMMYFUNCTION("""COMPUTED_VALUE"""),"-")</f>
        <v>-</v>
      </c>
      <c r="GN5" s="9" t="str">
        <f>IFERROR(__xludf.DUMMYFUNCTION("""COMPUTED_VALUE"""),"-")</f>
        <v>-</v>
      </c>
      <c r="GO5" s="9" t="str">
        <f>IFERROR(__xludf.DUMMYFUNCTION("""COMPUTED_VALUE"""),"-")</f>
        <v>-</v>
      </c>
      <c r="GP5" s="9" t="str">
        <f>IFERROR(__xludf.DUMMYFUNCTION("""COMPUTED_VALUE"""),"-")</f>
        <v>-</v>
      </c>
      <c r="GQ5" s="9" t="str">
        <f>IFERROR(__xludf.DUMMYFUNCTION("""COMPUTED_VALUE"""),"-")</f>
        <v>-</v>
      </c>
      <c r="GR5" s="9" t="str">
        <f>IFERROR(__xludf.DUMMYFUNCTION("""COMPUTED_VALUE"""),"-")</f>
        <v>-</v>
      </c>
      <c r="GS5" s="9" t="str">
        <f>IFERROR(__xludf.DUMMYFUNCTION("""COMPUTED_VALUE"""),"-")</f>
        <v>-</v>
      </c>
      <c r="GT5" s="9" t="str">
        <f>IFERROR(__xludf.DUMMYFUNCTION("""COMPUTED_VALUE"""),"-")</f>
        <v>-</v>
      </c>
      <c r="GU5" s="9" t="str">
        <f>IFERROR(__xludf.DUMMYFUNCTION("""COMPUTED_VALUE"""),"")</f>
        <v/>
      </c>
    </row>
    <row r="6">
      <c r="A6" s="5"/>
      <c r="B6" s="5"/>
      <c r="C6" s="5">
        <f>if(B6="d","diskv. iz ciklusa",if(B6="d1","diskv. iz kruga",if($E6="ODOBREN",(if(countif(H:H,"="&amp;H6)=1,countif(H:H,"&gt;"&amp;H6)+1,concatenate(countif(H:H,"&gt;"&amp;H6)+1," - ",countif(H:H,"&gt;="&amp;H6)))),'Rezultati - B kategorija'!empty)))</f>
        <v>4</v>
      </c>
      <c r="D6" s="6" t="str">
        <f>IFERROR(__xludf.DUMMYFUNCTION("""COMPUTED_VALUE"""),"Vaske")</f>
        <v>Vaske</v>
      </c>
      <c r="E6" s="6" t="str">
        <f>IFERROR(__xludf.DUMMYFUNCTION("""COMPUTED_VALUE"""),"ODOBREN")</f>
        <v>ODOBREN</v>
      </c>
      <c r="F6" s="6" t="str">
        <f>IFERROR(__xludf.DUMMYFUNCTION("""COMPUTED_VALUE"""),"Vladan")</f>
        <v>Vladan</v>
      </c>
      <c r="G6" s="6" t="str">
        <f>IFERROR(__xludf.DUMMYFUNCTION("""COMPUTED_VALUE"""),"Vasić")</f>
        <v>Vasić</v>
      </c>
      <c r="H6" s="7">
        <f>IFERROR(__xludf.DUMMYFUNCTION("""COMPUTED_VALUE"""),219.0)</f>
        <v>219</v>
      </c>
      <c r="I6" s="7">
        <f>IFERROR(__xludf.DUMMYFUNCTION("""COMPUTED_VALUE"""),219.0)</f>
        <v>219</v>
      </c>
      <c r="J6" s="6" t="str">
        <f>IFERROR(__xludf.DUMMYFUNCTION("""COMPUTED_VALUE"""),"Pirot")</f>
        <v>Pirot</v>
      </c>
      <c r="K6" s="6" t="str">
        <f>IFERROR(__xludf.DUMMYFUNCTION("""COMPUTED_VALUE"""),"Gimnazija Pirot")</f>
        <v>Gimnazija Pirot</v>
      </c>
      <c r="L6" s="14" t="str">
        <f>IFERROR(__xludf.DUMMYFUNCTION("""COMPUTED_VALUE"""),"IV")</f>
        <v>IV</v>
      </c>
      <c r="M6" s="6" t="str">
        <f>IFERROR(__xludf.DUMMYFUNCTION("""COMPUTED_VALUE"""),"B")</f>
        <v>B</v>
      </c>
      <c r="N6" s="6" t="str">
        <f>IFERROR(__xludf.DUMMYFUNCTION("""COMPUTED_VALUE"""),"Mijodrag Đurišić")</f>
        <v>Mijodrag Đurišić</v>
      </c>
      <c r="O6" s="8">
        <f>IFERROR(__xludf.DUMMYFUNCTION("""COMPUTED_VALUE"""),100.0)</f>
        <v>100</v>
      </c>
      <c r="P6" s="9">
        <f>IFERROR(__xludf.DUMMYFUNCTION("""COMPUTED_VALUE"""),100.0)</f>
        <v>100</v>
      </c>
      <c r="Q6" s="9">
        <f>IFERROR(__xludf.DUMMYFUNCTION("""COMPUTED_VALUE"""),19.0)</f>
        <v>19</v>
      </c>
      <c r="R6" s="9" t="str">
        <f>IFERROR(__xludf.DUMMYFUNCTION("""COMPUTED_VALUE"""),"-")</f>
        <v>-</v>
      </c>
      <c r="S6" s="9" t="str">
        <f>IFERROR(__xludf.DUMMYFUNCTION("""COMPUTED_VALUE"""),"-")</f>
        <v>-</v>
      </c>
      <c r="T6" s="9" t="str">
        <f>IFERROR(__xludf.DUMMYFUNCTION("""COMPUTED_VALUE"""),"-")</f>
        <v>-</v>
      </c>
      <c r="U6" s="9" t="str">
        <f>IFERROR(__xludf.DUMMYFUNCTION("""COMPUTED_VALUE"""),"")</f>
        <v/>
      </c>
      <c r="V6" s="9" t="str">
        <f>IFERROR(__xludf.DUMMYFUNCTION("""COMPUTED_VALUE"""),"")</f>
        <v/>
      </c>
      <c r="W6" s="9">
        <f>IFERROR(__xludf.DUMMYFUNCTION("""COMPUTED_VALUE"""),1.0)</f>
        <v>1</v>
      </c>
      <c r="X6" s="9">
        <f>IFERROR(__xludf.DUMMYFUNCTION("""COMPUTED_VALUE"""),1.0)</f>
        <v>1</v>
      </c>
      <c r="Y6" s="9">
        <f>IFERROR(__xludf.DUMMYFUNCTION("""COMPUTED_VALUE"""),1.0)</f>
        <v>1</v>
      </c>
      <c r="Z6" s="9">
        <f>IFERROR(__xludf.DUMMYFUNCTION("""COMPUTED_VALUE"""),1.0)</f>
        <v>1</v>
      </c>
      <c r="AA6" s="9">
        <f>IFERROR(__xludf.DUMMYFUNCTION("""COMPUTED_VALUE"""),1.0)</f>
        <v>1</v>
      </c>
      <c r="AB6" s="9">
        <f>IFERROR(__xludf.DUMMYFUNCTION("""COMPUTED_VALUE"""),1.0)</f>
        <v>1</v>
      </c>
      <c r="AC6" s="9">
        <f>IFERROR(__xludf.DUMMYFUNCTION("""COMPUTED_VALUE"""),1.0)</f>
        <v>1</v>
      </c>
      <c r="AD6" s="9">
        <f>IFERROR(__xludf.DUMMYFUNCTION("""COMPUTED_VALUE"""),1.0)</f>
        <v>1</v>
      </c>
      <c r="AE6" s="9">
        <f>IFERROR(__xludf.DUMMYFUNCTION("""COMPUTED_VALUE"""),1.0)</f>
        <v>1</v>
      </c>
      <c r="AF6" s="9">
        <f>IFERROR(__xludf.DUMMYFUNCTION("""COMPUTED_VALUE"""),1.0)</f>
        <v>1</v>
      </c>
      <c r="AG6" s="9">
        <f>IFERROR(__xludf.DUMMYFUNCTION("""COMPUTED_VALUE"""),1.0)</f>
        <v>1</v>
      </c>
      <c r="AH6" s="9">
        <f>IFERROR(__xludf.DUMMYFUNCTION("""COMPUTED_VALUE"""),1.0)</f>
        <v>1</v>
      </c>
      <c r="AI6" s="9">
        <f>IFERROR(__xludf.DUMMYFUNCTION("""COMPUTED_VALUE"""),1.0)</f>
        <v>1</v>
      </c>
      <c r="AJ6" s="9">
        <f>IFERROR(__xludf.DUMMYFUNCTION("""COMPUTED_VALUE"""),1.0)</f>
        <v>1</v>
      </c>
      <c r="AK6" s="9">
        <f>IFERROR(__xludf.DUMMYFUNCTION("""COMPUTED_VALUE"""),1.0)</f>
        <v>1</v>
      </c>
      <c r="AL6" s="9">
        <f>IFERROR(__xludf.DUMMYFUNCTION("""COMPUTED_VALUE"""),1.0)</f>
        <v>1</v>
      </c>
      <c r="AM6" s="9">
        <f>IFERROR(__xludf.DUMMYFUNCTION("""COMPUTED_VALUE"""),1.0)</f>
        <v>1</v>
      </c>
      <c r="AN6" s="9">
        <f>IFERROR(__xludf.DUMMYFUNCTION("""COMPUTED_VALUE"""),1.0)</f>
        <v>1</v>
      </c>
      <c r="AO6" s="9">
        <f>IFERROR(__xludf.DUMMYFUNCTION("""COMPUTED_VALUE"""),1.0)</f>
        <v>1</v>
      </c>
      <c r="AP6" s="9">
        <f>IFERROR(__xludf.DUMMYFUNCTION("""COMPUTED_VALUE"""),1.0)</f>
        <v>1</v>
      </c>
      <c r="AQ6" s="9">
        <f>IFERROR(__xludf.DUMMYFUNCTION("""COMPUTED_VALUE"""),1.0)</f>
        <v>1</v>
      </c>
      <c r="AR6" s="9">
        <f>IFERROR(__xludf.DUMMYFUNCTION("""COMPUTED_VALUE"""),1.0)</f>
        <v>1</v>
      </c>
      <c r="AS6" s="9">
        <f>IFERROR(__xludf.DUMMYFUNCTION("""COMPUTED_VALUE"""),1.0)</f>
        <v>1</v>
      </c>
      <c r="AT6" s="9">
        <f>IFERROR(__xludf.DUMMYFUNCTION("""COMPUTED_VALUE"""),1.0)</f>
        <v>1</v>
      </c>
      <c r="AU6" s="9">
        <f>IFERROR(__xludf.DUMMYFUNCTION("""COMPUTED_VALUE"""),1.0)</f>
        <v>1</v>
      </c>
      <c r="AV6" s="9">
        <f>IFERROR(__xludf.DUMMYFUNCTION("""COMPUTED_VALUE"""),1.0)</f>
        <v>1</v>
      </c>
      <c r="AW6" s="9">
        <f>IFERROR(__xludf.DUMMYFUNCTION("""COMPUTED_VALUE"""),1.0)</f>
        <v>1</v>
      </c>
      <c r="AX6" s="9">
        <f>IFERROR(__xludf.DUMMYFUNCTION("""COMPUTED_VALUE"""),1.0)</f>
        <v>1</v>
      </c>
      <c r="AY6" s="9">
        <f>IFERROR(__xludf.DUMMYFUNCTION("""COMPUTED_VALUE"""),1.0)</f>
        <v>1</v>
      </c>
      <c r="AZ6" s="9">
        <f>IFERROR(__xludf.DUMMYFUNCTION("""COMPUTED_VALUE"""),1.0)</f>
        <v>1</v>
      </c>
      <c r="BA6" s="9">
        <f>IFERROR(__xludf.DUMMYFUNCTION("""COMPUTED_VALUE"""),1.0)</f>
        <v>1</v>
      </c>
      <c r="BB6" s="9">
        <f>IFERROR(__xludf.DUMMYFUNCTION("""COMPUTED_VALUE"""),1.0)</f>
        <v>1</v>
      </c>
      <c r="BC6" s="9">
        <f>IFERROR(__xludf.DUMMYFUNCTION("""COMPUTED_VALUE"""),1.0)</f>
        <v>1</v>
      </c>
      <c r="BD6" s="9">
        <f>IFERROR(__xludf.DUMMYFUNCTION("""COMPUTED_VALUE"""),1.0)</f>
        <v>1</v>
      </c>
      <c r="BE6" s="9">
        <f>IFERROR(__xludf.DUMMYFUNCTION("""COMPUTED_VALUE"""),1.0)</f>
        <v>1</v>
      </c>
      <c r="BF6" s="9">
        <f>IFERROR(__xludf.DUMMYFUNCTION("""COMPUTED_VALUE"""),1.0)</f>
        <v>1</v>
      </c>
      <c r="BG6" s="9">
        <f>IFERROR(__xludf.DUMMYFUNCTION("""COMPUTED_VALUE"""),1.0)</f>
        <v>1</v>
      </c>
      <c r="BH6" s="9">
        <f>IFERROR(__xludf.DUMMYFUNCTION("""COMPUTED_VALUE"""),1.0)</f>
        <v>1</v>
      </c>
      <c r="BI6" s="9">
        <f>IFERROR(__xludf.DUMMYFUNCTION("""COMPUTED_VALUE"""),1.0)</f>
        <v>1</v>
      </c>
      <c r="BJ6" s="9">
        <f>IFERROR(__xludf.DUMMYFUNCTION("""COMPUTED_VALUE"""),1.0)</f>
        <v>1</v>
      </c>
      <c r="BK6" s="9">
        <f>IFERROR(__xludf.DUMMYFUNCTION("""COMPUTED_VALUE"""),1.0)</f>
        <v>1</v>
      </c>
      <c r="BL6" s="9">
        <f>IFERROR(__xludf.DUMMYFUNCTION("""COMPUTED_VALUE"""),1.0)</f>
        <v>1</v>
      </c>
      <c r="BM6" s="9" t="str">
        <f>IFERROR(__xludf.DUMMYFUNCTION("""COMPUTED_VALUE"""),"")</f>
        <v/>
      </c>
      <c r="BN6" s="9">
        <f>IFERROR(__xludf.DUMMYFUNCTION("""COMPUTED_VALUE"""),1.0)</f>
        <v>1</v>
      </c>
      <c r="BO6" s="9">
        <f>IFERROR(__xludf.DUMMYFUNCTION("""COMPUTED_VALUE"""),1.0)</f>
        <v>1</v>
      </c>
      <c r="BP6" s="9">
        <f>IFERROR(__xludf.DUMMYFUNCTION("""COMPUTED_VALUE"""),1.0)</f>
        <v>1</v>
      </c>
      <c r="BQ6" s="9">
        <f>IFERROR(__xludf.DUMMYFUNCTION("""COMPUTED_VALUE"""),1.0)</f>
        <v>1</v>
      </c>
      <c r="BR6" s="9">
        <f>IFERROR(__xludf.DUMMYFUNCTION("""COMPUTED_VALUE"""),1.0)</f>
        <v>1</v>
      </c>
      <c r="BS6" s="9">
        <f>IFERROR(__xludf.DUMMYFUNCTION("""COMPUTED_VALUE"""),1.0)</f>
        <v>1</v>
      </c>
      <c r="BT6" s="9">
        <f>IFERROR(__xludf.DUMMYFUNCTION("""COMPUTED_VALUE"""),1.0)</f>
        <v>1</v>
      </c>
      <c r="BU6" s="9">
        <f>IFERROR(__xludf.DUMMYFUNCTION("""COMPUTED_VALUE"""),1.0)</f>
        <v>1</v>
      </c>
      <c r="BV6" s="9">
        <f>IFERROR(__xludf.DUMMYFUNCTION("""COMPUTED_VALUE"""),1.0)</f>
        <v>1</v>
      </c>
      <c r="BW6" s="9">
        <f>IFERROR(__xludf.DUMMYFUNCTION("""COMPUTED_VALUE"""),1.0)</f>
        <v>1</v>
      </c>
      <c r="BX6" s="9">
        <f>IFERROR(__xludf.DUMMYFUNCTION("""COMPUTED_VALUE"""),1.0)</f>
        <v>1</v>
      </c>
      <c r="BY6" s="9">
        <f>IFERROR(__xludf.DUMMYFUNCTION("""COMPUTED_VALUE"""),1.0)</f>
        <v>1</v>
      </c>
      <c r="BZ6" s="9">
        <f>IFERROR(__xludf.DUMMYFUNCTION("""COMPUTED_VALUE"""),1.0)</f>
        <v>1</v>
      </c>
      <c r="CA6" s="9">
        <f>IFERROR(__xludf.DUMMYFUNCTION("""COMPUTED_VALUE"""),1.0)</f>
        <v>1</v>
      </c>
      <c r="CB6" s="9">
        <f>IFERROR(__xludf.DUMMYFUNCTION("""COMPUTED_VALUE"""),1.0)</f>
        <v>1</v>
      </c>
      <c r="CC6" s="9">
        <f>IFERROR(__xludf.DUMMYFUNCTION("""COMPUTED_VALUE"""),1.0)</f>
        <v>1</v>
      </c>
      <c r="CD6" s="9">
        <f>IFERROR(__xludf.DUMMYFUNCTION("""COMPUTED_VALUE"""),1.0)</f>
        <v>1</v>
      </c>
      <c r="CE6" s="9">
        <f>IFERROR(__xludf.DUMMYFUNCTION("""COMPUTED_VALUE"""),1.0)</f>
        <v>1</v>
      </c>
      <c r="CF6" s="9">
        <f>IFERROR(__xludf.DUMMYFUNCTION("""COMPUTED_VALUE"""),1.0)</f>
        <v>1</v>
      </c>
      <c r="CG6" s="9">
        <f>IFERROR(__xludf.DUMMYFUNCTION("""COMPUTED_VALUE"""),1.0)</f>
        <v>1</v>
      </c>
      <c r="CH6" s="9">
        <f>IFERROR(__xludf.DUMMYFUNCTION("""COMPUTED_VALUE"""),1.0)</f>
        <v>1</v>
      </c>
      <c r="CI6" s="9">
        <f>IFERROR(__xludf.DUMMYFUNCTION("""COMPUTED_VALUE"""),1.0)</f>
        <v>1</v>
      </c>
      <c r="CJ6" s="9">
        <f>IFERROR(__xludf.DUMMYFUNCTION("""COMPUTED_VALUE"""),1.0)</f>
        <v>1</v>
      </c>
      <c r="CK6" s="9">
        <f>IFERROR(__xludf.DUMMYFUNCTION("""COMPUTED_VALUE"""),1.0)</f>
        <v>1</v>
      </c>
      <c r="CL6" s="9">
        <f>IFERROR(__xludf.DUMMYFUNCTION("""COMPUTED_VALUE"""),1.0)</f>
        <v>1</v>
      </c>
      <c r="CM6" s="9">
        <f>IFERROR(__xludf.DUMMYFUNCTION("""COMPUTED_VALUE"""),1.0)</f>
        <v>1</v>
      </c>
      <c r="CN6" s="9">
        <f>IFERROR(__xludf.DUMMYFUNCTION("""COMPUTED_VALUE"""),1.0)</f>
        <v>1</v>
      </c>
      <c r="CO6" s="9">
        <f>IFERROR(__xludf.DUMMYFUNCTION("""COMPUTED_VALUE"""),1.0)</f>
        <v>1</v>
      </c>
      <c r="CP6" s="9">
        <f>IFERROR(__xludf.DUMMYFUNCTION("""COMPUTED_VALUE"""),1.0)</f>
        <v>1</v>
      </c>
      <c r="CQ6" s="9">
        <f>IFERROR(__xludf.DUMMYFUNCTION("""COMPUTED_VALUE"""),1.0)</f>
        <v>1</v>
      </c>
      <c r="CR6" s="9">
        <f>IFERROR(__xludf.DUMMYFUNCTION("""COMPUTED_VALUE"""),1.0)</f>
        <v>1</v>
      </c>
      <c r="CS6" s="9">
        <f>IFERROR(__xludf.DUMMYFUNCTION("""COMPUTED_VALUE"""),1.0)</f>
        <v>1</v>
      </c>
      <c r="CT6" s="9">
        <f>IFERROR(__xludf.DUMMYFUNCTION("""COMPUTED_VALUE"""),1.0)</f>
        <v>1</v>
      </c>
      <c r="CU6" s="9" t="str">
        <f>IFERROR(__xludf.DUMMYFUNCTION("""COMPUTED_VALUE"""),"")</f>
        <v/>
      </c>
      <c r="CV6" s="9" t="str">
        <f>IFERROR(__xludf.DUMMYFUNCTION("""COMPUTED_VALUE"""),"WA")</f>
        <v>WA</v>
      </c>
      <c r="CW6" s="9">
        <f>IFERROR(__xludf.DUMMYFUNCTION("""COMPUTED_VALUE"""),1.0)</f>
        <v>1</v>
      </c>
      <c r="CX6" s="9" t="str">
        <f>IFERROR(__xludf.DUMMYFUNCTION("""COMPUTED_VALUE"""),"WA")</f>
        <v>WA</v>
      </c>
      <c r="CY6" s="9" t="str">
        <f>IFERROR(__xludf.DUMMYFUNCTION("""COMPUTED_VALUE"""),"WA")</f>
        <v>WA</v>
      </c>
      <c r="CZ6" s="9" t="str">
        <f>IFERROR(__xludf.DUMMYFUNCTION("""COMPUTED_VALUE"""),"WA")</f>
        <v>WA</v>
      </c>
      <c r="DA6" s="9" t="str">
        <f>IFERROR(__xludf.DUMMYFUNCTION("""COMPUTED_VALUE"""),"WA")</f>
        <v>WA</v>
      </c>
      <c r="DB6" s="9" t="str">
        <f>IFERROR(__xludf.DUMMYFUNCTION("""COMPUTED_VALUE"""),"WA")</f>
        <v>WA</v>
      </c>
      <c r="DC6" s="9" t="str">
        <f>IFERROR(__xludf.DUMMYFUNCTION("""COMPUTED_VALUE"""),"WA")</f>
        <v>WA</v>
      </c>
      <c r="DD6" s="9">
        <f>IFERROR(__xludf.DUMMYFUNCTION("""COMPUTED_VALUE"""),1.0)</f>
        <v>1</v>
      </c>
      <c r="DE6" s="9" t="str">
        <f>IFERROR(__xludf.DUMMYFUNCTION("""COMPUTED_VALUE"""),"WA")</f>
        <v>WA</v>
      </c>
      <c r="DF6" s="9">
        <f>IFERROR(__xludf.DUMMYFUNCTION("""COMPUTED_VALUE"""),1.0)</f>
        <v>1</v>
      </c>
      <c r="DG6" s="9">
        <f>IFERROR(__xludf.DUMMYFUNCTION("""COMPUTED_VALUE"""),1.0)</f>
        <v>1</v>
      </c>
      <c r="DH6" s="9">
        <f>IFERROR(__xludf.DUMMYFUNCTION("""COMPUTED_VALUE"""),1.0)</f>
        <v>1</v>
      </c>
      <c r="DI6" s="9">
        <f>IFERROR(__xludf.DUMMYFUNCTION("""COMPUTED_VALUE"""),1.0)</f>
        <v>1</v>
      </c>
      <c r="DJ6" s="9">
        <f>IFERROR(__xludf.DUMMYFUNCTION("""COMPUTED_VALUE"""),1.0)</f>
        <v>1</v>
      </c>
      <c r="DK6" s="9">
        <f>IFERROR(__xludf.DUMMYFUNCTION("""COMPUTED_VALUE"""),1.0)</f>
        <v>1</v>
      </c>
      <c r="DL6" s="9" t="str">
        <f>IFERROR(__xludf.DUMMYFUNCTION("""COMPUTED_VALUE"""),"WA")</f>
        <v>WA</v>
      </c>
      <c r="DM6" s="9" t="str">
        <f>IFERROR(__xludf.DUMMYFUNCTION("""COMPUTED_VALUE"""),"TLE")</f>
        <v>TLE</v>
      </c>
      <c r="DN6" s="9" t="str">
        <f>IFERROR(__xludf.DUMMYFUNCTION("""COMPUTED_VALUE"""),"TLE")</f>
        <v>TLE</v>
      </c>
      <c r="DO6" s="9" t="str">
        <f>IFERROR(__xludf.DUMMYFUNCTION("""COMPUTED_VALUE"""),"TLE")</f>
        <v>TLE</v>
      </c>
      <c r="DP6" s="9" t="str">
        <f>IFERROR(__xludf.DUMMYFUNCTION("""COMPUTED_VALUE"""),"TLE")</f>
        <v>TLE</v>
      </c>
      <c r="DQ6" s="9" t="str">
        <f>IFERROR(__xludf.DUMMYFUNCTION("""COMPUTED_VALUE"""),"TLE")</f>
        <v>TLE</v>
      </c>
      <c r="DR6" s="9" t="str">
        <f>IFERROR(__xludf.DUMMYFUNCTION("""COMPUTED_VALUE"""),"TLE")</f>
        <v>TLE</v>
      </c>
      <c r="DS6" s="9" t="str">
        <f>IFERROR(__xludf.DUMMYFUNCTION("""COMPUTED_VALUE"""),"TLE")</f>
        <v>TLE</v>
      </c>
      <c r="DT6" s="9" t="str">
        <f>IFERROR(__xludf.DUMMYFUNCTION("""COMPUTED_VALUE"""),"TLE")</f>
        <v>TLE</v>
      </c>
      <c r="DU6" s="9" t="str">
        <f>IFERROR(__xludf.DUMMYFUNCTION("""COMPUTED_VALUE"""),"TLE")</f>
        <v>TLE</v>
      </c>
      <c r="DV6" s="9" t="str">
        <f>IFERROR(__xludf.DUMMYFUNCTION("""COMPUTED_VALUE"""),"TLE")</f>
        <v>TLE</v>
      </c>
      <c r="DW6" s="9" t="str">
        <f>IFERROR(__xludf.DUMMYFUNCTION("""COMPUTED_VALUE"""),"TLE")</f>
        <v>TLE</v>
      </c>
      <c r="DX6" s="9" t="str">
        <f>IFERROR(__xludf.DUMMYFUNCTION("""COMPUTED_VALUE"""),"TLE")</f>
        <v>TLE</v>
      </c>
      <c r="DY6" s="9" t="str">
        <f>IFERROR(__xludf.DUMMYFUNCTION("""COMPUTED_VALUE"""),"TLE")</f>
        <v>TLE</v>
      </c>
      <c r="DZ6" s="9" t="str">
        <f>IFERROR(__xludf.DUMMYFUNCTION("""COMPUTED_VALUE"""),"TLE")</f>
        <v>TLE</v>
      </c>
      <c r="EA6" s="9" t="str">
        <f>IFERROR(__xludf.DUMMYFUNCTION("""COMPUTED_VALUE"""),"TLE")</f>
        <v>TLE</v>
      </c>
      <c r="EB6" s="9" t="str">
        <f>IFERROR(__xludf.DUMMYFUNCTION("""COMPUTED_VALUE"""),"")</f>
        <v/>
      </c>
      <c r="EC6" s="9" t="str">
        <f>IFERROR(__xludf.DUMMYFUNCTION("""COMPUTED_VALUE"""),"-")</f>
        <v>-</v>
      </c>
      <c r="ED6" s="9" t="str">
        <f>IFERROR(__xludf.DUMMYFUNCTION("""COMPUTED_VALUE"""),"-")</f>
        <v>-</v>
      </c>
      <c r="EE6" s="9" t="str">
        <f>IFERROR(__xludf.DUMMYFUNCTION("""COMPUTED_VALUE"""),"-")</f>
        <v>-</v>
      </c>
      <c r="EF6" s="9" t="str">
        <f>IFERROR(__xludf.DUMMYFUNCTION("""COMPUTED_VALUE"""),"-")</f>
        <v>-</v>
      </c>
      <c r="EG6" s="9" t="str">
        <f>IFERROR(__xludf.DUMMYFUNCTION("""COMPUTED_VALUE"""),"-")</f>
        <v>-</v>
      </c>
      <c r="EH6" s="9" t="str">
        <f>IFERROR(__xludf.DUMMYFUNCTION("""COMPUTED_VALUE"""),"-")</f>
        <v>-</v>
      </c>
      <c r="EI6" s="9" t="str">
        <f>IFERROR(__xludf.DUMMYFUNCTION("""COMPUTED_VALUE"""),"-")</f>
        <v>-</v>
      </c>
      <c r="EJ6" s="9" t="str">
        <f>IFERROR(__xludf.DUMMYFUNCTION("""COMPUTED_VALUE"""),"-")</f>
        <v>-</v>
      </c>
      <c r="EK6" s="9" t="str">
        <f>IFERROR(__xludf.DUMMYFUNCTION("""COMPUTED_VALUE"""),"-")</f>
        <v>-</v>
      </c>
      <c r="EL6" s="9" t="str">
        <f>IFERROR(__xludf.DUMMYFUNCTION("""COMPUTED_VALUE"""),"-")</f>
        <v>-</v>
      </c>
      <c r="EM6" s="9" t="str">
        <f>IFERROR(__xludf.DUMMYFUNCTION("""COMPUTED_VALUE"""),"-")</f>
        <v>-</v>
      </c>
      <c r="EN6" s="9" t="str">
        <f>IFERROR(__xludf.DUMMYFUNCTION("""COMPUTED_VALUE"""),"-")</f>
        <v>-</v>
      </c>
      <c r="EO6" s="9" t="str">
        <f>IFERROR(__xludf.DUMMYFUNCTION("""COMPUTED_VALUE"""),"-")</f>
        <v>-</v>
      </c>
      <c r="EP6" s="9" t="str">
        <f>IFERROR(__xludf.DUMMYFUNCTION("""COMPUTED_VALUE"""),"-")</f>
        <v>-</v>
      </c>
      <c r="EQ6" s="9" t="str">
        <f>IFERROR(__xludf.DUMMYFUNCTION("""COMPUTED_VALUE"""),"-")</f>
        <v>-</v>
      </c>
      <c r="ER6" s="9" t="str">
        <f>IFERROR(__xludf.DUMMYFUNCTION("""COMPUTED_VALUE"""),"-")</f>
        <v>-</v>
      </c>
      <c r="ES6" s="9" t="str">
        <f>IFERROR(__xludf.DUMMYFUNCTION("""COMPUTED_VALUE"""),"")</f>
        <v/>
      </c>
      <c r="ET6" s="9" t="str">
        <f>IFERROR(__xludf.DUMMYFUNCTION("""COMPUTED_VALUE"""),"-")</f>
        <v>-</v>
      </c>
      <c r="EU6" s="9" t="str">
        <f>IFERROR(__xludf.DUMMYFUNCTION("""COMPUTED_VALUE"""),"-")</f>
        <v>-</v>
      </c>
      <c r="EV6" s="9" t="str">
        <f>IFERROR(__xludf.DUMMYFUNCTION("""COMPUTED_VALUE"""),"-")</f>
        <v>-</v>
      </c>
      <c r="EW6" s="9" t="str">
        <f>IFERROR(__xludf.DUMMYFUNCTION("""COMPUTED_VALUE"""),"-")</f>
        <v>-</v>
      </c>
      <c r="EX6" s="9" t="str">
        <f>IFERROR(__xludf.DUMMYFUNCTION("""COMPUTED_VALUE"""),"-")</f>
        <v>-</v>
      </c>
      <c r="EY6" s="9" t="str">
        <f>IFERROR(__xludf.DUMMYFUNCTION("""COMPUTED_VALUE"""),"-")</f>
        <v>-</v>
      </c>
      <c r="EZ6" s="9" t="str">
        <f>IFERROR(__xludf.DUMMYFUNCTION("""COMPUTED_VALUE"""),"-")</f>
        <v>-</v>
      </c>
      <c r="FA6" s="9" t="str">
        <f>IFERROR(__xludf.DUMMYFUNCTION("""COMPUTED_VALUE"""),"-")</f>
        <v>-</v>
      </c>
      <c r="FB6" s="9" t="str">
        <f>IFERROR(__xludf.DUMMYFUNCTION("""COMPUTED_VALUE"""),"-")</f>
        <v>-</v>
      </c>
      <c r="FC6" s="9" t="str">
        <f>IFERROR(__xludf.DUMMYFUNCTION("""COMPUTED_VALUE"""),"-")</f>
        <v>-</v>
      </c>
      <c r="FD6" s="9" t="str">
        <f>IFERROR(__xludf.DUMMYFUNCTION("""COMPUTED_VALUE"""),"-")</f>
        <v>-</v>
      </c>
      <c r="FE6" s="9" t="str">
        <f>IFERROR(__xludf.DUMMYFUNCTION("""COMPUTED_VALUE"""),"-")</f>
        <v>-</v>
      </c>
      <c r="FF6" s="9" t="str">
        <f>IFERROR(__xludf.DUMMYFUNCTION("""COMPUTED_VALUE"""),"-")</f>
        <v>-</v>
      </c>
      <c r="FG6" s="9" t="str">
        <f>IFERROR(__xludf.DUMMYFUNCTION("""COMPUTED_VALUE"""),"-")</f>
        <v>-</v>
      </c>
      <c r="FH6" s="9" t="str">
        <f>IFERROR(__xludf.DUMMYFUNCTION("""COMPUTED_VALUE"""),"-")</f>
        <v>-</v>
      </c>
      <c r="FI6" s="9" t="str">
        <f>IFERROR(__xludf.DUMMYFUNCTION("""COMPUTED_VALUE"""),"-")</f>
        <v>-</v>
      </c>
      <c r="FJ6" s="9" t="str">
        <f>IFERROR(__xludf.DUMMYFUNCTION("""COMPUTED_VALUE"""),"-")</f>
        <v>-</v>
      </c>
      <c r="FK6" s="9" t="str">
        <f>IFERROR(__xludf.DUMMYFUNCTION("""COMPUTED_VALUE"""),"-")</f>
        <v>-</v>
      </c>
      <c r="FL6" s="9" t="str">
        <f>IFERROR(__xludf.DUMMYFUNCTION("""COMPUTED_VALUE"""),"-")</f>
        <v>-</v>
      </c>
      <c r="FM6" s="9" t="str">
        <f>IFERROR(__xludf.DUMMYFUNCTION("""COMPUTED_VALUE"""),"-")</f>
        <v>-</v>
      </c>
      <c r="FN6" s="9" t="str">
        <f>IFERROR(__xludf.DUMMYFUNCTION("""COMPUTED_VALUE"""),"-")</f>
        <v>-</v>
      </c>
      <c r="FO6" s="9" t="str">
        <f>IFERROR(__xludf.DUMMYFUNCTION("""COMPUTED_VALUE"""),"-")</f>
        <v>-</v>
      </c>
      <c r="FP6" s="9" t="str">
        <f>IFERROR(__xludf.DUMMYFUNCTION("""COMPUTED_VALUE"""),"-")</f>
        <v>-</v>
      </c>
      <c r="FQ6" s="9" t="str">
        <f>IFERROR(__xludf.DUMMYFUNCTION("""COMPUTED_VALUE"""),"-")</f>
        <v>-</v>
      </c>
      <c r="FR6" s="9" t="str">
        <f>IFERROR(__xludf.DUMMYFUNCTION("""COMPUTED_VALUE"""),"-")</f>
        <v>-</v>
      </c>
      <c r="FS6" s="9" t="str">
        <f>IFERROR(__xludf.DUMMYFUNCTION("""COMPUTED_VALUE"""),"-")</f>
        <v>-</v>
      </c>
      <c r="FT6" s="9" t="str">
        <f>IFERROR(__xludf.DUMMYFUNCTION("""COMPUTED_VALUE"""),"-")</f>
        <v>-</v>
      </c>
      <c r="FU6" s="9" t="str">
        <f>IFERROR(__xludf.DUMMYFUNCTION("""COMPUTED_VALUE"""),"-")</f>
        <v>-</v>
      </c>
      <c r="FV6" s="9" t="str">
        <f>IFERROR(__xludf.DUMMYFUNCTION("""COMPUTED_VALUE"""),"")</f>
        <v/>
      </c>
      <c r="FW6" s="9" t="str">
        <f>IFERROR(__xludf.DUMMYFUNCTION("""COMPUTED_VALUE"""),"-")</f>
        <v>-</v>
      </c>
      <c r="FX6" s="9" t="str">
        <f>IFERROR(__xludf.DUMMYFUNCTION("""COMPUTED_VALUE"""),"-")</f>
        <v>-</v>
      </c>
      <c r="FY6" s="9" t="str">
        <f>IFERROR(__xludf.DUMMYFUNCTION("""COMPUTED_VALUE"""),"-")</f>
        <v>-</v>
      </c>
      <c r="FZ6" s="9" t="str">
        <f>IFERROR(__xludf.DUMMYFUNCTION("""COMPUTED_VALUE"""),"-")</f>
        <v>-</v>
      </c>
      <c r="GA6" s="9" t="str">
        <f>IFERROR(__xludf.DUMMYFUNCTION("""COMPUTED_VALUE"""),"-")</f>
        <v>-</v>
      </c>
      <c r="GB6" s="9" t="str">
        <f>IFERROR(__xludf.DUMMYFUNCTION("""COMPUTED_VALUE"""),"-")</f>
        <v>-</v>
      </c>
      <c r="GC6" s="9" t="str">
        <f>IFERROR(__xludf.DUMMYFUNCTION("""COMPUTED_VALUE"""),"-")</f>
        <v>-</v>
      </c>
      <c r="GD6" s="9" t="str">
        <f>IFERROR(__xludf.DUMMYFUNCTION("""COMPUTED_VALUE"""),"-")</f>
        <v>-</v>
      </c>
      <c r="GE6" s="9" t="str">
        <f>IFERROR(__xludf.DUMMYFUNCTION("""COMPUTED_VALUE"""),"-")</f>
        <v>-</v>
      </c>
      <c r="GF6" s="9" t="str">
        <f>IFERROR(__xludf.DUMMYFUNCTION("""COMPUTED_VALUE"""),"-")</f>
        <v>-</v>
      </c>
      <c r="GG6" s="9" t="str">
        <f>IFERROR(__xludf.DUMMYFUNCTION("""COMPUTED_VALUE"""),"-")</f>
        <v>-</v>
      </c>
      <c r="GH6" s="9" t="str">
        <f>IFERROR(__xludf.DUMMYFUNCTION("""COMPUTED_VALUE"""),"-")</f>
        <v>-</v>
      </c>
      <c r="GI6" s="9" t="str">
        <f>IFERROR(__xludf.DUMMYFUNCTION("""COMPUTED_VALUE"""),"-")</f>
        <v>-</v>
      </c>
      <c r="GJ6" s="9" t="str">
        <f>IFERROR(__xludf.DUMMYFUNCTION("""COMPUTED_VALUE"""),"-")</f>
        <v>-</v>
      </c>
      <c r="GK6" s="9" t="str">
        <f>IFERROR(__xludf.DUMMYFUNCTION("""COMPUTED_VALUE"""),"-")</f>
        <v>-</v>
      </c>
      <c r="GL6" s="9" t="str">
        <f>IFERROR(__xludf.DUMMYFUNCTION("""COMPUTED_VALUE"""),"-")</f>
        <v>-</v>
      </c>
      <c r="GM6" s="9" t="str">
        <f>IFERROR(__xludf.DUMMYFUNCTION("""COMPUTED_VALUE"""),"-")</f>
        <v>-</v>
      </c>
      <c r="GN6" s="9" t="str">
        <f>IFERROR(__xludf.DUMMYFUNCTION("""COMPUTED_VALUE"""),"-")</f>
        <v>-</v>
      </c>
      <c r="GO6" s="9" t="str">
        <f>IFERROR(__xludf.DUMMYFUNCTION("""COMPUTED_VALUE"""),"-")</f>
        <v>-</v>
      </c>
      <c r="GP6" s="9" t="str">
        <f>IFERROR(__xludf.DUMMYFUNCTION("""COMPUTED_VALUE"""),"-")</f>
        <v>-</v>
      </c>
      <c r="GQ6" s="9" t="str">
        <f>IFERROR(__xludf.DUMMYFUNCTION("""COMPUTED_VALUE"""),"-")</f>
        <v>-</v>
      </c>
      <c r="GR6" s="9" t="str">
        <f>IFERROR(__xludf.DUMMYFUNCTION("""COMPUTED_VALUE"""),"-")</f>
        <v>-</v>
      </c>
      <c r="GS6" s="9" t="str">
        <f>IFERROR(__xludf.DUMMYFUNCTION("""COMPUTED_VALUE"""),"-")</f>
        <v>-</v>
      </c>
      <c r="GT6" s="9" t="str">
        <f>IFERROR(__xludf.DUMMYFUNCTION("""COMPUTED_VALUE"""),"-")</f>
        <v>-</v>
      </c>
      <c r="GU6" s="9" t="str">
        <f>IFERROR(__xludf.DUMMYFUNCTION("""COMPUTED_VALUE"""),"")</f>
        <v/>
      </c>
    </row>
    <row r="7">
      <c r="A7" s="5"/>
      <c r="B7" s="5"/>
      <c r="C7" s="5" t="str">
        <f>if(B7="d","diskv. iz ciklusa",if(B7="d1","diskv. iz kruga",if($E7="ODOBREN",(if(countif(H:H,"="&amp;H7)=1,countif(H:H,"&gt;"&amp;H7)+1,concatenate(countif(H:H,"&gt;"&amp;H7)+1," - ",countif(H:H,"&gt;="&amp;H7)))),'Rezultati - B kategorija'!empty)))</f>
        <v>5 - 11</v>
      </c>
      <c r="D7" s="6" t="str">
        <f>IFERROR(__xludf.DUMMYFUNCTION("""COMPUTED_VALUE"""),"BogdanPetrovic04")</f>
        <v>BogdanPetrovic04</v>
      </c>
      <c r="E7" s="6" t="str">
        <f>IFERROR(__xludf.DUMMYFUNCTION("""COMPUTED_VALUE"""),"ODOBREN")</f>
        <v>ODOBREN</v>
      </c>
      <c r="F7" s="6" t="str">
        <f>IFERROR(__xludf.DUMMYFUNCTION("""COMPUTED_VALUE"""),"Bogdan")</f>
        <v>Bogdan</v>
      </c>
      <c r="G7" s="6" t="str">
        <f>IFERROR(__xludf.DUMMYFUNCTION("""COMPUTED_VALUE"""),"Petrović")</f>
        <v>Petrović</v>
      </c>
      <c r="H7" s="7">
        <f>IFERROR(__xludf.DUMMYFUNCTION("""COMPUTED_VALUE"""),200.0)</f>
        <v>200</v>
      </c>
      <c r="I7" s="7">
        <f>IFERROR(__xludf.DUMMYFUNCTION("""COMPUTED_VALUE"""),200.0)</f>
        <v>200</v>
      </c>
      <c r="J7" s="6" t="str">
        <f>IFERROR(__xludf.DUMMYFUNCTION("""COMPUTED_VALUE"""),"Stari grad")</f>
        <v>Stari grad</v>
      </c>
      <c r="K7" s="6" t="str">
        <f>IFERROR(__xludf.DUMMYFUNCTION("""COMPUTED_VALUE"""),"Matematička gimnazija")</f>
        <v>Matematička gimnazija</v>
      </c>
      <c r="L7" s="14" t="str">
        <f>IFERROR(__xludf.DUMMYFUNCTION("""COMPUTED_VALUE"""),"I")</f>
        <v>I</v>
      </c>
      <c r="M7" s="6" t="str">
        <f>IFERROR(__xludf.DUMMYFUNCTION("""COMPUTED_VALUE"""),"B")</f>
        <v>B</v>
      </c>
      <c r="N7" s="6"/>
      <c r="O7" s="8">
        <f>IFERROR(__xludf.DUMMYFUNCTION("""COMPUTED_VALUE"""),100.0)</f>
        <v>100</v>
      </c>
      <c r="P7" s="9">
        <f>IFERROR(__xludf.DUMMYFUNCTION("""COMPUTED_VALUE"""),100.0)</f>
        <v>100</v>
      </c>
      <c r="Q7" s="9">
        <f>IFERROR(__xludf.DUMMYFUNCTION("""COMPUTED_VALUE"""),0.0)</f>
        <v>0</v>
      </c>
      <c r="R7" s="9" t="str">
        <f>IFERROR(__xludf.DUMMYFUNCTION("""COMPUTED_VALUE"""),"-")</f>
        <v>-</v>
      </c>
      <c r="S7" s="9" t="str">
        <f>IFERROR(__xludf.DUMMYFUNCTION("""COMPUTED_VALUE"""),"-")</f>
        <v>-</v>
      </c>
      <c r="T7" s="9" t="str">
        <f>IFERROR(__xludf.DUMMYFUNCTION("""COMPUTED_VALUE"""),"-")</f>
        <v>-</v>
      </c>
      <c r="U7" s="9" t="str">
        <f>IFERROR(__xludf.DUMMYFUNCTION("""COMPUTED_VALUE"""),"")</f>
        <v/>
      </c>
      <c r="V7" s="9" t="str">
        <f>IFERROR(__xludf.DUMMYFUNCTION("""COMPUTED_VALUE"""),"")</f>
        <v/>
      </c>
      <c r="W7" s="9">
        <f>IFERROR(__xludf.DUMMYFUNCTION("""COMPUTED_VALUE"""),1.0)</f>
        <v>1</v>
      </c>
      <c r="X7" s="9">
        <f>IFERROR(__xludf.DUMMYFUNCTION("""COMPUTED_VALUE"""),1.0)</f>
        <v>1</v>
      </c>
      <c r="Y7" s="9">
        <f>IFERROR(__xludf.DUMMYFUNCTION("""COMPUTED_VALUE"""),1.0)</f>
        <v>1</v>
      </c>
      <c r="Z7" s="9">
        <f>IFERROR(__xludf.DUMMYFUNCTION("""COMPUTED_VALUE"""),1.0)</f>
        <v>1</v>
      </c>
      <c r="AA7" s="9">
        <f>IFERROR(__xludf.DUMMYFUNCTION("""COMPUTED_VALUE"""),1.0)</f>
        <v>1</v>
      </c>
      <c r="AB7" s="9">
        <f>IFERROR(__xludf.DUMMYFUNCTION("""COMPUTED_VALUE"""),1.0)</f>
        <v>1</v>
      </c>
      <c r="AC7" s="9">
        <f>IFERROR(__xludf.DUMMYFUNCTION("""COMPUTED_VALUE"""),1.0)</f>
        <v>1</v>
      </c>
      <c r="AD7" s="9">
        <f>IFERROR(__xludf.DUMMYFUNCTION("""COMPUTED_VALUE"""),1.0)</f>
        <v>1</v>
      </c>
      <c r="AE7" s="9">
        <f>IFERROR(__xludf.DUMMYFUNCTION("""COMPUTED_VALUE"""),1.0)</f>
        <v>1</v>
      </c>
      <c r="AF7" s="9">
        <f>IFERROR(__xludf.DUMMYFUNCTION("""COMPUTED_VALUE"""),1.0)</f>
        <v>1</v>
      </c>
      <c r="AG7" s="9">
        <f>IFERROR(__xludf.DUMMYFUNCTION("""COMPUTED_VALUE"""),1.0)</f>
        <v>1</v>
      </c>
      <c r="AH7" s="9">
        <f>IFERROR(__xludf.DUMMYFUNCTION("""COMPUTED_VALUE"""),1.0)</f>
        <v>1</v>
      </c>
      <c r="AI7" s="9">
        <f>IFERROR(__xludf.DUMMYFUNCTION("""COMPUTED_VALUE"""),1.0)</f>
        <v>1</v>
      </c>
      <c r="AJ7" s="9">
        <f>IFERROR(__xludf.DUMMYFUNCTION("""COMPUTED_VALUE"""),1.0)</f>
        <v>1</v>
      </c>
      <c r="AK7" s="9">
        <f>IFERROR(__xludf.DUMMYFUNCTION("""COMPUTED_VALUE"""),1.0)</f>
        <v>1</v>
      </c>
      <c r="AL7" s="9">
        <f>IFERROR(__xludf.DUMMYFUNCTION("""COMPUTED_VALUE"""),1.0)</f>
        <v>1</v>
      </c>
      <c r="AM7" s="9">
        <f>IFERROR(__xludf.DUMMYFUNCTION("""COMPUTED_VALUE"""),1.0)</f>
        <v>1</v>
      </c>
      <c r="AN7" s="9">
        <f>IFERROR(__xludf.DUMMYFUNCTION("""COMPUTED_VALUE"""),1.0)</f>
        <v>1</v>
      </c>
      <c r="AO7" s="9">
        <f>IFERROR(__xludf.DUMMYFUNCTION("""COMPUTED_VALUE"""),1.0)</f>
        <v>1</v>
      </c>
      <c r="AP7" s="9">
        <f>IFERROR(__xludf.DUMMYFUNCTION("""COMPUTED_VALUE"""),1.0)</f>
        <v>1</v>
      </c>
      <c r="AQ7" s="9">
        <f>IFERROR(__xludf.DUMMYFUNCTION("""COMPUTED_VALUE"""),1.0)</f>
        <v>1</v>
      </c>
      <c r="AR7" s="9">
        <f>IFERROR(__xludf.DUMMYFUNCTION("""COMPUTED_VALUE"""),1.0)</f>
        <v>1</v>
      </c>
      <c r="AS7" s="9">
        <f>IFERROR(__xludf.DUMMYFUNCTION("""COMPUTED_VALUE"""),1.0)</f>
        <v>1</v>
      </c>
      <c r="AT7" s="9">
        <f>IFERROR(__xludf.DUMMYFUNCTION("""COMPUTED_VALUE"""),1.0)</f>
        <v>1</v>
      </c>
      <c r="AU7" s="9">
        <f>IFERROR(__xludf.DUMMYFUNCTION("""COMPUTED_VALUE"""),1.0)</f>
        <v>1</v>
      </c>
      <c r="AV7" s="9">
        <f>IFERROR(__xludf.DUMMYFUNCTION("""COMPUTED_VALUE"""),1.0)</f>
        <v>1</v>
      </c>
      <c r="AW7" s="9">
        <f>IFERROR(__xludf.DUMMYFUNCTION("""COMPUTED_VALUE"""),1.0)</f>
        <v>1</v>
      </c>
      <c r="AX7" s="9">
        <f>IFERROR(__xludf.DUMMYFUNCTION("""COMPUTED_VALUE"""),1.0)</f>
        <v>1</v>
      </c>
      <c r="AY7" s="9">
        <f>IFERROR(__xludf.DUMMYFUNCTION("""COMPUTED_VALUE"""),1.0)</f>
        <v>1</v>
      </c>
      <c r="AZ7" s="9">
        <f>IFERROR(__xludf.DUMMYFUNCTION("""COMPUTED_VALUE"""),1.0)</f>
        <v>1</v>
      </c>
      <c r="BA7" s="9">
        <f>IFERROR(__xludf.DUMMYFUNCTION("""COMPUTED_VALUE"""),1.0)</f>
        <v>1</v>
      </c>
      <c r="BB7" s="9">
        <f>IFERROR(__xludf.DUMMYFUNCTION("""COMPUTED_VALUE"""),1.0)</f>
        <v>1</v>
      </c>
      <c r="BC7" s="9">
        <f>IFERROR(__xludf.DUMMYFUNCTION("""COMPUTED_VALUE"""),1.0)</f>
        <v>1</v>
      </c>
      <c r="BD7" s="9">
        <f>IFERROR(__xludf.DUMMYFUNCTION("""COMPUTED_VALUE"""),1.0)</f>
        <v>1</v>
      </c>
      <c r="BE7" s="9">
        <f>IFERROR(__xludf.DUMMYFUNCTION("""COMPUTED_VALUE"""),1.0)</f>
        <v>1</v>
      </c>
      <c r="BF7" s="9">
        <f>IFERROR(__xludf.DUMMYFUNCTION("""COMPUTED_VALUE"""),1.0)</f>
        <v>1</v>
      </c>
      <c r="BG7" s="9">
        <f>IFERROR(__xludf.DUMMYFUNCTION("""COMPUTED_VALUE"""),1.0)</f>
        <v>1</v>
      </c>
      <c r="BH7" s="9">
        <f>IFERROR(__xludf.DUMMYFUNCTION("""COMPUTED_VALUE"""),1.0)</f>
        <v>1</v>
      </c>
      <c r="BI7" s="9">
        <f>IFERROR(__xludf.DUMMYFUNCTION("""COMPUTED_VALUE"""),1.0)</f>
        <v>1</v>
      </c>
      <c r="BJ7" s="9">
        <f>IFERROR(__xludf.DUMMYFUNCTION("""COMPUTED_VALUE"""),1.0)</f>
        <v>1</v>
      </c>
      <c r="BK7" s="9">
        <f>IFERROR(__xludf.DUMMYFUNCTION("""COMPUTED_VALUE"""),1.0)</f>
        <v>1</v>
      </c>
      <c r="BL7" s="9">
        <f>IFERROR(__xludf.DUMMYFUNCTION("""COMPUTED_VALUE"""),1.0)</f>
        <v>1</v>
      </c>
      <c r="BM7" s="9" t="str">
        <f>IFERROR(__xludf.DUMMYFUNCTION("""COMPUTED_VALUE"""),"")</f>
        <v/>
      </c>
      <c r="BN7" s="9">
        <f>IFERROR(__xludf.DUMMYFUNCTION("""COMPUTED_VALUE"""),1.0)</f>
        <v>1</v>
      </c>
      <c r="BO7" s="9">
        <f>IFERROR(__xludf.DUMMYFUNCTION("""COMPUTED_VALUE"""),1.0)</f>
        <v>1</v>
      </c>
      <c r="BP7" s="9">
        <f>IFERROR(__xludf.DUMMYFUNCTION("""COMPUTED_VALUE"""),1.0)</f>
        <v>1</v>
      </c>
      <c r="BQ7" s="9">
        <f>IFERROR(__xludf.DUMMYFUNCTION("""COMPUTED_VALUE"""),1.0)</f>
        <v>1</v>
      </c>
      <c r="BR7" s="9">
        <f>IFERROR(__xludf.DUMMYFUNCTION("""COMPUTED_VALUE"""),1.0)</f>
        <v>1</v>
      </c>
      <c r="BS7" s="9">
        <f>IFERROR(__xludf.DUMMYFUNCTION("""COMPUTED_VALUE"""),1.0)</f>
        <v>1</v>
      </c>
      <c r="BT7" s="9">
        <f>IFERROR(__xludf.DUMMYFUNCTION("""COMPUTED_VALUE"""),1.0)</f>
        <v>1</v>
      </c>
      <c r="BU7" s="9">
        <f>IFERROR(__xludf.DUMMYFUNCTION("""COMPUTED_VALUE"""),1.0)</f>
        <v>1</v>
      </c>
      <c r="BV7" s="9">
        <f>IFERROR(__xludf.DUMMYFUNCTION("""COMPUTED_VALUE"""),1.0)</f>
        <v>1</v>
      </c>
      <c r="BW7" s="9">
        <f>IFERROR(__xludf.DUMMYFUNCTION("""COMPUTED_VALUE"""),1.0)</f>
        <v>1</v>
      </c>
      <c r="BX7" s="9">
        <f>IFERROR(__xludf.DUMMYFUNCTION("""COMPUTED_VALUE"""),1.0)</f>
        <v>1</v>
      </c>
      <c r="BY7" s="9">
        <f>IFERROR(__xludf.DUMMYFUNCTION("""COMPUTED_VALUE"""),1.0)</f>
        <v>1</v>
      </c>
      <c r="BZ7" s="9">
        <f>IFERROR(__xludf.DUMMYFUNCTION("""COMPUTED_VALUE"""),1.0)</f>
        <v>1</v>
      </c>
      <c r="CA7" s="9">
        <f>IFERROR(__xludf.DUMMYFUNCTION("""COMPUTED_VALUE"""),1.0)</f>
        <v>1</v>
      </c>
      <c r="CB7" s="9">
        <f>IFERROR(__xludf.DUMMYFUNCTION("""COMPUTED_VALUE"""),1.0)</f>
        <v>1</v>
      </c>
      <c r="CC7" s="9">
        <f>IFERROR(__xludf.DUMMYFUNCTION("""COMPUTED_VALUE"""),1.0)</f>
        <v>1</v>
      </c>
      <c r="CD7" s="9">
        <f>IFERROR(__xludf.DUMMYFUNCTION("""COMPUTED_VALUE"""),1.0)</f>
        <v>1</v>
      </c>
      <c r="CE7" s="9">
        <f>IFERROR(__xludf.DUMMYFUNCTION("""COMPUTED_VALUE"""),1.0)</f>
        <v>1</v>
      </c>
      <c r="CF7" s="9">
        <f>IFERROR(__xludf.DUMMYFUNCTION("""COMPUTED_VALUE"""),1.0)</f>
        <v>1</v>
      </c>
      <c r="CG7" s="9">
        <f>IFERROR(__xludf.DUMMYFUNCTION("""COMPUTED_VALUE"""),1.0)</f>
        <v>1</v>
      </c>
      <c r="CH7" s="9">
        <f>IFERROR(__xludf.DUMMYFUNCTION("""COMPUTED_VALUE"""),1.0)</f>
        <v>1</v>
      </c>
      <c r="CI7" s="9">
        <f>IFERROR(__xludf.DUMMYFUNCTION("""COMPUTED_VALUE"""),1.0)</f>
        <v>1</v>
      </c>
      <c r="CJ7" s="9">
        <f>IFERROR(__xludf.DUMMYFUNCTION("""COMPUTED_VALUE"""),1.0)</f>
        <v>1</v>
      </c>
      <c r="CK7" s="9">
        <f>IFERROR(__xludf.DUMMYFUNCTION("""COMPUTED_VALUE"""),1.0)</f>
        <v>1</v>
      </c>
      <c r="CL7" s="9">
        <f>IFERROR(__xludf.DUMMYFUNCTION("""COMPUTED_VALUE"""),1.0)</f>
        <v>1</v>
      </c>
      <c r="CM7" s="9">
        <f>IFERROR(__xludf.DUMMYFUNCTION("""COMPUTED_VALUE"""),1.0)</f>
        <v>1</v>
      </c>
      <c r="CN7" s="9">
        <f>IFERROR(__xludf.DUMMYFUNCTION("""COMPUTED_VALUE"""),1.0)</f>
        <v>1</v>
      </c>
      <c r="CO7" s="9">
        <f>IFERROR(__xludf.DUMMYFUNCTION("""COMPUTED_VALUE"""),1.0)</f>
        <v>1</v>
      </c>
      <c r="CP7" s="9">
        <f>IFERROR(__xludf.DUMMYFUNCTION("""COMPUTED_VALUE"""),1.0)</f>
        <v>1</v>
      </c>
      <c r="CQ7" s="9">
        <f>IFERROR(__xludf.DUMMYFUNCTION("""COMPUTED_VALUE"""),1.0)</f>
        <v>1</v>
      </c>
      <c r="CR7" s="9">
        <f>IFERROR(__xludf.DUMMYFUNCTION("""COMPUTED_VALUE"""),1.0)</f>
        <v>1</v>
      </c>
      <c r="CS7" s="9">
        <f>IFERROR(__xludf.DUMMYFUNCTION("""COMPUTED_VALUE"""),1.0)</f>
        <v>1</v>
      </c>
      <c r="CT7" s="9">
        <f>IFERROR(__xludf.DUMMYFUNCTION("""COMPUTED_VALUE"""),1.0)</f>
        <v>1</v>
      </c>
      <c r="CU7" s="9" t="str">
        <f>IFERROR(__xludf.DUMMYFUNCTION("""COMPUTED_VALUE"""),"")</f>
        <v/>
      </c>
      <c r="CV7" s="9" t="str">
        <f>IFERROR(__xludf.DUMMYFUNCTION("""COMPUTED_VALUE"""),"WA")</f>
        <v>WA</v>
      </c>
      <c r="CW7" s="9" t="str">
        <f>IFERROR(__xludf.DUMMYFUNCTION("""COMPUTED_VALUE"""),"WA")</f>
        <v>WA</v>
      </c>
      <c r="CX7" s="9" t="str">
        <f>IFERROR(__xludf.DUMMYFUNCTION("""COMPUTED_VALUE"""),"WA")</f>
        <v>WA</v>
      </c>
      <c r="CY7" s="9" t="str">
        <f>IFERROR(__xludf.DUMMYFUNCTION("""COMPUTED_VALUE"""),"WA")</f>
        <v>WA</v>
      </c>
      <c r="CZ7" s="9" t="str">
        <f>IFERROR(__xludf.DUMMYFUNCTION("""COMPUTED_VALUE"""),"WA")</f>
        <v>WA</v>
      </c>
      <c r="DA7" s="9" t="str">
        <f>IFERROR(__xludf.DUMMYFUNCTION("""COMPUTED_VALUE"""),"WA")</f>
        <v>WA</v>
      </c>
      <c r="DB7" s="9" t="str">
        <f>IFERROR(__xludf.DUMMYFUNCTION("""COMPUTED_VALUE"""),"WA")</f>
        <v>WA</v>
      </c>
      <c r="DC7" s="9" t="str">
        <f>IFERROR(__xludf.DUMMYFUNCTION("""COMPUTED_VALUE"""),"WA")</f>
        <v>WA</v>
      </c>
      <c r="DD7" s="9">
        <f>IFERROR(__xludf.DUMMYFUNCTION("""COMPUTED_VALUE"""),1.0)</f>
        <v>1</v>
      </c>
      <c r="DE7" s="9" t="str">
        <f>IFERROR(__xludf.DUMMYFUNCTION("""COMPUTED_VALUE"""),"WA")</f>
        <v>WA</v>
      </c>
      <c r="DF7" s="9" t="str">
        <f>IFERROR(__xludf.DUMMYFUNCTION("""COMPUTED_VALUE"""),"WA")</f>
        <v>WA</v>
      </c>
      <c r="DG7" s="9" t="str">
        <f>IFERROR(__xludf.DUMMYFUNCTION("""COMPUTED_VALUE"""),"WA")</f>
        <v>WA</v>
      </c>
      <c r="DH7" s="9" t="str">
        <f>IFERROR(__xludf.DUMMYFUNCTION("""COMPUTED_VALUE"""),"WA")</f>
        <v>WA</v>
      </c>
      <c r="DI7" s="9" t="str">
        <f>IFERROR(__xludf.DUMMYFUNCTION("""COMPUTED_VALUE"""),"WA")</f>
        <v>WA</v>
      </c>
      <c r="DJ7" s="9" t="str">
        <f>IFERROR(__xludf.DUMMYFUNCTION("""COMPUTED_VALUE"""),"WA")</f>
        <v>WA</v>
      </c>
      <c r="DK7" s="9" t="str">
        <f>IFERROR(__xludf.DUMMYFUNCTION("""COMPUTED_VALUE"""),"WA")</f>
        <v>WA</v>
      </c>
      <c r="DL7" s="9">
        <f>IFERROR(__xludf.DUMMYFUNCTION("""COMPUTED_VALUE"""),1.0)</f>
        <v>1</v>
      </c>
      <c r="DM7" s="9" t="str">
        <f>IFERROR(__xludf.DUMMYFUNCTION("""COMPUTED_VALUE"""),"WA")</f>
        <v>WA</v>
      </c>
      <c r="DN7" s="9" t="str">
        <f>IFERROR(__xludf.DUMMYFUNCTION("""COMPUTED_VALUE"""),"WA")</f>
        <v>WA</v>
      </c>
      <c r="DO7" s="9" t="str">
        <f>IFERROR(__xludf.DUMMYFUNCTION("""COMPUTED_VALUE"""),"WA")</f>
        <v>WA</v>
      </c>
      <c r="DP7" s="9" t="str">
        <f>IFERROR(__xludf.DUMMYFUNCTION("""COMPUTED_VALUE"""),"WA")</f>
        <v>WA</v>
      </c>
      <c r="DQ7" s="9" t="str">
        <f>IFERROR(__xludf.DUMMYFUNCTION("""COMPUTED_VALUE"""),"WA")</f>
        <v>WA</v>
      </c>
      <c r="DR7" s="9" t="str">
        <f>IFERROR(__xludf.DUMMYFUNCTION("""COMPUTED_VALUE"""),"WA")</f>
        <v>WA</v>
      </c>
      <c r="DS7" s="9" t="str">
        <f>IFERROR(__xludf.DUMMYFUNCTION("""COMPUTED_VALUE"""),"WA")</f>
        <v>WA</v>
      </c>
      <c r="DT7" s="9" t="str">
        <f>IFERROR(__xludf.DUMMYFUNCTION("""COMPUTED_VALUE"""),"WA")</f>
        <v>WA</v>
      </c>
      <c r="DU7" s="9" t="str">
        <f>IFERROR(__xludf.DUMMYFUNCTION("""COMPUTED_VALUE"""),"WA")</f>
        <v>WA</v>
      </c>
      <c r="DV7" s="9" t="str">
        <f>IFERROR(__xludf.DUMMYFUNCTION("""COMPUTED_VALUE"""),"WA")</f>
        <v>WA</v>
      </c>
      <c r="DW7" s="9" t="str">
        <f>IFERROR(__xludf.DUMMYFUNCTION("""COMPUTED_VALUE"""),"WA")</f>
        <v>WA</v>
      </c>
      <c r="DX7" s="9" t="str">
        <f>IFERROR(__xludf.DUMMYFUNCTION("""COMPUTED_VALUE"""),"WA")</f>
        <v>WA</v>
      </c>
      <c r="DY7" s="9" t="str">
        <f>IFERROR(__xludf.DUMMYFUNCTION("""COMPUTED_VALUE"""),"WA")</f>
        <v>WA</v>
      </c>
      <c r="DZ7" s="9" t="str">
        <f>IFERROR(__xludf.DUMMYFUNCTION("""COMPUTED_VALUE"""),"WA")</f>
        <v>WA</v>
      </c>
      <c r="EA7" s="9" t="str">
        <f>IFERROR(__xludf.DUMMYFUNCTION("""COMPUTED_VALUE"""),"WA")</f>
        <v>WA</v>
      </c>
      <c r="EB7" s="9" t="str">
        <f>IFERROR(__xludf.DUMMYFUNCTION("""COMPUTED_VALUE"""),"")</f>
        <v/>
      </c>
      <c r="EC7" s="9" t="str">
        <f>IFERROR(__xludf.DUMMYFUNCTION("""COMPUTED_VALUE"""),"-")</f>
        <v>-</v>
      </c>
      <c r="ED7" s="9" t="str">
        <f>IFERROR(__xludf.DUMMYFUNCTION("""COMPUTED_VALUE"""),"-")</f>
        <v>-</v>
      </c>
      <c r="EE7" s="9" t="str">
        <f>IFERROR(__xludf.DUMMYFUNCTION("""COMPUTED_VALUE"""),"-")</f>
        <v>-</v>
      </c>
      <c r="EF7" s="9" t="str">
        <f>IFERROR(__xludf.DUMMYFUNCTION("""COMPUTED_VALUE"""),"-")</f>
        <v>-</v>
      </c>
      <c r="EG7" s="9" t="str">
        <f>IFERROR(__xludf.DUMMYFUNCTION("""COMPUTED_VALUE"""),"-")</f>
        <v>-</v>
      </c>
      <c r="EH7" s="9" t="str">
        <f>IFERROR(__xludf.DUMMYFUNCTION("""COMPUTED_VALUE"""),"-")</f>
        <v>-</v>
      </c>
      <c r="EI7" s="9" t="str">
        <f>IFERROR(__xludf.DUMMYFUNCTION("""COMPUTED_VALUE"""),"-")</f>
        <v>-</v>
      </c>
      <c r="EJ7" s="9" t="str">
        <f>IFERROR(__xludf.DUMMYFUNCTION("""COMPUTED_VALUE"""),"-")</f>
        <v>-</v>
      </c>
      <c r="EK7" s="9" t="str">
        <f>IFERROR(__xludf.DUMMYFUNCTION("""COMPUTED_VALUE"""),"-")</f>
        <v>-</v>
      </c>
      <c r="EL7" s="9" t="str">
        <f>IFERROR(__xludf.DUMMYFUNCTION("""COMPUTED_VALUE"""),"-")</f>
        <v>-</v>
      </c>
      <c r="EM7" s="9" t="str">
        <f>IFERROR(__xludf.DUMMYFUNCTION("""COMPUTED_VALUE"""),"-")</f>
        <v>-</v>
      </c>
      <c r="EN7" s="9" t="str">
        <f>IFERROR(__xludf.DUMMYFUNCTION("""COMPUTED_VALUE"""),"-")</f>
        <v>-</v>
      </c>
      <c r="EO7" s="9" t="str">
        <f>IFERROR(__xludf.DUMMYFUNCTION("""COMPUTED_VALUE"""),"-")</f>
        <v>-</v>
      </c>
      <c r="EP7" s="9" t="str">
        <f>IFERROR(__xludf.DUMMYFUNCTION("""COMPUTED_VALUE"""),"-")</f>
        <v>-</v>
      </c>
      <c r="EQ7" s="9" t="str">
        <f>IFERROR(__xludf.DUMMYFUNCTION("""COMPUTED_VALUE"""),"-")</f>
        <v>-</v>
      </c>
      <c r="ER7" s="9" t="str">
        <f>IFERROR(__xludf.DUMMYFUNCTION("""COMPUTED_VALUE"""),"-")</f>
        <v>-</v>
      </c>
      <c r="ES7" s="9" t="str">
        <f>IFERROR(__xludf.DUMMYFUNCTION("""COMPUTED_VALUE"""),"")</f>
        <v/>
      </c>
      <c r="ET7" s="9" t="str">
        <f>IFERROR(__xludf.DUMMYFUNCTION("""COMPUTED_VALUE"""),"-")</f>
        <v>-</v>
      </c>
      <c r="EU7" s="9" t="str">
        <f>IFERROR(__xludf.DUMMYFUNCTION("""COMPUTED_VALUE"""),"-")</f>
        <v>-</v>
      </c>
      <c r="EV7" s="9" t="str">
        <f>IFERROR(__xludf.DUMMYFUNCTION("""COMPUTED_VALUE"""),"-")</f>
        <v>-</v>
      </c>
      <c r="EW7" s="9" t="str">
        <f>IFERROR(__xludf.DUMMYFUNCTION("""COMPUTED_VALUE"""),"-")</f>
        <v>-</v>
      </c>
      <c r="EX7" s="9" t="str">
        <f>IFERROR(__xludf.DUMMYFUNCTION("""COMPUTED_VALUE"""),"-")</f>
        <v>-</v>
      </c>
      <c r="EY7" s="9" t="str">
        <f>IFERROR(__xludf.DUMMYFUNCTION("""COMPUTED_VALUE"""),"-")</f>
        <v>-</v>
      </c>
      <c r="EZ7" s="9" t="str">
        <f>IFERROR(__xludf.DUMMYFUNCTION("""COMPUTED_VALUE"""),"-")</f>
        <v>-</v>
      </c>
      <c r="FA7" s="9" t="str">
        <f>IFERROR(__xludf.DUMMYFUNCTION("""COMPUTED_VALUE"""),"-")</f>
        <v>-</v>
      </c>
      <c r="FB7" s="9" t="str">
        <f>IFERROR(__xludf.DUMMYFUNCTION("""COMPUTED_VALUE"""),"-")</f>
        <v>-</v>
      </c>
      <c r="FC7" s="9" t="str">
        <f>IFERROR(__xludf.DUMMYFUNCTION("""COMPUTED_VALUE"""),"-")</f>
        <v>-</v>
      </c>
      <c r="FD7" s="9" t="str">
        <f>IFERROR(__xludf.DUMMYFUNCTION("""COMPUTED_VALUE"""),"-")</f>
        <v>-</v>
      </c>
      <c r="FE7" s="9" t="str">
        <f>IFERROR(__xludf.DUMMYFUNCTION("""COMPUTED_VALUE"""),"-")</f>
        <v>-</v>
      </c>
      <c r="FF7" s="9" t="str">
        <f>IFERROR(__xludf.DUMMYFUNCTION("""COMPUTED_VALUE"""),"-")</f>
        <v>-</v>
      </c>
      <c r="FG7" s="9" t="str">
        <f>IFERROR(__xludf.DUMMYFUNCTION("""COMPUTED_VALUE"""),"-")</f>
        <v>-</v>
      </c>
      <c r="FH7" s="9" t="str">
        <f>IFERROR(__xludf.DUMMYFUNCTION("""COMPUTED_VALUE"""),"-")</f>
        <v>-</v>
      </c>
      <c r="FI7" s="9" t="str">
        <f>IFERROR(__xludf.DUMMYFUNCTION("""COMPUTED_VALUE"""),"-")</f>
        <v>-</v>
      </c>
      <c r="FJ7" s="9" t="str">
        <f>IFERROR(__xludf.DUMMYFUNCTION("""COMPUTED_VALUE"""),"-")</f>
        <v>-</v>
      </c>
      <c r="FK7" s="9" t="str">
        <f>IFERROR(__xludf.DUMMYFUNCTION("""COMPUTED_VALUE"""),"-")</f>
        <v>-</v>
      </c>
      <c r="FL7" s="9" t="str">
        <f>IFERROR(__xludf.DUMMYFUNCTION("""COMPUTED_VALUE"""),"-")</f>
        <v>-</v>
      </c>
      <c r="FM7" s="9" t="str">
        <f>IFERROR(__xludf.DUMMYFUNCTION("""COMPUTED_VALUE"""),"-")</f>
        <v>-</v>
      </c>
      <c r="FN7" s="9" t="str">
        <f>IFERROR(__xludf.DUMMYFUNCTION("""COMPUTED_VALUE"""),"-")</f>
        <v>-</v>
      </c>
      <c r="FO7" s="9" t="str">
        <f>IFERROR(__xludf.DUMMYFUNCTION("""COMPUTED_VALUE"""),"-")</f>
        <v>-</v>
      </c>
      <c r="FP7" s="9" t="str">
        <f>IFERROR(__xludf.DUMMYFUNCTION("""COMPUTED_VALUE"""),"-")</f>
        <v>-</v>
      </c>
      <c r="FQ7" s="9" t="str">
        <f>IFERROR(__xludf.DUMMYFUNCTION("""COMPUTED_VALUE"""),"-")</f>
        <v>-</v>
      </c>
      <c r="FR7" s="9" t="str">
        <f>IFERROR(__xludf.DUMMYFUNCTION("""COMPUTED_VALUE"""),"-")</f>
        <v>-</v>
      </c>
      <c r="FS7" s="9" t="str">
        <f>IFERROR(__xludf.DUMMYFUNCTION("""COMPUTED_VALUE"""),"-")</f>
        <v>-</v>
      </c>
      <c r="FT7" s="9" t="str">
        <f>IFERROR(__xludf.DUMMYFUNCTION("""COMPUTED_VALUE"""),"-")</f>
        <v>-</v>
      </c>
      <c r="FU7" s="9" t="str">
        <f>IFERROR(__xludf.DUMMYFUNCTION("""COMPUTED_VALUE"""),"-")</f>
        <v>-</v>
      </c>
      <c r="FV7" s="9" t="str">
        <f>IFERROR(__xludf.DUMMYFUNCTION("""COMPUTED_VALUE"""),"")</f>
        <v/>
      </c>
      <c r="FW7" s="9" t="str">
        <f>IFERROR(__xludf.DUMMYFUNCTION("""COMPUTED_VALUE"""),"-")</f>
        <v>-</v>
      </c>
      <c r="FX7" s="9" t="str">
        <f>IFERROR(__xludf.DUMMYFUNCTION("""COMPUTED_VALUE"""),"-")</f>
        <v>-</v>
      </c>
      <c r="FY7" s="9" t="str">
        <f>IFERROR(__xludf.DUMMYFUNCTION("""COMPUTED_VALUE"""),"-")</f>
        <v>-</v>
      </c>
      <c r="FZ7" s="9" t="str">
        <f>IFERROR(__xludf.DUMMYFUNCTION("""COMPUTED_VALUE"""),"-")</f>
        <v>-</v>
      </c>
      <c r="GA7" s="9" t="str">
        <f>IFERROR(__xludf.DUMMYFUNCTION("""COMPUTED_VALUE"""),"-")</f>
        <v>-</v>
      </c>
      <c r="GB7" s="9" t="str">
        <f>IFERROR(__xludf.DUMMYFUNCTION("""COMPUTED_VALUE"""),"-")</f>
        <v>-</v>
      </c>
      <c r="GC7" s="9" t="str">
        <f>IFERROR(__xludf.DUMMYFUNCTION("""COMPUTED_VALUE"""),"-")</f>
        <v>-</v>
      </c>
      <c r="GD7" s="9" t="str">
        <f>IFERROR(__xludf.DUMMYFUNCTION("""COMPUTED_VALUE"""),"-")</f>
        <v>-</v>
      </c>
      <c r="GE7" s="9" t="str">
        <f>IFERROR(__xludf.DUMMYFUNCTION("""COMPUTED_VALUE"""),"-")</f>
        <v>-</v>
      </c>
      <c r="GF7" s="9" t="str">
        <f>IFERROR(__xludf.DUMMYFUNCTION("""COMPUTED_VALUE"""),"-")</f>
        <v>-</v>
      </c>
      <c r="GG7" s="9" t="str">
        <f>IFERROR(__xludf.DUMMYFUNCTION("""COMPUTED_VALUE"""),"-")</f>
        <v>-</v>
      </c>
      <c r="GH7" s="9" t="str">
        <f>IFERROR(__xludf.DUMMYFUNCTION("""COMPUTED_VALUE"""),"-")</f>
        <v>-</v>
      </c>
      <c r="GI7" s="9" t="str">
        <f>IFERROR(__xludf.DUMMYFUNCTION("""COMPUTED_VALUE"""),"-")</f>
        <v>-</v>
      </c>
      <c r="GJ7" s="9" t="str">
        <f>IFERROR(__xludf.DUMMYFUNCTION("""COMPUTED_VALUE"""),"-")</f>
        <v>-</v>
      </c>
      <c r="GK7" s="9" t="str">
        <f>IFERROR(__xludf.DUMMYFUNCTION("""COMPUTED_VALUE"""),"-")</f>
        <v>-</v>
      </c>
      <c r="GL7" s="9" t="str">
        <f>IFERROR(__xludf.DUMMYFUNCTION("""COMPUTED_VALUE"""),"-")</f>
        <v>-</v>
      </c>
      <c r="GM7" s="9" t="str">
        <f>IFERROR(__xludf.DUMMYFUNCTION("""COMPUTED_VALUE"""),"-")</f>
        <v>-</v>
      </c>
      <c r="GN7" s="9" t="str">
        <f>IFERROR(__xludf.DUMMYFUNCTION("""COMPUTED_VALUE"""),"-")</f>
        <v>-</v>
      </c>
      <c r="GO7" s="9" t="str">
        <f>IFERROR(__xludf.DUMMYFUNCTION("""COMPUTED_VALUE"""),"-")</f>
        <v>-</v>
      </c>
      <c r="GP7" s="9" t="str">
        <f>IFERROR(__xludf.DUMMYFUNCTION("""COMPUTED_VALUE"""),"-")</f>
        <v>-</v>
      </c>
      <c r="GQ7" s="9" t="str">
        <f>IFERROR(__xludf.DUMMYFUNCTION("""COMPUTED_VALUE"""),"-")</f>
        <v>-</v>
      </c>
      <c r="GR7" s="9" t="str">
        <f>IFERROR(__xludf.DUMMYFUNCTION("""COMPUTED_VALUE"""),"-")</f>
        <v>-</v>
      </c>
      <c r="GS7" s="9" t="str">
        <f>IFERROR(__xludf.DUMMYFUNCTION("""COMPUTED_VALUE"""),"-")</f>
        <v>-</v>
      </c>
      <c r="GT7" s="9" t="str">
        <f>IFERROR(__xludf.DUMMYFUNCTION("""COMPUTED_VALUE"""),"-")</f>
        <v>-</v>
      </c>
      <c r="GU7" s="9" t="str">
        <f>IFERROR(__xludf.DUMMYFUNCTION("""COMPUTED_VALUE"""),"")</f>
        <v/>
      </c>
    </row>
    <row r="8">
      <c r="A8" s="5"/>
      <c r="B8" s="5"/>
      <c r="C8" s="5" t="str">
        <f>if(B8="d","diskv. iz ciklusa",if(B8="d1","diskv. iz kruga",if($E8="ODOBREN",(if(countif(H:H,"="&amp;H8)=1,countif(H:H,"&gt;"&amp;H8)+1,concatenate(countif(H:H,"&gt;"&amp;H8)+1," - ",countif(H:H,"&gt;="&amp;H8)))),'Rezultati - B kategorija'!empty)))</f>
        <v>5 - 11</v>
      </c>
      <c r="D8" s="6" t="str">
        <f>IFERROR(__xludf.DUMMYFUNCTION("""COMPUTED_VALUE"""),"AnjaM")</f>
        <v>AnjaM</v>
      </c>
      <c r="E8" s="6" t="str">
        <f>IFERROR(__xludf.DUMMYFUNCTION("""COMPUTED_VALUE"""),"ODOBREN")</f>
        <v>ODOBREN</v>
      </c>
      <c r="F8" s="6" t="str">
        <f>IFERROR(__xludf.DUMMYFUNCTION("""COMPUTED_VALUE"""),"Anja")</f>
        <v>Anja</v>
      </c>
      <c r="G8" s="6" t="str">
        <f>IFERROR(__xludf.DUMMYFUNCTION("""COMPUTED_VALUE"""),"Milošević")</f>
        <v>Milošević</v>
      </c>
      <c r="H8" s="7">
        <f>IFERROR(__xludf.DUMMYFUNCTION("""COMPUTED_VALUE"""),200.0)</f>
        <v>200</v>
      </c>
      <c r="I8" s="7">
        <f>IFERROR(__xludf.DUMMYFUNCTION("""COMPUTED_VALUE"""),200.0)</f>
        <v>200</v>
      </c>
      <c r="J8" s="6" t="str">
        <f>IFERROR(__xludf.DUMMYFUNCTION("""COMPUTED_VALUE"""),"Stari grad")</f>
        <v>Stari grad</v>
      </c>
      <c r="K8" s="6" t="str">
        <f>IFERROR(__xludf.DUMMYFUNCTION("""COMPUTED_VALUE"""),"Matematička gimnazija")</f>
        <v>Matematička gimnazija</v>
      </c>
      <c r="L8" s="14" t="str">
        <f>IFERROR(__xludf.DUMMYFUNCTION("""COMPUTED_VALUE"""),"I")</f>
        <v>I</v>
      </c>
      <c r="M8" s="6" t="str">
        <f>IFERROR(__xludf.DUMMYFUNCTION("""COMPUTED_VALUE"""),"B")</f>
        <v>B</v>
      </c>
      <c r="N8" s="6" t="str">
        <f>IFERROR(__xludf.DUMMYFUNCTION("""COMPUTED_VALUE"""),"Jelić B. Goran")</f>
        <v>Jelić B. Goran</v>
      </c>
      <c r="O8" s="8">
        <f>IFERROR(__xludf.DUMMYFUNCTION("""COMPUTED_VALUE"""),100.0)</f>
        <v>100</v>
      </c>
      <c r="P8" s="9">
        <f>IFERROR(__xludf.DUMMYFUNCTION("""COMPUTED_VALUE"""),81.0)</f>
        <v>81</v>
      </c>
      <c r="Q8" s="9">
        <f>IFERROR(__xludf.DUMMYFUNCTION("""COMPUTED_VALUE"""),19.0)</f>
        <v>19</v>
      </c>
      <c r="R8" s="9" t="str">
        <f>IFERROR(__xludf.DUMMYFUNCTION("""COMPUTED_VALUE"""),"-")</f>
        <v>-</v>
      </c>
      <c r="S8" s="9" t="str">
        <f>IFERROR(__xludf.DUMMYFUNCTION("""COMPUTED_VALUE"""),"-")</f>
        <v>-</v>
      </c>
      <c r="T8" s="9" t="str">
        <f>IFERROR(__xludf.DUMMYFUNCTION("""COMPUTED_VALUE"""),"-")</f>
        <v>-</v>
      </c>
      <c r="U8" s="9" t="str">
        <f>IFERROR(__xludf.DUMMYFUNCTION("""COMPUTED_VALUE"""),"")</f>
        <v/>
      </c>
      <c r="V8" s="9" t="str">
        <f>IFERROR(__xludf.DUMMYFUNCTION("""COMPUTED_VALUE"""),"")</f>
        <v/>
      </c>
      <c r="W8" s="9">
        <f>IFERROR(__xludf.DUMMYFUNCTION("""COMPUTED_VALUE"""),1.0)</f>
        <v>1</v>
      </c>
      <c r="X8" s="9">
        <f>IFERROR(__xludf.DUMMYFUNCTION("""COMPUTED_VALUE"""),1.0)</f>
        <v>1</v>
      </c>
      <c r="Y8" s="9">
        <f>IFERROR(__xludf.DUMMYFUNCTION("""COMPUTED_VALUE"""),1.0)</f>
        <v>1</v>
      </c>
      <c r="Z8" s="9">
        <f>IFERROR(__xludf.DUMMYFUNCTION("""COMPUTED_VALUE"""),1.0)</f>
        <v>1</v>
      </c>
      <c r="AA8" s="9">
        <f>IFERROR(__xludf.DUMMYFUNCTION("""COMPUTED_VALUE"""),1.0)</f>
        <v>1</v>
      </c>
      <c r="AB8" s="9">
        <f>IFERROR(__xludf.DUMMYFUNCTION("""COMPUTED_VALUE"""),1.0)</f>
        <v>1</v>
      </c>
      <c r="AC8" s="9">
        <f>IFERROR(__xludf.DUMMYFUNCTION("""COMPUTED_VALUE"""),1.0)</f>
        <v>1</v>
      </c>
      <c r="AD8" s="9">
        <f>IFERROR(__xludf.DUMMYFUNCTION("""COMPUTED_VALUE"""),1.0)</f>
        <v>1</v>
      </c>
      <c r="AE8" s="9">
        <f>IFERROR(__xludf.DUMMYFUNCTION("""COMPUTED_VALUE"""),1.0)</f>
        <v>1</v>
      </c>
      <c r="AF8" s="9">
        <f>IFERROR(__xludf.DUMMYFUNCTION("""COMPUTED_VALUE"""),1.0)</f>
        <v>1</v>
      </c>
      <c r="AG8" s="9">
        <f>IFERROR(__xludf.DUMMYFUNCTION("""COMPUTED_VALUE"""),1.0)</f>
        <v>1</v>
      </c>
      <c r="AH8" s="9">
        <f>IFERROR(__xludf.DUMMYFUNCTION("""COMPUTED_VALUE"""),1.0)</f>
        <v>1</v>
      </c>
      <c r="AI8" s="9">
        <f>IFERROR(__xludf.DUMMYFUNCTION("""COMPUTED_VALUE"""),1.0)</f>
        <v>1</v>
      </c>
      <c r="AJ8" s="9">
        <f>IFERROR(__xludf.DUMMYFUNCTION("""COMPUTED_VALUE"""),1.0)</f>
        <v>1</v>
      </c>
      <c r="AK8" s="9">
        <f>IFERROR(__xludf.DUMMYFUNCTION("""COMPUTED_VALUE"""),1.0)</f>
        <v>1</v>
      </c>
      <c r="AL8" s="9">
        <f>IFERROR(__xludf.DUMMYFUNCTION("""COMPUTED_VALUE"""),1.0)</f>
        <v>1</v>
      </c>
      <c r="AM8" s="9">
        <f>IFERROR(__xludf.DUMMYFUNCTION("""COMPUTED_VALUE"""),1.0)</f>
        <v>1</v>
      </c>
      <c r="AN8" s="9">
        <f>IFERROR(__xludf.DUMMYFUNCTION("""COMPUTED_VALUE"""),1.0)</f>
        <v>1</v>
      </c>
      <c r="AO8" s="9">
        <f>IFERROR(__xludf.DUMMYFUNCTION("""COMPUTED_VALUE"""),1.0)</f>
        <v>1</v>
      </c>
      <c r="AP8" s="9">
        <f>IFERROR(__xludf.DUMMYFUNCTION("""COMPUTED_VALUE"""),1.0)</f>
        <v>1</v>
      </c>
      <c r="AQ8" s="9">
        <f>IFERROR(__xludf.DUMMYFUNCTION("""COMPUTED_VALUE"""),1.0)</f>
        <v>1</v>
      </c>
      <c r="AR8" s="9">
        <f>IFERROR(__xludf.DUMMYFUNCTION("""COMPUTED_VALUE"""),1.0)</f>
        <v>1</v>
      </c>
      <c r="AS8" s="9">
        <f>IFERROR(__xludf.DUMMYFUNCTION("""COMPUTED_VALUE"""),1.0)</f>
        <v>1</v>
      </c>
      <c r="AT8" s="9">
        <f>IFERROR(__xludf.DUMMYFUNCTION("""COMPUTED_VALUE"""),1.0)</f>
        <v>1</v>
      </c>
      <c r="AU8" s="9">
        <f>IFERROR(__xludf.DUMMYFUNCTION("""COMPUTED_VALUE"""),1.0)</f>
        <v>1</v>
      </c>
      <c r="AV8" s="9">
        <f>IFERROR(__xludf.DUMMYFUNCTION("""COMPUTED_VALUE"""),1.0)</f>
        <v>1</v>
      </c>
      <c r="AW8" s="9">
        <f>IFERROR(__xludf.DUMMYFUNCTION("""COMPUTED_VALUE"""),1.0)</f>
        <v>1</v>
      </c>
      <c r="AX8" s="9">
        <f>IFERROR(__xludf.DUMMYFUNCTION("""COMPUTED_VALUE"""),1.0)</f>
        <v>1</v>
      </c>
      <c r="AY8" s="9">
        <f>IFERROR(__xludf.DUMMYFUNCTION("""COMPUTED_VALUE"""),1.0)</f>
        <v>1</v>
      </c>
      <c r="AZ8" s="9">
        <f>IFERROR(__xludf.DUMMYFUNCTION("""COMPUTED_VALUE"""),1.0)</f>
        <v>1</v>
      </c>
      <c r="BA8" s="9">
        <f>IFERROR(__xludf.DUMMYFUNCTION("""COMPUTED_VALUE"""),1.0)</f>
        <v>1</v>
      </c>
      <c r="BB8" s="9">
        <f>IFERROR(__xludf.DUMMYFUNCTION("""COMPUTED_VALUE"""),1.0)</f>
        <v>1</v>
      </c>
      <c r="BC8" s="9">
        <f>IFERROR(__xludf.DUMMYFUNCTION("""COMPUTED_VALUE"""),1.0)</f>
        <v>1</v>
      </c>
      <c r="BD8" s="9">
        <f>IFERROR(__xludf.DUMMYFUNCTION("""COMPUTED_VALUE"""),1.0)</f>
        <v>1</v>
      </c>
      <c r="BE8" s="9">
        <f>IFERROR(__xludf.DUMMYFUNCTION("""COMPUTED_VALUE"""),1.0)</f>
        <v>1</v>
      </c>
      <c r="BF8" s="9">
        <f>IFERROR(__xludf.DUMMYFUNCTION("""COMPUTED_VALUE"""),1.0)</f>
        <v>1</v>
      </c>
      <c r="BG8" s="9">
        <f>IFERROR(__xludf.DUMMYFUNCTION("""COMPUTED_VALUE"""),1.0)</f>
        <v>1</v>
      </c>
      <c r="BH8" s="9">
        <f>IFERROR(__xludf.DUMMYFUNCTION("""COMPUTED_VALUE"""),1.0)</f>
        <v>1</v>
      </c>
      <c r="BI8" s="9">
        <f>IFERROR(__xludf.DUMMYFUNCTION("""COMPUTED_VALUE"""),1.0)</f>
        <v>1</v>
      </c>
      <c r="BJ8" s="9">
        <f>IFERROR(__xludf.DUMMYFUNCTION("""COMPUTED_VALUE"""),1.0)</f>
        <v>1</v>
      </c>
      <c r="BK8" s="9">
        <f>IFERROR(__xludf.DUMMYFUNCTION("""COMPUTED_VALUE"""),1.0)</f>
        <v>1</v>
      </c>
      <c r="BL8" s="9">
        <f>IFERROR(__xludf.DUMMYFUNCTION("""COMPUTED_VALUE"""),1.0)</f>
        <v>1</v>
      </c>
      <c r="BM8" s="9" t="str">
        <f>IFERROR(__xludf.DUMMYFUNCTION("""COMPUTED_VALUE"""),"")</f>
        <v/>
      </c>
      <c r="BN8" s="9">
        <f>IFERROR(__xludf.DUMMYFUNCTION("""COMPUTED_VALUE"""),1.0)</f>
        <v>1</v>
      </c>
      <c r="BO8" s="9">
        <f>IFERROR(__xludf.DUMMYFUNCTION("""COMPUTED_VALUE"""),1.0)</f>
        <v>1</v>
      </c>
      <c r="BP8" s="9">
        <f>IFERROR(__xludf.DUMMYFUNCTION("""COMPUTED_VALUE"""),1.0)</f>
        <v>1</v>
      </c>
      <c r="BQ8" s="9">
        <f>IFERROR(__xludf.DUMMYFUNCTION("""COMPUTED_VALUE"""),1.0)</f>
        <v>1</v>
      </c>
      <c r="BR8" s="9">
        <f>IFERROR(__xludf.DUMMYFUNCTION("""COMPUTED_VALUE"""),1.0)</f>
        <v>1</v>
      </c>
      <c r="BS8" s="9">
        <f>IFERROR(__xludf.DUMMYFUNCTION("""COMPUTED_VALUE"""),1.0)</f>
        <v>1</v>
      </c>
      <c r="BT8" s="9">
        <f>IFERROR(__xludf.DUMMYFUNCTION("""COMPUTED_VALUE"""),1.0)</f>
        <v>1</v>
      </c>
      <c r="BU8" s="9">
        <f>IFERROR(__xludf.DUMMYFUNCTION("""COMPUTED_VALUE"""),1.0)</f>
        <v>1</v>
      </c>
      <c r="BV8" s="9">
        <f>IFERROR(__xludf.DUMMYFUNCTION("""COMPUTED_VALUE"""),1.0)</f>
        <v>1</v>
      </c>
      <c r="BW8" s="9">
        <f>IFERROR(__xludf.DUMMYFUNCTION("""COMPUTED_VALUE"""),1.0)</f>
        <v>1</v>
      </c>
      <c r="BX8" s="9">
        <f>IFERROR(__xludf.DUMMYFUNCTION("""COMPUTED_VALUE"""),1.0)</f>
        <v>1</v>
      </c>
      <c r="BY8" s="9">
        <f>IFERROR(__xludf.DUMMYFUNCTION("""COMPUTED_VALUE"""),1.0)</f>
        <v>1</v>
      </c>
      <c r="BZ8" s="9">
        <f>IFERROR(__xludf.DUMMYFUNCTION("""COMPUTED_VALUE"""),1.0)</f>
        <v>1</v>
      </c>
      <c r="CA8" s="9">
        <f>IFERROR(__xludf.DUMMYFUNCTION("""COMPUTED_VALUE"""),1.0)</f>
        <v>1</v>
      </c>
      <c r="CB8" s="9">
        <f>IFERROR(__xludf.DUMMYFUNCTION("""COMPUTED_VALUE"""),1.0)</f>
        <v>1</v>
      </c>
      <c r="CC8" s="9">
        <f>IFERROR(__xludf.DUMMYFUNCTION("""COMPUTED_VALUE"""),1.0)</f>
        <v>1</v>
      </c>
      <c r="CD8" s="9">
        <f>IFERROR(__xludf.DUMMYFUNCTION("""COMPUTED_VALUE"""),1.0)</f>
        <v>1</v>
      </c>
      <c r="CE8" s="9">
        <f>IFERROR(__xludf.DUMMYFUNCTION("""COMPUTED_VALUE"""),1.0)</f>
        <v>1</v>
      </c>
      <c r="CF8" s="9">
        <f>IFERROR(__xludf.DUMMYFUNCTION("""COMPUTED_VALUE"""),1.0)</f>
        <v>1</v>
      </c>
      <c r="CG8" s="9">
        <f>IFERROR(__xludf.DUMMYFUNCTION("""COMPUTED_VALUE"""),1.0)</f>
        <v>1</v>
      </c>
      <c r="CH8" s="9">
        <f>IFERROR(__xludf.DUMMYFUNCTION("""COMPUTED_VALUE"""),1.0)</f>
        <v>1</v>
      </c>
      <c r="CI8" s="9">
        <f>IFERROR(__xludf.DUMMYFUNCTION("""COMPUTED_VALUE"""),1.0)</f>
        <v>1</v>
      </c>
      <c r="CJ8" s="9">
        <f>IFERROR(__xludf.DUMMYFUNCTION("""COMPUTED_VALUE"""),1.0)</f>
        <v>1</v>
      </c>
      <c r="CK8" s="9">
        <f>IFERROR(__xludf.DUMMYFUNCTION("""COMPUTED_VALUE"""),1.0)</f>
        <v>1</v>
      </c>
      <c r="CL8" s="9">
        <f>IFERROR(__xludf.DUMMYFUNCTION("""COMPUTED_VALUE"""),1.0)</f>
        <v>1</v>
      </c>
      <c r="CM8" s="9">
        <f>IFERROR(__xludf.DUMMYFUNCTION("""COMPUTED_VALUE"""),1.0)</f>
        <v>1</v>
      </c>
      <c r="CN8" s="9" t="str">
        <f>IFERROR(__xludf.DUMMYFUNCTION("""COMPUTED_VALUE"""),"TLE")</f>
        <v>TLE</v>
      </c>
      <c r="CO8" s="9" t="str">
        <f>IFERROR(__xludf.DUMMYFUNCTION("""COMPUTED_VALUE"""),"TLE")</f>
        <v>TLE</v>
      </c>
      <c r="CP8" s="9" t="str">
        <f>IFERROR(__xludf.DUMMYFUNCTION("""COMPUTED_VALUE"""),"TLE")</f>
        <v>TLE</v>
      </c>
      <c r="CQ8" s="9" t="str">
        <f>IFERROR(__xludf.DUMMYFUNCTION("""COMPUTED_VALUE"""),"TLE")</f>
        <v>TLE</v>
      </c>
      <c r="CR8" s="9">
        <f>IFERROR(__xludf.DUMMYFUNCTION("""COMPUTED_VALUE"""),1.0)</f>
        <v>1</v>
      </c>
      <c r="CS8" s="9">
        <f>IFERROR(__xludf.DUMMYFUNCTION("""COMPUTED_VALUE"""),1.0)</f>
        <v>1</v>
      </c>
      <c r="CT8" s="9" t="str">
        <f>IFERROR(__xludf.DUMMYFUNCTION("""COMPUTED_VALUE"""),"TLE")</f>
        <v>TLE</v>
      </c>
      <c r="CU8" s="9" t="str">
        <f>IFERROR(__xludf.DUMMYFUNCTION("""COMPUTED_VALUE"""),"")</f>
        <v/>
      </c>
      <c r="CV8" s="9" t="str">
        <f>IFERROR(__xludf.DUMMYFUNCTION("""COMPUTED_VALUE"""),"WA")</f>
        <v>WA</v>
      </c>
      <c r="CW8" s="9">
        <f>IFERROR(__xludf.DUMMYFUNCTION("""COMPUTED_VALUE"""),1.0)</f>
        <v>1</v>
      </c>
      <c r="CX8" s="9" t="str">
        <f>IFERROR(__xludf.DUMMYFUNCTION("""COMPUTED_VALUE"""),"WA")</f>
        <v>WA</v>
      </c>
      <c r="CY8" s="9" t="str">
        <f>IFERROR(__xludf.DUMMYFUNCTION("""COMPUTED_VALUE"""),"WA")</f>
        <v>WA</v>
      </c>
      <c r="CZ8" s="9" t="str">
        <f>IFERROR(__xludf.DUMMYFUNCTION("""COMPUTED_VALUE"""),"WA")</f>
        <v>WA</v>
      </c>
      <c r="DA8" s="9" t="str">
        <f>IFERROR(__xludf.DUMMYFUNCTION("""COMPUTED_VALUE"""),"WA")</f>
        <v>WA</v>
      </c>
      <c r="DB8" s="9" t="str">
        <f>IFERROR(__xludf.DUMMYFUNCTION("""COMPUTED_VALUE"""),"WA")</f>
        <v>WA</v>
      </c>
      <c r="DC8" s="9" t="str">
        <f>IFERROR(__xludf.DUMMYFUNCTION("""COMPUTED_VALUE"""),"WA")</f>
        <v>WA</v>
      </c>
      <c r="DD8" s="9">
        <f>IFERROR(__xludf.DUMMYFUNCTION("""COMPUTED_VALUE"""),1.0)</f>
        <v>1</v>
      </c>
      <c r="DE8" s="9" t="str">
        <f>IFERROR(__xludf.DUMMYFUNCTION("""COMPUTED_VALUE"""),"WA")</f>
        <v>WA</v>
      </c>
      <c r="DF8" s="9">
        <f>IFERROR(__xludf.DUMMYFUNCTION("""COMPUTED_VALUE"""),1.0)</f>
        <v>1</v>
      </c>
      <c r="DG8" s="9">
        <f>IFERROR(__xludf.DUMMYFUNCTION("""COMPUTED_VALUE"""),1.0)</f>
        <v>1</v>
      </c>
      <c r="DH8" s="9">
        <f>IFERROR(__xludf.DUMMYFUNCTION("""COMPUTED_VALUE"""),1.0)</f>
        <v>1</v>
      </c>
      <c r="DI8" s="9">
        <f>IFERROR(__xludf.DUMMYFUNCTION("""COMPUTED_VALUE"""),1.0)</f>
        <v>1</v>
      </c>
      <c r="DJ8" s="9">
        <f>IFERROR(__xludf.DUMMYFUNCTION("""COMPUTED_VALUE"""),1.0)</f>
        <v>1</v>
      </c>
      <c r="DK8" s="9">
        <f>IFERROR(__xludf.DUMMYFUNCTION("""COMPUTED_VALUE"""),1.0)</f>
        <v>1</v>
      </c>
      <c r="DL8" s="9" t="str">
        <f>IFERROR(__xludf.DUMMYFUNCTION("""COMPUTED_VALUE"""),"WA")</f>
        <v>WA</v>
      </c>
      <c r="DM8" s="9" t="str">
        <f>IFERROR(__xludf.DUMMYFUNCTION("""COMPUTED_VALUE"""),"WA")</f>
        <v>WA</v>
      </c>
      <c r="DN8" s="9" t="str">
        <f>IFERROR(__xludf.DUMMYFUNCTION("""COMPUTED_VALUE"""),"WA")</f>
        <v>WA</v>
      </c>
      <c r="DO8" s="9" t="str">
        <f>IFERROR(__xludf.DUMMYFUNCTION("""COMPUTED_VALUE"""),"WA")</f>
        <v>WA</v>
      </c>
      <c r="DP8" s="9" t="str">
        <f>IFERROR(__xludf.DUMMYFUNCTION("""COMPUTED_VALUE"""),"WA")</f>
        <v>WA</v>
      </c>
      <c r="DQ8" s="9" t="str">
        <f>IFERROR(__xludf.DUMMYFUNCTION("""COMPUTED_VALUE"""),"WA")</f>
        <v>WA</v>
      </c>
      <c r="DR8" s="9" t="str">
        <f>IFERROR(__xludf.DUMMYFUNCTION("""COMPUTED_VALUE"""),"WA")</f>
        <v>WA</v>
      </c>
      <c r="DS8" s="9" t="str">
        <f>IFERROR(__xludf.DUMMYFUNCTION("""COMPUTED_VALUE"""),"WA")</f>
        <v>WA</v>
      </c>
      <c r="DT8" s="9" t="str">
        <f>IFERROR(__xludf.DUMMYFUNCTION("""COMPUTED_VALUE"""),"WA")</f>
        <v>WA</v>
      </c>
      <c r="DU8" s="9" t="str">
        <f>IFERROR(__xludf.DUMMYFUNCTION("""COMPUTED_VALUE"""),"WA")</f>
        <v>WA</v>
      </c>
      <c r="DV8" s="9" t="str">
        <f>IFERROR(__xludf.DUMMYFUNCTION("""COMPUTED_VALUE"""),"WA")</f>
        <v>WA</v>
      </c>
      <c r="DW8" s="9" t="str">
        <f>IFERROR(__xludf.DUMMYFUNCTION("""COMPUTED_VALUE"""),"WA")</f>
        <v>WA</v>
      </c>
      <c r="DX8" s="9" t="str">
        <f>IFERROR(__xludf.DUMMYFUNCTION("""COMPUTED_VALUE"""),"WA")</f>
        <v>WA</v>
      </c>
      <c r="DY8" s="9" t="str">
        <f>IFERROR(__xludf.DUMMYFUNCTION("""COMPUTED_VALUE"""),"WA")</f>
        <v>WA</v>
      </c>
      <c r="DZ8" s="9" t="str">
        <f>IFERROR(__xludf.DUMMYFUNCTION("""COMPUTED_VALUE"""),"WA")</f>
        <v>WA</v>
      </c>
      <c r="EA8" s="9" t="str">
        <f>IFERROR(__xludf.DUMMYFUNCTION("""COMPUTED_VALUE"""),"WA")</f>
        <v>WA</v>
      </c>
      <c r="EB8" s="9" t="str">
        <f>IFERROR(__xludf.DUMMYFUNCTION("""COMPUTED_VALUE"""),"")</f>
        <v/>
      </c>
      <c r="EC8" s="9" t="str">
        <f>IFERROR(__xludf.DUMMYFUNCTION("""COMPUTED_VALUE"""),"-")</f>
        <v>-</v>
      </c>
      <c r="ED8" s="9" t="str">
        <f>IFERROR(__xludf.DUMMYFUNCTION("""COMPUTED_VALUE"""),"-")</f>
        <v>-</v>
      </c>
      <c r="EE8" s="9" t="str">
        <f>IFERROR(__xludf.DUMMYFUNCTION("""COMPUTED_VALUE"""),"-")</f>
        <v>-</v>
      </c>
      <c r="EF8" s="9" t="str">
        <f>IFERROR(__xludf.DUMMYFUNCTION("""COMPUTED_VALUE"""),"-")</f>
        <v>-</v>
      </c>
      <c r="EG8" s="9" t="str">
        <f>IFERROR(__xludf.DUMMYFUNCTION("""COMPUTED_VALUE"""),"-")</f>
        <v>-</v>
      </c>
      <c r="EH8" s="9" t="str">
        <f>IFERROR(__xludf.DUMMYFUNCTION("""COMPUTED_VALUE"""),"-")</f>
        <v>-</v>
      </c>
      <c r="EI8" s="9" t="str">
        <f>IFERROR(__xludf.DUMMYFUNCTION("""COMPUTED_VALUE"""),"-")</f>
        <v>-</v>
      </c>
      <c r="EJ8" s="9" t="str">
        <f>IFERROR(__xludf.DUMMYFUNCTION("""COMPUTED_VALUE"""),"-")</f>
        <v>-</v>
      </c>
      <c r="EK8" s="9" t="str">
        <f>IFERROR(__xludf.DUMMYFUNCTION("""COMPUTED_VALUE"""),"-")</f>
        <v>-</v>
      </c>
      <c r="EL8" s="9" t="str">
        <f>IFERROR(__xludf.DUMMYFUNCTION("""COMPUTED_VALUE"""),"-")</f>
        <v>-</v>
      </c>
      <c r="EM8" s="9" t="str">
        <f>IFERROR(__xludf.DUMMYFUNCTION("""COMPUTED_VALUE"""),"-")</f>
        <v>-</v>
      </c>
      <c r="EN8" s="9" t="str">
        <f>IFERROR(__xludf.DUMMYFUNCTION("""COMPUTED_VALUE"""),"-")</f>
        <v>-</v>
      </c>
      <c r="EO8" s="9" t="str">
        <f>IFERROR(__xludf.DUMMYFUNCTION("""COMPUTED_VALUE"""),"-")</f>
        <v>-</v>
      </c>
      <c r="EP8" s="9" t="str">
        <f>IFERROR(__xludf.DUMMYFUNCTION("""COMPUTED_VALUE"""),"-")</f>
        <v>-</v>
      </c>
      <c r="EQ8" s="9" t="str">
        <f>IFERROR(__xludf.DUMMYFUNCTION("""COMPUTED_VALUE"""),"-")</f>
        <v>-</v>
      </c>
      <c r="ER8" s="9" t="str">
        <f>IFERROR(__xludf.DUMMYFUNCTION("""COMPUTED_VALUE"""),"-")</f>
        <v>-</v>
      </c>
      <c r="ES8" s="9" t="str">
        <f>IFERROR(__xludf.DUMMYFUNCTION("""COMPUTED_VALUE"""),"")</f>
        <v/>
      </c>
      <c r="ET8" s="9" t="str">
        <f>IFERROR(__xludf.DUMMYFUNCTION("""COMPUTED_VALUE"""),"-")</f>
        <v>-</v>
      </c>
      <c r="EU8" s="9" t="str">
        <f>IFERROR(__xludf.DUMMYFUNCTION("""COMPUTED_VALUE"""),"-")</f>
        <v>-</v>
      </c>
      <c r="EV8" s="9" t="str">
        <f>IFERROR(__xludf.DUMMYFUNCTION("""COMPUTED_VALUE"""),"-")</f>
        <v>-</v>
      </c>
      <c r="EW8" s="9" t="str">
        <f>IFERROR(__xludf.DUMMYFUNCTION("""COMPUTED_VALUE"""),"-")</f>
        <v>-</v>
      </c>
      <c r="EX8" s="9" t="str">
        <f>IFERROR(__xludf.DUMMYFUNCTION("""COMPUTED_VALUE"""),"-")</f>
        <v>-</v>
      </c>
      <c r="EY8" s="9" t="str">
        <f>IFERROR(__xludf.DUMMYFUNCTION("""COMPUTED_VALUE"""),"-")</f>
        <v>-</v>
      </c>
      <c r="EZ8" s="9" t="str">
        <f>IFERROR(__xludf.DUMMYFUNCTION("""COMPUTED_VALUE"""),"-")</f>
        <v>-</v>
      </c>
      <c r="FA8" s="9" t="str">
        <f>IFERROR(__xludf.DUMMYFUNCTION("""COMPUTED_VALUE"""),"-")</f>
        <v>-</v>
      </c>
      <c r="FB8" s="9" t="str">
        <f>IFERROR(__xludf.DUMMYFUNCTION("""COMPUTED_VALUE"""),"-")</f>
        <v>-</v>
      </c>
      <c r="FC8" s="9" t="str">
        <f>IFERROR(__xludf.DUMMYFUNCTION("""COMPUTED_VALUE"""),"-")</f>
        <v>-</v>
      </c>
      <c r="FD8" s="9" t="str">
        <f>IFERROR(__xludf.DUMMYFUNCTION("""COMPUTED_VALUE"""),"-")</f>
        <v>-</v>
      </c>
      <c r="FE8" s="9" t="str">
        <f>IFERROR(__xludf.DUMMYFUNCTION("""COMPUTED_VALUE"""),"-")</f>
        <v>-</v>
      </c>
      <c r="FF8" s="9" t="str">
        <f>IFERROR(__xludf.DUMMYFUNCTION("""COMPUTED_VALUE"""),"-")</f>
        <v>-</v>
      </c>
      <c r="FG8" s="9" t="str">
        <f>IFERROR(__xludf.DUMMYFUNCTION("""COMPUTED_VALUE"""),"-")</f>
        <v>-</v>
      </c>
      <c r="FH8" s="9" t="str">
        <f>IFERROR(__xludf.DUMMYFUNCTION("""COMPUTED_VALUE"""),"-")</f>
        <v>-</v>
      </c>
      <c r="FI8" s="9" t="str">
        <f>IFERROR(__xludf.DUMMYFUNCTION("""COMPUTED_VALUE"""),"-")</f>
        <v>-</v>
      </c>
      <c r="FJ8" s="9" t="str">
        <f>IFERROR(__xludf.DUMMYFUNCTION("""COMPUTED_VALUE"""),"-")</f>
        <v>-</v>
      </c>
      <c r="FK8" s="9" t="str">
        <f>IFERROR(__xludf.DUMMYFUNCTION("""COMPUTED_VALUE"""),"-")</f>
        <v>-</v>
      </c>
      <c r="FL8" s="9" t="str">
        <f>IFERROR(__xludf.DUMMYFUNCTION("""COMPUTED_VALUE"""),"-")</f>
        <v>-</v>
      </c>
      <c r="FM8" s="9" t="str">
        <f>IFERROR(__xludf.DUMMYFUNCTION("""COMPUTED_VALUE"""),"-")</f>
        <v>-</v>
      </c>
      <c r="FN8" s="9" t="str">
        <f>IFERROR(__xludf.DUMMYFUNCTION("""COMPUTED_VALUE"""),"-")</f>
        <v>-</v>
      </c>
      <c r="FO8" s="9" t="str">
        <f>IFERROR(__xludf.DUMMYFUNCTION("""COMPUTED_VALUE"""),"-")</f>
        <v>-</v>
      </c>
      <c r="FP8" s="9" t="str">
        <f>IFERROR(__xludf.DUMMYFUNCTION("""COMPUTED_VALUE"""),"-")</f>
        <v>-</v>
      </c>
      <c r="FQ8" s="9" t="str">
        <f>IFERROR(__xludf.DUMMYFUNCTION("""COMPUTED_VALUE"""),"-")</f>
        <v>-</v>
      </c>
      <c r="FR8" s="9" t="str">
        <f>IFERROR(__xludf.DUMMYFUNCTION("""COMPUTED_VALUE"""),"-")</f>
        <v>-</v>
      </c>
      <c r="FS8" s="9" t="str">
        <f>IFERROR(__xludf.DUMMYFUNCTION("""COMPUTED_VALUE"""),"-")</f>
        <v>-</v>
      </c>
      <c r="FT8" s="9" t="str">
        <f>IFERROR(__xludf.DUMMYFUNCTION("""COMPUTED_VALUE"""),"-")</f>
        <v>-</v>
      </c>
      <c r="FU8" s="9" t="str">
        <f>IFERROR(__xludf.DUMMYFUNCTION("""COMPUTED_VALUE"""),"-")</f>
        <v>-</v>
      </c>
      <c r="FV8" s="9" t="str">
        <f>IFERROR(__xludf.DUMMYFUNCTION("""COMPUTED_VALUE"""),"")</f>
        <v/>
      </c>
      <c r="FW8" s="9" t="str">
        <f>IFERROR(__xludf.DUMMYFUNCTION("""COMPUTED_VALUE"""),"-")</f>
        <v>-</v>
      </c>
      <c r="FX8" s="9" t="str">
        <f>IFERROR(__xludf.DUMMYFUNCTION("""COMPUTED_VALUE"""),"-")</f>
        <v>-</v>
      </c>
      <c r="FY8" s="9" t="str">
        <f>IFERROR(__xludf.DUMMYFUNCTION("""COMPUTED_VALUE"""),"-")</f>
        <v>-</v>
      </c>
      <c r="FZ8" s="9" t="str">
        <f>IFERROR(__xludf.DUMMYFUNCTION("""COMPUTED_VALUE"""),"-")</f>
        <v>-</v>
      </c>
      <c r="GA8" s="9" t="str">
        <f>IFERROR(__xludf.DUMMYFUNCTION("""COMPUTED_VALUE"""),"-")</f>
        <v>-</v>
      </c>
      <c r="GB8" s="9" t="str">
        <f>IFERROR(__xludf.DUMMYFUNCTION("""COMPUTED_VALUE"""),"-")</f>
        <v>-</v>
      </c>
      <c r="GC8" s="9" t="str">
        <f>IFERROR(__xludf.DUMMYFUNCTION("""COMPUTED_VALUE"""),"-")</f>
        <v>-</v>
      </c>
      <c r="GD8" s="9" t="str">
        <f>IFERROR(__xludf.DUMMYFUNCTION("""COMPUTED_VALUE"""),"-")</f>
        <v>-</v>
      </c>
      <c r="GE8" s="9" t="str">
        <f>IFERROR(__xludf.DUMMYFUNCTION("""COMPUTED_VALUE"""),"-")</f>
        <v>-</v>
      </c>
      <c r="GF8" s="9" t="str">
        <f>IFERROR(__xludf.DUMMYFUNCTION("""COMPUTED_VALUE"""),"-")</f>
        <v>-</v>
      </c>
      <c r="GG8" s="9" t="str">
        <f>IFERROR(__xludf.DUMMYFUNCTION("""COMPUTED_VALUE"""),"-")</f>
        <v>-</v>
      </c>
      <c r="GH8" s="9" t="str">
        <f>IFERROR(__xludf.DUMMYFUNCTION("""COMPUTED_VALUE"""),"-")</f>
        <v>-</v>
      </c>
      <c r="GI8" s="9" t="str">
        <f>IFERROR(__xludf.DUMMYFUNCTION("""COMPUTED_VALUE"""),"-")</f>
        <v>-</v>
      </c>
      <c r="GJ8" s="9" t="str">
        <f>IFERROR(__xludf.DUMMYFUNCTION("""COMPUTED_VALUE"""),"-")</f>
        <v>-</v>
      </c>
      <c r="GK8" s="9" t="str">
        <f>IFERROR(__xludf.DUMMYFUNCTION("""COMPUTED_VALUE"""),"-")</f>
        <v>-</v>
      </c>
      <c r="GL8" s="9" t="str">
        <f>IFERROR(__xludf.DUMMYFUNCTION("""COMPUTED_VALUE"""),"-")</f>
        <v>-</v>
      </c>
      <c r="GM8" s="9" t="str">
        <f>IFERROR(__xludf.DUMMYFUNCTION("""COMPUTED_VALUE"""),"-")</f>
        <v>-</v>
      </c>
      <c r="GN8" s="9" t="str">
        <f>IFERROR(__xludf.DUMMYFUNCTION("""COMPUTED_VALUE"""),"-")</f>
        <v>-</v>
      </c>
      <c r="GO8" s="9" t="str">
        <f>IFERROR(__xludf.DUMMYFUNCTION("""COMPUTED_VALUE"""),"-")</f>
        <v>-</v>
      </c>
      <c r="GP8" s="9" t="str">
        <f>IFERROR(__xludf.DUMMYFUNCTION("""COMPUTED_VALUE"""),"-")</f>
        <v>-</v>
      </c>
      <c r="GQ8" s="9" t="str">
        <f>IFERROR(__xludf.DUMMYFUNCTION("""COMPUTED_VALUE"""),"-")</f>
        <v>-</v>
      </c>
      <c r="GR8" s="9" t="str">
        <f>IFERROR(__xludf.DUMMYFUNCTION("""COMPUTED_VALUE"""),"-")</f>
        <v>-</v>
      </c>
      <c r="GS8" s="9" t="str">
        <f>IFERROR(__xludf.DUMMYFUNCTION("""COMPUTED_VALUE"""),"-")</f>
        <v>-</v>
      </c>
      <c r="GT8" s="9" t="str">
        <f>IFERROR(__xludf.DUMMYFUNCTION("""COMPUTED_VALUE"""),"-")</f>
        <v>-</v>
      </c>
      <c r="GU8" s="9" t="str">
        <f>IFERROR(__xludf.DUMMYFUNCTION("""COMPUTED_VALUE"""),"")</f>
        <v/>
      </c>
    </row>
    <row r="9">
      <c r="A9" s="5"/>
      <c r="B9" s="5"/>
      <c r="C9" s="5" t="str">
        <f>if(B9="d","diskv. iz ciklusa",if(B9="d1","diskv. iz kruga",if($E9="ODOBREN",(if(countif(H:H,"="&amp;H9)=1,countif(H:H,"&gt;"&amp;H9)+1,concatenate(countif(H:H,"&gt;"&amp;H9)+1," - ",countif(H:H,"&gt;="&amp;H9)))),'Rezultati - B kategorija'!empty)))</f>
        <v>5 - 11</v>
      </c>
      <c r="D9" s="6" t="str">
        <f>IFERROR(__xludf.DUMMYFUNCTION("""COMPUTED_VALUE"""),"FEDIKUS")</f>
        <v>FEDIKUS</v>
      </c>
      <c r="E9" s="6" t="str">
        <f>IFERROR(__xludf.DUMMYFUNCTION("""COMPUTED_VALUE"""),"ODOBREN")</f>
        <v>ODOBREN</v>
      </c>
      <c r="F9" s="6" t="str">
        <f>IFERROR(__xludf.DUMMYFUNCTION("""COMPUTED_VALUE"""),"Filip")</f>
        <v>Filip</v>
      </c>
      <c r="G9" s="6" t="str">
        <f>IFERROR(__xludf.DUMMYFUNCTION("""COMPUTED_VALUE"""),"Bojković")</f>
        <v>Bojković</v>
      </c>
      <c r="H9" s="7">
        <f>IFERROR(__xludf.DUMMYFUNCTION("""COMPUTED_VALUE"""),200.0)</f>
        <v>200</v>
      </c>
      <c r="I9" s="7">
        <f>IFERROR(__xludf.DUMMYFUNCTION("""COMPUTED_VALUE"""),200.0)</f>
        <v>200</v>
      </c>
      <c r="J9" s="6" t="str">
        <f>IFERROR(__xludf.DUMMYFUNCTION("""COMPUTED_VALUE"""),"Stari grad")</f>
        <v>Stari grad</v>
      </c>
      <c r="K9" s="6" t="str">
        <f>IFERROR(__xludf.DUMMYFUNCTION("""COMPUTED_VALUE"""),"Matematička gimnazija")</f>
        <v>Matematička gimnazija</v>
      </c>
      <c r="L9" s="14" t="str">
        <f>IFERROR(__xludf.DUMMYFUNCTION("""COMPUTED_VALUE"""),"OŠ 8.")</f>
        <v>OŠ 8.</v>
      </c>
      <c r="M9" s="6" t="str">
        <f>IFERROR(__xludf.DUMMYFUNCTION("""COMPUTED_VALUE"""),"B")</f>
        <v>B</v>
      </c>
      <c r="N9" s="6" t="str">
        <f>IFERROR(__xludf.DUMMYFUNCTION("""COMPUTED_VALUE"""),"Pavle Martinović i Petar Radovanović")</f>
        <v>Pavle Martinović i Petar Radovanović</v>
      </c>
      <c r="O9" s="8">
        <f>IFERROR(__xludf.DUMMYFUNCTION("""COMPUTED_VALUE"""),100.0)</f>
        <v>100</v>
      </c>
      <c r="P9" s="9">
        <f>IFERROR(__xludf.DUMMYFUNCTION("""COMPUTED_VALUE"""),81.0)</f>
        <v>81</v>
      </c>
      <c r="Q9" s="9">
        <f>IFERROR(__xludf.DUMMYFUNCTION("""COMPUTED_VALUE"""),19.0)</f>
        <v>19</v>
      </c>
      <c r="R9" s="9" t="str">
        <f>IFERROR(__xludf.DUMMYFUNCTION("""COMPUTED_VALUE"""),"-")</f>
        <v>-</v>
      </c>
      <c r="S9" s="9" t="str">
        <f>IFERROR(__xludf.DUMMYFUNCTION("""COMPUTED_VALUE"""),"-")</f>
        <v>-</v>
      </c>
      <c r="T9" s="9" t="str">
        <f>IFERROR(__xludf.DUMMYFUNCTION("""COMPUTED_VALUE"""),"-")</f>
        <v>-</v>
      </c>
      <c r="U9" s="9" t="str">
        <f>IFERROR(__xludf.DUMMYFUNCTION("""COMPUTED_VALUE"""),"")</f>
        <v/>
      </c>
      <c r="V9" s="9" t="str">
        <f>IFERROR(__xludf.DUMMYFUNCTION("""COMPUTED_VALUE"""),"")</f>
        <v/>
      </c>
      <c r="W9" s="9">
        <f>IFERROR(__xludf.DUMMYFUNCTION("""COMPUTED_VALUE"""),1.0)</f>
        <v>1</v>
      </c>
      <c r="X9" s="9">
        <f>IFERROR(__xludf.DUMMYFUNCTION("""COMPUTED_VALUE"""),1.0)</f>
        <v>1</v>
      </c>
      <c r="Y9" s="9">
        <f>IFERROR(__xludf.DUMMYFUNCTION("""COMPUTED_VALUE"""),1.0)</f>
        <v>1</v>
      </c>
      <c r="Z9" s="9">
        <f>IFERROR(__xludf.DUMMYFUNCTION("""COMPUTED_VALUE"""),1.0)</f>
        <v>1</v>
      </c>
      <c r="AA9" s="9">
        <f>IFERROR(__xludf.DUMMYFUNCTION("""COMPUTED_VALUE"""),1.0)</f>
        <v>1</v>
      </c>
      <c r="AB9" s="9">
        <f>IFERROR(__xludf.DUMMYFUNCTION("""COMPUTED_VALUE"""),1.0)</f>
        <v>1</v>
      </c>
      <c r="AC9" s="9">
        <f>IFERROR(__xludf.DUMMYFUNCTION("""COMPUTED_VALUE"""),1.0)</f>
        <v>1</v>
      </c>
      <c r="AD9" s="9">
        <f>IFERROR(__xludf.DUMMYFUNCTION("""COMPUTED_VALUE"""),1.0)</f>
        <v>1</v>
      </c>
      <c r="AE9" s="9">
        <f>IFERROR(__xludf.DUMMYFUNCTION("""COMPUTED_VALUE"""),1.0)</f>
        <v>1</v>
      </c>
      <c r="AF9" s="9">
        <f>IFERROR(__xludf.DUMMYFUNCTION("""COMPUTED_VALUE"""),1.0)</f>
        <v>1</v>
      </c>
      <c r="AG9" s="9">
        <f>IFERROR(__xludf.DUMMYFUNCTION("""COMPUTED_VALUE"""),1.0)</f>
        <v>1</v>
      </c>
      <c r="AH9" s="9">
        <f>IFERROR(__xludf.DUMMYFUNCTION("""COMPUTED_VALUE"""),1.0)</f>
        <v>1</v>
      </c>
      <c r="AI9" s="9">
        <f>IFERROR(__xludf.DUMMYFUNCTION("""COMPUTED_VALUE"""),1.0)</f>
        <v>1</v>
      </c>
      <c r="AJ9" s="9">
        <f>IFERROR(__xludf.DUMMYFUNCTION("""COMPUTED_VALUE"""),1.0)</f>
        <v>1</v>
      </c>
      <c r="AK9" s="9">
        <f>IFERROR(__xludf.DUMMYFUNCTION("""COMPUTED_VALUE"""),1.0)</f>
        <v>1</v>
      </c>
      <c r="AL9" s="9">
        <f>IFERROR(__xludf.DUMMYFUNCTION("""COMPUTED_VALUE"""),1.0)</f>
        <v>1</v>
      </c>
      <c r="AM9" s="9">
        <f>IFERROR(__xludf.DUMMYFUNCTION("""COMPUTED_VALUE"""),1.0)</f>
        <v>1</v>
      </c>
      <c r="AN9" s="9">
        <f>IFERROR(__xludf.DUMMYFUNCTION("""COMPUTED_VALUE"""),1.0)</f>
        <v>1</v>
      </c>
      <c r="AO9" s="9">
        <f>IFERROR(__xludf.DUMMYFUNCTION("""COMPUTED_VALUE"""),1.0)</f>
        <v>1</v>
      </c>
      <c r="AP9" s="9">
        <f>IFERROR(__xludf.DUMMYFUNCTION("""COMPUTED_VALUE"""),1.0)</f>
        <v>1</v>
      </c>
      <c r="AQ9" s="9">
        <f>IFERROR(__xludf.DUMMYFUNCTION("""COMPUTED_VALUE"""),1.0)</f>
        <v>1</v>
      </c>
      <c r="AR9" s="9">
        <f>IFERROR(__xludf.DUMMYFUNCTION("""COMPUTED_VALUE"""),1.0)</f>
        <v>1</v>
      </c>
      <c r="AS9" s="9">
        <f>IFERROR(__xludf.DUMMYFUNCTION("""COMPUTED_VALUE"""),1.0)</f>
        <v>1</v>
      </c>
      <c r="AT9" s="9">
        <f>IFERROR(__xludf.DUMMYFUNCTION("""COMPUTED_VALUE"""),1.0)</f>
        <v>1</v>
      </c>
      <c r="AU9" s="9">
        <f>IFERROR(__xludf.DUMMYFUNCTION("""COMPUTED_VALUE"""),1.0)</f>
        <v>1</v>
      </c>
      <c r="AV9" s="9">
        <f>IFERROR(__xludf.DUMMYFUNCTION("""COMPUTED_VALUE"""),1.0)</f>
        <v>1</v>
      </c>
      <c r="AW9" s="9">
        <f>IFERROR(__xludf.DUMMYFUNCTION("""COMPUTED_VALUE"""),1.0)</f>
        <v>1</v>
      </c>
      <c r="AX9" s="9">
        <f>IFERROR(__xludf.DUMMYFUNCTION("""COMPUTED_VALUE"""),1.0)</f>
        <v>1</v>
      </c>
      <c r="AY9" s="9">
        <f>IFERROR(__xludf.DUMMYFUNCTION("""COMPUTED_VALUE"""),1.0)</f>
        <v>1</v>
      </c>
      <c r="AZ9" s="9">
        <f>IFERROR(__xludf.DUMMYFUNCTION("""COMPUTED_VALUE"""),1.0)</f>
        <v>1</v>
      </c>
      <c r="BA9" s="9">
        <f>IFERROR(__xludf.DUMMYFUNCTION("""COMPUTED_VALUE"""),1.0)</f>
        <v>1</v>
      </c>
      <c r="BB9" s="9">
        <f>IFERROR(__xludf.DUMMYFUNCTION("""COMPUTED_VALUE"""),1.0)</f>
        <v>1</v>
      </c>
      <c r="BC9" s="9">
        <f>IFERROR(__xludf.DUMMYFUNCTION("""COMPUTED_VALUE"""),1.0)</f>
        <v>1</v>
      </c>
      <c r="BD9" s="9">
        <f>IFERROR(__xludf.DUMMYFUNCTION("""COMPUTED_VALUE"""),1.0)</f>
        <v>1</v>
      </c>
      <c r="BE9" s="9">
        <f>IFERROR(__xludf.DUMMYFUNCTION("""COMPUTED_VALUE"""),1.0)</f>
        <v>1</v>
      </c>
      <c r="BF9" s="9">
        <f>IFERROR(__xludf.DUMMYFUNCTION("""COMPUTED_VALUE"""),1.0)</f>
        <v>1</v>
      </c>
      <c r="BG9" s="9">
        <f>IFERROR(__xludf.DUMMYFUNCTION("""COMPUTED_VALUE"""),1.0)</f>
        <v>1</v>
      </c>
      <c r="BH9" s="9">
        <f>IFERROR(__xludf.DUMMYFUNCTION("""COMPUTED_VALUE"""),1.0)</f>
        <v>1</v>
      </c>
      <c r="BI9" s="9">
        <f>IFERROR(__xludf.DUMMYFUNCTION("""COMPUTED_VALUE"""),1.0)</f>
        <v>1</v>
      </c>
      <c r="BJ9" s="9">
        <f>IFERROR(__xludf.DUMMYFUNCTION("""COMPUTED_VALUE"""),1.0)</f>
        <v>1</v>
      </c>
      <c r="BK9" s="9">
        <f>IFERROR(__xludf.DUMMYFUNCTION("""COMPUTED_VALUE"""),1.0)</f>
        <v>1</v>
      </c>
      <c r="BL9" s="9">
        <f>IFERROR(__xludf.DUMMYFUNCTION("""COMPUTED_VALUE"""),1.0)</f>
        <v>1</v>
      </c>
      <c r="BM9" s="9" t="str">
        <f>IFERROR(__xludf.DUMMYFUNCTION("""COMPUTED_VALUE"""),"")</f>
        <v/>
      </c>
      <c r="BN9" s="9">
        <f>IFERROR(__xludf.DUMMYFUNCTION("""COMPUTED_VALUE"""),1.0)</f>
        <v>1</v>
      </c>
      <c r="BO9" s="9">
        <f>IFERROR(__xludf.DUMMYFUNCTION("""COMPUTED_VALUE"""),1.0)</f>
        <v>1</v>
      </c>
      <c r="BP9" s="9">
        <f>IFERROR(__xludf.DUMMYFUNCTION("""COMPUTED_VALUE"""),1.0)</f>
        <v>1</v>
      </c>
      <c r="BQ9" s="9">
        <f>IFERROR(__xludf.DUMMYFUNCTION("""COMPUTED_VALUE"""),1.0)</f>
        <v>1</v>
      </c>
      <c r="BR9" s="9">
        <f>IFERROR(__xludf.DUMMYFUNCTION("""COMPUTED_VALUE"""),1.0)</f>
        <v>1</v>
      </c>
      <c r="BS9" s="9">
        <f>IFERROR(__xludf.DUMMYFUNCTION("""COMPUTED_VALUE"""),1.0)</f>
        <v>1</v>
      </c>
      <c r="BT9" s="9">
        <f>IFERROR(__xludf.DUMMYFUNCTION("""COMPUTED_VALUE"""),1.0)</f>
        <v>1</v>
      </c>
      <c r="BU9" s="9">
        <f>IFERROR(__xludf.DUMMYFUNCTION("""COMPUTED_VALUE"""),1.0)</f>
        <v>1</v>
      </c>
      <c r="BV9" s="9">
        <f>IFERROR(__xludf.DUMMYFUNCTION("""COMPUTED_VALUE"""),1.0)</f>
        <v>1</v>
      </c>
      <c r="BW9" s="9">
        <f>IFERROR(__xludf.DUMMYFUNCTION("""COMPUTED_VALUE"""),1.0)</f>
        <v>1</v>
      </c>
      <c r="BX9" s="9">
        <f>IFERROR(__xludf.DUMMYFUNCTION("""COMPUTED_VALUE"""),1.0)</f>
        <v>1</v>
      </c>
      <c r="BY9" s="9">
        <f>IFERROR(__xludf.DUMMYFUNCTION("""COMPUTED_VALUE"""),1.0)</f>
        <v>1</v>
      </c>
      <c r="BZ9" s="9">
        <f>IFERROR(__xludf.DUMMYFUNCTION("""COMPUTED_VALUE"""),1.0)</f>
        <v>1</v>
      </c>
      <c r="CA9" s="9">
        <f>IFERROR(__xludf.DUMMYFUNCTION("""COMPUTED_VALUE"""),1.0)</f>
        <v>1</v>
      </c>
      <c r="CB9" s="9">
        <f>IFERROR(__xludf.DUMMYFUNCTION("""COMPUTED_VALUE"""),1.0)</f>
        <v>1</v>
      </c>
      <c r="CC9" s="9">
        <f>IFERROR(__xludf.DUMMYFUNCTION("""COMPUTED_VALUE"""),1.0)</f>
        <v>1</v>
      </c>
      <c r="CD9" s="9">
        <f>IFERROR(__xludf.DUMMYFUNCTION("""COMPUTED_VALUE"""),1.0)</f>
        <v>1</v>
      </c>
      <c r="CE9" s="9">
        <f>IFERROR(__xludf.DUMMYFUNCTION("""COMPUTED_VALUE"""),1.0)</f>
        <v>1</v>
      </c>
      <c r="CF9" s="9">
        <f>IFERROR(__xludf.DUMMYFUNCTION("""COMPUTED_VALUE"""),1.0)</f>
        <v>1</v>
      </c>
      <c r="CG9" s="9">
        <f>IFERROR(__xludf.DUMMYFUNCTION("""COMPUTED_VALUE"""),1.0)</f>
        <v>1</v>
      </c>
      <c r="CH9" s="9">
        <f>IFERROR(__xludf.DUMMYFUNCTION("""COMPUTED_VALUE"""),1.0)</f>
        <v>1</v>
      </c>
      <c r="CI9" s="9">
        <f>IFERROR(__xludf.DUMMYFUNCTION("""COMPUTED_VALUE"""),1.0)</f>
        <v>1</v>
      </c>
      <c r="CJ9" s="9">
        <f>IFERROR(__xludf.DUMMYFUNCTION("""COMPUTED_VALUE"""),1.0)</f>
        <v>1</v>
      </c>
      <c r="CK9" s="9">
        <f>IFERROR(__xludf.DUMMYFUNCTION("""COMPUTED_VALUE"""),1.0)</f>
        <v>1</v>
      </c>
      <c r="CL9" s="9">
        <f>IFERROR(__xludf.DUMMYFUNCTION("""COMPUTED_VALUE"""),1.0)</f>
        <v>1</v>
      </c>
      <c r="CM9" s="9">
        <f>IFERROR(__xludf.DUMMYFUNCTION("""COMPUTED_VALUE"""),1.0)</f>
        <v>1</v>
      </c>
      <c r="CN9" s="9" t="str">
        <f>IFERROR(__xludf.DUMMYFUNCTION("""COMPUTED_VALUE"""),"MLE")</f>
        <v>MLE</v>
      </c>
      <c r="CO9" s="9" t="str">
        <f>IFERROR(__xludf.DUMMYFUNCTION("""COMPUTED_VALUE"""),"MLE")</f>
        <v>MLE</v>
      </c>
      <c r="CP9" s="9" t="str">
        <f>IFERROR(__xludf.DUMMYFUNCTION("""COMPUTED_VALUE"""),"MLE")</f>
        <v>MLE</v>
      </c>
      <c r="CQ9" s="9" t="str">
        <f>IFERROR(__xludf.DUMMYFUNCTION("""COMPUTED_VALUE"""),"TLE")</f>
        <v>TLE</v>
      </c>
      <c r="CR9" s="9">
        <f>IFERROR(__xludf.DUMMYFUNCTION("""COMPUTED_VALUE"""),1.0)</f>
        <v>1</v>
      </c>
      <c r="CS9" s="9">
        <f>IFERROR(__xludf.DUMMYFUNCTION("""COMPUTED_VALUE"""),1.0)</f>
        <v>1</v>
      </c>
      <c r="CT9" s="9" t="str">
        <f>IFERROR(__xludf.DUMMYFUNCTION("""COMPUTED_VALUE"""),"MLE")</f>
        <v>MLE</v>
      </c>
      <c r="CU9" s="9" t="str">
        <f>IFERROR(__xludf.DUMMYFUNCTION("""COMPUTED_VALUE"""),"")</f>
        <v/>
      </c>
      <c r="CV9" s="9" t="str">
        <f>IFERROR(__xludf.DUMMYFUNCTION("""COMPUTED_VALUE"""),"WA")</f>
        <v>WA</v>
      </c>
      <c r="CW9" s="9">
        <f>IFERROR(__xludf.DUMMYFUNCTION("""COMPUTED_VALUE"""),1.0)</f>
        <v>1</v>
      </c>
      <c r="CX9" s="9" t="str">
        <f>IFERROR(__xludf.DUMMYFUNCTION("""COMPUTED_VALUE"""),"WA")</f>
        <v>WA</v>
      </c>
      <c r="CY9" s="9" t="str">
        <f>IFERROR(__xludf.DUMMYFUNCTION("""COMPUTED_VALUE"""),"WA")</f>
        <v>WA</v>
      </c>
      <c r="CZ9" s="9" t="str">
        <f>IFERROR(__xludf.DUMMYFUNCTION("""COMPUTED_VALUE"""),"WA")</f>
        <v>WA</v>
      </c>
      <c r="DA9" s="9" t="str">
        <f>IFERROR(__xludf.DUMMYFUNCTION("""COMPUTED_VALUE"""),"WA")</f>
        <v>WA</v>
      </c>
      <c r="DB9" s="9" t="str">
        <f>IFERROR(__xludf.DUMMYFUNCTION("""COMPUTED_VALUE"""),"WA")</f>
        <v>WA</v>
      </c>
      <c r="DC9" s="9" t="str">
        <f>IFERROR(__xludf.DUMMYFUNCTION("""COMPUTED_VALUE"""),"WA")</f>
        <v>WA</v>
      </c>
      <c r="DD9" s="9" t="str">
        <f>IFERROR(__xludf.DUMMYFUNCTION("""COMPUTED_VALUE"""),"WA")</f>
        <v>WA</v>
      </c>
      <c r="DE9" s="9" t="str">
        <f>IFERROR(__xludf.DUMMYFUNCTION("""COMPUTED_VALUE"""),"WA")</f>
        <v>WA</v>
      </c>
      <c r="DF9" s="9">
        <f>IFERROR(__xludf.DUMMYFUNCTION("""COMPUTED_VALUE"""),1.0)</f>
        <v>1</v>
      </c>
      <c r="DG9" s="9">
        <f>IFERROR(__xludf.DUMMYFUNCTION("""COMPUTED_VALUE"""),1.0)</f>
        <v>1</v>
      </c>
      <c r="DH9" s="9">
        <f>IFERROR(__xludf.DUMMYFUNCTION("""COMPUTED_VALUE"""),1.0)</f>
        <v>1</v>
      </c>
      <c r="DI9" s="9">
        <f>IFERROR(__xludf.DUMMYFUNCTION("""COMPUTED_VALUE"""),1.0)</f>
        <v>1</v>
      </c>
      <c r="DJ9" s="9">
        <f>IFERROR(__xludf.DUMMYFUNCTION("""COMPUTED_VALUE"""),1.0)</f>
        <v>1</v>
      </c>
      <c r="DK9" s="9">
        <f>IFERROR(__xludf.DUMMYFUNCTION("""COMPUTED_VALUE"""),1.0)</f>
        <v>1</v>
      </c>
      <c r="DL9" s="9" t="str">
        <f>IFERROR(__xludf.DUMMYFUNCTION("""COMPUTED_VALUE"""),"WA")</f>
        <v>WA</v>
      </c>
      <c r="DM9" s="9" t="str">
        <f>IFERROR(__xludf.DUMMYFUNCTION("""COMPUTED_VALUE"""),"WA")</f>
        <v>WA</v>
      </c>
      <c r="DN9" s="9" t="str">
        <f>IFERROR(__xludf.DUMMYFUNCTION("""COMPUTED_VALUE"""),"WA")</f>
        <v>WA</v>
      </c>
      <c r="DO9" s="9" t="str">
        <f>IFERROR(__xludf.DUMMYFUNCTION("""COMPUTED_VALUE"""),"WA")</f>
        <v>WA</v>
      </c>
      <c r="DP9" s="9" t="str">
        <f>IFERROR(__xludf.DUMMYFUNCTION("""COMPUTED_VALUE"""),"WA")</f>
        <v>WA</v>
      </c>
      <c r="DQ9" s="9" t="str">
        <f>IFERROR(__xludf.DUMMYFUNCTION("""COMPUTED_VALUE"""),"WA")</f>
        <v>WA</v>
      </c>
      <c r="DR9" s="9" t="str">
        <f>IFERROR(__xludf.DUMMYFUNCTION("""COMPUTED_VALUE"""),"WA")</f>
        <v>WA</v>
      </c>
      <c r="DS9" s="9" t="str">
        <f>IFERROR(__xludf.DUMMYFUNCTION("""COMPUTED_VALUE"""),"WA")</f>
        <v>WA</v>
      </c>
      <c r="DT9" s="9" t="str">
        <f>IFERROR(__xludf.DUMMYFUNCTION("""COMPUTED_VALUE"""),"WA")</f>
        <v>WA</v>
      </c>
      <c r="DU9" s="9" t="str">
        <f>IFERROR(__xludf.DUMMYFUNCTION("""COMPUTED_VALUE"""),"WA")</f>
        <v>WA</v>
      </c>
      <c r="DV9" s="9" t="str">
        <f>IFERROR(__xludf.DUMMYFUNCTION("""COMPUTED_VALUE"""),"WA")</f>
        <v>WA</v>
      </c>
      <c r="DW9" s="9" t="str">
        <f>IFERROR(__xludf.DUMMYFUNCTION("""COMPUTED_VALUE"""),"WA")</f>
        <v>WA</v>
      </c>
      <c r="DX9" s="9" t="str">
        <f>IFERROR(__xludf.DUMMYFUNCTION("""COMPUTED_VALUE"""),"WA")</f>
        <v>WA</v>
      </c>
      <c r="DY9" s="9" t="str">
        <f>IFERROR(__xludf.DUMMYFUNCTION("""COMPUTED_VALUE"""),"WA")</f>
        <v>WA</v>
      </c>
      <c r="DZ9" s="9" t="str">
        <f>IFERROR(__xludf.DUMMYFUNCTION("""COMPUTED_VALUE"""),"WA")</f>
        <v>WA</v>
      </c>
      <c r="EA9" s="9" t="str">
        <f>IFERROR(__xludf.DUMMYFUNCTION("""COMPUTED_VALUE"""),"WA")</f>
        <v>WA</v>
      </c>
      <c r="EB9" s="9" t="str">
        <f>IFERROR(__xludf.DUMMYFUNCTION("""COMPUTED_VALUE"""),"")</f>
        <v/>
      </c>
      <c r="EC9" s="9" t="str">
        <f>IFERROR(__xludf.DUMMYFUNCTION("""COMPUTED_VALUE"""),"-")</f>
        <v>-</v>
      </c>
      <c r="ED9" s="9" t="str">
        <f>IFERROR(__xludf.DUMMYFUNCTION("""COMPUTED_VALUE"""),"-")</f>
        <v>-</v>
      </c>
      <c r="EE9" s="9" t="str">
        <f>IFERROR(__xludf.DUMMYFUNCTION("""COMPUTED_VALUE"""),"-")</f>
        <v>-</v>
      </c>
      <c r="EF9" s="9" t="str">
        <f>IFERROR(__xludf.DUMMYFUNCTION("""COMPUTED_VALUE"""),"-")</f>
        <v>-</v>
      </c>
      <c r="EG9" s="9" t="str">
        <f>IFERROR(__xludf.DUMMYFUNCTION("""COMPUTED_VALUE"""),"-")</f>
        <v>-</v>
      </c>
      <c r="EH9" s="9" t="str">
        <f>IFERROR(__xludf.DUMMYFUNCTION("""COMPUTED_VALUE"""),"-")</f>
        <v>-</v>
      </c>
      <c r="EI9" s="9" t="str">
        <f>IFERROR(__xludf.DUMMYFUNCTION("""COMPUTED_VALUE"""),"-")</f>
        <v>-</v>
      </c>
      <c r="EJ9" s="9" t="str">
        <f>IFERROR(__xludf.DUMMYFUNCTION("""COMPUTED_VALUE"""),"-")</f>
        <v>-</v>
      </c>
      <c r="EK9" s="9" t="str">
        <f>IFERROR(__xludf.DUMMYFUNCTION("""COMPUTED_VALUE"""),"-")</f>
        <v>-</v>
      </c>
      <c r="EL9" s="9" t="str">
        <f>IFERROR(__xludf.DUMMYFUNCTION("""COMPUTED_VALUE"""),"-")</f>
        <v>-</v>
      </c>
      <c r="EM9" s="9" t="str">
        <f>IFERROR(__xludf.DUMMYFUNCTION("""COMPUTED_VALUE"""),"-")</f>
        <v>-</v>
      </c>
      <c r="EN9" s="9" t="str">
        <f>IFERROR(__xludf.DUMMYFUNCTION("""COMPUTED_VALUE"""),"-")</f>
        <v>-</v>
      </c>
      <c r="EO9" s="9" t="str">
        <f>IFERROR(__xludf.DUMMYFUNCTION("""COMPUTED_VALUE"""),"-")</f>
        <v>-</v>
      </c>
      <c r="EP9" s="9" t="str">
        <f>IFERROR(__xludf.DUMMYFUNCTION("""COMPUTED_VALUE"""),"-")</f>
        <v>-</v>
      </c>
      <c r="EQ9" s="9" t="str">
        <f>IFERROR(__xludf.DUMMYFUNCTION("""COMPUTED_VALUE"""),"-")</f>
        <v>-</v>
      </c>
      <c r="ER9" s="9" t="str">
        <f>IFERROR(__xludf.DUMMYFUNCTION("""COMPUTED_VALUE"""),"-")</f>
        <v>-</v>
      </c>
      <c r="ES9" s="9" t="str">
        <f>IFERROR(__xludf.DUMMYFUNCTION("""COMPUTED_VALUE"""),"")</f>
        <v/>
      </c>
      <c r="ET9" s="9" t="str">
        <f>IFERROR(__xludf.DUMMYFUNCTION("""COMPUTED_VALUE"""),"-")</f>
        <v>-</v>
      </c>
      <c r="EU9" s="9" t="str">
        <f>IFERROR(__xludf.DUMMYFUNCTION("""COMPUTED_VALUE"""),"-")</f>
        <v>-</v>
      </c>
      <c r="EV9" s="9" t="str">
        <f>IFERROR(__xludf.DUMMYFUNCTION("""COMPUTED_VALUE"""),"-")</f>
        <v>-</v>
      </c>
      <c r="EW9" s="9" t="str">
        <f>IFERROR(__xludf.DUMMYFUNCTION("""COMPUTED_VALUE"""),"-")</f>
        <v>-</v>
      </c>
      <c r="EX9" s="9" t="str">
        <f>IFERROR(__xludf.DUMMYFUNCTION("""COMPUTED_VALUE"""),"-")</f>
        <v>-</v>
      </c>
      <c r="EY9" s="9" t="str">
        <f>IFERROR(__xludf.DUMMYFUNCTION("""COMPUTED_VALUE"""),"-")</f>
        <v>-</v>
      </c>
      <c r="EZ9" s="9" t="str">
        <f>IFERROR(__xludf.DUMMYFUNCTION("""COMPUTED_VALUE"""),"-")</f>
        <v>-</v>
      </c>
      <c r="FA9" s="9" t="str">
        <f>IFERROR(__xludf.DUMMYFUNCTION("""COMPUTED_VALUE"""),"-")</f>
        <v>-</v>
      </c>
      <c r="FB9" s="9" t="str">
        <f>IFERROR(__xludf.DUMMYFUNCTION("""COMPUTED_VALUE"""),"-")</f>
        <v>-</v>
      </c>
      <c r="FC9" s="9" t="str">
        <f>IFERROR(__xludf.DUMMYFUNCTION("""COMPUTED_VALUE"""),"-")</f>
        <v>-</v>
      </c>
      <c r="FD9" s="9" t="str">
        <f>IFERROR(__xludf.DUMMYFUNCTION("""COMPUTED_VALUE"""),"-")</f>
        <v>-</v>
      </c>
      <c r="FE9" s="9" t="str">
        <f>IFERROR(__xludf.DUMMYFUNCTION("""COMPUTED_VALUE"""),"-")</f>
        <v>-</v>
      </c>
      <c r="FF9" s="9" t="str">
        <f>IFERROR(__xludf.DUMMYFUNCTION("""COMPUTED_VALUE"""),"-")</f>
        <v>-</v>
      </c>
      <c r="FG9" s="9" t="str">
        <f>IFERROR(__xludf.DUMMYFUNCTION("""COMPUTED_VALUE"""),"-")</f>
        <v>-</v>
      </c>
      <c r="FH9" s="9" t="str">
        <f>IFERROR(__xludf.DUMMYFUNCTION("""COMPUTED_VALUE"""),"-")</f>
        <v>-</v>
      </c>
      <c r="FI9" s="9" t="str">
        <f>IFERROR(__xludf.DUMMYFUNCTION("""COMPUTED_VALUE"""),"-")</f>
        <v>-</v>
      </c>
      <c r="FJ9" s="9" t="str">
        <f>IFERROR(__xludf.DUMMYFUNCTION("""COMPUTED_VALUE"""),"-")</f>
        <v>-</v>
      </c>
      <c r="FK9" s="9" t="str">
        <f>IFERROR(__xludf.DUMMYFUNCTION("""COMPUTED_VALUE"""),"-")</f>
        <v>-</v>
      </c>
      <c r="FL9" s="9" t="str">
        <f>IFERROR(__xludf.DUMMYFUNCTION("""COMPUTED_VALUE"""),"-")</f>
        <v>-</v>
      </c>
      <c r="FM9" s="9" t="str">
        <f>IFERROR(__xludf.DUMMYFUNCTION("""COMPUTED_VALUE"""),"-")</f>
        <v>-</v>
      </c>
      <c r="FN9" s="9" t="str">
        <f>IFERROR(__xludf.DUMMYFUNCTION("""COMPUTED_VALUE"""),"-")</f>
        <v>-</v>
      </c>
      <c r="FO9" s="9" t="str">
        <f>IFERROR(__xludf.DUMMYFUNCTION("""COMPUTED_VALUE"""),"-")</f>
        <v>-</v>
      </c>
      <c r="FP9" s="9" t="str">
        <f>IFERROR(__xludf.DUMMYFUNCTION("""COMPUTED_VALUE"""),"-")</f>
        <v>-</v>
      </c>
      <c r="FQ9" s="9" t="str">
        <f>IFERROR(__xludf.DUMMYFUNCTION("""COMPUTED_VALUE"""),"-")</f>
        <v>-</v>
      </c>
      <c r="FR9" s="9" t="str">
        <f>IFERROR(__xludf.DUMMYFUNCTION("""COMPUTED_VALUE"""),"-")</f>
        <v>-</v>
      </c>
      <c r="FS9" s="9" t="str">
        <f>IFERROR(__xludf.DUMMYFUNCTION("""COMPUTED_VALUE"""),"-")</f>
        <v>-</v>
      </c>
      <c r="FT9" s="9" t="str">
        <f>IFERROR(__xludf.DUMMYFUNCTION("""COMPUTED_VALUE"""),"-")</f>
        <v>-</v>
      </c>
      <c r="FU9" s="9" t="str">
        <f>IFERROR(__xludf.DUMMYFUNCTION("""COMPUTED_VALUE"""),"-")</f>
        <v>-</v>
      </c>
      <c r="FV9" s="9" t="str">
        <f>IFERROR(__xludf.DUMMYFUNCTION("""COMPUTED_VALUE"""),"")</f>
        <v/>
      </c>
      <c r="FW9" s="9" t="str">
        <f>IFERROR(__xludf.DUMMYFUNCTION("""COMPUTED_VALUE"""),"-")</f>
        <v>-</v>
      </c>
      <c r="FX9" s="9" t="str">
        <f>IFERROR(__xludf.DUMMYFUNCTION("""COMPUTED_VALUE"""),"-")</f>
        <v>-</v>
      </c>
      <c r="FY9" s="9" t="str">
        <f>IFERROR(__xludf.DUMMYFUNCTION("""COMPUTED_VALUE"""),"-")</f>
        <v>-</v>
      </c>
      <c r="FZ9" s="9" t="str">
        <f>IFERROR(__xludf.DUMMYFUNCTION("""COMPUTED_VALUE"""),"-")</f>
        <v>-</v>
      </c>
      <c r="GA9" s="9" t="str">
        <f>IFERROR(__xludf.DUMMYFUNCTION("""COMPUTED_VALUE"""),"-")</f>
        <v>-</v>
      </c>
      <c r="GB9" s="9" t="str">
        <f>IFERROR(__xludf.DUMMYFUNCTION("""COMPUTED_VALUE"""),"-")</f>
        <v>-</v>
      </c>
      <c r="GC9" s="9" t="str">
        <f>IFERROR(__xludf.DUMMYFUNCTION("""COMPUTED_VALUE"""),"-")</f>
        <v>-</v>
      </c>
      <c r="GD9" s="9" t="str">
        <f>IFERROR(__xludf.DUMMYFUNCTION("""COMPUTED_VALUE"""),"-")</f>
        <v>-</v>
      </c>
      <c r="GE9" s="9" t="str">
        <f>IFERROR(__xludf.DUMMYFUNCTION("""COMPUTED_VALUE"""),"-")</f>
        <v>-</v>
      </c>
      <c r="GF9" s="9" t="str">
        <f>IFERROR(__xludf.DUMMYFUNCTION("""COMPUTED_VALUE"""),"-")</f>
        <v>-</v>
      </c>
      <c r="GG9" s="9" t="str">
        <f>IFERROR(__xludf.DUMMYFUNCTION("""COMPUTED_VALUE"""),"-")</f>
        <v>-</v>
      </c>
      <c r="GH9" s="9" t="str">
        <f>IFERROR(__xludf.DUMMYFUNCTION("""COMPUTED_VALUE"""),"-")</f>
        <v>-</v>
      </c>
      <c r="GI9" s="9" t="str">
        <f>IFERROR(__xludf.DUMMYFUNCTION("""COMPUTED_VALUE"""),"-")</f>
        <v>-</v>
      </c>
      <c r="GJ9" s="9" t="str">
        <f>IFERROR(__xludf.DUMMYFUNCTION("""COMPUTED_VALUE"""),"-")</f>
        <v>-</v>
      </c>
      <c r="GK9" s="9" t="str">
        <f>IFERROR(__xludf.DUMMYFUNCTION("""COMPUTED_VALUE"""),"-")</f>
        <v>-</v>
      </c>
      <c r="GL9" s="9" t="str">
        <f>IFERROR(__xludf.DUMMYFUNCTION("""COMPUTED_VALUE"""),"-")</f>
        <v>-</v>
      </c>
      <c r="GM9" s="9" t="str">
        <f>IFERROR(__xludf.DUMMYFUNCTION("""COMPUTED_VALUE"""),"-")</f>
        <v>-</v>
      </c>
      <c r="GN9" s="9" t="str">
        <f>IFERROR(__xludf.DUMMYFUNCTION("""COMPUTED_VALUE"""),"-")</f>
        <v>-</v>
      </c>
      <c r="GO9" s="9" t="str">
        <f>IFERROR(__xludf.DUMMYFUNCTION("""COMPUTED_VALUE"""),"-")</f>
        <v>-</v>
      </c>
      <c r="GP9" s="9" t="str">
        <f>IFERROR(__xludf.DUMMYFUNCTION("""COMPUTED_VALUE"""),"-")</f>
        <v>-</v>
      </c>
      <c r="GQ9" s="9" t="str">
        <f>IFERROR(__xludf.DUMMYFUNCTION("""COMPUTED_VALUE"""),"-")</f>
        <v>-</v>
      </c>
      <c r="GR9" s="9" t="str">
        <f>IFERROR(__xludf.DUMMYFUNCTION("""COMPUTED_VALUE"""),"-")</f>
        <v>-</v>
      </c>
      <c r="GS9" s="9" t="str">
        <f>IFERROR(__xludf.DUMMYFUNCTION("""COMPUTED_VALUE"""),"-")</f>
        <v>-</v>
      </c>
      <c r="GT9" s="9" t="str">
        <f>IFERROR(__xludf.DUMMYFUNCTION("""COMPUTED_VALUE"""),"-")</f>
        <v>-</v>
      </c>
      <c r="GU9" s="9" t="str">
        <f>IFERROR(__xludf.DUMMYFUNCTION("""COMPUTED_VALUE"""),"")</f>
        <v/>
      </c>
    </row>
    <row r="10">
      <c r="A10" s="5"/>
      <c r="B10" s="5"/>
      <c r="C10" s="5" t="str">
        <f>if(B10="d","diskv. iz ciklusa",if(B10="d1","diskv. iz kruga",if($E10="ODOBREN",(if(countif(H:H,"="&amp;H10)=1,countif(H:H,"&gt;"&amp;H10)+1,concatenate(countif(H:H,"&gt;"&amp;H10)+1," - ",countif(H:H,"&gt;="&amp;H10)))),'Rezultati - B kategorija'!empty)))</f>
        <v>5 - 11</v>
      </c>
      <c r="D10" s="6" t="str">
        <f>IFERROR(__xludf.DUMMYFUNCTION("""COMPUTED_VALUE"""),"MasterTaster")</f>
        <v>MasterTaster</v>
      </c>
      <c r="E10" s="6" t="str">
        <f>IFERROR(__xludf.DUMMYFUNCTION("""COMPUTED_VALUE"""),"ODOBREN")</f>
        <v>ODOBREN</v>
      </c>
      <c r="F10" s="6" t="str">
        <f>IFERROR(__xludf.DUMMYFUNCTION("""COMPUTED_VALUE"""),"Jovan")</f>
        <v>Jovan</v>
      </c>
      <c r="G10" s="6" t="str">
        <f>IFERROR(__xludf.DUMMYFUNCTION("""COMPUTED_VALUE"""),"Milićev")</f>
        <v>Milićev</v>
      </c>
      <c r="H10" s="7">
        <f>IFERROR(__xludf.DUMMYFUNCTION("""COMPUTED_VALUE"""),200.0)</f>
        <v>200</v>
      </c>
      <c r="I10" s="7">
        <f>IFERROR(__xludf.DUMMYFUNCTION("""COMPUTED_VALUE"""),200.0)</f>
        <v>200</v>
      </c>
      <c r="J10" s="6" t="str">
        <f>IFERROR(__xludf.DUMMYFUNCTION("""COMPUTED_VALUE"""),"Stari grad")</f>
        <v>Stari grad</v>
      </c>
      <c r="K10" s="6" t="str">
        <f>IFERROR(__xludf.DUMMYFUNCTION("""COMPUTED_VALUE"""),"Matematička gimnazija")</f>
        <v>Matematička gimnazija</v>
      </c>
      <c r="L10" s="14" t="str">
        <f>IFERROR(__xludf.DUMMYFUNCTION("""COMPUTED_VALUE"""),"OŠ 8.")</f>
        <v>OŠ 8.</v>
      </c>
      <c r="M10" s="6" t="str">
        <f>IFERROR(__xludf.DUMMYFUNCTION("""COMPUTED_VALUE"""),"B")</f>
        <v>B</v>
      </c>
      <c r="N10" s="6" t="str">
        <f>IFERROR(__xludf.DUMMYFUNCTION("""COMPUTED_VALUE"""),"Bojan Vucelić")</f>
        <v>Bojan Vucelić</v>
      </c>
      <c r="O10" s="8">
        <f>IFERROR(__xludf.DUMMYFUNCTION("""COMPUTED_VALUE"""),100.0)</f>
        <v>100</v>
      </c>
      <c r="P10" s="9">
        <f>IFERROR(__xludf.DUMMYFUNCTION("""COMPUTED_VALUE"""),81.0)</f>
        <v>81</v>
      </c>
      <c r="Q10" s="9">
        <f>IFERROR(__xludf.DUMMYFUNCTION("""COMPUTED_VALUE"""),19.0)</f>
        <v>19</v>
      </c>
      <c r="R10" s="9" t="str">
        <f>IFERROR(__xludf.DUMMYFUNCTION("""COMPUTED_VALUE"""),"-")</f>
        <v>-</v>
      </c>
      <c r="S10" s="9" t="str">
        <f>IFERROR(__xludf.DUMMYFUNCTION("""COMPUTED_VALUE"""),"-")</f>
        <v>-</v>
      </c>
      <c r="T10" s="9" t="str">
        <f>IFERROR(__xludf.DUMMYFUNCTION("""COMPUTED_VALUE"""),"-")</f>
        <v>-</v>
      </c>
      <c r="U10" s="9" t="str">
        <f>IFERROR(__xludf.DUMMYFUNCTION("""COMPUTED_VALUE"""),"")</f>
        <v/>
      </c>
      <c r="V10" s="9" t="str">
        <f>IFERROR(__xludf.DUMMYFUNCTION("""COMPUTED_VALUE"""),"")</f>
        <v/>
      </c>
      <c r="W10" s="9">
        <f>IFERROR(__xludf.DUMMYFUNCTION("""COMPUTED_VALUE"""),1.0)</f>
        <v>1</v>
      </c>
      <c r="X10" s="9">
        <f>IFERROR(__xludf.DUMMYFUNCTION("""COMPUTED_VALUE"""),1.0)</f>
        <v>1</v>
      </c>
      <c r="Y10" s="9">
        <f>IFERROR(__xludf.DUMMYFUNCTION("""COMPUTED_VALUE"""),1.0)</f>
        <v>1</v>
      </c>
      <c r="Z10" s="9">
        <f>IFERROR(__xludf.DUMMYFUNCTION("""COMPUTED_VALUE"""),1.0)</f>
        <v>1</v>
      </c>
      <c r="AA10" s="9">
        <f>IFERROR(__xludf.DUMMYFUNCTION("""COMPUTED_VALUE"""),1.0)</f>
        <v>1</v>
      </c>
      <c r="AB10" s="9">
        <f>IFERROR(__xludf.DUMMYFUNCTION("""COMPUTED_VALUE"""),1.0)</f>
        <v>1</v>
      </c>
      <c r="AC10" s="9">
        <f>IFERROR(__xludf.DUMMYFUNCTION("""COMPUTED_VALUE"""),1.0)</f>
        <v>1</v>
      </c>
      <c r="AD10" s="9">
        <f>IFERROR(__xludf.DUMMYFUNCTION("""COMPUTED_VALUE"""),1.0)</f>
        <v>1</v>
      </c>
      <c r="AE10" s="9">
        <f>IFERROR(__xludf.DUMMYFUNCTION("""COMPUTED_VALUE"""),1.0)</f>
        <v>1</v>
      </c>
      <c r="AF10" s="9">
        <f>IFERROR(__xludf.DUMMYFUNCTION("""COMPUTED_VALUE"""),1.0)</f>
        <v>1</v>
      </c>
      <c r="AG10" s="9">
        <f>IFERROR(__xludf.DUMMYFUNCTION("""COMPUTED_VALUE"""),1.0)</f>
        <v>1</v>
      </c>
      <c r="AH10" s="9">
        <f>IFERROR(__xludf.DUMMYFUNCTION("""COMPUTED_VALUE"""),1.0)</f>
        <v>1</v>
      </c>
      <c r="AI10" s="9">
        <f>IFERROR(__xludf.DUMMYFUNCTION("""COMPUTED_VALUE"""),1.0)</f>
        <v>1</v>
      </c>
      <c r="AJ10" s="9">
        <f>IFERROR(__xludf.DUMMYFUNCTION("""COMPUTED_VALUE"""),1.0)</f>
        <v>1</v>
      </c>
      <c r="AK10" s="9">
        <f>IFERROR(__xludf.DUMMYFUNCTION("""COMPUTED_VALUE"""),1.0)</f>
        <v>1</v>
      </c>
      <c r="AL10" s="9">
        <f>IFERROR(__xludf.DUMMYFUNCTION("""COMPUTED_VALUE"""),1.0)</f>
        <v>1</v>
      </c>
      <c r="AM10" s="9">
        <f>IFERROR(__xludf.DUMMYFUNCTION("""COMPUTED_VALUE"""),1.0)</f>
        <v>1</v>
      </c>
      <c r="AN10" s="9">
        <f>IFERROR(__xludf.DUMMYFUNCTION("""COMPUTED_VALUE"""),1.0)</f>
        <v>1</v>
      </c>
      <c r="AO10" s="9">
        <f>IFERROR(__xludf.DUMMYFUNCTION("""COMPUTED_VALUE"""),1.0)</f>
        <v>1</v>
      </c>
      <c r="AP10" s="9">
        <f>IFERROR(__xludf.DUMMYFUNCTION("""COMPUTED_VALUE"""),1.0)</f>
        <v>1</v>
      </c>
      <c r="AQ10" s="9">
        <f>IFERROR(__xludf.DUMMYFUNCTION("""COMPUTED_VALUE"""),1.0)</f>
        <v>1</v>
      </c>
      <c r="AR10" s="9">
        <f>IFERROR(__xludf.DUMMYFUNCTION("""COMPUTED_VALUE"""),1.0)</f>
        <v>1</v>
      </c>
      <c r="AS10" s="9">
        <f>IFERROR(__xludf.DUMMYFUNCTION("""COMPUTED_VALUE"""),1.0)</f>
        <v>1</v>
      </c>
      <c r="AT10" s="9">
        <f>IFERROR(__xludf.DUMMYFUNCTION("""COMPUTED_VALUE"""),1.0)</f>
        <v>1</v>
      </c>
      <c r="AU10" s="9">
        <f>IFERROR(__xludf.DUMMYFUNCTION("""COMPUTED_VALUE"""),1.0)</f>
        <v>1</v>
      </c>
      <c r="AV10" s="9">
        <f>IFERROR(__xludf.DUMMYFUNCTION("""COMPUTED_VALUE"""),1.0)</f>
        <v>1</v>
      </c>
      <c r="AW10" s="9">
        <f>IFERROR(__xludf.DUMMYFUNCTION("""COMPUTED_VALUE"""),1.0)</f>
        <v>1</v>
      </c>
      <c r="AX10" s="9">
        <f>IFERROR(__xludf.DUMMYFUNCTION("""COMPUTED_VALUE"""),1.0)</f>
        <v>1</v>
      </c>
      <c r="AY10" s="9">
        <f>IFERROR(__xludf.DUMMYFUNCTION("""COMPUTED_VALUE"""),1.0)</f>
        <v>1</v>
      </c>
      <c r="AZ10" s="9">
        <f>IFERROR(__xludf.DUMMYFUNCTION("""COMPUTED_VALUE"""),1.0)</f>
        <v>1</v>
      </c>
      <c r="BA10" s="9">
        <f>IFERROR(__xludf.DUMMYFUNCTION("""COMPUTED_VALUE"""),1.0)</f>
        <v>1</v>
      </c>
      <c r="BB10" s="9">
        <f>IFERROR(__xludf.DUMMYFUNCTION("""COMPUTED_VALUE"""),1.0)</f>
        <v>1</v>
      </c>
      <c r="BC10" s="9">
        <f>IFERROR(__xludf.DUMMYFUNCTION("""COMPUTED_VALUE"""),1.0)</f>
        <v>1</v>
      </c>
      <c r="BD10" s="9">
        <f>IFERROR(__xludf.DUMMYFUNCTION("""COMPUTED_VALUE"""),1.0)</f>
        <v>1</v>
      </c>
      <c r="BE10" s="9">
        <f>IFERROR(__xludf.DUMMYFUNCTION("""COMPUTED_VALUE"""),1.0)</f>
        <v>1</v>
      </c>
      <c r="BF10" s="9">
        <f>IFERROR(__xludf.DUMMYFUNCTION("""COMPUTED_VALUE"""),1.0)</f>
        <v>1</v>
      </c>
      <c r="BG10" s="9">
        <f>IFERROR(__xludf.DUMMYFUNCTION("""COMPUTED_VALUE"""),1.0)</f>
        <v>1</v>
      </c>
      <c r="BH10" s="9">
        <f>IFERROR(__xludf.DUMMYFUNCTION("""COMPUTED_VALUE"""),1.0)</f>
        <v>1</v>
      </c>
      <c r="BI10" s="9">
        <f>IFERROR(__xludf.DUMMYFUNCTION("""COMPUTED_VALUE"""),1.0)</f>
        <v>1</v>
      </c>
      <c r="BJ10" s="9">
        <f>IFERROR(__xludf.DUMMYFUNCTION("""COMPUTED_VALUE"""),1.0)</f>
        <v>1</v>
      </c>
      <c r="BK10" s="9">
        <f>IFERROR(__xludf.DUMMYFUNCTION("""COMPUTED_VALUE"""),1.0)</f>
        <v>1</v>
      </c>
      <c r="BL10" s="9">
        <f>IFERROR(__xludf.DUMMYFUNCTION("""COMPUTED_VALUE"""),1.0)</f>
        <v>1</v>
      </c>
      <c r="BM10" s="9" t="str">
        <f>IFERROR(__xludf.DUMMYFUNCTION("""COMPUTED_VALUE"""),"")</f>
        <v/>
      </c>
      <c r="BN10" s="9">
        <f>IFERROR(__xludf.DUMMYFUNCTION("""COMPUTED_VALUE"""),1.0)</f>
        <v>1</v>
      </c>
      <c r="BO10" s="9">
        <f>IFERROR(__xludf.DUMMYFUNCTION("""COMPUTED_VALUE"""),1.0)</f>
        <v>1</v>
      </c>
      <c r="BP10" s="9">
        <f>IFERROR(__xludf.DUMMYFUNCTION("""COMPUTED_VALUE"""),1.0)</f>
        <v>1</v>
      </c>
      <c r="BQ10" s="9">
        <f>IFERROR(__xludf.DUMMYFUNCTION("""COMPUTED_VALUE"""),1.0)</f>
        <v>1</v>
      </c>
      <c r="BR10" s="9">
        <f>IFERROR(__xludf.DUMMYFUNCTION("""COMPUTED_VALUE"""),1.0)</f>
        <v>1</v>
      </c>
      <c r="BS10" s="9">
        <f>IFERROR(__xludf.DUMMYFUNCTION("""COMPUTED_VALUE"""),1.0)</f>
        <v>1</v>
      </c>
      <c r="BT10" s="9">
        <f>IFERROR(__xludf.DUMMYFUNCTION("""COMPUTED_VALUE"""),1.0)</f>
        <v>1</v>
      </c>
      <c r="BU10" s="9">
        <f>IFERROR(__xludf.DUMMYFUNCTION("""COMPUTED_VALUE"""),1.0)</f>
        <v>1</v>
      </c>
      <c r="BV10" s="9">
        <f>IFERROR(__xludf.DUMMYFUNCTION("""COMPUTED_VALUE"""),1.0)</f>
        <v>1</v>
      </c>
      <c r="BW10" s="9">
        <f>IFERROR(__xludf.DUMMYFUNCTION("""COMPUTED_VALUE"""),1.0)</f>
        <v>1</v>
      </c>
      <c r="BX10" s="9">
        <f>IFERROR(__xludf.DUMMYFUNCTION("""COMPUTED_VALUE"""),1.0)</f>
        <v>1</v>
      </c>
      <c r="BY10" s="9">
        <f>IFERROR(__xludf.DUMMYFUNCTION("""COMPUTED_VALUE"""),1.0)</f>
        <v>1</v>
      </c>
      <c r="BZ10" s="9">
        <f>IFERROR(__xludf.DUMMYFUNCTION("""COMPUTED_VALUE"""),1.0)</f>
        <v>1</v>
      </c>
      <c r="CA10" s="9">
        <f>IFERROR(__xludf.DUMMYFUNCTION("""COMPUTED_VALUE"""),1.0)</f>
        <v>1</v>
      </c>
      <c r="CB10" s="9">
        <f>IFERROR(__xludf.DUMMYFUNCTION("""COMPUTED_VALUE"""),1.0)</f>
        <v>1</v>
      </c>
      <c r="CC10" s="9">
        <f>IFERROR(__xludf.DUMMYFUNCTION("""COMPUTED_VALUE"""),1.0)</f>
        <v>1</v>
      </c>
      <c r="CD10" s="9">
        <f>IFERROR(__xludf.DUMMYFUNCTION("""COMPUTED_VALUE"""),1.0)</f>
        <v>1</v>
      </c>
      <c r="CE10" s="9">
        <f>IFERROR(__xludf.DUMMYFUNCTION("""COMPUTED_VALUE"""),1.0)</f>
        <v>1</v>
      </c>
      <c r="CF10" s="9">
        <f>IFERROR(__xludf.DUMMYFUNCTION("""COMPUTED_VALUE"""),1.0)</f>
        <v>1</v>
      </c>
      <c r="CG10" s="9">
        <f>IFERROR(__xludf.DUMMYFUNCTION("""COMPUTED_VALUE"""),1.0)</f>
        <v>1</v>
      </c>
      <c r="CH10" s="9">
        <f>IFERROR(__xludf.DUMMYFUNCTION("""COMPUTED_VALUE"""),1.0)</f>
        <v>1</v>
      </c>
      <c r="CI10" s="9">
        <f>IFERROR(__xludf.DUMMYFUNCTION("""COMPUTED_VALUE"""),1.0)</f>
        <v>1</v>
      </c>
      <c r="CJ10" s="9">
        <f>IFERROR(__xludf.DUMMYFUNCTION("""COMPUTED_VALUE"""),1.0)</f>
        <v>1</v>
      </c>
      <c r="CK10" s="9">
        <f>IFERROR(__xludf.DUMMYFUNCTION("""COMPUTED_VALUE"""),1.0)</f>
        <v>1</v>
      </c>
      <c r="CL10" s="9">
        <f>IFERROR(__xludf.DUMMYFUNCTION("""COMPUTED_VALUE"""),1.0)</f>
        <v>1</v>
      </c>
      <c r="CM10" s="9">
        <f>IFERROR(__xludf.DUMMYFUNCTION("""COMPUTED_VALUE"""),1.0)</f>
        <v>1</v>
      </c>
      <c r="CN10" s="9" t="str">
        <f>IFERROR(__xludf.DUMMYFUNCTION("""COMPUTED_VALUE"""),"TLE")</f>
        <v>TLE</v>
      </c>
      <c r="CO10" s="9" t="str">
        <f>IFERROR(__xludf.DUMMYFUNCTION("""COMPUTED_VALUE"""),"TLE")</f>
        <v>TLE</v>
      </c>
      <c r="CP10" s="9" t="str">
        <f>IFERROR(__xludf.DUMMYFUNCTION("""COMPUTED_VALUE"""),"TLE")</f>
        <v>TLE</v>
      </c>
      <c r="CQ10" s="9" t="str">
        <f>IFERROR(__xludf.DUMMYFUNCTION("""COMPUTED_VALUE"""),"TLE")</f>
        <v>TLE</v>
      </c>
      <c r="CR10" s="9" t="str">
        <f>IFERROR(__xludf.DUMMYFUNCTION("""COMPUTED_VALUE"""),"TLE")</f>
        <v>TLE</v>
      </c>
      <c r="CS10" s="9">
        <f>IFERROR(__xludf.DUMMYFUNCTION("""COMPUTED_VALUE"""),1.0)</f>
        <v>1</v>
      </c>
      <c r="CT10" s="9" t="str">
        <f>IFERROR(__xludf.DUMMYFUNCTION("""COMPUTED_VALUE"""),"TLE")</f>
        <v>TLE</v>
      </c>
      <c r="CU10" s="9" t="str">
        <f>IFERROR(__xludf.DUMMYFUNCTION("""COMPUTED_VALUE"""),"")</f>
        <v/>
      </c>
      <c r="CV10" s="9">
        <f>IFERROR(__xludf.DUMMYFUNCTION("""COMPUTED_VALUE"""),1.0)</f>
        <v>1</v>
      </c>
      <c r="CW10" s="9">
        <f>IFERROR(__xludf.DUMMYFUNCTION("""COMPUTED_VALUE"""),1.0)</f>
        <v>1</v>
      </c>
      <c r="CX10" s="9" t="str">
        <f>IFERROR(__xludf.DUMMYFUNCTION("""COMPUTED_VALUE"""),"WA")</f>
        <v>WA</v>
      </c>
      <c r="CY10" s="9" t="str">
        <f>IFERROR(__xludf.DUMMYFUNCTION("""COMPUTED_VALUE"""),"WA")</f>
        <v>WA</v>
      </c>
      <c r="CZ10" s="9" t="str">
        <f>IFERROR(__xludf.DUMMYFUNCTION("""COMPUTED_VALUE"""),"WA")</f>
        <v>WA</v>
      </c>
      <c r="DA10" s="9" t="str">
        <f>IFERROR(__xludf.DUMMYFUNCTION("""COMPUTED_VALUE"""),"TLE")</f>
        <v>TLE</v>
      </c>
      <c r="DB10" s="9" t="str">
        <f>IFERROR(__xludf.DUMMYFUNCTION("""COMPUTED_VALUE"""),"WA")</f>
        <v>WA</v>
      </c>
      <c r="DC10" s="9" t="str">
        <f>IFERROR(__xludf.DUMMYFUNCTION("""COMPUTED_VALUE"""),"WA")</f>
        <v>WA</v>
      </c>
      <c r="DD10" s="9" t="str">
        <f>IFERROR(__xludf.DUMMYFUNCTION("""COMPUTED_VALUE"""),"WA")</f>
        <v>WA</v>
      </c>
      <c r="DE10" s="9" t="str">
        <f>IFERROR(__xludf.DUMMYFUNCTION("""COMPUTED_VALUE"""),"WA")</f>
        <v>WA</v>
      </c>
      <c r="DF10" s="9">
        <f>IFERROR(__xludf.DUMMYFUNCTION("""COMPUTED_VALUE"""),1.0)</f>
        <v>1</v>
      </c>
      <c r="DG10" s="9">
        <f>IFERROR(__xludf.DUMMYFUNCTION("""COMPUTED_VALUE"""),1.0)</f>
        <v>1</v>
      </c>
      <c r="DH10" s="9">
        <f>IFERROR(__xludf.DUMMYFUNCTION("""COMPUTED_VALUE"""),1.0)</f>
        <v>1</v>
      </c>
      <c r="DI10" s="9">
        <f>IFERROR(__xludf.DUMMYFUNCTION("""COMPUTED_VALUE"""),1.0)</f>
        <v>1</v>
      </c>
      <c r="DJ10" s="9">
        <f>IFERROR(__xludf.DUMMYFUNCTION("""COMPUTED_VALUE"""),1.0)</f>
        <v>1</v>
      </c>
      <c r="DK10" s="9">
        <f>IFERROR(__xludf.DUMMYFUNCTION("""COMPUTED_VALUE"""),1.0)</f>
        <v>1</v>
      </c>
      <c r="DL10" s="9" t="str">
        <f>IFERROR(__xludf.DUMMYFUNCTION("""COMPUTED_VALUE"""),"WA")</f>
        <v>WA</v>
      </c>
      <c r="DM10" s="9" t="str">
        <f>IFERROR(__xludf.DUMMYFUNCTION("""COMPUTED_VALUE"""),"WA")</f>
        <v>WA</v>
      </c>
      <c r="DN10" s="9" t="str">
        <f>IFERROR(__xludf.DUMMYFUNCTION("""COMPUTED_VALUE"""),"WA")</f>
        <v>WA</v>
      </c>
      <c r="DO10" s="9" t="str">
        <f>IFERROR(__xludf.DUMMYFUNCTION("""COMPUTED_VALUE"""),"WA")</f>
        <v>WA</v>
      </c>
      <c r="DP10" s="9" t="str">
        <f>IFERROR(__xludf.DUMMYFUNCTION("""COMPUTED_VALUE"""),"WA")</f>
        <v>WA</v>
      </c>
      <c r="DQ10" s="9" t="str">
        <f>IFERROR(__xludf.DUMMYFUNCTION("""COMPUTED_VALUE"""),"WA")</f>
        <v>WA</v>
      </c>
      <c r="DR10" s="9" t="str">
        <f>IFERROR(__xludf.DUMMYFUNCTION("""COMPUTED_VALUE"""),"WA")</f>
        <v>WA</v>
      </c>
      <c r="DS10" s="9" t="str">
        <f>IFERROR(__xludf.DUMMYFUNCTION("""COMPUTED_VALUE"""),"WA")</f>
        <v>WA</v>
      </c>
      <c r="DT10" s="9" t="str">
        <f>IFERROR(__xludf.DUMMYFUNCTION("""COMPUTED_VALUE"""),"WA")</f>
        <v>WA</v>
      </c>
      <c r="DU10" s="9" t="str">
        <f>IFERROR(__xludf.DUMMYFUNCTION("""COMPUTED_VALUE"""),"WA")</f>
        <v>WA</v>
      </c>
      <c r="DV10" s="9" t="str">
        <f>IFERROR(__xludf.DUMMYFUNCTION("""COMPUTED_VALUE"""),"WA")</f>
        <v>WA</v>
      </c>
      <c r="DW10" s="9" t="str">
        <f>IFERROR(__xludf.DUMMYFUNCTION("""COMPUTED_VALUE"""),"WA")</f>
        <v>WA</v>
      </c>
      <c r="DX10" s="9" t="str">
        <f>IFERROR(__xludf.DUMMYFUNCTION("""COMPUTED_VALUE"""),"WA")</f>
        <v>WA</v>
      </c>
      <c r="DY10" s="9" t="str">
        <f>IFERROR(__xludf.DUMMYFUNCTION("""COMPUTED_VALUE"""),"WA")</f>
        <v>WA</v>
      </c>
      <c r="DZ10" s="9" t="str">
        <f>IFERROR(__xludf.DUMMYFUNCTION("""COMPUTED_VALUE"""),"WA")</f>
        <v>WA</v>
      </c>
      <c r="EA10" s="9" t="str">
        <f>IFERROR(__xludf.DUMMYFUNCTION("""COMPUTED_VALUE"""),"WA")</f>
        <v>WA</v>
      </c>
      <c r="EB10" s="9" t="str">
        <f>IFERROR(__xludf.DUMMYFUNCTION("""COMPUTED_VALUE"""),"")</f>
        <v/>
      </c>
      <c r="EC10" s="9" t="str">
        <f>IFERROR(__xludf.DUMMYFUNCTION("""COMPUTED_VALUE"""),"-")</f>
        <v>-</v>
      </c>
      <c r="ED10" s="9" t="str">
        <f>IFERROR(__xludf.DUMMYFUNCTION("""COMPUTED_VALUE"""),"-")</f>
        <v>-</v>
      </c>
      <c r="EE10" s="9" t="str">
        <f>IFERROR(__xludf.DUMMYFUNCTION("""COMPUTED_VALUE"""),"-")</f>
        <v>-</v>
      </c>
      <c r="EF10" s="9" t="str">
        <f>IFERROR(__xludf.DUMMYFUNCTION("""COMPUTED_VALUE"""),"-")</f>
        <v>-</v>
      </c>
      <c r="EG10" s="9" t="str">
        <f>IFERROR(__xludf.DUMMYFUNCTION("""COMPUTED_VALUE"""),"-")</f>
        <v>-</v>
      </c>
      <c r="EH10" s="9" t="str">
        <f>IFERROR(__xludf.DUMMYFUNCTION("""COMPUTED_VALUE"""),"-")</f>
        <v>-</v>
      </c>
      <c r="EI10" s="9" t="str">
        <f>IFERROR(__xludf.DUMMYFUNCTION("""COMPUTED_VALUE"""),"-")</f>
        <v>-</v>
      </c>
      <c r="EJ10" s="9" t="str">
        <f>IFERROR(__xludf.DUMMYFUNCTION("""COMPUTED_VALUE"""),"-")</f>
        <v>-</v>
      </c>
      <c r="EK10" s="9" t="str">
        <f>IFERROR(__xludf.DUMMYFUNCTION("""COMPUTED_VALUE"""),"-")</f>
        <v>-</v>
      </c>
      <c r="EL10" s="9" t="str">
        <f>IFERROR(__xludf.DUMMYFUNCTION("""COMPUTED_VALUE"""),"-")</f>
        <v>-</v>
      </c>
      <c r="EM10" s="9" t="str">
        <f>IFERROR(__xludf.DUMMYFUNCTION("""COMPUTED_VALUE"""),"-")</f>
        <v>-</v>
      </c>
      <c r="EN10" s="9" t="str">
        <f>IFERROR(__xludf.DUMMYFUNCTION("""COMPUTED_VALUE"""),"-")</f>
        <v>-</v>
      </c>
      <c r="EO10" s="9" t="str">
        <f>IFERROR(__xludf.DUMMYFUNCTION("""COMPUTED_VALUE"""),"-")</f>
        <v>-</v>
      </c>
      <c r="EP10" s="9" t="str">
        <f>IFERROR(__xludf.DUMMYFUNCTION("""COMPUTED_VALUE"""),"-")</f>
        <v>-</v>
      </c>
      <c r="EQ10" s="9" t="str">
        <f>IFERROR(__xludf.DUMMYFUNCTION("""COMPUTED_VALUE"""),"-")</f>
        <v>-</v>
      </c>
      <c r="ER10" s="9" t="str">
        <f>IFERROR(__xludf.DUMMYFUNCTION("""COMPUTED_VALUE"""),"-")</f>
        <v>-</v>
      </c>
      <c r="ES10" s="9" t="str">
        <f>IFERROR(__xludf.DUMMYFUNCTION("""COMPUTED_VALUE"""),"")</f>
        <v/>
      </c>
      <c r="ET10" s="9" t="str">
        <f>IFERROR(__xludf.DUMMYFUNCTION("""COMPUTED_VALUE"""),"-")</f>
        <v>-</v>
      </c>
      <c r="EU10" s="9" t="str">
        <f>IFERROR(__xludf.DUMMYFUNCTION("""COMPUTED_VALUE"""),"-")</f>
        <v>-</v>
      </c>
      <c r="EV10" s="9" t="str">
        <f>IFERROR(__xludf.DUMMYFUNCTION("""COMPUTED_VALUE"""),"-")</f>
        <v>-</v>
      </c>
      <c r="EW10" s="9" t="str">
        <f>IFERROR(__xludf.DUMMYFUNCTION("""COMPUTED_VALUE"""),"-")</f>
        <v>-</v>
      </c>
      <c r="EX10" s="9" t="str">
        <f>IFERROR(__xludf.DUMMYFUNCTION("""COMPUTED_VALUE"""),"-")</f>
        <v>-</v>
      </c>
      <c r="EY10" s="9" t="str">
        <f>IFERROR(__xludf.DUMMYFUNCTION("""COMPUTED_VALUE"""),"-")</f>
        <v>-</v>
      </c>
      <c r="EZ10" s="9" t="str">
        <f>IFERROR(__xludf.DUMMYFUNCTION("""COMPUTED_VALUE"""),"-")</f>
        <v>-</v>
      </c>
      <c r="FA10" s="9" t="str">
        <f>IFERROR(__xludf.DUMMYFUNCTION("""COMPUTED_VALUE"""),"-")</f>
        <v>-</v>
      </c>
      <c r="FB10" s="9" t="str">
        <f>IFERROR(__xludf.DUMMYFUNCTION("""COMPUTED_VALUE"""),"-")</f>
        <v>-</v>
      </c>
      <c r="FC10" s="9" t="str">
        <f>IFERROR(__xludf.DUMMYFUNCTION("""COMPUTED_VALUE"""),"-")</f>
        <v>-</v>
      </c>
      <c r="FD10" s="9" t="str">
        <f>IFERROR(__xludf.DUMMYFUNCTION("""COMPUTED_VALUE"""),"-")</f>
        <v>-</v>
      </c>
      <c r="FE10" s="9" t="str">
        <f>IFERROR(__xludf.DUMMYFUNCTION("""COMPUTED_VALUE"""),"-")</f>
        <v>-</v>
      </c>
      <c r="FF10" s="9" t="str">
        <f>IFERROR(__xludf.DUMMYFUNCTION("""COMPUTED_VALUE"""),"-")</f>
        <v>-</v>
      </c>
      <c r="FG10" s="9" t="str">
        <f>IFERROR(__xludf.DUMMYFUNCTION("""COMPUTED_VALUE"""),"-")</f>
        <v>-</v>
      </c>
      <c r="FH10" s="9" t="str">
        <f>IFERROR(__xludf.DUMMYFUNCTION("""COMPUTED_VALUE"""),"-")</f>
        <v>-</v>
      </c>
      <c r="FI10" s="9" t="str">
        <f>IFERROR(__xludf.DUMMYFUNCTION("""COMPUTED_VALUE"""),"-")</f>
        <v>-</v>
      </c>
      <c r="FJ10" s="9" t="str">
        <f>IFERROR(__xludf.DUMMYFUNCTION("""COMPUTED_VALUE"""),"-")</f>
        <v>-</v>
      </c>
      <c r="FK10" s="9" t="str">
        <f>IFERROR(__xludf.DUMMYFUNCTION("""COMPUTED_VALUE"""),"-")</f>
        <v>-</v>
      </c>
      <c r="FL10" s="9" t="str">
        <f>IFERROR(__xludf.DUMMYFUNCTION("""COMPUTED_VALUE"""),"-")</f>
        <v>-</v>
      </c>
      <c r="FM10" s="9" t="str">
        <f>IFERROR(__xludf.DUMMYFUNCTION("""COMPUTED_VALUE"""),"-")</f>
        <v>-</v>
      </c>
      <c r="FN10" s="9" t="str">
        <f>IFERROR(__xludf.DUMMYFUNCTION("""COMPUTED_VALUE"""),"-")</f>
        <v>-</v>
      </c>
      <c r="FO10" s="9" t="str">
        <f>IFERROR(__xludf.DUMMYFUNCTION("""COMPUTED_VALUE"""),"-")</f>
        <v>-</v>
      </c>
      <c r="FP10" s="9" t="str">
        <f>IFERROR(__xludf.DUMMYFUNCTION("""COMPUTED_VALUE"""),"-")</f>
        <v>-</v>
      </c>
      <c r="FQ10" s="9" t="str">
        <f>IFERROR(__xludf.DUMMYFUNCTION("""COMPUTED_VALUE"""),"-")</f>
        <v>-</v>
      </c>
      <c r="FR10" s="9" t="str">
        <f>IFERROR(__xludf.DUMMYFUNCTION("""COMPUTED_VALUE"""),"-")</f>
        <v>-</v>
      </c>
      <c r="FS10" s="9" t="str">
        <f>IFERROR(__xludf.DUMMYFUNCTION("""COMPUTED_VALUE"""),"-")</f>
        <v>-</v>
      </c>
      <c r="FT10" s="9" t="str">
        <f>IFERROR(__xludf.DUMMYFUNCTION("""COMPUTED_VALUE"""),"-")</f>
        <v>-</v>
      </c>
      <c r="FU10" s="9" t="str">
        <f>IFERROR(__xludf.DUMMYFUNCTION("""COMPUTED_VALUE"""),"-")</f>
        <v>-</v>
      </c>
      <c r="FV10" s="9" t="str">
        <f>IFERROR(__xludf.DUMMYFUNCTION("""COMPUTED_VALUE"""),"")</f>
        <v/>
      </c>
      <c r="FW10" s="9" t="str">
        <f>IFERROR(__xludf.DUMMYFUNCTION("""COMPUTED_VALUE"""),"-")</f>
        <v>-</v>
      </c>
      <c r="FX10" s="9" t="str">
        <f>IFERROR(__xludf.DUMMYFUNCTION("""COMPUTED_VALUE"""),"-")</f>
        <v>-</v>
      </c>
      <c r="FY10" s="9" t="str">
        <f>IFERROR(__xludf.DUMMYFUNCTION("""COMPUTED_VALUE"""),"-")</f>
        <v>-</v>
      </c>
      <c r="FZ10" s="9" t="str">
        <f>IFERROR(__xludf.DUMMYFUNCTION("""COMPUTED_VALUE"""),"-")</f>
        <v>-</v>
      </c>
      <c r="GA10" s="9" t="str">
        <f>IFERROR(__xludf.DUMMYFUNCTION("""COMPUTED_VALUE"""),"-")</f>
        <v>-</v>
      </c>
      <c r="GB10" s="9" t="str">
        <f>IFERROR(__xludf.DUMMYFUNCTION("""COMPUTED_VALUE"""),"-")</f>
        <v>-</v>
      </c>
      <c r="GC10" s="9" t="str">
        <f>IFERROR(__xludf.DUMMYFUNCTION("""COMPUTED_VALUE"""),"-")</f>
        <v>-</v>
      </c>
      <c r="GD10" s="9" t="str">
        <f>IFERROR(__xludf.DUMMYFUNCTION("""COMPUTED_VALUE"""),"-")</f>
        <v>-</v>
      </c>
      <c r="GE10" s="9" t="str">
        <f>IFERROR(__xludf.DUMMYFUNCTION("""COMPUTED_VALUE"""),"-")</f>
        <v>-</v>
      </c>
      <c r="GF10" s="9" t="str">
        <f>IFERROR(__xludf.DUMMYFUNCTION("""COMPUTED_VALUE"""),"-")</f>
        <v>-</v>
      </c>
      <c r="GG10" s="9" t="str">
        <f>IFERROR(__xludf.DUMMYFUNCTION("""COMPUTED_VALUE"""),"-")</f>
        <v>-</v>
      </c>
      <c r="GH10" s="9" t="str">
        <f>IFERROR(__xludf.DUMMYFUNCTION("""COMPUTED_VALUE"""),"-")</f>
        <v>-</v>
      </c>
      <c r="GI10" s="9" t="str">
        <f>IFERROR(__xludf.DUMMYFUNCTION("""COMPUTED_VALUE"""),"-")</f>
        <v>-</v>
      </c>
      <c r="GJ10" s="9" t="str">
        <f>IFERROR(__xludf.DUMMYFUNCTION("""COMPUTED_VALUE"""),"-")</f>
        <v>-</v>
      </c>
      <c r="GK10" s="9" t="str">
        <f>IFERROR(__xludf.DUMMYFUNCTION("""COMPUTED_VALUE"""),"-")</f>
        <v>-</v>
      </c>
      <c r="GL10" s="9" t="str">
        <f>IFERROR(__xludf.DUMMYFUNCTION("""COMPUTED_VALUE"""),"-")</f>
        <v>-</v>
      </c>
      <c r="GM10" s="9" t="str">
        <f>IFERROR(__xludf.DUMMYFUNCTION("""COMPUTED_VALUE"""),"-")</f>
        <v>-</v>
      </c>
      <c r="GN10" s="9" t="str">
        <f>IFERROR(__xludf.DUMMYFUNCTION("""COMPUTED_VALUE"""),"-")</f>
        <v>-</v>
      </c>
      <c r="GO10" s="9" t="str">
        <f>IFERROR(__xludf.DUMMYFUNCTION("""COMPUTED_VALUE"""),"-")</f>
        <v>-</v>
      </c>
      <c r="GP10" s="9" t="str">
        <f>IFERROR(__xludf.DUMMYFUNCTION("""COMPUTED_VALUE"""),"-")</f>
        <v>-</v>
      </c>
      <c r="GQ10" s="9" t="str">
        <f>IFERROR(__xludf.DUMMYFUNCTION("""COMPUTED_VALUE"""),"-")</f>
        <v>-</v>
      </c>
      <c r="GR10" s="9" t="str">
        <f>IFERROR(__xludf.DUMMYFUNCTION("""COMPUTED_VALUE"""),"-")</f>
        <v>-</v>
      </c>
      <c r="GS10" s="9" t="str">
        <f>IFERROR(__xludf.DUMMYFUNCTION("""COMPUTED_VALUE"""),"-")</f>
        <v>-</v>
      </c>
      <c r="GT10" s="9" t="str">
        <f>IFERROR(__xludf.DUMMYFUNCTION("""COMPUTED_VALUE"""),"-")</f>
        <v>-</v>
      </c>
      <c r="GU10" s="9" t="str">
        <f>IFERROR(__xludf.DUMMYFUNCTION("""COMPUTED_VALUE"""),"")</f>
        <v/>
      </c>
    </row>
    <row r="11">
      <c r="A11" s="5"/>
      <c r="B11" s="5"/>
      <c r="C11" s="5" t="str">
        <f>if(B11="d","diskv. iz ciklusa",if(B11="d1","diskv. iz kruga",if($E11="ODOBREN",(if(countif(H:H,"="&amp;H11)=1,countif(H:H,"&gt;"&amp;H11)+1,concatenate(countif(H:H,"&gt;"&amp;H11)+1," - ",countif(H:H,"&gt;="&amp;H11)))),'Rezultati - B kategorija'!empty)))</f>
        <v>5 - 11</v>
      </c>
      <c r="D11" s="6" t="str">
        <f>IFERROR(__xludf.DUMMYFUNCTION("""COMPUTED_VALUE"""),"maksbiiii")</f>
        <v>maksbiiii</v>
      </c>
      <c r="E11" s="6" t="str">
        <f>IFERROR(__xludf.DUMMYFUNCTION("""COMPUTED_VALUE"""),"ODOBREN")</f>
        <v>ODOBREN</v>
      </c>
      <c r="F11" s="6" t="str">
        <f>IFERROR(__xludf.DUMMYFUNCTION("""COMPUTED_VALUE"""),"Andrija")</f>
        <v>Andrija</v>
      </c>
      <c r="G11" s="6" t="str">
        <f>IFERROR(__xludf.DUMMYFUNCTION("""COMPUTED_VALUE"""),"Maksimović")</f>
        <v>Maksimović</v>
      </c>
      <c r="H11" s="7">
        <f>IFERROR(__xludf.DUMMYFUNCTION("""COMPUTED_VALUE"""),200.0)</f>
        <v>200</v>
      </c>
      <c r="I11" s="7">
        <f>IFERROR(__xludf.DUMMYFUNCTION("""COMPUTED_VALUE"""),200.0)</f>
        <v>200</v>
      </c>
      <c r="J11" s="6" t="str">
        <f>IFERROR(__xludf.DUMMYFUNCTION("""COMPUTED_VALUE"""),"Kragujevac")</f>
        <v>Kragujevac</v>
      </c>
      <c r="K11" s="6" t="str">
        <f>IFERROR(__xludf.DUMMYFUNCTION("""COMPUTED_VALUE"""),"Prva kragujevačka gimnazija")</f>
        <v>Prva kragujevačka gimnazija</v>
      </c>
      <c r="L11" s="14" t="str">
        <f>IFERROR(__xludf.DUMMYFUNCTION("""COMPUTED_VALUE"""),"I")</f>
        <v>I</v>
      </c>
      <c r="M11" s="6" t="str">
        <f>IFERROR(__xludf.DUMMYFUNCTION("""COMPUTED_VALUE"""),"B")</f>
        <v>B</v>
      </c>
      <c r="N11" s="6"/>
      <c r="O11" s="8">
        <f>IFERROR(__xludf.DUMMYFUNCTION("""COMPUTED_VALUE"""),100.0)</f>
        <v>100</v>
      </c>
      <c r="P11" s="9">
        <f>IFERROR(__xludf.DUMMYFUNCTION("""COMPUTED_VALUE"""),100.0)</f>
        <v>100</v>
      </c>
      <c r="Q11" s="9">
        <f>IFERROR(__xludf.DUMMYFUNCTION("""COMPUTED_VALUE"""),0.0)</f>
        <v>0</v>
      </c>
      <c r="R11" s="9" t="str">
        <f>IFERROR(__xludf.DUMMYFUNCTION("""COMPUTED_VALUE"""),"-")</f>
        <v>-</v>
      </c>
      <c r="S11" s="9" t="str">
        <f>IFERROR(__xludf.DUMMYFUNCTION("""COMPUTED_VALUE"""),"-")</f>
        <v>-</v>
      </c>
      <c r="T11" s="9" t="str">
        <f>IFERROR(__xludf.DUMMYFUNCTION("""COMPUTED_VALUE"""),"-")</f>
        <v>-</v>
      </c>
      <c r="U11" s="9" t="str">
        <f>IFERROR(__xludf.DUMMYFUNCTION("""COMPUTED_VALUE"""),"")</f>
        <v/>
      </c>
      <c r="V11" s="9" t="str">
        <f>IFERROR(__xludf.DUMMYFUNCTION("""COMPUTED_VALUE"""),"")</f>
        <v/>
      </c>
      <c r="W11" s="9">
        <f>IFERROR(__xludf.DUMMYFUNCTION("""COMPUTED_VALUE"""),1.0)</f>
        <v>1</v>
      </c>
      <c r="X11" s="9">
        <f>IFERROR(__xludf.DUMMYFUNCTION("""COMPUTED_VALUE"""),1.0)</f>
        <v>1</v>
      </c>
      <c r="Y11" s="9">
        <f>IFERROR(__xludf.DUMMYFUNCTION("""COMPUTED_VALUE"""),1.0)</f>
        <v>1</v>
      </c>
      <c r="Z11" s="9">
        <f>IFERROR(__xludf.DUMMYFUNCTION("""COMPUTED_VALUE"""),1.0)</f>
        <v>1</v>
      </c>
      <c r="AA11" s="9">
        <f>IFERROR(__xludf.DUMMYFUNCTION("""COMPUTED_VALUE"""),1.0)</f>
        <v>1</v>
      </c>
      <c r="AB11" s="9">
        <f>IFERROR(__xludf.DUMMYFUNCTION("""COMPUTED_VALUE"""),1.0)</f>
        <v>1</v>
      </c>
      <c r="AC11" s="9">
        <f>IFERROR(__xludf.DUMMYFUNCTION("""COMPUTED_VALUE"""),1.0)</f>
        <v>1</v>
      </c>
      <c r="AD11" s="9">
        <f>IFERROR(__xludf.DUMMYFUNCTION("""COMPUTED_VALUE"""),1.0)</f>
        <v>1</v>
      </c>
      <c r="AE11" s="9">
        <f>IFERROR(__xludf.DUMMYFUNCTION("""COMPUTED_VALUE"""),1.0)</f>
        <v>1</v>
      </c>
      <c r="AF11" s="9">
        <f>IFERROR(__xludf.DUMMYFUNCTION("""COMPUTED_VALUE"""),1.0)</f>
        <v>1</v>
      </c>
      <c r="AG11" s="9">
        <f>IFERROR(__xludf.DUMMYFUNCTION("""COMPUTED_VALUE"""),1.0)</f>
        <v>1</v>
      </c>
      <c r="AH11" s="9">
        <f>IFERROR(__xludf.DUMMYFUNCTION("""COMPUTED_VALUE"""),1.0)</f>
        <v>1</v>
      </c>
      <c r="AI11" s="9">
        <f>IFERROR(__xludf.DUMMYFUNCTION("""COMPUTED_VALUE"""),1.0)</f>
        <v>1</v>
      </c>
      <c r="AJ11" s="9">
        <f>IFERROR(__xludf.DUMMYFUNCTION("""COMPUTED_VALUE"""),1.0)</f>
        <v>1</v>
      </c>
      <c r="AK11" s="9">
        <f>IFERROR(__xludf.DUMMYFUNCTION("""COMPUTED_VALUE"""),1.0)</f>
        <v>1</v>
      </c>
      <c r="AL11" s="9">
        <f>IFERROR(__xludf.DUMMYFUNCTION("""COMPUTED_VALUE"""),1.0)</f>
        <v>1</v>
      </c>
      <c r="AM11" s="9">
        <f>IFERROR(__xludf.DUMMYFUNCTION("""COMPUTED_VALUE"""),1.0)</f>
        <v>1</v>
      </c>
      <c r="AN11" s="9">
        <f>IFERROR(__xludf.DUMMYFUNCTION("""COMPUTED_VALUE"""),1.0)</f>
        <v>1</v>
      </c>
      <c r="AO11" s="9">
        <f>IFERROR(__xludf.DUMMYFUNCTION("""COMPUTED_VALUE"""),1.0)</f>
        <v>1</v>
      </c>
      <c r="AP11" s="9">
        <f>IFERROR(__xludf.DUMMYFUNCTION("""COMPUTED_VALUE"""),1.0)</f>
        <v>1</v>
      </c>
      <c r="AQ11" s="9">
        <f>IFERROR(__xludf.DUMMYFUNCTION("""COMPUTED_VALUE"""),1.0)</f>
        <v>1</v>
      </c>
      <c r="AR11" s="9">
        <f>IFERROR(__xludf.DUMMYFUNCTION("""COMPUTED_VALUE"""),1.0)</f>
        <v>1</v>
      </c>
      <c r="AS11" s="9">
        <f>IFERROR(__xludf.DUMMYFUNCTION("""COMPUTED_VALUE"""),1.0)</f>
        <v>1</v>
      </c>
      <c r="AT11" s="9">
        <f>IFERROR(__xludf.DUMMYFUNCTION("""COMPUTED_VALUE"""),1.0)</f>
        <v>1</v>
      </c>
      <c r="AU11" s="9">
        <f>IFERROR(__xludf.DUMMYFUNCTION("""COMPUTED_VALUE"""),1.0)</f>
        <v>1</v>
      </c>
      <c r="AV11" s="9">
        <f>IFERROR(__xludf.DUMMYFUNCTION("""COMPUTED_VALUE"""),1.0)</f>
        <v>1</v>
      </c>
      <c r="AW11" s="9">
        <f>IFERROR(__xludf.DUMMYFUNCTION("""COMPUTED_VALUE"""),1.0)</f>
        <v>1</v>
      </c>
      <c r="AX11" s="9">
        <f>IFERROR(__xludf.DUMMYFUNCTION("""COMPUTED_VALUE"""),1.0)</f>
        <v>1</v>
      </c>
      <c r="AY11" s="9">
        <f>IFERROR(__xludf.DUMMYFUNCTION("""COMPUTED_VALUE"""),1.0)</f>
        <v>1</v>
      </c>
      <c r="AZ11" s="9">
        <f>IFERROR(__xludf.DUMMYFUNCTION("""COMPUTED_VALUE"""),1.0)</f>
        <v>1</v>
      </c>
      <c r="BA11" s="9">
        <f>IFERROR(__xludf.DUMMYFUNCTION("""COMPUTED_VALUE"""),1.0)</f>
        <v>1</v>
      </c>
      <c r="BB11" s="9">
        <f>IFERROR(__xludf.DUMMYFUNCTION("""COMPUTED_VALUE"""),1.0)</f>
        <v>1</v>
      </c>
      <c r="BC11" s="9">
        <f>IFERROR(__xludf.DUMMYFUNCTION("""COMPUTED_VALUE"""),1.0)</f>
        <v>1</v>
      </c>
      <c r="BD11" s="9">
        <f>IFERROR(__xludf.DUMMYFUNCTION("""COMPUTED_VALUE"""),1.0)</f>
        <v>1</v>
      </c>
      <c r="BE11" s="9">
        <f>IFERROR(__xludf.DUMMYFUNCTION("""COMPUTED_VALUE"""),1.0)</f>
        <v>1</v>
      </c>
      <c r="BF11" s="9">
        <f>IFERROR(__xludf.DUMMYFUNCTION("""COMPUTED_VALUE"""),1.0)</f>
        <v>1</v>
      </c>
      <c r="BG11" s="9">
        <f>IFERROR(__xludf.DUMMYFUNCTION("""COMPUTED_VALUE"""),1.0)</f>
        <v>1</v>
      </c>
      <c r="BH11" s="9">
        <f>IFERROR(__xludf.DUMMYFUNCTION("""COMPUTED_VALUE"""),1.0)</f>
        <v>1</v>
      </c>
      <c r="BI11" s="9">
        <f>IFERROR(__xludf.DUMMYFUNCTION("""COMPUTED_VALUE"""),1.0)</f>
        <v>1</v>
      </c>
      <c r="BJ11" s="9">
        <f>IFERROR(__xludf.DUMMYFUNCTION("""COMPUTED_VALUE"""),1.0)</f>
        <v>1</v>
      </c>
      <c r="BK11" s="9">
        <f>IFERROR(__xludf.DUMMYFUNCTION("""COMPUTED_VALUE"""),1.0)</f>
        <v>1</v>
      </c>
      <c r="BL11" s="9">
        <f>IFERROR(__xludf.DUMMYFUNCTION("""COMPUTED_VALUE"""),1.0)</f>
        <v>1</v>
      </c>
      <c r="BM11" s="9" t="str">
        <f>IFERROR(__xludf.DUMMYFUNCTION("""COMPUTED_VALUE"""),"")</f>
        <v/>
      </c>
      <c r="BN11" s="9">
        <f>IFERROR(__xludf.DUMMYFUNCTION("""COMPUTED_VALUE"""),1.0)</f>
        <v>1</v>
      </c>
      <c r="BO11" s="9">
        <f>IFERROR(__xludf.DUMMYFUNCTION("""COMPUTED_VALUE"""),1.0)</f>
        <v>1</v>
      </c>
      <c r="BP11" s="9">
        <f>IFERROR(__xludf.DUMMYFUNCTION("""COMPUTED_VALUE"""),1.0)</f>
        <v>1</v>
      </c>
      <c r="BQ11" s="9">
        <f>IFERROR(__xludf.DUMMYFUNCTION("""COMPUTED_VALUE"""),1.0)</f>
        <v>1</v>
      </c>
      <c r="BR11" s="9">
        <f>IFERROR(__xludf.DUMMYFUNCTION("""COMPUTED_VALUE"""),1.0)</f>
        <v>1</v>
      </c>
      <c r="BS11" s="9">
        <f>IFERROR(__xludf.DUMMYFUNCTION("""COMPUTED_VALUE"""),1.0)</f>
        <v>1</v>
      </c>
      <c r="BT11" s="9">
        <f>IFERROR(__xludf.DUMMYFUNCTION("""COMPUTED_VALUE"""),1.0)</f>
        <v>1</v>
      </c>
      <c r="BU11" s="9">
        <f>IFERROR(__xludf.DUMMYFUNCTION("""COMPUTED_VALUE"""),1.0)</f>
        <v>1</v>
      </c>
      <c r="BV11" s="9">
        <f>IFERROR(__xludf.DUMMYFUNCTION("""COMPUTED_VALUE"""),1.0)</f>
        <v>1</v>
      </c>
      <c r="BW11" s="9">
        <f>IFERROR(__xludf.DUMMYFUNCTION("""COMPUTED_VALUE"""),1.0)</f>
        <v>1</v>
      </c>
      <c r="BX11" s="9">
        <f>IFERROR(__xludf.DUMMYFUNCTION("""COMPUTED_VALUE"""),1.0)</f>
        <v>1</v>
      </c>
      <c r="BY11" s="9">
        <f>IFERROR(__xludf.DUMMYFUNCTION("""COMPUTED_VALUE"""),1.0)</f>
        <v>1</v>
      </c>
      <c r="BZ11" s="9">
        <f>IFERROR(__xludf.DUMMYFUNCTION("""COMPUTED_VALUE"""),1.0)</f>
        <v>1</v>
      </c>
      <c r="CA11" s="9">
        <f>IFERROR(__xludf.DUMMYFUNCTION("""COMPUTED_VALUE"""),1.0)</f>
        <v>1</v>
      </c>
      <c r="CB11" s="9">
        <f>IFERROR(__xludf.DUMMYFUNCTION("""COMPUTED_VALUE"""),1.0)</f>
        <v>1</v>
      </c>
      <c r="CC11" s="9">
        <f>IFERROR(__xludf.DUMMYFUNCTION("""COMPUTED_VALUE"""),1.0)</f>
        <v>1</v>
      </c>
      <c r="CD11" s="9">
        <f>IFERROR(__xludf.DUMMYFUNCTION("""COMPUTED_VALUE"""),1.0)</f>
        <v>1</v>
      </c>
      <c r="CE11" s="9">
        <f>IFERROR(__xludf.DUMMYFUNCTION("""COMPUTED_VALUE"""),1.0)</f>
        <v>1</v>
      </c>
      <c r="CF11" s="9">
        <f>IFERROR(__xludf.DUMMYFUNCTION("""COMPUTED_VALUE"""),1.0)</f>
        <v>1</v>
      </c>
      <c r="CG11" s="9">
        <f>IFERROR(__xludf.DUMMYFUNCTION("""COMPUTED_VALUE"""),1.0)</f>
        <v>1</v>
      </c>
      <c r="CH11" s="9">
        <f>IFERROR(__xludf.DUMMYFUNCTION("""COMPUTED_VALUE"""),1.0)</f>
        <v>1</v>
      </c>
      <c r="CI11" s="9">
        <f>IFERROR(__xludf.DUMMYFUNCTION("""COMPUTED_VALUE"""),1.0)</f>
        <v>1</v>
      </c>
      <c r="CJ11" s="9">
        <f>IFERROR(__xludf.DUMMYFUNCTION("""COMPUTED_VALUE"""),1.0)</f>
        <v>1</v>
      </c>
      <c r="CK11" s="9">
        <f>IFERROR(__xludf.DUMMYFUNCTION("""COMPUTED_VALUE"""),1.0)</f>
        <v>1</v>
      </c>
      <c r="CL11" s="9">
        <f>IFERROR(__xludf.DUMMYFUNCTION("""COMPUTED_VALUE"""),1.0)</f>
        <v>1</v>
      </c>
      <c r="CM11" s="9">
        <f>IFERROR(__xludf.DUMMYFUNCTION("""COMPUTED_VALUE"""),1.0)</f>
        <v>1</v>
      </c>
      <c r="CN11" s="9">
        <f>IFERROR(__xludf.DUMMYFUNCTION("""COMPUTED_VALUE"""),1.0)</f>
        <v>1</v>
      </c>
      <c r="CO11" s="9">
        <f>IFERROR(__xludf.DUMMYFUNCTION("""COMPUTED_VALUE"""),1.0)</f>
        <v>1</v>
      </c>
      <c r="CP11" s="9">
        <f>IFERROR(__xludf.DUMMYFUNCTION("""COMPUTED_VALUE"""),1.0)</f>
        <v>1</v>
      </c>
      <c r="CQ11" s="9">
        <f>IFERROR(__xludf.DUMMYFUNCTION("""COMPUTED_VALUE"""),1.0)</f>
        <v>1</v>
      </c>
      <c r="CR11" s="9">
        <f>IFERROR(__xludf.DUMMYFUNCTION("""COMPUTED_VALUE"""),1.0)</f>
        <v>1</v>
      </c>
      <c r="CS11" s="9">
        <f>IFERROR(__xludf.DUMMYFUNCTION("""COMPUTED_VALUE"""),1.0)</f>
        <v>1</v>
      </c>
      <c r="CT11" s="9">
        <f>IFERROR(__xludf.DUMMYFUNCTION("""COMPUTED_VALUE"""),1.0)</f>
        <v>1</v>
      </c>
      <c r="CU11" s="9" t="str">
        <f>IFERROR(__xludf.DUMMYFUNCTION("""COMPUTED_VALUE"""),"")</f>
        <v/>
      </c>
      <c r="CV11" s="9" t="str">
        <f>IFERROR(__xludf.DUMMYFUNCTION("""COMPUTED_VALUE"""),"CE")</f>
        <v>CE</v>
      </c>
      <c r="CW11" s="9" t="str">
        <f>IFERROR(__xludf.DUMMYFUNCTION("""COMPUTED_VALUE"""),"CE")</f>
        <v>CE</v>
      </c>
      <c r="CX11" s="9" t="str">
        <f>IFERROR(__xludf.DUMMYFUNCTION("""COMPUTED_VALUE"""),"CE")</f>
        <v>CE</v>
      </c>
      <c r="CY11" s="9" t="str">
        <f>IFERROR(__xludf.DUMMYFUNCTION("""COMPUTED_VALUE"""),"CE")</f>
        <v>CE</v>
      </c>
      <c r="CZ11" s="9" t="str">
        <f>IFERROR(__xludf.DUMMYFUNCTION("""COMPUTED_VALUE"""),"CE")</f>
        <v>CE</v>
      </c>
      <c r="DA11" s="9" t="str">
        <f>IFERROR(__xludf.DUMMYFUNCTION("""COMPUTED_VALUE"""),"CE")</f>
        <v>CE</v>
      </c>
      <c r="DB11" s="9" t="str">
        <f>IFERROR(__xludf.DUMMYFUNCTION("""COMPUTED_VALUE"""),"CE")</f>
        <v>CE</v>
      </c>
      <c r="DC11" s="9" t="str">
        <f>IFERROR(__xludf.DUMMYFUNCTION("""COMPUTED_VALUE"""),"CE")</f>
        <v>CE</v>
      </c>
      <c r="DD11" s="9" t="str">
        <f>IFERROR(__xludf.DUMMYFUNCTION("""COMPUTED_VALUE"""),"CE")</f>
        <v>CE</v>
      </c>
      <c r="DE11" s="9" t="str">
        <f>IFERROR(__xludf.DUMMYFUNCTION("""COMPUTED_VALUE"""),"CE")</f>
        <v>CE</v>
      </c>
      <c r="DF11" s="9" t="str">
        <f>IFERROR(__xludf.DUMMYFUNCTION("""COMPUTED_VALUE"""),"CE")</f>
        <v>CE</v>
      </c>
      <c r="DG11" s="9" t="str">
        <f>IFERROR(__xludf.DUMMYFUNCTION("""COMPUTED_VALUE"""),"CE")</f>
        <v>CE</v>
      </c>
      <c r="DH11" s="9" t="str">
        <f>IFERROR(__xludf.DUMMYFUNCTION("""COMPUTED_VALUE"""),"CE")</f>
        <v>CE</v>
      </c>
      <c r="DI11" s="9" t="str">
        <f>IFERROR(__xludf.DUMMYFUNCTION("""COMPUTED_VALUE"""),"CE")</f>
        <v>CE</v>
      </c>
      <c r="DJ11" s="9" t="str">
        <f>IFERROR(__xludf.DUMMYFUNCTION("""COMPUTED_VALUE"""),"CE")</f>
        <v>CE</v>
      </c>
      <c r="DK11" s="9" t="str">
        <f>IFERROR(__xludf.DUMMYFUNCTION("""COMPUTED_VALUE"""),"CE")</f>
        <v>CE</v>
      </c>
      <c r="DL11" s="9" t="str">
        <f>IFERROR(__xludf.DUMMYFUNCTION("""COMPUTED_VALUE"""),"CE")</f>
        <v>CE</v>
      </c>
      <c r="DM11" s="9" t="str">
        <f>IFERROR(__xludf.DUMMYFUNCTION("""COMPUTED_VALUE"""),"CE")</f>
        <v>CE</v>
      </c>
      <c r="DN11" s="9" t="str">
        <f>IFERROR(__xludf.DUMMYFUNCTION("""COMPUTED_VALUE"""),"CE")</f>
        <v>CE</v>
      </c>
      <c r="DO11" s="9" t="str">
        <f>IFERROR(__xludf.DUMMYFUNCTION("""COMPUTED_VALUE"""),"CE")</f>
        <v>CE</v>
      </c>
      <c r="DP11" s="9" t="str">
        <f>IFERROR(__xludf.DUMMYFUNCTION("""COMPUTED_VALUE"""),"CE")</f>
        <v>CE</v>
      </c>
      <c r="DQ11" s="9" t="str">
        <f>IFERROR(__xludf.DUMMYFUNCTION("""COMPUTED_VALUE"""),"CE")</f>
        <v>CE</v>
      </c>
      <c r="DR11" s="9" t="str">
        <f>IFERROR(__xludf.DUMMYFUNCTION("""COMPUTED_VALUE"""),"CE")</f>
        <v>CE</v>
      </c>
      <c r="DS11" s="9" t="str">
        <f>IFERROR(__xludf.DUMMYFUNCTION("""COMPUTED_VALUE"""),"CE")</f>
        <v>CE</v>
      </c>
      <c r="DT11" s="9" t="str">
        <f>IFERROR(__xludf.DUMMYFUNCTION("""COMPUTED_VALUE"""),"CE")</f>
        <v>CE</v>
      </c>
      <c r="DU11" s="9" t="str">
        <f>IFERROR(__xludf.DUMMYFUNCTION("""COMPUTED_VALUE"""),"CE")</f>
        <v>CE</v>
      </c>
      <c r="DV11" s="9" t="str">
        <f>IFERROR(__xludf.DUMMYFUNCTION("""COMPUTED_VALUE"""),"CE")</f>
        <v>CE</v>
      </c>
      <c r="DW11" s="9" t="str">
        <f>IFERROR(__xludf.DUMMYFUNCTION("""COMPUTED_VALUE"""),"CE")</f>
        <v>CE</v>
      </c>
      <c r="DX11" s="9" t="str">
        <f>IFERROR(__xludf.DUMMYFUNCTION("""COMPUTED_VALUE"""),"CE")</f>
        <v>CE</v>
      </c>
      <c r="DY11" s="9" t="str">
        <f>IFERROR(__xludf.DUMMYFUNCTION("""COMPUTED_VALUE"""),"CE")</f>
        <v>CE</v>
      </c>
      <c r="DZ11" s="9" t="str">
        <f>IFERROR(__xludf.DUMMYFUNCTION("""COMPUTED_VALUE"""),"CE")</f>
        <v>CE</v>
      </c>
      <c r="EA11" s="9" t="str">
        <f>IFERROR(__xludf.DUMMYFUNCTION("""COMPUTED_VALUE"""),"CE")</f>
        <v>CE</v>
      </c>
      <c r="EB11" s="9" t="str">
        <f>IFERROR(__xludf.DUMMYFUNCTION("""COMPUTED_VALUE"""),"")</f>
        <v/>
      </c>
      <c r="EC11" s="9" t="str">
        <f>IFERROR(__xludf.DUMMYFUNCTION("""COMPUTED_VALUE"""),"-")</f>
        <v>-</v>
      </c>
      <c r="ED11" s="9" t="str">
        <f>IFERROR(__xludf.DUMMYFUNCTION("""COMPUTED_VALUE"""),"-")</f>
        <v>-</v>
      </c>
      <c r="EE11" s="9" t="str">
        <f>IFERROR(__xludf.DUMMYFUNCTION("""COMPUTED_VALUE"""),"-")</f>
        <v>-</v>
      </c>
      <c r="EF11" s="9" t="str">
        <f>IFERROR(__xludf.DUMMYFUNCTION("""COMPUTED_VALUE"""),"-")</f>
        <v>-</v>
      </c>
      <c r="EG11" s="9" t="str">
        <f>IFERROR(__xludf.DUMMYFUNCTION("""COMPUTED_VALUE"""),"-")</f>
        <v>-</v>
      </c>
      <c r="EH11" s="9" t="str">
        <f>IFERROR(__xludf.DUMMYFUNCTION("""COMPUTED_VALUE"""),"-")</f>
        <v>-</v>
      </c>
      <c r="EI11" s="9" t="str">
        <f>IFERROR(__xludf.DUMMYFUNCTION("""COMPUTED_VALUE"""),"-")</f>
        <v>-</v>
      </c>
      <c r="EJ11" s="9" t="str">
        <f>IFERROR(__xludf.DUMMYFUNCTION("""COMPUTED_VALUE"""),"-")</f>
        <v>-</v>
      </c>
      <c r="EK11" s="9" t="str">
        <f>IFERROR(__xludf.DUMMYFUNCTION("""COMPUTED_VALUE"""),"-")</f>
        <v>-</v>
      </c>
      <c r="EL11" s="9" t="str">
        <f>IFERROR(__xludf.DUMMYFUNCTION("""COMPUTED_VALUE"""),"-")</f>
        <v>-</v>
      </c>
      <c r="EM11" s="9" t="str">
        <f>IFERROR(__xludf.DUMMYFUNCTION("""COMPUTED_VALUE"""),"-")</f>
        <v>-</v>
      </c>
      <c r="EN11" s="9" t="str">
        <f>IFERROR(__xludf.DUMMYFUNCTION("""COMPUTED_VALUE"""),"-")</f>
        <v>-</v>
      </c>
      <c r="EO11" s="9" t="str">
        <f>IFERROR(__xludf.DUMMYFUNCTION("""COMPUTED_VALUE"""),"-")</f>
        <v>-</v>
      </c>
      <c r="EP11" s="9" t="str">
        <f>IFERROR(__xludf.DUMMYFUNCTION("""COMPUTED_VALUE"""),"-")</f>
        <v>-</v>
      </c>
      <c r="EQ11" s="9" t="str">
        <f>IFERROR(__xludf.DUMMYFUNCTION("""COMPUTED_VALUE"""),"-")</f>
        <v>-</v>
      </c>
      <c r="ER11" s="9" t="str">
        <f>IFERROR(__xludf.DUMMYFUNCTION("""COMPUTED_VALUE"""),"-")</f>
        <v>-</v>
      </c>
      <c r="ES11" s="9" t="str">
        <f>IFERROR(__xludf.DUMMYFUNCTION("""COMPUTED_VALUE"""),"")</f>
        <v/>
      </c>
      <c r="ET11" s="9" t="str">
        <f>IFERROR(__xludf.DUMMYFUNCTION("""COMPUTED_VALUE"""),"-")</f>
        <v>-</v>
      </c>
      <c r="EU11" s="9" t="str">
        <f>IFERROR(__xludf.DUMMYFUNCTION("""COMPUTED_VALUE"""),"-")</f>
        <v>-</v>
      </c>
      <c r="EV11" s="9" t="str">
        <f>IFERROR(__xludf.DUMMYFUNCTION("""COMPUTED_VALUE"""),"-")</f>
        <v>-</v>
      </c>
      <c r="EW11" s="9" t="str">
        <f>IFERROR(__xludf.DUMMYFUNCTION("""COMPUTED_VALUE"""),"-")</f>
        <v>-</v>
      </c>
      <c r="EX11" s="9" t="str">
        <f>IFERROR(__xludf.DUMMYFUNCTION("""COMPUTED_VALUE"""),"-")</f>
        <v>-</v>
      </c>
      <c r="EY11" s="9" t="str">
        <f>IFERROR(__xludf.DUMMYFUNCTION("""COMPUTED_VALUE"""),"-")</f>
        <v>-</v>
      </c>
      <c r="EZ11" s="9" t="str">
        <f>IFERROR(__xludf.DUMMYFUNCTION("""COMPUTED_VALUE"""),"-")</f>
        <v>-</v>
      </c>
      <c r="FA11" s="9" t="str">
        <f>IFERROR(__xludf.DUMMYFUNCTION("""COMPUTED_VALUE"""),"-")</f>
        <v>-</v>
      </c>
      <c r="FB11" s="9" t="str">
        <f>IFERROR(__xludf.DUMMYFUNCTION("""COMPUTED_VALUE"""),"-")</f>
        <v>-</v>
      </c>
      <c r="FC11" s="9" t="str">
        <f>IFERROR(__xludf.DUMMYFUNCTION("""COMPUTED_VALUE"""),"-")</f>
        <v>-</v>
      </c>
      <c r="FD11" s="9" t="str">
        <f>IFERROR(__xludf.DUMMYFUNCTION("""COMPUTED_VALUE"""),"-")</f>
        <v>-</v>
      </c>
      <c r="FE11" s="9" t="str">
        <f>IFERROR(__xludf.DUMMYFUNCTION("""COMPUTED_VALUE"""),"-")</f>
        <v>-</v>
      </c>
      <c r="FF11" s="9" t="str">
        <f>IFERROR(__xludf.DUMMYFUNCTION("""COMPUTED_VALUE"""),"-")</f>
        <v>-</v>
      </c>
      <c r="FG11" s="9" t="str">
        <f>IFERROR(__xludf.DUMMYFUNCTION("""COMPUTED_VALUE"""),"-")</f>
        <v>-</v>
      </c>
      <c r="FH11" s="9" t="str">
        <f>IFERROR(__xludf.DUMMYFUNCTION("""COMPUTED_VALUE"""),"-")</f>
        <v>-</v>
      </c>
      <c r="FI11" s="9" t="str">
        <f>IFERROR(__xludf.DUMMYFUNCTION("""COMPUTED_VALUE"""),"-")</f>
        <v>-</v>
      </c>
      <c r="FJ11" s="9" t="str">
        <f>IFERROR(__xludf.DUMMYFUNCTION("""COMPUTED_VALUE"""),"-")</f>
        <v>-</v>
      </c>
      <c r="FK11" s="9" t="str">
        <f>IFERROR(__xludf.DUMMYFUNCTION("""COMPUTED_VALUE"""),"-")</f>
        <v>-</v>
      </c>
      <c r="FL11" s="9" t="str">
        <f>IFERROR(__xludf.DUMMYFUNCTION("""COMPUTED_VALUE"""),"-")</f>
        <v>-</v>
      </c>
      <c r="FM11" s="9" t="str">
        <f>IFERROR(__xludf.DUMMYFUNCTION("""COMPUTED_VALUE"""),"-")</f>
        <v>-</v>
      </c>
      <c r="FN11" s="9" t="str">
        <f>IFERROR(__xludf.DUMMYFUNCTION("""COMPUTED_VALUE"""),"-")</f>
        <v>-</v>
      </c>
      <c r="FO11" s="9" t="str">
        <f>IFERROR(__xludf.DUMMYFUNCTION("""COMPUTED_VALUE"""),"-")</f>
        <v>-</v>
      </c>
      <c r="FP11" s="9" t="str">
        <f>IFERROR(__xludf.DUMMYFUNCTION("""COMPUTED_VALUE"""),"-")</f>
        <v>-</v>
      </c>
      <c r="FQ11" s="9" t="str">
        <f>IFERROR(__xludf.DUMMYFUNCTION("""COMPUTED_VALUE"""),"-")</f>
        <v>-</v>
      </c>
      <c r="FR11" s="9" t="str">
        <f>IFERROR(__xludf.DUMMYFUNCTION("""COMPUTED_VALUE"""),"-")</f>
        <v>-</v>
      </c>
      <c r="FS11" s="9" t="str">
        <f>IFERROR(__xludf.DUMMYFUNCTION("""COMPUTED_VALUE"""),"-")</f>
        <v>-</v>
      </c>
      <c r="FT11" s="9" t="str">
        <f>IFERROR(__xludf.DUMMYFUNCTION("""COMPUTED_VALUE"""),"-")</f>
        <v>-</v>
      </c>
      <c r="FU11" s="9" t="str">
        <f>IFERROR(__xludf.DUMMYFUNCTION("""COMPUTED_VALUE"""),"-")</f>
        <v>-</v>
      </c>
      <c r="FV11" s="9" t="str">
        <f>IFERROR(__xludf.DUMMYFUNCTION("""COMPUTED_VALUE"""),"")</f>
        <v/>
      </c>
      <c r="FW11" s="9" t="str">
        <f>IFERROR(__xludf.DUMMYFUNCTION("""COMPUTED_VALUE"""),"-")</f>
        <v>-</v>
      </c>
      <c r="FX11" s="9" t="str">
        <f>IFERROR(__xludf.DUMMYFUNCTION("""COMPUTED_VALUE"""),"-")</f>
        <v>-</v>
      </c>
      <c r="FY11" s="9" t="str">
        <f>IFERROR(__xludf.DUMMYFUNCTION("""COMPUTED_VALUE"""),"-")</f>
        <v>-</v>
      </c>
      <c r="FZ11" s="9" t="str">
        <f>IFERROR(__xludf.DUMMYFUNCTION("""COMPUTED_VALUE"""),"-")</f>
        <v>-</v>
      </c>
      <c r="GA11" s="9" t="str">
        <f>IFERROR(__xludf.DUMMYFUNCTION("""COMPUTED_VALUE"""),"-")</f>
        <v>-</v>
      </c>
      <c r="GB11" s="9" t="str">
        <f>IFERROR(__xludf.DUMMYFUNCTION("""COMPUTED_VALUE"""),"-")</f>
        <v>-</v>
      </c>
      <c r="GC11" s="9" t="str">
        <f>IFERROR(__xludf.DUMMYFUNCTION("""COMPUTED_VALUE"""),"-")</f>
        <v>-</v>
      </c>
      <c r="GD11" s="9" t="str">
        <f>IFERROR(__xludf.DUMMYFUNCTION("""COMPUTED_VALUE"""),"-")</f>
        <v>-</v>
      </c>
      <c r="GE11" s="9" t="str">
        <f>IFERROR(__xludf.DUMMYFUNCTION("""COMPUTED_VALUE"""),"-")</f>
        <v>-</v>
      </c>
      <c r="GF11" s="9" t="str">
        <f>IFERROR(__xludf.DUMMYFUNCTION("""COMPUTED_VALUE"""),"-")</f>
        <v>-</v>
      </c>
      <c r="GG11" s="9" t="str">
        <f>IFERROR(__xludf.DUMMYFUNCTION("""COMPUTED_VALUE"""),"-")</f>
        <v>-</v>
      </c>
      <c r="GH11" s="9" t="str">
        <f>IFERROR(__xludf.DUMMYFUNCTION("""COMPUTED_VALUE"""),"-")</f>
        <v>-</v>
      </c>
      <c r="GI11" s="9" t="str">
        <f>IFERROR(__xludf.DUMMYFUNCTION("""COMPUTED_VALUE"""),"-")</f>
        <v>-</v>
      </c>
      <c r="GJ11" s="9" t="str">
        <f>IFERROR(__xludf.DUMMYFUNCTION("""COMPUTED_VALUE"""),"-")</f>
        <v>-</v>
      </c>
      <c r="GK11" s="9" t="str">
        <f>IFERROR(__xludf.DUMMYFUNCTION("""COMPUTED_VALUE"""),"-")</f>
        <v>-</v>
      </c>
      <c r="GL11" s="9" t="str">
        <f>IFERROR(__xludf.DUMMYFUNCTION("""COMPUTED_VALUE"""),"-")</f>
        <v>-</v>
      </c>
      <c r="GM11" s="9" t="str">
        <f>IFERROR(__xludf.DUMMYFUNCTION("""COMPUTED_VALUE"""),"-")</f>
        <v>-</v>
      </c>
      <c r="GN11" s="9" t="str">
        <f>IFERROR(__xludf.DUMMYFUNCTION("""COMPUTED_VALUE"""),"-")</f>
        <v>-</v>
      </c>
      <c r="GO11" s="9" t="str">
        <f>IFERROR(__xludf.DUMMYFUNCTION("""COMPUTED_VALUE"""),"-")</f>
        <v>-</v>
      </c>
      <c r="GP11" s="9" t="str">
        <f>IFERROR(__xludf.DUMMYFUNCTION("""COMPUTED_VALUE"""),"-")</f>
        <v>-</v>
      </c>
      <c r="GQ11" s="9" t="str">
        <f>IFERROR(__xludf.DUMMYFUNCTION("""COMPUTED_VALUE"""),"-")</f>
        <v>-</v>
      </c>
      <c r="GR11" s="9" t="str">
        <f>IFERROR(__xludf.DUMMYFUNCTION("""COMPUTED_VALUE"""),"-")</f>
        <v>-</v>
      </c>
      <c r="GS11" s="9" t="str">
        <f>IFERROR(__xludf.DUMMYFUNCTION("""COMPUTED_VALUE"""),"-")</f>
        <v>-</v>
      </c>
      <c r="GT11" s="9" t="str">
        <f>IFERROR(__xludf.DUMMYFUNCTION("""COMPUTED_VALUE"""),"-")</f>
        <v>-</v>
      </c>
      <c r="GU11" s="9" t="str">
        <f>IFERROR(__xludf.DUMMYFUNCTION("""COMPUTED_VALUE"""),"")</f>
        <v/>
      </c>
    </row>
    <row r="12">
      <c r="A12" s="5"/>
      <c r="B12" s="5"/>
      <c r="C12" s="5" t="str">
        <f>if(B12="d","diskv. iz ciklusa",if(B12="d1","diskv. iz kruga",if($E12="ODOBREN",(if(countif(H:H,"="&amp;H12)=1,countif(H:H,"&gt;"&amp;H12)+1,concatenate(countif(H:H,"&gt;"&amp;H12)+1," - ",countif(H:H,"&gt;="&amp;H12)))),'Rezultati - B kategorija'!empty)))</f>
        <v>5 - 11</v>
      </c>
      <c r="D12" s="6" t="str">
        <f>IFERROR(__xludf.DUMMYFUNCTION("""COMPUTED_VALUE"""),"Petar_Brankovic")</f>
        <v>Petar_Brankovic</v>
      </c>
      <c r="E12" s="6" t="str">
        <f>IFERROR(__xludf.DUMMYFUNCTION("""COMPUTED_VALUE"""),"ODOBREN")</f>
        <v>ODOBREN</v>
      </c>
      <c r="F12" s="6" t="str">
        <f>IFERROR(__xludf.DUMMYFUNCTION("""COMPUTED_VALUE"""),"Petar")</f>
        <v>Petar</v>
      </c>
      <c r="G12" s="6" t="str">
        <f>IFERROR(__xludf.DUMMYFUNCTION("""COMPUTED_VALUE"""),"Brankovic")</f>
        <v>Brankovic</v>
      </c>
      <c r="H12" s="7">
        <f>IFERROR(__xludf.DUMMYFUNCTION("""COMPUTED_VALUE"""),200.0)</f>
        <v>200</v>
      </c>
      <c r="I12" s="7">
        <f>IFERROR(__xludf.DUMMYFUNCTION("""COMPUTED_VALUE"""),200.0)</f>
        <v>200</v>
      </c>
      <c r="J12" s="6" t="str">
        <f>IFERROR(__xludf.DUMMYFUNCTION("""COMPUTED_VALUE"""),"Stari grad")</f>
        <v>Stari grad</v>
      </c>
      <c r="K12" s="6" t="str">
        <f>IFERROR(__xludf.DUMMYFUNCTION("""COMPUTED_VALUE"""),"Matematička gimnazija")</f>
        <v>Matematička gimnazija</v>
      </c>
      <c r="L12" s="14" t="str">
        <f>IFERROR(__xludf.DUMMYFUNCTION("""COMPUTED_VALUE"""),"I")</f>
        <v>I</v>
      </c>
      <c r="M12" s="6" t="str">
        <f>IFERROR(__xludf.DUMMYFUNCTION("""COMPUTED_VALUE"""),"B")</f>
        <v>B</v>
      </c>
      <c r="N12" s="6" t="str">
        <f>IFERROR(__xludf.DUMMYFUNCTION("""COMPUTED_VALUE"""),"Boban Blagojevic")</f>
        <v>Boban Blagojevic</v>
      </c>
      <c r="O12" s="8">
        <f>IFERROR(__xludf.DUMMYFUNCTION("""COMPUTED_VALUE"""),100.0)</f>
        <v>100</v>
      </c>
      <c r="P12" s="9">
        <f>IFERROR(__xludf.DUMMYFUNCTION("""COMPUTED_VALUE"""),100.0)</f>
        <v>100</v>
      </c>
      <c r="Q12" s="9" t="str">
        <f>IFERROR(__xludf.DUMMYFUNCTION("""COMPUTED_VALUE"""),"-")</f>
        <v>-</v>
      </c>
      <c r="R12" s="9" t="str">
        <f>IFERROR(__xludf.DUMMYFUNCTION("""COMPUTED_VALUE"""),"-")</f>
        <v>-</v>
      </c>
      <c r="S12" s="9" t="str">
        <f>IFERROR(__xludf.DUMMYFUNCTION("""COMPUTED_VALUE"""),"-")</f>
        <v>-</v>
      </c>
      <c r="T12" s="9" t="str">
        <f>IFERROR(__xludf.DUMMYFUNCTION("""COMPUTED_VALUE"""),"-")</f>
        <v>-</v>
      </c>
      <c r="U12" s="9" t="str">
        <f>IFERROR(__xludf.DUMMYFUNCTION("""COMPUTED_VALUE"""),"")</f>
        <v/>
      </c>
      <c r="V12" s="9" t="str">
        <f>IFERROR(__xludf.DUMMYFUNCTION("""COMPUTED_VALUE"""),"")</f>
        <v/>
      </c>
      <c r="W12" s="9">
        <f>IFERROR(__xludf.DUMMYFUNCTION("""COMPUTED_VALUE"""),1.0)</f>
        <v>1</v>
      </c>
      <c r="X12" s="9">
        <f>IFERROR(__xludf.DUMMYFUNCTION("""COMPUTED_VALUE"""),1.0)</f>
        <v>1</v>
      </c>
      <c r="Y12" s="9">
        <f>IFERROR(__xludf.DUMMYFUNCTION("""COMPUTED_VALUE"""),1.0)</f>
        <v>1</v>
      </c>
      <c r="Z12" s="9">
        <f>IFERROR(__xludf.DUMMYFUNCTION("""COMPUTED_VALUE"""),1.0)</f>
        <v>1</v>
      </c>
      <c r="AA12" s="9">
        <f>IFERROR(__xludf.DUMMYFUNCTION("""COMPUTED_VALUE"""),1.0)</f>
        <v>1</v>
      </c>
      <c r="AB12" s="9">
        <f>IFERROR(__xludf.DUMMYFUNCTION("""COMPUTED_VALUE"""),1.0)</f>
        <v>1</v>
      </c>
      <c r="AC12" s="9">
        <f>IFERROR(__xludf.DUMMYFUNCTION("""COMPUTED_VALUE"""),1.0)</f>
        <v>1</v>
      </c>
      <c r="AD12" s="9">
        <f>IFERROR(__xludf.DUMMYFUNCTION("""COMPUTED_VALUE"""),1.0)</f>
        <v>1</v>
      </c>
      <c r="AE12" s="9">
        <f>IFERROR(__xludf.DUMMYFUNCTION("""COMPUTED_VALUE"""),1.0)</f>
        <v>1</v>
      </c>
      <c r="AF12" s="9">
        <f>IFERROR(__xludf.DUMMYFUNCTION("""COMPUTED_VALUE"""),1.0)</f>
        <v>1</v>
      </c>
      <c r="AG12" s="9">
        <f>IFERROR(__xludf.DUMMYFUNCTION("""COMPUTED_VALUE"""),1.0)</f>
        <v>1</v>
      </c>
      <c r="AH12" s="9">
        <f>IFERROR(__xludf.DUMMYFUNCTION("""COMPUTED_VALUE"""),1.0)</f>
        <v>1</v>
      </c>
      <c r="AI12" s="9">
        <f>IFERROR(__xludf.DUMMYFUNCTION("""COMPUTED_VALUE"""),1.0)</f>
        <v>1</v>
      </c>
      <c r="AJ12" s="9">
        <f>IFERROR(__xludf.DUMMYFUNCTION("""COMPUTED_VALUE"""),1.0)</f>
        <v>1</v>
      </c>
      <c r="AK12" s="9">
        <f>IFERROR(__xludf.DUMMYFUNCTION("""COMPUTED_VALUE"""),1.0)</f>
        <v>1</v>
      </c>
      <c r="AL12" s="9">
        <f>IFERROR(__xludf.DUMMYFUNCTION("""COMPUTED_VALUE"""),1.0)</f>
        <v>1</v>
      </c>
      <c r="AM12" s="9">
        <f>IFERROR(__xludf.DUMMYFUNCTION("""COMPUTED_VALUE"""),1.0)</f>
        <v>1</v>
      </c>
      <c r="AN12" s="9">
        <f>IFERROR(__xludf.DUMMYFUNCTION("""COMPUTED_VALUE"""),1.0)</f>
        <v>1</v>
      </c>
      <c r="AO12" s="9">
        <f>IFERROR(__xludf.DUMMYFUNCTION("""COMPUTED_VALUE"""),1.0)</f>
        <v>1</v>
      </c>
      <c r="AP12" s="9">
        <f>IFERROR(__xludf.DUMMYFUNCTION("""COMPUTED_VALUE"""),1.0)</f>
        <v>1</v>
      </c>
      <c r="AQ12" s="9">
        <f>IFERROR(__xludf.DUMMYFUNCTION("""COMPUTED_VALUE"""),1.0)</f>
        <v>1</v>
      </c>
      <c r="AR12" s="9">
        <f>IFERROR(__xludf.DUMMYFUNCTION("""COMPUTED_VALUE"""),1.0)</f>
        <v>1</v>
      </c>
      <c r="AS12" s="9">
        <f>IFERROR(__xludf.DUMMYFUNCTION("""COMPUTED_VALUE"""),1.0)</f>
        <v>1</v>
      </c>
      <c r="AT12" s="9">
        <f>IFERROR(__xludf.DUMMYFUNCTION("""COMPUTED_VALUE"""),1.0)</f>
        <v>1</v>
      </c>
      <c r="AU12" s="9">
        <f>IFERROR(__xludf.DUMMYFUNCTION("""COMPUTED_VALUE"""),1.0)</f>
        <v>1</v>
      </c>
      <c r="AV12" s="9">
        <f>IFERROR(__xludf.DUMMYFUNCTION("""COMPUTED_VALUE"""),1.0)</f>
        <v>1</v>
      </c>
      <c r="AW12" s="9">
        <f>IFERROR(__xludf.DUMMYFUNCTION("""COMPUTED_VALUE"""),1.0)</f>
        <v>1</v>
      </c>
      <c r="AX12" s="9">
        <f>IFERROR(__xludf.DUMMYFUNCTION("""COMPUTED_VALUE"""),1.0)</f>
        <v>1</v>
      </c>
      <c r="AY12" s="9">
        <f>IFERROR(__xludf.DUMMYFUNCTION("""COMPUTED_VALUE"""),1.0)</f>
        <v>1</v>
      </c>
      <c r="AZ12" s="9">
        <f>IFERROR(__xludf.DUMMYFUNCTION("""COMPUTED_VALUE"""),1.0)</f>
        <v>1</v>
      </c>
      <c r="BA12" s="9">
        <f>IFERROR(__xludf.DUMMYFUNCTION("""COMPUTED_VALUE"""),1.0)</f>
        <v>1</v>
      </c>
      <c r="BB12" s="9">
        <f>IFERROR(__xludf.DUMMYFUNCTION("""COMPUTED_VALUE"""),1.0)</f>
        <v>1</v>
      </c>
      <c r="BC12" s="9">
        <f>IFERROR(__xludf.DUMMYFUNCTION("""COMPUTED_VALUE"""),1.0)</f>
        <v>1</v>
      </c>
      <c r="BD12" s="9">
        <f>IFERROR(__xludf.DUMMYFUNCTION("""COMPUTED_VALUE"""),1.0)</f>
        <v>1</v>
      </c>
      <c r="BE12" s="9">
        <f>IFERROR(__xludf.DUMMYFUNCTION("""COMPUTED_VALUE"""),1.0)</f>
        <v>1</v>
      </c>
      <c r="BF12" s="9">
        <f>IFERROR(__xludf.DUMMYFUNCTION("""COMPUTED_VALUE"""),1.0)</f>
        <v>1</v>
      </c>
      <c r="BG12" s="9">
        <f>IFERROR(__xludf.DUMMYFUNCTION("""COMPUTED_VALUE"""),1.0)</f>
        <v>1</v>
      </c>
      <c r="BH12" s="9">
        <f>IFERROR(__xludf.DUMMYFUNCTION("""COMPUTED_VALUE"""),1.0)</f>
        <v>1</v>
      </c>
      <c r="BI12" s="9">
        <f>IFERROR(__xludf.DUMMYFUNCTION("""COMPUTED_VALUE"""),1.0)</f>
        <v>1</v>
      </c>
      <c r="BJ12" s="9">
        <f>IFERROR(__xludf.DUMMYFUNCTION("""COMPUTED_VALUE"""),1.0)</f>
        <v>1</v>
      </c>
      <c r="BK12" s="9">
        <f>IFERROR(__xludf.DUMMYFUNCTION("""COMPUTED_VALUE"""),1.0)</f>
        <v>1</v>
      </c>
      <c r="BL12" s="9">
        <f>IFERROR(__xludf.DUMMYFUNCTION("""COMPUTED_VALUE"""),1.0)</f>
        <v>1</v>
      </c>
      <c r="BM12" s="9" t="str">
        <f>IFERROR(__xludf.DUMMYFUNCTION("""COMPUTED_VALUE"""),"")</f>
        <v/>
      </c>
      <c r="BN12" s="9">
        <f>IFERROR(__xludf.DUMMYFUNCTION("""COMPUTED_VALUE"""),1.0)</f>
        <v>1</v>
      </c>
      <c r="BO12" s="9">
        <f>IFERROR(__xludf.DUMMYFUNCTION("""COMPUTED_VALUE"""),1.0)</f>
        <v>1</v>
      </c>
      <c r="BP12" s="9">
        <f>IFERROR(__xludf.DUMMYFUNCTION("""COMPUTED_VALUE"""),1.0)</f>
        <v>1</v>
      </c>
      <c r="BQ12" s="9">
        <f>IFERROR(__xludf.DUMMYFUNCTION("""COMPUTED_VALUE"""),1.0)</f>
        <v>1</v>
      </c>
      <c r="BR12" s="9">
        <f>IFERROR(__xludf.DUMMYFUNCTION("""COMPUTED_VALUE"""),1.0)</f>
        <v>1</v>
      </c>
      <c r="BS12" s="9">
        <f>IFERROR(__xludf.DUMMYFUNCTION("""COMPUTED_VALUE"""),1.0)</f>
        <v>1</v>
      </c>
      <c r="BT12" s="9">
        <f>IFERROR(__xludf.DUMMYFUNCTION("""COMPUTED_VALUE"""),1.0)</f>
        <v>1</v>
      </c>
      <c r="BU12" s="9">
        <f>IFERROR(__xludf.DUMMYFUNCTION("""COMPUTED_VALUE"""),1.0)</f>
        <v>1</v>
      </c>
      <c r="BV12" s="9">
        <f>IFERROR(__xludf.DUMMYFUNCTION("""COMPUTED_VALUE"""),1.0)</f>
        <v>1</v>
      </c>
      <c r="BW12" s="9">
        <f>IFERROR(__xludf.DUMMYFUNCTION("""COMPUTED_VALUE"""),1.0)</f>
        <v>1</v>
      </c>
      <c r="BX12" s="9">
        <f>IFERROR(__xludf.DUMMYFUNCTION("""COMPUTED_VALUE"""),1.0)</f>
        <v>1</v>
      </c>
      <c r="BY12" s="9">
        <f>IFERROR(__xludf.DUMMYFUNCTION("""COMPUTED_VALUE"""),1.0)</f>
        <v>1</v>
      </c>
      <c r="BZ12" s="9">
        <f>IFERROR(__xludf.DUMMYFUNCTION("""COMPUTED_VALUE"""),1.0)</f>
        <v>1</v>
      </c>
      <c r="CA12" s="9">
        <f>IFERROR(__xludf.DUMMYFUNCTION("""COMPUTED_VALUE"""),1.0)</f>
        <v>1</v>
      </c>
      <c r="CB12" s="9">
        <f>IFERROR(__xludf.DUMMYFUNCTION("""COMPUTED_VALUE"""),1.0)</f>
        <v>1</v>
      </c>
      <c r="CC12" s="9">
        <f>IFERROR(__xludf.DUMMYFUNCTION("""COMPUTED_VALUE"""),1.0)</f>
        <v>1</v>
      </c>
      <c r="CD12" s="9">
        <f>IFERROR(__xludf.DUMMYFUNCTION("""COMPUTED_VALUE"""),1.0)</f>
        <v>1</v>
      </c>
      <c r="CE12" s="9">
        <f>IFERROR(__xludf.DUMMYFUNCTION("""COMPUTED_VALUE"""),1.0)</f>
        <v>1</v>
      </c>
      <c r="CF12" s="9">
        <f>IFERROR(__xludf.DUMMYFUNCTION("""COMPUTED_VALUE"""),1.0)</f>
        <v>1</v>
      </c>
      <c r="CG12" s="9">
        <f>IFERROR(__xludf.DUMMYFUNCTION("""COMPUTED_VALUE"""),1.0)</f>
        <v>1</v>
      </c>
      <c r="CH12" s="9">
        <f>IFERROR(__xludf.DUMMYFUNCTION("""COMPUTED_VALUE"""),1.0)</f>
        <v>1</v>
      </c>
      <c r="CI12" s="9">
        <f>IFERROR(__xludf.DUMMYFUNCTION("""COMPUTED_VALUE"""),1.0)</f>
        <v>1</v>
      </c>
      <c r="CJ12" s="9">
        <f>IFERROR(__xludf.DUMMYFUNCTION("""COMPUTED_VALUE"""),1.0)</f>
        <v>1</v>
      </c>
      <c r="CK12" s="9">
        <f>IFERROR(__xludf.DUMMYFUNCTION("""COMPUTED_VALUE"""),1.0)</f>
        <v>1</v>
      </c>
      <c r="CL12" s="9">
        <f>IFERROR(__xludf.DUMMYFUNCTION("""COMPUTED_VALUE"""),1.0)</f>
        <v>1</v>
      </c>
      <c r="CM12" s="9">
        <f>IFERROR(__xludf.DUMMYFUNCTION("""COMPUTED_VALUE"""),1.0)</f>
        <v>1</v>
      </c>
      <c r="CN12" s="9">
        <f>IFERROR(__xludf.DUMMYFUNCTION("""COMPUTED_VALUE"""),1.0)</f>
        <v>1</v>
      </c>
      <c r="CO12" s="9">
        <f>IFERROR(__xludf.DUMMYFUNCTION("""COMPUTED_VALUE"""),1.0)</f>
        <v>1</v>
      </c>
      <c r="CP12" s="9">
        <f>IFERROR(__xludf.DUMMYFUNCTION("""COMPUTED_VALUE"""),1.0)</f>
        <v>1</v>
      </c>
      <c r="CQ12" s="9">
        <f>IFERROR(__xludf.DUMMYFUNCTION("""COMPUTED_VALUE"""),1.0)</f>
        <v>1</v>
      </c>
      <c r="CR12" s="9">
        <f>IFERROR(__xludf.DUMMYFUNCTION("""COMPUTED_VALUE"""),1.0)</f>
        <v>1</v>
      </c>
      <c r="CS12" s="9">
        <f>IFERROR(__xludf.DUMMYFUNCTION("""COMPUTED_VALUE"""),1.0)</f>
        <v>1</v>
      </c>
      <c r="CT12" s="9">
        <f>IFERROR(__xludf.DUMMYFUNCTION("""COMPUTED_VALUE"""),1.0)</f>
        <v>1</v>
      </c>
      <c r="CU12" s="9" t="str">
        <f>IFERROR(__xludf.DUMMYFUNCTION("""COMPUTED_VALUE"""),"")</f>
        <v/>
      </c>
      <c r="CV12" s="9" t="str">
        <f>IFERROR(__xludf.DUMMYFUNCTION("""COMPUTED_VALUE"""),"-")</f>
        <v>-</v>
      </c>
      <c r="CW12" s="9" t="str">
        <f>IFERROR(__xludf.DUMMYFUNCTION("""COMPUTED_VALUE"""),"-")</f>
        <v>-</v>
      </c>
      <c r="CX12" s="9" t="str">
        <f>IFERROR(__xludf.DUMMYFUNCTION("""COMPUTED_VALUE"""),"-")</f>
        <v>-</v>
      </c>
      <c r="CY12" s="9" t="str">
        <f>IFERROR(__xludf.DUMMYFUNCTION("""COMPUTED_VALUE"""),"-")</f>
        <v>-</v>
      </c>
      <c r="CZ12" s="9" t="str">
        <f>IFERROR(__xludf.DUMMYFUNCTION("""COMPUTED_VALUE"""),"-")</f>
        <v>-</v>
      </c>
      <c r="DA12" s="9" t="str">
        <f>IFERROR(__xludf.DUMMYFUNCTION("""COMPUTED_VALUE"""),"-")</f>
        <v>-</v>
      </c>
      <c r="DB12" s="9" t="str">
        <f>IFERROR(__xludf.DUMMYFUNCTION("""COMPUTED_VALUE"""),"-")</f>
        <v>-</v>
      </c>
      <c r="DC12" s="9" t="str">
        <f>IFERROR(__xludf.DUMMYFUNCTION("""COMPUTED_VALUE"""),"-")</f>
        <v>-</v>
      </c>
      <c r="DD12" s="9" t="str">
        <f>IFERROR(__xludf.DUMMYFUNCTION("""COMPUTED_VALUE"""),"-")</f>
        <v>-</v>
      </c>
      <c r="DE12" s="9" t="str">
        <f>IFERROR(__xludf.DUMMYFUNCTION("""COMPUTED_VALUE"""),"-")</f>
        <v>-</v>
      </c>
      <c r="DF12" s="9" t="str">
        <f>IFERROR(__xludf.DUMMYFUNCTION("""COMPUTED_VALUE"""),"-")</f>
        <v>-</v>
      </c>
      <c r="DG12" s="9" t="str">
        <f>IFERROR(__xludf.DUMMYFUNCTION("""COMPUTED_VALUE"""),"-")</f>
        <v>-</v>
      </c>
      <c r="DH12" s="9" t="str">
        <f>IFERROR(__xludf.DUMMYFUNCTION("""COMPUTED_VALUE"""),"-")</f>
        <v>-</v>
      </c>
      <c r="DI12" s="9" t="str">
        <f>IFERROR(__xludf.DUMMYFUNCTION("""COMPUTED_VALUE"""),"-")</f>
        <v>-</v>
      </c>
      <c r="DJ12" s="9" t="str">
        <f>IFERROR(__xludf.DUMMYFUNCTION("""COMPUTED_VALUE"""),"-")</f>
        <v>-</v>
      </c>
      <c r="DK12" s="9" t="str">
        <f>IFERROR(__xludf.DUMMYFUNCTION("""COMPUTED_VALUE"""),"-")</f>
        <v>-</v>
      </c>
      <c r="DL12" s="9" t="str">
        <f>IFERROR(__xludf.DUMMYFUNCTION("""COMPUTED_VALUE"""),"-")</f>
        <v>-</v>
      </c>
      <c r="DM12" s="9" t="str">
        <f>IFERROR(__xludf.DUMMYFUNCTION("""COMPUTED_VALUE"""),"-")</f>
        <v>-</v>
      </c>
      <c r="DN12" s="9" t="str">
        <f>IFERROR(__xludf.DUMMYFUNCTION("""COMPUTED_VALUE"""),"-")</f>
        <v>-</v>
      </c>
      <c r="DO12" s="9" t="str">
        <f>IFERROR(__xludf.DUMMYFUNCTION("""COMPUTED_VALUE"""),"-")</f>
        <v>-</v>
      </c>
      <c r="DP12" s="9" t="str">
        <f>IFERROR(__xludf.DUMMYFUNCTION("""COMPUTED_VALUE"""),"-")</f>
        <v>-</v>
      </c>
      <c r="DQ12" s="9" t="str">
        <f>IFERROR(__xludf.DUMMYFUNCTION("""COMPUTED_VALUE"""),"-")</f>
        <v>-</v>
      </c>
      <c r="DR12" s="9" t="str">
        <f>IFERROR(__xludf.DUMMYFUNCTION("""COMPUTED_VALUE"""),"-")</f>
        <v>-</v>
      </c>
      <c r="DS12" s="9" t="str">
        <f>IFERROR(__xludf.DUMMYFUNCTION("""COMPUTED_VALUE"""),"-")</f>
        <v>-</v>
      </c>
      <c r="DT12" s="9" t="str">
        <f>IFERROR(__xludf.DUMMYFUNCTION("""COMPUTED_VALUE"""),"-")</f>
        <v>-</v>
      </c>
      <c r="DU12" s="9" t="str">
        <f>IFERROR(__xludf.DUMMYFUNCTION("""COMPUTED_VALUE"""),"-")</f>
        <v>-</v>
      </c>
      <c r="DV12" s="9" t="str">
        <f>IFERROR(__xludf.DUMMYFUNCTION("""COMPUTED_VALUE"""),"-")</f>
        <v>-</v>
      </c>
      <c r="DW12" s="9" t="str">
        <f>IFERROR(__xludf.DUMMYFUNCTION("""COMPUTED_VALUE"""),"-")</f>
        <v>-</v>
      </c>
      <c r="DX12" s="9" t="str">
        <f>IFERROR(__xludf.DUMMYFUNCTION("""COMPUTED_VALUE"""),"-")</f>
        <v>-</v>
      </c>
      <c r="DY12" s="9" t="str">
        <f>IFERROR(__xludf.DUMMYFUNCTION("""COMPUTED_VALUE"""),"-")</f>
        <v>-</v>
      </c>
      <c r="DZ12" s="9" t="str">
        <f>IFERROR(__xludf.DUMMYFUNCTION("""COMPUTED_VALUE"""),"-")</f>
        <v>-</v>
      </c>
      <c r="EA12" s="9" t="str">
        <f>IFERROR(__xludf.DUMMYFUNCTION("""COMPUTED_VALUE"""),"-")</f>
        <v>-</v>
      </c>
      <c r="EB12" s="9" t="str">
        <f>IFERROR(__xludf.DUMMYFUNCTION("""COMPUTED_VALUE"""),"")</f>
        <v/>
      </c>
      <c r="EC12" s="9" t="str">
        <f>IFERROR(__xludf.DUMMYFUNCTION("""COMPUTED_VALUE"""),"-")</f>
        <v>-</v>
      </c>
      <c r="ED12" s="9" t="str">
        <f>IFERROR(__xludf.DUMMYFUNCTION("""COMPUTED_VALUE"""),"-")</f>
        <v>-</v>
      </c>
      <c r="EE12" s="9" t="str">
        <f>IFERROR(__xludf.DUMMYFUNCTION("""COMPUTED_VALUE"""),"-")</f>
        <v>-</v>
      </c>
      <c r="EF12" s="9" t="str">
        <f>IFERROR(__xludf.DUMMYFUNCTION("""COMPUTED_VALUE"""),"-")</f>
        <v>-</v>
      </c>
      <c r="EG12" s="9" t="str">
        <f>IFERROR(__xludf.DUMMYFUNCTION("""COMPUTED_VALUE"""),"-")</f>
        <v>-</v>
      </c>
      <c r="EH12" s="9" t="str">
        <f>IFERROR(__xludf.DUMMYFUNCTION("""COMPUTED_VALUE"""),"-")</f>
        <v>-</v>
      </c>
      <c r="EI12" s="9" t="str">
        <f>IFERROR(__xludf.DUMMYFUNCTION("""COMPUTED_VALUE"""),"-")</f>
        <v>-</v>
      </c>
      <c r="EJ12" s="9" t="str">
        <f>IFERROR(__xludf.DUMMYFUNCTION("""COMPUTED_VALUE"""),"-")</f>
        <v>-</v>
      </c>
      <c r="EK12" s="9" t="str">
        <f>IFERROR(__xludf.DUMMYFUNCTION("""COMPUTED_VALUE"""),"-")</f>
        <v>-</v>
      </c>
      <c r="EL12" s="9" t="str">
        <f>IFERROR(__xludf.DUMMYFUNCTION("""COMPUTED_VALUE"""),"-")</f>
        <v>-</v>
      </c>
      <c r="EM12" s="9" t="str">
        <f>IFERROR(__xludf.DUMMYFUNCTION("""COMPUTED_VALUE"""),"-")</f>
        <v>-</v>
      </c>
      <c r="EN12" s="9" t="str">
        <f>IFERROR(__xludf.DUMMYFUNCTION("""COMPUTED_VALUE"""),"-")</f>
        <v>-</v>
      </c>
      <c r="EO12" s="9" t="str">
        <f>IFERROR(__xludf.DUMMYFUNCTION("""COMPUTED_VALUE"""),"-")</f>
        <v>-</v>
      </c>
      <c r="EP12" s="9" t="str">
        <f>IFERROR(__xludf.DUMMYFUNCTION("""COMPUTED_VALUE"""),"-")</f>
        <v>-</v>
      </c>
      <c r="EQ12" s="9" t="str">
        <f>IFERROR(__xludf.DUMMYFUNCTION("""COMPUTED_VALUE"""),"-")</f>
        <v>-</v>
      </c>
      <c r="ER12" s="9" t="str">
        <f>IFERROR(__xludf.DUMMYFUNCTION("""COMPUTED_VALUE"""),"-")</f>
        <v>-</v>
      </c>
      <c r="ES12" s="9" t="str">
        <f>IFERROR(__xludf.DUMMYFUNCTION("""COMPUTED_VALUE"""),"")</f>
        <v/>
      </c>
      <c r="ET12" s="9" t="str">
        <f>IFERROR(__xludf.DUMMYFUNCTION("""COMPUTED_VALUE"""),"-")</f>
        <v>-</v>
      </c>
      <c r="EU12" s="9" t="str">
        <f>IFERROR(__xludf.DUMMYFUNCTION("""COMPUTED_VALUE"""),"-")</f>
        <v>-</v>
      </c>
      <c r="EV12" s="9" t="str">
        <f>IFERROR(__xludf.DUMMYFUNCTION("""COMPUTED_VALUE"""),"-")</f>
        <v>-</v>
      </c>
      <c r="EW12" s="9" t="str">
        <f>IFERROR(__xludf.DUMMYFUNCTION("""COMPUTED_VALUE"""),"-")</f>
        <v>-</v>
      </c>
      <c r="EX12" s="9" t="str">
        <f>IFERROR(__xludf.DUMMYFUNCTION("""COMPUTED_VALUE"""),"-")</f>
        <v>-</v>
      </c>
      <c r="EY12" s="9" t="str">
        <f>IFERROR(__xludf.DUMMYFUNCTION("""COMPUTED_VALUE"""),"-")</f>
        <v>-</v>
      </c>
      <c r="EZ12" s="9" t="str">
        <f>IFERROR(__xludf.DUMMYFUNCTION("""COMPUTED_VALUE"""),"-")</f>
        <v>-</v>
      </c>
      <c r="FA12" s="9" t="str">
        <f>IFERROR(__xludf.DUMMYFUNCTION("""COMPUTED_VALUE"""),"-")</f>
        <v>-</v>
      </c>
      <c r="FB12" s="9" t="str">
        <f>IFERROR(__xludf.DUMMYFUNCTION("""COMPUTED_VALUE"""),"-")</f>
        <v>-</v>
      </c>
      <c r="FC12" s="9" t="str">
        <f>IFERROR(__xludf.DUMMYFUNCTION("""COMPUTED_VALUE"""),"-")</f>
        <v>-</v>
      </c>
      <c r="FD12" s="9" t="str">
        <f>IFERROR(__xludf.DUMMYFUNCTION("""COMPUTED_VALUE"""),"-")</f>
        <v>-</v>
      </c>
      <c r="FE12" s="9" t="str">
        <f>IFERROR(__xludf.DUMMYFUNCTION("""COMPUTED_VALUE"""),"-")</f>
        <v>-</v>
      </c>
      <c r="FF12" s="9" t="str">
        <f>IFERROR(__xludf.DUMMYFUNCTION("""COMPUTED_VALUE"""),"-")</f>
        <v>-</v>
      </c>
      <c r="FG12" s="9" t="str">
        <f>IFERROR(__xludf.DUMMYFUNCTION("""COMPUTED_VALUE"""),"-")</f>
        <v>-</v>
      </c>
      <c r="FH12" s="9" t="str">
        <f>IFERROR(__xludf.DUMMYFUNCTION("""COMPUTED_VALUE"""),"-")</f>
        <v>-</v>
      </c>
      <c r="FI12" s="9" t="str">
        <f>IFERROR(__xludf.DUMMYFUNCTION("""COMPUTED_VALUE"""),"-")</f>
        <v>-</v>
      </c>
      <c r="FJ12" s="9" t="str">
        <f>IFERROR(__xludf.DUMMYFUNCTION("""COMPUTED_VALUE"""),"-")</f>
        <v>-</v>
      </c>
      <c r="FK12" s="9" t="str">
        <f>IFERROR(__xludf.DUMMYFUNCTION("""COMPUTED_VALUE"""),"-")</f>
        <v>-</v>
      </c>
      <c r="FL12" s="9" t="str">
        <f>IFERROR(__xludf.DUMMYFUNCTION("""COMPUTED_VALUE"""),"-")</f>
        <v>-</v>
      </c>
      <c r="FM12" s="9" t="str">
        <f>IFERROR(__xludf.DUMMYFUNCTION("""COMPUTED_VALUE"""),"-")</f>
        <v>-</v>
      </c>
      <c r="FN12" s="9" t="str">
        <f>IFERROR(__xludf.DUMMYFUNCTION("""COMPUTED_VALUE"""),"-")</f>
        <v>-</v>
      </c>
      <c r="FO12" s="9" t="str">
        <f>IFERROR(__xludf.DUMMYFUNCTION("""COMPUTED_VALUE"""),"-")</f>
        <v>-</v>
      </c>
      <c r="FP12" s="9" t="str">
        <f>IFERROR(__xludf.DUMMYFUNCTION("""COMPUTED_VALUE"""),"-")</f>
        <v>-</v>
      </c>
      <c r="FQ12" s="9" t="str">
        <f>IFERROR(__xludf.DUMMYFUNCTION("""COMPUTED_VALUE"""),"-")</f>
        <v>-</v>
      </c>
      <c r="FR12" s="9" t="str">
        <f>IFERROR(__xludf.DUMMYFUNCTION("""COMPUTED_VALUE"""),"-")</f>
        <v>-</v>
      </c>
      <c r="FS12" s="9" t="str">
        <f>IFERROR(__xludf.DUMMYFUNCTION("""COMPUTED_VALUE"""),"-")</f>
        <v>-</v>
      </c>
      <c r="FT12" s="9" t="str">
        <f>IFERROR(__xludf.DUMMYFUNCTION("""COMPUTED_VALUE"""),"-")</f>
        <v>-</v>
      </c>
      <c r="FU12" s="9" t="str">
        <f>IFERROR(__xludf.DUMMYFUNCTION("""COMPUTED_VALUE"""),"-")</f>
        <v>-</v>
      </c>
      <c r="FV12" s="9" t="str">
        <f>IFERROR(__xludf.DUMMYFUNCTION("""COMPUTED_VALUE"""),"")</f>
        <v/>
      </c>
      <c r="FW12" s="9" t="str">
        <f>IFERROR(__xludf.DUMMYFUNCTION("""COMPUTED_VALUE"""),"-")</f>
        <v>-</v>
      </c>
      <c r="FX12" s="9" t="str">
        <f>IFERROR(__xludf.DUMMYFUNCTION("""COMPUTED_VALUE"""),"-")</f>
        <v>-</v>
      </c>
      <c r="FY12" s="9" t="str">
        <f>IFERROR(__xludf.DUMMYFUNCTION("""COMPUTED_VALUE"""),"-")</f>
        <v>-</v>
      </c>
      <c r="FZ12" s="9" t="str">
        <f>IFERROR(__xludf.DUMMYFUNCTION("""COMPUTED_VALUE"""),"-")</f>
        <v>-</v>
      </c>
      <c r="GA12" s="9" t="str">
        <f>IFERROR(__xludf.DUMMYFUNCTION("""COMPUTED_VALUE"""),"-")</f>
        <v>-</v>
      </c>
      <c r="GB12" s="9" t="str">
        <f>IFERROR(__xludf.DUMMYFUNCTION("""COMPUTED_VALUE"""),"-")</f>
        <v>-</v>
      </c>
      <c r="GC12" s="9" t="str">
        <f>IFERROR(__xludf.DUMMYFUNCTION("""COMPUTED_VALUE"""),"-")</f>
        <v>-</v>
      </c>
      <c r="GD12" s="9" t="str">
        <f>IFERROR(__xludf.DUMMYFUNCTION("""COMPUTED_VALUE"""),"-")</f>
        <v>-</v>
      </c>
      <c r="GE12" s="9" t="str">
        <f>IFERROR(__xludf.DUMMYFUNCTION("""COMPUTED_VALUE"""),"-")</f>
        <v>-</v>
      </c>
      <c r="GF12" s="9" t="str">
        <f>IFERROR(__xludf.DUMMYFUNCTION("""COMPUTED_VALUE"""),"-")</f>
        <v>-</v>
      </c>
      <c r="GG12" s="9" t="str">
        <f>IFERROR(__xludf.DUMMYFUNCTION("""COMPUTED_VALUE"""),"-")</f>
        <v>-</v>
      </c>
      <c r="GH12" s="9" t="str">
        <f>IFERROR(__xludf.DUMMYFUNCTION("""COMPUTED_VALUE"""),"-")</f>
        <v>-</v>
      </c>
      <c r="GI12" s="9" t="str">
        <f>IFERROR(__xludf.DUMMYFUNCTION("""COMPUTED_VALUE"""),"-")</f>
        <v>-</v>
      </c>
      <c r="GJ12" s="9" t="str">
        <f>IFERROR(__xludf.DUMMYFUNCTION("""COMPUTED_VALUE"""),"-")</f>
        <v>-</v>
      </c>
      <c r="GK12" s="9" t="str">
        <f>IFERROR(__xludf.DUMMYFUNCTION("""COMPUTED_VALUE"""),"-")</f>
        <v>-</v>
      </c>
      <c r="GL12" s="9" t="str">
        <f>IFERROR(__xludf.DUMMYFUNCTION("""COMPUTED_VALUE"""),"-")</f>
        <v>-</v>
      </c>
      <c r="GM12" s="9" t="str">
        <f>IFERROR(__xludf.DUMMYFUNCTION("""COMPUTED_VALUE"""),"-")</f>
        <v>-</v>
      </c>
      <c r="GN12" s="9" t="str">
        <f>IFERROR(__xludf.DUMMYFUNCTION("""COMPUTED_VALUE"""),"-")</f>
        <v>-</v>
      </c>
      <c r="GO12" s="9" t="str">
        <f>IFERROR(__xludf.DUMMYFUNCTION("""COMPUTED_VALUE"""),"-")</f>
        <v>-</v>
      </c>
      <c r="GP12" s="9" t="str">
        <f>IFERROR(__xludf.DUMMYFUNCTION("""COMPUTED_VALUE"""),"-")</f>
        <v>-</v>
      </c>
      <c r="GQ12" s="9" t="str">
        <f>IFERROR(__xludf.DUMMYFUNCTION("""COMPUTED_VALUE"""),"-")</f>
        <v>-</v>
      </c>
      <c r="GR12" s="9" t="str">
        <f>IFERROR(__xludf.DUMMYFUNCTION("""COMPUTED_VALUE"""),"-")</f>
        <v>-</v>
      </c>
      <c r="GS12" s="9" t="str">
        <f>IFERROR(__xludf.DUMMYFUNCTION("""COMPUTED_VALUE"""),"-")</f>
        <v>-</v>
      </c>
      <c r="GT12" s="9" t="str">
        <f>IFERROR(__xludf.DUMMYFUNCTION("""COMPUTED_VALUE"""),"-")</f>
        <v>-</v>
      </c>
      <c r="GU12" s="9" t="str">
        <f>IFERROR(__xludf.DUMMYFUNCTION("""COMPUTED_VALUE"""),"")</f>
        <v/>
      </c>
    </row>
    <row r="13">
      <c r="A13" s="5"/>
      <c r="B13" s="5"/>
      <c r="C13" s="5" t="str">
        <f>if(B13="d","diskv. iz ciklusa",if(B13="d1","diskv. iz kruga",if($E13="ODOBREN",(if(countif(H:H,"="&amp;H13)=1,countif(H:H,"&gt;"&amp;H13)+1,concatenate(countif(H:H,"&gt;"&amp;H13)+1," - ",countif(H:H,"&gt;="&amp;H13)))),'Rezultati - B kategorija'!empty)))</f>
        <v>5 - 11</v>
      </c>
      <c r="D13" s="6" t="str">
        <f>IFERROR(__xludf.DUMMYFUNCTION("""COMPUTED_VALUE"""),"milutin_")</f>
        <v>milutin_</v>
      </c>
      <c r="E13" s="6" t="str">
        <f>IFERROR(__xludf.DUMMYFUNCTION("""COMPUTED_VALUE"""),"ODOBREN")</f>
        <v>ODOBREN</v>
      </c>
      <c r="F13" s="6" t="str">
        <f>IFERROR(__xludf.DUMMYFUNCTION("""COMPUTED_VALUE"""),"Milutin")</f>
        <v>Milutin</v>
      </c>
      <c r="G13" s="6" t="str">
        <f>IFERROR(__xludf.DUMMYFUNCTION("""COMPUTED_VALUE"""),"Bačlija")</f>
        <v>Bačlija</v>
      </c>
      <c r="H13" s="7">
        <f>IFERROR(__xludf.DUMMYFUNCTION("""COMPUTED_VALUE"""),200.0)</f>
        <v>200</v>
      </c>
      <c r="I13" s="7">
        <f>IFERROR(__xludf.DUMMYFUNCTION("""COMPUTED_VALUE"""),200.0)</f>
        <v>200</v>
      </c>
      <c r="J13" s="6" t="str">
        <f>IFERROR(__xludf.DUMMYFUNCTION("""COMPUTED_VALUE"""),"Pirot")</f>
        <v>Pirot</v>
      </c>
      <c r="K13" s="6" t="str">
        <f>IFERROR(__xludf.DUMMYFUNCTION("""COMPUTED_VALUE"""),"Tehnička škola")</f>
        <v>Tehnička škola</v>
      </c>
      <c r="L13" s="14" t="str">
        <f>IFERROR(__xludf.DUMMYFUNCTION("""COMPUTED_VALUE"""),"III")</f>
        <v>III</v>
      </c>
      <c r="M13" s="6" t="str">
        <f>IFERROR(__xludf.DUMMYFUNCTION("""COMPUTED_VALUE"""),"B")</f>
        <v>B</v>
      </c>
      <c r="N13" s="6" t="str">
        <f>IFERROR(__xludf.DUMMYFUNCTION("""COMPUTED_VALUE"""),"Stanka Matković")</f>
        <v>Stanka Matković</v>
      </c>
      <c r="O13" s="8">
        <f>IFERROR(__xludf.DUMMYFUNCTION("""COMPUTED_VALUE"""),100.0)</f>
        <v>100</v>
      </c>
      <c r="P13" s="9">
        <f>IFERROR(__xludf.DUMMYFUNCTION("""COMPUTED_VALUE"""),100.0)</f>
        <v>100</v>
      </c>
      <c r="Q13" s="9" t="str">
        <f>IFERROR(__xludf.DUMMYFUNCTION("""COMPUTED_VALUE"""),"-")</f>
        <v>-</v>
      </c>
      <c r="R13" s="9" t="str">
        <f>IFERROR(__xludf.DUMMYFUNCTION("""COMPUTED_VALUE"""),"-")</f>
        <v>-</v>
      </c>
      <c r="S13" s="9" t="str">
        <f>IFERROR(__xludf.DUMMYFUNCTION("""COMPUTED_VALUE"""),"-")</f>
        <v>-</v>
      </c>
      <c r="T13" s="9" t="str">
        <f>IFERROR(__xludf.DUMMYFUNCTION("""COMPUTED_VALUE"""),"-")</f>
        <v>-</v>
      </c>
      <c r="U13" s="9" t="str">
        <f>IFERROR(__xludf.DUMMYFUNCTION("""COMPUTED_VALUE"""),"")</f>
        <v/>
      </c>
      <c r="V13" s="9" t="str">
        <f>IFERROR(__xludf.DUMMYFUNCTION("""COMPUTED_VALUE"""),"")</f>
        <v/>
      </c>
      <c r="W13" s="9">
        <f>IFERROR(__xludf.DUMMYFUNCTION("""COMPUTED_VALUE"""),1.0)</f>
        <v>1</v>
      </c>
      <c r="X13" s="9">
        <f>IFERROR(__xludf.DUMMYFUNCTION("""COMPUTED_VALUE"""),1.0)</f>
        <v>1</v>
      </c>
      <c r="Y13" s="9">
        <f>IFERROR(__xludf.DUMMYFUNCTION("""COMPUTED_VALUE"""),1.0)</f>
        <v>1</v>
      </c>
      <c r="Z13" s="9">
        <f>IFERROR(__xludf.DUMMYFUNCTION("""COMPUTED_VALUE"""),1.0)</f>
        <v>1</v>
      </c>
      <c r="AA13" s="9">
        <f>IFERROR(__xludf.DUMMYFUNCTION("""COMPUTED_VALUE"""),1.0)</f>
        <v>1</v>
      </c>
      <c r="AB13" s="9">
        <f>IFERROR(__xludf.DUMMYFUNCTION("""COMPUTED_VALUE"""),1.0)</f>
        <v>1</v>
      </c>
      <c r="AC13" s="9">
        <f>IFERROR(__xludf.DUMMYFUNCTION("""COMPUTED_VALUE"""),1.0)</f>
        <v>1</v>
      </c>
      <c r="AD13" s="9">
        <f>IFERROR(__xludf.DUMMYFUNCTION("""COMPUTED_VALUE"""),1.0)</f>
        <v>1</v>
      </c>
      <c r="AE13" s="9">
        <f>IFERROR(__xludf.DUMMYFUNCTION("""COMPUTED_VALUE"""),1.0)</f>
        <v>1</v>
      </c>
      <c r="AF13" s="9">
        <f>IFERROR(__xludf.DUMMYFUNCTION("""COMPUTED_VALUE"""),1.0)</f>
        <v>1</v>
      </c>
      <c r="AG13" s="9">
        <f>IFERROR(__xludf.DUMMYFUNCTION("""COMPUTED_VALUE"""),1.0)</f>
        <v>1</v>
      </c>
      <c r="AH13" s="9">
        <f>IFERROR(__xludf.DUMMYFUNCTION("""COMPUTED_VALUE"""),1.0)</f>
        <v>1</v>
      </c>
      <c r="AI13" s="9">
        <f>IFERROR(__xludf.DUMMYFUNCTION("""COMPUTED_VALUE"""),1.0)</f>
        <v>1</v>
      </c>
      <c r="AJ13" s="9">
        <f>IFERROR(__xludf.DUMMYFUNCTION("""COMPUTED_VALUE"""),1.0)</f>
        <v>1</v>
      </c>
      <c r="AK13" s="9">
        <f>IFERROR(__xludf.DUMMYFUNCTION("""COMPUTED_VALUE"""),1.0)</f>
        <v>1</v>
      </c>
      <c r="AL13" s="9">
        <f>IFERROR(__xludf.DUMMYFUNCTION("""COMPUTED_VALUE"""),1.0)</f>
        <v>1</v>
      </c>
      <c r="AM13" s="9">
        <f>IFERROR(__xludf.DUMMYFUNCTION("""COMPUTED_VALUE"""),1.0)</f>
        <v>1</v>
      </c>
      <c r="AN13" s="9">
        <f>IFERROR(__xludf.DUMMYFUNCTION("""COMPUTED_VALUE"""),1.0)</f>
        <v>1</v>
      </c>
      <c r="AO13" s="9">
        <f>IFERROR(__xludf.DUMMYFUNCTION("""COMPUTED_VALUE"""),1.0)</f>
        <v>1</v>
      </c>
      <c r="AP13" s="9">
        <f>IFERROR(__xludf.DUMMYFUNCTION("""COMPUTED_VALUE"""),1.0)</f>
        <v>1</v>
      </c>
      <c r="AQ13" s="9">
        <f>IFERROR(__xludf.DUMMYFUNCTION("""COMPUTED_VALUE"""),1.0)</f>
        <v>1</v>
      </c>
      <c r="AR13" s="9">
        <f>IFERROR(__xludf.DUMMYFUNCTION("""COMPUTED_VALUE"""),1.0)</f>
        <v>1</v>
      </c>
      <c r="AS13" s="9">
        <f>IFERROR(__xludf.DUMMYFUNCTION("""COMPUTED_VALUE"""),1.0)</f>
        <v>1</v>
      </c>
      <c r="AT13" s="9">
        <f>IFERROR(__xludf.DUMMYFUNCTION("""COMPUTED_VALUE"""),1.0)</f>
        <v>1</v>
      </c>
      <c r="AU13" s="9">
        <f>IFERROR(__xludf.DUMMYFUNCTION("""COMPUTED_VALUE"""),1.0)</f>
        <v>1</v>
      </c>
      <c r="AV13" s="9">
        <f>IFERROR(__xludf.DUMMYFUNCTION("""COMPUTED_VALUE"""),1.0)</f>
        <v>1</v>
      </c>
      <c r="AW13" s="9">
        <f>IFERROR(__xludf.DUMMYFUNCTION("""COMPUTED_VALUE"""),1.0)</f>
        <v>1</v>
      </c>
      <c r="AX13" s="9">
        <f>IFERROR(__xludf.DUMMYFUNCTION("""COMPUTED_VALUE"""),1.0)</f>
        <v>1</v>
      </c>
      <c r="AY13" s="9">
        <f>IFERROR(__xludf.DUMMYFUNCTION("""COMPUTED_VALUE"""),1.0)</f>
        <v>1</v>
      </c>
      <c r="AZ13" s="9">
        <f>IFERROR(__xludf.DUMMYFUNCTION("""COMPUTED_VALUE"""),1.0)</f>
        <v>1</v>
      </c>
      <c r="BA13" s="9">
        <f>IFERROR(__xludf.DUMMYFUNCTION("""COMPUTED_VALUE"""),1.0)</f>
        <v>1</v>
      </c>
      <c r="BB13" s="9">
        <f>IFERROR(__xludf.DUMMYFUNCTION("""COMPUTED_VALUE"""),1.0)</f>
        <v>1</v>
      </c>
      <c r="BC13" s="9">
        <f>IFERROR(__xludf.DUMMYFUNCTION("""COMPUTED_VALUE"""),1.0)</f>
        <v>1</v>
      </c>
      <c r="BD13" s="9">
        <f>IFERROR(__xludf.DUMMYFUNCTION("""COMPUTED_VALUE"""),1.0)</f>
        <v>1</v>
      </c>
      <c r="BE13" s="9">
        <f>IFERROR(__xludf.DUMMYFUNCTION("""COMPUTED_VALUE"""),1.0)</f>
        <v>1</v>
      </c>
      <c r="BF13" s="9">
        <f>IFERROR(__xludf.DUMMYFUNCTION("""COMPUTED_VALUE"""),1.0)</f>
        <v>1</v>
      </c>
      <c r="BG13" s="9">
        <f>IFERROR(__xludf.DUMMYFUNCTION("""COMPUTED_VALUE"""),1.0)</f>
        <v>1</v>
      </c>
      <c r="BH13" s="9">
        <f>IFERROR(__xludf.DUMMYFUNCTION("""COMPUTED_VALUE"""),1.0)</f>
        <v>1</v>
      </c>
      <c r="BI13" s="9">
        <f>IFERROR(__xludf.DUMMYFUNCTION("""COMPUTED_VALUE"""),1.0)</f>
        <v>1</v>
      </c>
      <c r="BJ13" s="9">
        <f>IFERROR(__xludf.DUMMYFUNCTION("""COMPUTED_VALUE"""),1.0)</f>
        <v>1</v>
      </c>
      <c r="BK13" s="9">
        <f>IFERROR(__xludf.DUMMYFUNCTION("""COMPUTED_VALUE"""),1.0)</f>
        <v>1</v>
      </c>
      <c r="BL13" s="9">
        <f>IFERROR(__xludf.DUMMYFUNCTION("""COMPUTED_VALUE"""),1.0)</f>
        <v>1</v>
      </c>
      <c r="BM13" s="9" t="str">
        <f>IFERROR(__xludf.DUMMYFUNCTION("""COMPUTED_VALUE"""),"")</f>
        <v/>
      </c>
      <c r="BN13" s="9">
        <f>IFERROR(__xludf.DUMMYFUNCTION("""COMPUTED_VALUE"""),1.0)</f>
        <v>1</v>
      </c>
      <c r="BO13" s="9">
        <f>IFERROR(__xludf.DUMMYFUNCTION("""COMPUTED_VALUE"""),1.0)</f>
        <v>1</v>
      </c>
      <c r="BP13" s="9">
        <f>IFERROR(__xludf.DUMMYFUNCTION("""COMPUTED_VALUE"""),1.0)</f>
        <v>1</v>
      </c>
      <c r="BQ13" s="9">
        <f>IFERROR(__xludf.DUMMYFUNCTION("""COMPUTED_VALUE"""),1.0)</f>
        <v>1</v>
      </c>
      <c r="BR13" s="9">
        <f>IFERROR(__xludf.DUMMYFUNCTION("""COMPUTED_VALUE"""),1.0)</f>
        <v>1</v>
      </c>
      <c r="BS13" s="9">
        <f>IFERROR(__xludf.DUMMYFUNCTION("""COMPUTED_VALUE"""),1.0)</f>
        <v>1</v>
      </c>
      <c r="BT13" s="9">
        <f>IFERROR(__xludf.DUMMYFUNCTION("""COMPUTED_VALUE"""),1.0)</f>
        <v>1</v>
      </c>
      <c r="BU13" s="9">
        <f>IFERROR(__xludf.DUMMYFUNCTION("""COMPUTED_VALUE"""),1.0)</f>
        <v>1</v>
      </c>
      <c r="BV13" s="9">
        <f>IFERROR(__xludf.DUMMYFUNCTION("""COMPUTED_VALUE"""),1.0)</f>
        <v>1</v>
      </c>
      <c r="BW13" s="9">
        <f>IFERROR(__xludf.DUMMYFUNCTION("""COMPUTED_VALUE"""),1.0)</f>
        <v>1</v>
      </c>
      <c r="BX13" s="9">
        <f>IFERROR(__xludf.DUMMYFUNCTION("""COMPUTED_VALUE"""),1.0)</f>
        <v>1</v>
      </c>
      <c r="BY13" s="9">
        <f>IFERROR(__xludf.DUMMYFUNCTION("""COMPUTED_VALUE"""),1.0)</f>
        <v>1</v>
      </c>
      <c r="BZ13" s="9">
        <f>IFERROR(__xludf.DUMMYFUNCTION("""COMPUTED_VALUE"""),1.0)</f>
        <v>1</v>
      </c>
      <c r="CA13" s="9">
        <f>IFERROR(__xludf.DUMMYFUNCTION("""COMPUTED_VALUE"""),1.0)</f>
        <v>1</v>
      </c>
      <c r="CB13" s="9">
        <f>IFERROR(__xludf.DUMMYFUNCTION("""COMPUTED_VALUE"""),1.0)</f>
        <v>1</v>
      </c>
      <c r="CC13" s="9">
        <f>IFERROR(__xludf.DUMMYFUNCTION("""COMPUTED_VALUE"""),1.0)</f>
        <v>1</v>
      </c>
      <c r="CD13" s="9">
        <f>IFERROR(__xludf.DUMMYFUNCTION("""COMPUTED_VALUE"""),1.0)</f>
        <v>1</v>
      </c>
      <c r="CE13" s="9">
        <f>IFERROR(__xludf.DUMMYFUNCTION("""COMPUTED_VALUE"""),1.0)</f>
        <v>1</v>
      </c>
      <c r="CF13" s="9">
        <f>IFERROR(__xludf.DUMMYFUNCTION("""COMPUTED_VALUE"""),1.0)</f>
        <v>1</v>
      </c>
      <c r="CG13" s="9">
        <f>IFERROR(__xludf.DUMMYFUNCTION("""COMPUTED_VALUE"""),1.0)</f>
        <v>1</v>
      </c>
      <c r="CH13" s="9">
        <f>IFERROR(__xludf.DUMMYFUNCTION("""COMPUTED_VALUE"""),1.0)</f>
        <v>1</v>
      </c>
      <c r="CI13" s="9">
        <f>IFERROR(__xludf.DUMMYFUNCTION("""COMPUTED_VALUE"""),1.0)</f>
        <v>1</v>
      </c>
      <c r="CJ13" s="9">
        <f>IFERROR(__xludf.DUMMYFUNCTION("""COMPUTED_VALUE"""),1.0)</f>
        <v>1</v>
      </c>
      <c r="CK13" s="9">
        <f>IFERROR(__xludf.DUMMYFUNCTION("""COMPUTED_VALUE"""),1.0)</f>
        <v>1</v>
      </c>
      <c r="CL13" s="9">
        <f>IFERROR(__xludf.DUMMYFUNCTION("""COMPUTED_VALUE"""),1.0)</f>
        <v>1</v>
      </c>
      <c r="CM13" s="9">
        <f>IFERROR(__xludf.DUMMYFUNCTION("""COMPUTED_VALUE"""),1.0)</f>
        <v>1</v>
      </c>
      <c r="CN13" s="9">
        <f>IFERROR(__xludf.DUMMYFUNCTION("""COMPUTED_VALUE"""),1.0)</f>
        <v>1</v>
      </c>
      <c r="CO13" s="9">
        <f>IFERROR(__xludf.DUMMYFUNCTION("""COMPUTED_VALUE"""),1.0)</f>
        <v>1</v>
      </c>
      <c r="CP13" s="9">
        <f>IFERROR(__xludf.DUMMYFUNCTION("""COMPUTED_VALUE"""),1.0)</f>
        <v>1</v>
      </c>
      <c r="CQ13" s="9">
        <f>IFERROR(__xludf.DUMMYFUNCTION("""COMPUTED_VALUE"""),1.0)</f>
        <v>1</v>
      </c>
      <c r="CR13" s="9">
        <f>IFERROR(__xludf.DUMMYFUNCTION("""COMPUTED_VALUE"""),1.0)</f>
        <v>1</v>
      </c>
      <c r="CS13" s="9">
        <f>IFERROR(__xludf.DUMMYFUNCTION("""COMPUTED_VALUE"""),1.0)</f>
        <v>1</v>
      </c>
      <c r="CT13" s="9">
        <f>IFERROR(__xludf.DUMMYFUNCTION("""COMPUTED_VALUE"""),1.0)</f>
        <v>1</v>
      </c>
      <c r="CU13" s="9" t="str">
        <f>IFERROR(__xludf.DUMMYFUNCTION("""COMPUTED_VALUE"""),"")</f>
        <v/>
      </c>
      <c r="CV13" s="9" t="str">
        <f>IFERROR(__xludf.DUMMYFUNCTION("""COMPUTED_VALUE"""),"-")</f>
        <v>-</v>
      </c>
      <c r="CW13" s="9" t="str">
        <f>IFERROR(__xludf.DUMMYFUNCTION("""COMPUTED_VALUE"""),"-")</f>
        <v>-</v>
      </c>
      <c r="CX13" s="9" t="str">
        <f>IFERROR(__xludf.DUMMYFUNCTION("""COMPUTED_VALUE"""),"-")</f>
        <v>-</v>
      </c>
      <c r="CY13" s="9" t="str">
        <f>IFERROR(__xludf.DUMMYFUNCTION("""COMPUTED_VALUE"""),"-")</f>
        <v>-</v>
      </c>
      <c r="CZ13" s="9" t="str">
        <f>IFERROR(__xludf.DUMMYFUNCTION("""COMPUTED_VALUE"""),"-")</f>
        <v>-</v>
      </c>
      <c r="DA13" s="9" t="str">
        <f>IFERROR(__xludf.DUMMYFUNCTION("""COMPUTED_VALUE"""),"-")</f>
        <v>-</v>
      </c>
      <c r="DB13" s="9" t="str">
        <f>IFERROR(__xludf.DUMMYFUNCTION("""COMPUTED_VALUE"""),"-")</f>
        <v>-</v>
      </c>
      <c r="DC13" s="9" t="str">
        <f>IFERROR(__xludf.DUMMYFUNCTION("""COMPUTED_VALUE"""),"-")</f>
        <v>-</v>
      </c>
      <c r="DD13" s="9" t="str">
        <f>IFERROR(__xludf.DUMMYFUNCTION("""COMPUTED_VALUE"""),"-")</f>
        <v>-</v>
      </c>
      <c r="DE13" s="9" t="str">
        <f>IFERROR(__xludf.DUMMYFUNCTION("""COMPUTED_VALUE"""),"-")</f>
        <v>-</v>
      </c>
      <c r="DF13" s="9" t="str">
        <f>IFERROR(__xludf.DUMMYFUNCTION("""COMPUTED_VALUE"""),"-")</f>
        <v>-</v>
      </c>
      <c r="DG13" s="9" t="str">
        <f>IFERROR(__xludf.DUMMYFUNCTION("""COMPUTED_VALUE"""),"-")</f>
        <v>-</v>
      </c>
      <c r="DH13" s="9" t="str">
        <f>IFERROR(__xludf.DUMMYFUNCTION("""COMPUTED_VALUE"""),"-")</f>
        <v>-</v>
      </c>
      <c r="DI13" s="9" t="str">
        <f>IFERROR(__xludf.DUMMYFUNCTION("""COMPUTED_VALUE"""),"-")</f>
        <v>-</v>
      </c>
      <c r="DJ13" s="9" t="str">
        <f>IFERROR(__xludf.DUMMYFUNCTION("""COMPUTED_VALUE"""),"-")</f>
        <v>-</v>
      </c>
      <c r="DK13" s="9" t="str">
        <f>IFERROR(__xludf.DUMMYFUNCTION("""COMPUTED_VALUE"""),"-")</f>
        <v>-</v>
      </c>
      <c r="DL13" s="9" t="str">
        <f>IFERROR(__xludf.DUMMYFUNCTION("""COMPUTED_VALUE"""),"-")</f>
        <v>-</v>
      </c>
      <c r="DM13" s="9" t="str">
        <f>IFERROR(__xludf.DUMMYFUNCTION("""COMPUTED_VALUE"""),"-")</f>
        <v>-</v>
      </c>
      <c r="DN13" s="9" t="str">
        <f>IFERROR(__xludf.DUMMYFUNCTION("""COMPUTED_VALUE"""),"-")</f>
        <v>-</v>
      </c>
      <c r="DO13" s="9" t="str">
        <f>IFERROR(__xludf.DUMMYFUNCTION("""COMPUTED_VALUE"""),"-")</f>
        <v>-</v>
      </c>
      <c r="DP13" s="9" t="str">
        <f>IFERROR(__xludf.DUMMYFUNCTION("""COMPUTED_VALUE"""),"-")</f>
        <v>-</v>
      </c>
      <c r="DQ13" s="9" t="str">
        <f>IFERROR(__xludf.DUMMYFUNCTION("""COMPUTED_VALUE"""),"-")</f>
        <v>-</v>
      </c>
      <c r="DR13" s="9" t="str">
        <f>IFERROR(__xludf.DUMMYFUNCTION("""COMPUTED_VALUE"""),"-")</f>
        <v>-</v>
      </c>
      <c r="DS13" s="9" t="str">
        <f>IFERROR(__xludf.DUMMYFUNCTION("""COMPUTED_VALUE"""),"-")</f>
        <v>-</v>
      </c>
      <c r="DT13" s="9" t="str">
        <f>IFERROR(__xludf.DUMMYFUNCTION("""COMPUTED_VALUE"""),"-")</f>
        <v>-</v>
      </c>
      <c r="DU13" s="9" t="str">
        <f>IFERROR(__xludf.DUMMYFUNCTION("""COMPUTED_VALUE"""),"-")</f>
        <v>-</v>
      </c>
      <c r="DV13" s="9" t="str">
        <f>IFERROR(__xludf.DUMMYFUNCTION("""COMPUTED_VALUE"""),"-")</f>
        <v>-</v>
      </c>
      <c r="DW13" s="9" t="str">
        <f>IFERROR(__xludf.DUMMYFUNCTION("""COMPUTED_VALUE"""),"-")</f>
        <v>-</v>
      </c>
      <c r="DX13" s="9" t="str">
        <f>IFERROR(__xludf.DUMMYFUNCTION("""COMPUTED_VALUE"""),"-")</f>
        <v>-</v>
      </c>
      <c r="DY13" s="9" t="str">
        <f>IFERROR(__xludf.DUMMYFUNCTION("""COMPUTED_VALUE"""),"-")</f>
        <v>-</v>
      </c>
      <c r="DZ13" s="9" t="str">
        <f>IFERROR(__xludf.DUMMYFUNCTION("""COMPUTED_VALUE"""),"-")</f>
        <v>-</v>
      </c>
      <c r="EA13" s="9" t="str">
        <f>IFERROR(__xludf.DUMMYFUNCTION("""COMPUTED_VALUE"""),"-")</f>
        <v>-</v>
      </c>
      <c r="EB13" s="9" t="str">
        <f>IFERROR(__xludf.DUMMYFUNCTION("""COMPUTED_VALUE"""),"")</f>
        <v/>
      </c>
      <c r="EC13" s="9" t="str">
        <f>IFERROR(__xludf.DUMMYFUNCTION("""COMPUTED_VALUE"""),"-")</f>
        <v>-</v>
      </c>
      <c r="ED13" s="9" t="str">
        <f>IFERROR(__xludf.DUMMYFUNCTION("""COMPUTED_VALUE"""),"-")</f>
        <v>-</v>
      </c>
      <c r="EE13" s="9" t="str">
        <f>IFERROR(__xludf.DUMMYFUNCTION("""COMPUTED_VALUE"""),"-")</f>
        <v>-</v>
      </c>
      <c r="EF13" s="9" t="str">
        <f>IFERROR(__xludf.DUMMYFUNCTION("""COMPUTED_VALUE"""),"-")</f>
        <v>-</v>
      </c>
      <c r="EG13" s="9" t="str">
        <f>IFERROR(__xludf.DUMMYFUNCTION("""COMPUTED_VALUE"""),"-")</f>
        <v>-</v>
      </c>
      <c r="EH13" s="9" t="str">
        <f>IFERROR(__xludf.DUMMYFUNCTION("""COMPUTED_VALUE"""),"-")</f>
        <v>-</v>
      </c>
      <c r="EI13" s="9" t="str">
        <f>IFERROR(__xludf.DUMMYFUNCTION("""COMPUTED_VALUE"""),"-")</f>
        <v>-</v>
      </c>
      <c r="EJ13" s="9" t="str">
        <f>IFERROR(__xludf.DUMMYFUNCTION("""COMPUTED_VALUE"""),"-")</f>
        <v>-</v>
      </c>
      <c r="EK13" s="9" t="str">
        <f>IFERROR(__xludf.DUMMYFUNCTION("""COMPUTED_VALUE"""),"-")</f>
        <v>-</v>
      </c>
      <c r="EL13" s="9" t="str">
        <f>IFERROR(__xludf.DUMMYFUNCTION("""COMPUTED_VALUE"""),"-")</f>
        <v>-</v>
      </c>
      <c r="EM13" s="9" t="str">
        <f>IFERROR(__xludf.DUMMYFUNCTION("""COMPUTED_VALUE"""),"-")</f>
        <v>-</v>
      </c>
      <c r="EN13" s="9" t="str">
        <f>IFERROR(__xludf.DUMMYFUNCTION("""COMPUTED_VALUE"""),"-")</f>
        <v>-</v>
      </c>
      <c r="EO13" s="9" t="str">
        <f>IFERROR(__xludf.DUMMYFUNCTION("""COMPUTED_VALUE"""),"-")</f>
        <v>-</v>
      </c>
      <c r="EP13" s="9" t="str">
        <f>IFERROR(__xludf.DUMMYFUNCTION("""COMPUTED_VALUE"""),"-")</f>
        <v>-</v>
      </c>
      <c r="EQ13" s="9" t="str">
        <f>IFERROR(__xludf.DUMMYFUNCTION("""COMPUTED_VALUE"""),"-")</f>
        <v>-</v>
      </c>
      <c r="ER13" s="9" t="str">
        <f>IFERROR(__xludf.DUMMYFUNCTION("""COMPUTED_VALUE"""),"-")</f>
        <v>-</v>
      </c>
      <c r="ES13" s="9" t="str">
        <f>IFERROR(__xludf.DUMMYFUNCTION("""COMPUTED_VALUE"""),"")</f>
        <v/>
      </c>
      <c r="ET13" s="9" t="str">
        <f>IFERROR(__xludf.DUMMYFUNCTION("""COMPUTED_VALUE"""),"-")</f>
        <v>-</v>
      </c>
      <c r="EU13" s="9" t="str">
        <f>IFERROR(__xludf.DUMMYFUNCTION("""COMPUTED_VALUE"""),"-")</f>
        <v>-</v>
      </c>
      <c r="EV13" s="9" t="str">
        <f>IFERROR(__xludf.DUMMYFUNCTION("""COMPUTED_VALUE"""),"-")</f>
        <v>-</v>
      </c>
      <c r="EW13" s="9" t="str">
        <f>IFERROR(__xludf.DUMMYFUNCTION("""COMPUTED_VALUE"""),"-")</f>
        <v>-</v>
      </c>
      <c r="EX13" s="9" t="str">
        <f>IFERROR(__xludf.DUMMYFUNCTION("""COMPUTED_VALUE"""),"-")</f>
        <v>-</v>
      </c>
      <c r="EY13" s="9" t="str">
        <f>IFERROR(__xludf.DUMMYFUNCTION("""COMPUTED_VALUE"""),"-")</f>
        <v>-</v>
      </c>
      <c r="EZ13" s="9" t="str">
        <f>IFERROR(__xludf.DUMMYFUNCTION("""COMPUTED_VALUE"""),"-")</f>
        <v>-</v>
      </c>
      <c r="FA13" s="9" t="str">
        <f>IFERROR(__xludf.DUMMYFUNCTION("""COMPUTED_VALUE"""),"-")</f>
        <v>-</v>
      </c>
      <c r="FB13" s="9" t="str">
        <f>IFERROR(__xludf.DUMMYFUNCTION("""COMPUTED_VALUE"""),"-")</f>
        <v>-</v>
      </c>
      <c r="FC13" s="9" t="str">
        <f>IFERROR(__xludf.DUMMYFUNCTION("""COMPUTED_VALUE"""),"-")</f>
        <v>-</v>
      </c>
      <c r="FD13" s="9" t="str">
        <f>IFERROR(__xludf.DUMMYFUNCTION("""COMPUTED_VALUE"""),"-")</f>
        <v>-</v>
      </c>
      <c r="FE13" s="9" t="str">
        <f>IFERROR(__xludf.DUMMYFUNCTION("""COMPUTED_VALUE"""),"-")</f>
        <v>-</v>
      </c>
      <c r="FF13" s="9" t="str">
        <f>IFERROR(__xludf.DUMMYFUNCTION("""COMPUTED_VALUE"""),"-")</f>
        <v>-</v>
      </c>
      <c r="FG13" s="9" t="str">
        <f>IFERROR(__xludf.DUMMYFUNCTION("""COMPUTED_VALUE"""),"-")</f>
        <v>-</v>
      </c>
      <c r="FH13" s="9" t="str">
        <f>IFERROR(__xludf.DUMMYFUNCTION("""COMPUTED_VALUE"""),"-")</f>
        <v>-</v>
      </c>
      <c r="FI13" s="9" t="str">
        <f>IFERROR(__xludf.DUMMYFUNCTION("""COMPUTED_VALUE"""),"-")</f>
        <v>-</v>
      </c>
      <c r="FJ13" s="9" t="str">
        <f>IFERROR(__xludf.DUMMYFUNCTION("""COMPUTED_VALUE"""),"-")</f>
        <v>-</v>
      </c>
      <c r="FK13" s="9" t="str">
        <f>IFERROR(__xludf.DUMMYFUNCTION("""COMPUTED_VALUE"""),"-")</f>
        <v>-</v>
      </c>
      <c r="FL13" s="9" t="str">
        <f>IFERROR(__xludf.DUMMYFUNCTION("""COMPUTED_VALUE"""),"-")</f>
        <v>-</v>
      </c>
      <c r="FM13" s="9" t="str">
        <f>IFERROR(__xludf.DUMMYFUNCTION("""COMPUTED_VALUE"""),"-")</f>
        <v>-</v>
      </c>
      <c r="FN13" s="9" t="str">
        <f>IFERROR(__xludf.DUMMYFUNCTION("""COMPUTED_VALUE"""),"-")</f>
        <v>-</v>
      </c>
      <c r="FO13" s="9" t="str">
        <f>IFERROR(__xludf.DUMMYFUNCTION("""COMPUTED_VALUE"""),"-")</f>
        <v>-</v>
      </c>
      <c r="FP13" s="9" t="str">
        <f>IFERROR(__xludf.DUMMYFUNCTION("""COMPUTED_VALUE"""),"-")</f>
        <v>-</v>
      </c>
      <c r="FQ13" s="9" t="str">
        <f>IFERROR(__xludf.DUMMYFUNCTION("""COMPUTED_VALUE"""),"-")</f>
        <v>-</v>
      </c>
      <c r="FR13" s="9" t="str">
        <f>IFERROR(__xludf.DUMMYFUNCTION("""COMPUTED_VALUE"""),"-")</f>
        <v>-</v>
      </c>
      <c r="FS13" s="9" t="str">
        <f>IFERROR(__xludf.DUMMYFUNCTION("""COMPUTED_VALUE"""),"-")</f>
        <v>-</v>
      </c>
      <c r="FT13" s="9" t="str">
        <f>IFERROR(__xludf.DUMMYFUNCTION("""COMPUTED_VALUE"""),"-")</f>
        <v>-</v>
      </c>
      <c r="FU13" s="9" t="str">
        <f>IFERROR(__xludf.DUMMYFUNCTION("""COMPUTED_VALUE"""),"-")</f>
        <v>-</v>
      </c>
      <c r="FV13" s="9" t="str">
        <f>IFERROR(__xludf.DUMMYFUNCTION("""COMPUTED_VALUE"""),"")</f>
        <v/>
      </c>
      <c r="FW13" s="9" t="str">
        <f>IFERROR(__xludf.DUMMYFUNCTION("""COMPUTED_VALUE"""),"-")</f>
        <v>-</v>
      </c>
      <c r="FX13" s="9" t="str">
        <f>IFERROR(__xludf.DUMMYFUNCTION("""COMPUTED_VALUE"""),"-")</f>
        <v>-</v>
      </c>
      <c r="FY13" s="9" t="str">
        <f>IFERROR(__xludf.DUMMYFUNCTION("""COMPUTED_VALUE"""),"-")</f>
        <v>-</v>
      </c>
      <c r="FZ13" s="9" t="str">
        <f>IFERROR(__xludf.DUMMYFUNCTION("""COMPUTED_VALUE"""),"-")</f>
        <v>-</v>
      </c>
      <c r="GA13" s="9" t="str">
        <f>IFERROR(__xludf.DUMMYFUNCTION("""COMPUTED_VALUE"""),"-")</f>
        <v>-</v>
      </c>
      <c r="GB13" s="9" t="str">
        <f>IFERROR(__xludf.DUMMYFUNCTION("""COMPUTED_VALUE"""),"-")</f>
        <v>-</v>
      </c>
      <c r="GC13" s="9" t="str">
        <f>IFERROR(__xludf.DUMMYFUNCTION("""COMPUTED_VALUE"""),"-")</f>
        <v>-</v>
      </c>
      <c r="GD13" s="9" t="str">
        <f>IFERROR(__xludf.DUMMYFUNCTION("""COMPUTED_VALUE"""),"-")</f>
        <v>-</v>
      </c>
      <c r="GE13" s="9" t="str">
        <f>IFERROR(__xludf.DUMMYFUNCTION("""COMPUTED_VALUE"""),"-")</f>
        <v>-</v>
      </c>
      <c r="GF13" s="9" t="str">
        <f>IFERROR(__xludf.DUMMYFUNCTION("""COMPUTED_VALUE"""),"-")</f>
        <v>-</v>
      </c>
      <c r="GG13" s="9" t="str">
        <f>IFERROR(__xludf.DUMMYFUNCTION("""COMPUTED_VALUE"""),"-")</f>
        <v>-</v>
      </c>
      <c r="GH13" s="9" t="str">
        <f>IFERROR(__xludf.DUMMYFUNCTION("""COMPUTED_VALUE"""),"-")</f>
        <v>-</v>
      </c>
      <c r="GI13" s="9" t="str">
        <f>IFERROR(__xludf.DUMMYFUNCTION("""COMPUTED_VALUE"""),"-")</f>
        <v>-</v>
      </c>
      <c r="GJ13" s="9" t="str">
        <f>IFERROR(__xludf.DUMMYFUNCTION("""COMPUTED_VALUE"""),"-")</f>
        <v>-</v>
      </c>
      <c r="GK13" s="9" t="str">
        <f>IFERROR(__xludf.DUMMYFUNCTION("""COMPUTED_VALUE"""),"-")</f>
        <v>-</v>
      </c>
      <c r="GL13" s="9" t="str">
        <f>IFERROR(__xludf.DUMMYFUNCTION("""COMPUTED_VALUE"""),"-")</f>
        <v>-</v>
      </c>
      <c r="GM13" s="9" t="str">
        <f>IFERROR(__xludf.DUMMYFUNCTION("""COMPUTED_VALUE"""),"-")</f>
        <v>-</v>
      </c>
      <c r="GN13" s="9" t="str">
        <f>IFERROR(__xludf.DUMMYFUNCTION("""COMPUTED_VALUE"""),"-")</f>
        <v>-</v>
      </c>
      <c r="GO13" s="9" t="str">
        <f>IFERROR(__xludf.DUMMYFUNCTION("""COMPUTED_VALUE"""),"-")</f>
        <v>-</v>
      </c>
      <c r="GP13" s="9" t="str">
        <f>IFERROR(__xludf.DUMMYFUNCTION("""COMPUTED_VALUE"""),"-")</f>
        <v>-</v>
      </c>
      <c r="GQ13" s="9" t="str">
        <f>IFERROR(__xludf.DUMMYFUNCTION("""COMPUTED_VALUE"""),"-")</f>
        <v>-</v>
      </c>
      <c r="GR13" s="9" t="str">
        <f>IFERROR(__xludf.DUMMYFUNCTION("""COMPUTED_VALUE"""),"-")</f>
        <v>-</v>
      </c>
      <c r="GS13" s="9" t="str">
        <f>IFERROR(__xludf.DUMMYFUNCTION("""COMPUTED_VALUE"""),"-")</f>
        <v>-</v>
      </c>
      <c r="GT13" s="9" t="str">
        <f>IFERROR(__xludf.DUMMYFUNCTION("""COMPUTED_VALUE"""),"-")</f>
        <v>-</v>
      </c>
      <c r="GU13" s="9" t="str">
        <f>IFERROR(__xludf.DUMMYFUNCTION("""COMPUTED_VALUE"""),"")</f>
        <v/>
      </c>
    </row>
    <row r="14">
      <c r="A14" s="5"/>
      <c r="B14" s="5"/>
      <c r="C14" s="5">
        <f>if(B14="d","diskv. iz ciklusa",if(B14="d1","diskv. iz kruga",if($E14="ODOBREN",(if(countif(H:H,"="&amp;H14)=1,countif(H:H,"&gt;"&amp;H14)+1,concatenate(countif(H:H,"&gt;"&amp;H14)+1," - ",countif(H:H,"&gt;="&amp;H14)))),'Rezultati - B kategorija'!empty)))</f>
        <v>12</v>
      </c>
      <c r="D14" s="6" t="str">
        <f>IFERROR(__xludf.DUMMYFUNCTION("""COMPUTED_VALUE"""),"VukHip")</f>
        <v>VukHip</v>
      </c>
      <c r="E14" s="6" t="str">
        <f>IFERROR(__xludf.DUMMYFUNCTION("""COMPUTED_VALUE"""),"ODOBREN")</f>
        <v>ODOBREN</v>
      </c>
      <c r="F14" s="6" t="str">
        <f>IFERROR(__xludf.DUMMYFUNCTION("""COMPUTED_VALUE"""),"Vuk")</f>
        <v>Vuk</v>
      </c>
      <c r="G14" s="6" t="str">
        <f>IFERROR(__xludf.DUMMYFUNCTION("""COMPUTED_VALUE"""),"Hip")</f>
        <v>Hip</v>
      </c>
      <c r="H14" s="7">
        <f>IFERROR(__xludf.DUMMYFUNCTION("""COMPUTED_VALUE"""),198.0)</f>
        <v>198</v>
      </c>
      <c r="I14" s="7">
        <f>IFERROR(__xludf.DUMMYFUNCTION("""COMPUTED_VALUE"""),198.0)</f>
        <v>198</v>
      </c>
      <c r="J14" s="6" t="str">
        <f>IFERROR(__xludf.DUMMYFUNCTION("""COMPUTED_VALUE"""),"Stari grad")</f>
        <v>Stari grad</v>
      </c>
      <c r="K14" s="6" t="str">
        <f>IFERROR(__xludf.DUMMYFUNCTION("""COMPUTED_VALUE"""),"Matematička gimnazija")</f>
        <v>Matematička gimnazija</v>
      </c>
      <c r="L14" s="14" t="str">
        <f>IFERROR(__xludf.DUMMYFUNCTION("""COMPUTED_VALUE"""),"I")</f>
        <v>I</v>
      </c>
      <c r="M14" s="6" t="str">
        <f>IFERROR(__xludf.DUMMYFUNCTION("""COMPUTED_VALUE"""),"B")</f>
        <v>B</v>
      </c>
      <c r="N14" s="6" t="str">
        <f>IFERROR(__xludf.DUMMYFUNCTION("""COMPUTED_VALUE"""),"Stanka Matković")</f>
        <v>Stanka Matković</v>
      </c>
      <c r="O14" s="8">
        <f>IFERROR(__xludf.DUMMYFUNCTION("""COMPUTED_VALUE"""),100.0)</f>
        <v>100</v>
      </c>
      <c r="P14" s="9">
        <f>IFERROR(__xludf.DUMMYFUNCTION("""COMPUTED_VALUE"""),25.0)</f>
        <v>25</v>
      </c>
      <c r="Q14" s="9">
        <f>IFERROR(__xludf.DUMMYFUNCTION("""COMPUTED_VALUE"""),73.0)</f>
        <v>73</v>
      </c>
      <c r="R14" s="9" t="str">
        <f>IFERROR(__xludf.DUMMYFUNCTION("""COMPUTED_VALUE"""),"-")</f>
        <v>-</v>
      </c>
      <c r="S14" s="9" t="str">
        <f>IFERROR(__xludf.DUMMYFUNCTION("""COMPUTED_VALUE"""),"-")</f>
        <v>-</v>
      </c>
      <c r="T14" s="9" t="str">
        <f>IFERROR(__xludf.DUMMYFUNCTION("""COMPUTED_VALUE"""),"-")</f>
        <v>-</v>
      </c>
      <c r="U14" s="9" t="str">
        <f>IFERROR(__xludf.DUMMYFUNCTION("""COMPUTED_VALUE"""),"")</f>
        <v/>
      </c>
      <c r="V14" s="9" t="str">
        <f>IFERROR(__xludf.DUMMYFUNCTION("""COMPUTED_VALUE"""),"")</f>
        <v/>
      </c>
      <c r="W14" s="9">
        <f>IFERROR(__xludf.DUMMYFUNCTION("""COMPUTED_VALUE"""),1.0)</f>
        <v>1</v>
      </c>
      <c r="X14" s="9">
        <f>IFERROR(__xludf.DUMMYFUNCTION("""COMPUTED_VALUE"""),1.0)</f>
        <v>1</v>
      </c>
      <c r="Y14" s="9">
        <f>IFERROR(__xludf.DUMMYFUNCTION("""COMPUTED_VALUE"""),1.0)</f>
        <v>1</v>
      </c>
      <c r="Z14" s="9">
        <f>IFERROR(__xludf.DUMMYFUNCTION("""COMPUTED_VALUE"""),1.0)</f>
        <v>1</v>
      </c>
      <c r="AA14" s="9">
        <f>IFERROR(__xludf.DUMMYFUNCTION("""COMPUTED_VALUE"""),1.0)</f>
        <v>1</v>
      </c>
      <c r="AB14" s="9">
        <f>IFERROR(__xludf.DUMMYFUNCTION("""COMPUTED_VALUE"""),1.0)</f>
        <v>1</v>
      </c>
      <c r="AC14" s="9">
        <f>IFERROR(__xludf.DUMMYFUNCTION("""COMPUTED_VALUE"""),1.0)</f>
        <v>1</v>
      </c>
      <c r="AD14" s="9">
        <f>IFERROR(__xludf.DUMMYFUNCTION("""COMPUTED_VALUE"""),1.0)</f>
        <v>1</v>
      </c>
      <c r="AE14" s="9">
        <f>IFERROR(__xludf.DUMMYFUNCTION("""COMPUTED_VALUE"""),1.0)</f>
        <v>1</v>
      </c>
      <c r="AF14" s="9">
        <f>IFERROR(__xludf.DUMMYFUNCTION("""COMPUTED_VALUE"""),1.0)</f>
        <v>1</v>
      </c>
      <c r="AG14" s="9">
        <f>IFERROR(__xludf.DUMMYFUNCTION("""COMPUTED_VALUE"""),1.0)</f>
        <v>1</v>
      </c>
      <c r="AH14" s="9">
        <f>IFERROR(__xludf.DUMMYFUNCTION("""COMPUTED_VALUE"""),1.0)</f>
        <v>1</v>
      </c>
      <c r="AI14" s="9">
        <f>IFERROR(__xludf.DUMMYFUNCTION("""COMPUTED_VALUE"""),1.0)</f>
        <v>1</v>
      </c>
      <c r="AJ14" s="9">
        <f>IFERROR(__xludf.DUMMYFUNCTION("""COMPUTED_VALUE"""),1.0)</f>
        <v>1</v>
      </c>
      <c r="AK14" s="9">
        <f>IFERROR(__xludf.DUMMYFUNCTION("""COMPUTED_VALUE"""),1.0)</f>
        <v>1</v>
      </c>
      <c r="AL14" s="9">
        <f>IFERROR(__xludf.DUMMYFUNCTION("""COMPUTED_VALUE"""),1.0)</f>
        <v>1</v>
      </c>
      <c r="AM14" s="9">
        <f>IFERROR(__xludf.DUMMYFUNCTION("""COMPUTED_VALUE"""),1.0)</f>
        <v>1</v>
      </c>
      <c r="AN14" s="9">
        <f>IFERROR(__xludf.DUMMYFUNCTION("""COMPUTED_VALUE"""),1.0)</f>
        <v>1</v>
      </c>
      <c r="AO14" s="9">
        <f>IFERROR(__xludf.DUMMYFUNCTION("""COMPUTED_VALUE"""),1.0)</f>
        <v>1</v>
      </c>
      <c r="AP14" s="9">
        <f>IFERROR(__xludf.DUMMYFUNCTION("""COMPUTED_VALUE"""),1.0)</f>
        <v>1</v>
      </c>
      <c r="AQ14" s="9">
        <f>IFERROR(__xludf.DUMMYFUNCTION("""COMPUTED_VALUE"""),1.0)</f>
        <v>1</v>
      </c>
      <c r="AR14" s="9">
        <f>IFERROR(__xludf.DUMMYFUNCTION("""COMPUTED_VALUE"""),1.0)</f>
        <v>1</v>
      </c>
      <c r="AS14" s="9">
        <f>IFERROR(__xludf.DUMMYFUNCTION("""COMPUTED_VALUE"""),1.0)</f>
        <v>1</v>
      </c>
      <c r="AT14" s="9">
        <f>IFERROR(__xludf.DUMMYFUNCTION("""COMPUTED_VALUE"""),1.0)</f>
        <v>1</v>
      </c>
      <c r="AU14" s="9">
        <f>IFERROR(__xludf.DUMMYFUNCTION("""COMPUTED_VALUE"""),1.0)</f>
        <v>1</v>
      </c>
      <c r="AV14" s="9">
        <f>IFERROR(__xludf.DUMMYFUNCTION("""COMPUTED_VALUE"""),1.0)</f>
        <v>1</v>
      </c>
      <c r="AW14" s="9">
        <f>IFERROR(__xludf.DUMMYFUNCTION("""COMPUTED_VALUE"""),1.0)</f>
        <v>1</v>
      </c>
      <c r="AX14" s="9">
        <f>IFERROR(__xludf.DUMMYFUNCTION("""COMPUTED_VALUE"""),1.0)</f>
        <v>1</v>
      </c>
      <c r="AY14" s="9">
        <f>IFERROR(__xludf.DUMMYFUNCTION("""COMPUTED_VALUE"""),1.0)</f>
        <v>1</v>
      </c>
      <c r="AZ14" s="9">
        <f>IFERROR(__xludf.DUMMYFUNCTION("""COMPUTED_VALUE"""),1.0)</f>
        <v>1</v>
      </c>
      <c r="BA14" s="9">
        <f>IFERROR(__xludf.DUMMYFUNCTION("""COMPUTED_VALUE"""),1.0)</f>
        <v>1</v>
      </c>
      <c r="BB14" s="9">
        <f>IFERROR(__xludf.DUMMYFUNCTION("""COMPUTED_VALUE"""),1.0)</f>
        <v>1</v>
      </c>
      <c r="BC14" s="9">
        <f>IFERROR(__xludf.DUMMYFUNCTION("""COMPUTED_VALUE"""),1.0)</f>
        <v>1</v>
      </c>
      <c r="BD14" s="9">
        <f>IFERROR(__xludf.DUMMYFUNCTION("""COMPUTED_VALUE"""),1.0)</f>
        <v>1</v>
      </c>
      <c r="BE14" s="9">
        <f>IFERROR(__xludf.DUMMYFUNCTION("""COMPUTED_VALUE"""),1.0)</f>
        <v>1</v>
      </c>
      <c r="BF14" s="9">
        <f>IFERROR(__xludf.DUMMYFUNCTION("""COMPUTED_VALUE"""),1.0)</f>
        <v>1</v>
      </c>
      <c r="BG14" s="9">
        <f>IFERROR(__xludf.DUMMYFUNCTION("""COMPUTED_VALUE"""),1.0)</f>
        <v>1</v>
      </c>
      <c r="BH14" s="9">
        <f>IFERROR(__xludf.DUMMYFUNCTION("""COMPUTED_VALUE"""),1.0)</f>
        <v>1</v>
      </c>
      <c r="BI14" s="9">
        <f>IFERROR(__xludf.DUMMYFUNCTION("""COMPUTED_VALUE"""),1.0)</f>
        <v>1</v>
      </c>
      <c r="BJ14" s="9">
        <f>IFERROR(__xludf.DUMMYFUNCTION("""COMPUTED_VALUE"""),1.0)</f>
        <v>1</v>
      </c>
      <c r="BK14" s="9">
        <f>IFERROR(__xludf.DUMMYFUNCTION("""COMPUTED_VALUE"""),1.0)</f>
        <v>1</v>
      </c>
      <c r="BL14" s="9">
        <f>IFERROR(__xludf.DUMMYFUNCTION("""COMPUTED_VALUE"""),1.0)</f>
        <v>1</v>
      </c>
      <c r="BM14" s="9" t="str">
        <f>IFERROR(__xludf.DUMMYFUNCTION("""COMPUTED_VALUE"""),"")</f>
        <v/>
      </c>
      <c r="BN14" s="9" t="str">
        <f>IFERROR(__xludf.DUMMYFUNCTION("""COMPUTED_VALUE"""),"WA")</f>
        <v>WA</v>
      </c>
      <c r="BO14" s="9">
        <f>IFERROR(__xludf.DUMMYFUNCTION("""COMPUTED_VALUE"""),1.0)</f>
        <v>1</v>
      </c>
      <c r="BP14" s="9">
        <f>IFERROR(__xludf.DUMMYFUNCTION("""COMPUTED_VALUE"""),1.0)</f>
        <v>1</v>
      </c>
      <c r="BQ14" s="9">
        <f>IFERROR(__xludf.DUMMYFUNCTION("""COMPUTED_VALUE"""),1.0)</f>
        <v>1</v>
      </c>
      <c r="BR14" s="9">
        <f>IFERROR(__xludf.DUMMYFUNCTION("""COMPUTED_VALUE"""),1.0)</f>
        <v>1</v>
      </c>
      <c r="BS14" s="9">
        <f>IFERROR(__xludf.DUMMYFUNCTION("""COMPUTED_VALUE"""),1.0)</f>
        <v>1</v>
      </c>
      <c r="BT14" s="9">
        <f>IFERROR(__xludf.DUMMYFUNCTION("""COMPUTED_VALUE"""),1.0)</f>
        <v>1</v>
      </c>
      <c r="BU14" s="9">
        <f>IFERROR(__xludf.DUMMYFUNCTION("""COMPUTED_VALUE"""),1.0)</f>
        <v>1</v>
      </c>
      <c r="BV14" s="9">
        <f>IFERROR(__xludf.DUMMYFUNCTION("""COMPUTED_VALUE"""),1.0)</f>
        <v>1</v>
      </c>
      <c r="BW14" s="9">
        <f>IFERROR(__xludf.DUMMYFUNCTION("""COMPUTED_VALUE"""),1.0)</f>
        <v>1</v>
      </c>
      <c r="BX14" s="9">
        <f>IFERROR(__xludf.DUMMYFUNCTION("""COMPUTED_VALUE"""),1.0)</f>
        <v>1</v>
      </c>
      <c r="BY14" s="9">
        <f>IFERROR(__xludf.DUMMYFUNCTION("""COMPUTED_VALUE"""),1.0)</f>
        <v>1</v>
      </c>
      <c r="BZ14" s="9">
        <f>IFERROR(__xludf.DUMMYFUNCTION("""COMPUTED_VALUE"""),1.0)</f>
        <v>1</v>
      </c>
      <c r="CA14" s="9">
        <f>IFERROR(__xludf.DUMMYFUNCTION("""COMPUTED_VALUE"""),1.0)</f>
        <v>1</v>
      </c>
      <c r="CB14" s="9" t="str">
        <f>IFERROR(__xludf.DUMMYFUNCTION("""COMPUTED_VALUE"""),"WA")</f>
        <v>WA</v>
      </c>
      <c r="CC14" s="9" t="str">
        <f>IFERROR(__xludf.DUMMYFUNCTION("""COMPUTED_VALUE"""),"WA")</f>
        <v>WA</v>
      </c>
      <c r="CD14" s="9" t="str">
        <f>IFERROR(__xludf.DUMMYFUNCTION("""COMPUTED_VALUE"""),"WA")</f>
        <v>WA</v>
      </c>
      <c r="CE14" s="9" t="str">
        <f>IFERROR(__xludf.DUMMYFUNCTION("""COMPUTED_VALUE"""),"WA")</f>
        <v>WA</v>
      </c>
      <c r="CF14" s="9" t="str">
        <f>IFERROR(__xludf.DUMMYFUNCTION("""COMPUTED_VALUE"""),"WA")</f>
        <v>WA</v>
      </c>
      <c r="CG14" s="9" t="str">
        <f>IFERROR(__xludf.DUMMYFUNCTION("""COMPUTED_VALUE"""),"WA")</f>
        <v>WA</v>
      </c>
      <c r="CH14" s="9" t="str">
        <f>IFERROR(__xludf.DUMMYFUNCTION("""COMPUTED_VALUE"""),"WA")</f>
        <v>WA</v>
      </c>
      <c r="CI14" s="9" t="str">
        <f>IFERROR(__xludf.DUMMYFUNCTION("""COMPUTED_VALUE"""),"WA")</f>
        <v>WA</v>
      </c>
      <c r="CJ14" s="9" t="str">
        <f>IFERROR(__xludf.DUMMYFUNCTION("""COMPUTED_VALUE"""),"WA")</f>
        <v>WA</v>
      </c>
      <c r="CK14" s="9" t="str">
        <f>IFERROR(__xludf.DUMMYFUNCTION("""COMPUTED_VALUE"""),"WA")</f>
        <v>WA</v>
      </c>
      <c r="CL14" s="9" t="str">
        <f>IFERROR(__xludf.DUMMYFUNCTION("""COMPUTED_VALUE"""),"WA")</f>
        <v>WA</v>
      </c>
      <c r="CM14" s="9" t="str">
        <f>IFERROR(__xludf.DUMMYFUNCTION("""COMPUTED_VALUE"""),"WA")</f>
        <v>WA</v>
      </c>
      <c r="CN14" s="9" t="str">
        <f>IFERROR(__xludf.DUMMYFUNCTION("""COMPUTED_VALUE"""),"WA")</f>
        <v>WA</v>
      </c>
      <c r="CO14" s="9" t="str">
        <f>IFERROR(__xludf.DUMMYFUNCTION("""COMPUTED_VALUE"""),"WA")</f>
        <v>WA</v>
      </c>
      <c r="CP14" s="9" t="str">
        <f>IFERROR(__xludf.DUMMYFUNCTION("""COMPUTED_VALUE"""),"WA")</f>
        <v>WA</v>
      </c>
      <c r="CQ14" s="9" t="str">
        <f>IFERROR(__xludf.DUMMYFUNCTION("""COMPUTED_VALUE"""),"WA")</f>
        <v>WA</v>
      </c>
      <c r="CR14" s="9" t="str">
        <f>IFERROR(__xludf.DUMMYFUNCTION("""COMPUTED_VALUE"""),"WA")</f>
        <v>WA</v>
      </c>
      <c r="CS14" s="9">
        <f>IFERROR(__xludf.DUMMYFUNCTION("""COMPUTED_VALUE"""),1.0)</f>
        <v>1</v>
      </c>
      <c r="CT14" s="9" t="str">
        <f>IFERROR(__xludf.DUMMYFUNCTION("""COMPUTED_VALUE"""),"WA")</f>
        <v>WA</v>
      </c>
      <c r="CU14" s="9" t="str">
        <f>IFERROR(__xludf.DUMMYFUNCTION("""COMPUTED_VALUE"""),"")</f>
        <v/>
      </c>
      <c r="CV14" s="9">
        <f>IFERROR(__xludf.DUMMYFUNCTION("""COMPUTED_VALUE"""),1.0)</f>
        <v>1</v>
      </c>
      <c r="CW14" s="9">
        <f>IFERROR(__xludf.DUMMYFUNCTION("""COMPUTED_VALUE"""),1.0)</f>
        <v>1</v>
      </c>
      <c r="CX14" s="9">
        <f>IFERROR(__xludf.DUMMYFUNCTION("""COMPUTED_VALUE"""),1.0)</f>
        <v>1</v>
      </c>
      <c r="CY14" s="9">
        <f>IFERROR(__xludf.DUMMYFUNCTION("""COMPUTED_VALUE"""),1.0)</f>
        <v>1</v>
      </c>
      <c r="CZ14" s="9">
        <f>IFERROR(__xludf.DUMMYFUNCTION("""COMPUTED_VALUE"""),1.0)</f>
        <v>1</v>
      </c>
      <c r="DA14" s="9">
        <f>IFERROR(__xludf.DUMMYFUNCTION("""COMPUTED_VALUE"""),1.0)</f>
        <v>1</v>
      </c>
      <c r="DB14" s="9">
        <f>IFERROR(__xludf.DUMMYFUNCTION("""COMPUTED_VALUE"""),1.0)</f>
        <v>1</v>
      </c>
      <c r="DC14" s="9">
        <f>IFERROR(__xludf.DUMMYFUNCTION("""COMPUTED_VALUE"""),1.0)</f>
        <v>1</v>
      </c>
      <c r="DD14" s="9">
        <f>IFERROR(__xludf.DUMMYFUNCTION("""COMPUTED_VALUE"""),1.0)</f>
        <v>1</v>
      </c>
      <c r="DE14" s="9">
        <f>IFERROR(__xludf.DUMMYFUNCTION("""COMPUTED_VALUE"""),1.0)</f>
        <v>1</v>
      </c>
      <c r="DF14" s="9">
        <f>IFERROR(__xludf.DUMMYFUNCTION("""COMPUTED_VALUE"""),1.0)</f>
        <v>1</v>
      </c>
      <c r="DG14" s="9">
        <f>IFERROR(__xludf.DUMMYFUNCTION("""COMPUTED_VALUE"""),1.0)</f>
        <v>1</v>
      </c>
      <c r="DH14" s="9">
        <f>IFERROR(__xludf.DUMMYFUNCTION("""COMPUTED_VALUE"""),1.0)</f>
        <v>1</v>
      </c>
      <c r="DI14" s="9">
        <f>IFERROR(__xludf.DUMMYFUNCTION("""COMPUTED_VALUE"""),1.0)</f>
        <v>1</v>
      </c>
      <c r="DJ14" s="9">
        <f>IFERROR(__xludf.DUMMYFUNCTION("""COMPUTED_VALUE"""),1.0)</f>
        <v>1</v>
      </c>
      <c r="DK14" s="9">
        <f>IFERROR(__xludf.DUMMYFUNCTION("""COMPUTED_VALUE"""),1.0)</f>
        <v>1</v>
      </c>
      <c r="DL14" s="9">
        <f>IFERROR(__xludf.DUMMYFUNCTION("""COMPUTED_VALUE"""),1.0)</f>
        <v>1</v>
      </c>
      <c r="DM14" s="9">
        <f>IFERROR(__xludf.DUMMYFUNCTION("""COMPUTED_VALUE"""),1.0)</f>
        <v>1</v>
      </c>
      <c r="DN14" s="9">
        <f>IFERROR(__xludf.DUMMYFUNCTION("""COMPUTED_VALUE"""),1.0)</f>
        <v>1</v>
      </c>
      <c r="DO14" s="9">
        <f>IFERROR(__xludf.DUMMYFUNCTION("""COMPUTED_VALUE"""),1.0)</f>
        <v>1</v>
      </c>
      <c r="DP14" s="9">
        <f>IFERROR(__xludf.DUMMYFUNCTION("""COMPUTED_VALUE"""),1.0)</f>
        <v>1</v>
      </c>
      <c r="DQ14" s="9">
        <f>IFERROR(__xludf.DUMMYFUNCTION("""COMPUTED_VALUE"""),1.0)</f>
        <v>1</v>
      </c>
      <c r="DR14" s="9">
        <f>IFERROR(__xludf.DUMMYFUNCTION("""COMPUTED_VALUE"""),1.0)</f>
        <v>1</v>
      </c>
      <c r="DS14" s="9">
        <f>IFERROR(__xludf.DUMMYFUNCTION("""COMPUTED_VALUE"""),1.0)</f>
        <v>1</v>
      </c>
      <c r="DT14" s="9">
        <f>IFERROR(__xludf.DUMMYFUNCTION("""COMPUTED_VALUE"""),1.0)</f>
        <v>1</v>
      </c>
      <c r="DU14" s="9">
        <f>IFERROR(__xludf.DUMMYFUNCTION("""COMPUTED_VALUE"""),1.0)</f>
        <v>1</v>
      </c>
      <c r="DV14" s="9" t="str">
        <f>IFERROR(__xludf.DUMMYFUNCTION("""COMPUTED_VALUE"""),"TLE")</f>
        <v>TLE</v>
      </c>
      <c r="DW14" s="9" t="str">
        <f>IFERROR(__xludf.DUMMYFUNCTION("""COMPUTED_VALUE"""),"TLE")</f>
        <v>TLE</v>
      </c>
      <c r="DX14" s="9" t="str">
        <f>IFERROR(__xludf.DUMMYFUNCTION("""COMPUTED_VALUE"""),"TLE")</f>
        <v>TLE</v>
      </c>
      <c r="DY14" s="9" t="str">
        <f>IFERROR(__xludf.DUMMYFUNCTION("""COMPUTED_VALUE"""),"TLE")</f>
        <v>TLE</v>
      </c>
      <c r="DZ14" s="9" t="str">
        <f>IFERROR(__xludf.DUMMYFUNCTION("""COMPUTED_VALUE"""),"TLE")</f>
        <v>TLE</v>
      </c>
      <c r="EA14" s="9" t="str">
        <f>IFERROR(__xludf.DUMMYFUNCTION("""COMPUTED_VALUE"""),"TLE")</f>
        <v>TLE</v>
      </c>
      <c r="EB14" s="9" t="str">
        <f>IFERROR(__xludf.DUMMYFUNCTION("""COMPUTED_VALUE"""),"")</f>
        <v/>
      </c>
      <c r="EC14" s="9" t="str">
        <f>IFERROR(__xludf.DUMMYFUNCTION("""COMPUTED_VALUE"""),"-")</f>
        <v>-</v>
      </c>
      <c r="ED14" s="9" t="str">
        <f>IFERROR(__xludf.DUMMYFUNCTION("""COMPUTED_VALUE"""),"-")</f>
        <v>-</v>
      </c>
      <c r="EE14" s="9" t="str">
        <f>IFERROR(__xludf.DUMMYFUNCTION("""COMPUTED_VALUE"""),"-")</f>
        <v>-</v>
      </c>
      <c r="EF14" s="9" t="str">
        <f>IFERROR(__xludf.DUMMYFUNCTION("""COMPUTED_VALUE"""),"-")</f>
        <v>-</v>
      </c>
      <c r="EG14" s="9" t="str">
        <f>IFERROR(__xludf.DUMMYFUNCTION("""COMPUTED_VALUE"""),"-")</f>
        <v>-</v>
      </c>
      <c r="EH14" s="9" t="str">
        <f>IFERROR(__xludf.DUMMYFUNCTION("""COMPUTED_VALUE"""),"-")</f>
        <v>-</v>
      </c>
      <c r="EI14" s="9" t="str">
        <f>IFERROR(__xludf.DUMMYFUNCTION("""COMPUTED_VALUE"""),"-")</f>
        <v>-</v>
      </c>
      <c r="EJ14" s="9" t="str">
        <f>IFERROR(__xludf.DUMMYFUNCTION("""COMPUTED_VALUE"""),"-")</f>
        <v>-</v>
      </c>
      <c r="EK14" s="9" t="str">
        <f>IFERROR(__xludf.DUMMYFUNCTION("""COMPUTED_VALUE"""),"-")</f>
        <v>-</v>
      </c>
      <c r="EL14" s="9" t="str">
        <f>IFERROR(__xludf.DUMMYFUNCTION("""COMPUTED_VALUE"""),"-")</f>
        <v>-</v>
      </c>
      <c r="EM14" s="9" t="str">
        <f>IFERROR(__xludf.DUMMYFUNCTION("""COMPUTED_VALUE"""),"-")</f>
        <v>-</v>
      </c>
      <c r="EN14" s="9" t="str">
        <f>IFERROR(__xludf.DUMMYFUNCTION("""COMPUTED_VALUE"""),"-")</f>
        <v>-</v>
      </c>
      <c r="EO14" s="9" t="str">
        <f>IFERROR(__xludf.DUMMYFUNCTION("""COMPUTED_VALUE"""),"-")</f>
        <v>-</v>
      </c>
      <c r="EP14" s="9" t="str">
        <f>IFERROR(__xludf.DUMMYFUNCTION("""COMPUTED_VALUE"""),"-")</f>
        <v>-</v>
      </c>
      <c r="EQ14" s="9" t="str">
        <f>IFERROR(__xludf.DUMMYFUNCTION("""COMPUTED_VALUE"""),"-")</f>
        <v>-</v>
      </c>
      <c r="ER14" s="9" t="str">
        <f>IFERROR(__xludf.DUMMYFUNCTION("""COMPUTED_VALUE"""),"-")</f>
        <v>-</v>
      </c>
      <c r="ES14" s="9" t="str">
        <f>IFERROR(__xludf.DUMMYFUNCTION("""COMPUTED_VALUE"""),"")</f>
        <v/>
      </c>
      <c r="ET14" s="9" t="str">
        <f>IFERROR(__xludf.DUMMYFUNCTION("""COMPUTED_VALUE"""),"-")</f>
        <v>-</v>
      </c>
      <c r="EU14" s="9" t="str">
        <f>IFERROR(__xludf.DUMMYFUNCTION("""COMPUTED_VALUE"""),"-")</f>
        <v>-</v>
      </c>
      <c r="EV14" s="9" t="str">
        <f>IFERROR(__xludf.DUMMYFUNCTION("""COMPUTED_VALUE"""),"-")</f>
        <v>-</v>
      </c>
      <c r="EW14" s="9" t="str">
        <f>IFERROR(__xludf.DUMMYFUNCTION("""COMPUTED_VALUE"""),"-")</f>
        <v>-</v>
      </c>
      <c r="EX14" s="9" t="str">
        <f>IFERROR(__xludf.DUMMYFUNCTION("""COMPUTED_VALUE"""),"-")</f>
        <v>-</v>
      </c>
      <c r="EY14" s="9" t="str">
        <f>IFERROR(__xludf.DUMMYFUNCTION("""COMPUTED_VALUE"""),"-")</f>
        <v>-</v>
      </c>
      <c r="EZ14" s="9" t="str">
        <f>IFERROR(__xludf.DUMMYFUNCTION("""COMPUTED_VALUE"""),"-")</f>
        <v>-</v>
      </c>
      <c r="FA14" s="9" t="str">
        <f>IFERROR(__xludf.DUMMYFUNCTION("""COMPUTED_VALUE"""),"-")</f>
        <v>-</v>
      </c>
      <c r="FB14" s="9" t="str">
        <f>IFERROR(__xludf.DUMMYFUNCTION("""COMPUTED_VALUE"""),"-")</f>
        <v>-</v>
      </c>
      <c r="FC14" s="9" t="str">
        <f>IFERROR(__xludf.DUMMYFUNCTION("""COMPUTED_VALUE"""),"-")</f>
        <v>-</v>
      </c>
      <c r="FD14" s="9" t="str">
        <f>IFERROR(__xludf.DUMMYFUNCTION("""COMPUTED_VALUE"""),"-")</f>
        <v>-</v>
      </c>
      <c r="FE14" s="9" t="str">
        <f>IFERROR(__xludf.DUMMYFUNCTION("""COMPUTED_VALUE"""),"-")</f>
        <v>-</v>
      </c>
      <c r="FF14" s="9" t="str">
        <f>IFERROR(__xludf.DUMMYFUNCTION("""COMPUTED_VALUE"""),"-")</f>
        <v>-</v>
      </c>
      <c r="FG14" s="9" t="str">
        <f>IFERROR(__xludf.DUMMYFUNCTION("""COMPUTED_VALUE"""),"-")</f>
        <v>-</v>
      </c>
      <c r="FH14" s="9" t="str">
        <f>IFERROR(__xludf.DUMMYFUNCTION("""COMPUTED_VALUE"""),"-")</f>
        <v>-</v>
      </c>
      <c r="FI14" s="9" t="str">
        <f>IFERROR(__xludf.DUMMYFUNCTION("""COMPUTED_VALUE"""),"-")</f>
        <v>-</v>
      </c>
      <c r="FJ14" s="9" t="str">
        <f>IFERROR(__xludf.DUMMYFUNCTION("""COMPUTED_VALUE"""),"-")</f>
        <v>-</v>
      </c>
      <c r="FK14" s="9" t="str">
        <f>IFERROR(__xludf.DUMMYFUNCTION("""COMPUTED_VALUE"""),"-")</f>
        <v>-</v>
      </c>
      <c r="FL14" s="9" t="str">
        <f>IFERROR(__xludf.DUMMYFUNCTION("""COMPUTED_VALUE"""),"-")</f>
        <v>-</v>
      </c>
      <c r="FM14" s="9" t="str">
        <f>IFERROR(__xludf.DUMMYFUNCTION("""COMPUTED_VALUE"""),"-")</f>
        <v>-</v>
      </c>
      <c r="FN14" s="9" t="str">
        <f>IFERROR(__xludf.DUMMYFUNCTION("""COMPUTED_VALUE"""),"-")</f>
        <v>-</v>
      </c>
      <c r="FO14" s="9" t="str">
        <f>IFERROR(__xludf.DUMMYFUNCTION("""COMPUTED_VALUE"""),"-")</f>
        <v>-</v>
      </c>
      <c r="FP14" s="9" t="str">
        <f>IFERROR(__xludf.DUMMYFUNCTION("""COMPUTED_VALUE"""),"-")</f>
        <v>-</v>
      </c>
      <c r="FQ14" s="9" t="str">
        <f>IFERROR(__xludf.DUMMYFUNCTION("""COMPUTED_VALUE"""),"-")</f>
        <v>-</v>
      </c>
      <c r="FR14" s="9" t="str">
        <f>IFERROR(__xludf.DUMMYFUNCTION("""COMPUTED_VALUE"""),"-")</f>
        <v>-</v>
      </c>
      <c r="FS14" s="9" t="str">
        <f>IFERROR(__xludf.DUMMYFUNCTION("""COMPUTED_VALUE"""),"-")</f>
        <v>-</v>
      </c>
      <c r="FT14" s="9" t="str">
        <f>IFERROR(__xludf.DUMMYFUNCTION("""COMPUTED_VALUE"""),"-")</f>
        <v>-</v>
      </c>
      <c r="FU14" s="9" t="str">
        <f>IFERROR(__xludf.DUMMYFUNCTION("""COMPUTED_VALUE"""),"-")</f>
        <v>-</v>
      </c>
      <c r="FV14" s="9" t="str">
        <f>IFERROR(__xludf.DUMMYFUNCTION("""COMPUTED_VALUE"""),"")</f>
        <v/>
      </c>
      <c r="FW14" s="9" t="str">
        <f>IFERROR(__xludf.DUMMYFUNCTION("""COMPUTED_VALUE"""),"-")</f>
        <v>-</v>
      </c>
      <c r="FX14" s="9" t="str">
        <f>IFERROR(__xludf.DUMMYFUNCTION("""COMPUTED_VALUE"""),"-")</f>
        <v>-</v>
      </c>
      <c r="FY14" s="9" t="str">
        <f>IFERROR(__xludf.DUMMYFUNCTION("""COMPUTED_VALUE"""),"-")</f>
        <v>-</v>
      </c>
      <c r="FZ14" s="9" t="str">
        <f>IFERROR(__xludf.DUMMYFUNCTION("""COMPUTED_VALUE"""),"-")</f>
        <v>-</v>
      </c>
      <c r="GA14" s="9" t="str">
        <f>IFERROR(__xludf.DUMMYFUNCTION("""COMPUTED_VALUE"""),"-")</f>
        <v>-</v>
      </c>
      <c r="GB14" s="9" t="str">
        <f>IFERROR(__xludf.DUMMYFUNCTION("""COMPUTED_VALUE"""),"-")</f>
        <v>-</v>
      </c>
      <c r="GC14" s="9" t="str">
        <f>IFERROR(__xludf.DUMMYFUNCTION("""COMPUTED_VALUE"""),"-")</f>
        <v>-</v>
      </c>
      <c r="GD14" s="9" t="str">
        <f>IFERROR(__xludf.DUMMYFUNCTION("""COMPUTED_VALUE"""),"-")</f>
        <v>-</v>
      </c>
      <c r="GE14" s="9" t="str">
        <f>IFERROR(__xludf.DUMMYFUNCTION("""COMPUTED_VALUE"""),"-")</f>
        <v>-</v>
      </c>
      <c r="GF14" s="9" t="str">
        <f>IFERROR(__xludf.DUMMYFUNCTION("""COMPUTED_VALUE"""),"-")</f>
        <v>-</v>
      </c>
      <c r="GG14" s="9" t="str">
        <f>IFERROR(__xludf.DUMMYFUNCTION("""COMPUTED_VALUE"""),"-")</f>
        <v>-</v>
      </c>
      <c r="GH14" s="9" t="str">
        <f>IFERROR(__xludf.DUMMYFUNCTION("""COMPUTED_VALUE"""),"-")</f>
        <v>-</v>
      </c>
      <c r="GI14" s="9" t="str">
        <f>IFERROR(__xludf.DUMMYFUNCTION("""COMPUTED_VALUE"""),"-")</f>
        <v>-</v>
      </c>
      <c r="GJ14" s="9" t="str">
        <f>IFERROR(__xludf.DUMMYFUNCTION("""COMPUTED_VALUE"""),"-")</f>
        <v>-</v>
      </c>
      <c r="GK14" s="9" t="str">
        <f>IFERROR(__xludf.DUMMYFUNCTION("""COMPUTED_VALUE"""),"-")</f>
        <v>-</v>
      </c>
      <c r="GL14" s="9" t="str">
        <f>IFERROR(__xludf.DUMMYFUNCTION("""COMPUTED_VALUE"""),"-")</f>
        <v>-</v>
      </c>
      <c r="GM14" s="9" t="str">
        <f>IFERROR(__xludf.DUMMYFUNCTION("""COMPUTED_VALUE"""),"-")</f>
        <v>-</v>
      </c>
      <c r="GN14" s="9" t="str">
        <f>IFERROR(__xludf.DUMMYFUNCTION("""COMPUTED_VALUE"""),"-")</f>
        <v>-</v>
      </c>
      <c r="GO14" s="9" t="str">
        <f>IFERROR(__xludf.DUMMYFUNCTION("""COMPUTED_VALUE"""),"-")</f>
        <v>-</v>
      </c>
      <c r="GP14" s="9" t="str">
        <f>IFERROR(__xludf.DUMMYFUNCTION("""COMPUTED_VALUE"""),"-")</f>
        <v>-</v>
      </c>
      <c r="GQ14" s="9" t="str">
        <f>IFERROR(__xludf.DUMMYFUNCTION("""COMPUTED_VALUE"""),"-")</f>
        <v>-</v>
      </c>
      <c r="GR14" s="9" t="str">
        <f>IFERROR(__xludf.DUMMYFUNCTION("""COMPUTED_VALUE"""),"-")</f>
        <v>-</v>
      </c>
      <c r="GS14" s="9" t="str">
        <f>IFERROR(__xludf.DUMMYFUNCTION("""COMPUTED_VALUE"""),"-")</f>
        <v>-</v>
      </c>
      <c r="GT14" s="9" t="str">
        <f>IFERROR(__xludf.DUMMYFUNCTION("""COMPUTED_VALUE"""),"-")</f>
        <v>-</v>
      </c>
      <c r="GU14" s="9" t="str">
        <f>IFERROR(__xludf.DUMMYFUNCTION("""COMPUTED_VALUE"""),"")</f>
        <v/>
      </c>
    </row>
    <row r="15">
      <c r="A15" s="5"/>
      <c r="B15" s="5"/>
      <c r="C15" s="5">
        <f>if(B15="d","diskv. iz ciklusa",if(B15="d1","diskv. iz kruga",if($E15="ODOBREN",(if(countif(H:H,"="&amp;H15)=1,countif(H:H,"&gt;"&amp;H15)+1,concatenate(countif(H:H,"&gt;"&amp;H15)+1," - ",countif(H:H,"&gt;="&amp;H15)))),'Rezultati - B kategorija'!empty)))</f>
        <v>13</v>
      </c>
      <c r="D15" s="6" t="str">
        <f>IFERROR(__xludf.DUMMYFUNCTION("""COMPUTED_VALUE"""),"dolijan")</f>
        <v>dolijan</v>
      </c>
      <c r="E15" s="6" t="str">
        <f>IFERROR(__xludf.DUMMYFUNCTION("""COMPUTED_VALUE"""),"ODOBREN")</f>
        <v>ODOBREN</v>
      </c>
      <c r="F15" s="6" t="str">
        <f>IFERROR(__xludf.DUMMYFUNCTION("""COMPUTED_VALUE"""),"Vuk")</f>
        <v>Vuk</v>
      </c>
      <c r="G15" s="6" t="str">
        <f>IFERROR(__xludf.DUMMYFUNCTION("""COMPUTED_VALUE"""),"Dolijanović")</f>
        <v>Dolijanović</v>
      </c>
      <c r="H15" s="7">
        <f>IFERROR(__xludf.DUMMYFUNCTION("""COMPUTED_VALUE"""),185.0)</f>
        <v>185</v>
      </c>
      <c r="I15" s="7">
        <f>IFERROR(__xludf.DUMMYFUNCTION("""COMPUTED_VALUE"""),185.0)</f>
        <v>185</v>
      </c>
      <c r="J15" s="6" t="str">
        <f>IFERROR(__xludf.DUMMYFUNCTION("""COMPUTED_VALUE"""),"Stari grad")</f>
        <v>Stari grad</v>
      </c>
      <c r="K15" s="6" t="str">
        <f>IFERROR(__xludf.DUMMYFUNCTION("""COMPUTED_VALUE"""),"Matematička gimnazija")</f>
        <v>Matematička gimnazija</v>
      </c>
      <c r="L15" s="14" t="str">
        <f>IFERROR(__xludf.DUMMYFUNCTION("""COMPUTED_VALUE"""),"I")</f>
        <v>I</v>
      </c>
      <c r="M15" s="6" t="str">
        <f>IFERROR(__xludf.DUMMYFUNCTION("""COMPUTED_VALUE"""),"B")</f>
        <v>B</v>
      </c>
      <c r="N15" s="6" t="str">
        <f>IFERROR(__xludf.DUMMYFUNCTION("""COMPUTED_VALUE"""),"Goran Mitrović")</f>
        <v>Goran Mitrović</v>
      </c>
      <c r="O15" s="8">
        <f>IFERROR(__xludf.DUMMYFUNCTION("""COMPUTED_VALUE"""),100.0)</f>
        <v>100</v>
      </c>
      <c r="P15" s="9">
        <f>IFERROR(__xludf.DUMMYFUNCTION("""COMPUTED_VALUE"""),12.0)</f>
        <v>12</v>
      </c>
      <c r="Q15" s="9">
        <f>IFERROR(__xludf.DUMMYFUNCTION("""COMPUTED_VALUE"""),73.0)</f>
        <v>73</v>
      </c>
      <c r="R15" s="9" t="str">
        <f>IFERROR(__xludf.DUMMYFUNCTION("""COMPUTED_VALUE"""),"-")</f>
        <v>-</v>
      </c>
      <c r="S15" s="9" t="str">
        <f>IFERROR(__xludf.DUMMYFUNCTION("""COMPUTED_VALUE"""),"-")</f>
        <v>-</v>
      </c>
      <c r="T15" s="9" t="str">
        <f>IFERROR(__xludf.DUMMYFUNCTION("""COMPUTED_VALUE"""),"-")</f>
        <v>-</v>
      </c>
      <c r="U15" s="9" t="str">
        <f>IFERROR(__xludf.DUMMYFUNCTION("""COMPUTED_VALUE"""),"")</f>
        <v/>
      </c>
      <c r="V15" s="9" t="str">
        <f>IFERROR(__xludf.DUMMYFUNCTION("""COMPUTED_VALUE"""),"")</f>
        <v/>
      </c>
      <c r="W15" s="9">
        <f>IFERROR(__xludf.DUMMYFUNCTION("""COMPUTED_VALUE"""),1.0)</f>
        <v>1</v>
      </c>
      <c r="X15" s="9">
        <f>IFERROR(__xludf.DUMMYFUNCTION("""COMPUTED_VALUE"""),1.0)</f>
        <v>1</v>
      </c>
      <c r="Y15" s="9">
        <f>IFERROR(__xludf.DUMMYFUNCTION("""COMPUTED_VALUE"""),1.0)</f>
        <v>1</v>
      </c>
      <c r="Z15" s="9">
        <f>IFERROR(__xludf.DUMMYFUNCTION("""COMPUTED_VALUE"""),1.0)</f>
        <v>1</v>
      </c>
      <c r="AA15" s="9">
        <f>IFERROR(__xludf.DUMMYFUNCTION("""COMPUTED_VALUE"""),1.0)</f>
        <v>1</v>
      </c>
      <c r="AB15" s="9">
        <f>IFERROR(__xludf.DUMMYFUNCTION("""COMPUTED_VALUE"""),1.0)</f>
        <v>1</v>
      </c>
      <c r="AC15" s="9">
        <f>IFERROR(__xludf.DUMMYFUNCTION("""COMPUTED_VALUE"""),1.0)</f>
        <v>1</v>
      </c>
      <c r="AD15" s="9">
        <f>IFERROR(__xludf.DUMMYFUNCTION("""COMPUTED_VALUE"""),1.0)</f>
        <v>1</v>
      </c>
      <c r="AE15" s="9">
        <f>IFERROR(__xludf.DUMMYFUNCTION("""COMPUTED_VALUE"""),1.0)</f>
        <v>1</v>
      </c>
      <c r="AF15" s="9">
        <f>IFERROR(__xludf.DUMMYFUNCTION("""COMPUTED_VALUE"""),1.0)</f>
        <v>1</v>
      </c>
      <c r="AG15" s="9">
        <f>IFERROR(__xludf.DUMMYFUNCTION("""COMPUTED_VALUE"""),1.0)</f>
        <v>1</v>
      </c>
      <c r="AH15" s="9">
        <f>IFERROR(__xludf.DUMMYFUNCTION("""COMPUTED_VALUE"""),1.0)</f>
        <v>1</v>
      </c>
      <c r="AI15" s="9">
        <f>IFERROR(__xludf.DUMMYFUNCTION("""COMPUTED_VALUE"""),1.0)</f>
        <v>1</v>
      </c>
      <c r="AJ15" s="9">
        <f>IFERROR(__xludf.DUMMYFUNCTION("""COMPUTED_VALUE"""),1.0)</f>
        <v>1</v>
      </c>
      <c r="AK15" s="9">
        <f>IFERROR(__xludf.DUMMYFUNCTION("""COMPUTED_VALUE"""),1.0)</f>
        <v>1</v>
      </c>
      <c r="AL15" s="9">
        <f>IFERROR(__xludf.DUMMYFUNCTION("""COMPUTED_VALUE"""),1.0)</f>
        <v>1</v>
      </c>
      <c r="AM15" s="9">
        <f>IFERROR(__xludf.DUMMYFUNCTION("""COMPUTED_VALUE"""),1.0)</f>
        <v>1</v>
      </c>
      <c r="AN15" s="9">
        <f>IFERROR(__xludf.DUMMYFUNCTION("""COMPUTED_VALUE"""),1.0)</f>
        <v>1</v>
      </c>
      <c r="AO15" s="9">
        <f>IFERROR(__xludf.DUMMYFUNCTION("""COMPUTED_VALUE"""),1.0)</f>
        <v>1</v>
      </c>
      <c r="AP15" s="9">
        <f>IFERROR(__xludf.DUMMYFUNCTION("""COMPUTED_VALUE"""),1.0)</f>
        <v>1</v>
      </c>
      <c r="AQ15" s="9">
        <f>IFERROR(__xludf.DUMMYFUNCTION("""COMPUTED_VALUE"""),1.0)</f>
        <v>1</v>
      </c>
      <c r="AR15" s="9">
        <f>IFERROR(__xludf.DUMMYFUNCTION("""COMPUTED_VALUE"""),1.0)</f>
        <v>1</v>
      </c>
      <c r="AS15" s="9">
        <f>IFERROR(__xludf.DUMMYFUNCTION("""COMPUTED_VALUE"""),1.0)</f>
        <v>1</v>
      </c>
      <c r="AT15" s="9">
        <f>IFERROR(__xludf.DUMMYFUNCTION("""COMPUTED_VALUE"""),1.0)</f>
        <v>1</v>
      </c>
      <c r="AU15" s="9">
        <f>IFERROR(__xludf.DUMMYFUNCTION("""COMPUTED_VALUE"""),1.0)</f>
        <v>1</v>
      </c>
      <c r="AV15" s="9">
        <f>IFERROR(__xludf.DUMMYFUNCTION("""COMPUTED_VALUE"""),1.0)</f>
        <v>1</v>
      </c>
      <c r="AW15" s="9">
        <f>IFERROR(__xludf.DUMMYFUNCTION("""COMPUTED_VALUE"""),1.0)</f>
        <v>1</v>
      </c>
      <c r="AX15" s="9">
        <f>IFERROR(__xludf.DUMMYFUNCTION("""COMPUTED_VALUE"""),1.0)</f>
        <v>1</v>
      </c>
      <c r="AY15" s="9">
        <f>IFERROR(__xludf.DUMMYFUNCTION("""COMPUTED_VALUE"""),1.0)</f>
        <v>1</v>
      </c>
      <c r="AZ15" s="9">
        <f>IFERROR(__xludf.DUMMYFUNCTION("""COMPUTED_VALUE"""),1.0)</f>
        <v>1</v>
      </c>
      <c r="BA15" s="9">
        <f>IFERROR(__xludf.DUMMYFUNCTION("""COMPUTED_VALUE"""),1.0)</f>
        <v>1</v>
      </c>
      <c r="BB15" s="9">
        <f>IFERROR(__xludf.DUMMYFUNCTION("""COMPUTED_VALUE"""),1.0)</f>
        <v>1</v>
      </c>
      <c r="BC15" s="9">
        <f>IFERROR(__xludf.DUMMYFUNCTION("""COMPUTED_VALUE"""),1.0)</f>
        <v>1</v>
      </c>
      <c r="BD15" s="9">
        <f>IFERROR(__xludf.DUMMYFUNCTION("""COMPUTED_VALUE"""),1.0)</f>
        <v>1</v>
      </c>
      <c r="BE15" s="9">
        <f>IFERROR(__xludf.DUMMYFUNCTION("""COMPUTED_VALUE"""),1.0)</f>
        <v>1</v>
      </c>
      <c r="BF15" s="9">
        <f>IFERROR(__xludf.DUMMYFUNCTION("""COMPUTED_VALUE"""),1.0)</f>
        <v>1</v>
      </c>
      <c r="BG15" s="9">
        <f>IFERROR(__xludf.DUMMYFUNCTION("""COMPUTED_VALUE"""),1.0)</f>
        <v>1</v>
      </c>
      <c r="BH15" s="9">
        <f>IFERROR(__xludf.DUMMYFUNCTION("""COMPUTED_VALUE"""),1.0)</f>
        <v>1</v>
      </c>
      <c r="BI15" s="9">
        <f>IFERROR(__xludf.DUMMYFUNCTION("""COMPUTED_VALUE"""),1.0)</f>
        <v>1</v>
      </c>
      <c r="BJ15" s="9">
        <f>IFERROR(__xludf.DUMMYFUNCTION("""COMPUTED_VALUE"""),1.0)</f>
        <v>1</v>
      </c>
      <c r="BK15" s="9">
        <f>IFERROR(__xludf.DUMMYFUNCTION("""COMPUTED_VALUE"""),1.0)</f>
        <v>1</v>
      </c>
      <c r="BL15" s="9">
        <f>IFERROR(__xludf.DUMMYFUNCTION("""COMPUTED_VALUE"""),1.0)</f>
        <v>1</v>
      </c>
      <c r="BM15" s="9" t="str">
        <f>IFERROR(__xludf.DUMMYFUNCTION("""COMPUTED_VALUE"""),"")</f>
        <v/>
      </c>
      <c r="BN15" s="9">
        <f>IFERROR(__xludf.DUMMYFUNCTION("""COMPUTED_VALUE"""),1.0)</f>
        <v>1</v>
      </c>
      <c r="BO15" s="9">
        <f>IFERROR(__xludf.DUMMYFUNCTION("""COMPUTED_VALUE"""),1.0)</f>
        <v>1</v>
      </c>
      <c r="BP15" s="9" t="str">
        <f>IFERROR(__xludf.DUMMYFUNCTION("""COMPUTED_VALUE"""),"WA")</f>
        <v>WA</v>
      </c>
      <c r="BQ15" s="9">
        <f>IFERROR(__xludf.DUMMYFUNCTION("""COMPUTED_VALUE"""),1.0)</f>
        <v>1</v>
      </c>
      <c r="BR15" s="9" t="str">
        <f>IFERROR(__xludf.DUMMYFUNCTION("""COMPUTED_VALUE"""),"WA")</f>
        <v>WA</v>
      </c>
      <c r="BS15" s="9">
        <f>IFERROR(__xludf.DUMMYFUNCTION("""COMPUTED_VALUE"""),1.0)</f>
        <v>1</v>
      </c>
      <c r="BT15" s="9" t="str">
        <f>IFERROR(__xludf.DUMMYFUNCTION("""COMPUTED_VALUE"""),"WA")</f>
        <v>WA</v>
      </c>
      <c r="BU15" s="9">
        <f>IFERROR(__xludf.DUMMYFUNCTION("""COMPUTED_VALUE"""),1.0)</f>
        <v>1</v>
      </c>
      <c r="BV15" s="9">
        <f>IFERROR(__xludf.DUMMYFUNCTION("""COMPUTED_VALUE"""),1.0)</f>
        <v>1</v>
      </c>
      <c r="BW15" s="9">
        <f>IFERROR(__xludf.DUMMYFUNCTION("""COMPUTED_VALUE"""),1.0)</f>
        <v>1</v>
      </c>
      <c r="BX15" s="9">
        <f>IFERROR(__xludf.DUMMYFUNCTION("""COMPUTED_VALUE"""),1.0)</f>
        <v>1</v>
      </c>
      <c r="BY15" s="9">
        <f>IFERROR(__xludf.DUMMYFUNCTION("""COMPUTED_VALUE"""),1.0)</f>
        <v>1</v>
      </c>
      <c r="BZ15" s="9">
        <f>IFERROR(__xludf.DUMMYFUNCTION("""COMPUTED_VALUE"""),1.0)</f>
        <v>1</v>
      </c>
      <c r="CA15" s="9">
        <f>IFERROR(__xludf.DUMMYFUNCTION("""COMPUTED_VALUE"""),1.0)</f>
        <v>1</v>
      </c>
      <c r="CB15" s="9" t="str">
        <f>IFERROR(__xludf.DUMMYFUNCTION("""COMPUTED_VALUE"""),"WA")</f>
        <v>WA</v>
      </c>
      <c r="CC15" s="9" t="str">
        <f>IFERROR(__xludf.DUMMYFUNCTION("""COMPUTED_VALUE"""),"WA")</f>
        <v>WA</v>
      </c>
      <c r="CD15" s="9" t="str">
        <f>IFERROR(__xludf.DUMMYFUNCTION("""COMPUTED_VALUE"""),"WA")</f>
        <v>WA</v>
      </c>
      <c r="CE15" s="9" t="str">
        <f>IFERROR(__xludf.DUMMYFUNCTION("""COMPUTED_VALUE"""),"WA")</f>
        <v>WA</v>
      </c>
      <c r="CF15" s="9" t="str">
        <f>IFERROR(__xludf.DUMMYFUNCTION("""COMPUTED_VALUE"""),"WA")</f>
        <v>WA</v>
      </c>
      <c r="CG15" s="9" t="str">
        <f>IFERROR(__xludf.DUMMYFUNCTION("""COMPUTED_VALUE"""),"WA")</f>
        <v>WA</v>
      </c>
      <c r="CH15" s="9" t="str">
        <f>IFERROR(__xludf.DUMMYFUNCTION("""COMPUTED_VALUE"""),"WA")</f>
        <v>WA</v>
      </c>
      <c r="CI15" s="9" t="str">
        <f>IFERROR(__xludf.DUMMYFUNCTION("""COMPUTED_VALUE"""),"WA")</f>
        <v>WA</v>
      </c>
      <c r="CJ15" s="9" t="str">
        <f>IFERROR(__xludf.DUMMYFUNCTION("""COMPUTED_VALUE"""),"WA")</f>
        <v>WA</v>
      </c>
      <c r="CK15" s="9" t="str">
        <f>IFERROR(__xludf.DUMMYFUNCTION("""COMPUTED_VALUE"""),"WA")</f>
        <v>WA</v>
      </c>
      <c r="CL15" s="9" t="str">
        <f>IFERROR(__xludf.DUMMYFUNCTION("""COMPUTED_VALUE"""),"WA")</f>
        <v>WA</v>
      </c>
      <c r="CM15" s="9" t="str">
        <f>IFERROR(__xludf.DUMMYFUNCTION("""COMPUTED_VALUE"""),"WA")</f>
        <v>WA</v>
      </c>
      <c r="CN15" s="9" t="str">
        <f>IFERROR(__xludf.DUMMYFUNCTION("""COMPUTED_VALUE"""),"WA")</f>
        <v>WA</v>
      </c>
      <c r="CO15" s="9" t="str">
        <f>IFERROR(__xludf.DUMMYFUNCTION("""COMPUTED_VALUE"""),"WA")</f>
        <v>WA</v>
      </c>
      <c r="CP15" s="9" t="str">
        <f>IFERROR(__xludf.DUMMYFUNCTION("""COMPUTED_VALUE"""),"WA")</f>
        <v>WA</v>
      </c>
      <c r="CQ15" s="9" t="str">
        <f>IFERROR(__xludf.DUMMYFUNCTION("""COMPUTED_VALUE"""),"WA")</f>
        <v>WA</v>
      </c>
      <c r="CR15" s="9" t="str">
        <f>IFERROR(__xludf.DUMMYFUNCTION("""COMPUTED_VALUE"""),"WA")</f>
        <v>WA</v>
      </c>
      <c r="CS15" s="9">
        <f>IFERROR(__xludf.DUMMYFUNCTION("""COMPUTED_VALUE"""),1.0)</f>
        <v>1</v>
      </c>
      <c r="CT15" s="9" t="str">
        <f>IFERROR(__xludf.DUMMYFUNCTION("""COMPUTED_VALUE"""),"WA")</f>
        <v>WA</v>
      </c>
      <c r="CU15" s="9" t="str">
        <f>IFERROR(__xludf.DUMMYFUNCTION("""COMPUTED_VALUE"""),"")</f>
        <v/>
      </c>
      <c r="CV15" s="9">
        <f>IFERROR(__xludf.DUMMYFUNCTION("""COMPUTED_VALUE"""),1.0)</f>
        <v>1</v>
      </c>
      <c r="CW15" s="9">
        <f>IFERROR(__xludf.DUMMYFUNCTION("""COMPUTED_VALUE"""),1.0)</f>
        <v>1</v>
      </c>
      <c r="CX15" s="9">
        <f>IFERROR(__xludf.DUMMYFUNCTION("""COMPUTED_VALUE"""),1.0)</f>
        <v>1</v>
      </c>
      <c r="CY15" s="9">
        <f>IFERROR(__xludf.DUMMYFUNCTION("""COMPUTED_VALUE"""),1.0)</f>
        <v>1</v>
      </c>
      <c r="CZ15" s="9">
        <f>IFERROR(__xludf.DUMMYFUNCTION("""COMPUTED_VALUE"""),1.0)</f>
        <v>1</v>
      </c>
      <c r="DA15" s="9">
        <f>IFERROR(__xludf.DUMMYFUNCTION("""COMPUTED_VALUE"""),1.0)</f>
        <v>1</v>
      </c>
      <c r="DB15" s="9">
        <f>IFERROR(__xludf.DUMMYFUNCTION("""COMPUTED_VALUE"""),1.0)</f>
        <v>1</v>
      </c>
      <c r="DC15" s="9">
        <f>IFERROR(__xludf.DUMMYFUNCTION("""COMPUTED_VALUE"""),1.0)</f>
        <v>1</v>
      </c>
      <c r="DD15" s="9">
        <f>IFERROR(__xludf.DUMMYFUNCTION("""COMPUTED_VALUE"""),1.0)</f>
        <v>1</v>
      </c>
      <c r="DE15" s="9">
        <f>IFERROR(__xludf.DUMMYFUNCTION("""COMPUTED_VALUE"""),1.0)</f>
        <v>1</v>
      </c>
      <c r="DF15" s="9">
        <f>IFERROR(__xludf.DUMMYFUNCTION("""COMPUTED_VALUE"""),1.0)</f>
        <v>1</v>
      </c>
      <c r="DG15" s="9">
        <f>IFERROR(__xludf.DUMMYFUNCTION("""COMPUTED_VALUE"""),1.0)</f>
        <v>1</v>
      </c>
      <c r="DH15" s="9">
        <f>IFERROR(__xludf.DUMMYFUNCTION("""COMPUTED_VALUE"""),1.0)</f>
        <v>1</v>
      </c>
      <c r="DI15" s="9">
        <f>IFERROR(__xludf.DUMMYFUNCTION("""COMPUTED_VALUE"""),1.0)</f>
        <v>1</v>
      </c>
      <c r="DJ15" s="9">
        <f>IFERROR(__xludf.DUMMYFUNCTION("""COMPUTED_VALUE"""),1.0)</f>
        <v>1</v>
      </c>
      <c r="DK15" s="9">
        <f>IFERROR(__xludf.DUMMYFUNCTION("""COMPUTED_VALUE"""),1.0)</f>
        <v>1</v>
      </c>
      <c r="DL15" s="9">
        <f>IFERROR(__xludf.DUMMYFUNCTION("""COMPUTED_VALUE"""),1.0)</f>
        <v>1</v>
      </c>
      <c r="DM15" s="9">
        <f>IFERROR(__xludf.DUMMYFUNCTION("""COMPUTED_VALUE"""),1.0)</f>
        <v>1</v>
      </c>
      <c r="DN15" s="9">
        <f>IFERROR(__xludf.DUMMYFUNCTION("""COMPUTED_VALUE"""),1.0)</f>
        <v>1</v>
      </c>
      <c r="DO15" s="9">
        <f>IFERROR(__xludf.DUMMYFUNCTION("""COMPUTED_VALUE"""),1.0)</f>
        <v>1</v>
      </c>
      <c r="DP15" s="9">
        <f>IFERROR(__xludf.DUMMYFUNCTION("""COMPUTED_VALUE"""),1.0)</f>
        <v>1</v>
      </c>
      <c r="DQ15" s="9">
        <f>IFERROR(__xludf.DUMMYFUNCTION("""COMPUTED_VALUE"""),1.0)</f>
        <v>1</v>
      </c>
      <c r="DR15" s="9">
        <f>IFERROR(__xludf.DUMMYFUNCTION("""COMPUTED_VALUE"""),1.0)</f>
        <v>1</v>
      </c>
      <c r="DS15" s="9">
        <f>IFERROR(__xludf.DUMMYFUNCTION("""COMPUTED_VALUE"""),1.0)</f>
        <v>1</v>
      </c>
      <c r="DT15" s="9">
        <f>IFERROR(__xludf.DUMMYFUNCTION("""COMPUTED_VALUE"""),1.0)</f>
        <v>1</v>
      </c>
      <c r="DU15" s="9">
        <f>IFERROR(__xludf.DUMMYFUNCTION("""COMPUTED_VALUE"""),1.0)</f>
        <v>1</v>
      </c>
      <c r="DV15" s="9" t="str">
        <f>IFERROR(__xludf.DUMMYFUNCTION("""COMPUTED_VALUE"""),"TLE")</f>
        <v>TLE</v>
      </c>
      <c r="DW15" s="9" t="str">
        <f>IFERROR(__xludf.DUMMYFUNCTION("""COMPUTED_VALUE"""),"TLE")</f>
        <v>TLE</v>
      </c>
      <c r="DX15" s="9" t="str">
        <f>IFERROR(__xludf.DUMMYFUNCTION("""COMPUTED_VALUE"""),"TLE")</f>
        <v>TLE</v>
      </c>
      <c r="DY15" s="9" t="str">
        <f>IFERROR(__xludf.DUMMYFUNCTION("""COMPUTED_VALUE"""),"TLE")</f>
        <v>TLE</v>
      </c>
      <c r="DZ15" s="9" t="str">
        <f>IFERROR(__xludf.DUMMYFUNCTION("""COMPUTED_VALUE"""),"TLE")</f>
        <v>TLE</v>
      </c>
      <c r="EA15" s="9" t="str">
        <f>IFERROR(__xludf.DUMMYFUNCTION("""COMPUTED_VALUE"""),"TLE")</f>
        <v>TLE</v>
      </c>
      <c r="EB15" s="9" t="str">
        <f>IFERROR(__xludf.DUMMYFUNCTION("""COMPUTED_VALUE"""),"")</f>
        <v/>
      </c>
      <c r="EC15" s="9" t="str">
        <f>IFERROR(__xludf.DUMMYFUNCTION("""COMPUTED_VALUE"""),"-")</f>
        <v>-</v>
      </c>
      <c r="ED15" s="9" t="str">
        <f>IFERROR(__xludf.DUMMYFUNCTION("""COMPUTED_VALUE"""),"-")</f>
        <v>-</v>
      </c>
      <c r="EE15" s="9" t="str">
        <f>IFERROR(__xludf.DUMMYFUNCTION("""COMPUTED_VALUE"""),"-")</f>
        <v>-</v>
      </c>
      <c r="EF15" s="9" t="str">
        <f>IFERROR(__xludf.DUMMYFUNCTION("""COMPUTED_VALUE"""),"-")</f>
        <v>-</v>
      </c>
      <c r="EG15" s="9" t="str">
        <f>IFERROR(__xludf.DUMMYFUNCTION("""COMPUTED_VALUE"""),"-")</f>
        <v>-</v>
      </c>
      <c r="EH15" s="9" t="str">
        <f>IFERROR(__xludf.DUMMYFUNCTION("""COMPUTED_VALUE"""),"-")</f>
        <v>-</v>
      </c>
      <c r="EI15" s="9" t="str">
        <f>IFERROR(__xludf.DUMMYFUNCTION("""COMPUTED_VALUE"""),"-")</f>
        <v>-</v>
      </c>
      <c r="EJ15" s="9" t="str">
        <f>IFERROR(__xludf.DUMMYFUNCTION("""COMPUTED_VALUE"""),"-")</f>
        <v>-</v>
      </c>
      <c r="EK15" s="9" t="str">
        <f>IFERROR(__xludf.DUMMYFUNCTION("""COMPUTED_VALUE"""),"-")</f>
        <v>-</v>
      </c>
      <c r="EL15" s="9" t="str">
        <f>IFERROR(__xludf.DUMMYFUNCTION("""COMPUTED_VALUE"""),"-")</f>
        <v>-</v>
      </c>
      <c r="EM15" s="9" t="str">
        <f>IFERROR(__xludf.DUMMYFUNCTION("""COMPUTED_VALUE"""),"-")</f>
        <v>-</v>
      </c>
      <c r="EN15" s="9" t="str">
        <f>IFERROR(__xludf.DUMMYFUNCTION("""COMPUTED_VALUE"""),"-")</f>
        <v>-</v>
      </c>
      <c r="EO15" s="9" t="str">
        <f>IFERROR(__xludf.DUMMYFUNCTION("""COMPUTED_VALUE"""),"-")</f>
        <v>-</v>
      </c>
      <c r="EP15" s="9" t="str">
        <f>IFERROR(__xludf.DUMMYFUNCTION("""COMPUTED_VALUE"""),"-")</f>
        <v>-</v>
      </c>
      <c r="EQ15" s="9" t="str">
        <f>IFERROR(__xludf.DUMMYFUNCTION("""COMPUTED_VALUE"""),"-")</f>
        <v>-</v>
      </c>
      <c r="ER15" s="9" t="str">
        <f>IFERROR(__xludf.DUMMYFUNCTION("""COMPUTED_VALUE"""),"-")</f>
        <v>-</v>
      </c>
      <c r="ES15" s="9" t="str">
        <f>IFERROR(__xludf.DUMMYFUNCTION("""COMPUTED_VALUE"""),"")</f>
        <v/>
      </c>
      <c r="ET15" s="9" t="str">
        <f>IFERROR(__xludf.DUMMYFUNCTION("""COMPUTED_VALUE"""),"-")</f>
        <v>-</v>
      </c>
      <c r="EU15" s="9" t="str">
        <f>IFERROR(__xludf.DUMMYFUNCTION("""COMPUTED_VALUE"""),"-")</f>
        <v>-</v>
      </c>
      <c r="EV15" s="9" t="str">
        <f>IFERROR(__xludf.DUMMYFUNCTION("""COMPUTED_VALUE"""),"-")</f>
        <v>-</v>
      </c>
      <c r="EW15" s="9" t="str">
        <f>IFERROR(__xludf.DUMMYFUNCTION("""COMPUTED_VALUE"""),"-")</f>
        <v>-</v>
      </c>
      <c r="EX15" s="9" t="str">
        <f>IFERROR(__xludf.DUMMYFUNCTION("""COMPUTED_VALUE"""),"-")</f>
        <v>-</v>
      </c>
      <c r="EY15" s="9" t="str">
        <f>IFERROR(__xludf.DUMMYFUNCTION("""COMPUTED_VALUE"""),"-")</f>
        <v>-</v>
      </c>
      <c r="EZ15" s="9" t="str">
        <f>IFERROR(__xludf.DUMMYFUNCTION("""COMPUTED_VALUE"""),"-")</f>
        <v>-</v>
      </c>
      <c r="FA15" s="9" t="str">
        <f>IFERROR(__xludf.DUMMYFUNCTION("""COMPUTED_VALUE"""),"-")</f>
        <v>-</v>
      </c>
      <c r="FB15" s="9" t="str">
        <f>IFERROR(__xludf.DUMMYFUNCTION("""COMPUTED_VALUE"""),"-")</f>
        <v>-</v>
      </c>
      <c r="FC15" s="9" t="str">
        <f>IFERROR(__xludf.DUMMYFUNCTION("""COMPUTED_VALUE"""),"-")</f>
        <v>-</v>
      </c>
      <c r="FD15" s="9" t="str">
        <f>IFERROR(__xludf.DUMMYFUNCTION("""COMPUTED_VALUE"""),"-")</f>
        <v>-</v>
      </c>
      <c r="FE15" s="9" t="str">
        <f>IFERROR(__xludf.DUMMYFUNCTION("""COMPUTED_VALUE"""),"-")</f>
        <v>-</v>
      </c>
      <c r="FF15" s="9" t="str">
        <f>IFERROR(__xludf.DUMMYFUNCTION("""COMPUTED_VALUE"""),"-")</f>
        <v>-</v>
      </c>
      <c r="FG15" s="9" t="str">
        <f>IFERROR(__xludf.DUMMYFUNCTION("""COMPUTED_VALUE"""),"-")</f>
        <v>-</v>
      </c>
      <c r="FH15" s="9" t="str">
        <f>IFERROR(__xludf.DUMMYFUNCTION("""COMPUTED_VALUE"""),"-")</f>
        <v>-</v>
      </c>
      <c r="FI15" s="9" t="str">
        <f>IFERROR(__xludf.DUMMYFUNCTION("""COMPUTED_VALUE"""),"-")</f>
        <v>-</v>
      </c>
      <c r="FJ15" s="9" t="str">
        <f>IFERROR(__xludf.DUMMYFUNCTION("""COMPUTED_VALUE"""),"-")</f>
        <v>-</v>
      </c>
      <c r="FK15" s="9" t="str">
        <f>IFERROR(__xludf.DUMMYFUNCTION("""COMPUTED_VALUE"""),"-")</f>
        <v>-</v>
      </c>
      <c r="FL15" s="9" t="str">
        <f>IFERROR(__xludf.DUMMYFUNCTION("""COMPUTED_VALUE"""),"-")</f>
        <v>-</v>
      </c>
      <c r="FM15" s="9" t="str">
        <f>IFERROR(__xludf.DUMMYFUNCTION("""COMPUTED_VALUE"""),"-")</f>
        <v>-</v>
      </c>
      <c r="FN15" s="9" t="str">
        <f>IFERROR(__xludf.DUMMYFUNCTION("""COMPUTED_VALUE"""),"-")</f>
        <v>-</v>
      </c>
      <c r="FO15" s="9" t="str">
        <f>IFERROR(__xludf.DUMMYFUNCTION("""COMPUTED_VALUE"""),"-")</f>
        <v>-</v>
      </c>
      <c r="FP15" s="9" t="str">
        <f>IFERROR(__xludf.DUMMYFUNCTION("""COMPUTED_VALUE"""),"-")</f>
        <v>-</v>
      </c>
      <c r="FQ15" s="9" t="str">
        <f>IFERROR(__xludf.DUMMYFUNCTION("""COMPUTED_VALUE"""),"-")</f>
        <v>-</v>
      </c>
      <c r="FR15" s="9" t="str">
        <f>IFERROR(__xludf.DUMMYFUNCTION("""COMPUTED_VALUE"""),"-")</f>
        <v>-</v>
      </c>
      <c r="FS15" s="9" t="str">
        <f>IFERROR(__xludf.DUMMYFUNCTION("""COMPUTED_VALUE"""),"-")</f>
        <v>-</v>
      </c>
      <c r="FT15" s="9" t="str">
        <f>IFERROR(__xludf.DUMMYFUNCTION("""COMPUTED_VALUE"""),"-")</f>
        <v>-</v>
      </c>
      <c r="FU15" s="9" t="str">
        <f>IFERROR(__xludf.DUMMYFUNCTION("""COMPUTED_VALUE"""),"-")</f>
        <v>-</v>
      </c>
      <c r="FV15" s="9" t="str">
        <f>IFERROR(__xludf.DUMMYFUNCTION("""COMPUTED_VALUE"""),"")</f>
        <v/>
      </c>
      <c r="FW15" s="9" t="str">
        <f>IFERROR(__xludf.DUMMYFUNCTION("""COMPUTED_VALUE"""),"-")</f>
        <v>-</v>
      </c>
      <c r="FX15" s="9" t="str">
        <f>IFERROR(__xludf.DUMMYFUNCTION("""COMPUTED_VALUE"""),"-")</f>
        <v>-</v>
      </c>
      <c r="FY15" s="9" t="str">
        <f>IFERROR(__xludf.DUMMYFUNCTION("""COMPUTED_VALUE"""),"-")</f>
        <v>-</v>
      </c>
      <c r="FZ15" s="9" t="str">
        <f>IFERROR(__xludf.DUMMYFUNCTION("""COMPUTED_VALUE"""),"-")</f>
        <v>-</v>
      </c>
      <c r="GA15" s="9" t="str">
        <f>IFERROR(__xludf.DUMMYFUNCTION("""COMPUTED_VALUE"""),"-")</f>
        <v>-</v>
      </c>
      <c r="GB15" s="9" t="str">
        <f>IFERROR(__xludf.DUMMYFUNCTION("""COMPUTED_VALUE"""),"-")</f>
        <v>-</v>
      </c>
      <c r="GC15" s="9" t="str">
        <f>IFERROR(__xludf.DUMMYFUNCTION("""COMPUTED_VALUE"""),"-")</f>
        <v>-</v>
      </c>
      <c r="GD15" s="9" t="str">
        <f>IFERROR(__xludf.DUMMYFUNCTION("""COMPUTED_VALUE"""),"-")</f>
        <v>-</v>
      </c>
      <c r="GE15" s="9" t="str">
        <f>IFERROR(__xludf.DUMMYFUNCTION("""COMPUTED_VALUE"""),"-")</f>
        <v>-</v>
      </c>
      <c r="GF15" s="9" t="str">
        <f>IFERROR(__xludf.DUMMYFUNCTION("""COMPUTED_VALUE"""),"-")</f>
        <v>-</v>
      </c>
      <c r="GG15" s="9" t="str">
        <f>IFERROR(__xludf.DUMMYFUNCTION("""COMPUTED_VALUE"""),"-")</f>
        <v>-</v>
      </c>
      <c r="GH15" s="9" t="str">
        <f>IFERROR(__xludf.DUMMYFUNCTION("""COMPUTED_VALUE"""),"-")</f>
        <v>-</v>
      </c>
      <c r="GI15" s="9" t="str">
        <f>IFERROR(__xludf.DUMMYFUNCTION("""COMPUTED_VALUE"""),"-")</f>
        <v>-</v>
      </c>
      <c r="GJ15" s="9" t="str">
        <f>IFERROR(__xludf.DUMMYFUNCTION("""COMPUTED_VALUE"""),"-")</f>
        <v>-</v>
      </c>
      <c r="GK15" s="9" t="str">
        <f>IFERROR(__xludf.DUMMYFUNCTION("""COMPUTED_VALUE"""),"-")</f>
        <v>-</v>
      </c>
      <c r="GL15" s="9" t="str">
        <f>IFERROR(__xludf.DUMMYFUNCTION("""COMPUTED_VALUE"""),"-")</f>
        <v>-</v>
      </c>
      <c r="GM15" s="9" t="str">
        <f>IFERROR(__xludf.DUMMYFUNCTION("""COMPUTED_VALUE"""),"-")</f>
        <v>-</v>
      </c>
      <c r="GN15" s="9" t="str">
        <f>IFERROR(__xludf.DUMMYFUNCTION("""COMPUTED_VALUE"""),"-")</f>
        <v>-</v>
      </c>
      <c r="GO15" s="9" t="str">
        <f>IFERROR(__xludf.DUMMYFUNCTION("""COMPUTED_VALUE"""),"-")</f>
        <v>-</v>
      </c>
      <c r="GP15" s="9" t="str">
        <f>IFERROR(__xludf.DUMMYFUNCTION("""COMPUTED_VALUE"""),"-")</f>
        <v>-</v>
      </c>
      <c r="GQ15" s="9" t="str">
        <f>IFERROR(__xludf.DUMMYFUNCTION("""COMPUTED_VALUE"""),"-")</f>
        <v>-</v>
      </c>
      <c r="GR15" s="9" t="str">
        <f>IFERROR(__xludf.DUMMYFUNCTION("""COMPUTED_VALUE"""),"-")</f>
        <v>-</v>
      </c>
      <c r="GS15" s="9" t="str">
        <f>IFERROR(__xludf.DUMMYFUNCTION("""COMPUTED_VALUE"""),"-")</f>
        <v>-</v>
      </c>
      <c r="GT15" s="9" t="str">
        <f>IFERROR(__xludf.DUMMYFUNCTION("""COMPUTED_VALUE"""),"-")</f>
        <v>-</v>
      </c>
      <c r="GU15" s="9" t="str">
        <f>IFERROR(__xludf.DUMMYFUNCTION("""COMPUTED_VALUE"""),"")</f>
        <v/>
      </c>
    </row>
    <row r="16">
      <c r="A16" s="5"/>
      <c r="B16" s="5"/>
      <c r="C16" s="5">
        <f>if(B16="d","diskv. iz ciklusa",if(B16="d1","diskv. iz kruga",if($E16="ODOBREN",(if(countif(H:H,"="&amp;H16)=1,countif(H:H,"&gt;"&amp;H16)+1,concatenate(countif(H:H,"&gt;"&amp;H16)+1," - ",countif(H:H,"&gt;="&amp;H16)))),'Rezultati - B kategorija'!empty)))</f>
        <v>14</v>
      </c>
      <c r="D16" s="6" t="str">
        <f>IFERROR(__xludf.DUMMYFUNCTION("""COMPUTED_VALUE"""),"Mita04")</f>
        <v>Mita04</v>
      </c>
      <c r="E16" s="6" t="str">
        <f>IFERROR(__xludf.DUMMYFUNCTION("""COMPUTED_VALUE"""),"ODOBREN")</f>
        <v>ODOBREN</v>
      </c>
      <c r="F16" s="6" t="str">
        <f>IFERROR(__xludf.DUMMYFUNCTION("""COMPUTED_VALUE"""),"Dimitrije")</f>
        <v>Dimitrije</v>
      </c>
      <c r="G16" s="6" t="str">
        <f>IFERROR(__xludf.DUMMYFUNCTION("""COMPUTED_VALUE"""),"Ćirić")</f>
        <v>Ćirić</v>
      </c>
      <c r="H16" s="7">
        <f>IFERROR(__xludf.DUMMYFUNCTION("""COMPUTED_VALUE"""),181.0)</f>
        <v>181</v>
      </c>
      <c r="I16" s="7">
        <f>IFERROR(__xludf.DUMMYFUNCTION("""COMPUTED_VALUE"""),181.0)</f>
        <v>181</v>
      </c>
      <c r="J16" s="6" t="str">
        <f>IFERROR(__xludf.DUMMYFUNCTION("""COMPUTED_VALUE"""),"Valjevo")</f>
        <v>Valjevo</v>
      </c>
      <c r="K16" s="6" t="str">
        <f>IFERROR(__xludf.DUMMYFUNCTION("""COMPUTED_VALUE"""),"Valjevska gimnazija")</f>
        <v>Valjevska gimnazija</v>
      </c>
      <c r="L16" s="14" t="str">
        <f>IFERROR(__xludf.DUMMYFUNCTION("""COMPUTED_VALUE"""),"I")</f>
        <v>I</v>
      </c>
      <c r="M16" s="6" t="str">
        <f>IFERROR(__xludf.DUMMYFUNCTION("""COMPUTED_VALUE"""),"B")</f>
        <v>B</v>
      </c>
      <c r="N16" s="6" t="str">
        <f>IFERROR(__xludf.DUMMYFUNCTION("""COMPUTED_VALUE"""),"Ivan Drecun")</f>
        <v>Ivan Drecun</v>
      </c>
      <c r="O16" s="8">
        <f>IFERROR(__xludf.DUMMYFUNCTION("""COMPUTED_VALUE"""),100.0)</f>
        <v>100</v>
      </c>
      <c r="P16" s="9">
        <f>IFERROR(__xludf.DUMMYFUNCTION("""COMPUTED_VALUE"""),81.0)</f>
        <v>81</v>
      </c>
      <c r="Q16" s="9" t="str">
        <f>IFERROR(__xludf.DUMMYFUNCTION("""COMPUTED_VALUE"""),"-")</f>
        <v>-</v>
      </c>
      <c r="R16" s="9" t="str">
        <f>IFERROR(__xludf.DUMMYFUNCTION("""COMPUTED_VALUE"""),"-")</f>
        <v>-</v>
      </c>
      <c r="S16" s="9" t="str">
        <f>IFERROR(__xludf.DUMMYFUNCTION("""COMPUTED_VALUE"""),"-")</f>
        <v>-</v>
      </c>
      <c r="T16" s="9" t="str">
        <f>IFERROR(__xludf.DUMMYFUNCTION("""COMPUTED_VALUE"""),"-")</f>
        <v>-</v>
      </c>
      <c r="U16" s="9" t="str">
        <f>IFERROR(__xludf.DUMMYFUNCTION("""COMPUTED_VALUE"""),"")</f>
        <v/>
      </c>
      <c r="V16" s="9" t="str">
        <f>IFERROR(__xludf.DUMMYFUNCTION("""COMPUTED_VALUE"""),"")</f>
        <v/>
      </c>
      <c r="W16" s="9">
        <f>IFERROR(__xludf.DUMMYFUNCTION("""COMPUTED_VALUE"""),1.0)</f>
        <v>1</v>
      </c>
      <c r="X16" s="9">
        <f>IFERROR(__xludf.DUMMYFUNCTION("""COMPUTED_VALUE"""),1.0)</f>
        <v>1</v>
      </c>
      <c r="Y16" s="9">
        <f>IFERROR(__xludf.DUMMYFUNCTION("""COMPUTED_VALUE"""),1.0)</f>
        <v>1</v>
      </c>
      <c r="Z16" s="9">
        <f>IFERROR(__xludf.DUMMYFUNCTION("""COMPUTED_VALUE"""),1.0)</f>
        <v>1</v>
      </c>
      <c r="AA16" s="9">
        <f>IFERROR(__xludf.DUMMYFUNCTION("""COMPUTED_VALUE"""),1.0)</f>
        <v>1</v>
      </c>
      <c r="AB16" s="9">
        <f>IFERROR(__xludf.DUMMYFUNCTION("""COMPUTED_VALUE"""),1.0)</f>
        <v>1</v>
      </c>
      <c r="AC16" s="9">
        <f>IFERROR(__xludf.DUMMYFUNCTION("""COMPUTED_VALUE"""),1.0)</f>
        <v>1</v>
      </c>
      <c r="AD16" s="9">
        <f>IFERROR(__xludf.DUMMYFUNCTION("""COMPUTED_VALUE"""),1.0)</f>
        <v>1</v>
      </c>
      <c r="AE16" s="9">
        <f>IFERROR(__xludf.DUMMYFUNCTION("""COMPUTED_VALUE"""),1.0)</f>
        <v>1</v>
      </c>
      <c r="AF16" s="9">
        <f>IFERROR(__xludf.DUMMYFUNCTION("""COMPUTED_VALUE"""),1.0)</f>
        <v>1</v>
      </c>
      <c r="AG16" s="9">
        <f>IFERROR(__xludf.DUMMYFUNCTION("""COMPUTED_VALUE"""),1.0)</f>
        <v>1</v>
      </c>
      <c r="AH16" s="9">
        <f>IFERROR(__xludf.DUMMYFUNCTION("""COMPUTED_VALUE"""),1.0)</f>
        <v>1</v>
      </c>
      <c r="AI16" s="9">
        <f>IFERROR(__xludf.DUMMYFUNCTION("""COMPUTED_VALUE"""),1.0)</f>
        <v>1</v>
      </c>
      <c r="AJ16" s="9">
        <f>IFERROR(__xludf.DUMMYFUNCTION("""COMPUTED_VALUE"""),1.0)</f>
        <v>1</v>
      </c>
      <c r="AK16" s="9">
        <f>IFERROR(__xludf.DUMMYFUNCTION("""COMPUTED_VALUE"""),1.0)</f>
        <v>1</v>
      </c>
      <c r="AL16" s="9">
        <f>IFERROR(__xludf.DUMMYFUNCTION("""COMPUTED_VALUE"""),1.0)</f>
        <v>1</v>
      </c>
      <c r="AM16" s="9">
        <f>IFERROR(__xludf.DUMMYFUNCTION("""COMPUTED_VALUE"""),1.0)</f>
        <v>1</v>
      </c>
      <c r="AN16" s="9">
        <f>IFERROR(__xludf.DUMMYFUNCTION("""COMPUTED_VALUE"""),1.0)</f>
        <v>1</v>
      </c>
      <c r="AO16" s="9">
        <f>IFERROR(__xludf.DUMMYFUNCTION("""COMPUTED_VALUE"""),1.0)</f>
        <v>1</v>
      </c>
      <c r="AP16" s="9">
        <f>IFERROR(__xludf.DUMMYFUNCTION("""COMPUTED_VALUE"""),1.0)</f>
        <v>1</v>
      </c>
      <c r="AQ16" s="9">
        <f>IFERROR(__xludf.DUMMYFUNCTION("""COMPUTED_VALUE"""),1.0)</f>
        <v>1</v>
      </c>
      <c r="AR16" s="9">
        <f>IFERROR(__xludf.DUMMYFUNCTION("""COMPUTED_VALUE"""),1.0)</f>
        <v>1</v>
      </c>
      <c r="AS16" s="9">
        <f>IFERROR(__xludf.DUMMYFUNCTION("""COMPUTED_VALUE"""),1.0)</f>
        <v>1</v>
      </c>
      <c r="AT16" s="9">
        <f>IFERROR(__xludf.DUMMYFUNCTION("""COMPUTED_VALUE"""),1.0)</f>
        <v>1</v>
      </c>
      <c r="AU16" s="9">
        <f>IFERROR(__xludf.DUMMYFUNCTION("""COMPUTED_VALUE"""),1.0)</f>
        <v>1</v>
      </c>
      <c r="AV16" s="9">
        <f>IFERROR(__xludf.DUMMYFUNCTION("""COMPUTED_VALUE"""),1.0)</f>
        <v>1</v>
      </c>
      <c r="AW16" s="9">
        <f>IFERROR(__xludf.DUMMYFUNCTION("""COMPUTED_VALUE"""),1.0)</f>
        <v>1</v>
      </c>
      <c r="AX16" s="9">
        <f>IFERROR(__xludf.DUMMYFUNCTION("""COMPUTED_VALUE"""),1.0)</f>
        <v>1</v>
      </c>
      <c r="AY16" s="9">
        <f>IFERROR(__xludf.DUMMYFUNCTION("""COMPUTED_VALUE"""),1.0)</f>
        <v>1</v>
      </c>
      <c r="AZ16" s="9">
        <f>IFERROR(__xludf.DUMMYFUNCTION("""COMPUTED_VALUE"""),1.0)</f>
        <v>1</v>
      </c>
      <c r="BA16" s="9">
        <f>IFERROR(__xludf.DUMMYFUNCTION("""COMPUTED_VALUE"""),1.0)</f>
        <v>1</v>
      </c>
      <c r="BB16" s="9">
        <f>IFERROR(__xludf.DUMMYFUNCTION("""COMPUTED_VALUE"""),1.0)</f>
        <v>1</v>
      </c>
      <c r="BC16" s="9">
        <f>IFERROR(__xludf.DUMMYFUNCTION("""COMPUTED_VALUE"""),1.0)</f>
        <v>1</v>
      </c>
      <c r="BD16" s="9">
        <f>IFERROR(__xludf.DUMMYFUNCTION("""COMPUTED_VALUE"""),1.0)</f>
        <v>1</v>
      </c>
      <c r="BE16" s="9">
        <f>IFERROR(__xludf.DUMMYFUNCTION("""COMPUTED_VALUE"""),1.0)</f>
        <v>1</v>
      </c>
      <c r="BF16" s="9">
        <f>IFERROR(__xludf.DUMMYFUNCTION("""COMPUTED_VALUE"""),1.0)</f>
        <v>1</v>
      </c>
      <c r="BG16" s="9">
        <f>IFERROR(__xludf.DUMMYFUNCTION("""COMPUTED_VALUE"""),1.0)</f>
        <v>1</v>
      </c>
      <c r="BH16" s="9">
        <f>IFERROR(__xludf.DUMMYFUNCTION("""COMPUTED_VALUE"""),1.0)</f>
        <v>1</v>
      </c>
      <c r="BI16" s="9">
        <f>IFERROR(__xludf.DUMMYFUNCTION("""COMPUTED_VALUE"""),1.0)</f>
        <v>1</v>
      </c>
      <c r="BJ16" s="9">
        <f>IFERROR(__xludf.DUMMYFUNCTION("""COMPUTED_VALUE"""),1.0)</f>
        <v>1</v>
      </c>
      <c r="BK16" s="9">
        <f>IFERROR(__xludf.DUMMYFUNCTION("""COMPUTED_VALUE"""),1.0)</f>
        <v>1</v>
      </c>
      <c r="BL16" s="9">
        <f>IFERROR(__xludf.DUMMYFUNCTION("""COMPUTED_VALUE"""),1.0)</f>
        <v>1</v>
      </c>
      <c r="BM16" s="9" t="str">
        <f>IFERROR(__xludf.DUMMYFUNCTION("""COMPUTED_VALUE"""),"")</f>
        <v/>
      </c>
      <c r="BN16" s="9">
        <f>IFERROR(__xludf.DUMMYFUNCTION("""COMPUTED_VALUE"""),1.0)</f>
        <v>1</v>
      </c>
      <c r="BO16" s="9">
        <f>IFERROR(__xludf.DUMMYFUNCTION("""COMPUTED_VALUE"""),1.0)</f>
        <v>1</v>
      </c>
      <c r="BP16" s="9">
        <f>IFERROR(__xludf.DUMMYFUNCTION("""COMPUTED_VALUE"""),1.0)</f>
        <v>1</v>
      </c>
      <c r="BQ16" s="9">
        <f>IFERROR(__xludf.DUMMYFUNCTION("""COMPUTED_VALUE"""),1.0)</f>
        <v>1</v>
      </c>
      <c r="BR16" s="9">
        <f>IFERROR(__xludf.DUMMYFUNCTION("""COMPUTED_VALUE"""),1.0)</f>
        <v>1</v>
      </c>
      <c r="BS16" s="9">
        <f>IFERROR(__xludf.DUMMYFUNCTION("""COMPUTED_VALUE"""),1.0)</f>
        <v>1</v>
      </c>
      <c r="BT16" s="9">
        <f>IFERROR(__xludf.DUMMYFUNCTION("""COMPUTED_VALUE"""),1.0)</f>
        <v>1</v>
      </c>
      <c r="BU16" s="9">
        <f>IFERROR(__xludf.DUMMYFUNCTION("""COMPUTED_VALUE"""),1.0)</f>
        <v>1</v>
      </c>
      <c r="BV16" s="9">
        <f>IFERROR(__xludf.DUMMYFUNCTION("""COMPUTED_VALUE"""),1.0)</f>
        <v>1</v>
      </c>
      <c r="BW16" s="9">
        <f>IFERROR(__xludf.DUMMYFUNCTION("""COMPUTED_VALUE"""),1.0)</f>
        <v>1</v>
      </c>
      <c r="BX16" s="9">
        <f>IFERROR(__xludf.DUMMYFUNCTION("""COMPUTED_VALUE"""),1.0)</f>
        <v>1</v>
      </c>
      <c r="BY16" s="9">
        <f>IFERROR(__xludf.DUMMYFUNCTION("""COMPUTED_VALUE"""),1.0)</f>
        <v>1</v>
      </c>
      <c r="BZ16" s="9">
        <f>IFERROR(__xludf.DUMMYFUNCTION("""COMPUTED_VALUE"""),1.0)</f>
        <v>1</v>
      </c>
      <c r="CA16" s="9">
        <f>IFERROR(__xludf.DUMMYFUNCTION("""COMPUTED_VALUE"""),1.0)</f>
        <v>1</v>
      </c>
      <c r="CB16" s="9">
        <f>IFERROR(__xludf.DUMMYFUNCTION("""COMPUTED_VALUE"""),1.0)</f>
        <v>1</v>
      </c>
      <c r="CC16" s="9">
        <f>IFERROR(__xludf.DUMMYFUNCTION("""COMPUTED_VALUE"""),1.0)</f>
        <v>1</v>
      </c>
      <c r="CD16" s="9">
        <f>IFERROR(__xludf.DUMMYFUNCTION("""COMPUTED_VALUE"""),1.0)</f>
        <v>1</v>
      </c>
      <c r="CE16" s="9">
        <f>IFERROR(__xludf.DUMMYFUNCTION("""COMPUTED_VALUE"""),1.0)</f>
        <v>1</v>
      </c>
      <c r="CF16" s="9">
        <f>IFERROR(__xludf.DUMMYFUNCTION("""COMPUTED_VALUE"""),1.0)</f>
        <v>1</v>
      </c>
      <c r="CG16" s="9">
        <f>IFERROR(__xludf.DUMMYFUNCTION("""COMPUTED_VALUE"""),1.0)</f>
        <v>1</v>
      </c>
      <c r="CH16" s="9">
        <f>IFERROR(__xludf.DUMMYFUNCTION("""COMPUTED_VALUE"""),1.0)</f>
        <v>1</v>
      </c>
      <c r="CI16" s="9">
        <f>IFERROR(__xludf.DUMMYFUNCTION("""COMPUTED_VALUE"""),1.0)</f>
        <v>1</v>
      </c>
      <c r="CJ16" s="9">
        <f>IFERROR(__xludf.DUMMYFUNCTION("""COMPUTED_VALUE"""),1.0)</f>
        <v>1</v>
      </c>
      <c r="CK16" s="9">
        <f>IFERROR(__xludf.DUMMYFUNCTION("""COMPUTED_VALUE"""),1.0)</f>
        <v>1</v>
      </c>
      <c r="CL16" s="9">
        <f>IFERROR(__xludf.DUMMYFUNCTION("""COMPUTED_VALUE"""),1.0)</f>
        <v>1</v>
      </c>
      <c r="CM16" s="9">
        <f>IFERROR(__xludf.DUMMYFUNCTION("""COMPUTED_VALUE"""),1.0)</f>
        <v>1</v>
      </c>
      <c r="CN16" s="9" t="str">
        <f>IFERROR(__xludf.DUMMYFUNCTION("""COMPUTED_VALUE"""),"TLE")</f>
        <v>TLE</v>
      </c>
      <c r="CO16" s="9" t="str">
        <f>IFERROR(__xludf.DUMMYFUNCTION("""COMPUTED_VALUE"""),"TLE")</f>
        <v>TLE</v>
      </c>
      <c r="CP16" s="9" t="str">
        <f>IFERROR(__xludf.DUMMYFUNCTION("""COMPUTED_VALUE"""),"TLE")</f>
        <v>TLE</v>
      </c>
      <c r="CQ16" s="9" t="str">
        <f>IFERROR(__xludf.DUMMYFUNCTION("""COMPUTED_VALUE"""),"TLE")</f>
        <v>TLE</v>
      </c>
      <c r="CR16" s="9" t="str">
        <f>IFERROR(__xludf.DUMMYFUNCTION("""COMPUTED_VALUE"""),"TLE")</f>
        <v>TLE</v>
      </c>
      <c r="CS16" s="9">
        <f>IFERROR(__xludf.DUMMYFUNCTION("""COMPUTED_VALUE"""),1.0)</f>
        <v>1</v>
      </c>
      <c r="CT16" s="9" t="str">
        <f>IFERROR(__xludf.DUMMYFUNCTION("""COMPUTED_VALUE"""),"TLE")</f>
        <v>TLE</v>
      </c>
      <c r="CU16" s="9" t="str">
        <f>IFERROR(__xludf.DUMMYFUNCTION("""COMPUTED_VALUE"""),"")</f>
        <v/>
      </c>
      <c r="CV16" s="9" t="str">
        <f>IFERROR(__xludf.DUMMYFUNCTION("""COMPUTED_VALUE"""),"-")</f>
        <v>-</v>
      </c>
      <c r="CW16" s="9" t="str">
        <f>IFERROR(__xludf.DUMMYFUNCTION("""COMPUTED_VALUE"""),"-")</f>
        <v>-</v>
      </c>
      <c r="CX16" s="9" t="str">
        <f>IFERROR(__xludf.DUMMYFUNCTION("""COMPUTED_VALUE"""),"-")</f>
        <v>-</v>
      </c>
      <c r="CY16" s="9" t="str">
        <f>IFERROR(__xludf.DUMMYFUNCTION("""COMPUTED_VALUE"""),"-")</f>
        <v>-</v>
      </c>
      <c r="CZ16" s="9" t="str">
        <f>IFERROR(__xludf.DUMMYFUNCTION("""COMPUTED_VALUE"""),"-")</f>
        <v>-</v>
      </c>
      <c r="DA16" s="9" t="str">
        <f>IFERROR(__xludf.DUMMYFUNCTION("""COMPUTED_VALUE"""),"-")</f>
        <v>-</v>
      </c>
      <c r="DB16" s="9" t="str">
        <f>IFERROR(__xludf.DUMMYFUNCTION("""COMPUTED_VALUE"""),"-")</f>
        <v>-</v>
      </c>
      <c r="DC16" s="9" t="str">
        <f>IFERROR(__xludf.DUMMYFUNCTION("""COMPUTED_VALUE"""),"-")</f>
        <v>-</v>
      </c>
      <c r="DD16" s="9" t="str">
        <f>IFERROR(__xludf.DUMMYFUNCTION("""COMPUTED_VALUE"""),"-")</f>
        <v>-</v>
      </c>
      <c r="DE16" s="9" t="str">
        <f>IFERROR(__xludf.DUMMYFUNCTION("""COMPUTED_VALUE"""),"-")</f>
        <v>-</v>
      </c>
      <c r="DF16" s="9" t="str">
        <f>IFERROR(__xludf.DUMMYFUNCTION("""COMPUTED_VALUE"""),"-")</f>
        <v>-</v>
      </c>
      <c r="DG16" s="9" t="str">
        <f>IFERROR(__xludf.DUMMYFUNCTION("""COMPUTED_VALUE"""),"-")</f>
        <v>-</v>
      </c>
      <c r="DH16" s="9" t="str">
        <f>IFERROR(__xludf.DUMMYFUNCTION("""COMPUTED_VALUE"""),"-")</f>
        <v>-</v>
      </c>
      <c r="DI16" s="9" t="str">
        <f>IFERROR(__xludf.DUMMYFUNCTION("""COMPUTED_VALUE"""),"-")</f>
        <v>-</v>
      </c>
      <c r="DJ16" s="9" t="str">
        <f>IFERROR(__xludf.DUMMYFUNCTION("""COMPUTED_VALUE"""),"-")</f>
        <v>-</v>
      </c>
      <c r="DK16" s="9" t="str">
        <f>IFERROR(__xludf.DUMMYFUNCTION("""COMPUTED_VALUE"""),"-")</f>
        <v>-</v>
      </c>
      <c r="DL16" s="9" t="str">
        <f>IFERROR(__xludf.DUMMYFUNCTION("""COMPUTED_VALUE"""),"-")</f>
        <v>-</v>
      </c>
      <c r="DM16" s="9" t="str">
        <f>IFERROR(__xludf.DUMMYFUNCTION("""COMPUTED_VALUE"""),"-")</f>
        <v>-</v>
      </c>
      <c r="DN16" s="9" t="str">
        <f>IFERROR(__xludf.DUMMYFUNCTION("""COMPUTED_VALUE"""),"-")</f>
        <v>-</v>
      </c>
      <c r="DO16" s="9" t="str">
        <f>IFERROR(__xludf.DUMMYFUNCTION("""COMPUTED_VALUE"""),"-")</f>
        <v>-</v>
      </c>
      <c r="DP16" s="9" t="str">
        <f>IFERROR(__xludf.DUMMYFUNCTION("""COMPUTED_VALUE"""),"-")</f>
        <v>-</v>
      </c>
      <c r="DQ16" s="9" t="str">
        <f>IFERROR(__xludf.DUMMYFUNCTION("""COMPUTED_VALUE"""),"-")</f>
        <v>-</v>
      </c>
      <c r="DR16" s="9" t="str">
        <f>IFERROR(__xludf.DUMMYFUNCTION("""COMPUTED_VALUE"""),"-")</f>
        <v>-</v>
      </c>
      <c r="DS16" s="9" t="str">
        <f>IFERROR(__xludf.DUMMYFUNCTION("""COMPUTED_VALUE"""),"-")</f>
        <v>-</v>
      </c>
      <c r="DT16" s="9" t="str">
        <f>IFERROR(__xludf.DUMMYFUNCTION("""COMPUTED_VALUE"""),"-")</f>
        <v>-</v>
      </c>
      <c r="DU16" s="9" t="str">
        <f>IFERROR(__xludf.DUMMYFUNCTION("""COMPUTED_VALUE"""),"-")</f>
        <v>-</v>
      </c>
      <c r="DV16" s="9" t="str">
        <f>IFERROR(__xludf.DUMMYFUNCTION("""COMPUTED_VALUE"""),"-")</f>
        <v>-</v>
      </c>
      <c r="DW16" s="9" t="str">
        <f>IFERROR(__xludf.DUMMYFUNCTION("""COMPUTED_VALUE"""),"-")</f>
        <v>-</v>
      </c>
      <c r="DX16" s="9" t="str">
        <f>IFERROR(__xludf.DUMMYFUNCTION("""COMPUTED_VALUE"""),"-")</f>
        <v>-</v>
      </c>
      <c r="DY16" s="9" t="str">
        <f>IFERROR(__xludf.DUMMYFUNCTION("""COMPUTED_VALUE"""),"-")</f>
        <v>-</v>
      </c>
      <c r="DZ16" s="9" t="str">
        <f>IFERROR(__xludf.DUMMYFUNCTION("""COMPUTED_VALUE"""),"-")</f>
        <v>-</v>
      </c>
      <c r="EA16" s="9" t="str">
        <f>IFERROR(__xludf.DUMMYFUNCTION("""COMPUTED_VALUE"""),"-")</f>
        <v>-</v>
      </c>
      <c r="EB16" s="9" t="str">
        <f>IFERROR(__xludf.DUMMYFUNCTION("""COMPUTED_VALUE"""),"")</f>
        <v/>
      </c>
      <c r="EC16" s="9" t="str">
        <f>IFERROR(__xludf.DUMMYFUNCTION("""COMPUTED_VALUE"""),"-")</f>
        <v>-</v>
      </c>
      <c r="ED16" s="9" t="str">
        <f>IFERROR(__xludf.DUMMYFUNCTION("""COMPUTED_VALUE"""),"-")</f>
        <v>-</v>
      </c>
      <c r="EE16" s="9" t="str">
        <f>IFERROR(__xludf.DUMMYFUNCTION("""COMPUTED_VALUE"""),"-")</f>
        <v>-</v>
      </c>
      <c r="EF16" s="9" t="str">
        <f>IFERROR(__xludf.DUMMYFUNCTION("""COMPUTED_VALUE"""),"-")</f>
        <v>-</v>
      </c>
      <c r="EG16" s="9" t="str">
        <f>IFERROR(__xludf.DUMMYFUNCTION("""COMPUTED_VALUE"""),"-")</f>
        <v>-</v>
      </c>
      <c r="EH16" s="9" t="str">
        <f>IFERROR(__xludf.DUMMYFUNCTION("""COMPUTED_VALUE"""),"-")</f>
        <v>-</v>
      </c>
      <c r="EI16" s="9" t="str">
        <f>IFERROR(__xludf.DUMMYFUNCTION("""COMPUTED_VALUE"""),"-")</f>
        <v>-</v>
      </c>
      <c r="EJ16" s="9" t="str">
        <f>IFERROR(__xludf.DUMMYFUNCTION("""COMPUTED_VALUE"""),"-")</f>
        <v>-</v>
      </c>
      <c r="EK16" s="9" t="str">
        <f>IFERROR(__xludf.DUMMYFUNCTION("""COMPUTED_VALUE"""),"-")</f>
        <v>-</v>
      </c>
      <c r="EL16" s="9" t="str">
        <f>IFERROR(__xludf.DUMMYFUNCTION("""COMPUTED_VALUE"""),"-")</f>
        <v>-</v>
      </c>
      <c r="EM16" s="9" t="str">
        <f>IFERROR(__xludf.DUMMYFUNCTION("""COMPUTED_VALUE"""),"-")</f>
        <v>-</v>
      </c>
      <c r="EN16" s="9" t="str">
        <f>IFERROR(__xludf.DUMMYFUNCTION("""COMPUTED_VALUE"""),"-")</f>
        <v>-</v>
      </c>
      <c r="EO16" s="9" t="str">
        <f>IFERROR(__xludf.DUMMYFUNCTION("""COMPUTED_VALUE"""),"-")</f>
        <v>-</v>
      </c>
      <c r="EP16" s="9" t="str">
        <f>IFERROR(__xludf.DUMMYFUNCTION("""COMPUTED_VALUE"""),"-")</f>
        <v>-</v>
      </c>
      <c r="EQ16" s="9" t="str">
        <f>IFERROR(__xludf.DUMMYFUNCTION("""COMPUTED_VALUE"""),"-")</f>
        <v>-</v>
      </c>
      <c r="ER16" s="9" t="str">
        <f>IFERROR(__xludf.DUMMYFUNCTION("""COMPUTED_VALUE"""),"-")</f>
        <v>-</v>
      </c>
      <c r="ES16" s="9" t="str">
        <f>IFERROR(__xludf.DUMMYFUNCTION("""COMPUTED_VALUE"""),"")</f>
        <v/>
      </c>
      <c r="ET16" s="9" t="str">
        <f>IFERROR(__xludf.DUMMYFUNCTION("""COMPUTED_VALUE"""),"-")</f>
        <v>-</v>
      </c>
      <c r="EU16" s="9" t="str">
        <f>IFERROR(__xludf.DUMMYFUNCTION("""COMPUTED_VALUE"""),"-")</f>
        <v>-</v>
      </c>
      <c r="EV16" s="9" t="str">
        <f>IFERROR(__xludf.DUMMYFUNCTION("""COMPUTED_VALUE"""),"-")</f>
        <v>-</v>
      </c>
      <c r="EW16" s="9" t="str">
        <f>IFERROR(__xludf.DUMMYFUNCTION("""COMPUTED_VALUE"""),"-")</f>
        <v>-</v>
      </c>
      <c r="EX16" s="9" t="str">
        <f>IFERROR(__xludf.DUMMYFUNCTION("""COMPUTED_VALUE"""),"-")</f>
        <v>-</v>
      </c>
      <c r="EY16" s="9" t="str">
        <f>IFERROR(__xludf.DUMMYFUNCTION("""COMPUTED_VALUE"""),"-")</f>
        <v>-</v>
      </c>
      <c r="EZ16" s="9" t="str">
        <f>IFERROR(__xludf.DUMMYFUNCTION("""COMPUTED_VALUE"""),"-")</f>
        <v>-</v>
      </c>
      <c r="FA16" s="9" t="str">
        <f>IFERROR(__xludf.DUMMYFUNCTION("""COMPUTED_VALUE"""),"-")</f>
        <v>-</v>
      </c>
      <c r="FB16" s="9" t="str">
        <f>IFERROR(__xludf.DUMMYFUNCTION("""COMPUTED_VALUE"""),"-")</f>
        <v>-</v>
      </c>
      <c r="FC16" s="9" t="str">
        <f>IFERROR(__xludf.DUMMYFUNCTION("""COMPUTED_VALUE"""),"-")</f>
        <v>-</v>
      </c>
      <c r="FD16" s="9" t="str">
        <f>IFERROR(__xludf.DUMMYFUNCTION("""COMPUTED_VALUE"""),"-")</f>
        <v>-</v>
      </c>
      <c r="FE16" s="9" t="str">
        <f>IFERROR(__xludf.DUMMYFUNCTION("""COMPUTED_VALUE"""),"-")</f>
        <v>-</v>
      </c>
      <c r="FF16" s="9" t="str">
        <f>IFERROR(__xludf.DUMMYFUNCTION("""COMPUTED_VALUE"""),"-")</f>
        <v>-</v>
      </c>
      <c r="FG16" s="9" t="str">
        <f>IFERROR(__xludf.DUMMYFUNCTION("""COMPUTED_VALUE"""),"-")</f>
        <v>-</v>
      </c>
      <c r="FH16" s="9" t="str">
        <f>IFERROR(__xludf.DUMMYFUNCTION("""COMPUTED_VALUE"""),"-")</f>
        <v>-</v>
      </c>
      <c r="FI16" s="9" t="str">
        <f>IFERROR(__xludf.DUMMYFUNCTION("""COMPUTED_VALUE"""),"-")</f>
        <v>-</v>
      </c>
      <c r="FJ16" s="9" t="str">
        <f>IFERROR(__xludf.DUMMYFUNCTION("""COMPUTED_VALUE"""),"-")</f>
        <v>-</v>
      </c>
      <c r="FK16" s="9" t="str">
        <f>IFERROR(__xludf.DUMMYFUNCTION("""COMPUTED_VALUE"""),"-")</f>
        <v>-</v>
      </c>
      <c r="FL16" s="9" t="str">
        <f>IFERROR(__xludf.DUMMYFUNCTION("""COMPUTED_VALUE"""),"-")</f>
        <v>-</v>
      </c>
      <c r="FM16" s="9" t="str">
        <f>IFERROR(__xludf.DUMMYFUNCTION("""COMPUTED_VALUE"""),"-")</f>
        <v>-</v>
      </c>
      <c r="FN16" s="9" t="str">
        <f>IFERROR(__xludf.DUMMYFUNCTION("""COMPUTED_VALUE"""),"-")</f>
        <v>-</v>
      </c>
      <c r="FO16" s="9" t="str">
        <f>IFERROR(__xludf.DUMMYFUNCTION("""COMPUTED_VALUE"""),"-")</f>
        <v>-</v>
      </c>
      <c r="FP16" s="9" t="str">
        <f>IFERROR(__xludf.DUMMYFUNCTION("""COMPUTED_VALUE"""),"-")</f>
        <v>-</v>
      </c>
      <c r="FQ16" s="9" t="str">
        <f>IFERROR(__xludf.DUMMYFUNCTION("""COMPUTED_VALUE"""),"-")</f>
        <v>-</v>
      </c>
      <c r="FR16" s="9" t="str">
        <f>IFERROR(__xludf.DUMMYFUNCTION("""COMPUTED_VALUE"""),"-")</f>
        <v>-</v>
      </c>
      <c r="FS16" s="9" t="str">
        <f>IFERROR(__xludf.DUMMYFUNCTION("""COMPUTED_VALUE"""),"-")</f>
        <v>-</v>
      </c>
      <c r="FT16" s="9" t="str">
        <f>IFERROR(__xludf.DUMMYFUNCTION("""COMPUTED_VALUE"""),"-")</f>
        <v>-</v>
      </c>
      <c r="FU16" s="9" t="str">
        <f>IFERROR(__xludf.DUMMYFUNCTION("""COMPUTED_VALUE"""),"-")</f>
        <v>-</v>
      </c>
      <c r="FV16" s="9" t="str">
        <f>IFERROR(__xludf.DUMMYFUNCTION("""COMPUTED_VALUE"""),"")</f>
        <v/>
      </c>
      <c r="FW16" s="9" t="str">
        <f>IFERROR(__xludf.DUMMYFUNCTION("""COMPUTED_VALUE"""),"-")</f>
        <v>-</v>
      </c>
      <c r="FX16" s="9" t="str">
        <f>IFERROR(__xludf.DUMMYFUNCTION("""COMPUTED_VALUE"""),"-")</f>
        <v>-</v>
      </c>
      <c r="FY16" s="9" t="str">
        <f>IFERROR(__xludf.DUMMYFUNCTION("""COMPUTED_VALUE"""),"-")</f>
        <v>-</v>
      </c>
      <c r="FZ16" s="9" t="str">
        <f>IFERROR(__xludf.DUMMYFUNCTION("""COMPUTED_VALUE"""),"-")</f>
        <v>-</v>
      </c>
      <c r="GA16" s="9" t="str">
        <f>IFERROR(__xludf.DUMMYFUNCTION("""COMPUTED_VALUE"""),"-")</f>
        <v>-</v>
      </c>
      <c r="GB16" s="9" t="str">
        <f>IFERROR(__xludf.DUMMYFUNCTION("""COMPUTED_VALUE"""),"-")</f>
        <v>-</v>
      </c>
      <c r="GC16" s="9" t="str">
        <f>IFERROR(__xludf.DUMMYFUNCTION("""COMPUTED_VALUE"""),"-")</f>
        <v>-</v>
      </c>
      <c r="GD16" s="9" t="str">
        <f>IFERROR(__xludf.DUMMYFUNCTION("""COMPUTED_VALUE"""),"-")</f>
        <v>-</v>
      </c>
      <c r="GE16" s="9" t="str">
        <f>IFERROR(__xludf.DUMMYFUNCTION("""COMPUTED_VALUE"""),"-")</f>
        <v>-</v>
      </c>
      <c r="GF16" s="9" t="str">
        <f>IFERROR(__xludf.DUMMYFUNCTION("""COMPUTED_VALUE"""),"-")</f>
        <v>-</v>
      </c>
      <c r="GG16" s="9" t="str">
        <f>IFERROR(__xludf.DUMMYFUNCTION("""COMPUTED_VALUE"""),"-")</f>
        <v>-</v>
      </c>
      <c r="GH16" s="9" t="str">
        <f>IFERROR(__xludf.DUMMYFUNCTION("""COMPUTED_VALUE"""),"-")</f>
        <v>-</v>
      </c>
      <c r="GI16" s="9" t="str">
        <f>IFERROR(__xludf.DUMMYFUNCTION("""COMPUTED_VALUE"""),"-")</f>
        <v>-</v>
      </c>
      <c r="GJ16" s="9" t="str">
        <f>IFERROR(__xludf.DUMMYFUNCTION("""COMPUTED_VALUE"""),"-")</f>
        <v>-</v>
      </c>
      <c r="GK16" s="9" t="str">
        <f>IFERROR(__xludf.DUMMYFUNCTION("""COMPUTED_VALUE"""),"-")</f>
        <v>-</v>
      </c>
      <c r="GL16" s="9" t="str">
        <f>IFERROR(__xludf.DUMMYFUNCTION("""COMPUTED_VALUE"""),"-")</f>
        <v>-</v>
      </c>
      <c r="GM16" s="9" t="str">
        <f>IFERROR(__xludf.DUMMYFUNCTION("""COMPUTED_VALUE"""),"-")</f>
        <v>-</v>
      </c>
      <c r="GN16" s="9" t="str">
        <f>IFERROR(__xludf.DUMMYFUNCTION("""COMPUTED_VALUE"""),"-")</f>
        <v>-</v>
      </c>
      <c r="GO16" s="9" t="str">
        <f>IFERROR(__xludf.DUMMYFUNCTION("""COMPUTED_VALUE"""),"-")</f>
        <v>-</v>
      </c>
      <c r="GP16" s="9" t="str">
        <f>IFERROR(__xludf.DUMMYFUNCTION("""COMPUTED_VALUE"""),"-")</f>
        <v>-</v>
      </c>
      <c r="GQ16" s="9" t="str">
        <f>IFERROR(__xludf.DUMMYFUNCTION("""COMPUTED_VALUE"""),"-")</f>
        <v>-</v>
      </c>
      <c r="GR16" s="9" t="str">
        <f>IFERROR(__xludf.DUMMYFUNCTION("""COMPUTED_VALUE"""),"-")</f>
        <v>-</v>
      </c>
      <c r="GS16" s="9" t="str">
        <f>IFERROR(__xludf.DUMMYFUNCTION("""COMPUTED_VALUE"""),"-")</f>
        <v>-</v>
      </c>
      <c r="GT16" s="9" t="str">
        <f>IFERROR(__xludf.DUMMYFUNCTION("""COMPUTED_VALUE"""),"-")</f>
        <v>-</v>
      </c>
      <c r="GU16" s="9" t="str">
        <f>IFERROR(__xludf.DUMMYFUNCTION("""COMPUTED_VALUE"""),"")</f>
        <v/>
      </c>
    </row>
    <row r="17">
      <c r="A17" s="5"/>
      <c r="B17" s="5"/>
      <c r="C17" s="5">
        <f>if(B17="d","diskv. iz ciklusa",if(B17="d1","diskv. iz kruga",if($E17="ODOBREN",(if(countif(H:H,"="&amp;H17)=1,countif(H:H,"&gt;"&amp;H17)+1,concatenate(countif(H:H,"&gt;"&amp;H17)+1," - ",countif(H:H,"&gt;="&amp;H17)))),'Rezultati - B kategorija'!empty)))</f>
        <v>15</v>
      </c>
      <c r="D17" s="6" t="str">
        <f>IFERROR(__xludf.DUMMYFUNCTION("""COMPUTED_VALUE"""),"Habitus")</f>
        <v>Habitus</v>
      </c>
      <c r="E17" s="6" t="str">
        <f>IFERROR(__xludf.DUMMYFUNCTION("""COMPUTED_VALUE"""),"ODOBREN")</f>
        <v>ODOBREN</v>
      </c>
      <c r="F17" s="6" t="str">
        <f>IFERROR(__xludf.DUMMYFUNCTION("""COMPUTED_VALUE"""),"Jovan")</f>
        <v>Jovan</v>
      </c>
      <c r="G17" s="6" t="str">
        <f>IFERROR(__xludf.DUMMYFUNCTION("""COMPUTED_VALUE"""),"Nikolić")</f>
        <v>Nikolić</v>
      </c>
      <c r="H17" s="7">
        <f>IFERROR(__xludf.DUMMYFUNCTION("""COMPUTED_VALUE"""),144.0)</f>
        <v>144</v>
      </c>
      <c r="I17" s="7">
        <f>IFERROR(__xludf.DUMMYFUNCTION("""COMPUTED_VALUE"""),144.0)</f>
        <v>144</v>
      </c>
      <c r="J17" s="6" t="str">
        <f>IFERROR(__xludf.DUMMYFUNCTION("""COMPUTED_VALUE"""),"Loznica")</f>
        <v>Loznica</v>
      </c>
      <c r="K17" s="6" t="str">
        <f>IFERROR(__xludf.DUMMYFUNCTION("""COMPUTED_VALUE"""),"Kadinjača")</f>
        <v>Kadinjača</v>
      </c>
      <c r="L17" s="14" t="str">
        <f>IFERROR(__xludf.DUMMYFUNCTION("""COMPUTED_VALUE"""),"OŠ 8.")</f>
        <v>OŠ 8.</v>
      </c>
      <c r="M17" s="6" t="str">
        <f>IFERROR(__xludf.DUMMYFUNCTION("""COMPUTED_VALUE"""),"B")</f>
        <v>B</v>
      </c>
      <c r="N17" s="6" t="str">
        <f>IFERROR(__xludf.DUMMYFUNCTION("""COMPUTED_VALUE"""),"Petar Radovanovic")</f>
        <v>Petar Radovanovic</v>
      </c>
      <c r="O17" s="8">
        <f>IFERROR(__xludf.DUMMYFUNCTION("""COMPUTED_VALUE"""),100.0)</f>
        <v>100</v>
      </c>
      <c r="P17" s="9">
        <f>IFERROR(__xludf.DUMMYFUNCTION("""COMPUTED_VALUE"""),25.0)</f>
        <v>25</v>
      </c>
      <c r="Q17" s="9">
        <f>IFERROR(__xludf.DUMMYFUNCTION("""COMPUTED_VALUE"""),19.0)</f>
        <v>19</v>
      </c>
      <c r="R17" s="9" t="str">
        <f>IFERROR(__xludf.DUMMYFUNCTION("""COMPUTED_VALUE"""),"-")</f>
        <v>-</v>
      </c>
      <c r="S17" s="9" t="str">
        <f>IFERROR(__xludf.DUMMYFUNCTION("""COMPUTED_VALUE"""),"-")</f>
        <v>-</v>
      </c>
      <c r="T17" s="9" t="str">
        <f>IFERROR(__xludf.DUMMYFUNCTION("""COMPUTED_VALUE"""),"-")</f>
        <v>-</v>
      </c>
      <c r="U17" s="9" t="str">
        <f>IFERROR(__xludf.DUMMYFUNCTION("""COMPUTED_VALUE"""),"")</f>
        <v/>
      </c>
      <c r="V17" s="9" t="str">
        <f>IFERROR(__xludf.DUMMYFUNCTION("""COMPUTED_VALUE"""),"")</f>
        <v/>
      </c>
      <c r="W17" s="9">
        <f>IFERROR(__xludf.DUMMYFUNCTION("""COMPUTED_VALUE"""),1.0)</f>
        <v>1</v>
      </c>
      <c r="X17" s="9">
        <f>IFERROR(__xludf.DUMMYFUNCTION("""COMPUTED_VALUE"""),1.0)</f>
        <v>1</v>
      </c>
      <c r="Y17" s="9">
        <f>IFERROR(__xludf.DUMMYFUNCTION("""COMPUTED_VALUE"""),1.0)</f>
        <v>1</v>
      </c>
      <c r="Z17" s="9">
        <f>IFERROR(__xludf.DUMMYFUNCTION("""COMPUTED_VALUE"""),1.0)</f>
        <v>1</v>
      </c>
      <c r="AA17" s="9">
        <f>IFERROR(__xludf.DUMMYFUNCTION("""COMPUTED_VALUE"""),1.0)</f>
        <v>1</v>
      </c>
      <c r="AB17" s="9">
        <f>IFERROR(__xludf.DUMMYFUNCTION("""COMPUTED_VALUE"""),1.0)</f>
        <v>1</v>
      </c>
      <c r="AC17" s="9">
        <f>IFERROR(__xludf.DUMMYFUNCTION("""COMPUTED_VALUE"""),1.0)</f>
        <v>1</v>
      </c>
      <c r="AD17" s="9">
        <f>IFERROR(__xludf.DUMMYFUNCTION("""COMPUTED_VALUE"""),1.0)</f>
        <v>1</v>
      </c>
      <c r="AE17" s="9">
        <f>IFERROR(__xludf.DUMMYFUNCTION("""COMPUTED_VALUE"""),1.0)</f>
        <v>1</v>
      </c>
      <c r="AF17" s="9">
        <f>IFERROR(__xludf.DUMMYFUNCTION("""COMPUTED_VALUE"""),1.0)</f>
        <v>1</v>
      </c>
      <c r="AG17" s="9">
        <f>IFERROR(__xludf.DUMMYFUNCTION("""COMPUTED_VALUE"""),1.0)</f>
        <v>1</v>
      </c>
      <c r="AH17" s="9">
        <f>IFERROR(__xludf.DUMMYFUNCTION("""COMPUTED_VALUE"""),1.0)</f>
        <v>1</v>
      </c>
      <c r="AI17" s="9">
        <f>IFERROR(__xludf.DUMMYFUNCTION("""COMPUTED_VALUE"""),1.0)</f>
        <v>1</v>
      </c>
      <c r="AJ17" s="9">
        <f>IFERROR(__xludf.DUMMYFUNCTION("""COMPUTED_VALUE"""),1.0)</f>
        <v>1</v>
      </c>
      <c r="AK17" s="9">
        <f>IFERROR(__xludf.DUMMYFUNCTION("""COMPUTED_VALUE"""),1.0)</f>
        <v>1</v>
      </c>
      <c r="AL17" s="9">
        <f>IFERROR(__xludf.DUMMYFUNCTION("""COMPUTED_VALUE"""),1.0)</f>
        <v>1</v>
      </c>
      <c r="AM17" s="9">
        <f>IFERROR(__xludf.DUMMYFUNCTION("""COMPUTED_VALUE"""),1.0)</f>
        <v>1</v>
      </c>
      <c r="AN17" s="9">
        <f>IFERROR(__xludf.DUMMYFUNCTION("""COMPUTED_VALUE"""),1.0)</f>
        <v>1</v>
      </c>
      <c r="AO17" s="9">
        <f>IFERROR(__xludf.DUMMYFUNCTION("""COMPUTED_VALUE"""),1.0)</f>
        <v>1</v>
      </c>
      <c r="AP17" s="9">
        <f>IFERROR(__xludf.DUMMYFUNCTION("""COMPUTED_VALUE"""),1.0)</f>
        <v>1</v>
      </c>
      <c r="AQ17" s="9">
        <f>IFERROR(__xludf.DUMMYFUNCTION("""COMPUTED_VALUE"""),1.0)</f>
        <v>1</v>
      </c>
      <c r="AR17" s="9">
        <f>IFERROR(__xludf.DUMMYFUNCTION("""COMPUTED_VALUE"""),1.0)</f>
        <v>1</v>
      </c>
      <c r="AS17" s="9">
        <f>IFERROR(__xludf.DUMMYFUNCTION("""COMPUTED_VALUE"""),1.0)</f>
        <v>1</v>
      </c>
      <c r="AT17" s="9">
        <f>IFERROR(__xludf.DUMMYFUNCTION("""COMPUTED_VALUE"""),1.0)</f>
        <v>1</v>
      </c>
      <c r="AU17" s="9">
        <f>IFERROR(__xludf.DUMMYFUNCTION("""COMPUTED_VALUE"""),1.0)</f>
        <v>1</v>
      </c>
      <c r="AV17" s="9">
        <f>IFERROR(__xludf.DUMMYFUNCTION("""COMPUTED_VALUE"""),1.0)</f>
        <v>1</v>
      </c>
      <c r="AW17" s="9">
        <f>IFERROR(__xludf.DUMMYFUNCTION("""COMPUTED_VALUE"""),1.0)</f>
        <v>1</v>
      </c>
      <c r="AX17" s="9">
        <f>IFERROR(__xludf.DUMMYFUNCTION("""COMPUTED_VALUE"""),1.0)</f>
        <v>1</v>
      </c>
      <c r="AY17" s="9">
        <f>IFERROR(__xludf.DUMMYFUNCTION("""COMPUTED_VALUE"""),1.0)</f>
        <v>1</v>
      </c>
      <c r="AZ17" s="9">
        <f>IFERROR(__xludf.DUMMYFUNCTION("""COMPUTED_VALUE"""),1.0)</f>
        <v>1</v>
      </c>
      <c r="BA17" s="9">
        <f>IFERROR(__xludf.DUMMYFUNCTION("""COMPUTED_VALUE"""),1.0)</f>
        <v>1</v>
      </c>
      <c r="BB17" s="9">
        <f>IFERROR(__xludf.DUMMYFUNCTION("""COMPUTED_VALUE"""),1.0)</f>
        <v>1</v>
      </c>
      <c r="BC17" s="9">
        <f>IFERROR(__xludf.DUMMYFUNCTION("""COMPUTED_VALUE"""),1.0)</f>
        <v>1</v>
      </c>
      <c r="BD17" s="9">
        <f>IFERROR(__xludf.DUMMYFUNCTION("""COMPUTED_VALUE"""),1.0)</f>
        <v>1</v>
      </c>
      <c r="BE17" s="9">
        <f>IFERROR(__xludf.DUMMYFUNCTION("""COMPUTED_VALUE"""),1.0)</f>
        <v>1</v>
      </c>
      <c r="BF17" s="9">
        <f>IFERROR(__xludf.DUMMYFUNCTION("""COMPUTED_VALUE"""),1.0)</f>
        <v>1</v>
      </c>
      <c r="BG17" s="9">
        <f>IFERROR(__xludf.DUMMYFUNCTION("""COMPUTED_VALUE"""),1.0)</f>
        <v>1</v>
      </c>
      <c r="BH17" s="9">
        <f>IFERROR(__xludf.DUMMYFUNCTION("""COMPUTED_VALUE"""),1.0)</f>
        <v>1</v>
      </c>
      <c r="BI17" s="9">
        <f>IFERROR(__xludf.DUMMYFUNCTION("""COMPUTED_VALUE"""),1.0)</f>
        <v>1</v>
      </c>
      <c r="BJ17" s="9">
        <f>IFERROR(__xludf.DUMMYFUNCTION("""COMPUTED_VALUE"""),1.0)</f>
        <v>1</v>
      </c>
      <c r="BK17" s="9">
        <f>IFERROR(__xludf.DUMMYFUNCTION("""COMPUTED_VALUE"""),1.0)</f>
        <v>1</v>
      </c>
      <c r="BL17" s="9">
        <f>IFERROR(__xludf.DUMMYFUNCTION("""COMPUTED_VALUE"""),1.0)</f>
        <v>1</v>
      </c>
      <c r="BM17" s="9" t="str">
        <f>IFERROR(__xludf.DUMMYFUNCTION("""COMPUTED_VALUE"""),"")</f>
        <v/>
      </c>
      <c r="BN17" s="9">
        <f>IFERROR(__xludf.DUMMYFUNCTION("""COMPUTED_VALUE"""),1.0)</f>
        <v>1</v>
      </c>
      <c r="BO17" s="9">
        <f>IFERROR(__xludf.DUMMYFUNCTION("""COMPUTED_VALUE"""),1.0)</f>
        <v>1</v>
      </c>
      <c r="BP17" s="9">
        <f>IFERROR(__xludf.DUMMYFUNCTION("""COMPUTED_VALUE"""),1.0)</f>
        <v>1</v>
      </c>
      <c r="BQ17" s="9">
        <f>IFERROR(__xludf.DUMMYFUNCTION("""COMPUTED_VALUE"""),1.0)</f>
        <v>1</v>
      </c>
      <c r="BR17" s="9">
        <f>IFERROR(__xludf.DUMMYFUNCTION("""COMPUTED_VALUE"""),1.0)</f>
        <v>1</v>
      </c>
      <c r="BS17" s="9">
        <f>IFERROR(__xludf.DUMMYFUNCTION("""COMPUTED_VALUE"""),1.0)</f>
        <v>1</v>
      </c>
      <c r="BT17" s="9">
        <f>IFERROR(__xludf.DUMMYFUNCTION("""COMPUTED_VALUE"""),1.0)</f>
        <v>1</v>
      </c>
      <c r="BU17" s="9">
        <f>IFERROR(__xludf.DUMMYFUNCTION("""COMPUTED_VALUE"""),1.0)</f>
        <v>1</v>
      </c>
      <c r="BV17" s="9">
        <f>IFERROR(__xludf.DUMMYFUNCTION("""COMPUTED_VALUE"""),1.0)</f>
        <v>1</v>
      </c>
      <c r="BW17" s="9">
        <f>IFERROR(__xludf.DUMMYFUNCTION("""COMPUTED_VALUE"""),1.0)</f>
        <v>1</v>
      </c>
      <c r="BX17" s="9">
        <f>IFERROR(__xludf.DUMMYFUNCTION("""COMPUTED_VALUE"""),1.0)</f>
        <v>1</v>
      </c>
      <c r="BY17" s="9">
        <f>IFERROR(__xludf.DUMMYFUNCTION("""COMPUTED_VALUE"""),1.0)</f>
        <v>1</v>
      </c>
      <c r="BZ17" s="9">
        <f>IFERROR(__xludf.DUMMYFUNCTION("""COMPUTED_VALUE"""),1.0)</f>
        <v>1</v>
      </c>
      <c r="CA17" s="9">
        <f>IFERROR(__xludf.DUMMYFUNCTION("""COMPUTED_VALUE"""),1.0)</f>
        <v>1</v>
      </c>
      <c r="CB17" s="9" t="str">
        <f>IFERROR(__xludf.DUMMYFUNCTION("""COMPUTED_VALUE"""),"WA")</f>
        <v>WA</v>
      </c>
      <c r="CC17" s="9" t="str">
        <f>IFERROR(__xludf.DUMMYFUNCTION("""COMPUTED_VALUE"""),"WA")</f>
        <v>WA</v>
      </c>
      <c r="CD17" s="9" t="str">
        <f>IFERROR(__xludf.DUMMYFUNCTION("""COMPUTED_VALUE"""),"WA")</f>
        <v>WA</v>
      </c>
      <c r="CE17" s="9" t="str">
        <f>IFERROR(__xludf.DUMMYFUNCTION("""COMPUTED_VALUE"""),"WA")</f>
        <v>WA</v>
      </c>
      <c r="CF17" s="9" t="str">
        <f>IFERROR(__xludf.DUMMYFUNCTION("""COMPUTED_VALUE"""),"WA")</f>
        <v>WA</v>
      </c>
      <c r="CG17" s="9" t="str">
        <f>IFERROR(__xludf.DUMMYFUNCTION("""COMPUTED_VALUE"""),"WA")</f>
        <v>WA</v>
      </c>
      <c r="CH17" s="9" t="str">
        <f>IFERROR(__xludf.DUMMYFUNCTION("""COMPUTED_VALUE"""),"WA")</f>
        <v>WA</v>
      </c>
      <c r="CI17" s="9" t="str">
        <f>IFERROR(__xludf.DUMMYFUNCTION("""COMPUTED_VALUE"""),"WA")</f>
        <v>WA</v>
      </c>
      <c r="CJ17" s="9" t="str">
        <f>IFERROR(__xludf.DUMMYFUNCTION("""COMPUTED_VALUE"""),"WA")</f>
        <v>WA</v>
      </c>
      <c r="CK17" s="9" t="str">
        <f>IFERROR(__xludf.DUMMYFUNCTION("""COMPUTED_VALUE"""),"WA")</f>
        <v>WA</v>
      </c>
      <c r="CL17" s="9" t="str">
        <f>IFERROR(__xludf.DUMMYFUNCTION("""COMPUTED_VALUE"""),"WA")</f>
        <v>WA</v>
      </c>
      <c r="CM17" s="9" t="str">
        <f>IFERROR(__xludf.DUMMYFUNCTION("""COMPUTED_VALUE"""),"WA")</f>
        <v>WA</v>
      </c>
      <c r="CN17" s="9" t="str">
        <f>IFERROR(__xludf.DUMMYFUNCTION("""COMPUTED_VALUE"""),"WA")</f>
        <v>WA</v>
      </c>
      <c r="CO17" s="9" t="str">
        <f>IFERROR(__xludf.DUMMYFUNCTION("""COMPUTED_VALUE"""),"WA")</f>
        <v>WA</v>
      </c>
      <c r="CP17" s="9" t="str">
        <f>IFERROR(__xludf.DUMMYFUNCTION("""COMPUTED_VALUE"""),"WA")</f>
        <v>WA</v>
      </c>
      <c r="CQ17" s="9" t="str">
        <f>IFERROR(__xludf.DUMMYFUNCTION("""COMPUTED_VALUE"""),"WA")</f>
        <v>WA</v>
      </c>
      <c r="CR17" s="9" t="str">
        <f>IFERROR(__xludf.DUMMYFUNCTION("""COMPUTED_VALUE"""),"WA")</f>
        <v>WA</v>
      </c>
      <c r="CS17" s="9">
        <f>IFERROR(__xludf.DUMMYFUNCTION("""COMPUTED_VALUE"""),1.0)</f>
        <v>1</v>
      </c>
      <c r="CT17" s="9" t="str">
        <f>IFERROR(__xludf.DUMMYFUNCTION("""COMPUTED_VALUE"""),"WA")</f>
        <v>WA</v>
      </c>
      <c r="CU17" s="9" t="str">
        <f>IFERROR(__xludf.DUMMYFUNCTION("""COMPUTED_VALUE"""),"")</f>
        <v/>
      </c>
      <c r="CV17" s="9" t="str">
        <f>IFERROR(__xludf.DUMMYFUNCTION("""COMPUTED_VALUE"""),"WA")</f>
        <v>WA</v>
      </c>
      <c r="CW17" s="9">
        <f>IFERROR(__xludf.DUMMYFUNCTION("""COMPUTED_VALUE"""),1.0)</f>
        <v>1</v>
      </c>
      <c r="CX17" s="9" t="str">
        <f>IFERROR(__xludf.DUMMYFUNCTION("""COMPUTED_VALUE"""),"WA")</f>
        <v>WA</v>
      </c>
      <c r="CY17" s="9" t="str">
        <f>IFERROR(__xludf.DUMMYFUNCTION("""COMPUTED_VALUE"""),"WA")</f>
        <v>WA</v>
      </c>
      <c r="CZ17" s="9" t="str">
        <f>IFERROR(__xludf.DUMMYFUNCTION("""COMPUTED_VALUE"""),"WA")</f>
        <v>WA</v>
      </c>
      <c r="DA17" s="9" t="str">
        <f>IFERROR(__xludf.DUMMYFUNCTION("""COMPUTED_VALUE"""),"WA")</f>
        <v>WA</v>
      </c>
      <c r="DB17" s="9" t="str">
        <f>IFERROR(__xludf.DUMMYFUNCTION("""COMPUTED_VALUE"""),"WA")</f>
        <v>WA</v>
      </c>
      <c r="DC17" s="9" t="str">
        <f>IFERROR(__xludf.DUMMYFUNCTION("""COMPUTED_VALUE"""),"WA")</f>
        <v>WA</v>
      </c>
      <c r="DD17" s="9">
        <f>IFERROR(__xludf.DUMMYFUNCTION("""COMPUTED_VALUE"""),1.0)</f>
        <v>1</v>
      </c>
      <c r="DE17" s="9" t="str">
        <f>IFERROR(__xludf.DUMMYFUNCTION("""COMPUTED_VALUE"""),"WA")</f>
        <v>WA</v>
      </c>
      <c r="DF17" s="9">
        <f>IFERROR(__xludf.DUMMYFUNCTION("""COMPUTED_VALUE"""),1.0)</f>
        <v>1</v>
      </c>
      <c r="DG17" s="9">
        <f>IFERROR(__xludf.DUMMYFUNCTION("""COMPUTED_VALUE"""),1.0)</f>
        <v>1</v>
      </c>
      <c r="DH17" s="9">
        <f>IFERROR(__xludf.DUMMYFUNCTION("""COMPUTED_VALUE"""),1.0)</f>
        <v>1</v>
      </c>
      <c r="DI17" s="9">
        <f>IFERROR(__xludf.DUMMYFUNCTION("""COMPUTED_VALUE"""),1.0)</f>
        <v>1</v>
      </c>
      <c r="DJ17" s="9">
        <f>IFERROR(__xludf.DUMMYFUNCTION("""COMPUTED_VALUE"""),1.0)</f>
        <v>1</v>
      </c>
      <c r="DK17" s="9">
        <f>IFERROR(__xludf.DUMMYFUNCTION("""COMPUTED_VALUE"""),1.0)</f>
        <v>1</v>
      </c>
      <c r="DL17" s="9" t="str">
        <f>IFERROR(__xludf.DUMMYFUNCTION("""COMPUTED_VALUE"""),"WA")</f>
        <v>WA</v>
      </c>
      <c r="DM17" s="9" t="str">
        <f>IFERROR(__xludf.DUMMYFUNCTION("""COMPUTED_VALUE"""),"WA")</f>
        <v>WA</v>
      </c>
      <c r="DN17" s="9" t="str">
        <f>IFERROR(__xludf.DUMMYFUNCTION("""COMPUTED_VALUE"""),"WA")</f>
        <v>WA</v>
      </c>
      <c r="DO17" s="9" t="str">
        <f>IFERROR(__xludf.DUMMYFUNCTION("""COMPUTED_VALUE"""),"WA")</f>
        <v>WA</v>
      </c>
      <c r="DP17" s="9" t="str">
        <f>IFERROR(__xludf.DUMMYFUNCTION("""COMPUTED_VALUE"""),"WA")</f>
        <v>WA</v>
      </c>
      <c r="DQ17" s="9" t="str">
        <f>IFERROR(__xludf.DUMMYFUNCTION("""COMPUTED_VALUE"""),"WA")</f>
        <v>WA</v>
      </c>
      <c r="DR17" s="9" t="str">
        <f>IFERROR(__xludf.DUMMYFUNCTION("""COMPUTED_VALUE"""),"WA")</f>
        <v>WA</v>
      </c>
      <c r="DS17" s="9" t="str">
        <f>IFERROR(__xludf.DUMMYFUNCTION("""COMPUTED_VALUE"""),"WA")</f>
        <v>WA</v>
      </c>
      <c r="DT17" s="9" t="str">
        <f>IFERROR(__xludf.DUMMYFUNCTION("""COMPUTED_VALUE"""),"WA")</f>
        <v>WA</v>
      </c>
      <c r="DU17" s="9" t="str">
        <f>IFERROR(__xludf.DUMMYFUNCTION("""COMPUTED_VALUE"""),"WA")</f>
        <v>WA</v>
      </c>
      <c r="DV17" s="9" t="str">
        <f>IFERROR(__xludf.DUMMYFUNCTION("""COMPUTED_VALUE"""),"WA")</f>
        <v>WA</v>
      </c>
      <c r="DW17" s="9" t="str">
        <f>IFERROR(__xludf.DUMMYFUNCTION("""COMPUTED_VALUE"""),"WA")</f>
        <v>WA</v>
      </c>
      <c r="DX17" s="9" t="str">
        <f>IFERROR(__xludf.DUMMYFUNCTION("""COMPUTED_VALUE"""),"WA")</f>
        <v>WA</v>
      </c>
      <c r="DY17" s="9" t="str">
        <f>IFERROR(__xludf.DUMMYFUNCTION("""COMPUTED_VALUE"""),"WA")</f>
        <v>WA</v>
      </c>
      <c r="DZ17" s="9" t="str">
        <f>IFERROR(__xludf.DUMMYFUNCTION("""COMPUTED_VALUE"""),"WA")</f>
        <v>WA</v>
      </c>
      <c r="EA17" s="9" t="str">
        <f>IFERROR(__xludf.DUMMYFUNCTION("""COMPUTED_VALUE"""),"WA")</f>
        <v>WA</v>
      </c>
      <c r="EB17" s="9" t="str">
        <f>IFERROR(__xludf.DUMMYFUNCTION("""COMPUTED_VALUE"""),"")</f>
        <v/>
      </c>
      <c r="EC17" s="9" t="str">
        <f>IFERROR(__xludf.DUMMYFUNCTION("""COMPUTED_VALUE"""),"-")</f>
        <v>-</v>
      </c>
      <c r="ED17" s="9" t="str">
        <f>IFERROR(__xludf.DUMMYFUNCTION("""COMPUTED_VALUE"""),"-")</f>
        <v>-</v>
      </c>
      <c r="EE17" s="9" t="str">
        <f>IFERROR(__xludf.DUMMYFUNCTION("""COMPUTED_VALUE"""),"-")</f>
        <v>-</v>
      </c>
      <c r="EF17" s="9" t="str">
        <f>IFERROR(__xludf.DUMMYFUNCTION("""COMPUTED_VALUE"""),"-")</f>
        <v>-</v>
      </c>
      <c r="EG17" s="9" t="str">
        <f>IFERROR(__xludf.DUMMYFUNCTION("""COMPUTED_VALUE"""),"-")</f>
        <v>-</v>
      </c>
      <c r="EH17" s="9" t="str">
        <f>IFERROR(__xludf.DUMMYFUNCTION("""COMPUTED_VALUE"""),"-")</f>
        <v>-</v>
      </c>
      <c r="EI17" s="9" t="str">
        <f>IFERROR(__xludf.DUMMYFUNCTION("""COMPUTED_VALUE"""),"-")</f>
        <v>-</v>
      </c>
      <c r="EJ17" s="9" t="str">
        <f>IFERROR(__xludf.DUMMYFUNCTION("""COMPUTED_VALUE"""),"-")</f>
        <v>-</v>
      </c>
      <c r="EK17" s="9" t="str">
        <f>IFERROR(__xludf.DUMMYFUNCTION("""COMPUTED_VALUE"""),"-")</f>
        <v>-</v>
      </c>
      <c r="EL17" s="9" t="str">
        <f>IFERROR(__xludf.DUMMYFUNCTION("""COMPUTED_VALUE"""),"-")</f>
        <v>-</v>
      </c>
      <c r="EM17" s="9" t="str">
        <f>IFERROR(__xludf.DUMMYFUNCTION("""COMPUTED_VALUE"""),"-")</f>
        <v>-</v>
      </c>
      <c r="EN17" s="9" t="str">
        <f>IFERROR(__xludf.DUMMYFUNCTION("""COMPUTED_VALUE"""),"-")</f>
        <v>-</v>
      </c>
      <c r="EO17" s="9" t="str">
        <f>IFERROR(__xludf.DUMMYFUNCTION("""COMPUTED_VALUE"""),"-")</f>
        <v>-</v>
      </c>
      <c r="EP17" s="9" t="str">
        <f>IFERROR(__xludf.DUMMYFUNCTION("""COMPUTED_VALUE"""),"-")</f>
        <v>-</v>
      </c>
      <c r="EQ17" s="9" t="str">
        <f>IFERROR(__xludf.DUMMYFUNCTION("""COMPUTED_VALUE"""),"-")</f>
        <v>-</v>
      </c>
      <c r="ER17" s="9" t="str">
        <f>IFERROR(__xludf.DUMMYFUNCTION("""COMPUTED_VALUE"""),"-")</f>
        <v>-</v>
      </c>
      <c r="ES17" s="9" t="str">
        <f>IFERROR(__xludf.DUMMYFUNCTION("""COMPUTED_VALUE"""),"")</f>
        <v/>
      </c>
      <c r="ET17" s="9" t="str">
        <f>IFERROR(__xludf.DUMMYFUNCTION("""COMPUTED_VALUE"""),"-")</f>
        <v>-</v>
      </c>
      <c r="EU17" s="9" t="str">
        <f>IFERROR(__xludf.DUMMYFUNCTION("""COMPUTED_VALUE"""),"-")</f>
        <v>-</v>
      </c>
      <c r="EV17" s="9" t="str">
        <f>IFERROR(__xludf.DUMMYFUNCTION("""COMPUTED_VALUE"""),"-")</f>
        <v>-</v>
      </c>
      <c r="EW17" s="9" t="str">
        <f>IFERROR(__xludf.DUMMYFUNCTION("""COMPUTED_VALUE"""),"-")</f>
        <v>-</v>
      </c>
      <c r="EX17" s="9" t="str">
        <f>IFERROR(__xludf.DUMMYFUNCTION("""COMPUTED_VALUE"""),"-")</f>
        <v>-</v>
      </c>
      <c r="EY17" s="9" t="str">
        <f>IFERROR(__xludf.DUMMYFUNCTION("""COMPUTED_VALUE"""),"-")</f>
        <v>-</v>
      </c>
      <c r="EZ17" s="9" t="str">
        <f>IFERROR(__xludf.DUMMYFUNCTION("""COMPUTED_VALUE"""),"-")</f>
        <v>-</v>
      </c>
      <c r="FA17" s="9" t="str">
        <f>IFERROR(__xludf.DUMMYFUNCTION("""COMPUTED_VALUE"""),"-")</f>
        <v>-</v>
      </c>
      <c r="FB17" s="9" t="str">
        <f>IFERROR(__xludf.DUMMYFUNCTION("""COMPUTED_VALUE"""),"-")</f>
        <v>-</v>
      </c>
      <c r="FC17" s="9" t="str">
        <f>IFERROR(__xludf.DUMMYFUNCTION("""COMPUTED_VALUE"""),"-")</f>
        <v>-</v>
      </c>
      <c r="FD17" s="9" t="str">
        <f>IFERROR(__xludf.DUMMYFUNCTION("""COMPUTED_VALUE"""),"-")</f>
        <v>-</v>
      </c>
      <c r="FE17" s="9" t="str">
        <f>IFERROR(__xludf.DUMMYFUNCTION("""COMPUTED_VALUE"""),"-")</f>
        <v>-</v>
      </c>
      <c r="FF17" s="9" t="str">
        <f>IFERROR(__xludf.DUMMYFUNCTION("""COMPUTED_VALUE"""),"-")</f>
        <v>-</v>
      </c>
      <c r="FG17" s="9" t="str">
        <f>IFERROR(__xludf.DUMMYFUNCTION("""COMPUTED_VALUE"""),"-")</f>
        <v>-</v>
      </c>
      <c r="FH17" s="9" t="str">
        <f>IFERROR(__xludf.DUMMYFUNCTION("""COMPUTED_VALUE"""),"-")</f>
        <v>-</v>
      </c>
      <c r="FI17" s="9" t="str">
        <f>IFERROR(__xludf.DUMMYFUNCTION("""COMPUTED_VALUE"""),"-")</f>
        <v>-</v>
      </c>
      <c r="FJ17" s="9" t="str">
        <f>IFERROR(__xludf.DUMMYFUNCTION("""COMPUTED_VALUE"""),"-")</f>
        <v>-</v>
      </c>
      <c r="FK17" s="9" t="str">
        <f>IFERROR(__xludf.DUMMYFUNCTION("""COMPUTED_VALUE"""),"-")</f>
        <v>-</v>
      </c>
      <c r="FL17" s="9" t="str">
        <f>IFERROR(__xludf.DUMMYFUNCTION("""COMPUTED_VALUE"""),"-")</f>
        <v>-</v>
      </c>
      <c r="FM17" s="9" t="str">
        <f>IFERROR(__xludf.DUMMYFUNCTION("""COMPUTED_VALUE"""),"-")</f>
        <v>-</v>
      </c>
      <c r="FN17" s="9" t="str">
        <f>IFERROR(__xludf.DUMMYFUNCTION("""COMPUTED_VALUE"""),"-")</f>
        <v>-</v>
      </c>
      <c r="FO17" s="9" t="str">
        <f>IFERROR(__xludf.DUMMYFUNCTION("""COMPUTED_VALUE"""),"-")</f>
        <v>-</v>
      </c>
      <c r="FP17" s="9" t="str">
        <f>IFERROR(__xludf.DUMMYFUNCTION("""COMPUTED_VALUE"""),"-")</f>
        <v>-</v>
      </c>
      <c r="FQ17" s="9" t="str">
        <f>IFERROR(__xludf.DUMMYFUNCTION("""COMPUTED_VALUE"""),"-")</f>
        <v>-</v>
      </c>
      <c r="FR17" s="9" t="str">
        <f>IFERROR(__xludf.DUMMYFUNCTION("""COMPUTED_VALUE"""),"-")</f>
        <v>-</v>
      </c>
      <c r="FS17" s="9" t="str">
        <f>IFERROR(__xludf.DUMMYFUNCTION("""COMPUTED_VALUE"""),"-")</f>
        <v>-</v>
      </c>
      <c r="FT17" s="9" t="str">
        <f>IFERROR(__xludf.DUMMYFUNCTION("""COMPUTED_VALUE"""),"-")</f>
        <v>-</v>
      </c>
      <c r="FU17" s="9" t="str">
        <f>IFERROR(__xludf.DUMMYFUNCTION("""COMPUTED_VALUE"""),"-")</f>
        <v>-</v>
      </c>
      <c r="FV17" s="9" t="str">
        <f>IFERROR(__xludf.DUMMYFUNCTION("""COMPUTED_VALUE"""),"")</f>
        <v/>
      </c>
      <c r="FW17" s="9" t="str">
        <f>IFERROR(__xludf.DUMMYFUNCTION("""COMPUTED_VALUE"""),"-")</f>
        <v>-</v>
      </c>
      <c r="FX17" s="9" t="str">
        <f>IFERROR(__xludf.DUMMYFUNCTION("""COMPUTED_VALUE"""),"-")</f>
        <v>-</v>
      </c>
      <c r="FY17" s="9" t="str">
        <f>IFERROR(__xludf.DUMMYFUNCTION("""COMPUTED_VALUE"""),"-")</f>
        <v>-</v>
      </c>
      <c r="FZ17" s="9" t="str">
        <f>IFERROR(__xludf.DUMMYFUNCTION("""COMPUTED_VALUE"""),"-")</f>
        <v>-</v>
      </c>
      <c r="GA17" s="9" t="str">
        <f>IFERROR(__xludf.DUMMYFUNCTION("""COMPUTED_VALUE"""),"-")</f>
        <v>-</v>
      </c>
      <c r="GB17" s="9" t="str">
        <f>IFERROR(__xludf.DUMMYFUNCTION("""COMPUTED_VALUE"""),"-")</f>
        <v>-</v>
      </c>
      <c r="GC17" s="9" t="str">
        <f>IFERROR(__xludf.DUMMYFUNCTION("""COMPUTED_VALUE"""),"-")</f>
        <v>-</v>
      </c>
      <c r="GD17" s="9" t="str">
        <f>IFERROR(__xludf.DUMMYFUNCTION("""COMPUTED_VALUE"""),"-")</f>
        <v>-</v>
      </c>
      <c r="GE17" s="9" t="str">
        <f>IFERROR(__xludf.DUMMYFUNCTION("""COMPUTED_VALUE"""),"-")</f>
        <v>-</v>
      </c>
      <c r="GF17" s="9" t="str">
        <f>IFERROR(__xludf.DUMMYFUNCTION("""COMPUTED_VALUE"""),"-")</f>
        <v>-</v>
      </c>
      <c r="GG17" s="9" t="str">
        <f>IFERROR(__xludf.DUMMYFUNCTION("""COMPUTED_VALUE"""),"-")</f>
        <v>-</v>
      </c>
      <c r="GH17" s="9" t="str">
        <f>IFERROR(__xludf.DUMMYFUNCTION("""COMPUTED_VALUE"""),"-")</f>
        <v>-</v>
      </c>
      <c r="GI17" s="9" t="str">
        <f>IFERROR(__xludf.DUMMYFUNCTION("""COMPUTED_VALUE"""),"-")</f>
        <v>-</v>
      </c>
      <c r="GJ17" s="9" t="str">
        <f>IFERROR(__xludf.DUMMYFUNCTION("""COMPUTED_VALUE"""),"-")</f>
        <v>-</v>
      </c>
      <c r="GK17" s="9" t="str">
        <f>IFERROR(__xludf.DUMMYFUNCTION("""COMPUTED_VALUE"""),"-")</f>
        <v>-</v>
      </c>
      <c r="GL17" s="9" t="str">
        <f>IFERROR(__xludf.DUMMYFUNCTION("""COMPUTED_VALUE"""),"-")</f>
        <v>-</v>
      </c>
      <c r="GM17" s="9" t="str">
        <f>IFERROR(__xludf.DUMMYFUNCTION("""COMPUTED_VALUE"""),"-")</f>
        <v>-</v>
      </c>
      <c r="GN17" s="9" t="str">
        <f>IFERROR(__xludf.DUMMYFUNCTION("""COMPUTED_VALUE"""),"-")</f>
        <v>-</v>
      </c>
      <c r="GO17" s="9" t="str">
        <f>IFERROR(__xludf.DUMMYFUNCTION("""COMPUTED_VALUE"""),"-")</f>
        <v>-</v>
      </c>
      <c r="GP17" s="9" t="str">
        <f>IFERROR(__xludf.DUMMYFUNCTION("""COMPUTED_VALUE"""),"-")</f>
        <v>-</v>
      </c>
      <c r="GQ17" s="9" t="str">
        <f>IFERROR(__xludf.DUMMYFUNCTION("""COMPUTED_VALUE"""),"-")</f>
        <v>-</v>
      </c>
      <c r="GR17" s="9" t="str">
        <f>IFERROR(__xludf.DUMMYFUNCTION("""COMPUTED_VALUE"""),"-")</f>
        <v>-</v>
      </c>
      <c r="GS17" s="9" t="str">
        <f>IFERROR(__xludf.DUMMYFUNCTION("""COMPUTED_VALUE"""),"-")</f>
        <v>-</v>
      </c>
      <c r="GT17" s="9" t="str">
        <f>IFERROR(__xludf.DUMMYFUNCTION("""COMPUTED_VALUE"""),"-")</f>
        <v>-</v>
      </c>
      <c r="GU17" s="9" t="str">
        <f>IFERROR(__xludf.DUMMYFUNCTION("""COMPUTED_VALUE"""),"")</f>
        <v/>
      </c>
    </row>
    <row r="18">
      <c r="A18" s="5"/>
      <c r="B18" s="5"/>
      <c r="C18" s="5">
        <f>if(B18="d","diskv. iz ciklusa",if(B18="d1","diskv. iz kruga",if($E18="ODOBREN",(if(countif(H:H,"="&amp;H18)=1,countif(H:H,"&gt;"&amp;H18)+1,concatenate(countif(H:H,"&gt;"&amp;H18)+1," - ",countif(H:H,"&gt;="&amp;H18)))),'Rezultati - B kategorija'!empty)))</f>
        <v>16</v>
      </c>
      <c r="D18" s="6" t="str">
        <f>IFERROR(__xludf.DUMMYFUNCTION("""COMPUTED_VALUE"""),"BrankoGrbic01")</f>
        <v>BrankoGrbic01</v>
      </c>
      <c r="E18" s="6" t="str">
        <f>IFERROR(__xludf.DUMMYFUNCTION("""COMPUTED_VALUE"""),"ODOBREN")</f>
        <v>ODOBREN</v>
      </c>
      <c r="F18" s="6" t="str">
        <f>IFERROR(__xludf.DUMMYFUNCTION("""COMPUTED_VALUE"""),"Branko")</f>
        <v>Branko</v>
      </c>
      <c r="G18" s="6" t="str">
        <f>IFERROR(__xludf.DUMMYFUNCTION("""COMPUTED_VALUE"""),"Grbić")</f>
        <v>Grbić</v>
      </c>
      <c r="H18" s="7">
        <f>IFERROR(__xludf.DUMMYFUNCTION("""COMPUTED_VALUE"""),141.0)</f>
        <v>141</v>
      </c>
      <c r="I18" s="7">
        <f>IFERROR(__xludf.DUMMYFUNCTION("""COMPUTED_VALUE"""),141.0)</f>
        <v>141</v>
      </c>
      <c r="J18" s="6" t="str">
        <f>IFERROR(__xludf.DUMMYFUNCTION("""COMPUTED_VALUE"""),"Zaječar")</f>
        <v>Zaječar</v>
      </c>
      <c r="K18" s="6" t="str">
        <f>IFERROR(__xludf.DUMMYFUNCTION("""COMPUTED_VALUE"""),"Gimnazija")</f>
        <v>Gimnazija</v>
      </c>
      <c r="L18" s="14" t="str">
        <f>IFERROR(__xludf.DUMMYFUNCTION("""COMPUTED_VALUE"""),"IV")</f>
        <v>IV</v>
      </c>
      <c r="M18" s="6" t="str">
        <f>IFERROR(__xludf.DUMMYFUNCTION("""COMPUTED_VALUE"""),"B")</f>
        <v>B</v>
      </c>
      <c r="N18" s="6" t="str">
        <f>IFERROR(__xludf.DUMMYFUNCTION("""COMPUTED_VALUE"""),"Mijodrag Djurišić")</f>
        <v>Mijodrag Djurišić</v>
      </c>
      <c r="O18" s="8">
        <f>IFERROR(__xludf.DUMMYFUNCTION("""COMPUTED_VALUE"""),100.0)</f>
        <v>100</v>
      </c>
      <c r="P18" s="9">
        <f>IFERROR(__xludf.DUMMYFUNCTION("""COMPUTED_VALUE"""),25.0)</f>
        <v>25</v>
      </c>
      <c r="Q18" s="9">
        <f>IFERROR(__xludf.DUMMYFUNCTION("""COMPUTED_VALUE"""),16.0)</f>
        <v>16</v>
      </c>
      <c r="R18" s="9" t="str">
        <f>IFERROR(__xludf.DUMMYFUNCTION("""COMPUTED_VALUE"""),"-")</f>
        <v>-</v>
      </c>
      <c r="S18" s="9" t="str">
        <f>IFERROR(__xludf.DUMMYFUNCTION("""COMPUTED_VALUE"""),"-")</f>
        <v>-</v>
      </c>
      <c r="T18" s="9" t="str">
        <f>IFERROR(__xludf.DUMMYFUNCTION("""COMPUTED_VALUE"""),"-")</f>
        <v>-</v>
      </c>
      <c r="U18" s="9" t="str">
        <f>IFERROR(__xludf.DUMMYFUNCTION("""COMPUTED_VALUE"""),"")</f>
        <v/>
      </c>
      <c r="V18" s="9" t="str">
        <f>IFERROR(__xludf.DUMMYFUNCTION("""COMPUTED_VALUE"""),"")</f>
        <v/>
      </c>
      <c r="W18" s="9">
        <f>IFERROR(__xludf.DUMMYFUNCTION("""COMPUTED_VALUE"""),1.0)</f>
        <v>1</v>
      </c>
      <c r="X18" s="9">
        <f>IFERROR(__xludf.DUMMYFUNCTION("""COMPUTED_VALUE"""),1.0)</f>
        <v>1</v>
      </c>
      <c r="Y18" s="9">
        <f>IFERROR(__xludf.DUMMYFUNCTION("""COMPUTED_VALUE"""),1.0)</f>
        <v>1</v>
      </c>
      <c r="Z18" s="9">
        <f>IFERROR(__xludf.DUMMYFUNCTION("""COMPUTED_VALUE"""),1.0)</f>
        <v>1</v>
      </c>
      <c r="AA18" s="9">
        <f>IFERROR(__xludf.DUMMYFUNCTION("""COMPUTED_VALUE"""),1.0)</f>
        <v>1</v>
      </c>
      <c r="AB18" s="9">
        <f>IFERROR(__xludf.DUMMYFUNCTION("""COMPUTED_VALUE"""),1.0)</f>
        <v>1</v>
      </c>
      <c r="AC18" s="9">
        <f>IFERROR(__xludf.DUMMYFUNCTION("""COMPUTED_VALUE"""),1.0)</f>
        <v>1</v>
      </c>
      <c r="AD18" s="9">
        <f>IFERROR(__xludf.DUMMYFUNCTION("""COMPUTED_VALUE"""),1.0)</f>
        <v>1</v>
      </c>
      <c r="AE18" s="9">
        <f>IFERROR(__xludf.DUMMYFUNCTION("""COMPUTED_VALUE"""),1.0)</f>
        <v>1</v>
      </c>
      <c r="AF18" s="9">
        <f>IFERROR(__xludf.DUMMYFUNCTION("""COMPUTED_VALUE"""),1.0)</f>
        <v>1</v>
      </c>
      <c r="AG18" s="9">
        <f>IFERROR(__xludf.DUMMYFUNCTION("""COMPUTED_VALUE"""),1.0)</f>
        <v>1</v>
      </c>
      <c r="AH18" s="9">
        <f>IFERROR(__xludf.DUMMYFUNCTION("""COMPUTED_VALUE"""),1.0)</f>
        <v>1</v>
      </c>
      <c r="AI18" s="9">
        <f>IFERROR(__xludf.DUMMYFUNCTION("""COMPUTED_VALUE"""),1.0)</f>
        <v>1</v>
      </c>
      <c r="AJ18" s="9">
        <f>IFERROR(__xludf.DUMMYFUNCTION("""COMPUTED_VALUE"""),1.0)</f>
        <v>1</v>
      </c>
      <c r="AK18" s="9">
        <f>IFERROR(__xludf.DUMMYFUNCTION("""COMPUTED_VALUE"""),1.0)</f>
        <v>1</v>
      </c>
      <c r="AL18" s="9">
        <f>IFERROR(__xludf.DUMMYFUNCTION("""COMPUTED_VALUE"""),1.0)</f>
        <v>1</v>
      </c>
      <c r="AM18" s="9">
        <f>IFERROR(__xludf.DUMMYFUNCTION("""COMPUTED_VALUE"""),1.0)</f>
        <v>1</v>
      </c>
      <c r="AN18" s="9">
        <f>IFERROR(__xludf.DUMMYFUNCTION("""COMPUTED_VALUE"""),1.0)</f>
        <v>1</v>
      </c>
      <c r="AO18" s="9">
        <f>IFERROR(__xludf.DUMMYFUNCTION("""COMPUTED_VALUE"""),1.0)</f>
        <v>1</v>
      </c>
      <c r="AP18" s="9">
        <f>IFERROR(__xludf.DUMMYFUNCTION("""COMPUTED_VALUE"""),1.0)</f>
        <v>1</v>
      </c>
      <c r="AQ18" s="9">
        <f>IFERROR(__xludf.DUMMYFUNCTION("""COMPUTED_VALUE"""),1.0)</f>
        <v>1</v>
      </c>
      <c r="AR18" s="9">
        <f>IFERROR(__xludf.DUMMYFUNCTION("""COMPUTED_VALUE"""),1.0)</f>
        <v>1</v>
      </c>
      <c r="AS18" s="9">
        <f>IFERROR(__xludf.DUMMYFUNCTION("""COMPUTED_VALUE"""),1.0)</f>
        <v>1</v>
      </c>
      <c r="AT18" s="9">
        <f>IFERROR(__xludf.DUMMYFUNCTION("""COMPUTED_VALUE"""),1.0)</f>
        <v>1</v>
      </c>
      <c r="AU18" s="9">
        <f>IFERROR(__xludf.DUMMYFUNCTION("""COMPUTED_VALUE"""),1.0)</f>
        <v>1</v>
      </c>
      <c r="AV18" s="9">
        <f>IFERROR(__xludf.DUMMYFUNCTION("""COMPUTED_VALUE"""),1.0)</f>
        <v>1</v>
      </c>
      <c r="AW18" s="9">
        <f>IFERROR(__xludf.DUMMYFUNCTION("""COMPUTED_VALUE"""),1.0)</f>
        <v>1</v>
      </c>
      <c r="AX18" s="9">
        <f>IFERROR(__xludf.DUMMYFUNCTION("""COMPUTED_VALUE"""),1.0)</f>
        <v>1</v>
      </c>
      <c r="AY18" s="9">
        <f>IFERROR(__xludf.DUMMYFUNCTION("""COMPUTED_VALUE"""),1.0)</f>
        <v>1</v>
      </c>
      <c r="AZ18" s="9">
        <f>IFERROR(__xludf.DUMMYFUNCTION("""COMPUTED_VALUE"""),1.0)</f>
        <v>1</v>
      </c>
      <c r="BA18" s="9">
        <f>IFERROR(__xludf.DUMMYFUNCTION("""COMPUTED_VALUE"""),1.0)</f>
        <v>1</v>
      </c>
      <c r="BB18" s="9">
        <f>IFERROR(__xludf.DUMMYFUNCTION("""COMPUTED_VALUE"""),1.0)</f>
        <v>1</v>
      </c>
      <c r="BC18" s="9">
        <f>IFERROR(__xludf.DUMMYFUNCTION("""COMPUTED_VALUE"""),1.0)</f>
        <v>1</v>
      </c>
      <c r="BD18" s="9">
        <f>IFERROR(__xludf.DUMMYFUNCTION("""COMPUTED_VALUE"""),1.0)</f>
        <v>1</v>
      </c>
      <c r="BE18" s="9">
        <f>IFERROR(__xludf.DUMMYFUNCTION("""COMPUTED_VALUE"""),1.0)</f>
        <v>1</v>
      </c>
      <c r="BF18" s="9">
        <f>IFERROR(__xludf.DUMMYFUNCTION("""COMPUTED_VALUE"""),1.0)</f>
        <v>1</v>
      </c>
      <c r="BG18" s="9">
        <f>IFERROR(__xludf.DUMMYFUNCTION("""COMPUTED_VALUE"""),1.0)</f>
        <v>1</v>
      </c>
      <c r="BH18" s="9">
        <f>IFERROR(__xludf.DUMMYFUNCTION("""COMPUTED_VALUE"""),1.0)</f>
        <v>1</v>
      </c>
      <c r="BI18" s="9">
        <f>IFERROR(__xludf.DUMMYFUNCTION("""COMPUTED_VALUE"""),1.0)</f>
        <v>1</v>
      </c>
      <c r="BJ18" s="9">
        <f>IFERROR(__xludf.DUMMYFUNCTION("""COMPUTED_VALUE"""),1.0)</f>
        <v>1</v>
      </c>
      <c r="BK18" s="9">
        <f>IFERROR(__xludf.DUMMYFUNCTION("""COMPUTED_VALUE"""),1.0)</f>
        <v>1</v>
      </c>
      <c r="BL18" s="9">
        <f>IFERROR(__xludf.DUMMYFUNCTION("""COMPUTED_VALUE"""),1.0)</f>
        <v>1</v>
      </c>
      <c r="BM18" s="9" t="str">
        <f>IFERROR(__xludf.DUMMYFUNCTION("""COMPUTED_VALUE"""),"")</f>
        <v/>
      </c>
      <c r="BN18" s="9">
        <f>IFERROR(__xludf.DUMMYFUNCTION("""COMPUTED_VALUE"""),1.0)</f>
        <v>1</v>
      </c>
      <c r="BO18" s="9">
        <f>IFERROR(__xludf.DUMMYFUNCTION("""COMPUTED_VALUE"""),1.0)</f>
        <v>1</v>
      </c>
      <c r="BP18" s="9">
        <f>IFERROR(__xludf.DUMMYFUNCTION("""COMPUTED_VALUE"""),1.0)</f>
        <v>1</v>
      </c>
      <c r="BQ18" s="9">
        <f>IFERROR(__xludf.DUMMYFUNCTION("""COMPUTED_VALUE"""),1.0)</f>
        <v>1</v>
      </c>
      <c r="BR18" s="9">
        <f>IFERROR(__xludf.DUMMYFUNCTION("""COMPUTED_VALUE"""),1.0)</f>
        <v>1</v>
      </c>
      <c r="BS18" s="9">
        <f>IFERROR(__xludf.DUMMYFUNCTION("""COMPUTED_VALUE"""),1.0)</f>
        <v>1</v>
      </c>
      <c r="BT18" s="9">
        <f>IFERROR(__xludf.DUMMYFUNCTION("""COMPUTED_VALUE"""),1.0)</f>
        <v>1</v>
      </c>
      <c r="BU18" s="9">
        <f>IFERROR(__xludf.DUMMYFUNCTION("""COMPUTED_VALUE"""),1.0)</f>
        <v>1</v>
      </c>
      <c r="BV18" s="9">
        <f>IFERROR(__xludf.DUMMYFUNCTION("""COMPUTED_VALUE"""),1.0)</f>
        <v>1</v>
      </c>
      <c r="BW18" s="9">
        <f>IFERROR(__xludf.DUMMYFUNCTION("""COMPUTED_VALUE"""),1.0)</f>
        <v>1</v>
      </c>
      <c r="BX18" s="9">
        <f>IFERROR(__xludf.DUMMYFUNCTION("""COMPUTED_VALUE"""),1.0)</f>
        <v>1</v>
      </c>
      <c r="BY18" s="9">
        <f>IFERROR(__xludf.DUMMYFUNCTION("""COMPUTED_VALUE"""),1.0)</f>
        <v>1</v>
      </c>
      <c r="BZ18" s="9">
        <f>IFERROR(__xludf.DUMMYFUNCTION("""COMPUTED_VALUE"""),1.0)</f>
        <v>1</v>
      </c>
      <c r="CA18" s="9">
        <f>IFERROR(__xludf.DUMMYFUNCTION("""COMPUTED_VALUE"""),1.0)</f>
        <v>1</v>
      </c>
      <c r="CB18" s="9" t="str">
        <f>IFERROR(__xludf.DUMMYFUNCTION("""COMPUTED_VALUE"""),"WA")</f>
        <v>WA</v>
      </c>
      <c r="CC18" s="9">
        <f>IFERROR(__xludf.DUMMYFUNCTION("""COMPUTED_VALUE"""),1.0)</f>
        <v>1</v>
      </c>
      <c r="CD18" s="9" t="str">
        <f>IFERROR(__xludf.DUMMYFUNCTION("""COMPUTED_VALUE"""),"WA")</f>
        <v>WA</v>
      </c>
      <c r="CE18" s="9" t="str">
        <f>IFERROR(__xludf.DUMMYFUNCTION("""COMPUTED_VALUE"""),"WA")</f>
        <v>WA</v>
      </c>
      <c r="CF18" s="9" t="str">
        <f>IFERROR(__xludf.DUMMYFUNCTION("""COMPUTED_VALUE"""),"WA")</f>
        <v>WA</v>
      </c>
      <c r="CG18" s="9" t="str">
        <f>IFERROR(__xludf.DUMMYFUNCTION("""COMPUTED_VALUE"""),"WA")</f>
        <v>WA</v>
      </c>
      <c r="CH18" s="9" t="str">
        <f>IFERROR(__xludf.DUMMYFUNCTION("""COMPUTED_VALUE"""),"WA")</f>
        <v>WA</v>
      </c>
      <c r="CI18" s="9" t="str">
        <f>IFERROR(__xludf.DUMMYFUNCTION("""COMPUTED_VALUE"""),"WA")</f>
        <v>WA</v>
      </c>
      <c r="CJ18" s="9">
        <f>IFERROR(__xludf.DUMMYFUNCTION("""COMPUTED_VALUE"""),1.0)</f>
        <v>1</v>
      </c>
      <c r="CK18" s="9" t="str">
        <f>IFERROR(__xludf.DUMMYFUNCTION("""COMPUTED_VALUE"""),"WA")</f>
        <v>WA</v>
      </c>
      <c r="CL18" s="9" t="str">
        <f>IFERROR(__xludf.DUMMYFUNCTION("""COMPUTED_VALUE"""),"WA")</f>
        <v>WA</v>
      </c>
      <c r="CM18" s="9" t="str">
        <f>IFERROR(__xludf.DUMMYFUNCTION("""COMPUTED_VALUE"""),"WA")</f>
        <v>WA</v>
      </c>
      <c r="CN18" s="9" t="str">
        <f>IFERROR(__xludf.DUMMYFUNCTION("""COMPUTED_VALUE"""),"WA")</f>
        <v>WA</v>
      </c>
      <c r="CO18" s="9" t="str">
        <f>IFERROR(__xludf.DUMMYFUNCTION("""COMPUTED_VALUE"""),"WA")</f>
        <v>WA</v>
      </c>
      <c r="CP18" s="9" t="str">
        <f>IFERROR(__xludf.DUMMYFUNCTION("""COMPUTED_VALUE"""),"WA")</f>
        <v>WA</v>
      </c>
      <c r="CQ18" s="9" t="str">
        <f>IFERROR(__xludf.DUMMYFUNCTION("""COMPUTED_VALUE"""),"WA")</f>
        <v>WA</v>
      </c>
      <c r="CR18" s="9" t="str">
        <f>IFERROR(__xludf.DUMMYFUNCTION("""COMPUTED_VALUE"""),"WA")</f>
        <v>WA</v>
      </c>
      <c r="CS18" s="9">
        <f>IFERROR(__xludf.DUMMYFUNCTION("""COMPUTED_VALUE"""),1.0)</f>
        <v>1</v>
      </c>
      <c r="CT18" s="9">
        <f>IFERROR(__xludf.DUMMYFUNCTION("""COMPUTED_VALUE"""),1.0)</f>
        <v>1</v>
      </c>
      <c r="CU18" s="9" t="str">
        <f>IFERROR(__xludf.DUMMYFUNCTION("""COMPUTED_VALUE"""),"")</f>
        <v/>
      </c>
      <c r="CV18" s="9">
        <f>IFERROR(__xludf.DUMMYFUNCTION("""COMPUTED_VALUE"""),1.0)</f>
        <v>1</v>
      </c>
      <c r="CW18" s="9">
        <f>IFERROR(__xludf.DUMMYFUNCTION("""COMPUTED_VALUE"""),1.0)</f>
        <v>1</v>
      </c>
      <c r="CX18" s="9">
        <f>IFERROR(__xludf.DUMMYFUNCTION("""COMPUTED_VALUE"""),1.0)</f>
        <v>1</v>
      </c>
      <c r="CY18" s="9">
        <f>IFERROR(__xludf.DUMMYFUNCTION("""COMPUTED_VALUE"""),1.0)</f>
        <v>1</v>
      </c>
      <c r="CZ18" s="9">
        <f>IFERROR(__xludf.DUMMYFUNCTION("""COMPUTED_VALUE"""),1.0)</f>
        <v>1</v>
      </c>
      <c r="DA18" s="9">
        <f>IFERROR(__xludf.DUMMYFUNCTION("""COMPUTED_VALUE"""),1.0)</f>
        <v>1</v>
      </c>
      <c r="DB18" s="9">
        <f>IFERROR(__xludf.DUMMYFUNCTION("""COMPUTED_VALUE"""),1.0)</f>
        <v>1</v>
      </c>
      <c r="DC18" s="9" t="str">
        <f>IFERROR(__xludf.DUMMYFUNCTION("""COMPUTED_VALUE"""),"TLE")</f>
        <v>TLE</v>
      </c>
      <c r="DD18" s="9" t="str">
        <f>IFERROR(__xludf.DUMMYFUNCTION("""COMPUTED_VALUE"""),"TLE")</f>
        <v>TLE</v>
      </c>
      <c r="DE18" s="9" t="str">
        <f>IFERROR(__xludf.DUMMYFUNCTION("""COMPUTED_VALUE"""),"TLE")</f>
        <v>TLE</v>
      </c>
      <c r="DF18" s="9" t="str">
        <f>IFERROR(__xludf.DUMMYFUNCTION("""COMPUTED_VALUE"""),"WA")</f>
        <v>WA</v>
      </c>
      <c r="DG18" s="9" t="str">
        <f>IFERROR(__xludf.DUMMYFUNCTION("""COMPUTED_VALUE"""),"WA")</f>
        <v>WA</v>
      </c>
      <c r="DH18" s="9" t="str">
        <f>IFERROR(__xludf.DUMMYFUNCTION("""COMPUTED_VALUE"""),"WA")</f>
        <v>WA</v>
      </c>
      <c r="DI18" s="9" t="str">
        <f>IFERROR(__xludf.DUMMYFUNCTION("""COMPUTED_VALUE"""),"WA")</f>
        <v>WA</v>
      </c>
      <c r="DJ18" s="9" t="str">
        <f>IFERROR(__xludf.DUMMYFUNCTION("""COMPUTED_VALUE"""),"WA")</f>
        <v>WA</v>
      </c>
      <c r="DK18" s="9" t="str">
        <f>IFERROR(__xludf.DUMMYFUNCTION("""COMPUTED_VALUE"""),"WA")</f>
        <v>WA</v>
      </c>
      <c r="DL18" s="9" t="str">
        <f>IFERROR(__xludf.DUMMYFUNCTION("""COMPUTED_VALUE"""),"TLE")</f>
        <v>TLE</v>
      </c>
      <c r="DM18" s="9" t="str">
        <f>IFERROR(__xludf.DUMMYFUNCTION("""COMPUTED_VALUE"""),"TLE")</f>
        <v>TLE</v>
      </c>
      <c r="DN18" s="9" t="str">
        <f>IFERROR(__xludf.DUMMYFUNCTION("""COMPUTED_VALUE"""),"TLE")</f>
        <v>TLE</v>
      </c>
      <c r="DO18" s="9" t="str">
        <f>IFERROR(__xludf.DUMMYFUNCTION("""COMPUTED_VALUE"""),"TLE")</f>
        <v>TLE</v>
      </c>
      <c r="DP18" s="9" t="str">
        <f>IFERROR(__xludf.DUMMYFUNCTION("""COMPUTED_VALUE"""),"TLE")</f>
        <v>TLE</v>
      </c>
      <c r="DQ18" s="9" t="str">
        <f>IFERROR(__xludf.DUMMYFUNCTION("""COMPUTED_VALUE"""),"TLE")</f>
        <v>TLE</v>
      </c>
      <c r="DR18" s="9" t="str">
        <f>IFERROR(__xludf.DUMMYFUNCTION("""COMPUTED_VALUE"""),"TLE")</f>
        <v>TLE</v>
      </c>
      <c r="DS18" s="9" t="str">
        <f>IFERROR(__xludf.DUMMYFUNCTION("""COMPUTED_VALUE"""),"TLE")</f>
        <v>TLE</v>
      </c>
      <c r="DT18" s="9" t="str">
        <f>IFERROR(__xludf.DUMMYFUNCTION("""COMPUTED_VALUE"""),"TLE")</f>
        <v>TLE</v>
      </c>
      <c r="DU18" s="9" t="str">
        <f>IFERROR(__xludf.DUMMYFUNCTION("""COMPUTED_VALUE"""),"TLE")</f>
        <v>TLE</v>
      </c>
      <c r="DV18" s="9" t="str">
        <f>IFERROR(__xludf.DUMMYFUNCTION("""COMPUTED_VALUE"""),"TLE")</f>
        <v>TLE</v>
      </c>
      <c r="DW18" s="9" t="str">
        <f>IFERROR(__xludf.DUMMYFUNCTION("""COMPUTED_VALUE"""),"TLE")</f>
        <v>TLE</v>
      </c>
      <c r="DX18" s="9" t="str">
        <f>IFERROR(__xludf.DUMMYFUNCTION("""COMPUTED_VALUE"""),"TLE")</f>
        <v>TLE</v>
      </c>
      <c r="DY18" s="9" t="str">
        <f>IFERROR(__xludf.DUMMYFUNCTION("""COMPUTED_VALUE"""),"TLE")</f>
        <v>TLE</v>
      </c>
      <c r="DZ18" s="9" t="str">
        <f>IFERROR(__xludf.DUMMYFUNCTION("""COMPUTED_VALUE"""),"TLE")</f>
        <v>TLE</v>
      </c>
      <c r="EA18" s="9" t="str">
        <f>IFERROR(__xludf.DUMMYFUNCTION("""COMPUTED_VALUE"""),"TLE")</f>
        <v>TLE</v>
      </c>
      <c r="EB18" s="9" t="str">
        <f>IFERROR(__xludf.DUMMYFUNCTION("""COMPUTED_VALUE"""),"")</f>
        <v/>
      </c>
      <c r="EC18" s="9" t="str">
        <f>IFERROR(__xludf.DUMMYFUNCTION("""COMPUTED_VALUE"""),"-")</f>
        <v>-</v>
      </c>
      <c r="ED18" s="9" t="str">
        <f>IFERROR(__xludf.DUMMYFUNCTION("""COMPUTED_VALUE"""),"-")</f>
        <v>-</v>
      </c>
      <c r="EE18" s="9" t="str">
        <f>IFERROR(__xludf.DUMMYFUNCTION("""COMPUTED_VALUE"""),"-")</f>
        <v>-</v>
      </c>
      <c r="EF18" s="9" t="str">
        <f>IFERROR(__xludf.DUMMYFUNCTION("""COMPUTED_VALUE"""),"-")</f>
        <v>-</v>
      </c>
      <c r="EG18" s="9" t="str">
        <f>IFERROR(__xludf.DUMMYFUNCTION("""COMPUTED_VALUE"""),"-")</f>
        <v>-</v>
      </c>
      <c r="EH18" s="9" t="str">
        <f>IFERROR(__xludf.DUMMYFUNCTION("""COMPUTED_VALUE"""),"-")</f>
        <v>-</v>
      </c>
      <c r="EI18" s="9" t="str">
        <f>IFERROR(__xludf.DUMMYFUNCTION("""COMPUTED_VALUE"""),"-")</f>
        <v>-</v>
      </c>
      <c r="EJ18" s="9" t="str">
        <f>IFERROR(__xludf.DUMMYFUNCTION("""COMPUTED_VALUE"""),"-")</f>
        <v>-</v>
      </c>
      <c r="EK18" s="9" t="str">
        <f>IFERROR(__xludf.DUMMYFUNCTION("""COMPUTED_VALUE"""),"-")</f>
        <v>-</v>
      </c>
      <c r="EL18" s="9" t="str">
        <f>IFERROR(__xludf.DUMMYFUNCTION("""COMPUTED_VALUE"""),"-")</f>
        <v>-</v>
      </c>
      <c r="EM18" s="9" t="str">
        <f>IFERROR(__xludf.DUMMYFUNCTION("""COMPUTED_VALUE"""),"-")</f>
        <v>-</v>
      </c>
      <c r="EN18" s="9" t="str">
        <f>IFERROR(__xludf.DUMMYFUNCTION("""COMPUTED_VALUE"""),"-")</f>
        <v>-</v>
      </c>
      <c r="EO18" s="9" t="str">
        <f>IFERROR(__xludf.DUMMYFUNCTION("""COMPUTED_VALUE"""),"-")</f>
        <v>-</v>
      </c>
      <c r="EP18" s="9" t="str">
        <f>IFERROR(__xludf.DUMMYFUNCTION("""COMPUTED_VALUE"""),"-")</f>
        <v>-</v>
      </c>
      <c r="EQ18" s="9" t="str">
        <f>IFERROR(__xludf.DUMMYFUNCTION("""COMPUTED_VALUE"""),"-")</f>
        <v>-</v>
      </c>
      <c r="ER18" s="9" t="str">
        <f>IFERROR(__xludf.DUMMYFUNCTION("""COMPUTED_VALUE"""),"-")</f>
        <v>-</v>
      </c>
      <c r="ES18" s="9" t="str">
        <f>IFERROR(__xludf.DUMMYFUNCTION("""COMPUTED_VALUE"""),"")</f>
        <v/>
      </c>
      <c r="ET18" s="9" t="str">
        <f>IFERROR(__xludf.DUMMYFUNCTION("""COMPUTED_VALUE"""),"-")</f>
        <v>-</v>
      </c>
      <c r="EU18" s="9" t="str">
        <f>IFERROR(__xludf.DUMMYFUNCTION("""COMPUTED_VALUE"""),"-")</f>
        <v>-</v>
      </c>
      <c r="EV18" s="9" t="str">
        <f>IFERROR(__xludf.DUMMYFUNCTION("""COMPUTED_VALUE"""),"-")</f>
        <v>-</v>
      </c>
      <c r="EW18" s="9" t="str">
        <f>IFERROR(__xludf.DUMMYFUNCTION("""COMPUTED_VALUE"""),"-")</f>
        <v>-</v>
      </c>
      <c r="EX18" s="9" t="str">
        <f>IFERROR(__xludf.DUMMYFUNCTION("""COMPUTED_VALUE"""),"-")</f>
        <v>-</v>
      </c>
      <c r="EY18" s="9" t="str">
        <f>IFERROR(__xludf.DUMMYFUNCTION("""COMPUTED_VALUE"""),"-")</f>
        <v>-</v>
      </c>
      <c r="EZ18" s="9" t="str">
        <f>IFERROR(__xludf.DUMMYFUNCTION("""COMPUTED_VALUE"""),"-")</f>
        <v>-</v>
      </c>
      <c r="FA18" s="9" t="str">
        <f>IFERROR(__xludf.DUMMYFUNCTION("""COMPUTED_VALUE"""),"-")</f>
        <v>-</v>
      </c>
      <c r="FB18" s="9" t="str">
        <f>IFERROR(__xludf.DUMMYFUNCTION("""COMPUTED_VALUE"""),"-")</f>
        <v>-</v>
      </c>
      <c r="FC18" s="9" t="str">
        <f>IFERROR(__xludf.DUMMYFUNCTION("""COMPUTED_VALUE"""),"-")</f>
        <v>-</v>
      </c>
      <c r="FD18" s="9" t="str">
        <f>IFERROR(__xludf.DUMMYFUNCTION("""COMPUTED_VALUE"""),"-")</f>
        <v>-</v>
      </c>
      <c r="FE18" s="9" t="str">
        <f>IFERROR(__xludf.DUMMYFUNCTION("""COMPUTED_VALUE"""),"-")</f>
        <v>-</v>
      </c>
      <c r="FF18" s="9" t="str">
        <f>IFERROR(__xludf.DUMMYFUNCTION("""COMPUTED_VALUE"""),"-")</f>
        <v>-</v>
      </c>
      <c r="FG18" s="9" t="str">
        <f>IFERROR(__xludf.DUMMYFUNCTION("""COMPUTED_VALUE"""),"-")</f>
        <v>-</v>
      </c>
      <c r="FH18" s="9" t="str">
        <f>IFERROR(__xludf.DUMMYFUNCTION("""COMPUTED_VALUE"""),"-")</f>
        <v>-</v>
      </c>
      <c r="FI18" s="9" t="str">
        <f>IFERROR(__xludf.DUMMYFUNCTION("""COMPUTED_VALUE"""),"-")</f>
        <v>-</v>
      </c>
      <c r="FJ18" s="9" t="str">
        <f>IFERROR(__xludf.DUMMYFUNCTION("""COMPUTED_VALUE"""),"-")</f>
        <v>-</v>
      </c>
      <c r="FK18" s="9" t="str">
        <f>IFERROR(__xludf.DUMMYFUNCTION("""COMPUTED_VALUE"""),"-")</f>
        <v>-</v>
      </c>
      <c r="FL18" s="9" t="str">
        <f>IFERROR(__xludf.DUMMYFUNCTION("""COMPUTED_VALUE"""),"-")</f>
        <v>-</v>
      </c>
      <c r="FM18" s="9" t="str">
        <f>IFERROR(__xludf.DUMMYFUNCTION("""COMPUTED_VALUE"""),"-")</f>
        <v>-</v>
      </c>
      <c r="FN18" s="9" t="str">
        <f>IFERROR(__xludf.DUMMYFUNCTION("""COMPUTED_VALUE"""),"-")</f>
        <v>-</v>
      </c>
      <c r="FO18" s="9" t="str">
        <f>IFERROR(__xludf.DUMMYFUNCTION("""COMPUTED_VALUE"""),"-")</f>
        <v>-</v>
      </c>
      <c r="FP18" s="9" t="str">
        <f>IFERROR(__xludf.DUMMYFUNCTION("""COMPUTED_VALUE"""),"-")</f>
        <v>-</v>
      </c>
      <c r="FQ18" s="9" t="str">
        <f>IFERROR(__xludf.DUMMYFUNCTION("""COMPUTED_VALUE"""),"-")</f>
        <v>-</v>
      </c>
      <c r="FR18" s="9" t="str">
        <f>IFERROR(__xludf.DUMMYFUNCTION("""COMPUTED_VALUE"""),"-")</f>
        <v>-</v>
      </c>
      <c r="FS18" s="9" t="str">
        <f>IFERROR(__xludf.DUMMYFUNCTION("""COMPUTED_VALUE"""),"-")</f>
        <v>-</v>
      </c>
      <c r="FT18" s="9" t="str">
        <f>IFERROR(__xludf.DUMMYFUNCTION("""COMPUTED_VALUE"""),"-")</f>
        <v>-</v>
      </c>
      <c r="FU18" s="9" t="str">
        <f>IFERROR(__xludf.DUMMYFUNCTION("""COMPUTED_VALUE"""),"-")</f>
        <v>-</v>
      </c>
      <c r="FV18" s="9" t="str">
        <f>IFERROR(__xludf.DUMMYFUNCTION("""COMPUTED_VALUE"""),"")</f>
        <v/>
      </c>
      <c r="FW18" s="9" t="str">
        <f>IFERROR(__xludf.DUMMYFUNCTION("""COMPUTED_VALUE"""),"-")</f>
        <v>-</v>
      </c>
      <c r="FX18" s="9" t="str">
        <f>IFERROR(__xludf.DUMMYFUNCTION("""COMPUTED_VALUE"""),"-")</f>
        <v>-</v>
      </c>
      <c r="FY18" s="9" t="str">
        <f>IFERROR(__xludf.DUMMYFUNCTION("""COMPUTED_VALUE"""),"-")</f>
        <v>-</v>
      </c>
      <c r="FZ18" s="9" t="str">
        <f>IFERROR(__xludf.DUMMYFUNCTION("""COMPUTED_VALUE"""),"-")</f>
        <v>-</v>
      </c>
      <c r="GA18" s="9" t="str">
        <f>IFERROR(__xludf.DUMMYFUNCTION("""COMPUTED_VALUE"""),"-")</f>
        <v>-</v>
      </c>
      <c r="GB18" s="9" t="str">
        <f>IFERROR(__xludf.DUMMYFUNCTION("""COMPUTED_VALUE"""),"-")</f>
        <v>-</v>
      </c>
      <c r="GC18" s="9" t="str">
        <f>IFERROR(__xludf.DUMMYFUNCTION("""COMPUTED_VALUE"""),"-")</f>
        <v>-</v>
      </c>
      <c r="GD18" s="9" t="str">
        <f>IFERROR(__xludf.DUMMYFUNCTION("""COMPUTED_VALUE"""),"-")</f>
        <v>-</v>
      </c>
      <c r="GE18" s="9" t="str">
        <f>IFERROR(__xludf.DUMMYFUNCTION("""COMPUTED_VALUE"""),"-")</f>
        <v>-</v>
      </c>
      <c r="GF18" s="9" t="str">
        <f>IFERROR(__xludf.DUMMYFUNCTION("""COMPUTED_VALUE"""),"-")</f>
        <v>-</v>
      </c>
      <c r="GG18" s="9" t="str">
        <f>IFERROR(__xludf.DUMMYFUNCTION("""COMPUTED_VALUE"""),"-")</f>
        <v>-</v>
      </c>
      <c r="GH18" s="9" t="str">
        <f>IFERROR(__xludf.DUMMYFUNCTION("""COMPUTED_VALUE"""),"-")</f>
        <v>-</v>
      </c>
      <c r="GI18" s="9" t="str">
        <f>IFERROR(__xludf.DUMMYFUNCTION("""COMPUTED_VALUE"""),"-")</f>
        <v>-</v>
      </c>
      <c r="GJ18" s="9" t="str">
        <f>IFERROR(__xludf.DUMMYFUNCTION("""COMPUTED_VALUE"""),"-")</f>
        <v>-</v>
      </c>
      <c r="GK18" s="9" t="str">
        <f>IFERROR(__xludf.DUMMYFUNCTION("""COMPUTED_VALUE"""),"-")</f>
        <v>-</v>
      </c>
      <c r="GL18" s="9" t="str">
        <f>IFERROR(__xludf.DUMMYFUNCTION("""COMPUTED_VALUE"""),"-")</f>
        <v>-</v>
      </c>
      <c r="GM18" s="9" t="str">
        <f>IFERROR(__xludf.DUMMYFUNCTION("""COMPUTED_VALUE"""),"-")</f>
        <v>-</v>
      </c>
      <c r="GN18" s="9" t="str">
        <f>IFERROR(__xludf.DUMMYFUNCTION("""COMPUTED_VALUE"""),"-")</f>
        <v>-</v>
      </c>
      <c r="GO18" s="9" t="str">
        <f>IFERROR(__xludf.DUMMYFUNCTION("""COMPUTED_VALUE"""),"-")</f>
        <v>-</v>
      </c>
      <c r="GP18" s="9" t="str">
        <f>IFERROR(__xludf.DUMMYFUNCTION("""COMPUTED_VALUE"""),"-")</f>
        <v>-</v>
      </c>
      <c r="GQ18" s="9" t="str">
        <f>IFERROR(__xludf.DUMMYFUNCTION("""COMPUTED_VALUE"""),"-")</f>
        <v>-</v>
      </c>
      <c r="GR18" s="9" t="str">
        <f>IFERROR(__xludf.DUMMYFUNCTION("""COMPUTED_VALUE"""),"-")</f>
        <v>-</v>
      </c>
      <c r="GS18" s="9" t="str">
        <f>IFERROR(__xludf.DUMMYFUNCTION("""COMPUTED_VALUE"""),"-")</f>
        <v>-</v>
      </c>
      <c r="GT18" s="9" t="str">
        <f>IFERROR(__xludf.DUMMYFUNCTION("""COMPUTED_VALUE"""),"-")</f>
        <v>-</v>
      </c>
      <c r="GU18" s="9" t="str">
        <f>IFERROR(__xludf.DUMMYFUNCTION("""COMPUTED_VALUE"""),"")</f>
        <v/>
      </c>
    </row>
    <row r="19">
      <c r="A19" s="5"/>
      <c r="B19" s="5"/>
      <c r="C19" s="5">
        <f>if(B19="d","diskv. iz ciklusa",if(B19="d1","diskv. iz kruga",if($E19="ODOBREN",(if(countif(H:H,"="&amp;H19)=1,countif(H:H,"&gt;"&amp;H19)+1,concatenate(countif(H:H,"&gt;"&amp;H19)+1," - ",countif(H:H,"&gt;="&amp;H19)))),'Rezultati - B kategorija'!empty)))</f>
        <v>17</v>
      </c>
      <c r="D19" s="6" t="str">
        <f>IFERROR(__xludf.DUMMYFUNCTION("""COMPUTED_VALUE"""),"mushisgosuuu")</f>
        <v>mushisgosuuu</v>
      </c>
      <c r="E19" s="6" t="str">
        <f>IFERROR(__xludf.DUMMYFUNCTION("""COMPUTED_VALUE"""),"ODOBREN")</f>
        <v>ODOBREN</v>
      </c>
      <c r="F19" s="6" t="str">
        <f>IFERROR(__xludf.DUMMYFUNCTION("""COMPUTED_VALUE"""),"Petar")</f>
        <v>Petar</v>
      </c>
      <c r="G19" s="6" t="str">
        <f>IFERROR(__xludf.DUMMYFUNCTION("""COMPUTED_VALUE"""),"Vasiljević")</f>
        <v>Vasiljević</v>
      </c>
      <c r="H19" s="7">
        <f>IFERROR(__xludf.DUMMYFUNCTION("""COMPUTED_VALUE"""),131.0)</f>
        <v>131</v>
      </c>
      <c r="I19" s="7">
        <f>IFERROR(__xludf.DUMMYFUNCTION("""COMPUTED_VALUE"""),131.0)</f>
        <v>131</v>
      </c>
      <c r="J19" s="6" t="str">
        <f>IFERROR(__xludf.DUMMYFUNCTION("""COMPUTED_VALUE"""),"Zaječar")</f>
        <v>Zaječar</v>
      </c>
      <c r="K19" s="6" t="str">
        <f>IFERROR(__xludf.DUMMYFUNCTION("""COMPUTED_VALUE"""),"Gimnazija")</f>
        <v>Gimnazija</v>
      </c>
      <c r="L19" s="14" t="str">
        <f>IFERROR(__xludf.DUMMYFUNCTION("""COMPUTED_VALUE"""),"IV")</f>
        <v>IV</v>
      </c>
      <c r="M19" s="6" t="str">
        <f>IFERROR(__xludf.DUMMYFUNCTION("""COMPUTED_VALUE"""),"B")</f>
        <v>B</v>
      </c>
      <c r="N19" s="6" t="str">
        <f>IFERROR(__xludf.DUMMYFUNCTION("""COMPUTED_VALUE"""),"Јелена Хаџи Пурић")</f>
        <v>Јелена Хаџи Пурић</v>
      </c>
      <c r="O19" s="8">
        <f>IFERROR(__xludf.DUMMYFUNCTION("""COMPUTED_VALUE"""),100.0)</f>
        <v>100</v>
      </c>
      <c r="P19" s="9">
        <f>IFERROR(__xludf.DUMMYFUNCTION("""COMPUTED_VALUE"""),12.0)</f>
        <v>12</v>
      </c>
      <c r="Q19" s="9">
        <f>IFERROR(__xludf.DUMMYFUNCTION("""COMPUTED_VALUE"""),19.0)</f>
        <v>19</v>
      </c>
      <c r="R19" s="9" t="str">
        <f>IFERROR(__xludf.DUMMYFUNCTION("""COMPUTED_VALUE"""),"-")</f>
        <v>-</v>
      </c>
      <c r="S19" s="9" t="str">
        <f>IFERROR(__xludf.DUMMYFUNCTION("""COMPUTED_VALUE"""),"-")</f>
        <v>-</v>
      </c>
      <c r="T19" s="9" t="str">
        <f>IFERROR(__xludf.DUMMYFUNCTION("""COMPUTED_VALUE"""),"-")</f>
        <v>-</v>
      </c>
      <c r="U19" s="9" t="str">
        <f>IFERROR(__xludf.DUMMYFUNCTION("""COMPUTED_VALUE"""),"")</f>
        <v/>
      </c>
      <c r="V19" s="9" t="str">
        <f>IFERROR(__xludf.DUMMYFUNCTION("""COMPUTED_VALUE"""),"")</f>
        <v/>
      </c>
      <c r="W19" s="9">
        <f>IFERROR(__xludf.DUMMYFUNCTION("""COMPUTED_VALUE"""),1.0)</f>
        <v>1</v>
      </c>
      <c r="X19" s="9">
        <f>IFERROR(__xludf.DUMMYFUNCTION("""COMPUTED_VALUE"""),1.0)</f>
        <v>1</v>
      </c>
      <c r="Y19" s="9">
        <f>IFERROR(__xludf.DUMMYFUNCTION("""COMPUTED_VALUE"""),1.0)</f>
        <v>1</v>
      </c>
      <c r="Z19" s="9">
        <f>IFERROR(__xludf.DUMMYFUNCTION("""COMPUTED_VALUE"""),1.0)</f>
        <v>1</v>
      </c>
      <c r="AA19" s="9">
        <f>IFERROR(__xludf.DUMMYFUNCTION("""COMPUTED_VALUE"""),1.0)</f>
        <v>1</v>
      </c>
      <c r="AB19" s="9">
        <f>IFERROR(__xludf.DUMMYFUNCTION("""COMPUTED_VALUE"""),1.0)</f>
        <v>1</v>
      </c>
      <c r="AC19" s="9">
        <f>IFERROR(__xludf.DUMMYFUNCTION("""COMPUTED_VALUE"""),1.0)</f>
        <v>1</v>
      </c>
      <c r="AD19" s="9">
        <f>IFERROR(__xludf.DUMMYFUNCTION("""COMPUTED_VALUE"""),1.0)</f>
        <v>1</v>
      </c>
      <c r="AE19" s="9">
        <f>IFERROR(__xludf.DUMMYFUNCTION("""COMPUTED_VALUE"""),1.0)</f>
        <v>1</v>
      </c>
      <c r="AF19" s="9">
        <f>IFERROR(__xludf.DUMMYFUNCTION("""COMPUTED_VALUE"""),1.0)</f>
        <v>1</v>
      </c>
      <c r="AG19" s="9">
        <f>IFERROR(__xludf.DUMMYFUNCTION("""COMPUTED_VALUE"""),1.0)</f>
        <v>1</v>
      </c>
      <c r="AH19" s="9">
        <f>IFERROR(__xludf.DUMMYFUNCTION("""COMPUTED_VALUE"""),1.0)</f>
        <v>1</v>
      </c>
      <c r="AI19" s="9">
        <f>IFERROR(__xludf.DUMMYFUNCTION("""COMPUTED_VALUE"""),1.0)</f>
        <v>1</v>
      </c>
      <c r="AJ19" s="9">
        <f>IFERROR(__xludf.DUMMYFUNCTION("""COMPUTED_VALUE"""),1.0)</f>
        <v>1</v>
      </c>
      <c r="AK19" s="9">
        <f>IFERROR(__xludf.DUMMYFUNCTION("""COMPUTED_VALUE"""),1.0)</f>
        <v>1</v>
      </c>
      <c r="AL19" s="9">
        <f>IFERROR(__xludf.DUMMYFUNCTION("""COMPUTED_VALUE"""),1.0)</f>
        <v>1</v>
      </c>
      <c r="AM19" s="9">
        <f>IFERROR(__xludf.DUMMYFUNCTION("""COMPUTED_VALUE"""),1.0)</f>
        <v>1</v>
      </c>
      <c r="AN19" s="9">
        <f>IFERROR(__xludf.DUMMYFUNCTION("""COMPUTED_VALUE"""),1.0)</f>
        <v>1</v>
      </c>
      <c r="AO19" s="9">
        <f>IFERROR(__xludf.DUMMYFUNCTION("""COMPUTED_VALUE"""),1.0)</f>
        <v>1</v>
      </c>
      <c r="AP19" s="9">
        <f>IFERROR(__xludf.DUMMYFUNCTION("""COMPUTED_VALUE"""),1.0)</f>
        <v>1</v>
      </c>
      <c r="AQ19" s="9">
        <f>IFERROR(__xludf.DUMMYFUNCTION("""COMPUTED_VALUE"""),1.0)</f>
        <v>1</v>
      </c>
      <c r="AR19" s="9">
        <f>IFERROR(__xludf.DUMMYFUNCTION("""COMPUTED_VALUE"""),1.0)</f>
        <v>1</v>
      </c>
      <c r="AS19" s="9">
        <f>IFERROR(__xludf.DUMMYFUNCTION("""COMPUTED_VALUE"""),1.0)</f>
        <v>1</v>
      </c>
      <c r="AT19" s="9">
        <f>IFERROR(__xludf.DUMMYFUNCTION("""COMPUTED_VALUE"""),1.0)</f>
        <v>1</v>
      </c>
      <c r="AU19" s="9">
        <f>IFERROR(__xludf.DUMMYFUNCTION("""COMPUTED_VALUE"""),1.0)</f>
        <v>1</v>
      </c>
      <c r="AV19" s="9">
        <f>IFERROR(__xludf.DUMMYFUNCTION("""COMPUTED_VALUE"""),1.0)</f>
        <v>1</v>
      </c>
      <c r="AW19" s="9">
        <f>IFERROR(__xludf.DUMMYFUNCTION("""COMPUTED_VALUE"""),1.0)</f>
        <v>1</v>
      </c>
      <c r="AX19" s="9">
        <f>IFERROR(__xludf.DUMMYFUNCTION("""COMPUTED_VALUE"""),1.0)</f>
        <v>1</v>
      </c>
      <c r="AY19" s="9">
        <f>IFERROR(__xludf.DUMMYFUNCTION("""COMPUTED_VALUE"""),1.0)</f>
        <v>1</v>
      </c>
      <c r="AZ19" s="9">
        <f>IFERROR(__xludf.DUMMYFUNCTION("""COMPUTED_VALUE"""),1.0)</f>
        <v>1</v>
      </c>
      <c r="BA19" s="9">
        <f>IFERROR(__xludf.DUMMYFUNCTION("""COMPUTED_VALUE"""),1.0)</f>
        <v>1</v>
      </c>
      <c r="BB19" s="9">
        <f>IFERROR(__xludf.DUMMYFUNCTION("""COMPUTED_VALUE"""),1.0)</f>
        <v>1</v>
      </c>
      <c r="BC19" s="9">
        <f>IFERROR(__xludf.DUMMYFUNCTION("""COMPUTED_VALUE"""),1.0)</f>
        <v>1</v>
      </c>
      <c r="BD19" s="9">
        <f>IFERROR(__xludf.DUMMYFUNCTION("""COMPUTED_VALUE"""),1.0)</f>
        <v>1</v>
      </c>
      <c r="BE19" s="9">
        <f>IFERROR(__xludf.DUMMYFUNCTION("""COMPUTED_VALUE"""),1.0)</f>
        <v>1</v>
      </c>
      <c r="BF19" s="9">
        <f>IFERROR(__xludf.DUMMYFUNCTION("""COMPUTED_VALUE"""),1.0)</f>
        <v>1</v>
      </c>
      <c r="BG19" s="9">
        <f>IFERROR(__xludf.DUMMYFUNCTION("""COMPUTED_VALUE"""),1.0)</f>
        <v>1</v>
      </c>
      <c r="BH19" s="9">
        <f>IFERROR(__xludf.DUMMYFUNCTION("""COMPUTED_VALUE"""),1.0)</f>
        <v>1</v>
      </c>
      <c r="BI19" s="9">
        <f>IFERROR(__xludf.DUMMYFUNCTION("""COMPUTED_VALUE"""),1.0)</f>
        <v>1</v>
      </c>
      <c r="BJ19" s="9">
        <f>IFERROR(__xludf.DUMMYFUNCTION("""COMPUTED_VALUE"""),1.0)</f>
        <v>1</v>
      </c>
      <c r="BK19" s="9">
        <f>IFERROR(__xludf.DUMMYFUNCTION("""COMPUTED_VALUE"""),1.0)</f>
        <v>1</v>
      </c>
      <c r="BL19" s="9">
        <f>IFERROR(__xludf.DUMMYFUNCTION("""COMPUTED_VALUE"""),1.0)</f>
        <v>1</v>
      </c>
      <c r="BM19" s="9" t="str">
        <f>IFERROR(__xludf.DUMMYFUNCTION("""COMPUTED_VALUE"""),"")</f>
        <v/>
      </c>
      <c r="BN19" s="9">
        <f>IFERROR(__xludf.DUMMYFUNCTION("""COMPUTED_VALUE"""),1.0)</f>
        <v>1</v>
      </c>
      <c r="BO19" s="9">
        <f>IFERROR(__xludf.DUMMYFUNCTION("""COMPUTED_VALUE"""),1.0)</f>
        <v>1</v>
      </c>
      <c r="BP19" s="9" t="str">
        <f>IFERROR(__xludf.DUMMYFUNCTION("""COMPUTED_VALUE"""),"WA")</f>
        <v>WA</v>
      </c>
      <c r="BQ19" s="9">
        <f>IFERROR(__xludf.DUMMYFUNCTION("""COMPUTED_VALUE"""),1.0)</f>
        <v>1</v>
      </c>
      <c r="BR19" s="9" t="str">
        <f>IFERROR(__xludf.DUMMYFUNCTION("""COMPUTED_VALUE"""),"WA")</f>
        <v>WA</v>
      </c>
      <c r="BS19" s="9">
        <f>IFERROR(__xludf.DUMMYFUNCTION("""COMPUTED_VALUE"""),1.0)</f>
        <v>1</v>
      </c>
      <c r="BT19" s="9" t="str">
        <f>IFERROR(__xludf.DUMMYFUNCTION("""COMPUTED_VALUE"""),"WA")</f>
        <v>WA</v>
      </c>
      <c r="BU19" s="9">
        <f>IFERROR(__xludf.DUMMYFUNCTION("""COMPUTED_VALUE"""),1.0)</f>
        <v>1</v>
      </c>
      <c r="BV19" s="9">
        <f>IFERROR(__xludf.DUMMYFUNCTION("""COMPUTED_VALUE"""),1.0)</f>
        <v>1</v>
      </c>
      <c r="BW19" s="9">
        <f>IFERROR(__xludf.DUMMYFUNCTION("""COMPUTED_VALUE"""),1.0)</f>
        <v>1</v>
      </c>
      <c r="BX19" s="9">
        <f>IFERROR(__xludf.DUMMYFUNCTION("""COMPUTED_VALUE"""),1.0)</f>
        <v>1</v>
      </c>
      <c r="BY19" s="9">
        <f>IFERROR(__xludf.DUMMYFUNCTION("""COMPUTED_VALUE"""),1.0)</f>
        <v>1</v>
      </c>
      <c r="BZ19" s="9">
        <f>IFERROR(__xludf.DUMMYFUNCTION("""COMPUTED_VALUE"""),1.0)</f>
        <v>1</v>
      </c>
      <c r="CA19" s="9">
        <f>IFERROR(__xludf.DUMMYFUNCTION("""COMPUTED_VALUE"""),1.0)</f>
        <v>1</v>
      </c>
      <c r="CB19" s="9" t="str">
        <f>IFERROR(__xludf.DUMMYFUNCTION("""COMPUTED_VALUE"""),"WA")</f>
        <v>WA</v>
      </c>
      <c r="CC19" s="9" t="str">
        <f>IFERROR(__xludf.DUMMYFUNCTION("""COMPUTED_VALUE"""),"WA")</f>
        <v>WA</v>
      </c>
      <c r="CD19" s="9" t="str">
        <f>IFERROR(__xludf.DUMMYFUNCTION("""COMPUTED_VALUE"""),"WA")</f>
        <v>WA</v>
      </c>
      <c r="CE19" s="9" t="str">
        <f>IFERROR(__xludf.DUMMYFUNCTION("""COMPUTED_VALUE"""),"WA")</f>
        <v>WA</v>
      </c>
      <c r="CF19" s="9" t="str">
        <f>IFERROR(__xludf.DUMMYFUNCTION("""COMPUTED_VALUE"""),"WA")</f>
        <v>WA</v>
      </c>
      <c r="CG19" s="9" t="str">
        <f>IFERROR(__xludf.DUMMYFUNCTION("""COMPUTED_VALUE"""),"WA")</f>
        <v>WA</v>
      </c>
      <c r="CH19" s="9" t="str">
        <f>IFERROR(__xludf.DUMMYFUNCTION("""COMPUTED_VALUE"""),"WA")</f>
        <v>WA</v>
      </c>
      <c r="CI19" s="9" t="str">
        <f>IFERROR(__xludf.DUMMYFUNCTION("""COMPUTED_VALUE"""),"WA")</f>
        <v>WA</v>
      </c>
      <c r="CJ19" s="9" t="str">
        <f>IFERROR(__xludf.DUMMYFUNCTION("""COMPUTED_VALUE"""),"WA")</f>
        <v>WA</v>
      </c>
      <c r="CK19" s="9" t="str">
        <f>IFERROR(__xludf.DUMMYFUNCTION("""COMPUTED_VALUE"""),"WA")</f>
        <v>WA</v>
      </c>
      <c r="CL19" s="9" t="str">
        <f>IFERROR(__xludf.DUMMYFUNCTION("""COMPUTED_VALUE"""),"WA")</f>
        <v>WA</v>
      </c>
      <c r="CM19" s="9" t="str">
        <f>IFERROR(__xludf.DUMMYFUNCTION("""COMPUTED_VALUE"""),"WA")</f>
        <v>WA</v>
      </c>
      <c r="CN19" s="9" t="str">
        <f>IFERROR(__xludf.DUMMYFUNCTION("""COMPUTED_VALUE"""),"WA")</f>
        <v>WA</v>
      </c>
      <c r="CO19" s="9" t="str">
        <f>IFERROR(__xludf.DUMMYFUNCTION("""COMPUTED_VALUE"""),"WA")</f>
        <v>WA</v>
      </c>
      <c r="CP19" s="9" t="str">
        <f>IFERROR(__xludf.DUMMYFUNCTION("""COMPUTED_VALUE"""),"WA")</f>
        <v>WA</v>
      </c>
      <c r="CQ19" s="9" t="str">
        <f>IFERROR(__xludf.DUMMYFUNCTION("""COMPUTED_VALUE"""),"WA")</f>
        <v>WA</v>
      </c>
      <c r="CR19" s="9" t="str">
        <f>IFERROR(__xludf.DUMMYFUNCTION("""COMPUTED_VALUE"""),"WA")</f>
        <v>WA</v>
      </c>
      <c r="CS19" s="9">
        <f>IFERROR(__xludf.DUMMYFUNCTION("""COMPUTED_VALUE"""),1.0)</f>
        <v>1</v>
      </c>
      <c r="CT19" s="9" t="str">
        <f>IFERROR(__xludf.DUMMYFUNCTION("""COMPUTED_VALUE"""),"WA")</f>
        <v>WA</v>
      </c>
      <c r="CU19" s="9" t="str">
        <f>IFERROR(__xludf.DUMMYFUNCTION("""COMPUTED_VALUE"""),"")</f>
        <v/>
      </c>
      <c r="CV19" s="9">
        <f>IFERROR(__xludf.DUMMYFUNCTION("""COMPUTED_VALUE"""),1.0)</f>
        <v>1</v>
      </c>
      <c r="CW19" s="9">
        <f>IFERROR(__xludf.DUMMYFUNCTION("""COMPUTED_VALUE"""),1.0)</f>
        <v>1</v>
      </c>
      <c r="CX19" s="9" t="str">
        <f>IFERROR(__xludf.DUMMYFUNCTION("""COMPUTED_VALUE"""),"WA")</f>
        <v>WA</v>
      </c>
      <c r="CY19" s="9" t="str">
        <f>IFERROR(__xludf.DUMMYFUNCTION("""COMPUTED_VALUE"""),"WA")</f>
        <v>WA</v>
      </c>
      <c r="CZ19" s="9" t="str">
        <f>IFERROR(__xludf.DUMMYFUNCTION("""COMPUTED_VALUE"""),"WA")</f>
        <v>WA</v>
      </c>
      <c r="DA19" s="9" t="str">
        <f>IFERROR(__xludf.DUMMYFUNCTION("""COMPUTED_VALUE"""),"WA")</f>
        <v>WA</v>
      </c>
      <c r="DB19" s="9" t="str">
        <f>IFERROR(__xludf.DUMMYFUNCTION("""COMPUTED_VALUE"""),"WA")</f>
        <v>WA</v>
      </c>
      <c r="DC19" s="9" t="str">
        <f>IFERROR(__xludf.DUMMYFUNCTION("""COMPUTED_VALUE"""),"WA")</f>
        <v>WA</v>
      </c>
      <c r="DD19" s="9" t="str">
        <f>IFERROR(__xludf.DUMMYFUNCTION("""COMPUTED_VALUE"""),"WA")</f>
        <v>WA</v>
      </c>
      <c r="DE19" s="9" t="str">
        <f>IFERROR(__xludf.DUMMYFUNCTION("""COMPUTED_VALUE"""),"WA")</f>
        <v>WA</v>
      </c>
      <c r="DF19" s="9">
        <f>IFERROR(__xludf.DUMMYFUNCTION("""COMPUTED_VALUE"""),1.0)</f>
        <v>1</v>
      </c>
      <c r="DG19" s="9">
        <f>IFERROR(__xludf.DUMMYFUNCTION("""COMPUTED_VALUE"""),1.0)</f>
        <v>1</v>
      </c>
      <c r="DH19" s="9">
        <f>IFERROR(__xludf.DUMMYFUNCTION("""COMPUTED_VALUE"""),1.0)</f>
        <v>1</v>
      </c>
      <c r="DI19" s="9">
        <f>IFERROR(__xludf.DUMMYFUNCTION("""COMPUTED_VALUE"""),1.0)</f>
        <v>1</v>
      </c>
      <c r="DJ19" s="9">
        <f>IFERROR(__xludf.DUMMYFUNCTION("""COMPUTED_VALUE"""),1.0)</f>
        <v>1</v>
      </c>
      <c r="DK19" s="9">
        <f>IFERROR(__xludf.DUMMYFUNCTION("""COMPUTED_VALUE"""),1.0)</f>
        <v>1</v>
      </c>
      <c r="DL19" s="9" t="str">
        <f>IFERROR(__xludf.DUMMYFUNCTION("""COMPUTED_VALUE"""),"WA")</f>
        <v>WA</v>
      </c>
      <c r="DM19" s="9" t="str">
        <f>IFERROR(__xludf.DUMMYFUNCTION("""COMPUTED_VALUE"""),"WA")</f>
        <v>WA</v>
      </c>
      <c r="DN19" s="9" t="str">
        <f>IFERROR(__xludf.DUMMYFUNCTION("""COMPUTED_VALUE"""),"WA")</f>
        <v>WA</v>
      </c>
      <c r="DO19" s="9" t="str">
        <f>IFERROR(__xludf.DUMMYFUNCTION("""COMPUTED_VALUE"""),"WA")</f>
        <v>WA</v>
      </c>
      <c r="DP19" s="9" t="str">
        <f>IFERROR(__xludf.DUMMYFUNCTION("""COMPUTED_VALUE"""),"WA")</f>
        <v>WA</v>
      </c>
      <c r="DQ19" s="9" t="str">
        <f>IFERROR(__xludf.DUMMYFUNCTION("""COMPUTED_VALUE"""),"WA")</f>
        <v>WA</v>
      </c>
      <c r="DR19" s="9" t="str">
        <f>IFERROR(__xludf.DUMMYFUNCTION("""COMPUTED_VALUE"""),"WA")</f>
        <v>WA</v>
      </c>
      <c r="DS19" s="9" t="str">
        <f>IFERROR(__xludf.DUMMYFUNCTION("""COMPUTED_VALUE"""),"WA")</f>
        <v>WA</v>
      </c>
      <c r="DT19" s="9" t="str">
        <f>IFERROR(__xludf.DUMMYFUNCTION("""COMPUTED_VALUE"""),"WA")</f>
        <v>WA</v>
      </c>
      <c r="DU19" s="9" t="str">
        <f>IFERROR(__xludf.DUMMYFUNCTION("""COMPUTED_VALUE"""),"WA")</f>
        <v>WA</v>
      </c>
      <c r="DV19" s="9" t="str">
        <f>IFERROR(__xludf.DUMMYFUNCTION("""COMPUTED_VALUE"""),"WA")</f>
        <v>WA</v>
      </c>
      <c r="DW19" s="9" t="str">
        <f>IFERROR(__xludf.DUMMYFUNCTION("""COMPUTED_VALUE"""),"WA")</f>
        <v>WA</v>
      </c>
      <c r="DX19" s="9" t="str">
        <f>IFERROR(__xludf.DUMMYFUNCTION("""COMPUTED_VALUE"""),"WA")</f>
        <v>WA</v>
      </c>
      <c r="DY19" s="9" t="str">
        <f>IFERROR(__xludf.DUMMYFUNCTION("""COMPUTED_VALUE"""),"WA")</f>
        <v>WA</v>
      </c>
      <c r="DZ19" s="9" t="str">
        <f>IFERROR(__xludf.DUMMYFUNCTION("""COMPUTED_VALUE"""),"WA")</f>
        <v>WA</v>
      </c>
      <c r="EA19" s="9" t="str">
        <f>IFERROR(__xludf.DUMMYFUNCTION("""COMPUTED_VALUE"""),"WA")</f>
        <v>WA</v>
      </c>
      <c r="EB19" s="9" t="str">
        <f>IFERROR(__xludf.DUMMYFUNCTION("""COMPUTED_VALUE"""),"")</f>
        <v/>
      </c>
      <c r="EC19" s="9" t="str">
        <f>IFERROR(__xludf.DUMMYFUNCTION("""COMPUTED_VALUE"""),"-")</f>
        <v>-</v>
      </c>
      <c r="ED19" s="9" t="str">
        <f>IFERROR(__xludf.DUMMYFUNCTION("""COMPUTED_VALUE"""),"-")</f>
        <v>-</v>
      </c>
      <c r="EE19" s="9" t="str">
        <f>IFERROR(__xludf.DUMMYFUNCTION("""COMPUTED_VALUE"""),"-")</f>
        <v>-</v>
      </c>
      <c r="EF19" s="9" t="str">
        <f>IFERROR(__xludf.DUMMYFUNCTION("""COMPUTED_VALUE"""),"-")</f>
        <v>-</v>
      </c>
      <c r="EG19" s="9" t="str">
        <f>IFERROR(__xludf.DUMMYFUNCTION("""COMPUTED_VALUE"""),"-")</f>
        <v>-</v>
      </c>
      <c r="EH19" s="9" t="str">
        <f>IFERROR(__xludf.DUMMYFUNCTION("""COMPUTED_VALUE"""),"-")</f>
        <v>-</v>
      </c>
      <c r="EI19" s="9" t="str">
        <f>IFERROR(__xludf.DUMMYFUNCTION("""COMPUTED_VALUE"""),"-")</f>
        <v>-</v>
      </c>
      <c r="EJ19" s="9" t="str">
        <f>IFERROR(__xludf.DUMMYFUNCTION("""COMPUTED_VALUE"""),"-")</f>
        <v>-</v>
      </c>
      <c r="EK19" s="9" t="str">
        <f>IFERROR(__xludf.DUMMYFUNCTION("""COMPUTED_VALUE"""),"-")</f>
        <v>-</v>
      </c>
      <c r="EL19" s="9" t="str">
        <f>IFERROR(__xludf.DUMMYFUNCTION("""COMPUTED_VALUE"""),"-")</f>
        <v>-</v>
      </c>
      <c r="EM19" s="9" t="str">
        <f>IFERROR(__xludf.DUMMYFUNCTION("""COMPUTED_VALUE"""),"-")</f>
        <v>-</v>
      </c>
      <c r="EN19" s="9" t="str">
        <f>IFERROR(__xludf.DUMMYFUNCTION("""COMPUTED_VALUE"""),"-")</f>
        <v>-</v>
      </c>
      <c r="EO19" s="9" t="str">
        <f>IFERROR(__xludf.DUMMYFUNCTION("""COMPUTED_VALUE"""),"-")</f>
        <v>-</v>
      </c>
      <c r="EP19" s="9" t="str">
        <f>IFERROR(__xludf.DUMMYFUNCTION("""COMPUTED_VALUE"""),"-")</f>
        <v>-</v>
      </c>
      <c r="EQ19" s="9" t="str">
        <f>IFERROR(__xludf.DUMMYFUNCTION("""COMPUTED_VALUE"""),"-")</f>
        <v>-</v>
      </c>
      <c r="ER19" s="9" t="str">
        <f>IFERROR(__xludf.DUMMYFUNCTION("""COMPUTED_VALUE"""),"-")</f>
        <v>-</v>
      </c>
      <c r="ES19" s="9" t="str">
        <f>IFERROR(__xludf.DUMMYFUNCTION("""COMPUTED_VALUE"""),"")</f>
        <v/>
      </c>
      <c r="ET19" s="9" t="str">
        <f>IFERROR(__xludf.DUMMYFUNCTION("""COMPUTED_VALUE"""),"-")</f>
        <v>-</v>
      </c>
      <c r="EU19" s="9" t="str">
        <f>IFERROR(__xludf.DUMMYFUNCTION("""COMPUTED_VALUE"""),"-")</f>
        <v>-</v>
      </c>
      <c r="EV19" s="9" t="str">
        <f>IFERROR(__xludf.DUMMYFUNCTION("""COMPUTED_VALUE"""),"-")</f>
        <v>-</v>
      </c>
      <c r="EW19" s="9" t="str">
        <f>IFERROR(__xludf.DUMMYFUNCTION("""COMPUTED_VALUE"""),"-")</f>
        <v>-</v>
      </c>
      <c r="EX19" s="9" t="str">
        <f>IFERROR(__xludf.DUMMYFUNCTION("""COMPUTED_VALUE"""),"-")</f>
        <v>-</v>
      </c>
      <c r="EY19" s="9" t="str">
        <f>IFERROR(__xludf.DUMMYFUNCTION("""COMPUTED_VALUE"""),"-")</f>
        <v>-</v>
      </c>
      <c r="EZ19" s="9" t="str">
        <f>IFERROR(__xludf.DUMMYFUNCTION("""COMPUTED_VALUE"""),"-")</f>
        <v>-</v>
      </c>
      <c r="FA19" s="9" t="str">
        <f>IFERROR(__xludf.DUMMYFUNCTION("""COMPUTED_VALUE"""),"-")</f>
        <v>-</v>
      </c>
      <c r="FB19" s="9" t="str">
        <f>IFERROR(__xludf.DUMMYFUNCTION("""COMPUTED_VALUE"""),"-")</f>
        <v>-</v>
      </c>
      <c r="FC19" s="9" t="str">
        <f>IFERROR(__xludf.DUMMYFUNCTION("""COMPUTED_VALUE"""),"-")</f>
        <v>-</v>
      </c>
      <c r="FD19" s="9" t="str">
        <f>IFERROR(__xludf.DUMMYFUNCTION("""COMPUTED_VALUE"""),"-")</f>
        <v>-</v>
      </c>
      <c r="FE19" s="9" t="str">
        <f>IFERROR(__xludf.DUMMYFUNCTION("""COMPUTED_VALUE"""),"-")</f>
        <v>-</v>
      </c>
      <c r="FF19" s="9" t="str">
        <f>IFERROR(__xludf.DUMMYFUNCTION("""COMPUTED_VALUE"""),"-")</f>
        <v>-</v>
      </c>
      <c r="FG19" s="9" t="str">
        <f>IFERROR(__xludf.DUMMYFUNCTION("""COMPUTED_VALUE"""),"-")</f>
        <v>-</v>
      </c>
      <c r="FH19" s="9" t="str">
        <f>IFERROR(__xludf.DUMMYFUNCTION("""COMPUTED_VALUE"""),"-")</f>
        <v>-</v>
      </c>
      <c r="FI19" s="9" t="str">
        <f>IFERROR(__xludf.DUMMYFUNCTION("""COMPUTED_VALUE"""),"-")</f>
        <v>-</v>
      </c>
      <c r="FJ19" s="9" t="str">
        <f>IFERROR(__xludf.DUMMYFUNCTION("""COMPUTED_VALUE"""),"-")</f>
        <v>-</v>
      </c>
      <c r="FK19" s="9" t="str">
        <f>IFERROR(__xludf.DUMMYFUNCTION("""COMPUTED_VALUE"""),"-")</f>
        <v>-</v>
      </c>
      <c r="FL19" s="9" t="str">
        <f>IFERROR(__xludf.DUMMYFUNCTION("""COMPUTED_VALUE"""),"-")</f>
        <v>-</v>
      </c>
      <c r="FM19" s="9" t="str">
        <f>IFERROR(__xludf.DUMMYFUNCTION("""COMPUTED_VALUE"""),"-")</f>
        <v>-</v>
      </c>
      <c r="FN19" s="9" t="str">
        <f>IFERROR(__xludf.DUMMYFUNCTION("""COMPUTED_VALUE"""),"-")</f>
        <v>-</v>
      </c>
      <c r="FO19" s="9" t="str">
        <f>IFERROR(__xludf.DUMMYFUNCTION("""COMPUTED_VALUE"""),"-")</f>
        <v>-</v>
      </c>
      <c r="FP19" s="9" t="str">
        <f>IFERROR(__xludf.DUMMYFUNCTION("""COMPUTED_VALUE"""),"-")</f>
        <v>-</v>
      </c>
      <c r="FQ19" s="9" t="str">
        <f>IFERROR(__xludf.DUMMYFUNCTION("""COMPUTED_VALUE"""),"-")</f>
        <v>-</v>
      </c>
      <c r="FR19" s="9" t="str">
        <f>IFERROR(__xludf.DUMMYFUNCTION("""COMPUTED_VALUE"""),"-")</f>
        <v>-</v>
      </c>
      <c r="FS19" s="9" t="str">
        <f>IFERROR(__xludf.DUMMYFUNCTION("""COMPUTED_VALUE"""),"-")</f>
        <v>-</v>
      </c>
      <c r="FT19" s="9" t="str">
        <f>IFERROR(__xludf.DUMMYFUNCTION("""COMPUTED_VALUE"""),"-")</f>
        <v>-</v>
      </c>
      <c r="FU19" s="9" t="str">
        <f>IFERROR(__xludf.DUMMYFUNCTION("""COMPUTED_VALUE"""),"-")</f>
        <v>-</v>
      </c>
      <c r="FV19" s="9" t="str">
        <f>IFERROR(__xludf.DUMMYFUNCTION("""COMPUTED_VALUE"""),"")</f>
        <v/>
      </c>
      <c r="FW19" s="9" t="str">
        <f>IFERROR(__xludf.DUMMYFUNCTION("""COMPUTED_VALUE"""),"-")</f>
        <v>-</v>
      </c>
      <c r="FX19" s="9" t="str">
        <f>IFERROR(__xludf.DUMMYFUNCTION("""COMPUTED_VALUE"""),"-")</f>
        <v>-</v>
      </c>
      <c r="FY19" s="9" t="str">
        <f>IFERROR(__xludf.DUMMYFUNCTION("""COMPUTED_VALUE"""),"-")</f>
        <v>-</v>
      </c>
      <c r="FZ19" s="9" t="str">
        <f>IFERROR(__xludf.DUMMYFUNCTION("""COMPUTED_VALUE"""),"-")</f>
        <v>-</v>
      </c>
      <c r="GA19" s="9" t="str">
        <f>IFERROR(__xludf.DUMMYFUNCTION("""COMPUTED_VALUE"""),"-")</f>
        <v>-</v>
      </c>
      <c r="GB19" s="9" t="str">
        <f>IFERROR(__xludf.DUMMYFUNCTION("""COMPUTED_VALUE"""),"-")</f>
        <v>-</v>
      </c>
      <c r="GC19" s="9" t="str">
        <f>IFERROR(__xludf.DUMMYFUNCTION("""COMPUTED_VALUE"""),"-")</f>
        <v>-</v>
      </c>
      <c r="GD19" s="9" t="str">
        <f>IFERROR(__xludf.DUMMYFUNCTION("""COMPUTED_VALUE"""),"-")</f>
        <v>-</v>
      </c>
      <c r="GE19" s="9" t="str">
        <f>IFERROR(__xludf.DUMMYFUNCTION("""COMPUTED_VALUE"""),"-")</f>
        <v>-</v>
      </c>
      <c r="GF19" s="9" t="str">
        <f>IFERROR(__xludf.DUMMYFUNCTION("""COMPUTED_VALUE"""),"-")</f>
        <v>-</v>
      </c>
      <c r="GG19" s="9" t="str">
        <f>IFERROR(__xludf.DUMMYFUNCTION("""COMPUTED_VALUE"""),"-")</f>
        <v>-</v>
      </c>
      <c r="GH19" s="9" t="str">
        <f>IFERROR(__xludf.DUMMYFUNCTION("""COMPUTED_VALUE"""),"-")</f>
        <v>-</v>
      </c>
      <c r="GI19" s="9" t="str">
        <f>IFERROR(__xludf.DUMMYFUNCTION("""COMPUTED_VALUE"""),"-")</f>
        <v>-</v>
      </c>
      <c r="GJ19" s="9" t="str">
        <f>IFERROR(__xludf.DUMMYFUNCTION("""COMPUTED_VALUE"""),"-")</f>
        <v>-</v>
      </c>
      <c r="GK19" s="9" t="str">
        <f>IFERROR(__xludf.DUMMYFUNCTION("""COMPUTED_VALUE"""),"-")</f>
        <v>-</v>
      </c>
      <c r="GL19" s="9" t="str">
        <f>IFERROR(__xludf.DUMMYFUNCTION("""COMPUTED_VALUE"""),"-")</f>
        <v>-</v>
      </c>
      <c r="GM19" s="9" t="str">
        <f>IFERROR(__xludf.DUMMYFUNCTION("""COMPUTED_VALUE"""),"-")</f>
        <v>-</v>
      </c>
      <c r="GN19" s="9" t="str">
        <f>IFERROR(__xludf.DUMMYFUNCTION("""COMPUTED_VALUE"""),"-")</f>
        <v>-</v>
      </c>
      <c r="GO19" s="9" t="str">
        <f>IFERROR(__xludf.DUMMYFUNCTION("""COMPUTED_VALUE"""),"-")</f>
        <v>-</v>
      </c>
      <c r="GP19" s="9" t="str">
        <f>IFERROR(__xludf.DUMMYFUNCTION("""COMPUTED_VALUE"""),"-")</f>
        <v>-</v>
      </c>
      <c r="GQ19" s="9" t="str">
        <f>IFERROR(__xludf.DUMMYFUNCTION("""COMPUTED_VALUE"""),"-")</f>
        <v>-</v>
      </c>
      <c r="GR19" s="9" t="str">
        <f>IFERROR(__xludf.DUMMYFUNCTION("""COMPUTED_VALUE"""),"-")</f>
        <v>-</v>
      </c>
      <c r="GS19" s="9" t="str">
        <f>IFERROR(__xludf.DUMMYFUNCTION("""COMPUTED_VALUE"""),"-")</f>
        <v>-</v>
      </c>
      <c r="GT19" s="9" t="str">
        <f>IFERROR(__xludf.DUMMYFUNCTION("""COMPUTED_VALUE"""),"-")</f>
        <v>-</v>
      </c>
      <c r="GU19" s="9" t="str">
        <f>IFERROR(__xludf.DUMMYFUNCTION("""COMPUTED_VALUE"""),"")</f>
        <v/>
      </c>
    </row>
    <row r="20">
      <c r="A20" s="5"/>
      <c r="B20" s="5"/>
      <c r="C20" s="5">
        <f>if(B20="d","diskv. iz ciklusa",if(B20="d1","diskv. iz kruga",if($E20="ODOBREN",(if(countif(H:H,"="&amp;H20)=1,countif(H:H,"&gt;"&amp;H20)+1,concatenate(countif(H:H,"&gt;"&amp;H20)+1," - ",countif(H:H,"&gt;="&amp;H20)))),'Rezultati - B kategorija'!empty)))</f>
        <v>18</v>
      </c>
      <c r="D20" s="6" t="str">
        <f>IFERROR(__xludf.DUMMYFUNCTION("""COMPUTED_VALUE"""),"vukasinbabic06")</f>
        <v>vukasinbabic06</v>
      </c>
      <c r="E20" s="6" t="str">
        <f>IFERROR(__xludf.DUMMYFUNCTION("""COMPUTED_VALUE"""),"ODOBREN")</f>
        <v>ODOBREN</v>
      </c>
      <c r="F20" s="6" t="str">
        <f>IFERROR(__xludf.DUMMYFUNCTION("""COMPUTED_VALUE"""),"Вукашин")</f>
        <v>Вукашин</v>
      </c>
      <c r="G20" s="6" t="str">
        <f>IFERROR(__xludf.DUMMYFUNCTION("""COMPUTED_VALUE"""),"Бабић")</f>
        <v>Бабић</v>
      </c>
      <c r="H20" s="7">
        <f>IFERROR(__xludf.DUMMYFUNCTION("""COMPUTED_VALUE"""),128.0)</f>
        <v>128</v>
      </c>
      <c r="I20" s="7">
        <f>IFERROR(__xludf.DUMMYFUNCTION("""COMPUTED_VALUE"""),128.0)</f>
        <v>128</v>
      </c>
      <c r="J20" s="6" t="str">
        <f>IFERROR(__xludf.DUMMYFUNCTION("""COMPUTED_VALUE"""),"Šabac")</f>
        <v>Šabac</v>
      </c>
      <c r="K20" s="6" t="str">
        <f>IFERROR(__xludf.DUMMYFUNCTION("""COMPUTED_VALUE"""),"Nikolaj Velimirović")</f>
        <v>Nikolaj Velimirović</v>
      </c>
      <c r="L20" s="14" t="str">
        <f>IFERROR(__xludf.DUMMYFUNCTION("""COMPUTED_VALUE"""),"OŠ 8.")</f>
        <v>OŠ 8.</v>
      </c>
      <c r="M20" s="6" t="str">
        <f>IFERROR(__xludf.DUMMYFUNCTION("""COMPUTED_VALUE"""),"B")</f>
        <v>B</v>
      </c>
      <c r="N20" s="6" t="str">
        <f>IFERROR(__xludf.DUMMYFUNCTION("""COMPUTED_VALUE"""),"Duško Obradović")</f>
        <v>Duško Obradović</v>
      </c>
      <c r="O20" s="8">
        <f>IFERROR(__xludf.DUMMYFUNCTION("""COMPUTED_VALUE"""),100.0)</f>
        <v>100</v>
      </c>
      <c r="P20" s="9">
        <f>IFERROR(__xludf.DUMMYFUNCTION("""COMPUTED_VALUE"""),12.0)</f>
        <v>12</v>
      </c>
      <c r="Q20" s="9">
        <f>IFERROR(__xludf.DUMMYFUNCTION("""COMPUTED_VALUE"""),16.0)</f>
        <v>16</v>
      </c>
      <c r="R20" s="9" t="str">
        <f>IFERROR(__xludf.DUMMYFUNCTION("""COMPUTED_VALUE"""),"-")</f>
        <v>-</v>
      </c>
      <c r="S20" s="9" t="str">
        <f>IFERROR(__xludf.DUMMYFUNCTION("""COMPUTED_VALUE"""),"-")</f>
        <v>-</v>
      </c>
      <c r="T20" s="9" t="str">
        <f>IFERROR(__xludf.DUMMYFUNCTION("""COMPUTED_VALUE"""),"-")</f>
        <v>-</v>
      </c>
      <c r="U20" s="9" t="str">
        <f>IFERROR(__xludf.DUMMYFUNCTION("""COMPUTED_VALUE"""),"")</f>
        <v/>
      </c>
      <c r="V20" s="9" t="str">
        <f>IFERROR(__xludf.DUMMYFUNCTION("""COMPUTED_VALUE"""),"")</f>
        <v/>
      </c>
      <c r="W20" s="9">
        <f>IFERROR(__xludf.DUMMYFUNCTION("""COMPUTED_VALUE"""),1.0)</f>
        <v>1</v>
      </c>
      <c r="X20" s="9">
        <f>IFERROR(__xludf.DUMMYFUNCTION("""COMPUTED_VALUE"""),1.0)</f>
        <v>1</v>
      </c>
      <c r="Y20" s="9">
        <f>IFERROR(__xludf.DUMMYFUNCTION("""COMPUTED_VALUE"""),1.0)</f>
        <v>1</v>
      </c>
      <c r="Z20" s="9">
        <f>IFERROR(__xludf.DUMMYFUNCTION("""COMPUTED_VALUE"""),1.0)</f>
        <v>1</v>
      </c>
      <c r="AA20" s="9">
        <f>IFERROR(__xludf.DUMMYFUNCTION("""COMPUTED_VALUE"""),1.0)</f>
        <v>1</v>
      </c>
      <c r="AB20" s="9">
        <f>IFERROR(__xludf.DUMMYFUNCTION("""COMPUTED_VALUE"""),1.0)</f>
        <v>1</v>
      </c>
      <c r="AC20" s="9">
        <f>IFERROR(__xludf.DUMMYFUNCTION("""COMPUTED_VALUE"""),1.0)</f>
        <v>1</v>
      </c>
      <c r="AD20" s="9">
        <f>IFERROR(__xludf.DUMMYFUNCTION("""COMPUTED_VALUE"""),1.0)</f>
        <v>1</v>
      </c>
      <c r="AE20" s="9">
        <f>IFERROR(__xludf.DUMMYFUNCTION("""COMPUTED_VALUE"""),1.0)</f>
        <v>1</v>
      </c>
      <c r="AF20" s="9">
        <f>IFERROR(__xludf.DUMMYFUNCTION("""COMPUTED_VALUE"""),1.0)</f>
        <v>1</v>
      </c>
      <c r="AG20" s="9">
        <f>IFERROR(__xludf.DUMMYFUNCTION("""COMPUTED_VALUE"""),1.0)</f>
        <v>1</v>
      </c>
      <c r="AH20" s="9">
        <f>IFERROR(__xludf.DUMMYFUNCTION("""COMPUTED_VALUE"""),1.0)</f>
        <v>1</v>
      </c>
      <c r="AI20" s="9">
        <f>IFERROR(__xludf.DUMMYFUNCTION("""COMPUTED_VALUE"""),1.0)</f>
        <v>1</v>
      </c>
      <c r="AJ20" s="9">
        <f>IFERROR(__xludf.DUMMYFUNCTION("""COMPUTED_VALUE"""),1.0)</f>
        <v>1</v>
      </c>
      <c r="AK20" s="9">
        <f>IFERROR(__xludf.DUMMYFUNCTION("""COMPUTED_VALUE"""),1.0)</f>
        <v>1</v>
      </c>
      <c r="AL20" s="9">
        <f>IFERROR(__xludf.DUMMYFUNCTION("""COMPUTED_VALUE"""),1.0)</f>
        <v>1</v>
      </c>
      <c r="AM20" s="9">
        <f>IFERROR(__xludf.DUMMYFUNCTION("""COMPUTED_VALUE"""),1.0)</f>
        <v>1</v>
      </c>
      <c r="AN20" s="9">
        <f>IFERROR(__xludf.DUMMYFUNCTION("""COMPUTED_VALUE"""),1.0)</f>
        <v>1</v>
      </c>
      <c r="AO20" s="9">
        <f>IFERROR(__xludf.DUMMYFUNCTION("""COMPUTED_VALUE"""),1.0)</f>
        <v>1</v>
      </c>
      <c r="AP20" s="9">
        <f>IFERROR(__xludf.DUMMYFUNCTION("""COMPUTED_VALUE"""),1.0)</f>
        <v>1</v>
      </c>
      <c r="AQ20" s="9">
        <f>IFERROR(__xludf.DUMMYFUNCTION("""COMPUTED_VALUE"""),1.0)</f>
        <v>1</v>
      </c>
      <c r="AR20" s="9">
        <f>IFERROR(__xludf.DUMMYFUNCTION("""COMPUTED_VALUE"""),1.0)</f>
        <v>1</v>
      </c>
      <c r="AS20" s="9">
        <f>IFERROR(__xludf.DUMMYFUNCTION("""COMPUTED_VALUE"""),1.0)</f>
        <v>1</v>
      </c>
      <c r="AT20" s="9">
        <f>IFERROR(__xludf.DUMMYFUNCTION("""COMPUTED_VALUE"""),1.0)</f>
        <v>1</v>
      </c>
      <c r="AU20" s="9">
        <f>IFERROR(__xludf.DUMMYFUNCTION("""COMPUTED_VALUE"""),1.0)</f>
        <v>1</v>
      </c>
      <c r="AV20" s="9">
        <f>IFERROR(__xludf.DUMMYFUNCTION("""COMPUTED_VALUE"""),1.0)</f>
        <v>1</v>
      </c>
      <c r="AW20" s="9">
        <f>IFERROR(__xludf.DUMMYFUNCTION("""COMPUTED_VALUE"""),1.0)</f>
        <v>1</v>
      </c>
      <c r="AX20" s="9">
        <f>IFERROR(__xludf.DUMMYFUNCTION("""COMPUTED_VALUE"""),1.0)</f>
        <v>1</v>
      </c>
      <c r="AY20" s="9">
        <f>IFERROR(__xludf.DUMMYFUNCTION("""COMPUTED_VALUE"""),1.0)</f>
        <v>1</v>
      </c>
      <c r="AZ20" s="9">
        <f>IFERROR(__xludf.DUMMYFUNCTION("""COMPUTED_VALUE"""),1.0)</f>
        <v>1</v>
      </c>
      <c r="BA20" s="9">
        <f>IFERROR(__xludf.DUMMYFUNCTION("""COMPUTED_VALUE"""),1.0)</f>
        <v>1</v>
      </c>
      <c r="BB20" s="9">
        <f>IFERROR(__xludf.DUMMYFUNCTION("""COMPUTED_VALUE"""),1.0)</f>
        <v>1</v>
      </c>
      <c r="BC20" s="9">
        <f>IFERROR(__xludf.DUMMYFUNCTION("""COMPUTED_VALUE"""),1.0)</f>
        <v>1</v>
      </c>
      <c r="BD20" s="9">
        <f>IFERROR(__xludf.DUMMYFUNCTION("""COMPUTED_VALUE"""),1.0)</f>
        <v>1</v>
      </c>
      <c r="BE20" s="9">
        <f>IFERROR(__xludf.DUMMYFUNCTION("""COMPUTED_VALUE"""),1.0)</f>
        <v>1</v>
      </c>
      <c r="BF20" s="9">
        <f>IFERROR(__xludf.DUMMYFUNCTION("""COMPUTED_VALUE"""),1.0)</f>
        <v>1</v>
      </c>
      <c r="BG20" s="9">
        <f>IFERROR(__xludf.DUMMYFUNCTION("""COMPUTED_VALUE"""),1.0)</f>
        <v>1</v>
      </c>
      <c r="BH20" s="9">
        <f>IFERROR(__xludf.DUMMYFUNCTION("""COMPUTED_VALUE"""),1.0)</f>
        <v>1</v>
      </c>
      <c r="BI20" s="9">
        <f>IFERROR(__xludf.DUMMYFUNCTION("""COMPUTED_VALUE"""),1.0)</f>
        <v>1</v>
      </c>
      <c r="BJ20" s="9">
        <f>IFERROR(__xludf.DUMMYFUNCTION("""COMPUTED_VALUE"""),1.0)</f>
        <v>1</v>
      </c>
      <c r="BK20" s="9">
        <f>IFERROR(__xludf.DUMMYFUNCTION("""COMPUTED_VALUE"""),1.0)</f>
        <v>1</v>
      </c>
      <c r="BL20" s="9">
        <f>IFERROR(__xludf.DUMMYFUNCTION("""COMPUTED_VALUE"""),1.0)</f>
        <v>1</v>
      </c>
      <c r="BM20" s="9" t="str">
        <f>IFERROR(__xludf.DUMMYFUNCTION("""COMPUTED_VALUE"""),"")</f>
        <v/>
      </c>
      <c r="BN20" s="9">
        <f>IFERROR(__xludf.DUMMYFUNCTION("""COMPUTED_VALUE"""),1.0)</f>
        <v>1</v>
      </c>
      <c r="BO20" s="9">
        <f>IFERROR(__xludf.DUMMYFUNCTION("""COMPUTED_VALUE"""),1.0)</f>
        <v>1</v>
      </c>
      <c r="BP20" s="9" t="str">
        <f>IFERROR(__xludf.DUMMYFUNCTION("""COMPUTED_VALUE"""),"WA")</f>
        <v>WA</v>
      </c>
      <c r="BQ20" s="9">
        <f>IFERROR(__xludf.DUMMYFUNCTION("""COMPUTED_VALUE"""),1.0)</f>
        <v>1</v>
      </c>
      <c r="BR20" s="9" t="str">
        <f>IFERROR(__xludf.DUMMYFUNCTION("""COMPUTED_VALUE"""),"WA")</f>
        <v>WA</v>
      </c>
      <c r="BS20" s="9">
        <f>IFERROR(__xludf.DUMMYFUNCTION("""COMPUTED_VALUE"""),1.0)</f>
        <v>1</v>
      </c>
      <c r="BT20" s="9" t="str">
        <f>IFERROR(__xludf.DUMMYFUNCTION("""COMPUTED_VALUE"""),"WA")</f>
        <v>WA</v>
      </c>
      <c r="BU20" s="9">
        <f>IFERROR(__xludf.DUMMYFUNCTION("""COMPUTED_VALUE"""),1.0)</f>
        <v>1</v>
      </c>
      <c r="BV20" s="9">
        <f>IFERROR(__xludf.DUMMYFUNCTION("""COMPUTED_VALUE"""),1.0)</f>
        <v>1</v>
      </c>
      <c r="BW20" s="9">
        <f>IFERROR(__xludf.DUMMYFUNCTION("""COMPUTED_VALUE"""),1.0)</f>
        <v>1</v>
      </c>
      <c r="BX20" s="9">
        <f>IFERROR(__xludf.DUMMYFUNCTION("""COMPUTED_VALUE"""),1.0)</f>
        <v>1</v>
      </c>
      <c r="BY20" s="9">
        <f>IFERROR(__xludf.DUMMYFUNCTION("""COMPUTED_VALUE"""),1.0)</f>
        <v>1</v>
      </c>
      <c r="BZ20" s="9">
        <f>IFERROR(__xludf.DUMMYFUNCTION("""COMPUTED_VALUE"""),1.0)</f>
        <v>1</v>
      </c>
      <c r="CA20" s="9">
        <f>IFERROR(__xludf.DUMMYFUNCTION("""COMPUTED_VALUE"""),1.0)</f>
        <v>1</v>
      </c>
      <c r="CB20" s="9" t="str">
        <f>IFERROR(__xludf.DUMMYFUNCTION("""COMPUTED_VALUE"""),"WA")</f>
        <v>WA</v>
      </c>
      <c r="CC20" s="9" t="str">
        <f>IFERROR(__xludf.DUMMYFUNCTION("""COMPUTED_VALUE"""),"WA")</f>
        <v>WA</v>
      </c>
      <c r="CD20" s="9" t="str">
        <f>IFERROR(__xludf.DUMMYFUNCTION("""COMPUTED_VALUE"""),"WA")</f>
        <v>WA</v>
      </c>
      <c r="CE20" s="9" t="str">
        <f>IFERROR(__xludf.DUMMYFUNCTION("""COMPUTED_VALUE"""),"WA")</f>
        <v>WA</v>
      </c>
      <c r="CF20" s="9" t="str">
        <f>IFERROR(__xludf.DUMMYFUNCTION("""COMPUTED_VALUE"""),"WA")</f>
        <v>WA</v>
      </c>
      <c r="CG20" s="9" t="str">
        <f>IFERROR(__xludf.DUMMYFUNCTION("""COMPUTED_VALUE"""),"WA")</f>
        <v>WA</v>
      </c>
      <c r="CH20" s="9" t="str">
        <f>IFERROR(__xludf.DUMMYFUNCTION("""COMPUTED_VALUE"""),"WA")</f>
        <v>WA</v>
      </c>
      <c r="CI20" s="9" t="str">
        <f>IFERROR(__xludf.DUMMYFUNCTION("""COMPUTED_VALUE"""),"WA")</f>
        <v>WA</v>
      </c>
      <c r="CJ20" s="9" t="str">
        <f>IFERROR(__xludf.DUMMYFUNCTION("""COMPUTED_VALUE"""),"WA")</f>
        <v>WA</v>
      </c>
      <c r="CK20" s="9" t="str">
        <f>IFERROR(__xludf.DUMMYFUNCTION("""COMPUTED_VALUE"""),"WA")</f>
        <v>WA</v>
      </c>
      <c r="CL20" s="9" t="str">
        <f>IFERROR(__xludf.DUMMYFUNCTION("""COMPUTED_VALUE"""),"WA")</f>
        <v>WA</v>
      </c>
      <c r="CM20" s="9" t="str">
        <f>IFERROR(__xludf.DUMMYFUNCTION("""COMPUTED_VALUE"""),"WA")</f>
        <v>WA</v>
      </c>
      <c r="CN20" s="9" t="str">
        <f>IFERROR(__xludf.DUMMYFUNCTION("""COMPUTED_VALUE"""),"WA")</f>
        <v>WA</v>
      </c>
      <c r="CO20" s="9" t="str">
        <f>IFERROR(__xludf.DUMMYFUNCTION("""COMPUTED_VALUE"""),"WA")</f>
        <v>WA</v>
      </c>
      <c r="CP20" s="9" t="str">
        <f>IFERROR(__xludf.DUMMYFUNCTION("""COMPUTED_VALUE"""),"WA")</f>
        <v>WA</v>
      </c>
      <c r="CQ20" s="9" t="str">
        <f>IFERROR(__xludf.DUMMYFUNCTION("""COMPUTED_VALUE"""),"WA")</f>
        <v>WA</v>
      </c>
      <c r="CR20" s="9" t="str">
        <f>IFERROR(__xludf.DUMMYFUNCTION("""COMPUTED_VALUE"""),"WA")</f>
        <v>WA</v>
      </c>
      <c r="CS20" s="9">
        <f>IFERROR(__xludf.DUMMYFUNCTION("""COMPUTED_VALUE"""),1.0)</f>
        <v>1</v>
      </c>
      <c r="CT20" s="9" t="str">
        <f>IFERROR(__xludf.DUMMYFUNCTION("""COMPUTED_VALUE"""),"WA")</f>
        <v>WA</v>
      </c>
      <c r="CU20" s="9" t="str">
        <f>IFERROR(__xludf.DUMMYFUNCTION("""COMPUTED_VALUE"""),"")</f>
        <v/>
      </c>
      <c r="CV20" s="9">
        <f>IFERROR(__xludf.DUMMYFUNCTION("""COMPUTED_VALUE"""),1.0)</f>
        <v>1</v>
      </c>
      <c r="CW20" s="9">
        <f>IFERROR(__xludf.DUMMYFUNCTION("""COMPUTED_VALUE"""),1.0)</f>
        <v>1</v>
      </c>
      <c r="CX20" s="9">
        <f>IFERROR(__xludf.DUMMYFUNCTION("""COMPUTED_VALUE"""),1.0)</f>
        <v>1</v>
      </c>
      <c r="CY20" s="9">
        <f>IFERROR(__xludf.DUMMYFUNCTION("""COMPUTED_VALUE"""),1.0)</f>
        <v>1</v>
      </c>
      <c r="CZ20" s="9">
        <f>IFERROR(__xludf.DUMMYFUNCTION("""COMPUTED_VALUE"""),1.0)</f>
        <v>1</v>
      </c>
      <c r="DA20" s="9">
        <f>IFERROR(__xludf.DUMMYFUNCTION("""COMPUTED_VALUE"""),1.0)</f>
        <v>1</v>
      </c>
      <c r="DB20" s="9">
        <f>IFERROR(__xludf.DUMMYFUNCTION("""COMPUTED_VALUE"""),1.0)</f>
        <v>1</v>
      </c>
      <c r="DC20" s="9" t="str">
        <f>IFERROR(__xludf.DUMMYFUNCTION("""COMPUTED_VALUE"""),"TLE")</f>
        <v>TLE</v>
      </c>
      <c r="DD20" s="9" t="str">
        <f>IFERROR(__xludf.DUMMYFUNCTION("""COMPUTED_VALUE"""),"TLE")</f>
        <v>TLE</v>
      </c>
      <c r="DE20" s="9" t="str">
        <f>IFERROR(__xludf.DUMMYFUNCTION("""COMPUTED_VALUE"""),"TLE")</f>
        <v>TLE</v>
      </c>
      <c r="DF20" s="9">
        <f>IFERROR(__xludf.DUMMYFUNCTION("""COMPUTED_VALUE"""),1.0)</f>
        <v>1</v>
      </c>
      <c r="DG20" s="9" t="str">
        <f>IFERROR(__xludf.DUMMYFUNCTION("""COMPUTED_VALUE"""),"TLE")</f>
        <v>TLE</v>
      </c>
      <c r="DH20" s="9">
        <f>IFERROR(__xludf.DUMMYFUNCTION("""COMPUTED_VALUE"""),1.0)</f>
        <v>1</v>
      </c>
      <c r="DI20" s="9" t="str">
        <f>IFERROR(__xludf.DUMMYFUNCTION("""COMPUTED_VALUE"""),"TLE")</f>
        <v>TLE</v>
      </c>
      <c r="DJ20" s="9" t="str">
        <f>IFERROR(__xludf.DUMMYFUNCTION("""COMPUTED_VALUE"""),"TLE")</f>
        <v>TLE</v>
      </c>
      <c r="DK20" s="9" t="str">
        <f>IFERROR(__xludf.DUMMYFUNCTION("""COMPUTED_VALUE"""),"TLE")</f>
        <v>TLE</v>
      </c>
      <c r="DL20" s="9" t="str">
        <f>IFERROR(__xludf.DUMMYFUNCTION("""COMPUTED_VALUE"""),"TLE")</f>
        <v>TLE</v>
      </c>
      <c r="DM20" s="9" t="str">
        <f>IFERROR(__xludf.DUMMYFUNCTION("""COMPUTED_VALUE"""),"TLE")</f>
        <v>TLE</v>
      </c>
      <c r="DN20" s="9" t="str">
        <f>IFERROR(__xludf.DUMMYFUNCTION("""COMPUTED_VALUE"""),"TLE")</f>
        <v>TLE</v>
      </c>
      <c r="DO20" s="9" t="str">
        <f>IFERROR(__xludf.DUMMYFUNCTION("""COMPUTED_VALUE"""),"TLE")</f>
        <v>TLE</v>
      </c>
      <c r="DP20" s="9" t="str">
        <f>IFERROR(__xludf.DUMMYFUNCTION("""COMPUTED_VALUE"""),"TLE")</f>
        <v>TLE</v>
      </c>
      <c r="DQ20" s="9" t="str">
        <f>IFERROR(__xludf.DUMMYFUNCTION("""COMPUTED_VALUE"""),"TLE")</f>
        <v>TLE</v>
      </c>
      <c r="DR20" s="9" t="str">
        <f>IFERROR(__xludf.DUMMYFUNCTION("""COMPUTED_VALUE"""),"TLE")</f>
        <v>TLE</v>
      </c>
      <c r="DS20" s="9" t="str">
        <f>IFERROR(__xludf.DUMMYFUNCTION("""COMPUTED_VALUE"""),"TLE")</f>
        <v>TLE</v>
      </c>
      <c r="DT20" s="9" t="str">
        <f>IFERROR(__xludf.DUMMYFUNCTION("""COMPUTED_VALUE"""),"TLE")</f>
        <v>TLE</v>
      </c>
      <c r="DU20" s="9" t="str">
        <f>IFERROR(__xludf.DUMMYFUNCTION("""COMPUTED_VALUE"""),"TLE")</f>
        <v>TLE</v>
      </c>
      <c r="DV20" s="9" t="str">
        <f>IFERROR(__xludf.DUMMYFUNCTION("""COMPUTED_VALUE"""),"TLE")</f>
        <v>TLE</v>
      </c>
      <c r="DW20" s="9" t="str">
        <f>IFERROR(__xludf.DUMMYFUNCTION("""COMPUTED_VALUE"""),"TLE")</f>
        <v>TLE</v>
      </c>
      <c r="DX20" s="9" t="str">
        <f>IFERROR(__xludf.DUMMYFUNCTION("""COMPUTED_VALUE"""),"TLE")</f>
        <v>TLE</v>
      </c>
      <c r="DY20" s="9" t="str">
        <f>IFERROR(__xludf.DUMMYFUNCTION("""COMPUTED_VALUE"""),"TLE")</f>
        <v>TLE</v>
      </c>
      <c r="DZ20" s="9" t="str">
        <f>IFERROR(__xludf.DUMMYFUNCTION("""COMPUTED_VALUE"""),"TLE")</f>
        <v>TLE</v>
      </c>
      <c r="EA20" s="9" t="str">
        <f>IFERROR(__xludf.DUMMYFUNCTION("""COMPUTED_VALUE"""),"TLE")</f>
        <v>TLE</v>
      </c>
      <c r="EB20" s="9" t="str">
        <f>IFERROR(__xludf.DUMMYFUNCTION("""COMPUTED_VALUE"""),"")</f>
        <v/>
      </c>
      <c r="EC20" s="9" t="str">
        <f>IFERROR(__xludf.DUMMYFUNCTION("""COMPUTED_VALUE"""),"-")</f>
        <v>-</v>
      </c>
      <c r="ED20" s="9" t="str">
        <f>IFERROR(__xludf.DUMMYFUNCTION("""COMPUTED_VALUE"""),"-")</f>
        <v>-</v>
      </c>
      <c r="EE20" s="9" t="str">
        <f>IFERROR(__xludf.DUMMYFUNCTION("""COMPUTED_VALUE"""),"-")</f>
        <v>-</v>
      </c>
      <c r="EF20" s="9" t="str">
        <f>IFERROR(__xludf.DUMMYFUNCTION("""COMPUTED_VALUE"""),"-")</f>
        <v>-</v>
      </c>
      <c r="EG20" s="9" t="str">
        <f>IFERROR(__xludf.DUMMYFUNCTION("""COMPUTED_VALUE"""),"-")</f>
        <v>-</v>
      </c>
      <c r="EH20" s="9" t="str">
        <f>IFERROR(__xludf.DUMMYFUNCTION("""COMPUTED_VALUE"""),"-")</f>
        <v>-</v>
      </c>
      <c r="EI20" s="9" t="str">
        <f>IFERROR(__xludf.DUMMYFUNCTION("""COMPUTED_VALUE"""),"-")</f>
        <v>-</v>
      </c>
      <c r="EJ20" s="9" t="str">
        <f>IFERROR(__xludf.DUMMYFUNCTION("""COMPUTED_VALUE"""),"-")</f>
        <v>-</v>
      </c>
      <c r="EK20" s="9" t="str">
        <f>IFERROR(__xludf.DUMMYFUNCTION("""COMPUTED_VALUE"""),"-")</f>
        <v>-</v>
      </c>
      <c r="EL20" s="9" t="str">
        <f>IFERROR(__xludf.DUMMYFUNCTION("""COMPUTED_VALUE"""),"-")</f>
        <v>-</v>
      </c>
      <c r="EM20" s="9" t="str">
        <f>IFERROR(__xludf.DUMMYFUNCTION("""COMPUTED_VALUE"""),"-")</f>
        <v>-</v>
      </c>
      <c r="EN20" s="9" t="str">
        <f>IFERROR(__xludf.DUMMYFUNCTION("""COMPUTED_VALUE"""),"-")</f>
        <v>-</v>
      </c>
      <c r="EO20" s="9" t="str">
        <f>IFERROR(__xludf.DUMMYFUNCTION("""COMPUTED_VALUE"""),"-")</f>
        <v>-</v>
      </c>
      <c r="EP20" s="9" t="str">
        <f>IFERROR(__xludf.DUMMYFUNCTION("""COMPUTED_VALUE"""),"-")</f>
        <v>-</v>
      </c>
      <c r="EQ20" s="9" t="str">
        <f>IFERROR(__xludf.DUMMYFUNCTION("""COMPUTED_VALUE"""),"-")</f>
        <v>-</v>
      </c>
      <c r="ER20" s="9" t="str">
        <f>IFERROR(__xludf.DUMMYFUNCTION("""COMPUTED_VALUE"""),"-")</f>
        <v>-</v>
      </c>
      <c r="ES20" s="9" t="str">
        <f>IFERROR(__xludf.DUMMYFUNCTION("""COMPUTED_VALUE"""),"")</f>
        <v/>
      </c>
      <c r="ET20" s="9" t="str">
        <f>IFERROR(__xludf.DUMMYFUNCTION("""COMPUTED_VALUE"""),"-")</f>
        <v>-</v>
      </c>
      <c r="EU20" s="9" t="str">
        <f>IFERROR(__xludf.DUMMYFUNCTION("""COMPUTED_VALUE"""),"-")</f>
        <v>-</v>
      </c>
      <c r="EV20" s="9" t="str">
        <f>IFERROR(__xludf.DUMMYFUNCTION("""COMPUTED_VALUE"""),"-")</f>
        <v>-</v>
      </c>
      <c r="EW20" s="9" t="str">
        <f>IFERROR(__xludf.DUMMYFUNCTION("""COMPUTED_VALUE"""),"-")</f>
        <v>-</v>
      </c>
      <c r="EX20" s="9" t="str">
        <f>IFERROR(__xludf.DUMMYFUNCTION("""COMPUTED_VALUE"""),"-")</f>
        <v>-</v>
      </c>
      <c r="EY20" s="9" t="str">
        <f>IFERROR(__xludf.DUMMYFUNCTION("""COMPUTED_VALUE"""),"-")</f>
        <v>-</v>
      </c>
      <c r="EZ20" s="9" t="str">
        <f>IFERROR(__xludf.DUMMYFUNCTION("""COMPUTED_VALUE"""),"-")</f>
        <v>-</v>
      </c>
      <c r="FA20" s="9" t="str">
        <f>IFERROR(__xludf.DUMMYFUNCTION("""COMPUTED_VALUE"""),"-")</f>
        <v>-</v>
      </c>
      <c r="FB20" s="9" t="str">
        <f>IFERROR(__xludf.DUMMYFUNCTION("""COMPUTED_VALUE"""),"-")</f>
        <v>-</v>
      </c>
      <c r="FC20" s="9" t="str">
        <f>IFERROR(__xludf.DUMMYFUNCTION("""COMPUTED_VALUE"""),"-")</f>
        <v>-</v>
      </c>
      <c r="FD20" s="9" t="str">
        <f>IFERROR(__xludf.DUMMYFUNCTION("""COMPUTED_VALUE"""),"-")</f>
        <v>-</v>
      </c>
      <c r="FE20" s="9" t="str">
        <f>IFERROR(__xludf.DUMMYFUNCTION("""COMPUTED_VALUE"""),"-")</f>
        <v>-</v>
      </c>
      <c r="FF20" s="9" t="str">
        <f>IFERROR(__xludf.DUMMYFUNCTION("""COMPUTED_VALUE"""),"-")</f>
        <v>-</v>
      </c>
      <c r="FG20" s="9" t="str">
        <f>IFERROR(__xludf.DUMMYFUNCTION("""COMPUTED_VALUE"""),"-")</f>
        <v>-</v>
      </c>
      <c r="FH20" s="9" t="str">
        <f>IFERROR(__xludf.DUMMYFUNCTION("""COMPUTED_VALUE"""),"-")</f>
        <v>-</v>
      </c>
      <c r="FI20" s="9" t="str">
        <f>IFERROR(__xludf.DUMMYFUNCTION("""COMPUTED_VALUE"""),"-")</f>
        <v>-</v>
      </c>
      <c r="FJ20" s="9" t="str">
        <f>IFERROR(__xludf.DUMMYFUNCTION("""COMPUTED_VALUE"""),"-")</f>
        <v>-</v>
      </c>
      <c r="FK20" s="9" t="str">
        <f>IFERROR(__xludf.DUMMYFUNCTION("""COMPUTED_VALUE"""),"-")</f>
        <v>-</v>
      </c>
      <c r="FL20" s="9" t="str">
        <f>IFERROR(__xludf.DUMMYFUNCTION("""COMPUTED_VALUE"""),"-")</f>
        <v>-</v>
      </c>
      <c r="FM20" s="9" t="str">
        <f>IFERROR(__xludf.DUMMYFUNCTION("""COMPUTED_VALUE"""),"-")</f>
        <v>-</v>
      </c>
      <c r="FN20" s="9" t="str">
        <f>IFERROR(__xludf.DUMMYFUNCTION("""COMPUTED_VALUE"""),"-")</f>
        <v>-</v>
      </c>
      <c r="FO20" s="9" t="str">
        <f>IFERROR(__xludf.DUMMYFUNCTION("""COMPUTED_VALUE"""),"-")</f>
        <v>-</v>
      </c>
      <c r="FP20" s="9" t="str">
        <f>IFERROR(__xludf.DUMMYFUNCTION("""COMPUTED_VALUE"""),"-")</f>
        <v>-</v>
      </c>
      <c r="FQ20" s="9" t="str">
        <f>IFERROR(__xludf.DUMMYFUNCTION("""COMPUTED_VALUE"""),"-")</f>
        <v>-</v>
      </c>
      <c r="FR20" s="9" t="str">
        <f>IFERROR(__xludf.DUMMYFUNCTION("""COMPUTED_VALUE"""),"-")</f>
        <v>-</v>
      </c>
      <c r="FS20" s="9" t="str">
        <f>IFERROR(__xludf.DUMMYFUNCTION("""COMPUTED_VALUE"""),"-")</f>
        <v>-</v>
      </c>
      <c r="FT20" s="9" t="str">
        <f>IFERROR(__xludf.DUMMYFUNCTION("""COMPUTED_VALUE"""),"-")</f>
        <v>-</v>
      </c>
      <c r="FU20" s="9" t="str">
        <f>IFERROR(__xludf.DUMMYFUNCTION("""COMPUTED_VALUE"""),"-")</f>
        <v>-</v>
      </c>
      <c r="FV20" s="9" t="str">
        <f>IFERROR(__xludf.DUMMYFUNCTION("""COMPUTED_VALUE"""),"")</f>
        <v/>
      </c>
      <c r="FW20" s="9" t="str">
        <f>IFERROR(__xludf.DUMMYFUNCTION("""COMPUTED_VALUE"""),"-")</f>
        <v>-</v>
      </c>
      <c r="FX20" s="9" t="str">
        <f>IFERROR(__xludf.DUMMYFUNCTION("""COMPUTED_VALUE"""),"-")</f>
        <v>-</v>
      </c>
      <c r="FY20" s="9" t="str">
        <f>IFERROR(__xludf.DUMMYFUNCTION("""COMPUTED_VALUE"""),"-")</f>
        <v>-</v>
      </c>
      <c r="FZ20" s="9" t="str">
        <f>IFERROR(__xludf.DUMMYFUNCTION("""COMPUTED_VALUE"""),"-")</f>
        <v>-</v>
      </c>
      <c r="GA20" s="9" t="str">
        <f>IFERROR(__xludf.DUMMYFUNCTION("""COMPUTED_VALUE"""),"-")</f>
        <v>-</v>
      </c>
      <c r="GB20" s="9" t="str">
        <f>IFERROR(__xludf.DUMMYFUNCTION("""COMPUTED_VALUE"""),"-")</f>
        <v>-</v>
      </c>
      <c r="GC20" s="9" t="str">
        <f>IFERROR(__xludf.DUMMYFUNCTION("""COMPUTED_VALUE"""),"-")</f>
        <v>-</v>
      </c>
      <c r="GD20" s="9" t="str">
        <f>IFERROR(__xludf.DUMMYFUNCTION("""COMPUTED_VALUE"""),"-")</f>
        <v>-</v>
      </c>
      <c r="GE20" s="9" t="str">
        <f>IFERROR(__xludf.DUMMYFUNCTION("""COMPUTED_VALUE"""),"-")</f>
        <v>-</v>
      </c>
      <c r="GF20" s="9" t="str">
        <f>IFERROR(__xludf.DUMMYFUNCTION("""COMPUTED_VALUE"""),"-")</f>
        <v>-</v>
      </c>
      <c r="GG20" s="9" t="str">
        <f>IFERROR(__xludf.DUMMYFUNCTION("""COMPUTED_VALUE"""),"-")</f>
        <v>-</v>
      </c>
      <c r="GH20" s="9" t="str">
        <f>IFERROR(__xludf.DUMMYFUNCTION("""COMPUTED_VALUE"""),"-")</f>
        <v>-</v>
      </c>
      <c r="GI20" s="9" t="str">
        <f>IFERROR(__xludf.DUMMYFUNCTION("""COMPUTED_VALUE"""),"-")</f>
        <v>-</v>
      </c>
      <c r="GJ20" s="9" t="str">
        <f>IFERROR(__xludf.DUMMYFUNCTION("""COMPUTED_VALUE"""),"-")</f>
        <v>-</v>
      </c>
      <c r="GK20" s="9" t="str">
        <f>IFERROR(__xludf.DUMMYFUNCTION("""COMPUTED_VALUE"""),"-")</f>
        <v>-</v>
      </c>
      <c r="GL20" s="9" t="str">
        <f>IFERROR(__xludf.DUMMYFUNCTION("""COMPUTED_VALUE"""),"-")</f>
        <v>-</v>
      </c>
      <c r="GM20" s="9" t="str">
        <f>IFERROR(__xludf.DUMMYFUNCTION("""COMPUTED_VALUE"""),"-")</f>
        <v>-</v>
      </c>
      <c r="GN20" s="9" t="str">
        <f>IFERROR(__xludf.DUMMYFUNCTION("""COMPUTED_VALUE"""),"-")</f>
        <v>-</v>
      </c>
      <c r="GO20" s="9" t="str">
        <f>IFERROR(__xludf.DUMMYFUNCTION("""COMPUTED_VALUE"""),"-")</f>
        <v>-</v>
      </c>
      <c r="GP20" s="9" t="str">
        <f>IFERROR(__xludf.DUMMYFUNCTION("""COMPUTED_VALUE"""),"-")</f>
        <v>-</v>
      </c>
      <c r="GQ20" s="9" t="str">
        <f>IFERROR(__xludf.DUMMYFUNCTION("""COMPUTED_VALUE"""),"-")</f>
        <v>-</v>
      </c>
      <c r="GR20" s="9" t="str">
        <f>IFERROR(__xludf.DUMMYFUNCTION("""COMPUTED_VALUE"""),"-")</f>
        <v>-</v>
      </c>
      <c r="GS20" s="9" t="str">
        <f>IFERROR(__xludf.DUMMYFUNCTION("""COMPUTED_VALUE"""),"-")</f>
        <v>-</v>
      </c>
      <c r="GT20" s="9" t="str">
        <f>IFERROR(__xludf.DUMMYFUNCTION("""COMPUTED_VALUE"""),"-")</f>
        <v>-</v>
      </c>
      <c r="GU20" s="9" t="str">
        <f>IFERROR(__xludf.DUMMYFUNCTION("""COMPUTED_VALUE"""),"")</f>
        <v/>
      </c>
    </row>
    <row r="21">
      <c r="A21" s="5"/>
      <c r="B21" s="5"/>
      <c r="C21" s="5" t="str">
        <f>if(B21="d","diskv. iz ciklusa",if(B21="d1","diskv. iz kruga",if($E21="ODOBREN",(if(countif(H:H,"="&amp;H21)=1,countif(H:H,"&gt;"&amp;H21)+1,concatenate(countif(H:H,"&gt;"&amp;H21)+1," - ",countif(H:H,"&gt;="&amp;H21)))),'Rezultati - B kategorija'!empty)))</f>
        <v>19 - 21</v>
      </c>
      <c r="D21" s="6" t="str">
        <f>IFERROR(__xludf.DUMMYFUNCTION("""COMPUTED_VALUE"""),"NemanjaSo2005")</f>
        <v>NemanjaSo2005</v>
      </c>
      <c r="E21" s="6" t="str">
        <f>IFERROR(__xludf.DUMMYFUNCTION("""COMPUTED_VALUE"""),"ODOBREN")</f>
        <v>ODOBREN</v>
      </c>
      <c r="F21" s="6" t="str">
        <f>IFERROR(__xludf.DUMMYFUNCTION("""COMPUTED_VALUE"""),"Nemanja")</f>
        <v>Nemanja</v>
      </c>
      <c r="G21" s="6" t="str">
        <f>IFERROR(__xludf.DUMMYFUNCTION("""COMPUTED_VALUE"""),"Majski")</f>
        <v>Majski</v>
      </c>
      <c r="H21" s="7">
        <f>IFERROR(__xludf.DUMMYFUNCTION("""COMPUTED_VALUE"""),125.0)</f>
        <v>125</v>
      </c>
      <c r="I21" s="7">
        <f>IFERROR(__xludf.DUMMYFUNCTION("""COMPUTED_VALUE"""),125.0)</f>
        <v>125</v>
      </c>
      <c r="J21" s="6" t="str">
        <f>IFERROR(__xludf.DUMMYFUNCTION("""COMPUTED_VALUE"""),"Sombor")</f>
        <v>Sombor</v>
      </c>
      <c r="K21" s="6" t="str">
        <f>IFERROR(__xludf.DUMMYFUNCTION("""COMPUTED_VALUE"""),"Gimnazija Veljko Petrović")</f>
        <v>Gimnazija Veljko Petrović</v>
      </c>
      <c r="L21" s="14" t="str">
        <f>IFERROR(__xludf.DUMMYFUNCTION("""COMPUTED_VALUE"""),"OŠ 8.")</f>
        <v>OŠ 8.</v>
      </c>
      <c r="M21" s="6" t="str">
        <f>IFERROR(__xludf.DUMMYFUNCTION("""COMPUTED_VALUE"""),"B")</f>
        <v>B</v>
      </c>
      <c r="N21" s="6"/>
      <c r="O21" s="8">
        <f>IFERROR(__xludf.DUMMYFUNCTION("""COMPUTED_VALUE"""),100.0)</f>
        <v>100</v>
      </c>
      <c r="P21" s="9">
        <f>IFERROR(__xludf.DUMMYFUNCTION("""COMPUTED_VALUE"""),25.0)</f>
        <v>25</v>
      </c>
      <c r="Q21" s="9">
        <f>IFERROR(__xludf.DUMMYFUNCTION("""COMPUTED_VALUE"""),0.0)</f>
        <v>0</v>
      </c>
      <c r="R21" s="9" t="str">
        <f>IFERROR(__xludf.DUMMYFUNCTION("""COMPUTED_VALUE"""),"-")</f>
        <v>-</v>
      </c>
      <c r="S21" s="9" t="str">
        <f>IFERROR(__xludf.DUMMYFUNCTION("""COMPUTED_VALUE"""),"-")</f>
        <v>-</v>
      </c>
      <c r="T21" s="9" t="str">
        <f>IFERROR(__xludf.DUMMYFUNCTION("""COMPUTED_VALUE"""),"-")</f>
        <v>-</v>
      </c>
      <c r="U21" s="9" t="str">
        <f>IFERROR(__xludf.DUMMYFUNCTION("""COMPUTED_VALUE"""),"")</f>
        <v/>
      </c>
      <c r="V21" s="9" t="str">
        <f>IFERROR(__xludf.DUMMYFUNCTION("""COMPUTED_VALUE"""),"")</f>
        <v/>
      </c>
      <c r="W21" s="9">
        <f>IFERROR(__xludf.DUMMYFUNCTION("""COMPUTED_VALUE"""),1.0)</f>
        <v>1</v>
      </c>
      <c r="X21" s="9">
        <f>IFERROR(__xludf.DUMMYFUNCTION("""COMPUTED_VALUE"""),1.0)</f>
        <v>1</v>
      </c>
      <c r="Y21" s="9">
        <f>IFERROR(__xludf.DUMMYFUNCTION("""COMPUTED_VALUE"""),1.0)</f>
        <v>1</v>
      </c>
      <c r="Z21" s="9">
        <f>IFERROR(__xludf.DUMMYFUNCTION("""COMPUTED_VALUE"""),1.0)</f>
        <v>1</v>
      </c>
      <c r="AA21" s="9">
        <f>IFERROR(__xludf.DUMMYFUNCTION("""COMPUTED_VALUE"""),1.0)</f>
        <v>1</v>
      </c>
      <c r="AB21" s="9">
        <f>IFERROR(__xludf.DUMMYFUNCTION("""COMPUTED_VALUE"""),1.0)</f>
        <v>1</v>
      </c>
      <c r="AC21" s="9">
        <f>IFERROR(__xludf.DUMMYFUNCTION("""COMPUTED_VALUE"""),1.0)</f>
        <v>1</v>
      </c>
      <c r="AD21" s="9">
        <f>IFERROR(__xludf.DUMMYFUNCTION("""COMPUTED_VALUE"""),1.0)</f>
        <v>1</v>
      </c>
      <c r="AE21" s="9">
        <f>IFERROR(__xludf.DUMMYFUNCTION("""COMPUTED_VALUE"""),1.0)</f>
        <v>1</v>
      </c>
      <c r="AF21" s="9">
        <f>IFERROR(__xludf.DUMMYFUNCTION("""COMPUTED_VALUE"""),1.0)</f>
        <v>1</v>
      </c>
      <c r="AG21" s="9">
        <f>IFERROR(__xludf.DUMMYFUNCTION("""COMPUTED_VALUE"""),1.0)</f>
        <v>1</v>
      </c>
      <c r="AH21" s="9">
        <f>IFERROR(__xludf.DUMMYFUNCTION("""COMPUTED_VALUE"""),1.0)</f>
        <v>1</v>
      </c>
      <c r="AI21" s="9">
        <f>IFERROR(__xludf.DUMMYFUNCTION("""COMPUTED_VALUE"""),1.0)</f>
        <v>1</v>
      </c>
      <c r="AJ21" s="9">
        <f>IFERROR(__xludf.DUMMYFUNCTION("""COMPUTED_VALUE"""),1.0)</f>
        <v>1</v>
      </c>
      <c r="AK21" s="9">
        <f>IFERROR(__xludf.DUMMYFUNCTION("""COMPUTED_VALUE"""),1.0)</f>
        <v>1</v>
      </c>
      <c r="AL21" s="9">
        <f>IFERROR(__xludf.DUMMYFUNCTION("""COMPUTED_VALUE"""),1.0)</f>
        <v>1</v>
      </c>
      <c r="AM21" s="9">
        <f>IFERROR(__xludf.DUMMYFUNCTION("""COMPUTED_VALUE"""),1.0)</f>
        <v>1</v>
      </c>
      <c r="AN21" s="9">
        <f>IFERROR(__xludf.DUMMYFUNCTION("""COMPUTED_VALUE"""),1.0)</f>
        <v>1</v>
      </c>
      <c r="AO21" s="9">
        <f>IFERROR(__xludf.DUMMYFUNCTION("""COMPUTED_VALUE"""),1.0)</f>
        <v>1</v>
      </c>
      <c r="AP21" s="9">
        <f>IFERROR(__xludf.DUMMYFUNCTION("""COMPUTED_VALUE"""),1.0)</f>
        <v>1</v>
      </c>
      <c r="AQ21" s="9">
        <f>IFERROR(__xludf.DUMMYFUNCTION("""COMPUTED_VALUE"""),1.0)</f>
        <v>1</v>
      </c>
      <c r="AR21" s="9">
        <f>IFERROR(__xludf.DUMMYFUNCTION("""COMPUTED_VALUE"""),1.0)</f>
        <v>1</v>
      </c>
      <c r="AS21" s="9">
        <f>IFERROR(__xludf.DUMMYFUNCTION("""COMPUTED_VALUE"""),1.0)</f>
        <v>1</v>
      </c>
      <c r="AT21" s="9">
        <f>IFERROR(__xludf.DUMMYFUNCTION("""COMPUTED_VALUE"""),1.0)</f>
        <v>1</v>
      </c>
      <c r="AU21" s="9">
        <f>IFERROR(__xludf.DUMMYFUNCTION("""COMPUTED_VALUE"""),1.0)</f>
        <v>1</v>
      </c>
      <c r="AV21" s="9">
        <f>IFERROR(__xludf.DUMMYFUNCTION("""COMPUTED_VALUE"""),1.0)</f>
        <v>1</v>
      </c>
      <c r="AW21" s="9">
        <f>IFERROR(__xludf.DUMMYFUNCTION("""COMPUTED_VALUE"""),1.0)</f>
        <v>1</v>
      </c>
      <c r="AX21" s="9">
        <f>IFERROR(__xludf.DUMMYFUNCTION("""COMPUTED_VALUE"""),1.0)</f>
        <v>1</v>
      </c>
      <c r="AY21" s="9">
        <f>IFERROR(__xludf.DUMMYFUNCTION("""COMPUTED_VALUE"""),1.0)</f>
        <v>1</v>
      </c>
      <c r="AZ21" s="9">
        <f>IFERROR(__xludf.DUMMYFUNCTION("""COMPUTED_VALUE"""),1.0)</f>
        <v>1</v>
      </c>
      <c r="BA21" s="9">
        <f>IFERROR(__xludf.DUMMYFUNCTION("""COMPUTED_VALUE"""),1.0)</f>
        <v>1</v>
      </c>
      <c r="BB21" s="9">
        <f>IFERROR(__xludf.DUMMYFUNCTION("""COMPUTED_VALUE"""),1.0)</f>
        <v>1</v>
      </c>
      <c r="BC21" s="9">
        <f>IFERROR(__xludf.DUMMYFUNCTION("""COMPUTED_VALUE"""),1.0)</f>
        <v>1</v>
      </c>
      <c r="BD21" s="9">
        <f>IFERROR(__xludf.DUMMYFUNCTION("""COMPUTED_VALUE"""),1.0)</f>
        <v>1</v>
      </c>
      <c r="BE21" s="9">
        <f>IFERROR(__xludf.DUMMYFUNCTION("""COMPUTED_VALUE"""),1.0)</f>
        <v>1</v>
      </c>
      <c r="BF21" s="9">
        <f>IFERROR(__xludf.DUMMYFUNCTION("""COMPUTED_VALUE"""),1.0)</f>
        <v>1</v>
      </c>
      <c r="BG21" s="9">
        <f>IFERROR(__xludf.DUMMYFUNCTION("""COMPUTED_VALUE"""),1.0)</f>
        <v>1</v>
      </c>
      <c r="BH21" s="9">
        <f>IFERROR(__xludf.DUMMYFUNCTION("""COMPUTED_VALUE"""),1.0)</f>
        <v>1</v>
      </c>
      <c r="BI21" s="9">
        <f>IFERROR(__xludf.DUMMYFUNCTION("""COMPUTED_VALUE"""),1.0)</f>
        <v>1</v>
      </c>
      <c r="BJ21" s="9">
        <f>IFERROR(__xludf.DUMMYFUNCTION("""COMPUTED_VALUE"""),1.0)</f>
        <v>1</v>
      </c>
      <c r="BK21" s="9">
        <f>IFERROR(__xludf.DUMMYFUNCTION("""COMPUTED_VALUE"""),1.0)</f>
        <v>1</v>
      </c>
      <c r="BL21" s="9">
        <f>IFERROR(__xludf.DUMMYFUNCTION("""COMPUTED_VALUE"""),1.0)</f>
        <v>1</v>
      </c>
      <c r="BM21" s="9" t="str">
        <f>IFERROR(__xludf.DUMMYFUNCTION("""COMPUTED_VALUE"""),"")</f>
        <v/>
      </c>
      <c r="BN21" s="9">
        <f>IFERROR(__xludf.DUMMYFUNCTION("""COMPUTED_VALUE"""),1.0)</f>
        <v>1</v>
      </c>
      <c r="BO21" s="9">
        <f>IFERROR(__xludf.DUMMYFUNCTION("""COMPUTED_VALUE"""),1.0)</f>
        <v>1</v>
      </c>
      <c r="BP21" s="9">
        <f>IFERROR(__xludf.DUMMYFUNCTION("""COMPUTED_VALUE"""),1.0)</f>
        <v>1</v>
      </c>
      <c r="BQ21" s="9">
        <f>IFERROR(__xludf.DUMMYFUNCTION("""COMPUTED_VALUE"""),1.0)</f>
        <v>1</v>
      </c>
      <c r="BR21" s="9">
        <f>IFERROR(__xludf.DUMMYFUNCTION("""COMPUTED_VALUE"""),1.0)</f>
        <v>1</v>
      </c>
      <c r="BS21" s="9">
        <f>IFERROR(__xludf.DUMMYFUNCTION("""COMPUTED_VALUE"""),1.0)</f>
        <v>1</v>
      </c>
      <c r="BT21" s="9">
        <f>IFERROR(__xludf.DUMMYFUNCTION("""COMPUTED_VALUE"""),1.0)</f>
        <v>1</v>
      </c>
      <c r="BU21" s="9">
        <f>IFERROR(__xludf.DUMMYFUNCTION("""COMPUTED_VALUE"""),1.0)</f>
        <v>1</v>
      </c>
      <c r="BV21" s="9">
        <f>IFERROR(__xludf.DUMMYFUNCTION("""COMPUTED_VALUE"""),1.0)</f>
        <v>1</v>
      </c>
      <c r="BW21" s="9">
        <f>IFERROR(__xludf.DUMMYFUNCTION("""COMPUTED_VALUE"""),1.0)</f>
        <v>1</v>
      </c>
      <c r="BX21" s="9">
        <f>IFERROR(__xludf.DUMMYFUNCTION("""COMPUTED_VALUE"""),1.0)</f>
        <v>1</v>
      </c>
      <c r="BY21" s="9">
        <f>IFERROR(__xludf.DUMMYFUNCTION("""COMPUTED_VALUE"""),1.0)</f>
        <v>1</v>
      </c>
      <c r="BZ21" s="9">
        <f>IFERROR(__xludf.DUMMYFUNCTION("""COMPUTED_VALUE"""),1.0)</f>
        <v>1</v>
      </c>
      <c r="CA21" s="9">
        <f>IFERROR(__xludf.DUMMYFUNCTION("""COMPUTED_VALUE"""),1.0)</f>
        <v>1</v>
      </c>
      <c r="CB21" s="9" t="str">
        <f>IFERROR(__xludf.DUMMYFUNCTION("""COMPUTED_VALUE"""),"WA")</f>
        <v>WA</v>
      </c>
      <c r="CC21" s="9">
        <f>IFERROR(__xludf.DUMMYFUNCTION("""COMPUTED_VALUE"""),1.0)</f>
        <v>1</v>
      </c>
      <c r="CD21" s="9" t="str">
        <f>IFERROR(__xludf.DUMMYFUNCTION("""COMPUTED_VALUE"""),"WA")</f>
        <v>WA</v>
      </c>
      <c r="CE21" s="9" t="str">
        <f>IFERROR(__xludf.DUMMYFUNCTION("""COMPUTED_VALUE"""),"WA")</f>
        <v>WA</v>
      </c>
      <c r="CF21" s="9" t="str">
        <f>IFERROR(__xludf.DUMMYFUNCTION("""COMPUTED_VALUE"""),"WA")</f>
        <v>WA</v>
      </c>
      <c r="CG21" s="9" t="str">
        <f>IFERROR(__xludf.DUMMYFUNCTION("""COMPUTED_VALUE"""),"WA")</f>
        <v>WA</v>
      </c>
      <c r="CH21" s="9" t="str">
        <f>IFERROR(__xludf.DUMMYFUNCTION("""COMPUTED_VALUE"""),"WA")</f>
        <v>WA</v>
      </c>
      <c r="CI21" s="9" t="str">
        <f>IFERROR(__xludf.DUMMYFUNCTION("""COMPUTED_VALUE"""),"WA")</f>
        <v>WA</v>
      </c>
      <c r="CJ21" s="9">
        <f>IFERROR(__xludf.DUMMYFUNCTION("""COMPUTED_VALUE"""),1.0)</f>
        <v>1</v>
      </c>
      <c r="CK21" s="9" t="str">
        <f>IFERROR(__xludf.DUMMYFUNCTION("""COMPUTED_VALUE"""),"WA")</f>
        <v>WA</v>
      </c>
      <c r="CL21" s="9" t="str">
        <f>IFERROR(__xludf.DUMMYFUNCTION("""COMPUTED_VALUE"""),"WA")</f>
        <v>WA</v>
      </c>
      <c r="CM21" s="9" t="str">
        <f>IFERROR(__xludf.DUMMYFUNCTION("""COMPUTED_VALUE"""),"WA")</f>
        <v>WA</v>
      </c>
      <c r="CN21" s="9" t="str">
        <f>IFERROR(__xludf.DUMMYFUNCTION("""COMPUTED_VALUE"""),"WA")</f>
        <v>WA</v>
      </c>
      <c r="CO21" s="9" t="str">
        <f>IFERROR(__xludf.DUMMYFUNCTION("""COMPUTED_VALUE"""),"WA")</f>
        <v>WA</v>
      </c>
      <c r="CP21" s="9" t="str">
        <f>IFERROR(__xludf.DUMMYFUNCTION("""COMPUTED_VALUE"""),"WA")</f>
        <v>WA</v>
      </c>
      <c r="CQ21" s="9" t="str">
        <f>IFERROR(__xludf.DUMMYFUNCTION("""COMPUTED_VALUE"""),"WA")</f>
        <v>WA</v>
      </c>
      <c r="CR21" s="9" t="str">
        <f>IFERROR(__xludf.DUMMYFUNCTION("""COMPUTED_VALUE"""),"WA")</f>
        <v>WA</v>
      </c>
      <c r="CS21" s="9">
        <f>IFERROR(__xludf.DUMMYFUNCTION("""COMPUTED_VALUE"""),1.0)</f>
        <v>1</v>
      </c>
      <c r="CT21" s="9">
        <f>IFERROR(__xludf.DUMMYFUNCTION("""COMPUTED_VALUE"""),1.0)</f>
        <v>1</v>
      </c>
      <c r="CU21" s="9" t="str">
        <f>IFERROR(__xludf.DUMMYFUNCTION("""COMPUTED_VALUE"""),"")</f>
        <v/>
      </c>
      <c r="CV21" s="9" t="str">
        <f>IFERROR(__xludf.DUMMYFUNCTION("""COMPUTED_VALUE"""),"WA")</f>
        <v>WA</v>
      </c>
      <c r="CW21" s="9">
        <f>IFERROR(__xludf.DUMMYFUNCTION("""COMPUTED_VALUE"""),1.0)</f>
        <v>1</v>
      </c>
      <c r="CX21" s="9" t="str">
        <f>IFERROR(__xludf.DUMMYFUNCTION("""COMPUTED_VALUE"""),"WA")</f>
        <v>WA</v>
      </c>
      <c r="CY21" s="9" t="str">
        <f>IFERROR(__xludf.DUMMYFUNCTION("""COMPUTED_VALUE"""),"WA")</f>
        <v>WA</v>
      </c>
      <c r="CZ21" s="9" t="str">
        <f>IFERROR(__xludf.DUMMYFUNCTION("""COMPUTED_VALUE"""),"WA")</f>
        <v>WA</v>
      </c>
      <c r="DA21" s="9" t="str">
        <f>IFERROR(__xludf.DUMMYFUNCTION("""COMPUTED_VALUE"""),"WA")</f>
        <v>WA</v>
      </c>
      <c r="DB21" s="9" t="str">
        <f>IFERROR(__xludf.DUMMYFUNCTION("""COMPUTED_VALUE"""),"WA")</f>
        <v>WA</v>
      </c>
      <c r="DC21" s="9" t="str">
        <f>IFERROR(__xludf.DUMMYFUNCTION("""COMPUTED_VALUE"""),"WA")</f>
        <v>WA</v>
      </c>
      <c r="DD21" s="9">
        <f>IFERROR(__xludf.DUMMYFUNCTION("""COMPUTED_VALUE"""),1.0)</f>
        <v>1</v>
      </c>
      <c r="DE21" s="9" t="str">
        <f>IFERROR(__xludf.DUMMYFUNCTION("""COMPUTED_VALUE"""),"WA")</f>
        <v>WA</v>
      </c>
      <c r="DF21" s="9" t="str">
        <f>IFERROR(__xludf.DUMMYFUNCTION("""COMPUTED_VALUE"""),"WA")</f>
        <v>WA</v>
      </c>
      <c r="DG21" s="9" t="str">
        <f>IFERROR(__xludf.DUMMYFUNCTION("""COMPUTED_VALUE"""),"WA")</f>
        <v>WA</v>
      </c>
      <c r="DH21" s="9" t="str">
        <f>IFERROR(__xludf.DUMMYFUNCTION("""COMPUTED_VALUE"""),"WA")</f>
        <v>WA</v>
      </c>
      <c r="DI21" s="9" t="str">
        <f>IFERROR(__xludf.DUMMYFUNCTION("""COMPUTED_VALUE"""),"WA")</f>
        <v>WA</v>
      </c>
      <c r="DJ21" s="9" t="str">
        <f>IFERROR(__xludf.DUMMYFUNCTION("""COMPUTED_VALUE"""),"WA")</f>
        <v>WA</v>
      </c>
      <c r="DK21" s="9" t="str">
        <f>IFERROR(__xludf.DUMMYFUNCTION("""COMPUTED_VALUE"""),"WA")</f>
        <v>WA</v>
      </c>
      <c r="DL21" s="9">
        <f>IFERROR(__xludf.DUMMYFUNCTION("""COMPUTED_VALUE"""),1.0)</f>
        <v>1</v>
      </c>
      <c r="DM21" s="9" t="str">
        <f>IFERROR(__xludf.DUMMYFUNCTION("""COMPUTED_VALUE"""),"WA")</f>
        <v>WA</v>
      </c>
      <c r="DN21" s="9" t="str">
        <f>IFERROR(__xludf.DUMMYFUNCTION("""COMPUTED_VALUE"""),"WA")</f>
        <v>WA</v>
      </c>
      <c r="DO21" s="9" t="str">
        <f>IFERROR(__xludf.DUMMYFUNCTION("""COMPUTED_VALUE"""),"WA")</f>
        <v>WA</v>
      </c>
      <c r="DP21" s="9" t="str">
        <f>IFERROR(__xludf.DUMMYFUNCTION("""COMPUTED_VALUE"""),"WA")</f>
        <v>WA</v>
      </c>
      <c r="DQ21" s="9" t="str">
        <f>IFERROR(__xludf.DUMMYFUNCTION("""COMPUTED_VALUE"""),"WA")</f>
        <v>WA</v>
      </c>
      <c r="DR21" s="9" t="str">
        <f>IFERROR(__xludf.DUMMYFUNCTION("""COMPUTED_VALUE"""),"WA")</f>
        <v>WA</v>
      </c>
      <c r="DS21" s="9" t="str">
        <f>IFERROR(__xludf.DUMMYFUNCTION("""COMPUTED_VALUE"""),"WA")</f>
        <v>WA</v>
      </c>
      <c r="DT21" s="9" t="str">
        <f>IFERROR(__xludf.DUMMYFUNCTION("""COMPUTED_VALUE"""),"WA")</f>
        <v>WA</v>
      </c>
      <c r="DU21" s="9" t="str">
        <f>IFERROR(__xludf.DUMMYFUNCTION("""COMPUTED_VALUE"""),"WA")</f>
        <v>WA</v>
      </c>
      <c r="DV21" s="9" t="str">
        <f>IFERROR(__xludf.DUMMYFUNCTION("""COMPUTED_VALUE"""),"WA")</f>
        <v>WA</v>
      </c>
      <c r="DW21" s="9" t="str">
        <f>IFERROR(__xludf.DUMMYFUNCTION("""COMPUTED_VALUE"""),"WA")</f>
        <v>WA</v>
      </c>
      <c r="DX21" s="9" t="str">
        <f>IFERROR(__xludf.DUMMYFUNCTION("""COMPUTED_VALUE"""),"WA")</f>
        <v>WA</v>
      </c>
      <c r="DY21" s="9" t="str">
        <f>IFERROR(__xludf.DUMMYFUNCTION("""COMPUTED_VALUE"""),"WA")</f>
        <v>WA</v>
      </c>
      <c r="DZ21" s="9" t="str">
        <f>IFERROR(__xludf.DUMMYFUNCTION("""COMPUTED_VALUE"""),"WA")</f>
        <v>WA</v>
      </c>
      <c r="EA21" s="9" t="str">
        <f>IFERROR(__xludf.DUMMYFUNCTION("""COMPUTED_VALUE"""),"WA")</f>
        <v>WA</v>
      </c>
      <c r="EB21" s="9" t="str">
        <f>IFERROR(__xludf.DUMMYFUNCTION("""COMPUTED_VALUE"""),"")</f>
        <v/>
      </c>
      <c r="EC21" s="9" t="str">
        <f>IFERROR(__xludf.DUMMYFUNCTION("""COMPUTED_VALUE"""),"-")</f>
        <v>-</v>
      </c>
      <c r="ED21" s="9" t="str">
        <f>IFERROR(__xludf.DUMMYFUNCTION("""COMPUTED_VALUE"""),"-")</f>
        <v>-</v>
      </c>
      <c r="EE21" s="9" t="str">
        <f>IFERROR(__xludf.DUMMYFUNCTION("""COMPUTED_VALUE"""),"-")</f>
        <v>-</v>
      </c>
      <c r="EF21" s="9" t="str">
        <f>IFERROR(__xludf.DUMMYFUNCTION("""COMPUTED_VALUE"""),"-")</f>
        <v>-</v>
      </c>
      <c r="EG21" s="9" t="str">
        <f>IFERROR(__xludf.DUMMYFUNCTION("""COMPUTED_VALUE"""),"-")</f>
        <v>-</v>
      </c>
      <c r="EH21" s="9" t="str">
        <f>IFERROR(__xludf.DUMMYFUNCTION("""COMPUTED_VALUE"""),"-")</f>
        <v>-</v>
      </c>
      <c r="EI21" s="9" t="str">
        <f>IFERROR(__xludf.DUMMYFUNCTION("""COMPUTED_VALUE"""),"-")</f>
        <v>-</v>
      </c>
      <c r="EJ21" s="9" t="str">
        <f>IFERROR(__xludf.DUMMYFUNCTION("""COMPUTED_VALUE"""),"-")</f>
        <v>-</v>
      </c>
      <c r="EK21" s="9" t="str">
        <f>IFERROR(__xludf.DUMMYFUNCTION("""COMPUTED_VALUE"""),"-")</f>
        <v>-</v>
      </c>
      <c r="EL21" s="9" t="str">
        <f>IFERROR(__xludf.DUMMYFUNCTION("""COMPUTED_VALUE"""),"-")</f>
        <v>-</v>
      </c>
      <c r="EM21" s="9" t="str">
        <f>IFERROR(__xludf.DUMMYFUNCTION("""COMPUTED_VALUE"""),"-")</f>
        <v>-</v>
      </c>
      <c r="EN21" s="9" t="str">
        <f>IFERROR(__xludf.DUMMYFUNCTION("""COMPUTED_VALUE"""),"-")</f>
        <v>-</v>
      </c>
      <c r="EO21" s="9" t="str">
        <f>IFERROR(__xludf.DUMMYFUNCTION("""COMPUTED_VALUE"""),"-")</f>
        <v>-</v>
      </c>
      <c r="EP21" s="9" t="str">
        <f>IFERROR(__xludf.DUMMYFUNCTION("""COMPUTED_VALUE"""),"-")</f>
        <v>-</v>
      </c>
      <c r="EQ21" s="9" t="str">
        <f>IFERROR(__xludf.DUMMYFUNCTION("""COMPUTED_VALUE"""),"-")</f>
        <v>-</v>
      </c>
      <c r="ER21" s="9" t="str">
        <f>IFERROR(__xludf.DUMMYFUNCTION("""COMPUTED_VALUE"""),"-")</f>
        <v>-</v>
      </c>
      <c r="ES21" s="9" t="str">
        <f>IFERROR(__xludf.DUMMYFUNCTION("""COMPUTED_VALUE"""),"")</f>
        <v/>
      </c>
      <c r="ET21" s="9" t="str">
        <f>IFERROR(__xludf.DUMMYFUNCTION("""COMPUTED_VALUE"""),"-")</f>
        <v>-</v>
      </c>
      <c r="EU21" s="9" t="str">
        <f>IFERROR(__xludf.DUMMYFUNCTION("""COMPUTED_VALUE"""),"-")</f>
        <v>-</v>
      </c>
      <c r="EV21" s="9" t="str">
        <f>IFERROR(__xludf.DUMMYFUNCTION("""COMPUTED_VALUE"""),"-")</f>
        <v>-</v>
      </c>
      <c r="EW21" s="9" t="str">
        <f>IFERROR(__xludf.DUMMYFUNCTION("""COMPUTED_VALUE"""),"-")</f>
        <v>-</v>
      </c>
      <c r="EX21" s="9" t="str">
        <f>IFERROR(__xludf.DUMMYFUNCTION("""COMPUTED_VALUE"""),"-")</f>
        <v>-</v>
      </c>
      <c r="EY21" s="9" t="str">
        <f>IFERROR(__xludf.DUMMYFUNCTION("""COMPUTED_VALUE"""),"-")</f>
        <v>-</v>
      </c>
      <c r="EZ21" s="9" t="str">
        <f>IFERROR(__xludf.DUMMYFUNCTION("""COMPUTED_VALUE"""),"-")</f>
        <v>-</v>
      </c>
      <c r="FA21" s="9" t="str">
        <f>IFERROR(__xludf.DUMMYFUNCTION("""COMPUTED_VALUE"""),"-")</f>
        <v>-</v>
      </c>
      <c r="FB21" s="9" t="str">
        <f>IFERROR(__xludf.DUMMYFUNCTION("""COMPUTED_VALUE"""),"-")</f>
        <v>-</v>
      </c>
      <c r="FC21" s="9" t="str">
        <f>IFERROR(__xludf.DUMMYFUNCTION("""COMPUTED_VALUE"""),"-")</f>
        <v>-</v>
      </c>
      <c r="FD21" s="9" t="str">
        <f>IFERROR(__xludf.DUMMYFUNCTION("""COMPUTED_VALUE"""),"-")</f>
        <v>-</v>
      </c>
      <c r="FE21" s="9" t="str">
        <f>IFERROR(__xludf.DUMMYFUNCTION("""COMPUTED_VALUE"""),"-")</f>
        <v>-</v>
      </c>
      <c r="FF21" s="9" t="str">
        <f>IFERROR(__xludf.DUMMYFUNCTION("""COMPUTED_VALUE"""),"-")</f>
        <v>-</v>
      </c>
      <c r="FG21" s="9" t="str">
        <f>IFERROR(__xludf.DUMMYFUNCTION("""COMPUTED_VALUE"""),"-")</f>
        <v>-</v>
      </c>
      <c r="FH21" s="9" t="str">
        <f>IFERROR(__xludf.DUMMYFUNCTION("""COMPUTED_VALUE"""),"-")</f>
        <v>-</v>
      </c>
      <c r="FI21" s="9" t="str">
        <f>IFERROR(__xludf.DUMMYFUNCTION("""COMPUTED_VALUE"""),"-")</f>
        <v>-</v>
      </c>
      <c r="FJ21" s="9" t="str">
        <f>IFERROR(__xludf.DUMMYFUNCTION("""COMPUTED_VALUE"""),"-")</f>
        <v>-</v>
      </c>
      <c r="FK21" s="9" t="str">
        <f>IFERROR(__xludf.DUMMYFUNCTION("""COMPUTED_VALUE"""),"-")</f>
        <v>-</v>
      </c>
      <c r="FL21" s="9" t="str">
        <f>IFERROR(__xludf.DUMMYFUNCTION("""COMPUTED_VALUE"""),"-")</f>
        <v>-</v>
      </c>
      <c r="FM21" s="9" t="str">
        <f>IFERROR(__xludf.DUMMYFUNCTION("""COMPUTED_VALUE"""),"-")</f>
        <v>-</v>
      </c>
      <c r="FN21" s="9" t="str">
        <f>IFERROR(__xludf.DUMMYFUNCTION("""COMPUTED_VALUE"""),"-")</f>
        <v>-</v>
      </c>
      <c r="FO21" s="9" t="str">
        <f>IFERROR(__xludf.DUMMYFUNCTION("""COMPUTED_VALUE"""),"-")</f>
        <v>-</v>
      </c>
      <c r="FP21" s="9" t="str">
        <f>IFERROR(__xludf.DUMMYFUNCTION("""COMPUTED_VALUE"""),"-")</f>
        <v>-</v>
      </c>
      <c r="FQ21" s="9" t="str">
        <f>IFERROR(__xludf.DUMMYFUNCTION("""COMPUTED_VALUE"""),"-")</f>
        <v>-</v>
      </c>
      <c r="FR21" s="9" t="str">
        <f>IFERROR(__xludf.DUMMYFUNCTION("""COMPUTED_VALUE"""),"-")</f>
        <v>-</v>
      </c>
      <c r="FS21" s="9" t="str">
        <f>IFERROR(__xludf.DUMMYFUNCTION("""COMPUTED_VALUE"""),"-")</f>
        <v>-</v>
      </c>
      <c r="FT21" s="9" t="str">
        <f>IFERROR(__xludf.DUMMYFUNCTION("""COMPUTED_VALUE"""),"-")</f>
        <v>-</v>
      </c>
      <c r="FU21" s="9" t="str">
        <f>IFERROR(__xludf.DUMMYFUNCTION("""COMPUTED_VALUE"""),"-")</f>
        <v>-</v>
      </c>
      <c r="FV21" s="9" t="str">
        <f>IFERROR(__xludf.DUMMYFUNCTION("""COMPUTED_VALUE"""),"")</f>
        <v/>
      </c>
      <c r="FW21" s="9" t="str">
        <f>IFERROR(__xludf.DUMMYFUNCTION("""COMPUTED_VALUE"""),"-")</f>
        <v>-</v>
      </c>
      <c r="FX21" s="9" t="str">
        <f>IFERROR(__xludf.DUMMYFUNCTION("""COMPUTED_VALUE"""),"-")</f>
        <v>-</v>
      </c>
      <c r="FY21" s="9" t="str">
        <f>IFERROR(__xludf.DUMMYFUNCTION("""COMPUTED_VALUE"""),"-")</f>
        <v>-</v>
      </c>
      <c r="FZ21" s="9" t="str">
        <f>IFERROR(__xludf.DUMMYFUNCTION("""COMPUTED_VALUE"""),"-")</f>
        <v>-</v>
      </c>
      <c r="GA21" s="9" t="str">
        <f>IFERROR(__xludf.DUMMYFUNCTION("""COMPUTED_VALUE"""),"-")</f>
        <v>-</v>
      </c>
      <c r="GB21" s="9" t="str">
        <f>IFERROR(__xludf.DUMMYFUNCTION("""COMPUTED_VALUE"""),"-")</f>
        <v>-</v>
      </c>
      <c r="GC21" s="9" t="str">
        <f>IFERROR(__xludf.DUMMYFUNCTION("""COMPUTED_VALUE"""),"-")</f>
        <v>-</v>
      </c>
      <c r="GD21" s="9" t="str">
        <f>IFERROR(__xludf.DUMMYFUNCTION("""COMPUTED_VALUE"""),"-")</f>
        <v>-</v>
      </c>
      <c r="GE21" s="9" t="str">
        <f>IFERROR(__xludf.DUMMYFUNCTION("""COMPUTED_VALUE"""),"-")</f>
        <v>-</v>
      </c>
      <c r="GF21" s="9" t="str">
        <f>IFERROR(__xludf.DUMMYFUNCTION("""COMPUTED_VALUE"""),"-")</f>
        <v>-</v>
      </c>
      <c r="GG21" s="9" t="str">
        <f>IFERROR(__xludf.DUMMYFUNCTION("""COMPUTED_VALUE"""),"-")</f>
        <v>-</v>
      </c>
      <c r="GH21" s="9" t="str">
        <f>IFERROR(__xludf.DUMMYFUNCTION("""COMPUTED_VALUE"""),"-")</f>
        <v>-</v>
      </c>
      <c r="GI21" s="9" t="str">
        <f>IFERROR(__xludf.DUMMYFUNCTION("""COMPUTED_VALUE"""),"-")</f>
        <v>-</v>
      </c>
      <c r="GJ21" s="9" t="str">
        <f>IFERROR(__xludf.DUMMYFUNCTION("""COMPUTED_VALUE"""),"-")</f>
        <v>-</v>
      </c>
      <c r="GK21" s="9" t="str">
        <f>IFERROR(__xludf.DUMMYFUNCTION("""COMPUTED_VALUE"""),"-")</f>
        <v>-</v>
      </c>
      <c r="GL21" s="9" t="str">
        <f>IFERROR(__xludf.DUMMYFUNCTION("""COMPUTED_VALUE"""),"-")</f>
        <v>-</v>
      </c>
      <c r="GM21" s="9" t="str">
        <f>IFERROR(__xludf.DUMMYFUNCTION("""COMPUTED_VALUE"""),"-")</f>
        <v>-</v>
      </c>
      <c r="GN21" s="9" t="str">
        <f>IFERROR(__xludf.DUMMYFUNCTION("""COMPUTED_VALUE"""),"-")</f>
        <v>-</v>
      </c>
      <c r="GO21" s="9" t="str">
        <f>IFERROR(__xludf.DUMMYFUNCTION("""COMPUTED_VALUE"""),"-")</f>
        <v>-</v>
      </c>
      <c r="GP21" s="9" t="str">
        <f>IFERROR(__xludf.DUMMYFUNCTION("""COMPUTED_VALUE"""),"-")</f>
        <v>-</v>
      </c>
      <c r="GQ21" s="9" t="str">
        <f>IFERROR(__xludf.DUMMYFUNCTION("""COMPUTED_VALUE"""),"-")</f>
        <v>-</v>
      </c>
      <c r="GR21" s="9" t="str">
        <f>IFERROR(__xludf.DUMMYFUNCTION("""COMPUTED_VALUE"""),"-")</f>
        <v>-</v>
      </c>
      <c r="GS21" s="9" t="str">
        <f>IFERROR(__xludf.DUMMYFUNCTION("""COMPUTED_VALUE"""),"-")</f>
        <v>-</v>
      </c>
      <c r="GT21" s="9" t="str">
        <f>IFERROR(__xludf.DUMMYFUNCTION("""COMPUTED_VALUE"""),"-")</f>
        <v>-</v>
      </c>
      <c r="GU21" s="9" t="str">
        <f>IFERROR(__xludf.DUMMYFUNCTION("""COMPUTED_VALUE"""),"")</f>
        <v/>
      </c>
    </row>
    <row r="22">
      <c r="A22" s="5"/>
      <c r="B22" s="5"/>
      <c r="C22" s="5" t="str">
        <f>if(B22="d","diskv. iz ciklusa",if(B22="d1","diskv. iz kruga",if($E22="ODOBREN",(if(countif(H:H,"="&amp;H22)=1,countif(H:H,"&gt;"&amp;H22)+1,concatenate(countif(H:H,"&gt;"&amp;H22)+1," - ",countif(H:H,"&gt;="&amp;H22)))),'Rezultati - B kategorija'!empty)))</f>
        <v>19 - 21</v>
      </c>
      <c r="D22" s="6" t="str">
        <f>IFERROR(__xludf.DUMMYFUNCTION("""COMPUTED_VALUE"""),"stefancurovic")</f>
        <v>stefancurovic</v>
      </c>
      <c r="E22" s="6" t="str">
        <f>IFERROR(__xludf.DUMMYFUNCTION("""COMPUTED_VALUE"""),"ODOBREN")</f>
        <v>ODOBREN</v>
      </c>
      <c r="F22" s="6" t="str">
        <f>IFERROR(__xludf.DUMMYFUNCTION("""COMPUTED_VALUE"""),"Stefan")</f>
        <v>Stefan</v>
      </c>
      <c r="G22" s="6" t="str">
        <f>IFERROR(__xludf.DUMMYFUNCTION("""COMPUTED_VALUE"""),"Curović")</f>
        <v>Curović</v>
      </c>
      <c r="H22" s="7">
        <f>IFERROR(__xludf.DUMMYFUNCTION("""COMPUTED_VALUE"""),125.0)</f>
        <v>125</v>
      </c>
      <c r="I22" s="7">
        <f>IFERROR(__xludf.DUMMYFUNCTION("""COMPUTED_VALUE"""),125.0)</f>
        <v>125</v>
      </c>
      <c r="J22" s="6" t="str">
        <f>IFERROR(__xludf.DUMMYFUNCTION("""COMPUTED_VALUE"""),"Stari grad")</f>
        <v>Stari grad</v>
      </c>
      <c r="K22" s="6" t="str">
        <f>IFERROR(__xludf.DUMMYFUNCTION("""COMPUTED_VALUE"""),"Prva beogradska gimnazija")</f>
        <v>Prva beogradska gimnazija</v>
      </c>
      <c r="L22" s="14" t="str">
        <f>IFERROR(__xludf.DUMMYFUNCTION("""COMPUTED_VALUE"""),"IV")</f>
        <v>IV</v>
      </c>
      <c r="M22" s="6" t="str">
        <f>IFERROR(__xludf.DUMMYFUNCTION("""COMPUTED_VALUE"""),"B")</f>
        <v>B</v>
      </c>
      <c r="N22" s="6" t="str">
        <f>IFERROR(__xludf.DUMMYFUNCTION("""COMPUTED_VALUE"""),"Sanja Dačević")</f>
        <v>Sanja Dačević</v>
      </c>
      <c r="O22" s="8">
        <f>IFERROR(__xludf.DUMMYFUNCTION("""COMPUTED_VALUE"""),100.0)</f>
        <v>100</v>
      </c>
      <c r="P22" s="9">
        <f>IFERROR(__xludf.DUMMYFUNCTION("""COMPUTED_VALUE"""),25.0)</f>
        <v>25</v>
      </c>
      <c r="Q22" s="9" t="str">
        <f>IFERROR(__xludf.DUMMYFUNCTION("""COMPUTED_VALUE"""),"-")</f>
        <v>-</v>
      </c>
      <c r="R22" s="9" t="str">
        <f>IFERROR(__xludf.DUMMYFUNCTION("""COMPUTED_VALUE"""),"-")</f>
        <v>-</v>
      </c>
      <c r="S22" s="9" t="str">
        <f>IFERROR(__xludf.DUMMYFUNCTION("""COMPUTED_VALUE"""),"-")</f>
        <v>-</v>
      </c>
      <c r="T22" s="9" t="str">
        <f>IFERROR(__xludf.DUMMYFUNCTION("""COMPUTED_VALUE"""),"-")</f>
        <v>-</v>
      </c>
      <c r="U22" s="9" t="str">
        <f>IFERROR(__xludf.DUMMYFUNCTION("""COMPUTED_VALUE"""),"")</f>
        <v/>
      </c>
      <c r="V22" s="9" t="str">
        <f>IFERROR(__xludf.DUMMYFUNCTION("""COMPUTED_VALUE"""),"")</f>
        <v/>
      </c>
      <c r="W22" s="9">
        <f>IFERROR(__xludf.DUMMYFUNCTION("""COMPUTED_VALUE"""),1.0)</f>
        <v>1</v>
      </c>
      <c r="X22" s="9">
        <f>IFERROR(__xludf.DUMMYFUNCTION("""COMPUTED_VALUE"""),1.0)</f>
        <v>1</v>
      </c>
      <c r="Y22" s="9">
        <f>IFERROR(__xludf.DUMMYFUNCTION("""COMPUTED_VALUE"""),1.0)</f>
        <v>1</v>
      </c>
      <c r="Z22" s="9">
        <f>IFERROR(__xludf.DUMMYFUNCTION("""COMPUTED_VALUE"""),1.0)</f>
        <v>1</v>
      </c>
      <c r="AA22" s="9">
        <f>IFERROR(__xludf.DUMMYFUNCTION("""COMPUTED_VALUE"""),1.0)</f>
        <v>1</v>
      </c>
      <c r="AB22" s="9">
        <f>IFERROR(__xludf.DUMMYFUNCTION("""COMPUTED_VALUE"""),1.0)</f>
        <v>1</v>
      </c>
      <c r="AC22" s="9">
        <f>IFERROR(__xludf.DUMMYFUNCTION("""COMPUTED_VALUE"""),1.0)</f>
        <v>1</v>
      </c>
      <c r="AD22" s="9">
        <f>IFERROR(__xludf.DUMMYFUNCTION("""COMPUTED_VALUE"""),1.0)</f>
        <v>1</v>
      </c>
      <c r="AE22" s="9">
        <f>IFERROR(__xludf.DUMMYFUNCTION("""COMPUTED_VALUE"""),1.0)</f>
        <v>1</v>
      </c>
      <c r="AF22" s="9">
        <f>IFERROR(__xludf.DUMMYFUNCTION("""COMPUTED_VALUE"""),1.0)</f>
        <v>1</v>
      </c>
      <c r="AG22" s="9">
        <f>IFERROR(__xludf.DUMMYFUNCTION("""COMPUTED_VALUE"""),1.0)</f>
        <v>1</v>
      </c>
      <c r="AH22" s="9">
        <f>IFERROR(__xludf.DUMMYFUNCTION("""COMPUTED_VALUE"""),1.0)</f>
        <v>1</v>
      </c>
      <c r="AI22" s="9">
        <f>IFERROR(__xludf.DUMMYFUNCTION("""COMPUTED_VALUE"""),1.0)</f>
        <v>1</v>
      </c>
      <c r="AJ22" s="9">
        <f>IFERROR(__xludf.DUMMYFUNCTION("""COMPUTED_VALUE"""),1.0)</f>
        <v>1</v>
      </c>
      <c r="AK22" s="9">
        <f>IFERROR(__xludf.DUMMYFUNCTION("""COMPUTED_VALUE"""),1.0)</f>
        <v>1</v>
      </c>
      <c r="AL22" s="9">
        <f>IFERROR(__xludf.DUMMYFUNCTION("""COMPUTED_VALUE"""),1.0)</f>
        <v>1</v>
      </c>
      <c r="AM22" s="9">
        <f>IFERROR(__xludf.DUMMYFUNCTION("""COMPUTED_VALUE"""),1.0)</f>
        <v>1</v>
      </c>
      <c r="AN22" s="9">
        <f>IFERROR(__xludf.DUMMYFUNCTION("""COMPUTED_VALUE"""),1.0)</f>
        <v>1</v>
      </c>
      <c r="AO22" s="9">
        <f>IFERROR(__xludf.DUMMYFUNCTION("""COMPUTED_VALUE"""),1.0)</f>
        <v>1</v>
      </c>
      <c r="AP22" s="9">
        <f>IFERROR(__xludf.DUMMYFUNCTION("""COMPUTED_VALUE"""),1.0)</f>
        <v>1</v>
      </c>
      <c r="AQ22" s="9">
        <f>IFERROR(__xludf.DUMMYFUNCTION("""COMPUTED_VALUE"""),1.0)</f>
        <v>1</v>
      </c>
      <c r="AR22" s="9">
        <f>IFERROR(__xludf.DUMMYFUNCTION("""COMPUTED_VALUE"""),1.0)</f>
        <v>1</v>
      </c>
      <c r="AS22" s="9">
        <f>IFERROR(__xludf.DUMMYFUNCTION("""COMPUTED_VALUE"""),1.0)</f>
        <v>1</v>
      </c>
      <c r="AT22" s="9">
        <f>IFERROR(__xludf.DUMMYFUNCTION("""COMPUTED_VALUE"""),1.0)</f>
        <v>1</v>
      </c>
      <c r="AU22" s="9">
        <f>IFERROR(__xludf.DUMMYFUNCTION("""COMPUTED_VALUE"""),1.0)</f>
        <v>1</v>
      </c>
      <c r="AV22" s="9">
        <f>IFERROR(__xludf.DUMMYFUNCTION("""COMPUTED_VALUE"""),1.0)</f>
        <v>1</v>
      </c>
      <c r="AW22" s="9">
        <f>IFERROR(__xludf.DUMMYFUNCTION("""COMPUTED_VALUE"""),1.0)</f>
        <v>1</v>
      </c>
      <c r="AX22" s="9">
        <f>IFERROR(__xludf.DUMMYFUNCTION("""COMPUTED_VALUE"""),1.0)</f>
        <v>1</v>
      </c>
      <c r="AY22" s="9">
        <f>IFERROR(__xludf.DUMMYFUNCTION("""COMPUTED_VALUE"""),1.0)</f>
        <v>1</v>
      </c>
      <c r="AZ22" s="9">
        <f>IFERROR(__xludf.DUMMYFUNCTION("""COMPUTED_VALUE"""),1.0)</f>
        <v>1</v>
      </c>
      <c r="BA22" s="9">
        <f>IFERROR(__xludf.DUMMYFUNCTION("""COMPUTED_VALUE"""),1.0)</f>
        <v>1</v>
      </c>
      <c r="BB22" s="9">
        <f>IFERROR(__xludf.DUMMYFUNCTION("""COMPUTED_VALUE"""),1.0)</f>
        <v>1</v>
      </c>
      <c r="BC22" s="9">
        <f>IFERROR(__xludf.DUMMYFUNCTION("""COMPUTED_VALUE"""),1.0)</f>
        <v>1</v>
      </c>
      <c r="BD22" s="9">
        <f>IFERROR(__xludf.DUMMYFUNCTION("""COMPUTED_VALUE"""),1.0)</f>
        <v>1</v>
      </c>
      <c r="BE22" s="9">
        <f>IFERROR(__xludf.DUMMYFUNCTION("""COMPUTED_VALUE"""),1.0)</f>
        <v>1</v>
      </c>
      <c r="BF22" s="9">
        <f>IFERROR(__xludf.DUMMYFUNCTION("""COMPUTED_VALUE"""),1.0)</f>
        <v>1</v>
      </c>
      <c r="BG22" s="9">
        <f>IFERROR(__xludf.DUMMYFUNCTION("""COMPUTED_VALUE"""),1.0)</f>
        <v>1</v>
      </c>
      <c r="BH22" s="9">
        <f>IFERROR(__xludf.DUMMYFUNCTION("""COMPUTED_VALUE"""),1.0)</f>
        <v>1</v>
      </c>
      <c r="BI22" s="9">
        <f>IFERROR(__xludf.DUMMYFUNCTION("""COMPUTED_VALUE"""),1.0)</f>
        <v>1</v>
      </c>
      <c r="BJ22" s="9">
        <f>IFERROR(__xludf.DUMMYFUNCTION("""COMPUTED_VALUE"""),1.0)</f>
        <v>1</v>
      </c>
      <c r="BK22" s="9">
        <f>IFERROR(__xludf.DUMMYFUNCTION("""COMPUTED_VALUE"""),1.0)</f>
        <v>1</v>
      </c>
      <c r="BL22" s="9">
        <f>IFERROR(__xludf.DUMMYFUNCTION("""COMPUTED_VALUE"""),1.0)</f>
        <v>1</v>
      </c>
      <c r="BM22" s="9" t="str">
        <f>IFERROR(__xludf.DUMMYFUNCTION("""COMPUTED_VALUE"""),"")</f>
        <v/>
      </c>
      <c r="BN22" s="9">
        <f>IFERROR(__xludf.DUMMYFUNCTION("""COMPUTED_VALUE"""),1.0)</f>
        <v>1</v>
      </c>
      <c r="BO22" s="9">
        <f>IFERROR(__xludf.DUMMYFUNCTION("""COMPUTED_VALUE"""),1.0)</f>
        <v>1</v>
      </c>
      <c r="BP22" s="9">
        <f>IFERROR(__xludf.DUMMYFUNCTION("""COMPUTED_VALUE"""),1.0)</f>
        <v>1</v>
      </c>
      <c r="BQ22" s="9">
        <f>IFERROR(__xludf.DUMMYFUNCTION("""COMPUTED_VALUE"""),1.0)</f>
        <v>1</v>
      </c>
      <c r="BR22" s="9">
        <f>IFERROR(__xludf.DUMMYFUNCTION("""COMPUTED_VALUE"""),1.0)</f>
        <v>1</v>
      </c>
      <c r="BS22" s="9">
        <f>IFERROR(__xludf.DUMMYFUNCTION("""COMPUTED_VALUE"""),1.0)</f>
        <v>1</v>
      </c>
      <c r="BT22" s="9">
        <f>IFERROR(__xludf.DUMMYFUNCTION("""COMPUTED_VALUE"""),1.0)</f>
        <v>1</v>
      </c>
      <c r="BU22" s="9">
        <f>IFERROR(__xludf.DUMMYFUNCTION("""COMPUTED_VALUE"""),1.0)</f>
        <v>1</v>
      </c>
      <c r="BV22" s="9">
        <f>IFERROR(__xludf.DUMMYFUNCTION("""COMPUTED_VALUE"""),1.0)</f>
        <v>1</v>
      </c>
      <c r="BW22" s="9">
        <f>IFERROR(__xludf.DUMMYFUNCTION("""COMPUTED_VALUE"""),1.0)</f>
        <v>1</v>
      </c>
      <c r="BX22" s="9">
        <f>IFERROR(__xludf.DUMMYFUNCTION("""COMPUTED_VALUE"""),1.0)</f>
        <v>1</v>
      </c>
      <c r="BY22" s="9">
        <f>IFERROR(__xludf.DUMMYFUNCTION("""COMPUTED_VALUE"""),1.0)</f>
        <v>1</v>
      </c>
      <c r="BZ22" s="9">
        <f>IFERROR(__xludf.DUMMYFUNCTION("""COMPUTED_VALUE"""),1.0)</f>
        <v>1</v>
      </c>
      <c r="CA22" s="9">
        <f>IFERROR(__xludf.DUMMYFUNCTION("""COMPUTED_VALUE"""),1.0)</f>
        <v>1</v>
      </c>
      <c r="CB22" s="9" t="str">
        <f>IFERROR(__xludf.DUMMYFUNCTION("""COMPUTED_VALUE"""),"WA")</f>
        <v>WA</v>
      </c>
      <c r="CC22" s="9">
        <f>IFERROR(__xludf.DUMMYFUNCTION("""COMPUTED_VALUE"""),1.0)</f>
        <v>1</v>
      </c>
      <c r="CD22" s="9" t="str">
        <f>IFERROR(__xludf.DUMMYFUNCTION("""COMPUTED_VALUE"""),"WA")</f>
        <v>WA</v>
      </c>
      <c r="CE22" s="9" t="str">
        <f>IFERROR(__xludf.DUMMYFUNCTION("""COMPUTED_VALUE"""),"WA")</f>
        <v>WA</v>
      </c>
      <c r="CF22" s="9" t="str">
        <f>IFERROR(__xludf.DUMMYFUNCTION("""COMPUTED_VALUE"""),"WA")</f>
        <v>WA</v>
      </c>
      <c r="CG22" s="9" t="str">
        <f>IFERROR(__xludf.DUMMYFUNCTION("""COMPUTED_VALUE"""),"WA")</f>
        <v>WA</v>
      </c>
      <c r="CH22" s="9" t="str">
        <f>IFERROR(__xludf.DUMMYFUNCTION("""COMPUTED_VALUE"""),"WA")</f>
        <v>WA</v>
      </c>
      <c r="CI22" s="9" t="str">
        <f>IFERROR(__xludf.DUMMYFUNCTION("""COMPUTED_VALUE"""),"WA")</f>
        <v>WA</v>
      </c>
      <c r="CJ22" s="9">
        <f>IFERROR(__xludf.DUMMYFUNCTION("""COMPUTED_VALUE"""),1.0)</f>
        <v>1</v>
      </c>
      <c r="CK22" s="9" t="str">
        <f>IFERROR(__xludf.DUMMYFUNCTION("""COMPUTED_VALUE"""),"WA")</f>
        <v>WA</v>
      </c>
      <c r="CL22" s="9" t="str">
        <f>IFERROR(__xludf.DUMMYFUNCTION("""COMPUTED_VALUE"""),"WA")</f>
        <v>WA</v>
      </c>
      <c r="CM22" s="9" t="str">
        <f>IFERROR(__xludf.DUMMYFUNCTION("""COMPUTED_VALUE"""),"WA")</f>
        <v>WA</v>
      </c>
      <c r="CN22" s="9" t="str">
        <f>IFERROR(__xludf.DUMMYFUNCTION("""COMPUTED_VALUE"""),"WA")</f>
        <v>WA</v>
      </c>
      <c r="CO22" s="9" t="str">
        <f>IFERROR(__xludf.DUMMYFUNCTION("""COMPUTED_VALUE"""),"WA")</f>
        <v>WA</v>
      </c>
      <c r="CP22" s="9" t="str">
        <f>IFERROR(__xludf.DUMMYFUNCTION("""COMPUTED_VALUE"""),"WA")</f>
        <v>WA</v>
      </c>
      <c r="CQ22" s="9" t="str">
        <f>IFERROR(__xludf.DUMMYFUNCTION("""COMPUTED_VALUE"""),"WA")</f>
        <v>WA</v>
      </c>
      <c r="CR22" s="9" t="str">
        <f>IFERROR(__xludf.DUMMYFUNCTION("""COMPUTED_VALUE"""),"WA")</f>
        <v>WA</v>
      </c>
      <c r="CS22" s="9">
        <f>IFERROR(__xludf.DUMMYFUNCTION("""COMPUTED_VALUE"""),1.0)</f>
        <v>1</v>
      </c>
      <c r="CT22" s="9">
        <f>IFERROR(__xludf.DUMMYFUNCTION("""COMPUTED_VALUE"""),1.0)</f>
        <v>1</v>
      </c>
      <c r="CU22" s="9" t="str">
        <f>IFERROR(__xludf.DUMMYFUNCTION("""COMPUTED_VALUE"""),"")</f>
        <v/>
      </c>
      <c r="CV22" s="9" t="str">
        <f>IFERROR(__xludf.DUMMYFUNCTION("""COMPUTED_VALUE"""),"-")</f>
        <v>-</v>
      </c>
      <c r="CW22" s="9" t="str">
        <f>IFERROR(__xludf.DUMMYFUNCTION("""COMPUTED_VALUE"""),"-")</f>
        <v>-</v>
      </c>
      <c r="CX22" s="9" t="str">
        <f>IFERROR(__xludf.DUMMYFUNCTION("""COMPUTED_VALUE"""),"-")</f>
        <v>-</v>
      </c>
      <c r="CY22" s="9" t="str">
        <f>IFERROR(__xludf.DUMMYFUNCTION("""COMPUTED_VALUE"""),"-")</f>
        <v>-</v>
      </c>
      <c r="CZ22" s="9" t="str">
        <f>IFERROR(__xludf.DUMMYFUNCTION("""COMPUTED_VALUE"""),"-")</f>
        <v>-</v>
      </c>
      <c r="DA22" s="9" t="str">
        <f>IFERROR(__xludf.DUMMYFUNCTION("""COMPUTED_VALUE"""),"-")</f>
        <v>-</v>
      </c>
      <c r="DB22" s="9" t="str">
        <f>IFERROR(__xludf.DUMMYFUNCTION("""COMPUTED_VALUE"""),"-")</f>
        <v>-</v>
      </c>
      <c r="DC22" s="9" t="str">
        <f>IFERROR(__xludf.DUMMYFUNCTION("""COMPUTED_VALUE"""),"-")</f>
        <v>-</v>
      </c>
      <c r="DD22" s="9" t="str">
        <f>IFERROR(__xludf.DUMMYFUNCTION("""COMPUTED_VALUE"""),"-")</f>
        <v>-</v>
      </c>
      <c r="DE22" s="9" t="str">
        <f>IFERROR(__xludf.DUMMYFUNCTION("""COMPUTED_VALUE"""),"-")</f>
        <v>-</v>
      </c>
      <c r="DF22" s="9" t="str">
        <f>IFERROR(__xludf.DUMMYFUNCTION("""COMPUTED_VALUE"""),"-")</f>
        <v>-</v>
      </c>
      <c r="DG22" s="9" t="str">
        <f>IFERROR(__xludf.DUMMYFUNCTION("""COMPUTED_VALUE"""),"-")</f>
        <v>-</v>
      </c>
      <c r="DH22" s="9" t="str">
        <f>IFERROR(__xludf.DUMMYFUNCTION("""COMPUTED_VALUE"""),"-")</f>
        <v>-</v>
      </c>
      <c r="DI22" s="9" t="str">
        <f>IFERROR(__xludf.DUMMYFUNCTION("""COMPUTED_VALUE"""),"-")</f>
        <v>-</v>
      </c>
      <c r="DJ22" s="9" t="str">
        <f>IFERROR(__xludf.DUMMYFUNCTION("""COMPUTED_VALUE"""),"-")</f>
        <v>-</v>
      </c>
      <c r="DK22" s="9" t="str">
        <f>IFERROR(__xludf.DUMMYFUNCTION("""COMPUTED_VALUE"""),"-")</f>
        <v>-</v>
      </c>
      <c r="DL22" s="9" t="str">
        <f>IFERROR(__xludf.DUMMYFUNCTION("""COMPUTED_VALUE"""),"-")</f>
        <v>-</v>
      </c>
      <c r="DM22" s="9" t="str">
        <f>IFERROR(__xludf.DUMMYFUNCTION("""COMPUTED_VALUE"""),"-")</f>
        <v>-</v>
      </c>
      <c r="DN22" s="9" t="str">
        <f>IFERROR(__xludf.DUMMYFUNCTION("""COMPUTED_VALUE"""),"-")</f>
        <v>-</v>
      </c>
      <c r="DO22" s="9" t="str">
        <f>IFERROR(__xludf.DUMMYFUNCTION("""COMPUTED_VALUE"""),"-")</f>
        <v>-</v>
      </c>
      <c r="DP22" s="9" t="str">
        <f>IFERROR(__xludf.DUMMYFUNCTION("""COMPUTED_VALUE"""),"-")</f>
        <v>-</v>
      </c>
      <c r="DQ22" s="9" t="str">
        <f>IFERROR(__xludf.DUMMYFUNCTION("""COMPUTED_VALUE"""),"-")</f>
        <v>-</v>
      </c>
      <c r="DR22" s="9" t="str">
        <f>IFERROR(__xludf.DUMMYFUNCTION("""COMPUTED_VALUE"""),"-")</f>
        <v>-</v>
      </c>
      <c r="DS22" s="9" t="str">
        <f>IFERROR(__xludf.DUMMYFUNCTION("""COMPUTED_VALUE"""),"-")</f>
        <v>-</v>
      </c>
      <c r="DT22" s="9" t="str">
        <f>IFERROR(__xludf.DUMMYFUNCTION("""COMPUTED_VALUE"""),"-")</f>
        <v>-</v>
      </c>
      <c r="DU22" s="9" t="str">
        <f>IFERROR(__xludf.DUMMYFUNCTION("""COMPUTED_VALUE"""),"-")</f>
        <v>-</v>
      </c>
      <c r="DV22" s="9" t="str">
        <f>IFERROR(__xludf.DUMMYFUNCTION("""COMPUTED_VALUE"""),"-")</f>
        <v>-</v>
      </c>
      <c r="DW22" s="9" t="str">
        <f>IFERROR(__xludf.DUMMYFUNCTION("""COMPUTED_VALUE"""),"-")</f>
        <v>-</v>
      </c>
      <c r="DX22" s="9" t="str">
        <f>IFERROR(__xludf.DUMMYFUNCTION("""COMPUTED_VALUE"""),"-")</f>
        <v>-</v>
      </c>
      <c r="DY22" s="9" t="str">
        <f>IFERROR(__xludf.DUMMYFUNCTION("""COMPUTED_VALUE"""),"-")</f>
        <v>-</v>
      </c>
      <c r="DZ22" s="9" t="str">
        <f>IFERROR(__xludf.DUMMYFUNCTION("""COMPUTED_VALUE"""),"-")</f>
        <v>-</v>
      </c>
      <c r="EA22" s="9" t="str">
        <f>IFERROR(__xludf.DUMMYFUNCTION("""COMPUTED_VALUE"""),"-")</f>
        <v>-</v>
      </c>
      <c r="EB22" s="9" t="str">
        <f>IFERROR(__xludf.DUMMYFUNCTION("""COMPUTED_VALUE"""),"")</f>
        <v/>
      </c>
      <c r="EC22" s="9" t="str">
        <f>IFERROR(__xludf.DUMMYFUNCTION("""COMPUTED_VALUE"""),"-")</f>
        <v>-</v>
      </c>
      <c r="ED22" s="9" t="str">
        <f>IFERROR(__xludf.DUMMYFUNCTION("""COMPUTED_VALUE"""),"-")</f>
        <v>-</v>
      </c>
      <c r="EE22" s="9" t="str">
        <f>IFERROR(__xludf.DUMMYFUNCTION("""COMPUTED_VALUE"""),"-")</f>
        <v>-</v>
      </c>
      <c r="EF22" s="9" t="str">
        <f>IFERROR(__xludf.DUMMYFUNCTION("""COMPUTED_VALUE"""),"-")</f>
        <v>-</v>
      </c>
      <c r="EG22" s="9" t="str">
        <f>IFERROR(__xludf.DUMMYFUNCTION("""COMPUTED_VALUE"""),"-")</f>
        <v>-</v>
      </c>
      <c r="EH22" s="9" t="str">
        <f>IFERROR(__xludf.DUMMYFUNCTION("""COMPUTED_VALUE"""),"-")</f>
        <v>-</v>
      </c>
      <c r="EI22" s="9" t="str">
        <f>IFERROR(__xludf.DUMMYFUNCTION("""COMPUTED_VALUE"""),"-")</f>
        <v>-</v>
      </c>
      <c r="EJ22" s="9" t="str">
        <f>IFERROR(__xludf.DUMMYFUNCTION("""COMPUTED_VALUE"""),"-")</f>
        <v>-</v>
      </c>
      <c r="EK22" s="9" t="str">
        <f>IFERROR(__xludf.DUMMYFUNCTION("""COMPUTED_VALUE"""),"-")</f>
        <v>-</v>
      </c>
      <c r="EL22" s="9" t="str">
        <f>IFERROR(__xludf.DUMMYFUNCTION("""COMPUTED_VALUE"""),"-")</f>
        <v>-</v>
      </c>
      <c r="EM22" s="9" t="str">
        <f>IFERROR(__xludf.DUMMYFUNCTION("""COMPUTED_VALUE"""),"-")</f>
        <v>-</v>
      </c>
      <c r="EN22" s="9" t="str">
        <f>IFERROR(__xludf.DUMMYFUNCTION("""COMPUTED_VALUE"""),"-")</f>
        <v>-</v>
      </c>
      <c r="EO22" s="9" t="str">
        <f>IFERROR(__xludf.DUMMYFUNCTION("""COMPUTED_VALUE"""),"-")</f>
        <v>-</v>
      </c>
      <c r="EP22" s="9" t="str">
        <f>IFERROR(__xludf.DUMMYFUNCTION("""COMPUTED_VALUE"""),"-")</f>
        <v>-</v>
      </c>
      <c r="EQ22" s="9" t="str">
        <f>IFERROR(__xludf.DUMMYFUNCTION("""COMPUTED_VALUE"""),"-")</f>
        <v>-</v>
      </c>
      <c r="ER22" s="9" t="str">
        <f>IFERROR(__xludf.DUMMYFUNCTION("""COMPUTED_VALUE"""),"-")</f>
        <v>-</v>
      </c>
      <c r="ES22" s="9" t="str">
        <f>IFERROR(__xludf.DUMMYFUNCTION("""COMPUTED_VALUE"""),"")</f>
        <v/>
      </c>
      <c r="ET22" s="9" t="str">
        <f>IFERROR(__xludf.DUMMYFUNCTION("""COMPUTED_VALUE"""),"-")</f>
        <v>-</v>
      </c>
      <c r="EU22" s="9" t="str">
        <f>IFERROR(__xludf.DUMMYFUNCTION("""COMPUTED_VALUE"""),"-")</f>
        <v>-</v>
      </c>
      <c r="EV22" s="9" t="str">
        <f>IFERROR(__xludf.DUMMYFUNCTION("""COMPUTED_VALUE"""),"-")</f>
        <v>-</v>
      </c>
      <c r="EW22" s="9" t="str">
        <f>IFERROR(__xludf.DUMMYFUNCTION("""COMPUTED_VALUE"""),"-")</f>
        <v>-</v>
      </c>
      <c r="EX22" s="9" t="str">
        <f>IFERROR(__xludf.DUMMYFUNCTION("""COMPUTED_VALUE"""),"-")</f>
        <v>-</v>
      </c>
      <c r="EY22" s="9" t="str">
        <f>IFERROR(__xludf.DUMMYFUNCTION("""COMPUTED_VALUE"""),"-")</f>
        <v>-</v>
      </c>
      <c r="EZ22" s="9" t="str">
        <f>IFERROR(__xludf.DUMMYFUNCTION("""COMPUTED_VALUE"""),"-")</f>
        <v>-</v>
      </c>
      <c r="FA22" s="9" t="str">
        <f>IFERROR(__xludf.DUMMYFUNCTION("""COMPUTED_VALUE"""),"-")</f>
        <v>-</v>
      </c>
      <c r="FB22" s="9" t="str">
        <f>IFERROR(__xludf.DUMMYFUNCTION("""COMPUTED_VALUE"""),"-")</f>
        <v>-</v>
      </c>
      <c r="FC22" s="9" t="str">
        <f>IFERROR(__xludf.DUMMYFUNCTION("""COMPUTED_VALUE"""),"-")</f>
        <v>-</v>
      </c>
      <c r="FD22" s="9" t="str">
        <f>IFERROR(__xludf.DUMMYFUNCTION("""COMPUTED_VALUE"""),"-")</f>
        <v>-</v>
      </c>
      <c r="FE22" s="9" t="str">
        <f>IFERROR(__xludf.DUMMYFUNCTION("""COMPUTED_VALUE"""),"-")</f>
        <v>-</v>
      </c>
      <c r="FF22" s="9" t="str">
        <f>IFERROR(__xludf.DUMMYFUNCTION("""COMPUTED_VALUE"""),"-")</f>
        <v>-</v>
      </c>
      <c r="FG22" s="9" t="str">
        <f>IFERROR(__xludf.DUMMYFUNCTION("""COMPUTED_VALUE"""),"-")</f>
        <v>-</v>
      </c>
      <c r="FH22" s="9" t="str">
        <f>IFERROR(__xludf.DUMMYFUNCTION("""COMPUTED_VALUE"""),"-")</f>
        <v>-</v>
      </c>
      <c r="FI22" s="9" t="str">
        <f>IFERROR(__xludf.DUMMYFUNCTION("""COMPUTED_VALUE"""),"-")</f>
        <v>-</v>
      </c>
      <c r="FJ22" s="9" t="str">
        <f>IFERROR(__xludf.DUMMYFUNCTION("""COMPUTED_VALUE"""),"-")</f>
        <v>-</v>
      </c>
      <c r="FK22" s="9" t="str">
        <f>IFERROR(__xludf.DUMMYFUNCTION("""COMPUTED_VALUE"""),"-")</f>
        <v>-</v>
      </c>
      <c r="FL22" s="9" t="str">
        <f>IFERROR(__xludf.DUMMYFUNCTION("""COMPUTED_VALUE"""),"-")</f>
        <v>-</v>
      </c>
      <c r="FM22" s="9" t="str">
        <f>IFERROR(__xludf.DUMMYFUNCTION("""COMPUTED_VALUE"""),"-")</f>
        <v>-</v>
      </c>
      <c r="FN22" s="9" t="str">
        <f>IFERROR(__xludf.DUMMYFUNCTION("""COMPUTED_VALUE"""),"-")</f>
        <v>-</v>
      </c>
      <c r="FO22" s="9" t="str">
        <f>IFERROR(__xludf.DUMMYFUNCTION("""COMPUTED_VALUE"""),"-")</f>
        <v>-</v>
      </c>
      <c r="FP22" s="9" t="str">
        <f>IFERROR(__xludf.DUMMYFUNCTION("""COMPUTED_VALUE"""),"-")</f>
        <v>-</v>
      </c>
      <c r="FQ22" s="9" t="str">
        <f>IFERROR(__xludf.DUMMYFUNCTION("""COMPUTED_VALUE"""),"-")</f>
        <v>-</v>
      </c>
      <c r="FR22" s="9" t="str">
        <f>IFERROR(__xludf.DUMMYFUNCTION("""COMPUTED_VALUE"""),"-")</f>
        <v>-</v>
      </c>
      <c r="FS22" s="9" t="str">
        <f>IFERROR(__xludf.DUMMYFUNCTION("""COMPUTED_VALUE"""),"-")</f>
        <v>-</v>
      </c>
      <c r="FT22" s="9" t="str">
        <f>IFERROR(__xludf.DUMMYFUNCTION("""COMPUTED_VALUE"""),"-")</f>
        <v>-</v>
      </c>
      <c r="FU22" s="9" t="str">
        <f>IFERROR(__xludf.DUMMYFUNCTION("""COMPUTED_VALUE"""),"-")</f>
        <v>-</v>
      </c>
      <c r="FV22" s="9" t="str">
        <f>IFERROR(__xludf.DUMMYFUNCTION("""COMPUTED_VALUE"""),"")</f>
        <v/>
      </c>
      <c r="FW22" s="9" t="str">
        <f>IFERROR(__xludf.DUMMYFUNCTION("""COMPUTED_VALUE"""),"-")</f>
        <v>-</v>
      </c>
      <c r="FX22" s="9" t="str">
        <f>IFERROR(__xludf.DUMMYFUNCTION("""COMPUTED_VALUE"""),"-")</f>
        <v>-</v>
      </c>
      <c r="FY22" s="9" t="str">
        <f>IFERROR(__xludf.DUMMYFUNCTION("""COMPUTED_VALUE"""),"-")</f>
        <v>-</v>
      </c>
      <c r="FZ22" s="9" t="str">
        <f>IFERROR(__xludf.DUMMYFUNCTION("""COMPUTED_VALUE"""),"-")</f>
        <v>-</v>
      </c>
      <c r="GA22" s="9" t="str">
        <f>IFERROR(__xludf.DUMMYFUNCTION("""COMPUTED_VALUE"""),"-")</f>
        <v>-</v>
      </c>
      <c r="GB22" s="9" t="str">
        <f>IFERROR(__xludf.DUMMYFUNCTION("""COMPUTED_VALUE"""),"-")</f>
        <v>-</v>
      </c>
      <c r="GC22" s="9" t="str">
        <f>IFERROR(__xludf.DUMMYFUNCTION("""COMPUTED_VALUE"""),"-")</f>
        <v>-</v>
      </c>
      <c r="GD22" s="9" t="str">
        <f>IFERROR(__xludf.DUMMYFUNCTION("""COMPUTED_VALUE"""),"-")</f>
        <v>-</v>
      </c>
      <c r="GE22" s="9" t="str">
        <f>IFERROR(__xludf.DUMMYFUNCTION("""COMPUTED_VALUE"""),"-")</f>
        <v>-</v>
      </c>
      <c r="GF22" s="9" t="str">
        <f>IFERROR(__xludf.DUMMYFUNCTION("""COMPUTED_VALUE"""),"-")</f>
        <v>-</v>
      </c>
      <c r="GG22" s="9" t="str">
        <f>IFERROR(__xludf.DUMMYFUNCTION("""COMPUTED_VALUE"""),"-")</f>
        <v>-</v>
      </c>
      <c r="GH22" s="9" t="str">
        <f>IFERROR(__xludf.DUMMYFUNCTION("""COMPUTED_VALUE"""),"-")</f>
        <v>-</v>
      </c>
      <c r="GI22" s="9" t="str">
        <f>IFERROR(__xludf.DUMMYFUNCTION("""COMPUTED_VALUE"""),"-")</f>
        <v>-</v>
      </c>
      <c r="GJ22" s="9" t="str">
        <f>IFERROR(__xludf.DUMMYFUNCTION("""COMPUTED_VALUE"""),"-")</f>
        <v>-</v>
      </c>
      <c r="GK22" s="9" t="str">
        <f>IFERROR(__xludf.DUMMYFUNCTION("""COMPUTED_VALUE"""),"-")</f>
        <v>-</v>
      </c>
      <c r="GL22" s="9" t="str">
        <f>IFERROR(__xludf.DUMMYFUNCTION("""COMPUTED_VALUE"""),"-")</f>
        <v>-</v>
      </c>
      <c r="GM22" s="9" t="str">
        <f>IFERROR(__xludf.DUMMYFUNCTION("""COMPUTED_VALUE"""),"-")</f>
        <v>-</v>
      </c>
      <c r="GN22" s="9" t="str">
        <f>IFERROR(__xludf.DUMMYFUNCTION("""COMPUTED_VALUE"""),"-")</f>
        <v>-</v>
      </c>
      <c r="GO22" s="9" t="str">
        <f>IFERROR(__xludf.DUMMYFUNCTION("""COMPUTED_VALUE"""),"-")</f>
        <v>-</v>
      </c>
      <c r="GP22" s="9" t="str">
        <f>IFERROR(__xludf.DUMMYFUNCTION("""COMPUTED_VALUE"""),"-")</f>
        <v>-</v>
      </c>
      <c r="GQ22" s="9" t="str">
        <f>IFERROR(__xludf.DUMMYFUNCTION("""COMPUTED_VALUE"""),"-")</f>
        <v>-</v>
      </c>
      <c r="GR22" s="9" t="str">
        <f>IFERROR(__xludf.DUMMYFUNCTION("""COMPUTED_VALUE"""),"-")</f>
        <v>-</v>
      </c>
      <c r="GS22" s="9" t="str">
        <f>IFERROR(__xludf.DUMMYFUNCTION("""COMPUTED_VALUE"""),"-")</f>
        <v>-</v>
      </c>
      <c r="GT22" s="9" t="str">
        <f>IFERROR(__xludf.DUMMYFUNCTION("""COMPUTED_VALUE"""),"-")</f>
        <v>-</v>
      </c>
      <c r="GU22" s="9" t="str">
        <f>IFERROR(__xludf.DUMMYFUNCTION("""COMPUTED_VALUE"""),"")</f>
        <v/>
      </c>
    </row>
    <row r="23">
      <c r="A23" s="5"/>
      <c r="B23" s="5"/>
      <c r="C23" s="5" t="str">
        <f>if(B23="d","diskv. iz ciklusa",if(B23="d1","diskv. iz kruga",if($E23="ODOBREN",(if(countif(H:H,"="&amp;H23)=1,countif(H:H,"&gt;"&amp;H23)+1,concatenate(countif(H:H,"&gt;"&amp;H23)+1," - ",countif(H:H,"&gt;="&amp;H23)))),'Rezultati - B kategorija'!empty)))</f>
        <v>19 - 21</v>
      </c>
      <c r="D23" s="6" t="str">
        <f>IFERROR(__xludf.DUMMYFUNCTION("""COMPUTED_VALUE"""),"MilosMbeograd")</f>
        <v>MilosMbeograd</v>
      </c>
      <c r="E23" s="6" t="str">
        <f>IFERROR(__xludf.DUMMYFUNCTION("""COMPUTED_VALUE"""),"ODOBREN")</f>
        <v>ODOBREN</v>
      </c>
      <c r="F23" s="6" t="str">
        <f>IFERROR(__xludf.DUMMYFUNCTION("""COMPUTED_VALUE"""),"Milos")</f>
        <v>Milos</v>
      </c>
      <c r="G23" s="6" t="str">
        <f>IFERROR(__xludf.DUMMYFUNCTION("""COMPUTED_VALUE"""),"Milutinovic")</f>
        <v>Milutinovic</v>
      </c>
      <c r="H23" s="7">
        <f>IFERROR(__xludf.DUMMYFUNCTION("""COMPUTED_VALUE"""),125.0)</f>
        <v>125</v>
      </c>
      <c r="I23" s="7">
        <f>IFERROR(__xludf.DUMMYFUNCTION("""COMPUTED_VALUE"""),125.0)</f>
        <v>125</v>
      </c>
      <c r="J23" s="6" t="str">
        <f>IFERROR(__xludf.DUMMYFUNCTION("""COMPUTED_VALUE"""),"Zvezdara")</f>
        <v>Zvezdara</v>
      </c>
      <c r="K23" s="6" t="str">
        <f>IFERROR(__xludf.DUMMYFUNCTION("""COMPUTED_VALUE"""),"Despot Stefan Lazarević")</f>
        <v>Despot Stefan Lazarević</v>
      </c>
      <c r="L23" s="14" t="str">
        <f>IFERROR(__xludf.DUMMYFUNCTION("""COMPUTED_VALUE"""),"OŠ 8.")</f>
        <v>OŠ 8.</v>
      </c>
      <c r="M23" s="6" t="str">
        <f>IFERROR(__xludf.DUMMYFUNCTION("""COMPUTED_VALUE"""),"B")</f>
        <v>B</v>
      </c>
      <c r="N23" s="6"/>
      <c r="O23" s="8">
        <f>IFERROR(__xludf.DUMMYFUNCTION("""COMPUTED_VALUE"""),100.0)</f>
        <v>100</v>
      </c>
      <c r="P23" s="9">
        <f>IFERROR(__xludf.DUMMYFUNCTION("""COMPUTED_VALUE"""),25.0)</f>
        <v>25</v>
      </c>
      <c r="Q23" s="9" t="str">
        <f>IFERROR(__xludf.DUMMYFUNCTION("""COMPUTED_VALUE"""),"-")</f>
        <v>-</v>
      </c>
      <c r="R23" s="9" t="str">
        <f>IFERROR(__xludf.DUMMYFUNCTION("""COMPUTED_VALUE"""),"-")</f>
        <v>-</v>
      </c>
      <c r="S23" s="9" t="str">
        <f>IFERROR(__xludf.DUMMYFUNCTION("""COMPUTED_VALUE"""),"-")</f>
        <v>-</v>
      </c>
      <c r="T23" s="9" t="str">
        <f>IFERROR(__xludf.DUMMYFUNCTION("""COMPUTED_VALUE"""),"-")</f>
        <v>-</v>
      </c>
      <c r="U23" s="9" t="str">
        <f>IFERROR(__xludf.DUMMYFUNCTION("""COMPUTED_VALUE"""),"")</f>
        <v/>
      </c>
      <c r="V23" s="9" t="str">
        <f>IFERROR(__xludf.DUMMYFUNCTION("""COMPUTED_VALUE"""),"")</f>
        <v/>
      </c>
      <c r="W23" s="9">
        <f>IFERROR(__xludf.DUMMYFUNCTION("""COMPUTED_VALUE"""),1.0)</f>
        <v>1</v>
      </c>
      <c r="X23" s="9">
        <f>IFERROR(__xludf.DUMMYFUNCTION("""COMPUTED_VALUE"""),1.0)</f>
        <v>1</v>
      </c>
      <c r="Y23" s="9">
        <f>IFERROR(__xludf.DUMMYFUNCTION("""COMPUTED_VALUE"""),1.0)</f>
        <v>1</v>
      </c>
      <c r="Z23" s="9">
        <f>IFERROR(__xludf.DUMMYFUNCTION("""COMPUTED_VALUE"""),1.0)</f>
        <v>1</v>
      </c>
      <c r="AA23" s="9">
        <f>IFERROR(__xludf.DUMMYFUNCTION("""COMPUTED_VALUE"""),1.0)</f>
        <v>1</v>
      </c>
      <c r="AB23" s="9">
        <f>IFERROR(__xludf.DUMMYFUNCTION("""COMPUTED_VALUE"""),1.0)</f>
        <v>1</v>
      </c>
      <c r="AC23" s="9">
        <f>IFERROR(__xludf.DUMMYFUNCTION("""COMPUTED_VALUE"""),1.0)</f>
        <v>1</v>
      </c>
      <c r="AD23" s="9">
        <f>IFERROR(__xludf.DUMMYFUNCTION("""COMPUTED_VALUE"""),1.0)</f>
        <v>1</v>
      </c>
      <c r="AE23" s="9">
        <f>IFERROR(__xludf.DUMMYFUNCTION("""COMPUTED_VALUE"""),1.0)</f>
        <v>1</v>
      </c>
      <c r="AF23" s="9">
        <f>IFERROR(__xludf.DUMMYFUNCTION("""COMPUTED_VALUE"""),1.0)</f>
        <v>1</v>
      </c>
      <c r="AG23" s="9">
        <f>IFERROR(__xludf.DUMMYFUNCTION("""COMPUTED_VALUE"""),1.0)</f>
        <v>1</v>
      </c>
      <c r="AH23" s="9">
        <f>IFERROR(__xludf.DUMMYFUNCTION("""COMPUTED_VALUE"""),1.0)</f>
        <v>1</v>
      </c>
      <c r="AI23" s="9">
        <f>IFERROR(__xludf.DUMMYFUNCTION("""COMPUTED_VALUE"""),1.0)</f>
        <v>1</v>
      </c>
      <c r="AJ23" s="9">
        <f>IFERROR(__xludf.DUMMYFUNCTION("""COMPUTED_VALUE"""),1.0)</f>
        <v>1</v>
      </c>
      <c r="AK23" s="9">
        <f>IFERROR(__xludf.DUMMYFUNCTION("""COMPUTED_VALUE"""),1.0)</f>
        <v>1</v>
      </c>
      <c r="AL23" s="9">
        <f>IFERROR(__xludf.DUMMYFUNCTION("""COMPUTED_VALUE"""),1.0)</f>
        <v>1</v>
      </c>
      <c r="AM23" s="9">
        <f>IFERROR(__xludf.DUMMYFUNCTION("""COMPUTED_VALUE"""),1.0)</f>
        <v>1</v>
      </c>
      <c r="AN23" s="9">
        <f>IFERROR(__xludf.DUMMYFUNCTION("""COMPUTED_VALUE"""),1.0)</f>
        <v>1</v>
      </c>
      <c r="AO23" s="9">
        <f>IFERROR(__xludf.DUMMYFUNCTION("""COMPUTED_VALUE"""),1.0)</f>
        <v>1</v>
      </c>
      <c r="AP23" s="9">
        <f>IFERROR(__xludf.DUMMYFUNCTION("""COMPUTED_VALUE"""),1.0)</f>
        <v>1</v>
      </c>
      <c r="AQ23" s="9">
        <f>IFERROR(__xludf.DUMMYFUNCTION("""COMPUTED_VALUE"""),1.0)</f>
        <v>1</v>
      </c>
      <c r="AR23" s="9">
        <f>IFERROR(__xludf.DUMMYFUNCTION("""COMPUTED_VALUE"""),1.0)</f>
        <v>1</v>
      </c>
      <c r="AS23" s="9">
        <f>IFERROR(__xludf.DUMMYFUNCTION("""COMPUTED_VALUE"""),1.0)</f>
        <v>1</v>
      </c>
      <c r="AT23" s="9">
        <f>IFERROR(__xludf.DUMMYFUNCTION("""COMPUTED_VALUE"""),1.0)</f>
        <v>1</v>
      </c>
      <c r="AU23" s="9">
        <f>IFERROR(__xludf.DUMMYFUNCTION("""COMPUTED_VALUE"""),1.0)</f>
        <v>1</v>
      </c>
      <c r="AV23" s="9">
        <f>IFERROR(__xludf.DUMMYFUNCTION("""COMPUTED_VALUE"""),1.0)</f>
        <v>1</v>
      </c>
      <c r="AW23" s="9">
        <f>IFERROR(__xludf.DUMMYFUNCTION("""COMPUTED_VALUE"""),1.0)</f>
        <v>1</v>
      </c>
      <c r="AX23" s="9">
        <f>IFERROR(__xludf.DUMMYFUNCTION("""COMPUTED_VALUE"""),1.0)</f>
        <v>1</v>
      </c>
      <c r="AY23" s="9">
        <f>IFERROR(__xludf.DUMMYFUNCTION("""COMPUTED_VALUE"""),1.0)</f>
        <v>1</v>
      </c>
      <c r="AZ23" s="9">
        <f>IFERROR(__xludf.DUMMYFUNCTION("""COMPUTED_VALUE"""),1.0)</f>
        <v>1</v>
      </c>
      <c r="BA23" s="9">
        <f>IFERROR(__xludf.DUMMYFUNCTION("""COMPUTED_VALUE"""),1.0)</f>
        <v>1</v>
      </c>
      <c r="BB23" s="9">
        <f>IFERROR(__xludf.DUMMYFUNCTION("""COMPUTED_VALUE"""),1.0)</f>
        <v>1</v>
      </c>
      <c r="BC23" s="9">
        <f>IFERROR(__xludf.DUMMYFUNCTION("""COMPUTED_VALUE"""),1.0)</f>
        <v>1</v>
      </c>
      <c r="BD23" s="9">
        <f>IFERROR(__xludf.DUMMYFUNCTION("""COMPUTED_VALUE"""),1.0)</f>
        <v>1</v>
      </c>
      <c r="BE23" s="9">
        <f>IFERROR(__xludf.DUMMYFUNCTION("""COMPUTED_VALUE"""),1.0)</f>
        <v>1</v>
      </c>
      <c r="BF23" s="9">
        <f>IFERROR(__xludf.DUMMYFUNCTION("""COMPUTED_VALUE"""),1.0)</f>
        <v>1</v>
      </c>
      <c r="BG23" s="9">
        <f>IFERROR(__xludf.DUMMYFUNCTION("""COMPUTED_VALUE"""),1.0)</f>
        <v>1</v>
      </c>
      <c r="BH23" s="9">
        <f>IFERROR(__xludf.DUMMYFUNCTION("""COMPUTED_VALUE"""),1.0)</f>
        <v>1</v>
      </c>
      <c r="BI23" s="9">
        <f>IFERROR(__xludf.DUMMYFUNCTION("""COMPUTED_VALUE"""),1.0)</f>
        <v>1</v>
      </c>
      <c r="BJ23" s="9">
        <f>IFERROR(__xludf.DUMMYFUNCTION("""COMPUTED_VALUE"""),1.0)</f>
        <v>1</v>
      </c>
      <c r="BK23" s="9">
        <f>IFERROR(__xludf.DUMMYFUNCTION("""COMPUTED_VALUE"""),1.0)</f>
        <v>1</v>
      </c>
      <c r="BL23" s="9">
        <f>IFERROR(__xludf.DUMMYFUNCTION("""COMPUTED_VALUE"""),1.0)</f>
        <v>1</v>
      </c>
      <c r="BM23" s="9" t="str">
        <f>IFERROR(__xludf.DUMMYFUNCTION("""COMPUTED_VALUE"""),"")</f>
        <v/>
      </c>
      <c r="BN23" s="9">
        <f>IFERROR(__xludf.DUMMYFUNCTION("""COMPUTED_VALUE"""),1.0)</f>
        <v>1</v>
      </c>
      <c r="BO23" s="9">
        <f>IFERROR(__xludf.DUMMYFUNCTION("""COMPUTED_VALUE"""),1.0)</f>
        <v>1</v>
      </c>
      <c r="BP23" s="9">
        <f>IFERROR(__xludf.DUMMYFUNCTION("""COMPUTED_VALUE"""),1.0)</f>
        <v>1</v>
      </c>
      <c r="BQ23" s="9">
        <f>IFERROR(__xludf.DUMMYFUNCTION("""COMPUTED_VALUE"""),1.0)</f>
        <v>1</v>
      </c>
      <c r="BR23" s="9">
        <f>IFERROR(__xludf.DUMMYFUNCTION("""COMPUTED_VALUE"""),1.0)</f>
        <v>1</v>
      </c>
      <c r="BS23" s="9">
        <f>IFERROR(__xludf.DUMMYFUNCTION("""COMPUTED_VALUE"""),1.0)</f>
        <v>1</v>
      </c>
      <c r="BT23" s="9">
        <f>IFERROR(__xludf.DUMMYFUNCTION("""COMPUTED_VALUE"""),1.0)</f>
        <v>1</v>
      </c>
      <c r="BU23" s="9">
        <f>IFERROR(__xludf.DUMMYFUNCTION("""COMPUTED_VALUE"""),1.0)</f>
        <v>1</v>
      </c>
      <c r="BV23" s="9">
        <f>IFERROR(__xludf.DUMMYFUNCTION("""COMPUTED_VALUE"""),1.0)</f>
        <v>1</v>
      </c>
      <c r="BW23" s="9">
        <f>IFERROR(__xludf.DUMMYFUNCTION("""COMPUTED_VALUE"""),1.0)</f>
        <v>1</v>
      </c>
      <c r="BX23" s="9">
        <f>IFERROR(__xludf.DUMMYFUNCTION("""COMPUTED_VALUE"""),1.0)</f>
        <v>1</v>
      </c>
      <c r="BY23" s="9">
        <f>IFERROR(__xludf.DUMMYFUNCTION("""COMPUTED_VALUE"""),1.0)</f>
        <v>1</v>
      </c>
      <c r="BZ23" s="9">
        <f>IFERROR(__xludf.DUMMYFUNCTION("""COMPUTED_VALUE"""),1.0)</f>
        <v>1</v>
      </c>
      <c r="CA23" s="9">
        <f>IFERROR(__xludf.DUMMYFUNCTION("""COMPUTED_VALUE"""),1.0)</f>
        <v>1</v>
      </c>
      <c r="CB23" s="9" t="str">
        <f>IFERROR(__xludf.DUMMYFUNCTION("""COMPUTED_VALUE"""),"WA")</f>
        <v>WA</v>
      </c>
      <c r="CC23" s="9" t="str">
        <f>IFERROR(__xludf.DUMMYFUNCTION("""COMPUTED_VALUE"""),"WA")</f>
        <v>WA</v>
      </c>
      <c r="CD23" s="9" t="str">
        <f>IFERROR(__xludf.DUMMYFUNCTION("""COMPUTED_VALUE"""),"WA")</f>
        <v>WA</v>
      </c>
      <c r="CE23" s="9" t="str">
        <f>IFERROR(__xludf.DUMMYFUNCTION("""COMPUTED_VALUE"""),"WA")</f>
        <v>WA</v>
      </c>
      <c r="CF23" s="9" t="str">
        <f>IFERROR(__xludf.DUMMYFUNCTION("""COMPUTED_VALUE"""),"WA")</f>
        <v>WA</v>
      </c>
      <c r="CG23" s="9" t="str">
        <f>IFERROR(__xludf.DUMMYFUNCTION("""COMPUTED_VALUE"""),"WA")</f>
        <v>WA</v>
      </c>
      <c r="CH23" s="9" t="str">
        <f>IFERROR(__xludf.DUMMYFUNCTION("""COMPUTED_VALUE"""),"WA")</f>
        <v>WA</v>
      </c>
      <c r="CI23" s="9" t="str">
        <f>IFERROR(__xludf.DUMMYFUNCTION("""COMPUTED_VALUE"""),"WA")</f>
        <v>WA</v>
      </c>
      <c r="CJ23" s="9" t="str">
        <f>IFERROR(__xludf.DUMMYFUNCTION("""COMPUTED_VALUE"""),"WA")</f>
        <v>WA</v>
      </c>
      <c r="CK23" s="9" t="str">
        <f>IFERROR(__xludf.DUMMYFUNCTION("""COMPUTED_VALUE"""),"WA")</f>
        <v>WA</v>
      </c>
      <c r="CL23" s="9" t="str">
        <f>IFERROR(__xludf.DUMMYFUNCTION("""COMPUTED_VALUE"""),"WA")</f>
        <v>WA</v>
      </c>
      <c r="CM23" s="9" t="str">
        <f>IFERROR(__xludf.DUMMYFUNCTION("""COMPUTED_VALUE"""),"WA")</f>
        <v>WA</v>
      </c>
      <c r="CN23" s="9" t="str">
        <f>IFERROR(__xludf.DUMMYFUNCTION("""COMPUTED_VALUE"""),"WA")</f>
        <v>WA</v>
      </c>
      <c r="CO23" s="9" t="str">
        <f>IFERROR(__xludf.DUMMYFUNCTION("""COMPUTED_VALUE"""),"WA")</f>
        <v>WA</v>
      </c>
      <c r="CP23" s="9" t="str">
        <f>IFERROR(__xludf.DUMMYFUNCTION("""COMPUTED_VALUE"""),"WA")</f>
        <v>WA</v>
      </c>
      <c r="CQ23" s="9" t="str">
        <f>IFERROR(__xludf.DUMMYFUNCTION("""COMPUTED_VALUE"""),"WA")</f>
        <v>WA</v>
      </c>
      <c r="CR23" s="9" t="str">
        <f>IFERROR(__xludf.DUMMYFUNCTION("""COMPUTED_VALUE"""),"WA")</f>
        <v>WA</v>
      </c>
      <c r="CS23" s="9">
        <f>IFERROR(__xludf.DUMMYFUNCTION("""COMPUTED_VALUE"""),1.0)</f>
        <v>1</v>
      </c>
      <c r="CT23" s="9" t="str">
        <f>IFERROR(__xludf.DUMMYFUNCTION("""COMPUTED_VALUE"""),"WA")</f>
        <v>WA</v>
      </c>
      <c r="CU23" s="9" t="str">
        <f>IFERROR(__xludf.DUMMYFUNCTION("""COMPUTED_VALUE"""),"")</f>
        <v/>
      </c>
      <c r="CV23" s="9" t="str">
        <f>IFERROR(__xludf.DUMMYFUNCTION("""COMPUTED_VALUE"""),"-")</f>
        <v>-</v>
      </c>
      <c r="CW23" s="9" t="str">
        <f>IFERROR(__xludf.DUMMYFUNCTION("""COMPUTED_VALUE"""),"-")</f>
        <v>-</v>
      </c>
      <c r="CX23" s="9" t="str">
        <f>IFERROR(__xludf.DUMMYFUNCTION("""COMPUTED_VALUE"""),"-")</f>
        <v>-</v>
      </c>
      <c r="CY23" s="9" t="str">
        <f>IFERROR(__xludf.DUMMYFUNCTION("""COMPUTED_VALUE"""),"-")</f>
        <v>-</v>
      </c>
      <c r="CZ23" s="9" t="str">
        <f>IFERROR(__xludf.DUMMYFUNCTION("""COMPUTED_VALUE"""),"-")</f>
        <v>-</v>
      </c>
      <c r="DA23" s="9" t="str">
        <f>IFERROR(__xludf.DUMMYFUNCTION("""COMPUTED_VALUE"""),"-")</f>
        <v>-</v>
      </c>
      <c r="DB23" s="9" t="str">
        <f>IFERROR(__xludf.DUMMYFUNCTION("""COMPUTED_VALUE"""),"-")</f>
        <v>-</v>
      </c>
      <c r="DC23" s="9" t="str">
        <f>IFERROR(__xludf.DUMMYFUNCTION("""COMPUTED_VALUE"""),"-")</f>
        <v>-</v>
      </c>
      <c r="DD23" s="9" t="str">
        <f>IFERROR(__xludf.DUMMYFUNCTION("""COMPUTED_VALUE"""),"-")</f>
        <v>-</v>
      </c>
      <c r="DE23" s="9" t="str">
        <f>IFERROR(__xludf.DUMMYFUNCTION("""COMPUTED_VALUE"""),"-")</f>
        <v>-</v>
      </c>
      <c r="DF23" s="9" t="str">
        <f>IFERROR(__xludf.DUMMYFUNCTION("""COMPUTED_VALUE"""),"-")</f>
        <v>-</v>
      </c>
      <c r="DG23" s="9" t="str">
        <f>IFERROR(__xludf.DUMMYFUNCTION("""COMPUTED_VALUE"""),"-")</f>
        <v>-</v>
      </c>
      <c r="DH23" s="9" t="str">
        <f>IFERROR(__xludf.DUMMYFUNCTION("""COMPUTED_VALUE"""),"-")</f>
        <v>-</v>
      </c>
      <c r="DI23" s="9" t="str">
        <f>IFERROR(__xludf.DUMMYFUNCTION("""COMPUTED_VALUE"""),"-")</f>
        <v>-</v>
      </c>
      <c r="DJ23" s="9" t="str">
        <f>IFERROR(__xludf.DUMMYFUNCTION("""COMPUTED_VALUE"""),"-")</f>
        <v>-</v>
      </c>
      <c r="DK23" s="9" t="str">
        <f>IFERROR(__xludf.DUMMYFUNCTION("""COMPUTED_VALUE"""),"-")</f>
        <v>-</v>
      </c>
      <c r="DL23" s="9" t="str">
        <f>IFERROR(__xludf.DUMMYFUNCTION("""COMPUTED_VALUE"""),"-")</f>
        <v>-</v>
      </c>
      <c r="DM23" s="9" t="str">
        <f>IFERROR(__xludf.DUMMYFUNCTION("""COMPUTED_VALUE"""),"-")</f>
        <v>-</v>
      </c>
      <c r="DN23" s="9" t="str">
        <f>IFERROR(__xludf.DUMMYFUNCTION("""COMPUTED_VALUE"""),"-")</f>
        <v>-</v>
      </c>
      <c r="DO23" s="9" t="str">
        <f>IFERROR(__xludf.DUMMYFUNCTION("""COMPUTED_VALUE"""),"-")</f>
        <v>-</v>
      </c>
      <c r="DP23" s="9" t="str">
        <f>IFERROR(__xludf.DUMMYFUNCTION("""COMPUTED_VALUE"""),"-")</f>
        <v>-</v>
      </c>
      <c r="DQ23" s="9" t="str">
        <f>IFERROR(__xludf.DUMMYFUNCTION("""COMPUTED_VALUE"""),"-")</f>
        <v>-</v>
      </c>
      <c r="DR23" s="9" t="str">
        <f>IFERROR(__xludf.DUMMYFUNCTION("""COMPUTED_VALUE"""),"-")</f>
        <v>-</v>
      </c>
      <c r="DS23" s="9" t="str">
        <f>IFERROR(__xludf.DUMMYFUNCTION("""COMPUTED_VALUE"""),"-")</f>
        <v>-</v>
      </c>
      <c r="DT23" s="9" t="str">
        <f>IFERROR(__xludf.DUMMYFUNCTION("""COMPUTED_VALUE"""),"-")</f>
        <v>-</v>
      </c>
      <c r="DU23" s="9" t="str">
        <f>IFERROR(__xludf.DUMMYFUNCTION("""COMPUTED_VALUE"""),"-")</f>
        <v>-</v>
      </c>
      <c r="DV23" s="9" t="str">
        <f>IFERROR(__xludf.DUMMYFUNCTION("""COMPUTED_VALUE"""),"-")</f>
        <v>-</v>
      </c>
      <c r="DW23" s="9" t="str">
        <f>IFERROR(__xludf.DUMMYFUNCTION("""COMPUTED_VALUE"""),"-")</f>
        <v>-</v>
      </c>
      <c r="DX23" s="9" t="str">
        <f>IFERROR(__xludf.DUMMYFUNCTION("""COMPUTED_VALUE"""),"-")</f>
        <v>-</v>
      </c>
      <c r="DY23" s="9" t="str">
        <f>IFERROR(__xludf.DUMMYFUNCTION("""COMPUTED_VALUE"""),"-")</f>
        <v>-</v>
      </c>
      <c r="DZ23" s="9" t="str">
        <f>IFERROR(__xludf.DUMMYFUNCTION("""COMPUTED_VALUE"""),"-")</f>
        <v>-</v>
      </c>
      <c r="EA23" s="9" t="str">
        <f>IFERROR(__xludf.DUMMYFUNCTION("""COMPUTED_VALUE"""),"-")</f>
        <v>-</v>
      </c>
      <c r="EB23" s="9" t="str">
        <f>IFERROR(__xludf.DUMMYFUNCTION("""COMPUTED_VALUE"""),"")</f>
        <v/>
      </c>
      <c r="EC23" s="9" t="str">
        <f>IFERROR(__xludf.DUMMYFUNCTION("""COMPUTED_VALUE"""),"-")</f>
        <v>-</v>
      </c>
      <c r="ED23" s="9" t="str">
        <f>IFERROR(__xludf.DUMMYFUNCTION("""COMPUTED_VALUE"""),"-")</f>
        <v>-</v>
      </c>
      <c r="EE23" s="9" t="str">
        <f>IFERROR(__xludf.DUMMYFUNCTION("""COMPUTED_VALUE"""),"-")</f>
        <v>-</v>
      </c>
      <c r="EF23" s="9" t="str">
        <f>IFERROR(__xludf.DUMMYFUNCTION("""COMPUTED_VALUE"""),"-")</f>
        <v>-</v>
      </c>
      <c r="EG23" s="9" t="str">
        <f>IFERROR(__xludf.DUMMYFUNCTION("""COMPUTED_VALUE"""),"-")</f>
        <v>-</v>
      </c>
      <c r="EH23" s="9" t="str">
        <f>IFERROR(__xludf.DUMMYFUNCTION("""COMPUTED_VALUE"""),"-")</f>
        <v>-</v>
      </c>
      <c r="EI23" s="9" t="str">
        <f>IFERROR(__xludf.DUMMYFUNCTION("""COMPUTED_VALUE"""),"-")</f>
        <v>-</v>
      </c>
      <c r="EJ23" s="9" t="str">
        <f>IFERROR(__xludf.DUMMYFUNCTION("""COMPUTED_VALUE"""),"-")</f>
        <v>-</v>
      </c>
      <c r="EK23" s="9" t="str">
        <f>IFERROR(__xludf.DUMMYFUNCTION("""COMPUTED_VALUE"""),"-")</f>
        <v>-</v>
      </c>
      <c r="EL23" s="9" t="str">
        <f>IFERROR(__xludf.DUMMYFUNCTION("""COMPUTED_VALUE"""),"-")</f>
        <v>-</v>
      </c>
      <c r="EM23" s="9" t="str">
        <f>IFERROR(__xludf.DUMMYFUNCTION("""COMPUTED_VALUE"""),"-")</f>
        <v>-</v>
      </c>
      <c r="EN23" s="9" t="str">
        <f>IFERROR(__xludf.DUMMYFUNCTION("""COMPUTED_VALUE"""),"-")</f>
        <v>-</v>
      </c>
      <c r="EO23" s="9" t="str">
        <f>IFERROR(__xludf.DUMMYFUNCTION("""COMPUTED_VALUE"""),"-")</f>
        <v>-</v>
      </c>
      <c r="EP23" s="9" t="str">
        <f>IFERROR(__xludf.DUMMYFUNCTION("""COMPUTED_VALUE"""),"-")</f>
        <v>-</v>
      </c>
      <c r="EQ23" s="9" t="str">
        <f>IFERROR(__xludf.DUMMYFUNCTION("""COMPUTED_VALUE"""),"-")</f>
        <v>-</v>
      </c>
      <c r="ER23" s="9" t="str">
        <f>IFERROR(__xludf.DUMMYFUNCTION("""COMPUTED_VALUE"""),"-")</f>
        <v>-</v>
      </c>
      <c r="ES23" s="9" t="str">
        <f>IFERROR(__xludf.DUMMYFUNCTION("""COMPUTED_VALUE"""),"")</f>
        <v/>
      </c>
      <c r="ET23" s="9" t="str">
        <f>IFERROR(__xludf.DUMMYFUNCTION("""COMPUTED_VALUE"""),"-")</f>
        <v>-</v>
      </c>
      <c r="EU23" s="9" t="str">
        <f>IFERROR(__xludf.DUMMYFUNCTION("""COMPUTED_VALUE"""),"-")</f>
        <v>-</v>
      </c>
      <c r="EV23" s="9" t="str">
        <f>IFERROR(__xludf.DUMMYFUNCTION("""COMPUTED_VALUE"""),"-")</f>
        <v>-</v>
      </c>
      <c r="EW23" s="9" t="str">
        <f>IFERROR(__xludf.DUMMYFUNCTION("""COMPUTED_VALUE"""),"-")</f>
        <v>-</v>
      </c>
      <c r="EX23" s="9" t="str">
        <f>IFERROR(__xludf.DUMMYFUNCTION("""COMPUTED_VALUE"""),"-")</f>
        <v>-</v>
      </c>
      <c r="EY23" s="9" t="str">
        <f>IFERROR(__xludf.DUMMYFUNCTION("""COMPUTED_VALUE"""),"-")</f>
        <v>-</v>
      </c>
      <c r="EZ23" s="9" t="str">
        <f>IFERROR(__xludf.DUMMYFUNCTION("""COMPUTED_VALUE"""),"-")</f>
        <v>-</v>
      </c>
      <c r="FA23" s="9" t="str">
        <f>IFERROR(__xludf.DUMMYFUNCTION("""COMPUTED_VALUE"""),"-")</f>
        <v>-</v>
      </c>
      <c r="FB23" s="9" t="str">
        <f>IFERROR(__xludf.DUMMYFUNCTION("""COMPUTED_VALUE"""),"-")</f>
        <v>-</v>
      </c>
      <c r="FC23" s="9" t="str">
        <f>IFERROR(__xludf.DUMMYFUNCTION("""COMPUTED_VALUE"""),"-")</f>
        <v>-</v>
      </c>
      <c r="FD23" s="9" t="str">
        <f>IFERROR(__xludf.DUMMYFUNCTION("""COMPUTED_VALUE"""),"-")</f>
        <v>-</v>
      </c>
      <c r="FE23" s="9" t="str">
        <f>IFERROR(__xludf.DUMMYFUNCTION("""COMPUTED_VALUE"""),"-")</f>
        <v>-</v>
      </c>
      <c r="FF23" s="9" t="str">
        <f>IFERROR(__xludf.DUMMYFUNCTION("""COMPUTED_VALUE"""),"-")</f>
        <v>-</v>
      </c>
      <c r="FG23" s="9" t="str">
        <f>IFERROR(__xludf.DUMMYFUNCTION("""COMPUTED_VALUE"""),"-")</f>
        <v>-</v>
      </c>
      <c r="FH23" s="9" t="str">
        <f>IFERROR(__xludf.DUMMYFUNCTION("""COMPUTED_VALUE"""),"-")</f>
        <v>-</v>
      </c>
      <c r="FI23" s="9" t="str">
        <f>IFERROR(__xludf.DUMMYFUNCTION("""COMPUTED_VALUE"""),"-")</f>
        <v>-</v>
      </c>
      <c r="FJ23" s="9" t="str">
        <f>IFERROR(__xludf.DUMMYFUNCTION("""COMPUTED_VALUE"""),"-")</f>
        <v>-</v>
      </c>
      <c r="FK23" s="9" t="str">
        <f>IFERROR(__xludf.DUMMYFUNCTION("""COMPUTED_VALUE"""),"-")</f>
        <v>-</v>
      </c>
      <c r="FL23" s="9" t="str">
        <f>IFERROR(__xludf.DUMMYFUNCTION("""COMPUTED_VALUE"""),"-")</f>
        <v>-</v>
      </c>
      <c r="FM23" s="9" t="str">
        <f>IFERROR(__xludf.DUMMYFUNCTION("""COMPUTED_VALUE"""),"-")</f>
        <v>-</v>
      </c>
      <c r="FN23" s="9" t="str">
        <f>IFERROR(__xludf.DUMMYFUNCTION("""COMPUTED_VALUE"""),"-")</f>
        <v>-</v>
      </c>
      <c r="FO23" s="9" t="str">
        <f>IFERROR(__xludf.DUMMYFUNCTION("""COMPUTED_VALUE"""),"-")</f>
        <v>-</v>
      </c>
      <c r="FP23" s="9" t="str">
        <f>IFERROR(__xludf.DUMMYFUNCTION("""COMPUTED_VALUE"""),"-")</f>
        <v>-</v>
      </c>
      <c r="FQ23" s="9" t="str">
        <f>IFERROR(__xludf.DUMMYFUNCTION("""COMPUTED_VALUE"""),"-")</f>
        <v>-</v>
      </c>
      <c r="FR23" s="9" t="str">
        <f>IFERROR(__xludf.DUMMYFUNCTION("""COMPUTED_VALUE"""),"-")</f>
        <v>-</v>
      </c>
      <c r="FS23" s="9" t="str">
        <f>IFERROR(__xludf.DUMMYFUNCTION("""COMPUTED_VALUE"""),"-")</f>
        <v>-</v>
      </c>
      <c r="FT23" s="9" t="str">
        <f>IFERROR(__xludf.DUMMYFUNCTION("""COMPUTED_VALUE"""),"-")</f>
        <v>-</v>
      </c>
      <c r="FU23" s="9" t="str">
        <f>IFERROR(__xludf.DUMMYFUNCTION("""COMPUTED_VALUE"""),"-")</f>
        <v>-</v>
      </c>
      <c r="FV23" s="9" t="str">
        <f>IFERROR(__xludf.DUMMYFUNCTION("""COMPUTED_VALUE"""),"")</f>
        <v/>
      </c>
      <c r="FW23" s="9" t="str">
        <f>IFERROR(__xludf.DUMMYFUNCTION("""COMPUTED_VALUE"""),"-")</f>
        <v>-</v>
      </c>
      <c r="FX23" s="9" t="str">
        <f>IFERROR(__xludf.DUMMYFUNCTION("""COMPUTED_VALUE"""),"-")</f>
        <v>-</v>
      </c>
      <c r="FY23" s="9" t="str">
        <f>IFERROR(__xludf.DUMMYFUNCTION("""COMPUTED_VALUE"""),"-")</f>
        <v>-</v>
      </c>
      <c r="FZ23" s="9" t="str">
        <f>IFERROR(__xludf.DUMMYFUNCTION("""COMPUTED_VALUE"""),"-")</f>
        <v>-</v>
      </c>
      <c r="GA23" s="9" t="str">
        <f>IFERROR(__xludf.DUMMYFUNCTION("""COMPUTED_VALUE"""),"-")</f>
        <v>-</v>
      </c>
      <c r="GB23" s="9" t="str">
        <f>IFERROR(__xludf.DUMMYFUNCTION("""COMPUTED_VALUE"""),"-")</f>
        <v>-</v>
      </c>
      <c r="GC23" s="9" t="str">
        <f>IFERROR(__xludf.DUMMYFUNCTION("""COMPUTED_VALUE"""),"-")</f>
        <v>-</v>
      </c>
      <c r="GD23" s="9" t="str">
        <f>IFERROR(__xludf.DUMMYFUNCTION("""COMPUTED_VALUE"""),"-")</f>
        <v>-</v>
      </c>
      <c r="GE23" s="9" t="str">
        <f>IFERROR(__xludf.DUMMYFUNCTION("""COMPUTED_VALUE"""),"-")</f>
        <v>-</v>
      </c>
      <c r="GF23" s="9" t="str">
        <f>IFERROR(__xludf.DUMMYFUNCTION("""COMPUTED_VALUE"""),"-")</f>
        <v>-</v>
      </c>
      <c r="GG23" s="9" t="str">
        <f>IFERROR(__xludf.DUMMYFUNCTION("""COMPUTED_VALUE"""),"-")</f>
        <v>-</v>
      </c>
      <c r="GH23" s="9" t="str">
        <f>IFERROR(__xludf.DUMMYFUNCTION("""COMPUTED_VALUE"""),"-")</f>
        <v>-</v>
      </c>
      <c r="GI23" s="9" t="str">
        <f>IFERROR(__xludf.DUMMYFUNCTION("""COMPUTED_VALUE"""),"-")</f>
        <v>-</v>
      </c>
      <c r="GJ23" s="9" t="str">
        <f>IFERROR(__xludf.DUMMYFUNCTION("""COMPUTED_VALUE"""),"-")</f>
        <v>-</v>
      </c>
      <c r="GK23" s="9" t="str">
        <f>IFERROR(__xludf.DUMMYFUNCTION("""COMPUTED_VALUE"""),"-")</f>
        <v>-</v>
      </c>
      <c r="GL23" s="9" t="str">
        <f>IFERROR(__xludf.DUMMYFUNCTION("""COMPUTED_VALUE"""),"-")</f>
        <v>-</v>
      </c>
      <c r="GM23" s="9" t="str">
        <f>IFERROR(__xludf.DUMMYFUNCTION("""COMPUTED_VALUE"""),"-")</f>
        <v>-</v>
      </c>
      <c r="GN23" s="9" t="str">
        <f>IFERROR(__xludf.DUMMYFUNCTION("""COMPUTED_VALUE"""),"-")</f>
        <v>-</v>
      </c>
      <c r="GO23" s="9" t="str">
        <f>IFERROR(__xludf.DUMMYFUNCTION("""COMPUTED_VALUE"""),"-")</f>
        <v>-</v>
      </c>
      <c r="GP23" s="9" t="str">
        <f>IFERROR(__xludf.DUMMYFUNCTION("""COMPUTED_VALUE"""),"-")</f>
        <v>-</v>
      </c>
      <c r="GQ23" s="9" t="str">
        <f>IFERROR(__xludf.DUMMYFUNCTION("""COMPUTED_VALUE"""),"-")</f>
        <v>-</v>
      </c>
      <c r="GR23" s="9" t="str">
        <f>IFERROR(__xludf.DUMMYFUNCTION("""COMPUTED_VALUE"""),"-")</f>
        <v>-</v>
      </c>
      <c r="GS23" s="9" t="str">
        <f>IFERROR(__xludf.DUMMYFUNCTION("""COMPUTED_VALUE"""),"-")</f>
        <v>-</v>
      </c>
      <c r="GT23" s="9" t="str">
        <f>IFERROR(__xludf.DUMMYFUNCTION("""COMPUTED_VALUE"""),"-")</f>
        <v>-</v>
      </c>
      <c r="GU23" s="9" t="str">
        <f>IFERROR(__xludf.DUMMYFUNCTION("""COMPUTED_VALUE"""),"")</f>
        <v/>
      </c>
    </row>
    <row r="24">
      <c r="A24" s="5"/>
      <c r="B24" s="5"/>
      <c r="C24" s="5" t="str">
        <f>if(B24="d","diskv. iz ciklusa",if(B24="d1","diskv. iz kruga",if($E24="ODOBREN",(if(countif(H:H,"="&amp;H24)=1,countif(H:H,"&gt;"&amp;H24)+1,concatenate(countif(H:H,"&gt;"&amp;H24)+1," - ",countif(H:H,"&gt;="&amp;H24)))),'Rezultati - B kategorija'!empty)))</f>
        <v>22 - 24</v>
      </c>
      <c r="D24" s="6" t="str">
        <f>IFERROR(__xludf.DUMMYFUNCTION("""COMPUTED_VALUE"""),"Ljuba2")</f>
        <v>Ljuba2</v>
      </c>
      <c r="E24" s="6" t="str">
        <f>IFERROR(__xludf.DUMMYFUNCTION("""COMPUTED_VALUE"""),"ODOBREN")</f>
        <v>ODOBREN</v>
      </c>
      <c r="F24" s="6" t="str">
        <f>IFERROR(__xludf.DUMMYFUNCTION("""COMPUTED_VALUE"""),"Ljubomir")</f>
        <v>Ljubomir</v>
      </c>
      <c r="G24" s="6" t="str">
        <f>IFERROR(__xludf.DUMMYFUNCTION("""COMPUTED_VALUE"""),"Banović")</f>
        <v>Banović</v>
      </c>
      <c r="H24" s="7">
        <f>IFERROR(__xludf.DUMMYFUNCTION("""COMPUTED_VALUE"""),113.0)</f>
        <v>113</v>
      </c>
      <c r="I24" s="7">
        <f>IFERROR(__xludf.DUMMYFUNCTION("""COMPUTED_VALUE"""),113.0)</f>
        <v>113</v>
      </c>
      <c r="J24" s="6" t="str">
        <f>IFERROR(__xludf.DUMMYFUNCTION("""COMPUTED_VALUE"""),"Zemun")</f>
        <v>Zemun</v>
      </c>
      <c r="K24" s="6" t="str">
        <f>IFERROR(__xludf.DUMMYFUNCTION("""COMPUTED_VALUE"""),"Zemunska gimnazija")</f>
        <v>Zemunska gimnazija</v>
      </c>
      <c r="L24" s="14" t="str">
        <f>IFERROR(__xludf.DUMMYFUNCTION("""COMPUTED_VALUE"""),"I")</f>
        <v>I</v>
      </c>
      <c r="M24" s="6" t="str">
        <f>IFERROR(__xludf.DUMMYFUNCTION("""COMPUTED_VALUE"""),"B")</f>
        <v>B</v>
      </c>
      <c r="N24" s="6" t="str">
        <f>IFERROR(__xludf.DUMMYFUNCTION("""COMPUTED_VALUE"""),"Stanka Matković")</f>
        <v>Stanka Matković</v>
      </c>
      <c r="O24" s="8">
        <f>IFERROR(__xludf.DUMMYFUNCTION("""COMPUTED_VALUE"""),100.0)</f>
        <v>100</v>
      </c>
      <c r="P24" s="9">
        <f>IFERROR(__xludf.DUMMYFUNCTION("""COMPUTED_VALUE"""),13.0)</f>
        <v>13</v>
      </c>
      <c r="Q24" s="9" t="str">
        <f>IFERROR(__xludf.DUMMYFUNCTION("""COMPUTED_VALUE"""),"-")</f>
        <v>-</v>
      </c>
      <c r="R24" s="9" t="str">
        <f>IFERROR(__xludf.DUMMYFUNCTION("""COMPUTED_VALUE"""),"-")</f>
        <v>-</v>
      </c>
      <c r="S24" s="9" t="str">
        <f>IFERROR(__xludf.DUMMYFUNCTION("""COMPUTED_VALUE"""),"-")</f>
        <v>-</v>
      </c>
      <c r="T24" s="9" t="str">
        <f>IFERROR(__xludf.DUMMYFUNCTION("""COMPUTED_VALUE"""),"-")</f>
        <v>-</v>
      </c>
      <c r="U24" s="9" t="str">
        <f>IFERROR(__xludf.DUMMYFUNCTION("""COMPUTED_VALUE"""),"")</f>
        <v/>
      </c>
      <c r="V24" s="9" t="str">
        <f>IFERROR(__xludf.DUMMYFUNCTION("""COMPUTED_VALUE"""),"")</f>
        <v/>
      </c>
      <c r="W24" s="9">
        <f>IFERROR(__xludf.DUMMYFUNCTION("""COMPUTED_VALUE"""),1.0)</f>
        <v>1</v>
      </c>
      <c r="X24" s="9">
        <f>IFERROR(__xludf.DUMMYFUNCTION("""COMPUTED_VALUE"""),1.0)</f>
        <v>1</v>
      </c>
      <c r="Y24" s="9">
        <f>IFERROR(__xludf.DUMMYFUNCTION("""COMPUTED_VALUE"""),1.0)</f>
        <v>1</v>
      </c>
      <c r="Z24" s="9">
        <f>IFERROR(__xludf.DUMMYFUNCTION("""COMPUTED_VALUE"""),1.0)</f>
        <v>1</v>
      </c>
      <c r="AA24" s="9">
        <f>IFERROR(__xludf.DUMMYFUNCTION("""COMPUTED_VALUE"""),1.0)</f>
        <v>1</v>
      </c>
      <c r="AB24" s="9">
        <f>IFERROR(__xludf.DUMMYFUNCTION("""COMPUTED_VALUE"""),1.0)</f>
        <v>1</v>
      </c>
      <c r="AC24" s="9">
        <f>IFERROR(__xludf.DUMMYFUNCTION("""COMPUTED_VALUE"""),1.0)</f>
        <v>1</v>
      </c>
      <c r="AD24" s="9">
        <f>IFERROR(__xludf.DUMMYFUNCTION("""COMPUTED_VALUE"""),1.0)</f>
        <v>1</v>
      </c>
      <c r="AE24" s="9">
        <f>IFERROR(__xludf.DUMMYFUNCTION("""COMPUTED_VALUE"""),1.0)</f>
        <v>1</v>
      </c>
      <c r="AF24" s="9">
        <f>IFERROR(__xludf.DUMMYFUNCTION("""COMPUTED_VALUE"""),1.0)</f>
        <v>1</v>
      </c>
      <c r="AG24" s="9">
        <f>IFERROR(__xludf.DUMMYFUNCTION("""COMPUTED_VALUE"""),1.0)</f>
        <v>1</v>
      </c>
      <c r="AH24" s="9">
        <f>IFERROR(__xludf.DUMMYFUNCTION("""COMPUTED_VALUE"""),1.0)</f>
        <v>1</v>
      </c>
      <c r="AI24" s="9">
        <f>IFERROR(__xludf.DUMMYFUNCTION("""COMPUTED_VALUE"""),1.0)</f>
        <v>1</v>
      </c>
      <c r="AJ24" s="9">
        <f>IFERROR(__xludf.DUMMYFUNCTION("""COMPUTED_VALUE"""),1.0)</f>
        <v>1</v>
      </c>
      <c r="AK24" s="9">
        <f>IFERROR(__xludf.DUMMYFUNCTION("""COMPUTED_VALUE"""),1.0)</f>
        <v>1</v>
      </c>
      <c r="AL24" s="9">
        <f>IFERROR(__xludf.DUMMYFUNCTION("""COMPUTED_VALUE"""),1.0)</f>
        <v>1</v>
      </c>
      <c r="AM24" s="9">
        <f>IFERROR(__xludf.DUMMYFUNCTION("""COMPUTED_VALUE"""),1.0)</f>
        <v>1</v>
      </c>
      <c r="AN24" s="9">
        <f>IFERROR(__xludf.DUMMYFUNCTION("""COMPUTED_VALUE"""),1.0)</f>
        <v>1</v>
      </c>
      <c r="AO24" s="9">
        <f>IFERROR(__xludf.DUMMYFUNCTION("""COMPUTED_VALUE"""),1.0)</f>
        <v>1</v>
      </c>
      <c r="AP24" s="9">
        <f>IFERROR(__xludf.DUMMYFUNCTION("""COMPUTED_VALUE"""),1.0)</f>
        <v>1</v>
      </c>
      <c r="AQ24" s="9">
        <f>IFERROR(__xludf.DUMMYFUNCTION("""COMPUTED_VALUE"""),1.0)</f>
        <v>1</v>
      </c>
      <c r="AR24" s="9">
        <f>IFERROR(__xludf.DUMMYFUNCTION("""COMPUTED_VALUE"""),1.0)</f>
        <v>1</v>
      </c>
      <c r="AS24" s="9">
        <f>IFERROR(__xludf.DUMMYFUNCTION("""COMPUTED_VALUE"""),1.0)</f>
        <v>1</v>
      </c>
      <c r="AT24" s="9">
        <f>IFERROR(__xludf.DUMMYFUNCTION("""COMPUTED_VALUE"""),1.0)</f>
        <v>1</v>
      </c>
      <c r="AU24" s="9">
        <f>IFERROR(__xludf.DUMMYFUNCTION("""COMPUTED_VALUE"""),1.0)</f>
        <v>1</v>
      </c>
      <c r="AV24" s="9">
        <f>IFERROR(__xludf.DUMMYFUNCTION("""COMPUTED_VALUE"""),1.0)</f>
        <v>1</v>
      </c>
      <c r="AW24" s="9">
        <f>IFERROR(__xludf.DUMMYFUNCTION("""COMPUTED_VALUE"""),1.0)</f>
        <v>1</v>
      </c>
      <c r="AX24" s="9">
        <f>IFERROR(__xludf.DUMMYFUNCTION("""COMPUTED_VALUE"""),1.0)</f>
        <v>1</v>
      </c>
      <c r="AY24" s="9">
        <f>IFERROR(__xludf.DUMMYFUNCTION("""COMPUTED_VALUE"""),1.0)</f>
        <v>1</v>
      </c>
      <c r="AZ24" s="9">
        <f>IFERROR(__xludf.DUMMYFUNCTION("""COMPUTED_VALUE"""),1.0)</f>
        <v>1</v>
      </c>
      <c r="BA24" s="9">
        <f>IFERROR(__xludf.DUMMYFUNCTION("""COMPUTED_VALUE"""),1.0)</f>
        <v>1</v>
      </c>
      <c r="BB24" s="9">
        <f>IFERROR(__xludf.DUMMYFUNCTION("""COMPUTED_VALUE"""),1.0)</f>
        <v>1</v>
      </c>
      <c r="BC24" s="9">
        <f>IFERROR(__xludf.DUMMYFUNCTION("""COMPUTED_VALUE"""),1.0)</f>
        <v>1</v>
      </c>
      <c r="BD24" s="9">
        <f>IFERROR(__xludf.DUMMYFUNCTION("""COMPUTED_VALUE"""),1.0)</f>
        <v>1</v>
      </c>
      <c r="BE24" s="9">
        <f>IFERROR(__xludf.DUMMYFUNCTION("""COMPUTED_VALUE"""),1.0)</f>
        <v>1</v>
      </c>
      <c r="BF24" s="9">
        <f>IFERROR(__xludf.DUMMYFUNCTION("""COMPUTED_VALUE"""),1.0)</f>
        <v>1</v>
      </c>
      <c r="BG24" s="9">
        <f>IFERROR(__xludf.DUMMYFUNCTION("""COMPUTED_VALUE"""),1.0)</f>
        <v>1</v>
      </c>
      <c r="BH24" s="9">
        <f>IFERROR(__xludf.DUMMYFUNCTION("""COMPUTED_VALUE"""),1.0)</f>
        <v>1</v>
      </c>
      <c r="BI24" s="9">
        <f>IFERROR(__xludf.DUMMYFUNCTION("""COMPUTED_VALUE"""),1.0)</f>
        <v>1</v>
      </c>
      <c r="BJ24" s="9">
        <f>IFERROR(__xludf.DUMMYFUNCTION("""COMPUTED_VALUE"""),1.0)</f>
        <v>1</v>
      </c>
      <c r="BK24" s="9">
        <f>IFERROR(__xludf.DUMMYFUNCTION("""COMPUTED_VALUE"""),1.0)</f>
        <v>1</v>
      </c>
      <c r="BL24" s="9">
        <f>IFERROR(__xludf.DUMMYFUNCTION("""COMPUTED_VALUE"""),1.0)</f>
        <v>1</v>
      </c>
      <c r="BM24" s="9" t="str">
        <f>IFERROR(__xludf.DUMMYFUNCTION("""COMPUTED_VALUE"""),"")</f>
        <v/>
      </c>
      <c r="BN24" s="9">
        <f>IFERROR(__xludf.DUMMYFUNCTION("""COMPUTED_VALUE"""),1.0)</f>
        <v>1</v>
      </c>
      <c r="BO24" s="9">
        <f>IFERROR(__xludf.DUMMYFUNCTION("""COMPUTED_VALUE"""),1.0)</f>
        <v>1</v>
      </c>
      <c r="BP24" s="9">
        <f>IFERROR(__xludf.DUMMYFUNCTION("""COMPUTED_VALUE"""),1.0)</f>
        <v>1</v>
      </c>
      <c r="BQ24" s="9">
        <f>IFERROR(__xludf.DUMMYFUNCTION("""COMPUTED_VALUE"""),1.0)</f>
        <v>1</v>
      </c>
      <c r="BR24" s="9">
        <f>IFERROR(__xludf.DUMMYFUNCTION("""COMPUTED_VALUE"""),1.0)</f>
        <v>1</v>
      </c>
      <c r="BS24" s="9">
        <f>IFERROR(__xludf.DUMMYFUNCTION("""COMPUTED_VALUE"""),1.0)</f>
        <v>1</v>
      </c>
      <c r="BT24" s="9">
        <f>IFERROR(__xludf.DUMMYFUNCTION("""COMPUTED_VALUE"""),1.0)</f>
        <v>1</v>
      </c>
      <c r="BU24" s="9">
        <f>IFERROR(__xludf.DUMMYFUNCTION("""COMPUTED_VALUE"""),1.0)</f>
        <v>1</v>
      </c>
      <c r="BV24" s="9">
        <f>IFERROR(__xludf.DUMMYFUNCTION("""COMPUTED_VALUE"""),1.0)</f>
        <v>1</v>
      </c>
      <c r="BW24" s="9" t="str">
        <f>IFERROR(__xludf.DUMMYFUNCTION("""COMPUTED_VALUE"""),"TLE")</f>
        <v>TLE</v>
      </c>
      <c r="BX24" s="9" t="str">
        <f>IFERROR(__xludf.DUMMYFUNCTION("""COMPUTED_VALUE"""),"TLE")</f>
        <v>TLE</v>
      </c>
      <c r="BY24" s="9" t="str">
        <f>IFERROR(__xludf.DUMMYFUNCTION("""COMPUTED_VALUE"""),"TLE")</f>
        <v>TLE</v>
      </c>
      <c r="BZ24" s="9">
        <f>IFERROR(__xludf.DUMMYFUNCTION("""COMPUTED_VALUE"""),1.0)</f>
        <v>1</v>
      </c>
      <c r="CA24" s="9" t="str">
        <f>IFERROR(__xludf.DUMMYFUNCTION("""COMPUTED_VALUE"""),"TLE")</f>
        <v>TLE</v>
      </c>
      <c r="CB24" s="9" t="str">
        <f>IFERROR(__xludf.DUMMYFUNCTION("""COMPUTED_VALUE"""),"TLE")</f>
        <v>TLE</v>
      </c>
      <c r="CC24" s="9" t="str">
        <f>IFERROR(__xludf.DUMMYFUNCTION("""COMPUTED_VALUE"""),"TLE")</f>
        <v>TLE</v>
      </c>
      <c r="CD24" s="9" t="str">
        <f>IFERROR(__xludf.DUMMYFUNCTION("""COMPUTED_VALUE"""),"TLE")</f>
        <v>TLE</v>
      </c>
      <c r="CE24" s="9" t="str">
        <f>IFERROR(__xludf.DUMMYFUNCTION("""COMPUTED_VALUE"""),"TLE")</f>
        <v>TLE</v>
      </c>
      <c r="CF24" s="9" t="str">
        <f>IFERROR(__xludf.DUMMYFUNCTION("""COMPUTED_VALUE"""),"TLE")</f>
        <v>TLE</v>
      </c>
      <c r="CG24" s="9" t="str">
        <f>IFERROR(__xludf.DUMMYFUNCTION("""COMPUTED_VALUE"""),"TLE")</f>
        <v>TLE</v>
      </c>
      <c r="CH24" s="9" t="str">
        <f>IFERROR(__xludf.DUMMYFUNCTION("""COMPUTED_VALUE"""),"TLE")</f>
        <v>TLE</v>
      </c>
      <c r="CI24" s="9" t="str">
        <f>IFERROR(__xludf.DUMMYFUNCTION("""COMPUTED_VALUE"""),"TLE")</f>
        <v>TLE</v>
      </c>
      <c r="CJ24" s="9" t="str">
        <f>IFERROR(__xludf.DUMMYFUNCTION("""COMPUTED_VALUE"""),"TLE")</f>
        <v>TLE</v>
      </c>
      <c r="CK24" s="9" t="str">
        <f>IFERROR(__xludf.DUMMYFUNCTION("""COMPUTED_VALUE"""),"TLE")</f>
        <v>TLE</v>
      </c>
      <c r="CL24" s="9" t="str">
        <f>IFERROR(__xludf.DUMMYFUNCTION("""COMPUTED_VALUE"""),"TLE")</f>
        <v>TLE</v>
      </c>
      <c r="CM24" s="9" t="str">
        <f>IFERROR(__xludf.DUMMYFUNCTION("""COMPUTED_VALUE"""),"TLE")</f>
        <v>TLE</v>
      </c>
      <c r="CN24" s="9" t="str">
        <f>IFERROR(__xludf.DUMMYFUNCTION("""COMPUTED_VALUE"""),"TLE")</f>
        <v>TLE</v>
      </c>
      <c r="CO24" s="9" t="str">
        <f>IFERROR(__xludf.DUMMYFUNCTION("""COMPUTED_VALUE"""),"TLE")</f>
        <v>TLE</v>
      </c>
      <c r="CP24" s="9" t="str">
        <f>IFERROR(__xludf.DUMMYFUNCTION("""COMPUTED_VALUE"""),"TLE")</f>
        <v>TLE</v>
      </c>
      <c r="CQ24" s="9" t="str">
        <f>IFERROR(__xludf.DUMMYFUNCTION("""COMPUTED_VALUE"""),"TLE")</f>
        <v>TLE</v>
      </c>
      <c r="CR24" s="9" t="str">
        <f>IFERROR(__xludf.DUMMYFUNCTION("""COMPUTED_VALUE"""),"TLE")</f>
        <v>TLE</v>
      </c>
      <c r="CS24" s="9" t="str">
        <f>IFERROR(__xludf.DUMMYFUNCTION("""COMPUTED_VALUE"""),"TLE")</f>
        <v>TLE</v>
      </c>
      <c r="CT24" s="9" t="str">
        <f>IFERROR(__xludf.DUMMYFUNCTION("""COMPUTED_VALUE"""),"TLE")</f>
        <v>TLE</v>
      </c>
      <c r="CU24" s="9" t="str">
        <f>IFERROR(__xludf.DUMMYFUNCTION("""COMPUTED_VALUE"""),"")</f>
        <v/>
      </c>
      <c r="CV24" s="9" t="str">
        <f>IFERROR(__xludf.DUMMYFUNCTION("""COMPUTED_VALUE"""),"-")</f>
        <v>-</v>
      </c>
      <c r="CW24" s="9" t="str">
        <f>IFERROR(__xludf.DUMMYFUNCTION("""COMPUTED_VALUE"""),"-")</f>
        <v>-</v>
      </c>
      <c r="CX24" s="9" t="str">
        <f>IFERROR(__xludf.DUMMYFUNCTION("""COMPUTED_VALUE"""),"-")</f>
        <v>-</v>
      </c>
      <c r="CY24" s="9" t="str">
        <f>IFERROR(__xludf.DUMMYFUNCTION("""COMPUTED_VALUE"""),"-")</f>
        <v>-</v>
      </c>
      <c r="CZ24" s="9" t="str">
        <f>IFERROR(__xludf.DUMMYFUNCTION("""COMPUTED_VALUE"""),"-")</f>
        <v>-</v>
      </c>
      <c r="DA24" s="9" t="str">
        <f>IFERROR(__xludf.DUMMYFUNCTION("""COMPUTED_VALUE"""),"-")</f>
        <v>-</v>
      </c>
      <c r="DB24" s="9" t="str">
        <f>IFERROR(__xludf.DUMMYFUNCTION("""COMPUTED_VALUE"""),"-")</f>
        <v>-</v>
      </c>
      <c r="DC24" s="9" t="str">
        <f>IFERROR(__xludf.DUMMYFUNCTION("""COMPUTED_VALUE"""),"-")</f>
        <v>-</v>
      </c>
      <c r="DD24" s="9" t="str">
        <f>IFERROR(__xludf.DUMMYFUNCTION("""COMPUTED_VALUE"""),"-")</f>
        <v>-</v>
      </c>
      <c r="DE24" s="9" t="str">
        <f>IFERROR(__xludf.DUMMYFUNCTION("""COMPUTED_VALUE"""),"-")</f>
        <v>-</v>
      </c>
      <c r="DF24" s="9" t="str">
        <f>IFERROR(__xludf.DUMMYFUNCTION("""COMPUTED_VALUE"""),"-")</f>
        <v>-</v>
      </c>
      <c r="DG24" s="9" t="str">
        <f>IFERROR(__xludf.DUMMYFUNCTION("""COMPUTED_VALUE"""),"-")</f>
        <v>-</v>
      </c>
      <c r="DH24" s="9" t="str">
        <f>IFERROR(__xludf.DUMMYFUNCTION("""COMPUTED_VALUE"""),"-")</f>
        <v>-</v>
      </c>
      <c r="DI24" s="9" t="str">
        <f>IFERROR(__xludf.DUMMYFUNCTION("""COMPUTED_VALUE"""),"-")</f>
        <v>-</v>
      </c>
      <c r="DJ24" s="9" t="str">
        <f>IFERROR(__xludf.DUMMYFUNCTION("""COMPUTED_VALUE"""),"-")</f>
        <v>-</v>
      </c>
      <c r="DK24" s="9" t="str">
        <f>IFERROR(__xludf.DUMMYFUNCTION("""COMPUTED_VALUE"""),"-")</f>
        <v>-</v>
      </c>
      <c r="DL24" s="9" t="str">
        <f>IFERROR(__xludf.DUMMYFUNCTION("""COMPUTED_VALUE"""),"-")</f>
        <v>-</v>
      </c>
      <c r="DM24" s="9" t="str">
        <f>IFERROR(__xludf.DUMMYFUNCTION("""COMPUTED_VALUE"""),"-")</f>
        <v>-</v>
      </c>
      <c r="DN24" s="9" t="str">
        <f>IFERROR(__xludf.DUMMYFUNCTION("""COMPUTED_VALUE"""),"-")</f>
        <v>-</v>
      </c>
      <c r="DO24" s="9" t="str">
        <f>IFERROR(__xludf.DUMMYFUNCTION("""COMPUTED_VALUE"""),"-")</f>
        <v>-</v>
      </c>
      <c r="DP24" s="9" t="str">
        <f>IFERROR(__xludf.DUMMYFUNCTION("""COMPUTED_VALUE"""),"-")</f>
        <v>-</v>
      </c>
      <c r="DQ24" s="9" t="str">
        <f>IFERROR(__xludf.DUMMYFUNCTION("""COMPUTED_VALUE"""),"-")</f>
        <v>-</v>
      </c>
      <c r="DR24" s="9" t="str">
        <f>IFERROR(__xludf.DUMMYFUNCTION("""COMPUTED_VALUE"""),"-")</f>
        <v>-</v>
      </c>
      <c r="DS24" s="9" t="str">
        <f>IFERROR(__xludf.DUMMYFUNCTION("""COMPUTED_VALUE"""),"-")</f>
        <v>-</v>
      </c>
      <c r="DT24" s="9" t="str">
        <f>IFERROR(__xludf.DUMMYFUNCTION("""COMPUTED_VALUE"""),"-")</f>
        <v>-</v>
      </c>
      <c r="DU24" s="9" t="str">
        <f>IFERROR(__xludf.DUMMYFUNCTION("""COMPUTED_VALUE"""),"-")</f>
        <v>-</v>
      </c>
      <c r="DV24" s="9" t="str">
        <f>IFERROR(__xludf.DUMMYFUNCTION("""COMPUTED_VALUE"""),"-")</f>
        <v>-</v>
      </c>
      <c r="DW24" s="9" t="str">
        <f>IFERROR(__xludf.DUMMYFUNCTION("""COMPUTED_VALUE"""),"-")</f>
        <v>-</v>
      </c>
      <c r="DX24" s="9" t="str">
        <f>IFERROR(__xludf.DUMMYFUNCTION("""COMPUTED_VALUE"""),"-")</f>
        <v>-</v>
      </c>
      <c r="DY24" s="9" t="str">
        <f>IFERROR(__xludf.DUMMYFUNCTION("""COMPUTED_VALUE"""),"-")</f>
        <v>-</v>
      </c>
      <c r="DZ24" s="9" t="str">
        <f>IFERROR(__xludf.DUMMYFUNCTION("""COMPUTED_VALUE"""),"-")</f>
        <v>-</v>
      </c>
      <c r="EA24" s="9" t="str">
        <f>IFERROR(__xludf.DUMMYFUNCTION("""COMPUTED_VALUE"""),"-")</f>
        <v>-</v>
      </c>
      <c r="EB24" s="9" t="str">
        <f>IFERROR(__xludf.DUMMYFUNCTION("""COMPUTED_VALUE"""),"")</f>
        <v/>
      </c>
      <c r="EC24" s="9" t="str">
        <f>IFERROR(__xludf.DUMMYFUNCTION("""COMPUTED_VALUE"""),"-")</f>
        <v>-</v>
      </c>
      <c r="ED24" s="9" t="str">
        <f>IFERROR(__xludf.DUMMYFUNCTION("""COMPUTED_VALUE"""),"-")</f>
        <v>-</v>
      </c>
      <c r="EE24" s="9" t="str">
        <f>IFERROR(__xludf.DUMMYFUNCTION("""COMPUTED_VALUE"""),"-")</f>
        <v>-</v>
      </c>
      <c r="EF24" s="9" t="str">
        <f>IFERROR(__xludf.DUMMYFUNCTION("""COMPUTED_VALUE"""),"-")</f>
        <v>-</v>
      </c>
      <c r="EG24" s="9" t="str">
        <f>IFERROR(__xludf.DUMMYFUNCTION("""COMPUTED_VALUE"""),"-")</f>
        <v>-</v>
      </c>
      <c r="EH24" s="9" t="str">
        <f>IFERROR(__xludf.DUMMYFUNCTION("""COMPUTED_VALUE"""),"-")</f>
        <v>-</v>
      </c>
      <c r="EI24" s="9" t="str">
        <f>IFERROR(__xludf.DUMMYFUNCTION("""COMPUTED_VALUE"""),"-")</f>
        <v>-</v>
      </c>
      <c r="EJ24" s="9" t="str">
        <f>IFERROR(__xludf.DUMMYFUNCTION("""COMPUTED_VALUE"""),"-")</f>
        <v>-</v>
      </c>
      <c r="EK24" s="9" t="str">
        <f>IFERROR(__xludf.DUMMYFUNCTION("""COMPUTED_VALUE"""),"-")</f>
        <v>-</v>
      </c>
      <c r="EL24" s="9" t="str">
        <f>IFERROR(__xludf.DUMMYFUNCTION("""COMPUTED_VALUE"""),"-")</f>
        <v>-</v>
      </c>
      <c r="EM24" s="9" t="str">
        <f>IFERROR(__xludf.DUMMYFUNCTION("""COMPUTED_VALUE"""),"-")</f>
        <v>-</v>
      </c>
      <c r="EN24" s="9" t="str">
        <f>IFERROR(__xludf.DUMMYFUNCTION("""COMPUTED_VALUE"""),"-")</f>
        <v>-</v>
      </c>
      <c r="EO24" s="9" t="str">
        <f>IFERROR(__xludf.DUMMYFUNCTION("""COMPUTED_VALUE"""),"-")</f>
        <v>-</v>
      </c>
      <c r="EP24" s="9" t="str">
        <f>IFERROR(__xludf.DUMMYFUNCTION("""COMPUTED_VALUE"""),"-")</f>
        <v>-</v>
      </c>
      <c r="EQ24" s="9" t="str">
        <f>IFERROR(__xludf.DUMMYFUNCTION("""COMPUTED_VALUE"""),"-")</f>
        <v>-</v>
      </c>
      <c r="ER24" s="9" t="str">
        <f>IFERROR(__xludf.DUMMYFUNCTION("""COMPUTED_VALUE"""),"-")</f>
        <v>-</v>
      </c>
      <c r="ES24" s="9" t="str">
        <f>IFERROR(__xludf.DUMMYFUNCTION("""COMPUTED_VALUE"""),"")</f>
        <v/>
      </c>
      <c r="ET24" s="9" t="str">
        <f>IFERROR(__xludf.DUMMYFUNCTION("""COMPUTED_VALUE"""),"-")</f>
        <v>-</v>
      </c>
      <c r="EU24" s="9" t="str">
        <f>IFERROR(__xludf.DUMMYFUNCTION("""COMPUTED_VALUE"""),"-")</f>
        <v>-</v>
      </c>
      <c r="EV24" s="9" t="str">
        <f>IFERROR(__xludf.DUMMYFUNCTION("""COMPUTED_VALUE"""),"-")</f>
        <v>-</v>
      </c>
      <c r="EW24" s="9" t="str">
        <f>IFERROR(__xludf.DUMMYFUNCTION("""COMPUTED_VALUE"""),"-")</f>
        <v>-</v>
      </c>
      <c r="EX24" s="9" t="str">
        <f>IFERROR(__xludf.DUMMYFUNCTION("""COMPUTED_VALUE"""),"-")</f>
        <v>-</v>
      </c>
      <c r="EY24" s="9" t="str">
        <f>IFERROR(__xludf.DUMMYFUNCTION("""COMPUTED_VALUE"""),"-")</f>
        <v>-</v>
      </c>
      <c r="EZ24" s="9" t="str">
        <f>IFERROR(__xludf.DUMMYFUNCTION("""COMPUTED_VALUE"""),"-")</f>
        <v>-</v>
      </c>
      <c r="FA24" s="9" t="str">
        <f>IFERROR(__xludf.DUMMYFUNCTION("""COMPUTED_VALUE"""),"-")</f>
        <v>-</v>
      </c>
      <c r="FB24" s="9" t="str">
        <f>IFERROR(__xludf.DUMMYFUNCTION("""COMPUTED_VALUE"""),"-")</f>
        <v>-</v>
      </c>
      <c r="FC24" s="9" t="str">
        <f>IFERROR(__xludf.DUMMYFUNCTION("""COMPUTED_VALUE"""),"-")</f>
        <v>-</v>
      </c>
      <c r="FD24" s="9" t="str">
        <f>IFERROR(__xludf.DUMMYFUNCTION("""COMPUTED_VALUE"""),"-")</f>
        <v>-</v>
      </c>
      <c r="FE24" s="9" t="str">
        <f>IFERROR(__xludf.DUMMYFUNCTION("""COMPUTED_VALUE"""),"-")</f>
        <v>-</v>
      </c>
      <c r="FF24" s="9" t="str">
        <f>IFERROR(__xludf.DUMMYFUNCTION("""COMPUTED_VALUE"""),"-")</f>
        <v>-</v>
      </c>
      <c r="FG24" s="9" t="str">
        <f>IFERROR(__xludf.DUMMYFUNCTION("""COMPUTED_VALUE"""),"-")</f>
        <v>-</v>
      </c>
      <c r="FH24" s="9" t="str">
        <f>IFERROR(__xludf.DUMMYFUNCTION("""COMPUTED_VALUE"""),"-")</f>
        <v>-</v>
      </c>
      <c r="FI24" s="9" t="str">
        <f>IFERROR(__xludf.DUMMYFUNCTION("""COMPUTED_VALUE"""),"-")</f>
        <v>-</v>
      </c>
      <c r="FJ24" s="9" t="str">
        <f>IFERROR(__xludf.DUMMYFUNCTION("""COMPUTED_VALUE"""),"-")</f>
        <v>-</v>
      </c>
      <c r="FK24" s="9" t="str">
        <f>IFERROR(__xludf.DUMMYFUNCTION("""COMPUTED_VALUE"""),"-")</f>
        <v>-</v>
      </c>
      <c r="FL24" s="9" t="str">
        <f>IFERROR(__xludf.DUMMYFUNCTION("""COMPUTED_VALUE"""),"-")</f>
        <v>-</v>
      </c>
      <c r="FM24" s="9" t="str">
        <f>IFERROR(__xludf.DUMMYFUNCTION("""COMPUTED_VALUE"""),"-")</f>
        <v>-</v>
      </c>
      <c r="FN24" s="9" t="str">
        <f>IFERROR(__xludf.DUMMYFUNCTION("""COMPUTED_VALUE"""),"-")</f>
        <v>-</v>
      </c>
      <c r="FO24" s="9" t="str">
        <f>IFERROR(__xludf.DUMMYFUNCTION("""COMPUTED_VALUE"""),"-")</f>
        <v>-</v>
      </c>
      <c r="FP24" s="9" t="str">
        <f>IFERROR(__xludf.DUMMYFUNCTION("""COMPUTED_VALUE"""),"-")</f>
        <v>-</v>
      </c>
      <c r="FQ24" s="9" t="str">
        <f>IFERROR(__xludf.DUMMYFUNCTION("""COMPUTED_VALUE"""),"-")</f>
        <v>-</v>
      </c>
      <c r="FR24" s="9" t="str">
        <f>IFERROR(__xludf.DUMMYFUNCTION("""COMPUTED_VALUE"""),"-")</f>
        <v>-</v>
      </c>
      <c r="FS24" s="9" t="str">
        <f>IFERROR(__xludf.DUMMYFUNCTION("""COMPUTED_VALUE"""),"-")</f>
        <v>-</v>
      </c>
      <c r="FT24" s="9" t="str">
        <f>IFERROR(__xludf.DUMMYFUNCTION("""COMPUTED_VALUE"""),"-")</f>
        <v>-</v>
      </c>
      <c r="FU24" s="9" t="str">
        <f>IFERROR(__xludf.DUMMYFUNCTION("""COMPUTED_VALUE"""),"-")</f>
        <v>-</v>
      </c>
      <c r="FV24" s="9" t="str">
        <f>IFERROR(__xludf.DUMMYFUNCTION("""COMPUTED_VALUE"""),"")</f>
        <v/>
      </c>
      <c r="FW24" s="9" t="str">
        <f>IFERROR(__xludf.DUMMYFUNCTION("""COMPUTED_VALUE"""),"-")</f>
        <v>-</v>
      </c>
      <c r="FX24" s="9" t="str">
        <f>IFERROR(__xludf.DUMMYFUNCTION("""COMPUTED_VALUE"""),"-")</f>
        <v>-</v>
      </c>
      <c r="FY24" s="9" t="str">
        <f>IFERROR(__xludf.DUMMYFUNCTION("""COMPUTED_VALUE"""),"-")</f>
        <v>-</v>
      </c>
      <c r="FZ24" s="9" t="str">
        <f>IFERROR(__xludf.DUMMYFUNCTION("""COMPUTED_VALUE"""),"-")</f>
        <v>-</v>
      </c>
      <c r="GA24" s="9" t="str">
        <f>IFERROR(__xludf.DUMMYFUNCTION("""COMPUTED_VALUE"""),"-")</f>
        <v>-</v>
      </c>
      <c r="GB24" s="9" t="str">
        <f>IFERROR(__xludf.DUMMYFUNCTION("""COMPUTED_VALUE"""),"-")</f>
        <v>-</v>
      </c>
      <c r="GC24" s="9" t="str">
        <f>IFERROR(__xludf.DUMMYFUNCTION("""COMPUTED_VALUE"""),"-")</f>
        <v>-</v>
      </c>
      <c r="GD24" s="9" t="str">
        <f>IFERROR(__xludf.DUMMYFUNCTION("""COMPUTED_VALUE"""),"-")</f>
        <v>-</v>
      </c>
      <c r="GE24" s="9" t="str">
        <f>IFERROR(__xludf.DUMMYFUNCTION("""COMPUTED_VALUE"""),"-")</f>
        <v>-</v>
      </c>
      <c r="GF24" s="9" t="str">
        <f>IFERROR(__xludf.DUMMYFUNCTION("""COMPUTED_VALUE"""),"-")</f>
        <v>-</v>
      </c>
      <c r="GG24" s="9" t="str">
        <f>IFERROR(__xludf.DUMMYFUNCTION("""COMPUTED_VALUE"""),"-")</f>
        <v>-</v>
      </c>
      <c r="GH24" s="9" t="str">
        <f>IFERROR(__xludf.DUMMYFUNCTION("""COMPUTED_VALUE"""),"-")</f>
        <v>-</v>
      </c>
      <c r="GI24" s="9" t="str">
        <f>IFERROR(__xludf.DUMMYFUNCTION("""COMPUTED_VALUE"""),"-")</f>
        <v>-</v>
      </c>
      <c r="GJ24" s="9" t="str">
        <f>IFERROR(__xludf.DUMMYFUNCTION("""COMPUTED_VALUE"""),"-")</f>
        <v>-</v>
      </c>
      <c r="GK24" s="9" t="str">
        <f>IFERROR(__xludf.DUMMYFUNCTION("""COMPUTED_VALUE"""),"-")</f>
        <v>-</v>
      </c>
      <c r="GL24" s="9" t="str">
        <f>IFERROR(__xludf.DUMMYFUNCTION("""COMPUTED_VALUE"""),"-")</f>
        <v>-</v>
      </c>
      <c r="GM24" s="9" t="str">
        <f>IFERROR(__xludf.DUMMYFUNCTION("""COMPUTED_VALUE"""),"-")</f>
        <v>-</v>
      </c>
      <c r="GN24" s="9" t="str">
        <f>IFERROR(__xludf.DUMMYFUNCTION("""COMPUTED_VALUE"""),"-")</f>
        <v>-</v>
      </c>
      <c r="GO24" s="9" t="str">
        <f>IFERROR(__xludf.DUMMYFUNCTION("""COMPUTED_VALUE"""),"-")</f>
        <v>-</v>
      </c>
      <c r="GP24" s="9" t="str">
        <f>IFERROR(__xludf.DUMMYFUNCTION("""COMPUTED_VALUE"""),"-")</f>
        <v>-</v>
      </c>
      <c r="GQ24" s="9" t="str">
        <f>IFERROR(__xludf.DUMMYFUNCTION("""COMPUTED_VALUE"""),"-")</f>
        <v>-</v>
      </c>
      <c r="GR24" s="9" t="str">
        <f>IFERROR(__xludf.DUMMYFUNCTION("""COMPUTED_VALUE"""),"-")</f>
        <v>-</v>
      </c>
      <c r="GS24" s="9" t="str">
        <f>IFERROR(__xludf.DUMMYFUNCTION("""COMPUTED_VALUE"""),"-")</f>
        <v>-</v>
      </c>
      <c r="GT24" s="9" t="str">
        <f>IFERROR(__xludf.DUMMYFUNCTION("""COMPUTED_VALUE"""),"-")</f>
        <v>-</v>
      </c>
      <c r="GU24" s="9" t="str">
        <f>IFERROR(__xludf.DUMMYFUNCTION("""COMPUTED_VALUE"""),"")</f>
        <v/>
      </c>
    </row>
    <row r="25">
      <c r="A25" s="5"/>
      <c r="B25" s="5"/>
      <c r="C25" s="5" t="str">
        <f>if(B25="d","diskv. iz ciklusa",if(B25="d1","diskv. iz kruga",if($E25="ODOBREN",(if(countif(H:H,"="&amp;H25)=1,countif(H:H,"&gt;"&amp;H25)+1,concatenate(countif(H:H,"&gt;"&amp;H25)+1," - ",countif(H:H,"&gt;="&amp;H25)))),'Rezultati - B kategorija'!empty)))</f>
        <v>22 - 24</v>
      </c>
      <c r="D25" s="6" t="str">
        <f>IFERROR(__xludf.DUMMYFUNCTION("""COMPUTED_VALUE"""),"NovakMG")</f>
        <v>NovakMG</v>
      </c>
      <c r="E25" s="6" t="str">
        <f>IFERROR(__xludf.DUMMYFUNCTION("""COMPUTED_VALUE"""),"ODOBREN")</f>
        <v>ODOBREN</v>
      </c>
      <c r="F25" s="6" t="str">
        <f>IFERROR(__xludf.DUMMYFUNCTION("""COMPUTED_VALUE"""),"Novak")</f>
        <v>Novak</v>
      </c>
      <c r="G25" s="6" t="str">
        <f>IFERROR(__xludf.DUMMYFUNCTION("""COMPUTED_VALUE"""),"Stijepić")</f>
        <v>Stijepić</v>
      </c>
      <c r="H25" s="7">
        <f>IFERROR(__xludf.DUMMYFUNCTION("""COMPUTED_VALUE"""),113.0)</f>
        <v>113</v>
      </c>
      <c r="I25" s="7">
        <f>IFERROR(__xludf.DUMMYFUNCTION("""COMPUTED_VALUE"""),113.0)</f>
        <v>113</v>
      </c>
      <c r="J25" s="6" t="str">
        <f>IFERROR(__xludf.DUMMYFUNCTION("""COMPUTED_VALUE"""),"Stari grad")</f>
        <v>Stari grad</v>
      </c>
      <c r="K25" s="6" t="str">
        <f>IFERROR(__xludf.DUMMYFUNCTION("""COMPUTED_VALUE"""),"Matematička gimnazija")</f>
        <v>Matematička gimnazija</v>
      </c>
      <c r="L25" s="14" t="str">
        <f>IFERROR(__xludf.DUMMYFUNCTION("""COMPUTED_VALUE"""),"I")</f>
        <v>I</v>
      </c>
      <c r="M25" s="6" t="str">
        <f>IFERROR(__xludf.DUMMYFUNCTION("""COMPUTED_VALUE"""),"B")</f>
        <v>B</v>
      </c>
      <c r="N25" s="6"/>
      <c r="O25" s="8">
        <f>IFERROR(__xludf.DUMMYFUNCTION("""COMPUTED_VALUE"""),100.0)</f>
        <v>100</v>
      </c>
      <c r="P25" s="9">
        <f>IFERROR(__xludf.DUMMYFUNCTION("""COMPUTED_VALUE"""),13.0)</f>
        <v>13</v>
      </c>
      <c r="Q25" s="9" t="str">
        <f>IFERROR(__xludf.DUMMYFUNCTION("""COMPUTED_VALUE"""),"-")</f>
        <v>-</v>
      </c>
      <c r="R25" s="9" t="str">
        <f>IFERROR(__xludf.DUMMYFUNCTION("""COMPUTED_VALUE"""),"-")</f>
        <v>-</v>
      </c>
      <c r="S25" s="9" t="str">
        <f>IFERROR(__xludf.DUMMYFUNCTION("""COMPUTED_VALUE"""),"-")</f>
        <v>-</v>
      </c>
      <c r="T25" s="9" t="str">
        <f>IFERROR(__xludf.DUMMYFUNCTION("""COMPUTED_VALUE"""),"-")</f>
        <v>-</v>
      </c>
      <c r="U25" s="9" t="str">
        <f>IFERROR(__xludf.DUMMYFUNCTION("""COMPUTED_VALUE"""),"")</f>
        <v/>
      </c>
      <c r="V25" s="9" t="str">
        <f>IFERROR(__xludf.DUMMYFUNCTION("""COMPUTED_VALUE"""),"")</f>
        <v/>
      </c>
      <c r="W25" s="9">
        <f>IFERROR(__xludf.DUMMYFUNCTION("""COMPUTED_VALUE"""),1.0)</f>
        <v>1</v>
      </c>
      <c r="X25" s="9">
        <f>IFERROR(__xludf.DUMMYFUNCTION("""COMPUTED_VALUE"""),1.0)</f>
        <v>1</v>
      </c>
      <c r="Y25" s="9">
        <f>IFERROR(__xludf.DUMMYFUNCTION("""COMPUTED_VALUE"""),1.0)</f>
        <v>1</v>
      </c>
      <c r="Z25" s="9">
        <f>IFERROR(__xludf.DUMMYFUNCTION("""COMPUTED_VALUE"""),1.0)</f>
        <v>1</v>
      </c>
      <c r="AA25" s="9">
        <f>IFERROR(__xludf.DUMMYFUNCTION("""COMPUTED_VALUE"""),1.0)</f>
        <v>1</v>
      </c>
      <c r="AB25" s="9">
        <f>IFERROR(__xludf.DUMMYFUNCTION("""COMPUTED_VALUE"""),1.0)</f>
        <v>1</v>
      </c>
      <c r="AC25" s="9">
        <f>IFERROR(__xludf.DUMMYFUNCTION("""COMPUTED_VALUE"""),1.0)</f>
        <v>1</v>
      </c>
      <c r="AD25" s="9">
        <f>IFERROR(__xludf.DUMMYFUNCTION("""COMPUTED_VALUE"""),1.0)</f>
        <v>1</v>
      </c>
      <c r="AE25" s="9">
        <f>IFERROR(__xludf.DUMMYFUNCTION("""COMPUTED_VALUE"""),1.0)</f>
        <v>1</v>
      </c>
      <c r="AF25" s="9">
        <f>IFERROR(__xludf.DUMMYFUNCTION("""COMPUTED_VALUE"""),1.0)</f>
        <v>1</v>
      </c>
      <c r="AG25" s="9">
        <f>IFERROR(__xludf.DUMMYFUNCTION("""COMPUTED_VALUE"""),1.0)</f>
        <v>1</v>
      </c>
      <c r="AH25" s="9">
        <f>IFERROR(__xludf.DUMMYFUNCTION("""COMPUTED_VALUE"""),1.0)</f>
        <v>1</v>
      </c>
      <c r="AI25" s="9">
        <f>IFERROR(__xludf.DUMMYFUNCTION("""COMPUTED_VALUE"""),1.0)</f>
        <v>1</v>
      </c>
      <c r="AJ25" s="9">
        <f>IFERROR(__xludf.DUMMYFUNCTION("""COMPUTED_VALUE"""),1.0)</f>
        <v>1</v>
      </c>
      <c r="AK25" s="9">
        <f>IFERROR(__xludf.DUMMYFUNCTION("""COMPUTED_VALUE"""),1.0)</f>
        <v>1</v>
      </c>
      <c r="AL25" s="9">
        <f>IFERROR(__xludf.DUMMYFUNCTION("""COMPUTED_VALUE"""),1.0)</f>
        <v>1</v>
      </c>
      <c r="AM25" s="9">
        <f>IFERROR(__xludf.DUMMYFUNCTION("""COMPUTED_VALUE"""),1.0)</f>
        <v>1</v>
      </c>
      <c r="AN25" s="9">
        <f>IFERROR(__xludf.DUMMYFUNCTION("""COMPUTED_VALUE"""),1.0)</f>
        <v>1</v>
      </c>
      <c r="AO25" s="9">
        <f>IFERROR(__xludf.DUMMYFUNCTION("""COMPUTED_VALUE"""),1.0)</f>
        <v>1</v>
      </c>
      <c r="AP25" s="9">
        <f>IFERROR(__xludf.DUMMYFUNCTION("""COMPUTED_VALUE"""),1.0)</f>
        <v>1</v>
      </c>
      <c r="AQ25" s="9">
        <f>IFERROR(__xludf.DUMMYFUNCTION("""COMPUTED_VALUE"""),1.0)</f>
        <v>1</v>
      </c>
      <c r="AR25" s="9">
        <f>IFERROR(__xludf.DUMMYFUNCTION("""COMPUTED_VALUE"""),1.0)</f>
        <v>1</v>
      </c>
      <c r="AS25" s="9">
        <f>IFERROR(__xludf.DUMMYFUNCTION("""COMPUTED_VALUE"""),1.0)</f>
        <v>1</v>
      </c>
      <c r="AT25" s="9">
        <f>IFERROR(__xludf.DUMMYFUNCTION("""COMPUTED_VALUE"""),1.0)</f>
        <v>1</v>
      </c>
      <c r="AU25" s="9">
        <f>IFERROR(__xludf.DUMMYFUNCTION("""COMPUTED_VALUE"""),1.0)</f>
        <v>1</v>
      </c>
      <c r="AV25" s="9">
        <f>IFERROR(__xludf.DUMMYFUNCTION("""COMPUTED_VALUE"""),1.0)</f>
        <v>1</v>
      </c>
      <c r="AW25" s="9">
        <f>IFERROR(__xludf.DUMMYFUNCTION("""COMPUTED_VALUE"""),1.0)</f>
        <v>1</v>
      </c>
      <c r="AX25" s="9">
        <f>IFERROR(__xludf.DUMMYFUNCTION("""COMPUTED_VALUE"""),1.0)</f>
        <v>1</v>
      </c>
      <c r="AY25" s="9">
        <f>IFERROR(__xludf.DUMMYFUNCTION("""COMPUTED_VALUE"""),1.0)</f>
        <v>1</v>
      </c>
      <c r="AZ25" s="9">
        <f>IFERROR(__xludf.DUMMYFUNCTION("""COMPUTED_VALUE"""),1.0)</f>
        <v>1</v>
      </c>
      <c r="BA25" s="9">
        <f>IFERROR(__xludf.DUMMYFUNCTION("""COMPUTED_VALUE"""),1.0)</f>
        <v>1</v>
      </c>
      <c r="BB25" s="9">
        <f>IFERROR(__xludf.DUMMYFUNCTION("""COMPUTED_VALUE"""),1.0)</f>
        <v>1</v>
      </c>
      <c r="BC25" s="9">
        <f>IFERROR(__xludf.DUMMYFUNCTION("""COMPUTED_VALUE"""),1.0)</f>
        <v>1</v>
      </c>
      <c r="BD25" s="9">
        <f>IFERROR(__xludf.DUMMYFUNCTION("""COMPUTED_VALUE"""),1.0)</f>
        <v>1</v>
      </c>
      <c r="BE25" s="9">
        <f>IFERROR(__xludf.DUMMYFUNCTION("""COMPUTED_VALUE"""),1.0)</f>
        <v>1</v>
      </c>
      <c r="BF25" s="9">
        <f>IFERROR(__xludf.DUMMYFUNCTION("""COMPUTED_VALUE"""),1.0)</f>
        <v>1</v>
      </c>
      <c r="BG25" s="9">
        <f>IFERROR(__xludf.DUMMYFUNCTION("""COMPUTED_VALUE"""),1.0)</f>
        <v>1</v>
      </c>
      <c r="BH25" s="9">
        <f>IFERROR(__xludf.DUMMYFUNCTION("""COMPUTED_VALUE"""),1.0)</f>
        <v>1</v>
      </c>
      <c r="BI25" s="9">
        <f>IFERROR(__xludf.DUMMYFUNCTION("""COMPUTED_VALUE"""),1.0)</f>
        <v>1</v>
      </c>
      <c r="BJ25" s="9">
        <f>IFERROR(__xludf.DUMMYFUNCTION("""COMPUTED_VALUE"""),1.0)</f>
        <v>1</v>
      </c>
      <c r="BK25" s="9">
        <f>IFERROR(__xludf.DUMMYFUNCTION("""COMPUTED_VALUE"""),1.0)</f>
        <v>1</v>
      </c>
      <c r="BL25" s="9">
        <f>IFERROR(__xludf.DUMMYFUNCTION("""COMPUTED_VALUE"""),1.0)</f>
        <v>1</v>
      </c>
      <c r="BM25" s="9" t="str">
        <f>IFERROR(__xludf.DUMMYFUNCTION("""COMPUTED_VALUE"""),"")</f>
        <v/>
      </c>
      <c r="BN25" s="9">
        <f>IFERROR(__xludf.DUMMYFUNCTION("""COMPUTED_VALUE"""),1.0)</f>
        <v>1</v>
      </c>
      <c r="BO25" s="9">
        <f>IFERROR(__xludf.DUMMYFUNCTION("""COMPUTED_VALUE"""),1.0)</f>
        <v>1</v>
      </c>
      <c r="BP25" s="9">
        <f>IFERROR(__xludf.DUMMYFUNCTION("""COMPUTED_VALUE"""),1.0)</f>
        <v>1</v>
      </c>
      <c r="BQ25" s="9">
        <f>IFERROR(__xludf.DUMMYFUNCTION("""COMPUTED_VALUE"""),1.0)</f>
        <v>1</v>
      </c>
      <c r="BR25" s="9">
        <f>IFERROR(__xludf.DUMMYFUNCTION("""COMPUTED_VALUE"""),1.0)</f>
        <v>1</v>
      </c>
      <c r="BS25" s="9">
        <f>IFERROR(__xludf.DUMMYFUNCTION("""COMPUTED_VALUE"""),1.0)</f>
        <v>1</v>
      </c>
      <c r="BT25" s="9">
        <f>IFERROR(__xludf.DUMMYFUNCTION("""COMPUTED_VALUE"""),1.0)</f>
        <v>1</v>
      </c>
      <c r="BU25" s="9">
        <f>IFERROR(__xludf.DUMMYFUNCTION("""COMPUTED_VALUE"""),1.0)</f>
        <v>1</v>
      </c>
      <c r="BV25" s="9">
        <f>IFERROR(__xludf.DUMMYFUNCTION("""COMPUTED_VALUE"""),1.0)</f>
        <v>1</v>
      </c>
      <c r="BW25" s="9">
        <f>IFERROR(__xludf.DUMMYFUNCTION("""COMPUTED_VALUE"""),1.0)</f>
        <v>1</v>
      </c>
      <c r="BX25" s="9">
        <f>IFERROR(__xludf.DUMMYFUNCTION("""COMPUTED_VALUE"""),1.0)</f>
        <v>1</v>
      </c>
      <c r="BY25" s="9">
        <f>IFERROR(__xludf.DUMMYFUNCTION("""COMPUTED_VALUE"""),1.0)</f>
        <v>1</v>
      </c>
      <c r="BZ25" s="9">
        <f>IFERROR(__xludf.DUMMYFUNCTION("""COMPUTED_VALUE"""),1.0)</f>
        <v>1</v>
      </c>
      <c r="CA25" s="9" t="str">
        <f>IFERROR(__xludf.DUMMYFUNCTION("""COMPUTED_VALUE"""),"TLE")</f>
        <v>TLE</v>
      </c>
      <c r="CB25" s="9" t="str">
        <f>IFERROR(__xludf.DUMMYFUNCTION("""COMPUTED_VALUE"""),"TLE")</f>
        <v>TLE</v>
      </c>
      <c r="CC25" s="9" t="str">
        <f>IFERROR(__xludf.DUMMYFUNCTION("""COMPUTED_VALUE"""),"TLE")</f>
        <v>TLE</v>
      </c>
      <c r="CD25" s="9" t="str">
        <f>IFERROR(__xludf.DUMMYFUNCTION("""COMPUTED_VALUE"""),"TLE")</f>
        <v>TLE</v>
      </c>
      <c r="CE25" s="9" t="str">
        <f>IFERROR(__xludf.DUMMYFUNCTION("""COMPUTED_VALUE"""),"TLE")</f>
        <v>TLE</v>
      </c>
      <c r="CF25" s="9" t="str">
        <f>IFERROR(__xludf.DUMMYFUNCTION("""COMPUTED_VALUE"""),"TLE")</f>
        <v>TLE</v>
      </c>
      <c r="CG25" s="9" t="str">
        <f>IFERROR(__xludf.DUMMYFUNCTION("""COMPUTED_VALUE"""),"TLE")</f>
        <v>TLE</v>
      </c>
      <c r="CH25" s="9" t="str">
        <f>IFERROR(__xludf.DUMMYFUNCTION("""COMPUTED_VALUE"""),"TLE")</f>
        <v>TLE</v>
      </c>
      <c r="CI25" s="9" t="str">
        <f>IFERROR(__xludf.DUMMYFUNCTION("""COMPUTED_VALUE"""),"TLE")</f>
        <v>TLE</v>
      </c>
      <c r="CJ25" s="9" t="str">
        <f>IFERROR(__xludf.DUMMYFUNCTION("""COMPUTED_VALUE"""),"TLE")</f>
        <v>TLE</v>
      </c>
      <c r="CK25" s="9" t="str">
        <f>IFERROR(__xludf.DUMMYFUNCTION("""COMPUTED_VALUE"""),"TLE")</f>
        <v>TLE</v>
      </c>
      <c r="CL25" s="9" t="str">
        <f>IFERROR(__xludf.DUMMYFUNCTION("""COMPUTED_VALUE"""),"TLE")</f>
        <v>TLE</v>
      </c>
      <c r="CM25" s="9" t="str">
        <f>IFERROR(__xludf.DUMMYFUNCTION("""COMPUTED_VALUE"""),"TLE")</f>
        <v>TLE</v>
      </c>
      <c r="CN25" s="9" t="str">
        <f>IFERROR(__xludf.DUMMYFUNCTION("""COMPUTED_VALUE"""),"TLE")</f>
        <v>TLE</v>
      </c>
      <c r="CO25" s="9" t="str">
        <f>IFERROR(__xludf.DUMMYFUNCTION("""COMPUTED_VALUE"""),"TLE")</f>
        <v>TLE</v>
      </c>
      <c r="CP25" s="9" t="str">
        <f>IFERROR(__xludf.DUMMYFUNCTION("""COMPUTED_VALUE"""),"TLE")</f>
        <v>TLE</v>
      </c>
      <c r="CQ25" s="9" t="str">
        <f>IFERROR(__xludf.DUMMYFUNCTION("""COMPUTED_VALUE"""),"TLE")</f>
        <v>TLE</v>
      </c>
      <c r="CR25" s="9" t="str">
        <f>IFERROR(__xludf.DUMMYFUNCTION("""COMPUTED_VALUE"""),"TLE")</f>
        <v>TLE</v>
      </c>
      <c r="CS25" s="9" t="str">
        <f>IFERROR(__xludf.DUMMYFUNCTION("""COMPUTED_VALUE"""),"TLE")</f>
        <v>TLE</v>
      </c>
      <c r="CT25" s="9" t="str">
        <f>IFERROR(__xludf.DUMMYFUNCTION("""COMPUTED_VALUE"""),"TLE")</f>
        <v>TLE</v>
      </c>
      <c r="CU25" s="9" t="str">
        <f>IFERROR(__xludf.DUMMYFUNCTION("""COMPUTED_VALUE"""),"")</f>
        <v/>
      </c>
      <c r="CV25" s="9" t="str">
        <f>IFERROR(__xludf.DUMMYFUNCTION("""COMPUTED_VALUE"""),"-")</f>
        <v>-</v>
      </c>
      <c r="CW25" s="9" t="str">
        <f>IFERROR(__xludf.DUMMYFUNCTION("""COMPUTED_VALUE"""),"-")</f>
        <v>-</v>
      </c>
      <c r="CX25" s="9" t="str">
        <f>IFERROR(__xludf.DUMMYFUNCTION("""COMPUTED_VALUE"""),"-")</f>
        <v>-</v>
      </c>
      <c r="CY25" s="9" t="str">
        <f>IFERROR(__xludf.DUMMYFUNCTION("""COMPUTED_VALUE"""),"-")</f>
        <v>-</v>
      </c>
      <c r="CZ25" s="9" t="str">
        <f>IFERROR(__xludf.DUMMYFUNCTION("""COMPUTED_VALUE"""),"-")</f>
        <v>-</v>
      </c>
      <c r="DA25" s="9" t="str">
        <f>IFERROR(__xludf.DUMMYFUNCTION("""COMPUTED_VALUE"""),"-")</f>
        <v>-</v>
      </c>
      <c r="DB25" s="9" t="str">
        <f>IFERROR(__xludf.DUMMYFUNCTION("""COMPUTED_VALUE"""),"-")</f>
        <v>-</v>
      </c>
      <c r="DC25" s="9" t="str">
        <f>IFERROR(__xludf.DUMMYFUNCTION("""COMPUTED_VALUE"""),"-")</f>
        <v>-</v>
      </c>
      <c r="DD25" s="9" t="str">
        <f>IFERROR(__xludf.DUMMYFUNCTION("""COMPUTED_VALUE"""),"-")</f>
        <v>-</v>
      </c>
      <c r="DE25" s="9" t="str">
        <f>IFERROR(__xludf.DUMMYFUNCTION("""COMPUTED_VALUE"""),"-")</f>
        <v>-</v>
      </c>
      <c r="DF25" s="9" t="str">
        <f>IFERROR(__xludf.DUMMYFUNCTION("""COMPUTED_VALUE"""),"-")</f>
        <v>-</v>
      </c>
      <c r="DG25" s="9" t="str">
        <f>IFERROR(__xludf.DUMMYFUNCTION("""COMPUTED_VALUE"""),"-")</f>
        <v>-</v>
      </c>
      <c r="DH25" s="9" t="str">
        <f>IFERROR(__xludf.DUMMYFUNCTION("""COMPUTED_VALUE"""),"-")</f>
        <v>-</v>
      </c>
      <c r="DI25" s="9" t="str">
        <f>IFERROR(__xludf.DUMMYFUNCTION("""COMPUTED_VALUE"""),"-")</f>
        <v>-</v>
      </c>
      <c r="DJ25" s="9" t="str">
        <f>IFERROR(__xludf.DUMMYFUNCTION("""COMPUTED_VALUE"""),"-")</f>
        <v>-</v>
      </c>
      <c r="DK25" s="9" t="str">
        <f>IFERROR(__xludf.DUMMYFUNCTION("""COMPUTED_VALUE"""),"-")</f>
        <v>-</v>
      </c>
      <c r="DL25" s="9" t="str">
        <f>IFERROR(__xludf.DUMMYFUNCTION("""COMPUTED_VALUE"""),"-")</f>
        <v>-</v>
      </c>
      <c r="DM25" s="9" t="str">
        <f>IFERROR(__xludf.DUMMYFUNCTION("""COMPUTED_VALUE"""),"-")</f>
        <v>-</v>
      </c>
      <c r="DN25" s="9" t="str">
        <f>IFERROR(__xludf.DUMMYFUNCTION("""COMPUTED_VALUE"""),"-")</f>
        <v>-</v>
      </c>
      <c r="DO25" s="9" t="str">
        <f>IFERROR(__xludf.DUMMYFUNCTION("""COMPUTED_VALUE"""),"-")</f>
        <v>-</v>
      </c>
      <c r="DP25" s="9" t="str">
        <f>IFERROR(__xludf.DUMMYFUNCTION("""COMPUTED_VALUE"""),"-")</f>
        <v>-</v>
      </c>
      <c r="DQ25" s="9" t="str">
        <f>IFERROR(__xludf.DUMMYFUNCTION("""COMPUTED_VALUE"""),"-")</f>
        <v>-</v>
      </c>
      <c r="DR25" s="9" t="str">
        <f>IFERROR(__xludf.DUMMYFUNCTION("""COMPUTED_VALUE"""),"-")</f>
        <v>-</v>
      </c>
      <c r="DS25" s="9" t="str">
        <f>IFERROR(__xludf.DUMMYFUNCTION("""COMPUTED_VALUE"""),"-")</f>
        <v>-</v>
      </c>
      <c r="DT25" s="9" t="str">
        <f>IFERROR(__xludf.DUMMYFUNCTION("""COMPUTED_VALUE"""),"-")</f>
        <v>-</v>
      </c>
      <c r="DU25" s="9" t="str">
        <f>IFERROR(__xludf.DUMMYFUNCTION("""COMPUTED_VALUE"""),"-")</f>
        <v>-</v>
      </c>
      <c r="DV25" s="9" t="str">
        <f>IFERROR(__xludf.DUMMYFUNCTION("""COMPUTED_VALUE"""),"-")</f>
        <v>-</v>
      </c>
      <c r="DW25" s="9" t="str">
        <f>IFERROR(__xludf.DUMMYFUNCTION("""COMPUTED_VALUE"""),"-")</f>
        <v>-</v>
      </c>
      <c r="DX25" s="9" t="str">
        <f>IFERROR(__xludf.DUMMYFUNCTION("""COMPUTED_VALUE"""),"-")</f>
        <v>-</v>
      </c>
      <c r="DY25" s="9" t="str">
        <f>IFERROR(__xludf.DUMMYFUNCTION("""COMPUTED_VALUE"""),"-")</f>
        <v>-</v>
      </c>
      <c r="DZ25" s="9" t="str">
        <f>IFERROR(__xludf.DUMMYFUNCTION("""COMPUTED_VALUE"""),"-")</f>
        <v>-</v>
      </c>
      <c r="EA25" s="9" t="str">
        <f>IFERROR(__xludf.DUMMYFUNCTION("""COMPUTED_VALUE"""),"-")</f>
        <v>-</v>
      </c>
      <c r="EB25" s="9" t="str">
        <f>IFERROR(__xludf.DUMMYFUNCTION("""COMPUTED_VALUE"""),"")</f>
        <v/>
      </c>
      <c r="EC25" s="9" t="str">
        <f>IFERROR(__xludf.DUMMYFUNCTION("""COMPUTED_VALUE"""),"-")</f>
        <v>-</v>
      </c>
      <c r="ED25" s="9" t="str">
        <f>IFERROR(__xludf.DUMMYFUNCTION("""COMPUTED_VALUE"""),"-")</f>
        <v>-</v>
      </c>
      <c r="EE25" s="9" t="str">
        <f>IFERROR(__xludf.DUMMYFUNCTION("""COMPUTED_VALUE"""),"-")</f>
        <v>-</v>
      </c>
      <c r="EF25" s="9" t="str">
        <f>IFERROR(__xludf.DUMMYFUNCTION("""COMPUTED_VALUE"""),"-")</f>
        <v>-</v>
      </c>
      <c r="EG25" s="9" t="str">
        <f>IFERROR(__xludf.DUMMYFUNCTION("""COMPUTED_VALUE"""),"-")</f>
        <v>-</v>
      </c>
      <c r="EH25" s="9" t="str">
        <f>IFERROR(__xludf.DUMMYFUNCTION("""COMPUTED_VALUE"""),"-")</f>
        <v>-</v>
      </c>
      <c r="EI25" s="9" t="str">
        <f>IFERROR(__xludf.DUMMYFUNCTION("""COMPUTED_VALUE"""),"-")</f>
        <v>-</v>
      </c>
      <c r="EJ25" s="9" t="str">
        <f>IFERROR(__xludf.DUMMYFUNCTION("""COMPUTED_VALUE"""),"-")</f>
        <v>-</v>
      </c>
      <c r="EK25" s="9" t="str">
        <f>IFERROR(__xludf.DUMMYFUNCTION("""COMPUTED_VALUE"""),"-")</f>
        <v>-</v>
      </c>
      <c r="EL25" s="9" t="str">
        <f>IFERROR(__xludf.DUMMYFUNCTION("""COMPUTED_VALUE"""),"-")</f>
        <v>-</v>
      </c>
      <c r="EM25" s="9" t="str">
        <f>IFERROR(__xludf.DUMMYFUNCTION("""COMPUTED_VALUE"""),"-")</f>
        <v>-</v>
      </c>
      <c r="EN25" s="9" t="str">
        <f>IFERROR(__xludf.DUMMYFUNCTION("""COMPUTED_VALUE"""),"-")</f>
        <v>-</v>
      </c>
      <c r="EO25" s="9" t="str">
        <f>IFERROR(__xludf.DUMMYFUNCTION("""COMPUTED_VALUE"""),"-")</f>
        <v>-</v>
      </c>
      <c r="EP25" s="9" t="str">
        <f>IFERROR(__xludf.DUMMYFUNCTION("""COMPUTED_VALUE"""),"-")</f>
        <v>-</v>
      </c>
      <c r="EQ25" s="9" t="str">
        <f>IFERROR(__xludf.DUMMYFUNCTION("""COMPUTED_VALUE"""),"-")</f>
        <v>-</v>
      </c>
      <c r="ER25" s="9" t="str">
        <f>IFERROR(__xludf.DUMMYFUNCTION("""COMPUTED_VALUE"""),"-")</f>
        <v>-</v>
      </c>
      <c r="ES25" s="9" t="str">
        <f>IFERROR(__xludf.DUMMYFUNCTION("""COMPUTED_VALUE"""),"")</f>
        <v/>
      </c>
      <c r="ET25" s="9" t="str">
        <f>IFERROR(__xludf.DUMMYFUNCTION("""COMPUTED_VALUE"""),"-")</f>
        <v>-</v>
      </c>
      <c r="EU25" s="9" t="str">
        <f>IFERROR(__xludf.DUMMYFUNCTION("""COMPUTED_VALUE"""),"-")</f>
        <v>-</v>
      </c>
      <c r="EV25" s="9" t="str">
        <f>IFERROR(__xludf.DUMMYFUNCTION("""COMPUTED_VALUE"""),"-")</f>
        <v>-</v>
      </c>
      <c r="EW25" s="9" t="str">
        <f>IFERROR(__xludf.DUMMYFUNCTION("""COMPUTED_VALUE"""),"-")</f>
        <v>-</v>
      </c>
      <c r="EX25" s="9" t="str">
        <f>IFERROR(__xludf.DUMMYFUNCTION("""COMPUTED_VALUE"""),"-")</f>
        <v>-</v>
      </c>
      <c r="EY25" s="9" t="str">
        <f>IFERROR(__xludf.DUMMYFUNCTION("""COMPUTED_VALUE"""),"-")</f>
        <v>-</v>
      </c>
      <c r="EZ25" s="9" t="str">
        <f>IFERROR(__xludf.DUMMYFUNCTION("""COMPUTED_VALUE"""),"-")</f>
        <v>-</v>
      </c>
      <c r="FA25" s="9" t="str">
        <f>IFERROR(__xludf.DUMMYFUNCTION("""COMPUTED_VALUE"""),"-")</f>
        <v>-</v>
      </c>
      <c r="FB25" s="9" t="str">
        <f>IFERROR(__xludf.DUMMYFUNCTION("""COMPUTED_VALUE"""),"-")</f>
        <v>-</v>
      </c>
      <c r="FC25" s="9" t="str">
        <f>IFERROR(__xludf.DUMMYFUNCTION("""COMPUTED_VALUE"""),"-")</f>
        <v>-</v>
      </c>
      <c r="FD25" s="9" t="str">
        <f>IFERROR(__xludf.DUMMYFUNCTION("""COMPUTED_VALUE"""),"-")</f>
        <v>-</v>
      </c>
      <c r="FE25" s="9" t="str">
        <f>IFERROR(__xludf.DUMMYFUNCTION("""COMPUTED_VALUE"""),"-")</f>
        <v>-</v>
      </c>
      <c r="FF25" s="9" t="str">
        <f>IFERROR(__xludf.DUMMYFUNCTION("""COMPUTED_VALUE"""),"-")</f>
        <v>-</v>
      </c>
      <c r="FG25" s="9" t="str">
        <f>IFERROR(__xludf.DUMMYFUNCTION("""COMPUTED_VALUE"""),"-")</f>
        <v>-</v>
      </c>
      <c r="FH25" s="9" t="str">
        <f>IFERROR(__xludf.DUMMYFUNCTION("""COMPUTED_VALUE"""),"-")</f>
        <v>-</v>
      </c>
      <c r="FI25" s="9" t="str">
        <f>IFERROR(__xludf.DUMMYFUNCTION("""COMPUTED_VALUE"""),"-")</f>
        <v>-</v>
      </c>
      <c r="FJ25" s="9" t="str">
        <f>IFERROR(__xludf.DUMMYFUNCTION("""COMPUTED_VALUE"""),"-")</f>
        <v>-</v>
      </c>
      <c r="FK25" s="9" t="str">
        <f>IFERROR(__xludf.DUMMYFUNCTION("""COMPUTED_VALUE"""),"-")</f>
        <v>-</v>
      </c>
      <c r="FL25" s="9" t="str">
        <f>IFERROR(__xludf.DUMMYFUNCTION("""COMPUTED_VALUE"""),"-")</f>
        <v>-</v>
      </c>
      <c r="FM25" s="9" t="str">
        <f>IFERROR(__xludf.DUMMYFUNCTION("""COMPUTED_VALUE"""),"-")</f>
        <v>-</v>
      </c>
      <c r="FN25" s="9" t="str">
        <f>IFERROR(__xludf.DUMMYFUNCTION("""COMPUTED_VALUE"""),"-")</f>
        <v>-</v>
      </c>
      <c r="FO25" s="9" t="str">
        <f>IFERROR(__xludf.DUMMYFUNCTION("""COMPUTED_VALUE"""),"-")</f>
        <v>-</v>
      </c>
      <c r="FP25" s="9" t="str">
        <f>IFERROR(__xludf.DUMMYFUNCTION("""COMPUTED_VALUE"""),"-")</f>
        <v>-</v>
      </c>
      <c r="FQ25" s="9" t="str">
        <f>IFERROR(__xludf.DUMMYFUNCTION("""COMPUTED_VALUE"""),"-")</f>
        <v>-</v>
      </c>
      <c r="FR25" s="9" t="str">
        <f>IFERROR(__xludf.DUMMYFUNCTION("""COMPUTED_VALUE"""),"-")</f>
        <v>-</v>
      </c>
      <c r="FS25" s="9" t="str">
        <f>IFERROR(__xludf.DUMMYFUNCTION("""COMPUTED_VALUE"""),"-")</f>
        <v>-</v>
      </c>
      <c r="FT25" s="9" t="str">
        <f>IFERROR(__xludf.DUMMYFUNCTION("""COMPUTED_VALUE"""),"-")</f>
        <v>-</v>
      </c>
      <c r="FU25" s="9" t="str">
        <f>IFERROR(__xludf.DUMMYFUNCTION("""COMPUTED_VALUE"""),"-")</f>
        <v>-</v>
      </c>
      <c r="FV25" s="9" t="str">
        <f>IFERROR(__xludf.DUMMYFUNCTION("""COMPUTED_VALUE"""),"")</f>
        <v/>
      </c>
      <c r="FW25" s="9" t="str">
        <f>IFERROR(__xludf.DUMMYFUNCTION("""COMPUTED_VALUE"""),"-")</f>
        <v>-</v>
      </c>
      <c r="FX25" s="9" t="str">
        <f>IFERROR(__xludf.DUMMYFUNCTION("""COMPUTED_VALUE"""),"-")</f>
        <v>-</v>
      </c>
      <c r="FY25" s="9" t="str">
        <f>IFERROR(__xludf.DUMMYFUNCTION("""COMPUTED_VALUE"""),"-")</f>
        <v>-</v>
      </c>
      <c r="FZ25" s="9" t="str">
        <f>IFERROR(__xludf.DUMMYFUNCTION("""COMPUTED_VALUE"""),"-")</f>
        <v>-</v>
      </c>
      <c r="GA25" s="9" t="str">
        <f>IFERROR(__xludf.DUMMYFUNCTION("""COMPUTED_VALUE"""),"-")</f>
        <v>-</v>
      </c>
      <c r="GB25" s="9" t="str">
        <f>IFERROR(__xludf.DUMMYFUNCTION("""COMPUTED_VALUE"""),"-")</f>
        <v>-</v>
      </c>
      <c r="GC25" s="9" t="str">
        <f>IFERROR(__xludf.DUMMYFUNCTION("""COMPUTED_VALUE"""),"-")</f>
        <v>-</v>
      </c>
      <c r="GD25" s="9" t="str">
        <f>IFERROR(__xludf.DUMMYFUNCTION("""COMPUTED_VALUE"""),"-")</f>
        <v>-</v>
      </c>
      <c r="GE25" s="9" t="str">
        <f>IFERROR(__xludf.DUMMYFUNCTION("""COMPUTED_VALUE"""),"-")</f>
        <v>-</v>
      </c>
      <c r="GF25" s="9" t="str">
        <f>IFERROR(__xludf.DUMMYFUNCTION("""COMPUTED_VALUE"""),"-")</f>
        <v>-</v>
      </c>
      <c r="GG25" s="9" t="str">
        <f>IFERROR(__xludf.DUMMYFUNCTION("""COMPUTED_VALUE"""),"-")</f>
        <v>-</v>
      </c>
      <c r="GH25" s="9" t="str">
        <f>IFERROR(__xludf.DUMMYFUNCTION("""COMPUTED_VALUE"""),"-")</f>
        <v>-</v>
      </c>
      <c r="GI25" s="9" t="str">
        <f>IFERROR(__xludf.DUMMYFUNCTION("""COMPUTED_VALUE"""),"-")</f>
        <v>-</v>
      </c>
      <c r="GJ25" s="9" t="str">
        <f>IFERROR(__xludf.DUMMYFUNCTION("""COMPUTED_VALUE"""),"-")</f>
        <v>-</v>
      </c>
      <c r="GK25" s="9" t="str">
        <f>IFERROR(__xludf.DUMMYFUNCTION("""COMPUTED_VALUE"""),"-")</f>
        <v>-</v>
      </c>
      <c r="GL25" s="9" t="str">
        <f>IFERROR(__xludf.DUMMYFUNCTION("""COMPUTED_VALUE"""),"-")</f>
        <v>-</v>
      </c>
      <c r="GM25" s="9" t="str">
        <f>IFERROR(__xludf.DUMMYFUNCTION("""COMPUTED_VALUE"""),"-")</f>
        <v>-</v>
      </c>
      <c r="GN25" s="9" t="str">
        <f>IFERROR(__xludf.DUMMYFUNCTION("""COMPUTED_VALUE"""),"-")</f>
        <v>-</v>
      </c>
      <c r="GO25" s="9" t="str">
        <f>IFERROR(__xludf.DUMMYFUNCTION("""COMPUTED_VALUE"""),"-")</f>
        <v>-</v>
      </c>
      <c r="GP25" s="9" t="str">
        <f>IFERROR(__xludf.DUMMYFUNCTION("""COMPUTED_VALUE"""),"-")</f>
        <v>-</v>
      </c>
      <c r="GQ25" s="9" t="str">
        <f>IFERROR(__xludf.DUMMYFUNCTION("""COMPUTED_VALUE"""),"-")</f>
        <v>-</v>
      </c>
      <c r="GR25" s="9" t="str">
        <f>IFERROR(__xludf.DUMMYFUNCTION("""COMPUTED_VALUE"""),"-")</f>
        <v>-</v>
      </c>
      <c r="GS25" s="9" t="str">
        <f>IFERROR(__xludf.DUMMYFUNCTION("""COMPUTED_VALUE"""),"-")</f>
        <v>-</v>
      </c>
      <c r="GT25" s="9" t="str">
        <f>IFERROR(__xludf.DUMMYFUNCTION("""COMPUTED_VALUE"""),"-")</f>
        <v>-</v>
      </c>
      <c r="GU25" s="9" t="str">
        <f>IFERROR(__xludf.DUMMYFUNCTION("""COMPUTED_VALUE"""),"")</f>
        <v/>
      </c>
    </row>
    <row r="26">
      <c r="A26" s="5"/>
      <c r="B26" s="5"/>
      <c r="C26" s="5" t="str">
        <f>if(B26="d","diskv. iz ciklusa",if(B26="d1","diskv. iz kruga",if($E26="ODOBREN",(if(countif(H:H,"="&amp;H26)=1,countif(H:H,"&gt;"&amp;H26)+1,concatenate(countif(H:H,"&gt;"&amp;H26)+1," - ",countif(H:H,"&gt;="&amp;H26)))),'Rezultati - B kategorija'!empty)))</f>
        <v>22 - 24</v>
      </c>
      <c r="D26" s="6" t="str">
        <f>IFERROR(__xludf.DUMMYFUNCTION("""COMPUTED_VALUE"""),"Snowden")</f>
        <v>Snowden</v>
      </c>
      <c r="E26" s="6" t="str">
        <f>IFERROR(__xludf.DUMMYFUNCTION("""COMPUTED_VALUE"""),"ODOBREN")</f>
        <v>ODOBREN</v>
      </c>
      <c r="F26" s="6" t="str">
        <f>IFERROR(__xludf.DUMMYFUNCTION("""COMPUTED_VALUE"""),"Marko")</f>
        <v>Marko</v>
      </c>
      <c r="G26" s="6" t="str">
        <f>IFERROR(__xludf.DUMMYFUNCTION("""COMPUTED_VALUE"""),"Milovanov")</f>
        <v>Milovanov</v>
      </c>
      <c r="H26" s="7">
        <f>IFERROR(__xludf.DUMMYFUNCTION("""COMPUTED_VALUE"""),113.0)</f>
        <v>113</v>
      </c>
      <c r="I26" s="7">
        <f>IFERROR(__xludf.DUMMYFUNCTION("""COMPUTED_VALUE"""),113.0)</f>
        <v>113</v>
      </c>
      <c r="J26" s="6" t="str">
        <f>IFERROR(__xludf.DUMMYFUNCTION("""COMPUTED_VALUE"""),"Pančevo")</f>
        <v>Pančevo</v>
      </c>
      <c r="K26" s="6" t="str">
        <f>IFERROR(__xludf.DUMMYFUNCTION("""COMPUTED_VALUE"""),"Elektrotehnička škola Nikola Tesla")</f>
        <v>Elektrotehnička škola Nikola Tesla</v>
      </c>
      <c r="L26" s="14" t="str">
        <f>IFERROR(__xludf.DUMMYFUNCTION("""COMPUTED_VALUE"""),"II")</f>
        <v>II</v>
      </c>
      <c r="M26" s="6" t="str">
        <f>IFERROR(__xludf.DUMMYFUNCTION("""COMPUTED_VALUE"""),"B")</f>
        <v>B</v>
      </c>
      <c r="N26" s="6"/>
      <c r="O26" s="8">
        <f>IFERROR(__xludf.DUMMYFUNCTION("""COMPUTED_VALUE"""),100.0)</f>
        <v>100</v>
      </c>
      <c r="P26" s="9">
        <f>IFERROR(__xludf.DUMMYFUNCTION("""COMPUTED_VALUE"""),13.0)</f>
        <v>13</v>
      </c>
      <c r="Q26" s="9" t="str">
        <f>IFERROR(__xludf.DUMMYFUNCTION("""COMPUTED_VALUE"""),"-")</f>
        <v>-</v>
      </c>
      <c r="R26" s="9" t="str">
        <f>IFERROR(__xludf.DUMMYFUNCTION("""COMPUTED_VALUE"""),"-")</f>
        <v>-</v>
      </c>
      <c r="S26" s="9" t="str">
        <f>IFERROR(__xludf.DUMMYFUNCTION("""COMPUTED_VALUE"""),"-")</f>
        <v>-</v>
      </c>
      <c r="T26" s="9" t="str">
        <f>IFERROR(__xludf.DUMMYFUNCTION("""COMPUTED_VALUE"""),"-")</f>
        <v>-</v>
      </c>
      <c r="U26" s="9" t="str">
        <f>IFERROR(__xludf.DUMMYFUNCTION("""COMPUTED_VALUE"""),"")</f>
        <v/>
      </c>
      <c r="V26" s="9" t="str">
        <f>IFERROR(__xludf.DUMMYFUNCTION("""COMPUTED_VALUE"""),"")</f>
        <v/>
      </c>
      <c r="W26" s="9">
        <f>IFERROR(__xludf.DUMMYFUNCTION("""COMPUTED_VALUE"""),1.0)</f>
        <v>1</v>
      </c>
      <c r="X26" s="9">
        <f>IFERROR(__xludf.DUMMYFUNCTION("""COMPUTED_VALUE"""),1.0)</f>
        <v>1</v>
      </c>
      <c r="Y26" s="9">
        <f>IFERROR(__xludf.DUMMYFUNCTION("""COMPUTED_VALUE"""),1.0)</f>
        <v>1</v>
      </c>
      <c r="Z26" s="9">
        <f>IFERROR(__xludf.DUMMYFUNCTION("""COMPUTED_VALUE"""),1.0)</f>
        <v>1</v>
      </c>
      <c r="AA26" s="9">
        <f>IFERROR(__xludf.DUMMYFUNCTION("""COMPUTED_VALUE"""),1.0)</f>
        <v>1</v>
      </c>
      <c r="AB26" s="9">
        <f>IFERROR(__xludf.DUMMYFUNCTION("""COMPUTED_VALUE"""),1.0)</f>
        <v>1</v>
      </c>
      <c r="AC26" s="9">
        <f>IFERROR(__xludf.DUMMYFUNCTION("""COMPUTED_VALUE"""),1.0)</f>
        <v>1</v>
      </c>
      <c r="AD26" s="9">
        <f>IFERROR(__xludf.DUMMYFUNCTION("""COMPUTED_VALUE"""),1.0)</f>
        <v>1</v>
      </c>
      <c r="AE26" s="9">
        <f>IFERROR(__xludf.DUMMYFUNCTION("""COMPUTED_VALUE"""),1.0)</f>
        <v>1</v>
      </c>
      <c r="AF26" s="9">
        <f>IFERROR(__xludf.DUMMYFUNCTION("""COMPUTED_VALUE"""),1.0)</f>
        <v>1</v>
      </c>
      <c r="AG26" s="9">
        <f>IFERROR(__xludf.DUMMYFUNCTION("""COMPUTED_VALUE"""),1.0)</f>
        <v>1</v>
      </c>
      <c r="AH26" s="9">
        <f>IFERROR(__xludf.DUMMYFUNCTION("""COMPUTED_VALUE"""),1.0)</f>
        <v>1</v>
      </c>
      <c r="AI26" s="9">
        <f>IFERROR(__xludf.DUMMYFUNCTION("""COMPUTED_VALUE"""),1.0)</f>
        <v>1</v>
      </c>
      <c r="AJ26" s="9">
        <f>IFERROR(__xludf.DUMMYFUNCTION("""COMPUTED_VALUE"""),1.0)</f>
        <v>1</v>
      </c>
      <c r="AK26" s="9">
        <f>IFERROR(__xludf.DUMMYFUNCTION("""COMPUTED_VALUE"""),1.0)</f>
        <v>1</v>
      </c>
      <c r="AL26" s="9">
        <f>IFERROR(__xludf.DUMMYFUNCTION("""COMPUTED_VALUE"""),1.0)</f>
        <v>1</v>
      </c>
      <c r="AM26" s="9">
        <f>IFERROR(__xludf.DUMMYFUNCTION("""COMPUTED_VALUE"""),1.0)</f>
        <v>1</v>
      </c>
      <c r="AN26" s="9">
        <f>IFERROR(__xludf.DUMMYFUNCTION("""COMPUTED_VALUE"""),1.0)</f>
        <v>1</v>
      </c>
      <c r="AO26" s="9">
        <f>IFERROR(__xludf.DUMMYFUNCTION("""COMPUTED_VALUE"""),1.0)</f>
        <v>1</v>
      </c>
      <c r="AP26" s="9">
        <f>IFERROR(__xludf.DUMMYFUNCTION("""COMPUTED_VALUE"""),1.0)</f>
        <v>1</v>
      </c>
      <c r="AQ26" s="9">
        <f>IFERROR(__xludf.DUMMYFUNCTION("""COMPUTED_VALUE"""),1.0)</f>
        <v>1</v>
      </c>
      <c r="AR26" s="9">
        <f>IFERROR(__xludf.DUMMYFUNCTION("""COMPUTED_VALUE"""),1.0)</f>
        <v>1</v>
      </c>
      <c r="AS26" s="9">
        <f>IFERROR(__xludf.DUMMYFUNCTION("""COMPUTED_VALUE"""),1.0)</f>
        <v>1</v>
      </c>
      <c r="AT26" s="9">
        <f>IFERROR(__xludf.DUMMYFUNCTION("""COMPUTED_VALUE"""),1.0)</f>
        <v>1</v>
      </c>
      <c r="AU26" s="9">
        <f>IFERROR(__xludf.DUMMYFUNCTION("""COMPUTED_VALUE"""),1.0)</f>
        <v>1</v>
      </c>
      <c r="AV26" s="9">
        <f>IFERROR(__xludf.DUMMYFUNCTION("""COMPUTED_VALUE"""),1.0)</f>
        <v>1</v>
      </c>
      <c r="AW26" s="9">
        <f>IFERROR(__xludf.DUMMYFUNCTION("""COMPUTED_VALUE"""),1.0)</f>
        <v>1</v>
      </c>
      <c r="AX26" s="9">
        <f>IFERROR(__xludf.DUMMYFUNCTION("""COMPUTED_VALUE"""),1.0)</f>
        <v>1</v>
      </c>
      <c r="AY26" s="9">
        <f>IFERROR(__xludf.DUMMYFUNCTION("""COMPUTED_VALUE"""),1.0)</f>
        <v>1</v>
      </c>
      <c r="AZ26" s="9">
        <f>IFERROR(__xludf.DUMMYFUNCTION("""COMPUTED_VALUE"""),1.0)</f>
        <v>1</v>
      </c>
      <c r="BA26" s="9">
        <f>IFERROR(__xludf.DUMMYFUNCTION("""COMPUTED_VALUE"""),1.0)</f>
        <v>1</v>
      </c>
      <c r="BB26" s="9">
        <f>IFERROR(__xludf.DUMMYFUNCTION("""COMPUTED_VALUE"""),1.0)</f>
        <v>1</v>
      </c>
      <c r="BC26" s="9">
        <f>IFERROR(__xludf.DUMMYFUNCTION("""COMPUTED_VALUE"""),1.0)</f>
        <v>1</v>
      </c>
      <c r="BD26" s="9">
        <f>IFERROR(__xludf.DUMMYFUNCTION("""COMPUTED_VALUE"""),1.0)</f>
        <v>1</v>
      </c>
      <c r="BE26" s="9">
        <f>IFERROR(__xludf.DUMMYFUNCTION("""COMPUTED_VALUE"""),1.0)</f>
        <v>1</v>
      </c>
      <c r="BF26" s="9">
        <f>IFERROR(__xludf.DUMMYFUNCTION("""COMPUTED_VALUE"""),1.0)</f>
        <v>1</v>
      </c>
      <c r="BG26" s="9">
        <f>IFERROR(__xludf.DUMMYFUNCTION("""COMPUTED_VALUE"""),1.0)</f>
        <v>1</v>
      </c>
      <c r="BH26" s="9">
        <f>IFERROR(__xludf.DUMMYFUNCTION("""COMPUTED_VALUE"""),1.0)</f>
        <v>1</v>
      </c>
      <c r="BI26" s="9">
        <f>IFERROR(__xludf.DUMMYFUNCTION("""COMPUTED_VALUE"""),1.0)</f>
        <v>1</v>
      </c>
      <c r="BJ26" s="9">
        <f>IFERROR(__xludf.DUMMYFUNCTION("""COMPUTED_VALUE"""),1.0)</f>
        <v>1</v>
      </c>
      <c r="BK26" s="9">
        <f>IFERROR(__xludf.DUMMYFUNCTION("""COMPUTED_VALUE"""),1.0)</f>
        <v>1</v>
      </c>
      <c r="BL26" s="9">
        <f>IFERROR(__xludf.DUMMYFUNCTION("""COMPUTED_VALUE"""),1.0)</f>
        <v>1</v>
      </c>
      <c r="BM26" s="9" t="str">
        <f>IFERROR(__xludf.DUMMYFUNCTION("""COMPUTED_VALUE"""),"")</f>
        <v/>
      </c>
      <c r="BN26" s="9">
        <f>IFERROR(__xludf.DUMMYFUNCTION("""COMPUTED_VALUE"""),1.0)</f>
        <v>1</v>
      </c>
      <c r="BO26" s="9">
        <f>IFERROR(__xludf.DUMMYFUNCTION("""COMPUTED_VALUE"""),1.0)</f>
        <v>1</v>
      </c>
      <c r="BP26" s="9">
        <f>IFERROR(__xludf.DUMMYFUNCTION("""COMPUTED_VALUE"""),1.0)</f>
        <v>1</v>
      </c>
      <c r="BQ26" s="9">
        <f>IFERROR(__xludf.DUMMYFUNCTION("""COMPUTED_VALUE"""),1.0)</f>
        <v>1</v>
      </c>
      <c r="BR26" s="9">
        <f>IFERROR(__xludf.DUMMYFUNCTION("""COMPUTED_VALUE"""),1.0)</f>
        <v>1</v>
      </c>
      <c r="BS26" s="9">
        <f>IFERROR(__xludf.DUMMYFUNCTION("""COMPUTED_VALUE"""),1.0)</f>
        <v>1</v>
      </c>
      <c r="BT26" s="9">
        <f>IFERROR(__xludf.DUMMYFUNCTION("""COMPUTED_VALUE"""),1.0)</f>
        <v>1</v>
      </c>
      <c r="BU26" s="9">
        <f>IFERROR(__xludf.DUMMYFUNCTION("""COMPUTED_VALUE"""),1.0)</f>
        <v>1</v>
      </c>
      <c r="BV26" s="9" t="str">
        <f>IFERROR(__xludf.DUMMYFUNCTION("""COMPUTED_VALUE"""),"WA")</f>
        <v>WA</v>
      </c>
      <c r="BW26" s="9" t="str">
        <f>IFERROR(__xludf.DUMMYFUNCTION("""COMPUTED_VALUE"""),"WA")</f>
        <v>WA</v>
      </c>
      <c r="BX26" s="9" t="str">
        <f>IFERROR(__xludf.DUMMYFUNCTION("""COMPUTED_VALUE"""),"WA")</f>
        <v>WA</v>
      </c>
      <c r="BY26" s="9" t="str">
        <f>IFERROR(__xludf.DUMMYFUNCTION("""COMPUTED_VALUE"""),"WA")</f>
        <v>WA</v>
      </c>
      <c r="BZ26" s="9">
        <f>IFERROR(__xludf.DUMMYFUNCTION("""COMPUTED_VALUE"""),1.0)</f>
        <v>1</v>
      </c>
      <c r="CA26" s="9" t="str">
        <f>IFERROR(__xludf.DUMMYFUNCTION("""COMPUTED_VALUE"""),"WA")</f>
        <v>WA</v>
      </c>
      <c r="CB26" s="9" t="str">
        <f>IFERROR(__xludf.DUMMYFUNCTION("""COMPUTED_VALUE"""),"WA")</f>
        <v>WA</v>
      </c>
      <c r="CC26" s="9">
        <f>IFERROR(__xludf.DUMMYFUNCTION("""COMPUTED_VALUE"""),1.0)</f>
        <v>1</v>
      </c>
      <c r="CD26" s="9" t="str">
        <f>IFERROR(__xludf.DUMMYFUNCTION("""COMPUTED_VALUE"""),"WA")</f>
        <v>WA</v>
      </c>
      <c r="CE26" s="9" t="str">
        <f>IFERROR(__xludf.DUMMYFUNCTION("""COMPUTED_VALUE"""),"WA")</f>
        <v>WA</v>
      </c>
      <c r="CF26" s="9" t="str">
        <f>IFERROR(__xludf.DUMMYFUNCTION("""COMPUTED_VALUE"""),"WA")</f>
        <v>WA</v>
      </c>
      <c r="CG26" s="9" t="str">
        <f>IFERROR(__xludf.DUMMYFUNCTION("""COMPUTED_VALUE"""),"WA")</f>
        <v>WA</v>
      </c>
      <c r="CH26" s="9" t="str">
        <f>IFERROR(__xludf.DUMMYFUNCTION("""COMPUTED_VALUE"""),"WA")</f>
        <v>WA</v>
      </c>
      <c r="CI26" s="9" t="str">
        <f>IFERROR(__xludf.DUMMYFUNCTION("""COMPUTED_VALUE"""),"WA")</f>
        <v>WA</v>
      </c>
      <c r="CJ26" s="9">
        <f>IFERROR(__xludf.DUMMYFUNCTION("""COMPUTED_VALUE"""),1.0)</f>
        <v>1</v>
      </c>
      <c r="CK26" s="9" t="str">
        <f>IFERROR(__xludf.DUMMYFUNCTION("""COMPUTED_VALUE"""),"WA")</f>
        <v>WA</v>
      </c>
      <c r="CL26" s="9" t="str">
        <f>IFERROR(__xludf.DUMMYFUNCTION("""COMPUTED_VALUE"""),"WA")</f>
        <v>WA</v>
      </c>
      <c r="CM26" s="9" t="str">
        <f>IFERROR(__xludf.DUMMYFUNCTION("""COMPUTED_VALUE"""),"WA")</f>
        <v>WA</v>
      </c>
      <c r="CN26" s="9" t="str">
        <f>IFERROR(__xludf.DUMMYFUNCTION("""COMPUTED_VALUE"""),"WA")</f>
        <v>WA</v>
      </c>
      <c r="CO26" s="9" t="str">
        <f>IFERROR(__xludf.DUMMYFUNCTION("""COMPUTED_VALUE"""),"WA")</f>
        <v>WA</v>
      </c>
      <c r="CP26" s="9" t="str">
        <f>IFERROR(__xludf.DUMMYFUNCTION("""COMPUTED_VALUE"""),"WA")</f>
        <v>WA</v>
      </c>
      <c r="CQ26" s="9" t="str">
        <f>IFERROR(__xludf.DUMMYFUNCTION("""COMPUTED_VALUE"""),"WA")</f>
        <v>WA</v>
      </c>
      <c r="CR26" s="9" t="str">
        <f>IFERROR(__xludf.DUMMYFUNCTION("""COMPUTED_VALUE"""),"WA")</f>
        <v>WA</v>
      </c>
      <c r="CS26" s="9" t="str">
        <f>IFERROR(__xludf.DUMMYFUNCTION("""COMPUTED_VALUE"""),"WA")</f>
        <v>WA</v>
      </c>
      <c r="CT26" s="9">
        <f>IFERROR(__xludf.DUMMYFUNCTION("""COMPUTED_VALUE"""),1.0)</f>
        <v>1</v>
      </c>
      <c r="CU26" s="9" t="str">
        <f>IFERROR(__xludf.DUMMYFUNCTION("""COMPUTED_VALUE"""),"")</f>
        <v/>
      </c>
      <c r="CV26" s="9" t="str">
        <f>IFERROR(__xludf.DUMMYFUNCTION("""COMPUTED_VALUE"""),"-")</f>
        <v>-</v>
      </c>
      <c r="CW26" s="9" t="str">
        <f>IFERROR(__xludf.DUMMYFUNCTION("""COMPUTED_VALUE"""),"-")</f>
        <v>-</v>
      </c>
      <c r="CX26" s="9" t="str">
        <f>IFERROR(__xludf.DUMMYFUNCTION("""COMPUTED_VALUE"""),"-")</f>
        <v>-</v>
      </c>
      <c r="CY26" s="9" t="str">
        <f>IFERROR(__xludf.DUMMYFUNCTION("""COMPUTED_VALUE"""),"-")</f>
        <v>-</v>
      </c>
      <c r="CZ26" s="9" t="str">
        <f>IFERROR(__xludf.DUMMYFUNCTION("""COMPUTED_VALUE"""),"-")</f>
        <v>-</v>
      </c>
      <c r="DA26" s="9" t="str">
        <f>IFERROR(__xludf.DUMMYFUNCTION("""COMPUTED_VALUE"""),"-")</f>
        <v>-</v>
      </c>
      <c r="DB26" s="9" t="str">
        <f>IFERROR(__xludf.DUMMYFUNCTION("""COMPUTED_VALUE"""),"-")</f>
        <v>-</v>
      </c>
      <c r="DC26" s="9" t="str">
        <f>IFERROR(__xludf.DUMMYFUNCTION("""COMPUTED_VALUE"""),"-")</f>
        <v>-</v>
      </c>
      <c r="DD26" s="9" t="str">
        <f>IFERROR(__xludf.DUMMYFUNCTION("""COMPUTED_VALUE"""),"-")</f>
        <v>-</v>
      </c>
      <c r="DE26" s="9" t="str">
        <f>IFERROR(__xludf.DUMMYFUNCTION("""COMPUTED_VALUE"""),"-")</f>
        <v>-</v>
      </c>
      <c r="DF26" s="9" t="str">
        <f>IFERROR(__xludf.DUMMYFUNCTION("""COMPUTED_VALUE"""),"-")</f>
        <v>-</v>
      </c>
      <c r="DG26" s="9" t="str">
        <f>IFERROR(__xludf.DUMMYFUNCTION("""COMPUTED_VALUE"""),"-")</f>
        <v>-</v>
      </c>
      <c r="DH26" s="9" t="str">
        <f>IFERROR(__xludf.DUMMYFUNCTION("""COMPUTED_VALUE"""),"-")</f>
        <v>-</v>
      </c>
      <c r="DI26" s="9" t="str">
        <f>IFERROR(__xludf.DUMMYFUNCTION("""COMPUTED_VALUE"""),"-")</f>
        <v>-</v>
      </c>
      <c r="DJ26" s="9" t="str">
        <f>IFERROR(__xludf.DUMMYFUNCTION("""COMPUTED_VALUE"""),"-")</f>
        <v>-</v>
      </c>
      <c r="DK26" s="9" t="str">
        <f>IFERROR(__xludf.DUMMYFUNCTION("""COMPUTED_VALUE"""),"-")</f>
        <v>-</v>
      </c>
      <c r="DL26" s="9" t="str">
        <f>IFERROR(__xludf.DUMMYFUNCTION("""COMPUTED_VALUE"""),"-")</f>
        <v>-</v>
      </c>
      <c r="DM26" s="9" t="str">
        <f>IFERROR(__xludf.DUMMYFUNCTION("""COMPUTED_VALUE"""),"-")</f>
        <v>-</v>
      </c>
      <c r="DN26" s="9" t="str">
        <f>IFERROR(__xludf.DUMMYFUNCTION("""COMPUTED_VALUE"""),"-")</f>
        <v>-</v>
      </c>
      <c r="DO26" s="9" t="str">
        <f>IFERROR(__xludf.DUMMYFUNCTION("""COMPUTED_VALUE"""),"-")</f>
        <v>-</v>
      </c>
      <c r="DP26" s="9" t="str">
        <f>IFERROR(__xludf.DUMMYFUNCTION("""COMPUTED_VALUE"""),"-")</f>
        <v>-</v>
      </c>
      <c r="DQ26" s="9" t="str">
        <f>IFERROR(__xludf.DUMMYFUNCTION("""COMPUTED_VALUE"""),"-")</f>
        <v>-</v>
      </c>
      <c r="DR26" s="9" t="str">
        <f>IFERROR(__xludf.DUMMYFUNCTION("""COMPUTED_VALUE"""),"-")</f>
        <v>-</v>
      </c>
      <c r="DS26" s="9" t="str">
        <f>IFERROR(__xludf.DUMMYFUNCTION("""COMPUTED_VALUE"""),"-")</f>
        <v>-</v>
      </c>
      <c r="DT26" s="9" t="str">
        <f>IFERROR(__xludf.DUMMYFUNCTION("""COMPUTED_VALUE"""),"-")</f>
        <v>-</v>
      </c>
      <c r="DU26" s="9" t="str">
        <f>IFERROR(__xludf.DUMMYFUNCTION("""COMPUTED_VALUE"""),"-")</f>
        <v>-</v>
      </c>
      <c r="DV26" s="9" t="str">
        <f>IFERROR(__xludf.DUMMYFUNCTION("""COMPUTED_VALUE"""),"-")</f>
        <v>-</v>
      </c>
      <c r="DW26" s="9" t="str">
        <f>IFERROR(__xludf.DUMMYFUNCTION("""COMPUTED_VALUE"""),"-")</f>
        <v>-</v>
      </c>
      <c r="DX26" s="9" t="str">
        <f>IFERROR(__xludf.DUMMYFUNCTION("""COMPUTED_VALUE"""),"-")</f>
        <v>-</v>
      </c>
      <c r="DY26" s="9" t="str">
        <f>IFERROR(__xludf.DUMMYFUNCTION("""COMPUTED_VALUE"""),"-")</f>
        <v>-</v>
      </c>
      <c r="DZ26" s="9" t="str">
        <f>IFERROR(__xludf.DUMMYFUNCTION("""COMPUTED_VALUE"""),"-")</f>
        <v>-</v>
      </c>
      <c r="EA26" s="9" t="str">
        <f>IFERROR(__xludf.DUMMYFUNCTION("""COMPUTED_VALUE"""),"-")</f>
        <v>-</v>
      </c>
      <c r="EB26" s="9" t="str">
        <f>IFERROR(__xludf.DUMMYFUNCTION("""COMPUTED_VALUE"""),"")</f>
        <v/>
      </c>
      <c r="EC26" s="9" t="str">
        <f>IFERROR(__xludf.DUMMYFUNCTION("""COMPUTED_VALUE"""),"-")</f>
        <v>-</v>
      </c>
      <c r="ED26" s="9" t="str">
        <f>IFERROR(__xludf.DUMMYFUNCTION("""COMPUTED_VALUE"""),"-")</f>
        <v>-</v>
      </c>
      <c r="EE26" s="9" t="str">
        <f>IFERROR(__xludf.DUMMYFUNCTION("""COMPUTED_VALUE"""),"-")</f>
        <v>-</v>
      </c>
      <c r="EF26" s="9" t="str">
        <f>IFERROR(__xludf.DUMMYFUNCTION("""COMPUTED_VALUE"""),"-")</f>
        <v>-</v>
      </c>
      <c r="EG26" s="9" t="str">
        <f>IFERROR(__xludf.DUMMYFUNCTION("""COMPUTED_VALUE"""),"-")</f>
        <v>-</v>
      </c>
      <c r="EH26" s="9" t="str">
        <f>IFERROR(__xludf.DUMMYFUNCTION("""COMPUTED_VALUE"""),"-")</f>
        <v>-</v>
      </c>
      <c r="EI26" s="9" t="str">
        <f>IFERROR(__xludf.DUMMYFUNCTION("""COMPUTED_VALUE"""),"-")</f>
        <v>-</v>
      </c>
      <c r="EJ26" s="9" t="str">
        <f>IFERROR(__xludf.DUMMYFUNCTION("""COMPUTED_VALUE"""),"-")</f>
        <v>-</v>
      </c>
      <c r="EK26" s="9" t="str">
        <f>IFERROR(__xludf.DUMMYFUNCTION("""COMPUTED_VALUE"""),"-")</f>
        <v>-</v>
      </c>
      <c r="EL26" s="9" t="str">
        <f>IFERROR(__xludf.DUMMYFUNCTION("""COMPUTED_VALUE"""),"-")</f>
        <v>-</v>
      </c>
      <c r="EM26" s="9" t="str">
        <f>IFERROR(__xludf.DUMMYFUNCTION("""COMPUTED_VALUE"""),"-")</f>
        <v>-</v>
      </c>
      <c r="EN26" s="9" t="str">
        <f>IFERROR(__xludf.DUMMYFUNCTION("""COMPUTED_VALUE"""),"-")</f>
        <v>-</v>
      </c>
      <c r="EO26" s="9" t="str">
        <f>IFERROR(__xludf.DUMMYFUNCTION("""COMPUTED_VALUE"""),"-")</f>
        <v>-</v>
      </c>
      <c r="EP26" s="9" t="str">
        <f>IFERROR(__xludf.DUMMYFUNCTION("""COMPUTED_VALUE"""),"-")</f>
        <v>-</v>
      </c>
      <c r="EQ26" s="9" t="str">
        <f>IFERROR(__xludf.DUMMYFUNCTION("""COMPUTED_VALUE"""),"-")</f>
        <v>-</v>
      </c>
      <c r="ER26" s="9" t="str">
        <f>IFERROR(__xludf.DUMMYFUNCTION("""COMPUTED_VALUE"""),"-")</f>
        <v>-</v>
      </c>
      <c r="ES26" s="9" t="str">
        <f>IFERROR(__xludf.DUMMYFUNCTION("""COMPUTED_VALUE"""),"")</f>
        <v/>
      </c>
      <c r="ET26" s="9" t="str">
        <f>IFERROR(__xludf.DUMMYFUNCTION("""COMPUTED_VALUE"""),"-")</f>
        <v>-</v>
      </c>
      <c r="EU26" s="9" t="str">
        <f>IFERROR(__xludf.DUMMYFUNCTION("""COMPUTED_VALUE"""),"-")</f>
        <v>-</v>
      </c>
      <c r="EV26" s="9" t="str">
        <f>IFERROR(__xludf.DUMMYFUNCTION("""COMPUTED_VALUE"""),"-")</f>
        <v>-</v>
      </c>
      <c r="EW26" s="9" t="str">
        <f>IFERROR(__xludf.DUMMYFUNCTION("""COMPUTED_VALUE"""),"-")</f>
        <v>-</v>
      </c>
      <c r="EX26" s="9" t="str">
        <f>IFERROR(__xludf.DUMMYFUNCTION("""COMPUTED_VALUE"""),"-")</f>
        <v>-</v>
      </c>
      <c r="EY26" s="9" t="str">
        <f>IFERROR(__xludf.DUMMYFUNCTION("""COMPUTED_VALUE"""),"-")</f>
        <v>-</v>
      </c>
      <c r="EZ26" s="9" t="str">
        <f>IFERROR(__xludf.DUMMYFUNCTION("""COMPUTED_VALUE"""),"-")</f>
        <v>-</v>
      </c>
      <c r="FA26" s="9" t="str">
        <f>IFERROR(__xludf.DUMMYFUNCTION("""COMPUTED_VALUE"""),"-")</f>
        <v>-</v>
      </c>
      <c r="FB26" s="9" t="str">
        <f>IFERROR(__xludf.DUMMYFUNCTION("""COMPUTED_VALUE"""),"-")</f>
        <v>-</v>
      </c>
      <c r="FC26" s="9" t="str">
        <f>IFERROR(__xludf.DUMMYFUNCTION("""COMPUTED_VALUE"""),"-")</f>
        <v>-</v>
      </c>
      <c r="FD26" s="9" t="str">
        <f>IFERROR(__xludf.DUMMYFUNCTION("""COMPUTED_VALUE"""),"-")</f>
        <v>-</v>
      </c>
      <c r="FE26" s="9" t="str">
        <f>IFERROR(__xludf.DUMMYFUNCTION("""COMPUTED_VALUE"""),"-")</f>
        <v>-</v>
      </c>
      <c r="FF26" s="9" t="str">
        <f>IFERROR(__xludf.DUMMYFUNCTION("""COMPUTED_VALUE"""),"-")</f>
        <v>-</v>
      </c>
      <c r="FG26" s="9" t="str">
        <f>IFERROR(__xludf.DUMMYFUNCTION("""COMPUTED_VALUE"""),"-")</f>
        <v>-</v>
      </c>
      <c r="FH26" s="9" t="str">
        <f>IFERROR(__xludf.DUMMYFUNCTION("""COMPUTED_VALUE"""),"-")</f>
        <v>-</v>
      </c>
      <c r="FI26" s="9" t="str">
        <f>IFERROR(__xludf.DUMMYFUNCTION("""COMPUTED_VALUE"""),"-")</f>
        <v>-</v>
      </c>
      <c r="FJ26" s="9" t="str">
        <f>IFERROR(__xludf.DUMMYFUNCTION("""COMPUTED_VALUE"""),"-")</f>
        <v>-</v>
      </c>
      <c r="FK26" s="9" t="str">
        <f>IFERROR(__xludf.DUMMYFUNCTION("""COMPUTED_VALUE"""),"-")</f>
        <v>-</v>
      </c>
      <c r="FL26" s="9" t="str">
        <f>IFERROR(__xludf.DUMMYFUNCTION("""COMPUTED_VALUE"""),"-")</f>
        <v>-</v>
      </c>
      <c r="FM26" s="9" t="str">
        <f>IFERROR(__xludf.DUMMYFUNCTION("""COMPUTED_VALUE"""),"-")</f>
        <v>-</v>
      </c>
      <c r="FN26" s="9" t="str">
        <f>IFERROR(__xludf.DUMMYFUNCTION("""COMPUTED_VALUE"""),"-")</f>
        <v>-</v>
      </c>
      <c r="FO26" s="9" t="str">
        <f>IFERROR(__xludf.DUMMYFUNCTION("""COMPUTED_VALUE"""),"-")</f>
        <v>-</v>
      </c>
      <c r="FP26" s="9" t="str">
        <f>IFERROR(__xludf.DUMMYFUNCTION("""COMPUTED_VALUE"""),"-")</f>
        <v>-</v>
      </c>
      <c r="FQ26" s="9" t="str">
        <f>IFERROR(__xludf.DUMMYFUNCTION("""COMPUTED_VALUE"""),"-")</f>
        <v>-</v>
      </c>
      <c r="FR26" s="9" t="str">
        <f>IFERROR(__xludf.DUMMYFUNCTION("""COMPUTED_VALUE"""),"-")</f>
        <v>-</v>
      </c>
      <c r="FS26" s="9" t="str">
        <f>IFERROR(__xludf.DUMMYFUNCTION("""COMPUTED_VALUE"""),"-")</f>
        <v>-</v>
      </c>
      <c r="FT26" s="9" t="str">
        <f>IFERROR(__xludf.DUMMYFUNCTION("""COMPUTED_VALUE"""),"-")</f>
        <v>-</v>
      </c>
      <c r="FU26" s="9" t="str">
        <f>IFERROR(__xludf.DUMMYFUNCTION("""COMPUTED_VALUE"""),"-")</f>
        <v>-</v>
      </c>
      <c r="FV26" s="9" t="str">
        <f>IFERROR(__xludf.DUMMYFUNCTION("""COMPUTED_VALUE"""),"")</f>
        <v/>
      </c>
      <c r="FW26" s="9" t="str">
        <f>IFERROR(__xludf.DUMMYFUNCTION("""COMPUTED_VALUE"""),"-")</f>
        <v>-</v>
      </c>
      <c r="FX26" s="9" t="str">
        <f>IFERROR(__xludf.DUMMYFUNCTION("""COMPUTED_VALUE"""),"-")</f>
        <v>-</v>
      </c>
      <c r="FY26" s="9" t="str">
        <f>IFERROR(__xludf.DUMMYFUNCTION("""COMPUTED_VALUE"""),"-")</f>
        <v>-</v>
      </c>
      <c r="FZ26" s="9" t="str">
        <f>IFERROR(__xludf.DUMMYFUNCTION("""COMPUTED_VALUE"""),"-")</f>
        <v>-</v>
      </c>
      <c r="GA26" s="9" t="str">
        <f>IFERROR(__xludf.DUMMYFUNCTION("""COMPUTED_VALUE"""),"-")</f>
        <v>-</v>
      </c>
      <c r="GB26" s="9" t="str">
        <f>IFERROR(__xludf.DUMMYFUNCTION("""COMPUTED_VALUE"""),"-")</f>
        <v>-</v>
      </c>
      <c r="GC26" s="9" t="str">
        <f>IFERROR(__xludf.DUMMYFUNCTION("""COMPUTED_VALUE"""),"-")</f>
        <v>-</v>
      </c>
      <c r="GD26" s="9" t="str">
        <f>IFERROR(__xludf.DUMMYFUNCTION("""COMPUTED_VALUE"""),"-")</f>
        <v>-</v>
      </c>
      <c r="GE26" s="9" t="str">
        <f>IFERROR(__xludf.DUMMYFUNCTION("""COMPUTED_VALUE"""),"-")</f>
        <v>-</v>
      </c>
      <c r="GF26" s="9" t="str">
        <f>IFERROR(__xludf.DUMMYFUNCTION("""COMPUTED_VALUE"""),"-")</f>
        <v>-</v>
      </c>
      <c r="GG26" s="9" t="str">
        <f>IFERROR(__xludf.DUMMYFUNCTION("""COMPUTED_VALUE"""),"-")</f>
        <v>-</v>
      </c>
      <c r="GH26" s="9" t="str">
        <f>IFERROR(__xludf.DUMMYFUNCTION("""COMPUTED_VALUE"""),"-")</f>
        <v>-</v>
      </c>
      <c r="GI26" s="9" t="str">
        <f>IFERROR(__xludf.DUMMYFUNCTION("""COMPUTED_VALUE"""),"-")</f>
        <v>-</v>
      </c>
      <c r="GJ26" s="9" t="str">
        <f>IFERROR(__xludf.DUMMYFUNCTION("""COMPUTED_VALUE"""),"-")</f>
        <v>-</v>
      </c>
      <c r="GK26" s="9" t="str">
        <f>IFERROR(__xludf.DUMMYFUNCTION("""COMPUTED_VALUE"""),"-")</f>
        <v>-</v>
      </c>
      <c r="GL26" s="9" t="str">
        <f>IFERROR(__xludf.DUMMYFUNCTION("""COMPUTED_VALUE"""),"-")</f>
        <v>-</v>
      </c>
      <c r="GM26" s="9" t="str">
        <f>IFERROR(__xludf.DUMMYFUNCTION("""COMPUTED_VALUE"""),"-")</f>
        <v>-</v>
      </c>
      <c r="GN26" s="9" t="str">
        <f>IFERROR(__xludf.DUMMYFUNCTION("""COMPUTED_VALUE"""),"-")</f>
        <v>-</v>
      </c>
      <c r="GO26" s="9" t="str">
        <f>IFERROR(__xludf.DUMMYFUNCTION("""COMPUTED_VALUE"""),"-")</f>
        <v>-</v>
      </c>
      <c r="GP26" s="9" t="str">
        <f>IFERROR(__xludf.DUMMYFUNCTION("""COMPUTED_VALUE"""),"-")</f>
        <v>-</v>
      </c>
      <c r="GQ26" s="9" t="str">
        <f>IFERROR(__xludf.DUMMYFUNCTION("""COMPUTED_VALUE"""),"-")</f>
        <v>-</v>
      </c>
      <c r="GR26" s="9" t="str">
        <f>IFERROR(__xludf.DUMMYFUNCTION("""COMPUTED_VALUE"""),"-")</f>
        <v>-</v>
      </c>
      <c r="GS26" s="9" t="str">
        <f>IFERROR(__xludf.DUMMYFUNCTION("""COMPUTED_VALUE"""),"-")</f>
        <v>-</v>
      </c>
      <c r="GT26" s="9" t="str">
        <f>IFERROR(__xludf.DUMMYFUNCTION("""COMPUTED_VALUE"""),"-")</f>
        <v>-</v>
      </c>
      <c r="GU26" s="9" t="str">
        <f>IFERROR(__xludf.DUMMYFUNCTION("""COMPUTED_VALUE"""),"")</f>
        <v/>
      </c>
    </row>
    <row r="27">
      <c r="A27" s="5"/>
      <c r="B27" s="5"/>
      <c r="C27" s="5" t="str">
        <f>if(B27="d","diskv. iz ciklusa",if(B27="d1","diskv. iz kruga",if($E27="ODOBREN",(if(countif(H:H,"="&amp;H27)=1,countif(H:H,"&gt;"&amp;H27)+1,concatenate(countif(H:H,"&gt;"&amp;H27)+1," - ",countif(H:H,"&gt;="&amp;H27)))),'Rezultati - B kategorija'!empty)))</f>
        <v>25 - 37</v>
      </c>
      <c r="D27" s="6" t="str">
        <f>IFERROR(__xludf.DUMMYFUNCTION("""COMPUTED_VALUE"""),"Danilo21")</f>
        <v>Danilo21</v>
      </c>
      <c r="E27" s="6" t="str">
        <f>IFERROR(__xludf.DUMMYFUNCTION("""COMPUTED_VALUE"""),"ODOBREN")</f>
        <v>ODOBREN</v>
      </c>
      <c r="F27" s="6" t="str">
        <f>IFERROR(__xludf.DUMMYFUNCTION("""COMPUTED_VALUE"""),"Danilo")</f>
        <v>Danilo</v>
      </c>
      <c r="G27" s="6" t="str">
        <f>IFERROR(__xludf.DUMMYFUNCTION("""COMPUTED_VALUE"""),"Trninic")</f>
        <v>Trninic</v>
      </c>
      <c r="H27" s="7">
        <f>IFERROR(__xludf.DUMMYFUNCTION("""COMPUTED_VALUE"""),112.0)</f>
        <v>112</v>
      </c>
      <c r="I27" s="7">
        <f>IFERROR(__xludf.DUMMYFUNCTION("""COMPUTED_VALUE"""),112.0)</f>
        <v>112</v>
      </c>
      <c r="J27" s="6" t="str">
        <f>IFERROR(__xludf.DUMMYFUNCTION("""COMPUTED_VALUE"""),"Stari grad")</f>
        <v>Stari grad</v>
      </c>
      <c r="K27" s="6" t="str">
        <f>IFERROR(__xludf.DUMMYFUNCTION("""COMPUTED_VALUE"""),"Računarska gimnazija")</f>
        <v>Računarska gimnazija</v>
      </c>
      <c r="L27" s="14" t="str">
        <f>IFERROR(__xludf.DUMMYFUNCTION("""COMPUTED_VALUE"""),"I")</f>
        <v>I</v>
      </c>
      <c r="M27" s="6" t="str">
        <f>IFERROR(__xludf.DUMMYFUNCTION("""COMPUTED_VALUE"""),"B")</f>
        <v>B</v>
      </c>
      <c r="N27" s="6"/>
      <c r="O27" s="8">
        <f>IFERROR(__xludf.DUMMYFUNCTION("""COMPUTED_VALUE"""),100.0)</f>
        <v>100</v>
      </c>
      <c r="P27" s="9">
        <f>IFERROR(__xludf.DUMMYFUNCTION("""COMPUTED_VALUE"""),12.0)</f>
        <v>12</v>
      </c>
      <c r="Q27" s="9" t="str">
        <f>IFERROR(__xludf.DUMMYFUNCTION("""COMPUTED_VALUE"""),"-")</f>
        <v>-</v>
      </c>
      <c r="R27" s="9" t="str">
        <f>IFERROR(__xludf.DUMMYFUNCTION("""COMPUTED_VALUE"""),"-")</f>
        <v>-</v>
      </c>
      <c r="S27" s="9" t="str">
        <f>IFERROR(__xludf.DUMMYFUNCTION("""COMPUTED_VALUE"""),"-")</f>
        <v>-</v>
      </c>
      <c r="T27" s="9" t="str">
        <f>IFERROR(__xludf.DUMMYFUNCTION("""COMPUTED_VALUE"""),"-")</f>
        <v>-</v>
      </c>
      <c r="U27" s="9" t="str">
        <f>IFERROR(__xludf.DUMMYFUNCTION("""COMPUTED_VALUE"""),"")</f>
        <v/>
      </c>
      <c r="V27" s="9" t="str">
        <f>IFERROR(__xludf.DUMMYFUNCTION("""COMPUTED_VALUE"""),"")</f>
        <v/>
      </c>
      <c r="W27" s="9">
        <f>IFERROR(__xludf.DUMMYFUNCTION("""COMPUTED_VALUE"""),1.0)</f>
        <v>1</v>
      </c>
      <c r="X27" s="9">
        <f>IFERROR(__xludf.DUMMYFUNCTION("""COMPUTED_VALUE"""),1.0)</f>
        <v>1</v>
      </c>
      <c r="Y27" s="9">
        <f>IFERROR(__xludf.DUMMYFUNCTION("""COMPUTED_VALUE"""),1.0)</f>
        <v>1</v>
      </c>
      <c r="Z27" s="9">
        <f>IFERROR(__xludf.DUMMYFUNCTION("""COMPUTED_VALUE"""),1.0)</f>
        <v>1</v>
      </c>
      <c r="AA27" s="9">
        <f>IFERROR(__xludf.DUMMYFUNCTION("""COMPUTED_VALUE"""),1.0)</f>
        <v>1</v>
      </c>
      <c r="AB27" s="9">
        <f>IFERROR(__xludf.DUMMYFUNCTION("""COMPUTED_VALUE"""),1.0)</f>
        <v>1</v>
      </c>
      <c r="AC27" s="9">
        <f>IFERROR(__xludf.DUMMYFUNCTION("""COMPUTED_VALUE"""),1.0)</f>
        <v>1</v>
      </c>
      <c r="AD27" s="9">
        <f>IFERROR(__xludf.DUMMYFUNCTION("""COMPUTED_VALUE"""),1.0)</f>
        <v>1</v>
      </c>
      <c r="AE27" s="9">
        <f>IFERROR(__xludf.DUMMYFUNCTION("""COMPUTED_VALUE"""),1.0)</f>
        <v>1</v>
      </c>
      <c r="AF27" s="9">
        <f>IFERROR(__xludf.DUMMYFUNCTION("""COMPUTED_VALUE"""),1.0)</f>
        <v>1</v>
      </c>
      <c r="AG27" s="9">
        <f>IFERROR(__xludf.DUMMYFUNCTION("""COMPUTED_VALUE"""),1.0)</f>
        <v>1</v>
      </c>
      <c r="AH27" s="9">
        <f>IFERROR(__xludf.DUMMYFUNCTION("""COMPUTED_VALUE"""),1.0)</f>
        <v>1</v>
      </c>
      <c r="AI27" s="9">
        <f>IFERROR(__xludf.DUMMYFUNCTION("""COMPUTED_VALUE"""),1.0)</f>
        <v>1</v>
      </c>
      <c r="AJ27" s="9">
        <f>IFERROR(__xludf.DUMMYFUNCTION("""COMPUTED_VALUE"""),1.0)</f>
        <v>1</v>
      </c>
      <c r="AK27" s="9">
        <f>IFERROR(__xludf.DUMMYFUNCTION("""COMPUTED_VALUE"""),1.0)</f>
        <v>1</v>
      </c>
      <c r="AL27" s="9">
        <f>IFERROR(__xludf.DUMMYFUNCTION("""COMPUTED_VALUE"""),1.0)</f>
        <v>1</v>
      </c>
      <c r="AM27" s="9">
        <f>IFERROR(__xludf.DUMMYFUNCTION("""COMPUTED_VALUE"""),1.0)</f>
        <v>1</v>
      </c>
      <c r="AN27" s="9">
        <f>IFERROR(__xludf.DUMMYFUNCTION("""COMPUTED_VALUE"""),1.0)</f>
        <v>1</v>
      </c>
      <c r="AO27" s="9">
        <f>IFERROR(__xludf.DUMMYFUNCTION("""COMPUTED_VALUE"""),1.0)</f>
        <v>1</v>
      </c>
      <c r="AP27" s="9">
        <f>IFERROR(__xludf.DUMMYFUNCTION("""COMPUTED_VALUE"""),1.0)</f>
        <v>1</v>
      </c>
      <c r="AQ27" s="9">
        <f>IFERROR(__xludf.DUMMYFUNCTION("""COMPUTED_VALUE"""),1.0)</f>
        <v>1</v>
      </c>
      <c r="AR27" s="9">
        <f>IFERROR(__xludf.DUMMYFUNCTION("""COMPUTED_VALUE"""),1.0)</f>
        <v>1</v>
      </c>
      <c r="AS27" s="9">
        <f>IFERROR(__xludf.DUMMYFUNCTION("""COMPUTED_VALUE"""),1.0)</f>
        <v>1</v>
      </c>
      <c r="AT27" s="9">
        <f>IFERROR(__xludf.DUMMYFUNCTION("""COMPUTED_VALUE"""),1.0)</f>
        <v>1</v>
      </c>
      <c r="AU27" s="9">
        <f>IFERROR(__xludf.DUMMYFUNCTION("""COMPUTED_VALUE"""),1.0)</f>
        <v>1</v>
      </c>
      <c r="AV27" s="9">
        <f>IFERROR(__xludf.DUMMYFUNCTION("""COMPUTED_VALUE"""),1.0)</f>
        <v>1</v>
      </c>
      <c r="AW27" s="9">
        <f>IFERROR(__xludf.DUMMYFUNCTION("""COMPUTED_VALUE"""),1.0)</f>
        <v>1</v>
      </c>
      <c r="AX27" s="9">
        <f>IFERROR(__xludf.DUMMYFUNCTION("""COMPUTED_VALUE"""),1.0)</f>
        <v>1</v>
      </c>
      <c r="AY27" s="9">
        <f>IFERROR(__xludf.DUMMYFUNCTION("""COMPUTED_VALUE"""),1.0)</f>
        <v>1</v>
      </c>
      <c r="AZ27" s="9">
        <f>IFERROR(__xludf.DUMMYFUNCTION("""COMPUTED_VALUE"""),1.0)</f>
        <v>1</v>
      </c>
      <c r="BA27" s="9">
        <f>IFERROR(__xludf.DUMMYFUNCTION("""COMPUTED_VALUE"""),1.0)</f>
        <v>1</v>
      </c>
      <c r="BB27" s="9">
        <f>IFERROR(__xludf.DUMMYFUNCTION("""COMPUTED_VALUE"""),1.0)</f>
        <v>1</v>
      </c>
      <c r="BC27" s="9">
        <f>IFERROR(__xludf.DUMMYFUNCTION("""COMPUTED_VALUE"""),1.0)</f>
        <v>1</v>
      </c>
      <c r="BD27" s="9">
        <f>IFERROR(__xludf.DUMMYFUNCTION("""COMPUTED_VALUE"""),1.0)</f>
        <v>1</v>
      </c>
      <c r="BE27" s="9">
        <f>IFERROR(__xludf.DUMMYFUNCTION("""COMPUTED_VALUE"""),1.0)</f>
        <v>1</v>
      </c>
      <c r="BF27" s="9">
        <f>IFERROR(__xludf.DUMMYFUNCTION("""COMPUTED_VALUE"""),1.0)</f>
        <v>1</v>
      </c>
      <c r="BG27" s="9">
        <f>IFERROR(__xludf.DUMMYFUNCTION("""COMPUTED_VALUE"""),1.0)</f>
        <v>1</v>
      </c>
      <c r="BH27" s="9">
        <f>IFERROR(__xludf.DUMMYFUNCTION("""COMPUTED_VALUE"""),1.0)</f>
        <v>1</v>
      </c>
      <c r="BI27" s="9">
        <f>IFERROR(__xludf.DUMMYFUNCTION("""COMPUTED_VALUE"""),1.0)</f>
        <v>1</v>
      </c>
      <c r="BJ27" s="9">
        <f>IFERROR(__xludf.DUMMYFUNCTION("""COMPUTED_VALUE"""),1.0)</f>
        <v>1</v>
      </c>
      <c r="BK27" s="9">
        <f>IFERROR(__xludf.DUMMYFUNCTION("""COMPUTED_VALUE"""),1.0)</f>
        <v>1</v>
      </c>
      <c r="BL27" s="9">
        <f>IFERROR(__xludf.DUMMYFUNCTION("""COMPUTED_VALUE"""),1.0)</f>
        <v>1</v>
      </c>
      <c r="BM27" s="9" t="str">
        <f>IFERROR(__xludf.DUMMYFUNCTION("""COMPUTED_VALUE"""),"")</f>
        <v/>
      </c>
      <c r="BN27" s="9">
        <f>IFERROR(__xludf.DUMMYFUNCTION("""COMPUTED_VALUE"""),1.0)</f>
        <v>1</v>
      </c>
      <c r="BO27" s="9">
        <f>IFERROR(__xludf.DUMMYFUNCTION("""COMPUTED_VALUE"""),1.0)</f>
        <v>1</v>
      </c>
      <c r="BP27" s="9">
        <f>IFERROR(__xludf.DUMMYFUNCTION("""COMPUTED_VALUE"""),1.0)</f>
        <v>1</v>
      </c>
      <c r="BQ27" s="9">
        <f>IFERROR(__xludf.DUMMYFUNCTION("""COMPUTED_VALUE"""),1.0)</f>
        <v>1</v>
      </c>
      <c r="BR27" s="9">
        <f>IFERROR(__xludf.DUMMYFUNCTION("""COMPUTED_VALUE"""),1.0)</f>
        <v>1</v>
      </c>
      <c r="BS27" s="9" t="str">
        <f>IFERROR(__xludf.DUMMYFUNCTION("""COMPUTED_VALUE"""),"WA")</f>
        <v>WA</v>
      </c>
      <c r="BT27" s="9">
        <f>IFERROR(__xludf.DUMMYFUNCTION("""COMPUTED_VALUE"""),1.0)</f>
        <v>1</v>
      </c>
      <c r="BU27" s="9">
        <f>IFERROR(__xludf.DUMMYFUNCTION("""COMPUTED_VALUE"""),1.0)</f>
        <v>1</v>
      </c>
      <c r="BV27" s="9">
        <f>IFERROR(__xludf.DUMMYFUNCTION("""COMPUTED_VALUE"""),1.0)</f>
        <v>1</v>
      </c>
      <c r="BW27" s="9">
        <f>IFERROR(__xludf.DUMMYFUNCTION("""COMPUTED_VALUE"""),1.0)</f>
        <v>1</v>
      </c>
      <c r="BX27" s="9">
        <f>IFERROR(__xludf.DUMMYFUNCTION("""COMPUTED_VALUE"""),1.0)</f>
        <v>1</v>
      </c>
      <c r="BY27" s="9">
        <f>IFERROR(__xludf.DUMMYFUNCTION("""COMPUTED_VALUE"""),1.0)</f>
        <v>1</v>
      </c>
      <c r="BZ27" s="9">
        <f>IFERROR(__xludf.DUMMYFUNCTION("""COMPUTED_VALUE"""),1.0)</f>
        <v>1</v>
      </c>
      <c r="CA27" s="9">
        <f>IFERROR(__xludf.DUMMYFUNCTION("""COMPUTED_VALUE"""),1.0)</f>
        <v>1</v>
      </c>
      <c r="CB27" s="9" t="str">
        <f>IFERROR(__xludf.DUMMYFUNCTION("""COMPUTED_VALUE"""),"WA")</f>
        <v>WA</v>
      </c>
      <c r="CC27" s="9">
        <f>IFERROR(__xludf.DUMMYFUNCTION("""COMPUTED_VALUE"""),1.0)</f>
        <v>1</v>
      </c>
      <c r="CD27" s="9" t="str">
        <f>IFERROR(__xludf.DUMMYFUNCTION("""COMPUTED_VALUE"""),"WA")</f>
        <v>WA</v>
      </c>
      <c r="CE27" s="9" t="str">
        <f>IFERROR(__xludf.DUMMYFUNCTION("""COMPUTED_VALUE"""),"WA")</f>
        <v>WA</v>
      </c>
      <c r="CF27" s="9" t="str">
        <f>IFERROR(__xludf.DUMMYFUNCTION("""COMPUTED_VALUE"""),"WA")</f>
        <v>WA</v>
      </c>
      <c r="CG27" s="9" t="str">
        <f>IFERROR(__xludf.DUMMYFUNCTION("""COMPUTED_VALUE"""),"WA")</f>
        <v>WA</v>
      </c>
      <c r="CH27" s="9" t="str">
        <f>IFERROR(__xludf.DUMMYFUNCTION("""COMPUTED_VALUE"""),"WA")</f>
        <v>WA</v>
      </c>
      <c r="CI27" s="9" t="str">
        <f>IFERROR(__xludf.DUMMYFUNCTION("""COMPUTED_VALUE"""),"WA")</f>
        <v>WA</v>
      </c>
      <c r="CJ27" s="9">
        <f>IFERROR(__xludf.DUMMYFUNCTION("""COMPUTED_VALUE"""),1.0)</f>
        <v>1</v>
      </c>
      <c r="CK27" s="9" t="str">
        <f>IFERROR(__xludf.DUMMYFUNCTION("""COMPUTED_VALUE"""),"WA")</f>
        <v>WA</v>
      </c>
      <c r="CL27" s="9" t="str">
        <f>IFERROR(__xludf.DUMMYFUNCTION("""COMPUTED_VALUE"""),"WA")</f>
        <v>WA</v>
      </c>
      <c r="CM27" s="9" t="str">
        <f>IFERROR(__xludf.DUMMYFUNCTION("""COMPUTED_VALUE"""),"WA")</f>
        <v>WA</v>
      </c>
      <c r="CN27" s="9" t="str">
        <f>IFERROR(__xludf.DUMMYFUNCTION("""COMPUTED_VALUE"""),"WA")</f>
        <v>WA</v>
      </c>
      <c r="CO27" s="9" t="str">
        <f>IFERROR(__xludf.DUMMYFUNCTION("""COMPUTED_VALUE"""),"WA")</f>
        <v>WA</v>
      </c>
      <c r="CP27" s="9" t="str">
        <f>IFERROR(__xludf.DUMMYFUNCTION("""COMPUTED_VALUE"""),"WA")</f>
        <v>WA</v>
      </c>
      <c r="CQ27" s="9" t="str">
        <f>IFERROR(__xludf.DUMMYFUNCTION("""COMPUTED_VALUE"""),"WA")</f>
        <v>WA</v>
      </c>
      <c r="CR27" s="9" t="str">
        <f>IFERROR(__xludf.DUMMYFUNCTION("""COMPUTED_VALUE"""),"WA")</f>
        <v>WA</v>
      </c>
      <c r="CS27" s="9">
        <f>IFERROR(__xludf.DUMMYFUNCTION("""COMPUTED_VALUE"""),1.0)</f>
        <v>1</v>
      </c>
      <c r="CT27" s="9">
        <f>IFERROR(__xludf.DUMMYFUNCTION("""COMPUTED_VALUE"""),1.0)</f>
        <v>1</v>
      </c>
      <c r="CU27" s="9" t="str">
        <f>IFERROR(__xludf.DUMMYFUNCTION("""COMPUTED_VALUE"""),"")</f>
        <v/>
      </c>
      <c r="CV27" s="9" t="str">
        <f>IFERROR(__xludf.DUMMYFUNCTION("""COMPUTED_VALUE"""),"-")</f>
        <v>-</v>
      </c>
      <c r="CW27" s="9" t="str">
        <f>IFERROR(__xludf.DUMMYFUNCTION("""COMPUTED_VALUE"""),"-")</f>
        <v>-</v>
      </c>
      <c r="CX27" s="9" t="str">
        <f>IFERROR(__xludf.DUMMYFUNCTION("""COMPUTED_VALUE"""),"-")</f>
        <v>-</v>
      </c>
      <c r="CY27" s="9" t="str">
        <f>IFERROR(__xludf.DUMMYFUNCTION("""COMPUTED_VALUE"""),"-")</f>
        <v>-</v>
      </c>
      <c r="CZ27" s="9" t="str">
        <f>IFERROR(__xludf.DUMMYFUNCTION("""COMPUTED_VALUE"""),"-")</f>
        <v>-</v>
      </c>
      <c r="DA27" s="9" t="str">
        <f>IFERROR(__xludf.DUMMYFUNCTION("""COMPUTED_VALUE"""),"-")</f>
        <v>-</v>
      </c>
      <c r="DB27" s="9" t="str">
        <f>IFERROR(__xludf.DUMMYFUNCTION("""COMPUTED_VALUE"""),"-")</f>
        <v>-</v>
      </c>
      <c r="DC27" s="9" t="str">
        <f>IFERROR(__xludf.DUMMYFUNCTION("""COMPUTED_VALUE"""),"-")</f>
        <v>-</v>
      </c>
      <c r="DD27" s="9" t="str">
        <f>IFERROR(__xludf.DUMMYFUNCTION("""COMPUTED_VALUE"""),"-")</f>
        <v>-</v>
      </c>
      <c r="DE27" s="9" t="str">
        <f>IFERROR(__xludf.DUMMYFUNCTION("""COMPUTED_VALUE"""),"-")</f>
        <v>-</v>
      </c>
      <c r="DF27" s="9" t="str">
        <f>IFERROR(__xludf.DUMMYFUNCTION("""COMPUTED_VALUE"""),"-")</f>
        <v>-</v>
      </c>
      <c r="DG27" s="9" t="str">
        <f>IFERROR(__xludf.DUMMYFUNCTION("""COMPUTED_VALUE"""),"-")</f>
        <v>-</v>
      </c>
      <c r="DH27" s="9" t="str">
        <f>IFERROR(__xludf.DUMMYFUNCTION("""COMPUTED_VALUE"""),"-")</f>
        <v>-</v>
      </c>
      <c r="DI27" s="9" t="str">
        <f>IFERROR(__xludf.DUMMYFUNCTION("""COMPUTED_VALUE"""),"-")</f>
        <v>-</v>
      </c>
      <c r="DJ27" s="9" t="str">
        <f>IFERROR(__xludf.DUMMYFUNCTION("""COMPUTED_VALUE"""),"-")</f>
        <v>-</v>
      </c>
      <c r="DK27" s="9" t="str">
        <f>IFERROR(__xludf.DUMMYFUNCTION("""COMPUTED_VALUE"""),"-")</f>
        <v>-</v>
      </c>
      <c r="DL27" s="9" t="str">
        <f>IFERROR(__xludf.DUMMYFUNCTION("""COMPUTED_VALUE"""),"-")</f>
        <v>-</v>
      </c>
      <c r="DM27" s="9" t="str">
        <f>IFERROR(__xludf.DUMMYFUNCTION("""COMPUTED_VALUE"""),"-")</f>
        <v>-</v>
      </c>
      <c r="DN27" s="9" t="str">
        <f>IFERROR(__xludf.DUMMYFUNCTION("""COMPUTED_VALUE"""),"-")</f>
        <v>-</v>
      </c>
      <c r="DO27" s="9" t="str">
        <f>IFERROR(__xludf.DUMMYFUNCTION("""COMPUTED_VALUE"""),"-")</f>
        <v>-</v>
      </c>
      <c r="DP27" s="9" t="str">
        <f>IFERROR(__xludf.DUMMYFUNCTION("""COMPUTED_VALUE"""),"-")</f>
        <v>-</v>
      </c>
      <c r="DQ27" s="9" t="str">
        <f>IFERROR(__xludf.DUMMYFUNCTION("""COMPUTED_VALUE"""),"-")</f>
        <v>-</v>
      </c>
      <c r="DR27" s="9" t="str">
        <f>IFERROR(__xludf.DUMMYFUNCTION("""COMPUTED_VALUE"""),"-")</f>
        <v>-</v>
      </c>
      <c r="DS27" s="9" t="str">
        <f>IFERROR(__xludf.DUMMYFUNCTION("""COMPUTED_VALUE"""),"-")</f>
        <v>-</v>
      </c>
      <c r="DT27" s="9" t="str">
        <f>IFERROR(__xludf.DUMMYFUNCTION("""COMPUTED_VALUE"""),"-")</f>
        <v>-</v>
      </c>
      <c r="DU27" s="9" t="str">
        <f>IFERROR(__xludf.DUMMYFUNCTION("""COMPUTED_VALUE"""),"-")</f>
        <v>-</v>
      </c>
      <c r="DV27" s="9" t="str">
        <f>IFERROR(__xludf.DUMMYFUNCTION("""COMPUTED_VALUE"""),"-")</f>
        <v>-</v>
      </c>
      <c r="DW27" s="9" t="str">
        <f>IFERROR(__xludf.DUMMYFUNCTION("""COMPUTED_VALUE"""),"-")</f>
        <v>-</v>
      </c>
      <c r="DX27" s="9" t="str">
        <f>IFERROR(__xludf.DUMMYFUNCTION("""COMPUTED_VALUE"""),"-")</f>
        <v>-</v>
      </c>
      <c r="DY27" s="9" t="str">
        <f>IFERROR(__xludf.DUMMYFUNCTION("""COMPUTED_VALUE"""),"-")</f>
        <v>-</v>
      </c>
      <c r="DZ27" s="9" t="str">
        <f>IFERROR(__xludf.DUMMYFUNCTION("""COMPUTED_VALUE"""),"-")</f>
        <v>-</v>
      </c>
      <c r="EA27" s="9" t="str">
        <f>IFERROR(__xludf.DUMMYFUNCTION("""COMPUTED_VALUE"""),"-")</f>
        <v>-</v>
      </c>
      <c r="EB27" s="9" t="str">
        <f>IFERROR(__xludf.DUMMYFUNCTION("""COMPUTED_VALUE"""),"")</f>
        <v/>
      </c>
      <c r="EC27" s="9" t="str">
        <f>IFERROR(__xludf.DUMMYFUNCTION("""COMPUTED_VALUE"""),"-")</f>
        <v>-</v>
      </c>
      <c r="ED27" s="9" t="str">
        <f>IFERROR(__xludf.DUMMYFUNCTION("""COMPUTED_VALUE"""),"-")</f>
        <v>-</v>
      </c>
      <c r="EE27" s="9" t="str">
        <f>IFERROR(__xludf.DUMMYFUNCTION("""COMPUTED_VALUE"""),"-")</f>
        <v>-</v>
      </c>
      <c r="EF27" s="9" t="str">
        <f>IFERROR(__xludf.DUMMYFUNCTION("""COMPUTED_VALUE"""),"-")</f>
        <v>-</v>
      </c>
      <c r="EG27" s="9" t="str">
        <f>IFERROR(__xludf.DUMMYFUNCTION("""COMPUTED_VALUE"""),"-")</f>
        <v>-</v>
      </c>
      <c r="EH27" s="9" t="str">
        <f>IFERROR(__xludf.DUMMYFUNCTION("""COMPUTED_VALUE"""),"-")</f>
        <v>-</v>
      </c>
      <c r="EI27" s="9" t="str">
        <f>IFERROR(__xludf.DUMMYFUNCTION("""COMPUTED_VALUE"""),"-")</f>
        <v>-</v>
      </c>
      <c r="EJ27" s="9" t="str">
        <f>IFERROR(__xludf.DUMMYFUNCTION("""COMPUTED_VALUE"""),"-")</f>
        <v>-</v>
      </c>
      <c r="EK27" s="9" t="str">
        <f>IFERROR(__xludf.DUMMYFUNCTION("""COMPUTED_VALUE"""),"-")</f>
        <v>-</v>
      </c>
      <c r="EL27" s="9" t="str">
        <f>IFERROR(__xludf.DUMMYFUNCTION("""COMPUTED_VALUE"""),"-")</f>
        <v>-</v>
      </c>
      <c r="EM27" s="9" t="str">
        <f>IFERROR(__xludf.DUMMYFUNCTION("""COMPUTED_VALUE"""),"-")</f>
        <v>-</v>
      </c>
      <c r="EN27" s="9" t="str">
        <f>IFERROR(__xludf.DUMMYFUNCTION("""COMPUTED_VALUE"""),"-")</f>
        <v>-</v>
      </c>
      <c r="EO27" s="9" t="str">
        <f>IFERROR(__xludf.DUMMYFUNCTION("""COMPUTED_VALUE"""),"-")</f>
        <v>-</v>
      </c>
      <c r="EP27" s="9" t="str">
        <f>IFERROR(__xludf.DUMMYFUNCTION("""COMPUTED_VALUE"""),"-")</f>
        <v>-</v>
      </c>
      <c r="EQ27" s="9" t="str">
        <f>IFERROR(__xludf.DUMMYFUNCTION("""COMPUTED_VALUE"""),"-")</f>
        <v>-</v>
      </c>
      <c r="ER27" s="9" t="str">
        <f>IFERROR(__xludf.DUMMYFUNCTION("""COMPUTED_VALUE"""),"-")</f>
        <v>-</v>
      </c>
      <c r="ES27" s="9" t="str">
        <f>IFERROR(__xludf.DUMMYFUNCTION("""COMPUTED_VALUE"""),"")</f>
        <v/>
      </c>
      <c r="ET27" s="9" t="str">
        <f>IFERROR(__xludf.DUMMYFUNCTION("""COMPUTED_VALUE"""),"-")</f>
        <v>-</v>
      </c>
      <c r="EU27" s="9" t="str">
        <f>IFERROR(__xludf.DUMMYFUNCTION("""COMPUTED_VALUE"""),"-")</f>
        <v>-</v>
      </c>
      <c r="EV27" s="9" t="str">
        <f>IFERROR(__xludf.DUMMYFUNCTION("""COMPUTED_VALUE"""),"-")</f>
        <v>-</v>
      </c>
      <c r="EW27" s="9" t="str">
        <f>IFERROR(__xludf.DUMMYFUNCTION("""COMPUTED_VALUE"""),"-")</f>
        <v>-</v>
      </c>
      <c r="EX27" s="9" t="str">
        <f>IFERROR(__xludf.DUMMYFUNCTION("""COMPUTED_VALUE"""),"-")</f>
        <v>-</v>
      </c>
      <c r="EY27" s="9" t="str">
        <f>IFERROR(__xludf.DUMMYFUNCTION("""COMPUTED_VALUE"""),"-")</f>
        <v>-</v>
      </c>
      <c r="EZ27" s="9" t="str">
        <f>IFERROR(__xludf.DUMMYFUNCTION("""COMPUTED_VALUE"""),"-")</f>
        <v>-</v>
      </c>
      <c r="FA27" s="9" t="str">
        <f>IFERROR(__xludf.DUMMYFUNCTION("""COMPUTED_VALUE"""),"-")</f>
        <v>-</v>
      </c>
      <c r="FB27" s="9" t="str">
        <f>IFERROR(__xludf.DUMMYFUNCTION("""COMPUTED_VALUE"""),"-")</f>
        <v>-</v>
      </c>
      <c r="FC27" s="9" t="str">
        <f>IFERROR(__xludf.DUMMYFUNCTION("""COMPUTED_VALUE"""),"-")</f>
        <v>-</v>
      </c>
      <c r="FD27" s="9" t="str">
        <f>IFERROR(__xludf.DUMMYFUNCTION("""COMPUTED_VALUE"""),"-")</f>
        <v>-</v>
      </c>
      <c r="FE27" s="9" t="str">
        <f>IFERROR(__xludf.DUMMYFUNCTION("""COMPUTED_VALUE"""),"-")</f>
        <v>-</v>
      </c>
      <c r="FF27" s="9" t="str">
        <f>IFERROR(__xludf.DUMMYFUNCTION("""COMPUTED_VALUE"""),"-")</f>
        <v>-</v>
      </c>
      <c r="FG27" s="9" t="str">
        <f>IFERROR(__xludf.DUMMYFUNCTION("""COMPUTED_VALUE"""),"-")</f>
        <v>-</v>
      </c>
      <c r="FH27" s="9" t="str">
        <f>IFERROR(__xludf.DUMMYFUNCTION("""COMPUTED_VALUE"""),"-")</f>
        <v>-</v>
      </c>
      <c r="FI27" s="9" t="str">
        <f>IFERROR(__xludf.DUMMYFUNCTION("""COMPUTED_VALUE"""),"-")</f>
        <v>-</v>
      </c>
      <c r="FJ27" s="9" t="str">
        <f>IFERROR(__xludf.DUMMYFUNCTION("""COMPUTED_VALUE"""),"-")</f>
        <v>-</v>
      </c>
      <c r="FK27" s="9" t="str">
        <f>IFERROR(__xludf.DUMMYFUNCTION("""COMPUTED_VALUE"""),"-")</f>
        <v>-</v>
      </c>
      <c r="FL27" s="9" t="str">
        <f>IFERROR(__xludf.DUMMYFUNCTION("""COMPUTED_VALUE"""),"-")</f>
        <v>-</v>
      </c>
      <c r="FM27" s="9" t="str">
        <f>IFERROR(__xludf.DUMMYFUNCTION("""COMPUTED_VALUE"""),"-")</f>
        <v>-</v>
      </c>
      <c r="FN27" s="9" t="str">
        <f>IFERROR(__xludf.DUMMYFUNCTION("""COMPUTED_VALUE"""),"-")</f>
        <v>-</v>
      </c>
      <c r="FO27" s="9" t="str">
        <f>IFERROR(__xludf.DUMMYFUNCTION("""COMPUTED_VALUE"""),"-")</f>
        <v>-</v>
      </c>
      <c r="FP27" s="9" t="str">
        <f>IFERROR(__xludf.DUMMYFUNCTION("""COMPUTED_VALUE"""),"-")</f>
        <v>-</v>
      </c>
      <c r="FQ27" s="9" t="str">
        <f>IFERROR(__xludf.DUMMYFUNCTION("""COMPUTED_VALUE"""),"-")</f>
        <v>-</v>
      </c>
      <c r="FR27" s="9" t="str">
        <f>IFERROR(__xludf.DUMMYFUNCTION("""COMPUTED_VALUE"""),"-")</f>
        <v>-</v>
      </c>
      <c r="FS27" s="9" t="str">
        <f>IFERROR(__xludf.DUMMYFUNCTION("""COMPUTED_VALUE"""),"-")</f>
        <v>-</v>
      </c>
      <c r="FT27" s="9" t="str">
        <f>IFERROR(__xludf.DUMMYFUNCTION("""COMPUTED_VALUE"""),"-")</f>
        <v>-</v>
      </c>
      <c r="FU27" s="9" t="str">
        <f>IFERROR(__xludf.DUMMYFUNCTION("""COMPUTED_VALUE"""),"-")</f>
        <v>-</v>
      </c>
      <c r="FV27" s="9" t="str">
        <f>IFERROR(__xludf.DUMMYFUNCTION("""COMPUTED_VALUE"""),"")</f>
        <v/>
      </c>
      <c r="FW27" s="9" t="str">
        <f>IFERROR(__xludf.DUMMYFUNCTION("""COMPUTED_VALUE"""),"-")</f>
        <v>-</v>
      </c>
      <c r="FX27" s="9" t="str">
        <f>IFERROR(__xludf.DUMMYFUNCTION("""COMPUTED_VALUE"""),"-")</f>
        <v>-</v>
      </c>
      <c r="FY27" s="9" t="str">
        <f>IFERROR(__xludf.DUMMYFUNCTION("""COMPUTED_VALUE"""),"-")</f>
        <v>-</v>
      </c>
      <c r="FZ27" s="9" t="str">
        <f>IFERROR(__xludf.DUMMYFUNCTION("""COMPUTED_VALUE"""),"-")</f>
        <v>-</v>
      </c>
      <c r="GA27" s="9" t="str">
        <f>IFERROR(__xludf.DUMMYFUNCTION("""COMPUTED_VALUE"""),"-")</f>
        <v>-</v>
      </c>
      <c r="GB27" s="9" t="str">
        <f>IFERROR(__xludf.DUMMYFUNCTION("""COMPUTED_VALUE"""),"-")</f>
        <v>-</v>
      </c>
      <c r="GC27" s="9" t="str">
        <f>IFERROR(__xludf.DUMMYFUNCTION("""COMPUTED_VALUE"""),"-")</f>
        <v>-</v>
      </c>
      <c r="GD27" s="9" t="str">
        <f>IFERROR(__xludf.DUMMYFUNCTION("""COMPUTED_VALUE"""),"-")</f>
        <v>-</v>
      </c>
      <c r="GE27" s="9" t="str">
        <f>IFERROR(__xludf.DUMMYFUNCTION("""COMPUTED_VALUE"""),"-")</f>
        <v>-</v>
      </c>
      <c r="GF27" s="9" t="str">
        <f>IFERROR(__xludf.DUMMYFUNCTION("""COMPUTED_VALUE"""),"-")</f>
        <v>-</v>
      </c>
      <c r="GG27" s="9" t="str">
        <f>IFERROR(__xludf.DUMMYFUNCTION("""COMPUTED_VALUE"""),"-")</f>
        <v>-</v>
      </c>
      <c r="GH27" s="9" t="str">
        <f>IFERROR(__xludf.DUMMYFUNCTION("""COMPUTED_VALUE"""),"-")</f>
        <v>-</v>
      </c>
      <c r="GI27" s="9" t="str">
        <f>IFERROR(__xludf.DUMMYFUNCTION("""COMPUTED_VALUE"""),"-")</f>
        <v>-</v>
      </c>
      <c r="GJ27" s="9" t="str">
        <f>IFERROR(__xludf.DUMMYFUNCTION("""COMPUTED_VALUE"""),"-")</f>
        <v>-</v>
      </c>
      <c r="GK27" s="9" t="str">
        <f>IFERROR(__xludf.DUMMYFUNCTION("""COMPUTED_VALUE"""),"-")</f>
        <v>-</v>
      </c>
      <c r="GL27" s="9" t="str">
        <f>IFERROR(__xludf.DUMMYFUNCTION("""COMPUTED_VALUE"""),"-")</f>
        <v>-</v>
      </c>
      <c r="GM27" s="9" t="str">
        <f>IFERROR(__xludf.DUMMYFUNCTION("""COMPUTED_VALUE"""),"-")</f>
        <v>-</v>
      </c>
      <c r="GN27" s="9" t="str">
        <f>IFERROR(__xludf.DUMMYFUNCTION("""COMPUTED_VALUE"""),"-")</f>
        <v>-</v>
      </c>
      <c r="GO27" s="9" t="str">
        <f>IFERROR(__xludf.DUMMYFUNCTION("""COMPUTED_VALUE"""),"-")</f>
        <v>-</v>
      </c>
      <c r="GP27" s="9" t="str">
        <f>IFERROR(__xludf.DUMMYFUNCTION("""COMPUTED_VALUE"""),"-")</f>
        <v>-</v>
      </c>
      <c r="GQ27" s="9" t="str">
        <f>IFERROR(__xludf.DUMMYFUNCTION("""COMPUTED_VALUE"""),"-")</f>
        <v>-</v>
      </c>
      <c r="GR27" s="9" t="str">
        <f>IFERROR(__xludf.DUMMYFUNCTION("""COMPUTED_VALUE"""),"-")</f>
        <v>-</v>
      </c>
      <c r="GS27" s="9" t="str">
        <f>IFERROR(__xludf.DUMMYFUNCTION("""COMPUTED_VALUE"""),"-")</f>
        <v>-</v>
      </c>
      <c r="GT27" s="9" t="str">
        <f>IFERROR(__xludf.DUMMYFUNCTION("""COMPUTED_VALUE"""),"-")</f>
        <v>-</v>
      </c>
      <c r="GU27" s="9" t="str">
        <f>IFERROR(__xludf.DUMMYFUNCTION("""COMPUTED_VALUE"""),"")</f>
        <v/>
      </c>
    </row>
    <row r="28">
      <c r="A28" s="5"/>
      <c r="B28" s="5"/>
      <c r="C28" s="5" t="str">
        <f>if(B28="d","diskv. iz ciklusa",if(B28="d1","diskv. iz kruga",if($E28="ODOBREN",(if(countif(H:H,"="&amp;H28)=1,countif(H:H,"&gt;"&amp;H28)+1,concatenate(countif(H:H,"&gt;"&amp;H28)+1," - ",countif(H:H,"&gt;="&amp;H28)))),'Rezultati - B kategorija'!empty)))</f>
        <v>25 - 37</v>
      </c>
      <c r="D28" s="6" t="str">
        <f>IFERROR(__xludf.DUMMYFUNCTION("""COMPUTED_VALUE"""),"DusanBrkic123")</f>
        <v>DusanBrkic123</v>
      </c>
      <c r="E28" s="6" t="str">
        <f>IFERROR(__xludf.DUMMYFUNCTION("""COMPUTED_VALUE"""),"ODOBREN")</f>
        <v>ODOBREN</v>
      </c>
      <c r="F28" s="6" t="str">
        <f>IFERROR(__xludf.DUMMYFUNCTION("""COMPUTED_VALUE"""),"Dušan")</f>
        <v>Dušan</v>
      </c>
      <c r="G28" s="6" t="str">
        <f>IFERROR(__xludf.DUMMYFUNCTION("""COMPUTED_VALUE"""),"Brkić")</f>
        <v>Brkić</v>
      </c>
      <c r="H28" s="7">
        <f>IFERROR(__xludf.DUMMYFUNCTION("""COMPUTED_VALUE"""),112.0)</f>
        <v>112</v>
      </c>
      <c r="I28" s="7">
        <f>IFERROR(__xludf.DUMMYFUNCTION("""COMPUTED_VALUE"""),112.0)</f>
        <v>112</v>
      </c>
      <c r="J28" s="6" t="str">
        <f>IFERROR(__xludf.DUMMYFUNCTION("""COMPUTED_VALUE"""),"Stari grad")</f>
        <v>Stari grad</v>
      </c>
      <c r="K28" s="6" t="str">
        <f>IFERROR(__xludf.DUMMYFUNCTION("""COMPUTED_VALUE"""),"Računarska gimnazija")</f>
        <v>Računarska gimnazija</v>
      </c>
      <c r="L28" s="14" t="str">
        <f>IFERROR(__xludf.DUMMYFUNCTION("""COMPUTED_VALUE"""),"I")</f>
        <v>I</v>
      </c>
      <c r="M28" s="6" t="str">
        <f>IFERROR(__xludf.DUMMYFUNCTION("""COMPUTED_VALUE"""),"B")</f>
        <v>B</v>
      </c>
      <c r="N28" s="6"/>
      <c r="O28" s="8">
        <f>IFERROR(__xludf.DUMMYFUNCTION("""COMPUTED_VALUE"""),100.0)</f>
        <v>100</v>
      </c>
      <c r="P28" s="9">
        <f>IFERROR(__xludf.DUMMYFUNCTION("""COMPUTED_VALUE"""),12.0)</f>
        <v>12</v>
      </c>
      <c r="Q28" s="9" t="str">
        <f>IFERROR(__xludf.DUMMYFUNCTION("""COMPUTED_VALUE"""),"-")</f>
        <v>-</v>
      </c>
      <c r="R28" s="9" t="str">
        <f>IFERROR(__xludf.DUMMYFUNCTION("""COMPUTED_VALUE"""),"-")</f>
        <v>-</v>
      </c>
      <c r="S28" s="9" t="str">
        <f>IFERROR(__xludf.DUMMYFUNCTION("""COMPUTED_VALUE"""),"-")</f>
        <v>-</v>
      </c>
      <c r="T28" s="9" t="str">
        <f>IFERROR(__xludf.DUMMYFUNCTION("""COMPUTED_VALUE"""),"-")</f>
        <v>-</v>
      </c>
      <c r="U28" s="9" t="str">
        <f>IFERROR(__xludf.DUMMYFUNCTION("""COMPUTED_VALUE"""),"")</f>
        <v/>
      </c>
      <c r="V28" s="9" t="str">
        <f>IFERROR(__xludf.DUMMYFUNCTION("""COMPUTED_VALUE"""),"")</f>
        <v/>
      </c>
      <c r="W28" s="9">
        <f>IFERROR(__xludf.DUMMYFUNCTION("""COMPUTED_VALUE"""),1.0)</f>
        <v>1</v>
      </c>
      <c r="X28" s="9">
        <f>IFERROR(__xludf.DUMMYFUNCTION("""COMPUTED_VALUE"""),1.0)</f>
        <v>1</v>
      </c>
      <c r="Y28" s="9">
        <f>IFERROR(__xludf.DUMMYFUNCTION("""COMPUTED_VALUE"""),1.0)</f>
        <v>1</v>
      </c>
      <c r="Z28" s="9">
        <f>IFERROR(__xludf.DUMMYFUNCTION("""COMPUTED_VALUE"""),1.0)</f>
        <v>1</v>
      </c>
      <c r="AA28" s="9">
        <f>IFERROR(__xludf.DUMMYFUNCTION("""COMPUTED_VALUE"""),1.0)</f>
        <v>1</v>
      </c>
      <c r="AB28" s="9">
        <f>IFERROR(__xludf.DUMMYFUNCTION("""COMPUTED_VALUE"""),1.0)</f>
        <v>1</v>
      </c>
      <c r="AC28" s="9">
        <f>IFERROR(__xludf.DUMMYFUNCTION("""COMPUTED_VALUE"""),1.0)</f>
        <v>1</v>
      </c>
      <c r="AD28" s="9">
        <f>IFERROR(__xludf.DUMMYFUNCTION("""COMPUTED_VALUE"""),1.0)</f>
        <v>1</v>
      </c>
      <c r="AE28" s="9">
        <f>IFERROR(__xludf.DUMMYFUNCTION("""COMPUTED_VALUE"""),1.0)</f>
        <v>1</v>
      </c>
      <c r="AF28" s="9">
        <f>IFERROR(__xludf.DUMMYFUNCTION("""COMPUTED_VALUE"""),1.0)</f>
        <v>1</v>
      </c>
      <c r="AG28" s="9">
        <f>IFERROR(__xludf.DUMMYFUNCTION("""COMPUTED_VALUE"""),1.0)</f>
        <v>1</v>
      </c>
      <c r="AH28" s="9">
        <f>IFERROR(__xludf.DUMMYFUNCTION("""COMPUTED_VALUE"""),1.0)</f>
        <v>1</v>
      </c>
      <c r="AI28" s="9">
        <f>IFERROR(__xludf.DUMMYFUNCTION("""COMPUTED_VALUE"""),1.0)</f>
        <v>1</v>
      </c>
      <c r="AJ28" s="9">
        <f>IFERROR(__xludf.DUMMYFUNCTION("""COMPUTED_VALUE"""),1.0)</f>
        <v>1</v>
      </c>
      <c r="AK28" s="9">
        <f>IFERROR(__xludf.DUMMYFUNCTION("""COMPUTED_VALUE"""),1.0)</f>
        <v>1</v>
      </c>
      <c r="AL28" s="9">
        <f>IFERROR(__xludf.DUMMYFUNCTION("""COMPUTED_VALUE"""),1.0)</f>
        <v>1</v>
      </c>
      <c r="AM28" s="9">
        <f>IFERROR(__xludf.DUMMYFUNCTION("""COMPUTED_VALUE"""),1.0)</f>
        <v>1</v>
      </c>
      <c r="AN28" s="9">
        <f>IFERROR(__xludf.DUMMYFUNCTION("""COMPUTED_VALUE"""),1.0)</f>
        <v>1</v>
      </c>
      <c r="AO28" s="9">
        <f>IFERROR(__xludf.DUMMYFUNCTION("""COMPUTED_VALUE"""),1.0)</f>
        <v>1</v>
      </c>
      <c r="AP28" s="9">
        <f>IFERROR(__xludf.DUMMYFUNCTION("""COMPUTED_VALUE"""),1.0)</f>
        <v>1</v>
      </c>
      <c r="AQ28" s="9">
        <f>IFERROR(__xludf.DUMMYFUNCTION("""COMPUTED_VALUE"""),1.0)</f>
        <v>1</v>
      </c>
      <c r="AR28" s="9">
        <f>IFERROR(__xludf.DUMMYFUNCTION("""COMPUTED_VALUE"""),1.0)</f>
        <v>1</v>
      </c>
      <c r="AS28" s="9">
        <f>IFERROR(__xludf.DUMMYFUNCTION("""COMPUTED_VALUE"""),1.0)</f>
        <v>1</v>
      </c>
      <c r="AT28" s="9">
        <f>IFERROR(__xludf.DUMMYFUNCTION("""COMPUTED_VALUE"""),1.0)</f>
        <v>1</v>
      </c>
      <c r="AU28" s="9">
        <f>IFERROR(__xludf.DUMMYFUNCTION("""COMPUTED_VALUE"""),1.0)</f>
        <v>1</v>
      </c>
      <c r="AV28" s="9">
        <f>IFERROR(__xludf.DUMMYFUNCTION("""COMPUTED_VALUE"""),1.0)</f>
        <v>1</v>
      </c>
      <c r="AW28" s="9">
        <f>IFERROR(__xludf.DUMMYFUNCTION("""COMPUTED_VALUE"""),1.0)</f>
        <v>1</v>
      </c>
      <c r="AX28" s="9">
        <f>IFERROR(__xludf.DUMMYFUNCTION("""COMPUTED_VALUE"""),1.0)</f>
        <v>1</v>
      </c>
      <c r="AY28" s="9">
        <f>IFERROR(__xludf.DUMMYFUNCTION("""COMPUTED_VALUE"""),1.0)</f>
        <v>1</v>
      </c>
      <c r="AZ28" s="9">
        <f>IFERROR(__xludf.DUMMYFUNCTION("""COMPUTED_VALUE"""),1.0)</f>
        <v>1</v>
      </c>
      <c r="BA28" s="9">
        <f>IFERROR(__xludf.DUMMYFUNCTION("""COMPUTED_VALUE"""),1.0)</f>
        <v>1</v>
      </c>
      <c r="BB28" s="9">
        <f>IFERROR(__xludf.DUMMYFUNCTION("""COMPUTED_VALUE"""),1.0)</f>
        <v>1</v>
      </c>
      <c r="BC28" s="9">
        <f>IFERROR(__xludf.DUMMYFUNCTION("""COMPUTED_VALUE"""),1.0)</f>
        <v>1</v>
      </c>
      <c r="BD28" s="9">
        <f>IFERROR(__xludf.DUMMYFUNCTION("""COMPUTED_VALUE"""),1.0)</f>
        <v>1</v>
      </c>
      <c r="BE28" s="9">
        <f>IFERROR(__xludf.DUMMYFUNCTION("""COMPUTED_VALUE"""),1.0)</f>
        <v>1</v>
      </c>
      <c r="BF28" s="9">
        <f>IFERROR(__xludf.DUMMYFUNCTION("""COMPUTED_VALUE"""),1.0)</f>
        <v>1</v>
      </c>
      <c r="BG28" s="9">
        <f>IFERROR(__xludf.DUMMYFUNCTION("""COMPUTED_VALUE"""),1.0)</f>
        <v>1</v>
      </c>
      <c r="BH28" s="9">
        <f>IFERROR(__xludf.DUMMYFUNCTION("""COMPUTED_VALUE"""),1.0)</f>
        <v>1</v>
      </c>
      <c r="BI28" s="9">
        <f>IFERROR(__xludf.DUMMYFUNCTION("""COMPUTED_VALUE"""),1.0)</f>
        <v>1</v>
      </c>
      <c r="BJ28" s="9">
        <f>IFERROR(__xludf.DUMMYFUNCTION("""COMPUTED_VALUE"""),1.0)</f>
        <v>1</v>
      </c>
      <c r="BK28" s="9">
        <f>IFERROR(__xludf.DUMMYFUNCTION("""COMPUTED_VALUE"""),1.0)</f>
        <v>1</v>
      </c>
      <c r="BL28" s="9">
        <f>IFERROR(__xludf.DUMMYFUNCTION("""COMPUTED_VALUE"""),1.0)</f>
        <v>1</v>
      </c>
      <c r="BM28" s="9" t="str">
        <f>IFERROR(__xludf.DUMMYFUNCTION("""COMPUTED_VALUE"""),"")</f>
        <v/>
      </c>
      <c r="BN28" s="9" t="str">
        <f>IFERROR(__xludf.DUMMYFUNCTION("""COMPUTED_VALUE"""),"WA")</f>
        <v>WA</v>
      </c>
      <c r="BO28" s="9">
        <f>IFERROR(__xludf.DUMMYFUNCTION("""COMPUTED_VALUE"""),1.0)</f>
        <v>1</v>
      </c>
      <c r="BP28" s="9" t="str">
        <f>IFERROR(__xludf.DUMMYFUNCTION("""COMPUTED_VALUE"""),"WA")</f>
        <v>WA</v>
      </c>
      <c r="BQ28" s="9">
        <f>IFERROR(__xludf.DUMMYFUNCTION("""COMPUTED_VALUE"""),1.0)</f>
        <v>1</v>
      </c>
      <c r="BR28" s="9" t="str">
        <f>IFERROR(__xludf.DUMMYFUNCTION("""COMPUTED_VALUE"""),"WA")</f>
        <v>WA</v>
      </c>
      <c r="BS28" s="9" t="str">
        <f>IFERROR(__xludf.DUMMYFUNCTION("""COMPUTED_VALUE"""),"WA")</f>
        <v>WA</v>
      </c>
      <c r="BT28" s="9" t="str">
        <f>IFERROR(__xludf.DUMMYFUNCTION("""COMPUTED_VALUE"""),"WA")</f>
        <v>WA</v>
      </c>
      <c r="BU28" s="9" t="str">
        <f>IFERROR(__xludf.DUMMYFUNCTION("""COMPUTED_VALUE"""),"WA")</f>
        <v>WA</v>
      </c>
      <c r="BV28" s="9">
        <f>IFERROR(__xludf.DUMMYFUNCTION("""COMPUTED_VALUE"""),1.0)</f>
        <v>1</v>
      </c>
      <c r="BW28" s="9">
        <f>IFERROR(__xludf.DUMMYFUNCTION("""COMPUTED_VALUE"""),1.0)</f>
        <v>1</v>
      </c>
      <c r="BX28" s="9">
        <f>IFERROR(__xludf.DUMMYFUNCTION("""COMPUTED_VALUE"""),1.0)</f>
        <v>1</v>
      </c>
      <c r="BY28" s="9">
        <f>IFERROR(__xludf.DUMMYFUNCTION("""COMPUTED_VALUE"""),1.0)</f>
        <v>1</v>
      </c>
      <c r="BZ28" s="9">
        <f>IFERROR(__xludf.DUMMYFUNCTION("""COMPUTED_VALUE"""),1.0)</f>
        <v>1</v>
      </c>
      <c r="CA28" s="9">
        <f>IFERROR(__xludf.DUMMYFUNCTION("""COMPUTED_VALUE"""),1.0)</f>
        <v>1</v>
      </c>
      <c r="CB28" s="9" t="str">
        <f>IFERROR(__xludf.DUMMYFUNCTION("""COMPUTED_VALUE"""),"WA")</f>
        <v>WA</v>
      </c>
      <c r="CC28" s="9" t="str">
        <f>IFERROR(__xludf.DUMMYFUNCTION("""COMPUTED_VALUE"""),"WA")</f>
        <v>WA</v>
      </c>
      <c r="CD28" s="9" t="str">
        <f>IFERROR(__xludf.DUMMYFUNCTION("""COMPUTED_VALUE"""),"WA")</f>
        <v>WA</v>
      </c>
      <c r="CE28" s="9" t="str">
        <f>IFERROR(__xludf.DUMMYFUNCTION("""COMPUTED_VALUE"""),"WA")</f>
        <v>WA</v>
      </c>
      <c r="CF28" s="9" t="str">
        <f>IFERROR(__xludf.DUMMYFUNCTION("""COMPUTED_VALUE"""),"WA")</f>
        <v>WA</v>
      </c>
      <c r="CG28" s="9" t="str">
        <f>IFERROR(__xludf.DUMMYFUNCTION("""COMPUTED_VALUE"""),"WA")</f>
        <v>WA</v>
      </c>
      <c r="CH28" s="9" t="str">
        <f>IFERROR(__xludf.DUMMYFUNCTION("""COMPUTED_VALUE"""),"WA")</f>
        <v>WA</v>
      </c>
      <c r="CI28" s="9" t="str">
        <f>IFERROR(__xludf.DUMMYFUNCTION("""COMPUTED_VALUE"""),"WA")</f>
        <v>WA</v>
      </c>
      <c r="CJ28" s="9" t="str">
        <f>IFERROR(__xludf.DUMMYFUNCTION("""COMPUTED_VALUE"""),"WA")</f>
        <v>WA</v>
      </c>
      <c r="CK28" s="9" t="str">
        <f>IFERROR(__xludf.DUMMYFUNCTION("""COMPUTED_VALUE"""),"WA")</f>
        <v>WA</v>
      </c>
      <c r="CL28" s="9" t="str">
        <f>IFERROR(__xludf.DUMMYFUNCTION("""COMPUTED_VALUE"""),"WA")</f>
        <v>WA</v>
      </c>
      <c r="CM28" s="9" t="str">
        <f>IFERROR(__xludf.DUMMYFUNCTION("""COMPUTED_VALUE"""),"WA")</f>
        <v>WA</v>
      </c>
      <c r="CN28" s="9" t="str">
        <f>IFERROR(__xludf.DUMMYFUNCTION("""COMPUTED_VALUE"""),"WA")</f>
        <v>WA</v>
      </c>
      <c r="CO28" s="9" t="str">
        <f>IFERROR(__xludf.DUMMYFUNCTION("""COMPUTED_VALUE"""),"WA")</f>
        <v>WA</v>
      </c>
      <c r="CP28" s="9" t="str">
        <f>IFERROR(__xludf.DUMMYFUNCTION("""COMPUTED_VALUE"""),"WA")</f>
        <v>WA</v>
      </c>
      <c r="CQ28" s="9" t="str">
        <f>IFERROR(__xludf.DUMMYFUNCTION("""COMPUTED_VALUE"""),"WA")</f>
        <v>WA</v>
      </c>
      <c r="CR28" s="9" t="str">
        <f>IFERROR(__xludf.DUMMYFUNCTION("""COMPUTED_VALUE"""),"WA")</f>
        <v>WA</v>
      </c>
      <c r="CS28" s="9">
        <f>IFERROR(__xludf.DUMMYFUNCTION("""COMPUTED_VALUE"""),1.0)</f>
        <v>1</v>
      </c>
      <c r="CT28" s="9" t="str">
        <f>IFERROR(__xludf.DUMMYFUNCTION("""COMPUTED_VALUE"""),"WA")</f>
        <v>WA</v>
      </c>
      <c r="CU28" s="9" t="str">
        <f>IFERROR(__xludf.DUMMYFUNCTION("""COMPUTED_VALUE"""),"")</f>
        <v/>
      </c>
      <c r="CV28" s="9" t="str">
        <f>IFERROR(__xludf.DUMMYFUNCTION("""COMPUTED_VALUE"""),"-")</f>
        <v>-</v>
      </c>
      <c r="CW28" s="9" t="str">
        <f>IFERROR(__xludf.DUMMYFUNCTION("""COMPUTED_VALUE"""),"-")</f>
        <v>-</v>
      </c>
      <c r="CX28" s="9" t="str">
        <f>IFERROR(__xludf.DUMMYFUNCTION("""COMPUTED_VALUE"""),"-")</f>
        <v>-</v>
      </c>
      <c r="CY28" s="9" t="str">
        <f>IFERROR(__xludf.DUMMYFUNCTION("""COMPUTED_VALUE"""),"-")</f>
        <v>-</v>
      </c>
      <c r="CZ28" s="9" t="str">
        <f>IFERROR(__xludf.DUMMYFUNCTION("""COMPUTED_VALUE"""),"-")</f>
        <v>-</v>
      </c>
      <c r="DA28" s="9" t="str">
        <f>IFERROR(__xludf.DUMMYFUNCTION("""COMPUTED_VALUE"""),"-")</f>
        <v>-</v>
      </c>
      <c r="DB28" s="9" t="str">
        <f>IFERROR(__xludf.DUMMYFUNCTION("""COMPUTED_VALUE"""),"-")</f>
        <v>-</v>
      </c>
      <c r="DC28" s="9" t="str">
        <f>IFERROR(__xludf.DUMMYFUNCTION("""COMPUTED_VALUE"""),"-")</f>
        <v>-</v>
      </c>
      <c r="DD28" s="9" t="str">
        <f>IFERROR(__xludf.DUMMYFUNCTION("""COMPUTED_VALUE"""),"-")</f>
        <v>-</v>
      </c>
      <c r="DE28" s="9" t="str">
        <f>IFERROR(__xludf.DUMMYFUNCTION("""COMPUTED_VALUE"""),"-")</f>
        <v>-</v>
      </c>
      <c r="DF28" s="9" t="str">
        <f>IFERROR(__xludf.DUMMYFUNCTION("""COMPUTED_VALUE"""),"-")</f>
        <v>-</v>
      </c>
      <c r="DG28" s="9" t="str">
        <f>IFERROR(__xludf.DUMMYFUNCTION("""COMPUTED_VALUE"""),"-")</f>
        <v>-</v>
      </c>
      <c r="DH28" s="9" t="str">
        <f>IFERROR(__xludf.DUMMYFUNCTION("""COMPUTED_VALUE"""),"-")</f>
        <v>-</v>
      </c>
      <c r="DI28" s="9" t="str">
        <f>IFERROR(__xludf.DUMMYFUNCTION("""COMPUTED_VALUE"""),"-")</f>
        <v>-</v>
      </c>
      <c r="DJ28" s="9" t="str">
        <f>IFERROR(__xludf.DUMMYFUNCTION("""COMPUTED_VALUE"""),"-")</f>
        <v>-</v>
      </c>
      <c r="DK28" s="9" t="str">
        <f>IFERROR(__xludf.DUMMYFUNCTION("""COMPUTED_VALUE"""),"-")</f>
        <v>-</v>
      </c>
      <c r="DL28" s="9" t="str">
        <f>IFERROR(__xludf.DUMMYFUNCTION("""COMPUTED_VALUE"""),"-")</f>
        <v>-</v>
      </c>
      <c r="DM28" s="9" t="str">
        <f>IFERROR(__xludf.DUMMYFUNCTION("""COMPUTED_VALUE"""),"-")</f>
        <v>-</v>
      </c>
      <c r="DN28" s="9" t="str">
        <f>IFERROR(__xludf.DUMMYFUNCTION("""COMPUTED_VALUE"""),"-")</f>
        <v>-</v>
      </c>
      <c r="DO28" s="9" t="str">
        <f>IFERROR(__xludf.DUMMYFUNCTION("""COMPUTED_VALUE"""),"-")</f>
        <v>-</v>
      </c>
      <c r="DP28" s="9" t="str">
        <f>IFERROR(__xludf.DUMMYFUNCTION("""COMPUTED_VALUE"""),"-")</f>
        <v>-</v>
      </c>
      <c r="DQ28" s="9" t="str">
        <f>IFERROR(__xludf.DUMMYFUNCTION("""COMPUTED_VALUE"""),"-")</f>
        <v>-</v>
      </c>
      <c r="DR28" s="9" t="str">
        <f>IFERROR(__xludf.DUMMYFUNCTION("""COMPUTED_VALUE"""),"-")</f>
        <v>-</v>
      </c>
      <c r="DS28" s="9" t="str">
        <f>IFERROR(__xludf.DUMMYFUNCTION("""COMPUTED_VALUE"""),"-")</f>
        <v>-</v>
      </c>
      <c r="DT28" s="9" t="str">
        <f>IFERROR(__xludf.DUMMYFUNCTION("""COMPUTED_VALUE"""),"-")</f>
        <v>-</v>
      </c>
      <c r="DU28" s="9" t="str">
        <f>IFERROR(__xludf.DUMMYFUNCTION("""COMPUTED_VALUE"""),"-")</f>
        <v>-</v>
      </c>
      <c r="DV28" s="9" t="str">
        <f>IFERROR(__xludf.DUMMYFUNCTION("""COMPUTED_VALUE"""),"-")</f>
        <v>-</v>
      </c>
      <c r="DW28" s="9" t="str">
        <f>IFERROR(__xludf.DUMMYFUNCTION("""COMPUTED_VALUE"""),"-")</f>
        <v>-</v>
      </c>
      <c r="DX28" s="9" t="str">
        <f>IFERROR(__xludf.DUMMYFUNCTION("""COMPUTED_VALUE"""),"-")</f>
        <v>-</v>
      </c>
      <c r="DY28" s="9" t="str">
        <f>IFERROR(__xludf.DUMMYFUNCTION("""COMPUTED_VALUE"""),"-")</f>
        <v>-</v>
      </c>
      <c r="DZ28" s="9" t="str">
        <f>IFERROR(__xludf.DUMMYFUNCTION("""COMPUTED_VALUE"""),"-")</f>
        <v>-</v>
      </c>
      <c r="EA28" s="9" t="str">
        <f>IFERROR(__xludf.DUMMYFUNCTION("""COMPUTED_VALUE"""),"-")</f>
        <v>-</v>
      </c>
      <c r="EB28" s="9" t="str">
        <f>IFERROR(__xludf.DUMMYFUNCTION("""COMPUTED_VALUE"""),"")</f>
        <v/>
      </c>
      <c r="EC28" s="9" t="str">
        <f>IFERROR(__xludf.DUMMYFUNCTION("""COMPUTED_VALUE"""),"-")</f>
        <v>-</v>
      </c>
      <c r="ED28" s="9" t="str">
        <f>IFERROR(__xludf.DUMMYFUNCTION("""COMPUTED_VALUE"""),"-")</f>
        <v>-</v>
      </c>
      <c r="EE28" s="9" t="str">
        <f>IFERROR(__xludf.DUMMYFUNCTION("""COMPUTED_VALUE"""),"-")</f>
        <v>-</v>
      </c>
      <c r="EF28" s="9" t="str">
        <f>IFERROR(__xludf.DUMMYFUNCTION("""COMPUTED_VALUE"""),"-")</f>
        <v>-</v>
      </c>
      <c r="EG28" s="9" t="str">
        <f>IFERROR(__xludf.DUMMYFUNCTION("""COMPUTED_VALUE"""),"-")</f>
        <v>-</v>
      </c>
      <c r="EH28" s="9" t="str">
        <f>IFERROR(__xludf.DUMMYFUNCTION("""COMPUTED_VALUE"""),"-")</f>
        <v>-</v>
      </c>
      <c r="EI28" s="9" t="str">
        <f>IFERROR(__xludf.DUMMYFUNCTION("""COMPUTED_VALUE"""),"-")</f>
        <v>-</v>
      </c>
      <c r="EJ28" s="9" t="str">
        <f>IFERROR(__xludf.DUMMYFUNCTION("""COMPUTED_VALUE"""),"-")</f>
        <v>-</v>
      </c>
      <c r="EK28" s="9" t="str">
        <f>IFERROR(__xludf.DUMMYFUNCTION("""COMPUTED_VALUE"""),"-")</f>
        <v>-</v>
      </c>
      <c r="EL28" s="9" t="str">
        <f>IFERROR(__xludf.DUMMYFUNCTION("""COMPUTED_VALUE"""),"-")</f>
        <v>-</v>
      </c>
      <c r="EM28" s="9" t="str">
        <f>IFERROR(__xludf.DUMMYFUNCTION("""COMPUTED_VALUE"""),"-")</f>
        <v>-</v>
      </c>
      <c r="EN28" s="9" t="str">
        <f>IFERROR(__xludf.DUMMYFUNCTION("""COMPUTED_VALUE"""),"-")</f>
        <v>-</v>
      </c>
      <c r="EO28" s="9" t="str">
        <f>IFERROR(__xludf.DUMMYFUNCTION("""COMPUTED_VALUE"""),"-")</f>
        <v>-</v>
      </c>
      <c r="EP28" s="9" t="str">
        <f>IFERROR(__xludf.DUMMYFUNCTION("""COMPUTED_VALUE"""),"-")</f>
        <v>-</v>
      </c>
      <c r="EQ28" s="9" t="str">
        <f>IFERROR(__xludf.DUMMYFUNCTION("""COMPUTED_VALUE"""),"-")</f>
        <v>-</v>
      </c>
      <c r="ER28" s="9" t="str">
        <f>IFERROR(__xludf.DUMMYFUNCTION("""COMPUTED_VALUE"""),"-")</f>
        <v>-</v>
      </c>
      <c r="ES28" s="9" t="str">
        <f>IFERROR(__xludf.DUMMYFUNCTION("""COMPUTED_VALUE"""),"")</f>
        <v/>
      </c>
      <c r="ET28" s="9" t="str">
        <f>IFERROR(__xludf.DUMMYFUNCTION("""COMPUTED_VALUE"""),"-")</f>
        <v>-</v>
      </c>
      <c r="EU28" s="9" t="str">
        <f>IFERROR(__xludf.DUMMYFUNCTION("""COMPUTED_VALUE"""),"-")</f>
        <v>-</v>
      </c>
      <c r="EV28" s="9" t="str">
        <f>IFERROR(__xludf.DUMMYFUNCTION("""COMPUTED_VALUE"""),"-")</f>
        <v>-</v>
      </c>
      <c r="EW28" s="9" t="str">
        <f>IFERROR(__xludf.DUMMYFUNCTION("""COMPUTED_VALUE"""),"-")</f>
        <v>-</v>
      </c>
      <c r="EX28" s="9" t="str">
        <f>IFERROR(__xludf.DUMMYFUNCTION("""COMPUTED_VALUE"""),"-")</f>
        <v>-</v>
      </c>
      <c r="EY28" s="9" t="str">
        <f>IFERROR(__xludf.DUMMYFUNCTION("""COMPUTED_VALUE"""),"-")</f>
        <v>-</v>
      </c>
      <c r="EZ28" s="9" t="str">
        <f>IFERROR(__xludf.DUMMYFUNCTION("""COMPUTED_VALUE"""),"-")</f>
        <v>-</v>
      </c>
      <c r="FA28" s="9" t="str">
        <f>IFERROR(__xludf.DUMMYFUNCTION("""COMPUTED_VALUE"""),"-")</f>
        <v>-</v>
      </c>
      <c r="FB28" s="9" t="str">
        <f>IFERROR(__xludf.DUMMYFUNCTION("""COMPUTED_VALUE"""),"-")</f>
        <v>-</v>
      </c>
      <c r="FC28" s="9" t="str">
        <f>IFERROR(__xludf.DUMMYFUNCTION("""COMPUTED_VALUE"""),"-")</f>
        <v>-</v>
      </c>
      <c r="FD28" s="9" t="str">
        <f>IFERROR(__xludf.DUMMYFUNCTION("""COMPUTED_VALUE"""),"-")</f>
        <v>-</v>
      </c>
      <c r="FE28" s="9" t="str">
        <f>IFERROR(__xludf.DUMMYFUNCTION("""COMPUTED_VALUE"""),"-")</f>
        <v>-</v>
      </c>
      <c r="FF28" s="9" t="str">
        <f>IFERROR(__xludf.DUMMYFUNCTION("""COMPUTED_VALUE"""),"-")</f>
        <v>-</v>
      </c>
      <c r="FG28" s="9" t="str">
        <f>IFERROR(__xludf.DUMMYFUNCTION("""COMPUTED_VALUE"""),"-")</f>
        <v>-</v>
      </c>
      <c r="FH28" s="9" t="str">
        <f>IFERROR(__xludf.DUMMYFUNCTION("""COMPUTED_VALUE"""),"-")</f>
        <v>-</v>
      </c>
      <c r="FI28" s="9" t="str">
        <f>IFERROR(__xludf.DUMMYFUNCTION("""COMPUTED_VALUE"""),"-")</f>
        <v>-</v>
      </c>
      <c r="FJ28" s="9" t="str">
        <f>IFERROR(__xludf.DUMMYFUNCTION("""COMPUTED_VALUE"""),"-")</f>
        <v>-</v>
      </c>
      <c r="FK28" s="9" t="str">
        <f>IFERROR(__xludf.DUMMYFUNCTION("""COMPUTED_VALUE"""),"-")</f>
        <v>-</v>
      </c>
      <c r="FL28" s="9" t="str">
        <f>IFERROR(__xludf.DUMMYFUNCTION("""COMPUTED_VALUE"""),"-")</f>
        <v>-</v>
      </c>
      <c r="FM28" s="9" t="str">
        <f>IFERROR(__xludf.DUMMYFUNCTION("""COMPUTED_VALUE"""),"-")</f>
        <v>-</v>
      </c>
      <c r="FN28" s="9" t="str">
        <f>IFERROR(__xludf.DUMMYFUNCTION("""COMPUTED_VALUE"""),"-")</f>
        <v>-</v>
      </c>
      <c r="FO28" s="9" t="str">
        <f>IFERROR(__xludf.DUMMYFUNCTION("""COMPUTED_VALUE"""),"-")</f>
        <v>-</v>
      </c>
      <c r="FP28" s="9" t="str">
        <f>IFERROR(__xludf.DUMMYFUNCTION("""COMPUTED_VALUE"""),"-")</f>
        <v>-</v>
      </c>
      <c r="FQ28" s="9" t="str">
        <f>IFERROR(__xludf.DUMMYFUNCTION("""COMPUTED_VALUE"""),"-")</f>
        <v>-</v>
      </c>
      <c r="FR28" s="9" t="str">
        <f>IFERROR(__xludf.DUMMYFUNCTION("""COMPUTED_VALUE"""),"-")</f>
        <v>-</v>
      </c>
      <c r="FS28" s="9" t="str">
        <f>IFERROR(__xludf.DUMMYFUNCTION("""COMPUTED_VALUE"""),"-")</f>
        <v>-</v>
      </c>
      <c r="FT28" s="9" t="str">
        <f>IFERROR(__xludf.DUMMYFUNCTION("""COMPUTED_VALUE"""),"-")</f>
        <v>-</v>
      </c>
      <c r="FU28" s="9" t="str">
        <f>IFERROR(__xludf.DUMMYFUNCTION("""COMPUTED_VALUE"""),"-")</f>
        <v>-</v>
      </c>
      <c r="FV28" s="9" t="str">
        <f>IFERROR(__xludf.DUMMYFUNCTION("""COMPUTED_VALUE"""),"")</f>
        <v/>
      </c>
      <c r="FW28" s="9" t="str">
        <f>IFERROR(__xludf.DUMMYFUNCTION("""COMPUTED_VALUE"""),"-")</f>
        <v>-</v>
      </c>
      <c r="FX28" s="9" t="str">
        <f>IFERROR(__xludf.DUMMYFUNCTION("""COMPUTED_VALUE"""),"-")</f>
        <v>-</v>
      </c>
      <c r="FY28" s="9" t="str">
        <f>IFERROR(__xludf.DUMMYFUNCTION("""COMPUTED_VALUE"""),"-")</f>
        <v>-</v>
      </c>
      <c r="FZ28" s="9" t="str">
        <f>IFERROR(__xludf.DUMMYFUNCTION("""COMPUTED_VALUE"""),"-")</f>
        <v>-</v>
      </c>
      <c r="GA28" s="9" t="str">
        <f>IFERROR(__xludf.DUMMYFUNCTION("""COMPUTED_VALUE"""),"-")</f>
        <v>-</v>
      </c>
      <c r="GB28" s="9" t="str">
        <f>IFERROR(__xludf.DUMMYFUNCTION("""COMPUTED_VALUE"""),"-")</f>
        <v>-</v>
      </c>
      <c r="GC28" s="9" t="str">
        <f>IFERROR(__xludf.DUMMYFUNCTION("""COMPUTED_VALUE"""),"-")</f>
        <v>-</v>
      </c>
      <c r="GD28" s="9" t="str">
        <f>IFERROR(__xludf.DUMMYFUNCTION("""COMPUTED_VALUE"""),"-")</f>
        <v>-</v>
      </c>
      <c r="GE28" s="9" t="str">
        <f>IFERROR(__xludf.DUMMYFUNCTION("""COMPUTED_VALUE"""),"-")</f>
        <v>-</v>
      </c>
      <c r="GF28" s="9" t="str">
        <f>IFERROR(__xludf.DUMMYFUNCTION("""COMPUTED_VALUE"""),"-")</f>
        <v>-</v>
      </c>
      <c r="GG28" s="9" t="str">
        <f>IFERROR(__xludf.DUMMYFUNCTION("""COMPUTED_VALUE"""),"-")</f>
        <v>-</v>
      </c>
      <c r="GH28" s="9" t="str">
        <f>IFERROR(__xludf.DUMMYFUNCTION("""COMPUTED_VALUE"""),"-")</f>
        <v>-</v>
      </c>
      <c r="GI28" s="9" t="str">
        <f>IFERROR(__xludf.DUMMYFUNCTION("""COMPUTED_VALUE"""),"-")</f>
        <v>-</v>
      </c>
      <c r="GJ28" s="9" t="str">
        <f>IFERROR(__xludf.DUMMYFUNCTION("""COMPUTED_VALUE"""),"-")</f>
        <v>-</v>
      </c>
      <c r="GK28" s="9" t="str">
        <f>IFERROR(__xludf.DUMMYFUNCTION("""COMPUTED_VALUE"""),"-")</f>
        <v>-</v>
      </c>
      <c r="GL28" s="9" t="str">
        <f>IFERROR(__xludf.DUMMYFUNCTION("""COMPUTED_VALUE"""),"-")</f>
        <v>-</v>
      </c>
      <c r="GM28" s="9" t="str">
        <f>IFERROR(__xludf.DUMMYFUNCTION("""COMPUTED_VALUE"""),"-")</f>
        <v>-</v>
      </c>
      <c r="GN28" s="9" t="str">
        <f>IFERROR(__xludf.DUMMYFUNCTION("""COMPUTED_VALUE"""),"-")</f>
        <v>-</v>
      </c>
      <c r="GO28" s="9" t="str">
        <f>IFERROR(__xludf.DUMMYFUNCTION("""COMPUTED_VALUE"""),"-")</f>
        <v>-</v>
      </c>
      <c r="GP28" s="9" t="str">
        <f>IFERROR(__xludf.DUMMYFUNCTION("""COMPUTED_VALUE"""),"-")</f>
        <v>-</v>
      </c>
      <c r="GQ28" s="9" t="str">
        <f>IFERROR(__xludf.DUMMYFUNCTION("""COMPUTED_VALUE"""),"-")</f>
        <v>-</v>
      </c>
      <c r="GR28" s="9" t="str">
        <f>IFERROR(__xludf.DUMMYFUNCTION("""COMPUTED_VALUE"""),"-")</f>
        <v>-</v>
      </c>
      <c r="GS28" s="9" t="str">
        <f>IFERROR(__xludf.DUMMYFUNCTION("""COMPUTED_VALUE"""),"-")</f>
        <v>-</v>
      </c>
      <c r="GT28" s="9" t="str">
        <f>IFERROR(__xludf.DUMMYFUNCTION("""COMPUTED_VALUE"""),"-")</f>
        <v>-</v>
      </c>
      <c r="GU28" s="9" t="str">
        <f>IFERROR(__xludf.DUMMYFUNCTION("""COMPUTED_VALUE"""),"")</f>
        <v/>
      </c>
    </row>
    <row r="29">
      <c r="A29" s="5"/>
      <c r="B29" s="5"/>
      <c r="C29" s="5" t="str">
        <f>if(B29="d","diskv. iz ciklusa",if(B29="d1","diskv. iz kruga",if($E29="ODOBREN",(if(countif(H:H,"="&amp;H29)=1,countif(H:H,"&gt;"&amp;H29)+1,concatenate(countif(H:H,"&gt;"&amp;H29)+1," - ",countif(H:H,"&gt;="&amp;H29)))),'Rezultati - B kategorija'!empty)))</f>
        <v>25 - 37</v>
      </c>
      <c r="D29" s="6" t="str">
        <f>IFERROR(__xludf.DUMMYFUNCTION("""COMPUTED_VALUE"""),"StanSand")</f>
        <v>StanSand</v>
      </c>
      <c r="E29" s="6" t="str">
        <f>IFERROR(__xludf.DUMMYFUNCTION("""COMPUTED_VALUE"""),"ODOBREN")</f>
        <v>ODOBREN</v>
      </c>
      <c r="F29" s="6" t="str">
        <f>IFERROR(__xludf.DUMMYFUNCTION("""COMPUTED_VALUE"""),"Stanislav")</f>
        <v>Stanislav</v>
      </c>
      <c r="G29" s="6" t="str">
        <f>IFERROR(__xludf.DUMMYFUNCTION("""COMPUTED_VALUE"""),"Sandler")</f>
        <v>Sandler</v>
      </c>
      <c r="H29" s="7">
        <f>IFERROR(__xludf.DUMMYFUNCTION("""COMPUTED_VALUE"""),112.0)</f>
        <v>112</v>
      </c>
      <c r="I29" s="7">
        <f>IFERROR(__xludf.DUMMYFUNCTION("""COMPUTED_VALUE"""),112.0)</f>
        <v>112</v>
      </c>
      <c r="J29" s="6" t="str">
        <f>IFERROR(__xludf.DUMMYFUNCTION("""COMPUTED_VALUE"""),"Novi Sad")</f>
        <v>Novi Sad</v>
      </c>
      <c r="K29" s="6" t="str">
        <f>IFERROR(__xludf.DUMMYFUNCTION("""COMPUTED_VALUE"""),"Gimnazija Jovan Jovanović Zmaj")</f>
        <v>Gimnazija Jovan Jovanović Zmaj</v>
      </c>
      <c r="L29" s="14" t="str">
        <f>IFERROR(__xludf.DUMMYFUNCTION("""COMPUTED_VALUE"""),"I")</f>
        <v>I</v>
      </c>
      <c r="M29" s="6" t="str">
        <f>IFERROR(__xludf.DUMMYFUNCTION("""COMPUTED_VALUE"""),"B")</f>
        <v>B</v>
      </c>
      <c r="N29" s="6"/>
      <c r="O29" s="8">
        <f>IFERROR(__xludf.DUMMYFUNCTION("""COMPUTED_VALUE"""),100.0)</f>
        <v>100</v>
      </c>
      <c r="P29" s="9">
        <f>IFERROR(__xludf.DUMMYFUNCTION("""COMPUTED_VALUE"""),12.0)</f>
        <v>12</v>
      </c>
      <c r="Q29" s="9" t="str">
        <f>IFERROR(__xludf.DUMMYFUNCTION("""COMPUTED_VALUE"""),"-")</f>
        <v>-</v>
      </c>
      <c r="R29" s="9" t="str">
        <f>IFERROR(__xludf.DUMMYFUNCTION("""COMPUTED_VALUE"""),"-")</f>
        <v>-</v>
      </c>
      <c r="S29" s="9" t="str">
        <f>IFERROR(__xludf.DUMMYFUNCTION("""COMPUTED_VALUE"""),"-")</f>
        <v>-</v>
      </c>
      <c r="T29" s="9" t="str">
        <f>IFERROR(__xludf.DUMMYFUNCTION("""COMPUTED_VALUE"""),"-")</f>
        <v>-</v>
      </c>
      <c r="U29" s="9" t="str">
        <f>IFERROR(__xludf.DUMMYFUNCTION("""COMPUTED_VALUE"""),"")</f>
        <v/>
      </c>
      <c r="V29" s="9" t="str">
        <f>IFERROR(__xludf.DUMMYFUNCTION("""COMPUTED_VALUE"""),"")</f>
        <v/>
      </c>
      <c r="W29" s="9">
        <f>IFERROR(__xludf.DUMMYFUNCTION("""COMPUTED_VALUE"""),1.0)</f>
        <v>1</v>
      </c>
      <c r="X29" s="9">
        <f>IFERROR(__xludf.DUMMYFUNCTION("""COMPUTED_VALUE"""),1.0)</f>
        <v>1</v>
      </c>
      <c r="Y29" s="9">
        <f>IFERROR(__xludf.DUMMYFUNCTION("""COMPUTED_VALUE"""),1.0)</f>
        <v>1</v>
      </c>
      <c r="Z29" s="9">
        <f>IFERROR(__xludf.DUMMYFUNCTION("""COMPUTED_VALUE"""),1.0)</f>
        <v>1</v>
      </c>
      <c r="AA29" s="9">
        <f>IFERROR(__xludf.DUMMYFUNCTION("""COMPUTED_VALUE"""),1.0)</f>
        <v>1</v>
      </c>
      <c r="AB29" s="9">
        <f>IFERROR(__xludf.DUMMYFUNCTION("""COMPUTED_VALUE"""),1.0)</f>
        <v>1</v>
      </c>
      <c r="AC29" s="9">
        <f>IFERROR(__xludf.DUMMYFUNCTION("""COMPUTED_VALUE"""),1.0)</f>
        <v>1</v>
      </c>
      <c r="AD29" s="9">
        <f>IFERROR(__xludf.DUMMYFUNCTION("""COMPUTED_VALUE"""),1.0)</f>
        <v>1</v>
      </c>
      <c r="AE29" s="9">
        <f>IFERROR(__xludf.DUMMYFUNCTION("""COMPUTED_VALUE"""),1.0)</f>
        <v>1</v>
      </c>
      <c r="AF29" s="9">
        <f>IFERROR(__xludf.DUMMYFUNCTION("""COMPUTED_VALUE"""),1.0)</f>
        <v>1</v>
      </c>
      <c r="AG29" s="9">
        <f>IFERROR(__xludf.DUMMYFUNCTION("""COMPUTED_VALUE"""),1.0)</f>
        <v>1</v>
      </c>
      <c r="AH29" s="9">
        <f>IFERROR(__xludf.DUMMYFUNCTION("""COMPUTED_VALUE"""),1.0)</f>
        <v>1</v>
      </c>
      <c r="AI29" s="9">
        <f>IFERROR(__xludf.DUMMYFUNCTION("""COMPUTED_VALUE"""),1.0)</f>
        <v>1</v>
      </c>
      <c r="AJ29" s="9">
        <f>IFERROR(__xludf.DUMMYFUNCTION("""COMPUTED_VALUE"""),1.0)</f>
        <v>1</v>
      </c>
      <c r="AK29" s="9">
        <f>IFERROR(__xludf.DUMMYFUNCTION("""COMPUTED_VALUE"""),1.0)</f>
        <v>1</v>
      </c>
      <c r="AL29" s="9">
        <f>IFERROR(__xludf.DUMMYFUNCTION("""COMPUTED_VALUE"""),1.0)</f>
        <v>1</v>
      </c>
      <c r="AM29" s="9">
        <f>IFERROR(__xludf.DUMMYFUNCTION("""COMPUTED_VALUE"""),1.0)</f>
        <v>1</v>
      </c>
      <c r="AN29" s="9">
        <f>IFERROR(__xludf.DUMMYFUNCTION("""COMPUTED_VALUE"""),1.0)</f>
        <v>1</v>
      </c>
      <c r="AO29" s="9">
        <f>IFERROR(__xludf.DUMMYFUNCTION("""COMPUTED_VALUE"""),1.0)</f>
        <v>1</v>
      </c>
      <c r="AP29" s="9">
        <f>IFERROR(__xludf.DUMMYFUNCTION("""COMPUTED_VALUE"""),1.0)</f>
        <v>1</v>
      </c>
      <c r="AQ29" s="9">
        <f>IFERROR(__xludf.DUMMYFUNCTION("""COMPUTED_VALUE"""),1.0)</f>
        <v>1</v>
      </c>
      <c r="AR29" s="9">
        <f>IFERROR(__xludf.DUMMYFUNCTION("""COMPUTED_VALUE"""),1.0)</f>
        <v>1</v>
      </c>
      <c r="AS29" s="9">
        <f>IFERROR(__xludf.DUMMYFUNCTION("""COMPUTED_VALUE"""),1.0)</f>
        <v>1</v>
      </c>
      <c r="AT29" s="9">
        <f>IFERROR(__xludf.DUMMYFUNCTION("""COMPUTED_VALUE"""),1.0)</f>
        <v>1</v>
      </c>
      <c r="AU29" s="9">
        <f>IFERROR(__xludf.DUMMYFUNCTION("""COMPUTED_VALUE"""),1.0)</f>
        <v>1</v>
      </c>
      <c r="AV29" s="9">
        <f>IFERROR(__xludf.DUMMYFUNCTION("""COMPUTED_VALUE"""),1.0)</f>
        <v>1</v>
      </c>
      <c r="AW29" s="9">
        <f>IFERROR(__xludf.DUMMYFUNCTION("""COMPUTED_VALUE"""),1.0)</f>
        <v>1</v>
      </c>
      <c r="AX29" s="9">
        <f>IFERROR(__xludf.DUMMYFUNCTION("""COMPUTED_VALUE"""),1.0)</f>
        <v>1</v>
      </c>
      <c r="AY29" s="9">
        <f>IFERROR(__xludf.DUMMYFUNCTION("""COMPUTED_VALUE"""),1.0)</f>
        <v>1</v>
      </c>
      <c r="AZ29" s="9">
        <f>IFERROR(__xludf.DUMMYFUNCTION("""COMPUTED_VALUE"""),1.0)</f>
        <v>1</v>
      </c>
      <c r="BA29" s="9">
        <f>IFERROR(__xludf.DUMMYFUNCTION("""COMPUTED_VALUE"""),1.0)</f>
        <v>1</v>
      </c>
      <c r="BB29" s="9">
        <f>IFERROR(__xludf.DUMMYFUNCTION("""COMPUTED_VALUE"""),1.0)</f>
        <v>1</v>
      </c>
      <c r="BC29" s="9">
        <f>IFERROR(__xludf.DUMMYFUNCTION("""COMPUTED_VALUE"""),1.0)</f>
        <v>1</v>
      </c>
      <c r="BD29" s="9">
        <f>IFERROR(__xludf.DUMMYFUNCTION("""COMPUTED_VALUE"""),1.0)</f>
        <v>1</v>
      </c>
      <c r="BE29" s="9">
        <f>IFERROR(__xludf.DUMMYFUNCTION("""COMPUTED_VALUE"""),1.0)</f>
        <v>1</v>
      </c>
      <c r="BF29" s="9">
        <f>IFERROR(__xludf.DUMMYFUNCTION("""COMPUTED_VALUE"""),1.0)</f>
        <v>1</v>
      </c>
      <c r="BG29" s="9">
        <f>IFERROR(__xludf.DUMMYFUNCTION("""COMPUTED_VALUE"""),1.0)</f>
        <v>1</v>
      </c>
      <c r="BH29" s="9">
        <f>IFERROR(__xludf.DUMMYFUNCTION("""COMPUTED_VALUE"""),1.0)</f>
        <v>1</v>
      </c>
      <c r="BI29" s="9">
        <f>IFERROR(__xludf.DUMMYFUNCTION("""COMPUTED_VALUE"""),1.0)</f>
        <v>1</v>
      </c>
      <c r="BJ29" s="9">
        <f>IFERROR(__xludf.DUMMYFUNCTION("""COMPUTED_VALUE"""),1.0)</f>
        <v>1</v>
      </c>
      <c r="BK29" s="9">
        <f>IFERROR(__xludf.DUMMYFUNCTION("""COMPUTED_VALUE"""),1.0)</f>
        <v>1</v>
      </c>
      <c r="BL29" s="9">
        <f>IFERROR(__xludf.DUMMYFUNCTION("""COMPUTED_VALUE"""),1.0)</f>
        <v>1</v>
      </c>
      <c r="BM29" s="9" t="str">
        <f>IFERROR(__xludf.DUMMYFUNCTION("""COMPUTED_VALUE"""),"")</f>
        <v/>
      </c>
      <c r="BN29" s="9">
        <f>IFERROR(__xludf.DUMMYFUNCTION("""COMPUTED_VALUE"""),1.0)</f>
        <v>1</v>
      </c>
      <c r="BO29" s="9">
        <f>IFERROR(__xludf.DUMMYFUNCTION("""COMPUTED_VALUE"""),1.0)</f>
        <v>1</v>
      </c>
      <c r="BP29" s="9">
        <f>IFERROR(__xludf.DUMMYFUNCTION("""COMPUTED_VALUE"""),1.0)</f>
        <v>1</v>
      </c>
      <c r="BQ29" s="9">
        <f>IFERROR(__xludf.DUMMYFUNCTION("""COMPUTED_VALUE"""),1.0)</f>
        <v>1</v>
      </c>
      <c r="BR29" s="9">
        <f>IFERROR(__xludf.DUMMYFUNCTION("""COMPUTED_VALUE"""),1.0)</f>
        <v>1</v>
      </c>
      <c r="BS29" s="9" t="str">
        <f>IFERROR(__xludf.DUMMYFUNCTION("""COMPUTED_VALUE"""),"WA")</f>
        <v>WA</v>
      </c>
      <c r="BT29" s="9">
        <f>IFERROR(__xludf.DUMMYFUNCTION("""COMPUTED_VALUE"""),1.0)</f>
        <v>1</v>
      </c>
      <c r="BU29" s="9">
        <f>IFERROR(__xludf.DUMMYFUNCTION("""COMPUTED_VALUE"""),1.0)</f>
        <v>1</v>
      </c>
      <c r="BV29" s="9">
        <f>IFERROR(__xludf.DUMMYFUNCTION("""COMPUTED_VALUE"""),1.0)</f>
        <v>1</v>
      </c>
      <c r="BW29" s="9">
        <f>IFERROR(__xludf.DUMMYFUNCTION("""COMPUTED_VALUE"""),1.0)</f>
        <v>1</v>
      </c>
      <c r="BX29" s="9">
        <f>IFERROR(__xludf.DUMMYFUNCTION("""COMPUTED_VALUE"""),1.0)</f>
        <v>1</v>
      </c>
      <c r="BY29" s="9">
        <f>IFERROR(__xludf.DUMMYFUNCTION("""COMPUTED_VALUE"""),1.0)</f>
        <v>1</v>
      </c>
      <c r="BZ29" s="9">
        <f>IFERROR(__xludf.DUMMYFUNCTION("""COMPUTED_VALUE"""),1.0)</f>
        <v>1</v>
      </c>
      <c r="CA29" s="9">
        <f>IFERROR(__xludf.DUMMYFUNCTION("""COMPUTED_VALUE"""),1.0)</f>
        <v>1</v>
      </c>
      <c r="CB29" s="9" t="str">
        <f>IFERROR(__xludf.DUMMYFUNCTION("""COMPUTED_VALUE"""),"WA")</f>
        <v>WA</v>
      </c>
      <c r="CC29" s="9">
        <f>IFERROR(__xludf.DUMMYFUNCTION("""COMPUTED_VALUE"""),1.0)</f>
        <v>1</v>
      </c>
      <c r="CD29" s="9" t="str">
        <f>IFERROR(__xludf.DUMMYFUNCTION("""COMPUTED_VALUE"""),"WA")</f>
        <v>WA</v>
      </c>
      <c r="CE29" s="9" t="str">
        <f>IFERROR(__xludf.DUMMYFUNCTION("""COMPUTED_VALUE"""),"WA")</f>
        <v>WA</v>
      </c>
      <c r="CF29" s="9" t="str">
        <f>IFERROR(__xludf.DUMMYFUNCTION("""COMPUTED_VALUE"""),"WA")</f>
        <v>WA</v>
      </c>
      <c r="CG29" s="9" t="str">
        <f>IFERROR(__xludf.DUMMYFUNCTION("""COMPUTED_VALUE"""),"WA")</f>
        <v>WA</v>
      </c>
      <c r="CH29" s="9" t="str">
        <f>IFERROR(__xludf.DUMMYFUNCTION("""COMPUTED_VALUE"""),"WA")</f>
        <v>WA</v>
      </c>
      <c r="CI29" s="9" t="str">
        <f>IFERROR(__xludf.DUMMYFUNCTION("""COMPUTED_VALUE"""),"WA")</f>
        <v>WA</v>
      </c>
      <c r="CJ29" s="9">
        <f>IFERROR(__xludf.DUMMYFUNCTION("""COMPUTED_VALUE"""),1.0)</f>
        <v>1</v>
      </c>
      <c r="CK29" s="9" t="str">
        <f>IFERROR(__xludf.DUMMYFUNCTION("""COMPUTED_VALUE"""),"WA")</f>
        <v>WA</v>
      </c>
      <c r="CL29" s="9" t="str">
        <f>IFERROR(__xludf.DUMMYFUNCTION("""COMPUTED_VALUE"""),"WA")</f>
        <v>WA</v>
      </c>
      <c r="CM29" s="9" t="str">
        <f>IFERROR(__xludf.DUMMYFUNCTION("""COMPUTED_VALUE"""),"WA")</f>
        <v>WA</v>
      </c>
      <c r="CN29" s="9" t="str">
        <f>IFERROR(__xludf.DUMMYFUNCTION("""COMPUTED_VALUE"""),"WA")</f>
        <v>WA</v>
      </c>
      <c r="CO29" s="9" t="str">
        <f>IFERROR(__xludf.DUMMYFUNCTION("""COMPUTED_VALUE"""),"WA")</f>
        <v>WA</v>
      </c>
      <c r="CP29" s="9" t="str">
        <f>IFERROR(__xludf.DUMMYFUNCTION("""COMPUTED_VALUE"""),"WA")</f>
        <v>WA</v>
      </c>
      <c r="CQ29" s="9" t="str">
        <f>IFERROR(__xludf.DUMMYFUNCTION("""COMPUTED_VALUE"""),"WA")</f>
        <v>WA</v>
      </c>
      <c r="CR29" s="9" t="str">
        <f>IFERROR(__xludf.DUMMYFUNCTION("""COMPUTED_VALUE"""),"WA")</f>
        <v>WA</v>
      </c>
      <c r="CS29" s="9">
        <f>IFERROR(__xludf.DUMMYFUNCTION("""COMPUTED_VALUE"""),1.0)</f>
        <v>1</v>
      </c>
      <c r="CT29" s="9">
        <f>IFERROR(__xludf.DUMMYFUNCTION("""COMPUTED_VALUE"""),1.0)</f>
        <v>1</v>
      </c>
      <c r="CU29" s="9" t="str">
        <f>IFERROR(__xludf.DUMMYFUNCTION("""COMPUTED_VALUE"""),"")</f>
        <v/>
      </c>
      <c r="CV29" s="9" t="str">
        <f>IFERROR(__xludf.DUMMYFUNCTION("""COMPUTED_VALUE"""),"-")</f>
        <v>-</v>
      </c>
      <c r="CW29" s="9" t="str">
        <f>IFERROR(__xludf.DUMMYFUNCTION("""COMPUTED_VALUE"""),"-")</f>
        <v>-</v>
      </c>
      <c r="CX29" s="9" t="str">
        <f>IFERROR(__xludf.DUMMYFUNCTION("""COMPUTED_VALUE"""),"-")</f>
        <v>-</v>
      </c>
      <c r="CY29" s="9" t="str">
        <f>IFERROR(__xludf.DUMMYFUNCTION("""COMPUTED_VALUE"""),"-")</f>
        <v>-</v>
      </c>
      <c r="CZ29" s="9" t="str">
        <f>IFERROR(__xludf.DUMMYFUNCTION("""COMPUTED_VALUE"""),"-")</f>
        <v>-</v>
      </c>
      <c r="DA29" s="9" t="str">
        <f>IFERROR(__xludf.DUMMYFUNCTION("""COMPUTED_VALUE"""),"-")</f>
        <v>-</v>
      </c>
      <c r="DB29" s="9" t="str">
        <f>IFERROR(__xludf.DUMMYFUNCTION("""COMPUTED_VALUE"""),"-")</f>
        <v>-</v>
      </c>
      <c r="DC29" s="9" t="str">
        <f>IFERROR(__xludf.DUMMYFUNCTION("""COMPUTED_VALUE"""),"-")</f>
        <v>-</v>
      </c>
      <c r="DD29" s="9" t="str">
        <f>IFERROR(__xludf.DUMMYFUNCTION("""COMPUTED_VALUE"""),"-")</f>
        <v>-</v>
      </c>
      <c r="DE29" s="9" t="str">
        <f>IFERROR(__xludf.DUMMYFUNCTION("""COMPUTED_VALUE"""),"-")</f>
        <v>-</v>
      </c>
      <c r="DF29" s="9" t="str">
        <f>IFERROR(__xludf.DUMMYFUNCTION("""COMPUTED_VALUE"""),"-")</f>
        <v>-</v>
      </c>
      <c r="DG29" s="9" t="str">
        <f>IFERROR(__xludf.DUMMYFUNCTION("""COMPUTED_VALUE"""),"-")</f>
        <v>-</v>
      </c>
      <c r="DH29" s="9" t="str">
        <f>IFERROR(__xludf.DUMMYFUNCTION("""COMPUTED_VALUE"""),"-")</f>
        <v>-</v>
      </c>
      <c r="DI29" s="9" t="str">
        <f>IFERROR(__xludf.DUMMYFUNCTION("""COMPUTED_VALUE"""),"-")</f>
        <v>-</v>
      </c>
      <c r="DJ29" s="9" t="str">
        <f>IFERROR(__xludf.DUMMYFUNCTION("""COMPUTED_VALUE"""),"-")</f>
        <v>-</v>
      </c>
      <c r="DK29" s="9" t="str">
        <f>IFERROR(__xludf.DUMMYFUNCTION("""COMPUTED_VALUE"""),"-")</f>
        <v>-</v>
      </c>
      <c r="DL29" s="9" t="str">
        <f>IFERROR(__xludf.DUMMYFUNCTION("""COMPUTED_VALUE"""),"-")</f>
        <v>-</v>
      </c>
      <c r="DM29" s="9" t="str">
        <f>IFERROR(__xludf.DUMMYFUNCTION("""COMPUTED_VALUE"""),"-")</f>
        <v>-</v>
      </c>
      <c r="DN29" s="9" t="str">
        <f>IFERROR(__xludf.DUMMYFUNCTION("""COMPUTED_VALUE"""),"-")</f>
        <v>-</v>
      </c>
      <c r="DO29" s="9" t="str">
        <f>IFERROR(__xludf.DUMMYFUNCTION("""COMPUTED_VALUE"""),"-")</f>
        <v>-</v>
      </c>
      <c r="DP29" s="9" t="str">
        <f>IFERROR(__xludf.DUMMYFUNCTION("""COMPUTED_VALUE"""),"-")</f>
        <v>-</v>
      </c>
      <c r="DQ29" s="9" t="str">
        <f>IFERROR(__xludf.DUMMYFUNCTION("""COMPUTED_VALUE"""),"-")</f>
        <v>-</v>
      </c>
      <c r="DR29" s="9" t="str">
        <f>IFERROR(__xludf.DUMMYFUNCTION("""COMPUTED_VALUE"""),"-")</f>
        <v>-</v>
      </c>
      <c r="DS29" s="9" t="str">
        <f>IFERROR(__xludf.DUMMYFUNCTION("""COMPUTED_VALUE"""),"-")</f>
        <v>-</v>
      </c>
      <c r="DT29" s="9" t="str">
        <f>IFERROR(__xludf.DUMMYFUNCTION("""COMPUTED_VALUE"""),"-")</f>
        <v>-</v>
      </c>
      <c r="DU29" s="9" t="str">
        <f>IFERROR(__xludf.DUMMYFUNCTION("""COMPUTED_VALUE"""),"-")</f>
        <v>-</v>
      </c>
      <c r="DV29" s="9" t="str">
        <f>IFERROR(__xludf.DUMMYFUNCTION("""COMPUTED_VALUE"""),"-")</f>
        <v>-</v>
      </c>
      <c r="DW29" s="9" t="str">
        <f>IFERROR(__xludf.DUMMYFUNCTION("""COMPUTED_VALUE"""),"-")</f>
        <v>-</v>
      </c>
      <c r="DX29" s="9" t="str">
        <f>IFERROR(__xludf.DUMMYFUNCTION("""COMPUTED_VALUE"""),"-")</f>
        <v>-</v>
      </c>
      <c r="DY29" s="9" t="str">
        <f>IFERROR(__xludf.DUMMYFUNCTION("""COMPUTED_VALUE"""),"-")</f>
        <v>-</v>
      </c>
      <c r="DZ29" s="9" t="str">
        <f>IFERROR(__xludf.DUMMYFUNCTION("""COMPUTED_VALUE"""),"-")</f>
        <v>-</v>
      </c>
      <c r="EA29" s="9" t="str">
        <f>IFERROR(__xludf.DUMMYFUNCTION("""COMPUTED_VALUE"""),"-")</f>
        <v>-</v>
      </c>
      <c r="EB29" s="9" t="str">
        <f>IFERROR(__xludf.DUMMYFUNCTION("""COMPUTED_VALUE"""),"")</f>
        <v/>
      </c>
      <c r="EC29" s="9" t="str">
        <f>IFERROR(__xludf.DUMMYFUNCTION("""COMPUTED_VALUE"""),"-")</f>
        <v>-</v>
      </c>
      <c r="ED29" s="9" t="str">
        <f>IFERROR(__xludf.DUMMYFUNCTION("""COMPUTED_VALUE"""),"-")</f>
        <v>-</v>
      </c>
      <c r="EE29" s="9" t="str">
        <f>IFERROR(__xludf.DUMMYFUNCTION("""COMPUTED_VALUE"""),"-")</f>
        <v>-</v>
      </c>
      <c r="EF29" s="9" t="str">
        <f>IFERROR(__xludf.DUMMYFUNCTION("""COMPUTED_VALUE"""),"-")</f>
        <v>-</v>
      </c>
      <c r="EG29" s="9" t="str">
        <f>IFERROR(__xludf.DUMMYFUNCTION("""COMPUTED_VALUE"""),"-")</f>
        <v>-</v>
      </c>
      <c r="EH29" s="9" t="str">
        <f>IFERROR(__xludf.DUMMYFUNCTION("""COMPUTED_VALUE"""),"-")</f>
        <v>-</v>
      </c>
      <c r="EI29" s="9" t="str">
        <f>IFERROR(__xludf.DUMMYFUNCTION("""COMPUTED_VALUE"""),"-")</f>
        <v>-</v>
      </c>
      <c r="EJ29" s="9" t="str">
        <f>IFERROR(__xludf.DUMMYFUNCTION("""COMPUTED_VALUE"""),"-")</f>
        <v>-</v>
      </c>
      <c r="EK29" s="9" t="str">
        <f>IFERROR(__xludf.DUMMYFUNCTION("""COMPUTED_VALUE"""),"-")</f>
        <v>-</v>
      </c>
      <c r="EL29" s="9" t="str">
        <f>IFERROR(__xludf.DUMMYFUNCTION("""COMPUTED_VALUE"""),"-")</f>
        <v>-</v>
      </c>
      <c r="EM29" s="9" t="str">
        <f>IFERROR(__xludf.DUMMYFUNCTION("""COMPUTED_VALUE"""),"-")</f>
        <v>-</v>
      </c>
      <c r="EN29" s="9" t="str">
        <f>IFERROR(__xludf.DUMMYFUNCTION("""COMPUTED_VALUE"""),"-")</f>
        <v>-</v>
      </c>
      <c r="EO29" s="9" t="str">
        <f>IFERROR(__xludf.DUMMYFUNCTION("""COMPUTED_VALUE"""),"-")</f>
        <v>-</v>
      </c>
      <c r="EP29" s="9" t="str">
        <f>IFERROR(__xludf.DUMMYFUNCTION("""COMPUTED_VALUE"""),"-")</f>
        <v>-</v>
      </c>
      <c r="EQ29" s="9" t="str">
        <f>IFERROR(__xludf.DUMMYFUNCTION("""COMPUTED_VALUE"""),"-")</f>
        <v>-</v>
      </c>
      <c r="ER29" s="9" t="str">
        <f>IFERROR(__xludf.DUMMYFUNCTION("""COMPUTED_VALUE"""),"-")</f>
        <v>-</v>
      </c>
      <c r="ES29" s="9" t="str">
        <f>IFERROR(__xludf.DUMMYFUNCTION("""COMPUTED_VALUE"""),"")</f>
        <v/>
      </c>
      <c r="ET29" s="9" t="str">
        <f>IFERROR(__xludf.DUMMYFUNCTION("""COMPUTED_VALUE"""),"-")</f>
        <v>-</v>
      </c>
      <c r="EU29" s="9" t="str">
        <f>IFERROR(__xludf.DUMMYFUNCTION("""COMPUTED_VALUE"""),"-")</f>
        <v>-</v>
      </c>
      <c r="EV29" s="9" t="str">
        <f>IFERROR(__xludf.DUMMYFUNCTION("""COMPUTED_VALUE"""),"-")</f>
        <v>-</v>
      </c>
      <c r="EW29" s="9" t="str">
        <f>IFERROR(__xludf.DUMMYFUNCTION("""COMPUTED_VALUE"""),"-")</f>
        <v>-</v>
      </c>
      <c r="EX29" s="9" t="str">
        <f>IFERROR(__xludf.DUMMYFUNCTION("""COMPUTED_VALUE"""),"-")</f>
        <v>-</v>
      </c>
      <c r="EY29" s="9" t="str">
        <f>IFERROR(__xludf.DUMMYFUNCTION("""COMPUTED_VALUE"""),"-")</f>
        <v>-</v>
      </c>
      <c r="EZ29" s="9" t="str">
        <f>IFERROR(__xludf.DUMMYFUNCTION("""COMPUTED_VALUE"""),"-")</f>
        <v>-</v>
      </c>
      <c r="FA29" s="9" t="str">
        <f>IFERROR(__xludf.DUMMYFUNCTION("""COMPUTED_VALUE"""),"-")</f>
        <v>-</v>
      </c>
      <c r="FB29" s="9" t="str">
        <f>IFERROR(__xludf.DUMMYFUNCTION("""COMPUTED_VALUE"""),"-")</f>
        <v>-</v>
      </c>
      <c r="FC29" s="9" t="str">
        <f>IFERROR(__xludf.DUMMYFUNCTION("""COMPUTED_VALUE"""),"-")</f>
        <v>-</v>
      </c>
      <c r="FD29" s="9" t="str">
        <f>IFERROR(__xludf.DUMMYFUNCTION("""COMPUTED_VALUE"""),"-")</f>
        <v>-</v>
      </c>
      <c r="FE29" s="9" t="str">
        <f>IFERROR(__xludf.DUMMYFUNCTION("""COMPUTED_VALUE"""),"-")</f>
        <v>-</v>
      </c>
      <c r="FF29" s="9" t="str">
        <f>IFERROR(__xludf.DUMMYFUNCTION("""COMPUTED_VALUE"""),"-")</f>
        <v>-</v>
      </c>
      <c r="FG29" s="9" t="str">
        <f>IFERROR(__xludf.DUMMYFUNCTION("""COMPUTED_VALUE"""),"-")</f>
        <v>-</v>
      </c>
      <c r="FH29" s="9" t="str">
        <f>IFERROR(__xludf.DUMMYFUNCTION("""COMPUTED_VALUE"""),"-")</f>
        <v>-</v>
      </c>
      <c r="FI29" s="9" t="str">
        <f>IFERROR(__xludf.DUMMYFUNCTION("""COMPUTED_VALUE"""),"-")</f>
        <v>-</v>
      </c>
      <c r="FJ29" s="9" t="str">
        <f>IFERROR(__xludf.DUMMYFUNCTION("""COMPUTED_VALUE"""),"-")</f>
        <v>-</v>
      </c>
      <c r="FK29" s="9" t="str">
        <f>IFERROR(__xludf.DUMMYFUNCTION("""COMPUTED_VALUE"""),"-")</f>
        <v>-</v>
      </c>
      <c r="FL29" s="9" t="str">
        <f>IFERROR(__xludf.DUMMYFUNCTION("""COMPUTED_VALUE"""),"-")</f>
        <v>-</v>
      </c>
      <c r="FM29" s="9" t="str">
        <f>IFERROR(__xludf.DUMMYFUNCTION("""COMPUTED_VALUE"""),"-")</f>
        <v>-</v>
      </c>
      <c r="FN29" s="9" t="str">
        <f>IFERROR(__xludf.DUMMYFUNCTION("""COMPUTED_VALUE"""),"-")</f>
        <v>-</v>
      </c>
      <c r="FO29" s="9" t="str">
        <f>IFERROR(__xludf.DUMMYFUNCTION("""COMPUTED_VALUE"""),"-")</f>
        <v>-</v>
      </c>
      <c r="FP29" s="9" t="str">
        <f>IFERROR(__xludf.DUMMYFUNCTION("""COMPUTED_VALUE"""),"-")</f>
        <v>-</v>
      </c>
      <c r="FQ29" s="9" t="str">
        <f>IFERROR(__xludf.DUMMYFUNCTION("""COMPUTED_VALUE"""),"-")</f>
        <v>-</v>
      </c>
      <c r="FR29" s="9" t="str">
        <f>IFERROR(__xludf.DUMMYFUNCTION("""COMPUTED_VALUE"""),"-")</f>
        <v>-</v>
      </c>
      <c r="FS29" s="9" t="str">
        <f>IFERROR(__xludf.DUMMYFUNCTION("""COMPUTED_VALUE"""),"-")</f>
        <v>-</v>
      </c>
      <c r="FT29" s="9" t="str">
        <f>IFERROR(__xludf.DUMMYFUNCTION("""COMPUTED_VALUE"""),"-")</f>
        <v>-</v>
      </c>
      <c r="FU29" s="9" t="str">
        <f>IFERROR(__xludf.DUMMYFUNCTION("""COMPUTED_VALUE"""),"-")</f>
        <v>-</v>
      </c>
      <c r="FV29" s="9" t="str">
        <f>IFERROR(__xludf.DUMMYFUNCTION("""COMPUTED_VALUE"""),"")</f>
        <v/>
      </c>
      <c r="FW29" s="9" t="str">
        <f>IFERROR(__xludf.DUMMYFUNCTION("""COMPUTED_VALUE"""),"-")</f>
        <v>-</v>
      </c>
      <c r="FX29" s="9" t="str">
        <f>IFERROR(__xludf.DUMMYFUNCTION("""COMPUTED_VALUE"""),"-")</f>
        <v>-</v>
      </c>
      <c r="FY29" s="9" t="str">
        <f>IFERROR(__xludf.DUMMYFUNCTION("""COMPUTED_VALUE"""),"-")</f>
        <v>-</v>
      </c>
      <c r="FZ29" s="9" t="str">
        <f>IFERROR(__xludf.DUMMYFUNCTION("""COMPUTED_VALUE"""),"-")</f>
        <v>-</v>
      </c>
      <c r="GA29" s="9" t="str">
        <f>IFERROR(__xludf.DUMMYFUNCTION("""COMPUTED_VALUE"""),"-")</f>
        <v>-</v>
      </c>
      <c r="GB29" s="9" t="str">
        <f>IFERROR(__xludf.DUMMYFUNCTION("""COMPUTED_VALUE"""),"-")</f>
        <v>-</v>
      </c>
      <c r="GC29" s="9" t="str">
        <f>IFERROR(__xludf.DUMMYFUNCTION("""COMPUTED_VALUE"""),"-")</f>
        <v>-</v>
      </c>
      <c r="GD29" s="9" t="str">
        <f>IFERROR(__xludf.DUMMYFUNCTION("""COMPUTED_VALUE"""),"-")</f>
        <v>-</v>
      </c>
      <c r="GE29" s="9" t="str">
        <f>IFERROR(__xludf.DUMMYFUNCTION("""COMPUTED_VALUE"""),"-")</f>
        <v>-</v>
      </c>
      <c r="GF29" s="9" t="str">
        <f>IFERROR(__xludf.DUMMYFUNCTION("""COMPUTED_VALUE"""),"-")</f>
        <v>-</v>
      </c>
      <c r="GG29" s="9" t="str">
        <f>IFERROR(__xludf.DUMMYFUNCTION("""COMPUTED_VALUE"""),"-")</f>
        <v>-</v>
      </c>
      <c r="GH29" s="9" t="str">
        <f>IFERROR(__xludf.DUMMYFUNCTION("""COMPUTED_VALUE"""),"-")</f>
        <v>-</v>
      </c>
      <c r="GI29" s="9" t="str">
        <f>IFERROR(__xludf.DUMMYFUNCTION("""COMPUTED_VALUE"""),"-")</f>
        <v>-</v>
      </c>
      <c r="GJ29" s="9" t="str">
        <f>IFERROR(__xludf.DUMMYFUNCTION("""COMPUTED_VALUE"""),"-")</f>
        <v>-</v>
      </c>
      <c r="GK29" s="9" t="str">
        <f>IFERROR(__xludf.DUMMYFUNCTION("""COMPUTED_VALUE"""),"-")</f>
        <v>-</v>
      </c>
      <c r="GL29" s="9" t="str">
        <f>IFERROR(__xludf.DUMMYFUNCTION("""COMPUTED_VALUE"""),"-")</f>
        <v>-</v>
      </c>
      <c r="GM29" s="9" t="str">
        <f>IFERROR(__xludf.DUMMYFUNCTION("""COMPUTED_VALUE"""),"-")</f>
        <v>-</v>
      </c>
      <c r="GN29" s="9" t="str">
        <f>IFERROR(__xludf.DUMMYFUNCTION("""COMPUTED_VALUE"""),"-")</f>
        <v>-</v>
      </c>
      <c r="GO29" s="9" t="str">
        <f>IFERROR(__xludf.DUMMYFUNCTION("""COMPUTED_VALUE"""),"-")</f>
        <v>-</v>
      </c>
      <c r="GP29" s="9" t="str">
        <f>IFERROR(__xludf.DUMMYFUNCTION("""COMPUTED_VALUE"""),"-")</f>
        <v>-</v>
      </c>
      <c r="GQ29" s="9" t="str">
        <f>IFERROR(__xludf.DUMMYFUNCTION("""COMPUTED_VALUE"""),"-")</f>
        <v>-</v>
      </c>
      <c r="GR29" s="9" t="str">
        <f>IFERROR(__xludf.DUMMYFUNCTION("""COMPUTED_VALUE"""),"-")</f>
        <v>-</v>
      </c>
      <c r="GS29" s="9" t="str">
        <f>IFERROR(__xludf.DUMMYFUNCTION("""COMPUTED_VALUE"""),"-")</f>
        <v>-</v>
      </c>
      <c r="GT29" s="9" t="str">
        <f>IFERROR(__xludf.DUMMYFUNCTION("""COMPUTED_VALUE"""),"-")</f>
        <v>-</v>
      </c>
      <c r="GU29" s="9" t="str">
        <f>IFERROR(__xludf.DUMMYFUNCTION("""COMPUTED_VALUE"""),"")</f>
        <v/>
      </c>
    </row>
    <row r="30">
      <c r="A30" s="5"/>
      <c r="B30" s="5"/>
      <c r="C30" s="5" t="str">
        <f>if(B30="d","diskv. iz ciklusa",if(B30="d1","diskv. iz kruga",if($E30="ODOBREN",(if(countif(H:H,"="&amp;H30)=1,countif(H:H,"&gt;"&amp;H30)+1,concatenate(countif(H:H,"&gt;"&amp;H30)+1," - ",countif(H:H,"&gt;="&amp;H30)))),'Rezultati - B kategorija'!empty)))</f>
        <v>25 - 37</v>
      </c>
      <c r="D30" s="6" t="str">
        <f>IFERROR(__xludf.DUMMYFUNCTION("""COMPUTED_VALUE"""),"UniqJohniUnic")</f>
        <v>UniqJohniUnic</v>
      </c>
      <c r="E30" s="6" t="str">
        <f>IFERROR(__xludf.DUMMYFUNCTION("""COMPUTED_VALUE"""),"ODOBREN")</f>
        <v>ODOBREN</v>
      </c>
      <c r="F30" s="6" t="str">
        <f>IFERROR(__xludf.DUMMYFUNCTION("""COMPUTED_VALUE"""),"Nikola")</f>
        <v>Nikola</v>
      </c>
      <c r="G30" s="6" t="str">
        <f>IFERROR(__xludf.DUMMYFUNCTION("""COMPUTED_VALUE"""),"Jovićević")</f>
        <v>Jovićević</v>
      </c>
      <c r="H30" s="7">
        <f>IFERROR(__xludf.DUMMYFUNCTION("""COMPUTED_VALUE"""),112.0)</f>
        <v>112</v>
      </c>
      <c r="I30" s="7">
        <f>IFERROR(__xludf.DUMMYFUNCTION("""COMPUTED_VALUE"""),112.0)</f>
        <v>112</v>
      </c>
      <c r="J30" s="6" t="str">
        <f>IFERROR(__xludf.DUMMYFUNCTION("""COMPUTED_VALUE"""),"Novi Sad")</f>
        <v>Novi Sad</v>
      </c>
      <c r="K30" s="6" t="str">
        <f>IFERROR(__xludf.DUMMYFUNCTION("""COMPUTED_VALUE"""),"Gimnazija Jovan Jovanović Zmaj")</f>
        <v>Gimnazija Jovan Jovanović Zmaj</v>
      </c>
      <c r="L30" s="14" t="str">
        <f>IFERROR(__xludf.DUMMYFUNCTION("""COMPUTED_VALUE"""),"I")</f>
        <v>I</v>
      </c>
      <c r="M30" s="6" t="str">
        <f>IFERROR(__xludf.DUMMYFUNCTION("""COMPUTED_VALUE"""),"B")</f>
        <v>B</v>
      </c>
      <c r="N30" s="6"/>
      <c r="O30" s="8">
        <f>IFERROR(__xludf.DUMMYFUNCTION("""COMPUTED_VALUE"""),100.0)</f>
        <v>100</v>
      </c>
      <c r="P30" s="9">
        <f>IFERROR(__xludf.DUMMYFUNCTION("""COMPUTED_VALUE"""),12.0)</f>
        <v>12</v>
      </c>
      <c r="Q30" s="9" t="str">
        <f>IFERROR(__xludf.DUMMYFUNCTION("""COMPUTED_VALUE"""),"-")</f>
        <v>-</v>
      </c>
      <c r="R30" s="9" t="str">
        <f>IFERROR(__xludf.DUMMYFUNCTION("""COMPUTED_VALUE"""),"-")</f>
        <v>-</v>
      </c>
      <c r="S30" s="9" t="str">
        <f>IFERROR(__xludf.DUMMYFUNCTION("""COMPUTED_VALUE"""),"-")</f>
        <v>-</v>
      </c>
      <c r="T30" s="9" t="str">
        <f>IFERROR(__xludf.DUMMYFUNCTION("""COMPUTED_VALUE"""),"-")</f>
        <v>-</v>
      </c>
      <c r="U30" s="9" t="str">
        <f>IFERROR(__xludf.DUMMYFUNCTION("""COMPUTED_VALUE"""),"")</f>
        <v/>
      </c>
      <c r="V30" s="9" t="str">
        <f>IFERROR(__xludf.DUMMYFUNCTION("""COMPUTED_VALUE"""),"")</f>
        <v/>
      </c>
      <c r="W30" s="9">
        <f>IFERROR(__xludf.DUMMYFUNCTION("""COMPUTED_VALUE"""),1.0)</f>
        <v>1</v>
      </c>
      <c r="X30" s="9">
        <f>IFERROR(__xludf.DUMMYFUNCTION("""COMPUTED_VALUE"""),1.0)</f>
        <v>1</v>
      </c>
      <c r="Y30" s="9">
        <f>IFERROR(__xludf.DUMMYFUNCTION("""COMPUTED_VALUE"""),1.0)</f>
        <v>1</v>
      </c>
      <c r="Z30" s="9">
        <f>IFERROR(__xludf.DUMMYFUNCTION("""COMPUTED_VALUE"""),1.0)</f>
        <v>1</v>
      </c>
      <c r="AA30" s="9">
        <f>IFERROR(__xludf.DUMMYFUNCTION("""COMPUTED_VALUE"""),1.0)</f>
        <v>1</v>
      </c>
      <c r="AB30" s="9">
        <f>IFERROR(__xludf.DUMMYFUNCTION("""COMPUTED_VALUE"""),1.0)</f>
        <v>1</v>
      </c>
      <c r="AC30" s="9">
        <f>IFERROR(__xludf.DUMMYFUNCTION("""COMPUTED_VALUE"""),1.0)</f>
        <v>1</v>
      </c>
      <c r="AD30" s="9">
        <f>IFERROR(__xludf.DUMMYFUNCTION("""COMPUTED_VALUE"""),1.0)</f>
        <v>1</v>
      </c>
      <c r="AE30" s="9">
        <f>IFERROR(__xludf.DUMMYFUNCTION("""COMPUTED_VALUE"""),1.0)</f>
        <v>1</v>
      </c>
      <c r="AF30" s="9">
        <f>IFERROR(__xludf.DUMMYFUNCTION("""COMPUTED_VALUE"""),1.0)</f>
        <v>1</v>
      </c>
      <c r="AG30" s="9">
        <f>IFERROR(__xludf.DUMMYFUNCTION("""COMPUTED_VALUE"""),1.0)</f>
        <v>1</v>
      </c>
      <c r="AH30" s="9">
        <f>IFERROR(__xludf.DUMMYFUNCTION("""COMPUTED_VALUE"""),1.0)</f>
        <v>1</v>
      </c>
      <c r="AI30" s="9">
        <f>IFERROR(__xludf.DUMMYFUNCTION("""COMPUTED_VALUE"""),1.0)</f>
        <v>1</v>
      </c>
      <c r="AJ30" s="9">
        <f>IFERROR(__xludf.DUMMYFUNCTION("""COMPUTED_VALUE"""),1.0)</f>
        <v>1</v>
      </c>
      <c r="AK30" s="9">
        <f>IFERROR(__xludf.DUMMYFUNCTION("""COMPUTED_VALUE"""),1.0)</f>
        <v>1</v>
      </c>
      <c r="AL30" s="9">
        <f>IFERROR(__xludf.DUMMYFUNCTION("""COMPUTED_VALUE"""),1.0)</f>
        <v>1</v>
      </c>
      <c r="AM30" s="9">
        <f>IFERROR(__xludf.DUMMYFUNCTION("""COMPUTED_VALUE"""),1.0)</f>
        <v>1</v>
      </c>
      <c r="AN30" s="9">
        <f>IFERROR(__xludf.DUMMYFUNCTION("""COMPUTED_VALUE"""),1.0)</f>
        <v>1</v>
      </c>
      <c r="AO30" s="9">
        <f>IFERROR(__xludf.DUMMYFUNCTION("""COMPUTED_VALUE"""),1.0)</f>
        <v>1</v>
      </c>
      <c r="AP30" s="9">
        <f>IFERROR(__xludf.DUMMYFUNCTION("""COMPUTED_VALUE"""),1.0)</f>
        <v>1</v>
      </c>
      <c r="AQ30" s="9">
        <f>IFERROR(__xludf.DUMMYFUNCTION("""COMPUTED_VALUE"""),1.0)</f>
        <v>1</v>
      </c>
      <c r="AR30" s="9">
        <f>IFERROR(__xludf.DUMMYFUNCTION("""COMPUTED_VALUE"""),1.0)</f>
        <v>1</v>
      </c>
      <c r="AS30" s="9">
        <f>IFERROR(__xludf.DUMMYFUNCTION("""COMPUTED_VALUE"""),1.0)</f>
        <v>1</v>
      </c>
      <c r="AT30" s="9">
        <f>IFERROR(__xludf.DUMMYFUNCTION("""COMPUTED_VALUE"""),1.0)</f>
        <v>1</v>
      </c>
      <c r="AU30" s="9">
        <f>IFERROR(__xludf.DUMMYFUNCTION("""COMPUTED_VALUE"""),1.0)</f>
        <v>1</v>
      </c>
      <c r="AV30" s="9">
        <f>IFERROR(__xludf.DUMMYFUNCTION("""COMPUTED_VALUE"""),1.0)</f>
        <v>1</v>
      </c>
      <c r="AW30" s="9">
        <f>IFERROR(__xludf.DUMMYFUNCTION("""COMPUTED_VALUE"""),1.0)</f>
        <v>1</v>
      </c>
      <c r="AX30" s="9">
        <f>IFERROR(__xludf.DUMMYFUNCTION("""COMPUTED_VALUE"""),1.0)</f>
        <v>1</v>
      </c>
      <c r="AY30" s="9">
        <f>IFERROR(__xludf.DUMMYFUNCTION("""COMPUTED_VALUE"""),1.0)</f>
        <v>1</v>
      </c>
      <c r="AZ30" s="9">
        <f>IFERROR(__xludf.DUMMYFUNCTION("""COMPUTED_VALUE"""),1.0)</f>
        <v>1</v>
      </c>
      <c r="BA30" s="9">
        <f>IFERROR(__xludf.DUMMYFUNCTION("""COMPUTED_VALUE"""),1.0)</f>
        <v>1</v>
      </c>
      <c r="BB30" s="9">
        <f>IFERROR(__xludf.DUMMYFUNCTION("""COMPUTED_VALUE"""),1.0)</f>
        <v>1</v>
      </c>
      <c r="BC30" s="9">
        <f>IFERROR(__xludf.DUMMYFUNCTION("""COMPUTED_VALUE"""),1.0)</f>
        <v>1</v>
      </c>
      <c r="BD30" s="9">
        <f>IFERROR(__xludf.DUMMYFUNCTION("""COMPUTED_VALUE"""),1.0)</f>
        <v>1</v>
      </c>
      <c r="BE30" s="9">
        <f>IFERROR(__xludf.DUMMYFUNCTION("""COMPUTED_VALUE"""),1.0)</f>
        <v>1</v>
      </c>
      <c r="BF30" s="9">
        <f>IFERROR(__xludf.DUMMYFUNCTION("""COMPUTED_VALUE"""),1.0)</f>
        <v>1</v>
      </c>
      <c r="BG30" s="9">
        <f>IFERROR(__xludf.DUMMYFUNCTION("""COMPUTED_VALUE"""),1.0)</f>
        <v>1</v>
      </c>
      <c r="BH30" s="9">
        <f>IFERROR(__xludf.DUMMYFUNCTION("""COMPUTED_VALUE"""),1.0)</f>
        <v>1</v>
      </c>
      <c r="BI30" s="9">
        <f>IFERROR(__xludf.DUMMYFUNCTION("""COMPUTED_VALUE"""),1.0)</f>
        <v>1</v>
      </c>
      <c r="BJ30" s="9">
        <f>IFERROR(__xludf.DUMMYFUNCTION("""COMPUTED_VALUE"""),1.0)</f>
        <v>1</v>
      </c>
      <c r="BK30" s="9">
        <f>IFERROR(__xludf.DUMMYFUNCTION("""COMPUTED_VALUE"""),1.0)</f>
        <v>1</v>
      </c>
      <c r="BL30" s="9">
        <f>IFERROR(__xludf.DUMMYFUNCTION("""COMPUTED_VALUE"""),1.0)</f>
        <v>1</v>
      </c>
      <c r="BM30" s="9" t="str">
        <f>IFERROR(__xludf.DUMMYFUNCTION("""COMPUTED_VALUE"""),"")</f>
        <v/>
      </c>
      <c r="BN30" s="9">
        <f>IFERROR(__xludf.DUMMYFUNCTION("""COMPUTED_VALUE"""),1.0)</f>
        <v>1</v>
      </c>
      <c r="BO30" s="9">
        <f>IFERROR(__xludf.DUMMYFUNCTION("""COMPUTED_VALUE"""),1.0)</f>
        <v>1</v>
      </c>
      <c r="BP30" s="9">
        <f>IFERROR(__xludf.DUMMYFUNCTION("""COMPUTED_VALUE"""),1.0)</f>
        <v>1</v>
      </c>
      <c r="BQ30" s="9">
        <f>IFERROR(__xludf.DUMMYFUNCTION("""COMPUTED_VALUE"""),1.0)</f>
        <v>1</v>
      </c>
      <c r="BR30" s="9" t="str">
        <f>IFERROR(__xludf.DUMMYFUNCTION("""COMPUTED_VALUE"""),"WA")</f>
        <v>WA</v>
      </c>
      <c r="BS30" s="9">
        <f>IFERROR(__xludf.DUMMYFUNCTION("""COMPUTED_VALUE"""),1.0)</f>
        <v>1</v>
      </c>
      <c r="BT30" s="9">
        <f>IFERROR(__xludf.DUMMYFUNCTION("""COMPUTED_VALUE"""),1.0)</f>
        <v>1</v>
      </c>
      <c r="BU30" s="9">
        <f>IFERROR(__xludf.DUMMYFUNCTION("""COMPUTED_VALUE"""),1.0)</f>
        <v>1</v>
      </c>
      <c r="BV30" s="9">
        <f>IFERROR(__xludf.DUMMYFUNCTION("""COMPUTED_VALUE"""),1.0)</f>
        <v>1</v>
      </c>
      <c r="BW30" s="9">
        <f>IFERROR(__xludf.DUMMYFUNCTION("""COMPUTED_VALUE"""),1.0)</f>
        <v>1</v>
      </c>
      <c r="BX30" s="9">
        <f>IFERROR(__xludf.DUMMYFUNCTION("""COMPUTED_VALUE"""),1.0)</f>
        <v>1</v>
      </c>
      <c r="BY30" s="9">
        <f>IFERROR(__xludf.DUMMYFUNCTION("""COMPUTED_VALUE"""),1.0)</f>
        <v>1</v>
      </c>
      <c r="BZ30" s="9">
        <f>IFERROR(__xludf.DUMMYFUNCTION("""COMPUTED_VALUE"""),1.0)</f>
        <v>1</v>
      </c>
      <c r="CA30" s="9">
        <f>IFERROR(__xludf.DUMMYFUNCTION("""COMPUTED_VALUE"""),1.0)</f>
        <v>1</v>
      </c>
      <c r="CB30" s="9" t="str">
        <f>IFERROR(__xludf.DUMMYFUNCTION("""COMPUTED_VALUE"""),"WA")</f>
        <v>WA</v>
      </c>
      <c r="CC30" s="9">
        <f>IFERROR(__xludf.DUMMYFUNCTION("""COMPUTED_VALUE"""),1.0)</f>
        <v>1</v>
      </c>
      <c r="CD30" s="9" t="str">
        <f>IFERROR(__xludf.DUMMYFUNCTION("""COMPUTED_VALUE"""),"WA")</f>
        <v>WA</v>
      </c>
      <c r="CE30" s="9" t="str">
        <f>IFERROR(__xludf.DUMMYFUNCTION("""COMPUTED_VALUE"""),"WA")</f>
        <v>WA</v>
      </c>
      <c r="CF30" s="9" t="str">
        <f>IFERROR(__xludf.DUMMYFUNCTION("""COMPUTED_VALUE"""),"WA")</f>
        <v>WA</v>
      </c>
      <c r="CG30" s="9" t="str">
        <f>IFERROR(__xludf.DUMMYFUNCTION("""COMPUTED_VALUE"""),"WA")</f>
        <v>WA</v>
      </c>
      <c r="CH30" s="9" t="str">
        <f>IFERROR(__xludf.DUMMYFUNCTION("""COMPUTED_VALUE"""),"WA")</f>
        <v>WA</v>
      </c>
      <c r="CI30" s="9" t="str">
        <f>IFERROR(__xludf.DUMMYFUNCTION("""COMPUTED_VALUE"""),"WA")</f>
        <v>WA</v>
      </c>
      <c r="CJ30" s="9">
        <f>IFERROR(__xludf.DUMMYFUNCTION("""COMPUTED_VALUE"""),1.0)</f>
        <v>1</v>
      </c>
      <c r="CK30" s="9" t="str">
        <f>IFERROR(__xludf.DUMMYFUNCTION("""COMPUTED_VALUE"""),"WA")</f>
        <v>WA</v>
      </c>
      <c r="CL30" s="9" t="str">
        <f>IFERROR(__xludf.DUMMYFUNCTION("""COMPUTED_VALUE"""),"WA")</f>
        <v>WA</v>
      </c>
      <c r="CM30" s="9" t="str">
        <f>IFERROR(__xludf.DUMMYFUNCTION("""COMPUTED_VALUE"""),"WA")</f>
        <v>WA</v>
      </c>
      <c r="CN30" s="9" t="str">
        <f>IFERROR(__xludf.DUMMYFUNCTION("""COMPUTED_VALUE"""),"WA")</f>
        <v>WA</v>
      </c>
      <c r="CO30" s="9" t="str">
        <f>IFERROR(__xludf.DUMMYFUNCTION("""COMPUTED_VALUE"""),"WA")</f>
        <v>WA</v>
      </c>
      <c r="CP30" s="9" t="str">
        <f>IFERROR(__xludf.DUMMYFUNCTION("""COMPUTED_VALUE"""),"WA")</f>
        <v>WA</v>
      </c>
      <c r="CQ30" s="9" t="str">
        <f>IFERROR(__xludf.DUMMYFUNCTION("""COMPUTED_VALUE"""),"WA")</f>
        <v>WA</v>
      </c>
      <c r="CR30" s="9" t="str">
        <f>IFERROR(__xludf.DUMMYFUNCTION("""COMPUTED_VALUE"""),"WA")</f>
        <v>WA</v>
      </c>
      <c r="CS30" s="9">
        <f>IFERROR(__xludf.DUMMYFUNCTION("""COMPUTED_VALUE"""),1.0)</f>
        <v>1</v>
      </c>
      <c r="CT30" s="9">
        <f>IFERROR(__xludf.DUMMYFUNCTION("""COMPUTED_VALUE"""),1.0)</f>
        <v>1</v>
      </c>
      <c r="CU30" s="9" t="str">
        <f>IFERROR(__xludf.DUMMYFUNCTION("""COMPUTED_VALUE"""),"")</f>
        <v/>
      </c>
      <c r="CV30" s="9" t="str">
        <f>IFERROR(__xludf.DUMMYFUNCTION("""COMPUTED_VALUE"""),"-")</f>
        <v>-</v>
      </c>
      <c r="CW30" s="9" t="str">
        <f>IFERROR(__xludf.DUMMYFUNCTION("""COMPUTED_VALUE"""),"-")</f>
        <v>-</v>
      </c>
      <c r="CX30" s="9" t="str">
        <f>IFERROR(__xludf.DUMMYFUNCTION("""COMPUTED_VALUE"""),"-")</f>
        <v>-</v>
      </c>
      <c r="CY30" s="9" t="str">
        <f>IFERROR(__xludf.DUMMYFUNCTION("""COMPUTED_VALUE"""),"-")</f>
        <v>-</v>
      </c>
      <c r="CZ30" s="9" t="str">
        <f>IFERROR(__xludf.DUMMYFUNCTION("""COMPUTED_VALUE"""),"-")</f>
        <v>-</v>
      </c>
      <c r="DA30" s="9" t="str">
        <f>IFERROR(__xludf.DUMMYFUNCTION("""COMPUTED_VALUE"""),"-")</f>
        <v>-</v>
      </c>
      <c r="DB30" s="9" t="str">
        <f>IFERROR(__xludf.DUMMYFUNCTION("""COMPUTED_VALUE"""),"-")</f>
        <v>-</v>
      </c>
      <c r="DC30" s="9" t="str">
        <f>IFERROR(__xludf.DUMMYFUNCTION("""COMPUTED_VALUE"""),"-")</f>
        <v>-</v>
      </c>
      <c r="DD30" s="9" t="str">
        <f>IFERROR(__xludf.DUMMYFUNCTION("""COMPUTED_VALUE"""),"-")</f>
        <v>-</v>
      </c>
      <c r="DE30" s="9" t="str">
        <f>IFERROR(__xludf.DUMMYFUNCTION("""COMPUTED_VALUE"""),"-")</f>
        <v>-</v>
      </c>
      <c r="DF30" s="9" t="str">
        <f>IFERROR(__xludf.DUMMYFUNCTION("""COMPUTED_VALUE"""),"-")</f>
        <v>-</v>
      </c>
      <c r="DG30" s="9" t="str">
        <f>IFERROR(__xludf.DUMMYFUNCTION("""COMPUTED_VALUE"""),"-")</f>
        <v>-</v>
      </c>
      <c r="DH30" s="9" t="str">
        <f>IFERROR(__xludf.DUMMYFUNCTION("""COMPUTED_VALUE"""),"-")</f>
        <v>-</v>
      </c>
      <c r="DI30" s="9" t="str">
        <f>IFERROR(__xludf.DUMMYFUNCTION("""COMPUTED_VALUE"""),"-")</f>
        <v>-</v>
      </c>
      <c r="DJ30" s="9" t="str">
        <f>IFERROR(__xludf.DUMMYFUNCTION("""COMPUTED_VALUE"""),"-")</f>
        <v>-</v>
      </c>
      <c r="DK30" s="9" t="str">
        <f>IFERROR(__xludf.DUMMYFUNCTION("""COMPUTED_VALUE"""),"-")</f>
        <v>-</v>
      </c>
      <c r="DL30" s="9" t="str">
        <f>IFERROR(__xludf.DUMMYFUNCTION("""COMPUTED_VALUE"""),"-")</f>
        <v>-</v>
      </c>
      <c r="DM30" s="9" t="str">
        <f>IFERROR(__xludf.DUMMYFUNCTION("""COMPUTED_VALUE"""),"-")</f>
        <v>-</v>
      </c>
      <c r="DN30" s="9" t="str">
        <f>IFERROR(__xludf.DUMMYFUNCTION("""COMPUTED_VALUE"""),"-")</f>
        <v>-</v>
      </c>
      <c r="DO30" s="9" t="str">
        <f>IFERROR(__xludf.DUMMYFUNCTION("""COMPUTED_VALUE"""),"-")</f>
        <v>-</v>
      </c>
      <c r="DP30" s="9" t="str">
        <f>IFERROR(__xludf.DUMMYFUNCTION("""COMPUTED_VALUE"""),"-")</f>
        <v>-</v>
      </c>
      <c r="DQ30" s="9" t="str">
        <f>IFERROR(__xludf.DUMMYFUNCTION("""COMPUTED_VALUE"""),"-")</f>
        <v>-</v>
      </c>
      <c r="DR30" s="9" t="str">
        <f>IFERROR(__xludf.DUMMYFUNCTION("""COMPUTED_VALUE"""),"-")</f>
        <v>-</v>
      </c>
      <c r="DS30" s="9" t="str">
        <f>IFERROR(__xludf.DUMMYFUNCTION("""COMPUTED_VALUE"""),"-")</f>
        <v>-</v>
      </c>
      <c r="DT30" s="9" t="str">
        <f>IFERROR(__xludf.DUMMYFUNCTION("""COMPUTED_VALUE"""),"-")</f>
        <v>-</v>
      </c>
      <c r="DU30" s="9" t="str">
        <f>IFERROR(__xludf.DUMMYFUNCTION("""COMPUTED_VALUE"""),"-")</f>
        <v>-</v>
      </c>
      <c r="DV30" s="9" t="str">
        <f>IFERROR(__xludf.DUMMYFUNCTION("""COMPUTED_VALUE"""),"-")</f>
        <v>-</v>
      </c>
      <c r="DW30" s="9" t="str">
        <f>IFERROR(__xludf.DUMMYFUNCTION("""COMPUTED_VALUE"""),"-")</f>
        <v>-</v>
      </c>
      <c r="DX30" s="9" t="str">
        <f>IFERROR(__xludf.DUMMYFUNCTION("""COMPUTED_VALUE"""),"-")</f>
        <v>-</v>
      </c>
      <c r="DY30" s="9" t="str">
        <f>IFERROR(__xludf.DUMMYFUNCTION("""COMPUTED_VALUE"""),"-")</f>
        <v>-</v>
      </c>
      <c r="DZ30" s="9" t="str">
        <f>IFERROR(__xludf.DUMMYFUNCTION("""COMPUTED_VALUE"""),"-")</f>
        <v>-</v>
      </c>
      <c r="EA30" s="9" t="str">
        <f>IFERROR(__xludf.DUMMYFUNCTION("""COMPUTED_VALUE"""),"-")</f>
        <v>-</v>
      </c>
      <c r="EB30" s="9" t="str">
        <f>IFERROR(__xludf.DUMMYFUNCTION("""COMPUTED_VALUE"""),"")</f>
        <v/>
      </c>
      <c r="EC30" s="9" t="str">
        <f>IFERROR(__xludf.DUMMYFUNCTION("""COMPUTED_VALUE"""),"-")</f>
        <v>-</v>
      </c>
      <c r="ED30" s="9" t="str">
        <f>IFERROR(__xludf.DUMMYFUNCTION("""COMPUTED_VALUE"""),"-")</f>
        <v>-</v>
      </c>
      <c r="EE30" s="9" t="str">
        <f>IFERROR(__xludf.DUMMYFUNCTION("""COMPUTED_VALUE"""),"-")</f>
        <v>-</v>
      </c>
      <c r="EF30" s="9" t="str">
        <f>IFERROR(__xludf.DUMMYFUNCTION("""COMPUTED_VALUE"""),"-")</f>
        <v>-</v>
      </c>
      <c r="EG30" s="9" t="str">
        <f>IFERROR(__xludf.DUMMYFUNCTION("""COMPUTED_VALUE"""),"-")</f>
        <v>-</v>
      </c>
      <c r="EH30" s="9" t="str">
        <f>IFERROR(__xludf.DUMMYFUNCTION("""COMPUTED_VALUE"""),"-")</f>
        <v>-</v>
      </c>
      <c r="EI30" s="9" t="str">
        <f>IFERROR(__xludf.DUMMYFUNCTION("""COMPUTED_VALUE"""),"-")</f>
        <v>-</v>
      </c>
      <c r="EJ30" s="9" t="str">
        <f>IFERROR(__xludf.DUMMYFUNCTION("""COMPUTED_VALUE"""),"-")</f>
        <v>-</v>
      </c>
      <c r="EK30" s="9" t="str">
        <f>IFERROR(__xludf.DUMMYFUNCTION("""COMPUTED_VALUE"""),"-")</f>
        <v>-</v>
      </c>
      <c r="EL30" s="9" t="str">
        <f>IFERROR(__xludf.DUMMYFUNCTION("""COMPUTED_VALUE"""),"-")</f>
        <v>-</v>
      </c>
      <c r="EM30" s="9" t="str">
        <f>IFERROR(__xludf.DUMMYFUNCTION("""COMPUTED_VALUE"""),"-")</f>
        <v>-</v>
      </c>
      <c r="EN30" s="9" t="str">
        <f>IFERROR(__xludf.DUMMYFUNCTION("""COMPUTED_VALUE"""),"-")</f>
        <v>-</v>
      </c>
      <c r="EO30" s="9" t="str">
        <f>IFERROR(__xludf.DUMMYFUNCTION("""COMPUTED_VALUE"""),"-")</f>
        <v>-</v>
      </c>
      <c r="EP30" s="9" t="str">
        <f>IFERROR(__xludf.DUMMYFUNCTION("""COMPUTED_VALUE"""),"-")</f>
        <v>-</v>
      </c>
      <c r="EQ30" s="9" t="str">
        <f>IFERROR(__xludf.DUMMYFUNCTION("""COMPUTED_VALUE"""),"-")</f>
        <v>-</v>
      </c>
      <c r="ER30" s="9" t="str">
        <f>IFERROR(__xludf.DUMMYFUNCTION("""COMPUTED_VALUE"""),"-")</f>
        <v>-</v>
      </c>
      <c r="ES30" s="9" t="str">
        <f>IFERROR(__xludf.DUMMYFUNCTION("""COMPUTED_VALUE"""),"")</f>
        <v/>
      </c>
      <c r="ET30" s="9" t="str">
        <f>IFERROR(__xludf.DUMMYFUNCTION("""COMPUTED_VALUE"""),"-")</f>
        <v>-</v>
      </c>
      <c r="EU30" s="9" t="str">
        <f>IFERROR(__xludf.DUMMYFUNCTION("""COMPUTED_VALUE"""),"-")</f>
        <v>-</v>
      </c>
      <c r="EV30" s="9" t="str">
        <f>IFERROR(__xludf.DUMMYFUNCTION("""COMPUTED_VALUE"""),"-")</f>
        <v>-</v>
      </c>
      <c r="EW30" s="9" t="str">
        <f>IFERROR(__xludf.DUMMYFUNCTION("""COMPUTED_VALUE"""),"-")</f>
        <v>-</v>
      </c>
      <c r="EX30" s="9" t="str">
        <f>IFERROR(__xludf.DUMMYFUNCTION("""COMPUTED_VALUE"""),"-")</f>
        <v>-</v>
      </c>
      <c r="EY30" s="9" t="str">
        <f>IFERROR(__xludf.DUMMYFUNCTION("""COMPUTED_VALUE"""),"-")</f>
        <v>-</v>
      </c>
      <c r="EZ30" s="9" t="str">
        <f>IFERROR(__xludf.DUMMYFUNCTION("""COMPUTED_VALUE"""),"-")</f>
        <v>-</v>
      </c>
      <c r="FA30" s="9" t="str">
        <f>IFERROR(__xludf.DUMMYFUNCTION("""COMPUTED_VALUE"""),"-")</f>
        <v>-</v>
      </c>
      <c r="FB30" s="9" t="str">
        <f>IFERROR(__xludf.DUMMYFUNCTION("""COMPUTED_VALUE"""),"-")</f>
        <v>-</v>
      </c>
      <c r="FC30" s="9" t="str">
        <f>IFERROR(__xludf.DUMMYFUNCTION("""COMPUTED_VALUE"""),"-")</f>
        <v>-</v>
      </c>
      <c r="FD30" s="9" t="str">
        <f>IFERROR(__xludf.DUMMYFUNCTION("""COMPUTED_VALUE"""),"-")</f>
        <v>-</v>
      </c>
      <c r="FE30" s="9" t="str">
        <f>IFERROR(__xludf.DUMMYFUNCTION("""COMPUTED_VALUE"""),"-")</f>
        <v>-</v>
      </c>
      <c r="FF30" s="9" t="str">
        <f>IFERROR(__xludf.DUMMYFUNCTION("""COMPUTED_VALUE"""),"-")</f>
        <v>-</v>
      </c>
      <c r="FG30" s="9" t="str">
        <f>IFERROR(__xludf.DUMMYFUNCTION("""COMPUTED_VALUE"""),"-")</f>
        <v>-</v>
      </c>
      <c r="FH30" s="9" t="str">
        <f>IFERROR(__xludf.DUMMYFUNCTION("""COMPUTED_VALUE"""),"-")</f>
        <v>-</v>
      </c>
      <c r="FI30" s="9" t="str">
        <f>IFERROR(__xludf.DUMMYFUNCTION("""COMPUTED_VALUE"""),"-")</f>
        <v>-</v>
      </c>
      <c r="FJ30" s="9" t="str">
        <f>IFERROR(__xludf.DUMMYFUNCTION("""COMPUTED_VALUE"""),"-")</f>
        <v>-</v>
      </c>
      <c r="FK30" s="9" t="str">
        <f>IFERROR(__xludf.DUMMYFUNCTION("""COMPUTED_VALUE"""),"-")</f>
        <v>-</v>
      </c>
      <c r="FL30" s="9" t="str">
        <f>IFERROR(__xludf.DUMMYFUNCTION("""COMPUTED_VALUE"""),"-")</f>
        <v>-</v>
      </c>
      <c r="FM30" s="9" t="str">
        <f>IFERROR(__xludf.DUMMYFUNCTION("""COMPUTED_VALUE"""),"-")</f>
        <v>-</v>
      </c>
      <c r="FN30" s="9" t="str">
        <f>IFERROR(__xludf.DUMMYFUNCTION("""COMPUTED_VALUE"""),"-")</f>
        <v>-</v>
      </c>
      <c r="FO30" s="9" t="str">
        <f>IFERROR(__xludf.DUMMYFUNCTION("""COMPUTED_VALUE"""),"-")</f>
        <v>-</v>
      </c>
      <c r="FP30" s="9" t="str">
        <f>IFERROR(__xludf.DUMMYFUNCTION("""COMPUTED_VALUE"""),"-")</f>
        <v>-</v>
      </c>
      <c r="FQ30" s="9" t="str">
        <f>IFERROR(__xludf.DUMMYFUNCTION("""COMPUTED_VALUE"""),"-")</f>
        <v>-</v>
      </c>
      <c r="FR30" s="9" t="str">
        <f>IFERROR(__xludf.DUMMYFUNCTION("""COMPUTED_VALUE"""),"-")</f>
        <v>-</v>
      </c>
      <c r="FS30" s="9" t="str">
        <f>IFERROR(__xludf.DUMMYFUNCTION("""COMPUTED_VALUE"""),"-")</f>
        <v>-</v>
      </c>
      <c r="FT30" s="9" t="str">
        <f>IFERROR(__xludf.DUMMYFUNCTION("""COMPUTED_VALUE"""),"-")</f>
        <v>-</v>
      </c>
      <c r="FU30" s="9" t="str">
        <f>IFERROR(__xludf.DUMMYFUNCTION("""COMPUTED_VALUE"""),"-")</f>
        <v>-</v>
      </c>
      <c r="FV30" s="9" t="str">
        <f>IFERROR(__xludf.DUMMYFUNCTION("""COMPUTED_VALUE"""),"")</f>
        <v/>
      </c>
      <c r="FW30" s="9" t="str">
        <f>IFERROR(__xludf.DUMMYFUNCTION("""COMPUTED_VALUE"""),"-")</f>
        <v>-</v>
      </c>
      <c r="FX30" s="9" t="str">
        <f>IFERROR(__xludf.DUMMYFUNCTION("""COMPUTED_VALUE"""),"-")</f>
        <v>-</v>
      </c>
      <c r="FY30" s="9" t="str">
        <f>IFERROR(__xludf.DUMMYFUNCTION("""COMPUTED_VALUE"""),"-")</f>
        <v>-</v>
      </c>
      <c r="FZ30" s="9" t="str">
        <f>IFERROR(__xludf.DUMMYFUNCTION("""COMPUTED_VALUE"""),"-")</f>
        <v>-</v>
      </c>
      <c r="GA30" s="9" t="str">
        <f>IFERROR(__xludf.DUMMYFUNCTION("""COMPUTED_VALUE"""),"-")</f>
        <v>-</v>
      </c>
      <c r="GB30" s="9" t="str">
        <f>IFERROR(__xludf.DUMMYFUNCTION("""COMPUTED_VALUE"""),"-")</f>
        <v>-</v>
      </c>
      <c r="GC30" s="9" t="str">
        <f>IFERROR(__xludf.DUMMYFUNCTION("""COMPUTED_VALUE"""),"-")</f>
        <v>-</v>
      </c>
      <c r="GD30" s="9" t="str">
        <f>IFERROR(__xludf.DUMMYFUNCTION("""COMPUTED_VALUE"""),"-")</f>
        <v>-</v>
      </c>
      <c r="GE30" s="9" t="str">
        <f>IFERROR(__xludf.DUMMYFUNCTION("""COMPUTED_VALUE"""),"-")</f>
        <v>-</v>
      </c>
      <c r="GF30" s="9" t="str">
        <f>IFERROR(__xludf.DUMMYFUNCTION("""COMPUTED_VALUE"""),"-")</f>
        <v>-</v>
      </c>
      <c r="GG30" s="9" t="str">
        <f>IFERROR(__xludf.DUMMYFUNCTION("""COMPUTED_VALUE"""),"-")</f>
        <v>-</v>
      </c>
      <c r="GH30" s="9" t="str">
        <f>IFERROR(__xludf.DUMMYFUNCTION("""COMPUTED_VALUE"""),"-")</f>
        <v>-</v>
      </c>
      <c r="GI30" s="9" t="str">
        <f>IFERROR(__xludf.DUMMYFUNCTION("""COMPUTED_VALUE"""),"-")</f>
        <v>-</v>
      </c>
      <c r="GJ30" s="9" t="str">
        <f>IFERROR(__xludf.DUMMYFUNCTION("""COMPUTED_VALUE"""),"-")</f>
        <v>-</v>
      </c>
      <c r="GK30" s="9" t="str">
        <f>IFERROR(__xludf.DUMMYFUNCTION("""COMPUTED_VALUE"""),"-")</f>
        <v>-</v>
      </c>
      <c r="GL30" s="9" t="str">
        <f>IFERROR(__xludf.DUMMYFUNCTION("""COMPUTED_VALUE"""),"-")</f>
        <v>-</v>
      </c>
      <c r="GM30" s="9" t="str">
        <f>IFERROR(__xludf.DUMMYFUNCTION("""COMPUTED_VALUE"""),"-")</f>
        <v>-</v>
      </c>
      <c r="GN30" s="9" t="str">
        <f>IFERROR(__xludf.DUMMYFUNCTION("""COMPUTED_VALUE"""),"-")</f>
        <v>-</v>
      </c>
      <c r="GO30" s="9" t="str">
        <f>IFERROR(__xludf.DUMMYFUNCTION("""COMPUTED_VALUE"""),"-")</f>
        <v>-</v>
      </c>
      <c r="GP30" s="9" t="str">
        <f>IFERROR(__xludf.DUMMYFUNCTION("""COMPUTED_VALUE"""),"-")</f>
        <v>-</v>
      </c>
      <c r="GQ30" s="9" t="str">
        <f>IFERROR(__xludf.DUMMYFUNCTION("""COMPUTED_VALUE"""),"-")</f>
        <v>-</v>
      </c>
      <c r="GR30" s="9" t="str">
        <f>IFERROR(__xludf.DUMMYFUNCTION("""COMPUTED_VALUE"""),"-")</f>
        <v>-</v>
      </c>
      <c r="GS30" s="9" t="str">
        <f>IFERROR(__xludf.DUMMYFUNCTION("""COMPUTED_VALUE"""),"-")</f>
        <v>-</v>
      </c>
      <c r="GT30" s="9" t="str">
        <f>IFERROR(__xludf.DUMMYFUNCTION("""COMPUTED_VALUE"""),"-")</f>
        <v>-</v>
      </c>
      <c r="GU30" s="9" t="str">
        <f>IFERROR(__xludf.DUMMYFUNCTION("""COMPUTED_VALUE"""),"")</f>
        <v/>
      </c>
    </row>
    <row r="31">
      <c r="A31" s="5"/>
      <c r="B31" s="5"/>
      <c r="C31" s="5" t="str">
        <f>if(B31="d","diskv. iz ciklusa",if(B31="d1","diskv. iz kruga",if($E31="ODOBREN",(if(countif(H:H,"="&amp;H31)=1,countif(H:H,"&gt;"&amp;H31)+1,concatenate(countif(H:H,"&gt;"&amp;H31)+1," - ",countif(H:H,"&gt;="&amp;H31)))),'Rezultati - B kategorija'!empty)))</f>
        <v>25 - 37</v>
      </c>
      <c r="D31" s="6" t="str">
        <f>IFERROR(__xludf.DUMMYFUNCTION("""COMPUTED_VALUE"""),"Petar_Veliki")</f>
        <v>Petar_Veliki</v>
      </c>
      <c r="E31" s="6" t="str">
        <f>IFERROR(__xludf.DUMMYFUNCTION("""COMPUTED_VALUE"""),"ODOBREN")</f>
        <v>ODOBREN</v>
      </c>
      <c r="F31" s="6" t="str">
        <f>IFERROR(__xludf.DUMMYFUNCTION("""COMPUTED_VALUE"""),"Petar")</f>
        <v>Petar</v>
      </c>
      <c r="G31" s="6" t="str">
        <f>IFERROR(__xludf.DUMMYFUNCTION("""COMPUTED_VALUE"""),"Vukotić")</f>
        <v>Vukotić</v>
      </c>
      <c r="H31" s="7">
        <f>IFERROR(__xludf.DUMMYFUNCTION("""COMPUTED_VALUE"""),112.0)</f>
        <v>112</v>
      </c>
      <c r="I31" s="7">
        <f>IFERROR(__xludf.DUMMYFUNCTION("""COMPUTED_VALUE"""),112.0)</f>
        <v>112</v>
      </c>
      <c r="J31" s="6" t="str">
        <f>IFERROR(__xludf.DUMMYFUNCTION("""COMPUTED_VALUE"""),"Stari grad")</f>
        <v>Stari grad</v>
      </c>
      <c r="K31" s="6" t="str">
        <f>IFERROR(__xludf.DUMMYFUNCTION("""COMPUTED_VALUE"""),"Matematička gimnazija")</f>
        <v>Matematička gimnazija</v>
      </c>
      <c r="L31" s="14" t="str">
        <f>IFERROR(__xludf.DUMMYFUNCTION("""COMPUTED_VALUE"""),"I")</f>
        <v>I</v>
      </c>
      <c r="M31" s="6" t="str">
        <f>IFERROR(__xludf.DUMMYFUNCTION("""COMPUTED_VALUE"""),"B")</f>
        <v>B</v>
      </c>
      <c r="N31" s="6"/>
      <c r="O31" s="8">
        <f>IFERROR(__xludf.DUMMYFUNCTION("""COMPUTED_VALUE"""),100.0)</f>
        <v>100</v>
      </c>
      <c r="P31" s="9">
        <f>IFERROR(__xludf.DUMMYFUNCTION("""COMPUTED_VALUE"""),12.0)</f>
        <v>12</v>
      </c>
      <c r="Q31" s="9" t="str">
        <f>IFERROR(__xludf.DUMMYFUNCTION("""COMPUTED_VALUE"""),"-")</f>
        <v>-</v>
      </c>
      <c r="R31" s="9" t="str">
        <f>IFERROR(__xludf.DUMMYFUNCTION("""COMPUTED_VALUE"""),"-")</f>
        <v>-</v>
      </c>
      <c r="S31" s="9" t="str">
        <f>IFERROR(__xludf.DUMMYFUNCTION("""COMPUTED_VALUE"""),"-")</f>
        <v>-</v>
      </c>
      <c r="T31" s="9" t="str">
        <f>IFERROR(__xludf.DUMMYFUNCTION("""COMPUTED_VALUE"""),"-")</f>
        <v>-</v>
      </c>
      <c r="U31" s="9" t="str">
        <f>IFERROR(__xludf.DUMMYFUNCTION("""COMPUTED_VALUE"""),"")</f>
        <v/>
      </c>
      <c r="V31" s="9" t="str">
        <f>IFERROR(__xludf.DUMMYFUNCTION("""COMPUTED_VALUE"""),"")</f>
        <v/>
      </c>
      <c r="W31" s="9">
        <f>IFERROR(__xludf.DUMMYFUNCTION("""COMPUTED_VALUE"""),1.0)</f>
        <v>1</v>
      </c>
      <c r="X31" s="9">
        <f>IFERROR(__xludf.DUMMYFUNCTION("""COMPUTED_VALUE"""),1.0)</f>
        <v>1</v>
      </c>
      <c r="Y31" s="9">
        <f>IFERROR(__xludf.DUMMYFUNCTION("""COMPUTED_VALUE"""),1.0)</f>
        <v>1</v>
      </c>
      <c r="Z31" s="9">
        <f>IFERROR(__xludf.DUMMYFUNCTION("""COMPUTED_VALUE"""),1.0)</f>
        <v>1</v>
      </c>
      <c r="AA31" s="9">
        <f>IFERROR(__xludf.DUMMYFUNCTION("""COMPUTED_VALUE"""),1.0)</f>
        <v>1</v>
      </c>
      <c r="AB31" s="9">
        <f>IFERROR(__xludf.DUMMYFUNCTION("""COMPUTED_VALUE"""),1.0)</f>
        <v>1</v>
      </c>
      <c r="AC31" s="9">
        <f>IFERROR(__xludf.DUMMYFUNCTION("""COMPUTED_VALUE"""),1.0)</f>
        <v>1</v>
      </c>
      <c r="AD31" s="9">
        <f>IFERROR(__xludf.DUMMYFUNCTION("""COMPUTED_VALUE"""),1.0)</f>
        <v>1</v>
      </c>
      <c r="AE31" s="9">
        <f>IFERROR(__xludf.DUMMYFUNCTION("""COMPUTED_VALUE"""),1.0)</f>
        <v>1</v>
      </c>
      <c r="AF31" s="9">
        <f>IFERROR(__xludf.DUMMYFUNCTION("""COMPUTED_VALUE"""),1.0)</f>
        <v>1</v>
      </c>
      <c r="AG31" s="9">
        <f>IFERROR(__xludf.DUMMYFUNCTION("""COMPUTED_VALUE"""),1.0)</f>
        <v>1</v>
      </c>
      <c r="AH31" s="9">
        <f>IFERROR(__xludf.DUMMYFUNCTION("""COMPUTED_VALUE"""),1.0)</f>
        <v>1</v>
      </c>
      <c r="AI31" s="9">
        <f>IFERROR(__xludf.DUMMYFUNCTION("""COMPUTED_VALUE"""),1.0)</f>
        <v>1</v>
      </c>
      <c r="AJ31" s="9">
        <f>IFERROR(__xludf.DUMMYFUNCTION("""COMPUTED_VALUE"""),1.0)</f>
        <v>1</v>
      </c>
      <c r="AK31" s="9">
        <f>IFERROR(__xludf.DUMMYFUNCTION("""COMPUTED_VALUE"""),1.0)</f>
        <v>1</v>
      </c>
      <c r="AL31" s="9">
        <f>IFERROR(__xludf.DUMMYFUNCTION("""COMPUTED_VALUE"""),1.0)</f>
        <v>1</v>
      </c>
      <c r="AM31" s="9">
        <f>IFERROR(__xludf.DUMMYFUNCTION("""COMPUTED_VALUE"""),1.0)</f>
        <v>1</v>
      </c>
      <c r="AN31" s="9">
        <f>IFERROR(__xludf.DUMMYFUNCTION("""COMPUTED_VALUE"""),1.0)</f>
        <v>1</v>
      </c>
      <c r="AO31" s="9">
        <f>IFERROR(__xludf.DUMMYFUNCTION("""COMPUTED_VALUE"""),1.0)</f>
        <v>1</v>
      </c>
      <c r="AP31" s="9">
        <f>IFERROR(__xludf.DUMMYFUNCTION("""COMPUTED_VALUE"""),1.0)</f>
        <v>1</v>
      </c>
      <c r="AQ31" s="9">
        <f>IFERROR(__xludf.DUMMYFUNCTION("""COMPUTED_VALUE"""),1.0)</f>
        <v>1</v>
      </c>
      <c r="AR31" s="9">
        <f>IFERROR(__xludf.DUMMYFUNCTION("""COMPUTED_VALUE"""),1.0)</f>
        <v>1</v>
      </c>
      <c r="AS31" s="9">
        <f>IFERROR(__xludf.DUMMYFUNCTION("""COMPUTED_VALUE"""),1.0)</f>
        <v>1</v>
      </c>
      <c r="AT31" s="9">
        <f>IFERROR(__xludf.DUMMYFUNCTION("""COMPUTED_VALUE"""),1.0)</f>
        <v>1</v>
      </c>
      <c r="AU31" s="9">
        <f>IFERROR(__xludf.DUMMYFUNCTION("""COMPUTED_VALUE"""),1.0)</f>
        <v>1</v>
      </c>
      <c r="AV31" s="9">
        <f>IFERROR(__xludf.DUMMYFUNCTION("""COMPUTED_VALUE"""),1.0)</f>
        <v>1</v>
      </c>
      <c r="AW31" s="9">
        <f>IFERROR(__xludf.DUMMYFUNCTION("""COMPUTED_VALUE"""),1.0)</f>
        <v>1</v>
      </c>
      <c r="AX31" s="9">
        <f>IFERROR(__xludf.DUMMYFUNCTION("""COMPUTED_VALUE"""),1.0)</f>
        <v>1</v>
      </c>
      <c r="AY31" s="9">
        <f>IFERROR(__xludf.DUMMYFUNCTION("""COMPUTED_VALUE"""),1.0)</f>
        <v>1</v>
      </c>
      <c r="AZ31" s="9">
        <f>IFERROR(__xludf.DUMMYFUNCTION("""COMPUTED_VALUE"""),1.0)</f>
        <v>1</v>
      </c>
      <c r="BA31" s="9">
        <f>IFERROR(__xludf.DUMMYFUNCTION("""COMPUTED_VALUE"""),1.0)</f>
        <v>1</v>
      </c>
      <c r="BB31" s="9">
        <f>IFERROR(__xludf.DUMMYFUNCTION("""COMPUTED_VALUE"""),1.0)</f>
        <v>1</v>
      </c>
      <c r="BC31" s="9">
        <f>IFERROR(__xludf.DUMMYFUNCTION("""COMPUTED_VALUE"""),1.0)</f>
        <v>1</v>
      </c>
      <c r="BD31" s="9">
        <f>IFERROR(__xludf.DUMMYFUNCTION("""COMPUTED_VALUE"""),1.0)</f>
        <v>1</v>
      </c>
      <c r="BE31" s="9">
        <f>IFERROR(__xludf.DUMMYFUNCTION("""COMPUTED_VALUE"""),1.0)</f>
        <v>1</v>
      </c>
      <c r="BF31" s="9">
        <f>IFERROR(__xludf.DUMMYFUNCTION("""COMPUTED_VALUE"""),1.0)</f>
        <v>1</v>
      </c>
      <c r="BG31" s="9">
        <f>IFERROR(__xludf.DUMMYFUNCTION("""COMPUTED_VALUE"""),1.0)</f>
        <v>1</v>
      </c>
      <c r="BH31" s="9">
        <f>IFERROR(__xludf.DUMMYFUNCTION("""COMPUTED_VALUE"""),1.0)</f>
        <v>1</v>
      </c>
      <c r="BI31" s="9">
        <f>IFERROR(__xludf.DUMMYFUNCTION("""COMPUTED_VALUE"""),1.0)</f>
        <v>1</v>
      </c>
      <c r="BJ31" s="9">
        <f>IFERROR(__xludf.DUMMYFUNCTION("""COMPUTED_VALUE"""),1.0)</f>
        <v>1</v>
      </c>
      <c r="BK31" s="9">
        <f>IFERROR(__xludf.DUMMYFUNCTION("""COMPUTED_VALUE"""),1.0)</f>
        <v>1</v>
      </c>
      <c r="BL31" s="9">
        <f>IFERROR(__xludf.DUMMYFUNCTION("""COMPUTED_VALUE"""),1.0)</f>
        <v>1</v>
      </c>
      <c r="BM31" s="9" t="str">
        <f>IFERROR(__xludf.DUMMYFUNCTION("""COMPUTED_VALUE"""),"")</f>
        <v/>
      </c>
      <c r="BN31" s="9">
        <f>IFERROR(__xludf.DUMMYFUNCTION("""COMPUTED_VALUE"""),1.0)</f>
        <v>1</v>
      </c>
      <c r="BO31" s="9">
        <f>IFERROR(__xludf.DUMMYFUNCTION("""COMPUTED_VALUE"""),1.0)</f>
        <v>1</v>
      </c>
      <c r="BP31" s="9" t="str">
        <f>IFERROR(__xludf.DUMMYFUNCTION("""COMPUTED_VALUE"""),"WA")</f>
        <v>WA</v>
      </c>
      <c r="BQ31" s="9">
        <f>IFERROR(__xludf.DUMMYFUNCTION("""COMPUTED_VALUE"""),1.0)</f>
        <v>1</v>
      </c>
      <c r="BR31" s="9" t="str">
        <f>IFERROR(__xludf.DUMMYFUNCTION("""COMPUTED_VALUE"""),"WA")</f>
        <v>WA</v>
      </c>
      <c r="BS31" s="9">
        <f>IFERROR(__xludf.DUMMYFUNCTION("""COMPUTED_VALUE"""),1.0)</f>
        <v>1</v>
      </c>
      <c r="BT31" s="9" t="str">
        <f>IFERROR(__xludf.DUMMYFUNCTION("""COMPUTED_VALUE"""),"WA")</f>
        <v>WA</v>
      </c>
      <c r="BU31" s="9">
        <f>IFERROR(__xludf.DUMMYFUNCTION("""COMPUTED_VALUE"""),1.0)</f>
        <v>1</v>
      </c>
      <c r="BV31" s="9">
        <f>IFERROR(__xludf.DUMMYFUNCTION("""COMPUTED_VALUE"""),1.0)</f>
        <v>1</v>
      </c>
      <c r="BW31" s="9">
        <f>IFERROR(__xludf.DUMMYFUNCTION("""COMPUTED_VALUE"""),1.0)</f>
        <v>1</v>
      </c>
      <c r="BX31" s="9">
        <f>IFERROR(__xludf.DUMMYFUNCTION("""COMPUTED_VALUE"""),1.0)</f>
        <v>1</v>
      </c>
      <c r="BY31" s="9">
        <f>IFERROR(__xludf.DUMMYFUNCTION("""COMPUTED_VALUE"""),1.0)</f>
        <v>1</v>
      </c>
      <c r="BZ31" s="9">
        <f>IFERROR(__xludf.DUMMYFUNCTION("""COMPUTED_VALUE"""),1.0)</f>
        <v>1</v>
      </c>
      <c r="CA31" s="9">
        <f>IFERROR(__xludf.DUMMYFUNCTION("""COMPUTED_VALUE"""),1.0)</f>
        <v>1</v>
      </c>
      <c r="CB31" s="9" t="str">
        <f>IFERROR(__xludf.DUMMYFUNCTION("""COMPUTED_VALUE"""),"WA")</f>
        <v>WA</v>
      </c>
      <c r="CC31" s="9" t="str">
        <f>IFERROR(__xludf.DUMMYFUNCTION("""COMPUTED_VALUE"""),"WA")</f>
        <v>WA</v>
      </c>
      <c r="CD31" s="9" t="str">
        <f>IFERROR(__xludf.DUMMYFUNCTION("""COMPUTED_VALUE"""),"WA")</f>
        <v>WA</v>
      </c>
      <c r="CE31" s="9" t="str">
        <f>IFERROR(__xludf.DUMMYFUNCTION("""COMPUTED_VALUE"""),"WA")</f>
        <v>WA</v>
      </c>
      <c r="CF31" s="9" t="str">
        <f>IFERROR(__xludf.DUMMYFUNCTION("""COMPUTED_VALUE"""),"WA")</f>
        <v>WA</v>
      </c>
      <c r="CG31" s="9" t="str">
        <f>IFERROR(__xludf.DUMMYFUNCTION("""COMPUTED_VALUE"""),"WA")</f>
        <v>WA</v>
      </c>
      <c r="CH31" s="9" t="str">
        <f>IFERROR(__xludf.DUMMYFUNCTION("""COMPUTED_VALUE"""),"WA")</f>
        <v>WA</v>
      </c>
      <c r="CI31" s="9" t="str">
        <f>IFERROR(__xludf.DUMMYFUNCTION("""COMPUTED_VALUE"""),"WA")</f>
        <v>WA</v>
      </c>
      <c r="CJ31" s="9" t="str">
        <f>IFERROR(__xludf.DUMMYFUNCTION("""COMPUTED_VALUE"""),"WA")</f>
        <v>WA</v>
      </c>
      <c r="CK31" s="9" t="str">
        <f>IFERROR(__xludf.DUMMYFUNCTION("""COMPUTED_VALUE"""),"WA")</f>
        <v>WA</v>
      </c>
      <c r="CL31" s="9" t="str">
        <f>IFERROR(__xludf.DUMMYFUNCTION("""COMPUTED_VALUE"""),"WA")</f>
        <v>WA</v>
      </c>
      <c r="CM31" s="9" t="str">
        <f>IFERROR(__xludf.DUMMYFUNCTION("""COMPUTED_VALUE"""),"WA")</f>
        <v>WA</v>
      </c>
      <c r="CN31" s="9" t="str">
        <f>IFERROR(__xludf.DUMMYFUNCTION("""COMPUTED_VALUE"""),"WA")</f>
        <v>WA</v>
      </c>
      <c r="CO31" s="9" t="str">
        <f>IFERROR(__xludf.DUMMYFUNCTION("""COMPUTED_VALUE"""),"WA")</f>
        <v>WA</v>
      </c>
      <c r="CP31" s="9" t="str">
        <f>IFERROR(__xludf.DUMMYFUNCTION("""COMPUTED_VALUE"""),"WA")</f>
        <v>WA</v>
      </c>
      <c r="CQ31" s="9" t="str">
        <f>IFERROR(__xludf.DUMMYFUNCTION("""COMPUTED_VALUE"""),"WA")</f>
        <v>WA</v>
      </c>
      <c r="CR31" s="9" t="str">
        <f>IFERROR(__xludf.DUMMYFUNCTION("""COMPUTED_VALUE"""),"WA")</f>
        <v>WA</v>
      </c>
      <c r="CS31" s="9">
        <f>IFERROR(__xludf.DUMMYFUNCTION("""COMPUTED_VALUE"""),1.0)</f>
        <v>1</v>
      </c>
      <c r="CT31" s="9" t="str">
        <f>IFERROR(__xludf.DUMMYFUNCTION("""COMPUTED_VALUE"""),"WA")</f>
        <v>WA</v>
      </c>
      <c r="CU31" s="9" t="str">
        <f>IFERROR(__xludf.DUMMYFUNCTION("""COMPUTED_VALUE"""),"")</f>
        <v/>
      </c>
      <c r="CV31" s="9" t="str">
        <f>IFERROR(__xludf.DUMMYFUNCTION("""COMPUTED_VALUE"""),"-")</f>
        <v>-</v>
      </c>
      <c r="CW31" s="9" t="str">
        <f>IFERROR(__xludf.DUMMYFUNCTION("""COMPUTED_VALUE"""),"-")</f>
        <v>-</v>
      </c>
      <c r="CX31" s="9" t="str">
        <f>IFERROR(__xludf.DUMMYFUNCTION("""COMPUTED_VALUE"""),"-")</f>
        <v>-</v>
      </c>
      <c r="CY31" s="9" t="str">
        <f>IFERROR(__xludf.DUMMYFUNCTION("""COMPUTED_VALUE"""),"-")</f>
        <v>-</v>
      </c>
      <c r="CZ31" s="9" t="str">
        <f>IFERROR(__xludf.DUMMYFUNCTION("""COMPUTED_VALUE"""),"-")</f>
        <v>-</v>
      </c>
      <c r="DA31" s="9" t="str">
        <f>IFERROR(__xludf.DUMMYFUNCTION("""COMPUTED_VALUE"""),"-")</f>
        <v>-</v>
      </c>
      <c r="DB31" s="9" t="str">
        <f>IFERROR(__xludf.DUMMYFUNCTION("""COMPUTED_VALUE"""),"-")</f>
        <v>-</v>
      </c>
      <c r="DC31" s="9" t="str">
        <f>IFERROR(__xludf.DUMMYFUNCTION("""COMPUTED_VALUE"""),"-")</f>
        <v>-</v>
      </c>
      <c r="DD31" s="9" t="str">
        <f>IFERROR(__xludf.DUMMYFUNCTION("""COMPUTED_VALUE"""),"-")</f>
        <v>-</v>
      </c>
      <c r="DE31" s="9" t="str">
        <f>IFERROR(__xludf.DUMMYFUNCTION("""COMPUTED_VALUE"""),"-")</f>
        <v>-</v>
      </c>
      <c r="DF31" s="9" t="str">
        <f>IFERROR(__xludf.DUMMYFUNCTION("""COMPUTED_VALUE"""),"-")</f>
        <v>-</v>
      </c>
      <c r="DG31" s="9" t="str">
        <f>IFERROR(__xludf.DUMMYFUNCTION("""COMPUTED_VALUE"""),"-")</f>
        <v>-</v>
      </c>
      <c r="DH31" s="9" t="str">
        <f>IFERROR(__xludf.DUMMYFUNCTION("""COMPUTED_VALUE"""),"-")</f>
        <v>-</v>
      </c>
      <c r="DI31" s="9" t="str">
        <f>IFERROR(__xludf.DUMMYFUNCTION("""COMPUTED_VALUE"""),"-")</f>
        <v>-</v>
      </c>
      <c r="DJ31" s="9" t="str">
        <f>IFERROR(__xludf.DUMMYFUNCTION("""COMPUTED_VALUE"""),"-")</f>
        <v>-</v>
      </c>
      <c r="DK31" s="9" t="str">
        <f>IFERROR(__xludf.DUMMYFUNCTION("""COMPUTED_VALUE"""),"-")</f>
        <v>-</v>
      </c>
      <c r="DL31" s="9" t="str">
        <f>IFERROR(__xludf.DUMMYFUNCTION("""COMPUTED_VALUE"""),"-")</f>
        <v>-</v>
      </c>
      <c r="DM31" s="9" t="str">
        <f>IFERROR(__xludf.DUMMYFUNCTION("""COMPUTED_VALUE"""),"-")</f>
        <v>-</v>
      </c>
      <c r="DN31" s="9" t="str">
        <f>IFERROR(__xludf.DUMMYFUNCTION("""COMPUTED_VALUE"""),"-")</f>
        <v>-</v>
      </c>
      <c r="DO31" s="9" t="str">
        <f>IFERROR(__xludf.DUMMYFUNCTION("""COMPUTED_VALUE"""),"-")</f>
        <v>-</v>
      </c>
      <c r="DP31" s="9" t="str">
        <f>IFERROR(__xludf.DUMMYFUNCTION("""COMPUTED_VALUE"""),"-")</f>
        <v>-</v>
      </c>
      <c r="DQ31" s="9" t="str">
        <f>IFERROR(__xludf.DUMMYFUNCTION("""COMPUTED_VALUE"""),"-")</f>
        <v>-</v>
      </c>
      <c r="DR31" s="9" t="str">
        <f>IFERROR(__xludf.DUMMYFUNCTION("""COMPUTED_VALUE"""),"-")</f>
        <v>-</v>
      </c>
      <c r="DS31" s="9" t="str">
        <f>IFERROR(__xludf.DUMMYFUNCTION("""COMPUTED_VALUE"""),"-")</f>
        <v>-</v>
      </c>
      <c r="DT31" s="9" t="str">
        <f>IFERROR(__xludf.DUMMYFUNCTION("""COMPUTED_VALUE"""),"-")</f>
        <v>-</v>
      </c>
      <c r="DU31" s="9" t="str">
        <f>IFERROR(__xludf.DUMMYFUNCTION("""COMPUTED_VALUE"""),"-")</f>
        <v>-</v>
      </c>
      <c r="DV31" s="9" t="str">
        <f>IFERROR(__xludf.DUMMYFUNCTION("""COMPUTED_VALUE"""),"-")</f>
        <v>-</v>
      </c>
      <c r="DW31" s="9" t="str">
        <f>IFERROR(__xludf.DUMMYFUNCTION("""COMPUTED_VALUE"""),"-")</f>
        <v>-</v>
      </c>
      <c r="DX31" s="9" t="str">
        <f>IFERROR(__xludf.DUMMYFUNCTION("""COMPUTED_VALUE"""),"-")</f>
        <v>-</v>
      </c>
      <c r="DY31" s="9" t="str">
        <f>IFERROR(__xludf.DUMMYFUNCTION("""COMPUTED_VALUE"""),"-")</f>
        <v>-</v>
      </c>
      <c r="DZ31" s="9" t="str">
        <f>IFERROR(__xludf.DUMMYFUNCTION("""COMPUTED_VALUE"""),"-")</f>
        <v>-</v>
      </c>
      <c r="EA31" s="9" t="str">
        <f>IFERROR(__xludf.DUMMYFUNCTION("""COMPUTED_VALUE"""),"-")</f>
        <v>-</v>
      </c>
      <c r="EB31" s="9" t="str">
        <f>IFERROR(__xludf.DUMMYFUNCTION("""COMPUTED_VALUE"""),"")</f>
        <v/>
      </c>
      <c r="EC31" s="9" t="str">
        <f>IFERROR(__xludf.DUMMYFUNCTION("""COMPUTED_VALUE"""),"-")</f>
        <v>-</v>
      </c>
      <c r="ED31" s="9" t="str">
        <f>IFERROR(__xludf.DUMMYFUNCTION("""COMPUTED_VALUE"""),"-")</f>
        <v>-</v>
      </c>
      <c r="EE31" s="9" t="str">
        <f>IFERROR(__xludf.DUMMYFUNCTION("""COMPUTED_VALUE"""),"-")</f>
        <v>-</v>
      </c>
      <c r="EF31" s="9" t="str">
        <f>IFERROR(__xludf.DUMMYFUNCTION("""COMPUTED_VALUE"""),"-")</f>
        <v>-</v>
      </c>
      <c r="EG31" s="9" t="str">
        <f>IFERROR(__xludf.DUMMYFUNCTION("""COMPUTED_VALUE"""),"-")</f>
        <v>-</v>
      </c>
      <c r="EH31" s="9" t="str">
        <f>IFERROR(__xludf.DUMMYFUNCTION("""COMPUTED_VALUE"""),"-")</f>
        <v>-</v>
      </c>
      <c r="EI31" s="9" t="str">
        <f>IFERROR(__xludf.DUMMYFUNCTION("""COMPUTED_VALUE"""),"-")</f>
        <v>-</v>
      </c>
      <c r="EJ31" s="9" t="str">
        <f>IFERROR(__xludf.DUMMYFUNCTION("""COMPUTED_VALUE"""),"-")</f>
        <v>-</v>
      </c>
      <c r="EK31" s="9" t="str">
        <f>IFERROR(__xludf.DUMMYFUNCTION("""COMPUTED_VALUE"""),"-")</f>
        <v>-</v>
      </c>
      <c r="EL31" s="9" t="str">
        <f>IFERROR(__xludf.DUMMYFUNCTION("""COMPUTED_VALUE"""),"-")</f>
        <v>-</v>
      </c>
      <c r="EM31" s="9" t="str">
        <f>IFERROR(__xludf.DUMMYFUNCTION("""COMPUTED_VALUE"""),"-")</f>
        <v>-</v>
      </c>
      <c r="EN31" s="9" t="str">
        <f>IFERROR(__xludf.DUMMYFUNCTION("""COMPUTED_VALUE"""),"-")</f>
        <v>-</v>
      </c>
      <c r="EO31" s="9" t="str">
        <f>IFERROR(__xludf.DUMMYFUNCTION("""COMPUTED_VALUE"""),"-")</f>
        <v>-</v>
      </c>
      <c r="EP31" s="9" t="str">
        <f>IFERROR(__xludf.DUMMYFUNCTION("""COMPUTED_VALUE"""),"-")</f>
        <v>-</v>
      </c>
      <c r="EQ31" s="9" t="str">
        <f>IFERROR(__xludf.DUMMYFUNCTION("""COMPUTED_VALUE"""),"-")</f>
        <v>-</v>
      </c>
      <c r="ER31" s="9" t="str">
        <f>IFERROR(__xludf.DUMMYFUNCTION("""COMPUTED_VALUE"""),"-")</f>
        <v>-</v>
      </c>
      <c r="ES31" s="9" t="str">
        <f>IFERROR(__xludf.DUMMYFUNCTION("""COMPUTED_VALUE"""),"")</f>
        <v/>
      </c>
      <c r="ET31" s="9" t="str">
        <f>IFERROR(__xludf.DUMMYFUNCTION("""COMPUTED_VALUE"""),"-")</f>
        <v>-</v>
      </c>
      <c r="EU31" s="9" t="str">
        <f>IFERROR(__xludf.DUMMYFUNCTION("""COMPUTED_VALUE"""),"-")</f>
        <v>-</v>
      </c>
      <c r="EV31" s="9" t="str">
        <f>IFERROR(__xludf.DUMMYFUNCTION("""COMPUTED_VALUE"""),"-")</f>
        <v>-</v>
      </c>
      <c r="EW31" s="9" t="str">
        <f>IFERROR(__xludf.DUMMYFUNCTION("""COMPUTED_VALUE"""),"-")</f>
        <v>-</v>
      </c>
      <c r="EX31" s="9" t="str">
        <f>IFERROR(__xludf.DUMMYFUNCTION("""COMPUTED_VALUE"""),"-")</f>
        <v>-</v>
      </c>
      <c r="EY31" s="9" t="str">
        <f>IFERROR(__xludf.DUMMYFUNCTION("""COMPUTED_VALUE"""),"-")</f>
        <v>-</v>
      </c>
      <c r="EZ31" s="9" t="str">
        <f>IFERROR(__xludf.DUMMYFUNCTION("""COMPUTED_VALUE"""),"-")</f>
        <v>-</v>
      </c>
      <c r="FA31" s="9" t="str">
        <f>IFERROR(__xludf.DUMMYFUNCTION("""COMPUTED_VALUE"""),"-")</f>
        <v>-</v>
      </c>
      <c r="FB31" s="9" t="str">
        <f>IFERROR(__xludf.DUMMYFUNCTION("""COMPUTED_VALUE"""),"-")</f>
        <v>-</v>
      </c>
      <c r="FC31" s="9" t="str">
        <f>IFERROR(__xludf.DUMMYFUNCTION("""COMPUTED_VALUE"""),"-")</f>
        <v>-</v>
      </c>
      <c r="FD31" s="9" t="str">
        <f>IFERROR(__xludf.DUMMYFUNCTION("""COMPUTED_VALUE"""),"-")</f>
        <v>-</v>
      </c>
      <c r="FE31" s="9" t="str">
        <f>IFERROR(__xludf.DUMMYFUNCTION("""COMPUTED_VALUE"""),"-")</f>
        <v>-</v>
      </c>
      <c r="FF31" s="9" t="str">
        <f>IFERROR(__xludf.DUMMYFUNCTION("""COMPUTED_VALUE"""),"-")</f>
        <v>-</v>
      </c>
      <c r="FG31" s="9" t="str">
        <f>IFERROR(__xludf.DUMMYFUNCTION("""COMPUTED_VALUE"""),"-")</f>
        <v>-</v>
      </c>
      <c r="FH31" s="9" t="str">
        <f>IFERROR(__xludf.DUMMYFUNCTION("""COMPUTED_VALUE"""),"-")</f>
        <v>-</v>
      </c>
      <c r="FI31" s="9" t="str">
        <f>IFERROR(__xludf.DUMMYFUNCTION("""COMPUTED_VALUE"""),"-")</f>
        <v>-</v>
      </c>
      <c r="FJ31" s="9" t="str">
        <f>IFERROR(__xludf.DUMMYFUNCTION("""COMPUTED_VALUE"""),"-")</f>
        <v>-</v>
      </c>
      <c r="FK31" s="9" t="str">
        <f>IFERROR(__xludf.DUMMYFUNCTION("""COMPUTED_VALUE"""),"-")</f>
        <v>-</v>
      </c>
      <c r="FL31" s="9" t="str">
        <f>IFERROR(__xludf.DUMMYFUNCTION("""COMPUTED_VALUE"""),"-")</f>
        <v>-</v>
      </c>
      <c r="FM31" s="9" t="str">
        <f>IFERROR(__xludf.DUMMYFUNCTION("""COMPUTED_VALUE"""),"-")</f>
        <v>-</v>
      </c>
      <c r="FN31" s="9" t="str">
        <f>IFERROR(__xludf.DUMMYFUNCTION("""COMPUTED_VALUE"""),"-")</f>
        <v>-</v>
      </c>
      <c r="FO31" s="9" t="str">
        <f>IFERROR(__xludf.DUMMYFUNCTION("""COMPUTED_VALUE"""),"-")</f>
        <v>-</v>
      </c>
      <c r="FP31" s="9" t="str">
        <f>IFERROR(__xludf.DUMMYFUNCTION("""COMPUTED_VALUE"""),"-")</f>
        <v>-</v>
      </c>
      <c r="FQ31" s="9" t="str">
        <f>IFERROR(__xludf.DUMMYFUNCTION("""COMPUTED_VALUE"""),"-")</f>
        <v>-</v>
      </c>
      <c r="FR31" s="9" t="str">
        <f>IFERROR(__xludf.DUMMYFUNCTION("""COMPUTED_VALUE"""),"-")</f>
        <v>-</v>
      </c>
      <c r="FS31" s="9" t="str">
        <f>IFERROR(__xludf.DUMMYFUNCTION("""COMPUTED_VALUE"""),"-")</f>
        <v>-</v>
      </c>
      <c r="FT31" s="9" t="str">
        <f>IFERROR(__xludf.DUMMYFUNCTION("""COMPUTED_VALUE"""),"-")</f>
        <v>-</v>
      </c>
      <c r="FU31" s="9" t="str">
        <f>IFERROR(__xludf.DUMMYFUNCTION("""COMPUTED_VALUE"""),"-")</f>
        <v>-</v>
      </c>
      <c r="FV31" s="9" t="str">
        <f>IFERROR(__xludf.DUMMYFUNCTION("""COMPUTED_VALUE"""),"")</f>
        <v/>
      </c>
      <c r="FW31" s="9" t="str">
        <f>IFERROR(__xludf.DUMMYFUNCTION("""COMPUTED_VALUE"""),"-")</f>
        <v>-</v>
      </c>
      <c r="FX31" s="9" t="str">
        <f>IFERROR(__xludf.DUMMYFUNCTION("""COMPUTED_VALUE"""),"-")</f>
        <v>-</v>
      </c>
      <c r="FY31" s="9" t="str">
        <f>IFERROR(__xludf.DUMMYFUNCTION("""COMPUTED_VALUE"""),"-")</f>
        <v>-</v>
      </c>
      <c r="FZ31" s="9" t="str">
        <f>IFERROR(__xludf.DUMMYFUNCTION("""COMPUTED_VALUE"""),"-")</f>
        <v>-</v>
      </c>
      <c r="GA31" s="9" t="str">
        <f>IFERROR(__xludf.DUMMYFUNCTION("""COMPUTED_VALUE"""),"-")</f>
        <v>-</v>
      </c>
      <c r="GB31" s="9" t="str">
        <f>IFERROR(__xludf.DUMMYFUNCTION("""COMPUTED_VALUE"""),"-")</f>
        <v>-</v>
      </c>
      <c r="GC31" s="9" t="str">
        <f>IFERROR(__xludf.DUMMYFUNCTION("""COMPUTED_VALUE"""),"-")</f>
        <v>-</v>
      </c>
      <c r="GD31" s="9" t="str">
        <f>IFERROR(__xludf.DUMMYFUNCTION("""COMPUTED_VALUE"""),"-")</f>
        <v>-</v>
      </c>
      <c r="GE31" s="9" t="str">
        <f>IFERROR(__xludf.DUMMYFUNCTION("""COMPUTED_VALUE"""),"-")</f>
        <v>-</v>
      </c>
      <c r="GF31" s="9" t="str">
        <f>IFERROR(__xludf.DUMMYFUNCTION("""COMPUTED_VALUE"""),"-")</f>
        <v>-</v>
      </c>
      <c r="GG31" s="9" t="str">
        <f>IFERROR(__xludf.DUMMYFUNCTION("""COMPUTED_VALUE"""),"-")</f>
        <v>-</v>
      </c>
      <c r="GH31" s="9" t="str">
        <f>IFERROR(__xludf.DUMMYFUNCTION("""COMPUTED_VALUE"""),"-")</f>
        <v>-</v>
      </c>
      <c r="GI31" s="9" t="str">
        <f>IFERROR(__xludf.DUMMYFUNCTION("""COMPUTED_VALUE"""),"-")</f>
        <v>-</v>
      </c>
      <c r="GJ31" s="9" t="str">
        <f>IFERROR(__xludf.DUMMYFUNCTION("""COMPUTED_VALUE"""),"-")</f>
        <v>-</v>
      </c>
      <c r="GK31" s="9" t="str">
        <f>IFERROR(__xludf.DUMMYFUNCTION("""COMPUTED_VALUE"""),"-")</f>
        <v>-</v>
      </c>
      <c r="GL31" s="9" t="str">
        <f>IFERROR(__xludf.DUMMYFUNCTION("""COMPUTED_VALUE"""),"-")</f>
        <v>-</v>
      </c>
      <c r="GM31" s="9" t="str">
        <f>IFERROR(__xludf.DUMMYFUNCTION("""COMPUTED_VALUE"""),"-")</f>
        <v>-</v>
      </c>
      <c r="GN31" s="9" t="str">
        <f>IFERROR(__xludf.DUMMYFUNCTION("""COMPUTED_VALUE"""),"-")</f>
        <v>-</v>
      </c>
      <c r="GO31" s="9" t="str">
        <f>IFERROR(__xludf.DUMMYFUNCTION("""COMPUTED_VALUE"""),"-")</f>
        <v>-</v>
      </c>
      <c r="GP31" s="9" t="str">
        <f>IFERROR(__xludf.DUMMYFUNCTION("""COMPUTED_VALUE"""),"-")</f>
        <v>-</v>
      </c>
      <c r="GQ31" s="9" t="str">
        <f>IFERROR(__xludf.DUMMYFUNCTION("""COMPUTED_VALUE"""),"-")</f>
        <v>-</v>
      </c>
      <c r="GR31" s="9" t="str">
        <f>IFERROR(__xludf.DUMMYFUNCTION("""COMPUTED_VALUE"""),"-")</f>
        <v>-</v>
      </c>
      <c r="GS31" s="9" t="str">
        <f>IFERROR(__xludf.DUMMYFUNCTION("""COMPUTED_VALUE"""),"-")</f>
        <v>-</v>
      </c>
      <c r="GT31" s="9" t="str">
        <f>IFERROR(__xludf.DUMMYFUNCTION("""COMPUTED_VALUE"""),"-")</f>
        <v>-</v>
      </c>
      <c r="GU31" s="9" t="str">
        <f>IFERROR(__xludf.DUMMYFUNCTION("""COMPUTED_VALUE"""),"")</f>
        <v/>
      </c>
    </row>
    <row r="32">
      <c r="A32" s="5"/>
      <c r="B32" s="5"/>
      <c r="C32" s="5" t="str">
        <f>if(B32="d","diskv. iz ciklusa",if(B32="d1","diskv. iz kruga",if($E32="ODOBREN",(if(countif(H:H,"="&amp;H32)=1,countif(H:H,"&gt;"&amp;H32)+1,concatenate(countif(H:H,"&gt;"&amp;H32)+1," - ",countif(H:H,"&gt;="&amp;H32)))),'Rezultati - B kategorija'!empty)))</f>
        <v>25 - 37</v>
      </c>
      <c r="D32" s="6" t="str">
        <f>IFERROR(__xludf.DUMMYFUNCTION("""COMPUTED_VALUE"""),"dusantisma")</f>
        <v>dusantisma</v>
      </c>
      <c r="E32" s="6" t="str">
        <f>IFERROR(__xludf.DUMMYFUNCTION("""COMPUTED_VALUE"""),"ODOBREN")</f>
        <v>ODOBREN</v>
      </c>
      <c r="F32" s="6" t="str">
        <f>IFERROR(__xludf.DUMMYFUNCTION("""COMPUTED_VALUE"""),"Dušan")</f>
        <v>Dušan</v>
      </c>
      <c r="G32" s="6" t="str">
        <f>IFERROR(__xludf.DUMMYFUNCTION("""COMPUTED_VALUE"""),"Tišma")</f>
        <v>Tišma</v>
      </c>
      <c r="H32" s="7">
        <f>IFERROR(__xludf.DUMMYFUNCTION("""COMPUTED_VALUE"""),112.0)</f>
        <v>112</v>
      </c>
      <c r="I32" s="7">
        <f>IFERROR(__xludf.DUMMYFUNCTION("""COMPUTED_VALUE"""),112.0)</f>
        <v>112</v>
      </c>
      <c r="J32" s="6" t="str">
        <f>IFERROR(__xludf.DUMMYFUNCTION("""COMPUTED_VALUE"""),"Novi Beograd")</f>
        <v>Novi Beograd</v>
      </c>
      <c r="K32" s="6" t="str">
        <f>IFERROR(__xludf.DUMMYFUNCTION("""COMPUTED_VALUE"""),"Deveta gimnazija Mihailo Petrović Alas")</f>
        <v>Deveta gimnazija Mihailo Petrović Alas</v>
      </c>
      <c r="L32" s="14" t="str">
        <f>IFERROR(__xludf.DUMMYFUNCTION("""COMPUTED_VALUE"""),"IV")</f>
        <v>IV</v>
      </c>
      <c r="M32" s="6" t="str">
        <f>IFERROR(__xludf.DUMMYFUNCTION("""COMPUTED_VALUE"""),"B")</f>
        <v>B</v>
      </c>
      <c r="N32" s="6" t="str">
        <f>IFERROR(__xludf.DUMMYFUNCTION("""COMPUTED_VALUE"""),"Biljana Stefanović")</f>
        <v>Biljana Stefanović</v>
      </c>
      <c r="O32" s="8">
        <f>IFERROR(__xludf.DUMMYFUNCTION("""COMPUTED_VALUE"""),100.0)</f>
        <v>100</v>
      </c>
      <c r="P32" s="9">
        <f>IFERROR(__xludf.DUMMYFUNCTION("""COMPUTED_VALUE"""),12.0)</f>
        <v>12</v>
      </c>
      <c r="Q32" s="9" t="str">
        <f>IFERROR(__xludf.DUMMYFUNCTION("""COMPUTED_VALUE"""),"-")</f>
        <v>-</v>
      </c>
      <c r="R32" s="9" t="str">
        <f>IFERROR(__xludf.DUMMYFUNCTION("""COMPUTED_VALUE"""),"-")</f>
        <v>-</v>
      </c>
      <c r="S32" s="9" t="str">
        <f>IFERROR(__xludf.DUMMYFUNCTION("""COMPUTED_VALUE"""),"-")</f>
        <v>-</v>
      </c>
      <c r="T32" s="9" t="str">
        <f>IFERROR(__xludf.DUMMYFUNCTION("""COMPUTED_VALUE"""),"-")</f>
        <v>-</v>
      </c>
      <c r="U32" s="9" t="str">
        <f>IFERROR(__xludf.DUMMYFUNCTION("""COMPUTED_VALUE"""),"")</f>
        <v/>
      </c>
      <c r="V32" s="9" t="str">
        <f>IFERROR(__xludf.DUMMYFUNCTION("""COMPUTED_VALUE"""),"")</f>
        <v/>
      </c>
      <c r="W32" s="9">
        <f>IFERROR(__xludf.DUMMYFUNCTION("""COMPUTED_VALUE"""),1.0)</f>
        <v>1</v>
      </c>
      <c r="X32" s="9">
        <f>IFERROR(__xludf.DUMMYFUNCTION("""COMPUTED_VALUE"""),1.0)</f>
        <v>1</v>
      </c>
      <c r="Y32" s="9">
        <f>IFERROR(__xludf.DUMMYFUNCTION("""COMPUTED_VALUE"""),1.0)</f>
        <v>1</v>
      </c>
      <c r="Z32" s="9">
        <f>IFERROR(__xludf.DUMMYFUNCTION("""COMPUTED_VALUE"""),1.0)</f>
        <v>1</v>
      </c>
      <c r="AA32" s="9">
        <f>IFERROR(__xludf.DUMMYFUNCTION("""COMPUTED_VALUE"""),1.0)</f>
        <v>1</v>
      </c>
      <c r="AB32" s="9">
        <f>IFERROR(__xludf.DUMMYFUNCTION("""COMPUTED_VALUE"""),1.0)</f>
        <v>1</v>
      </c>
      <c r="AC32" s="9">
        <f>IFERROR(__xludf.DUMMYFUNCTION("""COMPUTED_VALUE"""),1.0)</f>
        <v>1</v>
      </c>
      <c r="AD32" s="9">
        <f>IFERROR(__xludf.DUMMYFUNCTION("""COMPUTED_VALUE"""),1.0)</f>
        <v>1</v>
      </c>
      <c r="AE32" s="9">
        <f>IFERROR(__xludf.DUMMYFUNCTION("""COMPUTED_VALUE"""),1.0)</f>
        <v>1</v>
      </c>
      <c r="AF32" s="9">
        <f>IFERROR(__xludf.DUMMYFUNCTION("""COMPUTED_VALUE"""),1.0)</f>
        <v>1</v>
      </c>
      <c r="AG32" s="9">
        <f>IFERROR(__xludf.DUMMYFUNCTION("""COMPUTED_VALUE"""),1.0)</f>
        <v>1</v>
      </c>
      <c r="AH32" s="9">
        <f>IFERROR(__xludf.DUMMYFUNCTION("""COMPUTED_VALUE"""),1.0)</f>
        <v>1</v>
      </c>
      <c r="AI32" s="9">
        <f>IFERROR(__xludf.DUMMYFUNCTION("""COMPUTED_VALUE"""),1.0)</f>
        <v>1</v>
      </c>
      <c r="AJ32" s="9">
        <f>IFERROR(__xludf.DUMMYFUNCTION("""COMPUTED_VALUE"""),1.0)</f>
        <v>1</v>
      </c>
      <c r="AK32" s="9">
        <f>IFERROR(__xludf.DUMMYFUNCTION("""COMPUTED_VALUE"""),1.0)</f>
        <v>1</v>
      </c>
      <c r="AL32" s="9">
        <f>IFERROR(__xludf.DUMMYFUNCTION("""COMPUTED_VALUE"""),1.0)</f>
        <v>1</v>
      </c>
      <c r="AM32" s="9">
        <f>IFERROR(__xludf.DUMMYFUNCTION("""COMPUTED_VALUE"""),1.0)</f>
        <v>1</v>
      </c>
      <c r="AN32" s="9">
        <f>IFERROR(__xludf.DUMMYFUNCTION("""COMPUTED_VALUE"""),1.0)</f>
        <v>1</v>
      </c>
      <c r="AO32" s="9">
        <f>IFERROR(__xludf.DUMMYFUNCTION("""COMPUTED_VALUE"""),1.0)</f>
        <v>1</v>
      </c>
      <c r="AP32" s="9">
        <f>IFERROR(__xludf.DUMMYFUNCTION("""COMPUTED_VALUE"""),1.0)</f>
        <v>1</v>
      </c>
      <c r="AQ32" s="9">
        <f>IFERROR(__xludf.DUMMYFUNCTION("""COMPUTED_VALUE"""),1.0)</f>
        <v>1</v>
      </c>
      <c r="AR32" s="9">
        <f>IFERROR(__xludf.DUMMYFUNCTION("""COMPUTED_VALUE"""),1.0)</f>
        <v>1</v>
      </c>
      <c r="AS32" s="9">
        <f>IFERROR(__xludf.DUMMYFUNCTION("""COMPUTED_VALUE"""),1.0)</f>
        <v>1</v>
      </c>
      <c r="AT32" s="9">
        <f>IFERROR(__xludf.DUMMYFUNCTION("""COMPUTED_VALUE"""),1.0)</f>
        <v>1</v>
      </c>
      <c r="AU32" s="9">
        <f>IFERROR(__xludf.DUMMYFUNCTION("""COMPUTED_VALUE"""),1.0)</f>
        <v>1</v>
      </c>
      <c r="AV32" s="9">
        <f>IFERROR(__xludf.DUMMYFUNCTION("""COMPUTED_VALUE"""),1.0)</f>
        <v>1</v>
      </c>
      <c r="AW32" s="9">
        <f>IFERROR(__xludf.DUMMYFUNCTION("""COMPUTED_VALUE"""),1.0)</f>
        <v>1</v>
      </c>
      <c r="AX32" s="9">
        <f>IFERROR(__xludf.DUMMYFUNCTION("""COMPUTED_VALUE"""),1.0)</f>
        <v>1</v>
      </c>
      <c r="AY32" s="9">
        <f>IFERROR(__xludf.DUMMYFUNCTION("""COMPUTED_VALUE"""),1.0)</f>
        <v>1</v>
      </c>
      <c r="AZ32" s="9">
        <f>IFERROR(__xludf.DUMMYFUNCTION("""COMPUTED_VALUE"""),1.0)</f>
        <v>1</v>
      </c>
      <c r="BA32" s="9">
        <f>IFERROR(__xludf.DUMMYFUNCTION("""COMPUTED_VALUE"""),1.0)</f>
        <v>1</v>
      </c>
      <c r="BB32" s="9">
        <f>IFERROR(__xludf.DUMMYFUNCTION("""COMPUTED_VALUE"""),1.0)</f>
        <v>1</v>
      </c>
      <c r="BC32" s="9">
        <f>IFERROR(__xludf.DUMMYFUNCTION("""COMPUTED_VALUE"""),1.0)</f>
        <v>1</v>
      </c>
      <c r="BD32" s="9">
        <f>IFERROR(__xludf.DUMMYFUNCTION("""COMPUTED_VALUE"""),1.0)</f>
        <v>1</v>
      </c>
      <c r="BE32" s="9">
        <f>IFERROR(__xludf.DUMMYFUNCTION("""COMPUTED_VALUE"""),1.0)</f>
        <v>1</v>
      </c>
      <c r="BF32" s="9">
        <f>IFERROR(__xludf.DUMMYFUNCTION("""COMPUTED_VALUE"""),1.0)</f>
        <v>1</v>
      </c>
      <c r="BG32" s="9">
        <f>IFERROR(__xludf.DUMMYFUNCTION("""COMPUTED_VALUE"""),1.0)</f>
        <v>1</v>
      </c>
      <c r="BH32" s="9">
        <f>IFERROR(__xludf.DUMMYFUNCTION("""COMPUTED_VALUE"""),1.0)</f>
        <v>1</v>
      </c>
      <c r="BI32" s="9">
        <f>IFERROR(__xludf.DUMMYFUNCTION("""COMPUTED_VALUE"""),1.0)</f>
        <v>1</v>
      </c>
      <c r="BJ32" s="9">
        <f>IFERROR(__xludf.DUMMYFUNCTION("""COMPUTED_VALUE"""),1.0)</f>
        <v>1</v>
      </c>
      <c r="BK32" s="9">
        <f>IFERROR(__xludf.DUMMYFUNCTION("""COMPUTED_VALUE"""),1.0)</f>
        <v>1</v>
      </c>
      <c r="BL32" s="9">
        <f>IFERROR(__xludf.DUMMYFUNCTION("""COMPUTED_VALUE"""),1.0)</f>
        <v>1</v>
      </c>
      <c r="BM32" s="9" t="str">
        <f>IFERROR(__xludf.DUMMYFUNCTION("""COMPUTED_VALUE"""),"")</f>
        <v/>
      </c>
      <c r="BN32" s="9">
        <f>IFERROR(__xludf.DUMMYFUNCTION("""COMPUTED_VALUE"""),1.0)</f>
        <v>1</v>
      </c>
      <c r="BO32" s="9">
        <f>IFERROR(__xludf.DUMMYFUNCTION("""COMPUTED_VALUE"""),1.0)</f>
        <v>1</v>
      </c>
      <c r="BP32" s="9">
        <f>IFERROR(__xludf.DUMMYFUNCTION("""COMPUTED_VALUE"""),1.0)</f>
        <v>1</v>
      </c>
      <c r="BQ32" s="9">
        <f>IFERROR(__xludf.DUMMYFUNCTION("""COMPUTED_VALUE"""),1.0)</f>
        <v>1</v>
      </c>
      <c r="BR32" s="9">
        <f>IFERROR(__xludf.DUMMYFUNCTION("""COMPUTED_VALUE"""),1.0)</f>
        <v>1</v>
      </c>
      <c r="BS32" s="9" t="str">
        <f>IFERROR(__xludf.DUMMYFUNCTION("""COMPUTED_VALUE"""),"WA")</f>
        <v>WA</v>
      </c>
      <c r="BT32" s="9">
        <f>IFERROR(__xludf.DUMMYFUNCTION("""COMPUTED_VALUE"""),1.0)</f>
        <v>1</v>
      </c>
      <c r="BU32" s="9">
        <f>IFERROR(__xludf.DUMMYFUNCTION("""COMPUTED_VALUE"""),1.0)</f>
        <v>1</v>
      </c>
      <c r="BV32" s="9">
        <f>IFERROR(__xludf.DUMMYFUNCTION("""COMPUTED_VALUE"""),1.0)</f>
        <v>1</v>
      </c>
      <c r="BW32" s="9">
        <f>IFERROR(__xludf.DUMMYFUNCTION("""COMPUTED_VALUE"""),1.0)</f>
        <v>1</v>
      </c>
      <c r="BX32" s="9">
        <f>IFERROR(__xludf.DUMMYFUNCTION("""COMPUTED_VALUE"""),1.0)</f>
        <v>1</v>
      </c>
      <c r="BY32" s="9">
        <f>IFERROR(__xludf.DUMMYFUNCTION("""COMPUTED_VALUE"""),1.0)</f>
        <v>1</v>
      </c>
      <c r="BZ32" s="9">
        <f>IFERROR(__xludf.DUMMYFUNCTION("""COMPUTED_VALUE"""),1.0)</f>
        <v>1</v>
      </c>
      <c r="CA32" s="9">
        <f>IFERROR(__xludf.DUMMYFUNCTION("""COMPUTED_VALUE"""),1.0)</f>
        <v>1</v>
      </c>
      <c r="CB32" s="9" t="str">
        <f>IFERROR(__xludf.DUMMYFUNCTION("""COMPUTED_VALUE"""),"WA")</f>
        <v>WA</v>
      </c>
      <c r="CC32" s="9">
        <f>IFERROR(__xludf.DUMMYFUNCTION("""COMPUTED_VALUE"""),1.0)</f>
        <v>1</v>
      </c>
      <c r="CD32" s="9" t="str">
        <f>IFERROR(__xludf.DUMMYFUNCTION("""COMPUTED_VALUE"""),"WA")</f>
        <v>WA</v>
      </c>
      <c r="CE32" s="9" t="str">
        <f>IFERROR(__xludf.DUMMYFUNCTION("""COMPUTED_VALUE"""),"WA")</f>
        <v>WA</v>
      </c>
      <c r="CF32" s="9" t="str">
        <f>IFERROR(__xludf.DUMMYFUNCTION("""COMPUTED_VALUE"""),"WA")</f>
        <v>WA</v>
      </c>
      <c r="CG32" s="9" t="str">
        <f>IFERROR(__xludf.DUMMYFUNCTION("""COMPUTED_VALUE"""),"WA")</f>
        <v>WA</v>
      </c>
      <c r="CH32" s="9" t="str">
        <f>IFERROR(__xludf.DUMMYFUNCTION("""COMPUTED_VALUE"""),"WA")</f>
        <v>WA</v>
      </c>
      <c r="CI32" s="9" t="str">
        <f>IFERROR(__xludf.DUMMYFUNCTION("""COMPUTED_VALUE"""),"WA")</f>
        <v>WA</v>
      </c>
      <c r="CJ32" s="9">
        <f>IFERROR(__xludf.DUMMYFUNCTION("""COMPUTED_VALUE"""),1.0)</f>
        <v>1</v>
      </c>
      <c r="CK32" s="9" t="str">
        <f>IFERROR(__xludf.DUMMYFUNCTION("""COMPUTED_VALUE"""),"WA")</f>
        <v>WA</v>
      </c>
      <c r="CL32" s="9" t="str">
        <f>IFERROR(__xludf.DUMMYFUNCTION("""COMPUTED_VALUE"""),"WA")</f>
        <v>WA</v>
      </c>
      <c r="CM32" s="9" t="str">
        <f>IFERROR(__xludf.DUMMYFUNCTION("""COMPUTED_VALUE"""),"WA")</f>
        <v>WA</v>
      </c>
      <c r="CN32" s="9" t="str">
        <f>IFERROR(__xludf.DUMMYFUNCTION("""COMPUTED_VALUE"""),"WA")</f>
        <v>WA</v>
      </c>
      <c r="CO32" s="9" t="str">
        <f>IFERROR(__xludf.DUMMYFUNCTION("""COMPUTED_VALUE"""),"WA")</f>
        <v>WA</v>
      </c>
      <c r="CP32" s="9" t="str">
        <f>IFERROR(__xludf.DUMMYFUNCTION("""COMPUTED_VALUE"""),"WA")</f>
        <v>WA</v>
      </c>
      <c r="CQ32" s="9" t="str">
        <f>IFERROR(__xludf.DUMMYFUNCTION("""COMPUTED_VALUE"""),"WA")</f>
        <v>WA</v>
      </c>
      <c r="CR32" s="9" t="str">
        <f>IFERROR(__xludf.DUMMYFUNCTION("""COMPUTED_VALUE"""),"WA")</f>
        <v>WA</v>
      </c>
      <c r="CS32" s="9">
        <f>IFERROR(__xludf.DUMMYFUNCTION("""COMPUTED_VALUE"""),1.0)</f>
        <v>1</v>
      </c>
      <c r="CT32" s="9">
        <f>IFERROR(__xludf.DUMMYFUNCTION("""COMPUTED_VALUE"""),1.0)</f>
        <v>1</v>
      </c>
      <c r="CU32" s="9" t="str">
        <f>IFERROR(__xludf.DUMMYFUNCTION("""COMPUTED_VALUE"""),"")</f>
        <v/>
      </c>
      <c r="CV32" s="9" t="str">
        <f>IFERROR(__xludf.DUMMYFUNCTION("""COMPUTED_VALUE"""),"-")</f>
        <v>-</v>
      </c>
      <c r="CW32" s="9" t="str">
        <f>IFERROR(__xludf.DUMMYFUNCTION("""COMPUTED_VALUE"""),"-")</f>
        <v>-</v>
      </c>
      <c r="CX32" s="9" t="str">
        <f>IFERROR(__xludf.DUMMYFUNCTION("""COMPUTED_VALUE"""),"-")</f>
        <v>-</v>
      </c>
      <c r="CY32" s="9" t="str">
        <f>IFERROR(__xludf.DUMMYFUNCTION("""COMPUTED_VALUE"""),"-")</f>
        <v>-</v>
      </c>
      <c r="CZ32" s="9" t="str">
        <f>IFERROR(__xludf.DUMMYFUNCTION("""COMPUTED_VALUE"""),"-")</f>
        <v>-</v>
      </c>
      <c r="DA32" s="9" t="str">
        <f>IFERROR(__xludf.DUMMYFUNCTION("""COMPUTED_VALUE"""),"-")</f>
        <v>-</v>
      </c>
      <c r="DB32" s="9" t="str">
        <f>IFERROR(__xludf.DUMMYFUNCTION("""COMPUTED_VALUE"""),"-")</f>
        <v>-</v>
      </c>
      <c r="DC32" s="9" t="str">
        <f>IFERROR(__xludf.DUMMYFUNCTION("""COMPUTED_VALUE"""),"-")</f>
        <v>-</v>
      </c>
      <c r="DD32" s="9" t="str">
        <f>IFERROR(__xludf.DUMMYFUNCTION("""COMPUTED_VALUE"""),"-")</f>
        <v>-</v>
      </c>
      <c r="DE32" s="9" t="str">
        <f>IFERROR(__xludf.DUMMYFUNCTION("""COMPUTED_VALUE"""),"-")</f>
        <v>-</v>
      </c>
      <c r="DF32" s="9" t="str">
        <f>IFERROR(__xludf.DUMMYFUNCTION("""COMPUTED_VALUE"""),"-")</f>
        <v>-</v>
      </c>
      <c r="DG32" s="9" t="str">
        <f>IFERROR(__xludf.DUMMYFUNCTION("""COMPUTED_VALUE"""),"-")</f>
        <v>-</v>
      </c>
      <c r="DH32" s="9" t="str">
        <f>IFERROR(__xludf.DUMMYFUNCTION("""COMPUTED_VALUE"""),"-")</f>
        <v>-</v>
      </c>
      <c r="DI32" s="9" t="str">
        <f>IFERROR(__xludf.DUMMYFUNCTION("""COMPUTED_VALUE"""),"-")</f>
        <v>-</v>
      </c>
      <c r="DJ32" s="9" t="str">
        <f>IFERROR(__xludf.DUMMYFUNCTION("""COMPUTED_VALUE"""),"-")</f>
        <v>-</v>
      </c>
      <c r="DK32" s="9" t="str">
        <f>IFERROR(__xludf.DUMMYFUNCTION("""COMPUTED_VALUE"""),"-")</f>
        <v>-</v>
      </c>
      <c r="DL32" s="9" t="str">
        <f>IFERROR(__xludf.DUMMYFUNCTION("""COMPUTED_VALUE"""),"-")</f>
        <v>-</v>
      </c>
      <c r="DM32" s="9" t="str">
        <f>IFERROR(__xludf.DUMMYFUNCTION("""COMPUTED_VALUE"""),"-")</f>
        <v>-</v>
      </c>
      <c r="DN32" s="9" t="str">
        <f>IFERROR(__xludf.DUMMYFUNCTION("""COMPUTED_VALUE"""),"-")</f>
        <v>-</v>
      </c>
      <c r="DO32" s="9" t="str">
        <f>IFERROR(__xludf.DUMMYFUNCTION("""COMPUTED_VALUE"""),"-")</f>
        <v>-</v>
      </c>
      <c r="DP32" s="9" t="str">
        <f>IFERROR(__xludf.DUMMYFUNCTION("""COMPUTED_VALUE"""),"-")</f>
        <v>-</v>
      </c>
      <c r="DQ32" s="9" t="str">
        <f>IFERROR(__xludf.DUMMYFUNCTION("""COMPUTED_VALUE"""),"-")</f>
        <v>-</v>
      </c>
      <c r="DR32" s="9" t="str">
        <f>IFERROR(__xludf.DUMMYFUNCTION("""COMPUTED_VALUE"""),"-")</f>
        <v>-</v>
      </c>
      <c r="DS32" s="9" t="str">
        <f>IFERROR(__xludf.DUMMYFUNCTION("""COMPUTED_VALUE"""),"-")</f>
        <v>-</v>
      </c>
      <c r="DT32" s="9" t="str">
        <f>IFERROR(__xludf.DUMMYFUNCTION("""COMPUTED_VALUE"""),"-")</f>
        <v>-</v>
      </c>
      <c r="DU32" s="9" t="str">
        <f>IFERROR(__xludf.DUMMYFUNCTION("""COMPUTED_VALUE"""),"-")</f>
        <v>-</v>
      </c>
      <c r="DV32" s="9" t="str">
        <f>IFERROR(__xludf.DUMMYFUNCTION("""COMPUTED_VALUE"""),"-")</f>
        <v>-</v>
      </c>
      <c r="DW32" s="9" t="str">
        <f>IFERROR(__xludf.DUMMYFUNCTION("""COMPUTED_VALUE"""),"-")</f>
        <v>-</v>
      </c>
      <c r="DX32" s="9" t="str">
        <f>IFERROR(__xludf.DUMMYFUNCTION("""COMPUTED_VALUE"""),"-")</f>
        <v>-</v>
      </c>
      <c r="DY32" s="9" t="str">
        <f>IFERROR(__xludf.DUMMYFUNCTION("""COMPUTED_VALUE"""),"-")</f>
        <v>-</v>
      </c>
      <c r="DZ32" s="9" t="str">
        <f>IFERROR(__xludf.DUMMYFUNCTION("""COMPUTED_VALUE"""),"-")</f>
        <v>-</v>
      </c>
      <c r="EA32" s="9" t="str">
        <f>IFERROR(__xludf.DUMMYFUNCTION("""COMPUTED_VALUE"""),"-")</f>
        <v>-</v>
      </c>
      <c r="EB32" s="9" t="str">
        <f>IFERROR(__xludf.DUMMYFUNCTION("""COMPUTED_VALUE"""),"")</f>
        <v/>
      </c>
      <c r="EC32" s="9" t="str">
        <f>IFERROR(__xludf.DUMMYFUNCTION("""COMPUTED_VALUE"""),"-")</f>
        <v>-</v>
      </c>
      <c r="ED32" s="9" t="str">
        <f>IFERROR(__xludf.DUMMYFUNCTION("""COMPUTED_VALUE"""),"-")</f>
        <v>-</v>
      </c>
      <c r="EE32" s="9" t="str">
        <f>IFERROR(__xludf.DUMMYFUNCTION("""COMPUTED_VALUE"""),"-")</f>
        <v>-</v>
      </c>
      <c r="EF32" s="9" t="str">
        <f>IFERROR(__xludf.DUMMYFUNCTION("""COMPUTED_VALUE"""),"-")</f>
        <v>-</v>
      </c>
      <c r="EG32" s="9" t="str">
        <f>IFERROR(__xludf.DUMMYFUNCTION("""COMPUTED_VALUE"""),"-")</f>
        <v>-</v>
      </c>
      <c r="EH32" s="9" t="str">
        <f>IFERROR(__xludf.DUMMYFUNCTION("""COMPUTED_VALUE"""),"-")</f>
        <v>-</v>
      </c>
      <c r="EI32" s="9" t="str">
        <f>IFERROR(__xludf.DUMMYFUNCTION("""COMPUTED_VALUE"""),"-")</f>
        <v>-</v>
      </c>
      <c r="EJ32" s="9" t="str">
        <f>IFERROR(__xludf.DUMMYFUNCTION("""COMPUTED_VALUE"""),"-")</f>
        <v>-</v>
      </c>
      <c r="EK32" s="9" t="str">
        <f>IFERROR(__xludf.DUMMYFUNCTION("""COMPUTED_VALUE"""),"-")</f>
        <v>-</v>
      </c>
      <c r="EL32" s="9" t="str">
        <f>IFERROR(__xludf.DUMMYFUNCTION("""COMPUTED_VALUE"""),"-")</f>
        <v>-</v>
      </c>
      <c r="EM32" s="9" t="str">
        <f>IFERROR(__xludf.DUMMYFUNCTION("""COMPUTED_VALUE"""),"-")</f>
        <v>-</v>
      </c>
      <c r="EN32" s="9" t="str">
        <f>IFERROR(__xludf.DUMMYFUNCTION("""COMPUTED_VALUE"""),"-")</f>
        <v>-</v>
      </c>
      <c r="EO32" s="9" t="str">
        <f>IFERROR(__xludf.DUMMYFUNCTION("""COMPUTED_VALUE"""),"-")</f>
        <v>-</v>
      </c>
      <c r="EP32" s="9" t="str">
        <f>IFERROR(__xludf.DUMMYFUNCTION("""COMPUTED_VALUE"""),"-")</f>
        <v>-</v>
      </c>
      <c r="EQ32" s="9" t="str">
        <f>IFERROR(__xludf.DUMMYFUNCTION("""COMPUTED_VALUE"""),"-")</f>
        <v>-</v>
      </c>
      <c r="ER32" s="9" t="str">
        <f>IFERROR(__xludf.DUMMYFUNCTION("""COMPUTED_VALUE"""),"-")</f>
        <v>-</v>
      </c>
      <c r="ES32" s="9" t="str">
        <f>IFERROR(__xludf.DUMMYFUNCTION("""COMPUTED_VALUE"""),"")</f>
        <v/>
      </c>
      <c r="ET32" s="9" t="str">
        <f>IFERROR(__xludf.DUMMYFUNCTION("""COMPUTED_VALUE"""),"-")</f>
        <v>-</v>
      </c>
      <c r="EU32" s="9" t="str">
        <f>IFERROR(__xludf.DUMMYFUNCTION("""COMPUTED_VALUE"""),"-")</f>
        <v>-</v>
      </c>
      <c r="EV32" s="9" t="str">
        <f>IFERROR(__xludf.DUMMYFUNCTION("""COMPUTED_VALUE"""),"-")</f>
        <v>-</v>
      </c>
      <c r="EW32" s="9" t="str">
        <f>IFERROR(__xludf.DUMMYFUNCTION("""COMPUTED_VALUE"""),"-")</f>
        <v>-</v>
      </c>
      <c r="EX32" s="9" t="str">
        <f>IFERROR(__xludf.DUMMYFUNCTION("""COMPUTED_VALUE"""),"-")</f>
        <v>-</v>
      </c>
      <c r="EY32" s="9" t="str">
        <f>IFERROR(__xludf.DUMMYFUNCTION("""COMPUTED_VALUE"""),"-")</f>
        <v>-</v>
      </c>
      <c r="EZ32" s="9" t="str">
        <f>IFERROR(__xludf.DUMMYFUNCTION("""COMPUTED_VALUE"""),"-")</f>
        <v>-</v>
      </c>
      <c r="FA32" s="9" t="str">
        <f>IFERROR(__xludf.DUMMYFUNCTION("""COMPUTED_VALUE"""),"-")</f>
        <v>-</v>
      </c>
      <c r="FB32" s="9" t="str">
        <f>IFERROR(__xludf.DUMMYFUNCTION("""COMPUTED_VALUE"""),"-")</f>
        <v>-</v>
      </c>
      <c r="FC32" s="9" t="str">
        <f>IFERROR(__xludf.DUMMYFUNCTION("""COMPUTED_VALUE"""),"-")</f>
        <v>-</v>
      </c>
      <c r="FD32" s="9" t="str">
        <f>IFERROR(__xludf.DUMMYFUNCTION("""COMPUTED_VALUE"""),"-")</f>
        <v>-</v>
      </c>
      <c r="FE32" s="9" t="str">
        <f>IFERROR(__xludf.DUMMYFUNCTION("""COMPUTED_VALUE"""),"-")</f>
        <v>-</v>
      </c>
      <c r="FF32" s="9" t="str">
        <f>IFERROR(__xludf.DUMMYFUNCTION("""COMPUTED_VALUE"""),"-")</f>
        <v>-</v>
      </c>
      <c r="FG32" s="9" t="str">
        <f>IFERROR(__xludf.DUMMYFUNCTION("""COMPUTED_VALUE"""),"-")</f>
        <v>-</v>
      </c>
      <c r="FH32" s="9" t="str">
        <f>IFERROR(__xludf.DUMMYFUNCTION("""COMPUTED_VALUE"""),"-")</f>
        <v>-</v>
      </c>
      <c r="FI32" s="9" t="str">
        <f>IFERROR(__xludf.DUMMYFUNCTION("""COMPUTED_VALUE"""),"-")</f>
        <v>-</v>
      </c>
      <c r="FJ32" s="9" t="str">
        <f>IFERROR(__xludf.DUMMYFUNCTION("""COMPUTED_VALUE"""),"-")</f>
        <v>-</v>
      </c>
      <c r="FK32" s="9" t="str">
        <f>IFERROR(__xludf.DUMMYFUNCTION("""COMPUTED_VALUE"""),"-")</f>
        <v>-</v>
      </c>
      <c r="FL32" s="9" t="str">
        <f>IFERROR(__xludf.DUMMYFUNCTION("""COMPUTED_VALUE"""),"-")</f>
        <v>-</v>
      </c>
      <c r="FM32" s="9" t="str">
        <f>IFERROR(__xludf.DUMMYFUNCTION("""COMPUTED_VALUE"""),"-")</f>
        <v>-</v>
      </c>
      <c r="FN32" s="9" t="str">
        <f>IFERROR(__xludf.DUMMYFUNCTION("""COMPUTED_VALUE"""),"-")</f>
        <v>-</v>
      </c>
      <c r="FO32" s="9" t="str">
        <f>IFERROR(__xludf.DUMMYFUNCTION("""COMPUTED_VALUE"""),"-")</f>
        <v>-</v>
      </c>
      <c r="FP32" s="9" t="str">
        <f>IFERROR(__xludf.DUMMYFUNCTION("""COMPUTED_VALUE"""),"-")</f>
        <v>-</v>
      </c>
      <c r="FQ32" s="9" t="str">
        <f>IFERROR(__xludf.DUMMYFUNCTION("""COMPUTED_VALUE"""),"-")</f>
        <v>-</v>
      </c>
      <c r="FR32" s="9" t="str">
        <f>IFERROR(__xludf.DUMMYFUNCTION("""COMPUTED_VALUE"""),"-")</f>
        <v>-</v>
      </c>
      <c r="FS32" s="9" t="str">
        <f>IFERROR(__xludf.DUMMYFUNCTION("""COMPUTED_VALUE"""),"-")</f>
        <v>-</v>
      </c>
      <c r="FT32" s="9" t="str">
        <f>IFERROR(__xludf.DUMMYFUNCTION("""COMPUTED_VALUE"""),"-")</f>
        <v>-</v>
      </c>
      <c r="FU32" s="9" t="str">
        <f>IFERROR(__xludf.DUMMYFUNCTION("""COMPUTED_VALUE"""),"-")</f>
        <v>-</v>
      </c>
      <c r="FV32" s="9" t="str">
        <f>IFERROR(__xludf.DUMMYFUNCTION("""COMPUTED_VALUE"""),"")</f>
        <v/>
      </c>
      <c r="FW32" s="9" t="str">
        <f>IFERROR(__xludf.DUMMYFUNCTION("""COMPUTED_VALUE"""),"-")</f>
        <v>-</v>
      </c>
      <c r="FX32" s="9" t="str">
        <f>IFERROR(__xludf.DUMMYFUNCTION("""COMPUTED_VALUE"""),"-")</f>
        <v>-</v>
      </c>
      <c r="FY32" s="9" t="str">
        <f>IFERROR(__xludf.DUMMYFUNCTION("""COMPUTED_VALUE"""),"-")</f>
        <v>-</v>
      </c>
      <c r="FZ32" s="9" t="str">
        <f>IFERROR(__xludf.DUMMYFUNCTION("""COMPUTED_VALUE"""),"-")</f>
        <v>-</v>
      </c>
      <c r="GA32" s="9" t="str">
        <f>IFERROR(__xludf.DUMMYFUNCTION("""COMPUTED_VALUE"""),"-")</f>
        <v>-</v>
      </c>
      <c r="GB32" s="9" t="str">
        <f>IFERROR(__xludf.DUMMYFUNCTION("""COMPUTED_VALUE"""),"-")</f>
        <v>-</v>
      </c>
      <c r="GC32" s="9" t="str">
        <f>IFERROR(__xludf.DUMMYFUNCTION("""COMPUTED_VALUE"""),"-")</f>
        <v>-</v>
      </c>
      <c r="GD32" s="9" t="str">
        <f>IFERROR(__xludf.DUMMYFUNCTION("""COMPUTED_VALUE"""),"-")</f>
        <v>-</v>
      </c>
      <c r="GE32" s="9" t="str">
        <f>IFERROR(__xludf.DUMMYFUNCTION("""COMPUTED_VALUE"""),"-")</f>
        <v>-</v>
      </c>
      <c r="GF32" s="9" t="str">
        <f>IFERROR(__xludf.DUMMYFUNCTION("""COMPUTED_VALUE"""),"-")</f>
        <v>-</v>
      </c>
      <c r="GG32" s="9" t="str">
        <f>IFERROR(__xludf.DUMMYFUNCTION("""COMPUTED_VALUE"""),"-")</f>
        <v>-</v>
      </c>
      <c r="GH32" s="9" t="str">
        <f>IFERROR(__xludf.DUMMYFUNCTION("""COMPUTED_VALUE"""),"-")</f>
        <v>-</v>
      </c>
      <c r="GI32" s="9" t="str">
        <f>IFERROR(__xludf.DUMMYFUNCTION("""COMPUTED_VALUE"""),"-")</f>
        <v>-</v>
      </c>
      <c r="GJ32" s="9" t="str">
        <f>IFERROR(__xludf.DUMMYFUNCTION("""COMPUTED_VALUE"""),"-")</f>
        <v>-</v>
      </c>
      <c r="GK32" s="9" t="str">
        <f>IFERROR(__xludf.DUMMYFUNCTION("""COMPUTED_VALUE"""),"-")</f>
        <v>-</v>
      </c>
      <c r="GL32" s="9" t="str">
        <f>IFERROR(__xludf.DUMMYFUNCTION("""COMPUTED_VALUE"""),"-")</f>
        <v>-</v>
      </c>
      <c r="GM32" s="9" t="str">
        <f>IFERROR(__xludf.DUMMYFUNCTION("""COMPUTED_VALUE"""),"-")</f>
        <v>-</v>
      </c>
      <c r="GN32" s="9" t="str">
        <f>IFERROR(__xludf.DUMMYFUNCTION("""COMPUTED_VALUE"""),"-")</f>
        <v>-</v>
      </c>
      <c r="GO32" s="9" t="str">
        <f>IFERROR(__xludf.DUMMYFUNCTION("""COMPUTED_VALUE"""),"-")</f>
        <v>-</v>
      </c>
      <c r="GP32" s="9" t="str">
        <f>IFERROR(__xludf.DUMMYFUNCTION("""COMPUTED_VALUE"""),"-")</f>
        <v>-</v>
      </c>
      <c r="GQ32" s="9" t="str">
        <f>IFERROR(__xludf.DUMMYFUNCTION("""COMPUTED_VALUE"""),"-")</f>
        <v>-</v>
      </c>
      <c r="GR32" s="9" t="str">
        <f>IFERROR(__xludf.DUMMYFUNCTION("""COMPUTED_VALUE"""),"-")</f>
        <v>-</v>
      </c>
      <c r="GS32" s="9" t="str">
        <f>IFERROR(__xludf.DUMMYFUNCTION("""COMPUTED_VALUE"""),"-")</f>
        <v>-</v>
      </c>
      <c r="GT32" s="9" t="str">
        <f>IFERROR(__xludf.DUMMYFUNCTION("""COMPUTED_VALUE"""),"-")</f>
        <v>-</v>
      </c>
      <c r="GU32" s="9" t="str">
        <f>IFERROR(__xludf.DUMMYFUNCTION("""COMPUTED_VALUE"""),"")</f>
        <v/>
      </c>
    </row>
    <row r="33">
      <c r="A33" s="5"/>
      <c r="B33" s="5"/>
      <c r="C33" s="5" t="str">
        <f>if(B33="d","diskv. iz ciklusa",if(B33="d1","diskv. iz kruga",if($E33="ODOBREN",(if(countif(H:H,"="&amp;H33)=1,countif(H:H,"&gt;"&amp;H33)+1,concatenate(countif(H:H,"&gt;"&amp;H33)+1," - ",countif(H:H,"&gt;="&amp;H33)))),'Rezultati - B kategorija'!empty)))</f>
        <v>25 - 37</v>
      </c>
      <c r="D33" s="6" t="str">
        <f>IFERROR(__xludf.DUMMYFUNCTION("""COMPUTED_VALUE"""),"IgorA")</f>
        <v>IgorA</v>
      </c>
      <c r="E33" s="6" t="str">
        <f>IFERROR(__xludf.DUMMYFUNCTION("""COMPUTED_VALUE"""),"ODOBREN")</f>
        <v>ODOBREN</v>
      </c>
      <c r="F33" s="6" t="str">
        <f>IFERROR(__xludf.DUMMYFUNCTION("""COMPUTED_VALUE"""),"Igor")</f>
        <v>Igor</v>
      </c>
      <c r="G33" s="6" t="str">
        <f>IFERROR(__xludf.DUMMYFUNCTION("""COMPUTED_VALUE"""),"Antonijević")</f>
        <v>Antonijević</v>
      </c>
      <c r="H33" s="7">
        <f>IFERROR(__xludf.DUMMYFUNCTION("""COMPUTED_VALUE"""),112.0)</f>
        <v>112</v>
      </c>
      <c r="I33" s="7">
        <f>IFERROR(__xludf.DUMMYFUNCTION("""COMPUTED_VALUE"""),112.0)</f>
        <v>112</v>
      </c>
      <c r="J33" s="6" t="str">
        <f>IFERROR(__xludf.DUMMYFUNCTION("""COMPUTED_VALUE"""),"Stari grad")</f>
        <v>Stari grad</v>
      </c>
      <c r="K33" s="6" t="str">
        <f>IFERROR(__xludf.DUMMYFUNCTION("""COMPUTED_VALUE"""),"Elektrotehnička škola Nikola Tesla")</f>
        <v>Elektrotehnička škola Nikola Tesla</v>
      </c>
      <c r="L33" s="14" t="str">
        <f>IFERROR(__xludf.DUMMYFUNCTION("""COMPUTED_VALUE"""),"IV")</f>
        <v>IV</v>
      </c>
      <c r="M33" s="6" t="str">
        <f>IFERROR(__xludf.DUMMYFUNCTION("""COMPUTED_VALUE"""),"B")</f>
        <v>B</v>
      </c>
      <c r="N33" s="6" t="str">
        <f>IFERROR(__xludf.DUMMYFUNCTION("""COMPUTED_VALUE"""),"Biljana Stefanović")</f>
        <v>Biljana Stefanović</v>
      </c>
      <c r="O33" s="8">
        <f>IFERROR(__xludf.DUMMYFUNCTION("""COMPUTED_VALUE"""),100.0)</f>
        <v>100</v>
      </c>
      <c r="P33" s="9">
        <f>IFERROR(__xludf.DUMMYFUNCTION("""COMPUTED_VALUE"""),12.0)</f>
        <v>12</v>
      </c>
      <c r="Q33" s="9" t="str">
        <f>IFERROR(__xludf.DUMMYFUNCTION("""COMPUTED_VALUE"""),"-")</f>
        <v>-</v>
      </c>
      <c r="R33" s="9" t="str">
        <f>IFERROR(__xludf.DUMMYFUNCTION("""COMPUTED_VALUE"""),"-")</f>
        <v>-</v>
      </c>
      <c r="S33" s="9" t="str">
        <f>IFERROR(__xludf.DUMMYFUNCTION("""COMPUTED_VALUE"""),"-")</f>
        <v>-</v>
      </c>
      <c r="T33" s="9" t="str">
        <f>IFERROR(__xludf.DUMMYFUNCTION("""COMPUTED_VALUE"""),"-")</f>
        <v>-</v>
      </c>
      <c r="U33" s="9" t="str">
        <f>IFERROR(__xludf.DUMMYFUNCTION("""COMPUTED_VALUE"""),"")</f>
        <v/>
      </c>
      <c r="V33" s="9" t="str">
        <f>IFERROR(__xludf.DUMMYFUNCTION("""COMPUTED_VALUE"""),"")</f>
        <v/>
      </c>
      <c r="W33" s="9">
        <f>IFERROR(__xludf.DUMMYFUNCTION("""COMPUTED_VALUE"""),1.0)</f>
        <v>1</v>
      </c>
      <c r="X33" s="9">
        <f>IFERROR(__xludf.DUMMYFUNCTION("""COMPUTED_VALUE"""),1.0)</f>
        <v>1</v>
      </c>
      <c r="Y33" s="9">
        <f>IFERROR(__xludf.DUMMYFUNCTION("""COMPUTED_VALUE"""),1.0)</f>
        <v>1</v>
      </c>
      <c r="Z33" s="9">
        <f>IFERROR(__xludf.DUMMYFUNCTION("""COMPUTED_VALUE"""),1.0)</f>
        <v>1</v>
      </c>
      <c r="AA33" s="9">
        <f>IFERROR(__xludf.DUMMYFUNCTION("""COMPUTED_VALUE"""),1.0)</f>
        <v>1</v>
      </c>
      <c r="AB33" s="9">
        <f>IFERROR(__xludf.DUMMYFUNCTION("""COMPUTED_VALUE"""),1.0)</f>
        <v>1</v>
      </c>
      <c r="AC33" s="9">
        <f>IFERROR(__xludf.DUMMYFUNCTION("""COMPUTED_VALUE"""),1.0)</f>
        <v>1</v>
      </c>
      <c r="AD33" s="9">
        <f>IFERROR(__xludf.DUMMYFUNCTION("""COMPUTED_VALUE"""),1.0)</f>
        <v>1</v>
      </c>
      <c r="AE33" s="9">
        <f>IFERROR(__xludf.DUMMYFUNCTION("""COMPUTED_VALUE"""),1.0)</f>
        <v>1</v>
      </c>
      <c r="AF33" s="9">
        <f>IFERROR(__xludf.DUMMYFUNCTION("""COMPUTED_VALUE"""),1.0)</f>
        <v>1</v>
      </c>
      <c r="AG33" s="9">
        <f>IFERROR(__xludf.DUMMYFUNCTION("""COMPUTED_VALUE"""),1.0)</f>
        <v>1</v>
      </c>
      <c r="AH33" s="9">
        <f>IFERROR(__xludf.DUMMYFUNCTION("""COMPUTED_VALUE"""),1.0)</f>
        <v>1</v>
      </c>
      <c r="AI33" s="9">
        <f>IFERROR(__xludf.DUMMYFUNCTION("""COMPUTED_VALUE"""),1.0)</f>
        <v>1</v>
      </c>
      <c r="AJ33" s="9">
        <f>IFERROR(__xludf.DUMMYFUNCTION("""COMPUTED_VALUE"""),1.0)</f>
        <v>1</v>
      </c>
      <c r="AK33" s="9">
        <f>IFERROR(__xludf.DUMMYFUNCTION("""COMPUTED_VALUE"""),1.0)</f>
        <v>1</v>
      </c>
      <c r="AL33" s="9">
        <f>IFERROR(__xludf.DUMMYFUNCTION("""COMPUTED_VALUE"""),1.0)</f>
        <v>1</v>
      </c>
      <c r="AM33" s="9">
        <f>IFERROR(__xludf.DUMMYFUNCTION("""COMPUTED_VALUE"""),1.0)</f>
        <v>1</v>
      </c>
      <c r="AN33" s="9">
        <f>IFERROR(__xludf.DUMMYFUNCTION("""COMPUTED_VALUE"""),1.0)</f>
        <v>1</v>
      </c>
      <c r="AO33" s="9">
        <f>IFERROR(__xludf.DUMMYFUNCTION("""COMPUTED_VALUE"""),1.0)</f>
        <v>1</v>
      </c>
      <c r="AP33" s="9">
        <f>IFERROR(__xludf.DUMMYFUNCTION("""COMPUTED_VALUE"""),1.0)</f>
        <v>1</v>
      </c>
      <c r="AQ33" s="9">
        <f>IFERROR(__xludf.DUMMYFUNCTION("""COMPUTED_VALUE"""),1.0)</f>
        <v>1</v>
      </c>
      <c r="AR33" s="9">
        <f>IFERROR(__xludf.DUMMYFUNCTION("""COMPUTED_VALUE"""),1.0)</f>
        <v>1</v>
      </c>
      <c r="AS33" s="9">
        <f>IFERROR(__xludf.DUMMYFUNCTION("""COMPUTED_VALUE"""),1.0)</f>
        <v>1</v>
      </c>
      <c r="AT33" s="9">
        <f>IFERROR(__xludf.DUMMYFUNCTION("""COMPUTED_VALUE"""),1.0)</f>
        <v>1</v>
      </c>
      <c r="AU33" s="9">
        <f>IFERROR(__xludf.DUMMYFUNCTION("""COMPUTED_VALUE"""),1.0)</f>
        <v>1</v>
      </c>
      <c r="AV33" s="9">
        <f>IFERROR(__xludf.DUMMYFUNCTION("""COMPUTED_VALUE"""),1.0)</f>
        <v>1</v>
      </c>
      <c r="AW33" s="9">
        <f>IFERROR(__xludf.DUMMYFUNCTION("""COMPUTED_VALUE"""),1.0)</f>
        <v>1</v>
      </c>
      <c r="AX33" s="9">
        <f>IFERROR(__xludf.DUMMYFUNCTION("""COMPUTED_VALUE"""),1.0)</f>
        <v>1</v>
      </c>
      <c r="AY33" s="9">
        <f>IFERROR(__xludf.DUMMYFUNCTION("""COMPUTED_VALUE"""),1.0)</f>
        <v>1</v>
      </c>
      <c r="AZ33" s="9">
        <f>IFERROR(__xludf.DUMMYFUNCTION("""COMPUTED_VALUE"""),1.0)</f>
        <v>1</v>
      </c>
      <c r="BA33" s="9">
        <f>IFERROR(__xludf.DUMMYFUNCTION("""COMPUTED_VALUE"""),1.0)</f>
        <v>1</v>
      </c>
      <c r="BB33" s="9">
        <f>IFERROR(__xludf.DUMMYFUNCTION("""COMPUTED_VALUE"""),1.0)</f>
        <v>1</v>
      </c>
      <c r="BC33" s="9">
        <f>IFERROR(__xludf.DUMMYFUNCTION("""COMPUTED_VALUE"""),1.0)</f>
        <v>1</v>
      </c>
      <c r="BD33" s="9">
        <f>IFERROR(__xludf.DUMMYFUNCTION("""COMPUTED_VALUE"""),1.0)</f>
        <v>1</v>
      </c>
      <c r="BE33" s="9">
        <f>IFERROR(__xludf.DUMMYFUNCTION("""COMPUTED_VALUE"""),1.0)</f>
        <v>1</v>
      </c>
      <c r="BF33" s="9">
        <f>IFERROR(__xludf.DUMMYFUNCTION("""COMPUTED_VALUE"""),1.0)</f>
        <v>1</v>
      </c>
      <c r="BG33" s="9">
        <f>IFERROR(__xludf.DUMMYFUNCTION("""COMPUTED_VALUE"""),1.0)</f>
        <v>1</v>
      </c>
      <c r="BH33" s="9">
        <f>IFERROR(__xludf.DUMMYFUNCTION("""COMPUTED_VALUE"""),1.0)</f>
        <v>1</v>
      </c>
      <c r="BI33" s="9">
        <f>IFERROR(__xludf.DUMMYFUNCTION("""COMPUTED_VALUE"""),1.0)</f>
        <v>1</v>
      </c>
      <c r="BJ33" s="9">
        <f>IFERROR(__xludf.DUMMYFUNCTION("""COMPUTED_VALUE"""),1.0)</f>
        <v>1</v>
      </c>
      <c r="BK33" s="9">
        <f>IFERROR(__xludf.DUMMYFUNCTION("""COMPUTED_VALUE"""),1.0)</f>
        <v>1</v>
      </c>
      <c r="BL33" s="9">
        <f>IFERROR(__xludf.DUMMYFUNCTION("""COMPUTED_VALUE"""),1.0)</f>
        <v>1</v>
      </c>
      <c r="BM33" s="9" t="str">
        <f>IFERROR(__xludf.DUMMYFUNCTION("""COMPUTED_VALUE"""),"")</f>
        <v/>
      </c>
      <c r="BN33" s="9">
        <f>IFERROR(__xludf.DUMMYFUNCTION("""COMPUTED_VALUE"""),1.0)</f>
        <v>1</v>
      </c>
      <c r="BO33" s="9">
        <f>IFERROR(__xludf.DUMMYFUNCTION("""COMPUTED_VALUE"""),1.0)</f>
        <v>1</v>
      </c>
      <c r="BP33" s="9" t="str">
        <f>IFERROR(__xludf.DUMMYFUNCTION("""COMPUTED_VALUE"""),"WA")</f>
        <v>WA</v>
      </c>
      <c r="BQ33" s="9">
        <f>IFERROR(__xludf.DUMMYFUNCTION("""COMPUTED_VALUE"""),1.0)</f>
        <v>1</v>
      </c>
      <c r="BR33" s="9" t="str">
        <f>IFERROR(__xludf.DUMMYFUNCTION("""COMPUTED_VALUE"""),"WA")</f>
        <v>WA</v>
      </c>
      <c r="BS33" s="9">
        <f>IFERROR(__xludf.DUMMYFUNCTION("""COMPUTED_VALUE"""),1.0)</f>
        <v>1</v>
      </c>
      <c r="BT33" s="9" t="str">
        <f>IFERROR(__xludf.DUMMYFUNCTION("""COMPUTED_VALUE"""),"WA")</f>
        <v>WA</v>
      </c>
      <c r="BU33" s="9">
        <f>IFERROR(__xludf.DUMMYFUNCTION("""COMPUTED_VALUE"""),1.0)</f>
        <v>1</v>
      </c>
      <c r="BV33" s="9">
        <f>IFERROR(__xludf.DUMMYFUNCTION("""COMPUTED_VALUE"""),1.0)</f>
        <v>1</v>
      </c>
      <c r="BW33" s="9">
        <f>IFERROR(__xludf.DUMMYFUNCTION("""COMPUTED_VALUE"""),1.0)</f>
        <v>1</v>
      </c>
      <c r="BX33" s="9">
        <f>IFERROR(__xludf.DUMMYFUNCTION("""COMPUTED_VALUE"""),1.0)</f>
        <v>1</v>
      </c>
      <c r="BY33" s="9">
        <f>IFERROR(__xludf.DUMMYFUNCTION("""COMPUTED_VALUE"""),1.0)</f>
        <v>1</v>
      </c>
      <c r="BZ33" s="9">
        <f>IFERROR(__xludf.DUMMYFUNCTION("""COMPUTED_VALUE"""),1.0)</f>
        <v>1</v>
      </c>
      <c r="CA33" s="9">
        <f>IFERROR(__xludf.DUMMYFUNCTION("""COMPUTED_VALUE"""),1.0)</f>
        <v>1</v>
      </c>
      <c r="CB33" s="9" t="str">
        <f>IFERROR(__xludf.DUMMYFUNCTION("""COMPUTED_VALUE"""),"WA")</f>
        <v>WA</v>
      </c>
      <c r="CC33" s="9" t="str">
        <f>IFERROR(__xludf.DUMMYFUNCTION("""COMPUTED_VALUE"""),"WA")</f>
        <v>WA</v>
      </c>
      <c r="CD33" s="9" t="str">
        <f>IFERROR(__xludf.DUMMYFUNCTION("""COMPUTED_VALUE"""),"WA")</f>
        <v>WA</v>
      </c>
      <c r="CE33" s="9" t="str">
        <f>IFERROR(__xludf.DUMMYFUNCTION("""COMPUTED_VALUE"""),"WA")</f>
        <v>WA</v>
      </c>
      <c r="CF33" s="9" t="str">
        <f>IFERROR(__xludf.DUMMYFUNCTION("""COMPUTED_VALUE"""),"WA")</f>
        <v>WA</v>
      </c>
      <c r="CG33" s="9" t="str">
        <f>IFERROR(__xludf.DUMMYFUNCTION("""COMPUTED_VALUE"""),"WA")</f>
        <v>WA</v>
      </c>
      <c r="CH33" s="9" t="str">
        <f>IFERROR(__xludf.DUMMYFUNCTION("""COMPUTED_VALUE"""),"WA")</f>
        <v>WA</v>
      </c>
      <c r="CI33" s="9" t="str">
        <f>IFERROR(__xludf.DUMMYFUNCTION("""COMPUTED_VALUE"""),"WA")</f>
        <v>WA</v>
      </c>
      <c r="CJ33" s="9" t="str">
        <f>IFERROR(__xludf.DUMMYFUNCTION("""COMPUTED_VALUE"""),"WA")</f>
        <v>WA</v>
      </c>
      <c r="CK33" s="9" t="str">
        <f>IFERROR(__xludf.DUMMYFUNCTION("""COMPUTED_VALUE"""),"WA")</f>
        <v>WA</v>
      </c>
      <c r="CL33" s="9" t="str">
        <f>IFERROR(__xludf.DUMMYFUNCTION("""COMPUTED_VALUE"""),"WA")</f>
        <v>WA</v>
      </c>
      <c r="CM33" s="9" t="str">
        <f>IFERROR(__xludf.DUMMYFUNCTION("""COMPUTED_VALUE"""),"WA")</f>
        <v>WA</v>
      </c>
      <c r="CN33" s="9" t="str">
        <f>IFERROR(__xludf.DUMMYFUNCTION("""COMPUTED_VALUE"""),"WA")</f>
        <v>WA</v>
      </c>
      <c r="CO33" s="9" t="str">
        <f>IFERROR(__xludf.DUMMYFUNCTION("""COMPUTED_VALUE"""),"WA")</f>
        <v>WA</v>
      </c>
      <c r="CP33" s="9" t="str">
        <f>IFERROR(__xludf.DUMMYFUNCTION("""COMPUTED_VALUE"""),"WA")</f>
        <v>WA</v>
      </c>
      <c r="CQ33" s="9" t="str">
        <f>IFERROR(__xludf.DUMMYFUNCTION("""COMPUTED_VALUE"""),"WA")</f>
        <v>WA</v>
      </c>
      <c r="CR33" s="9" t="str">
        <f>IFERROR(__xludf.DUMMYFUNCTION("""COMPUTED_VALUE"""),"WA")</f>
        <v>WA</v>
      </c>
      <c r="CS33" s="9">
        <f>IFERROR(__xludf.DUMMYFUNCTION("""COMPUTED_VALUE"""),1.0)</f>
        <v>1</v>
      </c>
      <c r="CT33" s="9" t="str">
        <f>IFERROR(__xludf.DUMMYFUNCTION("""COMPUTED_VALUE"""),"WA")</f>
        <v>WA</v>
      </c>
      <c r="CU33" s="9" t="str">
        <f>IFERROR(__xludf.DUMMYFUNCTION("""COMPUTED_VALUE"""),"")</f>
        <v/>
      </c>
      <c r="CV33" s="9" t="str">
        <f>IFERROR(__xludf.DUMMYFUNCTION("""COMPUTED_VALUE"""),"-")</f>
        <v>-</v>
      </c>
      <c r="CW33" s="9" t="str">
        <f>IFERROR(__xludf.DUMMYFUNCTION("""COMPUTED_VALUE"""),"-")</f>
        <v>-</v>
      </c>
      <c r="CX33" s="9" t="str">
        <f>IFERROR(__xludf.DUMMYFUNCTION("""COMPUTED_VALUE"""),"-")</f>
        <v>-</v>
      </c>
      <c r="CY33" s="9" t="str">
        <f>IFERROR(__xludf.DUMMYFUNCTION("""COMPUTED_VALUE"""),"-")</f>
        <v>-</v>
      </c>
      <c r="CZ33" s="9" t="str">
        <f>IFERROR(__xludf.DUMMYFUNCTION("""COMPUTED_VALUE"""),"-")</f>
        <v>-</v>
      </c>
      <c r="DA33" s="9" t="str">
        <f>IFERROR(__xludf.DUMMYFUNCTION("""COMPUTED_VALUE"""),"-")</f>
        <v>-</v>
      </c>
      <c r="DB33" s="9" t="str">
        <f>IFERROR(__xludf.DUMMYFUNCTION("""COMPUTED_VALUE"""),"-")</f>
        <v>-</v>
      </c>
      <c r="DC33" s="9" t="str">
        <f>IFERROR(__xludf.DUMMYFUNCTION("""COMPUTED_VALUE"""),"-")</f>
        <v>-</v>
      </c>
      <c r="DD33" s="9" t="str">
        <f>IFERROR(__xludf.DUMMYFUNCTION("""COMPUTED_VALUE"""),"-")</f>
        <v>-</v>
      </c>
      <c r="DE33" s="9" t="str">
        <f>IFERROR(__xludf.DUMMYFUNCTION("""COMPUTED_VALUE"""),"-")</f>
        <v>-</v>
      </c>
      <c r="DF33" s="9" t="str">
        <f>IFERROR(__xludf.DUMMYFUNCTION("""COMPUTED_VALUE"""),"-")</f>
        <v>-</v>
      </c>
      <c r="DG33" s="9" t="str">
        <f>IFERROR(__xludf.DUMMYFUNCTION("""COMPUTED_VALUE"""),"-")</f>
        <v>-</v>
      </c>
      <c r="DH33" s="9" t="str">
        <f>IFERROR(__xludf.DUMMYFUNCTION("""COMPUTED_VALUE"""),"-")</f>
        <v>-</v>
      </c>
      <c r="DI33" s="9" t="str">
        <f>IFERROR(__xludf.DUMMYFUNCTION("""COMPUTED_VALUE"""),"-")</f>
        <v>-</v>
      </c>
      <c r="DJ33" s="9" t="str">
        <f>IFERROR(__xludf.DUMMYFUNCTION("""COMPUTED_VALUE"""),"-")</f>
        <v>-</v>
      </c>
      <c r="DK33" s="9" t="str">
        <f>IFERROR(__xludf.DUMMYFUNCTION("""COMPUTED_VALUE"""),"-")</f>
        <v>-</v>
      </c>
      <c r="DL33" s="9" t="str">
        <f>IFERROR(__xludf.DUMMYFUNCTION("""COMPUTED_VALUE"""),"-")</f>
        <v>-</v>
      </c>
      <c r="DM33" s="9" t="str">
        <f>IFERROR(__xludf.DUMMYFUNCTION("""COMPUTED_VALUE"""),"-")</f>
        <v>-</v>
      </c>
      <c r="DN33" s="9" t="str">
        <f>IFERROR(__xludf.DUMMYFUNCTION("""COMPUTED_VALUE"""),"-")</f>
        <v>-</v>
      </c>
      <c r="DO33" s="9" t="str">
        <f>IFERROR(__xludf.DUMMYFUNCTION("""COMPUTED_VALUE"""),"-")</f>
        <v>-</v>
      </c>
      <c r="DP33" s="9" t="str">
        <f>IFERROR(__xludf.DUMMYFUNCTION("""COMPUTED_VALUE"""),"-")</f>
        <v>-</v>
      </c>
      <c r="DQ33" s="9" t="str">
        <f>IFERROR(__xludf.DUMMYFUNCTION("""COMPUTED_VALUE"""),"-")</f>
        <v>-</v>
      </c>
      <c r="DR33" s="9" t="str">
        <f>IFERROR(__xludf.DUMMYFUNCTION("""COMPUTED_VALUE"""),"-")</f>
        <v>-</v>
      </c>
      <c r="DS33" s="9" t="str">
        <f>IFERROR(__xludf.DUMMYFUNCTION("""COMPUTED_VALUE"""),"-")</f>
        <v>-</v>
      </c>
      <c r="DT33" s="9" t="str">
        <f>IFERROR(__xludf.DUMMYFUNCTION("""COMPUTED_VALUE"""),"-")</f>
        <v>-</v>
      </c>
      <c r="DU33" s="9" t="str">
        <f>IFERROR(__xludf.DUMMYFUNCTION("""COMPUTED_VALUE"""),"-")</f>
        <v>-</v>
      </c>
      <c r="DV33" s="9" t="str">
        <f>IFERROR(__xludf.DUMMYFUNCTION("""COMPUTED_VALUE"""),"-")</f>
        <v>-</v>
      </c>
      <c r="DW33" s="9" t="str">
        <f>IFERROR(__xludf.DUMMYFUNCTION("""COMPUTED_VALUE"""),"-")</f>
        <v>-</v>
      </c>
      <c r="DX33" s="9" t="str">
        <f>IFERROR(__xludf.DUMMYFUNCTION("""COMPUTED_VALUE"""),"-")</f>
        <v>-</v>
      </c>
      <c r="DY33" s="9" t="str">
        <f>IFERROR(__xludf.DUMMYFUNCTION("""COMPUTED_VALUE"""),"-")</f>
        <v>-</v>
      </c>
      <c r="DZ33" s="9" t="str">
        <f>IFERROR(__xludf.DUMMYFUNCTION("""COMPUTED_VALUE"""),"-")</f>
        <v>-</v>
      </c>
      <c r="EA33" s="9" t="str">
        <f>IFERROR(__xludf.DUMMYFUNCTION("""COMPUTED_VALUE"""),"-")</f>
        <v>-</v>
      </c>
      <c r="EB33" s="9" t="str">
        <f>IFERROR(__xludf.DUMMYFUNCTION("""COMPUTED_VALUE"""),"")</f>
        <v/>
      </c>
      <c r="EC33" s="9" t="str">
        <f>IFERROR(__xludf.DUMMYFUNCTION("""COMPUTED_VALUE"""),"-")</f>
        <v>-</v>
      </c>
      <c r="ED33" s="9" t="str">
        <f>IFERROR(__xludf.DUMMYFUNCTION("""COMPUTED_VALUE"""),"-")</f>
        <v>-</v>
      </c>
      <c r="EE33" s="9" t="str">
        <f>IFERROR(__xludf.DUMMYFUNCTION("""COMPUTED_VALUE"""),"-")</f>
        <v>-</v>
      </c>
      <c r="EF33" s="9" t="str">
        <f>IFERROR(__xludf.DUMMYFUNCTION("""COMPUTED_VALUE"""),"-")</f>
        <v>-</v>
      </c>
      <c r="EG33" s="9" t="str">
        <f>IFERROR(__xludf.DUMMYFUNCTION("""COMPUTED_VALUE"""),"-")</f>
        <v>-</v>
      </c>
      <c r="EH33" s="9" t="str">
        <f>IFERROR(__xludf.DUMMYFUNCTION("""COMPUTED_VALUE"""),"-")</f>
        <v>-</v>
      </c>
      <c r="EI33" s="9" t="str">
        <f>IFERROR(__xludf.DUMMYFUNCTION("""COMPUTED_VALUE"""),"-")</f>
        <v>-</v>
      </c>
      <c r="EJ33" s="9" t="str">
        <f>IFERROR(__xludf.DUMMYFUNCTION("""COMPUTED_VALUE"""),"-")</f>
        <v>-</v>
      </c>
      <c r="EK33" s="9" t="str">
        <f>IFERROR(__xludf.DUMMYFUNCTION("""COMPUTED_VALUE"""),"-")</f>
        <v>-</v>
      </c>
      <c r="EL33" s="9" t="str">
        <f>IFERROR(__xludf.DUMMYFUNCTION("""COMPUTED_VALUE"""),"-")</f>
        <v>-</v>
      </c>
      <c r="EM33" s="9" t="str">
        <f>IFERROR(__xludf.DUMMYFUNCTION("""COMPUTED_VALUE"""),"-")</f>
        <v>-</v>
      </c>
      <c r="EN33" s="9" t="str">
        <f>IFERROR(__xludf.DUMMYFUNCTION("""COMPUTED_VALUE"""),"-")</f>
        <v>-</v>
      </c>
      <c r="EO33" s="9" t="str">
        <f>IFERROR(__xludf.DUMMYFUNCTION("""COMPUTED_VALUE"""),"-")</f>
        <v>-</v>
      </c>
      <c r="EP33" s="9" t="str">
        <f>IFERROR(__xludf.DUMMYFUNCTION("""COMPUTED_VALUE"""),"-")</f>
        <v>-</v>
      </c>
      <c r="EQ33" s="9" t="str">
        <f>IFERROR(__xludf.DUMMYFUNCTION("""COMPUTED_VALUE"""),"-")</f>
        <v>-</v>
      </c>
      <c r="ER33" s="9" t="str">
        <f>IFERROR(__xludf.DUMMYFUNCTION("""COMPUTED_VALUE"""),"-")</f>
        <v>-</v>
      </c>
      <c r="ES33" s="9" t="str">
        <f>IFERROR(__xludf.DUMMYFUNCTION("""COMPUTED_VALUE"""),"")</f>
        <v/>
      </c>
      <c r="ET33" s="9" t="str">
        <f>IFERROR(__xludf.DUMMYFUNCTION("""COMPUTED_VALUE"""),"-")</f>
        <v>-</v>
      </c>
      <c r="EU33" s="9" t="str">
        <f>IFERROR(__xludf.DUMMYFUNCTION("""COMPUTED_VALUE"""),"-")</f>
        <v>-</v>
      </c>
      <c r="EV33" s="9" t="str">
        <f>IFERROR(__xludf.DUMMYFUNCTION("""COMPUTED_VALUE"""),"-")</f>
        <v>-</v>
      </c>
      <c r="EW33" s="9" t="str">
        <f>IFERROR(__xludf.DUMMYFUNCTION("""COMPUTED_VALUE"""),"-")</f>
        <v>-</v>
      </c>
      <c r="EX33" s="9" t="str">
        <f>IFERROR(__xludf.DUMMYFUNCTION("""COMPUTED_VALUE"""),"-")</f>
        <v>-</v>
      </c>
      <c r="EY33" s="9" t="str">
        <f>IFERROR(__xludf.DUMMYFUNCTION("""COMPUTED_VALUE"""),"-")</f>
        <v>-</v>
      </c>
      <c r="EZ33" s="9" t="str">
        <f>IFERROR(__xludf.DUMMYFUNCTION("""COMPUTED_VALUE"""),"-")</f>
        <v>-</v>
      </c>
      <c r="FA33" s="9" t="str">
        <f>IFERROR(__xludf.DUMMYFUNCTION("""COMPUTED_VALUE"""),"-")</f>
        <v>-</v>
      </c>
      <c r="FB33" s="9" t="str">
        <f>IFERROR(__xludf.DUMMYFUNCTION("""COMPUTED_VALUE"""),"-")</f>
        <v>-</v>
      </c>
      <c r="FC33" s="9" t="str">
        <f>IFERROR(__xludf.DUMMYFUNCTION("""COMPUTED_VALUE"""),"-")</f>
        <v>-</v>
      </c>
      <c r="FD33" s="9" t="str">
        <f>IFERROR(__xludf.DUMMYFUNCTION("""COMPUTED_VALUE"""),"-")</f>
        <v>-</v>
      </c>
      <c r="FE33" s="9" t="str">
        <f>IFERROR(__xludf.DUMMYFUNCTION("""COMPUTED_VALUE"""),"-")</f>
        <v>-</v>
      </c>
      <c r="FF33" s="9" t="str">
        <f>IFERROR(__xludf.DUMMYFUNCTION("""COMPUTED_VALUE"""),"-")</f>
        <v>-</v>
      </c>
      <c r="FG33" s="9" t="str">
        <f>IFERROR(__xludf.DUMMYFUNCTION("""COMPUTED_VALUE"""),"-")</f>
        <v>-</v>
      </c>
      <c r="FH33" s="9" t="str">
        <f>IFERROR(__xludf.DUMMYFUNCTION("""COMPUTED_VALUE"""),"-")</f>
        <v>-</v>
      </c>
      <c r="FI33" s="9" t="str">
        <f>IFERROR(__xludf.DUMMYFUNCTION("""COMPUTED_VALUE"""),"-")</f>
        <v>-</v>
      </c>
      <c r="FJ33" s="9" t="str">
        <f>IFERROR(__xludf.DUMMYFUNCTION("""COMPUTED_VALUE"""),"-")</f>
        <v>-</v>
      </c>
      <c r="FK33" s="9" t="str">
        <f>IFERROR(__xludf.DUMMYFUNCTION("""COMPUTED_VALUE"""),"-")</f>
        <v>-</v>
      </c>
      <c r="FL33" s="9" t="str">
        <f>IFERROR(__xludf.DUMMYFUNCTION("""COMPUTED_VALUE"""),"-")</f>
        <v>-</v>
      </c>
      <c r="FM33" s="9" t="str">
        <f>IFERROR(__xludf.DUMMYFUNCTION("""COMPUTED_VALUE"""),"-")</f>
        <v>-</v>
      </c>
      <c r="FN33" s="9" t="str">
        <f>IFERROR(__xludf.DUMMYFUNCTION("""COMPUTED_VALUE"""),"-")</f>
        <v>-</v>
      </c>
      <c r="FO33" s="9" t="str">
        <f>IFERROR(__xludf.DUMMYFUNCTION("""COMPUTED_VALUE"""),"-")</f>
        <v>-</v>
      </c>
      <c r="FP33" s="9" t="str">
        <f>IFERROR(__xludf.DUMMYFUNCTION("""COMPUTED_VALUE"""),"-")</f>
        <v>-</v>
      </c>
      <c r="FQ33" s="9" t="str">
        <f>IFERROR(__xludf.DUMMYFUNCTION("""COMPUTED_VALUE"""),"-")</f>
        <v>-</v>
      </c>
      <c r="FR33" s="9" t="str">
        <f>IFERROR(__xludf.DUMMYFUNCTION("""COMPUTED_VALUE"""),"-")</f>
        <v>-</v>
      </c>
      <c r="FS33" s="9" t="str">
        <f>IFERROR(__xludf.DUMMYFUNCTION("""COMPUTED_VALUE"""),"-")</f>
        <v>-</v>
      </c>
      <c r="FT33" s="9" t="str">
        <f>IFERROR(__xludf.DUMMYFUNCTION("""COMPUTED_VALUE"""),"-")</f>
        <v>-</v>
      </c>
      <c r="FU33" s="9" t="str">
        <f>IFERROR(__xludf.DUMMYFUNCTION("""COMPUTED_VALUE"""),"-")</f>
        <v>-</v>
      </c>
      <c r="FV33" s="9" t="str">
        <f>IFERROR(__xludf.DUMMYFUNCTION("""COMPUTED_VALUE"""),"")</f>
        <v/>
      </c>
      <c r="FW33" s="9" t="str">
        <f>IFERROR(__xludf.DUMMYFUNCTION("""COMPUTED_VALUE"""),"-")</f>
        <v>-</v>
      </c>
      <c r="FX33" s="9" t="str">
        <f>IFERROR(__xludf.DUMMYFUNCTION("""COMPUTED_VALUE"""),"-")</f>
        <v>-</v>
      </c>
      <c r="FY33" s="9" t="str">
        <f>IFERROR(__xludf.DUMMYFUNCTION("""COMPUTED_VALUE"""),"-")</f>
        <v>-</v>
      </c>
      <c r="FZ33" s="9" t="str">
        <f>IFERROR(__xludf.DUMMYFUNCTION("""COMPUTED_VALUE"""),"-")</f>
        <v>-</v>
      </c>
      <c r="GA33" s="9" t="str">
        <f>IFERROR(__xludf.DUMMYFUNCTION("""COMPUTED_VALUE"""),"-")</f>
        <v>-</v>
      </c>
      <c r="GB33" s="9" t="str">
        <f>IFERROR(__xludf.DUMMYFUNCTION("""COMPUTED_VALUE"""),"-")</f>
        <v>-</v>
      </c>
      <c r="GC33" s="9" t="str">
        <f>IFERROR(__xludf.DUMMYFUNCTION("""COMPUTED_VALUE"""),"-")</f>
        <v>-</v>
      </c>
      <c r="GD33" s="9" t="str">
        <f>IFERROR(__xludf.DUMMYFUNCTION("""COMPUTED_VALUE"""),"-")</f>
        <v>-</v>
      </c>
      <c r="GE33" s="9" t="str">
        <f>IFERROR(__xludf.DUMMYFUNCTION("""COMPUTED_VALUE"""),"-")</f>
        <v>-</v>
      </c>
      <c r="GF33" s="9" t="str">
        <f>IFERROR(__xludf.DUMMYFUNCTION("""COMPUTED_VALUE"""),"-")</f>
        <v>-</v>
      </c>
      <c r="GG33" s="9" t="str">
        <f>IFERROR(__xludf.DUMMYFUNCTION("""COMPUTED_VALUE"""),"-")</f>
        <v>-</v>
      </c>
      <c r="GH33" s="9" t="str">
        <f>IFERROR(__xludf.DUMMYFUNCTION("""COMPUTED_VALUE"""),"-")</f>
        <v>-</v>
      </c>
      <c r="GI33" s="9" t="str">
        <f>IFERROR(__xludf.DUMMYFUNCTION("""COMPUTED_VALUE"""),"-")</f>
        <v>-</v>
      </c>
      <c r="GJ33" s="9" t="str">
        <f>IFERROR(__xludf.DUMMYFUNCTION("""COMPUTED_VALUE"""),"-")</f>
        <v>-</v>
      </c>
      <c r="GK33" s="9" t="str">
        <f>IFERROR(__xludf.DUMMYFUNCTION("""COMPUTED_VALUE"""),"-")</f>
        <v>-</v>
      </c>
      <c r="GL33" s="9" t="str">
        <f>IFERROR(__xludf.DUMMYFUNCTION("""COMPUTED_VALUE"""),"-")</f>
        <v>-</v>
      </c>
      <c r="GM33" s="9" t="str">
        <f>IFERROR(__xludf.DUMMYFUNCTION("""COMPUTED_VALUE"""),"-")</f>
        <v>-</v>
      </c>
      <c r="GN33" s="9" t="str">
        <f>IFERROR(__xludf.DUMMYFUNCTION("""COMPUTED_VALUE"""),"-")</f>
        <v>-</v>
      </c>
      <c r="GO33" s="9" t="str">
        <f>IFERROR(__xludf.DUMMYFUNCTION("""COMPUTED_VALUE"""),"-")</f>
        <v>-</v>
      </c>
      <c r="GP33" s="9" t="str">
        <f>IFERROR(__xludf.DUMMYFUNCTION("""COMPUTED_VALUE"""),"-")</f>
        <v>-</v>
      </c>
      <c r="GQ33" s="9" t="str">
        <f>IFERROR(__xludf.DUMMYFUNCTION("""COMPUTED_VALUE"""),"-")</f>
        <v>-</v>
      </c>
      <c r="GR33" s="9" t="str">
        <f>IFERROR(__xludf.DUMMYFUNCTION("""COMPUTED_VALUE"""),"-")</f>
        <v>-</v>
      </c>
      <c r="GS33" s="9" t="str">
        <f>IFERROR(__xludf.DUMMYFUNCTION("""COMPUTED_VALUE"""),"-")</f>
        <v>-</v>
      </c>
      <c r="GT33" s="9" t="str">
        <f>IFERROR(__xludf.DUMMYFUNCTION("""COMPUTED_VALUE"""),"-")</f>
        <v>-</v>
      </c>
      <c r="GU33" s="9" t="str">
        <f>IFERROR(__xludf.DUMMYFUNCTION("""COMPUTED_VALUE"""),"")</f>
        <v/>
      </c>
    </row>
    <row r="34">
      <c r="A34" s="5"/>
      <c r="B34" s="5"/>
      <c r="C34" s="5" t="str">
        <f>if(B34="d","diskv. iz ciklusa",if(B34="d1","diskv. iz kruga",if($E34="ODOBREN",(if(countif(H:H,"="&amp;H34)=1,countif(H:H,"&gt;"&amp;H34)+1,concatenate(countif(H:H,"&gt;"&amp;H34)+1," - ",countif(H:H,"&gt;="&amp;H34)))),'Rezultati - B kategorija'!empty)))</f>
        <v>25 - 37</v>
      </c>
      <c r="D34" s="6" t="str">
        <f>IFERROR(__xludf.DUMMYFUNCTION("""COMPUTED_VALUE"""),"DarthHeisenberg")</f>
        <v>DarthHeisenberg</v>
      </c>
      <c r="E34" s="6" t="str">
        <f>IFERROR(__xludf.DUMMYFUNCTION("""COMPUTED_VALUE"""),"ODOBREN")</f>
        <v>ODOBREN</v>
      </c>
      <c r="F34" s="6" t="str">
        <f>IFERROR(__xludf.DUMMYFUNCTION("""COMPUTED_VALUE"""),"Ognjen")</f>
        <v>Ognjen</v>
      </c>
      <c r="G34" s="6" t="str">
        <f>IFERROR(__xludf.DUMMYFUNCTION("""COMPUTED_VALUE"""),"Vinčić")</f>
        <v>Vinčić</v>
      </c>
      <c r="H34" s="7">
        <f>IFERROR(__xludf.DUMMYFUNCTION("""COMPUTED_VALUE"""),112.0)</f>
        <v>112</v>
      </c>
      <c r="I34" s="7">
        <f>IFERROR(__xludf.DUMMYFUNCTION("""COMPUTED_VALUE"""),112.0)</f>
        <v>112</v>
      </c>
      <c r="J34" s="6" t="str">
        <f>IFERROR(__xludf.DUMMYFUNCTION("""COMPUTED_VALUE"""),"Stari grad")</f>
        <v>Stari grad</v>
      </c>
      <c r="K34" s="6" t="str">
        <f>IFERROR(__xludf.DUMMYFUNCTION("""COMPUTED_VALUE"""),"Elektrotehnička škola Nikola Tesla")</f>
        <v>Elektrotehnička škola Nikola Tesla</v>
      </c>
      <c r="L34" s="14" t="str">
        <f>IFERROR(__xludf.DUMMYFUNCTION("""COMPUTED_VALUE"""),"IV")</f>
        <v>IV</v>
      </c>
      <c r="M34" s="6" t="str">
        <f>IFERROR(__xludf.DUMMYFUNCTION("""COMPUTED_VALUE"""),"B")</f>
        <v>B</v>
      </c>
      <c r="N34" s="6" t="str">
        <f>IFERROR(__xludf.DUMMYFUNCTION("""COMPUTED_VALUE"""),"Biljana Stefanović")</f>
        <v>Biljana Stefanović</v>
      </c>
      <c r="O34" s="8">
        <f>IFERROR(__xludf.DUMMYFUNCTION("""COMPUTED_VALUE"""),100.0)</f>
        <v>100</v>
      </c>
      <c r="P34" s="9">
        <f>IFERROR(__xludf.DUMMYFUNCTION("""COMPUTED_VALUE"""),12.0)</f>
        <v>12</v>
      </c>
      <c r="Q34" s="9" t="str">
        <f>IFERROR(__xludf.DUMMYFUNCTION("""COMPUTED_VALUE"""),"-")</f>
        <v>-</v>
      </c>
      <c r="R34" s="9" t="str">
        <f>IFERROR(__xludf.DUMMYFUNCTION("""COMPUTED_VALUE"""),"-")</f>
        <v>-</v>
      </c>
      <c r="S34" s="9" t="str">
        <f>IFERROR(__xludf.DUMMYFUNCTION("""COMPUTED_VALUE"""),"-")</f>
        <v>-</v>
      </c>
      <c r="T34" s="9" t="str">
        <f>IFERROR(__xludf.DUMMYFUNCTION("""COMPUTED_VALUE"""),"-")</f>
        <v>-</v>
      </c>
      <c r="U34" s="9" t="str">
        <f>IFERROR(__xludf.DUMMYFUNCTION("""COMPUTED_VALUE"""),"")</f>
        <v/>
      </c>
      <c r="V34" s="9" t="str">
        <f>IFERROR(__xludf.DUMMYFUNCTION("""COMPUTED_VALUE"""),"")</f>
        <v/>
      </c>
      <c r="W34" s="9">
        <f>IFERROR(__xludf.DUMMYFUNCTION("""COMPUTED_VALUE"""),1.0)</f>
        <v>1</v>
      </c>
      <c r="X34" s="9">
        <f>IFERROR(__xludf.DUMMYFUNCTION("""COMPUTED_VALUE"""),1.0)</f>
        <v>1</v>
      </c>
      <c r="Y34" s="9">
        <f>IFERROR(__xludf.DUMMYFUNCTION("""COMPUTED_VALUE"""),1.0)</f>
        <v>1</v>
      </c>
      <c r="Z34" s="9">
        <f>IFERROR(__xludf.DUMMYFUNCTION("""COMPUTED_VALUE"""),1.0)</f>
        <v>1</v>
      </c>
      <c r="AA34" s="9">
        <f>IFERROR(__xludf.DUMMYFUNCTION("""COMPUTED_VALUE"""),1.0)</f>
        <v>1</v>
      </c>
      <c r="AB34" s="9">
        <f>IFERROR(__xludf.DUMMYFUNCTION("""COMPUTED_VALUE"""),1.0)</f>
        <v>1</v>
      </c>
      <c r="AC34" s="9">
        <f>IFERROR(__xludf.DUMMYFUNCTION("""COMPUTED_VALUE"""),1.0)</f>
        <v>1</v>
      </c>
      <c r="AD34" s="9">
        <f>IFERROR(__xludf.DUMMYFUNCTION("""COMPUTED_VALUE"""),1.0)</f>
        <v>1</v>
      </c>
      <c r="AE34" s="9">
        <f>IFERROR(__xludf.DUMMYFUNCTION("""COMPUTED_VALUE"""),1.0)</f>
        <v>1</v>
      </c>
      <c r="AF34" s="9">
        <f>IFERROR(__xludf.DUMMYFUNCTION("""COMPUTED_VALUE"""),1.0)</f>
        <v>1</v>
      </c>
      <c r="AG34" s="9">
        <f>IFERROR(__xludf.DUMMYFUNCTION("""COMPUTED_VALUE"""),1.0)</f>
        <v>1</v>
      </c>
      <c r="AH34" s="9">
        <f>IFERROR(__xludf.DUMMYFUNCTION("""COMPUTED_VALUE"""),1.0)</f>
        <v>1</v>
      </c>
      <c r="AI34" s="9">
        <f>IFERROR(__xludf.DUMMYFUNCTION("""COMPUTED_VALUE"""),1.0)</f>
        <v>1</v>
      </c>
      <c r="AJ34" s="9">
        <f>IFERROR(__xludf.DUMMYFUNCTION("""COMPUTED_VALUE"""),1.0)</f>
        <v>1</v>
      </c>
      <c r="AK34" s="9">
        <f>IFERROR(__xludf.DUMMYFUNCTION("""COMPUTED_VALUE"""),1.0)</f>
        <v>1</v>
      </c>
      <c r="AL34" s="9">
        <f>IFERROR(__xludf.DUMMYFUNCTION("""COMPUTED_VALUE"""),1.0)</f>
        <v>1</v>
      </c>
      <c r="AM34" s="9">
        <f>IFERROR(__xludf.DUMMYFUNCTION("""COMPUTED_VALUE"""),1.0)</f>
        <v>1</v>
      </c>
      <c r="AN34" s="9">
        <f>IFERROR(__xludf.DUMMYFUNCTION("""COMPUTED_VALUE"""),1.0)</f>
        <v>1</v>
      </c>
      <c r="AO34" s="9">
        <f>IFERROR(__xludf.DUMMYFUNCTION("""COMPUTED_VALUE"""),1.0)</f>
        <v>1</v>
      </c>
      <c r="AP34" s="9">
        <f>IFERROR(__xludf.DUMMYFUNCTION("""COMPUTED_VALUE"""),1.0)</f>
        <v>1</v>
      </c>
      <c r="AQ34" s="9">
        <f>IFERROR(__xludf.DUMMYFUNCTION("""COMPUTED_VALUE"""),1.0)</f>
        <v>1</v>
      </c>
      <c r="AR34" s="9">
        <f>IFERROR(__xludf.DUMMYFUNCTION("""COMPUTED_VALUE"""),1.0)</f>
        <v>1</v>
      </c>
      <c r="AS34" s="9">
        <f>IFERROR(__xludf.DUMMYFUNCTION("""COMPUTED_VALUE"""),1.0)</f>
        <v>1</v>
      </c>
      <c r="AT34" s="9">
        <f>IFERROR(__xludf.DUMMYFUNCTION("""COMPUTED_VALUE"""),1.0)</f>
        <v>1</v>
      </c>
      <c r="AU34" s="9">
        <f>IFERROR(__xludf.DUMMYFUNCTION("""COMPUTED_VALUE"""),1.0)</f>
        <v>1</v>
      </c>
      <c r="AV34" s="9">
        <f>IFERROR(__xludf.DUMMYFUNCTION("""COMPUTED_VALUE"""),1.0)</f>
        <v>1</v>
      </c>
      <c r="AW34" s="9">
        <f>IFERROR(__xludf.DUMMYFUNCTION("""COMPUTED_VALUE"""),1.0)</f>
        <v>1</v>
      </c>
      <c r="AX34" s="9">
        <f>IFERROR(__xludf.DUMMYFUNCTION("""COMPUTED_VALUE"""),1.0)</f>
        <v>1</v>
      </c>
      <c r="AY34" s="9">
        <f>IFERROR(__xludf.DUMMYFUNCTION("""COMPUTED_VALUE"""),1.0)</f>
        <v>1</v>
      </c>
      <c r="AZ34" s="9">
        <f>IFERROR(__xludf.DUMMYFUNCTION("""COMPUTED_VALUE"""),1.0)</f>
        <v>1</v>
      </c>
      <c r="BA34" s="9">
        <f>IFERROR(__xludf.DUMMYFUNCTION("""COMPUTED_VALUE"""),1.0)</f>
        <v>1</v>
      </c>
      <c r="BB34" s="9">
        <f>IFERROR(__xludf.DUMMYFUNCTION("""COMPUTED_VALUE"""),1.0)</f>
        <v>1</v>
      </c>
      <c r="BC34" s="9">
        <f>IFERROR(__xludf.DUMMYFUNCTION("""COMPUTED_VALUE"""),1.0)</f>
        <v>1</v>
      </c>
      <c r="BD34" s="9">
        <f>IFERROR(__xludf.DUMMYFUNCTION("""COMPUTED_VALUE"""),1.0)</f>
        <v>1</v>
      </c>
      <c r="BE34" s="9">
        <f>IFERROR(__xludf.DUMMYFUNCTION("""COMPUTED_VALUE"""),1.0)</f>
        <v>1</v>
      </c>
      <c r="BF34" s="9">
        <f>IFERROR(__xludf.DUMMYFUNCTION("""COMPUTED_VALUE"""),1.0)</f>
        <v>1</v>
      </c>
      <c r="BG34" s="9">
        <f>IFERROR(__xludf.DUMMYFUNCTION("""COMPUTED_VALUE"""),1.0)</f>
        <v>1</v>
      </c>
      <c r="BH34" s="9">
        <f>IFERROR(__xludf.DUMMYFUNCTION("""COMPUTED_VALUE"""),1.0)</f>
        <v>1</v>
      </c>
      <c r="BI34" s="9">
        <f>IFERROR(__xludf.DUMMYFUNCTION("""COMPUTED_VALUE"""),1.0)</f>
        <v>1</v>
      </c>
      <c r="BJ34" s="9">
        <f>IFERROR(__xludf.DUMMYFUNCTION("""COMPUTED_VALUE"""),1.0)</f>
        <v>1</v>
      </c>
      <c r="BK34" s="9">
        <f>IFERROR(__xludf.DUMMYFUNCTION("""COMPUTED_VALUE"""),1.0)</f>
        <v>1</v>
      </c>
      <c r="BL34" s="9">
        <f>IFERROR(__xludf.DUMMYFUNCTION("""COMPUTED_VALUE"""),1.0)</f>
        <v>1</v>
      </c>
      <c r="BM34" s="9" t="str">
        <f>IFERROR(__xludf.DUMMYFUNCTION("""COMPUTED_VALUE"""),"")</f>
        <v/>
      </c>
      <c r="BN34" s="9">
        <f>IFERROR(__xludf.DUMMYFUNCTION("""COMPUTED_VALUE"""),1.0)</f>
        <v>1</v>
      </c>
      <c r="BO34" s="9" t="str">
        <f>IFERROR(__xludf.DUMMYFUNCTION("""COMPUTED_VALUE"""),"TLE")</f>
        <v>TLE</v>
      </c>
      <c r="BP34" s="9" t="str">
        <f>IFERROR(__xludf.DUMMYFUNCTION("""COMPUTED_VALUE"""),"WA")</f>
        <v>WA</v>
      </c>
      <c r="BQ34" s="9" t="str">
        <f>IFERROR(__xludf.DUMMYFUNCTION("""COMPUTED_VALUE"""),"TLE")</f>
        <v>TLE</v>
      </c>
      <c r="BR34" s="9" t="str">
        <f>IFERROR(__xludf.DUMMYFUNCTION("""COMPUTED_VALUE"""),"WA")</f>
        <v>WA</v>
      </c>
      <c r="BS34" s="9" t="str">
        <f>IFERROR(__xludf.DUMMYFUNCTION("""COMPUTED_VALUE"""),"WA")</f>
        <v>WA</v>
      </c>
      <c r="BT34" s="9" t="str">
        <f>IFERROR(__xludf.DUMMYFUNCTION("""COMPUTED_VALUE"""),"WA")</f>
        <v>WA</v>
      </c>
      <c r="BU34" s="9" t="str">
        <f>IFERROR(__xludf.DUMMYFUNCTION("""COMPUTED_VALUE"""),"WA")</f>
        <v>WA</v>
      </c>
      <c r="BV34" s="9">
        <f>IFERROR(__xludf.DUMMYFUNCTION("""COMPUTED_VALUE"""),1.0)</f>
        <v>1</v>
      </c>
      <c r="BW34" s="9">
        <f>IFERROR(__xludf.DUMMYFUNCTION("""COMPUTED_VALUE"""),1.0)</f>
        <v>1</v>
      </c>
      <c r="BX34" s="9">
        <f>IFERROR(__xludf.DUMMYFUNCTION("""COMPUTED_VALUE"""),1.0)</f>
        <v>1</v>
      </c>
      <c r="BY34" s="9">
        <f>IFERROR(__xludf.DUMMYFUNCTION("""COMPUTED_VALUE"""),1.0)</f>
        <v>1</v>
      </c>
      <c r="BZ34" s="9">
        <f>IFERROR(__xludf.DUMMYFUNCTION("""COMPUTED_VALUE"""),1.0)</f>
        <v>1</v>
      </c>
      <c r="CA34" s="9">
        <f>IFERROR(__xludf.DUMMYFUNCTION("""COMPUTED_VALUE"""),1.0)</f>
        <v>1</v>
      </c>
      <c r="CB34" s="9" t="str">
        <f>IFERROR(__xludf.DUMMYFUNCTION("""COMPUTED_VALUE"""),"WA")</f>
        <v>WA</v>
      </c>
      <c r="CC34" s="9" t="str">
        <f>IFERROR(__xludf.DUMMYFUNCTION("""COMPUTED_VALUE"""),"WA")</f>
        <v>WA</v>
      </c>
      <c r="CD34" s="9" t="str">
        <f>IFERROR(__xludf.DUMMYFUNCTION("""COMPUTED_VALUE"""),"WA")</f>
        <v>WA</v>
      </c>
      <c r="CE34" s="9" t="str">
        <f>IFERROR(__xludf.DUMMYFUNCTION("""COMPUTED_VALUE"""),"WA")</f>
        <v>WA</v>
      </c>
      <c r="CF34" s="9" t="str">
        <f>IFERROR(__xludf.DUMMYFUNCTION("""COMPUTED_VALUE"""),"WA")</f>
        <v>WA</v>
      </c>
      <c r="CG34" s="9" t="str">
        <f>IFERROR(__xludf.DUMMYFUNCTION("""COMPUTED_VALUE"""),"WA")</f>
        <v>WA</v>
      </c>
      <c r="CH34" s="9" t="str">
        <f>IFERROR(__xludf.DUMMYFUNCTION("""COMPUTED_VALUE"""),"WA")</f>
        <v>WA</v>
      </c>
      <c r="CI34" s="9" t="str">
        <f>IFERROR(__xludf.DUMMYFUNCTION("""COMPUTED_VALUE"""),"WA")</f>
        <v>WA</v>
      </c>
      <c r="CJ34" s="9" t="str">
        <f>IFERROR(__xludf.DUMMYFUNCTION("""COMPUTED_VALUE"""),"WA")</f>
        <v>WA</v>
      </c>
      <c r="CK34" s="9" t="str">
        <f>IFERROR(__xludf.DUMMYFUNCTION("""COMPUTED_VALUE"""),"WA")</f>
        <v>WA</v>
      </c>
      <c r="CL34" s="9" t="str">
        <f>IFERROR(__xludf.DUMMYFUNCTION("""COMPUTED_VALUE"""),"WA")</f>
        <v>WA</v>
      </c>
      <c r="CM34" s="9" t="str">
        <f>IFERROR(__xludf.DUMMYFUNCTION("""COMPUTED_VALUE"""),"WA")</f>
        <v>WA</v>
      </c>
      <c r="CN34" s="9" t="str">
        <f>IFERROR(__xludf.DUMMYFUNCTION("""COMPUTED_VALUE"""),"WA")</f>
        <v>WA</v>
      </c>
      <c r="CO34" s="9" t="str">
        <f>IFERROR(__xludf.DUMMYFUNCTION("""COMPUTED_VALUE"""),"WA")</f>
        <v>WA</v>
      </c>
      <c r="CP34" s="9" t="str">
        <f>IFERROR(__xludf.DUMMYFUNCTION("""COMPUTED_VALUE"""),"WA")</f>
        <v>WA</v>
      </c>
      <c r="CQ34" s="9" t="str">
        <f>IFERROR(__xludf.DUMMYFUNCTION("""COMPUTED_VALUE"""),"WA")</f>
        <v>WA</v>
      </c>
      <c r="CR34" s="9" t="str">
        <f>IFERROR(__xludf.DUMMYFUNCTION("""COMPUTED_VALUE"""),"WA")</f>
        <v>WA</v>
      </c>
      <c r="CS34" s="9">
        <f>IFERROR(__xludf.DUMMYFUNCTION("""COMPUTED_VALUE"""),1.0)</f>
        <v>1</v>
      </c>
      <c r="CT34" s="9" t="str">
        <f>IFERROR(__xludf.DUMMYFUNCTION("""COMPUTED_VALUE"""),"WA")</f>
        <v>WA</v>
      </c>
      <c r="CU34" s="9" t="str">
        <f>IFERROR(__xludf.DUMMYFUNCTION("""COMPUTED_VALUE"""),"")</f>
        <v/>
      </c>
      <c r="CV34" s="9" t="str">
        <f>IFERROR(__xludf.DUMMYFUNCTION("""COMPUTED_VALUE"""),"-")</f>
        <v>-</v>
      </c>
      <c r="CW34" s="9" t="str">
        <f>IFERROR(__xludf.DUMMYFUNCTION("""COMPUTED_VALUE"""),"-")</f>
        <v>-</v>
      </c>
      <c r="CX34" s="9" t="str">
        <f>IFERROR(__xludf.DUMMYFUNCTION("""COMPUTED_VALUE"""),"-")</f>
        <v>-</v>
      </c>
      <c r="CY34" s="9" t="str">
        <f>IFERROR(__xludf.DUMMYFUNCTION("""COMPUTED_VALUE"""),"-")</f>
        <v>-</v>
      </c>
      <c r="CZ34" s="9" t="str">
        <f>IFERROR(__xludf.DUMMYFUNCTION("""COMPUTED_VALUE"""),"-")</f>
        <v>-</v>
      </c>
      <c r="DA34" s="9" t="str">
        <f>IFERROR(__xludf.DUMMYFUNCTION("""COMPUTED_VALUE"""),"-")</f>
        <v>-</v>
      </c>
      <c r="DB34" s="9" t="str">
        <f>IFERROR(__xludf.DUMMYFUNCTION("""COMPUTED_VALUE"""),"-")</f>
        <v>-</v>
      </c>
      <c r="DC34" s="9" t="str">
        <f>IFERROR(__xludf.DUMMYFUNCTION("""COMPUTED_VALUE"""),"-")</f>
        <v>-</v>
      </c>
      <c r="DD34" s="9" t="str">
        <f>IFERROR(__xludf.DUMMYFUNCTION("""COMPUTED_VALUE"""),"-")</f>
        <v>-</v>
      </c>
      <c r="DE34" s="9" t="str">
        <f>IFERROR(__xludf.DUMMYFUNCTION("""COMPUTED_VALUE"""),"-")</f>
        <v>-</v>
      </c>
      <c r="DF34" s="9" t="str">
        <f>IFERROR(__xludf.DUMMYFUNCTION("""COMPUTED_VALUE"""),"-")</f>
        <v>-</v>
      </c>
      <c r="DG34" s="9" t="str">
        <f>IFERROR(__xludf.DUMMYFUNCTION("""COMPUTED_VALUE"""),"-")</f>
        <v>-</v>
      </c>
      <c r="DH34" s="9" t="str">
        <f>IFERROR(__xludf.DUMMYFUNCTION("""COMPUTED_VALUE"""),"-")</f>
        <v>-</v>
      </c>
      <c r="DI34" s="9" t="str">
        <f>IFERROR(__xludf.DUMMYFUNCTION("""COMPUTED_VALUE"""),"-")</f>
        <v>-</v>
      </c>
      <c r="DJ34" s="9" t="str">
        <f>IFERROR(__xludf.DUMMYFUNCTION("""COMPUTED_VALUE"""),"-")</f>
        <v>-</v>
      </c>
      <c r="DK34" s="9" t="str">
        <f>IFERROR(__xludf.DUMMYFUNCTION("""COMPUTED_VALUE"""),"-")</f>
        <v>-</v>
      </c>
      <c r="DL34" s="9" t="str">
        <f>IFERROR(__xludf.DUMMYFUNCTION("""COMPUTED_VALUE"""),"-")</f>
        <v>-</v>
      </c>
      <c r="DM34" s="9" t="str">
        <f>IFERROR(__xludf.DUMMYFUNCTION("""COMPUTED_VALUE"""),"-")</f>
        <v>-</v>
      </c>
      <c r="DN34" s="9" t="str">
        <f>IFERROR(__xludf.DUMMYFUNCTION("""COMPUTED_VALUE"""),"-")</f>
        <v>-</v>
      </c>
      <c r="DO34" s="9" t="str">
        <f>IFERROR(__xludf.DUMMYFUNCTION("""COMPUTED_VALUE"""),"-")</f>
        <v>-</v>
      </c>
      <c r="DP34" s="9" t="str">
        <f>IFERROR(__xludf.DUMMYFUNCTION("""COMPUTED_VALUE"""),"-")</f>
        <v>-</v>
      </c>
      <c r="DQ34" s="9" t="str">
        <f>IFERROR(__xludf.DUMMYFUNCTION("""COMPUTED_VALUE"""),"-")</f>
        <v>-</v>
      </c>
      <c r="DR34" s="9" t="str">
        <f>IFERROR(__xludf.DUMMYFUNCTION("""COMPUTED_VALUE"""),"-")</f>
        <v>-</v>
      </c>
      <c r="DS34" s="9" t="str">
        <f>IFERROR(__xludf.DUMMYFUNCTION("""COMPUTED_VALUE"""),"-")</f>
        <v>-</v>
      </c>
      <c r="DT34" s="9" t="str">
        <f>IFERROR(__xludf.DUMMYFUNCTION("""COMPUTED_VALUE"""),"-")</f>
        <v>-</v>
      </c>
      <c r="DU34" s="9" t="str">
        <f>IFERROR(__xludf.DUMMYFUNCTION("""COMPUTED_VALUE"""),"-")</f>
        <v>-</v>
      </c>
      <c r="DV34" s="9" t="str">
        <f>IFERROR(__xludf.DUMMYFUNCTION("""COMPUTED_VALUE"""),"-")</f>
        <v>-</v>
      </c>
      <c r="DW34" s="9" t="str">
        <f>IFERROR(__xludf.DUMMYFUNCTION("""COMPUTED_VALUE"""),"-")</f>
        <v>-</v>
      </c>
      <c r="DX34" s="9" t="str">
        <f>IFERROR(__xludf.DUMMYFUNCTION("""COMPUTED_VALUE"""),"-")</f>
        <v>-</v>
      </c>
      <c r="DY34" s="9" t="str">
        <f>IFERROR(__xludf.DUMMYFUNCTION("""COMPUTED_VALUE"""),"-")</f>
        <v>-</v>
      </c>
      <c r="DZ34" s="9" t="str">
        <f>IFERROR(__xludf.DUMMYFUNCTION("""COMPUTED_VALUE"""),"-")</f>
        <v>-</v>
      </c>
      <c r="EA34" s="9" t="str">
        <f>IFERROR(__xludf.DUMMYFUNCTION("""COMPUTED_VALUE"""),"-")</f>
        <v>-</v>
      </c>
      <c r="EB34" s="9" t="str">
        <f>IFERROR(__xludf.DUMMYFUNCTION("""COMPUTED_VALUE"""),"")</f>
        <v/>
      </c>
      <c r="EC34" s="9" t="str">
        <f>IFERROR(__xludf.DUMMYFUNCTION("""COMPUTED_VALUE"""),"-")</f>
        <v>-</v>
      </c>
      <c r="ED34" s="9" t="str">
        <f>IFERROR(__xludf.DUMMYFUNCTION("""COMPUTED_VALUE"""),"-")</f>
        <v>-</v>
      </c>
      <c r="EE34" s="9" t="str">
        <f>IFERROR(__xludf.DUMMYFUNCTION("""COMPUTED_VALUE"""),"-")</f>
        <v>-</v>
      </c>
      <c r="EF34" s="9" t="str">
        <f>IFERROR(__xludf.DUMMYFUNCTION("""COMPUTED_VALUE"""),"-")</f>
        <v>-</v>
      </c>
      <c r="EG34" s="9" t="str">
        <f>IFERROR(__xludf.DUMMYFUNCTION("""COMPUTED_VALUE"""),"-")</f>
        <v>-</v>
      </c>
      <c r="EH34" s="9" t="str">
        <f>IFERROR(__xludf.DUMMYFUNCTION("""COMPUTED_VALUE"""),"-")</f>
        <v>-</v>
      </c>
      <c r="EI34" s="9" t="str">
        <f>IFERROR(__xludf.DUMMYFUNCTION("""COMPUTED_VALUE"""),"-")</f>
        <v>-</v>
      </c>
      <c r="EJ34" s="9" t="str">
        <f>IFERROR(__xludf.DUMMYFUNCTION("""COMPUTED_VALUE"""),"-")</f>
        <v>-</v>
      </c>
      <c r="EK34" s="9" t="str">
        <f>IFERROR(__xludf.DUMMYFUNCTION("""COMPUTED_VALUE"""),"-")</f>
        <v>-</v>
      </c>
      <c r="EL34" s="9" t="str">
        <f>IFERROR(__xludf.DUMMYFUNCTION("""COMPUTED_VALUE"""),"-")</f>
        <v>-</v>
      </c>
      <c r="EM34" s="9" t="str">
        <f>IFERROR(__xludf.DUMMYFUNCTION("""COMPUTED_VALUE"""),"-")</f>
        <v>-</v>
      </c>
      <c r="EN34" s="9" t="str">
        <f>IFERROR(__xludf.DUMMYFUNCTION("""COMPUTED_VALUE"""),"-")</f>
        <v>-</v>
      </c>
      <c r="EO34" s="9" t="str">
        <f>IFERROR(__xludf.DUMMYFUNCTION("""COMPUTED_VALUE"""),"-")</f>
        <v>-</v>
      </c>
      <c r="EP34" s="9" t="str">
        <f>IFERROR(__xludf.DUMMYFUNCTION("""COMPUTED_VALUE"""),"-")</f>
        <v>-</v>
      </c>
      <c r="EQ34" s="9" t="str">
        <f>IFERROR(__xludf.DUMMYFUNCTION("""COMPUTED_VALUE"""),"-")</f>
        <v>-</v>
      </c>
      <c r="ER34" s="9" t="str">
        <f>IFERROR(__xludf.DUMMYFUNCTION("""COMPUTED_VALUE"""),"-")</f>
        <v>-</v>
      </c>
      <c r="ES34" s="9" t="str">
        <f>IFERROR(__xludf.DUMMYFUNCTION("""COMPUTED_VALUE"""),"")</f>
        <v/>
      </c>
      <c r="ET34" s="9" t="str">
        <f>IFERROR(__xludf.DUMMYFUNCTION("""COMPUTED_VALUE"""),"-")</f>
        <v>-</v>
      </c>
      <c r="EU34" s="9" t="str">
        <f>IFERROR(__xludf.DUMMYFUNCTION("""COMPUTED_VALUE"""),"-")</f>
        <v>-</v>
      </c>
      <c r="EV34" s="9" t="str">
        <f>IFERROR(__xludf.DUMMYFUNCTION("""COMPUTED_VALUE"""),"-")</f>
        <v>-</v>
      </c>
      <c r="EW34" s="9" t="str">
        <f>IFERROR(__xludf.DUMMYFUNCTION("""COMPUTED_VALUE"""),"-")</f>
        <v>-</v>
      </c>
      <c r="EX34" s="9" t="str">
        <f>IFERROR(__xludf.DUMMYFUNCTION("""COMPUTED_VALUE"""),"-")</f>
        <v>-</v>
      </c>
      <c r="EY34" s="9" t="str">
        <f>IFERROR(__xludf.DUMMYFUNCTION("""COMPUTED_VALUE"""),"-")</f>
        <v>-</v>
      </c>
      <c r="EZ34" s="9" t="str">
        <f>IFERROR(__xludf.DUMMYFUNCTION("""COMPUTED_VALUE"""),"-")</f>
        <v>-</v>
      </c>
      <c r="FA34" s="9" t="str">
        <f>IFERROR(__xludf.DUMMYFUNCTION("""COMPUTED_VALUE"""),"-")</f>
        <v>-</v>
      </c>
      <c r="FB34" s="9" t="str">
        <f>IFERROR(__xludf.DUMMYFUNCTION("""COMPUTED_VALUE"""),"-")</f>
        <v>-</v>
      </c>
      <c r="FC34" s="9" t="str">
        <f>IFERROR(__xludf.DUMMYFUNCTION("""COMPUTED_VALUE"""),"-")</f>
        <v>-</v>
      </c>
      <c r="FD34" s="9" t="str">
        <f>IFERROR(__xludf.DUMMYFUNCTION("""COMPUTED_VALUE"""),"-")</f>
        <v>-</v>
      </c>
      <c r="FE34" s="9" t="str">
        <f>IFERROR(__xludf.DUMMYFUNCTION("""COMPUTED_VALUE"""),"-")</f>
        <v>-</v>
      </c>
      <c r="FF34" s="9" t="str">
        <f>IFERROR(__xludf.DUMMYFUNCTION("""COMPUTED_VALUE"""),"-")</f>
        <v>-</v>
      </c>
      <c r="FG34" s="9" t="str">
        <f>IFERROR(__xludf.DUMMYFUNCTION("""COMPUTED_VALUE"""),"-")</f>
        <v>-</v>
      </c>
      <c r="FH34" s="9" t="str">
        <f>IFERROR(__xludf.DUMMYFUNCTION("""COMPUTED_VALUE"""),"-")</f>
        <v>-</v>
      </c>
      <c r="FI34" s="9" t="str">
        <f>IFERROR(__xludf.DUMMYFUNCTION("""COMPUTED_VALUE"""),"-")</f>
        <v>-</v>
      </c>
      <c r="FJ34" s="9" t="str">
        <f>IFERROR(__xludf.DUMMYFUNCTION("""COMPUTED_VALUE"""),"-")</f>
        <v>-</v>
      </c>
      <c r="FK34" s="9" t="str">
        <f>IFERROR(__xludf.DUMMYFUNCTION("""COMPUTED_VALUE"""),"-")</f>
        <v>-</v>
      </c>
      <c r="FL34" s="9" t="str">
        <f>IFERROR(__xludf.DUMMYFUNCTION("""COMPUTED_VALUE"""),"-")</f>
        <v>-</v>
      </c>
      <c r="FM34" s="9" t="str">
        <f>IFERROR(__xludf.DUMMYFUNCTION("""COMPUTED_VALUE"""),"-")</f>
        <v>-</v>
      </c>
      <c r="FN34" s="9" t="str">
        <f>IFERROR(__xludf.DUMMYFUNCTION("""COMPUTED_VALUE"""),"-")</f>
        <v>-</v>
      </c>
      <c r="FO34" s="9" t="str">
        <f>IFERROR(__xludf.DUMMYFUNCTION("""COMPUTED_VALUE"""),"-")</f>
        <v>-</v>
      </c>
      <c r="FP34" s="9" t="str">
        <f>IFERROR(__xludf.DUMMYFUNCTION("""COMPUTED_VALUE"""),"-")</f>
        <v>-</v>
      </c>
      <c r="FQ34" s="9" t="str">
        <f>IFERROR(__xludf.DUMMYFUNCTION("""COMPUTED_VALUE"""),"-")</f>
        <v>-</v>
      </c>
      <c r="FR34" s="9" t="str">
        <f>IFERROR(__xludf.DUMMYFUNCTION("""COMPUTED_VALUE"""),"-")</f>
        <v>-</v>
      </c>
      <c r="FS34" s="9" t="str">
        <f>IFERROR(__xludf.DUMMYFUNCTION("""COMPUTED_VALUE"""),"-")</f>
        <v>-</v>
      </c>
      <c r="FT34" s="9" t="str">
        <f>IFERROR(__xludf.DUMMYFUNCTION("""COMPUTED_VALUE"""),"-")</f>
        <v>-</v>
      </c>
      <c r="FU34" s="9" t="str">
        <f>IFERROR(__xludf.DUMMYFUNCTION("""COMPUTED_VALUE"""),"-")</f>
        <v>-</v>
      </c>
      <c r="FV34" s="9" t="str">
        <f>IFERROR(__xludf.DUMMYFUNCTION("""COMPUTED_VALUE"""),"")</f>
        <v/>
      </c>
      <c r="FW34" s="9" t="str">
        <f>IFERROR(__xludf.DUMMYFUNCTION("""COMPUTED_VALUE"""),"-")</f>
        <v>-</v>
      </c>
      <c r="FX34" s="9" t="str">
        <f>IFERROR(__xludf.DUMMYFUNCTION("""COMPUTED_VALUE"""),"-")</f>
        <v>-</v>
      </c>
      <c r="FY34" s="9" t="str">
        <f>IFERROR(__xludf.DUMMYFUNCTION("""COMPUTED_VALUE"""),"-")</f>
        <v>-</v>
      </c>
      <c r="FZ34" s="9" t="str">
        <f>IFERROR(__xludf.DUMMYFUNCTION("""COMPUTED_VALUE"""),"-")</f>
        <v>-</v>
      </c>
      <c r="GA34" s="9" t="str">
        <f>IFERROR(__xludf.DUMMYFUNCTION("""COMPUTED_VALUE"""),"-")</f>
        <v>-</v>
      </c>
      <c r="GB34" s="9" t="str">
        <f>IFERROR(__xludf.DUMMYFUNCTION("""COMPUTED_VALUE"""),"-")</f>
        <v>-</v>
      </c>
      <c r="GC34" s="9" t="str">
        <f>IFERROR(__xludf.DUMMYFUNCTION("""COMPUTED_VALUE"""),"-")</f>
        <v>-</v>
      </c>
      <c r="GD34" s="9" t="str">
        <f>IFERROR(__xludf.DUMMYFUNCTION("""COMPUTED_VALUE"""),"-")</f>
        <v>-</v>
      </c>
      <c r="GE34" s="9" t="str">
        <f>IFERROR(__xludf.DUMMYFUNCTION("""COMPUTED_VALUE"""),"-")</f>
        <v>-</v>
      </c>
      <c r="GF34" s="9" t="str">
        <f>IFERROR(__xludf.DUMMYFUNCTION("""COMPUTED_VALUE"""),"-")</f>
        <v>-</v>
      </c>
      <c r="GG34" s="9" t="str">
        <f>IFERROR(__xludf.DUMMYFUNCTION("""COMPUTED_VALUE"""),"-")</f>
        <v>-</v>
      </c>
      <c r="GH34" s="9" t="str">
        <f>IFERROR(__xludf.DUMMYFUNCTION("""COMPUTED_VALUE"""),"-")</f>
        <v>-</v>
      </c>
      <c r="GI34" s="9" t="str">
        <f>IFERROR(__xludf.DUMMYFUNCTION("""COMPUTED_VALUE"""),"-")</f>
        <v>-</v>
      </c>
      <c r="GJ34" s="9" t="str">
        <f>IFERROR(__xludf.DUMMYFUNCTION("""COMPUTED_VALUE"""),"-")</f>
        <v>-</v>
      </c>
      <c r="GK34" s="9" t="str">
        <f>IFERROR(__xludf.DUMMYFUNCTION("""COMPUTED_VALUE"""),"-")</f>
        <v>-</v>
      </c>
      <c r="GL34" s="9" t="str">
        <f>IFERROR(__xludf.DUMMYFUNCTION("""COMPUTED_VALUE"""),"-")</f>
        <v>-</v>
      </c>
      <c r="GM34" s="9" t="str">
        <f>IFERROR(__xludf.DUMMYFUNCTION("""COMPUTED_VALUE"""),"-")</f>
        <v>-</v>
      </c>
      <c r="GN34" s="9" t="str">
        <f>IFERROR(__xludf.DUMMYFUNCTION("""COMPUTED_VALUE"""),"-")</f>
        <v>-</v>
      </c>
      <c r="GO34" s="9" t="str">
        <f>IFERROR(__xludf.DUMMYFUNCTION("""COMPUTED_VALUE"""),"-")</f>
        <v>-</v>
      </c>
      <c r="GP34" s="9" t="str">
        <f>IFERROR(__xludf.DUMMYFUNCTION("""COMPUTED_VALUE"""),"-")</f>
        <v>-</v>
      </c>
      <c r="GQ34" s="9" t="str">
        <f>IFERROR(__xludf.DUMMYFUNCTION("""COMPUTED_VALUE"""),"-")</f>
        <v>-</v>
      </c>
      <c r="GR34" s="9" t="str">
        <f>IFERROR(__xludf.DUMMYFUNCTION("""COMPUTED_VALUE"""),"-")</f>
        <v>-</v>
      </c>
      <c r="GS34" s="9" t="str">
        <f>IFERROR(__xludf.DUMMYFUNCTION("""COMPUTED_VALUE"""),"-")</f>
        <v>-</v>
      </c>
      <c r="GT34" s="9" t="str">
        <f>IFERROR(__xludf.DUMMYFUNCTION("""COMPUTED_VALUE"""),"-")</f>
        <v>-</v>
      </c>
      <c r="GU34" s="9" t="str">
        <f>IFERROR(__xludf.DUMMYFUNCTION("""COMPUTED_VALUE"""),"")</f>
        <v/>
      </c>
    </row>
    <row r="35">
      <c r="A35" s="5"/>
      <c r="B35" s="5"/>
      <c r="C35" s="5" t="str">
        <f>if(B35="d","diskv. iz ciklusa",if(B35="d1","diskv. iz kruga",if($E35="ODOBREN",(if(countif(H:H,"="&amp;H35)=1,countif(H:H,"&gt;"&amp;H35)+1,concatenate(countif(H:H,"&gt;"&amp;H35)+1," - ",countif(H:H,"&gt;="&amp;H35)))),'Rezultati - B kategorija'!empty)))</f>
        <v>25 - 37</v>
      </c>
      <c r="D35" s="6" t="str">
        <f>IFERROR(__xludf.DUMMYFUNCTION("""COMPUTED_VALUE"""),"PavleProd")</f>
        <v>PavleProd</v>
      </c>
      <c r="E35" s="6" t="str">
        <f>IFERROR(__xludf.DUMMYFUNCTION("""COMPUTED_VALUE"""),"ODOBREN")</f>
        <v>ODOBREN</v>
      </c>
      <c r="F35" s="6" t="str">
        <f>IFERROR(__xludf.DUMMYFUNCTION("""COMPUTED_VALUE"""),"Pavle")</f>
        <v>Pavle</v>
      </c>
      <c r="G35" s="6" t="str">
        <f>IFERROR(__xludf.DUMMYFUNCTION("""COMPUTED_VALUE"""),"Prodanović")</f>
        <v>Prodanović</v>
      </c>
      <c r="H35" s="7">
        <f>IFERROR(__xludf.DUMMYFUNCTION("""COMPUTED_VALUE"""),112.0)</f>
        <v>112</v>
      </c>
      <c r="I35" s="7">
        <f>IFERROR(__xludf.DUMMYFUNCTION("""COMPUTED_VALUE"""),112.0)</f>
        <v>112</v>
      </c>
      <c r="J35" s="6" t="str">
        <f>IFERROR(__xludf.DUMMYFUNCTION("""COMPUTED_VALUE"""),"Stari grad")</f>
        <v>Stari grad</v>
      </c>
      <c r="K35" s="6" t="str">
        <f>IFERROR(__xludf.DUMMYFUNCTION("""COMPUTED_VALUE"""),"Elektrotehnička škola Nikola Tesla")</f>
        <v>Elektrotehnička škola Nikola Tesla</v>
      </c>
      <c r="L35" s="14" t="str">
        <f>IFERROR(__xludf.DUMMYFUNCTION("""COMPUTED_VALUE"""),"IV")</f>
        <v>IV</v>
      </c>
      <c r="M35" s="6" t="str">
        <f>IFERROR(__xludf.DUMMYFUNCTION("""COMPUTED_VALUE"""),"B")</f>
        <v>B</v>
      </c>
      <c r="N35" s="6" t="str">
        <f>IFERROR(__xludf.DUMMYFUNCTION("""COMPUTED_VALUE"""),"Goran Matijević")</f>
        <v>Goran Matijević</v>
      </c>
      <c r="O35" s="8">
        <f>IFERROR(__xludf.DUMMYFUNCTION("""COMPUTED_VALUE"""),100.0)</f>
        <v>100</v>
      </c>
      <c r="P35" s="9">
        <f>IFERROR(__xludf.DUMMYFUNCTION("""COMPUTED_VALUE"""),12.0)</f>
        <v>12</v>
      </c>
      <c r="Q35" s="9">
        <f>IFERROR(__xludf.DUMMYFUNCTION("""COMPUTED_VALUE"""),0.0)</f>
        <v>0</v>
      </c>
      <c r="R35" s="9" t="str">
        <f>IFERROR(__xludf.DUMMYFUNCTION("""COMPUTED_VALUE"""),"-")</f>
        <v>-</v>
      </c>
      <c r="S35" s="9" t="str">
        <f>IFERROR(__xludf.DUMMYFUNCTION("""COMPUTED_VALUE"""),"-")</f>
        <v>-</v>
      </c>
      <c r="T35" s="9" t="str">
        <f>IFERROR(__xludf.DUMMYFUNCTION("""COMPUTED_VALUE"""),"-")</f>
        <v>-</v>
      </c>
      <c r="U35" s="9" t="str">
        <f>IFERROR(__xludf.DUMMYFUNCTION("""COMPUTED_VALUE"""),"")</f>
        <v/>
      </c>
      <c r="V35" s="9" t="str">
        <f>IFERROR(__xludf.DUMMYFUNCTION("""COMPUTED_VALUE"""),"")</f>
        <v/>
      </c>
      <c r="W35" s="9">
        <f>IFERROR(__xludf.DUMMYFUNCTION("""COMPUTED_VALUE"""),1.0)</f>
        <v>1</v>
      </c>
      <c r="X35" s="9">
        <f>IFERROR(__xludf.DUMMYFUNCTION("""COMPUTED_VALUE"""),1.0)</f>
        <v>1</v>
      </c>
      <c r="Y35" s="9">
        <f>IFERROR(__xludf.DUMMYFUNCTION("""COMPUTED_VALUE"""),1.0)</f>
        <v>1</v>
      </c>
      <c r="Z35" s="9">
        <f>IFERROR(__xludf.DUMMYFUNCTION("""COMPUTED_VALUE"""),1.0)</f>
        <v>1</v>
      </c>
      <c r="AA35" s="9">
        <f>IFERROR(__xludf.DUMMYFUNCTION("""COMPUTED_VALUE"""),1.0)</f>
        <v>1</v>
      </c>
      <c r="AB35" s="9">
        <f>IFERROR(__xludf.DUMMYFUNCTION("""COMPUTED_VALUE"""),1.0)</f>
        <v>1</v>
      </c>
      <c r="AC35" s="9">
        <f>IFERROR(__xludf.DUMMYFUNCTION("""COMPUTED_VALUE"""),1.0)</f>
        <v>1</v>
      </c>
      <c r="AD35" s="9">
        <f>IFERROR(__xludf.DUMMYFUNCTION("""COMPUTED_VALUE"""),1.0)</f>
        <v>1</v>
      </c>
      <c r="AE35" s="9">
        <f>IFERROR(__xludf.DUMMYFUNCTION("""COMPUTED_VALUE"""),1.0)</f>
        <v>1</v>
      </c>
      <c r="AF35" s="9">
        <f>IFERROR(__xludf.DUMMYFUNCTION("""COMPUTED_VALUE"""),1.0)</f>
        <v>1</v>
      </c>
      <c r="AG35" s="9">
        <f>IFERROR(__xludf.DUMMYFUNCTION("""COMPUTED_VALUE"""),1.0)</f>
        <v>1</v>
      </c>
      <c r="AH35" s="9">
        <f>IFERROR(__xludf.DUMMYFUNCTION("""COMPUTED_VALUE"""),1.0)</f>
        <v>1</v>
      </c>
      <c r="AI35" s="9">
        <f>IFERROR(__xludf.DUMMYFUNCTION("""COMPUTED_VALUE"""),1.0)</f>
        <v>1</v>
      </c>
      <c r="AJ35" s="9">
        <f>IFERROR(__xludf.DUMMYFUNCTION("""COMPUTED_VALUE"""),1.0)</f>
        <v>1</v>
      </c>
      <c r="AK35" s="9">
        <f>IFERROR(__xludf.DUMMYFUNCTION("""COMPUTED_VALUE"""),1.0)</f>
        <v>1</v>
      </c>
      <c r="AL35" s="9">
        <f>IFERROR(__xludf.DUMMYFUNCTION("""COMPUTED_VALUE"""),1.0)</f>
        <v>1</v>
      </c>
      <c r="AM35" s="9">
        <f>IFERROR(__xludf.DUMMYFUNCTION("""COMPUTED_VALUE"""),1.0)</f>
        <v>1</v>
      </c>
      <c r="AN35" s="9">
        <f>IFERROR(__xludf.DUMMYFUNCTION("""COMPUTED_VALUE"""),1.0)</f>
        <v>1</v>
      </c>
      <c r="AO35" s="9">
        <f>IFERROR(__xludf.DUMMYFUNCTION("""COMPUTED_VALUE"""),1.0)</f>
        <v>1</v>
      </c>
      <c r="AP35" s="9">
        <f>IFERROR(__xludf.DUMMYFUNCTION("""COMPUTED_VALUE"""),1.0)</f>
        <v>1</v>
      </c>
      <c r="AQ35" s="9">
        <f>IFERROR(__xludf.DUMMYFUNCTION("""COMPUTED_VALUE"""),1.0)</f>
        <v>1</v>
      </c>
      <c r="AR35" s="9">
        <f>IFERROR(__xludf.DUMMYFUNCTION("""COMPUTED_VALUE"""),1.0)</f>
        <v>1</v>
      </c>
      <c r="AS35" s="9">
        <f>IFERROR(__xludf.DUMMYFUNCTION("""COMPUTED_VALUE"""),1.0)</f>
        <v>1</v>
      </c>
      <c r="AT35" s="9">
        <f>IFERROR(__xludf.DUMMYFUNCTION("""COMPUTED_VALUE"""),1.0)</f>
        <v>1</v>
      </c>
      <c r="AU35" s="9">
        <f>IFERROR(__xludf.DUMMYFUNCTION("""COMPUTED_VALUE"""),1.0)</f>
        <v>1</v>
      </c>
      <c r="AV35" s="9">
        <f>IFERROR(__xludf.DUMMYFUNCTION("""COMPUTED_VALUE"""),1.0)</f>
        <v>1</v>
      </c>
      <c r="AW35" s="9">
        <f>IFERROR(__xludf.DUMMYFUNCTION("""COMPUTED_VALUE"""),1.0)</f>
        <v>1</v>
      </c>
      <c r="AX35" s="9">
        <f>IFERROR(__xludf.DUMMYFUNCTION("""COMPUTED_VALUE"""),1.0)</f>
        <v>1</v>
      </c>
      <c r="AY35" s="9">
        <f>IFERROR(__xludf.DUMMYFUNCTION("""COMPUTED_VALUE"""),1.0)</f>
        <v>1</v>
      </c>
      <c r="AZ35" s="9">
        <f>IFERROR(__xludf.DUMMYFUNCTION("""COMPUTED_VALUE"""),1.0)</f>
        <v>1</v>
      </c>
      <c r="BA35" s="9">
        <f>IFERROR(__xludf.DUMMYFUNCTION("""COMPUTED_VALUE"""),1.0)</f>
        <v>1</v>
      </c>
      <c r="BB35" s="9">
        <f>IFERROR(__xludf.DUMMYFUNCTION("""COMPUTED_VALUE"""),1.0)</f>
        <v>1</v>
      </c>
      <c r="BC35" s="9">
        <f>IFERROR(__xludf.DUMMYFUNCTION("""COMPUTED_VALUE"""),1.0)</f>
        <v>1</v>
      </c>
      <c r="BD35" s="9">
        <f>IFERROR(__xludf.DUMMYFUNCTION("""COMPUTED_VALUE"""),1.0)</f>
        <v>1</v>
      </c>
      <c r="BE35" s="9">
        <f>IFERROR(__xludf.DUMMYFUNCTION("""COMPUTED_VALUE"""),1.0)</f>
        <v>1</v>
      </c>
      <c r="BF35" s="9">
        <f>IFERROR(__xludf.DUMMYFUNCTION("""COMPUTED_VALUE"""),1.0)</f>
        <v>1</v>
      </c>
      <c r="BG35" s="9">
        <f>IFERROR(__xludf.DUMMYFUNCTION("""COMPUTED_VALUE"""),1.0)</f>
        <v>1</v>
      </c>
      <c r="BH35" s="9">
        <f>IFERROR(__xludf.DUMMYFUNCTION("""COMPUTED_VALUE"""),1.0)</f>
        <v>1</v>
      </c>
      <c r="BI35" s="9">
        <f>IFERROR(__xludf.DUMMYFUNCTION("""COMPUTED_VALUE"""),1.0)</f>
        <v>1</v>
      </c>
      <c r="BJ35" s="9">
        <f>IFERROR(__xludf.DUMMYFUNCTION("""COMPUTED_VALUE"""),1.0)</f>
        <v>1</v>
      </c>
      <c r="BK35" s="9">
        <f>IFERROR(__xludf.DUMMYFUNCTION("""COMPUTED_VALUE"""),1.0)</f>
        <v>1</v>
      </c>
      <c r="BL35" s="9">
        <f>IFERROR(__xludf.DUMMYFUNCTION("""COMPUTED_VALUE"""),1.0)</f>
        <v>1</v>
      </c>
      <c r="BM35" s="9" t="str">
        <f>IFERROR(__xludf.DUMMYFUNCTION("""COMPUTED_VALUE"""),"")</f>
        <v/>
      </c>
      <c r="BN35" s="9">
        <f>IFERROR(__xludf.DUMMYFUNCTION("""COMPUTED_VALUE"""),1.0)</f>
        <v>1</v>
      </c>
      <c r="BO35" s="9">
        <f>IFERROR(__xludf.DUMMYFUNCTION("""COMPUTED_VALUE"""),1.0)</f>
        <v>1</v>
      </c>
      <c r="BP35" s="9" t="str">
        <f>IFERROR(__xludf.DUMMYFUNCTION("""COMPUTED_VALUE"""),"WA")</f>
        <v>WA</v>
      </c>
      <c r="BQ35" s="9">
        <f>IFERROR(__xludf.DUMMYFUNCTION("""COMPUTED_VALUE"""),1.0)</f>
        <v>1</v>
      </c>
      <c r="BR35" s="9" t="str">
        <f>IFERROR(__xludf.DUMMYFUNCTION("""COMPUTED_VALUE"""),"WA")</f>
        <v>WA</v>
      </c>
      <c r="BS35" s="9">
        <f>IFERROR(__xludf.DUMMYFUNCTION("""COMPUTED_VALUE"""),1.0)</f>
        <v>1</v>
      </c>
      <c r="BT35" s="9" t="str">
        <f>IFERROR(__xludf.DUMMYFUNCTION("""COMPUTED_VALUE"""),"WA")</f>
        <v>WA</v>
      </c>
      <c r="BU35" s="9">
        <f>IFERROR(__xludf.DUMMYFUNCTION("""COMPUTED_VALUE"""),1.0)</f>
        <v>1</v>
      </c>
      <c r="BV35" s="9">
        <f>IFERROR(__xludf.DUMMYFUNCTION("""COMPUTED_VALUE"""),1.0)</f>
        <v>1</v>
      </c>
      <c r="BW35" s="9">
        <f>IFERROR(__xludf.DUMMYFUNCTION("""COMPUTED_VALUE"""),1.0)</f>
        <v>1</v>
      </c>
      <c r="BX35" s="9">
        <f>IFERROR(__xludf.DUMMYFUNCTION("""COMPUTED_VALUE"""),1.0)</f>
        <v>1</v>
      </c>
      <c r="BY35" s="9">
        <f>IFERROR(__xludf.DUMMYFUNCTION("""COMPUTED_VALUE"""),1.0)</f>
        <v>1</v>
      </c>
      <c r="BZ35" s="9">
        <f>IFERROR(__xludf.DUMMYFUNCTION("""COMPUTED_VALUE"""),1.0)</f>
        <v>1</v>
      </c>
      <c r="CA35" s="9">
        <f>IFERROR(__xludf.DUMMYFUNCTION("""COMPUTED_VALUE"""),1.0)</f>
        <v>1</v>
      </c>
      <c r="CB35" s="9" t="str">
        <f>IFERROR(__xludf.DUMMYFUNCTION("""COMPUTED_VALUE"""),"WA")</f>
        <v>WA</v>
      </c>
      <c r="CC35" s="9" t="str">
        <f>IFERROR(__xludf.DUMMYFUNCTION("""COMPUTED_VALUE"""),"WA")</f>
        <v>WA</v>
      </c>
      <c r="CD35" s="9" t="str">
        <f>IFERROR(__xludf.DUMMYFUNCTION("""COMPUTED_VALUE"""),"WA")</f>
        <v>WA</v>
      </c>
      <c r="CE35" s="9" t="str">
        <f>IFERROR(__xludf.DUMMYFUNCTION("""COMPUTED_VALUE"""),"WA")</f>
        <v>WA</v>
      </c>
      <c r="CF35" s="9" t="str">
        <f>IFERROR(__xludf.DUMMYFUNCTION("""COMPUTED_VALUE"""),"WA")</f>
        <v>WA</v>
      </c>
      <c r="CG35" s="9" t="str">
        <f>IFERROR(__xludf.DUMMYFUNCTION("""COMPUTED_VALUE"""),"WA")</f>
        <v>WA</v>
      </c>
      <c r="CH35" s="9" t="str">
        <f>IFERROR(__xludf.DUMMYFUNCTION("""COMPUTED_VALUE"""),"WA")</f>
        <v>WA</v>
      </c>
      <c r="CI35" s="9" t="str">
        <f>IFERROR(__xludf.DUMMYFUNCTION("""COMPUTED_VALUE"""),"WA")</f>
        <v>WA</v>
      </c>
      <c r="CJ35" s="9" t="str">
        <f>IFERROR(__xludf.DUMMYFUNCTION("""COMPUTED_VALUE"""),"WA")</f>
        <v>WA</v>
      </c>
      <c r="CK35" s="9" t="str">
        <f>IFERROR(__xludf.DUMMYFUNCTION("""COMPUTED_VALUE"""),"WA")</f>
        <v>WA</v>
      </c>
      <c r="CL35" s="9" t="str">
        <f>IFERROR(__xludf.DUMMYFUNCTION("""COMPUTED_VALUE"""),"WA")</f>
        <v>WA</v>
      </c>
      <c r="CM35" s="9" t="str">
        <f>IFERROR(__xludf.DUMMYFUNCTION("""COMPUTED_VALUE"""),"WA")</f>
        <v>WA</v>
      </c>
      <c r="CN35" s="9" t="str">
        <f>IFERROR(__xludf.DUMMYFUNCTION("""COMPUTED_VALUE"""),"WA")</f>
        <v>WA</v>
      </c>
      <c r="CO35" s="9" t="str">
        <f>IFERROR(__xludf.DUMMYFUNCTION("""COMPUTED_VALUE"""),"WA")</f>
        <v>WA</v>
      </c>
      <c r="CP35" s="9" t="str">
        <f>IFERROR(__xludf.DUMMYFUNCTION("""COMPUTED_VALUE"""),"WA")</f>
        <v>WA</v>
      </c>
      <c r="CQ35" s="9" t="str">
        <f>IFERROR(__xludf.DUMMYFUNCTION("""COMPUTED_VALUE"""),"WA")</f>
        <v>WA</v>
      </c>
      <c r="CR35" s="9" t="str">
        <f>IFERROR(__xludf.DUMMYFUNCTION("""COMPUTED_VALUE"""),"WA")</f>
        <v>WA</v>
      </c>
      <c r="CS35" s="9">
        <f>IFERROR(__xludf.DUMMYFUNCTION("""COMPUTED_VALUE"""),1.0)</f>
        <v>1</v>
      </c>
      <c r="CT35" s="9" t="str">
        <f>IFERROR(__xludf.DUMMYFUNCTION("""COMPUTED_VALUE"""),"WA")</f>
        <v>WA</v>
      </c>
      <c r="CU35" s="9" t="str">
        <f>IFERROR(__xludf.DUMMYFUNCTION("""COMPUTED_VALUE"""),"")</f>
        <v/>
      </c>
      <c r="CV35" s="9">
        <f>IFERROR(__xludf.DUMMYFUNCTION("""COMPUTED_VALUE"""),1.0)</f>
        <v>1</v>
      </c>
      <c r="CW35" s="9">
        <f>IFERROR(__xludf.DUMMYFUNCTION("""COMPUTED_VALUE"""),1.0)</f>
        <v>1</v>
      </c>
      <c r="CX35" s="9" t="str">
        <f>IFERROR(__xludf.DUMMYFUNCTION("""COMPUTED_VALUE"""),"WA")</f>
        <v>WA</v>
      </c>
      <c r="CY35" s="9">
        <f>IFERROR(__xludf.DUMMYFUNCTION("""COMPUTED_VALUE"""),1.0)</f>
        <v>1</v>
      </c>
      <c r="CZ35" s="9" t="str">
        <f>IFERROR(__xludf.DUMMYFUNCTION("""COMPUTED_VALUE"""),"WA")</f>
        <v>WA</v>
      </c>
      <c r="DA35" s="9">
        <f>IFERROR(__xludf.DUMMYFUNCTION("""COMPUTED_VALUE"""),1.0)</f>
        <v>1</v>
      </c>
      <c r="DB35" s="9" t="str">
        <f>IFERROR(__xludf.DUMMYFUNCTION("""COMPUTED_VALUE"""),"WA")</f>
        <v>WA</v>
      </c>
      <c r="DC35" s="9" t="str">
        <f>IFERROR(__xludf.DUMMYFUNCTION("""COMPUTED_VALUE"""),"WA")</f>
        <v>WA</v>
      </c>
      <c r="DD35" s="9" t="str">
        <f>IFERROR(__xludf.DUMMYFUNCTION("""COMPUTED_VALUE"""),"WA")</f>
        <v>WA</v>
      </c>
      <c r="DE35" s="9" t="str">
        <f>IFERROR(__xludf.DUMMYFUNCTION("""COMPUTED_VALUE"""),"WA")</f>
        <v>WA</v>
      </c>
      <c r="DF35" s="9" t="str">
        <f>IFERROR(__xludf.DUMMYFUNCTION("""COMPUTED_VALUE"""),"WA")</f>
        <v>WA</v>
      </c>
      <c r="DG35" s="9" t="str">
        <f>IFERROR(__xludf.DUMMYFUNCTION("""COMPUTED_VALUE"""),"WA")</f>
        <v>WA</v>
      </c>
      <c r="DH35" s="9" t="str">
        <f>IFERROR(__xludf.DUMMYFUNCTION("""COMPUTED_VALUE"""),"WA")</f>
        <v>WA</v>
      </c>
      <c r="DI35" s="9" t="str">
        <f>IFERROR(__xludf.DUMMYFUNCTION("""COMPUTED_VALUE"""),"WA")</f>
        <v>WA</v>
      </c>
      <c r="DJ35" s="9" t="str">
        <f>IFERROR(__xludf.DUMMYFUNCTION("""COMPUTED_VALUE"""),"WA")</f>
        <v>WA</v>
      </c>
      <c r="DK35" s="9" t="str">
        <f>IFERROR(__xludf.DUMMYFUNCTION("""COMPUTED_VALUE"""),"WA")</f>
        <v>WA</v>
      </c>
      <c r="DL35" s="9" t="str">
        <f>IFERROR(__xludf.DUMMYFUNCTION("""COMPUTED_VALUE"""),"WA")</f>
        <v>WA</v>
      </c>
      <c r="DM35" s="9" t="str">
        <f>IFERROR(__xludf.DUMMYFUNCTION("""COMPUTED_VALUE"""),"WA")</f>
        <v>WA</v>
      </c>
      <c r="DN35" s="9" t="str">
        <f>IFERROR(__xludf.DUMMYFUNCTION("""COMPUTED_VALUE"""),"WA")</f>
        <v>WA</v>
      </c>
      <c r="DO35" s="9" t="str">
        <f>IFERROR(__xludf.DUMMYFUNCTION("""COMPUTED_VALUE"""),"WA")</f>
        <v>WA</v>
      </c>
      <c r="DP35" s="9" t="str">
        <f>IFERROR(__xludf.DUMMYFUNCTION("""COMPUTED_VALUE"""),"WA")</f>
        <v>WA</v>
      </c>
      <c r="DQ35" s="9" t="str">
        <f>IFERROR(__xludf.DUMMYFUNCTION("""COMPUTED_VALUE"""),"WA")</f>
        <v>WA</v>
      </c>
      <c r="DR35" s="9" t="str">
        <f>IFERROR(__xludf.DUMMYFUNCTION("""COMPUTED_VALUE"""),"WA")</f>
        <v>WA</v>
      </c>
      <c r="DS35" s="9" t="str">
        <f>IFERROR(__xludf.DUMMYFUNCTION("""COMPUTED_VALUE"""),"WA")</f>
        <v>WA</v>
      </c>
      <c r="DT35" s="9" t="str">
        <f>IFERROR(__xludf.DUMMYFUNCTION("""COMPUTED_VALUE"""),"WA")</f>
        <v>WA</v>
      </c>
      <c r="DU35" s="9" t="str">
        <f>IFERROR(__xludf.DUMMYFUNCTION("""COMPUTED_VALUE"""),"WA")</f>
        <v>WA</v>
      </c>
      <c r="DV35" s="9" t="str">
        <f>IFERROR(__xludf.DUMMYFUNCTION("""COMPUTED_VALUE"""),"WA")</f>
        <v>WA</v>
      </c>
      <c r="DW35" s="9" t="str">
        <f>IFERROR(__xludf.DUMMYFUNCTION("""COMPUTED_VALUE"""),"WA")</f>
        <v>WA</v>
      </c>
      <c r="DX35" s="9" t="str">
        <f>IFERROR(__xludf.DUMMYFUNCTION("""COMPUTED_VALUE"""),"WA")</f>
        <v>WA</v>
      </c>
      <c r="DY35" s="9" t="str">
        <f>IFERROR(__xludf.DUMMYFUNCTION("""COMPUTED_VALUE"""),"WA")</f>
        <v>WA</v>
      </c>
      <c r="DZ35" s="9" t="str">
        <f>IFERROR(__xludf.DUMMYFUNCTION("""COMPUTED_VALUE"""),"WA")</f>
        <v>WA</v>
      </c>
      <c r="EA35" s="9" t="str">
        <f>IFERROR(__xludf.DUMMYFUNCTION("""COMPUTED_VALUE"""),"WA")</f>
        <v>WA</v>
      </c>
      <c r="EB35" s="9" t="str">
        <f>IFERROR(__xludf.DUMMYFUNCTION("""COMPUTED_VALUE"""),"")</f>
        <v/>
      </c>
      <c r="EC35" s="9" t="str">
        <f>IFERROR(__xludf.DUMMYFUNCTION("""COMPUTED_VALUE"""),"-")</f>
        <v>-</v>
      </c>
      <c r="ED35" s="9" t="str">
        <f>IFERROR(__xludf.DUMMYFUNCTION("""COMPUTED_VALUE"""),"-")</f>
        <v>-</v>
      </c>
      <c r="EE35" s="9" t="str">
        <f>IFERROR(__xludf.DUMMYFUNCTION("""COMPUTED_VALUE"""),"-")</f>
        <v>-</v>
      </c>
      <c r="EF35" s="9" t="str">
        <f>IFERROR(__xludf.DUMMYFUNCTION("""COMPUTED_VALUE"""),"-")</f>
        <v>-</v>
      </c>
      <c r="EG35" s="9" t="str">
        <f>IFERROR(__xludf.DUMMYFUNCTION("""COMPUTED_VALUE"""),"-")</f>
        <v>-</v>
      </c>
      <c r="EH35" s="9" t="str">
        <f>IFERROR(__xludf.DUMMYFUNCTION("""COMPUTED_VALUE"""),"-")</f>
        <v>-</v>
      </c>
      <c r="EI35" s="9" t="str">
        <f>IFERROR(__xludf.DUMMYFUNCTION("""COMPUTED_VALUE"""),"-")</f>
        <v>-</v>
      </c>
      <c r="EJ35" s="9" t="str">
        <f>IFERROR(__xludf.DUMMYFUNCTION("""COMPUTED_VALUE"""),"-")</f>
        <v>-</v>
      </c>
      <c r="EK35" s="9" t="str">
        <f>IFERROR(__xludf.DUMMYFUNCTION("""COMPUTED_VALUE"""),"-")</f>
        <v>-</v>
      </c>
      <c r="EL35" s="9" t="str">
        <f>IFERROR(__xludf.DUMMYFUNCTION("""COMPUTED_VALUE"""),"-")</f>
        <v>-</v>
      </c>
      <c r="EM35" s="9" t="str">
        <f>IFERROR(__xludf.DUMMYFUNCTION("""COMPUTED_VALUE"""),"-")</f>
        <v>-</v>
      </c>
      <c r="EN35" s="9" t="str">
        <f>IFERROR(__xludf.DUMMYFUNCTION("""COMPUTED_VALUE"""),"-")</f>
        <v>-</v>
      </c>
      <c r="EO35" s="9" t="str">
        <f>IFERROR(__xludf.DUMMYFUNCTION("""COMPUTED_VALUE"""),"-")</f>
        <v>-</v>
      </c>
      <c r="EP35" s="9" t="str">
        <f>IFERROR(__xludf.DUMMYFUNCTION("""COMPUTED_VALUE"""),"-")</f>
        <v>-</v>
      </c>
      <c r="EQ35" s="9" t="str">
        <f>IFERROR(__xludf.DUMMYFUNCTION("""COMPUTED_VALUE"""),"-")</f>
        <v>-</v>
      </c>
      <c r="ER35" s="9" t="str">
        <f>IFERROR(__xludf.DUMMYFUNCTION("""COMPUTED_VALUE"""),"-")</f>
        <v>-</v>
      </c>
      <c r="ES35" s="9" t="str">
        <f>IFERROR(__xludf.DUMMYFUNCTION("""COMPUTED_VALUE"""),"")</f>
        <v/>
      </c>
      <c r="ET35" s="9" t="str">
        <f>IFERROR(__xludf.DUMMYFUNCTION("""COMPUTED_VALUE"""),"-")</f>
        <v>-</v>
      </c>
      <c r="EU35" s="9" t="str">
        <f>IFERROR(__xludf.DUMMYFUNCTION("""COMPUTED_VALUE"""),"-")</f>
        <v>-</v>
      </c>
      <c r="EV35" s="9" t="str">
        <f>IFERROR(__xludf.DUMMYFUNCTION("""COMPUTED_VALUE"""),"-")</f>
        <v>-</v>
      </c>
      <c r="EW35" s="9" t="str">
        <f>IFERROR(__xludf.DUMMYFUNCTION("""COMPUTED_VALUE"""),"-")</f>
        <v>-</v>
      </c>
      <c r="EX35" s="9" t="str">
        <f>IFERROR(__xludf.DUMMYFUNCTION("""COMPUTED_VALUE"""),"-")</f>
        <v>-</v>
      </c>
      <c r="EY35" s="9" t="str">
        <f>IFERROR(__xludf.DUMMYFUNCTION("""COMPUTED_VALUE"""),"-")</f>
        <v>-</v>
      </c>
      <c r="EZ35" s="9" t="str">
        <f>IFERROR(__xludf.DUMMYFUNCTION("""COMPUTED_VALUE"""),"-")</f>
        <v>-</v>
      </c>
      <c r="FA35" s="9" t="str">
        <f>IFERROR(__xludf.DUMMYFUNCTION("""COMPUTED_VALUE"""),"-")</f>
        <v>-</v>
      </c>
      <c r="FB35" s="9" t="str">
        <f>IFERROR(__xludf.DUMMYFUNCTION("""COMPUTED_VALUE"""),"-")</f>
        <v>-</v>
      </c>
      <c r="FC35" s="9" t="str">
        <f>IFERROR(__xludf.DUMMYFUNCTION("""COMPUTED_VALUE"""),"-")</f>
        <v>-</v>
      </c>
      <c r="FD35" s="9" t="str">
        <f>IFERROR(__xludf.DUMMYFUNCTION("""COMPUTED_VALUE"""),"-")</f>
        <v>-</v>
      </c>
      <c r="FE35" s="9" t="str">
        <f>IFERROR(__xludf.DUMMYFUNCTION("""COMPUTED_VALUE"""),"-")</f>
        <v>-</v>
      </c>
      <c r="FF35" s="9" t="str">
        <f>IFERROR(__xludf.DUMMYFUNCTION("""COMPUTED_VALUE"""),"-")</f>
        <v>-</v>
      </c>
      <c r="FG35" s="9" t="str">
        <f>IFERROR(__xludf.DUMMYFUNCTION("""COMPUTED_VALUE"""),"-")</f>
        <v>-</v>
      </c>
      <c r="FH35" s="9" t="str">
        <f>IFERROR(__xludf.DUMMYFUNCTION("""COMPUTED_VALUE"""),"-")</f>
        <v>-</v>
      </c>
      <c r="FI35" s="9" t="str">
        <f>IFERROR(__xludf.DUMMYFUNCTION("""COMPUTED_VALUE"""),"-")</f>
        <v>-</v>
      </c>
      <c r="FJ35" s="9" t="str">
        <f>IFERROR(__xludf.DUMMYFUNCTION("""COMPUTED_VALUE"""),"-")</f>
        <v>-</v>
      </c>
      <c r="FK35" s="9" t="str">
        <f>IFERROR(__xludf.DUMMYFUNCTION("""COMPUTED_VALUE"""),"-")</f>
        <v>-</v>
      </c>
      <c r="FL35" s="9" t="str">
        <f>IFERROR(__xludf.DUMMYFUNCTION("""COMPUTED_VALUE"""),"-")</f>
        <v>-</v>
      </c>
      <c r="FM35" s="9" t="str">
        <f>IFERROR(__xludf.DUMMYFUNCTION("""COMPUTED_VALUE"""),"-")</f>
        <v>-</v>
      </c>
      <c r="FN35" s="9" t="str">
        <f>IFERROR(__xludf.DUMMYFUNCTION("""COMPUTED_VALUE"""),"-")</f>
        <v>-</v>
      </c>
      <c r="FO35" s="9" t="str">
        <f>IFERROR(__xludf.DUMMYFUNCTION("""COMPUTED_VALUE"""),"-")</f>
        <v>-</v>
      </c>
      <c r="FP35" s="9" t="str">
        <f>IFERROR(__xludf.DUMMYFUNCTION("""COMPUTED_VALUE"""),"-")</f>
        <v>-</v>
      </c>
      <c r="FQ35" s="9" t="str">
        <f>IFERROR(__xludf.DUMMYFUNCTION("""COMPUTED_VALUE"""),"-")</f>
        <v>-</v>
      </c>
      <c r="FR35" s="9" t="str">
        <f>IFERROR(__xludf.DUMMYFUNCTION("""COMPUTED_VALUE"""),"-")</f>
        <v>-</v>
      </c>
      <c r="FS35" s="9" t="str">
        <f>IFERROR(__xludf.DUMMYFUNCTION("""COMPUTED_VALUE"""),"-")</f>
        <v>-</v>
      </c>
      <c r="FT35" s="9" t="str">
        <f>IFERROR(__xludf.DUMMYFUNCTION("""COMPUTED_VALUE"""),"-")</f>
        <v>-</v>
      </c>
      <c r="FU35" s="9" t="str">
        <f>IFERROR(__xludf.DUMMYFUNCTION("""COMPUTED_VALUE"""),"-")</f>
        <v>-</v>
      </c>
      <c r="FV35" s="9" t="str">
        <f>IFERROR(__xludf.DUMMYFUNCTION("""COMPUTED_VALUE"""),"")</f>
        <v/>
      </c>
      <c r="FW35" s="9" t="str">
        <f>IFERROR(__xludf.DUMMYFUNCTION("""COMPUTED_VALUE"""),"-")</f>
        <v>-</v>
      </c>
      <c r="FX35" s="9" t="str">
        <f>IFERROR(__xludf.DUMMYFUNCTION("""COMPUTED_VALUE"""),"-")</f>
        <v>-</v>
      </c>
      <c r="FY35" s="9" t="str">
        <f>IFERROR(__xludf.DUMMYFUNCTION("""COMPUTED_VALUE"""),"-")</f>
        <v>-</v>
      </c>
      <c r="FZ35" s="9" t="str">
        <f>IFERROR(__xludf.DUMMYFUNCTION("""COMPUTED_VALUE"""),"-")</f>
        <v>-</v>
      </c>
      <c r="GA35" s="9" t="str">
        <f>IFERROR(__xludf.DUMMYFUNCTION("""COMPUTED_VALUE"""),"-")</f>
        <v>-</v>
      </c>
      <c r="GB35" s="9" t="str">
        <f>IFERROR(__xludf.DUMMYFUNCTION("""COMPUTED_VALUE"""),"-")</f>
        <v>-</v>
      </c>
      <c r="GC35" s="9" t="str">
        <f>IFERROR(__xludf.DUMMYFUNCTION("""COMPUTED_VALUE"""),"-")</f>
        <v>-</v>
      </c>
      <c r="GD35" s="9" t="str">
        <f>IFERROR(__xludf.DUMMYFUNCTION("""COMPUTED_VALUE"""),"-")</f>
        <v>-</v>
      </c>
      <c r="GE35" s="9" t="str">
        <f>IFERROR(__xludf.DUMMYFUNCTION("""COMPUTED_VALUE"""),"-")</f>
        <v>-</v>
      </c>
      <c r="GF35" s="9" t="str">
        <f>IFERROR(__xludf.DUMMYFUNCTION("""COMPUTED_VALUE"""),"-")</f>
        <v>-</v>
      </c>
      <c r="GG35" s="9" t="str">
        <f>IFERROR(__xludf.DUMMYFUNCTION("""COMPUTED_VALUE"""),"-")</f>
        <v>-</v>
      </c>
      <c r="GH35" s="9" t="str">
        <f>IFERROR(__xludf.DUMMYFUNCTION("""COMPUTED_VALUE"""),"-")</f>
        <v>-</v>
      </c>
      <c r="GI35" s="9" t="str">
        <f>IFERROR(__xludf.DUMMYFUNCTION("""COMPUTED_VALUE"""),"-")</f>
        <v>-</v>
      </c>
      <c r="GJ35" s="9" t="str">
        <f>IFERROR(__xludf.DUMMYFUNCTION("""COMPUTED_VALUE"""),"-")</f>
        <v>-</v>
      </c>
      <c r="GK35" s="9" t="str">
        <f>IFERROR(__xludf.DUMMYFUNCTION("""COMPUTED_VALUE"""),"-")</f>
        <v>-</v>
      </c>
      <c r="GL35" s="9" t="str">
        <f>IFERROR(__xludf.DUMMYFUNCTION("""COMPUTED_VALUE"""),"-")</f>
        <v>-</v>
      </c>
      <c r="GM35" s="9" t="str">
        <f>IFERROR(__xludf.DUMMYFUNCTION("""COMPUTED_VALUE"""),"-")</f>
        <v>-</v>
      </c>
      <c r="GN35" s="9" t="str">
        <f>IFERROR(__xludf.DUMMYFUNCTION("""COMPUTED_VALUE"""),"-")</f>
        <v>-</v>
      </c>
      <c r="GO35" s="9" t="str">
        <f>IFERROR(__xludf.DUMMYFUNCTION("""COMPUTED_VALUE"""),"-")</f>
        <v>-</v>
      </c>
      <c r="GP35" s="9" t="str">
        <f>IFERROR(__xludf.DUMMYFUNCTION("""COMPUTED_VALUE"""),"-")</f>
        <v>-</v>
      </c>
      <c r="GQ35" s="9" t="str">
        <f>IFERROR(__xludf.DUMMYFUNCTION("""COMPUTED_VALUE"""),"-")</f>
        <v>-</v>
      </c>
      <c r="GR35" s="9" t="str">
        <f>IFERROR(__xludf.DUMMYFUNCTION("""COMPUTED_VALUE"""),"-")</f>
        <v>-</v>
      </c>
      <c r="GS35" s="9" t="str">
        <f>IFERROR(__xludf.DUMMYFUNCTION("""COMPUTED_VALUE"""),"-")</f>
        <v>-</v>
      </c>
      <c r="GT35" s="9" t="str">
        <f>IFERROR(__xludf.DUMMYFUNCTION("""COMPUTED_VALUE"""),"-")</f>
        <v>-</v>
      </c>
      <c r="GU35" s="9" t="str">
        <f>IFERROR(__xludf.DUMMYFUNCTION("""COMPUTED_VALUE"""),"")</f>
        <v/>
      </c>
    </row>
    <row r="36">
      <c r="A36" s="5"/>
      <c r="B36" s="5"/>
      <c r="C36" s="5" t="str">
        <f>if(B36="d","diskv. iz ciklusa",if(B36="d1","diskv. iz kruga",if($E36="ODOBREN",(if(countif(H:H,"="&amp;H36)=1,countif(H:H,"&gt;"&amp;H36)+1,concatenate(countif(H:H,"&gt;"&amp;H36)+1," - ",countif(H:H,"&gt;="&amp;H36)))),'Rezultati - B kategorija'!empty)))</f>
        <v>25 - 37</v>
      </c>
      <c r="D36" s="6" t="str">
        <f>IFERROR(__xludf.DUMMYFUNCTION("""COMPUTED_VALUE"""),"NemanjaMiric")</f>
        <v>NemanjaMiric</v>
      </c>
      <c r="E36" s="6" t="str">
        <f>IFERROR(__xludf.DUMMYFUNCTION("""COMPUTED_VALUE"""),"ODOBREN")</f>
        <v>ODOBREN</v>
      </c>
      <c r="F36" s="6" t="str">
        <f>IFERROR(__xludf.DUMMYFUNCTION("""COMPUTED_VALUE"""),"Nemanja")</f>
        <v>Nemanja</v>
      </c>
      <c r="G36" s="6" t="str">
        <f>IFERROR(__xludf.DUMMYFUNCTION("""COMPUTED_VALUE"""),"Mirić")</f>
        <v>Mirić</v>
      </c>
      <c r="H36" s="7">
        <f>IFERROR(__xludf.DUMMYFUNCTION("""COMPUTED_VALUE"""),112.0)</f>
        <v>112</v>
      </c>
      <c r="I36" s="7">
        <f>IFERROR(__xludf.DUMMYFUNCTION("""COMPUTED_VALUE"""),112.0)</f>
        <v>112</v>
      </c>
      <c r="J36" s="6" t="str">
        <f>IFERROR(__xludf.DUMMYFUNCTION("""COMPUTED_VALUE"""),"Sombor")</f>
        <v>Sombor</v>
      </c>
      <c r="K36" s="6" t="str">
        <f>IFERROR(__xludf.DUMMYFUNCTION("""COMPUTED_VALUE"""),"Srednja tehnička škola")</f>
        <v>Srednja tehnička škola</v>
      </c>
      <c r="L36" s="14" t="str">
        <f>IFERROR(__xludf.DUMMYFUNCTION("""COMPUTED_VALUE"""),"III")</f>
        <v>III</v>
      </c>
      <c r="M36" s="6" t="str">
        <f>IFERROR(__xludf.DUMMYFUNCTION("""COMPUTED_VALUE"""),"B")</f>
        <v>B</v>
      </c>
      <c r="N36" s="6" t="str">
        <f>IFERROR(__xludf.DUMMYFUNCTION("""COMPUTED_VALUE"""),"Srđan Temerinac")</f>
        <v>Srđan Temerinac</v>
      </c>
      <c r="O36" s="8">
        <f>IFERROR(__xludf.DUMMYFUNCTION("""COMPUTED_VALUE"""),100.0)</f>
        <v>100</v>
      </c>
      <c r="P36" s="9">
        <f>IFERROR(__xludf.DUMMYFUNCTION("""COMPUTED_VALUE"""),12.0)</f>
        <v>12</v>
      </c>
      <c r="Q36" s="9">
        <f>IFERROR(__xludf.DUMMYFUNCTION("""COMPUTED_VALUE"""),0.0)</f>
        <v>0</v>
      </c>
      <c r="R36" s="9" t="str">
        <f>IFERROR(__xludf.DUMMYFUNCTION("""COMPUTED_VALUE"""),"-")</f>
        <v>-</v>
      </c>
      <c r="S36" s="9" t="str">
        <f>IFERROR(__xludf.DUMMYFUNCTION("""COMPUTED_VALUE"""),"-")</f>
        <v>-</v>
      </c>
      <c r="T36" s="9" t="str">
        <f>IFERROR(__xludf.DUMMYFUNCTION("""COMPUTED_VALUE"""),"-")</f>
        <v>-</v>
      </c>
      <c r="U36" s="9" t="str">
        <f>IFERROR(__xludf.DUMMYFUNCTION("""COMPUTED_VALUE"""),"")</f>
        <v/>
      </c>
      <c r="V36" s="9" t="str">
        <f>IFERROR(__xludf.DUMMYFUNCTION("""COMPUTED_VALUE"""),"")</f>
        <v/>
      </c>
      <c r="W36" s="9">
        <f>IFERROR(__xludf.DUMMYFUNCTION("""COMPUTED_VALUE"""),1.0)</f>
        <v>1</v>
      </c>
      <c r="X36" s="9">
        <f>IFERROR(__xludf.DUMMYFUNCTION("""COMPUTED_VALUE"""),1.0)</f>
        <v>1</v>
      </c>
      <c r="Y36" s="9">
        <f>IFERROR(__xludf.DUMMYFUNCTION("""COMPUTED_VALUE"""),1.0)</f>
        <v>1</v>
      </c>
      <c r="Z36" s="9">
        <f>IFERROR(__xludf.DUMMYFUNCTION("""COMPUTED_VALUE"""),1.0)</f>
        <v>1</v>
      </c>
      <c r="AA36" s="9">
        <f>IFERROR(__xludf.DUMMYFUNCTION("""COMPUTED_VALUE"""),1.0)</f>
        <v>1</v>
      </c>
      <c r="AB36" s="9">
        <f>IFERROR(__xludf.DUMMYFUNCTION("""COMPUTED_VALUE"""),1.0)</f>
        <v>1</v>
      </c>
      <c r="AC36" s="9">
        <f>IFERROR(__xludf.DUMMYFUNCTION("""COMPUTED_VALUE"""),1.0)</f>
        <v>1</v>
      </c>
      <c r="AD36" s="9">
        <f>IFERROR(__xludf.DUMMYFUNCTION("""COMPUTED_VALUE"""),1.0)</f>
        <v>1</v>
      </c>
      <c r="AE36" s="9">
        <f>IFERROR(__xludf.DUMMYFUNCTION("""COMPUTED_VALUE"""),1.0)</f>
        <v>1</v>
      </c>
      <c r="AF36" s="9">
        <f>IFERROR(__xludf.DUMMYFUNCTION("""COMPUTED_VALUE"""),1.0)</f>
        <v>1</v>
      </c>
      <c r="AG36" s="9">
        <f>IFERROR(__xludf.DUMMYFUNCTION("""COMPUTED_VALUE"""),1.0)</f>
        <v>1</v>
      </c>
      <c r="AH36" s="9">
        <f>IFERROR(__xludf.DUMMYFUNCTION("""COMPUTED_VALUE"""),1.0)</f>
        <v>1</v>
      </c>
      <c r="AI36" s="9">
        <f>IFERROR(__xludf.DUMMYFUNCTION("""COMPUTED_VALUE"""),1.0)</f>
        <v>1</v>
      </c>
      <c r="AJ36" s="9">
        <f>IFERROR(__xludf.DUMMYFUNCTION("""COMPUTED_VALUE"""),1.0)</f>
        <v>1</v>
      </c>
      <c r="AK36" s="9">
        <f>IFERROR(__xludf.DUMMYFUNCTION("""COMPUTED_VALUE"""),1.0)</f>
        <v>1</v>
      </c>
      <c r="AL36" s="9">
        <f>IFERROR(__xludf.DUMMYFUNCTION("""COMPUTED_VALUE"""),1.0)</f>
        <v>1</v>
      </c>
      <c r="AM36" s="9">
        <f>IFERROR(__xludf.DUMMYFUNCTION("""COMPUTED_VALUE"""),1.0)</f>
        <v>1</v>
      </c>
      <c r="AN36" s="9">
        <f>IFERROR(__xludf.DUMMYFUNCTION("""COMPUTED_VALUE"""),1.0)</f>
        <v>1</v>
      </c>
      <c r="AO36" s="9">
        <f>IFERROR(__xludf.DUMMYFUNCTION("""COMPUTED_VALUE"""),1.0)</f>
        <v>1</v>
      </c>
      <c r="AP36" s="9">
        <f>IFERROR(__xludf.DUMMYFUNCTION("""COMPUTED_VALUE"""),1.0)</f>
        <v>1</v>
      </c>
      <c r="AQ36" s="9">
        <f>IFERROR(__xludf.DUMMYFUNCTION("""COMPUTED_VALUE"""),1.0)</f>
        <v>1</v>
      </c>
      <c r="AR36" s="9">
        <f>IFERROR(__xludf.DUMMYFUNCTION("""COMPUTED_VALUE"""),1.0)</f>
        <v>1</v>
      </c>
      <c r="AS36" s="9">
        <f>IFERROR(__xludf.DUMMYFUNCTION("""COMPUTED_VALUE"""),1.0)</f>
        <v>1</v>
      </c>
      <c r="AT36" s="9">
        <f>IFERROR(__xludf.DUMMYFUNCTION("""COMPUTED_VALUE"""),1.0)</f>
        <v>1</v>
      </c>
      <c r="AU36" s="9">
        <f>IFERROR(__xludf.DUMMYFUNCTION("""COMPUTED_VALUE"""),1.0)</f>
        <v>1</v>
      </c>
      <c r="AV36" s="9">
        <f>IFERROR(__xludf.DUMMYFUNCTION("""COMPUTED_VALUE"""),1.0)</f>
        <v>1</v>
      </c>
      <c r="AW36" s="9">
        <f>IFERROR(__xludf.DUMMYFUNCTION("""COMPUTED_VALUE"""),1.0)</f>
        <v>1</v>
      </c>
      <c r="AX36" s="9">
        <f>IFERROR(__xludf.DUMMYFUNCTION("""COMPUTED_VALUE"""),1.0)</f>
        <v>1</v>
      </c>
      <c r="AY36" s="9">
        <f>IFERROR(__xludf.DUMMYFUNCTION("""COMPUTED_VALUE"""),1.0)</f>
        <v>1</v>
      </c>
      <c r="AZ36" s="9">
        <f>IFERROR(__xludf.DUMMYFUNCTION("""COMPUTED_VALUE"""),1.0)</f>
        <v>1</v>
      </c>
      <c r="BA36" s="9">
        <f>IFERROR(__xludf.DUMMYFUNCTION("""COMPUTED_VALUE"""),1.0)</f>
        <v>1</v>
      </c>
      <c r="BB36" s="9">
        <f>IFERROR(__xludf.DUMMYFUNCTION("""COMPUTED_VALUE"""),1.0)</f>
        <v>1</v>
      </c>
      <c r="BC36" s="9">
        <f>IFERROR(__xludf.DUMMYFUNCTION("""COMPUTED_VALUE"""),1.0)</f>
        <v>1</v>
      </c>
      <c r="BD36" s="9">
        <f>IFERROR(__xludf.DUMMYFUNCTION("""COMPUTED_VALUE"""),1.0)</f>
        <v>1</v>
      </c>
      <c r="BE36" s="9">
        <f>IFERROR(__xludf.DUMMYFUNCTION("""COMPUTED_VALUE"""),1.0)</f>
        <v>1</v>
      </c>
      <c r="BF36" s="9">
        <f>IFERROR(__xludf.DUMMYFUNCTION("""COMPUTED_VALUE"""),1.0)</f>
        <v>1</v>
      </c>
      <c r="BG36" s="9">
        <f>IFERROR(__xludf.DUMMYFUNCTION("""COMPUTED_VALUE"""),1.0)</f>
        <v>1</v>
      </c>
      <c r="BH36" s="9">
        <f>IFERROR(__xludf.DUMMYFUNCTION("""COMPUTED_VALUE"""),1.0)</f>
        <v>1</v>
      </c>
      <c r="BI36" s="9">
        <f>IFERROR(__xludf.DUMMYFUNCTION("""COMPUTED_VALUE"""),1.0)</f>
        <v>1</v>
      </c>
      <c r="BJ36" s="9">
        <f>IFERROR(__xludf.DUMMYFUNCTION("""COMPUTED_VALUE"""),1.0)</f>
        <v>1</v>
      </c>
      <c r="BK36" s="9">
        <f>IFERROR(__xludf.DUMMYFUNCTION("""COMPUTED_VALUE"""),1.0)</f>
        <v>1</v>
      </c>
      <c r="BL36" s="9">
        <f>IFERROR(__xludf.DUMMYFUNCTION("""COMPUTED_VALUE"""),1.0)</f>
        <v>1</v>
      </c>
      <c r="BM36" s="9" t="str">
        <f>IFERROR(__xludf.DUMMYFUNCTION("""COMPUTED_VALUE"""),"")</f>
        <v/>
      </c>
      <c r="BN36" s="9">
        <f>IFERROR(__xludf.DUMMYFUNCTION("""COMPUTED_VALUE"""),1.0)</f>
        <v>1</v>
      </c>
      <c r="BO36" s="9">
        <f>IFERROR(__xludf.DUMMYFUNCTION("""COMPUTED_VALUE"""),1.0)</f>
        <v>1</v>
      </c>
      <c r="BP36" s="9" t="str">
        <f>IFERROR(__xludf.DUMMYFUNCTION("""COMPUTED_VALUE"""),"WA")</f>
        <v>WA</v>
      </c>
      <c r="BQ36" s="9">
        <f>IFERROR(__xludf.DUMMYFUNCTION("""COMPUTED_VALUE"""),1.0)</f>
        <v>1</v>
      </c>
      <c r="BR36" s="9" t="str">
        <f>IFERROR(__xludf.DUMMYFUNCTION("""COMPUTED_VALUE"""),"WA")</f>
        <v>WA</v>
      </c>
      <c r="BS36" s="9">
        <f>IFERROR(__xludf.DUMMYFUNCTION("""COMPUTED_VALUE"""),1.0)</f>
        <v>1</v>
      </c>
      <c r="BT36" s="9" t="str">
        <f>IFERROR(__xludf.DUMMYFUNCTION("""COMPUTED_VALUE"""),"WA")</f>
        <v>WA</v>
      </c>
      <c r="BU36" s="9">
        <f>IFERROR(__xludf.DUMMYFUNCTION("""COMPUTED_VALUE"""),1.0)</f>
        <v>1</v>
      </c>
      <c r="BV36" s="9">
        <f>IFERROR(__xludf.DUMMYFUNCTION("""COMPUTED_VALUE"""),1.0)</f>
        <v>1</v>
      </c>
      <c r="BW36" s="9">
        <f>IFERROR(__xludf.DUMMYFUNCTION("""COMPUTED_VALUE"""),1.0)</f>
        <v>1</v>
      </c>
      <c r="BX36" s="9">
        <f>IFERROR(__xludf.DUMMYFUNCTION("""COMPUTED_VALUE"""),1.0)</f>
        <v>1</v>
      </c>
      <c r="BY36" s="9">
        <f>IFERROR(__xludf.DUMMYFUNCTION("""COMPUTED_VALUE"""),1.0)</f>
        <v>1</v>
      </c>
      <c r="BZ36" s="9">
        <f>IFERROR(__xludf.DUMMYFUNCTION("""COMPUTED_VALUE"""),1.0)</f>
        <v>1</v>
      </c>
      <c r="CA36" s="9">
        <f>IFERROR(__xludf.DUMMYFUNCTION("""COMPUTED_VALUE"""),1.0)</f>
        <v>1</v>
      </c>
      <c r="CB36" s="9" t="str">
        <f>IFERROR(__xludf.DUMMYFUNCTION("""COMPUTED_VALUE"""),"WA")</f>
        <v>WA</v>
      </c>
      <c r="CC36" s="9" t="str">
        <f>IFERROR(__xludf.DUMMYFUNCTION("""COMPUTED_VALUE"""),"WA")</f>
        <v>WA</v>
      </c>
      <c r="CD36" s="9" t="str">
        <f>IFERROR(__xludf.DUMMYFUNCTION("""COMPUTED_VALUE"""),"WA")</f>
        <v>WA</v>
      </c>
      <c r="CE36" s="9" t="str">
        <f>IFERROR(__xludf.DUMMYFUNCTION("""COMPUTED_VALUE"""),"WA")</f>
        <v>WA</v>
      </c>
      <c r="CF36" s="9" t="str">
        <f>IFERROR(__xludf.DUMMYFUNCTION("""COMPUTED_VALUE"""),"WA")</f>
        <v>WA</v>
      </c>
      <c r="CG36" s="9" t="str">
        <f>IFERROR(__xludf.DUMMYFUNCTION("""COMPUTED_VALUE"""),"WA")</f>
        <v>WA</v>
      </c>
      <c r="CH36" s="9" t="str">
        <f>IFERROR(__xludf.DUMMYFUNCTION("""COMPUTED_VALUE"""),"WA")</f>
        <v>WA</v>
      </c>
      <c r="CI36" s="9" t="str">
        <f>IFERROR(__xludf.DUMMYFUNCTION("""COMPUTED_VALUE"""),"WA")</f>
        <v>WA</v>
      </c>
      <c r="CJ36" s="9" t="str">
        <f>IFERROR(__xludf.DUMMYFUNCTION("""COMPUTED_VALUE"""),"WA")</f>
        <v>WA</v>
      </c>
      <c r="CK36" s="9" t="str">
        <f>IFERROR(__xludf.DUMMYFUNCTION("""COMPUTED_VALUE"""),"WA")</f>
        <v>WA</v>
      </c>
      <c r="CL36" s="9" t="str">
        <f>IFERROR(__xludf.DUMMYFUNCTION("""COMPUTED_VALUE"""),"WA")</f>
        <v>WA</v>
      </c>
      <c r="CM36" s="9" t="str">
        <f>IFERROR(__xludf.DUMMYFUNCTION("""COMPUTED_VALUE"""),"WA")</f>
        <v>WA</v>
      </c>
      <c r="CN36" s="9" t="str">
        <f>IFERROR(__xludf.DUMMYFUNCTION("""COMPUTED_VALUE"""),"WA")</f>
        <v>WA</v>
      </c>
      <c r="CO36" s="9" t="str">
        <f>IFERROR(__xludf.DUMMYFUNCTION("""COMPUTED_VALUE"""),"WA")</f>
        <v>WA</v>
      </c>
      <c r="CP36" s="9" t="str">
        <f>IFERROR(__xludf.DUMMYFUNCTION("""COMPUTED_VALUE"""),"WA")</f>
        <v>WA</v>
      </c>
      <c r="CQ36" s="9" t="str">
        <f>IFERROR(__xludf.DUMMYFUNCTION("""COMPUTED_VALUE"""),"WA")</f>
        <v>WA</v>
      </c>
      <c r="CR36" s="9" t="str">
        <f>IFERROR(__xludf.DUMMYFUNCTION("""COMPUTED_VALUE"""),"WA")</f>
        <v>WA</v>
      </c>
      <c r="CS36" s="9">
        <f>IFERROR(__xludf.DUMMYFUNCTION("""COMPUTED_VALUE"""),1.0)</f>
        <v>1</v>
      </c>
      <c r="CT36" s="9" t="str">
        <f>IFERROR(__xludf.DUMMYFUNCTION("""COMPUTED_VALUE"""),"WA")</f>
        <v>WA</v>
      </c>
      <c r="CU36" s="9" t="str">
        <f>IFERROR(__xludf.DUMMYFUNCTION("""COMPUTED_VALUE"""),"")</f>
        <v/>
      </c>
      <c r="CV36" s="9" t="str">
        <f>IFERROR(__xludf.DUMMYFUNCTION("""COMPUTED_VALUE"""),"WA")</f>
        <v>WA</v>
      </c>
      <c r="CW36" s="9">
        <f>IFERROR(__xludf.DUMMYFUNCTION("""COMPUTED_VALUE"""),1.0)</f>
        <v>1</v>
      </c>
      <c r="CX36" s="9" t="str">
        <f>IFERROR(__xludf.DUMMYFUNCTION("""COMPUTED_VALUE"""),"WA")</f>
        <v>WA</v>
      </c>
      <c r="CY36" s="9" t="str">
        <f>IFERROR(__xludf.DUMMYFUNCTION("""COMPUTED_VALUE"""),"WA")</f>
        <v>WA</v>
      </c>
      <c r="CZ36" s="9" t="str">
        <f>IFERROR(__xludf.DUMMYFUNCTION("""COMPUTED_VALUE"""),"WA")</f>
        <v>WA</v>
      </c>
      <c r="DA36" s="9" t="str">
        <f>IFERROR(__xludf.DUMMYFUNCTION("""COMPUTED_VALUE"""),"WA")</f>
        <v>WA</v>
      </c>
      <c r="DB36" s="9" t="str">
        <f>IFERROR(__xludf.DUMMYFUNCTION("""COMPUTED_VALUE"""),"WA")</f>
        <v>WA</v>
      </c>
      <c r="DC36" s="9" t="str">
        <f>IFERROR(__xludf.DUMMYFUNCTION("""COMPUTED_VALUE"""),"WA")</f>
        <v>WA</v>
      </c>
      <c r="DD36" s="9" t="str">
        <f>IFERROR(__xludf.DUMMYFUNCTION("""COMPUTED_VALUE"""),"WA")</f>
        <v>WA</v>
      </c>
      <c r="DE36" s="9" t="str">
        <f>IFERROR(__xludf.DUMMYFUNCTION("""COMPUTED_VALUE"""),"WA")</f>
        <v>WA</v>
      </c>
      <c r="DF36" s="9" t="str">
        <f>IFERROR(__xludf.DUMMYFUNCTION("""COMPUTED_VALUE"""),"WA")</f>
        <v>WA</v>
      </c>
      <c r="DG36" s="9" t="str">
        <f>IFERROR(__xludf.DUMMYFUNCTION("""COMPUTED_VALUE"""),"WA")</f>
        <v>WA</v>
      </c>
      <c r="DH36" s="9" t="str">
        <f>IFERROR(__xludf.DUMMYFUNCTION("""COMPUTED_VALUE"""),"WA")</f>
        <v>WA</v>
      </c>
      <c r="DI36" s="9" t="str">
        <f>IFERROR(__xludf.DUMMYFUNCTION("""COMPUTED_VALUE"""),"WA")</f>
        <v>WA</v>
      </c>
      <c r="DJ36" s="9" t="str">
        <f>IFERROR(__xludf.DUMMYFUNCTION("""COMPUTED_VALUE"""),"WA")</f>
        <v>WA</v>
      </c>
      <c r="DK36" s="9" t="str">
        <f>IFERROR(__xludf.DUMMYFUNCTION("""COMPUTED_VALUE"""),"WA")</f>
        <v>WA</v>
      </c>
      <c r="DL36" s="9" t="str">
        <f>IFERROR(__xludf.DUMMYFUNCTION("""COMPUTED_VALUE"""),"WA")</f>
        <v>WA</v>
      </c>
      <c r="DM36" s="9" t="str">
        <f>IFERROR(__xludf.DUMMYFUNCTION("""COMPUTED_VALUE"""),"WA")</f>
        <v>WA</v>
      </c>
      <c r="DN36" s="9" t="str">
        <f>IFERROR(__xludf.DUMMYFUNCTION("""COMPUTED_VALUE"""),"WA")</f>
        <v>WA</v>
      </c>
      <c r="DO36" s="9" t="str">
        <f>IFERROR(__xludf.DUMMYFUNCTION("""COMPUTED_VALUE"""),"WA")</f>
        <v>WA</v>
      </c>
      <c r="DP36" s="9" t="str">
        <f>IFERROR(__xludf.DUMMYFUNCTION("""COMPUTED_VALUE"""),"WA")</f>
        <v>WA</v>
      </c>
      <c r="DQ36" s="9" t="str">
        <f>IFERROR(__xludf.DUMMYFUNCTION("""COMPUTED_VALUE"""),"WA")</f>
        <v>WA</v>
      </c>
      <c r="DR36" s="9" t="str">
        <f>IFERROR(__xludf.DUMMYFUNCTION("""COMPUTED_VALUE"""),"WA")</f>
        <v>WA</v>
      </c>
      <c r="DS36" s="9" t="str">
        <f>IFERROR(__xludf.DUMMYFUNCTION("""COMPUTED_VALUE"""),"WA")</f>
        <v>WA</v>
      </c>
      <c r="DT36" s="9" t="str">
        <f>IFERROR(__xludf.DUMMYFUNCTION("""COMPUTED_VALUE"""),"WA")</f>
        <v>WA</v>
      </c>
      <c r="DU36" s="9" t="str">
        <f>IFERROR(__xludf.DUMMYFUNCTION("""COMPUTED_VALUE"""),"WA")</f>
        <v>WA</v>
      </c>
      <c r="DV36" s="9" t="str">
        <f>IFERROR(__xludf.DUMMYFUNCTION("""COMPUTED_VALUE"""),"WA")</f>
        <v>WA</v>
      </c>
      <c r="DW36" s="9" t="str">
        <f>IFERROR(__xludf.DUMMYFUNCTION("""COMPUTED_VALUE"""),"WA")</f>
        <v>WA</v>
      </c>
      <c r="DX36" s="9" t="str">
        <f>IFERROR(__xludf.DUMMYFUNCTION("""COMPUTED_VALUE"""),"WA")</f>
        <v>WA</v>
      </c>
      <c r="DY36" s="9" t="str">
        <f>IFERROR(__xludf.DUMMYFUNCTION("""COMPUTED_VALUE"""),"WA")</f>
        <v>WA</v>
      </c>
      <c r="DZ36" s="9" t="str">
        <f>IFERROR(__xludf.DUMMYFUNCTION("""COMPUTED_VALUE"""),"WA")</f>
        <v>WA</v>
      </c>
      <c r="EA36" s="9" t="str">
        <f>IFERROR(__xludf.DUMMYFUNCTION("""COMPUTED_VALUE"""),"WA")</f>
        <v>WA</v>
      </c>
      <c r="EB36" s="9" t="str">
        <f>IFERROR(__xludf.DUMMYFUNCTION("""COMPUTED_VALUE"""),"")</f>
        <v/>
      </c>
      <c r="EC36" s="9" t="str">
        <f>IFERROR(__xludf.DUMMYFUNCTION("""COMPUTED_VALUE"""),"-")</f>
        <v>-</v>
      </c>
      <c r="ED36" s="9" t="str">
        <f>IFERROR(__xludf.DUMMYFUNCTION("""COMPUTED_VALUE"""),"-")</f>
        <v>-</v>
      </c>
      <c r="EE36" s="9" t="str">
        <f>IFERROR(__xludf.DUMMYFUNCTION("""COMPUTED_VALUE"""),"-")</f>
        <v>-</v>
      </c>
      <c r="EF36" s="9" t="str">
        <f>IFERROR(__xludf.DUMMYFUNCTION("""COMPUTED_VALUE"""),"-")</f>
        <v>-</v>
      </c>
      <c r="EG36" s="9" t="str">
        <f>IFERROR(__xludf.DUMMYFUNCTION("""COMPUTED_VALUE"""),"-")</f>
        <v>-</v>
      </c>
      <c r="EH36" s="9" t="str">
        <f>IFERROR(__xludf.DUMMYFUNCTION("""COMPUTED_VALUE"""),"-")</f>
        <v>-</v>
      </c>
      <c r="EI36" s="9" t="str">
        <f>IFERROR(__xludf.DUMMYFUNCTION("""COMPUTED_VALUE"""),"-")</f>
        <v>-</v>
      </c>
      <c r="EJ36" s="9" t="str">
        <f>IFERROR(__xludf.DUMMYFUNCTION("""COMPUTED_VALUE"""),"-")</f>
        <v>-</v>
      </c>
      <c r="EK36" s="9" t="str">
        <f>IFERROR(__xludf.DUMMYFUNCTION("""COMPUTED_VALUE"""),"-")</f>
        <v>-</v>
      </c>
      <c r="EL36" s="9" t="str">
        <f>IFERROR(__xludf.DUMMYFUNCTION("""COMPUTED_VALUE"""),"-")</f>
        <v>-</v>
      </c>
      <c r="EM36" s="9" t="str">
        <f>IFERROR(__xludf.DUMMYFUNCTION("""COMPUTED_VALUE"""),"-")</f>
        <v>-</v>
      </c>
      <c r="EN36" s="9" t="str">
        <f>IFERROR(__xludf.DUMMYFUNCTION("""COMPUTED_VALUE"""),"-")</f>
        <v>-</v>
      </c>
      <c r="EO36" s="9" t="str">
        <f>IFERROR(__xludf.DUMMYFUNCTION("""COMPUTED_VALUE"""),"-")</f>
        <v>-</v>
      </c>
      <c r="EP36" s="9" t="str">
        <f>IFERROR(__xludf.DUMMYFUNCTION("""COMPUTED_VALUE"""),"-")</f>
        <v>-</v>
      </c>
      <c r="EQ36" s="9" t="str">
        <f>IFERROR(__xludf.DUMMYFUNCTION("""COMPUTED_VALUE"""),"-")</f>
        <v>-</v>
      </c>
      <c r="ER36" s="9" t="str">
        <f>IFERROR(__xludf.DUMMYFUNCTION("""COMPUTED_VALUE"""),"-")</f>
        <v>-</v>
      </c>
      <c r="ES36" s="9" t="str">
        <f>IFERROR(__xludf.DUMMYFUNCTION("""COMPUTED_VALUE"""),"")</f>
        <v/>
      </c>
      <c r="ET36" s="9" t="str">
        <f>IFERROR(__xludf.DUMMYFUNCTION("""COMPUTED_VALUE"""),"-")</f>
        <v>-</v>
      </c>
      <c r="EU36" s="9" t="str">
        <f>IFERROR(__xludf.DUMMYFUNCTION("""COMPUTED_VALUE"""),"-")</f>
        <v>-</v>
      </c>
      <c r="EV36" s="9" t="str">
        <f>IFERROR(__xludf.DUMMYFUNCTION("""COMPUTED_VALUE"""),"-")</f>
        <v>-</v>
      </c>
      <c r="EW36" s="9" t="str">
        <f>IFERROR(__xludf.DUMMYFUNCTION("""COMPUTED_VALUE"""),"-")</f>
        <v>-</v>
      </c>
      <c r="EX36" s="9" t="str">
        <f>IFERROR(__xludf.DUMMYFUNCTION("""COMPUTED_VALUE"""),"-")</f>
        <v>-</v>
      </c>
      <c r="EY36" s="9" t="str">
        <f>IFERROR(__xludf.DUMMYFUNCTION("""COMPUTED_VALUE"""),"-")</f>
        <v>-</v>
      </c>
      <c r="EZ36" s="9" t="str">
        <f>IFERROR(__xludf.DUMMYFUNCTION("""COMPUTED_VALUE"""),"-")</f>
        <v>-</v>
      </c>
      <c r="FA36" s="9" t="str">
        <f>IFERROR(__xludf.DUMMYFUNCTION("""COMPUTED_VALUE"""),"-")</f>
        <v>-</v>
      </c>
      <c r="FB36" s="9" t="str">
        <f>IFERROR(__xludf.DUMMYFUNCTION("""COMPUTED_VALUE"""),"-")</f>
        <v>-</v>
      </c>
      <c r="FC36" s="9" t="str">
        <f>IFERROR(__xludf.DUMMYFUNCTION("""COMPUTED_VALUE"""),"-")</f>
        <v>-</v>
      </c>
      <c r="FD36" s="9" t="str">
        <f>IFERROR(__xludf.DUMMYFUNCTION("""COMPUTED_VALUE"""),"-")</f>
        <v>-</v>
      </c>
      <c r="FE36" s="9" t="str">
        <f>IFERROR(__xludf.DUMMYFUNCTION("""COMPUTED_VALUE"""),"-")</f>
        <v>-</v>
      </c>
      <c r="FF36" s="9" t="str">
        <f>IFERROR(__xludf.DUMMYFUNCTION("""COMPUTED_VALUE"""),"-")</f>
        <v>-</v>
      </c>
      <c r="FG36" s="9" t="str">
        <f>IFERROR(__xludf.DUMMYFUNCTION("""COMPUTED_VALUE"""),"-")</f>
        <v>-</v>
      </c>
      <c r="FH36" s="9" t="str">
        <f>IFERROR(__xludf.DUMMYFUNCTION("""COMPUTED_VALUE"""),"-")</f>
        <v>-</v>
      </c>
      <c r="FI36" s="9" t="str">
        <f>IFERROR(__xludf.DUMMYFUNCTION("""COMPUTED_VALUE"""),"-")</f>
        <v>-</v>
      </c>
      <c r="FJ36" s="9" t="str">
        <f>IFERROR(__xludf.DUMMYFUNCTION("""COMPUTED_VALUE"""),"-")</f>
        <v>-</v>
      </c>
      <c r="FK36" s="9" t="str">
        <f>IFERROR(__xludf.DUMMYFUNCTION("""COMPUTED_VALUE"""),"-")</f>
        <v>-</v>
      </c>
      <c r="FL36" s="9" t="str">
        <f>IFERROR(__xludf.DUMMYFUNCTION("""COMPUTED_VALUE"""),"-")</f>
        <v>-</v>
      </c>
      <c r="FM36" s="9" t="str">
        <f>IFERROR(__xludf.DUMMYFUNCTION("""COMPUTED_VALUE"""),"-")</f>
        <v>-</v>
      </c>
      <c r="FN36" s="9" t="str">
        <f>IFERROR(__xludf.DUMMYFUNCTION("""COMPUTED_VALUE"""),"-")</f>
        <v>-</v>
      </c>
      <c r="FO36" s="9" t="str">
        <f>IFERROR(__xludf.DUMMYFUNCTION("""COMPUTED_VALUE"""),"-")</f>
        <v>-</v>
      </c>
      <c r="FP36" s="9" t="str">
        <f>IFERROR(__xludf.DUMMYFUNCTION("""COMPUTED_VALUE"""),"-")</f>
        <v>-</v>
      </c>
      <c r="FQ36" s="9" t="str">
        <f>IFERROR(__xludf.DUMMYFUNCTION("""COMPUTED_VALUE"""),"-")</f>
        <v>-</v>
      </c>
      <c r="FR36" s="9" t="str">
        <f>IFERROR(__xludf.DUMMYFUNCTION("""COMPUTED_VALUE"""),"-")</f>
        <v>-</v>
      </c>
      <c r="FS36" s="9" t="str">
        <f>IFERROR(__xludf.DUMMYFUNCTION("""COMPUTED_VALUE"""),"-")</f>
        <v>-</v>
      </c>
      <c r="FT36" s="9" t="str">
        <f>IFERROR(__xludf.DUMMYFUNCTION("""COMPUTED_VALUE"""),"-")</f>
        <v>-</v>
      </c>
      <c r="FU36" s="9" t="str">
        <f>IFERROR(__xludf.DUMMYFUNCTION("""COMPUTED_VALUE"""),"-")</f>
        <v>-</v>
      </c>
      <c r="FV36" s="9" t="str">
        <f>IFERROR(__xludf.DUMMYFUNCTION("""COMPUTED_VALUE"""),"")</f>
        <v/>
      </c>
      <c r="FW36" s="9" t="str">
        <f>IFERROR(__xludf.DUMMYFUNCTION("""COMPUTED_VALUE"""),"-")</f>
        <v>-</v>
      </c>
      <c r="FX36" s="9" t="str">
        <f>IFERROR(__xludf.DUMMYFUNCTION("""COMPUTED_VALUE"""),"-")</f>
        <v>-</v>
      </c>
      <c r="FY36" s="9" t="str">
        <f>IFERROR(__xludf.DUMMYFUNCTION("""COMPUTED_VALUE"""),"-")</f>
        <v>-</v>
      </c>
      <c r="FZ36" s="9" t="str">
        <f>IFERROR(__xludf.DUMMYFUNCTION("""COMPUTED_VALUE"""),"-")</f>
        <v>-</v>
      </c>
      <c r="GA36" s="9" t="str">
        <f>IFERROR(__xludf.DUMMYFUNCTION("""COMPUTED_VALUE"""),"-")</f>
        <v>-</v>
      </c>
      <c r="GB36" s="9" t="str">
        <f>IFERROR(__xludf.DUMMYFUNCTION("""COMPUTED_VALUE"""),"-")</f>
        <v>-</v>
      </c>
      <c r="GC36" s="9" t="str">
        <f>IFERROR(__xludf.DUMMYFUNCTION("""COMPUTED_VALUE"""),"-")</f>
        <v>-</v>
      </c>
      <c r="GD36" s="9" t="str">
        <f>IFERROR(__xludf.DUMMYFUNCTION("""COMPUTED_VALUE"""),"-")</f>
        <v>-</v>
      </c>
      <c r="GE36" s="9" t="str">
        <f>IFERROR(__xludf.DUMMYFUNCTION("""COMPUTED_VALUE"""),"-")</f>
        <v>-</v>
      </c>
      <c r="GF36" s="9" t="str">
        <f>IFERROR(__xludf.DUMMYFUNCTION("""COMPUTED_VALUE"""),"-")</f>
        <v>-</v>
      </c>
      <c r="GG36" s="9" t="str">
        <f>IFERROR(__xludf.DUMMYFUNCTION("""COMPUTED_VALUE"""),"-")</f>
        <v>-</v>
      </c>
      <c r="GH36" s="9" t="str">
        <f>IFERROR(__xludf.DUMMYFUNCTION("""COMPUTED_VALUE"""),"-")</f>
        <v>-</v>
      </c>
      <c r="GI36" s="9" t="str">
        <f>IFERROR(__xludf.DUMMYFUNCTION("""COMPUTED_VALUE"""),"-")</f>
        <v>-</v>
      </c>
      <c r="GJ36" s="9" t="str">
        <f>IFERROR(__xludf.DUMMYFUNCTION("""COMPUTED_VALUE"""),"-")</f>
        <v>-</v>
      </c>
      <c r="GK36" s="9" t="str">
        <f>IFERROR(__xludf.DUMMYFUNCTION("""COMPUTED_VALUE"""),"-")</f>
        <v>-</v>
      </c>
      <c r="GL36" s="9" t="str">
        <f>IFERROR(__xludf.DUMMYFUNCTION("""COMPUTED_VALUE"""),"-")</f>
        <v>-</v>
      </c>
      <c r="GM36" s="9" t="str">
        <f>IFERROR(__xludf.DUMMYFUNCTION("""COMPUTED_VALUE"""),"-")</f>
        <v>-</v>
      </c>
      <c r="GN36" s="9" t="str">
        <f>IFERROR(__xludf.DUMMYFUNCTION("""COMPUTED_VALUE"""),"-")</f>
        <v>-</v>
      </c>
      <c r="GO36" s="9" t="str">
        <f>IFERROR(__xludf.DUMMYFUNCTION("""COMPUTED_VALUE"""),"-")</f>
        <v>-</v>
      </c>
      <c r="GP36" s="9" t="str">
        <f>IFERROR(__xludf.DUMMYFUNCTION("""COMPUTED_VALUE"""),"-")</f>
        <v>-</v>
      </c>
      <c r="GQ36" s="9" t="str">
        <f>IFERROR(__xludf.DUMMYFUNCTION("""COMPUTED_VALUE"""),"-")</f>
        <v>-</v>
      </c>
      <c r="GR36" s="9" t="str">
        <f>IFERROR(__xludf.DUMMYFUNCTION("""COMPUTED_VALUE"""),"-")</f>
        <v>-</v>
      </c>
      <c r="GS36" s="9" t="str">
        <f>IFERROR(__xludf.DUMMYFUNCTION("""COMPUTED_VALUE"""),"-")</f>
        <v>-</v>
      </c>
      <c r="GT36" s="9" t="str">
        <f>IFERROR(__xludf.DUMMYFUNCTION("""COMPUTED_VALUE"""),"-")</f>
        <v>-</v>
      </c>
      <c r="GU36" s="9" t="str">
        <f>IFERROR(__xludf.DUMMYFUNCTION("""COMPUTED_VALUE"""),"")</f>
        <v/>
      </c>
    </row>
    <row r="37">
      <c r="A37" s="5"/>
      <c r="B37" s="5"/>
      <c r="C37" s="5" t="str">
        <f>if(B37="d","diskv. iz ciklusa",if(B37="d1","diskv. iz kruga",if($E37="ODOBREN",(if(countif(H:H,"="&amp;H37)=1,countif(H:H,"&gt;"&amp;H37)+1,concatenate(countif(H:H,"&gt;"&amp;H37)+1," - ",countif(H:H,"&gt;="&amp;H37)))),'Rezultati - B kategorija'!empty)))</f>
        <v>25 - 37</v>
      </c>
      <c r="D37" s="6" t="str">
        <f>IFERROR(__xludf.DUMMYFUNCTION("""COMPUTED_VALUE"""),"Milica876")</f>
        <v>Milica876</v>
      </c>
      <c r="E37" s="6" t="str">
        <f>IFERROR(__xludf.DUMMYFUNCTION("""COMPUTED_VALUE"""),"ODOBREN")</f>
        <v>ODOBREN</v>
      </c>
      <c r="F37" s="6" t="str">
        <f>IFERROR(__xludf.DUMMYFUNCTION("""COMPUTED_VALUE"""),"Milica")</f>
        <v>Milica</v>
      </c>
      <c r="G37" s="6" t="str">
        <f>IFERROR(__xludf.DUMMYFUNCTION("""COMPUTED_VALUE"""),"Maksimović")</f>
        <v>Maksimović</v>
      </c>
      <c r="H37" s="7">
        <f>IFERROR(__xludf.DUMMYFUNCTION("""COMPUTED_VALUE"""),112.0)</f>
        <v>112</v>
      </c>
      <c r="I37" s="7">
        <f>IFERROR(__xludf.DUMMYFUNCTION("""COMPUTED_VALUE"""),112.0)</f>
        <v>112</v>
      </c>
      <c r="J37" s="6" t="str">
        <f>IFERROR(__xludf.DUMMYFUNCTION("""COMPUTED_VALUE"""),"Bačka Palanka")</f>
        <v>Bačka Palanka</v>
      </c>
      <c r="K37" s="6" t="str">
        <f>IFERROR(__xludf.DUMMYFUNCTION("""COMPUTED_VALUE"""),"Gimnazija 20. oktobar")</f>
        <v>Gimnazija 20. oktobar</v>
      </c>
      <c r="L37" s="14" t="str">
        <f>IFERROR(__xludf.DUMMYFUNCTION("""COMPUTED_VALUE"""),"IV")</f>
        <v>IV</v>
      </c>
      <c r="M37" s="6" t="str">
        <f>IFERROR(__xludf.DUMMYFUNCTION("""COMPUTED_VALUE"""),"B")</f>
        <v>B</v>
      </c>
      <c r="N37" s="6" t="str">
        <f>IFERROR(__xludf.DUMMYFUNCTION("""COMPUTED_VALUE"""),"Marina Đurišić")</f>
        <v>Marina Đurišić</v>
      </c>
      <c r="O37" s="8">
        <f>IFERROR(__xludf.DUMMYFUNCTION("""COMPUTED_VALUE"""),100.0)</f>
        <v>100</v>
      </c>
      <c r="P37" s="9">
        <f>IFERROR(__xludf.DUMMYFUNCTION("""COMPUTED_VALUE"""),12.0)</f>
        <v>12</v>
      </c>
      <c r="Q37" s="9">
        <f>IFERROR(__xludf.DUMMYFUNCTION("""COMPUTED_VALUE"""),0.0)</f>
        <v>0</v>
      </c>
      <c r="R37" s="9" t="str">
        <f>IFERROR(__xludf.DUMMYFUNCTION("""COMPUTED_VALUE"""),"-")</f>
        <v>-</v>
      </c>
      <c r="S37" s="9" t="str">
        <f>IFERROR(__xludf.DUMMYFUNCTION("""COMPUTED_VALUE"""),"-")</f>
        <v>-</v>
      </c>
      <c r="T37" s="9" t="str">
        <f>IFERROR(__xludf.DUMMYFUNCTION("""COMPUTED_VALUE"""),"-")</f>
        <v>-</v>
      </c>
      <c r="U37" s="9" t="str">
        <f>IFERROR(__xludf.DUMMYFUNCTION("""COMPUTED_VALUE"""),"")</f>
        <v/>
      </c>
      <c r="V37" s="9" t="str">
        <f>IFERROR(__xludf.DUMMYFUNCTION("""COMPUTED_VALUE"""),"")</f>
        <v/>
      </c>
      <c r="W37" s="9">
        <f>IFERROR(__xludf.DUMMYFUNCTION("""COMPUTED_VALUE"""),1.0)</f>
        <v>1</v>
      </c>
      <c r="X37" s="9">
        <f>IFERROR(__xludf.DUMMYFUNCTION("""COMPUTED_VALUE"""),1.0)</f>
        <v>1</v>
      </c>
      <c r="Y37" s="9">
        <f>IFERROR(__xludf.DUMMYFUNCTION("""COMPUTED_VALUE"""),1.0)</f>
        <v>1</v>
      </c>
      <c r="Z37" s="9">
        <f>IFERROR(__xludf.DUMMYFUNCTION("""COMPUTED_VALUE"""),1.0)</f>
        <v>1</v>
      </c>
      <c r="AA37" s="9">
        <f>IFERROR(__xludf.DUMMYFUNCTION("""COMPUTED_VALUE"""),1.0)</f>
        <v>1</v>
      </c>
      <c r="AB37" s="9">
        <f>IFERROR(__xludf.DUMMYFUNCTION("""COMPUTED_VALUE"""),1.0)</f>
        <v>1</v>
      </c>
      <c r="AC37" s="9">
        <f>IFERROR(__xludf.DUMMYFUNCTION("""COMPUTED_VALUE"""),1.0)</f>
        <v>1</v>
      </c>
      <c r="AD37" s="9">
        <f>IFERROR(__xludf.DUMMYFUNCTION("""COMPUTED_VALUE"""),1.0)</f>
        <v>1</v>
      </c>
      <c r="AE37" s="9">
        <f>IFERROR(__xludf.DUMMYFUNCTION("""COMPUTED_VALUE"""),1.0)</f>
        <v>1</v>
      </c>
      <c r="AF37" s="9">
        <f>IFERROR(__xludf.DUMMYFUNCTION("""COMPUTED_VALUE"""),1.0)</f>
        <v>1</v>
      </c>
      <c r="AG37" s="9">
        <f>IFERROR(__xludf.DUMMYFUNCTION("""COMPUTED_VALUE"""),1.0)</f>
        <v>1</v>
      </c>
      <c r="AH37" s="9">
        <f>IFERROR(__xludf.DUMMYFUNCTION("""COMPUTED_VALUE"""),1.0)</f>
        <v>1</v>
      </c>
      <c r="AI37" s="9">
        <f>IFERROR(__xludf.DUMMYFUNCTION("""COMPUTED_VALUE"""),1.0)</f>
        <v>1</v>
      </c>
      <c r="AJ37" s="9">
        <f>IFERROR(__xludf.DUMMYFUNCTION("""COMPUTED_VALUE"""),1.0)</f>
        <v>1</v>
      </c>
      <c r="AK37" s="9">
        <f>IFERROR(__xludf.DUMMYFUNCTION("""COMPUTED_VALUE"""),1.0)</f>
        <v>1</v>
      </c>
      <c r="AL37" s="9">
        <f>IFERROR(__xludf.DUMMYFUNCTION("""COMPUTED_VALUE"""),1.0)</f>
        <v>1</v>
      </c>
      <c r="AM37" s="9">
        <f>IFERROR(__xludf.DUMMYFUNCTION("""COMPUTED_VALUE"""),1.0)</f>
        <v>1</v>
      </c>
      <c r="AN37" s="9">
        <f>IFERROR(__xludf.DUMMYFUNCTION("""COMPUTED_VALUE"""),1.0)</f>
        <v>1</v>
      </c>
      <c r="AO37" s="9">
        <f>IFERROR(__xludf.DUMMYFUNCTION("""COMPUTED_VALUE"""),1.0)</f>
        <v>1</v>
      </c>
      <c r="AP37" s="9">
        <f>IFERROR(__xludf.DUMMYFUNCTION("""COMPUTED_VALUE"""),1.0)</f>
        <v>1</v>
      </c>
      <c r="AQ37" s="9">
        <f>IFERROR(__xludf.DUMMYFUNCTION("""COMPUTED_VALUE"""),1.0)</f>
        <v>1</v>
      </c>
      <c r="AR37" s="9">
        <f>IFERROR(__xludf.DUMMYFUNCTION("""COMPUTED_VALUE"""),1.0)</f>
        <v>1</v>
      </c>
      <c r="AS37" s="9">
        <f>IFERROR(__xludf.DUMMYFUNCTION("""COMPUTED_VALUE"""),1.0)</f>
        <v>1</v>
      </c>
      <c r="AT37" s="9">
        <f>IFERROR(__xludf.DUMMYFUNCTION("""COMPUTED_VALUE"""),1.0)</f>
        <v>1</v>
      </c>
      <c r="AU37" s="9">
        <f>IFERROR(__xludf.DUMMYFUNCTION("""COMPUTED_VALUE"""),1.0)</f>
        <v>1</v>
      </c>
      <c r="AV37" s="9">
        <f>IFERROR(__xludf.DUMMYFUNCTION("""COMPUTED_VALUE"""),1.0)</f>
        <v>1</v>
      </c>
      <c r="AW37" s="9">
        <f>IFERROR(__xludf.DUMMYFUNCTION("""COMPUTED_VALUE"""),1.0)</f>
        <v>1</v>
      </c>
      <c r="AX37" s="9">
        <f>IFERROR(__xludf.DUMMYFUNCTION("""COMPUTED_VALUE"""),1.0)</f>
        <v>1</v>
      </c>
      <c r="AY37" s="9">
        <f>IFERROR(__xludf.DUMMYFUNCTION("""COMPUTED_VALUE"""),1.0)</f>
        <v>1</v>
      </c>
      <c r="AZ37" s="9">
        <f>IFERROR(__xludf.DUMMYFUNCTION("""COMPUTED_VALUE"""),1.0)</f>
        <v>1</v>
      </c>
      <c r="BA37" s="9">
        <f>IFERROR(__xludf.DUMMYFUNCTION("""COMPUTED_VALUE"""),1.0)</f>
        <v>1</v>
      </c>
      <c r="BB37" s="9">
        <f>IFERROR(__xludf.DUMMYFUNCTION("""COMPUTED_VALUE"""),1.0)</f>
        <v>1</v>
      </c>
      <c r="BC37" s="9">
        <f>IFERROR(__xludf.DUMMYFUNCTION("""COMPUTED_VALUE"""),1.0)</f>
        <v>1</v>
      </c>
      <c r="BD37" s="9">
        <f>IFERROR(__xludf.DUMMYFUNCTION("""COMPUTED_VALUE"""),1.0)</f>
        <v>1</v>
      </c>
      <c r="BE37" s="9">
        <f>IFERROR(__xludf.DUMMYFUNCTION("""COMPUTED_VALUE"""),1.0)</f>
        <v>1</v>
      </c>
      <c r="BF37" s="9">
        <f>IFERROR(__xludf.DUMMYFUNCTION("""COMPUTED_VALUE"""),1.0)</f>
        <v>1</v>
      </c>
      <c r="BG37" s="9">
        <f>IFERROR(__xludf.DUMMYFUNCTION("""COMPUTED_VALUE"""),1.0)</f>
        <v>1</v>
      </c>
      <c r="BH37" s="9">
        <f>IFERROR(__xludf.DUMMYFUNCTION("""COMPUTED_VALUE"""),1.0)</f>
        <v>1</v>
      </c>
      <c r="BI37" s="9">
        <f>IFERROR(__xludf.DUMMYFUNCTION("""COMPUTED_VALUE"""),1.0)</f>
        <v>1</v>
      </c>
      <c r="BJ37" s="9">
        <f>IFERROR(__xludf.DUMMYFUNCTION("""COMPUTED_VALUE"""),1.0)</f>
        <v>1</v>
      </c>
      <c r="BK37" s="9">
        <f>IFERROR(__xludf.DUMMYFUNCTION("""COMPUTED_VALUE"""),1.0)</f>
        <v>1</v>
      </c>
      <c r="BL37" s="9">
        <f>IFERROR(__xludf.DUMMYFUNCTION("""COMPUTED_VALUE"""),1.0)</f>
        <v>1</v>
      </c>
      <c r="BM37" s="9" t="str">
        <f>IFERROR(__xludf.DUMMYFUNCTION("""COMPUTED_VALUE"""),"")</f>
        <v/>
      </c>
      <c r="BN37" s="9">
        <f>IFERROR(__xludf.DUMMYFUNCTION("""COMPUTED_VALUE"""),1.0)</f>
        <v>1</v>
      </c>
      <c r="BO37" s="9">
        <f>IFERROR(__xludf.DUMMYFUNCTION("""COMPUTED_VALUE"""),1.0)</f>
        <v>1</v>
      </c>
      <c r="BP37" s="9" t="str">
        <f>IFERROR(__xludf.DUMMYFUNCTION("""COMPUTED_VALUE"""),"WA")</f>
        <v>WA</v>
      </c>
      <c r="BQ37" s="9">
        <f>IFERROR(__xludf.DUMMYFUNCTION("""COMPUTED_VALUE"""),1.0)</f>
        <v>1</v>
      </c>
      <c r="BR37" s="9" t="str">
        <f>IFERROR(__xludf.DUMMYFUNCTION("""COMPUTED_VALUE"""),"WA")</f>
        <v>WA</v>
      </c>
      <c r="BS37" s="9">
        <f>IFERROR(__xludf.DUMMYFUNCTION("""COMPUTED_VALUE"""),1.0)</f>
        <v>1</v>
      </c>
      <c r="BT37" s="9" t="str">
        <f>IFERROR(__xludf.DUMMYFUNCTION("""COMPUTED_VALUE"""),"WA")</f>
        <v>WA</v>
      </c>
      <c r="BU37" s="9">
        <f>IFERROR(__xludf.DUMMYFUNCTION("""COMPUTED_VALUE"""),1.0)</f>
        <v>1</v>
      </c>
      <c r="BV37" s="9">
        <f>IFERROR(__xludf.DUMMYFUNCTION("""COMPUTED_VALUE"""),1.0)</f>
        <v>1</v>
      </c>
      <c r="BW37" s="9">
        <f>IFERROR(__xludf.DUMMYFUNCTION("""COMPUTED_VALUE"""),1.0)</f>
        <v>1</v>
      </c>
      <c r="BX37" s="9">
        <f>IFERROR(__xludf.DUMMYFUNCTION("""COMPUTED_VALUE"""),1.0)</f>
        <v>1</v>
      </c>
      <c r="BY37" s="9">
        <f>IFERROR(__xludf.DUMMYFUNCTION("""COMPUTED_VALUE"""),1.0)</f>
        <v>1</v>
      </c>
      <c r="BZ37" s="9">
        <f>IFERROR(__xludf.DUMMYFUNCTION("""COMPUTED_VALUE"""),1.0)</f>
        <v>1</v>
      </c>
      <c r="CA37" s="9">
        <f>IFERROR(__xludf.DUMMYFUNCTION("""COMPUTED_VALUE"""),1.0)</f>
        <v>1</v>
      </c>
      <c r="CB37" s="9" t="str">
        <f>IFERROR(__xludf.DUMMYFUNCTION("""COMPUTED_VALUE"""),"WA")</f>
        <v>WA</v>
      </c>
      <c r="CC37" s="9" t="str">
        <f>IFERROR(__xludf.DUMMYFUNCTION("""COMPUTED_VALUE"""),"WA")</f>
        <v>WA</v>
      </c>
      <c r="CD37" s="9" t="str">
        <f>IFERROR(__xludf.DUMMYFUNCTION("""COMPUTED_VALUE"""),"WA")</f>
        <v>WA</v>
      </c>
      <c r="CE37" s="9" t="str">
        <f>IFERROR(__xludf.DUMMYFUNCTION("""COMPUTED_VALUE"""),"WA")</f>
        <v>WA</v>
      </c>
      <c r="CF37" s="9" t="str">
        <f>IFERROR(__xludf.DUMMYFUNCTION("""COMPUTED_VALUE"""),"WA")</f>
        <v>WA</v>
      </c>
      <c r="CG37" s="9" t="str">
        <f>IFERROR(__xludf.DUMMYFUNCTION("""COMPUTED_VALUE"""),"WA")</f>
        <v>WA</v>
      </c>
      <c r="CH37" s="9" t="str">
        <f>IFERROR(__xludf.DUMMYFUNCTION("""COMPUTED_VALUE"""),"WA")</f>
        <v>WA</v>
      </c>
      <c r="CI37" s="9" t="str">
        <f>IFERROR(__xludf.DUMMYFUNCTION("""COMPUTED_VALUE"""),"WA")</f>
        <v>WA</v>
      </c>
      <c r="CJ37" s="9" t="str">
        <f>IFERROR(__xludf.DUMMYFUNCTION("""COMPUTED_VALUE"""),"WA")</f>
        <v>WA</v>
      </c>
      <c r="CK37" s="9" t="str">
        <f>IFERROR(__xludf.DUMMYFUNCTION("""COMPUTED_VALUE"""),"WA")</f>
        <v>WA</v>
      </c>
      <c r="CL37" s="9" t="str">
        <f>IFERROR(__xludf.DUMMYFUNCTION("""COMPUTED_VALUE"""),"WA")</f>
        <v>WA</v>
      </c>
      <c r="CM37" s="9" t="str">
        <f>IFERROR(__xludf.DUMMYFUNCTION("""COMPUTED_VALUE"""),"WA")</f>
        <v>WA</v>
      </c>
      <c r="CN37" s="9" t="str">
        <f>IFERROR(__xludf.DUMMYFUNCTION("""COMPUTED_VALUE"""),"WA")</f>
        <v>WA</v>
      </c>
      <c r="CO37" s="9" t="str">
        <f>IFERROR(__xludf.DUMMYFUNCTION("""COMPUTED_VALUE"""),"WA")</f>
        <v>WA</v>
      </c>
      <c r="CP37" s="9" t="str">
        <f>IFERROR(__xludf.DUMMYFUNCTION("""COMPUTED_VALUE"""),"WA")</f>
        <v>WA</v>
      </c>
      <c r="CQ37" s="9" t="str">
        <f>IFERROR(__xludf.DUMMYFUNCTION("""COMPUTED_VALUE"""),"WA")</f>
        <v>WA</v>
      </c>
      <c r="CR37" s="9" t="str">
        <f>IFERROR(__xludf.DUMMYFUNCTION("""COMPUTED_VALUE"""),"WA")</f>
        <v>WA</v>
      </c>
      <c r="CS37" s="9">
        <f>IFERROR(__xludf.DUMMYFUNCTION("""COMPUTED_VALUE"""),1.0)</f>
        <v>1</v>
      </c>
      <c r="CT37" s="9" t="str">
        <f>IFERROR(__xludf.DUMMYFUNCTION("""COMPUTED_VALUE"""),"WA")</f>
        <v>WA</v>
      </c>
      <c r="CU37" s="9" t="str">
        <f>IFERROR(__xludf.DUMMYFUNCTION("""COMPUTED_VALUE"""),"")</f>
        <v/>
      </c>
      <c r="CV37" s="9">
        <f>IFERROR(__xludf.DUMMYFUNCTION("""COMPUTED_VALUE"""),1.0)</f>
        <v>1</v>
      </c>
      <c r="CW37" s="9" t="str">
        <f>IFERROR(__xludf.DUMMYFUNCTION("""COMPUTED_VALUE"""),"WA")</f>
        <v>WA</v>
      </c>
      <c r="CX37" s="9">
        <f>IFERROR(__xludf.DUMMYFUNCTION("""COMPUTED_VALUE"""),1.0)</f>
        <v>1</v>
      </c>
      <c r="CY37" s="9">
        <f>IFERROR(__xludf.DUMMYFUNCTION("""COMPUTED_VALUE"""),1.0)</f>
        <v>1</v>
      </c>
      <c r="CZ37" s="9" t="str">
        <f>IFERROR(__xludf.DUMMYFUNCTION("""COMPUTED_VALUE"""),"WA")</f>
        <v>WA</v>
      </c>
      <c r="DA37" s="9" t="str">
        <f>IFERROR(__xludf.DUMMYFUNCTION("""COMPUTED_VALUE"""),"WA")</f>
        <v>WA</v>
      </c>
      <c r="DB37" s="9" t="str">
        <f>IFERROR(__xludf.DUMMYFUNCTION("""COMPUTED_VALUE"""),"TLE")</f>
        <v>TLE</v>
      </c>
      <c r="DC37" s="9" t="str">
        <f>IFERROR(__xludf.DUMMYFUNCTION("""COMPUTED_VALUE"""),"TLE")</f>
        <v>TLE</v>
      </c>
      <c r="DD37" s="9" t="str">
        <f>IFERROR(__xludf.DUMMYFUNCTION("""COMPUTED_VALUE"""),"TLE")</f>
        <v>TLE</v>
      </c>
      <c r="DE37" s="9" t="str">
        <f>IFERROR(__xludf.DUMMYFUNCTION("""COMPUTED_VALUE"""),"TLE")</f>
        <v>TLE</v>
      </c>
      <c r="DF37" s="9" t="str">
        <f>IFERROR(__xludf.DUMMYFUNCTION("""COMPUTED_VALUE"""),"TLE")</f>
        <v>TLE</v>
      </c>
      <c r="DG37" s="9" t="str">
        <f>IFERROR(__xludf.DUMMYFUNCTION("""COMPUTED_VALUE"""),"TLE")</f>
        <v>TLE</v>
      </c>
      <c r="DH37" s="9" t="str">
        <f>IFERROR(__xludf.DUMMYFUNCTION("""COMPUTED_VALUE"""),"TLE")</f>
        <v>TLE</v>
      </c>
      <c r="DI37" s="9" t="str">
        <f>IFERROR(__xludf.DUMMYFUNCTION("""COMPUTED_VALUE"""),"TLE")</f>
        <v>TLE</v>
      </c>
      <c r="DJ37" s="9" t="str">
        <f>IFERROR(__xludf.DUMMYFUNCTION("""COMPUTED_VALUE"""),"TLE")</f>
        <v>TLE</v>
      </c>
      <c r="DK37" s="9" t="str">
        <f>IFERROR(__xludf.DUMMYFUNCTION("""COMPUTED_VALUE"""),"TLE")</f>
        <v>TLE</v>
      </c>
      <c r="DL37" s="9" t="str">
        <f>IFERROR(__xludf.DUMMYFUNCTION("""COMPUTED_VALUE"""),"TLE")</f>
        <v>TLE</v>
      </c>
      <c r="DM37" s="9" t="str">
        <f>IFERROR(__xludf.DUMMYFUNCTION("""COMPUTED_VALUE"""),"TLE")</f>
        <v>TLE</v>
      </c>
      <c r="DN37" s="9" t="str">
        <f>IFERROR(__xludf.DUMMYFUNCTION("""COMPUTED_VALUE"""),"TLE")</f>
        <v>TLE</v>
      </c>
      <c r="DO37" s="9" t="str">
        <f>IFERROR(__xludf.DUMMYFUNCTION("""COMPUTED_VALUE"""),"TLE")</f>
        <v>TLE</v>
      </c>
      <c r="DP37" s="9" t="str">
        <f>IFERROR(__xludf.DUMMYFUNCTION("""COMPUTED_VALUE"""),"TLE")</f>
        <v>TLE</v>
      </c>
      <c r="DQ37" s="9" t="str">
        <f>IFERROR(__xludf.DUMMYFUNCTION("""COMPUTED_VALUE"""),"TLE")</f>
        <v>TLE</v>
      </c>
      <c r="DR37" s="9" t="str">
        <f>IFERROR(__xludf.DUMMYFUNCTION("""COMPUTED_VALUE"""),"TLE")</f>
        <v>TLE</v>
      </c>
      <c r="DS37" s="9" t="str">
        <f>IFERROR(__xludf.DUMMYFUNCTION("""COMPUTED_VALUE"""),"TLE")</f>
        <v>TLE</v>
      </c>
      <c r="DT37" s="9" t="str">
        <f>IFERROR(__xludf.DUMMYFUNCTION("""COMPUTED_VALUE"""),"TLE")</f>
        <v>TLE</v>
      </c>
      <c r="DU37" s="9" t="str">
        <f>IFERROR(__xludf.DUMMYFUNCTION("""COMPUTED_VALUE"""),"TLE")</f>
        <v>TLE</v>
      </c>
      <c r="DV37" s="9" t="str">
        <f>IFERROR(__xludf.DUMMYFUNCTION("""COMPUTED_VALUE"""),"TLE")</f>
        <v>TLE</v>
      </c>
      <c r="DW37" s="9" t="str">
        <f>IFERROR(__xludf.DUMMYFUNCTION("""COMPUTED_VALUE"""),"TLE")</f>
        <v>TLE</v>
      </c>
      <c r="DX37" s="9" t="str">
        <f>IFERROR(__xludf.DUMMYFUNCTION("""COMPUTED_VALUE"""),"TLE")</f>
        <v>TLE</v>
      </c>
      <c r="DY37" s="9" t="str">
        <f>IFERROR(__xludf.DUMMYFUNCTION("""COMPUTED_VALUE"""),"TLE")</f>
        <v>TLE</v>
      </c>
      <c r="DZ37" s="9" t="str">
        <f>IFERROR(__xludf.DUMMYFUNCTION("""COMPUTED_VALUE"""),"TLE")</f>
        <v>TLE</v>
      </c>
      <c r="EA37" s="9" t="str">
        <f>IFERROR(__xludf.DUMMYFUNCTION("""COMPUTED_VALUE"""),"TLE")</f>
        <v>TLE</v>
      </c>
      <c r="EB37" s="9" t="str">
        <f>IFERROR(__xludf.DUMMYFUNCTION("""COMPUTED_VALUE"""),"")</f>
        <v/>
      </c>
      <c r="EC37" s="9" t="str">
        <f>IFERROR(__xludf.DUMMYFUNCTION("""COMPUTED_VALUE"""),"-")</f>
        <v>-</v>
      </c>
      <c r="ED37" s="9" t="str">
        <f>IFERROR(__xludf.DUMMYFUNCTION("""COMPUTED_VALUE"""),"-")</f>
        <v>-</v>
      </c>
      <c r="EE37" s="9" t="str">
        <f>IFERROR(__xludf.DUMMYFUNCTION("""COMPUTED_VALUE"""),"-")</f>
        <v>-</v>
      </c>
      <c r="EF37" s="9" t="str">
        <f>IFERROR(__xludf.DUMMYFUNCTION("""COMPUTED_VALUE"""),"-")</f>
        <v>-</v>
      </c>
      <c r="EG37" s="9" t="str">
        <f>IFERROR(__xludf.DUMMYFUNCTION("""COMPUTED_VALUE"""),"-")</f>
        <v>-</v>
      </c>
      <c r="EH37" s="9" t="str">
        <f>IFERROR(__xludf.DUMMYFUNCTION("""COMPUTED_VALUE"""),"-")</f>
        <v>-</v>
      </c>
      <c r="EI37" s="9" t="str">
        <f>IFERROR(__xludf.DUMMYFUNCTION("""COMPUTED_VALUE"""),"-")</f>
        <v>-</v>
      </c>
      <c r="EJ37" s="9" t="str">
        <f>IFERROR(__xludf.DUMMYFUNCTION("""COMPUTED_VALUE"""),"-")</f>
        <v>-</v>
      </c>
      <c r="EK37" s="9" t="str">
        <f>IFERROR(__xludf.DUMMYFUNCTION("""COMPUTED_VALUE"""),"-")</f>
        <v>-</v>
      </c>
      <c r="EL37" s="9" t="str">
        <f>IFERROR(__xludf.DUMMYFUNCTION("""COMPUTED_VALUE"""),"-")</f>
        <v>-</v>
      </c>
      <c r="EM37" s="9" t="str">
        <f>IFERROR(__xludf.DUMMYFUNCTION("""COMPUTED_VALUE"""),"-")</f>
        <v>-</v>
      </c>
      <c r="EN37" s="9" t="str">
        <f>IFERROR(__xludf.DUMMYFUNCTION("""COMPUTED_VALUE"""),"-")</f>
        <v>-</v>
      </c>
      <c r="EO37" s="9" t="str">
        <f>IFERROR(__xludf.DUMMYFUNCTION("""COMPUTED_VALUE"""),"-")</f>
        <v>-</v>
      </c>
      <c r="EP37" s="9" t="str">
        <f>IFERROR(__xludf.DUMMYFUNCTION("""COMPUTED_VALUE"""),"-")</f>
        <v>-</v>
      </c>
      <c r="EQ37" s="9" t="str">
        <f>IFERROR(__xludf.DUMMYFUNCTION("""COMPUTED_VALUE"""),"-")</f>
        <v>-</v>
      </c>
      <c r="ER37" s="9" t="str">
        <f>IFERROR(__xludf.DUMMYFUNCTION("""COMPUTED_VALUE"""),"-")</f>
        <v>-</v>
      </c>
      <c r="ES37" s="9" t="str">
        <f>IFERROR(__xludf.DUMMYFUNCTION("""COMPUTED_VALUE"""),"")</f>
        <v/>
      </c>
      <c r="ET37" s="9" t="str">
        <f>IFERROR(__xludf.DUMMYFUNCTION("""COMPUTED_VALUE"""),"-")</f>
        <v>-</v>
      </c>
      <c r="EU37" s="9" t="str">
        <f>IFERROR(__xludf.DUMMYFUNCTION("""COMPUTED_VALUE"""),"-")</f>
        <v>-</v>
      </c>
      <c r="EV37" s="9" t="str">
        <f>IFERROR(__xludf.DUMMYFUNCTION("""COMPUTED_VALUE"""),"-")</f>
        <v>-</v>
      </c>
      <c r="EW37" s="9" t="str">
        <f>IFERROR(__xludf.DUMMYFUNCTION("""COMPUTED_VALUE"""),"-")</f>
        <v>-</v>
      </c>
      <c r="EX37" s="9" t="str">
        <f>IFERROR(__xludf.DUMMYFUNCTION("""COMPUTED_VALUE"""),"-")</f>
        <v>-</v>
      </c>
      <c r="EY37" s="9" t="str">
        <f>IFERROR(__xludf.DUMMYFUNCTION("""COMPUTED_VALUE"""),"-")</f>
        <v>-</v>
      </c>
      <c r="EZ37" s="9" t="str">
        <f>IFERROR(__xludf.DUMMYFUNCTION("""COMPUTED_VALUE"""),"-")</f>
        <v>-</v>
      </c>
      <c r="FA37" s="9" t="str">
        <f>IFERROR(__xludf.DUMMYFUNCTION("""COMPUTED_VALUE"""),"-")</f>
        <v>-</v>
      </c>
      <c r="FB37" s="9" t="str">
        <f>IFERROR(__xludf.DUMMYFUNCTION("""COMPUTED_VALUE"""),"-")</f>
        <v>-</v>
      </c>
      <c r="FC37" s="9" t="str">
        <f>IFERROR(__xludf.DUMMYFUNCTION("""COMPUTED_VALUE"""),"-")</f>
        <v>-</v>
      </c>
      <c r="FD37" s="9" t="str">
        <f>IFERROR(__xludf.DUMMYFUNCTION("""COMPUTED_VALUE"""),"-")</f>
        <v>-</v>
      </c>
      <c r="FE37" s="9" t="str">
        <f>IFERROR(__xludf.DUMMYFUNCTION("""COMPUTED_VALUE"""),"-")</f>
        <v>-</v>
      </c>
      <c r="FF37" s="9" t="str">
        <f>IFERROR(__xludf.DUMMYFUNCTION("""COMPUTED_VALUE"""),"-")</f>
        <v>-</v>
      </c>
      <c r="FG37" s="9" t="str">
        <f>IFERROR(__xludf.DUMMYFUNCTION("""COMPUTED_VALUE"""),"-")</f>
        <v>-</v>
      </c>
      <c r="FH37" s="9" t="str">
        <f>IFERROR(__xludf.DUMMYFUNCTION("""COMPUTED_VALUE"""),"-")</f>
        <v>-</v>
      </c>
      <c r="FI37" s="9" t="str">
        <f>IFERROR(__xludf.DUMMYFUNCTION("""COMPUTED_VALUE"""),"-")</f>
        <v>-</v>
      </c>
      <c r="FJ37" s="9" t="str">
        <f>IFERROR(__xludf.DUMMYFUNCTION("""COMPUTED_VALUE"""),"-")</f>
        <v>-</v>
      </c>
      <c r="FK37" s="9" t="str">
        <f>IFERROR(__xludf.DUMMYFUNCTION("""COMPUTED_VALUE"""),"-")</f>
        <v>-</v>
      </c>
      <c r="FL37" s="9" t="str">
        <f>IFERROR(__xludf.DUMMYFUNCTION("""COMPUTED_VALUE"""),"-")</f>
        <v>-</v>
      </c>
      <c r="FM37" s="9" t="str">
        <f>IFERROR(__xludf.DUMMYFUNCTION("""COMPUTED_VALUE"""),"-")</f>
        <v>-</v>
      </c>
      <c r="FN37" s="9" t="str">
        <f>IFERROR(__xludf.DUMMYFUNCTION("""COMPUTED_VALUE"""),"-")</f>
        <v>-</v>
      </c>
      <c r="FO37" s="9" t="str">
        <f>IFERROR(__xludf.DUMMYFUNCTION("""COMPUTED_VALUE"""),"-")</f>
        <v>-</v>
      </c>
      <c r="FP37" s="9" t="str">
        <f>IFERROR(__xludf.DUMMYFUNCTION("""COMPUTED_VALUE"""),"-")</f>
        <v>-</v>
      </c>
      <c r="FQ37" s="9" t="str">
        <f>IFERROR(__xludf.DUMMYFUNCTION("""COMPUTED_VALUE"""),"-")</f>
        <v>-</v>
      </c>
      <c r="FR37" s="9" t="str">
        <f>IFERROR(__xludf.DUMMYFUNCTION("""COMPUTED_VALUE"""),"-")</f>
        <v>-</v>
      </c>
      <c r="FS37" s="9" t="str">
        <f>IFERROR(__xludf.DUMMYFUNCTION("""COMPUTED_VALUE"""),"-")</f>
        <v>-</v>
      </c>
      <c r="FT37" s="9" t="str">
        <f>IFERROR(__xludf.DUMMYFUNCTION("""COMPUTED_VALUE"""),"-")</f>
        <v>-</v>
      </c>
      <c r="FU37" s="9" t="str">
        <f>IFERROR(__xludf.DUMMYFUNCTION("""COMPUTED_VALUE"""),"-")</f>
        <v>-</v>
      </c>
      <c r="FV37" s="9" t="str">
        <f>IFERROR(__xludf.DUMMYFUNCTION("""COMPUTED_VALUE"""),"")</f>
        <v/>
      </c>
      <c r="FW37" s="9" t="str">
        <f>IFERROR(__xludf.DUMMYFUNCTION("""COMPUTED_VALUE"""),"-")</f>
        <v>-</v>
      </c>
      <c r="FX37" s="9" t="str">
        <f>IFERROR(__xludf.DUMMYFUNCTION("""COMPUTED_VALUE"""),"-")</f>
        <v>-</v>
      </c>
      <c r="FY37" s="9" t="str">
        <f>IFERROR(__xludf.DUMMYFUNCTION("""COMPUTED_VALUE"""),"-")</f>
        <v>-</v>
      </c>
      <c r="FZ37" s="9" t="str">
        <f>IFERROR(__xludf.DUMMYFUNCTION("""COMPUTED_VALUE"""),"-")</f>
        <v>-</v>
      </c>
      <c r="GA37" s="9" t="str">
        <f>IFERROR(__xludf.DUMMYFUNCTION("""COMPUTED_VALUE"""),"-")</f>
        <v>-</v>
      </c>
      <c r="GB37" s="9" t="str">
        <f>IFERROR(__xludf.DUMMYFUNCTION("""COMPUTED_VALUE"""),"-")</f>
        <v>-</v>
      </c>
      <c r="GC37" s="9" t="str">
        <f>IFERROR(__xludf.DUMMYFUNCTION("""COMPUTED_VALUE"""),"-")</f>
        <v>-</v>
      </c>
      <c r="GD37" s="9" t="str">
        <f>IFERROR(__xludf.DUMMYFUNCTION("""COMPUTED_VALUE"""),"-")</f>
        <v>-</v>
      </c>
      <c r="GE37" s="9" t="str">
        <f>IFERROR(__xludf.DUMMYFUNCTION("""COMPUTED_VALUE"""),"-")</f>
        <v>-</v>
      </c>
      <c r="GF37" s="9" t="str">
        <f>IFERROR(__xludf.DUMMYFUNCTION("""COMPUTED_VALUE"""),"-")</f>
        <v>-</v>
      </c>
      <c r="GG37" s="9" t="str">
        <f>IFERROR(__xludf.DUMMYFUNCTION("""COMPUTED_VALUE"""),"-")</f>
        <v>-</v>
      </c>
      <c r="GH37" s="9" t="str">
        <f>IFERROR(__xludf.DUMMYFUNCTION("""COMPUTED_VALUE"""),"-")</f>
        <v>-</v>
      </c>
      <c r="GI37" s="9" t="str">
        <f>IFERROR(__xludf.DUMMYFUNCTION("""COMPUTED_VALUE"""),"-")</f>
        <v>-</v>
      </c>
      <c r="GJ37" s="9" t="str">
        <f>IFERROR(__xludf.DUMMYFUNCTION("""COMPUTED_VALUE"""),"-")</f>
        <v>-</v>
      </c>
      <c r="GK37" s="9" t="str">
        <f>IFERROR(__xludf.DUMMYFUNCTION("""COMPUTED_VALUE"""),"-")</f>
        <v>-</v>
      </c>
      <c r="GL37" s="9" t="str">
        <f>IFERROR(__xludf.DUMMYFUNCTION("""COMPUTED_VALUE"""),"-")</f>
        <v>-</v>
      </c>
      <c r="GM37" s="9" t="str">
        <f>IFERROR(__xludf.DUMMYFUNCTION("""COMPUTED_VALUE"""),"-")</f>
        <v>-</v>
      </c>
      <c r="GN37" s="9" t="str">
        <f>IFERROR(__xludf.DUMMYFUNCTION("""COMPUTED_VALUE"""),"-")</f>
        <v>-</v>
      </c>
      <c r="GO37" s="9" t="str">
        <f>IFERROR(__xludf.DUMMYFUNCTION("""COMPUTED_VALUE"""),"-")</f>
        <v>-</v>
      </c>
      <c r="GP37" s="9" t="str">
        <f>IFERROR(__xludf.DUMMYFUNCTION("""COMPUTED_VALUE"""),"-")</f>
        <v>-</v>
      </c>
      <c r="GQ37" s="9" t="str">
        <f>IFERROR(__xludf.DUMMYFUNCTION("""COMPUTED_VALUE"""),"-")</f>
        <v>-</v>
      </c>
      <c r="GR37" s="9" t="str">
        <f>IFERROR(__xludf.DUMMYFUNCTION("""COMPUTED_VALUE"""),"-")</f>
        <v>-</v>
      </c>
      <c r="GS37" s="9" t="str">
        <f>IFERROR(__xludf.DUMMYFUNCTION("""COMPUTED_VALUE"""),"-")</f>
        <v>-</v>
      </c>
      <c r="GT37" s="9" t="str">
        <f>IFERROR(__xludf.DUMMYFUNCTION("""COMPUTED_VALUE"""),"-")</f>
        <v>-</v>
      </c>
      <c r="GU37" s="9" t="str">
        <f>IFERROR(__xludf.DUMMYFUNCTION("""COMPUTED_VALUE"""),"")</f>
        <v/>
      </c>
    </row>
    <row r="38">
      <c r="A38" s="5"/>
      <c r="B38" s="5"/>
      <c r="C38" s="5" t="str">
        <f>if(B38="d","diskv. iz ciklusa",if(B38="d1","diskv. iz kruga",if($E38="ODOBREN",(if(countif(H:H,"="&amp;H38)=1,countif(H:H,"&gt;"&amp;H38)+1,concatenate(countif(H:H,"&gt;"&amp;H38)+1," - ",countif(H:H,"&gt;="&amp;H38)))),'Rezultati - B kategorija'!empty)))</f>
        <v>25 - 37</v>
      </c>
      <c r="D38" s="6" t="str">
        <f>IFERROR(__xludf.DUMMYFUNCTION("""COMPUTED_VALUE"""),"stefannikolic")</f>
        <v>stefannikolic</v>
      </c>
      <c r="E38" s="6" t="str">
        <f>IFERROR(__xludf.DUMMYFUNCTION("""COMPUTED_VALUE"""),"ODOBREN")</f>
        <v>ODOBREN</v>
      </c>
      <c r="F38" s="6" t="str">
        <f>IFERROR(__xludf.DUMMYFUNCTION("""COMPUTED_VALUE"""),"Stefan")</f>
        <v>Stefan</v>
      </c>
      <c r="G38" s="6" t="str">
        <f>IFERROR(__xludf.DUMMYFUNCTION("""COMPUTED_VALUE"""),"Nikolić")</f>
        <v>Nikolić</v>
      </c>
      <c r="H38" s="7">
        <f>IFERROR(__xludf.DUMMYFUNCTION("""COMPUTED_VALUE"""),112.0)</f>
        <v>112</v>
      </c>
      <c r="I38" s="7">
        <f>IFERROR(__xludf.DUMMYFUNCTION("""COMPUTED_VALUE"""),112.0)</f>
        <v>112</v>
      </c>
      <c r="J38" s="6" t="str">
        <f>IFERROR(__xludf.DUMMYFUNCTION("""COMPUTED_VALUE"""),"Stari grad")</f>
        <v>Stari grad</v>
      </c>
      <c r="K38" s="6" t="str">
        <f>IFERROR(__xludf.DUMMYFUNCTION("""COMPUTED_VALUE"""),"Matematička gimnazija")</f>
        <v>Matematička gimnazija</v>
      </c>
      <c r="L38" s="14" t="str">
        <f>IFERROR(__xludf.DUMMYFUNCTION("""COMPUTED_VALUE"""),"I")</f>
        <v>I</v>
      </c>
      <c r="M38" s="6" t="str">
        <f>IFERROR(__xludf.DUMMYFUNCTION("""COMPUTED_VALUE"""),"B")</f>
        <v>B</v>
      </c>
      <c r="N38" s="6" t="str">
        <f>IFERROR(__xludf.DUMMYFUNCTION("""COMPUTED_VALUE"""),"Biljana Stefanović")</f>
        <v>Biljana Stefanović</v>
      </c>
      <c r="O38" s="8">
        <f>IFERROR(__xludf.DUMMYFUNCTION("""COMPUTED_VALUE"""),100.0)</f>
        <v>100</v>
      </c>
      <c r="P38" s="9">
        <f>IFERROR(__xludf.DUMMYFUNCTION("""COMPUTED_VALUE"""),12.0)</f>
        <v>12</v>
      </c>
      <c r="Q38" s="9">
        <f>IFERROR(__xludf.DUMMYFUNCTION("""COMPUTED_VALUE"""),0.0)</f>
        <v>0</v>
      </c>
      <c r="R38" s="9" t="str">
        <f>IFERROR(__xludf.DUMMYFUNCTION("""COMPUTED_VALUE"""),"-")</f>
        <v>-</v>
      </c>
      <c r="S38" s="9" t="str">
        <f>IFERROR(__xludf.DUMMYFUNCTION("""COMPUTED_VALUE"""),"-")</f>
        <v>-</v>
      </c>
      <c r="T38" s="9" t="str">
        <f>IFERROR(__xludf.DUMMYFUNCTION("""COMPUTED_VALUE"""),"-")</f>
        <v>-</v>
      </c>
      <c r="U38" s="9" t="str">
        <f>IFERROR(__xludf.DUMMYFUNCTION("""COMPUTED_VALUE"""),"")</f>
        <v/>
      </c>
      <c r="V38" s="9" t="str">
        <f>IFERROR(__xludf.DUMMYFUNCTION("""COMPUTED_VALUE"""),"")</f>
        <v/>
      </c>
      <c r="W38" s="9">
        <f>IFERROR(__xludf.DUMMYFUNCTION("""COMPUTED_VALUE"""),1.0)</f>
        <v>1</v>
      </c>
      <c r="X38" s="9">
        <f>IFERROR(__xludf.DUMMYFUNCTION("""COMPUTED_VALUE"""),1.0)</f>
        <v>1</v>
      </c>
      <c r="Y38" s="9">
        <f>IFERROR(__xludf.DUMMYFUNCTION("""COMPUTED_VALUE"""),1.0)</f>
        <v>1</v>
      </c>
      <c r="Z38" s="9">
        <f>IFERROR(__xludf.DUMMYFUNCTION("""COMPUTED_VALUE"""),1.0)</f>
        <v>1</v>
      </c>
      <c r="AA38" s="9">
        <f>IFERROR(__xludf.DUMMYFUNCTION("""COMPUTED_VALUE"""),1.0)</f>
        <v>1</v>
      </c>
      <c r="AB38" s="9">
        <f>IFERROR(__xludf.DUMMYFUNCTION("""COMPUTED_VALUE"""),1.0)</f>
        <v>1</v>
      </c>
      <c r="AC38" s="9">
        <f>IFERROR(__xludf.DUMMYFUNCTION("""COMPUTED_VALUE"""),1.0)</f>
        <v>1</v>
      </c>
      <c r="AD38" s="9">
        <f>IFERROR(__xludf.DUMMYFUNCTION("""COMPUTED_VALUE"""),1.0)</f>
        <v>1</v>
      </c>
      <c r="AE38" s="9">
        <f>IFERROR(__xludf.DUMMYFUNCTION("""COMPUTED_VALUE"""),1.0)</f>
        <v>1</v>
      </c>
      <c r="AF38" s="9">
        <f>IFERROR(__xludf.DUMMYFUNCTION("""COMPUTED_VALUE"""),1.0)</f>
        <v>1</v>
      </c>
      <c r="AG38" s="9">
        <f>IFERROR(__xludf.DUMMYFUNCTION("""COMPUTED_VALUE"""),1.0)</f>
        <v>1</v>
      </c>
      <c r="AH38" s="9">
        <f>IFERROR(__xludf.DUMMYFUNCTION("""COMPUTED_VALUE"""),1.0)</f>
        <v>1</v>
      </c>
      <c r="AI38" s="9">
        <f>IFERROR(__xludf.DUMMYFUNCTION("""COMPUTED_VALUE"""),1.0)</f>
        <v>1</v>
      </c>
      <c r="AJ38" s="9">
        <f>IFERROR(__xludf.DUMMYFUNCTION("""COMPUTED_VALUE"""),1.0)</f>
        <v>1</v>
      </c>
      <c r="AK38" s="9">
        <f>IFERROR(__xludf.DUMMYFUNCTION("""COMPUTED_VALUE"""),1.0)</f>
        <v>1</v>
      </c>
      <c r="AL38" s="9">
        <f>IFERROR(__xludf.DUMMYFUNCTION("""COMPUTED_VALUE"""),1.0)</f>
        <v>1</v>
      </c>
      <c r="AM38" s="9">
        <f>IFERROR(__xludf.DUMMYFUNCTION("""COMPUTED_VALUE"""),1.0)</f>
        <v>1</v>
      </c>
      <c r="AN38" s="9">
        <f>IFERROR(__xludf.DUMMYFUNCTION("""COMPUTED_VALUE"""),1.0)</f>
        <v>1</v>
      </c>
      <c r="AO38" s="9">
        <f>IFERROR(__xludf.DUMMYFUNCTION("""COMPUTED_VALUE"""),1.0)</f>
        <v>1</v>
      </c>
      <c r="AP38" s="9">
        <f>IFERROR(__xludf.DUMMYFUNCTION("""COMPUTED_VALUE"""),1.0)</f>
        <v>1</v>
      </c>
      <c r="AQ38" s="9">
        <f>IFERROR(__xludf.DUMMYFUNCTION("""COMPUTED_VALUE"""),1.0)</f>
        <v>1</v>
      </c>
      <c r="AR38" s="9">
        <f>IFERROR(__xludf.DUMMYFUNCTION("""COMPUTED_VALUE"""),1.0)</f>
        <v>1</v>
      </c>
      <c r="AS38" s="9">
        <f>IFERROR(__xludf.DUMMYFUNCTION("""COMPUTED_VALUE"""),1.0)</f>
        <v>1</v>
      </c>
      <c r="AT38" s="9">
        <f>IFERROR(__xludf.DUMMYFUNCTION("""COMPUTED_VALUE"""),1.0)</f>
        <v>1</v>
      </c>
      <c r="AU38" s="9">
        <f>IFERROR(__xludf.DUMMYFUNCTION("""COMPUTED_VALUE"""),1.0)</f>
        <v>1</v>
      </c>
      <c r="AV38" s="9">
        <f>IFERROR(__xludf.DUMMYFUNCTION("""COMPUTED_VALUE"""),1.0)</f>
        <v>1</v>
      </c>
      <c r="AW38" s="9">
        <f>IFERROR(__xludf.DUMMYFUNCTION("""COMPUTED_VALUE"""),1.0)</f>
        <v>1</v>
      </c>
      <c r="AX38" s="9">
        <f>IFERROR(__xludf.DUMMYFUNCTION("""COMPUTED_VALUE"""),1.0)</f>
        <v>1</v>
      </c>
      <c r="AY38" s="9">
        <f>IFERROR(__xludf.DUMMYFUNCTION("""COMPUTED_VALUE"""),1.0)</f>
        <v>1</v>
      </c>
      <c r="AZ38" s="9">
        <f>IFERROR(__xludf.DUMMYFUNCTION("""COMPUTED_VALUE"""),1.0)</f>
        <v>1</v>
      </c>
      <c r="BA38" s="9">
        <f>IFERROR(__xludf.DUMMYFUNCTION("""COMPUTED_VALUE"""),1.0)</f>
        <v>1</v>
      </c>
      <c r="BB38" s="9">
        <f>IFERROR(__xludf.DUMMYFUNCTION("""COMPUTED_VALUE"""),1.0)</f>
        <v>1</v>
      </c>
      <c r="BC38" s="9">
        <f>IFERROR(__xludf.DUMMYFUNCTION("""COMPUTED_VALUE"""),1.0)</f>
        <v>1</v>
      </c>
      <c r="BD38" s="9">
        <f>IFERROR(__xludf.DUMMYFUNCTION("""COMPUTED_VALUE"""),1.0)</f>
        <v>1</v>
      </c>
      <c r="BE38" s="9">
        <f>IFERROR(__xludf.DUMMYFUNCTION("""COMPUTED_VALUE"""),1.0)</f>
        <v>1</v>
      </c>
      <c r="BF38" s="9">
        <f>IFERROR(__xludf.DUMMYFUNCTION("""COMPUTED_VALUE"""),1.0)</f>
        <v>1</v>
      </c>
      <c r="BG38" s="9">
        <f>IFERROR(__xludf.DUMMYFUNCTION("""COMPUTED_VALUE"""),1.0)</f>
        <v>1</v>
      </c>
      <c r="BH38" s="9">
        <f>IFERROR(__xludf.DUMMYFUNCTION("""COMPUTED_VALUE"""),1.0)</f>
        <v>1</v>
      </c>
      <c r="BI38" s="9">
        <f>IFERROR(__xludf.DUMMYFUNCTION("""COMPUTED_VALUE"""),1.0)</f>
        <v>1</v>
      </c>
      <c r="BJ38" s="9">
        <f>IFERROR(__xludf.DUMMYFUNCTION("""COMPUTED_VALUE"""),1.0)</f>
        <v>1</v>
      </c>
      <c r="BK38" s="9">
        <f>IFERROR(__xludf.DUMMYFUNCTION("""COMPUTED_VALUE"""),1.0)</f>
        <v>1</v>
      </c>
      <c r="BL38" s="9">
        <f>IFERROR(__xludf.DUMMYFUNCTION("""COMPUTED_VALUE"""),1.0)</f>
        <v>1</v>
      </c>
      <c r="BM38" s="9" t="str">
        <f>IFERROR(__xludf.DUMMYFUNCTION("""COMPUTED_VALUE"""),"")</f>
        <v/>
      </c>
      <c r="BN38" s="9">
        <f>IFERROR(__xludf.DUMMYFUNCTION("""COMPUTED_VALUE"""),1.0)</f>
        <v>1</v>
      </c>
      <c r="BO38" s="9">
        <f>IFERROR(__xludf.DUMMYFUNCTION("""COMPUTED_VALUE"""),1.0)</f>
        <v>1</v>
      </c>
      <c r="BP38" s="9">
        <f>IFERROR(__xludf.DUMMYFUNCTION("""COMPUTED_VALUE"""),1.0)</f>
        <v>1</v>
      </c>
      <c r="BQ38" s="9">
        <f>IFERROR(__xludf.DUMMYFUNCTION("""COMPUTED_VALUE"""),1.0)</f>
        <v>1</v>
      </c>
      <c r="BR38" s="9">
        <f>IFERROR(__xludf.DUMMYFUNCTION("""COMPUTED_VALUE"""),1.0)</f>
        <v>1</v>
      </c>
      <c r="BS38" s="9" t="str">
        <f>IFERROR(__xludf.DUMMYFUNCTION("""COMPUTED_VALUE"""),"WA")</f>
        <v>WA</v>
      </c>
      <c r="BT38" s="9">
        <f>IFERROR(__xludf.DUMMYFUNCTION("""COMPUTED_VALUE"""),1.0)</f>
        <v>1</v>
      </c>
      <c r="BU38" s="9">
        <f>IFERROR(__xludf.DUMMYFUNCTION("""COMPUTED_VALUE"""),1.0)</f>
        <v>1</v>
      </c>
      <c r="BV38" s="9">
        <f>IFERROR(__xludf.DUMMYFUNCTION("""COMPUTED_VALUE"""),1.0)</f>
        <v>1</v>
      </c>
      <c r="BW38" s="9">
        <f>IFERROR(__xludf.DUMMYFUNCTION("""COMPUTED_VALUE"""),1.0)</f>
        <v>1</v>
      </c>
      <c r="BX38" s="9">
        <f>IFERROR(__xludf.DUMMYFUNCTION("""COMPUTED_VALUE"""),1.0)</f>
        <v>1</v>
      </c>
      <c r="BY38" s="9">
        <f>IFERROR(__xludf.DUMMYFUNCTION("""COMPUTED_VALUE"""),1.0)</f>
        <v>1</v>
      </c>
      <c r="BZ38" s="9">
        <f>IFERROR(__xludf.DUMMYFUNCTION("""COMPUTED_VALUE"""),1.0)</f>
        <v>1</v>
      </c>
      <c r="CA38" s="9">
        <f>IFERROR(__xludf.DUMMYFUNCTION("""COMPUTED_VALUE"""),1.0)</f>
        <v>1</v>
      </c>
      <c r="CB38" s="9" t="str">
        <f>IFERROR(__xludf.DUMMYFUNCTION("""COMPUTED_VALUE"""),"WA")</f>
        <v>WA</v>
      </c>
      <c r="CC38" s="9">
        <f>IFERROR(__xludf.DUMMYFUNCTION("""COMPUTED_VALUE"""),1.0)</f>
        <v>1</v>
      </c>
      <c r="CD38" s="9" t="str">
        <f>IFERROR(__xludf.DUMMYFUNCTION("""COMPUTED_VALUE"""),"WA")</f>
        <v>WA</v>
      </c>
      <c r="CE38" s="9" t="str">
        <f>IFERROR(__xludf.DUMMYFUNCTION("""COMPUTED_VALUE"""),"WA")</f>
        <v>WA</v>
      </c>
      <c r="CF38" s="9" t="str">
        <f>IFERROR(__xludf.DUMMYFUNCTION("""COMPUTED_VALUE"""),"WA")</f>
        <v>WA</v>
      </c>
      <c r="CG38" s="9" t="str">
        <f>IFERROR(__xludf.DUMMYFUNCTION("""COMPUTED_VALUE"""),"WA")</f>
        <v>WA</v>
      </c>
      <c r="CH38" s="9" t="str">
        <f>IFERROR(__xludf.DUMMYFUNCTION("""COMPUTED_VALUE"""),"WA")</f>
        <v>WA</v>
      </c>
      <c r="CI38" s="9" t="str">
        <f>IFERROR(__xludf.DUMMYFUNCTION("""COMPUTED_VALUE"""),"WA")</f>
        <v>WA</v>
      </c>
      <c r="CJ38" s="9">
        <f>IFERROR(__xludf.DUMMYFUNCTION("""COMPUTED_VALUE"""),1.0)</f>
        <v>1</v>
      </c>
      <c r="CK38" s="9" t="str">
        <f>IFERROR(__xludf.DUMMYFUNCTION("""COMPUTED_VALUE"""),"WA")</f>
        <v>WA</v>
      </c>
      <c r="CL38" s="9" t="str">
        <f>IFERROR(__xludf.DUMMYFUNCTION("""COMPUTED_VALUE"""),"WA")</f>
        <v>WA</v>
      </c>
      <c r="CM38" s="9" t="str">
        <f>IFERROR(__xludf.DUMMYFUNCTION("""COMPUTED_VALUE"""),"WA")</f>
        <v>WA</v>
      </c>
      <c r="CN38" s="9" t="str">
        <f>IFERROR(__xludf.DUMMYFUNCTION("""COMPUTED_VALUE"""),"WA")</f>
        <v>WA</v>
      </c>
      <c r="CO38" s="9" t="str">
        <f>IFERROR(__xludf.DUMMYFUNCTION("""COMPUTED_VALUE"""),"WA")</f>
        <v>WA</v>
      </c>
      <c r="CP38" s="9" t="str">
        <f>IFERROR(__xludf.DUMMYFUNCTION("""COMPUTED_VALUE"""),"WA")</f>
        <v>WA</v>
      </c>
      <c r="CQ38" s="9" t="str">
        <f>IFERROR(__xludf.DUMMYFUNCTION("""COMPUTED_VALUE"""),"WA")</f>
        <v>WA</v>
      </c>
      <c r="CR38" s="9" t="str">
        <f>IFERROR(__xludf.DUMMYFUNCTION("""COMPUTED_VALUE"""),"WA")</f>
        <v>WA</v>
      </c>
      <c r="CS38" s="9">
        <f>IFERROR(__xludf.DUMMYFUNCTION("""COMPUTED_VALUE"""),1.0)</f>
        <v>1</v>
      </c>
      <c r="CT38" s="9">
        <f>IFERROR(__xludf.DUMMYFUNCTION("""COMPUTED_VALUE"""),1.0)</f>
        <v>1</v>
      </c>
      <c r="CU38" s="9" t="str">
        <f>IFERROR(__xludf.DUMMYFUNCTION("""COMPUTED_VALUE"""),"")</f>
        <v/>
      </c>
      <c r="CV38" s="9">
        <f>IFERROR(__xludf.DUMMYFUNCTION("""COMPUTED_VALUE"""),1.0)</f>
        <v>1</v>
      </c>
      <c r="CW38" s="9">
        <f>IFERROR(__xludf.DUMMYFUNCTION("""COMPUTED_VALUE"""),1.0)</f>
        <v>1</v>
      </c>
      <c r="CX38" s="9">
        <f>IFERROR(__xludf.DUMMYFUNCTION("""COMPUTED_VALUE"""),1.0)</f>
        <v>1</v>
      </c>
      <c r="CY38" s="9" t="str">
        <f>IFERROR(__xludf.DUMMYFUNCTION("""COMPUTED_VALUE"""),"WA")</f>
        <v>WA</v>
      </c>
      <c r="CZ38" s="9">
        <f>IFERROR(__xludf.DUMMYFUNCTION("""COMPUTED_VALUE"""),1.0)</f>
        <v>1</v>
      </c>
      <c r="DA38" s="9" t="str">
        <f>IFERROR(__xludf.DUMMYFUNCTION("""COMPUTED_VALUE"""),"WA")</f>
        <v>WA</v>
      </c>
      <c r="DB38" s="9" t="str">
        <f>IFERROR(__xludf.DUMMYFUNCTION("""COMPUTED_VALUE"""),"WA")</f>
        <v>WA</v>
      </c>
      <c r="DC38" s="9" t="str">
        <f>IFERROR(__xludf.DUMMYFUNCTION("""COMPUTED_VALUE"""),"TLE")</f>
        <v>TLE</v>
      </c>
      <c r="DD38" s="9" t="str">
        <f>IFERROR(__xludf.DUMMYFUNCTION("""COMPUTED_VALUE"""),"TLE")</f>
        <v>TLE</v>
      </c>
      <c r="DE38" s="9" t="str">
        <f>IFERROR(__xludf.DUMMYFUNCTION("""COMPUTED_VALUE"""),"TLE")</f>
        <v>TLE</v>
      </c>
      <c r="DF38" s="9" t="str">
        <f>IFERROR(__xludf.DUMMYFUNCTION("""COMPUTED_VALUE"""),"TLE")</f>
        <v>TLE</v>
      </c>
      <c r="DG38" s="9" t="str">
        <f>IFERROR(__xludf.DUMMYFUNCTION("""COMPUTED_VALUE"""),"TLE")</f>
        <v>TLE</v>
      </c>
      <c r="DH38" s="9" t="str">
        <f>IFERROR(__xludf.DUMMYFUNCTION("""COMPUTED_VALUE"""),"TLE")</f>
        <v>TLE</v>
      </c>
      <c r="DI38" s="9" t="str">
        <f>IFERROR(__xludf.DUMMYFUNCTION("""COMPUTED_VALUE"""),"TLE")</f>
        <v>TLE</v>
      </c>
      <c r="DJ38" s="9" t="str">
        <f>IFERROR(__xludf.DUMMYFUNCTION("""COMPUTED_VALUE"""),"TLE")</f>
        <v>TLE</v>
      </c>
      <c r="DK38" s="9" t="str">
        <f>IFERROR(__xludf.DUMMYFUNCTION("""COMPUTED_VALUE"""),"TLE")</f>
        <v>TLE</v>
      </c>
      <c r="DL38" s="9" t="str">
        <f>IFERROR(__xludf.DUMMYFUNCTION("""COMPUTED_VALUE"""),"TLE")</f>
        <v>TLE</v>
      </c>
      <c r="DM38" s="9" t="str">
        <f>IFERROR(__xludf.DUMMYFUNCTION("""COMPUTED_VALUE"""),"TLE")</f>
        <v>TLE</v>
      </c>
      <c r="DN38" s="9" t="str">
        <f>IFERROR(__xludf.DUMMYFUNCTION("""COMPUTED_VALUE"""),"TLE")</f>
        <v>TLE</v>
      </c>
      <c r="DO38" s="9" t="str">
        <f>IFERROR(__xludf.DUMMYFUNCTION("""COMPUTED_VALUE"""),"TLE")</f>
        <v>TLE</v>
      </c>
      <c r="DP38" s="9" t="str">
        <f>IFERROR(__xludf.DUMMYFUNCTION("""COMPUTED_VALUE"""),"TLE")</f>
        <v>TLE</v>
      </c>
      <c r="DQ38" s="9" t="str">
        <f>IFERROR(__xludf.DUMMYFUNCTION("""COMPUTED_VALUE"""),"TLE")</f>
        <v>TLE</v>
      </c>
      <c r="DR38" s="9" t="str">
        <f>IFERROR(__xludf.DUMMYFUNCTION("""COMPUTED_VALUE"""),"TLE")</f>
        <v>TLE</v>
      </c>
      <c r="DS38" s="9" t="str">
        <f>IFERROR(__xludf.DUMMYFUNCTION("""COMPUTED_VALUE"""),"TLE")</f>
        <v>TLE</v>
      </c>
      <c r="DT38" s="9" t="str">
        <f>IFERROR(__xludf.DUMMYFUNCTION("""COMPUTED_VALUE"""),"TLE")</f>
        <v>TLE</v>
      </c>
      <c r="DU38" s="9" t="str">
        <f>IFERROR(__xludf.DUMMYFUNCTION("""COMPUTED_VALUE"""),"TLE")</f>
        <v>TLE</v>
      </c>
      <c r="DV38" s="9" t="str">
        <f>IFERROR(__xludf.DUMMYFUNCTION("""COMPUTED_VALUE"""),"TLE")</f>
        <v>TLE</v>
      </c>
      <c r="DW38" s="9" t="str">
        <f>IFERROR(__xludf.DUMMYFUNCTION("""COMPUTED_VALUE"""),"TLE")</f>
        <v>TLE</v>
      </c>
      <c r="DX38" s="9" t="str">
        <f>IFERROR(__xludf.DUMMYFUNCTION("""COMPUTED_VALUE"""),"TLE")</f>
        <v>TLE</v>
      </c>
      <c r="DY38" s="9" t="str">
        <f>IFERROR(__xludf.DUMMYFUNCTION("""COMPUTED_VALUE"""),"TLE")</f>
        <v>TLE</v>
      </c>
      <c r="DZ38" s="9" t="str">
        <f>IFERROR(__xludf.DUMMYFUNCTION("""COMPUTED_VALUE"""),"TLE")</f>
        <v>TLE</v>
      </c>
      <c r="EA38" s="9" t="str">
        <f>IFERROR(__xludf.DUMMYFUNCTION("""COMPUTED_VALUE"""),"TLE")</f>
        <v>TLE</v>
      </c>
      <c r="EB38" s="9" t="str">
        <f>IFERROR(__xludf.DUMMYFUNCTION("""COMPUTED_VALUE"""),"")</f>
        <v/>
      </c>
      <c r="EC38" s="9" t="str">
        <f>IFERROR(__xludf.DUMMYFUNCTION("""COMPUTED_VALUE"""),"-")</f>
        <v>-</v>
      </c>
      <c r="ED38" s="9" t="str">
        <f>IFERROR(__xludf.DUMMYFUNCTION("""COMPUTED_VALUE"""),"-")</f>
        <v>-</v>
      </c>
      <c r="EE38" s="9" t="str">
        <f>IFERROR(__xludf.DUMMYFUNCTION("""COMPUTED_VALUE"""),"-")</f>
        <v>-</v>
      </c>
      <c r="EF38" s="9" t="str">
        <f>IFERROR(__xludf.DUMMYFUNCTION("""COMPUTED_VALUE"""),"-")</f>
        <v>-</v>
      </c>
      <c r="EG38" s="9" t="str">
        <f>IFERROR(__xludf.DUMMYFUNCTION("""COMPUTED_VALUE"""),"-")</f>
        <v>-</v>
      </c>
      <c r="EH38" s="9" t="str">
        <f>IFERROR(__xludf.DUMMYFUNCTION("""COMPUTED_VALUE"""),"-")</f>
        <v>-</v>
      </c>
      <c r="EI38" s="9" t="str">
        <f>IFERROR(__xludf.DUMMYFUNCTION("""COMPUTED_VALUE"""),"-")</f>
        <v>-</v>
      </c>
      <c r="EJ38" s="9" t="str">
        <f>IFERROR(__xludf.DUMMYFUNCTION("""COMPUTED_VALUE"""),"-")</f>
        <v>-</v>
      </c>
      <c r="EK38" s="9" t="str">
        <f>IFERROR(__xludf.DUMMYFUNCTION("""COMPUTED_VALUE"""),"-")</f>
        <v>-</v>
      </c>
      <c r="EL38" s="9" t="str">
        <f>IFERROR(__xludf.DUMMYFUNCTION("""COMPUTED_VALUE"""),"-")</f>
        <v>-</v>
      </c>
      <c r="EM38" s="9" t="str">
        <f>IFERROR(__xludf.DUMMYFUNCTION("""COMPUTED_VALUE"""),"-")</f>
        <v>-</v>
      </c>
      <c r="EN38" s="9" t="str">
        <f>IFERROR(__xludf.DUMMYFUNCTION("""COMPUTED_VALUE"""),"-")</f>
        <v>-</v>
      </c>
      <c r="EO38" s="9" t="str">
        <f>IFERROR(__xludf.DUMMYFUNCTION("""COMPUTED_VALUE"""),"-")</f>
        <v>-</v>
      </c>
      <c r="EP38" s="9" t="str">
        <f>IFERROR(__xludf.DUMMYFUNCTION("""COMPUTED_VALUE"""),"-")</f>
        <v>-</v>
      </c>
      <c r="EQ38" s="9" t="str">
        <f>IFERROR(__xludf.DUMMYFUNCTION("""COMPUTED_VALUE"""),"-")</f>
        <v>-</v>
      </c>
      <c r="ER38" s="9" t="str">
        <f>IFERROR(__xludf.DUMMYFUNCTION("""COMPUTED_VALUE"""),"-")</f>
        <v>-</v>
      </c>
      <c r="ES38" s="9" t="str">
        <f>IFERROR(__xludf.DUMMYFUNCTION("""COMPUTED_VALUE"""),"")</f>
        <v/>
      </c>
      <c r="ET38" s="9" t="str">
        <f>IFERROR(__xludf.DUMMYFUNCTION("""COMPUTED_VALUE"""),"-")</f>
        <v>-</v>
      </c>
      <c r="EU38" s="9" t="str">
        <f>IFERROR(__xludf.DUMMYFUNCTION("""COMPUTED_VALUE"""),"-")</f>
        <v>-</v>
      </c>
      <c r="EV38" s="9" t="str">
        <f>IFERROR(__xludf.DUMMYFUNCTION("""COMPUTED_VALUE"""),"-")</f>
        <v>-</v>
      </c>
      <c r="EW38" s="9" t="str">
        <f>IFERROR(__xludf.DUMMYFUNCTION("""COMPUTED_VALUE"""),"-")</f>
        <v>-</v>
      </c>
      <c r="EX38" s="9" t="str">
        <f>IFERROR(__xludf.DUMMYFUNCTION("""COMPUTED_VALUE"""),"-")</f>
        <v>-</v>
      </c>
      <c r="EY38" s="9" t="str">
        <f>IFERROR(__xludf.DUMMYFUNCTION("""COMPUTED_VALUE"""),"-")</f>
        <v>-</v>
      </c>
      <c r="EZ38" s="9" t="str">
        <f>IFERROR(__xludf.DUMMYFUNCTION("""COMPUTED_VALUE"""),"-")</f>
        <v>-</v>
      </c>
      <c r="FA38" s="9" t="str">
        <f>IFERROR(__xludf.DUMMYFUNCTION("""COMPUTED_VALUE"""),"-")</f>
        <v>-</v>
      </c>
      <c r="FB38" s="9" t="str">
        <f>IFERROR(__xludf.DUMMYFUNCTION("""COMPUTED_VALUE"""),"-")</f>
        <v>-</v>
      </c>
      <c r="FC38" s="9" t="str">
        <f>IFERROR(__xludf.DUMMYFUNCTION("""COMPUTED_VALUE"""),"-")</f>
        <v>-</v>
      </c>
      <c r="FD38" s="9" t="str">
        <f>IFERROR(__xludf.DUMMYFUNCTION("""COMPUTED_VALUE"""),"-")</f>
        <v>-</v>
      </c>
      <c r="FE38" s="9" t="str">
        <f>IFERROR(__xludf.DUMMYFUNCTION("""COMPUTED_VALUE"""),"-")</f>
        <v>-</v>
      </c>
      <c r="FF38" s="9" t="str">
        <f>IFERROR(__xludf.DUMMYFUNCTION("""COMPUTED_VALUE"""),"-")</f>
        <v>-</v>
      </c>
      <c r="FG38" s="9" t="str">
        <f>IFERROR(__xludf.DUMMYFUNCTION("""COMPUTED_VALUE"""),"-")</f>
        <v>-</v>
      </c>
      <c r="FH38" s="9" t="str">
        <f>IFERROR(__xludf.DUMMYFUNCTION("""COMPUTED_VALUE"""),"-")</f>
        <v>-</v>
      </c>
      <c r="FI38" s="9" t="str">
        <f>IFERROR(__xludf.DUMMYFUNCTION("""COMPUTED_VALUE"""),"-")</f>
        <v>-</v>
      </c>
      <c r="FJ38" s="9" t="str">
        <f>IFERROR(__xludf.DUMMYFUNCTION("""COMPUTED_VALUE"""),"-")</f>
        <v>-</v>
      </c>
      <c r="FK38" s="9" t="str">
        <f>IFERROR(__xludf.DUMMYFUNCTION("""COMPUTED_VALUE"""),"-")</f>
        <v>-</v>
      </c>
      <c r="FL38" s="9" t="str">
        <f>IFERROR(__xludf.DUMMYFUNCTION("""COMPUTED_VALUE"""),"-")</f>
        <v>-</v>
      </c>
      <c r="FM38" s="9" t="str">
        <f>IFERROR(__xludf.DUMMYFUNCTION("""COMPUTED_VALUE"""),"-")</f>
        <v>-</v>
      </c>
      <c r="FN38" s="9" t="str">
        <f>IFERROR(__xludf.DUMMYFUNCTION("""COMPUTED_VALUE"""),"-")</f>
        <v>-</v>
      </c>
      <c r="FO38" s="9" t="str">
        <f>IFERROR(__xludf.DUMMYFUNCTION("""COMPUTED_VALUE"""),"-")</f>
        <v>-</v>
      </c>
      <c r="FP38" s="9" t="str">
        <f>IFERROR(__xludf.DUMMYFUNCTION("""COMPUTED_VALUE"""),"-")</f>
        <v>-</v>
      </c>
      <c r="FQ38" s="9" t="str">
        <f>IFERROR(__xludf.DUMMYFUNCTION("""COMPUTED_VALUE"""),"-")</f>
        <v>-</v>
      </c>
      <c r="FR38" s="9" t="str">
        <f>IFERROR(__xludf.DUMMYFUNCTION("""COMPUTED_VALUE"""),"-")</f>
        <v>-</v>
      </c>
      <c r="FS38" s="9" t="str">
        <f>IFERROR(__xludf.DUMMYFUNCTION("""COMPUTED_VALUE"""),"-")</f>
        <v>-</v>
      </c>
      <c r="FT38" s="9" t="str">
        <f>IFERROR(__xludf.DUMMYFUNCTION("""COMPUTED_VALUE"""),"-")</f>
        <v>-</v>
      </c>
      <c r="FU38" s="9" t="str">
        <f>IFERROR(__xludf.DUMMYFUNCTION("""COMPUTED_VALUE"""),"-")</f>
        <v>-</v>
      </c>
      <c r="FV38" s="9" t="str">
        <f>IFERROR(__xludf.DUMMYFUNCTION("""COMPUTED_VALUE"""),"")</f>
        <v/>
      </c>
      <c r="FW38" s="9" t="str">
        <f>IFERROR(__xludf.DUMMYFUNCTION("""COMPUTED_VALUE"""),"-")</f>
        <v>-</v>
      </c>
      <c r="FX38" s="9" t="str">
        <f>IFERROR(__xludf.DUMMYFUNCTION("""COMPUTED_VALUE"""),"-")</f>
        <v>-</v>
      </c>
      <c r="FY38" s="9" t="str">
        <f>IFERROR(__xludf.DUMMYFUNCTION("""COMPUTED_VALUE"""),"-")</f>
        <v>-</v>
      </c>
      <c r="FZ38" s="9" t="str">
        <f>IFERROR(__xludf.DUMMYFUNCTION("""COMPUTED_VALUE"""),"-")</f>
        <v>-</v>
      </c>
      <c r="GA38" s="9" t="str">
        <f>IFERROR(__xludf.DUMMYFUNCTION("""COMPUTED_VALUE"""),"-")</f>
        <v>-</v>
      </c>
      <c r="GB38" s="9" t="str">
        <f>IFERROR(__xludf.DUMMYFUNCTION("""COMPUTED_VALUE"""),"-")</f>
        <v>-</v>
      </c>
      <c r="GC38" s="9" t="str">
        <f>IFERROR(__xludf.DUMMYFUNCTION("""COMPUTED_VALUE"""),"-")</f>
        <v>-</v>
      </c>
      <c r="GD38" s="9" t="str">
        <f>IFERROR(__xludf.DUMMYFUNCTION("""COMPUTED_VALUE"""),"-")</f>
        <v>-</v>
      </c>
      <c r="GE38" s="9" t="str">
        <f>IFERROR(__xludf.DUMMYFUNCTION("""COMPUTED_VALUE"""),"-")</f>
        <v>-</v>
      </c>
      <c r="GF38" s="9" t="str">
        <f>IFERROR(__xludf.DUMMYFUNCTION("""COMPUTED_VALUE"""),"-")</f>
        <v>-</v>
      </c>
      <c r="GG38" s="9" t="str">
        <f>IFERROR(__xludf.DUMMYFUNCTION("""COMPUTED_VALUE"""),"-")</f>
        <v>-</v>
      </c>
      <c r="GH38" s="9" t="str">
        <f>IFERROR(__xludf.DUMMYFUNCTION("""COMPUTED_VALUE"""),"-")</f>
        <v>-</v>
      </c>
      <c r="GI38" s="9" t="str">
        <f>IFERROR(__xludf.DUMMYFUNCTION("""COMPUTED_VALUE"""),"-")</f>
        <v>-</v>
      </c>
      <c r="GJ38" s="9" t="str">
        <f>IFERROR(__xludf.DUMMYFUNCTION("""COMPUTED_VALUE"""),"-")</f>
        <v>-</v>
      </c>
      <c r="GK38" s="9" t="str">
        <f>IFERROR(__xludf.DUMMYFUNCTION("""COMPUTED_VALUE"""),"-")</f>
        <v>-</v>
      </c>
      <c r="GL38" s="9" t="str">
        <f>IFERROR(__xludf.DUMMYFUNCTION("""COMPUTED_VALUE"""),"-")</f>
        <v>-</v>
      </c>
      <c r="GM38" s="9" t="str">
        <f>IFERROR(__xludf.DUMMYFUNCTION("""COMPUTED_VALUE"""),"-")</f>
        <v>-</v>
      </c>
      <c r="GN38" s="9" t="str">
        <f>IFERROR(__xludf.DUMMYFUNCTION("""COMPUTED_VALUE"""),"-")</f>
        <v>-</v>
      </c>
      <c r="GO38" s="9" t="str">
        <f>IFERROR(__xludf.DUMMYFUNCTION("""COMPUTED_VALUE"""),"-")</f>
        <v>-</v>
      </c>
      <c r="GP38" s="9" t="str">
        <f>IFERROR(__xludf.DUMMYFUNCTION("""COMPUTED_VALUE"""),"-")</f>
        <v>-</v>
      </c>
      <c r="GQ38" s="9" t="str">
        <f>IFERROR(__xludf.DUMMYFUNCTION("""COMPUTED_VALUE"""),"-")</f>
        <v>-</v>
      </c>
      <c r="GR38" s="9" t="str">
        <f>IFERROR(__xludf.DUMMYFUNCTION("""COMPUTED_VALUE"""),"-")</f>
        <v>-</v>
      </c>
      <c r="GS38" s="9" t="str">
        <f>IFERROR(__xludf.DUMMYFUNCTION("""COMPUTED_VALUE"""),"-")</f>
        <v>-</v>
      </c>
      <c r="GT38" s="9" t="str">
        <f>IFERROR(__xludf.DUMMYFUNCTION("""COMPUTED_VALUE"""),"-")</f>
        <v>-</v>
      </c>
      <c r="GU38" s="9" t="str">
        <f>IFERROR(__xludf.DUMMYFUNCTION("""COMPUTED_VALUE"""),"")</f>
        <v/>
      </c>
    </row>
    <row r="39">
      <c r="A39" s="5"/>
      <c r="B39" s="5"/>
      <c r="C39" s="5" t="str">
        <f>if(B39="d","diskv. iz ciklusa",if(B39="d1","diskv. iz kruga",if($E39="ODOBREN",(if(countif(H:H,"="&amp;H39)=1,countif(H:H,"&gt;"&amp;H39)+1,concatenate(countif(H:H,"&gt;"&amp;H39)+1," - ",countif(H:H,"&gt;="&amp;H39)))),'Rezultati - B kategorija'!empty)))</f>
        <v>25 - 37</v>
      </c>
      <c r="D39" s="6" t="str">
        <f>IFERROR(__xludf.DUMMYFUNCTION("""COMPUTED_VALUE"""),"Rasha")</f>
        <v>Rasha</v>
      </c>
      <c r="E39" s="6" t="str">
        <f>IFERROR(__xludf.DUMMYFUNCTION("""COMPUTED_VALUE"""),"ODOBREN")</f>
        <v>ODOBREN</v>
      </c>
      <c r="F39" s="6" t="str">
        <f>IFERROR(__xludf.DUMMYFUNCTION("""COMPUTED_VALUE"""),"Radosav")</f>
        <v>Radosav</v>
      </c>
      <c r="G39" s="6" t="str">
        <f>IFERROR(__xludf.DUMMYFUNCTION("""COMPUTED_VALUE"""),"Popadić")</f>
        <v>Popadić</v>
      </c>
      <c r="H39" s="7">
        <f>IFERROR(__xludf.DUMMYFUNCTION("""COMPUTED_VALUE"""),112.0)</f>
        <v>112</v>
      </c>
      <c r="I39" s="7">
        <f>IFERROR(__xludf.DUMMYFUNCTION("""COMPUTED_VALUE"""),112.0)</f>
        <v>112</v>
      </c>
      <c r="J39" s="6" t="str">
        <f>IFERROR(__xludf.DUMMYFUNCTION("""COMPUTED_VALUE"""),"Stari grad")</f>
        <v>Stari grad</v>
      </c>
      <c r="K39" s="6" t="str">
        <f>IFERROR(__xludf.DUMMYFUNCTION("""COMPUTED_VALUE"""),"Elektrotehnička škola Nikola Tesla")</f>
        <v>Elektrotehnička škola Nikola Tesla</v>
      </c>
      <c r="L39" s="14" t="str">
        <f>IFERROR(__xludf.DUMMYFUNCTION("""COMPUTED_VALUE"""),"IV")</f>
        <v>IV</v>
      </c>
      <c r="M39" s="6" t="str">
        <f>IFERROR(__xludf.DUMMYFUNCTION("""COMPUTED_VALUE"""),"B")</f>
        <v>B</v>
      </c>
      <c r="N39" s="6" t="str">
        <f>IFERROR(__xludf.DUMMYFUNCTION("""COMPUTED_VALUE"""),"Radiša Kovačević")</f>
        <v>Radiša Kovačević</v>
      </c>
      <c r="O39" s="8">
        <f>IFERROR(__xludf.DUMMYFUNCTION("""COMPUTED_VALUE"""),100.0)</f>
        <v>100</v>
      </c>
      <c r="P39" s="9">
        <f>IFERROR(__xludf.DUMMYFUNCTION("""COMPUTED_VALUE"""),12.0)</f>
        <v>12</v>
      </c>
      <c r="Q39" s="9">
        <f>IFERROR(__xludf.DUMMYFUNCTION("""COMPUTED_VALUE"""),0.0)</f>
        <v>0</v>
      </c>
      <c r="R39" s="9" t="str">
        <f>IFERROR(__xludf.DUMMYFUNCTION("""COMPUTED_VALUE"""),"-")</f>
        <v>-</v>
      </c>
      <c r="S39" s="9" t="str">
        <f>IFERROR(__xludf.DUMMYFUNCTION("""COMPUTED_VALUE"""),"-")</f>
        <v>-</v>
      </c>
      <c r="T39" s="9" t="str">
        <f>IFERROR(__xludf.DUMMYFUNCTION("""COMPUTED_VALUE"""),"-")</f>
        <v>-</v>
      </c>
      <c r="U39" s="9" t="str">
        <f>IFERROR(__xludf.DUMMYFUNCTION("""COMPUTED_VALUE"""),"")</f>
        <v/>
      </c>
      <c r="V39" s="9" t="str">
        <f>IFERROR(__xludf.DUMMYFUNCTION("""COMPUTED_VALUE"""),"")</f>
        <v/>
      </c>
      <c r="W39" s="9">
        <f>IFERROR(__xludf.DUMMYFUNCTION("""COMPUTED_VALUE"""),1.0)</f>
        <v>1</v>
      </c>
      <c r="X39" s="9">
        <f>IFERROR(__xludf.DUMMYFUNCTION("""COMPUTED_VALUE"""),1.0)</f>
        <v>1</v>
      </c>
      <c r="Y39" s="9">
        <f>IFERROR(__xludf.DUMMYFUNCTION("""COMPUTED_VALUE"""),1.0)</f>
        <v>1</v>
      </c>
      <c r="Z39" s="9">
        <f>IFERROR(__xludf.DUMMYFUNCTION("""COMPUTED_VALUE"""),1.0)</f>
        <v>1</v>
      </c>
      <c r="AA39" s="9">
        <f>IFERROR(__xludf.DUMMYFUNCTION("""COMPUTED_VALUE"""),1.0)</f>
        <v>1</v>
      </c>
      <c r="AB39" s="9">
        <f>IFERROR(__xludf.DUMMYFUNCTION("""COMPUTED_VALUE"""),1.0)</f>
        <v>1</v>
      </c>
      <c r="AC39" s="9">
        <f>IFERROR(__xludf.DUMMYFUNCTION("""COMPUTED_VALUE"""),1.0)</f>
        <v>1</v>
      </c>
      <c r="AD39" s="9">
        <f>IFERROR(__xludf.DUMMYFUNCTION("""COMPUTED_VALUE"""),1.0)</f>
        <v>1</v>
      </c>
      <c r="AE39" s="9">
        <f>IFERROR(__xludf.DUMMYFUNCTION("""COMPUTED_VALUE"""),1.0)</f>
        <v>1</v>
      </c>
      <c r="AF39" s="9">
        <f>IFERROR(__xludf.DUMMYFUNCTION("""COMPUTED_VALUE"""),1.0)</f>
        <v>1</v>
      </c>
      <c r="AG39" s="9">
        <f>IFERROR(__xludf.DUMMYFUNCTION("""COMPUTED_VALUE"""),1.0)</f>
        <v>1</v>
      </c>
      <c r="AH39" s="9">
        <f>IFERROR(__xludf.DUMMYFUNCTION("""COMPUTED_VALUE"""),1.0)</f>
        <v>1</v>
      </c>
      <c r="AI39" s="9">
        <f>IFERROR(__xludf.DUMMYFUNCTION("""COMPUTED_VALUE"""),1.0)</f>
        <v>1</v>
      </c>
      <c r="AJ39" s="9">
        <f>IFERROR(__xludf.DUMMYFUNCTION("""COMPUTED_VALUE"""),1.0)</f>
        <v>1</v>
      </c>
      <c r="AK39" s="9">
        <f>IFERROR(__xludf.DUMMYFUNCTION("""COMPUTED_VALUE"""),1.0)</f>
        <v>1</v>
      </c>
      <c r="AL39" s="9">
        <f>IFERROR(__xludf.DUMMYFUNCTION("""COMPUTED_VALUE"""),1.0)</f>
        <v>1</v>
      </c>
      <c r="AM39" s="9">
        <f>IFERROR(__xludf.DUMMYFUNCTION("""COMPUTED_VALUE"""),1.0)</f>
        <v>1</v>
      </c>
      <c r="AN39" s="9">
        <f>IFERROR(__xludf.DUMMYFUNCTION("""COMPUTED_VALUE"""),1.0)</f>
        <v>1</v>
      </c>
      <c r="AO39" s="9">
        <f>IFERROR(__xludf.DUMMYFUNCTION("""COMPUTED_VALUE"""),1.0)</f>
        <v>1</v>
      </c>
      <c r="AP39" s="9">
        <f>IFERROR(__xludf.DUMMYFUNCTION("""COMPUTED_VALUE"""),1.0)</f>
        <v>1</v>
      </c>
      <c r="AQ39" s="9">
        <f>IFERROR(__xludf.DUMMYFUNCTION("""COMPUTED_VALUE"""),1.0)</f>
        <v>1</v>
      </c>
      <c r="AR39" s="9">
        <f>IFERROR(__xludf.DUMMYFUNCTION("""COMPUTED_VALUE"""),1.0)</f>
        <v>1</v>
      </c>
      <c r="AS39" s="9">
        <f>IFERROR(__xludf.DUMMYFUNCTION("""COMPUTED_VALUE"""),1.0)</f>
        <v>1</v>
      </c>
      <c r="AT39" s="9">
        <f>IFERROR(__xludf.DUMMYFUNCTION("""COMPUTED_VALUE"""),1.0)</f>
        <v>1</v>
      </c>
      <c r="AU39" s="9">
        <f>IFERROR(__xludf.DUMMYFUNCTION("""COMPUTED_VALUE"""),1.0)</f>
        <v>1</v>
      </c>
      <c r="AV39" s="9">
        <f>IFERROR(__xludf.DUMMYFUNCTION("""COMPUTED_VALUE"""),1.0)</f>
        <v>1</v>
      </c>
      <c r="AW39" s="9">
        <f>IFERROR(__xludf.DUMMYFUNCTION("""COMPUTED_VALUE"""),1.0)</f>
        <v>1</v>
      </c>
      <c r="AX39" s="9">
        <f>IFERROR(__xludf.DUMMYFUNCTION("""COMPUTED_VALUE"""),1.0)</f>
        <v>1</v>
      </c>
      <c r="AY39" s="9">
        <f>IFERROR(__xludf.DUMMYFUNCTION("""COMPUTED_VALUE"""),1.0)</f>
        <v>1</v>
      </c>
      <c r="AZ39" s="9">
        <f>IFERROR(__xludf.DUMMYFUNCTION("""COMPUTED_VALUE"""),1.0)</f>
        <v>1</v>
      </c>
      <c r="BA39" s="9">
        <f>IFERROR(__xludf.DUMMYFUNCTION("""COMPUTED_VALUE"""),1.0)</f>
        <v>1</v>
      </c>
      <c r="BB39" s="9">
        <f>IFERROR(__xludf.DUMMYFUNCTION("""COMPUTED_VALUE"""),1.0)</f>
        <v>1</v>
      </c>
      <c r="BC39" s="9">
        <f>IFERROR(__xludf.DUMMYFUNCTION("""COMPUTED_VALUE"""),1.0)</f>
        <v>1</v>
      </c>
      <c r="BD39" s="9">
        <f>IFERROR(__xludf.DUMMYFUNCTION("""COMPUTED_VALUE"""),1.0)</f>
        <v>1</v>
      </c>
      <c r="BE39" s="9">
        <f>IFERROR(__xludf.DUMMYFUNCTION("""COMPUTED_VALUE"""),1.0)</f>
        <v>1</v>
      </c>
      <c r="BF39" s="9">
        <f>IFERROR(__xludf.DUMMYFUNCTION("""COMPUTED_VALUE"""),1.0)</f>
        <v>1</v>
      </c>
      <c r="BG39" s="9">
        <f>IFERROR(__xludf.DUMMYFUNCTION("""COMPUTED_VALUE"""),1.0)</f>
        <v>1</v>
      </c>
      <c r="BH39" s="9">
        <f>IFERROR(__xludf.DUMMYFUNCTION("""COMPUTED_VALUE"""),1.0)</f>
        <v>1</v>
      </c>
      <c r="BI39" s="9">
        <f>IFERROR(__xludf.DUMMYFUNCTION("""COMPUTED_VALUE"""),1.0)</f>
        <v>1</v>
      </c>
      <c r="BJ39" s="9">
        <f>IFERROR(__xludf.DUMMYFUNCTION("""COMPUTED_VALUE"""),1.0)</f>
        <v>1</v>
      </c>
      <c r="BK39" s="9">
        <f>IFERROR(__xludf.DUMMYFUNCTION("""COMPUTED_VALUE"""),1.0)</f>
        <v>1</v>
      </c>
      <c r="BL39" s="9">
        <f>IFERROR(__xludf.DUMMYFUNCTION("""COMPUTED_VALUE"""),1.0)</f>
        <v>1</v>
      </c>
      <c r="BM39" s="9" t="str">
        <f>IFERROR(__xludf.DUMMYFUNCTION("""COMPUTED_VALUE"""),"")</f>
        <v/>
      </c>
      <c r="BN39" s="9">
        <f>IFERROR(__xludf.DUMMYFUNCTION("""COMPUTED_VALUE"""),1.0)</f>
        <v>1</v>
      </c>
      <c r="BO39" s="9">
        <f>IFERROR(__xludf.DUMMYFUNCTION("""COMPUTED_VALUE"""),1.0)</f>
        <v>1</v>
      </c>
      <c r="BP39" s="9" t="str">
        <f>IFERROR(__xludf.DUMMYFUNCTION("""COMPUTED_VALUE"""),"WA")</f>
        <v>WA</v>
      </c>
      <c r="BQ39" s="9">
        <f>IFERROR(__xludf.DUMMYFUNCTION("""COMPUTED_VALUE"""),1.0)</f>
        <v>1</v>
      </c>
      <c r="BR39" s="9" t="str">
        <f>IFERROR(__xludf.DUMMYFUNCTION("""COMPUTED_VALUE"""),"WA")</f>
        <v>WA</v>
      </c>
      <c r="BS39" s="9">
        <f>IFERROR(__xludf.DUMMYFUNCTION("""COMPUTED_VALUE"""),1.0)</f>
        <v>1</v>
      </c>
      <c r="BT39" s="9" t="str">
        <f>IFERROR(__xludf.DUMMYFUNCTION("""COMPUTED_VALUE"""),"WA")</f>
        <v>WA</v>
      </c>
      <c r="BU39" s="9">
        <f>IFERROR(__xludf.DUMMYFUNCTION("""COMPUTED_VALUE"""),1.0)</f>
        <v>1</v>
      </c>
      <c r="BV39" s="9">
        <f>IFERROR(__xludf.DUMMYFUNCTION("""COMPUTED_VALUE"""),1.0)</f>
        <v>1</v>
      </c>
      <c r="BW39" s="9">
        <f>IFERROR(__xludf.DUMMYFUNCTION("""COMPUTED_VALUE"""),1.0)</f>
        <v>1</v>
      </c>
      <c r="BX39" s="9">
        <f>IFERROR(__xludf.DUMMYFUNCTION("""COMPUTED_VALUE"""),1.0)</f>
        <v>1</v>
      </c>
      <c r="BY39" s="9">
        <f>IFERROR(__xludf.DUMMYFUNCTION("""COMPUTED_VALUE"""),1.0)</f>
        <v>1</v>
      </c>
      <c r="BZ39" s="9">
        <f>IFERROR(__xludf.DUMMYFUNCTION("""COMPUTED_VALUE"""),1.0)</f>
        <v>1</v>
      </c>
      <c r="CA39" s="9">
        <f>IFERROR(__xludf.DUMMYFUNCTION("""COMPUTED_VALUE"""),1.0)</f>
        <v>1</v>
      </c>
      <c r="CB39" s="9" t="str">
        <f>IFERROR(__xludf.DUMMYFUNCTION("""COMPUTED_VALUE"""),"WA")</f>
        <v>WA</v>
      </c>
      <c r="CC39" s="9" t="str">
        <f>IFERROR(__xludf.DUMMYFUNCTION("""COMPUTED_VALUE"""),"WA")</f>
        <v>WA</v>
      </c>
      <c r="CD39" s="9" t="str">
        <f>IFERROR(__xludf.DUMMYFUNCTION("""COMPUTED_VALUE"""),"WA")</f>
        <v>WA</v>
      </c>
      <c r="CE39" s="9" t="str">
        <f>IFERROR(__xludf.DUMMYFUNCTION("""COMPUTED_VALUE"""),"WA")</f>
        <v>WA</v>
      </c>
      <c r="CF39" s="9" t="str">
        <f>IFERROR(__xludf.DUMMYFUNCTION("""COMPUTED_VALUE"""),"WA")</f>
        <v>WA</v>
      </c>
      <c r="CG39" s="9" t="str">
        <f>IFERROR(__xludf.DUMMYFUNCTION("""COMPUTED_VALUE"""),"WA")</f>
        <v>WA</v>
      </c>
      <c r="CH39" s="9" t="str">
        <f>IFERROR(__xludf.DUMMYFUNCTION("""COMPUTED_VALUE"""),"WA")</f>
        <v>WA</v>
      </c>
      <c r="CI39" s="9" t="str">
        <f>IFERROR(__xludf.DUMMYFUNCTION("""COMPUTED_VALUE"""),"WA")</f>
        <v>WA</v>
      </c>
      <c r="CJ39" s="9" t="str">
        <f>IFERROR(__xludf.DUMMYFUNCTION("""COMPUTED_VALUE"""),"WA")</f>
        <v>WA</v>
      </c>
      <c r="CK39" s="9" t="str">
        <f>IFERROR(__xludf.DUMMYFUNCTION("""COMPUTED_VALUE"""),"WA")</f>
        <v>WA</v>
      </c>
      <c r="CL39" s="9" t="str">
        <f>IFERROR(__xludf.DUMMYFUNCTION("""COMPUTED_VALUE"""),"WA")</f>
        <v>WA</v>
      </c>
      <c r="CM39" s="9" t="str">
        <f>IFERROR(__xludf.DUMMYFUNCTION("""COMPUTED_VALUE"""),"WA")</f>
        <v>WA</v>
      </c>
      <c r="CN39" s="9" t="str">
        <f>IFERROR(__xludf.DUMMYFUNCTION("""COMPUTED_VALUE"""),"WA")</f>
        <v>WA</v>
      </c>
      <c r="CO39" s="9" t="str">
        <f>IFERROR(__xludf.DUMMYFUNCTION("""COMPUTED_VALUE"""),"WA")</f>
        <v>WA</v>
      </c>
      <c r="CP39" s="9" t="str">
        <f>IFERROR(__xludf.DUMMYFUNCTION("""COMPUTED_VALUE"""),"WA")</f>
        <v>WA</v>
      </c>
      <c r="CQ39" s="9" t="str">
        <f>IFERROR(__xludf.DUMMYFUNCTION("""COMPUTED_VALUE"""),"WA")</f>
        <v>WA</v>
      </c>
      <c r="CR39" s="9" t="str">
        <f>IFERROR(__xludf.DUMMYFUNCTION("""COMPUTED_VALUE"""),"WA")</f>
        <v>WA</v>
      </c>
      <c r="CS39" s="9">
        <f>IFERROR(__xludf.DUMMYFUNCTION("""COMPUTED_VALUE"""),1.0)</f>
        <v>1</v>
      </c>
      <c r="CT39" s="9" t="str">
        <f>IFERROR(__xludf.DUMMYFUNCTION("""COMPUTED_VALUE"""),"WA")</f>
        <v>WA</v>
      </c>
      <c r="CU39" s="9" t="str">
        <f>IFERROR(__xludf.DUMMYFUNCTION("""COMPUTED_VALUE"""),"")</f>
        <v/>
      </c>
      <c r="CV39" s="9">
        <f>IFERROR(__xludf.DUMMYFUNCTION("""COMPUTED_VALUE"""),1.0)</f>
        <v>1</v>
      </c>
      <c r="CW39" s="9">
        <f>IFERROR(__xludf.DUMMYFUNCTION("""COMPUTED_VALUE"""),1.0)</f>
        <v>1</v>
      </c>
      <c r="CX39" s="9">
        <f>IFERROR(__xludf.DUMMYFUNCTION("""COMPUTED_VALUE"""),1.0)</f>
        <v>1</v>
      </c>
      <c r="CY39" s="9">
        <f>IFERROR(__xludf.DUMMYFUNCTION("""COMPUTED_VALUE"""),1.0)</f>
        <v>1</v>
      </c>
      <c r="CZ39" s="9" t="str">
        <f>IFERROR(__xludf.DUMMYFUNCTION("""COMPUTED_VALUE"""),"WA")</f>
        <v>WA</v>
      </c>
      <c r="DA39" s="9">
        <f>IFERROR(__xludf.DUMMYFUNCTION("""COMPUTED_VALUE"""),1.0)</f>
        <v>1</v>
      </c>
      <c r="DB39" s="9" t="str">
        <f>IFERROR(__xludf.DUMMYFUNCTION("""COMPUTED_VALUE"""),"WA")</f>
        <v>WA</v>
      </c>
      <c r="DC39" s="9" t="str">
        <f>IFERROR(__xludf.DUMMYFUNCTION("""COMPUTED_VALUE"""),"TLE")</f>
        <v>TLE</v>
      </c>
      <c r="DD39" s="9" t="str">
        <f>IFERROR(__xludf.DUMMYFUNCTION("""COMPUTED_VALUE"""),"TLE")</f>
        <v>TLE</v>
      </c>
      <c r="DE39" s="9" t="str">
        <f>IFERROR(__xludf.DUMMYFUNCTION("""COMPUTED_VALUE"""),"TLE")</f>
        <v>TLE</v>
      </c>
      <c r="DF39" s="9" t="str">
        <f>IFERROR(__xludf.DUMMYFUNCTION("""COMPUTED_VALUE"""),"TLE")</f>
        <v>TLE</v>
      </c>
      <c r="DG39" s="9" t="str">
        <f>IFERROR(__xludf.DUMMYFUNCTION("""COMPUTED_VALUE"""),"TLE")</f>
        <v>TLE</v>
      </c>
      <c r="DH39" s="9" t="str">
        <f>IFERROR(__xludf.DUMMYFUNCTION("""COMPUTED_VALUE"""),"TLE")</f>
        <v>TLE</v>
      </c>
      <c r="DI39" s="9" t="str">
        <f>IFERROR(__xludf.DUMMYFUNCTION("""COMPUTED_VALUE"""),"TLE")</f>
        <v>TLE</v>
      </c>
      <c r="DJ39" s="9" t="str">
        <f>IFERROR(__xludf.DUMMYFUNCTION("""COMPUTED_VALUE"""),"TLE")</f>
        <v>TLE</v>
      </c>
      <c r="DK39" s="9" t="str">
        <f>IFERROR(__xludf.DUMMYFUNCTION("""COMPUTED_VALUE"""),"TLE")</f>
        <v>TLE</v>
      </c>
      <c r="DL39" s="9" t="str">
        <f>IFERROR(__xludf.DUMMYFUNCTION("""COMPUTED_VALUE"""),"TLE")</f>
        <v>TLE</v>
      </c>
      <c r="DM39" s="9" t="str">
        <f>IFERROR(__xludf.DUMMYFUNCTION("""COMPUTED_VALUE"""),"TLE")</f>
        <v>TLE</v>
      </c>
      <c r="DN39" s="9" t="str">
        <f>IFERROR(__xludf.DUMMYFUNCTION("""COMPUTED_VALUE"""),"TLE")</f>
        <v>TLE</v>
      </c>
      <c r="DO39" s="9" t="str">
        <f>IFERROR(__xludf.DUMMYFUNCTION("""COMPUTED_VALUE"""),"TLE")</f>
        <v>TLE</v>
      </c>
      <c r="DP39" s="9" t="str">
        <f>IFERROR(__xludf.DUMMYFUNCTION("""COMPUTED_VALUE"""),"TLE")</f>
        <v>TLE</v>
      </c>
      <c r="DQ39" s="9" t="str">
        <f>IFERROR(__xludf.DUMMYFUNCTION("""COMPUTED_VALUE"""),"TLE")</f>
        <v>TLE</v>
      </c>
      <c r="DR39" s="9" t="str">
        <f>IFERROR(__xludf.DUMMYFUNCTION("""COMPUTED_VALUE"""),"TLE")</f>
        <v>TLE</v>
      </c>
      <c r="DS39" s="9" t="str">
        <f>IFERROR(__xludf.DUMMYFUNCTION("""COMPUTED_VALUE"""),"TLE")</f>
        <v>TLE</v>
      </c>
      <c r="DT39" s="9" t="str">
        <f>IFERROR(__xludf.DUMMYFUNCTION("""COMPUTED_VALUE"""),"TLE")</f>
        <v>TLE</v>
      </c>
      <c r="DU39" s="9" t="str">
        <f>IFERROR(__xludf.DUMMYFUNCTION("""COMPUTED_VALUE"""),"TLE")</f>
        <v>TLE</v>
      </c>
      <c r="DV39" s="9" t="str">
        <f>IFERROR(__xludf.DUMMYFUNCTION("""COMPUTED_VALUE"""),"TLE")</f>
        <v>TLE</v>
      </c>
      <c r="DW39" s="9" t="str">
        <f>IFERROR(__xludf.DUMMYFUNCTION("""COMPUTED_VALUE"""),"TLE")</f>
        <v>TLE</v>
      </c>
      <c r="DX39" s="9" t="str">
        <f>IFERROR(__xludf.DUMMYFUNCTION("""COMPUTED_VALUE"""),"TLE")</f>
        <v>TLE</v>
      </c>
      <c r="DY39" s="9" t="str">
        <f>IFERROR(__xludf.DUMMYFUNCTION("""COMPUTED_VALUE"""),"TLE")</f>
        <v>TLE</v>
      </c>
      <c r="DZ39" s="9" t="str">
        <f>IFERROR(__xludf.DUMMYFUNCTION("""COMPUTED_VALUE"""),"TLE")</f>
        <v>TLE</v>
      </c>
      <c r="EA39" s="9" t="str">
        <f>IFERROR(__xludf.DUMMYFUNCTION("""COMPUTED_VALUE"""),"TLE")</f>
        <v>TLE</v>
      </c>
      <c r="EB39" s="9" t="str">
        <f>IFERROR(__xludf.DUMMYFUNCTION("""COMPUTED_VALUE"""),"")</f>
        <v/>
      </c>
      <c r="EC39" s="9" t="str">
        <f>IFERROR(__xludf.DUMMYFUNCTION("""COMPUTED_VALUE"""),"-")</f>
        <v>-</v>
      </c>
      <c r="ED39" s="9" t="str">
        <f>IFERROR(__xludf.DUMMYFUNCTION("""COMPUTED_VALUE"""),"-")</f>
        <v>-</v>
      </c>
      <c r="EE39" s="9" t="str">
        <f>IFERROR(__xludf.DUMMYFUNCTION("""COMPUTED_VALUE"""),"-")</f>
        <v>-</v>
      </c>
      <c r="EF39" s="9" t="str">
        <f>IFERROR(__xludf.DUMMYFUNCTION("""COMPUTED_VALUE"""),"-")</f>
        <v>-</v>
      </c>
      <c r="EG39" s="9" t="str">
        <f>IFERROR(__xludf.DUMMYFUNCTION("""COMPUTED_VALUE"""),"-")</f>
        <v>-</v>
      </c>
      <c r="EH39" s="9" t="str">
        <f>IFERROR(__xludf.DUMMYFUNCTION("""COMPUTED_VALUE"""),"-")</f>
        <v>-</v>
      </c>
      <c r="EI39" s="9" t="str">
        <f>IFERROR(__xludf.DUMMYFUNCTION("""COMPUTED_VALUE"""),"-")</f>
        <v>-</v>
      </c>
      <c r="EJ39" s="9" t="str">
        <f>IFERROR(__xludf.DUMMYFUNCTION("""COMPUTED_VALUE"""),"-")</f>
        <v>-</v>
      </c>
      <c r="EK39" s="9" t="str">
        <f>IFERROR(__xludf.DUMMYFUNCTION("""COMPUTED_VALUE"""),"-")</f>
        <v>-</v>
      </c>
      <c r="EL39" s="9" t="str">
        <f>IFERROR(__xludf.DUMMYFUNCTION("""COMPUTED_VALUE"""),"-")</f>
        <v>-</v>
      </c>
      <c r="EM39" s="9" t="str">
        <f>IFERROR(__xludf.DUMMYFUNCTION("""COMPUTED_VALUE"""),"-")</f>
        <v>-</v>
      </c>
      <c r="EN39" s="9" t="str">
        <f>IFERROR(__xludf.DUMMYFUNCTION("""COMPUTED_VALUE"""),"-")</f>
        <v>-</v>
      </c>
      <c r="EO39" s="9" t="str">
        <f>IFERROR(__xludf.DUMMYFUNCTION("""COMPUTED_VALUE"""),"-")</f>
        <v>-</v>
      </c>
      <c r="EP39" s="9" t="str">
        <f>IFERROR(__xludf.DUMMYFUNCTION("""COMPUTED_VALUE"""),"-")</f>
        <v>-</v>
      </c>
      <c r="EQ39" s="9" t="str">
        <f>IFERROR(__xludf.DUMMYFUNCTION("""COMPUTED_VALUE"""),"-")</f>
        <v>-</v>
      </c>
      <c r="ER39" s="9" t="str">
        <f>IFERROR(__xludf.DUMMYFUNCTION("""COMPUTED_VALUE"""),"-")</f>
        <v>-</v>
      </c>
      <c r="ES39" s="9" t="str">
        <f>IFERROR(__xludf.DUMMYFUNCTION("""COMPUTED_VALUE"""),"")</f>
        <v/>
      </c>
      <c r="ET39" s="9" t="str">
        <f>IFERROR(__xludf.DUMMYFUNCTION("""COMPUTED_VALUE"""),"-")</f>
        <v>-</v>
      </c>
      <c r="EU39" s="9" t="str">
        <f>IFERROR(__xludf.DUMMYFUNCTION("""COMPUTED_VALUE"""),"-")</f>
        <v>-</v>
      </c>
      <c r="EV39" s="9" t="str">
        <f>IFERROR(__xludf.DUMMYFUNCTION("""COMPUTED_VALUE"""),"-")</f>
        <v>-</v>
      </c>
      <c r="EW39" s="9" t="str">
        <f>IFERROR(__xludf.DUMMYFUNCTION("""COMPUTED_VALUE"""),"-")</f>
        <v>-</v>
      </c>
      <c r="EX39" s="9" t="str">
        <f>IFERROR(__xludf.DUMMYFUNCTION("""COMPUTED_VALUE"""),"-")</f>
        <v>-</v>
      </c>
      <c r="EY39" s="9" t="str">
        <f>IFERROR(__xludf.DUMMYFUNCTION("""COMPUTED_VALUE"""),"-")</f>
        <v>-</v>
      </c>
      <c r="EZ39" s="9" t="str">
        <f>IFERROR(__xludf.DUMMYFUNCTION("""COMPUTED_VALUE"""),"-")</f>
        <v>-</v>
      </c>
      <c r="FA39" s="9" t="str">
        <f>IFERROR(__xludf.DUMMYFUNCTION("""COMPUTED_VALUE"""),"-")</f>
        <v>-</v>
      </c>
      <c r="FB39" s="9" t="str">
        <f>IFERROR(__xludf.DUMMYFUNCTION("""COMPUTED_VALUE"""),"-")</f>
        <v>-</v>
      </c>
      <c r="FC39" s="9" t="str">
        <f>IFERROR(__xludf.DUMMYFUNCTION("""COMPUTED_VALUE"""),"-")</f>
        <v>-</v>
      </c>
      <c r="FD39" s="9" t="str">
        <f>IFERROR(__xludf.DUMMYFUNCTION("""COMPUTED_VALUE"""),"-")</f>
        <v>-</v>
      </c>
      <c r="FE39" s="9" t="str">
        <f>IFERROR(__xludf.DUMMYFUNCTION("""COMPUTED_VALUE"""),"-")</f>
        <v>-</v>
      </c>
      <c r="FF39" s="9" t="str">
        <f>IFERROR(__xludf.DUMMYFUNCTION("""COMPUTED_VALUE"""),"-")</f>
        <v>-</v>
      </c>
      <c r="FG39" s="9" t="str">
        <f>IFERROR(__xludf.DUMMYFUNCTION("""COMPUTED_VALUE"""),"-")</f>
        <v>-</v>
      </c>
      <c r="FH39" s="9" t="str">
        <f>IFERROR(__xludf.DUMMYFUNCTION("""COMPUTED_VALUE"""),"-")</f>
        <v>-</v>
      </c>
      <c r="FI39" s="9" t="str">
        <f>IFERROR(__xludf.DUMMYFUNCTION("""COMPUTED_VALUE"""),"-")</f>
        <v>-</v>
      </c>
      <c r="FJ39" s="9" t="str">
        <f>IFERROR(__xludf.DUMMYFUNCTION("""COMPUTED_VALUE"""),"-")</f>
        <v>-</v>
      </c>
      <c r="FK39" s="9" t="str">
        <f>IFERROR(__xludf.DUMMYFUNCTION("""COMPUTED_VALUE"""),"-")</f>
        <v>-</v>
      </c>
      <c r="FL39" s="9" t="str">
        <f>IFERROR(__xludf.DUMMYFUNCTION("""COMPUTED_VALUE"""),"-")</f>
        <v>-</v>
      </c>
      <c r="FM39" s="9" t="str">
        <f>IFERROR(__xludf.DUMMYFUNCTION("""COMPUTED_VALUE"""),"-")</f>
        <v>-</v>
      </c>
      <c r="FN39" s="9" t="str">
        <f>IFERROR(__xludf.DUMMYFUNCTION("""COMPUTED_VALUE"""),"-")</f>
        <v>-</v>
      </c>
      <c r="FO39" s="9" t="str">
        <f>IFERROR(__xludf.DUMMYFUNCTION("""COMPUTED_VALUE"""),"-")</f>
        <v>-</v>
      </c>
      <c r="FP39" s="9" t="str">
        <f>IFERROR(__xludf.DUMMYFUNCTION("""COMPUTED_VALUE"""),"-")</f>
        <v>-</v>
      </c>
      <c r="FQ39" s="9" t="str">
        <f>IFERROR(__xludf.DUMMYFUNCTION("""COMPUTED_VALUE"""),"-")</f>
        <v>-</v>
      </c>
      <c r="FR39" s="9" t="str">
        <f>IFERROR(__xludf.DUMMYFUNCTION("""COMPUTED_VALUE"""),"-")</f>
        <v>-</v>
      </c>
      <c r="FS39" s="9" t="str">
        <f>IFERROR(__xludf.DUMMYFUNCTION("""COMPUTED_VALUE"""),"-")</f>
        <v>-</v>
      </c>
      <c r="FT39" s="9" t="str">
        <f>IFERROR(__xludf.DUMMYFUNCTION("""COMPUTED_VALUE"""),"-")</f>
        <v>-</v>
      </c>
      <c r="FU39" s="9" t="str">
        <f>IFERROR(__xludf.DUMMYFUNCTION("""COMPUTED_VALUE"""),"-")</f>
        <v>-</v>
      </c>
      <c r="FV39" s="9" t="str">
        <f>IFERROR(__xludf.DUMMYFUNCTION("""COMPUTED_VALUE"""),"")</f>
        <v/>
      </c>
      <c r="FW39" s="9" t="str">
        <f>IFERROR(__xludf.DUMMYFUNCTION("""COMPUTED_VALUE"""),"-")</f>
        <v>-</v>
      </c>
      <c r="FX39" s="9" t="str">
        <f>IFERROR(__xludf.DUMMYFUNCTION("""COMPUTED_VALUE"""),"-")</f>
        <v>-</v>
      </c>
      <c r="FY39" s="9" t="str">
        <f>IFERROR(__xludf.DUMMYFUNCTION("""COMPUTED_VALUE"""),"-")</f>
        <v>-</v>
      </c>
      <c r="FZ39" s="9" t="str">
        <f>IFERROR(__xludf.DUMMYFUNCTION("""COMPUTED_VALUE"""),"-")</f>
        <v>-</v>
      </c>
      <c r="GA39" s="9" t="str">
        <f>IFERROR(__xludf.DUMMYFUNCTION("""COMPUTED_VALUE"""),"-")</f>
        <v>-</v>
      </c>
      <c r="GB39" s="9" t="str">
        <f>IFERROR(__xludf.DUMMYFUNCTION("""COMPUTED_VALUE"""),"-")</f>
        <v>-</v>
      </c>
      <c r="GC39" s="9" t="str">
        <f>IFERROR(__xludf.DUMMYFUNCTION("""COMPUTED_VALUE"""),"-")</f>
        <v>-</v>
      </c>
      <c r="GD39" s="9" t="str">
        <f>IFERROR(__xludf.DUMMYFUNCTION("""COMPUTED_VALUE"""),"-")</f>
        <v>-</v>
      </c>
      <c r="GE39" s="9" t="str">
        <f>IFERROR(__xludf.DUMMYFUNCTION("""COMPUTED_VALUE"""),"-")</f>
        <v>-</v>
      </c>
      <c r="GF39" s="9" t="str">
        <f>IFERROR(__xludf.DUMMYFUNCTION("""COMPUTED_VALUE"""),"-")</f>
        <v>-</v>
      </c>
      <c r="GG39" s="9" t="str">
        <f>IFERROR(__xludf.DUMMYFUNCTION("""COMPUTED_VALUE"""),"-")</f>
        <v>-</v>
      </c>
      <c r="GH39" s="9" t="str">
        <f>IFERROR(__xludf.DUMMYFUNCTION("""COMPUTED_VALUE"""),"-")</f>
        <v>-</v>
      </c>
      <c r="GI39" s="9" t="str">
        <f>IFERROR(__xludf.DUMMYFUNCTION("""COMPUTED_VALUE"""),"-")</f>
        <v>-</v>
      </c>
      <c r="GJ39" s="9" t="str">
        <f>IFERROR(__xludf.DUMMYFUNCTION("""COMPUTED_VALUE"""),"-")</f>
        <v>-</v>
      </c>
      <c r="GK39" s="9" t="str">
        <f>IFERROR(__xludf.DUMMYFUNCTION("""COMPUTED_VALUE"""),"-")</f>
        <v>-</v>
      </c>
      <c r="GL39" s="9" t="str">
        <f>IFERROR(__xludf.DUMMYFUNCTION("""COMPUTED_VALUE"""),"-")</f>
        <v>-</v>
      </c>
      <c r="GM39" s="9" t="str">
        <f>IFERROR(__xludf.DUMMYFUNCTION("""COMPUTED_VALUE"""),"-")</f>
        <v>-</v>
      </c>
      <c r="GN39" s="9" t="str">
        <f>IFERROR(__xludf.DUMMYFUNCTION("""COMPUTED_VALUE"""),"-")</f>
        <v>-</v>
      </c>
      <c r="GO39" s="9" t="str">
        <f>IFERROR(__xludf.DUMMYFUNCTION("""COMPUTED_VALUE"""),"-")</f>
        <v>-</v>
      </c>
      <c r="GP39" s="9" t="str">
        <f>IFERROR(__xludf.DUMMYFUNCTION("""COMPUTED_VALUE"""),"-")</f>
        <v>-</v>
      </c>
      <c r="GQ39" s="9" t="str">
        <f>IFERROR(__xludf.DUMMYFUNCTION("""COMPUTED_VALUE"""),"-")</f>
        <v>-</v>
      </c>
      <c r="GR39" s="9" t="str">
        <f>IFERROR(__xludf.DUMMYFUNCTION("""COMPUTED_VALUE"""),"-")</f>
        <v>-</v>
      </c>
      <c r="GS39" s="9" t="str">
        <f>IFERROR(__xludf.DUMMYFUNCTION("""COMPUTED_VALUE"""),"-")</f>
        <v>-</v>
      </c>
      <c r="GT39" s="9" t="str">
        <f>IFERROR(__xludf.DUMMYFUNCTION("""COMPUTED_VALUE"""),"-")</f>
        <v>-</v>
      </c>
      <c r="GU39" s="9" t="str">
        <f>IFERROR(__xludf.DUMMYFUNCTION("""COMPUTED_VALUE"""),"")</f>
        <v/>
      </c>
    </row>
    <row r="40">
      <c r="A40" s="5"/>
      <c r="B40" s="5"/>
      <c r="C40" s="5">
        <f>if(B40="d","diskv. iz ciklusa",if(B40="d1","diskv. iz kruga",if($E40="ODOBREN",(if(countif(H:H,"="&amp;H40)=1,countif(H:H,"&gt;"&amp;H40)+1,concatenate(countif(H:H,"&gt;"&amp;H40)+1," - ",countif(H:H,"&gt;="&amp;H40)))),'Rezultati - B kategorija'!empty)))</f>
        <v>38</v>
      </c>
      <c r="D40" s="6" t="str">
        <f>IFERROR(__xludf.DUMMYFUNCTION("""COMPUTED_VALUE"""),"AleksaSubaranovic")</f>
        <v>AleksaSubaranovic</v>
      </c>
      <c r="E40" s="6" t="str">
        <f>IFERROR(__xludf.DUMMYFUNCTION("""COMPUTED_VALUE"""),"ODOBREN")</f>
        <v>ODOBREN</v>
      </c>
      <c r="F40" s="6" t="str">
        <f>IFERROR(__xludf.DUMMYFUNCTION("""COMPUTED_VALUE"""),"Aleksa")</f>
        <v>Aleksa</v>
      </c>
      <c r="G40" s="6" t="str">
        <f>IFERROR(__xludf.DUMMYFUNCTION("""COMPUTED_VALUE"""),"Šubaranović")</f>
        <v>Šubaranović</v>
      </c>
      <c r="H40" s="7">
        <f>IFERROR(__xludf.DUMMYFUNCTION("""COMPUTED_VALUE"""),105.0)</f>
        <v>105</v>
      </c>
      <c r="I40" s="7">
        <f>IFERROR(__xludf.DUMMYFUNCTION("""COMPUTED_VALUE"""),105.0)</f>
        <v>105</v>
      </c>
      <c r="J40" s="6" t="str">
        <f>IFERROR(__xludf.DUMMYFUNCTION("""COMPUTED_VALUE"""),"Stari grad")</f>
        <v>Stari grad</v>
      </c>
      <c r="K40" s="6" t="str">
        <f>IFERROR(__xludf.DUMMYFUNCTION("""COMPUTED_VALUE"""),"Elektrotehnička škola Nikola Tesla")</f>
        <v>Elektrotehnička škola Nikola Tesla</v>
      </c>
      <c r="L40" s="14" t="str">
        <f>IFERROR(__xludf.DUMMYFUNCTION("""COMPUTED_VALUE"""),"IV")</f>
        <v>IV</v>
      </c>
      <c r="M40" s="6" t="str">
        <f>IFERROR(__xludf.DUMMYFUNCTION("""COMPUTED_VALUE"""),"B")</f>
        <v>B</v>
      </c>
      <c r="N40" s="6" t="str">
        <f>IFERROR(__xludf.DUMMYFUNCTION("""COMPUTED_VALUE"""),"Goran Lučić")</f>
        <v>Goran Lučić</v>
      </c>
      <c r="O40" s="8">
        <f>IFERROR(__xludf.DUMMYFUNCTION("""COMPUTED_VALUE"""),80.0)</f>
        <v>80</v>
      </c>
      <c r="P40" s="9">
        <f>IFERROR(__xludf.DUMMYFUNCTION("""COMPUTED_VALUE"""),25.0)</f>
        <v>25</v>
      </c>
      <c r="Q40" s="9" t="str">
        <f>IFERROR(__xludf.DUMMYFUNCTION("""COMPUTED_VALUE"""),"-")</f>
        <v>-</v>
      </c>
      <c r="R40" s="9" t="str">
        <f>IFERROR(__xludf.DUMMYFUNCTION("""COMPUTED_VALUE"""),"-")</f>
        <v>-</v>
      </c>
      <c r="S40" s="9" t="str">
        <f>IFERROR(__xludf.DUMMYFUNCTION("""COMPUTED_VALUE"""),"-")</f>
        <v>-</v>
      </c>
      <c r="T40" s="9" t="str">
        <f>IFERROR(__xludf.DUMMYFUNCTION("""COMPUTED_VALUE"""),"-")</f>
        <v>-</v>
      </c>
      <c r="U40" s="9" t="str">
        <f>IFERROR(__xludf.DUMMYFUNCTION("""COMPUTED_VALUE"""),"")</f>
        <v/>
      </c>
      <c r="V40" s="9" t="str">
        <f>IFERROR(__xludf.DUMMYFUNCTION("""COMPUTED_VALUE"""),"")</f>
        <v/>
      </c>
      <c r="W40" s="9">
        <f>IFERROR(__xludf.DUMMYFUNCTION("""COMPUTED_VALUE"""),1.0)</f>
        <v>1</v>
      </c>
      <c r="X40" s="9">
        <f>IFERROR(__xludf.DUMMYFUNCTION("""COMPUTED_VALUE"""),1.0)</f>
        <v>1</v>
      </c>
      <c r="Y40" s="9">
        <f>IFERROR(__xludf.DUMMYFUNCTION("""COMPUTED_VALUE"""),1.0)</f>
        <v>1</v>
      </c>
      <c r="Z40" s="9">
        <f>IFERROR(__xludf.DUMMYFUNCTION("""COMPUTED_VALUE"""),1.0)</f>
        <v>1</v>
      </c>
      <c r="AA40" s="9">
        <f>IFERROR(__xludf.DUMMYFUNCTION("""COMPUTED_VALUE"""),1.0)</f>
        <v>1</v>
      </c>
      <c r="AB40" s="9">
        <f>IFERROR(__xludf.DUMMYFUNCTION("""COMPUTED_VALUE"""),1.0)</f>
        <v>1</v>
      </c>
      <c r="AC40" s="9">
        <f>IFERROR(__xludf.DUMMYFUNCTION("""COMPUTED_VALUE"""),1.0)</f>
        <v>1</v>
      </c>
      <c r="AD40" s="9">
        <f>IFERROR(__xludf.DUMMYFUNCTION("""COMPUTED_VALUE"""),1.0)</f>
        <v>1</v>
      </c>
      <c r="AE40" s="9">
        <f>IFERROR(__xludf.DUMMYFUNCTION("""COMPUTED_VALUE"""),1.0)</f>
        <v>1</v>
      </c>
      <c r="AF40" s="9">
        <f>IFERROR(__xludf.DUMMYFUNCTION("""COMPUTED_VALUE"""),1.0)</f>
        <v>1</v>
      </c>
      <c r="AG40" s="9">
        <f>IFERROR(__xludf.DUMMYFUNCTION("""COMPUTED_VALUE"""),1.0)</f>
        <v>1</v>
      </c>
      <c r="AH40" s="9">
        <f>IFERROR(__xludf.DUMMYFUNCTION("""COMPUTED_VALUE"""),1.0)</f>
        <v>1</v>
      </c>
      <c r="AI40" s="9">
        <f>IFERROR(__xludf.DUMMYFUNCTION("""COMPUTED_VALUE"""),1.0)</f>
        <v>1</v>
      </c>
      <c r="AJ40" s="9">
        <f>IFERROR(__xludf.DUMMYFUNCTION("""COMPUTED_VALUE"""),1.0)</f>
        <v>1</v>
      </c>
      <c r="AK40" s="9">
        <f>IFERROR(__xludf.DUMMYFUNCTION("""COMPUTED_VALUE"""),1.0)</f>
        <v>1</v>
      </c>
      <c r="AL40" s="9">
        <f>IFERROR(__xludf.DUMMYFUNCTION("""COMPUTED_VALUE"""),1.0)</f>
        <v>1</v>
      </c>
      <c r="AM40" s="9">
        <f>IFERROR(__xludf.DUMMYFUNCTION("""COMPUTED_VALUE"""),1.0)</f>
        <v>1</v>
      </c>
      <c r="AN40" s="9">
        <f>IFERROR(__xludf.DUMMYFUNCTION("""COMPUTED_VALUE"""),1.0)</f>
        <v>1</v>
      </c>
      <c r="AO40" s="9">
        <f>IFERROR(__xludf.DUMMYFUNCTION("""COMPUTED_VALUE"""),1.0)</f>
        <v>1</v>
      </c>
      <c r="AP40" s="9">
        <f>IFERROR(__xludf.DUMMYFUNCTION("""COMPUTED_VALUE"""),1.0)</f>
        <v>1</v>
      </c>
      <c r="AQ40" s="9">
        <f>IFERROR(__xludf.DUMMYFUNCTION("""COMPUTED_VALUE"""),1.0)</f>
        <v>1</v>
      </c>
      <c r="AR40" s="9">
        <f>IFERROR(__xludf.DUMMYFUNCTION("""COMPUTED_VALUE"""),1.0)</f>
        <v>1</v>
      </c>
      <c r="AS40" s="9">
        <f>IFERROR(__xludf.DUMMYFUNCTION("""COMPUTED_VALUE"""),1.0)</f>
        <v>1</v>
      </c>
      <c r="AT40" s="9">
        <f>IFERROR(__xludf.DUMMYFUNCTION("""COMPUTED_VALUE"""),1.0)</f>
        <v>1</v>
      </c>
      <c r="AU40" s="9">
        <f>IFERROR(__xludf.DUMMYFUNCTION("""COMPUTED_VALUE"""),1.0)</f>
        <v>1</v>
      </c>
      <c r="AV40" s="9">
        <f>IFERROR(__xludf.DUMMYFUNCTION("""COMPUTED_VALUE"""),1.0)</f>
        <v>1</v>
      </c>
      <c r="AW40" s="9">
        <f>IFERROR(__xludf.DUMMYFUNCTION("""COMPUTED_VALUE"""),1.0)</f>
        <v>1</v>
      </c>
      <c r="AX40" s="9">
        <f>IFERROR(__xludf.DUMMYFUNCTION("""COMPUTED_VALUE"""),1.0)</f>
        <v>1</v>
      </c>
      <c r="AY40" s="9">
        <f>IFERROR(__xludf.DUMMYFUNCTION("""COMPUTED_VALUE"""),1.0)</f>
        <v>1</v>
      </c>
      <c r="AZ40" s="9">
        <f>IFERROR(__xludf.DUMMYFUNCTION("""COMPUTED_VALUE"""),1.0)</f>
        <v>1</v>
      </c>
      <c r="BA40" s="9">
        <f>IFERROR(__xludf.DUMMYFUNCTION("""COMPUTED_VALUE"""),1.0)</f>
        <v>1</v>
      </c>
      <c r="BB40" s="9">
        <f>IFERROR(__xludf.DUMMYFUNCTION("""COMPUTED_VALUE"""),1.0)</f>
        <v>1</v>
      </c>
      <c r="BC40" s="9">
        <f>IFERROR(__xludf.DUMMYFUNCTION("""COMPUTED_VALUE"""),1.0)</f>
        <v>1</v>
      </c>
      <c r="BD40" s="9">
        <f>IFERROR(__xludf.DUMMYFUNCTION("""COMPUTED_VALUE"""),1.0)</f>
        <v>1</v>
      </c>
      <c r="BE40" s="9">
        <f>IFERROR(__xludf.DUMMYFUNCTION("""COMPUTED_VALUE"""),1.0)</f>
        <v>1</v>
      </c>
      <c r="BF40" s="9">
        <f>IFERROR(__xludf.DUMMYFUNCTION("""COMPUTED_VALUE"""),1.0)</f>
        <v>1</v>
      </c>
      <c r="BG40" s="9">
        <f>IFERROR(__xludf.DUMMYFUNCTION("""COMPUTED_VALUE"""),1.0)</f>
        <v>1</v>
      </c>
      <c r="BH40" s="9">
        <f>IFERROR(__xludf.DUMMYFUNCTION("""COMPUTED_VALUE"""),1.0)</f>
        <v>1</v>
      </c>
      <c r="BI40" s="9">
        <f>IFERROR(__xludf.DUMMYFUNCTION("""COMPUTED_VALUE"""),1.0)</f>
        <v>1</v>
      </c>
      <c r="BJ40" s="9">
        <f>IFERROR(__xludf.DUMMYFUNCTION("""COMPUTED_VALUE"""),1.0)</f>
        <v>1</v>
      </c>
      <c r="BK40" s="9">
        <f>IFERROR(__xludf.DUMMYFUNCTION("""COMPUTED_VALUE"""),1.0)</f>
        <v>1</v>
      </c>
      <c r="BL40" s="9" t="str">
        <f>IFERROR(__xludf.DUMMYFUNCTION("""COMPUTED_VALUE"""),"WA")</f>
        <v>WA</v>
      </c>
      <c r="BM40" s="9" t="str">
        <f>IFERROR(__xludf.DUMMYFUNCTION("""COMPUTED_VALUE"""),"")</f>
        <v/>
      </c>
      <c r="BN40" s="9">
        <f>IFERROR(__xludf.DUMMYFUNCTION("""COMPUTED_VALUE"""),1.0)</f>
        <v>1</v>
      </c>
      <c r="BO40" s="9">
        <f>IFERROR(__xludf.DUMMYFUNCTION("""COMPUTED_VALUE"""),1.0)</f>
        <v>1</v>
      </c>
      <c r="BP40" s="9">
        <f>IFERROR(__xludf.DUMMYFUNCTION("""COMPUTED_VALUE"""),1.0)</f>
        <v>1</v>
      </c>
      <c r="BQ40" s="9">
        <f>IFERROR(__xludf.DUMMYFUNCTION("""COMPUTED_VALUE"""),1.0)</f>
        <v>1</v>
      </c>
      <c r="BR40" s="9">
        <f>IFERROR(__xludf.DUMMYFUNCTION("""COMPUTED_VALUE"""),1.0)</f>
        <v>1</v>
      </c>
      <c r="BS40" s="9">
        <f>IFERROR(__xludf.DUMMYFUNCTION("""COMPUTED_VALUE"""),1.0)</f>
        <v>1</v>
      </c>
      <c r="BT40" s="9">
        <f>IFERROR(__xludf.DUMMYFUNCTION("""COMPUTED_VALUE"""),1.0)</f>
        <v>1</v>
      </c>
      <c r="BU40" s="9">
        <f>IFERROR(__xludf.DUMMYFUNCTION("""COMPUTED_VALUE"""),1.0)</f>
        <v>1</v>
      </c>
      <c r="BV40" s="9">
        <f>IFERROR(__xludf.DUMMYFUNCTION("""COMPUTED_VALUE"""),1.0)</f>
        <v>1</v>
      </c>
      <c r="BW40" s="9">
        <f>IFERROR(__xludf.DUMMYFUNCTION("""COMPUTED_VALUE"""),1.0)</f>
        <v>1</v>
      </c>
      <c r="BX40" s="9">
        <f>IFERROR(__xludf.DUMMYFUNCTION("""COMPUTED_VALUE"""),1.0)</f>
        <v>1</v>
      </c>
      <c r="BY40" s="9">
        <f>IFERROR(__xludf.DUMMYFUNCTION("""COMPUTED_VALUE"""),1.0)</f>
        <v>1</v>
      </c>
      <c r="BZ40" s="9">
        <f>IFERROR(__xludf.DUMMYFUNCTION("""COMPUTED_VALUE"""),1.0)</f>
        <v>1</v>
      </c>
      <c r="CA40" s="9">
        <f>IFERROR(__xludf.DUMMYFUNCTION("""COMPUTED_VALUE"""),1.0)</f>
        <v>1</v>
      </c>
      <c r="CB40" s="9" t="str">
        <f>IFERROR(__xludf.DUMMYFUNCTION("""COMPUTED_VALUE"""),"TLE")</f>
        <v>TLE</v>
      </c>
      <c r="CC40" s="9" t="str">
        <f>IFERROR(__xludf.DUMMYFUNCTION("""COMPUTED_VALUE"""),"TLE")</f>
        <v>TLE</v>
      </c>
      <c r="CD40" s="9" t="str">
        <f>IFERROR(__xludf.DUMMYFUNCTION("""COMPUTED_VALUE"""),"TLE")</f>
        <v>TLE</v>
      </c>
      <c r="CE40" s="9" t="str">
        <f>IFERROR(__xludf.DUMMYFUNCTION("""COMPUTED_VALUE"""),"TLE")</f>
        <v>TLE</v>
      </c>
      <c r="CF40" s="9" t="str">
        <f>IFERROR(__xludf.DUMMYFUNCTION("""COMPUTED_VALUE"""),"TLE")</f>
        <v>TLE</v>
      </c>
      <c r="CG40" s="9" t="str">
        <f>IFERROR(__xludf.DUMMYFUNCTION("""COMPUTED_VALUE"""),"TLE")</f>
        <v>TLE</v>
      </c>
      <c r="CH40" s="9" t="str">
        <f>IFERROR(__xludf.DUMMYFUNCTION("""COMPUTED_VALUE"""),"TLE")</f>
        <v>TLE</v>
      </c>
      <c r="CI40" s="9" t="str">
        <f>IFERROR(__xludf.DUMMYFUNCTION("""COMPUTED_VALUE"""),"TLE")</f>
        <v>TLE</v>
      </c>
      <c r="CJ40" s="9" t="str">
        <f>IFERROR(__xludf.DUMMYFUNCTION("""COMPUTED_VALUE"""),"TLE")</f>
        <v>TLE</v>
      </c>
      <c r="CK40" s="9" t="str">
        <f>IFERROR(__xludf.DUMMYFUNCTION("""COMPUTED_VALUE"""),"TLE")</f>
        <v>TLE</v>
      </c>
      <c r="CL40" s="9" t="str">
        <f>IFERROR(__xludf.DUMMYFUNCTION("""COMPUTED_VALUE"""),"TLE")</f>
        <v>TLE</v>
      </c>
      <c r="CM40" s="9" t="str">
        <f>IFERROR(__xludf.DUMMYFUNCTION("""COMPUTED_VALUE"""),"TLE")</f>
        <v>TLE</v>
      </c>
      <c r="CN40" s="9" t="str">
        <f>IFERROR(__xludf.DUMMYFUNCTION("""COMPUTED_VALUE"""),"TLE")</f>
        <v>TLE</v>
      </c>
      <c r="CO40" s="9" t="str">
        <f>IFERROR(__xludf.DUMMYFUNCTION("""COMPUTED_VALUE"""),"TLE")</f>
        <v>TLE</v>
      </c>
      <c r="CP40" s="9" t="str">
        <f>IFERROR(__xludf.DUMMYFUNCTION("""COMPUTED_VALUE"""),"TLE")</f>
        <v>TLE</v>
      </c>
      <c r="CQ40" s="9" t="str">
        <f>IFERROR(__xludf.DUMMYFUNCTION("""COMPUTED_VALUE"""),"TLE")</f>
        <v>TLE</v>
      </c>
      <c r="CR40" s="9" t="str">
        <f>IFERROR(__xludf.DUMMYFUNCTION("""COMPUTED_VALUE"""),"TLE")</f>
        <v>TLE</v>
      </c>
      <c r="CS40" s="9">
        <f>IFERROR(__xludf.DUMMYFUNCTION("""COMPUTED_VALUE"""),1.0)</f>
        <v>1</v>
      </c>
      <c r="CT40" s="9" t="str">
        <f>IFERROR(__xludf.DUMMYFUNCTION("""COMPUTED_VALUE"""),"TLE")</f>
        <v>TLE</v>
      </c>
      <c r="CU40" s="9" t="str">
        <f>IFERROR(__xludf.DUMMYFUNCTION("""COMPUTED_VALUE"""),"")</f>
        <v/>
      </c>
      <c r="CV40" s="9" t="str">
        <f>IFERROR(__xludf.DUMMYFUNCTION("""COMPUTED_VALUE"""),"-")</f>
        <v>-</v>
      </c>
      <c r="CW40" s="9" t="str">
        <f>IFERROR(__xludf.DUMMYFUNCTION("""COMPUTED_VALUE"""),"-")</f>
        <v>-</v>
      </c>
      <c r="CX40" s="9" t="str">
        <f>IFERROR(__xludf.DUMMYFUNCTION("""COMPUTED_VALUE"""),"-")</f>
        <v>-</v>
      </c>
      <c r="CY40" s="9" t="str">
        <f>IFERROR(__xludf.DUMMYFUNCTION("""COMPUTED_VALUE"""),"-")</f>
        <v>-</v>
      </c>
      <c r="CZ40" s="9" t="str">
        <f>IFERROR(__xludf.DUMMYFUNCTION("""COMPUTED_VALUE"""),"-")</f>
        <v>-</v>
      </c>
      <c r="DA40" s="9" t="str">
        <f>IFERROR(__xludf.DUMMYFUNCTION("""COMPUTED_VALUE"""),"-")</f>
        <v>-</v>
      </c>
      <c r="DB40" s="9" t="str">
        <f>IFERROR(__xludf.DUMMYFUNCTION("""COMPUTED_VALUE"""),"-")</f>
        <v>-</v>
      </c>
      <c r="DC40" s="9" t="str">
        <f>IFERROR(__xludf.DUMMYFUNCTION("""COMPUTED_VALUE"""),"-")</f>
        <v>-</v>
      </c>
      <c r="DD40" s="9" t="str">
        <f>IFERROR(__xludf.DUMMYFUNCTION("""COMPUTED_VALUE"""),"-")</f>
        <v>-</v>
      </c>
      <c r="DE40" s="9" t="str">
        <f>IFERROR(__xludf.DUMMYFUNCTION("""COMPUTED_VALUE"""),"-")</f>
        <v>-</v>
      </c>
      <c r="DF40" s="9" t="str">
        <f>IFERROR(__xludf.DUMMYFUNCTION("""COMPUTED_VALUE"""),"-")</f>
        <v>-</v>
      </c>
      <c r="DG40" s="9" t="str">
        <f>IFERROR(__xludf.DUMMYFUNCTION("""COMPUTED_VALUE"""),"-")</f>
        <v>-</v>
      </c>
      <c r="DH40" s="9" t="str">
        <f>IFERROR(__xludf.DUMMYFUNCTION("""COMPUTED_VALUE"""),"-")</f>
        <v>-</v>
      </c>
      <c r="DI40" s="9" t="str">
        <f>IFERROR(__xludf.DUMMYFUNCTION("""COMPUTED_VALUE"""),"-")</f>
        <v>-</v>
      </c>
      <c r="DJ40" s="9" t="str">
        <f>IFERROR(__xludf.DUMMYFUNCTION("""COMPUTED_VALUE"""),"-")</f>
        <v>-</v>
      </c>
      <c r="DK40" s="9" t="str">
        <f>IFERROR(__xludf.DUMMYFUNCTION("""COMPUTED_VALUE"""),"-")</f>
        <v>-</v>
      </c>
      <c r="DL40" s="9" t="str">
        <f>IFERROR(__xludf.DUMMYFUNCTION("""COMPUTED_VALUE"""),"-")</f>
        <v>-</v>
      </c>
      <c r="DM40" s="9" t="str">
        <f>IFERROR(__xludf.DUMMYFUNCTION("""COMPUTED_VALUE"""),"-")</f>
        <v>-</v>
      </c>
      <c r="DN40" s="9" t="str">
        <f>IFERROR(__xludf.DUMMYFUNCTION("""COMPUTED_VALUE"""),"-")</f>
        <v>-</v>
      </c>
      <c r="DO40" s="9" t="str">
        <f>IFERROR(__xludf.DUMMYFUNCTION("""COMPUTED_VALUE"""),"-")</f>
        <v>-</v>
      </c>
      <c r="DP40" s="9" t="str">
        <f>IFERROR(__xludf.DUMMYFUNCTION("""COMPUTED_VALUE"""),"-")</f>
        <v>-</v>
      </c>
      <c r="DQ40" s="9" t="str">
        <f>IFERROR(__xludf.DUMMYFUNCTION("""COMPUTED_VALUE"""),"-")</f>
        <v>-</v>
      </c>
      <c r="DR40" s="9" t="str">
        <f>IFERROR(__xludf.DUMMYFUNCTION("""COMPUTED_VALUE"""),"-")</f>
        <v>-</v>
      </c>
      <c r="DS40" s="9" t="str">
        <f>IFERROR(__xludf.DUMMYFUNCTION("""COMPUTED_VALUE"""),"-")</f>
        <v>-</v>
      </c>
      <c r="DT40" s="9" t="str">
        <f>IFERROR(__xludf.DUMMYFUNCTION("""COMPUTED_VALUE"""),"-")</f>
        <v>-</v>
      </c>
      <c r="DU40" s="9" t="str">
        <f>IFERROR(__xludf.DUMMYFUNCTION("""COMPUTED_VALUE"""),"-")</f>
        <v>-</v>
      </c>
      <c r="DV40" s="9" t="str">
        <f>IFERROR(__xludf.DUMMYFUNCTION("""COMPUTED_VALUE"""),"-")</f>
        <v>-</v>
      </c>
      <c r="DW40" s="9" t="str">
        <f>IFERROR(__xludf.DUMMYFUNCTION("""COMPUTED_VALUE"""),"-")</f>
        <v>-</v>
      </c>
      <c r="DX40" s="9" t="str">
        <f>IFERROR(__xludf.DUMMYFUNCTION("""COMPUTED_VALUE"""),"-")</f>
        <v>-</v>
      </c>
      <c r="DY40" s="9" t="str">
        <f>IFERROR(__xludf.DUMMYFUNCTION("""COMPUTED_VALUE"""),"-")</f>
        <v>-</v>
      </c>
      <c r="DZ40" s="9" t="str">
        <f>IFERROR(__xludf.DUMMYFUNCTION("""COMPUTED_VALUE"""),"-")</f>
        <v>-</v>
      </c>
      <c r="EA40" s="9" t="str">
        <f>IFERROR(__xludf.DUMMYFUNCTION("""COMPUTED_VALUE"""),"-")</f>
        <v>-</v>
      </c>
      <c r="EB40" s="9" t="str">
        <f>IFERROR(__xludf.DUMMYFUNCTION("""COMPUTED_VALUE"""),"")</f>
        <v/>
      </c>
      <c r="EC40" s="9" t="str">
        <f>IFERROR(__xludf.DUMMYFUNCTION("""COMPUTED_VALUE"""),"-")</f>
        <v>-</v>
      </c>
      <c r="ED40" s="9" t="str">
        <f>IFERROR(__xludf.DUMMYFUNCTION("""COMPUTED_VALUE"""),"-")</f>
        <v>-</v>
      </c>
      <c r="EE40" s="9" t="str">
        <f>IFERROR(__xludf.DUMMYFUNCTION("""COMPUTED_VALUE"""),"-")</f>
        <v>-</v>
      </c>
      <c r="EF40" s="9" t="str">
        <f>IFERROR(__xludf.DUMMYFUNCTION("""COMPUTED_VALUE"""),"-")</f>
        <v>-</v>
      </c>
      <c r="EG40" s="9" t="str">
        <f>IFERROR(__xludf.DUMMYFUNCTION("""COMPUTED_VALUE"""),"-")</f>
        <v>-</v>
      </c>
      <c r="EH40" s="9" t="str">
        <f>IFERROR(__xludf.DUMMYFUNCTION("""COMPUTED_VALUE"""),"-")</f>
        <v>-</v>
      </c>
      <c r="EI40" s="9" t="str">
        <f>IFERROR(__xludf.DUMMYFUNCTION("""COMPUTED_VALUE"""),"-")</f>
        <v>-</v>
      </c>
      <c r="EJ40" s="9" t="str">
        <f>IFERROR(__xludf.DUMMYFUNCTION("""COMPUTED_VALUE"""),"-")</f>
        <v>-</v>
      </c>
      <c r="EK40" s="9" t="str">
        <f>IFERROR(__xludf.DUMMYFUNCTION("""COMPUTED_VALUE"""),"-")</f>
        <v>-</v>
      </c>
      <c r="EL40" s="9" t="str">
        <f>IFERROR(__xludf.DUMMYFUNCTION("""COMPUTED_VALUE"""),"-")</f>
        <v>-</v>
      </c>
      <c r="EM40" s="9" t="str">
        <f>IFERROR(__xludf.DUMMYFUNCTION("""COMPUTED_VALUE"""),"-")</f>
        <v>-</v>
      </c>
      <c r="EN40" s="9" t="str">
        <f>IFERROR(__xludf.DUMMYFUNCTION("""COMPUTED_VALUE"""),"-")</f>
        <v>-</v>
      </c>
      <c r="EO40" s="9" t="str">
        <f>IFERROR(__xludf.DUMMYFUNCTION("""COMPUTED_VALUE"""),"-")</f>
        <v>-</v>
      </c>
      <c r="EP40" s="9" t="str">
        <f>IFERROR(__xludf.DUMMYFUNCTION("""COMPUTED_VALUE"""),"-")</f>
        <v>-</v>
      </c>
      <c r="EQ40" s="9" t="str">
        <f>IFERROR(__xludf.DUMMYFUNCTION("""COMPUTED_VALUE"""),"-")</f>
        <v>-</v>
      </c>
      <c r="ER40" s="9" t="str">
        <f>IFERROR(__xludf.DUMMYFUNCTION("""COMPUTED_VALUE"""),"-")</f>
        <v>-</v>
      </c>
      <c r="ES40" s="9" t="str">
        <f>IFERROR(__xludf.DUMMYFUNCTION("""COMPUTED_VALUE"""),"")</f>
        <v/>
      </c>
      <c r="ET40" s="9" t="str">
        <f>IFERROR(__xludf.DUMMYFUNCTION("""COMPUTED_VALUE"""),"-")</f>
        <v>-</v>
      </c>
      <c r="EU40" s="9" t="str">
        <f>IFERROR(__xludf.DUMMYFUNCTION("""COMPUTED_VALUE"""),"-")</f>
        <v>-</v>
      </c>
      <c r="EV40" s="9" t="str">
        <f>IFERROR(__xludf.DUMMYFUNCTION("""COMPUTED_VALUE"""),"-")</f>
        <v>-</v>
      </c>
      <c r="EW40" s="9" t="str">
        <f>IFERROR(__xludf.DUMMYFUNCTION("""COMPUTED_VALUE"""),"-")</f>
        <v>-</v>
      </c>
      <c r="EX40" s="9" t="str">
        <f>IFERROR(__xludf.DUMMYFUNCTION("""COMPUTED_VALUE"""),"-")</f>
        <v>-</v>
      </c>
      <c r="EY40" s="9" t="str">
        <f>IFERROR(__xludf.DUMMYFUNCTION("""COMPUTED_VALUE"""),"-")</f>
        <v>-</v>
      </c>
      <c r="EZ40" s="9" t="str">
        <f>IFERROR(__xludf.DUMMYFUNCTION("""COMPUTED_VALUE"""),"-")</f>
        <v>-</v>
      </c>
      <c r="FA40" s="9" t="str">
        <f>IFERROR(__xludf.DUMMYFUNCTION("""COMPUTED_VALUE"""),"-")</f>
        <v>-</v>
      </c>
      <c r="FB40" s="9" t="str">
        <f>IFERROR(__xludf.DUMMYFUNCTION("""COMPUTED_VALUE"""),"-")</f>
        <v>-</v>
      </c>
      <c r="FC40" s="9" t="str">
        <f>IFERROR(__xludf.DUMMYFUNCTION("""COMPUTED_VALUE"""),"-")</f>
        <v>-</v>
      </c>
      <c r="FD40" s="9" t="str">
        <f>IFERROR(__xludf.DUMMYFUNCTION("""COMPUTED_VALUE"""),"-")</f>
        <v>-</v>
      </c>
      <c r="FE40" s="9" t="str">
        <f>IFERROR(__xludf.DUMMYFUNCTION("""COMPUTED_VALUE"""),"-")</f>
        <v>-</v>
      </c>
      <c r="FF40" s="9" t="str">
        <f>IFERROR(__xludf.DUMMYFUNCTION("""COMPUTED_VALUE"""),"-")</f>
        <v>-</v>
      </c>
      <c r="FG40" s="9" t="str">
        <f>IFERROR(__xludf.DUMMYFUNCTION("""COMPUTED_VALUE"""),"-")</f>
        <v>-</v>
      </c>
      <c r="FH40" s="9" t="str">
        <f>IFERROR(__xludf.DUMMYFUNCTION("""COMPUTED_VALUE"""),"-")</f>
        <v>-</v>
      </c>
      <c r="FI40" s="9" t="str">
        <f>IFERROR(__xludf.DUMMYFUNCTION("""COMPUTED_VALUE"""),"-")</f>
        <v>-</v>
      </c>
      <c r="FJ40" s="9" t="str">
        <f>IFERROR(__xludf.DUMMYFUNCTION("""COMPUTED_VALUE"""),"-")</f>
        <v>-</v>
      </c>
      <c r="FK40" s="9" t="str">
        <f>IFERROR(__xludf.DUMMYFUNCTION("""COMPUTED_VALUE"""),"-")</f>
        <v>-</v>
      </c>
      <c r="FL40" s="9" t="str">
        <f>IFERROR(__xludf.DUMMYFUNCTION("""COMPUTED_VALUE"""),"-")</f>
        <v>-</v>
      </c>
      <c r="FM40" s="9" t="str">
        <f>IFERROR(__xludf.DUMMYFUNCTION("""COMPUTED_VALUE"""),"-")</f>
        <v>-</v>
      </c>
      <c r="FN40" s="9" t="str">
        <f>IFERROR(__xludf.DUMMYFUNCTION("""COMPUTED_VALUE"""),"-")</f>
        <v>-</v>
      </c>
      <c r="FO40" s="9" t="str">
        <f>IFERROR(__xludf.DUMMYFUNCTION("""COMPUTED_VALUE"""),"-")</f>
        <v>-</v>
      </c>
      <c r="FP40" s="9" t="str">
        <f>IFERROR(__xludf.DUMMYFUNCTION("""COMPUTED_VALUE"""),"-")</f>
        <v>-</v>
      </c>
      <c r="FQ40" s="9" t="str">
        <f>IFERROR(__xludf.DUMMYFUNCTION("""COMPUTED_VALUE"""),"-")</f>
        <v>-</v>
      </c>
      <c r="FR40" s="9" t="str">
        <f>IFERROR(__xludf.DUMMYFUNCTION("""COMPUTED_VALUE"""),"-")</f>
        <v>-</v>
      </c>
      <c r="FS40" s="9" t="str">
        <f>IFERROR(__xludf.DUMMYFUNCTION("""COMPUTED_VALUE"""),"-")</f>
        <v>-</v>
      </c>
      <c r="FT40" s="9" t="str">
        <f>IFERROR(__xludf.DUMMYFUNCTION("""COMPUTED_VALUE"""),"-")</f>
        <v>-</v>
      </c>
      <c r="FU40" s="9" t="str">
        <f>IFERROR(__xludf.DUMMYFUNCTION("""COMPUTED_VALUE"""),"-")</f>
        <v>-</v>
      </c>
      <c r="FV40" s="9" t="str">
        <f>IFERROR(__xludf.DUMMYFUNCTION("""COMPUTED_VALUE"""),"")</f>
        <v/>
      </c>
      <c r="FW40" s="9" t="str">
        <f>IFERROR(__xludf.DUMMYFUNCTION("""COMPUTED_VALUE"""),"-")</f>
        <v>-</v>
      </c>
      <c r="FX40" s="9" t="str">
        <f>IFERROR(__xludf.DUMMYFUNCTION("""COMPUTED_VALUE"""),"-")</f>
        <v>-</v>
      </c>
      <c r="FY40" s="9" t="str">
        <f>IFERROR(__xludf.DUMMYFUNCTION("""COMPUTED_VALUE"""),"-")</f>
        <v>-</v>
      </c>
      <c r="FZ40" s="9" t="str">
        <f>IFERROR(__xludf.DUMMYFUNCTION("""COMPUTED_VALUE"""),"-")</f>
        <v>-</v>
      </c>
      <c r="GA40" s="9" t="str">
        <f>IFERROR(__xludf.DUMMYFUNCTION("""COMPUTED_VALUE"""),"-")</f>
        <v>-</v>
      </c>
      <c r="GB40" s="9" t="str">
        <f>IFERROR(__xludf.DUMMYFUNCTION("""COMPUTED_VALUE"""),"-")</f>
        <v>-</v>
      </c>
      <c r="GC40" s="9" t="str">
        <f>IFERROR(__xludf.DUMMYFUNCTION("""COMPUTED_VALUE"""),"-")</f>
        <v>-</v>
      </c>
      <c r="GD40" s="9" t="str">
        <f>IFERROR(__xludf.DUMMYFUNCTION("""COMPUTED_VALUE"""),"-")</f>
        <v>-</v>
      </c>
      <c r="GE40" s="9" t="str">
        <f>IFERROR(__xludf.DUMMYFUNCTION("""COMPUTED_VALUE"""),"-")</f>
        <v>-</v>
      </c>
      <c r="GF40" s="9" t="str">
        <f>IFERROR(__xludf.DUMMYFUNCTION("""COMPUTED_VALUE"""),"-")</f>
        <v>-</v>
      </c>
      <c r="GG40" s="9" t="str">
        <f>IFERROR(__xludf.DUMMYFUNCTION("""COMPUTED_VALUE"""),"-")</f>
        <v>-</v>
      </c>
      <c r="GH40" s="9" t="str">
        <f>IFERROR(__xludf.DUMMYFUNCTION("""COMPUTED_VALUE"""),"-")</f>
        <v>-</v>
      </c>
      <c r="GI40" s="9" t="str">
        <f>IFERROR(__xludf.DUMMYFUNCTION("""COMPUTED_VALUE"""),"-")</f>
        <v>-</v>
      </c>
      <c r="GJ40" s="9" t="str">
        <f>IFERROR(__xludf.DUMMYFUNCTION("""COMPUTED_VALUE"""),"-")</f>
        <v>-</v>
      </c>
      <c r="GK40" s="9" t="str">
        <f>IFERROR(__xludf.DUMMYFUNCTION("""COMPUTED_VALUE"""),"-")</f>
        <v>-</v>
      </c>
      <c r="GL40" s="9" t="str">
        <f>IFERROR(__xludf.DUMMYFUNCTION("""COMPUTED_VALUE"""),"-")</f>
        <v>-</v>
      </c>
      <c r="GM40" s="9" t="str">
        <f>IFERROR(__xludf.DUMMYFUNCTION("""COMPUTED_VALUE"""),"-")</f>
        <v>-</v>
      </c>
      <c r="GN40" s="9" t="str">
        <f>IFERROR(__xludf.DUMMYFUNCTION("""COMPUTED_VALUE"""),"-")</f>
        <v>-</v>
      </c>
      <c r="GO40" s="9" t="str">
        <f>IFERROR(__xludf.DUMMYFUNCTION("""COMPUTED_VALUE"""),"-")</f>
        <v>-</v>
      </c>
      <c r="GP40" s="9" t="str">
        <f>IFERROR(__xludf.DUMMYFUNCTION("""COMPUTED_VALUE"""),"-")</f>
        <v>-</v>
      </c>
      <c r="GQ40" s="9" t="str">
        <f>IFERROR(__xludf.DUMMYFUNCTION("""COMPUTED_VALUE"""),"-")</f>
        <v>-</v>
      </c>
      <c r="GR40" s="9" t="str">
        <f>IFERROR(__xludf.DUMMYFUNCTION("""COMPUTED_VALUE"""),"-")</f>
        <v>-</v>
      </c>
      <c r="GS40" s="9" t="str">
        <f>IFERROR(__xludf.DUMMYFUNCTION("""COMPUTED_VALUE"""),"-")</f>
        <v>-</v>
      </c>
      <c r="GT40" s="9" t="str">
        <f>IFERROR(__xludf.DUMMYFUNCTION("""COMPUTED_VALUE"""),"-")</f>
        <v>-</v>
      </c>
      <c r="GU40" s="9" t="str">
        <f>IFERROR(__xludf.DUMMYFUNCTION("""COMPUTED_VALUE"""),"")</f>
        <v/>
      </c>
    </row>
    <row r="41">
      <c r="A41" s="5"/>
      <c r="B41" s="5"/>
      <c r="C41" s="5" t="str">
        <f>if(B41="d","diskv. iz ciklusa",if(B41="d1","diskv. iz kruga",if($E41="ODOBREN",(if(countif(H:H,"="&amp;H41)=1,countif(H:H,"&gt;"&amp;H41)+1,concatenate(countif(H:H,"&gt;"&amp;H41)+1," - ",countif(H:H,"&gt;="&amp;H41)))),'Rezultati - B kategorija'!empty)))</f>
        <v>39 - 52</v>
      </c>
      <c r="D41" s="6" t="str">
        <f>IFERROR(__xludf.DUMMYFUNCTION("""COMPUTED_VALUE"""),"aleksa003mladenovic")</f>
        <v>aleksa003mladenovic</v>
      </c>
      <c r="E41" s="6" t="str">
        <f>IFERROR(__xludf.DUMMYFUNCTION("""COMPUTED_VALUE"""),"ODOBREN")</f>
        <v>ODOBREN</v>
      </c>
      <c r="F41" s="6" t="str">
        <f>IFERROR(__xludf.DUMMYFUNCTION("""COMPUTED_VALUE"""),"Aleksa")</f>
        <v>Aleksa</v>
      </c>
      <c r="G41" s="6" t="str">
        <f>IFERROR(__xludf.DUMMYFUNCTION("""COMPUTED_VALUE"""),"Mladenović")</f>
        <v>Mladenović</v>
      </c>
      <c r="H41" s="7">
        <f>IFERROR(__xludf.DUMMYFUNCTION("""COMPUTED_VALUE"""),100.0)</f>
        <v>100</v>
      </c>
      <c r="I41" s="7">
        <f>IFERROR(__xludf.DUMMYFUNCTION("""COMPUTED_VALUE"""),100.0)</f>
        <v>100</v>
      </c>
      <c r="J41" s="6" t="str">
        <f>IFERROR(__xludf.DUMMYFUNCTION("""COMPUTED_VALUE"""),"Niš")</f>
        <v>Niš</v>
      </c>
      <c r="K41" s="6" t="str">
        <f>IFERROR(__xludf.DUMMYFUNCTION("""COMPUTED_VALUE"""),"Elektrotehnička škola Mija Stanimirović")</f>
        <v>Elektrotehnička škola Mija Stanimirović</v>
      </c>
      <c r="L41" s="14" t="str">
        <f>IFERROR(__xludf.DUMMYFUNCTION("""COMPUTED_VALUE"""),"II")</f>
        <v>II</v>
      </c>
      <c r="M41" s="6" t="str">
        <f>IFERROR(__xludf.DUMMYFUNCTION("""COMPUTED_VALUE"""),"B")</f>
        <v>B</v>
      </c>
      <c r="N41" s="6" t="str">
        <f>IFERROR(__xludf.DUMMYFUNCTION("""COMPUTED_VALUE"""),"Biljana Stefanović")</f>
        <v>Biljana Stefanović</v>
      </c>
      <c r="O41" s="8">
        <f>IFERROR(__xludf.DUMMYFUNCTION("""COMPUTED_VALUE"""),100.0)</f>
        <v>100</v>
      </c>
      <c r="P41" s="9" t="str">
        <f>IFERROR(__xludf.DUMMYFUNCTION("""COMPUTED_VALUE"""),"-")</f>
        <v>-</v>
      </c>
      <c r="Q41" s="9">
        <f>IFERROR(__xludf.DUMMYFUNCTION("""COMPUTED_VALUE"""),0.0)</f>
        <v>0</v>
      </c>
      <c r="R41" s="9" t="str">
        <f>IFERROR(__xludf.DUMMYFUNCTION("""COMPUTED_VALUE"""),"-")</f>
        <v>-</v>
      </c>
      <c r="S41" s="9" t="str">
        <f>IFERROR(__xludf.DUMMYFUNCTION("""COMPUTED_VALUE"""),"-")</f>
        <v>-</v>
      </c>
      <c r="T41" s="9" t="str">
        <f>IFERROR(__xludf.DUMMYFUNCTION("""COMPUTED_VALUE"""),"-")</f>
        <v>-</v>
      </c>
      <c r="U41" s="9" t="str">
        <f>IFERROR(__xludf.DUMMYFUNCTION("""COMPUTED_VALUE"""),"")</f>
        <v/>
      </c>
      <c r="V41" s="9" t="str">
        <f>IFERROR(__xludf.DUMMYFUNCTION("""COMPUTED_VALUE"""),"")</f>
        <v/>
      </c>
      <c r="W41" s="9">
        <f>IFERROR(__xludf.DUMMYFUNCTION("""COMPUTED_VALUE"""),1.0)</f>
        <v>1</v>
      </c>
      <c r="X41" s="9">
        <f>IFERROR(__xludf.DUMMYFUNCTION("""COMPUTED_VALUE"""),1.0)</f>
        <v>1</v>
      </c>
      <c r="Y41" s="9">
        <f>IFERROR(__xludf.DUMMYFUNCTION("""COMPUTED_VALUE"""),1.0)</f>
        <v>1</v>
      </c>
      <c r="Z41" s="9">
        <f>IFERROR(__xludf.DUMMYFUNCTION("""COMPUTED_VALUE"""),1.0)</f>
        <v>1</v>
      </c>
      <c r="AA41" s="9">
        <f>IFERROR(__xludf.DUMMYFUNCTION("""COMPUTED_VALUE"""),1.0)</f>
        <v>1</v>
      </c>
      <c r="AB41" s="9">
        <f>IFERROR(__xludf.DUMMYFUNCTION("""COMPUTED_VALUE"""),1.0)</f>
        <v>1</v>
      </c>
      <c r="AC41" s="9">
        <f>IFERROR(__xludf.DUMMYFUNCTION("""COMPUTED_VALUE"""),1.0)</f>
        <v>1</v>
      </c>
      <c r="AD41" s="9">
        <f>IFERROR(__xludf.DUMMYFUNCTION("""COMPUTED_VALUE"""),1.0)</f>
        <v>1</v>
      </c>
      <c r="AE41" s="9">
        <f>IFERROR(__xludf.DUMMYFUNCTION("""COMPUTED_VALUE"""),1.0)</f>
        <v>1</v>
      </c>
      <c r="AF41" s="9">
        <f>IFERROR(__xludf.DUMMYFUNCTION("""COMPUTED_VALUE"""),1.0)</f>
        <v>1</v>
      </c>
      <c r="AG41" s="9">
        <f>IFERROR(__xludf.DUMMYFUNCTION("""COMPUTED_VALUE"""),1.0)</f>
        <v>1</v>
      </c>
      <c r="AH41" s="9">
        <f>IFERROR(__xludf.DUMMYFUNCTION("""COMPUTED_VALUE"""),1.0)</f>
        <v>1</v>
      </c>
      <c r="AI41" s="9">
        <f>IFERROR(__xludf.DUMMYFUNCTION("""COMPUTED_VALUE"""),1.0)</f>
        <v>1</v>
      </c>
      <c r="AJ41" s="9">
        <f>IFERROR(__xludf.DUMMYFUNCTION("""COMPUTED_VALUE"""),1.0)</f>
        <v>1</v>
      </c>
      <c r="AK41" s="9">
        <f>IFERROR(__xludf.DUMMYFUNCTION("""COMPUTED_VALUE"""),1.0)</f>
        <v>1</v>
      </c>
      <c r="AL41" s="9">
        <f>IFERROR(__xludf.DUMMYFUNCTION("""COMPUTED_VALUE"""),1.0)</f>
        <v>1</v>
      </c>
      <c r="AM41" s="9">
        <f>IFERROR(__xludf.DUMMYFUNCTION("""COMPUTED_VALUE"""),1.0)</f>
        <v>1</v>
      </c>
      <c r="AN41" s="9">
        <f>IFERROR(__xludf.DUMMYFUNCTION("""COMPUTED_VALUE"""),1.0)</f>
        <v>1</v>
      </c>
      <c r="AO41" s="9">
        <f>IFERROR(__xludf.DUMMYFUNCTION("""COMPUTED_VALUE"""),1.0)</f>
        <v>1</v>
      </c>
      <c r="AP41" s="9">
        <f>IFERROR(__xludf.DUMMYFUNCTION("""COMPUTED_VALUE"""),1.0)</f>
        <v>1</v>
      </c>
      <c r="AQ41" s="9">
        <f>IFERROR(__xludf.DUMMYFUNCTION("""COMPUTED_VALUE"""),1.0)</f>
        <v>1</v>
      </c>
      <c r="AR41" s="9">
        <f>IFERROR(__xludf.DUMMYFUNCTION("""COMPUTED_VALUE"""),1.0)</f>
        <v>1</v>
      </c>
      <c r="AS41" s="9">
        <f>IFERROR(__xludf.DUMMYFUNCTION("""COMPUTED_VALUE"""),1.0)</f>
        <v>1</v>
      </c>
      <c r="AT41" s="9">
        <f>IFERROR(__xludf.DUMMYFUNCTION("""COMPUTED_VALUE"""),1.0)</f>
        <v>1</v>
      </c>
      <c r="AU41" s="9">
        <f>IFERROR(__xludf.DUMMYFUNCTION("""COMPUTED_VALUE"""),1.0)</f>
        <v>1</v>
      </c>
      <c r="AV41" s="9">
        <f>IFERROR(__xludf.DUMMYFUNCTION("""COMPUTED_VALUE"""),1.0)</f>
        <v>1</v>
      </c>
      <c r="AW41" s="9">
        <f>IFERROR(__xludf.DUMMYFUNCTION("""COMPUTED_VALUE"""),1.0)</f>
        <v>1</v>
      </c>
      <c r="AX41" s="9">
        <f>IFERROR(__xludf.DUMMYFUNCTION("""COMPUTED_VALUE"""),1.0)</f>
        <v>1</v>
      </c>
      <c r="AY41" s="9">
        <f>IFERROR(__xludf.DUMMYFUNCTION("""COMPUTED_VALUE"""),1.0)</f>
        <v>1</v>
      </c>
      <c r="AZ41" s="9">
        <f>IFERROR(__xludf.DUMMYFUNCTION("""COMPUTED_VALUE"""),1.0)</f>
        <v>1</v>
      </c>
      <c r="BA41" s="9">
        <f>IFERROR(__xludf.DUMMYFUNCTION("""COMPUTED_VALUE"""),1.0)</f>
        <v>1</v>
      </c>
      <c r="BB41" s="9">
        <f>IFERROR(__xludf.DUMMYFUNCTION("""COMPUTED_VALUE"""),1.0)</f>
        <v>1</v>
      </c>
      <c r="BC41" s="9">
        <f>IFERROR(__xludf.DUMMYFUNCTION("""COMPUTED_VALUE"""),1.0)</f>
        <v>1</v>
      </c>
      <c r="BD41" s="9">
        <f>IFERROR(__xludf.DUMMYFUNCTION("""COMPUTED_VALUE"""),1.0)</f>
        <v>1</v>
      </c>
      <c r="BE41" s="9">
        <f>IFERROR(__xludf.DUMMYFUNCTION("""COMPUTED_VALUE"""),1.0)</f>
        <v>1</v>
      </c>
      <c r="BF41" s="9">
        <f>IFERROR(__xludf.DUMMYFUNCTION("""COMPUTED_VALUE"""),1.0)</f>
        <v>1</v>
      </c>
      <c r="BG41" s="9">
        <f>IFERROR(__xludf.DUMMYFUNCTION("""COMPUTED_VALUE"""),1.0)</f>
        <v>1</v>
      </c>
      <c r="BH41" s="9">
        <f>IFERROR(__xludf.DUMMYFUNCTION("""COMPUTED_VALUE"""),1.0)</f>
        <v>1</v>
      </c>
      <c r="BI41" s="9">
        <f>IFERROR(__xludf.DUMMYFUNCTION("""COMPUTED_VALUE"""),1.0)</f>
        <v>1</v>
      </c>
      <c r="BJ41" s="9">
        <f>IFERROR(__xludf.DUMMYFUNCTION("""COMPUTED_VALUE"""),1.0)</f>
        <v>1</v>
      </c>
      <c r="BK41" s="9">
        <f>IFERROR(__xludf.DUMMYFUNCTION("""COMPUTED_VALUE"""),1.0)</f>
        <v>1</v>
      </c>
      <c r="BL41" s="9">
        <f>IFERROR(__xludf.DUMMYFUNCTION("""COMPUTED_VALUE"""),1.0)</f>
        <v>1</v>
      </c>
      <c r="BM41" s="9" t="str">
        <f>IFERROR(__xludf.DUMMYFUNCTION("""COMPUTED_VALUE"""),"")</f>
        <v/>
      </c>
      <c r="BN41" s="9" t="str">
        <f>IFERROR(__xludf.DUMMYFUNCTION("""COMPUTED_VALUE"""),"-")</f>
        <v>-</v>
      </c>
      <c r="BO41" s="9" t="str">
        <f>IFERROR(__xludf.DUMMYFUNCTION("""COMPUTED_VALUE"""),"-")</f>
        <v>-</v>
      </c>
      <c r="BP41" s="9" t="str">
        <f>IFERROR(__xludf.DUMMYFUNCTION("""COMPUTED_VALUE"""),"-")</f>
        <v>-</v>
      </c>
      <c r="BQ41" s="9" t="str">
        <f>IFERROR(__xludf.DUMMYFUNCTION("""COMPUTED_VALUE"""),"-")</f>
        <v>-</v>
      </c>
      <c r="BR41" s="9" t="str">
        <f>IFERROR(__xludf.DUMMYFUNCTION("""COMPUTED_VALUE"""),"-")</f>
        <v>-</v>
      </c>
      <c r="BS41" s="9" t="str">
        <f>IFERROR(__xludf.DUMMYFUNCTION("""COMPUTED_VALUE"""),"-")</f>
        <v>-</v>
      </c>
      <c r="BT41" s="9" t="str">
        <f>IFERROR(__xludf.DUMMYFUNCTION("""COMPUTED_VALUE"""),"-")</f>
        <v>-</v>
      </c>
      <c r="BU41" s="9" t="str">
        <f>IFERROR(__xludf.DUMMYFUNCTION("""COMPUTED_VALUE"""),"-")</f>
        <v>-</v>
      </c>
      <c r="BV41" s="9" t="str">
        <f>IFERROR(__xludf.DUMMYFUNCTION("""COMPUTED_VALUE"""),"-")</f>
        <v>-</v>
      </c>
      <c r="BW41" s="9" t="str">
        <f>IFERROR(__xludf.DUMMYFUNCTION("""COMPUTED_VALUE"""),"-")</f>
        <v>-</v>
      </c>
      <c r="BX41" s="9" t="str">
        <f>IFERROR(__xludf.DUMMYFUNCTION("""COMPUTED_VALUE"""),"-")</f>
        <v>-</v>
      </c>
      <c r="BY41" s="9" t="str">
        <f>IFERROR(__xludf.DUMMYFUNCTION("""COMPUTED_VALUE"""),"-")</f>
        <v>-</v>
      </c>
      <c r="BZ41" s="9" t="str">
        <f>IFERROR(__xludf.DUMMYFUNCTION("""COMPUTED_VALUE"""),"-")</f>
        <v>-</v>
      </c>
      <c r="CA41" s="9" t="str">
        <f>IFERROR(__xludf.DUMMYFUNCTION("""COMPUTED_VALUE"""),"-")</f>
        <v>-</v>
      </c>
      <c r="CB41" s="9" t="str">
        <f>IFERROR(__xludf.DUMMYFUNCTION("""COMPUTED_VALUE"""),"-")</f>
        <v>-</v>
      </c>
      <c r="CC41" s="9" t="str">
        <f>IFERROR(__xludf.DUMMYFUNCTION("""COMPUTED_VALUE"""),"-")</f>
        <v>-</v>
      </c>
      <c r="CD41" s="9" t="str">
        <f>IFERROR(__xludf.DUMMYFUNCTION("""COMPUTED_VALUE"""),"-")</f>
        <v>-</v>
      </c>
      <c r="CE41" s="9" t="str">
        <f>IFERROR(__xludf.DUMMYFUNCTION("""COMPUTED_VALUE"""),"-")</f>
        <v>-</v>
      </c>
      <c r="CF41" s="9" t="str">
        <f>IFERROR(__xludf.DUMMYFUNCTION("""COMPUTED_VALUE"""),"-")</f>
        <v>-</v>
      </c>
      <c r="CG41" s="9" t="str">
        <f>IFERROR(__xludf.DUMMYFUNCTION("""COMPUTED_VALUE"""),"-")</f>
        <v>-</v>
      </c>
      <c r="CH41" s="9" t="str">
        <f>IFERROR(__xludf.DUMMYFUNCTION("""COMPUTED_VALUE"""),"-")</f>
        <v>-</v>
      </c>
      <c r="CI41" s="9" t="str">
        <f>IFERROR(__xludf.DUMMYFUNCTION("""COMPUTED_VALUE"""),"-")</f>
        <v>-</v>
      </c>
      <c r="CJ41" s="9" t="str">
        <f>IFERROR(__xludf.DUMMYFUNCTION("""COMPUTED_VALUE"""),"-")</f>
        <v>-</v>
      </c>
      <c r="CK41" s="9" t="str">
        <f>IFERROR(__xludf.DUMMYFUNCTION("""COMPUTED_VALUE"""),"-")</f>
        <v>-</v>
      </c>
      <c r="CL41" s="9" t="str">
        <f>IFERROR(__xludf.DUMMYFUNCTION("""COMPUTED_VALUE"""),"-")</f>
        <v>-</v>
      </c>
      <c r="CM41" s="9" t="str">
        <f>IFERROR(__xludf.DUMMYFUNCTION("""COMPUTED_VALUE"""),"-")</f>
        <v>-</v>
      </c>
      <c r="CN41" s="9" t="str">
        <f>IFERROR(__xludf.DUMMYFUNCTION("""COMPUTED_VALUE"""),"-")</f>
        <v>-</v>
      </c>
      <c r="CO41" s="9" t="str">
        <f>IFERROR(__xludf.DUMMYFUNCTION("""COMPUTED_VALUE"""),"-")</f>
        <v>-</v>
      </c>
      <c r="CP41" s="9" t="str">
        <f>IFERROR(__xludf.DUMMYFUNCTION("""COMPUTED_VALUE"""),"-")</f>
        <v>-</v>
      </c>
      <c r="CQ41" s="9" t="str">
        <f>IFERROR(__xludf.DUMMYFUNCTION("""COMPUTED_VALUE"""),"-")</f>
        <v>-</v>
      </c>
      <c r="CR41" s="9" t="str">
        <f>IFERROR(__xludf.DUMMYFUNCTION("""COMPUTED_VALUE"""),"-")</f>
        <v>-</v>
      </c>
      <c r="CS41" s="9" t="str">
        <f>IFERROR(__xludf.DUMMYFUNCTION("""COMPUTED_VALUE"""),"-")</f>
        <v>-</v>
      </c>
      <c r="CT41" s="9" t="str">
        <f>IFERROR(__xludf.DUMMYFUNCTION("""COMPUTED_VALUE"""),"-")</f>
        <v>-</v>
      </c>
      <c r="CU41" s="9" t="str">
        <f>IFERROR(__xludf.DUMMYFUNCTION("""COMPUTED_VALUE"""),"")</f>
        <v/>
      </c>
      <c r="CV41" s="9">
        <f>IFERROR(__xludf.DUMMYFUNCTION("""COMPUTED_VALUE"""),1.0)</f>
        <v>1</v>
      </c>
      <c r="CW41" s="9">
        <f>IFERROR(__xludf.DUMMYFUNCTION("""COMPUTED_VALUE"""),1.0)</f>
        <v>1</v>
      </c>
      <c r="CX41" s="9">
        <f>IFERROR(__xludf.DUMMYFUNCTION("""COMPUTED_VALUE"""),1.0)</f>
        <v>1</v>
      </c>
      <c r="CY41" s="9">
        <f>IFERROR(__xludf.DUMMYFUNCTION("""COMPUTED_VALUE"""),1.0)</f>
        <v>1</v>
      </c>
      <c r="CZ41" s="9" t="str">
        <f>IFERROR(__xludf.DUMMYFUNCTION("""COMPUTED_VALUE"""),"WA")</f>
        <v>WA</v>
      </c>
      <c r="DA41" s="9">
        <f>IFERROR(__xludf.DUMMYFUNCTION("""COMPUTED_VALUE"""),1.0)</f>
        <v>1</v>
      </c>
      <c r="DB41" s="9">
        <f>IFERROR(__xludf.DUMMYFUNCTION("""COMPUTED_VALUE"""),1.0)</f>
        <v>1</v>
      </c>
      <c r="DC41" s="9" t="str">
        <f>IFERROR(__xludf.DUMMYFUNCTION("""COMPUTED_VALUE"""),"TLE")</f>
        <v>TLE</v>
      </c>
      <c r="DD41" s="9" t="str">
        <f>IFERROR(__xludf.DUMMYFUNCTION("""COMPUTED_VALUE"""),"TLE")</f>
        <v>TLE</v>
      </c>
      <c r="DE41" s="9" t="str">
        <f>IFERROR(__xludf.DUMMYFUNCTION("""COMPUTED_VALUE"""),"TLE")</f>
        <v>TLE</v>
      </c>
      <c r="DF41" s="9" t="str">
        <f>IFERROR(__xludf.DUMMYFUNCTION("""COMPUTED_VALUE"""),"TLE")</f>
        <v>TLE</v>
      </c>
      <c r="DG41" s="9" t="str">
        <f>IFERROR(__xludf.DUMMYFUNCTION("""COMPUTED_VALUE"""),"TLE")</f>
        <v>TLE</v>
      </c>
      <c r="DH41" s="9" t="str">
        <f>IFERROR(__xludf.DUMMYFUNCTION("""COMPUTED_VALUE"""),"TLE")</f>
        <v>TLE</v>
      </c>
      <c r="DI41" s="9" t="str">
        <f>IFERROR(__xludf.DUMMYFUNCTION("""COMPUTED_VALUE"""),"TLE")</f>
        <v>TLE</v>
      </c>
      <c r="DJ41" s="9" t="str">
        <f>IFERROR(__xludf.DUMMYFUNCTION("""COMPUTED_VALUE"""),"TLE")</f>
        <v>TLE</v>
      </c>
      <c r="DK41" s="9" t="str">
        <f>IFERROR(__xludf.DUMMYFUNCTION("""COMPUTED_VALUE"""),"TLE")</f>
        <v>TLE</v>
      </c>
      <c r="DL41" s="9" t="str">
        <f>IFERROR(__xludf.DUMMYFUNCTION("""COMPUTED_VALUE"""),"TLE")</f>
        <v>TLE</v>
      </c>
      <c r="DM41" s="9" t="str">
        <f>IFERROR(__xludf.DUMMYFUNCTION("""COMPUTED_VALUE"""),"TLE")</f>
        <v>TLE</v>
      </c>
      <c r="DN41" s="9" t="str">
        <f>IFERROR(__xludf.DUMMYFUNCTION("""COMPUTED_VALUE"""),"TLE")</f>
        <v>TLE</v>
      </c>
      <c r="DO41" s="9" t="str">
        <f>IFERROR(__xludf.DUMMYFUNCTION("""COMPUTED_VALUE"""),"TLE")</f>
        <v>TLE</v>
      </c>
      <c r="DP41" s="9" t="str">
        <f>IFERROR(__xludf.DUMMYFUNCTION("""COMPUTED_VALUE"""),"TLE")</f>
        <v>TLE</v>
      </c>
      <c r="DQ41" s="9" t="str">
        <f>IFERROR(__xludf.DUMMYFUNCTION("""COMPUTED_VALUE"""),"TLE")</f>
        <v>TLE</v>
      </c>
      <c r="DR41" s="9" t="str">
        <f>IFERROR(__xludf.DUMMYFUNCTION("""COMPUTED_VALUE"""),"TLE")</f>
        <v>TLE</v>
      </c>
      <c r="DS41" s="9" t="str">
        <f>IFERROR(__xludf.DUMMYFUNCTION("""COMPUTED_VALUE"""),"TLE")</f>
        <v>TLE</v>
      </c>
      <c r="DT41" s="9" t="str">
        <f>IFERROR(__xludf.DUMMYFUNCTION("""COMPUTED_VALUE"""),"TLE")</f>
        <v>TLE</v>
      </c>
      <c r="DU41" s="9" t="str">
        <f>IFERROR(__xludf.DUMMYFUNCTION("""COMPUTED_VALUE"""),"TLE")</f>
        <v>TLE</v>
      </c>
      <c r="DV41" s="9" t="str">
        <f>IFERROR(__xludf.DUMMYFUNCTION("""COMPUTED_VALUE"""),"TLE")</f>
        <v>TLE</v>
      </c>
      <c r="DW41" s="9" t="str">
        <f>IFERROR(__xludf.DUMMYFUNCTION("""COMPUTED_VALUE"""),"TLE")</f>
        <v>TLE</v>
      </c>
      <c r="DX41" s="9" t="str">
        <f>IFERROR(__xludf.DUMMYFUNCTION("""COMPUTED_VALUE"""),"TLE")</f>
        <v>TLE</v>
      </c>
      <c r="DY41" s="9" t="str">
        <f>IFERROR(__xludf.DUMMYFUNCTION("""COMPUTED_VALUE"""),"TLE")</f>
        <v>TLE</v>
      </c>
      <c r="DZ41" s="9" t="str">
        <f>IFERROR(__xludf.DUMMYFUNCTION("""COMPUTED_VALUE"""),"TLE")</f>
        <v>TLE</v>
      </c>
      <c r="EA41" s="9" t="str">
        <f>IFERROR(__xludf.DUMMYFUNCTION("""COMPUTED_VALUE"""),"TLE")</f>
        <v>TLE</v>
      </c>
      <c r="EB41" s="9" t="str">
        <f>IFERROR(__xludf.DUMMYFUNCTION("""COMPUTED_VALUE"""),"")</f>
        <v/>
      </c>
      <c r="EC41" s="9" t="str">
        <f>IFERROR(__xludf.DUMMYFUNCTION("""COMPUTED_VALUE"""),"-")</f>
        <v>-</v>
      </c>
      <c r="ED41" s="9" t="str">
        <f>IFERROR(__xludf.DUMMYFUNCTION("""COMPUTED_VALUE"""),"-")</f>
        <v>-</v>
      </c>
      <c r="EE41" s="9" t="str">
        <f>IFERROR(__xludf.DUMMYFUNCTION("""COMPUTED_VALUE"""),"-")</f>
        <v>-</v>
      </c>
      <c r="EF41" s="9" t="str">
        <f>IFERROR(__xludf.DUMMYFUNCTION("""COMPUTED_VALUE"""),"-")</f>
        <v>-</v>
      </c>
      <c r="EG41" s="9" t="str">
        <f>IFERROR(__xludf.DUMMYFUNCTION("""COMPUTED_VALUE"""),"-")</f>
        <v>-</v>
      </c>
      <c r="EH41" s="9" t="str">
        <f>IFERROR(__xludf.DUMMYFUNCTION("""COMPUTED_VALUE"""),"-")</f>
        <v>-</v>
      </c>
      <c r="EI41" s="9" t="str">
        <f>IFERROR(__xludf.DUMMYFUNCTION("""COMPUTED_VALUE"""),"-")</f>
        <v>-</v>
      </c>
      <c r="EJ41" s="9" t="str">
        <f>IFERROR(__xludf.DUMMYFUNCTION("""COMPUTED_VALUE"""),"-")</f>
        <v>-</v>
      </c>
      <c r="EK41" s="9" t="str">
        <f>IFERROR(__xludf.DUMMYFUNCTION("""COMPUTED_VALUE"""),"-")</f>
        <v>-</v>
      </c>
      <c r="EL41" s="9" t="str">
        <f>IFERROR(__xludf.DUMMYFUNCTION("""COMPUTED_VALUE"""),"-")</f>
        <v>-</v>
      </c>
      <c r="EM41" s="9" t="str">
        <f>IFERROR(__xludf.DUMMYFUNCTION("""COMPUTED_VALUE"""),"-")</f>
        <v>-</v>
      </c>
      <c r="EN41" s="9" t="str">
        <f>IFERROR(__xludf.DUMMYFUNCTION("""COMPUTED_VALUE"""),"-")</f>
        <v>-</v>
      </c>
      <c r="EO41" s="9" t="str">
        <f>IFERROR(__xludf.DUMMYFUNCTION("""COMPUTED_VALUE"""),"-")</f>
        <v>-</v>
      </c>
      <c r="EP41" s="9" t="str">
        <f>IFERROR(__xludf.DUMMYFUNCTION("""COMPUTED_VALUE"""),"-")</f>
        <v>-</v>
      </c>
      <c r="EQ41" s="9" t="str">
        <f>IFERROR(__xludf.DUMMYFUNCTION("""COMPUTED_VALUE"""),"-")</f>
        <v>-</v>
      </c>
      <c r="ER41" s="9" t="str">
        <f>IFERROR(__xludf.DUMMYFUNCTION("""COMPUTED_VALUE"""),"-")</f>
        <v>-</v>
      </c>
      <c r="ES41" s="9" t="str">
        <f>IFERROR(__xludf.DUMMYFUNCTION("""COMPUTED_VALUE"""),"")</f>
        <v/>
      </c>
      <c r="ET41" s="9" t="str">
        <f>IFERROR(__xludf.DUMMYFUNCTION("""COMPUTED_VALUE"""),"-")</f>
        <v>-</v>
      </c>
      <c r="EU41" s="9" t="str">
        <f>IFERROR(__xludf.DUMMYFUNCTION("""COMPUTED_VALUE"""),"-")</f>
        <v>-</v>
      </c>
      <c r="EV41" s="9" t="str">
        <f>IFERROR(__xludf.DUMMYFUNCTION("""COMPUTED_VALUE"""),"-")</f>
        <v>-</v>
      </c>
      <c r="EW41" s="9" t="str">
        <f>IFERROR(__xludf.DUMMYFUNCTION("""COMPUTED_VALUE"""),"-")</f>
        <v>-</v>
      </c>
      <c r="EX41" s="9" t="str">
        <f>IFERROR(__xludf.DUMMYFUNCTION("""COMPUTED_VALUE"""),"-")</f>
        <v>-</v>
      </c>
      <c r="EY41" s="9" t="str">
        <f>IFERROR(__xludf.DUMMYFUNCTION("""COMPUTED_VALUE"""),"-")</f>
        <v>-</v>
      </c>
      <c r="EZ41" s="9" t="str">
        <f>IFERROR(__xludf.DUMMYFUNCTION("""COMPUTED_VALUE"""),"-")</f>
        <v>-</v>
      </c>
      <c r="FA41" s="9" t="str">
        <f>IFERROR(__xludf.DUMMYFUNCTION("""COMPUTED_VALUE"""),"-")</f>
        <v>-</v>
      </c>
      <c r="FB41" s="9" t="str">
        <f>IFERROR(__xludf.DUMMYFUNCTION("""COMPUTED_VALUE"""),"-")</f>
        <v>-</v>
      </c>
      <c r="FC41" s="9" t="str">
        <f>IFERROR(__xludf.DUMMYFUNCTION("""COMPUTED_VALUE"""),"-")</f>
        <v>-</v>
      </c>
      <c r="FD41" s="9" t="str">
        <f>IFERROR(__xludf.DUMMYFUNCTION("""COMPUTED_VALUE"""),"-")</f>
        <v>-</v>
      </c>
      <c r="FE41" s="9" t="str">
        <f>IFERROR(__xludf.DUMMYFUNCTION("""COMPUTED_VALUE"""),"-")</f>
        <v>-</v>
      </c>
      <c r="FF41" s="9" t="str">
        <f>IFERROR(__xludf.DUMMYFUNCTION("""COMPUTED_VALUE"""),"-")</f>
        <v>-</v>
      </c>
      <c r="FG41" s="9" t="str">
        <f>IFERROR(__xludf.DUMMYFUNCTION("""COMPUTED_VALUE"""),"-")</f>
        <v>-</v>
      </c>
      <c r="FH41" s="9" t="str">
        <f>IFERROR(__xludf.DUMMYFUNCTION("""COMPUTED_VALUE"""),"-")</f>
        <v>-</v>
      </c>
      <c r="FI41" s="9" t="str">
        <f>IFERROR(__xludf.DUMMYFUNCTION("""COMPUTED_VALUE"""),"-")</f>
        <v>-</v>
      </c>
      <c r="FJ41" s="9" t="str">
        <f>IFERROR(__xludf.DUMMYFUNCTION("""COMPUTED_VALUE"""),"-")</f>
        <v>-</v>
      </c>
      <c r="FK41" s="9" t="str">
        <f>IFERROR(__xludf.DUMMYFUNCTION("""COMPUTED_VALUE"""),"-")</f>
        <v>-</v>
      </c>
      <c r="FL41" s="9" t="str">
        <f>IFERROR(__xludf.DUMMYFUNCTION("""COMPUTED_VALUE"""),"-")</f>
        <v>-</v>
      </c>
      <c r="FM41" s="9" t="str">
        <f>IFERROR(__xludf.DUMMYFUNCTION("""COMPUTED_VALUE"""),"-")</f>
        <v>-</v>
      </c>
      <c r="FN41" s="9" t="str">
        <f>IFERROR(__xludf.DUMMYFUNCTION("""COMPUTED_VALUE"""),"-")</f>
        <v>-</v>
      </c>
      <c r="FO41" s="9" t="str">
        <f>IFERROR(__xludf.DUMMYFUNCTION("""COMPUTED_VALUE"""),"-")</f>
        <v>-</v>
      </c>
      <c r="FP41" s="9" t="str">
        <f>IFERROR(__xludf.DUMMYFUNCTION("""COMPUTED_VALUE"""),"-")</f>
        <v>-</v>
      </c>
      <c r="FQ41" s="9" t="str">
        <f>IFERROR(__xludf.DUMMYFUNCTION("""COMPUTED_VALUE"""),"-")</f>
        <v>-</v>
      </c>
      <c r="FR41" s="9" t="str">
        <f>IFERROR(__xludf.DUMMYFUNCTION("""COMPUTED_VALUE"""),"-")</f>
        <v>-</v>
      </c>
      <c r="FS41" s="9" t="str">
        <f>IFERROR(__xludf.DUMMYFUNCTION("""COMPUTED_VALUE"""),"-")</f>
        <v>-</v>
      </c>
      <c r="FT41" s="9" t="str">
        <f>IFERROR(__xludf.DUMMYFUNCTION("""COMPUTED_VALUE"""),"-")</f>
        <v>-</v>
      </c>
      <c r="FU41" s="9" t="str">
        <f>IFERROR(__xludf.DUMMYFUNCTION("""COMPUTED_VALUE"""),"-")</f>
        <v>-</v>
      </c>
      <c r="FV41" s="9" t="str">
        <f>IFERROR(__xludf.DUMMYFUNCTION("""COMPUTED_VALUE"""),"")</f>
        <v/>
      </c>
      <c r="FW41" s="9" t="str">
        <f>IFERROR(__xludf.DUMMYFUNCTION("""COMPUTED_VALUE"""),"-")</f>
        <v>-</v>
      </c>
      <c r="FX41" s="9" t="str">
        <f>IFERROR(__xludf.DUMMYFUNCTION("""COMPUTED_VALUE"""),"-")</f>
        <v>-</v>
      </c>
      <c r="FY41" s="9" t="str">
        <f>IFERROR(__xludf.DUMMYFUNCTION("""COMPUTED_VALUE"""),"-")</f>
        <v>-</v>
      </c>
      <c r="FZ41" s="9" t="str">
        <f>IFERROR(__xludf.DUMMYFUNCTION("""COMPUTED_VALUE"""),"-")</f>
        <v>-</v>
      </c>
      <c r="GA41" s="9" t="str">
        <f>IFERROR(__xludf.DUMMYFUNCTION("""COMPUTED_VALUE"""),"-")</f>
        <v>-</v>
      </c>
      <c r="GB41" s="9" t="str">
        <f>IFERROR(__xludf.DUMMYFUNCTION("""COMPUTED_VALUE"""),"-")</f>
        <v>-</v>
      </c>
      <c r="GC41" s="9" t="str">
        <f>IFERROR(__xludf.DUMMYFUNCTION("""COMPUTED_VALUE"""),"-")</f>
        <v>-</v>
      </c>
      <c r="GD41" s="9" t="str">
        <f>IFERROR(__xludf.DUMMYFUNCTION("""COMPUTED_VALUE"""),"-")</f>
        <v>-</v>
      </c>
      <c r="GE41" s="9" t="str">
        <f>IFERROR(__xludf.DUMMYFUNCTION("""COMPUTED_VALUE"""),"-")</f>
        <v>-</v>
      </c>
      <c r="GF41" s="9" t="str">
        <f>IFERROR(__xludf.DUMMYFUNCTION("""COMPUTED_VALUE"""),"-")</f>
        <v>-</v>
      </c>
      <c r="GG41" s="9" t="str">
        <f>IFERROR(__xludf.DUMMYFUNCTION("""COMPUTED_VALUE"""),"-")</f>
        <v>-</v>
      </c>
      <c r="GH41" s="9" t="str">
        <f>IFERROR(__xludf.DUMMYFUNCTION("""COMPUTED_VALUE"""),"-")</f>
        <v>-</v>
      </c>
      <c r="GI41" s="9" t="str">
        <f>IFERROR(__xludf.DUMMYFUNCTION("""COMPUTED_VALUE"""),"-")</f>
        <v>-</v>
      </c>
      <c r="GJ41" s="9" t="str">
        <f>IFERROR(__xludf.DUMMYFUNCTION("""COMPUTED_VALUE"""),"-")</f>
        <v>-</v>
      </c>
      <c r="GK41" s="9" t="str">
        <f>IFERROR(__xludf.DUMMYFUNCTION("""COMPUTED_VALUE"""),"-")</f>
        <v>-</v>
      </c>
      <c r="GL41" s="9" t="str">
        <f>IFERROR(__xludf.DUMMYFUNCTION("""COMPUTED_VALUE"""),"-")</f>
        <v>-</v>
      </c>
      <c r="GM41" s="9" t="str">
        <f>IFERROR(__xludf.DUMMYFUNCTION("""COMPUTED_VALUE"""),"-")</f>
        <v>-</v>
      </c>
      <c r="GN41" s="9" t="str">
        <f>IFERROR(__xludf.DUMMYFUNCTION("""COMPUTED_VALUE"""),"-")</f>
        <v>-</v>
      </c>
      <c r="GO41" s="9" t="str">
        <f>IFERROR(__xludf.DUMMYFUNCTION("""COMPUTED_VALUE"""),"-")</f>
        <v>-</v>
      </c>
      <c r="GP41" s="9" t="str">
        <f>IFERROR(__xludf.DUMMYFUNCTION("""COMPUTED_VALUE"""),"-")</f>
        <v>-</v>
      </c>
      <c r="GQ41" s="9" t="str">
        <f>IFERROR(__xludf.DUMMYFUNCTION("""COMPUTED_VALUE"""),"-")</f>
        <v>-</v>
      </c>
      <c r="GR41" s="9" t="str">
        <f>IFERROR(__xludf.DUMMYFUNCTION("""COMPUTED_VALUE"""),"-")</f>
        <v>-</v>
      </c>
      <c r="GS41" s="9" t="str">
        <f>IFERROR(__xludf.DUMMYFUNCTION("""COMPUTED_VALUE"""),"-")</f>
        <v>-</v>
      </c>
      <c r="GT41" s="9" t="str">
        <f>IFERROR(__xludf.DUMMYFUNCTION("""COMPUTED_VALUE"""),"-")</f>
        <v>-</v>
      </c>
      <c r="GU41" s="9" t="str">
        <f>IFERROR(__xludf.DUMMYFUNCTION("""COMPUTED_VALUE"""),"")</f>
        <v/>
      </c>
    </row>
    <row r="42">
      <c r="A42" s="5"/>
      <c r="B42" s="5"/>
      <c r="C42" s="5" t="str">
        <f>if(B42="d","diskv. iz ciklusa",if(B42="d1","diskv. iz kruga",if($E42="ODOBREN",(if(countif(H:H,"="&amp;H42)=1,countif(H:H,"&gt;"&amp;H42)+1,concatenate(countif(H:H,"&gt;"&amp;H42)+1," - ",countif(H:H,"&gt;="&amp;H42)))),'Rezultati - B kategorija'!empty)))</f>
        <v>39 - 52</v>
      </c>
      <c r="D42" s="6" t="str">
        <f>IFERROR(__xludf.DUMMYFUNCTION("""COMPUTED_VALUE"""),"Bolt")</f>
        <v>Bolt</v>
      </c>
      <c r="E42" s="6" t="str">
        <f>IFERROR(__xludf.DUMMYFUNCTION("""COMPUTED_VALUE"""),"ODOBREN")</f>
        <v>ODOBREN</v>
      </c>
      <c r="F42" s="6" t="str">
        <f>IFERROR(__xludf.DUMMYFUNCTION("""COMPUTED_VALUE"""),"Lazar")</f>
        <v>Lazar</v>
      </c>
      <c r="G42" s="6" t="str">
        <f>IFERROR(__xludf.DUMMYFUNCTION("""COMPUTED_VALUE"""),"Nikolić")</f>
        <v>Nikolić</v>
      </c>
      <c r="H42" s="7">
        <f>IFERROR(__xludf.DUMMYFUNCTION("""COMPUTED_VALUE"""),100.0)</f>
        <v>100</v>
      </c>
      <c r="I42" s="7">
        <f>IFERROR(__xludf.DUMMYFUNCTION("""COMPUTED_VALUE"""),100.0)</f>
        <v>100</v>
      </c>
      <c r="J42" s="6" t="str">
        <f>IFERROR(__xludf.DUMMYFUNCTION("""COMPUTED_VALUE"""),"Stari grad")</f>
        <v>Stari grad</v>
      </c>
      <c r="K42" s="6" t="str">
        <f>IFERROR(__xludf.DUMMYFUNCTION("""COMPUTED_VALUE"""),"Elektrotehnička škola Nikola Tesla")</f>
        <v>Elektrotehnička škola Nikola Tesla</v>
      </c>
      <c r="L42" s="14" t="str">
        <f>IFERROR(__xludf.DUMMYFUNCTION("""COMPUTED_VALUE"""),"II")</f>
        <v>II</v>
      </c>
      <c r="M42" s="6" t="str">
        <f>IFERROR(__xludf.DUMMYFUNCTION("""COMPUTED_VALUE"""),"B")</f>
        <v>B</v>
      </c>
      <c r="N42" s="6" t="str">
        <f>IFERROR(__xludf.DUMMYFUNCTION("""COMPUTED_VALUE"""),"Dragan Mašulović")</f>
        <v>Dragan Mašulović</v>
      </c>
      <c r="O42" s="8">
        <f>IFERROR(__xludf.DUMMYFUNCTION("""COMPUTED_VALUE"""),100.0)</f>
        <v>100</v>
      </c>
      <c r="P42" s="9">
        <f>IFERROR(__xludf.DUMMYFUNCTION("""COMPUTED_VALUE"""),0.0)</f>
        <v>0</v>
      </c>
      <c r="Q42" s="9" t="str">
        <f>IFERROR(__xludf.DUMMYFUNCTION("""COMPUTED_VALUE"""),"-")</f>
        <v>-</v>
      </c>
      <c r="R42" s="9" t="str">
        <f>IFERROR(__xludf.DUMMYFUNCTION("""COMPUTED_VALUE"""),"-")</f>
        <v>-</v>
      </c>
      <c r="S42" s="9" t="str">
        <f>IFERROR(__xludf.DUMMYFUNCTION("""COMPUTED_VALUE"""),"-")</f>
        <v>-</v>
      </c>
      <c r="T42" s="9" t="str">
        <f>IFERROR(__xludf.DUMMYFUNCTION("""COMPUTED_VALUE"""),"-")</f>
        <v>-</v>
      </c>
      <c r="U42" s="9" t="str">
        <f>IFERROR(__xludf.DUMMYFUNCTION("""COMPUTED_VALUE"""),"")</f>
        <v/>
      </c>
      <c r="V42" s="9" t="str">
        <f>IFERROR(__xludf.DUMMYFUNCTION("""COMPUTED_VALUE"""),"")</f>
        <v/>
      </c>
      <c r="W42" s="9">
        <f>IFERROR(__xludf.DUMMYFUNCTION("""COMPUTED_VALUE"""),1.0)</f>
        <v>1</v>
      </c>
      <c r="X42" s="9">
        <f>IFERROR(__xludf.DUMMYFUNCTION("""COMPUTED_VALUE"""),1.0)</f>
        <v>1</v>
      </c>
      <c r="Y42" s="9">
        <f>IFERROR(__xludf.DUMMYFUNCTION("""COMPUTED_VALUE"""),1.0)</f>
        <v>1</v>
      </c>
      <c r="Z42" s="9">
        <f>IFERROR(__xludf.DUMMYFUNCTION("""COMPUTED_VALUE"""),1.0)</f>
        <v>1</v>
      </c>
      <c r="AA42" s="9">
        <f>IFERROR(__xludf.DUMMYFUNCTION("""COMPUTED_VALUE"""),1.0)</f>
        <v>1</v>
      </c>
      <c r="AB42" s="9">
        <f>IFERROR(__xludf.DUMMYFUNCTION("""COMPUTED_VALUE"""),1.0)</f>
        <v>1</v>
      </c>
      <c r="AC42" s="9">
        <f>IFERROR(__xludf.DUMMYFUNCTION("""COMPUTED_VALUE"""),1.0)</f>
        <v>1</v>
      </c>
      <c r="AD42" s="9">
        <f>IFERROR(__xludf.DUMMYFUNCTION("""COMPUTED_VALUE"""),1.0)</f>
        <v>1</v>
      </c>
      <c r="AE42" s="9">
        <f>IFERROR(__xludf.DUMMYFUNCTION("""COMPUTED_VALUE"""),1.0)</f>
        <v>1</v>
      </c>
      <c r="AF42" s="9">
        <f>IFERROR(__xludf.DUMMYFUNCTION("""COMPUTED_VALUE"""),1.0)</f>
        <v>1</v>
      </c>
      <c r="AG42" s="9">
        <f>IFERROR(__xludf.DUMMYFUNCTION("""COMPUTED_VALUE"""),1.0)</f>
        <v>1</v>
      </c>
      <c r="AH42" s="9">
        <f>IFERROR(__xludf.DUMMYFUNCTION("""COMPUTED_VALUE"""),1.0)</f>
        <v>1</v>
      </c>
      <c r="AI42" s="9">
        <f>IFERROR(__xludf.DUMMYFUNCTION("""COMPUTED_VALUE"""),1.0)</f>
        <v>1</v>
      </c>
      <c r="AJ42" s="9">
        <f>IFERROR(__xludf.DUMMYFUNCTION("""COMPUTED_VALUE"""),1.0)</f>
        <v>1</v>
      </c>
      <c r="AK42" s="9">
        <f>IFERROR(__xludf.DUMMYFUNCTION("""COMPUTED_VALUE"""),1.0)</f>
        <v>1</v>
      </c>
      <c r="AL42" s="9">
        <f>IFERROR(__xludf.DUMMYFUNCTION("""COMPUTED_VALUE"""),1.0)</f>
        <v>1</v>
      </c>
      <c r="AM42" s="9">
        <f>IFERROR(__xludf.DUMMYFUNCTION("""COMPUTED_VALUE"""),1.0)</f>
        <v>1</v>
      </c>
      <c r="AN42" s="9">
        <f>IFERROR(__xludf.DUMMYFUNCTION("""COMPUTED_VALUE"""),1.0)</f>
        <v>1</v>
      </c>
      <c r="AO42" s="9">
        <f>IFERROR(__xludf.DUMMYFUNCTION("""COMPUTED_VALUE"""),1.0)</f>
        <v>1</v>
      </c>
      <c r="AP42" s="9">
        <f>IFERROR(__xludf.DUMMYFUNCTION("""COMPUTED_VALUE"""),1.0)</f>
        <v>1</v>
      </c>
      <c r="AQ42" s="9">
        <f>IFERROR(__xludf.DUMMYFUNCTION("""COMPUTED_VALUE"""),1.0)</f>
        <v>1</v>
      </c>
      <c r="AR42" s="9">
        <f>IFERROR(__xludf.DUMMYFUNCTION("""COMPUTED_VALUE"""),1.0)</f>
        <v>1</v>
      </c>
      <c r="AS42" s="9">
        <f>IFERROR(__xludf.DUMMYFUNCTION("""COMPUTED_VALUE"""),1.0)</f>
        <v>1</v>
      </c>
      <c r="AT42" s="9">
        <f>IFERROR(__xludf.DUMMYFUNCTION("""COMPUTED_VALUE"""),1.0)</f>
        <v>1</v>
      </c>
      <c r="AU42" s="9">
        <f>IFERROR(__xludf.DUMMYFUNCTION("""COMPUTED_VALUE"""),1.0)</f>
        <v>1</v>
      </c>
      <c r="AV42" s="9">
        <f>IFERROR(__xludf.DUMMYFUNCTION("""COMPUTED_VALUE"""),1.0)</f>
        <v>1</v>
      </c>
      <c r="AW42" s="9">
        <f>IFERROR(__xludf.DUMMYFUNCTION("""COMPUTED_VALUE"""),1.0)</f>
        <v>1</v>
      </c>
      <c r="AX42" s="9">
        <f>IFERROR(__xludf.DUMMYFUNCTION("""COMPUTED_VALUE"""),1.0)</f>
        <v>1</v>
      </c>
      <c r="AY42" s="9">
        <f>IFERROR(__xludf.DUMMYFUNCTION("""COMPUTED_VALUE"""),1.0)</f>
        <v>1</v>
      </c>
      <c r="AZ42" s="9">
        <f>IFERROR(__xludf.DUMMYFUNCTION("""COMPUTED_VALUE"""),1.0)</f>
        <v>1</v>
      </c>
      <c r="BA42" s="9">
        <f>IFERROR(__xludf.DUMMYFUNCTION("""COMPUTED_VALUE"""),1.0)</f>
        <v>1</v>
      </c>
      <c r="BB42" s="9">
        <f>IFERROR(__xludf.DUMMYFUNCTION("""COMPUTED_VALUE"""),1.0)</f>
        <v>1</v>
      </c>
      <c r="BC42" s="9">
        <f>IFERROR(__xludf.DUMMYFUNCTION("""COMPUTED_VALUE"""),1.0)</f>
        <v>1</v>
      </c>
      <c r="BD42" s="9">
        <f>IFERROR(__xludf.DUMMYFUNCTION("""COMPUTED_VALUE"""),1.0)</f>
        <v>1</v>
      </c>
      <c r="BE42" s="9">
        <f>IFERROR(__xludf.DUMMYFUNCTION("""COMPUTED_VALUE"""),1.0)</f>
        <v>1</v>
      </c>
      <c r="BF42" s="9">
        <f>IFERROR(__xludf.DUMMYFUNCTION("""COMPUTED_VALUE"""),1.0)</f>
        <v>1</v>
      </c>
      <c r="BG42" s="9">
        <f>IFERROR(__xludf.DUMMYFUNCTION("""COMPUTED_VALUE"""),1.0)</f>
        <v>1</v>
      </c>
      <c r="BH42" s="9">
        <f>IFERROR(__xludf.DUMMYFUNCTION("""COMPUTED_VALUE"""),1.0)</f>
        <v>1</v>
      </c>
      <c r="BI42" s="9">
        <f>IFERROR(__xludf.DUMMYFUNCTION("""COMPUTED_VALUE"""),1.0)</f>
        <v>1</v>
      </c>
      <c r="BJ42" s="9">
        <f>IFERROR(__xludf.DUMMYFUNCTION("""COMPUTED_VALUE"""),1.0)</f>
        <v>1</v>
      </c>
      <c r="BK42" s="9">
        <f>IFERROR(__xludf.DUMMYFUNCTION("""COMPUTED_VALUE"""),1.0)</f>
        <v>1</v>
      </c>
      <c r="BL42" s="9">
        <f>IFERROR(__xludf.DUMMYFUNCTION("""COMPUTED_VALUE"""),1.0)</f>
        <v>1</v>
      </c>
      <c r="BM42" s="9" t="str">
        <f>IFERROR(__xludf.DUMMYFUNCTION("""COMPUTED_VALUE"""),"")</f>
        <v/>
      </c>
      <c r="BN42" s="9">
        <f>IFERROR(__xludf.DUMMYFUNCTION("""COMPUTED_VALUE"""),1.0)</f>
        <v>1</v>
      </c>
      <c r="BO42" s="9">
        <f>IFERROR(__xludf.DUMMYFUNCTION("""COMPUTED_VALUE"""),1.0)</f>
        <v>1</v>
      </c>
      <c r="BP42" s="9" t="str">
        <f>IFERROR(__xludf.DUMMYFUNCTION("""COMPUTED_VALUE"""),"WA")</f>
        <v>WA</v>
      </c>
      <c r="BQ42" s="9">
        <f>IFERROR(__xludf.DUMMYFUNCTION("""COMPUTED_VALUE"""),1.0)</f>
        <v>1</v>
      </c>
      <c r="BR42" s="9">
        <f>IFERROR(__xludf.DUMMYFUNCTION("""COMPUTED_VALUE"""),1.0)</f>
        <v>1</v>
      </c>
      <c r="BS42" s="9">
        <f>IFERROR(__xludf.DUMMYFUNCTION("""COMPUTED_VALUE"""),1.0)</f>
        <v>1</v>
      </c>
      <c r="BT42" s="9">
        <f>IFERROR(__xludf.DUMMYFUNCTION("""COMPUTED_VALUE"""),1.0)</f>
        <v>1</v>
      </c>
      <c r="BU42" s="9">
        <f>IFERROR(__xludf.DUMMYFUNCTION("""COMPUTED_VALUE"""),1.0)</f>
        <v>1</v>
      </c>
      <c r="BV42" s="9" t="str">
        <f>IFERROR(__xludf.DUMMYFUNCTION("""COMPUTED_VALUE"""),"TLE")</f>
        <v>TLE</v>
      </c>
      <c r="BW42" s="9" t="str">
        <f>IFERROR(__xludf.DUMMYFUNCTION("""COMPUTED_VALUE"""),"TLE")</f>
        <v>TLE</v>
      </c>
      <c r="BX42" s="9" t="str">
        <f>IFERROR(__xludf.DUMMYFUNCTION("""COMPUTED_VALUE"""),"TLE")</f>
        <v>TLE</v>
      </c>
      <c r="BY42" s="9" t="str">
        <f>IFERROR(__xludf.DUMMYFUNCTION("""COMPUTED_VALUE"""),"TLE")</f>
        <v>TLE</v>
      </c>
      <c r="BZ42" s="9">
        <f>IFERROR(__xludf.DUMMYFUNCTION("""COMPUTED_VALUE"""),1.0)</f>
        <v>1</v>
      </c>
      <c r="CA42" s="9" t="str">
        <f>IFERROR(__xludf.DUMMYFUNCTION("""COMPUTED_VALUE"""),"TLE")</f>
        <v>TLE</v>
      </c>
      <c r="CB42" s="9" t="str">
        <f>IFERROR(__xludf.DUMMYFUNCTION("""COMPUTED_VALUE"""),"TLE")</f>
        <v>TLE</v>
      </c>
      <c r="CC42" s="9" t="str">
        <f>IFERROR(__xludf.DUMMYFUNCTION("""COMPUTED_VALUE"""),"TLE")</f>
        <v>TLE</v>
      </c>
      <c r="CD42" s="9" t="str">
        <f>IFERROR(__xludf.DUMMYFUNCTION("""COMPUTED_VALUE"""),"WA")</f>
        <v>WA</v>
      </c>
      <c r="CE42" s="9" t="str">
        <f>IFERROR(__xludf.DUMMYFUNCTION("""COMPUTED_VALUE"""),"TLE")</f>
        <v>TLE</v>
      </c>
      <c r="CF42" s="9" t="str">
        <f>IFERROR(__xludf.DUMMYFUNCTION("""COMPUTED_VALUE"""),"WA")</f>
        <v>WA</v>
      </c>
      <c r="CG42" s="9" t="str">
        <f>IFERROR(__xludf.DUMMYFUNCTION("""COMPUTED_VALUE"""),"WA")</f>
        <v>WA</v>
      </c>
      <c r="CH42" s="9" t="str">
        <f>IFERROR(__xludf.DUMMYFUNCTION("""COMPUTED_VALUE"""),"TLE")</f>
        <v>TLE</v>
      </c>
      <c r="CI42" s="9" t="str">
        <f>IFERROR(__xludf.DUMMYFUNCTION("""COMPUTED_VALUE"""),"TLE")</f>
        <v>TLE</v>
      </c>
      <c r="CJ42" s="9" t="str">
        <f>IFERROR(__xludf.DUMMYFUNCTION("""COMPUTED_VALUE"""),"TLE")</f>
        <v>TLE</v>
      </c>
      <c r="CK42" s="9" t="str">
        <f>IFERROR(__xludf.DUMMYFUNCTION("""COMPUTED_VALUE"""),"TLE")</f>
        <v>TLE</v>
      </c>
      <c r="CL42" s="9" t="str">
        <f>IFERROR(__xludf.DUMMYFUNCTION("""COMPUTED_VALUE"""),"TLE")</f>
        <v>TLE</v>
      </c>
      <c r="CM42" s="9" t="str">
        <f>IFERROR(__xludf.DUMMYFUNCTION("""COMPUTED_VALUE"""),"TLE")</f>
        <v>TLE</v>
      </c>
      <c r="CN42" s="9" t="str">
        <f>IFERROR(__xludf.DUMMYFUNCTION("""COMPUTED_VALUE"""),"TLE")</f>
        <v>TLE</v>
      </c>
      <c r="CO42" s="9" t="str">
        <f>IFERROR(__xludf.DUMMYFUNCTION("""COMPUTED_VALUE"""),"TLE")</f>
        <v>TLE</v>
      </c>
      <c r="CP42" s="9" t="str">
        <f>IFERROR(__xludf.DUMMYFUNCTION("""COMPUTED_VALUE"""),"TLE")</f>
        <v>TLE</v>
      </c>
      <c r="CQ42" s="9" t="str">
        <f>IFERROR(__xludf.DUMMYFUNCTION("""COMPUTED_VALUE"""),"WA")</f>
        <v>WA</v>
      </c>
      <c r="CR42" s="9" t="str">
        <f>IFERROR(__xludf.DUMMYFUNCTION("""COMPUTED_VALUE"""),"WA")</f>
        <v>WA</v>
      </c>
      <c r="CS42" s="9" t="str">
        <f>IFERROR(__xludf.DUMMYFUNCTION("""COMPUTED_VALUE"""),"TLE")</f>
        <v>TLE</v>
      </c>
      <c r="CT42" s="9" t="str">
        <f>IFERROR(__xludf.DUMMYFUNCTION("""COMPUTED_VALUE"""),"TLE")</f>
        <v>TLE</v>
      </c>
      <c r="CU42" s="9" t="str">
        <f>IFERROR(__xludf.DUMMYFUNCTION("""COMPUTED_VALUE"""),"")</f>
        <v/>
      </c>
      <c r="CV42" s="9" t="str">
        <f>IFERROR(__xludf.DUMMYFUNCTION("""COMPUTED_VALUE"""),"-")</f>
        <v>-</v>
      </c>
      <c r="CW42" s="9" t="str">
        <f>IFERROR(__xludf.DUMMYFUNCTION("""COMPUTED_VALUE"""),"-")</f>
        <v>-</v>
      </c>
      <c r="CX42" s="9" t="str">
        <f>IFERROR(__xludf.DUMMYFUNCTION("""COMPUTED_VALUE"""),"-")</f>
        <v>-</v>
      </c>
      <c r="CY42" s="9" t="str">
        <f>IFERROR(__xludf.DUMMYFUNCTION("""COMPUTED_VALUE"""),"-")</f>
        <v>-</v>
      </c>
      <c r="CZ42" s="9" t="str">
        <f>IFERROR(__xludf.DUMMYFUNCTION("""COMPUTED_VALUE"""),"-")</f>
        <v>-</v>
      </c>
      <c r="DA42" s="9" t="str">
        <f>IFERROR(__xludf.DUMMYFUNCTION("""COMPUTED_VALUE"""),"-")</f>
        <v>-</v>
      </c>
      <c r="DB42" s="9" t="str">
        <f>IFERROR(__xludf.DUMMYFUNCTION("""COMPUTED_VALUE"""),"-")</f>
        <v>-</v>
      </c>
      <c r="DC42" s="9" t="str">
        <f>IFERROR(__xludf.DUMMYFUNCTION("""COMPUTED_VALUE"""),"-")</f>
        <v>-</v>
      </c>
      <c r="DD42" s="9" t="str">
        <f>IFERROR(__xludf.DUMMYFUNCTION("""COMPUTED_VALUE"""),"-")</f>
        <v>-</v>
      </c>
      <c r="DE42" s="9" t="str">
        <f>IFERROR(__xludf.DUMMYFUNCTION("""COMPUTED_VALUE"""),"-")</f>
        <v>-</v>
      </c>
      <c r="DF42" s="9" t="str">
        <f>IFERROR(__xludf.DUMMYFUNCTION("""COMPUTED_VALUE"""),"-")</f>
        <v>-</v>
      </c>
      <c r="DG42" s="9" t="str">
        <f>IFERROR(__xludf.DUMMYFUNCTION("""COMPUTED_VALUE"""),"-")</f>
        <v>-</v>
      </c>
      <c r="DH42" s="9" t="str">
        <f>IFERROR(__xludf.DUMMYFUNCTION("""COMPUTED_VALUE"""),"-")</f>
        <v>-</v>
      </c>
      <c r="DI42" s="9" t="str">
        <f>IFERROR(__xludf.DUMMYFUNCTION("""COMPUTED_VALUE"""),"-")</f>
        <v>-</v>
      </c>
      <c r="DJ42" s="9" t="str">
        <f>IFERROR(__xludf.DUMMYFUNCTION("""COMPUTED_VALUE"""),"-")</f>
        <v>-</v>
      </c>
      <c r="DK42" s="9" t="str">
        <f>IFERROR(__xludf.DUMMYFUNCTION("""COMPUTED_VALUE"""),"-")</f>
        <v>-</v>
      </c>
      <c r="DL42" s="9" t="str">
        <f>IFERROR(__xludf.DUMMYFUNCTION("""COMPUTED_VALUE"""),"-")</f>
        <v>-</v>
      </c>
      <c r="DM42" s="9" t="str">
        <f>IFERROR(__xludf.DUMMYFUNCTION("""COMPUTED_VALUE"""),"-")</f>
        <v>-</v>
      </c>
      <c r="DN42" s="9" t="str">
        <f>IFERROR(__xludf.DUMMYFUNCTION("""COMPUTED_VALUE"""),"-")</f>
        <v>-</v>
      </c>
      <c r="DO42" s="9" t="str">
        <f>IFERROR(__xludf.DUMMYFUNCTION("""COMPUTED_VALUE"""),"-")</f>
        <v>-</v>
      </c>
      <c r="DP42" s="9" t="str">
        <f>IFERROR(__xludf.DUMMYFUNCTION("""COMPUTED_VALUE"""),"-")</f>
        <v>-</v>
      </c>
      <c r="DQ42" s="9" t="str">
        <f>IFERROR(__xludf.DUMMYFUNCTION("""COMPUTED_VALUE"""),"-")</f>
        <v>-</v>
      </c>
      <c r="DR42" s="9" t="str">
        <f>IFERROR(__xludf.DUMMYFUNCTION("""COMPUTED_VALUE"""),"-")</f>
        <v>-</v>
      </c>
      <c r="DS42" s="9" t="str">
        <f>IFERROR(__xludf.DUMMYFUNCTION("""COMPUTED_VALUE"""),"-")</f>
        <v>-</v>
      </c>
      <c r="DT42" s="9" t="str">
        <f>IFERROR(__xludf.DUMMYFUNCTION("""COMPUTED_VALUE"""),"-")</f>
        <v>-</v>
      </c>
      <c r="DU42" s="9" t="str">
        <f>IFERROR(__xludf.DUMMYFUNCTION("""COMPUTED_VALUE"""),"-")</f>
        <v>-</v>
      </c>
      <c r="DV42" s="9" t="str">
        <f>IFERROR(__xludf.DUMMYFUNCTION("""COMPUTED_VALUE"""),"-")</f>
        <v>-</v>
      </c>
      <c r="DW42" s="9" t="str">
        <f>IFERROR(__xludf.DUMMYFUNCTION("""COMPUTED_VALUE"""),"-")</f>
        <v>-</v>
      </c>
      <c r="DX42" s="9" t="str">
        <f>IFERROR(__xludf.DUMMYFUNCTION("""COMPUTED_VALUE"""),"-")</f>
        <v>-</v>
      </c>
      <c r="DY42" s="9" t="str">
        <f>IFERROR(__xludf.DUMMYFUNCTION("""COMPUTED_VALUE"""),"-")</f>
        <v>-</v>
      </c>
      <c r="DZ42" s="9" t="str">
        <f>IFERROR(__xludf.DUMMYFUNCTION("""COMPUTED_VALUE"""),"-")</f>
        <v>-</v>
      </c>
      <c r="EA42" s="9" t="str">
        <f>IFERROR(__xludf.DUMMYFUNCTION("""COMPUTED_VALUE"""),"-")</f>
        <v>-</v>
      </c>
      <c r="EB42" s="9" t="str">
        <f>IFERROR(__xludf.DUMMYFUNCTION("""COMPUTED_VALUE"""),"")</f>
        <v/>
      </c>
      <c r="EC42" s="9" t="str">
        <f>IFERROR(__xludf.DUMMYFUNCTION("""COMPUTED_VALUE"""),"-")</f>
        <v>-</v>
      </c>
      <c r="ED42" s="9" t="str">
        <f>IFERROR(__xludf.DUMMYFUNCTION("""COMPUTED_VALUE"""),"-")</f>
        <v>-</v>
      </c>
      <c r="EE42" s="9" t="str">
        <f>IFERROR(__xludf.DUMMYFUNCTION("""COMPUTED_VALUE"""),"-")</f>
        <v>-</v>
      </c>
      <c r="EF42" s="9" t="str">
        <f>IFERROR(__xludf.DUMMYFUNCTION("""COMPUTED_VALUE"""),"-")</f>
        <v>-</v>
      </c>
      <c r="EG42" s="9" t="str">
        <f>IFERROR(__xludf.DUMMYFUNCTION("""COMPUTED_VALUE"""),"-")</f>
        <v>-</v>
      </c>
      <c r="EH42" s="9" t="str">
        <f>IFERROR(__xludf.DUMMYFUNCTION("""COMPUTED_VALUE"""),"-")</f>
        <v>-</v>
      </c>
      <c r="EI42" s="9" t="str">
        <f>IFERROR(__xludf.DUMMYFUNCTION("""COMPUTED_VALUE"""),"-")</f>
        <v>-</v>
      </c>
      <c r="EJ42" s="9" t="str">
        <f>IFERROR(__xludf.DUMMYFUNCTION("""COMPUTED_VALUE"""),"-")</f>
        <v>-</v>
      </c>
      <c r="EK42" s="9" t="str">
        <f>IFERROR(__xludf.DUMMYFUNCTION("""COMPUTED_VALUE"""),"-")</f>
        <v>-</v>
      </c>
      <c r="EL42" s="9" t="str">
        <f>IFERROR(__xludf.DUMMYFUNCTION("""COMPUTED_VALUE"""),"-")</f>
        <v>-</v>
      </c>
      <c r="EM42" s="9" t="str">
        <f>IFERROR(__xludf.DUMMYFUNCTION("""COMPUTED_VALUE"""),"-")</f>
        <v>-</v>
      </c>
      <c r="EN42" s="9" t="str">
        <f>IFERROR(__xludf.DUMMYFUNCTION("""COMPUTED_VALUE"""),"-")</f>
        <v>-</v>
      </c>
      <c r="EO42" s="9" t="str">
        <f>IFERROR(__xludf.DUMMYFUNCTION("""COMPUTED_VALUE"""),"-")</f>
        <v>-</v>
      </c>
      <c r="EP42" s="9" t="str">
        <f>IFERROR(__xludf.DUMMYFUNCTION("""COMPUTED_VALUE"""),"-")</f>
        <v>-</v>
      </c>
      <c r="EQ42" s="9" t="str">
        <f>IFERROR(__xludf.DUMMYFUNCTION("""COMPUTED_VALUE"""),"-")</f>
        <v>-</v>
      </c>
      <c r="ER42" s="9" t="str">
        <f>IFERROR(__xludf.DUMMYFUNCTION("""COMPUTED_VALUE"""),"-")</f>
        <v>-</v>
      </c>
      <c r="ES42" s="9" t="str">
        <f>IFERROR(__xludf.DUMMYFUNCTION("""COMPUTED_VALUE"""),"")</f>
        <v/>
      </c>
      <c r="ET42" s="9" t="str">
        <f>IFERROR(__xludf.DUMMYFUNCTION("""COMPUTED_VALUE"""),"-")</f>
        <v>-</v>
      </c>
      <c r="EU42" s="9" t="str">
        <f>IFERROR(__xludf.DUMMYFUNCTION("""COMPUTED_VALUE"""),"-")</f>
        <v>-</v>
      </c>
      <c r="EV42" s="9" t="str">
        <f>IFERROR(__xludf.DUMMYFUNCTION("""COMPUTED_VALUE"""),"-")</f>
        <v>-</v>
      </c>
      <c r="EW42" s="9" t="str">
        <f>IFERROR(__xludf.DUMMYFUNCTION("""COMPUTED_VALUE"""),"-")</f>
        <v>-</v>
      </c>
      <c r="EX42" s="9" t="str">
        <f>IFERROR(__xludf.DUMMYFUNCTION("""COMPUTED_VALUE"""),"-")</f>
        <v>-</v>
      </c>
      <c r="EY42" s="9" t="str">
        <f>IFERROR(__xludf.DUMMYFUNCTION("""COMPUTED_VALUE"""),"-")</f>
        <v>-</v>
      </c>
      <c r="EZ42" s="9" t="str">
        <f>IFERROR(__xludf.DUMMYFUNCTION("""COMPUTED_VALUE"""),"-")</f>
        <v>-</v>
      </c>
      <c r="FA42" s="9" t="str">
        <f>IFERROR(__xludf.DUMMYFUNCTION("""COMPUTED_VALUE"""),"-")</f>
        <v>-</v>
      </c>
      <c r="FB42" s="9" t="str">
        <f>IFERROR(__xludf.DUMMYFUNCTION("""COMPUTED_VALUE"""),"-")</f>
        <v>-</v>
      </c>
      <c r="FC42" s="9" t="str">
        <f>IFERROR(__xludf.DUMMYFUNCTION("""COMPUTED_VALUE"""),"-")</f>
        <v>-</v>
      </c>
      <c r="FD42" s="9" t="str">
        <f>IFERROR(__xludf.DUMMYFUNCTION("""COMPUTED_VALUE"""),"-")</f>
        <v>-</v>
      </c>
      <c r="FE42" s="9" t="str">
        <f>IFERROR(__xludf.DUMMYFUNCTION("""COMPUTED_VALUE"""),"-")</f>
        <v>-</v>
      </c>
      <c r="FF42" s="9" t="str">
        <f>IFERROR(__xludf.DUMMYFUNCTION("""COMPUTED_VALUE"""),"-")</f>
        <v>-</v>
      </c>
      <c r="FG42" s="9" t="str">
        <f>IFERROR(__xludf.DUMMYFUNCTION("""COMPUTED_VALUE"""),"-")</f>
        <v>-</v>
      </c>
      <c r="FH42" s="9" t="str">
        <f>IFERROR(__xludf.DUMMYFUNCTION("""COMPUTED_VALUE"""),"-")</f>
        <v>-</v>
      </c>
      <c r="FI42" s="9" t="str">
        <f>IFERROR(__xludf.DUMMYFUNCTION("""COMPUTED_VALUE"""),"-")</f>
        <v>-</v>
      </c>
      <c r="FJ42" s="9" t="str">
        <f>IFERROR(__xludf.DUMMYFUNCTION("""COMPUTED_VALUE"""),"-")</f>
        <v>-</v>
      </c>
      <c r="FK42" s="9" t="str">
        <f>IFERROR(__xludf.DUMMYFUNCTION("""COMPUTED_VALUE"""),"-")</f>
        <v>-</v>
      </c>
      <c r="FL42" s="9" t="str">
        <f>IFERROR(__xludf.DUMMYFUNCTION("""COMPUTED_VALUE"""),"-")</f>
        <v>-</v>
      </c>
      <c r="FM42" s="9" t="str">
        <f>IFERROR(__xludf.DUMMYFUNCTION("""COMPUTED_VALUE"""),"-")</f>
        <v>-</v>
      </c>
      <c r="FN42" s="9" t="str">
        <f>IFERROR(__xludf.DUMMYFUNCTION("""COMPUTED_VALUE"""),"-")</f>
        <v>-</v>
      </c>
      <c r="FO42" s="9" t="str">
        <f>IFERROR(__xludf.DUMMYFUNCTION("""COMPUTED_VALUE"""),"-")</f>
        <v>-</v>
      </c>
      <c r="FP42" s="9" t="str">
        <f>IFERROR(__xludf.DUMMYFUNCTION("""COMPUTED_VALUE"""),"-")</f>
        <v>-</v>
      </c>
      <c r="FQ42" s="9" t="str">
        <f>IFERROR(__xludf.DUMMYFUNCTION("""COMPUTED_VALUE"""),"-")</f>
        <v>-</v>
      </c>
      <c r="FR42" s="9" t="str">
        <f>IFERROR(__xludf.DUMMYFUNCTION("""COMPUTED_VALUE"""),"-")</f>
        <v>-</v>
      </c>
      <c r="FS42" s="9" t="str">
        <f>IFERROR(__xludf.DUMMYFUNCTION("""COMPUTED_VALUE"""),"-")</f>
        <v>-</v>
      </c>
      <c r="FT42" s="9" t="str">
        <f>IFERROR(__xludf.DUMMYFUNCTION("""COMPUTED_VALUE"""),"-")</f>
        <v>-</v>
      </c>
      <c r="FU42" s="9" t="str">
        <f>IFERROR(__xludf.DUMMYFUNCTION("""COMPUTED_VALUE"""),"-")</f>
        <v>-</v>
      </c>
      <c r="FV42" s="9" t="str">
        <f>IFERROR(__xludf.DUMMYFUNCTION("""COMPUTED_VALUE"""),"")</f>
        <v/>
      </c>
      <c r="FW42" s="9" t="str">
        <f>IFERROR(__xludf.DUMMYFUNCTION("""COMPUTED_VALUE"""),"-")</f>
        <v>-</v>
      </c>
      <c r="FX42" s="9" t="str">
        <f>IFERROR(__xludf.DUMMYFUNCTION("""COMPUTED_VALUE"""),"-")</f>
        <v>-</v>
      </c>
      <c r="FY42" s="9" t="str">
        <f>IFERROR(__xludf.DUMMYFUNCTION("""COMPUTED_VALUE"""),"-")</f>
        <v>-</v>
      </c>
      <c r="FZ42" s="9" t="str">
        <f>IFERROR(__xludf.DUMMYFUNCTION("""COMPUTED_VALUE"""),"-")</f>
        <v>-</v>
      </c>
      <c r="GA42" s="9" t="str">
        <f>IFERROR(__xludf.DUMMYFUNCTION("""COMPUTED_VALUE"""),"-")</f>
        <v>-</v>
      </c>
      <c r="GB42" s="9" t="str">
        <f>IFERROR(__xludf.DUMMYFUNCTION("""COMPUTED_VALUE"""),"-")</f>
        <v>-</v>
      </c>
      <c r="GC42" s="9" t="str">
        <f>IFERROR(__xludf.DUMMYFUNCTION("""COMPUTED_VALUE"""),"-")</f>
        <v>-</v>
      </c>
      <c r="GD42" s="9" t="str">
        <f>IFERROR(__xludf.DUMMYFUNCTION("""COMPUTED_VALUE"""),"-")</f>
        <v>-</v>
      </c>
      <c r="GE42" s="9" t="str">
        <f>IFERROR(__xludf.DUMMYFUNCTION("""COMPUTED_VALUE"""),"-")</f>
        <v>-</v>
      </c>
      <c r="GF42" s="9" t="str">
        <f>IFERROR(__xludf.DUMMYFUNCTION("""COMPUTED_VALUE"""),"-")</f>
        <v>-</v>
      </c>
      <c r="GG42" s="9" t="str">
        <f>IFERROR(__xludf.DUMMYFUNCTION("""COMPUTED_VALUE"""),"-")</f>
        <v>-</v>
      </c>
      <c r="GH42" s="9" t="str">
        <f>IFERROR(__xludf.DUMMYFUNCTION("""COMPUTED_VALUE"""),"-")</f>
        <v>-</v>
      </c>
      <c r="GI42" s="9" t="str">
        <f>IFERROR(__xludf.DUMMYFUNCTION("""COMPUTED_VALUE"""),"-")</f>
        <v>-</v>
      </c>
      <c r="GJ42" s="9" t="str">
        <f>IFERROR(__xludf.DUMMYFUNCTION("""COMPUTED_VALUE"""),"-")</f>
        <v>-</v>
      </c>
      <c r="GK42" s="9" t="str">
        <f>IFERROR(__xludf.DUMMYFUNCTION("""COMPUTED_VALUE"""),"-")</f>
        <v>-</v>
      </c>
      <c r="GL42" s="9" t="str">
        <f>IFERROR(__xludf.DUMMYFUNCTION("""COMPUTED_VALUE"""),"-")</f>
        <v>-</v>
      </c>
      <c r="GM42" s="9" t="str">
        <f>IFERROR(__xludf.DUMMYFUNCTION("""COMPUTED_VALUE"""),"-")</f>
        <v>-</v>
      </c>
      <c r="GN42" s="9" t="str">
        <f>IFERROR(__xludf.DUMMYFUNCTION("""COMPUTED_VALUE"""),"-")</f>
        <v>-</v>
      </c>
      <c r="GO42" s="9" t="str">
        <f>IFERROR(__xludf.DUMMYFUNCTION("""COMPUTED_VALUE"""),"-")</f>
        <v>-</v>
      </c>
      <c r="GP42" s="9" t="str">
        <f>IFERROR(__xludf.DUMMYFUNCTION("""COMPUTED_VALUE"""),"-")</f>
        <v>-</v>
      </c>
      <c r="GQ42" s="9" t="str">
        <f>IFERROR(__xludf.DUMMYFUNCTION("""COMPUTED_VALUE"""),"-")</f>
        <v>-</v>
      </c>
      <c r="GR42" s="9" t="str">
        <f>IFERROR(__xludf.DUMMYFUNCTION("""COMPUTED_VALUE"""),"-")</f>
        <v>-</v>
      </c>
      <c r="GS42" s="9" t="str">
        <f>IFERROR(__xludf.DUMMYFUNCTION("""COMPUTED_VALUE"""),"-")</f>
        <v>-</v>
      </c>
      <c r="GT42" s="9" t="str">
        <f>IFERROR(__xludf.DUMMYFUNCTION("""COMPUTED_VALUE"""),"-")</f>
        <v>-</v>
      </c>
      <c r="GU42" s="9" t="str">
        <f>IFERROR(__xludf.DUMMYFUNCTION("""COMPUTED_VALUE"""),"")</f>
        <v/>
      </c>
    </row>
    <row r="43">
      <c r="A43" s="5"/>
      <c r="B43" s="5"/>
      <c r="C43" s="5" t="str">
        <f>if(B43="d","diskv. iz ciklusa",if(B43="d1","diskv. iz kruga",if($E43="ODOBREN",(if(countif(H:H,"="&amp;H43)=1,countif(H:H,"&gt;"&amp;H43)+1,concatenate(countif(H:H,"&gt;"&amp;H43)+1," - ",countif(H:H,"&gt;="&amp;H43)))),'Rezultati - B kategorija'!empty)))</f>
        <v>39 - 52</v>
      </c>
      <c r="D43" s="6" t="str">
        <f>IFERROR(__xludf.DUMMYFUNCTION("""COMPUTED_VALUE"""),"lukakuresevic")</f>
        <v>lukakuresevic</v>
      </c>
      <c r="E43" s="6" t="str">
        <f>IFERROR(__xludf.DUMMYFUNCTION("""COMPUTED_VALUE"""),"ODOBREN")</f>
        <v>ODOBREN</v>
      </c>
      <c r="F43" s="6" t="str">
        <f>IFERROR(__xludf.DUMMYFUNCTION("""COMPUTED_VALUE"""),"Luka")</f>
        <v>Luka</v>
      </c>
      <c r="G43" s="6" t="str">
        <f>IFERROR(__xludf.DUMMYFUNCTION("""COMPUTED_VALUE"""),"Kurešević")</f>
        <v>Kurešević</v>
      </c>
      <c r="H43" s="7">
        <f>IFERROR(__xludf.DUMMYFUNCTION("""COMPUTED_VALUE"""),100.0)</f>
        <v>100</v>
      </c>
      <c r="I43" s="7">
        <f>IFERROR(__xludf.DUMMYFUNCTION("""COMPUTED_VALUE"""),100.0)</f>
        <v>100</v>
      </c>
      <c r="J43" s="6" t="str">
        <f>IFERROR(__xludf.DUMMYFUNCTION("""COMPUTED_VALUE"""),"Novi Sad")</f>
        <v>Novi Sad</v>
      </c>
      <c r="K43" s="6" t="str">
        <f>IFERROR(__xludf.DUMMYFUNCTION("""COMPUTED_VALUE"""),"Gimnazija Jovan Jovanović Zmaj")</f>
        <v>Gimnazija Jovan Jovanović Zmaj</v>
      </c>
      <c r="L43" s="14" t="str">
        <f>IFERROR(__xludf.DUMMYFUNCTION("""COMPUTED_VALUE"""),"I")</f>
        <v>I</v>
      </c>
      <c r="M43" s="6" t="str">
        <f>IFERROR(__xludf.DUMMYFUNCTION("""COMPUTED_VALUE"""),"B")</f>
        <v>B</v>
      </c>
      <c r="N43" s="6" t="str">
        <f>IFERROR(__xludf.DUMMYFUNCTION("""COMPUTED_VALUE"""),"Dragana Jović")</f>
        <v>Dragana Jović</v>
      </c>
      <c r="O43" s="8">
        <f>IFERROR(__xludf.DUMMYFUNCTION("""COMPUTED_VALUE"""),100.0)</f>
        <v>100</v>
      </c>
      <c r="P43" s="9">
        <f>IFERROR(__xludf.DUMMYFUNCTION("""COMPUTED_VALUE"""),0.0)</f>
        <v>0</v>
      </c>
      <c r="Q43" s="9" t="str">
        <f>IFERROR(__xludf.DUMMYFUNCTION("""COMPUTED_VALUE"""),"-")</f>
        <v>-</v>
      </c>
      <c r="R43" s="9" t="str">
        <f>IFERROR(__xludf.DUMMYFUNCTION("""COMPUTED_VALUE"""),"-")</f>
        <v>-</v>
      </c>
      <c r="S43" s="9" t="str">
        <f>IFERROR(__xludf.DUMMYFUNCTION("""COMPUTED_VALUE"""),"-")</f>
        <v>-</v>
      </c>
      <c r="T43" s="9" t="str">
        <f>IFERROR(__xludf.DUMMYFUNCTION("""COMPUTED_VALUE"""),"-")</f>
        <v>-</v>
      </c>
      <c r="U43" s="9" t="str">
        <f>IFERROR(__xludf.DUMMYFUNCTION("""COMPUTED_VALUE"""),"")</f>
        <v/>
      </c>
      <c r="V43" s="9" t="str">
        <f>IFERROR(__xludf.DUMMYFUNCTION("""COMPUTED_VALUE"""),"")</f>
        <v/>
      </c>
      <c r="W43" s="9">
        <f>IFERROR(__xludf.DUMMYFUNCTION("""COMPUTED_VALUE"""),1.0)</f>
        <v>1</v>
      </c>
      <c r="X43" s="9">
        <f>IFERROR(__xludf.DUMMYFUNCTION("""COMPUTED_VALUE"""),1.0)</f>
        <v>1</v>
      </c>
      <c r="Y43" s="9">
        <f>IFERROR(__xludf.DUMMYFUNCTION("""COMPUTED_VALUE"""),1.0)</f>
        <v>1</v>
      </c>
      <c r="Z43" s="9">
        <f>IFERROR(__xludf.DUMMYFUNCTION("""COMPUTED_VALUE"""),1.0)</f>
        <v>1</v>
      </c>
      <c r="AA43" s="9">
        <f>IFERROR(__xludf.DUMMYFUNCTION("""COMPUTED_VALUE"""),1.0)</f>
        <v>1</v>
      </c>
      <c r="AB43" s="9">
        <f>IFERROR(__xludf.DUMMYFUNCTION("""COMPUTED_VALUE"""),1.0)</f>
        <v>1</v>
      </c>
      <c r="AC43" s="9">
        <f>IFERROR(__xludf.DUMMYFUNCTION("""COMPUTED_VALUE"""),1.0)</f>
        <v>1</v>
      </c>
      <c r="AD43" s="9">
        <f>IFERROR(__xludf.DUMMYFUNCTION("""COMPUTED_VALUE"""),1.0)</f>
        <v>1</v>
      </c>
      <c r="AE43" s="9">
        <f>IFERROR(__xludf.DUMMYFUNCTION("""COMPUTED_VALUE"""),1.0)</f>
        <v>1</v>
      </c>
      <c r="AF43" s="9">
        <f>IFERROR(__xludf.DUMMYFUNCTION("""COMPUTED_VALUE"""),1.0)</f>
        <v>1</v>
      </c>
      <c r="AG43" s="9">
        <f>IFERROR(__xludf.DUMMYFUNCTION("""COMPUTED_VALUE"""),1.0)</f>
        <v>1</v>
      </c>
      <c r="AH43" s="9">
        <f>IFERROR(__xludf.DUMMYFUNCTION("""COMPUTED_VALUE"""),1.0)</f>
        <v>1</v>
      </c>
      <c r="AI43" s="9">
        <f>IFERROR(__xludf.DUMMYFUNCTION("""COMPUTED_VALUE"""),1.0)</f>
        <v>1</v>
      </c>
      <c r="AJ43" s="9">
        <f>IFERROR(__xludf.DUMMYFUNCTION("""COMPUTED_VALUE"""),1.0)</f>
        <v>1</v>
      </c>
      <c r="AK43" s="9">
        <f>IFERROR(__xludf.DUMMYFUNCTION("""COMPUTED_VALUE"""),1.0)</f>
        <v>1</v>
      </c>
      <c r="AL43" s="9">
        <f>IFERROR(__xludf.DUMMYFUNCTION("""COMPUTED_VALUE"""),1.0)</f>
        <v>1</v>
      </c>
      <c r="AM43" s="9">
        <f>IFERROR(__xludf.DUMMYFUNCTION("""COMPUTED_VALUE"""),1.0)</f>
        <v>1</v>
      </c>
      <c r="AN43" s="9">
        <f>IFERROR(__xludf.DUMMYFUNCTION("""COMPUTED_VALUE"""),1.0)</f>
        <v>1</v>
      </c>
      <c r="AO43" s="9">
        <f>IFERROR(__xludf.DUMMYFUNCTION("""COMPUTED_VALUE"""),1.0)</f>
        <v>1</v>
      </c>
      <c r="AP43" s="9">
        <f>IFERROR(__xludf.DUMMYFUNCTION("""COMPUTED_VALUE"""),1.0)</f>
        <v>1</v>
      </c>
      <c r="AQ43" s="9">
        <f>IFERROR(__xludf.DUMMYFUNCTION("""COMPUTED_VALUE"""),1.0)</f>
        <v>1</v>
      </c>
      <c r="AR43" s="9">
        <f>IFERROR(__xludf.DUMMYFUNCTION("""COMPUTED_VALUE"""),1.0)</f>
        <v>1</v>
      </c>
      <c r="AS43" s="9">
        <f>IFERROR(__xludf.DUMMYFUNCTION("""COMPUTED_VALUE"""),1.0)</f>
        <v>1</v>
      </c>
      <c r="AT43" s="9">
        <f>IFERROR(__xludf.DUMMYFUNCTION("""COMPUTED_VALUE"""),1.0)</f>
        <v>1</v>
      </c>
      <c r="AU43" s="9">
        <f>IFERROR(__xludf.DUMMYFUNCTION("""COMPUTED_VALUE"""),1.0)</f>
        <v>1</v>
      </c>
      <c r="AV43" s="9">
        <f>IFERROR(__xludf.DUMMYFUNCTION("""COMPUTED_VALUE"""),1.0)</f>
        <v>1</v>
      </c>
      <c r="AW43" s="9">
        <f>IFERROR(__xludf.DUMMYFUNCTION("""COMPUTED_VALUE"""),1.0)</f>
        <v>1</v>
      </c>
      <c r="AX43" s="9">
        <f>IFERROR(__xludf.DUMMYFUNCTION("""COMPUTED_VALUE"""),1.0)</f>
        <v>1</v>
      </c>
      <c r="AY43" s="9">
        <f>IFERROR(__xludf.DUMMYFUNCTION("""COMPUTED_VALUE"""),1.0)</f>
        <v>1</v>
      </c>
      <c r="AZ43" s="9">
        <f>IFERROR(__xludf.DUMMYFUNCTION("""COMPUTED_VALUE"""),1.0)</f>
        <v>1</v>
      </c>
      <c r="BA43" s="9">
        <f>IFERROR(__xludf.DUMMYFUNCTION("""COMPUTED_VALUE"""),1.0)</f>
        <v>1</v>
      </c>
      <c r="BB43" s="9">
        <f>IFERROR(__xludf.DUMMYFUNCTION("""COMPUTED_VALUE"""),1.0)</f>
        <v>1</v>
      </c>
      <c r="BC43" s="9">
        <f>IFERROR(__xludf.DUMMYFUNCTION("""COMPUTED_VALUE"""),1.0)</f>
        <v>1</v>
      </c>
      <c r="BD43" s="9">
        <f>IFERROR(__xludf.DUMMYFUNCTION("""COMPUTED_VALUE"""),1.0)</f>
        <v>1</v>
      </c>
      <c r="BE43" s="9">
        <f>IFERROR(__xludf.DUMMYFUNCTION("""COMPUTED_VALUE"""),1.0)</f>
        <v>1</v>
      </c>
      <c r="BF43" s="9">
        <f>IFERROR(__xludf.DUMMYFUNCTION("""COMPUTED_VALUE"""),1.0)</f>
        <v>1</v>
      </c>
      <c r="BG43" s="9">
        <f>IFERROR(__xludf.DUMMYFUNCTION("""COMPUTED_VALUE"""),1.0)</f>
        <v>1</v>
      </c>
      <c r="BH43" s="9">
        <f>IFERROR(__xludf.DUMMYFUNCTION("""COMPUTED_VALUE"""),1.0)</f>
        <v>1</v>
      </c>
      <c r="BI43" s="9">
        <f>IFERROR(__xludf.DUMMYFUNCTION("""COMPUTED_VALUE"""),1.0)</f>
        <v>1</v>
      </c>
      <c r="BJ43" s="9">
        <f>IFERROR(__xludf.DUMMYFUNCTION("""COMPUTED_VALUE"""),1.0)</f>
        <v>1</v>
      </c>
      <c r="BK43" s="9">
        <f>IFERROR(__xludf.DUMMYFUNCTION("""COMPUTED_VALUE"""),1.0)</f>
        <v>1</v>
      </c>
      <c r="BL43" s="9">
        <f>IFERROR(__xludf.DUMMYFUNCTION("""COMPUTED_VALUE"""),1.0)</f>
        <v>1</v>
      </c>
      <c r="BM43" s="9" t="str">
        <f>IFERROR(__xludf.DUMMYFUNCTION("""COMPUTED_VALUE"""),"")</f>
        <v/>
      </c>
      <c r="BN43" s="9">
        <f>IFERROR(__xludf.DUMMYFUNCTION("""COMPUTED_VALUE"""),1.0)</f>
        <v>1</v>
      </c>
      <c r="BO43" s="9">
        <f>IFERROR(__xludf.DUMMYFUNCTION("""COMPUTED_VALUE"""),1.0)</f>
        <v>1</v>
      </c>
      <c r="BP43" s="9" t="str">
        <f>IFERROR(__xludf.DUMMYFUNCTION("""COMPUTED_VALUE"""),"WA")</f>
        <v>WA</v>
      </c>
      <c r="BQ43" s="9">
        <f>IFERROR(__xludf.DUMMYFUNCTION("""COMPUTED_VALUE"""),1.0)</f>
        <v>1</v>
      </c>
      <c r="BR43" s="9" t="str">
        <f>IFERROR(__xludf.DUMMYFUNCTION("""COMPUTED_VALUE"""),"WA")</f>
        <v>WA</v>
      </c>
      <c r="BS43" s="9">
        <f>IFERROR(__xludf.DUMMYFUNCTION("""COMPUTED_VALUE"""),1.0)</f>
        <v>1</v>
      </c>
      <c r="BT43" s="9">
        <f>IFERROR(__xludf.DUMMYFUNCTION("""COMPUTED_VALUE"""),1.0)</f>
        <v>1</v>
      </c>
      <c r="BU43" s="9">
        <f>IFERROR(__xludf.DUMMYFUNCTION("""COMPUTED_VALUE"""),1.0)</f>
        <v>1</v>
      </c>
      <c r="BV43" s="9" t="str">
        <f>IFERROR(__xludf.DUMMYFUNCTION("""COMPUTED_VALUE"""),"WA")</f>
        <v>WA</v>
      </c>
      <c r="BW43" s="9" t="str">
        <f>IFERROR(__xludf.DUMMYFUNCTION("""COMPUTED_VALUE"""),"WA")</f>
        <v>WA</v>
      </c>
      <c r="BX43" s="9" t="str">
        <f>IFERROR(__xludf.DUMMYFUNCTION("""COMPUTED_VALUE"""),"WA")</f>
        <v>WA</v>
      </c>
      <c r="BY43" s="9" t="str">
        <f>IFERROR(__xludf.DUMMYFUNCTION("""COMPUTED_VALUE"""),"WA")</f>
        <v>WA</v>
      </c>
      <c r="BZ43" s="9">
        <f>IFERROR(__xludf.DUMMYFUNCTION("""COMPUTED_VALUE"""),1.0)</f>
        <v>1</v>
      </c>
      <c r="CA43" s="9" t="str">
        <f>IFERROR(__xludf.DUMMYFUNCTION("""COMPUTED_VALUE"""),"WA")</f>
        <v>WA</v>
      </c>
      <c r="CB43" s="9" t="str">
        <f>IFERROR(__xludf.DUMMYFUNCTION("""COMPUTED_VALUE"""),"WA")</f>
        <v>WA</v>
      </c>
      <c r="CC43" s="9">
        <f>IFERROR(__xludf.DUMMYFUNCTION("""COMPUTED_VALUE"""),1.0)</f>
        <v>1</v>
      </c>
      <c r="CD43" s="9" t="str">
        <f>IFERROR(__xludf.DUMMYFUNCTION("""COMPUTED_VALUE"""),"WA")</f>
        <v>WA</v>
      </c>
      <c r="CE43" s="9" t="str">
        <f>IFERROR(__xludf.DUMMYFUNCTION("""COMPUTED_VALUE"""),"WA")</f>
        <v>WA</v>
      </c>
      <c r="CF43" s="9" t="str">
        <f>IFERROR(__xludf.DUMMYFUNCTION("""COMPUTED_VALUE"""),"WA")</f>
        <v>WA</v>
      </c>
      <c r="CG43" s="9" t="str">
        <f>IFERROR(__xludf.DUMMYFUNCTION("""COMPUTED_VALUE"""),"WA")</f>
        <v>WA</v>
      </c>
      <c r="CH43" s="9" t="str">
        <f>IFERROR(__xludf.DUMMYFUNCTION("""COMPUTED_VALUE"""),"WA")</f>
        <v>WA</v>
      </c>
      <c r="CI43" s="9" t="str">
        <f>IFERROR(__xludf.DUMMYFUNCTION("""COMPUTED_VALUE"""),"WA")</f>
        <v>WA</v>
      </c>
      <c r="CJ43" s="9">
        <f>IFERROR(__xludf.DUMMYFUNCTION("""COMPUTED_VALUE"""),1.0)</f>
        <v>1</v>
      </c>
      <c r="CK43" s="9" t="str">
        <f>IFERROR(__xludf.DUMMYFUNCTION("""COMPUTED_VALUE"""),"WA")</f>
        <v>WA</v>
      </c>
      <c r="CL43" s="9" t="str">
        <f>IFERROR(__xludf.DUMMYFUNCTION("""COMPUTED_VALUE"""),"WA")</f>
        <v>WA</v>
      </c>
      <c r="CM43" s="9" t="str">
        <f>IFERROR(__xludf.DUMMYFUNCTION("""COMPUTED_VALUE"""),"WA")</f>
        <v>WA</v>
      </c>
      <c r="CN43" s="9" t="str">
        <f>IFERROR(__xludf.DUMMYFUNCTION("""COMPUTED_VALUE"""),"WA")</f>
        <v>WA</v>
      </c>
      <c r="CO43" s="9" t="str">
        <f>IFERROR(__xludf.DUMMYFUNCTION("""COMPUTED_VALUE"""),"WA")</f>
        <v>WA</v>
      </c>
      <c r="CP43" s="9" t="str">
        <f>IFERROR(__xludf.DUMMYFUNCTION("""COMPUTED_VALUE"""),"WA")</f>
        <v>WA</v>
      </c>
      <c r="CQ43" s="9" t="str">
        <f>IFERROR(__xludf.DUMMYFUNCTION("""COMPUTED_VALUE"""),"WA")</f>
        <v>WA</v>
      </c>
      <c r="CR43" s="9" t="str">
        <f>IFERROR(__xludf.DUMMYFUNCTION("""COMPUTED_VALUE"""),"WA")</f>
        <v>WA</v>
      </c>
      <c r="CS43" s="9" t="str">
        <f>IFERROR(__xludf.DUMMYFUNCTION("""COMPUTED_VALUE"""),"WA")</f>
        <v>WA</v>
      </c>
      <c r="CT43" s="9">
        <f>IFERROR(__xludf.DUMMYFUNCTION("""COMPUTED_VALUE"""),1.0)</f>
        <v>1</v>
      </c>
      <c r="CU43" s="9" t="str">
        <f>IFERROR(__xludf.DUMMYFUNCTION("""COMPUTED_VALUE"""),"")</f>
        <v/>
      </c>
      <c r="CV43" s="9" t="str">
        <f>IFERROR(__xludf.DUMMYFUNCTION("""COMPUTED_VALUE"""),"-")</f>
        <v>-</v>
      </c>
      <c r="CW43" s="9" t="str">
        <f>IFERROR(__xludf.DUMMYFUNCTION("""COMPUTED_VALUE"""),"-")</f>
        <v>-</v>
      </c>
      <c r="CX43" s="9" t="str">
        <f>IFERROR(__xludf.DUMMYFUNCTION("""COMPUTED_VALUE"""),"-")</f>
        <v>-</v>
      </c>
      <c r="CY43" s="9" t="str">
        <f>IFERROR(__xludf.DUMMYFUNCTION("""COMPUTED_VALUE"""),"-")</f>
        <v>-</v>
      </c>
      <c r="CZ43" s="9" t="str">
        <f>IFERROR(__xludf.DUMMYFUNCTION("""COMPUTED_VALUE"""),"-")</f>
        <v>-</v>
      </c>
      <c r="DA43" s="9" t="str">
        <f>IFERROR(__xludf.DUMMYFUNCTION("""COMPUTED_VALUE"""),"-")</f>
        <v>-</v>
      </c>
      <c r="DB43" s="9" t="str">
        <f>IFERROR(__xludf.DUMMYFUNCTION("""COMPUTED_VALUE"""),"-")</f>
        <v>-</v>
      </c>
      <c r="DC43" s="9" t="str">
        <f>IFERROR(__xludf.DUMMYFUNCTION("""COMPUTED_VALUE"""),"-")</f>
        <v>-</v>
      </c>
      <c r="DD43" s="9" t="str">
        <f>IFERROR(__xludf.DUMMYFUNCTION("""COMPUTED_VALUE"""),"-")</f>
        <v>-</v>
      </c>
      <c r="DE43" s="9" t="str">
        <f>IFERROR(__xludf.DUMMYFUNCTION("""COMPUTED_VALUE"""),"-")</f>
        <v>-</v>
      </c>
      <c r="DF43" s="9" t="str">
        <f>IFERROR(__xludf.DUMMYFUNCTION("""COMPUTED_VALUE"""),"-")</f>
        <v>-</v>
      </c>
      <c r="DG43" s="9" t="str">
        <f>IFERROR(__xludf.DUMMYFUNCTION("""COMPUTED_VALUE"""),"-")</f>
        <v>-</v>
      </c>
      <c r="DH43" s="9" t="str">
        <f>IFERROR(__xludf.DUMMYFUNCTION("""COMPUTED_VALUE"""),"-")</f>
        <v>-</v>
      </c>
      <c r="DI43" s="9" t="str">
        <f>IFERROR(__xludf.DUMMYFUNCTION("""COMPUTED_VALUE"""),"-")</f>
        <v>-</v>
      </c>
      <c r="DJ43" s="9" t="str">
        <f>IFERROR(__xludf.DUMMYFUNCTION("""COMPUTED_VALUE"""),"-")</f>
        <v>-</v>
      </c>
      <c r="DK43" s="9" t="str">
        <f>IFERROR(__xludf.DUMMYFUNCTION("""COMPUTED_VALUE"""),"-")</f>
        <v>-</v>
      </c>
      <c r="DL43" s="9" t="str">
        <f>IFERROR(__xludf.DUMMYFUNCTION("""COMPUTED_VALUE"""),"-")</f>
        <v>-</v>
      </c>
      <c r="DM43" s="9" t="str">
        <f>IFERROR(__xludf.DUMMYFUNCTION("""COMPUTED_VALUE"""),"-")</f>
        <v>-</v>
      </c>
      <c r="DN43" s="9" t="str">
        <f>IFERROR(__xludf.DUMMYFUNCTION("""COMPUTED_VALUE"""),"-")</f>
        <v>-</v>
      </c>
      <c r="DO43" s="9" t="str">
        <f>IFERROR(__xludf.DUMMYFUNCTION("""COMPUTED_VALUE"""),"-")</f>
        <v>-</v>
      </c>
      <c r="DP43" s="9" t="str">
        <f>IFERROR(__xludf.DUMMYFUNCTION("""COMPUTED_VALUE"""),"-")</f>
        <v>-</v>
      </c>
      <c r="DQ43" s="9" t="str">
        <f>IFERROR(__xludf.DUMMYFUNCTION("""COMPUTED_VALUE"""),"-")</f>
        <v>-</v>
      </c>
      <c r="DR43" s="9" t="str">
        <f>IFERROR(__xludf.DUMMYFUNCTION("""COMPUTED_VALUE"""),"-")</f>
        <v>-</v>
      </c>
      <c r="DS43" s="9" t="str">
        <f>IFERROR(__xludf.DUMMYFUNCTION("""COMPUTED_VALUE"""),"-")</f>
        <v>-</v>
      </c>
      <c r="DT43" s="9" t="str">
        <f>IFERROR(__xludf.DUMMYFUNCTION("""COMPUTED_VALUE"""),"-")</f>
        <v>-</v>
      </c>
      <c r="DU43" s="9" t="str">
        <f>IFERROR(__xludf.DUMMYFUNCTION("""COMPUTED_VALUE"""),"-")</f>
        <v>-</v>
      </c>
      <c r="DV43" s="9" t="str">
        <f>IFERROR(__xludf.DUMMYFUNCTION("""COMPUTED_VALUE"""),"-")</f>
        <v>-</v>
      </c>
      <c r="DW43" s="9" t="str">
        <f>IFERROR(__xludf.DUMMYFUNCTION("""COMPUTED_VALUE"""),"-")</f>
        <v>-</v>
      </c>
      <c r="DX43" s="9" t="str">
        <f>IFERROR(__xludf.DUMMYFUNCTION("""COMPUTED_VALUE"""),"-")</f>
        <v>-</v>
      </c>
      <c r="DY43" s="9" t="str">
        <f>IFERROR(__xludf.DUMMYFUNCTION("""COMPUTED_VALUE"""),"-")</f>
        <v>-</v>
      </c>
      <c r="DZ43" s="9" t="str">
        <f>IFERROR(__xludf.DUMMYFUNCTION("""COMPUTED_VALUE"""),"-")</f>
        <v>-</v>
      </c>
      <c r="EA43" s="9" t="str">
        <f>IFERROR(__xludf.DUMMYFUNCTION("""COMPUTED_VALUE"""),"-")</f>
        <v>-</v>
      </c>
      <c r="EB43" s="9" t="str">
        <f>IFERROR(__xludf.DUMMYFUNCTION("""COMPUTED_VALUE"""),"")</f>
        <v/>
      </c>
      <c r="EC43" s="9" t="str">
        <f>IFERROR(__xludf.DUMMYFUNCTION("""COMPUTED_VALUE"""),"-")</f>
        <v>-</v>
      </c>
      <c r="ED43" s="9" t="str">
        <f>IFERROR(__xludf.DUMMYFUNCTION("""COMPUTED_VALUE"""),"-")</f>
        <v>-</v>
      </c>
      <c r="EE43" s="9" t="str">
        <f>IFERROR(__xludf.DUMMYFUNCTION("""COMPUTED_VALUE"""),"-")</f>
        <v>-</v>
      </c>
      <c r="EF43" s="9" t="str">
        <f>IFERROR(__xludf.DUMMYFUNCTION("""COMPUTED_VALUE"""),"-")</f>
        <v>-</v>
      </c>
      <c r="EG43" s="9" t="str">
        <f>IFERROR(__xludf.DUMMYFUNCTION("""COMPUTED_VALUE"""),"-")</f>
        <v>-</v>
      </c>
      <c r="EH43" s="9" t="str">
        <f>IFERROR(__xludf.DUMMYFUNCTION("""COMPUTED_VALUE"""),"-")</f>
        <v>-</v>
      </c>
      <c r="EI43" s="9" t="str">
        <f>IFERROR(__xludf.DUMMYFUNCTION("""COMPUTED_VALUE"""),"-")</f>
        <v>-</v>
      </c>
      <c r="EJ43" s="9" t="str">
        <f>IFERROR(__xludf.DUMMYFUNCTION("""COMPUTED_VALUE"""),"-")</f>
        <v>-</v>
      </c>
      <c r="EK43" s="9" t="str">
        <f>IFERROR(__xludf.DUMMYFUNCTION("""COMPUTED_VALUE"""),"-")</f>
        <v>-</v>
      </c>
      <c r="EL43" s="9" t="str">
        <f>IFERROR(__xludf.DUMMYFUNCTION("""COMPUTED_VALUE"""),"-")</f>
        <v>-</v>
      </c>
      <c r="EM43" s="9" t="str">
        <f>IFERROR(__xludf.DUMMYFUNCTION("""COMPUTED_VALUE"""),"-")</f>
        <v>-</v>
      </c>
      <c r="EN43" s="9" t="str">
        <f>IFERROR(__xludf.DUMMYFUNCTION("""COMPUTED_VALUE"""),"-")</f>
        <v>-</v>
      </c>
      <c r="EO43" s="9" t="str">
        <f>IFERROR(__xludf.DUMMYFUNCTION("""COMPUTED_VALUE"""),"-")</f>
        <v>-</v>
      </c>
      <c r="EP43" s="9" t="str">
        <f>IFERROR(__xludf.DUMMYFUNCTION("""COMPUTED_VALUE"""),"-")</f>
        <v>-</v>
      </c>
      <c r="EQ43" s="9" t="str">
        <f>IFERROR(__xludf.DUMMYFUNCTION("""COMPUTED_VALUE"""),"-")</f>
        <v>-</v>
      </c>
      <c r="ER43" s="9" t="str">
        <f>IFERROR(__xludf.DUMMYFUNCTION("""COMPUTED_VALUE"""),"-")</f>
        <v>-</v>
      </c>
      <c r="ES43" s="9" t="str">
        <f>IFERROR(__xludf.DUMMYFUNCTION("""COMPUTED_VALUE"""),"")</f>
        <v/>
      </c>
      <c r="ET43" s="9" t="str">
        <f>IFERROR(__xludf.DUMMYFUNCTION("""COMPUTED_VALUE"""),"-")</f>
        <v>-</v>
      </c>
      <c r="EU43" s="9" t="str">
        <f>IFERROR(__xludf.DUMMYFUNCTION("""COMPUTED_VALUE"""),"-")</f>
        <v>-</v>
      </c>
      <c r="EV43" s="9" t="str">
        <f>IFERROR(__xludf.DUMMYFUNCTION("""COMPUTED_VALUE"""),"-")</f>
        <v>-</v>
      </c>
      <c r="EW43" s="9" t="str">
        <f>IFERROR(__xludf.DUMMYFUNCTION("""COMPUTED_VALUE"""),"-")</f>
        <v>-</v>
      </c>
      <c r="EX43" s="9" t="str">
        <f>IFERROR(__xludf.DUMMYFUNCTION("""COMPUTED_VALUE"""),"-")</f>
        <v>-</v>
      </c>
      <c r="EY43" s="9" t="str">
        <f>IFERROR(__xludf.DUMMYFUNCTION("""COMPUTED_VALUE"""),"-")</f>
        <v>-</v>
      </c>
      <c r="EZ43" s="9" t="str">
        <f>IFERROR(__xludf.DUMMYFUNCTION("""COMPUTED_VALUE"""),"-")</f>
        <v>-</v>
      </c>
      <c r="FA43" s="9" t="str">
        <f>IFERROR(__xludf.DUMMYFUNCTION("""COMPUTED_VALUE"""),"-")</f>
        <v>-</v>
      </c>
      <c r="FB43" s="9" t="str">
        <f>IFERROR(__xludf.DUMMYFUNCTION("""COMPUTED_VALUE"""),"-")</f>
        <v>-</v>
      </c>
      <c r="FC43" s="9" t="str">
        <f>IFERROR(__xludf.DUMMYFUNCTION("""COMPUTED_VALUE"""),"-")</f>
        <v>-</v>
      </c>
      <c r="FD43" s="9" t="str">
        <f>IFERROR(__xludf.DUMMYFUNCTION("""COMPUTED_VALUE"""),"-")</f>
        <v>-</v>
      </c>
      <c r="FE43" s="9" t="str">
        <f>IFERROR(__xludf.DUMMYFUNCTION("""COMPUTED_VALUE"""),"-")</f>
        <v>-</v>
      </c>
      <c r="FF43" s="9" t="str">
        <f>IFERROR(__xludf.DUMMYFUNCTION("""COMPUTED_VALUE"""),"-")</f>
        <v>-</v>
      </c>
      <c r="FG43" s="9" t="str">
        <f>IFERROR(__xludf.DUMMYFUNCTION("""COMPUTED_VALUE"""),"-")</f>
        <v>-</v>
      </c>
      <c r="FH43" s="9" t="str">
        <f>IFERROR(__xludf.DUMMYFUNCTION("""COMPUTED_VALUE"""),"-")</f>
        <v>-</v>
      </c>
      <c r="FI43" s="9" t="str">
        <f>IFERROR(__xludf.DUMMYFUNCTION("""COMPUTED_VALUE"""),"-")</f>
        <v>-</v>
      </c>
      <c r="FJ43" s="9" t="str">
        <f>IFERROR(__xludf.DUMMYFUNCTION("""COMPUTED_VALUE"""),"-")</f>
        <v>-</v>
      </c>
      <c r="FK43" s="9" t="str">
        <f>IFERROR(__xludf.DUMMYFUNCTION("""COMPUTED_VALUE"""),"-")</f>
        <v>-</v>
      </c>
      <c r="FL43" s="9" t="str">
        <f>IFERROR(__xludf.DUMMYFUNCTION("""COMPUTED_VALUE"""),"-")</f>
        <v>-</v>
      </c>
      <c r="FM43" s="9" t="str">
        <f>IFERROR(__xludf.DUMMYFUNCTION("""COMPUTED_VALUE"""),"-")</f>
        <v>-</v>
      </c>
      <c r="FN43" s="9" t="str">
        <f>IFERROR(__xludf.DUMMYFUNCTION("""COMPUTED_VALUE"""),"-")</f>
        <v>-</v>
      </c>
      <c r="FO43" s="9" t="str">
        <f>IFERROR(__xludf.DUMMYFUNCTION("""COMPUTED_VALUE"""),"-")</f>
        <v>-</v>
      </c>
      <c r="FP43" s="9" t="str">
        <f>IFERROR(__xludf.DUMMYFUNCTION("""COMPUTED_VALUE"""),"-")</f>
        <v>-</v>
      </c>
      <c r="FQ43" s="9" t="str">
        <f>IFERROR(__xludf.DUMMYFUNCTION("""COMPUTED_VALUE"""),"-")</f>
        <v>-</v>
      </c>
      <c r="FR43" s="9" t="str">
        <f>IFERROR(__xludf.DUMMYFUNCTION("""COMPUTED_VALUE"""),"-")</f>
        <v>-</v>
      </c>
      <c r="FS43" s="9" t="str">
        <f>IFERROR(__xludf.DUMMYFUNCTION("""COMPUTED_VALUE"""),"-")</f>
        <v>-</v>
      </c>
      <c r="FT43" s="9" t="str">
        <f>IFERROR(__xludf.DUMMYFUNCTION("""COMPUTED_VALUE"""),"-")</f>
        <v>-</v>
      </c>
      <c r="FU43" s="9" t="str">
        <f>IFERROR(__xludf.DUMMYFUNCTION("""COMPUTED_VALUE"""),"-")</f>
        <v>-</v>
      </c>
      <c r="FV43" s="9" t="str">
        <f>IFERROR(__xludf.DUMMYFUNCTION("""COMPUTED_VALUE"""),"")</f>
        <v/>
      </c>
      <c r="FW43" s="9" t="str">
        <f>IFERROR(__xludf.DUMMYFUNCTION("""COMPUTED_VALUE"""),"-")</f>
        <v>-</v>
      </c>
      <c r="FX43" s="9" t="str">
        <f>IFERROR(__xludf.DUMMYFUNCTION("""COMPUTED_VALUE"""),"-")</f>
        <v>-</v>
      </c>
      <c r="FY43" s="9" t="str">
        <f>IFERROR(__xludf.DUMMYFUNCTION("""COMPUTED_VALUE"""),"-")</f>
        <v>-</v>
      </c>
      <c r="FZ43" s="9" t="str">
        <f>IFERROR(__xludf.DUMMYFUNCTION("""COMPUTED_VALUE"""),"-")</f>
        <v>-</v>
      </c>
      <c r="GA43" s="9" t="str">
        <f>IFERROR(__xludf.DUMMYFUNCTION("""COMPUTED_VALUE"""),"-")</f>
        <v>-</v>
      </c>
      <c r="GB43" s="9" t="str">
        <f>IFERROR(__xludf.DUMMYFUNCTION("""COMPUTED_VALUE"""),"-")</f>
        <v>-</v>
      </c>
      <c r="GC43" s="9" t="str">
        <f>IFERROR(__xludf.DUMMYFUNCTION("""COMPUTED_VALUE"""),"-")</f>
        <v>-</v>
      </c>
      <c r="GD43" s="9" t="str">
        <f>IFERROR(__xludf.DUMMYFUNCTION("""COMPUTED_VALUE"""),"-")</f>
        <v>-</v>
      </c>
      <c r="GE43" s="9" t="str">
        <f>IFERROR(__xludf.DUMMYFUNCTION("""COMPUTED_VALUE"""),"-")</f>
        <v>-</v>
      </c>
      <c r="GF43" s="9" t="str">
        <f>IFERROR(__xludf.DUMMYFUNCTION("""COMPUTED_VALUE"""),"-")</f>
        <v>-</v>
      </c>
      <c r="GG43" s="9" t="str">
        <f>IFERROR(__xludf.DUMMYFUNCTION("""COMPUTED_VALUE"""),"-")</f>
        <v>-</v>
      </c>
      <c r="GH43" s="9" t="str">
        <f>IFERROR(__xludf.DUMMYFUNCTION("""COMPUTED_VALUE"""),"-")</f>
        <v>-</v>
      </c>
      <c r="GI43" s="9" t="str">
        <f>IFERROR(__xludf.DUMMYFUNCTION("""COMPUTED_VALUE"""),"-")</f>
        <v>-</v>
      </c>
      <c r="GJ43" s="9" t="str">
        <f>IFERROR(__xludf.DUMMYFUNCTION("""COMPUTED_VALUE"""),"-")</f>
        <v>-</v>
      </c>
      <c r="GK43" s="9" t="str">
        <f>IFERROR(__xludf.DUMMYFUNCTION("""COMPUTED_VALUE"""),"-")</f>
        <v>-</v>
      </c>
      <c r="GL43" s="9" t="str">
        <f>IFERROR(__xludf.DUMMYFUNCTION("""COMPUTED_VALUE"""),"-")</f>
        <v>-</v>
      </c>
      <c r="GM43" s="9" t="str">
        <f>IFERROR(__xludf.DUMMYFUNCTION("""COMPUTED_VALUE"""),"-")</f>
        <v>-</v>
      </c>
      <c r="GN43" s="9" t="str">
        <f>IFERROR(__xludf.DUMMYFUNCTION("""COMPUTED_VALUE"""),"-")</f>
        <v>-</v>
      </c>
      <c r="GO43" s="9" t="str">
        <f>IFERROR(__xludf.DUMMYFUNCTION("""COMPUTED_VALUE"""),"-")</f>
        <v>-</v>
      </c>
      <c r="GP43" s="9" t="str">
        <f>IFERROR(__xludf.DUMMYFUNCTION("""COMPUTED_VALUE"""),"-")</f>
        <v>-</v>
      </c>
      <c r="GQ43" s="9" t="str">
        <f>IFERROR(__xludf.DUMMYFUNCTION("""COMPUTED_VALUE"""),"-")</f>
        <v>-</v>
      </c>
      <c r="GR43" s="9" t="str">
        <f>IFERROR(__xludf.DUMMYFUNCTION("""COMPUTED_VALUE"""),"-")</f>
        <v>-</v>
      </c>
      <c r="GS43" s="9" t="str">
        <f>IFERROR(__xludf.DUMMYFUNCTION("""COMPUTED_VALUE"""),"-")</f>
        <v>-</v>
      </c>
      <c r="GT43" s="9" t="str">
        <f>IFERROR(__xludf.DUMMYFUNCTION("""COMPUTED_VALUE"""),"-")</f>
        <v>-</v>
      </c>
      <c r="GU43" s="9" t="str">
        <f>IFERROR(__xludf.DUMMYFUNCTION("""COMPUTED_VALUE"""),"")</f>
        <v/>
      </c>
    </row>
    <row r="44">
      <c r="A44" s="5"/>
      <c r="B44" s="5"/>
      <c r="C44" s="5" t="str">
        <f>if(B44="d","diskv. iz ciklusa",if(B44="d1","diskv. iz kruga",if($E44="ODOBREN",(if(countif(H:H,"="&amp;H44)=1,countif(H:H,"&gt;"&amp;H44)+1,concatenate(countif(H:H,"&gt;"&amp;H44)+1," - ",countif(H:H,"&gt;="&amp;H44)))),'Rezultati - B kategorija'!empty)))</f>
        <v>39 - 52</v>
      </c>
      <c r="D44" s="6" t="str">
        <f>IFERROR(__xludf.DUMMYFUNCTION("""COMPUTED_VALUE"""),"iikq")</f>
        <v>iikq</v>
      </c>
      <c r="E44" s="6" t="str">
        <f>IFERROR(__xludf.DUMMYFUNCTION("""COMPUTED_VALUE"""),"ODOBREN")</f>
        <v>ODOBREN</v>
      </c>
      <c r="F44" s="6" t="str">
        <f>IFERROR(__xludf.DUMMYFUNCTION("""COMPUTED_VALUE"""),"Mihailo")</f>
        <v>Mihailo</v>
      </c>
      <c r="G44" s="6" t="str">
        <f>IFERROR(__xludf.DUMMYFUNCTION("""COMPUTED_VALUE"""),"Keleberda")</f>
        <v>Keleberda</v>
      </c>
      <c r="H44" s="7">
        <f>IFERROR(__xludf.DUMMYFUNCTION("""COMPUTED_VALUE"""),100.0)</f>
        <v>100</v>
      </c>
      <c r="I44" s="7">
        <f>IFERROR(__xludf.DUMMYFUNCTION("""COMPUTED_VALUE"""),100.0)</f>
        <v>100</v>
      </c>
      <c r="J44" s="6" t="str">
        <f>IFERROR(__xludf.DUMMYFUNCTION("""COMPUTED_VALUE"""),"Palilula")</f>
        <v>Palilula</v>
      </c>
      <c r="K44" s="6" t="str">
        <f>IFERROR(__xludf.DUMMYFUNCTION("""COMPUTED_VALUE"""),"Elektrotehnička škola Rade Končar")</f>
        <v>Elektrotehnička škola Rade Končar</v>
      </c>
      <c r="L44" s="14" t="str">
        <f>IFERROR(__xludf.DUMMYFUNCTION("""COMPUTED_VALUE"""),"IV")</f>
        <v>IV</v>
      </c>
      <c r="M44" s="6" t="str">
        <f>IFERROR(__xludf.DUMMYFUNCTION("""COMPUTED_VALUE"""),"B")</f>
        <v>B</v>
      </c>
      <c r="N44" s="6" t="str">
        <f>IFERROR(__xludf.DUMMYFUNCTION("""COMPUTED_VALUE"""),"Ivan Drecun, Dušan Popadić")</f>
        <v>Ivan Drecun, Dušan Popadić</v>
      </c>
      <c r="O44" s="8">
        <f>IFERROR(__xludf.DUMMYFUNCTION("""COMPUTED_VALUE"""),100.0)</f>
        <v>100</v>
      </c>
      <c r="P44" s="9">
        <f>IFERROR(__xludf.DUMMYFUNCTION("""COMPUTED_VALUE"""),0.0)</f>
        <v>0</v>
      </c>
      <c r="Q44" s="9" t="str">
        <f>IFERROR(__xludf.DUMMYFUNCTION("""COMPUTED_VALUE"""),"-")</f>
        <v>-</v>
      </c>
      <c r="R44" s="9" t="str">
        <f>IFERROR(__xludf.DUMMYFUNCTION("""COMPUTED_VALUE"""),"-")</f>
        <v>-</v>
      </c>
      <c r="S44" s="9" t="str">
        <f>IFERROR(__xludf.DUMMYFUNCTION("""COMPUTED_VALUE"""),"-")</f>
        <v>-</v>
      </c>
      <c r="T44" s="9" t="str">
        <f>IFERROR(__xludf.DUMMYFUNCTION("""COMPUTED_VALUE"""),"-")</f>
        <v>-</v>
      </c>
      <c r="U44" s="9" t="str">
        <f>IFERROR(__xludf.DUMMYFUNCTION("""COMPUTED_VALUE"""),"")</f>
        <v/>
      </c>
      <c r="V44" s="9" t="str">
        <f>IFERROR(__xludf.DUMMYFUNCTION("""COMPUTED_VALUE"""),"")</f>
        <v/>
      </c>
      <c r="W44" s="9">
        <f>IFERROR(__xludf.DUMMYFUNCTION("""COMPUTED_VALUE"""),1.0)</f>
        <v>1</v>
      </c>
      <c r="X44" s="9">
        <f>IFERROR(__xludf.DUMMYFUNCTION("""COMPUTED_VALUE"""),1.0)</f>
        <v>1</v>
      </c>
      <c r="Y44" s="9">
        <f>IFERROR(__xludf.DUMMYFUNCTION("""COMPUTED_VALUE"""),1.0)</f>
        <v>1</v>
      </c>
      <c r="Z44" s="9">
        <f>IFERROR(__xludf.DUMMYFUNCTION("""COMPUTED_VALUE"""),1.0)</f>
        <v>1</v>
      </c>
      <c r="AA44" s="9">
        <f>IFERROR(__xludf.DUMMYFUNCTION("""COMPUTED_VALUE"""),1.0)</f>
        <v>1</v>
      </c>
      <c r="AB44" s="9">
        <f>IFERROR(__xludf.DUMMYFUNCTION("""COMPUTED_VALUE"""),1.0)</f>
        <v>1</v>
      </c>
      <c r="AC44" s="9">
        <f>IFERROR(__xludf.DUMMYFUNCTION("""COMPUTED_VALUE"""),1.0)</f>
        <v>1</v>
      </c>
      <c r="AD44" s="9">
        <f>IFERROR(__xludf.DUMMYFUNCTION("""COMPUTED_VALUE"""),1.0)</f>
        <v>1</v>
      </c>
      <c r="AE44" s="9">
        <f>IFERROR(__xludf.DUMMYFUNCTION("""COMPUTED_VALUE"""),1.0)</f>
        <v>1</v>
      </c>
      <c r="AF44" s="9">
        <f>IFERROR(__xludf.DUMMYFUNCTION("""COMPUTED_VALUE"""),1.0)</f>
        <v>1</v>
      </c>
      <c r="AG44" s="9">
        <f>IFERROR(__xludf.DUMMYFUNCTION("""COMPUTED_VALUE"""),1.0)</f>
        <v>1</v>
      </c>
      <c r="AH44" s="9">
        <f>IFERROR(__xludf.DUMMYFUNCTION("""COMPUTED_VALUE"""),1.0)</f>
        <v>1</v>
      </c>
      <c r="AI44" s="9">
        <f>IFERROR(__xludf.DUMMYFUNCTION("""COMPUTED_VALUE"""),1.0)</f>
        <v>1</v>
      </c>
      <c r="AJ44" s="9">
        <f>IFERROR(__xludf.DUMMYFUNCTION("""COMPUTED_VALUE"""),1.0)</f>
        <v>1</v>
      </c>
      <c r="AK44" s="9">
        <f>IFERROR(__xludf.DUMMYFUNCTION("""COMPUTED_VALUE"""),1.0)</f>
        <v>1</v>
      </c>
      <c r="AL44" s="9">
        <f>IFERROR(__xludf.DUMMYFUNCTION("""COMPUTED_VALUE"""),1.0)</f>
        <v>1</v>
      </c>
      <c r="AM44" s="9">
        <f>IFERROR(__xludf.DUMMYFUNCTION("""COMPUTED_VALUE"""),1.0)</f>
        <v>1</v>
      </c>
      <c r="AN44" s="9">
        <f>IFERROR(__xludf.DUMMYFUNCTION("""COMPUTED_VALUE"""),1.0)</f>
        <v>1</v>
      </c>
      <c r="AO44" s="9">
        <f>IFERROR(__xludf.DUMMYFUNCTION("""COMPUTED_VALUE"""),1.0)</f>
        <v>1</v>
      </c>
      <c r="AP44" s="9">
        <f>IFERROR(__xludf.DUMMYFUNCTION("""COMPUTED_VALUE"""),1.0)</f>
        <v>1</v>
      </c>
      <c r="AQ44" s="9">
        <f>IFERROR(__xludf.DUMMYFUNCTION("""COMPUTED_VALUE"""),1.0)</f>
        <v>1</v>
      </c>
      <c r="AR44" s="9">
        <f>IFERROR(__xludf.DUMMYFUNCTION("""COMPUTED_VALUE"""),1.0)</f>
        <v>1</v>
      </c>
      <c r="AS44" s="9">
        <f>IFERROR(__xludf.DUMMYFUNCTION("""COMPUTED_VALUE"""),1.0)</f>
        <v>1</v>
      </c>
      <c r="AT44" s="9">
        <f>IFERROR(__xludf.DUMMYFUNCTION("""COMPUTED_VALUE"""),1.0)</f>
        <v>1</v>
      </c>
      <c r="AU44" s="9">
        <f>IFERROR(__xludf.DUMMYFUNCTION("""COMPUTED_VALUE"""),1.0)</f>
        <v>1</v>
      </c>
      <c r="AV44" s="9">
        <f>IFERROR(__xludf.DUMMYFUNCTION("""COMPUTED_VALUE"""),1.0)</f>
        <v>1</v>
      </c>
      <c r="AW44" s="9">
        <f>IFERROR(__xludf.DUMMYFUNCTION("""COMPUTED_VALUE"""),1.0)</f>
        <v>1</v>
      </c>
      <c r="AX44" s="9">
        <f>IFERROR(__xludf.DUMMYFUNCTION("""COMPUTED_VALUE"""),1.0)</f>
        <v>1</v>
      </c>
      <c r="AY44" s="9">
        <f>IFERROR(__xludf.DUMMYFUNCTION("""COMPUTED_VALUE"""),1.0)</f>
        <v>1</v>
      </c>
      <c r="AZ44" s="9">
        <f>IFERROR(__xludf.DUMMYFUNCTION("""COMPUTED_VALUE"""),1.0)</f>
        <v>1</v>
      </c>
      <c r="BA44" s="9">
        <f>IFERROR(__xludf.DUMMYFUNCTION("""COMPUTED_VALUE"""),1.0)</f>
        <v>1</v>
      </c>
      <c r="BB44" s="9">
        <f>IFERROR(__xludf.DUMMYFUNCTION("""COMPUTED_VALUE"""),1.0)</f>
        <v>1</v>
      </c>
      <c r="BC44" s="9">
        <f>IFERROR(__xludf.DUMMYFUNCTION("""COMPUTED_VALUE"""),1.0)</f>
        <v>1</v>
      </c>
      <c r="BD44" s="9">
        <f>IFERROR(__xludf.DUMMYFUNCTION("""COMPUTED_VALUE"""),1.0)</f>
        <v>1</v>
      </c>
      <c r="BE44" s="9">
        <f>IFERROR(__xludf.DUMMYFUNCTION("""COMPUTED_VALUE"""),1.0)</f>
        <v>1</v>
      </c>
      <c r="BF44" s="9">
        <f>IFERROR(__xludf.DUMMYFUNCTION("""COMPUTED_VALUE"""),1.0)</f>
        <v>1</v>
      </c>
      <c r="BG44" s="9">
        <f>IFERROR(__xludf.DUMMYFUNCTION("""COMPUTED_VALUE"""),1.0)</f>
        <v>1</v>
      </c>
      <c r="BH44" s="9">
        <f>IFERROR(__xludf.DUMMYFUNCTION("""COMPUTED_VALUE"""),1.0)</f>
        <v>1</v>
      </c>
      <c r="BI44" s="9">
        <f>IFERROR(__xludf.DUMMYFUNCTION("""COMPUTED_VALUE"""),1.0)</f>
        <v>1</v>
      </c>
      <c r="BJ44" s="9">
        <f>IFERROR(__xludf.DUMMYFUNCTION("""COMPUTED_VALUE"""),1.0)</f>
        <v>1</v>
      </c>
      <c r="BK44" s="9">
        <f>IFERROR(__xludf.DUMMYFUNCTION("""COMPUTED_VALUE"""),1.0)</f>
        <v>1</v>
      </c>
      <c r="BL44" s="9">
        <f>IFERROR(__xludf.DUMMYFUNCTION("""COMPUTED_VALUE"""),1.0)</f>
        <v>1</v>
      </c>
      <c r="BM44" s="9" t="str">
        <f>IFERROR(__xludf.DUMMYFUNCTION("""COMPUTED_VALUE"""),"")</f>
        <v/>
      </c>
      <c r="BN44" s="9">
        <f>IFERROR(__xludf.DUMMYFUNCTION("""COMPUTED_VALUE"""),1.0)</f>
        <v>1</v>
      </c>
      <c r="BO44" s="9">
        <f>IFERROR(__xludf.DUMMYFUNCTION("""COMPUTED_VALUE"""),1.0)</f>
        <v>1</v>
      </c>
      <c r="BP44" s="9">
        <f>IFERROR(__xludf.DUMMYFUNCTION("""COMPUTED_VALUE"""),1.0)</f>
        <v>1</v>
      </c>
      <c r="BQ44" s="9" t="str">
        <f>IFERROR(__xludf.DUMMYFUNCTION("""COMPUTED_VALUE"""),"WA")</f>
        <v>WA</v>
      </c>
      <c r="BR44" s="9" t="str">
        <f>IFERROR(__xludf.DUMMYFUNCTION("""COMPUTED_VALUE"""),"WA")</f>
        <v>WA</v>
      </c>
      <c r="BS44" s="9" t="str">
        <f>IFERROR(__xludf.DUMMYFUNCTION("""COMPUTED_VALUE"""),"WA")</f>
        <v>WA</v>
      </c>
      <c r="BT44" s="9">
        <f>IFERROR(__xludf.DUMMYFUNCTION("""COMPUTED_VALUE"""),1.0)</f>
        <v>1</v>
      </c>
      <c r="BU44" s="9">
        <f>IFERROR(__xludf.DUMMYFUNCTION("""COMPUTED_VALUE"""),1.0)</f>
        <v>1</v>
      </c>
      <c r="BV44" s="9" t="str">
        <f>IFERROR(__xludf.DUMMYFUNCTION("""COMPUTED_VALUE"""),"WA")</f>
        <v>WA</v>
      </c>
      <c r="BW44" s="9" t="str">
        <f>IFERROR(__xludf.DUMMYFUNCTION("""COMPUTED_VALUE"""),"WA")</f>
        <v>WA</v>
      </c>
      <c r="BX44" s="9" t="str">
        <f>IFERROR(__xludf.DUMMYFUNCTION("""COMPUTED_VALUE"""),"WA")</f>
        <v>WA</v>
      </c>
      <c r="BY44" s="9" t="str">
        <f>IFERROR(__xludf.DUMMYFUNCTION("""COMPUTED_VALUE"""),"WA")</f>
        <v>WA</v>
      </c>
      <c r="BZ44" s="9" t="str">
        <f>IFERROR(__xludf.DUMMYFUNCTION("""COMPUTED_VALUE"""),"WA")</f>
        <v>WA</v>
      </c>
      <c r="CA44" s="9" t="str">
        <f>IFERROR(__xludf.DUMMYFUNCTION("""COMPUTED_VALUE"""),"WA")</f>
        <v>WA</v>
      </c>
      <c r="CB44" s="9" t="str">
        <f>IFERROR(__xludf.DUMMYFUNCTION("""COMPUTED_VALUE"""),"WA")</f>
        <v>WA</v>
      </c>
      <c r="CC44" s="9">
        <f>IFERROR(__xludf.DUMMYFUNCTION("""COMPUTED_VALUE"""),1.0)</f>
        <v>1</v>
      </c>
      <c r="CD44" s="9" t="str">
        <f>IFERROR(__xludf.DUMMYFUNCTION("""COMPUTED_VALUE"""),"WA")</f>
        <v>WA</v>
      </c>
      <c r="CE44" s="9" t="str">
        <f>IFERROR(__xludf.DUMMYFUNCTION("""COMPUTED_VALUE"""),"WA")</f>
        <v>WA</v>
      </c>
      <c r="CF44" s="9" t="str">
        <f>IFERROR(__xludf.DUMMYFUNCTION("""COMPUTED_VALUE"""),"WA")</f>
        <v>WA</v>
      </c>
      <c r="CG44" s="9" t="str">
        <f>IFERROR(__xludf.DUMMYFUNCTION("""COMPUTED_VALUE"""),"WA")</f>
        <v>WA</v>
      </c>
      <c r="CH44" s="9" t="str">
        <f>IFERROR(__xludf.DUMMYFUNCTION("""COMPUTED_VALUE"""),"WA")</f>
        <v>WA</v>
      </c>
      <c r="CI44" s="9" t="str">
        <f>IFERROR(__xludf.DUMMYFUNCTION("""COMPUTED_VALUE"""),"WA")</f>
        <v>WA</v>
      </c>
      <c r="CJ44" s="9">
        <f>IFERROR(__xludf.DUMMYFUNCTION("""COMPUTED_VALUE"""),1.0)</f>
        <v>1</v>
      </c>
      <c r="CK44" s="9" t="str">
        <f>IFERROR(__xludf.DUMMYFUNCTION("""COMPUTED_VALUE"""),"WA")</f>
        <v>WA</v>
      </c>
      <c r="CL44" s="9" t="str">
        <f>IFERROR(__xludf.DUMMYFUNCTION("""COMPUTED_VALUE"""),"WA")</f>
        <v>WA</v>
      </c>
      <c r="CM44" s="9" t="str">
        <f>IFERROR(__xludf.DUMMYFUNCTION("""COMPUTED_VALUE"""),"WA")</f>
        <v>WA</v>
      </c>
      <c r="CN44" s="9" t="str">
        <f>IFERROR(__xludf.DUMMYFUNCTION("""COMPUTED_VALUE"""),"WA")</f>
        <v>WA</v>
      </c>
      <c r="CO44" s="9" t="str">
        <f>IFERROR(__xludf.DUMMYFUNCTION("""COMPUTED_VALUE"""),"WA")</f>
        <v>WA</v>
      </c>
      <c r="CP44" s="9" t="str">
        <f>IFERROR(__xludf.DUMMYFUNCTION("""COMPUTED_VALUE"""),"WA")</f>
        <v>WA</v>
      </c>
      <c r="CQ44" s="9" t="str">
        <f>IFERROR(__xludf.DUMMYFUNCTION("""COMPUTED_VALUE"""),"WA")</f>
        <v>WA</v>
      </c>
      <c r="CR44" s="9" t="str">
        <f>IFERROR(__xludf.DUMMYFUNCTION("""COMPUTED_VALUE"""),"WA")</f>
        <v>WA</v>
      </c>
      <c r="CS44" s="9" t="str">
        <f>IFERROR(__xludf.DUMMYFUNCTION("""COMPUTED_VALUE"""),"WA")</f>
        <v>WA</v>
      </c>
      <c r="CT44" s="9">
        <f>IFERROR(__xludf.DUMMYFUNCTION("""COMPUTED_VALUE"""),1.0)</f>
        <v>1</v>
      </c>
      <c r="CU44" s="9" t="str">
        <f>IFERROR(__xludf.DUMMYFUNCTION("""COMPUTED_VALUE"""),"")</f>
        <v/>
      </c>
      <c r="CV44" s="9" t="str">
        <f>IFERROR(__xludf.DUMMYFUNCTION("""COMPUTED_VALUE"""),"-")</f>
        <v>-</v>
      </c>
      <c r="CW44" s="9" t="str">
        <f>IFERROR(__xludf.DUMMYFUNCTION("""COMPUTED_VALUE"""),"-")</f>
        <v>-</v>
      </c>
      <c r="CX44" s="9" t="str">
        <f>IFERROR(__xludf.DUMMYFUNCTION("""COMPUTED_VALUE"""),"-")</f>
        <v>-</v>
      </c>
      <c r="CY44" s="9" t="str">
        <f>IFERROR(__xludf.DUMMYFUNCTION("""COMPUTED_VALUE"""),"-")</f>
        <v>-</v>
      </c>
      <c r="CZ44" s="9" t="str">
        <f>IFERROR(__xludf.DUMMYFUNCTION("""COMPUTED_VALUE"""),"-")</f>
        <v>-</v>
      </c>
      <c r="DA44" s="9" t="str">
        <f>IFERROR(__xludf.DUMMYFUNCTION("""COMPUTED_VALUE"""),"-")</f>
        <v>-</v>
      </c>
      <c r="DB44" s="9" t="str">
        <f>IFERROR(__xludf.DUMMYFUNCTION("""COMPUTED_VALUE"""),"-")</f>
        <v>-</v>
      </c>
      <c r="DC44" s="9" t="str">
        <f>IFERROR(__xludf.DUMMYFUNCTION("""COMPUTED_VALUE"""),"-")</f>
        <v>-</v>
      </c>
      <c r="DD44" s="9" t="str">
        <f>IFERROR(__xludf.DUMMYFUNCTION("""COMPUTED_VALUE"""),"-")</f>
        <v>-</v>
      </c>
      <c r="DE44" s="9" t="str">
        <f>IFERROR(__xludf.DUMMYFUNCTION("""COMPUTED_VALUE"""),"-")</f>
        <v>-</v>
      </c>
      <c r="DF44" s="9" t="str">
        <f>IFERROR(__xludf.DUMMYFUNCTION("""COMPUTED_VALUE"""),"-")</f>
        <v>-</v>
      </c>
      <c r="DG44" s="9" t="str">
        <f>IFERROR(__xludf.DUMMYFUNCTION("""COMPUTED_VALUE"""),"-")</f>
        <v>-</v>
      </c>
      <c r="DH44" s="9" t="str">
        <f>IFERROR(__xludf.DUMMYFUNCTION("""COMPUTED_VALUE"""),"-")</f>
        <v>-</v>
      </c>
      <c r="DI44" s="9" t="str">
        <f>IFERROR(__xludf.DUMMYFUNCTION("""COMPUTED_VALUE"""),"-")</f>
        <v>-</v>
      </c>
      <c r="DJ44" s="9" t="str">
        <f>IFERROR(__xludf.DUMMYFUNCTION("""COMPUTED_VALUE"""),"-")</f>
        <v>-</v>
      </c>
      <c r="DK44" s="9" t="str">
        <f>IFERROR(__xludf.DUMMYFUNCTION("""COMPUTED_VALUE"""),"-")</f>
        <v>-</v>
      </c>
      <c r="DL44" s="9" t="str">
        <f>IFERROR(__xludf.DUMMYFUNCTION("""COMPUTED_VALUE"""),"-")</f>
        <v>-</v>
      </c>
      <c r="DM44" s="9" t="str">
        <f>IFERROR(__xludf.DUMMYFUNCTION("""COMPUTED_VALUE"""),"-")</f>
        <v>-</v>
      </c>
      <c r="DN44" s="9" t="str">
        <f>IFERROR(__xludf.DUMMYFUNCTION("""COMPUTED_VALUE"""),"-")</f>
        <v>-</v>
      </c>
      <c r="DO44" s="9" t="str">
        <f>IFERROR(__xludf.DUMMYFUNCTION("""COMPUTED_VALUE"""),"-")</f>
        <v>-</v>
      </c>
      <c r="DP44" s="9" t="str">
        <f>IFERROR(__xludf.DUMMYFUNCTION("""COMPUTED_VALUE"""),"-")</f>
        <v>-</v>
      </c>
      <c r="DQ44" s="9" t="str">
        <f>IFERROR(__xludf.DUMMYFUNCTION("""COMPUTED_VALUE"""),"-")</f>
        <v>-</v>
      </c>
      <c r="DR44" s="9" t="str">
        <f>IFERROR(__xludf.DUMMYFUNCTION("""COMPUTED_VALUE"""),"-")</f>
        <v>-</v>
      </c>
      <c r="DS44" s="9" t="str">
        <f>IFERROR(__xludf.DUMMYFUNCTION("""COMPUTED_VALUE"""),"-")</f>
        <v>-</v>
      </c>
      <c r="DT44" s="9" t="str">
        <f>IFERROR(__xludf.DUMMYFUNCTION("""COMPUTED_VALUE"""),"-")</f>
        <v>-</v>
      </c>
      <c r="DU44" s="9" t="str">
        <f>IFERROR(__xludf.DUMMYFUNCTION("""COMPUTED_VALUE"""),"-")</f>
        <v>-</v>
      </c>
      <c r="DV44" s="9" t="str">
        <f>IFERROR(__xludf.DUMMYFUNCTION("""COMPUTED_VALUE"""),"-")</f>
        <v>-</v>
      </c>
      <c r="DW44" s="9" t="str">
        <f>IFERROR(__xludf.DUMMYFUNCTION("""COMPUTED_VALUE"""),"-")</f>
        <v>-</v>
      </c>
      <c r="DX44" s="9" t="str">
        <f>IFERROR(__xludf.DUMMYFUNCTION("""COMPUTED_VALUE"""),"-")</f>
        <v>-</v>
      </c>
      <c r="DY44" s="9" t="str">
        <f>IFERROR(__xludf.DUMMYFUNCTION("""COMPUTED_VALUE"""),"-")</f>
        <v>-</v>
      </c>
      <c r="DZ44" s="9" t="str">
        <f>IFERROR(__xludf.DUMMYFUNCTION("""COMPUTED_VALUE"""),"-")</f>
        <v>-</v>
      </c>
      <c r="EA44" s="9" t="str">
        <f>IFERROR(__xludf.DUMMYFUNCTION("""COMPUTED_VALUE"""),"-")</f>
        <v>-</v>
      </c>
      <c r="EB44" s="9" t="str">
        <f>IFERROR(__xludf.DUMMYFUNCTION("""COMPUTED_VALUE"""),"")</f>
        <v/>
      </c>
      <c r="EC44" s="9" t="str">
        <f>IFERROR(__xludf.DUMMYFUNCTION("""COMPUTED_VALUE"""),"-")</f>
        <v>-</v>
      </c>
      <c r="ED44" s="9" t="str">
        <f>IFERROR(__xludf.DUMMYFUNCTION("""COMPUTED_VALUE"""),"-")</f>
        <v>-</v>
      </c>
      <c r="EE44" s="9" t="str">
        <f>IFERROR(__xludf.DUMMYFUNCTION("""COMPUTED_VALUE"""),"-")</f>
        <v>-</v>
      </c>
      <c r="EF44" s="9" t="str">
        <f>IFERROR(__xludf.DUMMYFUNCTION("""COMPUTED_VALUE"""),"-")</f>
        <v>-</v>
      </c>
      <c r="EG44" s="9" t="str">
        <f>IFERROR(__xludf.DUMMYFUNCTION("""COMPUTED_VALUE"""),"-")</f>
        <v>-</v>
      </c>
      <c r="EH44" s="9" t="str">
        <f>IFERROR(__xludf.DUMMYFUNCTION("""COMPUTED_VALUE"""),"-")</f>
        <v>-</v>
      </c>
      <c r="EI44" s="9" t="str">
        <f>IFERROR(__xludf.DUMMYFUNCTION("""COMPUTED_VALUE"""),"-")</f>
        <v>-</v>
      </c>
      <c r="EJ44" s="9" t="str">
        <f>IFERROR(__xludf.DUMMYFUNCTION("""COMPUTED_VALUE"""),"-")</f>
        <v>-</v>
      </c>
      <c r="EK44" s="9" t="str">
        <f>IFERROR(__xludf.DUMMYFUNCTION("""COMPUTED_VALUE"""),"-")</f>
        <v>-</v>
      </c>
      <c r="EL44" s="9" t="str">
        <f>IFERROR(__xludf.DUMMYFUNCTION("""COMPUTED_VALUE"""),"-")</f>
        <v>-</v>
      </c>
      <c r="EM44" s="9" t="str">
        <f>IFERROR(__xludf.DUMMYFUNCTION("""COMPUTED_VALUE"""),"-")</f>
        <v>-</v>
      </c>
      <c r="EN44" s="9" t="str">
        <f>IFERROR(__xludf.DUMMYFUNCTION("""COMPUTED_VALUE"""),"-")</f>
        <v>-</v>
      </c>
      <c r="EO44" s="9" t="str">
        <f>IFERROR(__xludf.DUMMYFUNCTION("""COMPUTED_VALUE"""),"-")</f>
        <v>-</v>
      </c>
      <c r="EP44" s="9" t="str">
        <f>IFERROR(__xludf.DUMMYFUNCTION("""COMPUTED_VALUE"""),"-")</f>
        <v>-</v>
      </c>
      <c r="EQ44" s="9" t="str">
        <f>IFERROR(__xludf.DUMMYFUNCTION("""COMPUTED_VALUE"""),"-")</f>
        <v>-</v>
      </c>
      <c r="ER44" s="9" t="str">
        <f>IFERROR(__xludf.DUMMYFUNCTION("""COMPUTED_VALUE"""),"-")</f>
        <v>-</v>
      </c>
      <c r="ES44" s="9" t="str">
        <f>IFERROR(__xludf.DUMMYFUNCTION("""COMPUTED_VALUE"""),"")</f>
        <v/>
      </c>
      <c r="ET44" s="9" t="str">
        <f>IFERROR(__xludf.DUMMYFUNCTION("""COMPUTED_VALUE"""),"-")</f>
        <v>-</v>
      </c>
      <c r="EU44" s="9" t="str">
        <f>IFERROR(__xludf.DUMMYFUNCTION("""COMPUTED_VALUE"""),"-")</f>
        <v>-</v>
      </c>
      <c r="EV44" s="9" t="str">
        <f>IFERROR(__xludf.DUMMYFUNCTION("""COMPUTED_VALUE"""),"-")</f>
        <v>-</v>
      </c>
      <c r="EW44" s="9" t="str">
        <f>IFERROR(__xludf.DUMMYFUNCTION("""COMPUTED_VALUE"""),"-")</f>
        <v>-</v>
      </c>
      <c r="EX44" s="9" t="str">
        <f>IFERROR(__xludf.DUMMYFUNCTION("""COMPUTED_VALUE"""),"-")</f>
        <v>-</v>
      </c>
      <c r="EY44" s="9" t="str">
        <f>IFERROR(__xludf.DUMMYFUNCTION("""COMPUTED_VALUE"""),"-")</f>
        <v>-</v>
      </c>
      <c r="EZ44" s="9" t="str">
        <f>IFERROR(__xludf.DUMMYFUNCTION("""COMPUTED_VALUE"""),"-")</f>
        <v>-</v>
      </c>
      <c r="FA44" s="9" t="str">
        <f>IFERROR(__xludf.DUMMYFUNCTION("""COMPUTED_VALUE"""),"-")</f>
        <v>-</v>
      </c>
      <c r="FB44" s="9" t="str">
        <f>IFERROR(__xludf.DUMMYFUNCTION("""COMPUTED_VALUE"""),"-")</f>
        <v>-</v>
      </c>
      <c r="FC44" s="9" t="str">
        <f>IFERROR(__xludf.DUMMYFUNCTION("""COMPUTED_VALUE"""),"-")</f>
        <v>-</v>
      </c>
      <c r="FD44" s="9" t="str">
        <f>IFERROR(__xludf.DUMMYFUNCTION("""COMPUTED_VALUE"""),"-")</f>
        <v>-</v>
      </c>
      <c r="FE44" s="9" t="str">
        <f>IFERROR(__xludf.DUMMYFUNCTION("""COMPUTED_VALUE"""),"-")</f>
        <v>-</v>
      </c>
      <c r="FF44" s="9" t="str">
        <f>IFERROR(__xludf.DUMMYFUNCTION("""COMPUTED_VALUE"""),"-")</f>
        <v>-</v>
      </c>
      <c r="FG44" s="9" t="str">
        <f>IFERROR(__xludf.DUMMYFUNCTION("""COMPUTED_VALUE"""),"-")</f>
        <v>-</v>
      </c>
      <c r="FH44" s="9" t="str">
        <f>IFERROR(__xludf.DUMMYFUNCTION("""COMPUTED_VALUE"""),"-")</f>
        <v>-</v>
      </c>
      <c r="FI44" s="9" t="str">
        <f>IFERROR(__xludf.DUMMYFUNCTION("""COMPUTED_VALUE"""),"-")</f>
        <v>-</v>
      </c>
      <c r="FJ44" s="9" t="str">
        <f>IFERROR(__xludf.DUMMYFUNCTION("""COMPUTED_VALUE"""),"-")</f>
        <v>-</v>
      </c>
      <c r="FK44" s="9" t="str">
        <f>IFERROR(__xludf.DUMMYFUNCTION("""COMPUTED_VALUE"""),"-")</f>
        <v>-</v>
      </c>
      <c r="FL44" s="9" t="str">
        <f>IFERROR(__xludf.DUMMYFUNCTION("""COMPUTED_VALUE"""),"-")</f>
        <v>-</v>
      </c>
      <c r="FM44" s="9" t="str">
        <f>IFERROR(__xludf.DUMMYFUNCTION("""COMPUTED_VALUE"""),"-")</f>
        <v>-</v>
      </c>
      <c r="FN44" s="9" t="str">
        <f>IFERROR(__xludf.DUMMYFUNCTION("""COMPUTED_VALUE"""),"-")</f>
        <v>-</v>
      </c>
      <c r="FO44" s="9" t="str">
        <f>IFERROR(__xludf.DUMMYFUNCTION("""COMPUTED_VALUE"""),"-")</f>
        <v>-</v>
      </c>
      <c r="FP44" s="9" t="str">
        <f>IFERROR(__xludf.DUMMYFUNCTION("""COMPUTED_VALUE"""),"-")</f>
        <v>-</v>
      </c>
      <c r="FQ44" s="9" t="str">
        <f>IFERROR(__xludf.DUMMYFUNCTION("""COMPUTED_VALUE"""),"-")</f>
        <v>-</v>
      </c>
      <c r="FR44" s="9" t="str">
        <f>IFERROR(__xludf.DUMMYFUNCTION("""COMPUTED_VALUE"""),"-")</f>
        <v>-</v>
      </c>
      <c r="FS44" s="9" t="str">
        <f>IFERROR(__xludf.DUMMYFUNCTION("""COMPUTED_VALUE"""),"-")</f>
        <v>-</v>
      </c>
      <c r="FT44" s="9" t="str">
        <f>IFERROR(__xludf.DUMMYFUNCTION("""COMPUTED_VALUE"""),"-")</f>
        <v>-</v>
      </c>
      <c r="FU44" s="9" t="str">
        <f>IFERROR(__xludf.DUMMYFUNCTION("""COMPUTED_VALUE"""),"-")</f>
        <v>-</v>
      </c>
      <c r="FV44" s="9" t="str">
        <f>IFERROR(__xludf.DUMMYFUNCTION("""COMPUTED_VALUE"""),"")</f>
        <v/>
      </c>
      <c r="FW44" s="9" t="str">
        <f>IFERROR(__xludf.DUMMYFUNCTION("""COMPUTED_VALUE"""),"-")</f>
        <v>-</v>
      </c>
      <c r="FX44" s="9" t="str">
        <f>IFERROR(__xludf.DUMMYFUNCTION("""COMPUTED_VALUE"""),"-")</f>
        <v>-</v>
      </c>
      <c r="FY44" s="9" t="str">
        <f>IFERROR(__xludf.DUMMYFUNCTION("""COMPUTED_VALUE"""),"-")</f>
        <v>-</v>
      </c>
      <c r="FZ44" s="9" t="str">
        <f>IFERROR(__xludf.DUMMYFUNCTION("""COMPUTED_VALUE"""),"-")</f>
        <v>-</v>
      </c>
      <c r="GA44" s="9" t="str">
        <f>IFERROR(__xludf.DUMMYFUNCTION("""COMPUTED_VALUE"""),"-")</f>
        <v>-</v>
      </c>
      <c r="GB44" s="9" t="str">
        <f>IFERROR(__xludf.DUMMYFUNCTION("""COMPUTED_VALUE"""),"-")</f>
        <v>-</v>
      </c>
      <c r="GC44" s="9" t="str">
        <f>IFERROR(__xludf.DUMMYFUNCTION("""COMPUTED_VALUE"""),"-")</f>
        <v>-</v>
      </c>
      <c r="GD44" s="9" t="str">
        <f>IFERROR(__xludf.DUMMYFUNCTION("""COMPUTED_VALUE"""),"-")</f>
        <v>-</v>
      </c>
      <c r="GE44" s="9" t="str">
        <f>IFERROR(__xludf.DUMMYFUNCTION("""COMPUTED_VALUE"""),"-")</f>
        <v>-</v>
      </c>
      <c r="GF44" s="9" t="str">
        <f>IFERROR(__xludf.DUMMYFUNCTION("""COMPUTED_VALUE"""),"-")</f>
        <v>-</v>
      </c>
      <c r="GG44" s="9" t="str">
        <f>IFERROR(__xludf.DUMMYFUNCTION("""COMPUTED_VALUE"""),"-")</f>
        <v>-</v>
      </c>
      <c r="GH44" s="9" t="str">
        <f>IFERROR(__xludf.DUMMYFUNCTION("""COMPUTED_VALUE"""),"-")</f>
        <v>-</v>
      </c>
      <c r="GI44" s="9" t="str">
        <f>IFERROR(__xludf.DUMMYFUNCTION("""COMPUTED_VALUE"""),"-")</f>
        <v>-</v>
      </c>
      <c r="GJ44" s="9" t="str">
        <f>IFERROR(__xludf.DUMMYFUNCTION("""COMPUTED_VALUE"""),"-")</f>
        <v>-</v>
      </c>
      <c r="GK44" s="9" t="str">
        <f>IFERROR(__xludf.DUMMYFUNCTION("""COMPUTED_VALUE"""),"-")</f>
        <v>-</v>
      </c>
      <c r="GL44" s="9" t="str">
        <f>IFERROR(__xludf.DUMMYFUNCTION("""COMPUTED_VALUE"""),"-")</f>
        <v>-</v>
      </c>
      <c r="GM44" s="9" t="str">
        <f>IFERROR(__xludf.DUMMYFUNCTION("""COMPUTED_VALUE"""),"-")</f>
        <v>-</v>
      </c>
      <c r="GN44" s="9" t="str">
        <f>IFERROR(__xludf.DUMMYFUNCTION("""COMPUTED_VALUE"""),"-")</f>
        <v>-</v>
      </c>
      <c r="GO44" s="9" t="str">
        <f>IFERROR(__xludf.DUMMYFUNCTION("""COMPUTED_VALUE"""),"-")</f>
        <v>-</v>
      </c>
      <c r="GP44" s="9" t="str">
        <f>IFERROR(__xludf.DUMMYFUNCTION("""COMPUTED_VALUE"""),"-")</f>
        <v>-</v>
      </c>
      <c r="GQ44" s="9" t="str">
        <f>IFERROR(__xludf.DUMMYFUNCTION("""COMPUTED_VALUE"""),"-")</f>
        <v>-</v>
      </c>
      <c r="GR44" s="9" t="str">
        <f>IFERROR(__xludf.DUMMYFUNCTION("""COMPUTED_VALUE"""),"-")</f>
        <v>-</v>
      </c>
      <c r="GS44" s="9" t="str">
        <f>IFERROR(__xludf.DUMMYFUNCTION("""COMPUTED_VALUE"""),"-")</f>
        <v>-</v>
      </c>
      <c r="GT44" s="9" t="str">
        <f>IFERROR(__xludf.DUMMYFUNCTION("""COMPUTED_VALUE"""),"-")</f>
        <v>-</v>
      </c>
      <c r="GU44" s="9" t="str">
        <f>IFERROR(__xludf.DUMMYFUNCTION("""COMPUTED_VALUE"""),"")</f>
        <v/>
      </c>
    </row>
    <row r="45">
      <c r="A45" s="5"/>
      <c r="B45" s="5"/>
      <c r="C45" s="5" t="str">
        <f>if(B45="d","diskv. iz ciklusa",if(B45="d1","diskv. iz kruga",if($E45="ODOBREN",(if(countif(H:H,"="&amp;H45)=1,countif(H:H,"&gt;"&amp;H45)+1,concatenate(countif(H:H,"&gt;"&amp;H45)+1," - ",countif(H:H,"&gt;="&amp;H45)))),'Rezultati - B kategorija'!empty)))</f>
        <v>39 - 52</v>
      </c>
      <c r="D45" s="6" t="str">
        <f>IFERROR(__xludf.DUMMYFUNCTION("""COMPUTED_VALUE"""),"Lazar_Mancic")</f>
        <v>Lazar_Mancic</v>
      </c>
      <c r="E45" s="6" t="str">
        <f>IFERROR(__xludf.DUMMYFUNCTION("""COMPUTED_VALUE"""),"ODOBREN")</f>
        <v>ODOBREN</v>
      </c>
      <c r="F45" s="6" t="str">
        <f>IFERROR(__xludf.DUMMYFUNCTION("""COMPUTED_VALUE"""),"Lazar")</f>
        <v>Lazar</v>
      </c>
      <c r="G45" s="6" t="str">
        <f>IFERROR(__xludf.DUMMYFUNCTION("""COMPUTED_VALUE"""),"Mančić")</f>
        <v>Mančić</v>
      </c>
      <c r="H45" s="7">
        <f>IFERROR(__xludf.DUMMYFUNCTION("""COMPUTED_VALUE"""),100.0)</f>
        <v>100</v>
      </c>
      <c r="I45" s="7">
        <f>IFERROR(__xludf.DUMMYFUNCTION("""COMPUTED_VALUE"""),100.0)</f>
        <v>100</v>
      </c>
      <c r="J45" s="6" t="str">
        <f>IFERROR(__xludf.DUMMYFUNCTION("""COMPUTED_VALUE"""),"Pirot")</f>
        <v>Pirot</v>
      </c>
      <c r="K45" s="6" t="str">
        <f>IFERROR(__xludf.DUMMYFUNCTION("""COMPUTED_VALUE"""),"Tehnička škola")</f>
        <v>Tehnička škola</v>
      </c>
      <c r="L45" s="14" t="str">
        <f>IFERROR(__xludf.DUMMYFUNCTION("""COMPUTED_VALUE"""),"II")</f>
        <v>II</v>
      </c>
      <c r="M45" s="6" t="str">
        <f>IFERROR(__xludf.DUMMYFUNCTION("""COMPUTED_VALUE"""),"B")</f>
        <v>B</v>
      </c>
      <c r="N45" s="6"/>
      <c r="O45" s="8">
        <f>IFERROR(__xludf.DUMMYFUNCTION("""COMPUTED_VALUE"""),100.0)</f>
        <v>100</v>
      </c>
      <c r="P45" s="9" t="str">
        <f>IFERROR(__xludf.DUMMYFUNCTION("""COMPUTED_VALUE"""),"-")</f>
        <v>-</v>
      </c>
      <c r="Q45" s="9" t="str">
        <f>IFERROR(__xludf.DUMMYFUNCTION("""COMPUTED_VALUE"""),"-")</f>
        <v>-</v>
      </c>
      <c r="R45" s="9" t="str">
        <f>IFERROR(__xludf.DUMMYFUNCTION("""COMPUTED_VALUE"""),"-")</f>
        <v>-</v>
      </c>
      <c r="S45" s="9" t="str">
        <f>IFERROR(__xludf.DUMMYFUNCTION("""COMPUTED_VALUE"""),"-")</f>
        <v>-</v>
      </c>
      <c r="T45" s="9" t="str">
        <f>IFERROR(__xludf.DUMMYFUNCTION("""COMPUTED_VALUE"""),"-")</f>
        <v>-</v>
      </c>
      <c r="U45" s="9" t="str">
        <f>IFERROR(__xludf.DUMMYFUNCTION("""COMPUTED_VALUE"""),"")</f>
        <v/>
      </c>
      <c r="V45" s="9" t="str">
        <f>IFERROR(__xludf.DUMMYFUNCTION("""COMPUTED_VALUE"""),"")</f>
        <v/>
      </c>
      <c r="W45" s="9">
        <f>IFERROR(__xludf.DUMMYFUNCTION("""COMPUTED_VALUE"""),1.0)</f>
        <v>1</v>
      </c>
      <c r="X45" s="9">
        <f>IFERROR(__xludf.DUMMYFUNCTION("""COMPUTED_VALUE"""),1.0)</f>
        <v>1</v>
      </c>
      <c r="Y45" s="9">
        <f>IFERROR(__xludf.DUMMYFUNCTION("""COMPUTED_VALUE"""),1.0)</f>
        <v>1</v>
      </c>
      <c r="Z45" s="9">
        <f>IFERROR(__xludf.DUMMYFUNCTION("""COMPUTED_VALUE"""),1.0)</f>
        <v>1</v>
      </c>
      <c r="AA45" s="9">
        <f>IFERROR(__xludf.DUMMYFUNCTION("""COMPUTED_VALUE"""),1.0)</f>
        <v>1</v>
      </c>
      <c r="AB45" s="9">
        <f>IFERROR(__xludf.DUMMYFUNCTION("""COMPUTED_VALUE"""),1.0)</f>
        <v>1</v>
      </c>
      <c r="AC45" s="9">
        <f>IFERROR(__xludf.DUMMYFUNCTION("""COMPUTED_VALUE"""),1.0)</f>
        <v>1</v>
      </c>
      <c r="AD45" s="9">
        <f>IFERROR(__xludf.DUMMYFUNCTION("""COMPUTED_VALUE"""),1.0)</f>
        <v>1</v>
      </c>
      <c r="AE45" s="9">
        <f>IFERROR(__xludf.DUMMYFUNCTION("""COMPUTED_VALUE"""),1.0)</f>
        <v>1</v>
      </c>
      <c r="AF45" s="9">
        <f>IFERROR(__xludf.DUMMYFUNCTION("""COMPUTED_VALUE"""),1.0)</f>
        <v>1</v>
      </c>
      <c r="AG45" s="9">
        <f>IFERROR(__xludf.DUMMYFUNCTION("""COMPUTED_VALUE"""),1.0)</f>
        <v>1</v>
      </c>
      <c r="AH45" s="9">
        <f>IFERROR(__xludf.DUMMYFUNCTION("""COMPUTED_VALUE"""),1.0)</f>
        <v>1</v>
      </c>
      <c r="AI45" s="9">
        <f>IFERROR(__xludf.DUMMYFUNCTION("""COMPUTED_VALUE"""),1.0)</f>
        <v>1</v>
      </c>
      <c r="AJ45" s="9">
        <f>IFERROR(__xludf.DUMMYFUNCTION("""COMPUTED_VALUE"""),1.0)</f>
        <v>1</v>
      </c>
      <c r="AK45" s="9">
        <f>IFERROR(__xludf.DUMMYFUNCTION("""COMPUTED_VALUE"""),1.0)</f>
        <v>1</v>
      </c>
      <c r="AL45" s="9">
        <f>IFERROR(__xludf.DUMMYFUNCTION("""COMPUTED_VALUE"""),1.0)</f>
        <v>1</v>
      </c>
      <c r="AM45" s="9">
        <f>IFERROR(__xludf.DUMMYFUNCTION("""COMPUTED_VALUE"""),1.0)</f>
        <v>1</v>
      </c>
      <c r="AN45" s="9">
        <f>IFERROR(__xludf.DUMMYFUNCTION("""COMPUTED_VALUE"""),1.0)</f>
        <v>1</v>
      </c>
      <c r="AO45" s="9">
        <f>IFERROR(__xludf.DUMMYFUNCTION("""COMPUTED_VALUE"""),1.0)</f>
        <v>1</v>
      </c>
      <c r="AP45" s="9">
        <f>IFERROR(__xludf.DUMMYFUNCTION("""COMPUTED_VALUE"""),1.0)</f>
        <v>1</v>
      </c>
      <c r="AQ45" s="9">
        <f>IFERROR(__xludf.DUMMYFUNCTION("""COMPUTED_VALUE"""),1.0)</f>
        <v>1</v>
      </c>
      <c r="AR45" s="9">
        <f>IFERROR(__xludf.DUMMYFUNCTION("""COMPUTED_VALUE"""),1.0)</f>
        <v>1</v>
      </c>
      <c r="AS45" s="9">
        <f>IFERROR(__xludf.DUMMYFUNCTION("""COMPUTED_VALUE"""),1.0)</f>
        <v>1</v>
      </c>
      <c r="AT45" s="9">
        <f>IFERROR(__xludf.DUMMYFUNCTION("""COMPUTED_VALUE"""),1.0)</f>
        <v>1</v>
      </c>
      <c r="AU45" s="9">
        <f>IFERROR(__xludf.DUMMYFUNCTION("""COMPUTED_VALUE"""),1.0)</f>
        <v>1</v>
      </c>
      <c r="AV45" s="9">
        <f>IFERROR(__xludf.DUMMYFUNCTION("""COMPUTED_VALUE"""),1.0)</f>
        <v>1</v>
      </c>
      <c r="AW45" s="9">
        <f>IFERROR(__xludf.DUMMYFUNCTION("""COMPUTED_VALUE"""),1.0)</f>
        <v>1</v>
      </c>
      <c r="AX45" s="9">
        <f>IFERROR(__xludf.DUMMYFUNCTION("""COMPUTED_VALUE"""),1.0)</f>
        <v>1</v>
      </c>
      <c r="AY45" s="9">
        <f>IFERROR(__xludf.DUMMYFUNCTION("""COMPUTED_VALUE"""),1.0)</f>
        <v>1</v>
      </c>
      <c r="AZ45" s="9">
        <f>IFERROR(__xludf.DUMMYFUNCTION("""COMPUTED_VALUE"""),1.0)</f>
        <v>1</v>
      </c>
      <c r="BA45" s="9">
        <f>IFERROR(__xludf.DUMMYFUNCTION("""COMPUTED_VALUE"""),1.0)</f>
        <v>1</v>
      </c>
      <c r="BB45" s="9">
        <f>IFERROR(__xludf.DUMMYFUNCTION("""COMPUTED_VALUE"""),1.0)</f>
        <v>1</v>
      </c>
      <c r="BC45" s="9">
        <f>IFERROR(__xludf.DUMMYFUNCTION("""COMPUTED_VALUE"""),1.0)</f>
        <v>1</v>
      </c>
      <c r="BD45" s="9">
        <f>IFERROR(__xludf.DUMMYFUNCTION("""COMPUTED_VALUE"""),1.0)</f>
        <v>1</v>
      </c>
      <c r="BE45" s="9">
        <f>IFERROR(__xludf.DUMMYFUNCTION("""COMPUTED_VALUE"""),1.0)</f>
        <v>1</v>
      </c>
      <c r="BF45" s="9">
        <f>IFERROR(__xludf.DUMMYFUNCTION("""COMPUTED_VALUE"""),1.0)</f>
        <v>1</v>
      </c>
      <c r="BG45" s="9">
        <f>IFERROR(__xludf.DUMMYFUNCTION("""COMPUTED_VALUE"""),1.0)</f>
        <v>1</v>
      </c>
      <c r="BH45" s="9">
        <f>IFERROR(__xludf.DUMMYFUNCTION("""COMPUTED_VALUE"""),1.0)</f>
        <v>1</v>
      </c>
      <c r="BI45" s="9">
        <f>IFERROR(__xludf.DUMMYFUNCTION("""COMPUTED_VALUE"""),1.0)</f>
        <v>1</v>
      </c>
      <c r="BJ45" s="9">
        <f>IFERROR(__xludf.DUMMYFUNCTION("""COMPUTED_VALUE"""),1.0)</f>
        <v>1</v>
      </c>
      <c r="BK45" s="9">
        <f>IFERROR(__xludf.DUMMYFUNCTION("""COMPUTED_VALUE"""),1.0)</f>
        <v>1</v>
      </c>
      <c r="BL45" s="9">
        <f>IFERROR(__xludf.DUMMYFUNCTION("""COMPUTED_VALUE"""),1.0)</f>
        <v>1</v>
      </c>
      <c r="BM45" s="9" t="str">
        <f>IFERROR(__xludf.DUMMYFUNCTION("""COMPUTED_VALUE"""),"")</f>
        <v/>
      </c>
      <c r="BN45" s="9" t="str">
        <f>IFERROR(__xludf.DUMMYFUNCTION("""COMPUTED_VALUE"""),"-")</f>
        <v>-</v>
      </c>
      <c r="BO45" s="9" t="str">
        <f>IFERROR(__xludf.DUMMYFUNCTION("""COMPUTED_VALUE"""),"-")</f>
        <v>-</v>
      </c>
      <c r="BP45" s="9" t="str">
        <f>IFERROR(__xludf.DUMMYFUNCTION("""COMPUTED_VALUE"""),"-")</f>
        <v>-</v>
      </c>
      <c r="BQ45" s="9" t="str">
        <f>IFERROR(__xludf.DUMMYFUNCTION("""COMPUTED_VALUE"""),"-")</f>
        <v>-</v>
      </c>
      <c r="BR45" s="9" t="str">
        <f>IFERROR(__xludf.DUMMYFUNCTION("""COMPUTED_VALUE"""),"-")</f>
        <v>-</v>
      </c>
      <c r="BS45" s="9" t="str">
        <f>IFERROR(__xludf.DUMMYFUNCTION("""COMPUTED_VALUE"""),"-")</f>
        <v>-</v>
      </c>
      <c r="BT45" s="9" t="str">
        <f>IFERROR(__xludf.DUMMYFUNCTION("""COMPUTED_VALUE"""),"-")</f>
        <v>-</v>
      </c>
      <c r="BU45" s="9" t="str">
        <f>IFERROR(__xludf.DUMMYFUNCTION("""COMPUTED_VALUE"""),"-")</f>
        <v>-</v>
      </c>
      <c r="BV45" s="9" t="str">
        <f>IFERROR(__xludf.DUMMYFUNCTION("""COMPUTED_VALUE"""),"-")</f>
        <v>-</v>
      </c>
      <c r="BW45" s="9" t="str">
        <f>IFERROR(__xludf.DUMMYFUNCTION("""COMPUTED_VALUE"""),"-")</f>
        <v>-</v>
      </c>
      <c r="BX45" s="9" t="str">
        <f>IFERROR(__xludf.DUMMYFUNCTION("""COMPUTED_VALUE"""),"-")</f>
        <v>-</v>
      </c>
      <c r="BY45" s="9" t="str">
        <f>IFERROR(__xludf.DUMMYFUNCTION("""COMPUTED_VALUE"""),"-")</f>
        <v>-</v>
      </c>
      <c r="BZ45" s="9" t="str">
        <f>IFERROR(__xludf.DUMMYFUNCTION("""COMPUTED_VALUE"""),"-")</f>
        <v>-</v>
      </c>
      <c r="CA45" s="9" t="str">
        <f>IFERROR(__xludf.DUMMYFUNCTION("""COMPUTED_VALUE"""),"-")</f>
        <v>-</v>
      </c>
      <c r="CB45" s="9" t="str">
        <f>IFERROR(__xludf.DUMMYFUNCTION("""COMPUTED_VALUE"""),"-")</f>
        <v>-</v>
      </c>
      <c r="CC45" s="9" t="str">
        <f>IFERROR(__xludf.DUMMYFUNCTION("""COMPUTED_VALUE"""),"-")</f>
        <v>-</v>
      </c>
      <c r="CD45" s="9" t="str">
        <f>IFERROR(__xludf.DUMMYFUNCTION("""COMPUTED_VALUE"""),"-")</f>
        <v>-</v>
      </c>
      <c r="CE45" s="9" t="str">
        <f>IFERROR(__xludf.DUMMYFUNCTION("""COMPUTED_VALUE"""),"-")</f>
        <v>-</v>
      </c>
      <c r="CF45" s="9" t="str">
        <f>IFERROR(__xludf.DUMMYFUNCTION("""COMPUTED_VALUE"""),"-")</f>
        <v>-</v>
      </c>
      <c r="CG45" s="9" t="str">
        <f>IFERROR(__xludf.DUMMYFUNCTION("""COMPUTED_VALUE"""),"-")</f>
        <v>-</v>
      </c>
      <c r="CH45" s="9" t="str">
        <f>IFERROR(__xludf.DUMMYFUNCTION("""COMPUTED_VALUE"""),"-")</f>
        <v>-</v>
      </c>
      <c r="CI45" s="9" t="str">
        <f>IFERROR(__xludf.DUMMYFUNCTION("""COMPUTED_VALUE"""),"-")</f>
        <v>-</v>
      </c>
      <c r="CJ45" s="9" t="str">
        <f>IFERROR(__xludf.DUMMYFUNCTION("""COMPUTED_VALUE"""),"-")</f>
        <v>-</v>
      </c>
      <c r="CK45" s="9" t="str">
        <f>IFERROR(__xludf.DUMMYFUNCTION("""COMPUTED_VALUE"""),"-")</f>
        <v>-</v>
      </c>
      <c r="CL45" s="9" t="str">
        <f>IFERROR(__xludf.DUMMYFUNCTION("""COMPUTED_VALUE"""),"-")</f>
        <v>-</v>
      </c>
      <c r="CM45" s="9" t="str">
        <f>IFERROR(__xludf.DUMMYFUNCTION("""COMPUTED_VALUE"""),"-")</f>
        <v>-</v>
      </c>
      <c r="CN45" s="9" t="str">
        <f>IFERROR(__xludf.DUMMYFUNCTION("""COMPUTED_VALUE"""),"-")</f>
        <v>-</v>
      </c>
      <c r="CO45" s="9" t="str">
        <f>IFERROR(__xludf.DUMMYFUNCTION("""COMPUTED_VALUE"""),"-")</f>
        <v>-</v>
      </c>
      <c r="CP45" s="9" t="str">
        <f>IFERROR(__xludf.DUMMYFUNCTION("""COMPUTED_VALUE"""),"-")</f>
        <v>-</v>
      </c>
      <c r="CQ45" s="9" t="str">
        <f>IFERROR(__xludf.DUMMYFUNCTION("""COMPUTED_VALUE"""),"-")</f>
        <v>-</v>
      </c>
      <c r="CR45" s="9" t="str">
        <f>IFERROR(__xludf.DUMMYFUNCTION("""COMPUTED_VALUE"""),"-")</f>
        <v>-</v>
      </c>
      <c r="CS45" s="9" t="str">
        <f>IFERROR(__xludf.DUMMYFUNCTION("""COMPUTED_VALUE"""),"-")</f>
        <v>-</v>
      </c>
      <c r="CT45" s="9" t="str">
        <f>IFERROR(__xludf.DUMMYFUNCTION("""COMPUTED_VALUE"""),"-")</f>
        <v>-</v>
      </c>
      <c r="CU45" s="9" t="str">
        <f>IFERROR(__xludf.DUMMYFUNCTION("""COMPUTED_VALUE"""),"")</f>
        <v/>
      </c>
      <c r="CV45" s="9" t="str">
        <f>IFERROR(__xludf.DUMMYFUNCTION("""COMPUTED_VALUE"""),"-")</f>
        <v>-</v>
      </c>
      <c r="CW45" s="9" t="str">
        <f>IFERROR(__xludf.DUMMYFUNCTION("""COMPUTED_VALUE"""),"-")</f>
        <v>-</v>
      </c>
      <c r="CX45" s="9" t="str">
        <f>IFERROR(__xludf.DUMMYFUNCTION("""COMPUTED_VALUE"""),"-")</f>
        <v>-</v>
      </c>
      <c r="CY45" s="9" t="str">
        <f>IFERROR(__xludf.DUMMYFUNCTION("""COMPUTED_VALUE"""),"-")</f>
        <v>-</v>
      </c>
      <c r="CZ45" s="9" t="str">
        <f>IFERROR(__xludf.DUMMYFUNCTION("""COMPUTED_VALUE"""),"-")</f>
        <v>-</v>
      </c>
      <c r="DA45" s="9" t="str">
        <f>IFERROR(__xludf.DUMMYFUNCTION("""COMPUTED_VALUE"""),"-")</f>
        <v>-</v>
      </c>
      <c r="DB45" s="9" t="str">
        <f>IFERROR(__xludf.DUMMYFUNCTION("""COMPUTED_VALUE"""),"-")</f>
        <v>-</v>
      </c>
      <c r="DC45" s="9" t="str">
        <f>IFERROR(__xludf.DUMMYFUNCTION("""COMPUTED_VALUE"""),"-")</f>
        <v>-</v>
      </c>
      <c r="DD45" s="9" t="str">
        <f>IFERROR(__xludf.DUMMYFUNCTION("""COMPUTED_VALUE"""),"-")</f>
        <v>-</v>
      </c>
      <c r="DE45" s="9" t="str">
        <f>IFERROR(__xludf.DUMMYFUNCTION("""COMPUTED_VALUE"""),"-")</f>
        <v>-</v>
      </c>
      <c r="DF45" s="9" t="str">
        <f>IFERROR(__xludf.DUMMYFUNCTION("""COMPUTED_VALUE"""),"-")</f>
        <v>-</v>
      </c>
      <c r="DG45" s="9" t="str">
        <f>IFERROR(__xludf.DUMMYFUNCTION("""COMPUTED_VALUE"""),"-")</f>
        <v>-</v>
      </c>
      <c r="DH45" s="9" t="str">
        <f>IFERROR(__xludf.DUMMYFUNCTION("""COMPUTED_VALUE"""),"-")</f>
        <v>-</v>
      </c>
      <c r="DI45" s="9" t="str">
        <f>IFERROR(__xludf.DUMMYFUNCTION("""COMPUTED_VALUE"""),"-")</f>
        <v>-</v>
      </c>
      <c r="DJ45" s="9" t="str">
        <f>IFERROR(__xludf.DUMMYFUNCTION("""COMPUTED_VALUE"""),"-")</f>
        <v>-</v>
      </c>
      <c r="DK45" s="9" t="str">
        <f>IFERROR(__xludf.DUMMYFUNCTION("""COMPUTED_VALUE"""),"-")</f>
        <v>-</v>
      </c>
      <c r="DL45" s="9" t="str">
        <f>IFERROR(__xludf.DUMMYFUNCTION("""COMPUTED_VALUE"""),"-")</f>
        <v>-</v>
      </c>
      <c r="DM45" s="9" t="str">
        <f>IFERROR(__xludf.DUMMYFUNCTION("""COMPUTED_VALUE"""),"-")</f>
        <v>-</v>
      </c>
      <c r="DN45" s="9" t="str">
        <f>IFERROR(__xludf.DUMMYFUNCTION("""COMPUTED_VALUE"""),"-")</f>
        <v>-</v>
      </c>
      <c r="DO45" s="9" t="str">
        <f>IFERROR(__xludf.DUMMYFUNCTION("""COMPUTED_VALUE"""),"-")</f>
        <v>-</v>
      </c>
      <c r="DP45" s="9" t="str">
        <f>IFERROR(__xludf.DUMMYFUNCTION("""COMPUTED_VALUE"""),"-")</f>
        <v>-</v>
      </c>
      <c r="DQ45" s="9" t="str">
        <f>IFERROR(__xludf.DUMMYFUNCTION("""COMPUTED_VALUE"""),"-")</f>
        <v>-</v>
      </c>
      <c r="DR45" s="9" t="str">
        <f>IFERROR(__xludf.DUMMYFUNCTION("""COMPUTED_VALUE"""),"-")</f>
        <v>-</v>
      </c>
      <c r="DS45" s="9" t="str">
        <f>IFERROR(__xludf.DUMMYFUNCTION("""COMPUTED_VALUE"""),"-")</f>
        <v>-</v>
      </c>
      <c r="DT45" s="9" t="str">
        <f>IFERROR(__xludf.DUMMYFUNCTION("""COMPUTED_VALUE"""),"-")</f>
        <v>-</v>
      </c>
      <c r="DU45" s="9" t="str">
        <f>IFERROR(__xludf.DUMMYFUNCTION("""COMPUTED_VALUE"""),"-")</f>
        <v>-</v>
      </c>
      <c r="DV45" s="9" t="str">
        <f>IFERROR(__xludf.DUMMYFUNCTION("""COMPUTED_VALUE"""),"-")</f>
        <v>-</v>
      </c>
      <c r="DW45" s="9" t="str">
        <f>IFERROR(__xludf.DUMMYFUNCTION("""COMPUTED_VALUE"""),"-")</f>
        <v>-</v>
      </c>
      <c r="DX45" s="9" t="str">
        <f>IFERROR(__xludf.DUMMYFUNCTION("""COMPUTED_VALUE"""),"-")</f>
        <v>-</v>
      </c>
      <c r="DY45" s="9" t="str">
        <f>IFERROR(__xludf.DUMMYFUNCTION("""COMPUTED_VALUE"""),"-")</f>
        <v>-</v>
      </c>
      <c r="DZ45" s="9" t="str">
        <f>IFERROR(__xludf.DUMMYFUNCTION("""COMPUTED_VALUE"""),"-")</f>
        <v>-</v>
      </c>
      <c r="EA45" s="9" t="str">
        <f>IFERROR(__xludf.DUMMYFUNCTION("""COMPUTED_VALUE"""),"-")</f>
        <v>-</v>
      </c>
      <c r="EB45" s="9" t="str">
        <f>IFERROR(__xludf.DUMMYFUNCTION("""COMPUTED_VALUE"""),"")</f>
        <v/>
      </c>
      <c r="EC45" s="9" t="str">
        <f>IFERROR(__xludf.DUMMYFUNCTION("""COMPUTED_VALUE"""),"-")</f>
        <v>-</v>
      </c>
      <c r="ED45" s="9" t="str">
        <f>IFERROR(__xludf.DUMMYFUNCTION("""COMPUTED_VALUE"""),"-")</f>
        <v>-</v>
      </c>
      <c r="EE45" s="9" t="str">
        <f>IFERROR(__xludf.DUMMYFUNCTION("""COMPUTED_VALUE"""),"-")</f>
        <v>-</v>
      </c>
      <c r="EF45" s="9" t="str">
        <f>IFERROR(__xludf.DUMMYFUNCTION("""COMPUTED_VALUE"""),"-")</f>
        <v>-</v>
      </c>
      <c r="EG45" s="9" t="str">
        <f>IFERROR(__xludf.DUMMYFUNCTION("""COMPUTED_VALUE"""),"-")</f>
        <v>-</v>
      </c>
      <c r="EH45" s="9" t="str">
        <f>IFERROR(__xludf.DUMMYFUNCTION("""COMPUTED_VALUE"""),"-")</f>
        <v>-</v>
      </c>
      <c r="EI45" s="9" t="str">
        <f>IFERROR(__xludf.DUMMYFUNCTION("""COMPUTED_VALUE"""),"-")</f>
        <v>-</v>
      </c>
      <c r="EJ45" s="9" t="str">
        <f>IFERROR(__xludf.DUMMYFUNCTION("""COMPUTED_VALUE"""),"-")</f>
        <v>-</v>
      </c>
      <c r="EK45" s="9" t="str">
        <f>IFERROR(__xludf.DUMMYFUNCTION("""COMPUTED_VALUE"""),"-")</f>
        <v>-</v>
      </c>
      <c r="EL45" s="9" t="str">
        <f>IFERROR(__xludf.DUMMYFUNCTION("""COMPUTED_VALUE"""),"-")</f>
        <v>-</v>
      </c>
      <c r="EM45" s="9" t="str">
        <f>IFERROR(__xludf.DUMMYFUNCTION("""COMPUTED_VALUE"""),"-")</f>
        <v>-</v>
      </c>
      <c r="EN45" s="9" t="str">
        <f>IFERROR(__xludf.DUMMYFUNCTION("""COMPUTED_VALUE"""),"-")</f>
        <v>-</v>
      </c>
      <c r="EO45" s="9" t="str">
        <f>IFERROR(__xludf.DUMMYFUNCTION("""COMPUTED_VALUE"""),"-")</f>
        <v>-</v>
      </c>
      <c r="EP45" s="9" t="str">
        <f>IFERROR(__xludf.DUMMYFUNCTION("""COMPUTED_VALUE"""),"-")</f>
        <v>-</v>
      </c>
      <c r="EQ45" s="9" t="str">
        <f>IFERROR(__xludf.DUMMYFUNCTION("""COMPUTED_VALUE"""),"-")</f>
        <v>-</v>
      </c>
      <c r="ER45" s="9" t="str">
        <f>IFERROR(__xludf.DUMMYFUNCTION("""COMPUTED_VALUE"""),"-")</f>
        <v>-</v>
      </c>
      <c r="ES45" s="9" t="str">
        <f>IFERROR(__xludf.DUMMYFUNCTION("""COMPUTED_VALUE"""),"")</f>
        <v/>
      </c>
      <c r="ET45" s="9" t="str">
        <f>IFERROR(__xludf.DUMMYFUNCTION("""COMPUTED_VALUE"""),"-")</f>
        <v>-</v>
      </c>
      <c r="EU45" s="9" t="str">
        <f>IFERROR(__xludf.DUMMYFUNCTION("""COMPUTED_VALUE"""),"-")</f>
        <v>-</v>
      </c>
      <c r="EV45" s="9" t="str">
        <f>IFERROR(__xludf.DUMMYFUNCTION("""COMPUTED_VALUE"""),"-")</f>
        <v>-</v>
      </c>
      <c r="EW45" s="9" t="str">
        <f>IFERROR(__xludf.DUMMYFUNCTION("""COMPUTED_VALUE"""),"-")</f>
        <v>-</v>
      </c>
      <c r="EX45" s="9" t="str">
        <f>IFERROR(__xludf.DUMMYFUNCTION("""COMPUTED_VALUE"""),"-")</f>
        <v>-</v>
      </c>
      <c r="EY45" s="9" t="str">
        <f>IFERROR(__xludf.DUMMYFUNCTION("""COMPUTED_VALUE"""),"-")</f>
        <v>-</v>
      </c>
      <c r="EZ45" s="9" t="str">
        <f>IFERROR(__xludf.DUMMYFUNCTION("""COMPUTED_VALUE"""),"-")</f>
        <v>-</v>
      </c>
      <c r="FA45" s="9" t="str">
        <f>IFERROR(__xludf.DUMMYFUNCTION("""COMPUTED_VALUE"""),"-")</f>
        <v>-</v>
      </c>
      <c r="FB45" s="9" t="str">
        <f>IFERROR(__xludf.DUMMYFUNCTION("""COMPUTED_VALUE"""),"-")</f>
        <v>-</v>
      </c>
      <c r="FC45" s="9" t="str">
        <f>IFERROR(__xludf.DUMMYFUNCTION("""COMPUTED_VALUE"""),"-")</f>
        <v>-</v>
      </c>
      <c r="FD45" s="9" t="str">
        <f>IFERROR(__xludf.DUMMYFUNCTION("""COMPUTED_VALUE"""),"-")</f>
        <v>-</v>
      </c>
      <c r="FE45" s="9" t="str">
        <f>IFERROR(__xludf.DUMMYFUNCTION("""COMPUTED_VALUE"""),"-")</f>
        <v>-</v>
      </c>
      <c r="FF45" s="9" t="str">
        <f>IFERROR(__xludf.DUMMYFUNCTION("""COMPUTED_VALUE"""),"-")</f>
        <v>-</v>
      </c>
      <c r="FG45" s="9" t="str">
        <f>IFERROR(__xludf.DUMMYFUNCTION("""COMPUTED_VALUE"""),"-")</f>
        <v>-</v>
      </c>
      <c r="FH45" s="9" t="str">
        <f>IFERROR(__xludf.DUMMYFUNCTION("""COMPUTED_VALUE"""),"-")</f>
        <v>-</v>
      </c>
      <c r="FI45" s="9" t="str">
        <f>IFERROR(__xludf.DUMMYFUNCTION("""COMPUTED_VALUE"""),"-")</f>
        <v>-</v>
      </c>
      <c r="FJ45" s="9" t="str">
        <f>IFERROR(__xludf.DUMMYFUNCTION("""COMPUTED_VALUE"""),"-")</f>
        <v>-</v>
      </c>
      <c r="FK45" s="9" t="str">
        <f>IFERROR(__xludf.DUMMYFUNCTION("""COMPUTED_VALUE"""),"-")</f>
        <v>-</v>
      </c>
      <c r="FL45" s="9" t="str">
        <f>IFERROR(__xludf.DUMMYFUNCTION("""COMPUTED_VALUE"""),"-")</f>
        <v>-</v>
      </c>
      <c r="FM45" s="9" t="str">
        <f>IFERROR(__xludf.DUMMYFUNCTION("""COMPUTED_VALUE"""),"-")</f>
        <v>-</v>
      </c>
      <c r="FN45" s="9" t="str">
        <f>IFERROR(__xludf.DUMMYFUNCTION("""COMPUTED_VALUE"""),"-")</f>
        <v>-</v>
      </c>
      <c r="FO45" s="9" t="str">
        <f>IFERROR(__xludf.DUMMYFUNCTION("""COMPUTED_VALUE"""),"-")</f>
        <v>-</v>
      </c>
      <c r="FP45" s="9" t="str">
        <f>IFERROR(__xludf.DUMMYFUNCTION("""COMPUTED_VALUE"""),"-")</f>
        <v>-</v>
      </c>
      <c r="FQ45" s="9" t="str">
        <f>IFERROR(__xludf.DUMMYFUNCTION("""COMPUTED_VALUE"""),"-")</f>
        <v>-</v>
      </c>
      <c r="FR45" s="9" t="str">
        <f>IFERROR(__xludf.DUMMYFUNCTION("""COMPUTED_VALUE"""),"-")</f>
        <v>-</v>
      </c>
      <c r="FS45" s="9" t="str">
        <f>IFERROR(__xludf.DUMMYFUNCTION("""COMPUTED_VALUE"""),"-")</f>
        <v>-</v>
      </c>
      <c r="FT45" s="9" t="str">
        <f>IFERROR(__xludf.DUMMYFUNCTION("""COMPUTED_VALUE"""),"-")</f>
        <v>-</v>
      </c>
      <c r="FU45" s="9" t="str">
        <f>IFERROR(__xludf.DUMMYFUNCTION("""COMPUTED_VALUE"""),"-")</f>
        <v>-</v>
      </c>
      <c r="FV45" s="9" t="str">
        <f>IFERROR(__xludf.DUMMYFUNCTION("""COMPUTED_VALUE"""),"")</f>
        <v/>
      </c>
      <c r="FW45" s="9" t="str">
        <f>IFERROR(__xludf.DUMMYFUNCTION("""COMPUTED_VALUE"""),"-")</f>
        <v>-</v>
      </c>
      <c r="FX45" s="9" t="str">
        <f>IFERROR(__xludf.DUMMYFUNCTION("""COMPUTED_VALUE"""),"-")</f>
        <v>-</v>
      </c>
      <c r="FY45" s="9" t="str">
        <f>IFERROR(__xludf.DUMMYFUNCTION("""COMPUTED_VALUE"""),"-")</f>
        <v>-</v>
      </c>
      <c r="FZ45" s="9" t="str">
        <f>IFERROR(__xludf.DUMMYFUNCTION("""COMPUTED_VALUE"""),"-")</f>
        <v>-</v>
      </c>
      <c r="GA45" s="9" t="str">
        <f>IFERROR(__xludf.DUMMYFUNCTION("""COMPUTED_VALUE"""),"-")</f>
        <v>-</v>
      </c>
      <c r="GB45" s="9" t="str">
        <f>IFERROR(__xludf.DUMMYFUNCTION("""COMPUTED_VALUE"""),"-")</f>
        <v>-</v>
      </c>
      <c r="GC45" s="9" t="str">
        <f>IFERROR(__xludf.DUMMYFUNCTION("""COMPUTED_VALUE"""),"-")</f>
        <v>-</v>
      </c>
      <c r="GD45" s="9" t="str">
        <f>IFERROR(__xludf.DUMMYFUNCTION("""COMPUTED_VALUE"""),"-")</f>
        <v>-</v>
      </c>
      <c r="GE45" s="9" t="str">
        <f>IFERROR(__xludf.DUMMYFUNCTION("""COMPUTED_VALUE"""),"-")</f>
        <v>-</v>
      </c>
      <c r="GF45" s="9" t="str">
        <f>IFERROR(__xludf.DUMMYFUNCTION("""COMPUTED_VALUE"""),"-")</f>
        <v>-</v>
      </c>
      <c r="GG45" s="9" t="str">
        <f>IFERROR(__xludf.DUMMYFUNCTION("""COMPUTED_VALUE"""),"-")</f>
        <v>-</v>
      </c>
      <c r="GH45" s="9" t="str">
        <f>IFERROR(__xludf.DUMMYFUNCTION("""COMPUTED_VALUE"""),"-")</f>
        <v>-</v>
      </c>
      <c r="GI45" s="9" t="str">
        <f>IFERROR(__xludf.DUMMYFUNCTION("""COMPUTED_VALUE"""),"-")</f>
        <v>-</v>
      </c>
      <c r="GJ45" s="9" t="str">
        <f>IFERROR(__xludf.DUMMYFUNCTION("""COMPUTED_VALUE"""),"-")</f>
        <v>-</v>
      </c>
      <c r="GK45" s="9" t="str">
        <f>IFERROR(__xludf.DUMMYFUNCTION("""COMPUTED_VALUE"""),"-")</f>
        <v>-</v>
      </c>
      <c r="GL45" s="9" t="str">
        <f>IFERROR(__xludf.DUMMYFUNCTION("""COMPUTED_VALUE"""),"-")</f>
        <v>-</v>
      </c>
      <c r="GM45" s="9" t="str">
        <f>IFERROR(__xludf.DUMMYFUNCTION("""COMPUTED_VALUE"""),"-")</f>
        <v>-</v>
      </c>
      <c r="GN45" s="9" t="str">
        <f>IFERROR(__xludf.DUMMYFUNCTION("""COMPUTED_VALUE"""),"-")</f>
        <v>-</v>
      </c>
      <c r="GO45" s="9" t="str">
        <f>IFERROR(__xludf.DUMMYFUNCTION("""COMPUTED_VALUE"""),"-")</f>
        <v>-</v>
      </c>
      <c r="GP45" s="9" t="str">
        <f>IFERROR(__xludf.DUMMYFUNCTION("""COMPUTED_VALUE"""),"-")</f>
        <v>-</v>
      </c>
      <c r="GQ45" s="9" t="str">
        <f>IFERROR(__xludf.DUMMYFUNCTION("""COMPUTED_VALUE"""),"-")</f>
        <v>-</v>
      </c>
      <c r="GR45" s="9" t="str">
        <f>IFERROR(__xludf.DUMMYFUNCTION("""COMPUTED_VALUE"""),"-")</f>
        <v>-</v>
      </c>
      <c r="GS45" s="9" t="str">
        <f>IFERROR(__xludf.DUMMYFUNCTION("""COMPUTED_VALUE"""),"-")</f>
        <v>-</v>
      </c>
      <c r="GT45" s="9" t="str">
        <f>IFERROR(__xludf.DUMMYFUNCTION("""COMPUTED_VALUE"""),"-")</f>
        <v>-</v>
      </c>
      <c r="GU45" s="9" t="str">
        <f>IFERROR(__xludf.DUMMYFUNCTION("""COMPUTED_VALUE"""),"")</f>
        <v/>
      </c>
    </row>
    <row r="46">
      <c r="A46" s="5"/>
      <c r="B46" s="5"/>
      <c r="C46" s="5" t="str">
        <f>if(B46="d","diskv. iz ciklusa",if(B46="d1","diskv. iz kruga",if($E46="ODOBREN",(if(countif(H:H,"="&amp;H46)=1,countif(H:H,"&gt;"&amp;H46)+1,concatenate(countif(H:H,"&gt;"&amp;H46)+1," - ",countif(H:H,"&gt;="&amp;H46)))),'Rezultati - B kategorija'!empty)))</f>
        <v>39 - 52</v>
      </c>
      <c r="D46" s="6" t="str">
        <f>IFERROR(__xludf.DUMMYFUNCTION("""COMPUTED_VALUE"""),"LazaeJeromela")</f>
        <v>LazaeJeromela</v>
      </c>
      <c r="E46" s="6" t="str">
        <f>IFERROR(__xludf.DUMMYFUNCTION("""COMPUTED_VALUE"""),"ODOBREN")</f>
        <v>ODOBREN</v>
      </c>
      <c r="F46" s="6" t="str">
        <f>IFERROR(__xludf.DUMMYFUNCTION("""COMPUTED_VALUE"""),"Lazar")</f>
        <v>Lazar</v>
      </c>
      <c r="G46" s="6" t="str">
        <f>IFERROR(__xludf.DUMMYFUNCTION("""COMPUTED_VALUE"""),"Jeromela")</f>
        <v>Jeromela</v>
      </c>
      <c r="H46" s="7">
        <f>IFERROR(__xludf.DUMMYFUNCTION("""COMPUTED_VALUE"""),100.0)</f>
        <v>100</v>
      </c>
      <c r="I46" s="7">
        <f>IFERROR(__xludf.DUMMYFUNCTION("""COMPUTED_VALUE"""),100.0)</f>
        <v>100</v>
      </c>
      <c r="J46" s="6" t="str">
        <f>IFERROR(__xludf.DUMMYFUNCTION("""COMPUTED_VALUE"""),"Novi Sad")</f>
        <v>Novi Sad</v>
      </c>
      <c r="K46" s="6" t="str">
        <f>IFERROR(__xludf.DUMMYFUNCTION("""COMPUTED_VALUE"""),"Gimnazija Jovan Jovanović Zmaj")</f>
        <v>Gimnazija Jovan Jovanović Zmaj</v>
      </c>
      <c r="L46" s="14" t="str">
        <f>IFERROR(__xludf.DUMMYFUNCTION("""COMPUTED_VALUE"""),"I")</f>
        <v>I</v>
      </c>
      <c r="M46" s="6" t="str">
        <f>IFERROR(__xludf.DUMMYFUNCTION("""COMPUTED_VALUE"""),"B")</f>
        <v>B</v>
      </c>
      <c r="N46" s="6" t="str">
        <f>IFERROR(__xludf.DUMMYFUNCTION("""COMPUTED_VALUE"""),"Ivan Drecun, Dušan Popadić")</f>
        <v>Ivan Drecun, Dušan Popadić</v>
      </c>
      <c r="O46" s="8">
        <f>IFERROR(__xludf.DUMMYFUNCTION("""COMPUTED_VALUE"""),100.0)</f>
        <v>100</v>
      </c>
      <c r="P46" s="9" t="str">
        <f>IFERROR(__xludf.DUMMYFUNCTION("""COMPUTED_VALUE"""),"-")</f>
        <v>-</v>
      </c>
      <c r="Q46" s="9" t="str">
        <f>IFERROR(__xludf.DUMMYFUNCTION("""COMPUTED_VALUE"""),"-")</f>
        <v>-</v>
      </c>
      <c r="R46" s="9" t="str">
        <f>IFERROR(__xludf.DUMMYFUNCTION("""COMPUTED_VALUE"""),"-")</f>
        <v>-</v>
      </c>
      <c r="S46" s="9" t="str">
        <f>IFERROR(__xludf.DUMMYFUNCTION("""COMPUTED_VALUE"""),"-")</f>
        <v>-</v>
      </c>
      <c r="T46" s="9" t="str">
        <f>IFERROR(__xludf.DUMMYFUNCTION("""COMPUTED_VALUE"""),"-")</f>
        <v>-</v>
      </c>
      <c r="U46" s="9" t="str">
        <f>IFERROR(__xludf.DUMMYFUNCTION("""COMPUTED_VALUE"""),"")</f>
        <v/>
      </c>
      <c r="V46" s="9" t="str">
        <f>IFERROR(__xludf.DUMMYFUNCTION("""COMPUTED_VALUE"""),"")</f>
        <v/>
      </c>
      <c r="W46" s="9">
        <f>IFERROR(__xludf.DUMMYFUNCTION("""COMPUTED_VALUE"""),1.0)</f>
        <v>1</v>
      </c>
      <c r="X46" s="9">
        <f>IFERROR(__xludf.DUMMYFUNCTION("""COMPUTED_VALUE"""),1.0)</f>
        <v>1</v>
      </c>
      <c r="Y46" s="9">
        <f>IFERROR(__xludf.DUMMYFUNCTION("""COMPUTED_VALUE"""),1.0)</f>
        <v>1</v>
      </c>
      <c r="Z46" s="9">
        <f>IFERROR(__xludf.DUMMYFUNCTION("""COMPUTED_VALUE"""),1.0)</f>
        <v>1</v>
      </c>
      <c r="AA46" s="9">
        <f>IFERROR(__xludf.DUMMYFUNCTION("""COMPUTED_VALUE"""),1.0)</f>
        <v>1</v>
      </c>
      <c r="AB46" s="9">
        <f>IFERROR(__xludf.DUMMYFUNCTION("""COMPUTED_VALUE"""),1.0)</f>
        <v>1</v>
      </c>
      <c r="AC46" s="9">
        <f>IFERROR(__xludf.DUMMYFUNCTION("""COMPUTED_VALUE"""),1.0)</f>
        <v>1</v>
      </c>
      <c r="AD46" s="9">
        <f>IFERROR(__xludf.DUMMYFUNCTION("""COMPUTED_VALUE"""),1.0)</f>
        <v>1</v>
      </c>
      <c r="AE46" s="9">
        <f>IFERROR(__xludf.DUMMYFUNCTION("""COMPUTED_VALUE"""),1.0)</f>
        <v>1</v>
      </c>
      <c r="AF46" s="9">
        <f>IFERROR(__xludf.DUMMYFUNCTION("""COMPUTED_VALUE"""),1.0)</f>
        <v>1</v>
      </c>
      <c r="AG46" s="9">
        <f>IFERROR(__xludf.DUMMYFUNCTION("""COMPUTED_VALUE"""),1.0)</f>
        <v>1</v>
      </c>
      <c r="AH46" s="9">
        <f>IFERROR(__xludf.DUMMYFUNCTION("""COMPUTED_VALUE"""),1.0)</f>
        <v>1</v>
      </c>
      <c r="AI46" s="9">
        <f>IFERROR(__xludf.DUMMYFUNCTION("""COMPUTED_VALUE"""),1.0)</f>
        <v>1</v>
      </c>
      <c r="AJ46" s="9">
        <f>IFERROR(__xludf.DUMMYFUNCTION("""COMPUTED_VALUE"""),1.0)</f>
        <v>1</v>
      </c>
      <c r="AK46" s="9">
        <f>IFERROR(__xludf.DUMMYFUNCTION("""COMPUTED_VALUE"""),1.0)</f>
        <v>1</v>
      </c>
      <c r="AL46" s="9">
        <f>IFERROR(__xludf.DUMMYFUNCTION("""COMPUTED_VALUE"""),1.0)</f>
        <v>1</v>
      </c>
      <c r="AM46" s="9">
        <f>IFERROR(__xludf.DUMMYFUNCTION("""COMPUTED_VALUE"""),1.0)</f>
        <v>1</v>
      </c>
      <c r="AN46" s="9">
        <f>IFERROR(__xludf.DUMMYFUNCTION("""COMPUTED_VALUE"""),1.0)</f>
        <v>1</v>
      </c>
      <c r="AO46" s="9">
        <f>IFERROR(__xludf.DUMMYFUNCTION("""COMPUTED_VALUE"""),1.0)</f>
        <v>1</v>
      </c>
      <c r="AP46" s="9">
        <f>IFERROR(__xludf.DUMMYFUNCTION("""COMPUTED_VALUE"""),1.0)</f>
        <v>1</v>
      </c>
      <c r="AQ46" s="9">
        <f>IFERROR(__xludf.DUMMYFUNCTION("""COMPUTED_VALUE"""),1.0)</f>
        <v>1</v>
      </c>
      <c r="AR46" s="9">
        <f>IFERROR(__xludf.DUMMYFUNCTION("""COMPUTED_VALUE"""),1.0)</f>
        <v>1</v>
      </c>
      <c r="AS46" s="9">
        <f>IFERROR(__xludf.DUMMYFUNCTION("""COMPUTED_VALUE"""),1.0)</f>
        <v>1</v>
      </c>
      <c r="AT46" s="9">
        <f>IFERROR(__xludf.DUMMYFUNCTION("""COMPUTED_VALUE"""),1.0)</f>
        <v>1</v>
      </c>
      <c r="AU46" s="9">
        <f>IFERROR(__xludf.DUMMYFUNCTION("""COMPUTED_VALUE"""),1.0)</f>
        <v>1</v>
      </c>
      <c r="AV46" s="9">
        <f>IFERROR(__xludf.DUMMYFUNCTION("""COMPUTED_VALUE"""),1.0)</f>
        <v>1</v>
      </c>
      <c r="AW46" s="9">
        <f>IFERROR(__xludf.DUMMYFUNCTION("""COMPUTED_VALUE"""),1.0)</f>
        <v>1</v>
      </c>
      <c r="AX46" s="9">
        <f>IFERROR(__xludf.DUMMYFUNCTION("""COMPUTED_VALUE"""),1.0)</f>
        <v>1</v>
      </c>
      <c r="AY46" s="9">
        <f>IFERROR(__xludf.DUMMYFUNCTION("""COMPUTED_VALUE"""),1.0)</f>
        <v>1</v>
      </c>
      <c r="AZ46" s="9">
        <f>IFERROR(__xludf.DUMMYFUNCTION("""COMPUTED_VALUE"""),1.0)</f>
        <v>1</v>
      </c>
      <c r="BA46" s="9">
        <f>IFERROR(__xludf.DUMMYFUNCTION("""COMPUTED_VALUE"""),1.0)</f>
        <v>1</v>
      </c>
      <c r="BB46" s="9">
        <f>IFERROR(__xludf.DUMMYFUNCTION("""COMPUTED_VALUE"""),1.0)</f>
        <v>1</v>
      </c>
      <c r="BC46" s="9">
        <f>IFERROR(__xludf.DUMMYFUNCTION("""COMPUTED_VALUE"""),1.0)</f>
        <v>1</v>
      </c>
      <c r="BD46" s="9">
        <f>IFERROR(__xludf.DUMMYFUNCTION("""COMPUTED_VALUE"""),1.0)</f>
        <v>1</v>
      </c>
      <c r="BE46" s="9">
        <f>IFERROR(__xludf.DUMMYFUNCTION("""COMPUTED_VALUE"""),1.0)</f>
        <v>1</v>
      </c>
      <c r="BF46" s="9">
        <f>IFERROR(__xludf.DUMMYFUNCTION("""COMPUTED_VALUE"""),1.0)</f>
        <v>1</v>
      </c>
      <c r="BG46" s="9">
        <f>IFERROR(__xludf.DUMMYFUNCTION("""COMPUTED_VALUE"""),1.0)</f>
        <v>1</v>
      </c>
      <c r="BH46" s="9">
        <f>IFERROR(__xludf.DUMMYFUNCTION("""COMPUTED_VALUE"""),1.0)</f>
        <v>1</v>
      </c>
      <c r="BI46" s="9">
        <f>IFERROR(__xludf.DUMMYFUNCTION("""COMPUTED_VALUE"""),1.0)</f>
        <v>1</v>
      </c>
      <c r="BJ46" s="9">
        <f>IFERROR(__xludf.DUMMYFUNCTION("""COMPUTED_VALUE"""),1.0)</f>
        <v>1</v>
      </c>
      <c r="BK46" s="9">
        <f>IFERROR(__xludf.DUMMYFUNCTION("""COMPUTED_VALUE"""),1.0)</f>
        <v>1</v>
      </c>
      <c r="BL46" s="9">
        <f>IFERROR(__xludf.DUMMYFUNCTION("""COMPUTED_VALUE"""),1.0)</f>
        <v>1</v>
      </c>
      <c r="BM46" s="9" t="str">
        <f>IFERROR(__xludf.DUMMYFUNCTION("""COMPUTED_VALUE"""),"")</f>
        <v/>
      </c>
      <c r="BN46" s="9" t="str">
        <f>IFERROR(__xludf.DUMMYFUNCTION("""COMPUTED_VALUE"""),"-")</f>
        <v>-</v>
      </c>
      <c r="BO46" s="9" t="str">
        <f>IFERROR(__xludf.DUMMYFUNCTION("""COMPUTED_VALUE"""),"-")</f>
        <v>-</v>
      </c>
      <c r="BP46" s="9" t="str">
        <f>IFERROR(__xludf.DUMMYFUNCTION("""COMPUTED_VALUE"""),"-")</f>
        <v>-</v>
      </c>
      <c r="BQ46" s="9" t="str">
        <f>IFERROR(__xludf.DUMMYFUNCTION("""COMPUTED_VALUE"""),"-")</f>
        <v>-</v>
      </c>
      <c r="BR46" s="9" t="str">
        <f>IFERROR(__xludf.DUMMYFUNCTION("""COMPUTED_VALUE"""),"-")</f>
        <v>-</v>
      </c>
      <c r="BS46" s="9" t="str">
        <f>IFERROR(__xludf.DUMMYFUNCTION("""COMPUTED_VALUE"""),"-")</f>
        <v>-</v>
      </c>
      <c r="BT46" s="9" t="str">
        <f>IFERROR(__xludf.DUMMYFUNCTION("""COMPUTED_VALUE"""),"-")</f>
        <v>-</v>
      </c>
      <c r="BU46" s="9" t="str">
        <f>IFERROR(__xludf.DUMMYFUNCTION("""COMPUTED_VALUE"""),"-")</f>
        <v>-</v>
      </c>
      <c r="BV46" s="9" t="str">
        <f>IFERROR(__xludf.DUMMYFUNCTION("""COMPUTED_VALUE"""),"-")</f>
        <v>-</v>
      </c>
      <c r="BW46" s="9" t="str">
        <f>IFERROR(__xludf.DUMMYFUNCTION("""COMPUTED_VALUE"""),"-")</f>
        <v>-</v>
      </c>
      <c r="BX46" s="9" t="str">
        <f>IFERROR(__xludf.DUMMYFUNCTION("""COMPUTED_VALUE"""),"-")</f>
        <v>-</v>
      </c>
      <c r="BY46" s="9" t="str">
        <f>IFERROR(__xludf.DUMMYFUNCTION("""COMPUTED_VALUE"""),"-")</f>
        <v>-</v>
      </c>
      <c r="BZ46" s="9" t="str">
        <f>IFERROR(__xludf.DUMMYFUNCTION("""COMPUTED_VALUE"""),"-")</f>
        <v>-</v>
      </c>
      <c r="CA46" s="9" t="str">
        <f>IFERROR(__xludf.DUMMYFUNCTION("""COMPUTED_VALUE"""),"-")</f>
        <v>-</v>
      </c>
      <c r="CB46" s="9" t="str">
        <f>IFERROR(__xludf.DUMMYFUNCTION("""COMPUTED_VALUE"""),"-")</f>
        <v>-</v>
      </c>
      <c r="CC46" s="9" t="str">
        <f>IFERROR(__xludf.DUMMYFUNCTION("""COMPUTED_VALUE"""),"-")</f>
        <v>-</v>
      </c>
      <c r="CD46" s="9" t="str">
        <f>IFERROR(__xludf.DUMMYFUNCTION("""COMPUTED_VALUE"""),"-")</f>
        <v>-</v>
      </c>
      <c r="CE46" s="9" t="str">
        <f>IFERROR(__xludf.DUMMYFUNCTION("""COMPUTED_VALUE"""),"-")</f>
        <v>-</v>
      </c>
      <c r="CF46" s="9" t="str">
        <f>IFERROR(__xludf.DUMMYFUNCTION("""COMPUTED_VALUE"""),"-")</f>
        <v>-</v>
      </c>
      <c r="CG46" s="9" t="str">
        <f>IFERROR(__xludf.DUMMYFUNCTION("""COMPUTED_VALUE"""),"-")</f>
        <v>-</v>
      </c>
      <c r="CH46" s="9" t="str">
        <f>IFERROR(__xludf.DUMMYFUNCTION("""COMPUTED_VALUE"""),"-")</f>
        <v>-</v>
      </c>
      <c r="CI46" s="9" t="str">
        <f>IFERROR(__xludf.DUMMYFUNCTION("""COMPUTED_VALUE"""),"-")</f>
        <v>-</v>
      </c>
      <c r="CJ46" s="9" t="str">
        <f>IFERROR(__xludf.DUMMYFUNCTION("""COMPUTED_VALUE"""),"-")</f>
        <v>-</v>
      </c>
      <c r="CK46" s="9" t="str">
        <f>IFERROR(__xludf.DUMMYFUNCTION("""COMPUTED_VALUE"""),"-")</f>
        <v>-</v>
      </c>
      <c r="CL46" s="9" t="str">
        <f>IFERROR(__xludf.DUMMYFUNCTION("""COMPUTED_VALUE"""),"-")</f>
        <v>-</v>
      </c>
      <c r="CM46" s="9" t="str">
        <f>IFERROR(__xludf.DUMMYFUNCTION("""COMPUTED_VALUE"""),"-")</f>
        <v>-</v>
      </c>
      <c r="CN46" s="9" t="str">
        <f>IFERROR(__xludf.DUMMYFUNCTION("""COMPUTED_VALUE"""),"-")</f>
        <v>-</v>
      </c>
      <c r="CO46" s="9" t="str">
        <f>IFERROR(__xludf.DUMMYFUNCTION("""COMPUTED_VALUE"""),"-")</f>
        <v>-</v>
      </c>
      <c r="CP46" s="9" t="str">
        <f>IFERROR(__xludf.DUMMYFUNCTION("""COMPUTED_VALUE"""),"-")</f>
        <v>-</v>
      </c>
      <c r="CQ46" s="9" t="str">
        <f>IFERROR(__xludf.DUMMYFUNCTION("""COMPUTED_VALUE"""),"-")</f>
        <v>-</v>
      </c>
      <c r="CR46" s="9" t="str">
        <f>IFERROR(__xludf.DUMMYFUNCTION("""COMPUTED_VALUE"""),"-")</f>
        <v>-</v>
      </c>
      <c r="CS46" s="9" t="str">
        <f>IFERROR(__xludf.DUMMYFUNCTION("""COMPUTED_VALUE"""),"-")</f>
        <v>-</v>
      </c>
      <c r="CT46" s="9" t="str">
        <f>IFERROR(__xludf.DUMMYFUNCTION("""COMPUTED_VALUE"""),"-")</f>
        <v>-</v>
      </c>
      <c r="CU46" s="9" t="str">
        <f>IFERROR(__xludf.DUMMYFUNCTION("""COMPUTED_VALUE"""),"")</f>
        <v/>
      </c>
      <c r="CV46" s="9" t="str">
        <f>IFERROR(__xludf.DUMMYFUNCTION("""COMPUTED_VALUE"""),"-")</f>
        <v>-</v>
      </c>
      <c r="CW46" s="9" t="str">
        <f>IFERROR(__xludf.DUMMYFUNCTION("""COMPUTED_VALUE"""),"-")</f>
        <v>-</v>
      </c>
      <c r="CX46" s="9" t="str">
        <f>IFERROR(__xludf.DUMMYFUNCTION("""COMPUTED_VALUE"""),"-")</f>
        <v>-</v>
      </c>
      <c r="CY46" s="9" t="str">
        <f>IFERROR(__xludf.DUMMYFUNCTION("""COMPUTED_VALUE"""),"-")</f>
        <v>-</v>
      </c>
      <c r="CZ46" s="9" t="str">
        <f>IFERROR(__xludf.DUMMYFUNCTION("""COMPUTED_VALUE"""),"-")</f>
        <v>-</v>
      </c>
      <c r="DA46" s="9" t="str">
        <f>IFERROR(__xludf.DUMMYFUNCTION("""COMPUTED_VALUE"""),"-")</f>
        <v>-</v>
      </c>
      <c r="DB46" s="9" t="str">
        <f>IFERROR(__xludf.DUMMYFUNCTION("""COMPUTED_VALUE"""),"-")</f>
        <v>-</v>
      </c>
      <c r="DC46" s="9" t="str">
        <f>IFERROR(__xludf.DUMMYFUNCTION("""COMPUTED_VALUE"""),"-")</f>
        <v>-</v>
      </c>
      <c r="DD46" s="9" t="str">
        <f>IFERROR(__xludf.DUMMYFUNCTION("""COMPUTED_VALUE"""),"-")</f>
        <v>-</v>
      </c>
      <c r="DE46" s="9" t="str">
        <f>IFERROR(__xludf.DUMMYFUNCTION("""COMPUTED_VALUE"""),"-")</f>
        <v>-</v>
      </c>
      <c r="DF46" s="9" t="str">
        <f>IFERROR(__xludf.DUMMYFUNCTION("""COMPUTED_VALUE"""),"-")</f>
        <v>-</v>
      </c>
      <c r="DG46" s="9" t="str">
        <f>IFERROR(__xludf.DUMMYFUNCTION("""COMPUTED_VALUE"""),"-")</f>
        <v>-</v>
      </c>
      <c r="DH46" s="9" t="str">
        <f>IFERROR(__xludf.DUMMYFUNCTION("""COMPUTED_VALUE"""),"-")</f>
        <v>-</v>
      </c>
      <c r="DI46" s="9" t="str">
        <f>IFERROR(__xludf.DUMMYFUNCTION("""COMPUTED_VALUE"""),"-")</f>
        <v>-</v>
      </c>
      <c r="DJ46" s="9" t="str">
        <f>IFERROR(__xludf.DUMMYFUNCTION("""COMPUTED_VALUE"""),"-")</f>
        <v>-</v>
      </c>
      <c r="DK46" s="9" t="str">
        <f>IFERROR(__xludf.DUMMYFUNCTION("""COMPUTED_VALUE"""),"-")</f>
        <v>-</v>
      </c>
      <c r="DL46" s="9" t="str">
        <f>IFERROR(__xludf.DUMMYFUNCTION("""COMPUTED_VALUE"""),"-")</f>
        <v>-</v>
      </c>
      <c r="DM46" s="9" t="str">
        <f>IFERROR(__xludf.DUMMYFUNCTION("""COMPUTED_VALUE"""),"-")</f>
        <v>-</v>
      </c>
      <c r="DN46" s="9" t="str">
        <f>IFERROR(__xludf.DUMMYFUNCTION("""COMPUTED_VALUE"""),"-")</f>
        <v>-</v>
      </c>
      <c r="DO46" s="9" t="str">
        <f>IFERROR(__xludf.DUMMYFUNCTION("""COMPUTED_VALUE"""),"-")</f>
        <v>-</v>
      </c>
      <c r="DP46" s="9" t="str">
        <f>IFERROR(__xludf.DUMMYFUNCTION("""COMPUTED_VALUE"""),"-")</f>
        <v>-</v>
      </c>
      <c r="DQ46" s="9" t="str">
        <f>IFERROR(__xludf.DUMMYFUNCTION("""COMPUTED_VALUE"""),"-")</f>
        <v>-</v>
      </c>
      <c r="DR46" s="9" t="str">
        <f>IFERROR(__xludf.DUMMYFUNCTION("""COMPUTED_VALUE"""),"-")</f>
        <v>-</v>
      </c>
      <c r="DS46" s="9" t="str">
        <f>IFERROR(__xludf.DUMMYFUNCTION("""COMPUTED_VALUE"""),"-")</f>
        <v>-</v>
      </c>
      <c r="DT46" s="9" t="str">
        <f>IFERROR(__xludf.DUMMYFUNCTION("""COMPUTED_VALUE"""),"-")</f>
        <v>-</v>
      </c>
      <c r="DU46" s="9" t="str">
        <f>IFERROR(__xludf.DUMMYFUNCTION("""COMPUTED_VALUE"""),"-")</f>
        <v>-</v>
      </c>
      <c r="DV46" s="9" t="str">
        <f>IFERROR(__xludf.DUMMYFUNCTION("""COMPUTED_VALUE"""),"-")</f>
        <v>-</v>
      </c>
      <c r="DW46" s="9" t="str">
        <f>IFERROR(__xludf.DUMMYFUNCTION("""COMPUTED_VALUE"""),"-")</f>
        <v>-</v>
      </c>
      <c r="DX46" s="9" t="str">
        <f>IFERROR(__xludf.DUMMYFUNCTION("""COMPUTED_VALUE"""),"-")</f>
        <v>-</v>
      </c>
      <c r="DY46" s="9" t="str">
        <f>IFERROR(__xludf.DUMMYFUNCTION("""COMPUTED_VALUE"""),"-")</f>
        <v>-</v>
      </c>
      <c r="DZ46" s="9" t="str">
        <f>IFERROR(__xludf.DUMMYFUNCTION("""COMPUTED_VALUE"""),"-")</f>
        <v>-</v>
      </c>
      <c r="EA46" s="9" t="str">
        <f>IFERROR(__xludf.DUMMYFUNCTION("""COMPUTED_VALUE"""),"-")</f>
        <v>-</v>
      </c>
      <c r="EB46" s="9" t="str">
        <f>IFERROR(__xludf.DUMMYFUNCTION("""COMPUTED_VALUE"""),"")</f>
        <v/>
      </c>
      <c r="EC46" s="9" t="str">
        <f>IFERROR(__xludf.DUMMYFUNCTION("""COMPUTED_VALUE"""),"-")</f>
        <v>-</v>
      </c>
      <c r="ED46" s="9" t="str">
        <f>IFERROR(__xludf.DUMMYFUNCTION("""COMPUTED_VALUE"""),"-")</f>
        <v>-</v>
      </c>
      <c r="EE46" s="9" t="str">
        <f>IFERROR(__xludf.DUMMYFUNCTION("""COMPUTED_VALUE"""),"-")</f>
        <v>-</v>
      </c>
      <c r="EF46" s="9" t="str">
        <f>IFERROR(__xludf.DUMMYFUNCTION("""COMPUTED_VALUE"""),"-")</f>
        <v>-</v>
      </c>
      <c r="EG46" s="9" t="str">
        <f>IFERROR(__xludf.DUMMYFUNCTION("""COMPUTED_VALUE"""),"-")</f>
        <v>-</v>
      </c>
      <c r="EH46" s="9" t="str">
        <f>IFERROR(__xludf.DUMMYFUNCTION("""COMPUTED_VALUE"""),"-")</f>
        <v>-</v>
      </c>
      <c r="EI46" s="9" t="str">
        <f>IFERROR(__xludf.DUMMYFUNCTION("""COMPUTED_VALUE"""),"-")</f>
        <v>-</v>
      </c>
      <c r="EJ46" s="9" t="str">
        <f>IFERROR(__xludf.DUMMYFUNCTION("""COMPUTED_VALUE"""),"-")</f>
        <v>-</v>
      </c>
      <c r="EK46" s="9" t="str">
        <f>IFERROR(__xludf.DUMMYFUNCTION("""COMPUTED_VALUE"""),"-")</f>
        <v>-</v>
      </c>
      <c r="EL46" s="9" t="str">
        <f>IFERROR(__xludf.DUMMYFUNCTION("""COMPUTED_VALUE"""),"-")</f>
        <v>-</v>
      </c>
      <c r="EM46" s="9" t="str">
        <f>IFERROR(__xludf.DUMMYFUNCTION("""COMPUTED_VALUE"""),"-")</f>
        <v>-</v>
      </c>
      <c r="EN46" s="9" t="str">
        <f>IFERROR(__xludf.DUMMYFUNCTION("""COMPUTED_VALUE"""),"-")</f>
        <v>-</v>
      </c>
      <c r="EO46" s="9" t="str">
        <f>IFERROR(__xludf.DUMMYFUNCTION("""COMPUTED_VALUE"""),"-")</f>
        <v>-</v>
      </c>
      <c r="EP46" s="9" t="str">
        <f>IFERROR(__xludf.DUMMYFUNCTION("""COMPUTED_VALUE"""),"-")</f>
        <v>-</v>
      </c>
      <c r="EQ46" s="9" t="str">
        <f>IFERROR(__xludf.DUMMYFUNCTION("""COMPUTED_VALUE"""),"-")</f>
        <v>-</v>
      </c>
      <c r="ER46" s="9" t="str">
        <f>IFERROR(__xludf.DUMMYFUNCTION("""COMPUTED_VALUE"""),"-")</f>
        <v>-</v>
      </c>
      <c r="ES46" s="9" t="str">
        <f>IFERROR(__xludf.DUMMYFUNCTION("""COMPUTED_VALUE"""),"")</f>
        <v/>
      </c>
      <c r="ET46" s="9" t="str">
        <f>IFERROR(__xludf.DUMMYFUNCTION("""COMPUTED_VALUE"""),"-")</f>
        <v>-</v>
      </c>
      <c r="EU46" s="9" t="str">
        <f>IFERROR(__xludf.DUMMYFUNCTION("""COMPUTED_VALUE"""),"-")</f>
        <v>-</v>
      </c>
      <c r="EV46" s="9" t="str">
        <f>IFERROR(__xludf.DUMMYFUNCTION("""COMPUTED_VALUE"""),"-")</f>
        <v>-</v>
      </c>
      <c r="EW46" s="9" t="str">
        <f>IFERROR(__xludf.DUMMYFUNCTION("""COMPUTED_VALUE"""),"-")</f>
        <v>-</v>
      </c>
      <c r="EX46" s="9" t="str">
        <f>IFERROR(__xludf.DUMMYFUNCTION("""COMPUTED_VALUE"""),"-")</f>
        <v>-</v>
      </c>
      <c r="EY46" s="9" t="str">
        <f>IFERROR(__xludf.DUMMYFUNCTION("""COMPUTED_VALUE"""),"-")</f>
        <v>-</v>
      </c>
      <c r="EZ46" s="9" t="str">
        <f>IFERROR(__xludf.DUMMYFUNCTION("""COMPUTED_VALUE"""),"-")</f>
        <v>-</v>
      </c>
      <c r="FA46" s="9" t="str">
        <f>IFERROR(__xludf.DUMMYFUNCTION("""COMPUTED_VALUE"""),"-")</f>
        <v>-</v>
      </c>
      <c r="FB46" s="9" t="str">
        <f>IFERROR(__xludf.DUMMYFUNCTION("""COMPUTED_VALUE"""),"-")</f>
        <v>-</v>
      </c>
      <c r="FC46" s="9" t="str">
        <f>IFERROR(__xludf.DUMMYFUNCTION("""COMPUTED_VALUE"""),"-")</f>
        <v>-</v>
      </c>
      <c r="FD46" s="9" t="str">
        <f>IFERROR(__xludf.DUMMYFUNCTION("""COMPUTED_VALUE"""),"-")</f>
        <v>-</v>
      </c>
      <c r="FE46" s="9" t="str">
        <f>IFERROR(__xludf.DUMMYFUNCTION("""COMPUTED_VALUE"""),"-")</f>
        <v>-</v>
      </c>
      <c r="FF46" s="9" t="str">
        <f>IFERROR(__xludf.DUMMYFUNCTION("""COMPUTED_VALUE"""),"-")</f>
        <v>-</v>
      </c>
      <c r="FG46" s="9" t="str">
        <f>IFERROR(__xludf.DUMMYFUNCTION("""COMPUTED_VALUE"""),"-")</f>
        <v>-</v>
      </c>
      <c r="FH46" s="9" t="str">
        <f>IFERROR(__xludf.DUMMYFUNCTION("""COMPUTED_VALUE"""),"-")</f>
        <v>-</v>
      </c>
      <c r="FI46" s="9" t="str">
        <f>IFERROR(__xludf.DUMMYFUNCTION("""COMPUTED_VALUE"""),"-")</f>
        <v>-</v>
      </c>
      <c r="FJ46" s="9" t="str">
        <f>IFERROR(__xludf.DUMMYFUNCTION("""COMPUTED_VALUE"""),"-")</f>
        <v>-</v>
      </c>
      <c r="FK46" s="9" t="str">
        <f>IFERROR(__xludf.DUMMYFUNCTION("""COMPUTED_VALUE"""),"-")</f>
        <v>-</v>
      </c>
      <c r="FL46" s="9" t="str">
        <f>IFERROR(__xludf.DUMMYFUNCTION("""COMPUTED_VALUE"""),"-")</f>
        <v>-</v>
      </c>
      <c r="FM46" s="9" t="str">
        <f>IFERROR(__xludf.DUMMYFUNCTION("""COMPUTED_VALUE"""),"-")</f>
        <v>-</v>
      </c>
      <c r="FN46" s="9" t="str">
        <f>IFERROR(__xludf.DUMMYFUNCTION("""COMPUTED_VALUE"""),"-")</f>
        <v>-</v>
      </c>
      <c r="FO46" s="9" t="str">
        <f>IFERROR(__xludf.DUMMYFUNCTION("""COMPUTED_VALUE"""),"-")</f>
        <v>-</v>
      </c>
      <c r="FP46" s="9" t="str">
        <f>IFERROR(__xludf.DUMMYFUNCTION("""COMPUTED_VALUE"""),"-")</f>
        <v>-</v>
      </c>
      <c r="FQ46" s="9" t="str">
        <f>IFERROR(__xludf.DUMMYFUNCTION("""COMPUTED_VALUE"""),"-")</f>
        <v>-</v>
      </c>
      <c r="FR46" s="9" t="str">
        <f>IFERROR(__xludf.DUMMYFUNCTION("""COMPUTED_VALUE"""),"-")</f>
        <v>-</v>
      </c>
      <c r="FS46" s="9" t="str">
        <f>IFERROR(__xludf.DUMMYFUNCTION("""COMPUTED_VALUE"""),"-")</f>
        <v>-</v>
      </c>
      <c r="FT46" s="9" t="str">
        <f>IFERROR(__xludf.DUMMYFUNCTION("""COMPUTED_VALUE"""),"-")</f>
        <v>-</v>
      </c>
      <c r="FU46" s="9" t="str">
        <f>IFERROR(__xludf.DUMMYFUNCTION("""COMPUTED_VALUE"""),"-")</f>
        <v>-</v>
      </c>
      <c r="FV46" s="9" t="str">
        <f>IFERROR(__xludf.DUMMYFUNCTION("""COMPUTED_VALUE"""),"")</f>
        <v/>
      </c>
      <c r="FW46" s="9" t="str">
        <f>IFERROR(__xludf.DUMMYFUNCTION("""COMPUTED_VALUE"""),"-")</f>
        <v>-</v>
      </c>
      <c r="FX46" s="9" t="str">
        <f>IFERROR(__xludf.DUMMYFUNCTION("""COMPUTED_VALUE"""),"-")</f>
        <v>-</v>
      </c>
      <c r="FY46" s="9" t="str">
        <f>IFERROR(__xludf.DUMMYFUNCTION("""COMPUTED_VALUE"""),"-")</f>
        <v>-</v>
      </c>
      <c r="FZ46" s="9" t="str">
        <f>IFERROR(__xludf.DUMMYFUNCTION("""COMPUTED_VALUE"""),"-")</f>
        <v>-</v>
      </c>
      <c r="GA46" s="9" t="str">
        <f>IFERROR(__xludf.DUMMYFUNCTION("""COMPUTED_VALUE"""),"-")</f>
        <v>-</v>
      </c>
      <c r="GB46" s="9" t="str">
        <f>IFERROR(__xludf.DUMMYFUNCTION("""COMPUTED_VALUE"""),"-")</f>
        <v>-</v>
      </c>
      <c r="GC46" s="9" t="str">
        <f>IFERROR(__xludf.DUMMYFUNCTION("""COMPUTED_VALUE"""),"-")</f>
        <v>-</v>
      </c>
      <c r="GD46" s="9" t="str">
        <f>IFERROR(__xludf.DUMMYFUNCTION("""COMPUTED_VALUE"""),"-")</f>
        <v>-</v>
      </c>
      <c r="GE46" s="9" t="str">
        <f>IFERROR(__xludf.DUMMYFUNCTION("""COMPUTED_VALUE"""),"-")</f>
        <v>-</v>
      </c>
      <c r="GF46" s="9" t="str">
        <f>IFERROR(__xludf.DUMMYFUNCTION("""COMPUTED_VALUE"""),"-")</f>
        <v>-</v>
      </c>
      <c r="GG46" s="9" t="str">
        <f>IFERROR(__xludf.DUMMYFUNCTION("""COMPUTED_VALUE"""),"-")</f>
        <v>-</v>
      </c>
      <c r="GH46" s="9" t="str">
        <f>IFERROR(__xludf.DUMMYFUNCTION("""COMPUTED_VALUE"""),"-")</f>
        <v>-</v>
      </c>
      <c r="GI46" s="9" t="str">
        <f>IFERROR(__xludf.DUMMYFUNCTION("""COMPUTED_VALUE"""),"-")</f>
        <v>-</v>
      </c>
      <c r="GJ46" s="9" t="str">
        <f>IFERROR(__xludf.DUMMYFUNCTION("""COMPUTED_VALUE"""),"-")</f>
        <v>-</v>
      </c>
      <c r="GK46" s="9" t="str">
        <f>IFERROR(__xludf.DUMMYFUNCTION("""COMPUTED_VALUE"""),"-")</f>
        <v>-</v>
      </c>
      <c r="GL46" s="9" t="str">
        <f>IFERROR(__xludf.DUMMYFUNCTION("""COMPUTED_VALUE"""),"-")</f>
        <v>-</v>
      </c>
      <c r="GM46" s="9" t="str">
        <f>IFERROR(__xludf.DUMMYFUNCTION("""COMPUTED_VALUE"""),"-")</f>
        <v>-</v>
      </c>
      <c r="GN46" s="9" t="str">
        <f>IFERROR(__xludf.DUMMYFUNCTION("""COMPUTED_VALUE"""),"-")</f>
        <v>-</v>
      </c>
      <c r="GO46" s="9" t="str">
        <f>IFERROR(__xludf.DUMMYFUNCTION("""COMPUTED_VALUE"""),"-")</f>
        <v>-</v>
      </c>
      <c r="GP46" s="9" t="str">
        <f>IFERROR(__xludf.DUMMYFUNCTION("""COMPUTED_VALUE"""),"-")</f>
        <v>-</v>
      </c>
      <c r="GQ46" s="9" t="str">
        <f>IFERROR(__xludf.DUMMYFUNCTION("""COMPUTED_VALUE"""),"-")</f>
        <v>-</v>
      </c>
      <c r="GR46" s="9" t="str">
        <f>IFERROR(__xludf.DUMMYFUNCTION("""COMPUTED_VALUE"""),"-")</f>
        <v>-</v>
      </c>
      <c r="GS46" s="9" t="str">
        <f>IFERROR(__xludf.DUMMYFUNCTION("""COMPUTED_VALUE"""),"-")</f>
        <v>-</v>
      </c>
      <c r="GT46" s="9" t="str">
        <f>IFERROR(__xludf.DUMMYFUNCTION("""COMPUTED_VALUE"""),"-")</f>
        <v>-</v>
      </c>
      <c r="GU46" s="9" t="str">
        <f>IFERROR(__xludf.DUMMYFUNCTION("""COMPUTED_VALUE"""),"")</f>
        <v/>
      </c>
    </row>
    <row r="47">
      <c r="A47" s="5"/>
      <c r="B47" s="5"/>
      <c r="C47" s="5" t="str">
        <f>if(B47="d","diskv. iz ciklusa",if(B47="d1","diskv. iz kruga",if($E47="ODOBREN",(if(countif(H:H,"="&amp;H47)=1,countif(H:H,"&gt;"&amp;H47)+1,concatenate(countif(H:H,"&gt;"&amp;H47)+1," - ",countif(H:H,"&gt;="&amp;H47)))),'Rezultati - B kategorija'!empty)))</f>
        <v>39 - 52</v>
      </c>
      <c r="D47" s="6" t="str">
        <f>IFERROR(__xludf.DUMMYFUNCTION("""COMPUTED_VALUE"""),"acafaca2006")</f>
        <v>acafaca2006</v>
      </c>
      <c r="E47" s="6" t="str">
        <f>IFERROR(__xludf.DUMMYFUNCTION("""COMPUTED_VALUE"""),"ODOBREN")</f>
        <v>ODOBREN</v>
      </c>
      <c r="F47" s="6" t="str">
        <f>IFERROR(__xludf.DUMMYFUNCTION("""COMPUTED_VALUE"""),"Aleksandar")</f>
        <v>Aleksandar</v>
      </c>
      <c r="G47" s="6" t="str">
        <f>IFERROR(__xludf.DUMMYFUNCTION("""COMPUTED_VALUE"""),"Milosevic")</f>
        <v>Milosevic</v>
      </c>
      <c r="H47" s="7">
        <f>IFERROR(__xludf.DUMMYFUNCTION("""COMPUTED_VALUE"""),100.0)</f>
        <v>100</v>
      </c>
      <c r="I47" s="7">
        <f>IFERROR(__xludf.DUMMYFUNCTION("""COMPUTED_VALUE"""),100.0)</f>
        <v>100</v>
      </c>
      <c r="J47" s="6" t="str">
        <f>IFERROR(__xludf.DUMMYFUNCTION("""COMPUTED_VALUE"""),"Niš")</f>
        <v>Niš</v>
      </c>
      <c r="K47" s="6" t="str">
        <f>IFERROR(__xludf.DUMMYFUNCTION("""COMPUTED_VALUE"""),"Gimnazija Svetozar Marković")</f>
        <v>Gimnazija Svetozar Marković</v>
      </c>
      <c r="L47" s="14" t="str">
        <f>IFERROR(__xludf.DUMMYFUNCTION("""COMPUTED_VALUE"""),"OŠ 8.")</f>
        <v>OŠ 8.</v>
      </c>
      <c r="M47" s="6" t="str">
        <f>IFERROR(__xludf.DUMMYFUNCTION("""COMPUTED_VALUE"""),"B")</f>
        <v>B</v>
      </c>
      <c r="N47" s="6" t="str">
        <f>IFERROR(__xludf.DUMMYFUNCTION("""COMPUTED_VALUE"""),"Biljana Samardzija")</f>
        <v>Biljana Samardzija</v>
      </c>
      <c r="O47" s="8">
        <f>IFERROR(__xludf.DUMMYFUNCTION("""COMPUTED_VALUE"""),100.0)</f>
        <v>100</v>
      </c>
      <c r="P47" s="9" t="str">
        <f>IFERROR(__xludf.DUMMYFUNCTION("""COMPUTED_VALUE"""),"-")</f>
        <v>-</v>
      </c>
      <c r="Q47" s="9">
        <f>IFERROR(__xludf.DUMMYFUNCTION("""COMPUTED_VALUE"""),0.0)</f>
        <v>0</v>
      </c>
      <c r="R47" s="9" t="str">
        <f>IFERROR(__xludf.DUMMYFUNCTION("""COMPUTED_VALUE"""),"-")</f>
        <v>-</v>
      </c>
      <c r="S47" s="9" t="str">
        <f>IFERROR(__xludf.DUMMYFUNCTION("""COMPUTED_VALUE"""),"-")</f>
        <v>-</v>
      </c>
      <c r="T47" s="9" t="str">
        <f>IFERROR(__xludf.DUMMYFUNCTION("""COMPUTED_VALUE"""),"-")</f>
        <v>-</v>
      </c>
      <c r="U47" s="9" t="str">
        <f>IFERROR(__xludf.DUMMYFUNCTION("""COMPUTED_VALUE"""),"")</f>
        <v/>
      </c>
      <c r="V47" s="9" t="str">
        <f>IFERROR(__xludf.DUMMYFUNCTION("""COMPUTED_VALUE"""),"")</f>
        <v/>
      </c>
      <c r="W47" s="9">
        <f>IFERROR(__xludf.DUMMYFUNCTION("""COMPUTED_VALUE"""),1.0)</f>
        <v>1</v>
      </c>
      <c r="X47" s="9">
        <f>IFERROR(__xludf.DUMMYFUNCTION("""COMPUTED_VALUE"""),1.0)</f>
        <v>1</v>
      </c>
      <c r="Y47" s="9">
        <f>IFERROR(__xludf.DUMMYFUNCTION("""COMPUTED_VALUE"""),1.0)</f>
        <v>1</v>
      </c>
      <c r="Z47" s="9">
        <f>IFERROR(__xludf.DUMMYFUNCTION("""COMPUTED_VALUE"""),1.0)</f>
        <v>1</v>
      </c>
      <c r="AA47" s="9">
        <f>IFERROR(__xludf.DUMMYFUNCTION("""COMPUTED_VALUE"""),1.0)</f>
        <v>1</v>
      </c>
      <c r="AB47" s="9">
        <f>IFERROR(__xludf.DUMMYFUNCTION("""COMPUTED_VALUE"""),1.0)</f>
        <v>1</v>
      </c>
      <c r="AC47" s="9">
        <f>IFERROR(__xludf.DUMMYFUNCTION("""COMPUTED_VALUE"""),1.0)</f>
        <v>1</v>
      </c>
      <c r="AD47" s="9">
        <f>IFERROR(__xludf.DUMMYFUNCTION("""COMPUTED_VALUE"""),1.0)</f>
        <v>1</v>
      </c>
      <c r="AE47" s="9">
        <f>IFERROR(__xludf.DUMMYFUNCTION("""COMPUTED_VALUE"""),1.0)</f>
        <v>1</v>
      </c>
      <c r="AF47" s="9">
        <f>IFERROR(__xludf.DUMMYFUNCTION("""COMPUTED_VALUE"""),1.0)</f>
        <v>1</v>
      </c>
      <c r="AG47" s="9">
        <f>IFERROR(__xludf.DUMMYFUNCTION("""COMPUTED_VALUE"""),1.0)</f>
        <v>1</v>
      </c>
      <c r="AH47" s="9">
        <f>IFERROR(__xludf.DUMMYFUNCTION("""COMPUTED_VALUE"""),1.0)</f>
        <v>1</v>
      </c>
      <c r="AI47" s="9">
        <f>IFERROR(__xludf.DUMMYFUNCTION("""COMPUTED_VALUE"""),1.0)</f>
        <v>1</v>
      </c>
      <c r="AJ47" s="9">
        <f>IFERROR(__xludf.DUMMYFUNCTION("""COMPUTED_VALUE"""),1.0)</f>
        <v>1</v>
      </c>
      <c r="AK47" s="9">
        <f>IFERROR(__xludf.DUMMYFUNCTION("""COMPUTED_VALUE"""),1.0)</f>
        <v>1</v>
      </c>
      <c r="AL47" s="9">
        <f>IFERROR(__xludf.DUMMYFUNCTION("""COMPUTED_VALUE"""),1.0)</f>
        <v>1</v>
      </c>
      <c r="AM47" s="9">
        <f>IFERROR(__xludf.DUMMYFUNCTION("""COMPUTED_VALUE"""),1.0)</f>
        <v>1</v>
      </c>
      <c r="AN47" s="9">
        <f>IFERROR(__xludf.DUMMYFUNCTION("""COMPUTED_VALUE"""),1.0)</f>
        <v>1</v>
      </c>
      <c r="AO47" s="9">
        <f>IFERROR(__xludf.DUMMYFUNCTION("""COMPUTED_VALUE"""),1.0)</f>
        <v>1</v>
      </c>
      <c r="AP47" s="9">
        <f>IFERROR(__xludf.DUMMYFUNCTION("""COMPUTED_VALUE"""),1.0)</f>
        <v>1</v>
      </c>
      <c r="AQ47" s="9">
        <f>IFERROR(__xludf.DUMMYFUNCTION("""COMPUTED_VALUE"""),1.0)</f>
        <v>1</v>
      </c>
      <c r="AR47" s="9">
        <f>IFERROR(__xludf.DUMMYFUNCTION("""COMPUTED_VALUE"""),1.0)</f>
        <v>1</v>
      </c>
      <c r="AS47" s="9">
        <f>IFERROR(__xludf.DUMMYFUNCTION("""COMPUTED_VALUE"""),1.0)</f>
        <v>1</v>
      </c>
      <c r="AT47" s="9">
        <f>IFERROR(__xludf.DUMMYFUNCTION("""COMPUTED_VALUE"""),1.0)</f>
        <v>1</v>
      </c>
      <c r="AU47" s="9">
        <f>IFERROR(__xludf.DUMMYFUNCTION("""COMPUTED_VALUE"""),1.0)</f>
        <v>1</v>
      </c>
      <c r="AV47" s="9">
        <f>IFERROR(__xludf.DUMMYFUNCTION("""COMPUTED_VALUE"""),1.0)</f>
        <v>1</v>
      </c>
      <c r="AW47" s="9">
        <f>IFERROR(__xludf.DUMMYFUNCTION("""COMPUTED_VALUE"""),1.0)</f>
        <v>1</v>
      </c>
      <c r="AX47" s="9">
        <f>IFERROR(__xludf.DUMMYFUNCTION("""COMPUTED_VALUE"""),1.0)</f>
        <v>1</v>
      </c>
      <c r="AY47" s="9">
        <f>IFERROR(__xludf.DUMMYFUNCTION("""COMPUTED_VALUE"""),1.0)</f>
        <v>1</v>
      </c>
      <c r="AZ47" s="9">
        <f>IFERROR(__xludf.DUMMYFUNCTION("""COMPUTED_VALUE"""),1.0)</f>
        <v>1</v>
      </c>
      <c r="BA47" s="9">
        <f>IFERROR(__xludf.DUMMYFUNCTION("""COMPUTED_VALUE"""),1.0)</f>
        <v>1</v>
      </c>
      <c r="BB47" s="9">
        <f>IFERROR(__xludf.DUMMYFUNCTION("""COMPUTED_VALUE"""),1.0)</f>
        <v>1</v>
      </c>
      <c r="BC47" s="9">
        <f>IFERROR(__xludf.DUMMYFUNCTION("""COMPUTED_VALUE"""),1.0)</f>
        <v>1</v>
      </c>
      <c r="BD47" s="9">
        <f>IFERROR(__xludf.DUMMYFUNCTION("""COMPUTED_VALUE"""),1.0)</f>
        <v>1</v>
      </c>
      <c r="BE47" s="9">
        <f>IFERROR(__xludf.DUMMYFUNCTION("""COMPUTED_VALUE"""),1.0)</f>
        <v>1</v>
      </c>
      <c r="BF47" s="9">
        <f>IFERROR(__xludf.DUMMYFUNCTION("""COMPUTED_VALUE"""),1.0)</f>
        <v>1</v>
      </c>
      <c r="BG47" s="9">
        <f>IFERROR(__xludf.DUMMYFUNCTION("""COMPUTED_VALUE"""),1.0)</f>
        <v>1</v>
      </c>
      <c r="BH47" s="9">
        <f>IFERROR(__xludf.DUMMYFUNCTION("""COMPUTED_VALUE"""),1.0)</f>
        <v>1</v>
      </c>
      <c r="BI47" s="9">
        <f>IFERROR(__xludf.DUMMYFUNCTION("""COMPUTED_VALUE"""),1.0)</f>
        <v>1</v>
      </c>
      <c r="BJ47" s="9">
        <f>IFERROR(__xludf.DUMMYFUNCTION("""COMPUTED_VALUE"""),1.0)</f>
        <v>1</v>
      </c>
      <c r="BK47" s="9">
        <f>IFERROR(__xludf.DUMMYFUNCTION("""COMPUTED_VALUE"""),1.0)</f>
        <v>1</v>
      </c>
      <c r="BL47" s="9">
        <f>IFERROR(__xludf.DUMMYFUNCTION("""COMPUTED_VALUE"""),1.0)</f>
        <v>1</v>
      </c>
      <c r="BM47" s="9" t="str">
        <f>IFERROR(__xludf.DUMMYFUNCTION("""COMPUTED_VALUE"""),"")</f>
        <v/>
      </c>
      <c r="BN47" s="9" t="str">
        <f>IFERROR(__xludf.DUMMYFUNCTION("""COMPUTED_VALUE"""),"-")</f>
        <v>-</v>
      </c>
      <c r="BO47" s="9" t="str">
        <f>IFERROR(__xludf.DUMMYFUNCTION("""COMPUTED_VALUE"""),"-")</f>
        <v>-</v>
      </c>
      <c r="BP47" s="9" t="str">
        <f>IFERROR(__xludf.DUMMYFUNCTION("""COMPUTED_VALUE"""),"-")</f>
        <v>-</v>
      </c>
      <c r="BQ47" s="9" t="str">
        <f>IFERROR(__xludf.DUMMYFUNCTION("""COMPUTED_VALUE"""),"-")</f>
        <v>-</v>
      </c>
      <c r="BR47" s="9" t="str">
        <f>IFERROR(__xludf.DUMMYFUNCTION("""COMPUTED_VALUE"""),"-")</f>
        <v>-</v>
      </c>
      <c r="BS47" s="9" t="str">
        <f>IFERROR(__xludf.DUMMYFUNCTION("""COMPUTED_VALUE"""),"-")</f>
        <v>-</v>
      </c>
      <c r="BT47" s="9" t="str">
        <f>IFERROR(__xludf.DUMMYFUNCTION("""COMPUTED_VALUE"""),"-")</f>
        <v>-</v>
      </c>
      <c r="BU47" s="9" t="str">
        <f>IFERROR(__xludf.DUMMYFUNCTION("""COMPUTED_VALUE"""),"-")</f>
        <v>-</v>
      </c>
      <c r="BV47" s="9" t="str">
        <f>IFERROR(__xludf.DUMMYFUNCTION("""COMPUTED_VALUE"""),"-")</f>
        <v>-</v>
      </c>
      <c r="BW47" s="9" t="str">
        <f>IFERROR(__xludf.DUMMYFUNCTION("""COMPUTED_VALUE"""),"-")</f>
        <v>-</v>
      </c>
      <c r="BX47" s="9" t="str">
        <f>IFERROR(__xludf.DUMMYFUNCTION("""COMPUTED_VALUE"""),"-")</f>
        <v>-</v>
      </c>
      <c r="BY47" s="9" t="str">
        <f>IFERROR(__xludf.DUMMYFUNCTION("""COMPUTED_VALUE"""),"-")</f>
        <v>-</v>
      </c>
      <c r="BZ47" s="9" t="str">
        <f>IFERROR(__xludf.DUMMYFUNCTION("""COMPUTED_VALUE"""),"-")</f>
        <v>-</v>
      </c>
      <c r="CA47" s="9" t="str">
        <f>IFERROR(__xludf.DUMMYFUNCTION("""COMPUTED_VALUE"""),"-")</f>
        <v>-</v>
      </c>
      <c r="CB47" s="9" t="str">
        <f>IFERROR(__xludf.DUMMYFUNCTION("""COMPUTED_VALUE"""),"-")</f>
        <v>-</v>
      </c>
      <c r="CC47" s="9" t="str">
        <f>IFERROR(__xludf.DUMMYFUNCTION("""COMPUTED_VALUE"""),"-")</f>
        <v>-</v>
      </c>
      <c r="CD47" s="9" t="str">
        <f>IFERROR(__xludf.DUMMYFUNCTION("""COMPUTED_VALUE"""),"-")</f>
        <v>-</v>
      </c>
      <c r="CE47" s="9" t="str">
        <f>IFERROR(__xludf.DUMMYFUNCTION("""COMPUTED_VALUE"""),"-")</f>
        <v>-</v>
      </c>
      <c r="CF47" s="9" t="str">
        <f>IFERROR(__xludf.DUMMYFUNCTION("""COMPUTED_VALUE"""),"-")</f>
        <v>-</v>
      </c>
      <c r="CG47" s="9" t="str">
        <f>IFERROR(__xludf.DUMMYFUNCTION("""COMPUTED_VALUE"""),"-")</f>
        <v>-</v>
      </c>
      <c r="CH47" s="9" t="str">
        <f>IFERROR(__xludf.DUMMYFUNCTION("""COMPUTED_VALUE"""),"-")</f>
        <v>-</v>
      </c>
      <c r="CI47" s="9" t="str">
        <f>IFERROR(__xludf.DUMMYFUNCTION("""COMPUTED_VALUE"""),"-")</f>
        <v>-</v>
      </c>
      <c r="CJ47" s="9" t="str">
        <f>IFERROR(__xludf.DUMMYFUNCTION("""COMPUTED_VALUE"""),"-")</f>
        <v>-</v>
      </c>
      <c r="CK47" s="9" t="str">
        <f>IFERROR(__xludf.DUMMYFUNCTION("""COMPUTED_VALUE"""),"-")</f>
        <v>-</v>
      </c>
      <c r="CL47" s="9" t="str">
        <f>IFERROR(__xludf.DUMMYFUNCTION("""COMPUTED_VALUE"""),"-")</f>
        <v>-</v>
      </c>
      <c r="CM47" s="9" t="str">
        <f>IFERROR(__xludf.DUMMYFUNCTION("""COMPUTED_VALUE"""),"-")</f>
        <v>-</v>
      </c>
      <c r="CN47" s="9" t="str">
        <f>IFERROR(__xludf.DUMMYFUNCTION("""COMPUTED_VALUE"""),"-")</f>
        <v>-</v>
      </c>
      <c r="CO47" s="9" t="str">
        <f>IFERROR(__xludf.DUMMYFUNCTION("""COMPUTED_VALUE"""),"-")</f>
        <v>-</v>
      </c>
      <c r="CP47" s="9" t="str">
        <f>IFERROR(__xludf.DUMMYFUNCTION("""COMPUTED_VALUE"""),"-")</f>
        <v>-</v>
      </c>
      <c r="CQ47" s="9" t="str">
        <f>IFERROR(__xludf.DUMMYFUNCTION("""COMPUTED_VALUE"""),"-")</f>
        <v>-</v>
      </c>
      <c r="CR47" s="9" t="str">
        <f>IFERROR(__xludf.DUMMYFUNCTION("""COMPUTED_VALUE"""),"-")</f>
        <v>-</v>
      </c>
      <c r="CS47" s="9" t="str">
        <f>IFERROR(__xludf.DUMMYFUNCTION("""COMPUTED_VALUE"""),"-")</f>
        <v>-</v>
      </c>
      <c r="CT47" s="9" t="str">
        <f>IFERROR(__xludf.DUMMYFUNCTION("""COMPUTED_VALUE"""),"-")</f>
        <v>-</v>
      </c>
      <c r="CU47" s="9" t="str">
        <f>IFERROR(__xludf.DUMMYFUNCTION("""COMPUTED_VALUE"""),"")</f>
        <v/>
      </c>
      <c r="CV47" s="9">
        <f>IFERROR(__xludf.DUMMYFUNCTION("""COMPUTED_VALUE"""),1.0)</f>
        <v>1</v>
      </c>
      <c r="CW47" s="9" t="str">
        <f>IFERROR(__xludf.DUMMYFUNCTION("""COMPUTED_VALUE"""),"WA")</f>
        <v>WA</v>
      </c>
      <c r="CX47" s="9" t="str">
        <f>IFERROR(__xludf.DUMMYFUNCTION("""COMPUTED_VALUE"""),"WA")</f>
        <v>WA</v>
      </c>
      <c r="CY47" s="9" t="str">
        <f>IFERROR(__xludf.DUMMYFUNCTION("""COMPUTED_VALUE"""),"WA")</f>
        <v>WA</v>
      </c>
      <c r="CZ47" s="9" t="str">
        <f>IFERROR(__xludf.DUMMYFUNCTION("""COMPUTED_VALUE"""),"WA")</f>
        <v>WA</v>
      </c>
      <c r="DA47" s="9" t="str">
        <f>IFERROR(__xludf.DUMMYFUNCTION("""COMPUTED_VALUE"""),"WA")</f>
        <v>WA</v>
      </c>
      <c r="DB47" s="9" t="str">
        <f>IFERROR(__xludf.DUMMYFUNCTION("""COMPUTED_VALUE"""),"WA")</f>
        <v>WA</v>
      </c>
      <c r="DC47" s="9" t="str">
        <f>IFERROR(__xludf.DUMMYFUNCTION("""COMPUTED_VALUE"""),"TLE")</f>
        <v>TLE</v>
      </c>
      <c r="DD47" s="9" t="str">
        <f>IFERROR(__xludf.DUMMYFUNCTION("""COMPUTED_VALUE"""),"TLE")</f>
        <v>TLE</v>
      </c>
      <c r="DE47" s="9" t="str">
        <f>IFERROR(__xludf.DUMMYFUNCTION("""COMPUTED_VALUE"""),"TLE")</f>
        <v>TLE</v>
      </c>
      <c r="DF47" s="9" t="str">
        <f>IFERROR(__xludf.DUMMYFUNCTION("""COMPUTED_VALUE"""),"TLE")</f>
        <v>TLE</v>
      </c>
      <c r="DG47" s="9" t="str">
        <f>IFERROR(__xludf.DUMMYFUNCTION("""COMPUTED_VALUE"""),"TLE")</f>
        <v>TLE</v>
      </c>
      <c r="DH47" s="9" t="str">
        <f>IFERROR(__xludf.DUMMYFUNCTION("""COMPUTED_VALUE"""),"TLE")</f>
        <v>TLE</v>
      </c>
      <c r="DI47" s="9" t="str">
        <f>IFERROR(__xludf.DUMMYFUNCTION("""COMPUTED_VALUE"""),"TLE")</f>
        <v>TLE</v>
      </c>
      <c r="DJ47" s="9" t="str">
        <f>IFERROR(__xludf.DUMMYFUNCTION("""COMPUTED_VALUE"""),"TLE")</f>
        <v>TLE</v>
      </c>
      <c r="DK47" s="9" t="str">
        <f>IFERROR(__xludf.DUMMYFUNCTION("""COMPUTED_VALUE"""),"TLE")</f>
        <v>TLE</v>
      </c>
      <c r="DL47" s="9" t="str">
        <f>IFERROR(__xludf.DUMMYFUNCTION("""COMPUTED_VALUE"""),"TLE")</f>
        <v>TLE</v>
      </c>
      <c r="DM47" s="9" t="str">
        <f>IFERROR(__xludf.DUMMYFUNCTION("""COMPUTED_VALUE"""),"TLE")</f>
        <v>TLE</v>
      </c>
      <c r="DN47" s="9" t="str">
        <f>IFERROR(__xludf.DUMMYFUNCTION("""COMPUTED_VALUE"""),"TLE")</f>
        <v>TLE</v>
      </c>
      <c r="DO47" s="9" t="str">
        <f>IFERROR(__xludf.DUMMYFUNCTION("""COMPUTED_VALUE"""),"TLE")</f>
        <v>TLE</v>
      </c>
      <c r="DP47" s="9" t="str">
        <f>IFERROR(__xludf.DUMMYFUNCTION("""COMPUTED_VALUE"""),"TLE")</f>
        <v>TLE</v>
      </c>
      <c r="DQ47" s="9" t="str">
        <f>IFERROR(__xludf.DUMMYFUNCTION("""COMPUTED_VALUE"""),"TLE")</f>
        <v>TLE</v>
      </c>
      <c r="DR47" s="9" t="str">
        <f>IFERROR(__xludf.DUMMYFUNCTION("""COMPUTED_VALUE"""),"TLE")</f>
        <v>TLE</v>
      </c>
      <c r="DS47" s="9" t="str">
        <f>IFERROR(__xludf.DUMMYFUNCTION("""COMPUTED_VALUE"""),"TLE")</f>
        <v>TLE</v>
      </c>
      <c r="DT47" s="9" t="str">
        <f>IFERROR(__xludf.DUMMYFUNCTION("""COMPUTED_VALUE"""),"TLE")</f>
        <v>TLE</v>
      </c>
      <c r="DU47" s="9" t="str">
        <f>IFERROR(__xludf.DUMMYFUNCTION("""COMPUTED_VALUE"""),"TLE")</f>
        <v>TLE</v>
      </c>
      <c r="DV47" s="9" t="str">
        <f>IFERROR(__xludf.DUMMYFUNCTION("""COMPUTED_VALUE"""),"TLE")</f>
        <v>TLE</v>
      </c>
      <c r="DW47" s="9" t="str">
        <f>IFERROR(__xludf.DUMMYFUNCTION("""COMPUTED_VALUE"""),"TLE")</f>
        <v>TLE</v>
      </c>
      <c r="DX47" s="9" t="str">
        <f>IFERROR(__xludf.DUMMYFUNCTION("""COMPUTED_VALUE"""),"TLE")</f>
        <v>TLE</v>
      </c>
      <c r="DY47" s="9" t="str">
        <f>IFERROR(__xludf.DUMMYFUNCTION("""COMPUTED_VALUE"""),"TLE")</f>
        <v>TLE</v>
      </c>
      <c r="DZ47" s="9" t="str">
        <f>IFERROR(__xludf.DUMMYFUNCTION("""COMPUTED_VALUE"""),"TLE")</f>
        <v>TLE</v>
      </c>
      <c r="EA47" s="9" t="str">
        <f>IFERROR(__xludf.DUMMYFUNCTION("""COMPUTED_VALUE"""),"TLE")</f>
        <v>TLE</v>
      </c>
      <c r="EB47" s="9" t="str">
        <f>IFERROR(__xludf.DUMMYFUNCTION("""COMPUTED_VALUE"""),"")</f>
        <v/>
      </c>
      <c r="EC47" s="9" t="str">
        <f>IFERROR(__xludf.DUMMYFUNCTION("""COMPUTED_VALUE"""),"-")</f>
        <v>-</v>
      </c>
      <c r="ED47" s="9" t="str">
        <f>IFERROR(__xludf.DUMMYFUNCTION("""COMPUTED_VALUE"""),"-")</f>
        <v>-</v>
      </c>
      <c r="EE47" s="9" t="str">
        <f>IFERROR(__xludf.DUMMYFUNCTION("""COMPUTED_VALUE"""),"-")</f>
        <v>-</v>
      </c>
      <c r="EF47" s="9" t="str">
        <f>IFERROR(__xludf.DUMMYFUNCTION("""COMPUTED_VALUE"""),"-")</f>
        <v>-</v>
      </c>
      <c r="EG47" s="9" t="str">
        <f>IFERROR(__xludf.DUMMYFUNCTION("""COMPUTED_VALUE"""),"-")</f>
        <v>-</v>
      </c>
      <c r="EH47" s="9" t="str">
        <f>IFERROR(__xludf.DUMMYFUNCTION("""COMPUTED_VALUE"""),"-")</f>
        <v>-</v>
      </c>
      <c r="EI47" s="9" t="str">
        <f>IFERROR(__xludf.DUMMYFUNCTION("""COMPUTED_VALUE"""),"-")</f>
        <v>-</v>
      </c>
      <c r="EJ47" s="9" t="str">
        <f>IFERROR(__xludf.DUMMYFUNCTION("""COMPUTED_VALUE"""),"-")</f>
        <v>-</v>
      </c>
      <c r="EK47" s="9" t="str">
        <f>IFERROR(__xludf.DUMMYFUNCTION("""COMPUTED_VALUE"""),"-")</f>
        <v>-</v>
      </c>
      <c r="EL47" s="9" t="str">
        <f>IFERROR(__xludf.DUMMYFUNCTION("""COMPUTED_VALUE"""),"-")</f>
        <v>-</v>
      </c>
      <c r="EM47" s="9" t="str">
        <f>IFERROR(__xludf.DUMMYFUNCTION("""COMPUTED_VALUE"""),"-")</f>
        <v>-</v>
      </c>
      <c r="EN47" s="9" t="str">
        <f>IFERROR(__xludf.DUMMYFUNCTION("""COMPUTED_VALUE"""),"-")</f>
        <v>-</v>
      </c>
      <c r="EO47" s="9" t="str">
        <f>IFERROR(__xludf.DUMMYFUNCTION("""COMPUTED_VALUE"""),"-")</f>
        <v>-</v>
      </c>
      <c r="EP47" s="9" t="str">
        <f>IFERROR(__xludf.DUMMYFUNCTION("""COMPUTED_VALUE"""),"-")</f>
        <v>-</v>
      </c>
      <c r="EQ47" s="9" t="str">
        <f>IFERROR(__xludf.DUMMYFUNCTION("""COMPUTED_VALUE"""),"-")</f>
        <v>-</v>
      </c>
      <c r="ER47" s="9" t="str">
        <f>IFERROR(__xludf.DUMMYFUNCTION("""COMPUTED_VALUE"""),"-")</f>
        <v>-</v>
      </c>
      <c r="ES47" s="9" t="str">
        <f>IFERROR(__xludf.DUMMYFUNCTION("""COMPUTED_VALUE"""),"")</f>
        <v/>
      </c>
      <c r="ET47" s="9" t="str">
        <f>IFERROR(__xludf.DUMMYFUNCTION("""COMPUTED_VALUE"""),"-")</f>
        <v>-</v>
      </c>
      <c r="EU47" s="9" t="str">
        <f>IFERROR(__xludf.DUMMYFUNCTION("""COMPUTED_VALUE"""),"-")</f>
        <v>-</v>
      </c>
      <c r="EV47" s="9" t="str">
        <f>IFERROR(__xludf.DUMMYFUNCTION("""COMPUTED_VALUE"""),"-")</f>
        <v>-</v>
      </c>
      <c r="EW47" s="9" t="str">
        <f>IFERROR(__xludf.DUMMYFUNCTION("""COMPUTED_VALUE"""),"-")</f>
        <v>-</v>
      </c>
      <c r="EX47" s="9" t="str">
        <f>IFERROR(__xludf.DUMMYFUNCTION("""COMPUTED_VALUE"""),"-")</f>
        <v>-</v>
      </c>
      <c r="EY47" s="9" t="str">
        <f>IFERROR(__xludf.DUMMYFUNCTION("""COMPUTED_VALUE"""),"-")</f>
        <v>-</v>
      </c>
      <c r="EZ47" s="9" t="str">
        <f>IFERROR(__xludf.DUMMYFUNCTION("""COMPUTED_VALUE"""),"-")</f>
        <v>-</v>
      </c>
      <c r="FA47" s="9" t="str">
        <f>IFERROR(__xludf.DUMMYFUNCTION("""COMPUTED_VALUE"""),"-")</f>
        <v>-</v>
      </c>
      <c r="FB47" s="9" t="str">
        <f>IFERROR(__xludf.DUMMYFUNCTION("""COMPUTED_VALUE"""),"-")</f>
        <v>-</v>
      </c>
      <c r="FC47" s="9" t="str">
        <f>IFERROR(__xludf.DUMMYFUNCTION("""COMPUTED_VALUE"""),"-")</f>
        <v>-</v>
      </c>
      <c r="FD47" s="9" t="str">
        <f>IFERROR(__xludf.DUMMYFUNCTION("""COMPUTED_VALUE"""),"-")</f>
        <v>-</v>
      </c>
      <c r="FE47" s="9" t="str">
        <f>IFERROR(__xludf.DUMMYFUNCTION("""COMPUTED_VALUE"""),"-")</f>
        <v>-</v>
      </c>
      <c r="FF47" s="9" t="str">
        <f>IFERROR(__xludf.DUMMYFUNCTION("""COMPUTED_VALUE"""),"-")</f>
        <v>-</v>
      </c>
      <c r="FG47" s="9" t="str">
        <f>IFERROR(__xludf.DUMMYFUNCTION("""COMPUTED_VALUE"""),"-")</f>
        <v>-</v>
      </c>
      <c r="FH47" s="9" t="str">
        <f>IFERROR(__xludf.DUMMYFUNCTION("""COMPUTED_VALUE"""),"-")</f>
        <v>-</v>
      </c>
      <c r="FI47" s="9" t="str">
        <f>IFERROR(__xludf.DUMMYFUNCTION("""COMPUTED_VALUE"""),"-")</f>
        <v>-</v>
      </c>
      <c r="FJ47" s="9" t="str">
        <f>IFERROR(__xludf.DUMMYFUNCTION("""COMPUTED_VALUE"""),"-")</f>
        <v>-</v>
      </c>
      <c r="FK47" s="9" t="str">
        <f>IFERROR(__xludf.DUMMYFUNCTION("""COMPUTED_VALUE"""),"-")</f>
        <v>-</v>
      </c>
      <c r="FL47" s="9" t="str">
        <f>IFERROR(__xludf.DUMMYFUNCTION("""COMPUTED_VALUE"""),"-")</f>
        <v>-</v>
      </c>
      <c r="FM47" s="9" t="str">
        <f>IFERROR(__xludf.DUMMYFUNCTION("""COMPUTED_VALUE"""),"-")</f>
        <v>-</v>
      </c>
      <c r="FN47" s="9" t="str">
        <f>IFERROR(__xludf.DUMMYFUNCTION("""COMPUTED_VALUE"""),"-")</f>
        <v>-</v>
      </c>
      <c r="FO47" s="9" t="str">
        <f>IFERROR(__xludf.DUMMYFUNCTION("""COMPUTED_VALUE"""),"-")</f>
        <v>-</v>
      </c>
      <c r="FP47" s="9" t="str">
        <f>IFERROR(__xludf.DUMMYFUNCTION("""COMPUTED_VALUE"""),"-")</f>
        <v>-</v>
      </c>
      <c r="FQ47" s="9" t="str">
        <f>IFERROR(__xludf.DUMMYFUNCTION("""COMPUTED_VALUE"""),"-")</f>
        <v>-</v>
      </c>
      <c r="FR47" s="9" t="str">
        <f>IFERROR(__xludf.DUMMYFUNCTION("""COMPUTED_VALUE"""),"-")</f>
        <v>-</v>
      </c>
      <c r="FS47" s="9" t="str">
        <f>IFERROR(__xludf.DUMMYFUNCTION("""COMPUTED_VALUE"""),"-")</f>
        <v>-</v>
      </c>
      <c r="FT47" s="9" t="str">
        <f>IFERROR(__xludf.DUMMYFUNCTION("""COMPUTED_VALUE"""),"-")</f>
        <v>-</v>
      </c>
      <c r="FU47" s="9" t="str">
        <f>IFERROR(__xludf.DUMMYFUNCTION("""COMPUTED_VALUE"""),"-")</f>
        <v>-</v>
      </c>
      <c r="FV47" s="9" t="str">
        <f>IFERROR(__xludf.DUMMYFUNCTION("""COMPUTED_VALUE"""),"")</f>
        <v/>
      </c>
      <c r="FW47" s="9" t="str">
        <f>IFERROR(__xludf.DUMMYFUNCTION("""COMPUTED_VALUE"""),"-")</f>
        <v>-</v>
      </c>
      <c r="FX47" s="9" t="str">
        <f>IFERROR(__xludf.DUMMYFUNCTION("""COMPUTED_VALUE"""),"-")</f>
        <v>-</v>
      </c>
      <c r="FY47" s="9" t="str">
        <f>IFERROR(__xludf.DUMMYFUNCTION("""COMPUTED_VALUE"""),"-")</f>
        <v>-</v>
      </c>
      <c r="FZ47" s="9" t="str">
        <f>IFERROR(__xludf.DUMMYFUNCTION("""COMPUTED_VALUE"""),"-")</f>
        <v>-</v>
      </c>
      <c r="GA47" s="9" t="str">
        <f>IFERROR(__xludf.DUMMYFUNCTION("""COMPUTED_VALUE"""),"-")</f>
        <v>-</v>
      </c>
      <c r="GB47" s="9" t="str">
        <f>IFERROR(__xludf.DUMMYFUNCTION("""COMPUTED_VALUE"""),"-")</f>
        <v>-</v>
      </c>
      <c r="GC47" s="9" t="str">
        <f>IFERROR(__xludf.DUMMYFUNCTION("""COMPUTED_VALUE"""),"-")</f>
        <v>-</v>
      </c>
      <c r="GD47" s="9" t="str">
        <f>IFERROR(__xludf.DUMMYFUNCTION("""COMPUTED_VALUE"""),"-")</f>
        <v>-</v>
      </c>
      <c r="GE47" s="9" t="str">
        <f>IFERROR(__xludf.DUMMYFUNCTION("""COMPUTED_VALUE"""),"-")</f>
        <v>-</v>
      </c>
      <c r="GF47" s="9" t="str">
        <f>IFERROR(__xludf.DUMMYFUNCTION("""COMPUTED_VALUE"""),"-")</f>
        <v>-</v>
      </c>
      <c r="GG47" s="9" t="str">
        <f>IFERROR(__xludf.DUMMYFUNCTION("""COMPUTED_VALUE"""),"-")</f>
        <v>-</v>
      </c>
      <c r="GH47" s="9" t="str">
        <f>IFERROR(__xludf.DUMMYFUNCTION("""COMPUTED_VALUE"""),"-")</f>
        <v>-</v>
      </c>
      <c r="GI47" s="9" t="str">
        <f>IFERROR(__xludf.DUMMYFUNCTION("""COMPUTED_VALUE"""),"-")</f>
        <v>-</v>
      </c>
      <c r="GJ47" s="9" t="str">
        <f>IFERROR(__xludf.DUMMYFUNCTION("""COMPUTED_VALUE"""),"-")</f>
        <v>-</v>
      </c>
      <c r="GK47" s="9" t="str">
        <f>IFERROR(__xludf.DUMMYFUNCTION("""COMPUTED_VALUE"""),"-")</f>
        <v>-</v>
      </c>
      <c r="GL47" s="9" t="str">
        <f>IFERROR(__xludf.DUMMYFUNCTION("""COMPUTED_VALUE"""),"-")</f>
        <v>-</v>
      </c>
      <c r="GM47" s="9" t="str">
        <f>IFERROR(__xludf.DUMMYFUNCTION("""COMPUTED_VALUE"""),"-")</f>
        <v>-</v>
      </c>
      <c r="GN47" s="9" t="str">
        <f>IFERROR(__xludf.DUMMYFUNCTION("""COMPUTED_VALUE"""),"-")</f>
        <v>-</v>
      </c>
      <c r="GO47" s="9" t="str">
        <f>IFERROR(__xludf.DUMMYFUNCTION("""COMPUTED_VALUE"""),"-")</f>
        <v>-</v>
      </c>
      <c r="GP47" s="9" t="str">
        <f>IFERROR(__xludf.DUMMYFUNCTION("""COMPUTED_VALUE"""),"-")</f>
        <v>-</v>
      </c>
      <c r="GQ47" s="9" t="str">
        <f>IFERROR(__xludf.DUMMYFUNCTION("""COMPUTED_VALUE"""),"-")</f>
        <v>-</v>
      </c>
      <c r="GR47" s="9" t="str">
        <f>IFERROR(__xludf.DUMMYFUNCTION("""COMPUTED_VALUE"""),"-")</f>
        <v>-</v>
      </c>
      <c r="GS47" s="9" t="str">
        <f>IFERROR(__xludf.DUMMYFUNCTION("""COMPUTED_VALUE"""),"-")</f>
        <v>-</v>
      </c>
      <c r="GT47" s="9" t="str">
        <f>IFERROR(__xludf.DUMMYFUNCTION("""COMPUTED_VALUE"""),"-")</f>
        <v>-</v>
      </c>
      <c r="GU47" s="9" t="str">
        <f>IFERROR(__xludf.DUMMYFUNCTION("""COMPUTED_VALUE"""),"")</f>
        <v/>
      </c>
    </row>
    <row r="48">
      <c r="A48" s="5"/>
      <c r="B48" s="5"/>
      <c r="C48" s="5" t="str">
        <f>if(B48="d","diskv. iz ciklusa",if(B48="d1","diskv. iz kruga",if($E48="ODOBREN",(if(countif(H:H,"="&amp;H48)=1,countif(H:H,"&gt;"&amp;H48)+1,concatenate(countif(H:H,"&gt;"&amp;H48)+1," - ",countif(H:H,"&gt;="&amp;H48)))),'Rezultati - B kategorija'!empty)))</f>
        <v>39 - 52</v>
      </c>
      <c r="D48" s="6" t="str">
        <f>IFERROR(__xludf.DUMMYFUNCTION("""COMPUTED_VALUE"""),"LaurentiuS")</f>
        <v>LaurentiuS</v>
      </c>
      <c r="E48" s="6" t="str">
        <f>IFERROR(__xludf.DUMMYFUNCTION("""COMPUTED_VALUE"""),"ODOBREN")</f>
        <v>ODOBREN</v>
      </c>
      <c r="F48" s="6" t="str">
        <f>IFERROR(__xludf.DUMMYFUNCTION("""COMPUTED_VALUE"""),"Aleksandar")</f>
        <v>Aleksandar</v>
      </c>
      <c r="G48" s="6" t="str">
        <f>IFERROR(__xludf.DUMMYFUNCTION("""COMPUTED_VALUE"""),"Jovanović")</f>
        <v>Jovanović</v>
      </c>
      <c r="H48" s="7">
        <f>IFERROR(__xludf.DUMMYFUNCTION("""COMPUTED_VALUE"""),100.0)</f>
        <v>100</v>
      </c>
      <c r="I48" s="7">
        <f>IFERROR(__xludf.DUMMYFUNCTION("""COMPUTED_VALUE"""),100.0)</f>
        <v>100</v>
      </c>
      <c r="J48" s="6" t="str">
        <f>IFERROR(__xludf.DUMMYFUNCTION("""COMPUTED_VALUE"""),"Novi Beograd")</f>
        <v>Novi Beograd</v>
      </c>
      <c r="K48" s="6" t="str">
        <f>IFERROR(__xludf.DUMMYFUNCTION("""COMPUTED_VALUE"""),"Deseta gimnazija Mihajlo Pupin")</f>
        <v>Deseta gimnazija Mihajlo Pupin</v>
      </c>
      <c r="L48" s="14" t="str">
        <f>IFERROR(__xludf.DUMMYFUNCTION("""COMPUTED_VALUE"""),"III")</f>
        <v>III</v>
      </c>
      <c r="M48" s="6" t="str">
        <f>IFERROR(__xludf.DUMMYFUNCTION("""COMPUTED_VALUE"""),"B")</f>
        <v>B</v>
      </c>
      <c r="N48" s="6"/>
      <c r="O48" s="8">
        <f>IFERROR(__xludf.DUMMYFUNCTION("""COMPUTED_VALUE"""),100.0)</f>
        <v>100</v>
      </c>
      <c r="P48" s="9">
        <f>IFERROR(__xludf.DUMMYFUNCTION("""COMPUTED_VALUE"""),0.0)</f>
        <v>0</v>
      </c>
      <c r="Q48" s="9" t="str">
        <f>IFERROR(__xludf.DUMMYFUNCTION("""COMPUTED_VALUE"""),"-")</f>
        <v>-</v>
      </c>
      <c r="R48" s="9" t="str">
        <f>IFERROR(__xludf.DUMMYFUNCTION("""COMPUTED_VALUE"""),"-")</f>
        <v>-</v>
      </c>
      <c r="S48" s="9" t="str">
        <f>IFERROR(__xludf.DUMMYFUNCTION("""COMPUTED_VALUE"""),"-")</f>
        <v>-</v>
      </c>
      <c r="T48" s="9" t="str">
        <f>IFERROR(__xludf.DUMMYFUNCTION("""COMPUTED_VALUE"""),"-")</f>
        <v>-</v>
      </c>
      <c r="U48" s="9" t="str">
        <f>IFERROR(__xludf.DUMMYFUNCTION("""COMPUTED_VALUE"""),"")</f>
        <v/>
      </c>
      <c r="V48" s="9" t="str">
        <f>IFERROR(__xludf.DUMMYFUNCTION("""COMPUTED_VALUE"""),"")</f>
        <v/>
      </c>
      <c r="W48" s="9">
        <f>IFERROR(__xludf.DUMMYFUNCTION("""COMPUTED_VALUE"""),1.0)</f>
        <v>1</v>
      </c>
      <c r="X48" s="9">
        <f>IFERROR(__xludf.DUMMYFUNCTION("""COMPUTED_VALUE"""),1.0)</f>
        <v>1</v>
      </c>
      <c r="Y48" s="9">
        <f>IFERROR(__xludf.DUMMYFUNCTION("""COMPUTED_VALUE"""),1.0)</f>
        <v>1</v>
      </c>
      <c r="Z48" s="9">
        <f>IFERROR(__xludf.DUMMYFUNCTION("""COMPUTED_VALUE"""),1.0)</f>
        <v>1</v>
      </c>
      <c r="AA48" s="9">
        <f>IFERROR(__xludf.DUMMYFUNCTION("""COMPUTED_VALUE"""),1.0)</f>
        <v>1</v>
      </c>
      <c r="AB48" s="9">
        <f>IFERROR(__xludf.DUMMYFUNCTION("""COMPUTED_VALUE"""),1.0)</f>
        <v>1</v>
      </c>
      <c r="AC48" s="9">
        <f>IFERROR(__xludf.DUMMYFUNCTION("""COMPUTED_VALUE"""),1.0)</f>
        <v>1</v>
      </c>
      <c r="AD48" s="9">
        <f>IFERROR(__xludf.DUMMYFUNCTION("""COMPUTED_VALUE"""),1.0)</f>
        <v>1</v>
      </c>
      <c r="AE48" s="9">
        <f>IFERROR(__xludf.DUMMYFUNCTION("""COMPUTED_VALUE"""),1.0)</f>
        <v>1</v>
      </c>
      <c r="AF48" s="9">
        <f>IFERROR(__xludf.DUMMYFUNCTION("""COMPUTED_VALUE"""),1.0)</f>
        <v>1</v>
      </c>
      <c r="AG48" s="9">
        <f>IFERROR(__xludf.DUMMYFUNCTION("""COMPUTED_VALUE"""),1.0)</f>
        <v>1</v>
      </c>
      <c r="AH48" s="9">
        <f>IFERROR(__xludf.DUMMYFUNCTION("""COMPUTED_VALUE"""),1.0)</f>
        <v>1</v>
      </c>
      <c r="AI48" s="9">
        <f>IFERROR(__xludf.DUMMYFUNCTION("""COMPUTED_VALUE"""),1.0)</f>
        <v>1</v>
      </c>
      <c r="AJ48" s="9">
        <f>IFERROR(__xludf.DUMMYFUNCTION("""COMPUTED_VALUE"""),1.0)</f>
        <v>1</v>
      </c>
      <c r="AK48" s="9">
        <f>IFERROR(__xludf.DUMMYFUNCTION("""COMPUTED_VALUE"""),1.0)</f>
        <v>1</v>
      </c>
      <c r="AL48" s="9">
        <f>IFERROR(__xludf.DUMMYFUNCTION("""COMPUTED_VALUE"""),1.0)</f>
        <v>1</v>
      </c>
      <c r="AM48" s="9">
        <f>IFERROR(__xludf.DUMMYFUNCTION("""COMPUTED_VALUE"""),1.0)</f>
        <v>1</v>
      </c>
      <c r="AN48" s="9">
        <f>IFERROR(__xludf.DUMMYFUNCTION("""COMPUTED_VALUE"""),1.0)</f>
        <v>1</v>
      </c>
      <c r="AO48" s="9">
        <f>IFERROR(__xludf.DUMMYFUNCTION("""COMPUTED_VALUE"""),1.0)</f>
        <v>1</v>
      </c>
      <c r="AP48" s="9">
        <f>IFERROR(__xludf.DUMMYFUNCTION("""COMPUTED_VALUE"""),1.0)</f>
        <v>1</v>
      </c>
      <c r="AQ48" s="9">
        <f>IFERROR(__xludf.DUMMYFUNCTION("""COMPUTED_VALUE"""),1.0)</f>
        <v>1</v>
      </c>
      <c r="AR48" s="9">
        <f>IFERROR(__xludf.DUMMYFUNCTION("""COMPUTED_VALUE"""),1.0)</f>
        <v>1</v>
      </c>
      <c r="AS48" s="9">
        <f>IFERROR(__xludf.DUMMYFUNCTION("""COMPUTED_VALUE"""),1.0)</f>
        <v>1</v>
      </c>
      <c r="AT48" s="9">
        <f>IFERROR(__xludf.DUMMYFUNCTION("""COMPUTED_VALUE"""),1.0)</f>
        <v>1</v>
      </c>
      <c r="AU48" s="9">
        <f>IFERROR(__xludf.DUMMYFUNCTION("""COMPUTED_VALUE"""),1.0)</f>
        <v>1</v>
      </c>
      <c r="AV48" s="9">
        <f>IFERROR(__xludf.DUMMYFUNCTION("""COMPUTED_VALUE"""),1.0)</f>
        <v>1</v>
      </c>
      <c r="AW48" s="9">
        <f>IFERROR(__xludf.DUMMYFUNCTION("""COMPUTED_VALUE"""),1.0)</f>
        <v>1</v>
      </c>
      <c r="AX48" s="9">
        <f>IFERROR(__xludf.DUMMYFUNCTION("""COMPUTED_VALUE"""),1.0)</f>
        <v>1</v>
      </c>
      <c r="AY48" s="9">
        <f>IFERROR(__xludf.DUMMYFUNCTION("""COMPUTED_VALUE"""),1.0)</f>
        <v>1</v>
      </c>
      <c r="AZ48" s="9">
        <f>IFERROR(__xludf.DUMMYFUNCTION("""COMPUTED_VALUE"""),1.0)</f>
        <v>1</v>
      </c>
      <c r="BA48" s="9">
        <f>IFERROR(__xludf.DUMMYFUNCTION("""COMPUTED_VALUE"""),1.0)</f>
        <v>1</v>
      </c>
      <c r="BB48" s="9">
        <f>IFERROR(__xludf.DUMMYFUNCTION("""COMPUTED_VALUE"""),1.0)</f>
        <v>1</v>
      </c>
      <c r="BC48" s="9">
        <f>IFERROR(__xludf.DUMMYFUNCTION("""COMPUTED_VALUE"""),1.0)</f>
        <v>1</v>
      </c>
      <c r="BD48" s="9">
        <f>IFERROR(__xludf.DUMMYFUNCTION("""COMPUTED_VALUE"""),1.0)</f>
        <v>1</v>
      </c>
      <c r="BE48" s="9">
        <f>IFERROR(__xludf.DUMMYFUNCTION("""COMPUTED_VALUE"""),1.0)</f>
        <v>1</v>
      </c>
      <c r="BF48" s="9">
        <f>IFERROR(__xludf.DUMMYFUNCTION("""COMPUTED_VALUE"""),1.0)</f>
        <v>1</v>
      </c>
      <c r="BG48" s="9">
        <f>IFERROR(__xludf.DUMMYFUNCTION("""COMPUTED_VALUE"""),1.0)</f>
        <v>1</v>
      </c>
      <c r="BH48" s="9">
        <f>IFERROR(__xludf.DUMMYFUNCTION("""COMPUTED_VALUE"""),1.0)</f>
        <v>1</v>
      </c>
      <c r="BI48" s="9">
        <f>IFERROR(__xludf.DUMMYFUNCTION("""COMPUTED_VALUE"""),1.0)</f>
        <v>1</v>
      </c>
      <c r="BJ48" s="9">
        <f>IFERROR(__xludf.DUMMYFUNCTION("""COMPUTED_VALUE"""),1.0)</f>
        <v>1</v>
      </c>
      <c r="BK48" s="9">
        <f>IFERROR(__xludf.DUMMYFUNCTION("""COMPUTED_VALUE"""),1.0)</f>
        <v>1</v>
      </c>
      <c r="BL48" s="9">
        <f>IFERROR(__xludf.DUMMYFUNCTION("""COMPUTED_VALUE"""),1.0)</f>
        <v>1</v>
      </c>
      <c r="BM48" s="9" t="str">
        <f>IFERROR(__xludf.DUMMYFUNCTION("""COMPUTED_VALUE"""),"")</f>
        <v/>
      </c>
      <c r="BN48" s="9" t="str">
        <f>IFERROR(__xludf.DUMMYFUNCTION("""COMPUTED_VALUE"""),"WA")</f>
        <v>WA</v>
      </c>
      <c r="BO48" s="9" t="str">
        <f>IFERROR(__xludf.DUMMYFUNCTION("""COMPUTED_VALUE"""),"WA")</f>
        <v>WA</v>
      </c>
      <c r="BP48" s="9" t="str">
        <f>IFERROR(__xludf.DUMMYFUNCTION("""COMPUTED_VALUE"""),"WA")</f>
        <v>WA</v>
      </c>
      <c r="BQ48" s="9">
        <f>IFERROR(__xludf.DUMMYFUNCTION("""COMPUTED_VALUE"""),1.0)</f>
        <v>1</v>
      </c>
      <c r="BR48" s="9" t="str">
        <f>IFERROR(__xludf.DUMMYFUNCTION("""COMPUTED_VALUE"""),"WA")</f>
        <v>WA</v>
      </c>
      <c r="BS48" s="9" t="str">
        <f>IFERROR(__xludf.DUMMYFUNCTION("""COMPUTED_VALUE"""),"WA")</f>
        <v>WA</v>
      </c>
      <c r="BT48" s="9" t="str">
        <f>IFERROR(__xludf.DUMMYFUNCTION("""COMPUTED_VALUE"""),"WA")</f>
        <v>WA</v>
      </c>
      <c r="BU48" s="9" t="str">
        <f>IFERROR(__xludf.DUMMYFUNCTION("""COMPUTED_VALUE"""),"WA")</f>
        <v>WA</v>
      </c>
      <c r="BV48" s="9" t="str">
        <f>IFERROR(__xludf.DUMMYFUNCTION("""COMPUTED_VALUE"""),"WA")</f>
        <v>WA</v>
      </c>
      <c r="BW48" s="9" t="str">
        <f>IFERROR(__xludf.DUMMYFUNCTION("""COMPUTED_VALUE"""),"WA")</f>
        <v>WA</v>
      </c>
      <c r="BX48" s="9" t="str">
        <f>IFERROR(__xludf.DUMMYFUNCTION("""COMPUTED_VALUE"""),"WA")</f>
        <v>WA</v>
      </c>
      <c r="BY48" s="9" t="str">
        <f>IFERROR(__xludf.DUMMYFUNCTION("""COMPUTED_VALUE"""),"WA")</f>
        <v>WA</v>
      </c>
      <c r="BZ48" s="9">
        <f>IFERROR(__xludf.DUMMYFUNCTION("""COMPUTED_VALUE"""),1.0)</f>
        <v>1</v>
      </c>
      <c r="CA48" s="9" t="str">
        <f>IFERROR(__xludf.DUMMYFUNCTION("""COMPUTED_VALUE"""),"WA")</f>
        <v>WA</v>
      </c>
      <c r="CB48" s="9" t="str">
        <f>IFERROR(__xludf.DUMMYFUNCTION("""COMPUTED_VALUE"""),"WA")</f>
        <v>WA</v>
      </c>
      <c r="CC48" s="9" t="str">
        <f>IFERROR(__xludf.DUMMYFUNCTION("""COMPUTED_VALUE"""),"WA")</f>
        <v>WA</v>
      </c>
      <c r="CD48" s="9" t="str">
        <f>IFERROR(__xludf.DUMMYFUNCTION("""COMPUTED_VALUE"""),"WA")</f>
        <v>WA</v>
      </c>
      <c r="CE48" s="9" t="str">
        <f>IFERROR(__xludf.DUMMYFUNCTION("""COMPUTED_VALUE"""),"WA")</f>
        <v>WA</v>
      </c>
      <c r="CF48" s="9" t="str">
        <f>IFERROR(__xludf.DUMMYFUNCTION("""COMPUTED_VALUE"""),"WA")</f>
        <v>WA</v>
      </c>
      <c r="CG48" s="9" t="str">
        <f>IFERROR(__xludf.DUMMYFUNCTION("""COMPUTED_VALUE"""),"WA")</f>
        <v>WA</v>
      </c>
      <c r="CH48" s="9" t="str">
        <f>IFERROR(__xludf.DUMMYFUNCTION("""COMPUTED_VALUE"""),"WA")</f>
        <v>WA</v>
      </c>
      <c r="CI48" s="9" t="str">
        <f>IFERROR(__xludf.DUMMYFUNCTION("""COMPUTED_VALUE"""),"WA")</f>
        <v>WA</v>
      </c>
      <c r="CJ48" s="9" t="str">
        <f>IFERROR(__xludf.DUMMYFUNCTION("""COMPUTED_VALUE"""),"WA")</f>
        <v>WA</v>
      </c>
      <c r="CK48" s="9" t="str">
        <f>IFERROR(__xludf.DUMMYFUNCTION("""COMPUTED_VALUE"""),"WA")</f>
        <v>WA</v>
      </c>
      <c r="CL48" s="9" t="str">
        <f>IFERROR(__xludf.DUMMYFUNCTION("""COMPUTED_VALUE"""),"WA")</f>
        <v>WA</v>
      </c>
      <c r="CM48" s="9" t="str">
        <f>IFERROR(__xludf.DUMMYFUNCTION("""COMPUTED_VALUE"""),"WA")</f>
        <v>WA</v>
      </c>
      <c r="CN48" s="9" t="str">
        <f>IFERROR(__xludf.DUMMYFUNCTION("""COMPUTED_VALUE"""),"WA")</f>
        <v>WA</v>
      </c>
      <c r="CO48" s="9" t="str">
        <f>IFERROR(__xludf.DUMMYFUNCTION("""COMPUTED_VALUE"""),"WA")</f>
        <v>WA</v>
      </c>
      <c r="CP48" s="9" t="str">
        <f>IFERROR(__xludf.DUMMYFUNCTION("""COMPUTED_VALUE"""),"WA")</f>
        <v>WA</v>
      </c>
      <c r="CQ48" s="9" t="str">
        <f>IFERROR(__xludf.DUMMYFUNCTION("""COMPUTED_VALUE"""),"WA")</f>
        <v>WA</v>
      </c>
      <c r="CR48" s="9" t="str">
        <f>IFERROR(__xludf.DUMMYFUNCTION("""COMPUTED_VALUE"""),"WA")</f>
        <v>WA</v>
      </c>
      <c r="CS48" s="9" t="str">
        <f>IFERROR(__xludf.DUMMYFUNCTION("""COMPUTED_VALUE"""),"WA")</f>
        <v>WA</v>
      </c>
      <c r="CT48" s="9" t="str">
        <f>IFERROR(__xludf.DUMMYFUNCTION("""COMPUTED_VALUE"""),"WA")</f>
        <v>WA</v>
      </c>
      <c r="CU48" s="9" t="str">
        <f>IFERROR(__xludf.DUMMYFUNCTION("""COMPUTED_VALUE"""),"")</f>
        <v/>
      </c>
      <c r="CV48" s="9" t="str">
        <f>IFERROR(__xludf.DUMMYFUNCTION("""COMPUTED_VALUE"""),"-")</f>
        <v>-</v>
      </c>
      <c r="CW48" s="9" t="str">
        <f>IFERROR(__xludf.DUMMYFUNCTION("""COMPUTED_VALUE"""),"-")</f>
        <v>-</v>
      </c>
      <c r="CX48" s="9" t="str">
        <f>IFERROR(__xludf.DUMMYFUNCTION("""COMPUTED_VALUE"""),"-")</f>
        <v>-</v>
      </c>
      <c r="CY48" s="9" t="str">
        <f>IFERROR(__xludf.DUMMYFUNCTION("""COMPUTED_VALUE"""),"-")</f>
        <v>-</v>
      </c>
      <c r="CZ48" s="9" t="str">
        <f>IFERROR(__xludf.DUMMYFUNCTION("""COMPUTED_VALUE"""),"-")</f>
        <v>-</v>
      </c>
      <c r="DA48" s="9" t="str">
        <f>IFERROR(__xludf.DUMMYFUNCTION("""COMPUTED_VALUE"""),"-")</f>
        <v>-</v>
      </c>
      <c r="DB48" s="9" t="str">
        <f>IFERROR(__xludf.DUMMYFUNCTION("""COMPUTED_VALUE"""),"-")</f>
        <v>-</v>
      </c>
      <c r="DC48" s="9" t="str">
        <f>IFERROR(__xludf.DUMMYFUNCTION("""COMPUTED_VALUE"""),"-")</f>
        <v>-</v>
      </c>
      <c r="DD48" s="9" t="str">
        <f>IFERROR(__xludf.DUMMYFUNCTION("""COMPUTED_VALUE"""),"-")</f>
        <v>-</v>
      </c>
      <c r="DE48" s="9" t="str">
        <f>IFERROR(__xludf.DUMMYFUNCTION("""COMPUTED_VALUE"""),"-")</f>
        <v>-</v>
      </c>
      <c r="DF48" s="9" t="str">
        <f>IFERROR(__xludf.DUMMYFUNCTION("""COMPUTED_VALUE"""),"-")</f>
        <v>-</v>
      </c>
      <c r="DG48" s="9" t="str">
        <f>IFERROR(__xludf.DUMMYFUNCTION("""COMPUTED_VALUE"""),"-")</f>
        <v>-</v>
      </c>
      <c r="DH48" s="9" t="str">
        <f>IFERROR(__xludf.DUMMYFUNCTION("""COMPUTED_VALUE"""),"-")</f>
        <v>-</v>
      </c>
      <c r="DI48" s="9" t="str">
        <f>IFERROR(__xludf.DUMMYFUNCTION("""COMPUTED_VALUE"""),"-")</f>
        <v>-</v>
      </c>
      <c r="DJ48" s="9" t="str">
        <f>IFERROR(__xludf.DUMMYFUNCTION("""COMPUTED_VALUE"""),"-")</f>
        <v>-</v>
      </c>
      <c r="DK48" s="9" t="str">
        <f>IFERROR(__xludf.DUMMYFUNCTION("""COMPUTED_VALUE"""),"-")</f>
        <v>-</v>
      </c>
      <c r="DL48" s="9" t="str">
        <f>IFERROR(__xludf.DUMMYFUNCTION("""COMPUTED_VALUE"""),"-")</f>
        <v>-</v>
      </c>
      <c r="DM48" s="9" t="str">
        <f>IFERROR(__xludf.DUMMYFUNCTION("""COMPUTED_VALUE"""),"-")</f>
        <v>-</v>
      </c>
      <c r="DN48" s="9" t="str">
        <f>IFERROR(__xludf.DUMMYFUNCTION("""COMPUTED_VALUE"""),"-")</f>
        <v>-</v>
      </c>
      <c r="DO48" s="9" t="str">
        <f>IFERROR(__xludf.DUMMYFUNCTION("""COMPUTED_VALUE"""),"-")</f>
        <v>-</v>
      </c>
      <c r="DP48" s="9" t="str">
        <f>IFERROR(__xludf.DUMMYFUNCTION("""COMPUTED_VALUE"""),"-")</f>
        <v>-</v>
      </c>
      <c r="DQ48" s="9" t="str">
        <f>IFERROR(__xludf.DUMMYFUNCTION("""COMPUTED_VALUE"""),"-")</f>
        <v>-</v>
      </c>
      <c r="DR48" s="9" t="str">
        <f>IFERROR(__xludf.DUMMYFUNCTION("""COMPUTED_VALUE"""),"-")</f>
        <v>-</v>
      </c>
      <c r="DS48" s="9" t="str">
        <f>IFERROR(__xludf.DUMMYFUNCTION("""COMPUTED_VALUE"""),"-")</f>
        <v>-</v>
      </c>
      <c r="DT48" s="9" t="str">
        <f>IFERROR(__xludf.DUMMYFUNCTION("""COMPUTED_VALUE"""),"-")</f>
        <v>-</v>
      </c>
      <c r="DU48" s="9" t="str">
        <f>IFERROR(__xludf.DUMMYFUNCTION("""COMPUTED_VALUE"""),"-")</f>
        <v>-</v>
      </c>
      <c r="DV48" s="9" t="str">
        <f>IFERROR(__xludf.DUMMYFUNCTION("""COMPUTED_VALUE"""),"-")</f>
        <v>-</v>
      </c>
      <c r="DW48" s="9" t="str">
        <f>IFERROR(__xludf.DUMMYFUNCTION("""COMPUTED_VALUE"""),"-")</f>
        <v>-</v>
      </c>
      <c r="DX48" s="9" t="str">
        <f>IFERROR(__xludf.DUMMYFUNCTION("""COMPUTED_VALUE"""),"-")</f>
        <v>-</v>
      </c>
      <c r="DY48" s="9" t="str">
        <f>IFERROR(__xludf.DUMMYFUNCTION("""COMPUTED_VALUE"""),"-")</f>
        <v>-</v>
      </c>
      <c r="DZ48" s="9" t="str">
        <f>IFERROR(__xludf.DUMMYFUNCTION("""COMPUTED_VALUE"""),"-")</f>
        <v>-</v>
      </c>
      <c r="EA48" s="9" t="str">
        <f>IFERROR(__xludf.DUMMYFUNCTION("""COMPUTED_VALUE"""),"-")</f>
        <v>-</v>
      </c>
      <c r="EB48" s="9" t="str">
        <f>IFERROR(__xludf.DUMMYFUNCTION("""COMPUTED_VALUE"""),"")</f>
        <v/>
      </c>
      <c r="EC48" s="9" t="str">
        <f>IFERROR(__xludf.DUMMYFUNCTION("""COMPUTED_VALUE"""),"-")</f>
        <v>-</v>
      </c>
      <c r="ED48" s="9" t="str">
        <f>IFERROR(__xludf.DUMMYFUNCTION("""COMPUTED_VALUE"""),"-")</f>
        <v>-</v>
      </c>
      <c r="EE48" s="9" t="str">
        <f>IFERROR(__xludf.DUMMYFUNCTION("""COMPUTED_VALUE"""),"-")</f>
        <v>-</v>
      </c>
      <c r="EF48" s="9" t="str">
        <f>IFERROR(__xludf.DUMMYFUNCTION("""COMPUTED_VALUE"""),"-")</f>
        <v>-</v>
      </c>
      <c r="EG48" s="9" t="str">
        <f>IFERROR(__xludf.DUMMYFUNCTION("""COMPUTED_VALUE"""),"-")</f>
        <v>-</v>
      </c>
      <c r="EH48" s="9" t="str">
        <f>IFERROR(__xludf.DUMMYFUNCTION("""COMPUTED_VALUE"""),"-")</f>
        <v>-</v>
      </c>
      <c r="EI48" s="9" t="str">
        <f>IFERROR(__xludf.DUMMYFUNCTION("""COMPUTED_VALUE"""),"-")</f>
        <v>-</v>
      </c>
      <c r="EJ48" s="9" t="str">
        <f>IFERROR(__xludf.DUMMYFUNCTION("""COMPUTED_VALUE"""),"-")</f>
        <v>-</v>
      </c>
      <c r="EK48" s="9" t="str">
        <f>IFERROR(__xludf.DUMMYFUNCTION("""COMPUTED_VALUE"""),"-")</f>
        <v>-</v>
      </c>
      <c r="EL48" s="9" t="str">
        <f>IFERROR(__xludf.DUMMYFUNCTION("""COMPUTED_VALUE"""),"-")</f>
        <v>-</v>
      </c>
      <c r="EM48" s="9" t="str">
        <f>IFERROR(__xludf.DUMMYFUNCTION("""COMPUTED_VALUE"""),"-")</f>
        <v>-</v>
      </c>
      <c r="EN48" s="9" t="str">
        <f>IFERROR(__xludf.DUMMYFUNCTION("""COMPUTED_VALUE"""),"-")</f>
        <v>-</v>
      </c>
      <c r="EO48" s="9" t="str">
        <f>IFERROR(__xludf.DUMMYFUNCTION("""COMPUTED_VALUE"""),"-")</f>
        <v>-</v>
      </c>
      <c r="EP48" s="9" t="str">
        <f>IFERROR(__xludf.DUMMYFUNCTION("""COMPUTED_VALUE"""),"-")</f>
        <v>-</v>
      </c>
      <c r="EQ48" s="9" t="str">
        <f>IFERROR(__xludf.DUMMYFUNCTION("""COMPUTED_VALUE"""),"-")</f>
        <v>-</v>
      </c>
      <c r="ER48" s="9" t="str">
        <f>IFERROR(__xludf.DUMMYFUNCTION("""COMPUTED_VALUE"""),"-")</f>
        <v>-</v>
      </c>
      <c r="ES48" s="9" t="str">
        <f>IFERROR(__xludf.DUMMYFUNCTION("""COMPUTED_VALUE"""),"")</f>
        <v/>
      </c>
      <c r="ET48" s="9" t="str">
        <f>IFERROR(__xludf.DUMMYFUNCTION("""COMPUTED_VALUE"""),"-")</f>
        <v>-</v>
      </c>
      <c r="EU48" s="9" t="str">
        <f>IFERROR(__xludf.DUMMYFUNCTION("""COMPUTED_VALUE"""),"-")</f>
        <v>-</v>
      </c>
      <c r="EV48" s="9" t="str">
        <f>IFERROR(__xludf.DUMMYFUNCTION("""COMPUTED_VALUE"""),"-")</f>
        <v>-</v>
      </c>
      <c r="EW48" s="9" t="str">
        <f>IFERROR(__xludf.DUMMYFUNCTION("""COMPUTED_VALUE"""),"-")</f>
        <v>-</v>
      </c>
      <c r="EX48" s="9" t="str">
        <f>IFERROR(__xludf.DUMMYFUNCTION("""COMPUTED_VALUE"""),"-")</f>
        <v>-</v>
      </c>
      <c r="EY48" s="9" t="str">
        <f>IFERROR(__xludf.DUMMYFUNCTION("""COMPUTED_VALUE"""),"-")</f>
        <v>-</v>
      </c>
      <c r="EZ48" s="9" t="str">
        <f>IFERROR(__xludf.DUMMYFUNCTION("""COMPUTED_VALUE"""),"-")</f>
        <v>-</v>
      </c>
      <c r="FA48" s="9" t="str">
        <f>IFERROR(__xludf.DUMMYFUNCTION("""COMPUTED_VALUE"""),"-")</f>
        <v>-</v>
      </c>
      <c r="FB48" s="9" t="str">
        <f>IFERROR(__xludf.DUMMYFUNCTION("""COMPUTED_VALUE"""),"-")</f>
        <v>-</v>
      </c>
      <c r="FC48" s="9" t="str">
        <f>IFERROR(__xludf.DUMMYFUNCTION("""COMPUTED_VALUE"""),"-")</f>
        <v>-</v>
      </c>
      <c r="FD48" s="9" t="str">
        <f>IFERROR(__xludf.DUMMYFUNCTION("""COMPUTED_VALUE"""),"-")</f>
        <v>-</v>
      </c>
      <c r="FE48" s="9" t="str">
        <f>IFERROR(__xludf.DUMMYFUNCTION("""COMPUTED_VALUE"""),"-")</f>
        <v>-</v>
      </c>
      <c r="FF48" s="9" t="str">
        <f>IFERROR(__xludf.DUMMYFUNCTION("""COMPUTED_VALUE"""),"-")</f>
        <v>-</v>
      </c>
      <c r="FG48" s="9" t="str">
        <f>IFERROR(__xludf.DUMMYFUNCTION("""COMPUTED_VALUE"""),"-")</f>
        <v>-</v>
      </c>
      <c r="FH48" s="9" t="str">
        <f>IFERROR(__xludf.DUMMYFUNCTION("""COMPUTED_VALUE"""),"-")</f>
        <v>-</v>
      </c>
      <c r="FI48" s="9" t="str">
        <f>IFERROR(__xludf.DUMMYFUNCTION("""COMPUTED_VALUE"""),"-")</f>
        <v>-</v>
      </c>
      <c r="FJ48" s="9" t="str">
        <f>IFERROR(__xludf.DUMMYFUNCTION("""COMPUTED_VALUE"""),"-")</f>
        <v>-</v>
      </c>
      <c r="FK48" s="9" t="str">
        <f>IFERROR(__xludf.DUMMYFUNCTION("""COMPUTED_VALUE"""),"-")</f>
        <v>-</v>
      </c>
      <c r="FL48" s="9" t="str">
        <f>IFERROR(__xludf.DUMMYFUNCTION("""COMPUTED_VALUE"""),"-")</f>
        <v>-</v>
      </c>
      <c r="FM48" s="9" t="str">
        <f>IFERROR(__xludf.DUMMYFUNCTION("""COMPUTED_VALUE"""),"-")</f>
        <v>-</v>
      </c>
      <c r="FN48" s="9" t="str">
        <f>IFERROR(__xludf.DUMMYFUNCTION("""COMPUTED_VALUE"""),"-")</f>
        <v>-</v>
      </c>
      <c r="FO48" s="9" t="str">
        <f>IFERROR(__xludf.DUMMYFUNCTION("""COMPUTED_VALUE"""),"-")</f>
        <v>-</v>
      </c>
      <c r="FP48" s="9" t="str">
        <f>IFERROR(__xludf.DUMMYFUNCTION("""COMPUTED_VALUE"""),"-")</f>
        <v>-</v>
      </c>
      <c r="FQ48" s="9" t="str">
        <f>IFERROR(__xludf.DUMMYFUNCTION("""COMPUTED_VALUE"""),"-")</f>
        <v>-</v>
      </c>
      <c r="FR48" s="9" t="str">
        <f>IFERROR(__xludf.DUMMYFUNCTION("""COMPUTED_VALUE"""),"-")</f>
        <v>-</v>
      </c>
      <c r="FS48" s="9" t="str">
        <f>IFERROR(__xludf.DUMMYFUNCTION("""COMPUTED_VALUE"""),"-")</f>
        <v>-</v>
      </c>
      <c r="FT48" s="9" t="str">
        <f>IFERROR(__xludf.DUMMYFUNCTION("""COMPUTED_VALUE"""),"-")</f>
        <v>-</v>
      </c>
      <c r="FU48" s="9" t="str">
        <f>IFERROR(__xludf.DUMMYFUNCTION("""COMPUTED_VALUE"""),"-")</f>
        <v>-</v>
      </c>
      <c r="FV48" s="9" t="str">
        <f>IFERROR(__xludf.DUMMYFUNCTION("""COMPUTED_VALUE"""),"")</f>
        <v/>
      </c>
      <c r="FW48" s="9" t="str">
        <f>IFERROR(__xludf.DUMMYFUNCTION("""COMPUTED_VALUE"""),"-")</f>
        <v>-</v>
      </c>
      <c r="FX48" s="9" t="str">
        <f>IFERROR(__xludf.DUMMYFUNCTION("""COMPUTED_VALUE"""),"-")</f>
        <v>-</v>
      </c>
      <c r="FY48" s="9" t="str">
        <f>IFERROR(__xludf.DUMMYFUNCTION("""COMPUTED_VALUE"""),"-")</f>
        <v>-</v>
      </c>
      <c r="FZ48" s="9" t="str">
        <f>IFERROR(__xludf.DUMMYFUNCTION("""COMPUTED_VALUE"""),"-")</f>
        <v>-</v>
      </c>
      <c r="GA48" s="9" t="str">
        <f>IFERROR(__xludf.DUMMYFUNCTION("""COMPUTED_VALUE"""),"-")</f>
        <v>-</v>
      </c>
      <c r="GB48" s="9" t="str">
        <f>IFERROR(__xludf.DUMMYFUNCTION("""COMPUTED_VALUE"""),"-")</f>
        <v>-</v>
      </c>
      <c r="GC48" s="9" t="str">
        <f>IFERROR(__xludf.DUMMYFUNCTION("""COMPUTED_VALUE"""),"-")</f>
        <v>-</v>
      </c>
      <c r="GD48" s="9" t="str">
        <f>IFERROR(__xludf.DUMMYFUNCTION("""COMPUTED_VALUE"""),"-")</f>
        <v>-</v>
      </c>
      <c r="GE48" s="9" t="str">
        <f>IFERROR(__xludf.DUMMYFUNCTION("""COMPUTED_VALUE"""),"-")</f>
        <v>-</v>
      </c>
      <c r="GF48" s="9" t="str">
        <f>IFERROR(__xludf.DUMMYFUNCTION("""COMPUTED_VALUE"""),"-")</f>
        <v>-</v>
      </c>
      <c r="GG48" s="9" t="str">
        <f>IFERROR(__xludf.DUMMYFUNCTION("""COMPUTED_VALUE"""),"-")</f>
        <v>-</v>
      </c>
      <c r="GH48" s="9" t="str">
        <f>IFERROR(__xludf.DUMMYFUNCTION("""COMPUTED_VALUE"""),"-")</f>
        <v>-</v>
      </c>
      <c r="GI48" s="9" t="str">
        <f>IFERROR(__xludf.DUMMYFUNCTION("""COMPUTED_VALUE"""),"-")</f>
        <v>-</v>
      </c>
      <c r="GJ48" s="9" t="str">
        <f>IFERROR(__xludf.DUMMYFUNCTION("""COMPUTED_VALUE"""),"-")</f>
        <v>-</v>
      </c>
      <c r="GK48" s="9" t="str">
        <f>IFERROR(__xludf.DUMMYFUNCTION("""COMPUTED_VALUE"""),"-")</f>
        <v>-</v>
      </c>
      <c r="GL48" s="9" t="str">
        <f>IFERROR(__xludf.DUMMYFUNCTION("""COMPUTED_VALUE"""),"-")</f>
        <v>-</v>
      </c>
      <c r="GM48" s="9" t="str">
        <f>IFERROR(__xludf.DUMMYFUNCTION("""COMPUTED_VALUE"""),"-")</f>
        <v>-</v>
      </c>
      <c r="GN48" s="9" t="str">
        <f>IFERROR(__xludf.DUMMYFUNCTION("""COMPUTED_VALUE"""),"-")</f>
        <v>-</v>
      </c>
      <c r="GO48" s="9" t="str">
        <f>IFERROR(__xludf.DUMMYFUNCTION("""COMPUTED_VALUE"""),"-")</f>
        <v>-</v>
      </c>
      <c r="GP48" s="9" t="str">
        <f>IFERROR(__xludf.DUMMYFUNCTION("""COMPUTED_VALUE"""),"-")</f>
        <v>-</v>
      </c>
      <c r="GQ48" s="9" t="str">
        <f>IFERROR(__xludf.DUMMYFUNCTION("""COMPUTED_VALUE"""),"-")</f>
        <v>-</v>
      </c>
      <c r="GR48" s="9" t="str">
        <f>IFERROR(__xludf.DUMMYFUNCTION("""COMPUTED_VALUE"""),"-")</f>
        <v>-</v>
      </c>
      <c r="GS48" s="9" t="str">
        <f>IFERROR(__xludf.DUMMYFUNCTION("""COMPUTED_VALUE"""),"-")</f>
        <v>-</v>
      </c>
      <c r="GT48" s="9" t="str">
        <f>IFERROR(__xludf.DUMMYFUNCTION("""COMPUTED_VALUE"""),"-")</f>
        <v>-</v>
      </c>
      <c r="GU48" s="9" t="str">
        <f>IFERROR(__xludf.DUMMYFUNCTION("""COMPUTED_VALUE"""),"")</f>
        <v/>
      </c>
    </row>
    <row r="49">
      <c r="A49" s="5"/>
      <c r="B49" s="5"/>
      <c r="C49" s="5" t="str">
        <f>if(B49="d","diskv. iz ciklusa",if(B49="d1","diskv. iz kruga",if($E49="ODOBREN",(if(countif(H:H,"="&amp;H49)=1,countif(H:H,"&gt;"&amp;H49)+1,concatenate(countif(H:H,"&gt;"&amp;H49)+1," - ",countif(H:H,"&gt;="&amp;H49)))),'Rezultati - B kategorija'!empty)))</f>
        <v>39 - 52</v>
      </c>
      <c r="D49" s="6" t="str">
        <f>IFERROR(__xludf.DUMMYFUNCTION("""COMPUTED_VALUE"""),"Zelja")</f>
        <v>Zelja</v>
      </c>
      <c r="E49" s="6" t="str">
        <f>IFERROR(__xludf.DUMMYFUNCTION("""COMPUTED_VALUE"""),"ODOBREN")</f>
        <v>ODOBREN</v>
      </c>
      <c r="F49" s="6" t="str">
        <f>IFERROR(__xludf.DUMMYFUNCTION("""COMPUTED_VALUE"""),"Vladimir")</f>
        <v>Vladimir</v>
      </c>
      <c r="G49" s="6" t="str">
        <f>IFERROR(__xludf.DUMMYFUNCTION("""COMPUTED_VALUE"""),"Zeljković")</f>
        <v>Zeljković</v>
      </c>
      <c r="H49" s="7">
        <f>IFERROR(__xludf.DUMMYFUNCTION("""COMPUTED_VALUE"""),100.0)</f>
        <v>100</v>
      </c>
      <c r="I49" s="7">
        <f>IFERROR(__xludf.DUMMYFUNCTION("""COMPUTED_VALUE"""),100.0)</f>
        <v>100</v>
      </c>
      <c r="J49" s="6" t="str">
        <f>IFERROR(__xludf.DUMMYFUNCTION("""COMPUTED_VALUE"""),"Palilula")</f>
        <v>Palilula</v>
      </c>
      <c r="K49" s="6" t="str">
        <f>IFERROR(__xludf.DUMMYFUNCTION("""COMPUTED_VALUE"""),"Peta beogradska gimnazija")</f>
        <v>Peta beogradska gimnazija</v>
      </c>
      <c r="L49" s="14" t="str">
        <f>IFERROR(__xludf.DUMMYFUNCTION("""COMPUTED_VALUE"""),"IV")</f>
        <v>IV</v>
      </c>
      <c r="M49" s="6" t="str">
        <f>IFERROR(__xludf.DUMMYFUNCTION("""COMPUTED_VALUE"""),"B")</f>
        <v>B</v>
      </c>
      <c r="N49" s="6" t="str">
        <f>IFERROR(__xludf.DUMMYFUNCTION("""COMPUTED_VALUE"""),"Snezana Jelic")</f>
        <v>Snezana Jelic</v>
      </c>
      <c r="O49" s="8">
        <f>IFERROR(__xludf.DUMMYFUNCTION("""COMPUTED_VALUE"""),100.0)</f>
        <v>100</v>
      </c>
      <c r="P49" s="9">
        <f>IFERROR(__xludf.DUMMYFUNCTION("""COMPUTED_VALUE"""),0.0)</f>
        <v>0</v>
      </c>
      <c r="Q49" s="9" t="str">
        <f>IFERROR(__xludf.DUMMYFUNCTION("""COMPUTED_VALUE"""),"-")</f>
        <v>-</v>
      </c>
      <c r="R49" s="9" t="str">
        <f>IFERROR(__xludf.DUMMYFUNCTION("""COMPUTED_VALUE"""),"-")</f>
        <v>-</v>
      </c>
      <c r="S49" s="9" t="str">
        <f>IFERROR(__xludf.DUMMYFUNCTION("""COMPUTED_VALUE"""),"-")</f>
        <v>-</v>
      </c>
      <c r="T49" s="9" t="str">
        <f>IFERROR(__xludf.DUMMYFUNCTION("""COMPUTED_VALUE"""),"-")</f>
        <v>-</v>
      </c>
      <c r="U49" s="9" t="str">
        <f>IFERROR(__xludf.DUMMYFUNCTION("""COMPUTED_VALUE"""),"")</f>
        <v/>
      </c>
      <c r="V49" s="9" t="str">
        <f>IFERROR(__xludf.DUMMYFUNCTION("""COMPUTED_VALUE"""),"")</f>
        <v/>
      </c>
      <c r="W49" s="9">
        <f>IFERROR(__xludf.DUMMYFUNCTION("""COMPUTED_VALUE"""),1.0)</f>
        <v>1</v>
      </c>
      <c r="X49" s="9">
        <f>IFERROR(__xludf.DUMMYFUNCTION("""COMPUTED_VALUE"""),1.0)</f>
        <v>1</v>
      </c>
      <c r="Y49" s="9">
        <f>IFERROR(__xludf.DUMMYFUNCTION("""COMPUTED_VALUE"""),1.0)</f>
        <v>1</v>
      </c>
      <c r="Z49" s="9">
        <f>IFERROR(__xludf.DUMMYFUNCTION("""COMPUTED_VALUE"""),1.0)</f>
        <v>1</v>
      </c>
      <c r="AA49" s="9">
        <f>IFERROR(__xludf.DUMMYFUNCTION("""COMPUTED_VALUE"""),1.0)</f>
        <v>1</v>
      </c>
      <c r="AB49" s="9">
        <f>IFERROR(__xludf.DUMMYFUNCTION("""COMPUTED_VALUE"""),1.0)</f>
        <v>1</v>
      </c>
      <c r="AC49" s="9">
        <f>IFERROR(__xludf.DUMMYFUNCTION("""COMPUTED_VALUE"""),1.0)</f>
        <v>1</v>
      </c>
      <c r="AD49" s="9">
        <f>IFERROR(__xludf.DUMMYFUNCTION("""COMPUTED_VALUE"""),1.0)</f>
        <v>1</v>
      </c>
      <c r="AE49" s="9">
        <f>IFERROR(__xludf.DUMMYFUNCTION("""COMPUTED_VALUE"""),1.0)</f>
        <v>1</v>
      </c>
      <c r="AF49" s="9">
        <f>IFERROR(__xludf.DUMMYFUNCTION("""COMPUTED_VALUE"""),1.0)</f>
        <v>1</v>
      </c>
      <c r="AG49" s="9">
        <f>IFERROR(__xludf.DUMMYFUNCTION("""COMPUTED_VALUE"""),1.0)</f>
        <v>1</v>
      </c>
      <c r="AH49" s="9">
        <f>IFERROR(__xludf.DUMMYFUNCTION("""COMPUTED_VALUE"""),1.0)</f>
        <v>1</v>
      </c>
      <c r="AI49" s="9">
        <f>IFERROR(__xludf.DUMMYFUNCTION("""COMPUTED_VALUE"""),1.0)</f>
        <v>1</v>
      </c>
      <c r="AJ49" s="9">
        <f>IFERROR(__xludf.DUMMYFUNCTION("""COMPUTED_VALUE"""),1.0)</f>
        <v>1</v>
      </c>
      <c r="AK49" s="9">
        <f>IFERROR(__xludf.DUMMYFUNCTION("""COMPUTED_VALUE"""),1.0)</f>
        <v>1</v>
      </c>
      <c r="AL49" s="9">
        <f>IFERROR(__xludf.DUMMYFUNCTION("""COMPUTED_VALUE"""),1.0)</f>
        <v>1</v>
      </c>
      <c r="AM49" s="9">
        <f>IFERROR(__xludf.DUMMYFUNCTION("""COMPUTED_VALUE"""),1.0)</f>
        <v>1</v>
      </c>
      <c r="AN49" s="9">
        <f>IFERROR(__xludf.DUMMYFUNCTION("""COMPUTED_VALUE"""),1.0)</f>
        <v>1</v>
      </c>
      <c r="AO49" s="9">
        <f>IFERROR(__xludf.DUMMYFUNCTION("""COMPUTED_VALUE"""),1.0)</f>
        <v>1</v>
      </c>
      <c r="AP49" s="9">
        <f>IFERROR(__xludf.DUMMYFUNCTION("""COMPUTED_VALUE"""),1.0)</f>
        <v>1</v>
      </c>
      <c r="AQ49" s="9">
        <f>IFERROR(__xludf.DUMMYFUNCTION("""COMPUTED_VALUE"""),1.0)</f>
        <v>1</v>
      </c>
      <c r="AR49" s="9">
        <f>IFERROR(__xludf.DUMMYFUNCTION("""COMPUTED_VALUE"""),1.0)</f>
        <v>1</v>
      </c>
      <c r="AS49" s="9">
        <f>IFERROR(__xludf.DUMMYFUNCTION("""COMPUTED_VALUE"""),1.0)</f>
        <v>1</v>
      </c>
      <c r="AT49" s="9">
        <f>IFERROR(__xludf.DUMMYFUNCTION("""COMPUTED_VALUE"""),1.0)</f>
        <v>1</v>
      </c>
      <c r="AU49" s="9">
        <f>IFERROR(__xludf.DUMMYFUNCTION("""COMPUTED_VALUE"""),1.0)</f>
        <v>1</v>
      </c>
      <c r="AV49" s="9">
        <f>IFERROR(__xludf.DUMMYFUNCTION("""COMPUTED_VALUE"""),1.0)</f>
        <v>1</v>
      </c>
      <c r="AW49" s="9">
        <f>IFERROR(__xludf.DUMMYFUNCTION("""COMPUTED_VALUE"""),1.0)</f>
        <v>1</v>
      </c>
      <c r="AX49" s="9">
        <f>IFERROR(__xludf.DUMMYFUNCTION("""COMPUTED_VALUE"""),1.0)</f>
        <v>1</v>
      </c>
      <c r="AY49" s="9">
        <f>IFERROR(__xludf.DUMMYFUNCTION("""COMPUTED_VALUE"""),1.0)</f>
        <v>1</v>
      </c>
      <c r="AZ49" s="9">
        <f>IFERROR(__xludf.DUMMYFUNCTION("""COMPUTED_VALUE"""),1.0)</f>
        <v>1</v>
      </c>
      <c r="BA49" s="9">
        <f>IFERROR(__xludf.DUMMYFUNCTION("""COMPUTED_VALUE"""),1.0)</f>
        <v>1</v>
      </c>
      <c r="BB49" s="9">
        <f>IFERROR(__xludf.DUMMYFUNCTION("""COMPUTED_VALUE"""),1.0)</f>
        <v>1</v>
      </c>
      <c r="BC49" s="9">
        <f>IFERROR(__xludf.DUMMYFUNCTION("""COMPUTED_VALUE"""),1.0)</f>
        <v>1</v>
      </c>
      <c r="BD49" s="9">
        <f>IFERROR(__xludf.DUMMYFUNCTION("""COMPUTED_VALUE"""),1.0)</f>
        <v>1</v>
      </c>
      <c r="BE49" s="9">
        <f>IFERROR(__xludf.DUMMYFUNCTION("""COMPUTED_VALUE"""),1.0)</f>
        <v>1</v>
      </c>
      <c r="BF49" s="9">
        <f>IFERROR(__xludf.DUMMYFUNCTION("""COMPUTED_VALUE"""),1.0)</f>
        <v>1</v>
      </c>
      <c r="BG49" s="9">
        <f>IFERROR(__xludf.DUMMYFUNCTION("""COMPUTED_VALUE"""),1.0)</f>
        <v>1</v>
      </c>
      <c r="BH49" s="9">
        <f>IFERROR(__xludf.DUMMYFUNCTION("""COMPUTED_VALUE"""),1.0)</f>
        <v>1</v>
      </c>
      <c r="BI49" s="9">
        <f>IFERROR(__xludf.DUMMYFUNCTION("""COMPUTED_VALUE"""),1.0)</f>
        <v>1</v>
      </c>
      <c r="BJ49" s="9">
        <f>IFERROR(__xludf.DUMMYFUNCTION("""COMPUTED_VALUE"""),1.0)</f>
        <v>1</v>
      </c>
      <c r="BK49" s="9">
        <f>IFERROR(__xludf.DUMMYFUNCTION("""COMPUTED_VALUE"""),1.0)</f>
        <v>1</v>
      </c>
      <c r="BL49" s="9">
        <f>IFERROR(__xludf.DUMMYFUNCTION("""COMPUTED_VALUE"""),1.0)</f>
        <v>1</v>
      </c>
      <c r="BM49" s="9" t="str">
        <f>IFERROR(__xludf.DUMMYFUNCTION("""COMPUTED_VALUE"""),"")</f>
        <v/>
      </c>
      <c r="BN49" s="9">
        <f>IFERROR(__xludf.DUMMYFUNCTION("""COMPUTED_VALUE"""),1.0)</f>
        <v>1</v>
      </c>
      <c r="BO49" s="9">
        <f>IFERROR(__xludf.DUMMYFUNCTION("""COMPUTED_VALUE"""),1.0)</f>
        <v>1</v>
      </c>
      <c r="BP49" s="9">
        <f>IFERROR(__xludf.DUMMYFUNCTION("""COMPUTED_VALUE"""),1.0)</f>
        <v>1</v>
      </c>
      <c r="BQ49" s="9">
        <f>IFERROR(__xludf.DUMMYFUNCTION("""COMPUTED_VALUE"""),1.0)</f>
        <v>1</v>
      </c>
      <c r="BR49" s="9">
        <f>IFERROR(__xludf.DUMMYFUNCTION("""COMPUTED_VALUE"""),1.0)</f>
        <v>1</v>
      </c>
      <c r="BS49" s="9" t="str">
        <f>IFERROR(__xludf.DUMMYFUNCTION("""COMPUTED_VALUE"""),"WA")</f>
        <v>WA</v>
      </c>
      <c r="BT49" s="9">
        <f>IFERROR(__xludf.DUMMYFUNCTION("""COMPUTED_VALUE"""),1.0)</f>
        <v>1</v>
      </c>
      <c r="BU49" s="9">
        <f>IFERROR(__xludf.DUMMYFUNCTION("""COMPUTED_VALUE"""),1.0)</f>
        <v>1</v>
      </c>
      <c r="BV49" s="9">
        <f>IFERROR(__xludf.DUMMYFUNCTION("""COMPUTED_VALUE"""),1.0)</f>
        <v>1</v>
      </c>
      <c r="BW49" s="9" t="str">
        <f>IFERROR(__xludf.DUMMYFUNCTION("""COMPUTED_VALUE"""),"MLE")</f>
        <v>MLE</v>
      </c>
      <c r="BX49" s="9" t="str">
        <f>IFERROR(__xludf.DUMMYFUNCTION("""COMPUTED_VALUE"""),"MLE")</f>
        <v>MLE</v>
      </c>
      <c r="BY49" s="9" t="str">
        <f>IFERROR(__xludf.DUMMYFUNCTION("""COMPUTED_VALUE"""),"WA")</f>
        <v>WA</v>
      </c>
      <c r="BZ49" s="9" t="str">
        <f>IFERROR(__xludf.DUMMYFUNCTION("""COMPUTED_VALUE"""),"MLE")</f>
        <v>MLE</v>
      </c>
      <c r="CA49" s="9" t="str">
        <f>IFERROR(__xludf.DUMMYFUNCTION("""COMPUTED_VALUE"""),"MLE")</f>
        <v>MLE</v>
      </c>
      <c r="CB49" s="9" t="str">
        <f>IFERROR(__xludf.DUMMYFUNCTION("""COMPUTED_VALUE"""),"WA")</f>
        <v>WA</v>
      </c>
      <c r="CC49" s="9">
        <f>IFERROR(__xludf.DUMMYFUNCTION("""COMPUTED_VALUE"""),1.0)</f>
        <v>1</v>
      </c>
      <c r="CD49" s="9" t="str">
        <f>IFERROR(__xludf.DUMMYFUNCTION("""COMPUTED_VALUE"""),"WA")</f>
        <v>WA</v>
      </c>
      <c r="CE49" s="9" t="str">
        <f>IFERROR(__xludf.DUMMYFUNCTION("""COMPUTED_VALUE"""),"WA")</f>
        <v>WA</v>
      </c>
      <c r="CF49" s="9" t="str">
        <f>IFERROR(__xludf.DUMMYFUNCTION("""COMPUTED_VALUE"""),"WA")</f>
        <v>WA</v>
      </c>
      <c r="CG49" s="9" t="str">
        <f>IFERROR(__xludf.DUMMYFUNCTION("""COMPUTED_VALUE"""),"WA")</f>
        <v>WA</v>
      </c>
      <c r="CH49" s="9" t="str">
        <f>IFERROR(__xludf.DUMMYFUNCTION("""COMPUTED_VALUE"""),"WA")</f>
        <v>WA</v>
      </c>
      <c r="CI49" s="9" t="str">
        <f>IFERROR(__xludf.DUMMYFUNCTION("""COMPUTED_VALUE"""),"WA")</f>
        <v>WA</v>
      </c>
      <c r="CJ49" s="9" t="str">
        <f>IFERROR(__xludf.DUMMYFUNCTION("""COMPUTED_VALUE"""),"WA")</f>
        <v>WA</v>
      </c>
      <c r="CK49" s="9" t="str">
        <f>IFERROR(__xludf.DUMMYFUNCTION("""COMPUTED_VALUE"""),"WA")</f>
        <v>WA</v>
      </c>
      <c r="CL49" s="9" t="str">
        <f>IFERROR(__xludf.DUMMYFUNCTION("""COMPUTED_VALUE"""),"WA")</f>
        <v>WA</v>
      </c>
      <c r="CM49" s="9" t="str">
        <f>IFERROR(__xludf.DUMMYFUNCTION("""COMPUTED_VALUE"""),"WA")</f>
        <v>WA</v>
      </c>
      <c r="CN49" s="9" t="str">
        <f>IFERROR(__xludf.DUMMYFUNCTION("""COMPUTED_VALUE"""),"MLE")</f>
        <v>MLE</v>
      </c>
      <c r="CO49" s="9" t="str">
        <f>IFERROR(__xludf.DUMMYFUNCTION("""COMPUTED_VALUE"""),"MLE")</f>
        <v>MLE</v>
      </c>
      <c r="CP49" s="9" t="str">
        <f>IFERROR(__xludf.DUMMYFUNCTION("""COMPUTED_VALUE"""),"MLE")</f>
        <v>MLE</v>
      </c>
      <c r="CQ49" s="9" t="str">
        <f>IFERROR(__xludf.DUMMYFUNCTION("""COMPUTED_VALUE"""),"WA")</f>
        <v>WA</v>
      </c>
      <c r="CR49" s="9" t="str">
        <f>IFERROR(__xludf.DUMMYFUNCTION("""COMPUTED_VALUE"""),"WA")</f>
        <v>WA</v>
      </c>
      <c r="CS49" s="9" t="str">
        <f>IFERROR(__xludf.DUMMYFUNCTION("""COMPUTED_VALUE"""),"MLE")</f>
        <v>MLE</v>
      </c>
      <c r="CT49" s="9" t="str">
        <f>IFERROR(__xludf.DUMMYFUNCTION("""COMPUTED_VALUE"""),"MLE")</f>
        <v>MLE</v>
      </c>
      <c r="CU49" s="9" t="str">
        <f>IFERROR(__xludf.DUMMYFUNCTION("""COMPUTED_VALUE"""),"")</f>
        <v/>
      </c>
      <c r="CV49" s="9" t="str">
        <f>IFERROR(__xludf.DUMMYFUNCTION("""COMPUTED_VALUE"""),"-")</f>
        <v>-</v>
      </c>
      <c r="CW49" s="9" t="str">
        <f>IFERROR(__xludf.DUMMYFUNCTION("""COMPUTED_VALUE"""),"-")</f>
        <v>-</v>
      </c>
      <c r="CX49" s="9" t="str">
        <f>IFERROR(__xludf.DUMMYFUNCTION("""COMPUTED_VALUE"""),"-")</f>
        <v>-</v>
      </c>
      <c r="CY49" s="9" t="str">
        <f>IFERROR(__xludf.DUMMYFUNCTION("""COMPUTED_VALUE"""),"-")</f>
        <v>-</v>
      </c>
      <c r="CZ49" s="9" t="str">
        <f>IFERROR(__xludf.DUMMYFUNCTION("""COMPUTED_VALUE"""),"-")</f>
        <v>-</v>
      </c>
      <c r="DA49" s="9" t="str">
        <f>IFERROR(__xludf.DUMMYFUNCTION("""COMPUTED_VALUE"""),"-")</f>
        <v>-</v>
      </c>
      <c r="DB49" s="9" t="str">
        <f>IFERROR(__xludf.DUMMYFUNCTION("""COMPUTED_VALUE"""),"-")</f>
        <v>-</v>
      </c>
      <c r="DC49" s="9" t="str">
        <f>IFERROR(__xludf.DUMMYFUNCTION("""COMPUTED_VALUE"""),"-")</f>
        <v>-</v>
      </c>
      <c r="DD49" s="9" t="str">
        <f>IFERROR(__xludf.DUMMYFUNCTION("""COMPUTED_VALUE"""),"-")</f>
        <v>-</v>
      </c>
      <c r="DE49" s="9" t="str">
        <f>IFERROR(__xludf.DUMMYFUNCTION("""COMPUTED_VALUE"""),"-")</f>
        <v>-</v>
      </c>
      <c r="DF49" s="9" t="str">
        <f>IFERROR(__xludf.DUMMYFUNCTION("""COMPUTED_VALUE"""),"-")</f>
        <v>-</v>
      </c>
      <c r="DG49" s="9" t="str">
        <f>IFERROR(__xludf.DUMMYFUNCTION("""COMPUTED_VALUE"""),"-")</f>
        <v>-</v>
      </c>
      <c r="DH49" s="9" t="str">
        <f>IFERROR(__xludf.DUMMYFUNCTION("""COMPUTED_VALUE"""),"-")</f>
        <v>-</v>
      </c>
      <c r="DI49" s="9" t="str">
        <f>IFERROR(__xludf.DUMMYFUNCTION("""COMPUTED_VALUE"""),"-")</f>
        <v>-</v>
      </c>
      <c r="DJ49" s="9" t="str">
        <f>IFERROR(__xludf.DUMMYFUNCTION("""COMPUTED_VALUE"""),"-")</f>
        <v>-</v>
      </c>
      <c r="DK49" s="9" t="str">
        <f>IFERROR(__xludf.DUMMYFUNCTION("""COMPUTED_VALUE"""),"-")</f>
        <v>-</v>
      </c>
      <c r="DL49" s="9" t="str">
        <f>IFERROR(__xludf.DUMMYFUNCTION("""COMPUTED_VALUE"""),"-")</f>
        <v>-</v>
      </c>
      <c r="DM49" s="9" t="str">
        <f>IFERROR(__xludf.DUMMYFUNCTION("""COMPUTED_VALUE"""),"-")</f>
        <v>-</v>
      </c>
      <c r="DN49" s="9" t="str">
        <f>IFERROR(__xludf.DUMMYFUNCTION("""COMPUTED_VALUE"""),"-")</f>
        <v>-</v>
      </c>
      <c r="DO49" s="9" t="str">
        <f>IFERROR(__xludf.DUMMYFUNCTION("""COMPUTED_VALUE"""),"-")</f>
        <v>-</v>
      </c>
      <c r="DP49" s="9" t="str">
        <f>IFERROR(__xludf.DUMMYFUNCTION("""COMPUTED_VALUE"""),"-")</f>
        <v>-</v>
      </c>
      <c r="DQ49" s="9" t="str">
        <f>IFERROR(__xludf.DUMMYFUNCTION("""COMPUTED_VALUE"""),"-")</f>
        <v>-</v>
      </c>
      <c r="DR49" s="9" t="str">
        <f>IFERROR(__xludf.DUMMYFUNCTION("""COMPUTED_VALUE"""),"-")</f>
        <v>-</v>
      </c>
      <c r="DS49" s="9" t="str">
        <f>IFERROR(__xludf.DUMMYFUNCTION("""COMPUTED_VALUE"""),"-")</f>
        <v>-</v>
      </c>
      <c r="DT49" s="9" t="str">
        <f>IFERROR(__xludf.DUMMYFUNCTION("""COMPUTED_VALUE"""),"-")</f>
        <v>-</v>
      </c>
      <c r="DU49" s="9" t="str">
        <f>IFERROR(__xludf.DUMMYFUNCTION("""COMPUTED_VALUE"""),"-")</f>
        <v>-</v>
      </c>
      <c r="DV49" s="9" t="str">
        <f>IFERROR(__xludf.DUMMYFUNCTION("""COMPUTED_VALUE"""),"-")</f>
        <v>-</v>
      </c>
      <c r="DW49" s="9" t="str">
        <f>IFERROR(__xludf.DUMMYFUNCTION("""COMPUTED_VALUE"""),"-")</f>
        <v>-</v>
      </c>
      <c r="DX49" s="9" t="str">
        <f>IFERROR(__xludf.DUMMYFUNCTION("""COMPUTED_VALUE"""),"-")</f>
        <v>-</v>
      </c>
      <c r="DY49" s="9" t="str">
        <f>IFERROR(__xludf.DUMMYFUNCTION("""COMPUTED_VALUE"""),"-")</f>
        <v>-</v>
      </c>
      <c r="DZ49" s="9" t="str">
        <f>IFERROR(__xludf.DUMMYFUNCTION("""COMPUTED_VALUE"""),"-")</f>
        <v>-</v>
      </c>
      <c r="EA49" s="9" t="str">
        <f>IFERROR(__xludf.DUMMYFUNCTION("""COMPUTED_VALUE"""),"-")</f>
        <v>-</v>
      </c>
      <c r="EB49" s="9" t="str">
        <f>IFERROR(__xludf.DUMMYFUNCTION("""COMPUTED_VALUE"""),"")</f>
        <v/>
      </c>
      <c r="EC49" s="9" t="str">
        <f>IFERROR(__xludf.DUMMYFUNCTION("""COMPUTED_VALUE"""),"-")</f>
        <v>-</v>
      </c>
      <c r="ED49" s="9" t="str">
        <f>IFERROR(__xludf.DUMMYFUNCTION("""COMPUTED_VALUE"""),"-")</f>
        <v>-</v>
      </c>
      <c r="EE49" s="9" t="str">
        <f>IFERROR(__xludf.DUMMYFUNCTION("""COMPUTED_VALUE"""),"-")</f>
        <v>-</v>
      </c>
      <c r="EF49" s="9" t="str">
        <f>IFERROR(__xludf.DUMMYFUNCTION("""COMPUTED_VALUE"""),"-")</f>
        <v>-</v>
      </c>
      <c r="EG49" s="9" t="str">
        <f>IFERROR(__xludf.DUMMYFUNCTION("""COMPUTED_VALUE"""),"-")</f>
        <v>-</v>
      </c>
      <c r="EH49" s="9" t="str">
        <f>IFERROR(__xludf.DUMMYFUNCTION("""COMPUTED_VALUE"""),"-")</f>
        <v>-</v>
      </c>
      <c r="EI49" s="9" t="str">
        <f>IFERROR(__xludf.DUMMYFUNCTION("""COMPUTED_VALUE"""),"-")</f>
        <v>-</v>
      </c>
      <c r="EJ49" s="9" t="str">
        <f>IFERROR(__xludf.DUMMYFUNCTION("""COMPUTED_VALUE"""),"-")</f>
        <v>-</v>
      </c>
      <c r="EK49" s="9" t="str">
        <f>IFERROR(__xludf.DUMMYFUNCTION("""COMPUTED_VALUE"""),"-")</f>
        <v>-</v>
      </c>
      <c r="EL49" s="9" t="str">
        <f>IFERROR(__xludf.DUMMYFUNCTION("""COMPUTED_VALUE"""),"-")</f>
        <v>-</v>
      </c>
      <c r="EM49" s="9" t="str">
        <f>IFERROR(__xludf.DUMMYFUNCTION("""COMPUTED_VALUE"""),"-")</f>
        <v>-</v>
      </c>
      <c r="EN49" s="9" t="str">
        <f>IFERROR(__xludf.DUMMYFUNCTION("""COMPUTED_VALUE"""),"-")</f>
        <v>-</v>
      </c>
      <c r="EO49" s="9" t="str">
        <f>IFERROR(__xludf.DUMMYFUNCTION("""COMPUTED_VALUE"""),"-")</f>
        <v>-</v>
      </c>
      <c r="EP49" s="9" t="str">
        <f>IFERROR(__xludf.DUMMYFUNCTION("""COMPUTED_VALUE"""),"-")</f>
        <v>-</v>
      </c>
      <c r="EQ49" s="9" t="str">
        <f>IFERROR(__xludf.DUMMYFUNCTION("""COMPUTED_VALUE"""),"-")</f>
        <v>-</v>
      </c>
      <c r="ER49" s="9" t="str">
        <f>IFERROR(__xludf.DUMMYFUNCTION("""COMPUTED_VALUE"""),"-")</f>
        <v>-</v>
      </c>
      <c r="ES49" s="9" t="str">
        <f>IFERROR(__xludf.DUMMYFUNCTION("""COMPUTED_VALUE"""),"")</f>
        <v/>
      </c>
      <c r="ET49" s="9" t="str">
        <f>IFERROR(__xludf.DUMMYFUNCTION("""COMPUTED_VALUE"""),"-")</f>
        <v>-</v>
      </c>
      <c r="EU49" s="9" t="str">
        <f>IFERROR(__xludf.DUMMYFUNCTION("""COMPUTED_VALUE"""),"-")</f>
        <v>-</v>
      </c>
      <c r="EV49" s="9" t="str">
        <f>IFERROR(__xludf.DUMMYFUNCTION("""COMPUTED_VALUE"""),"-")</f>
        <v>-</v>
      </c>
      <c r="EW49" s="9" t="str">
        <f>IFERROR(__xludf.DUMMYFUNCTION("""COMPUTED_VALUE"""),"-")</f>
        <v>-</v>
      </c>
      <c r="EX49" s="9" t="str">
        <f>IFERROR(__xludf.DUMMYFUNCTION("""COMPUTED_VALUE"""),"-")</f>
        <v>-</v>
      </c>
      <c r="EY49" s="9" t="str">
        <f>IFERROR(__xludf.DUMMYFUNCTION("""COMPUTED_VALUE"""),"-")</f>
        <v>-</v>
      </c>
      <c r="EZ49" s="9" t="str">
        <f>IFERROR(__xludf.DUMMYFUNCTION("""COMPUTED_VALUE"""),"-")</f>
        <v>-</v>
      </c>
      <c r="FA49" s="9" t="str">
        <f>IFERROR(__xludf.DUMMYFUNCTION("""COMPUTED_VALUE"""),"-")</f>
        <v>-</v>
      </c>
      <c r="FB49" s="9" t="str">
        <f>IFERROR(__xludf.DUMMYFUNCTION("""COMPUTED_VALUE"""),"-")</f>
        <v>-</v>
      </c>
      <c r="FC49" s="9" t="str">
        <f>IFERROR(__xludf.DUMMYFUNCTION("""COMPUTED_VALUE"""),"-")</f>
        <v>-</v>
      </c>
      <c r="FD49" s="9" t="str">
        <f>IFERROR(__xludf.DUMMYFUNCTION("""COMPUTED_VALUE"""),"-")</f>
        <v>-</v>
      </c>
      <c r="FE49" s="9" t="str">
        <f>IFERROR(__xludf.DUMMYFUNCTION("""COMPUTED_VALUE"""),"-")</f>
        <v>-</v>
      </c>
      <c r="FF49" s="9" t="str">
        <f>IFERROR(__xludf.DUMMYFUNCTION("""COMPUTED_VALUE"""),"-")</f>
        <v>-</v>
      </c>
      <c r="FG49" s="9" t="str">
        <f>IFERROR(__xludf.DUMMYFUNCTION("""COMPUTED_VALUE"""),"-")</f>
        <v>-</v>
      </c>
      <c r="FH49" s="9" t="str">
        <f>IFERROR(__xludf.DUMMYFUNCTION("""COMPUTED_VALUE"""),"-")</f>
        <v>-</v>
      </c>
      <c r="FI49" s="9" t="str">
        <f>IFERROR(__xludf.DUMMYFUNCTION("""COMPUTED_VALUE"""),"-")</f>
        <v>-</v>
      </c>
      <c r="FJ49" s="9" t="str">
        <f>IFERROR(__xludf.DUMMYFUNCTION("""COMPUTED_VALUE"""),"-")</f>
        <v>-</v>
      </c>
      <c r="FK49" s="9" t="str">
        <f>IFERROR(__xludf.DUMMYFUNCTION("""COMPUTED_VALUE"""),"-")</f>
        <v>-</v>
      </c>
      <c r="FL49" s="9" t="str">
        <f>IFERROR(__xludf.DUMMYFUNCTION("""COMPUTED_VALUE"""),"-")</f>
        <v>-</v>
      </c>
      <c r="FM49" s="9" t="str">
        <f>IFERROR(__xludf.DUMMYFUNCTION("""COMPUTED_VALUE"""),"-")</f>
        <v>-</v>
      </c>
      <c r="FN49" s="9" t="str">
        <f>IFERROR(__xludf.DUMMYFUNCTION("""COMPUTED_VALUE"""),"-")</f>
        <v>-</v>
      </c>
      <c r="FO49" s="9" t="str">
        <f>IFERROR(__xludf.DUMMYFUNCTION("""COMPUTED_VALUE"""),"-")</f>
        <v>-</v>
      </c>
      <c r="FP49" s="9" t="str">
        <f>IFERROR(__xludf.DUMMYFUNCTION("""COMPUTED_VALUE"""),"-")</f>
        <v>-</v>
      </c>
      <c r="FQ49" s="9" t="str">
        <f>IFERROR(__xludf.DUMMYFUNCTION("""COMPUTED_VALUE"""),"-")</f>
        <v>-</v>
      </c>
      <c r="FR49" s="9" t="str">
        <f>IFERROR(__xludf.DUMMYFUNCTION("""COMPUTED_VALUE"""),"-")</f>
        <v>-</v>
      </c>
      <c r="FS49" s="9" t="str">
        <f>IFERROR(__xludf.DUMMYFUNCTION("""COMPUTED_VALUE"""),"-")</f>
        <v>-</v>
      </c>
      <c r="FT49" s="9" t="str">
        <f>IFERROR(__xludf.DUMMYFUNCTION("""COMPUTED_VALUE"""),"-")</f>
        <v>-</v>
      </c>
      <c r="FU49" s="9" t="str">
        <f>IFERROR(__xludf.DUMMYFUNCTION("""COMPUTED_VALUE"""),"-")</f>
        <v>-</v>
      </c>
      <c r="FV49" s="9" t="str">
        <f>IFERROR(__xludf.DUMMYFUNCTION("""COMPUTED_VALUE"""),"")</f>
        <v/>
      </c>
      <c r="FW49" s="9" t="str">
        <f>IFERROR(__xludf.DUMMYFUNCTION("""COMPUTED_VALUE"""),"-")</f>
        <v>-</v>
      </c>
      <c r="FX49" s="9" t="str">
        <f>IFERROR(__xludf.DUMMYFUNCTION("""COMPUTED_VALUE"""),"-")</f>
        <v>-</v>
      </c>
      <c r="FY49" s="9" t="str">
        <f>IFERROR(__xludf.DUMMYFUNCTION("""COMPUTED_VALUE"""),"-")</f>
        <v>-</v>
      </c>
      <c r="FZ49" s="9" t="str">
        <f>IFERROR(__xludf.DUMMYFUNCTION("""COMPUTED_VALUE"""),"-")</f>
        <v>-</v>
      </c>
      <c r="GA49" s="9" t="str">
        <f>IFERROR(__xludf.DUMMYFUNCTION("""COMPUTED_VALUE"""),"-")</f>
        <v>-</v>
      </c>
      <c r="GB49" s="9" t="str">
        <f>IFERROR(__xludf.DUMMYFUNCTION("""COMPUTED_VALUE"""),"-")</f>
        <v>-</v>
      </c>
      <c r="GC49" s="9" t="str">
        <f>IFERROR(__xludf.DUMMYFUNCTION("""COMPUTED_VALUE"""),"-")</f>
        <v>-</v>
      </c>
      <c r="GD49" s="9" t="str">
        <f>IFERROR(__xludf.DUMMYFUNCTION("""COMPUTED_VALUE"""),"-")</f>
        <v>-</v>
      </c>
      <c r="GE49" s="9" t="str">
        <f>IFERROR(__xludf.DUMMYFUNCTION("""COMPUTED_VALUE"""),"-")</f>
        <v>-</v>
      </c>
      <c r="GF49" s="9" t="str">
        <f>IFERROR(__xludf.DUMMYFUNCTION("""COMPUTED_VALUE"""),"-")</f>
        <v>-</v>
      </c>
      <c r="GG49" s="9" t="str">
        <f>IFERROR(__xludf.DUMMYFUNCTION("""COMPUTED_VALUE"""),"-")</f>
        <v>-</v>
      </c>
      <c r="GH49" s="9" t="str">
        <f>IFERROR(__xludf.DUMMYFUNCTION("""COMPUTED_VALUE"""),"-")</f>
        <v>-</v>
      </c>
      <c r="GI49" s="9" t="str">
        <f>IFERROR(__xludf.DUMMYFUNCTION("""COMPUTED_VALUE"""),"-")</f>
        <v>-</v>
      </c>
      <c r="GJ49" s="9" t="str">
        <f>IFERROR(__xludf.DUMMYFUNCTION("""COMPUTED_VALUE"""),"-")</f>
        <v>-</v>
      </c>
      <c r="GK49" s="9" t="str">
        <f>IFERROR(__xludf.DUMMYFUNCTION("""COMPUTED_VALUE"""),"-")</f>
        <v>-</v>
      </c>
      <c r="GL49" s="9" t="str">
        <f>IFERROR(__xludf.DUMMYFUNCTION("""COMPUTED_VALUE"""),"-")</f>
        <v>-</v>
      </c>
      <c r="GM49" s="9" t="str">
        <f>IFERROR(__xludf.DUMMYFUNCTION("""COMPUTED_VALUE"""),"-")</f>
        <v>-</v>
      </c>
      <c r="GN49" s="9" t="str">
        <f>IFERROR(__xludf.DUMMYFUNCTION("""COMPUTED_VALUE"""),"-")</f>
        <v>-</v>
      </c>
      <c r="GO49" s="9" t="str">
        <f>IFERROR(__xludf.DUMMYFUNCTION("""COMPUTED_VALUE"""),"-")</f>
        <v>-</v>
      </c>
      <c r="GP49" s="9" t="str">
        <f>IFERROR(__xludf.DUMMYFUNCTION("""COMPUTED_VALUE"""),"-")</f>
        <v>-</v>
      </c>
      <c r="GQ49" s="9" t="str">
        <f>IFERROR(__xludf.DUMMYFUNCTION("""COMPUTED_VALUE"""),"-")</f>
        <v>-</v>
      </c>
      <c r="GR49" s="9" t="str">
        <f>IFERROR(__xludf.DUMMYFUNCTION("""COMPUTED_VALUE"""),"-")</f>
        <v>-</v>
      </c>
      <c r="GS49" s="9" t="str">
        <f>IFERROR(__xludf.DUMMYFUNCTION("""COMPUTED_VALUE"""),"-")</f>
        <v>-</v>
      </c>
      <c r="GT49" s="9" t="str">
        <f>IFERROR(__xludf.DUMMYFUNCTION("""COMPUTED_VALUE"""),"-")</f>
        <v>-</v>
      </c>
      <c r="GU49" s="9" t="str">
        <f>IFERROR(__xludf.DUMMYFUNCTION("""COMPUTED_VALUE"""),"")</f>
        <v/>
      </c>
    </row>
    <row r="50">
      <c r="A50" s="5"/>
      <c r="B50" s="5"/>
      <c r="C50" s="5" t="str">
        <f>if(B50="d","diskv. iz ciklusa",if(B50="d1","diskv. iz kruga",if($E50="ODOBREN",(if(countif(H:H,"="&amp;H50)=1,countif(H:H,"&gt;"&amp;H50)+1,concatenate(countif(H:H,"&gt;"&amp;H50)+1," - ",countif(H:H,"&gt;="&amp;H50)))),'Rezultati - B kategorija'!empty)))</f>
        <v>39 - 52</v>
      </c>
      <c r="D50" s="6" t="str">
        <f>IFERROR(__xludf.DUMMYFUNCTION("""COMPUTED_VALUE"""),"REDX00")</f>
        <v>REDX00</v>
      </c>
      <c r="E50" s="6" t="str">
        <f>IFERROR(__xludf.DUMMYFUNCTION("""COMPUTED_VALUE"""),"ODOBREN")</f>
        <v>ODOBREN</v>
      </c>
      <c r="F50" s="6" t="str">
        <f>IFERROR(__xludf.DUMMYFUNCTION("""COMPUTED_VALUE"""),"Boris")</f>
        <v>Boris</v>
      </c>
      <c r="G50" s="6" t="str">
        <f>IFERROR(__xludf.DUMMYFUNCTION("""COMPUTED_VALUE""")," Ćeranić")</f>
        <v> Ćeranić</v>
      </c>
      <c r="H50" s="7">
        <f>IFERROR(__xludf.DUMMYFUNCTION("""COMPUTED_VALUE"""),100.0)</f>
        <v>100</v>
      </c>
      <c r="I50" s="7">
        <f>IFERROR(__xludf.DUMMYFUNCTION("""COMPUTED_VALUE"""),100.0)</f>
        <v>100</v>
      </c>
      <c r="J50" s="6" t="str">
        <f>IFERROR(__xludf.DUMMYFUNCTION("""COMPUTED_VALUE"""),"Stari grad")</f>
        <v>Stari grad</v>
      </c>
      <c r="K50" s="6" t="str">
        <f>IFERROR(__xludf.DUMMYFUNCTION("""COMPUTED_VALUE"""),"Matematička gimnazija")</f>
        <v>Matematička gimnazija</v>
      </c>
      <c r="L50" s="14" t="str">
        <f>IFERROR(__xludf.DUMMYFUNCTION("""COMPUTED_VALUE"""),"I")</f>
        <v>I</v>
      </c>
      <c r="M50" s="6" t="str">
        <f>IFERROR(__xludf.DUMMYFUNCTION("""COMPUTED_VALUE"""),"B")</f>
        <v>B</v>
      </c>
      <c r="N50" s="6"/>
      <c r="O50" s="8">
        <f>IFERROR(__xludf.DUMMYFUNCTION("""COMPUTED_VALUE"""),100.0)</f>
        <v>100</v>
      </c>
      <c r="P50" s="9">
        <f>IFERROR(__xludf.DUMMYFUNCTION("""COMPUTED_VALUE"""),0.0)</f>
        <v>0</v>
      </c>
      <c r="Q50" s="9" t="str">
        <f>IFERROR(__xludf.DUMMYFUNCTION("""COMPUTED_VALUE"""),"-")</f>
        <v>-</v>
      </c>
      <c r="R50" s="9" t="str">
        <f>IFERROR(__xludf.DUMMYFUNCTION("""COMPUTED_VALUE"""),"-")</f>
        <v>-</v>
      </c>
      <c r="S50" s="9" t="str">
        <f>IFERROR(__xludf.DUMMYFUNCTION("""COMPUTED_VALUE"""),"-")</f>
        <v>-</v>
      </c>
      <c r="T50" s="9" t="str">
        <f>IFERROR(__xludf.DUMMYFUNCTION("""COMPUTED_VALUE"""),"-")</f>
        <v>-</v>
      </c>
      <c r="U50" s="9" t="str">
        <f>IFERROR(__xludf.DUMMYFUNCTION("""COMPUTED_VALUE"""),"")</f>
        <v/>
      </c>
      <c r="V50" s="9" t="str">
        <f>IFERROR(__xludf.DUMMYFUNCTION("""COMPUTED_VALUE"""),"")</f>
        <v/>
      </c>
      <c r="W50" s="9">
        <f>IFERROR(__xludf.DUMMYFUNCTION("""COMPUTED_VALUE"""),1.0)</f>
        <v>1</v>
      </c>
      <c r="X50" s="9">
        <f>IFERROR(__xludf.DUMMYFUNCTION("""COMPUTED_VALUE"""),1.0)</f>
        <v>1</v>
      </c>
      <c r="Y50" s="9">
        <f>IFERROR(__xludf.DUMMYFUNCTION("""COMPUTED_VALUE"""),1.0)</f>
        <v>1</v>
      </c>
      <c r="Z50" s="9">
        <f>IFERROR(__xludf.DUMMYFUNCTION("""COMPUTED_VALUE"""),1.0)</f>
        <v>1</v>
      </c>
      <c r="AA50" s="9">
        <f>IFERROR(__xludf.DUMMYFUNCTION("""COMPUTED_VALUE"""),1.0)</f>
        <v>1</v>
      </c>
      <c r="AB50" s="9">
        <f>IFERROR(__xludf.DUMMYFUNCTION("""COMPUTED_VALUE"""),1.0)</f>
        <v>1</v>
      </c>
      <c r="AC50" s="9">
        <f>IFERROR(__xludf.DUMMYFUNCTION("""COMPUTED_VALUE"""),1.0)</f>
        <v>1</v>
      </c>
      <c r="AD50" s="9">
        <f>IFERROR(__xludf.DUMMYFUNCTION("""COMPUTED_VALUE"""),1.0)</f>
        <v>1</v>
      </c>
      <c r="AE50" s="9">
        <f>IFERROR(__xludf.DUMMYFUNCTION("""COMPUTED_VALUE"""),1.0)</f>
        <v>1</v>
      </c>
      <c r="AF50" s="9">
        <f>IFERROR(__xludf.DUMMYFUNCTION("""COMPUTED_VALUE"""),1.0)</f>
        <v>1</v>
      </c>
      <c r="AG50" s="9">
        <f>IFERROR(__xludf.DUMMYFUNCTION("""COMPUTED_VALUE"""),1.0)</f>
        <v>1</v>
      </c>
      <c r="AH50" s="9">
        <f>IFERROR(__xludf.DUMMYFUNCTION("""COMPUTED_VALUE"""),1.0)</f>
        <v>1</v>
      </c>
      <c r="AI50" s="9">
        <f>IFERROR(__xludf.DUMMYFUNCTION("""COMPUTED_VALUE"""),1.0)</f>
        <v>1</v>
      </c>
      <c r="AJ50" s="9">
        <f>IFERROR(__xludf.DUMMYFUNCTION("""COMPUTED_VALUE"""),1.0)</f>
        <v>1</v>
      </c>
      <c r="AK50" s="9">
        <f>IFERROR(__xludf.DUMMYFUNCTION("""COMPUTED_VALUE"""),1.0)</f>
        <v>1</v>
      </c>
      <c r="AL50" s="9">
        <f>IFERROR(__xludf.DUMMYFUNCTION("""COMPUTED_VALUE"""),1.0)</f>
        <v>1</v>
      </c>
      <c r="AM50" s="9">
        <f>IFERROR(__xludf.DUMMYFUNCTION("""COMPUTED_VALUE"""),1.0)</f>
        <v>1</v>
      </c>
      <c r="AN50" s="9">
        <f>IFERROR(__xludf.DUMMYFUNCTION("""COMPUTED_VALUE"""),1.0)</f>
        <v>1</v>
      </c>
      <c r="AO50" s="9">
        <f>IFERROR(__xludf.DUMMYFUNCTION("""COMPUTED_VALUE"""),1.0)</f>
        <v>1</v>
      </c>
      <c r="AP50" s="9">
        <f>IFERROR(__xludf.DUMMYFUNCTION("""COMPUTED_VALUE"""),1.0)</f>
        <v>1</v>
      </c>
      <c r="AQ50" s="9">
        <f>IFERROR(__xludf.DUMMYFUNCTION("""COMPUTED_VALUE"""),1.0)</f>
        <v>1</v>
      </c>
      <c r="AR50" s="9">
        <f>IFERROR(__xludf.DUMMYFUNCTION("""COMPUTED_VALUE"""),1.0)</f>
        <v>1</v>
      </c>
      <c r="AS50" s="9">
        <f>IFERROR(__xludf.DUMMYFUNCTION("""COMPUTED_VALUE"""),1.0)</f>
        <v>1</v>
      </c>
      <c r="AT50" s="9">
        <f>IFERROR(__xludf.DUMMYFUNCTION("""COMPUTED_VALUE"""),1.0)</f>
        <v>1</v>
      </c>
      <c r="AU50" s="9">
        <f>IFERROR(__xludf.DUMMYFUNCTION("""COMPUTED_VALUE"""),1.0)</f>
        <v>1</v>
      </c>
      <c r="AV50" s="9">
        <f>IFERROR(__xludf.DUMMYFUNCTION("""COMPUTED_VALUE"""),1.0)</f>
        <v>1</v>
      </c>
      <c r="AW50" s="9">
        <f>IFERROR(__xludf.DUMMYFUNCTION("""COMPUTED_VALUE"""),1.0)</f>
        <v>1</v>
      </c>
      <c r="AX50" s="9">
        <f>IFERROR(__xludf.DUMMYFUNCTION("""COMPUTED_VALUE"""),1.0)</f>
        <v>1</v>
      </c>
      <c r="AY50" s="9">
        <f>IFERROR(__xludf.DUMMYFUNCTION("""COMPUTED_VALUE"""),1.0)</f>
        <v>1</v>
      </c>
      <c r="AZ50" s="9">
        <f>IFERROR(__xludf.DUMMYFUNCTION("""COMPUTED_VALUE"""),1.0)</f>
        <v>1</v>
      </c>
      <c r="BA50" s="9">
        <f>IFERROR(__xludf.DUMMYFUNCTION("""COMPUTED_VALUE"""),1.0)</f>
        <v>1</v>
      </c>
      <c r="BB50" s="9">
        <f>IFERROR(__xludf.DUMMYFUNCTION("""COMPUTED_VALUE"""),1.0)</f>
        <v>1</v>
      </c>
      <c r="BC50" s="9">
        <f>IFERROR(__xludf.DUMMYFUNCTION("""COMPUTED_VALUE"""),1.0)</f>
        <v>1</v>
      </c>
      <c r="BD50" s="9">
        <f>IFERROR(__xludf.DUMMYFUNCTION("""COMPUTED_VALUE"""),1.0)</f>
        <v>1</v>
      </c>
      <c r="BE50" s="9">
        <f>IFERROR(__xludf.DUMMYFUNCTION("""COMPUTED_VALUE"""),1.0)</f>
        <v>1</v>
      </c>
      <c r="BF50" s="9">
        <f>IFERROR(__xludf.DUMMYFUNCTION("""COMPUTED_VALUE"""),1.0)</f>
        <v>1</v>
      </c>
      <c r="BG50" s="9">
        <f>IFERROR(__xludf.DUMMYFUNCTION("""COMPUTED_VALUE"""),1.0)</f>
        <v>1</v>
      </c>
      <c r="BH50" s="9">
        <f>IFERROR(__xludf.DUMMYFUNCTION("""COMPUTED_VALUE"""),1.0)</f>
        <v>1</v>
      </c>
      <c r="BI50" s="9">
        <f>IFERROR(__xludf.DUMMYFUNCTION("""COMPUTED_VALUE"""),1.0)</f>
        <v>1</v>
      </c>
      <c r="BJ50" s="9">
        <f>IFERROR(__xludf.DUMMYFUNCTION("""COMPUTED_VALUE"""),1.0)</f>
        <v>1</v>
      </c>
      <c r="BK50" s="9">
        <f>IFERROR(__xludf.DUMMYFUNCTION("""COMPUTED_VALUE"""),1.0)</f>
        <v>1</v>
      </c>
      <c r="BL50" s="9">
        <f>IFERROR(__xludf.DUMMYFUNCTION("""COMPUTED_VALUE"""),1.0)</f>
        <v>1</v>
      </c>
      <c r="BM50" s="9" t="str">
        <f>IFERROR(__xludf.DUMMYFUNCTION("""COMPUTED_VALUE"""),"")</f>
        <v/>
      </c>
      <c r="BN50" s="9">
        <f>IFERROR(__xludf.DUMMYFUNCTION("""COMPUTED_VALUE"""),1.0)</f>
        <v>1</v>
      </c>
      <c r="BO50" s="9" t="str">
        <f>IFERROR(__xludf.DUMMYFUNCTION("""COMPUTED_VALUE"""),"WA")</f>
        <v>WA</v>
      </c>
      <c r="BP50" s="9" t="str">
        <f>IFERROR(__xludf.DUMMYFUNCTION("""COMPUTED_VALUE"""),"WA")</f>
        <v>WA</v>
      </c>
      <c r="BQ50" s="9" t="str">
        <f>IFERROR(__xludf.DUMMYFUNCTION("""COMPUTED_VALUE"""),"WA")</f>
        <v>WA</v>
      </c>
      <c r="BR50" s="9" t="str">
        <f>IFERROR(__xludf.DUMMYFUNCTION("""COMPUTED_VALUE"""),"WA")</f>
        <v>WA</v>
      </c>
      <c r="BS50" s="9" t="str">
        <f>IFERROR(__xludf.DUMMYFUNCTION("""COMPUTED_VALUE"""),"WA")</f>
        <v>WA</v>
      </c>
      <c r="BT50" s="9">
        <f>IFERROR(__xludf.DUMMYFUNCTION("""COMPUTED_VALUE"""),1.0)</f>
        <v>1</v>
      </c>
      <c r="BU50" s="9">
        <f>IFERROR(__xludf.DUMMYFUNCTION("""COMPUTED_VALUE"""),1.0)</f>
        <v>1</v>
      </c>
      <c r="BV50" s="9" t="str">
        <f>IFERROR(__xludf.DUMMYFUNCTION("""COMPUTED_VALUE"""),"WA")</f>
        <v>WA</v>
      </c>
      <c r="BW50" s="9" t="str">
        <f>IFERROR(__xludf.DUMMYFUNCTION("""COMPUTED_VALUE"""),"WA")</f>
        <v>WA</v>
      </c>
      <c r="BX50" s="9" t="str">
        <f>IFERROR(__xludf.DUMMYFUNCTION("""COMPUTED_VALUE"""),"WA")</f>
        <v>WA</v>
      </c>
      <c r="BY50" s="9" t="str">
        <f>IFERROR(__xludf.DUMMYFUNCTION("""COMPUTED_VALUE"""),"WA")</f>
        <v>WA</v>
      </c>
      <c r="BZ50" s="9">
        <f>IFERROR(__xludf.DUMMYFUNCTION("""COMPUTED_VALUE"""),1.0)</f>
        <v>1</v>
      </c>
      <c r="CA50" s="9" t="str">
        <f>IFERROR(__xludf.DUMMYFUNCTION("""COMPUTED_VALUE"""),"WA")</f>
        <v>WA</v>
      </c>
      <c r="CB50" s="9" t="str">
        <f>IFERROR(__xludf.DUMMYFUNCTION("""COMPUTED_VALUE"""),"WA")</f>
        <v>WA</v>
      </c>
      <c r="CC50" s="9" t="str">
        <f>IFERROR(__xludf.DUMMYFUNCTION("""COMPUTED_VALUE"""),"WA")</f>
        <v>WA</v>
      </c>
      <c r="CD50" s="9" t="str">
        <f>IFERROR(__xludf.DUMMYFUNCTION("""COMPUTED_VALUE"""),"WA")</f>
        <v>WA</v>
      </c>
      <c r="CE50" s="9" t="str">
        <f>IFERROR(__xludf.DUMMYFUNCTION("""COMPUTED_VALUE"""),"WA")</f>
        <v>WA</v>
      </c>
      <c r="CF50" s="9" t="str">
        <f>IFERROR(__xludf.DUMMYFUNCTION("""COMPUTED_VALUE"""),"WA")</f>
        <v>WA</v>
      </c>
      <c r="CG50" s="9" t="str">
        <f>IFERROR(__xludf.DUMMYFUNCTION("""COMPUTED_VALUE"""),"WA")</f>
        <v>WA</v>
      </c>
      <c r="CH50" s="9" t="str">
        <f>IFERROR(__xludf.DUMMYFUNCTION("""COMPUTED_VALUE"""),"WA")</f>
        <v>WA</v>
      </c>
      <c r="CI50" s="9" t="str">
        <f>IFERROR(__xludf.DUMMYFUNCTION("""COMPUTED_VALUE"""),"WA")</f>
        <v>WA</v>
      </c>
      <c r="CJ50" s="9" t="str">
        <f>IFERROR(__xludf.DUMMYFUNCTION("""COMPUTED_VALUE"""),"WA")</f>
        <v>WA</v>
      </c>
      <c r="CK50" s="9" t="str">
        <f>IFERROR(__xludf.DUMMYFUNCTION("""COMPUTED_VALUE"""),"WA")</f>
        <v>WA</v>
      </c>
      <c r="CL50" s="9" t="str">
        <f>IFERROR(__xludf.DUMMYFUNCTION("""COMPUTED_VALUE"""),"WA")</f>
        <v>WA</v>
      </c>
      <c r="CM50" s="9" t="str">
        <f>IFERROR(__xludf.DUMMYFUNCTION("""COMPUTED_VALUE"""),"WA")</f>
        <v>WA</v>
      </c>
      <c r="CN50" s="9" t="str">
        <f>IFERROR(__xludf.DUMMYFUNCTION("""COMPUTED_VALUE"""),"WA")</f>
        <v>WA</v>
      </c>
      <c r="CO50" s="9" t="str">
        <f>IFERROR(__xludf.DUMMYFUNCTION("""COMPUTED_VALUE"""),"WA")</f>
        <v>WA</v>
      </c>
      <c r="CP50" s="9" t="str">
        <f>IFERROR(__xludf.DUMMYFUNCTION("""COMPUTED_VALUE"""),"WA")</f>
        <v>WA</v>
      </c>
      <c r="CQ50" s="9" t="str">
        <f>IFERROR(__xludf.DUMMYFUNCTION("""COMPUTED_VALUE"""),"WA")</f>
        <v>WA</v>
      </c>
      <c r="CR50" s="9" t="str">
        <f>IFERROR(__xludf.DUMMYFUNCTION("""COMPUTED_VALUE"""),"WA")</f>
        <v>WA</v>
      </c>
      <c r="CS50" s="9" t="str">
        <f>IFERROR(__xludf.DUMMYFUNCTION("""COMPUTED_VALUE"""),"WA")</f>
        <v>WA</v>
      </c>
      <c r="CT50" s="9">
        <f>IFERROR(__xludf.DUMMYFUNCTION("""COMPUTED_VALUE"""),1.0)</f>
        <v>1</v>
      </c>
      <c r="CU50" s="9" t="str">
        <f>IFERROR(__xludf.DUMMYFUNCTION("""COMPUTED_VALUE"""),"")</f>
        <v/>
      </c>
      <c r="CV50" s="9" t="str">
        <f>IFERROR(__xludf.DUMMYFUNCTION("""COMPUTED_VALUE"""),"-")</f>
        <v>-</v>
      </c>
      <c r="CW50" s="9" t="str">
        <f>IFERROR(__xludf.DUMMYFUNCTION("""COMPUTED_VALUE"""),"-")</f>
        <v>-</v>
      </c>
      <c r="CX50" s="9" t="str">
        <f>IFERROR(__xludf.DUMMYFUNCTION("""COMPUTED_VALUE"""),"-")</f>
        <v>-</v>
      </c>
      <c r="CY50" s="9" t="str">
        <f>IFERROR(__xludf.DUMMYFUNCTION("""COMPUTED_VALUE"""),"-")</f>
        <v>-</v>
      </c>
      <c r="CZ50" s="9" t="str">
        <f>IFERROR(__xludf.DUMMYFUNCTION("""COMPUTED_VALUE"""),"-")</f>
        <v>-</v>
      </c>
      <c r="DA50" s="9" t="str">
        <f>IFERROR(__xludf.DUMMYFUNCTION("""COMPUTED_VALUE"""),"-")</f>
        <v>-</v>
      </c>
      <c r="DB50" s="9" t="str">
        <f>IFERROR(__xludf.DUMMYFUNCTION("""COMPUTED_VALUE"""),"-")</f>
        <v>-</v>
      </c>
      <c r="DC50" s="9" t="str">
        <f>IFERROR(__xludf.DUMMYFUNCTION("""COMPUTED_VALUE"""),"-")</f>
        <v>-</v>
      </c>
      <c r="DD50" s="9" t="str">
        <f>IFERROR(__xludf.DUMMYFUNCTION("""COMPUTED_VALUE"""),"-")</f>
        <v>-</v>
      </c>
      <c r="DE50" s="9" t="str">
        <f>IFERROR(__xludf.DUMMYFUNCTION("""COMPUTED_VALUE"""),"-")</f>
        <v>-</v>
      </c>
      <c r="DF50" s="9" t="str">
        <f>IFERROR(__xludf.DUMMYFUNCTION("""COMPUTED_VALUE"""),"-")</f>
        <v>-</v>
      </c>
      <c r="DG50" s="9" t="str">
        <f>IFERROR(__xludf.DUMMYFUNCTION("""COMPUTED_VALUE"""),"-")</f>
        <v>-</v>
      </c>
      <c r="DH50" s="9" t="str">
        <f>IFERROR(__xludf.DUMMYFUNCTION("""COMPUTED_VALUE"""),"-")</f>
        <v>-</v>
      </c>
      <c r="DI50" s="9" t="str">
        <f>IFERROR(__xludf.DUMMYFUNCTION("""COMPUTED_VALUE"""),"-")</f>
        <v>-</v>
      </c>
      <c r="DJ50" s="9" t="str">
        <f>IFERROR(__xludf.DUMMYFUNCTION("""COMPUTED_VALUE"""),"-")</f>
        <v>-</v>
      </c>
      <c r="DK50" s="9" t="str">
        <f>IFERROR(__xludf.DUMMYFUNCTION("""COMPUTED_VALUE"""),"-")</f>
        <v>-</v>
      </c>
      <c r="DL50" s="9" t="str">
        <f>IFERROR(__xludf.DUMMYFUNCTION("""COMPUTED_VALUE"""),"-")</f>
        <v>-</v>
      </c>
      <c r="DM50" s="9" t="str">
        <f>IFERROR(__xludf.DUMMYFUNCTION("""COMPUTED_VALUE"""),"-")</f>
        <v>-</v>
      </c>
      <c r="DN50" s="9" t="str">
        <f>IFERROR(__xludf.DUMMYFUNCTION("""COMPUTED_VALUE"""),"-")</f>
        <v>-</v>
      </c>
      <c r="DO50" s="9" t="str">
        <f>IFERROR(__xludf.DUMMYFUNCTION("""COMPUTED_VALUE"""),"-")</f>
        <v>-</v>
      </c>
      <c r="DP50" s="9" t="str">
        <f>IFERROR(__xludf.DUMMYFUNCTION("""COMPUTED_VALUE"""),"-")</f>
        <v>-</v>
      </c>
      <c r="DQ50" s="9" t="str">
        <f>IFERROR(__xludf.DUMMYFUNCTION("""COMPUTED_VALUE"""),"-")</f>
        <v>-</v>
      </c>
      <c r="DR50" s="9" t="str">
        <f>IFERROR(__xludf.DUMMYFUNCTION("""COMPUTED_VALUE"""),"-")</f>
        <v>-</v>
      </c>
      <c r="DS50" s="9" t="str">
        <f>IFERROR(__xludf.DUMMYFUNCTION("""COMPUTED_VALUE"""),"-")</f>
        <v>-</v>
      </c>
      <c r="DT50" s="9" t="str">
        <f>IFERROR(__xludf.DUMMYFUNCTION("""COMPUTED_VALUE"""),"-")</f>
        <v>-</v>
      </c>
      <c r="DU50" s="9" t="str">
        <f>IFERROR(__xludf.DUMMYFUNCTION("""COMPUTED_VALUE"""),"-")</f>
        <v>-</v>
      </c>
      <c r="DV50" s="9" t="str">
        <f>IFERROR(__xludf.DUMMYFUNCTION("""COMPUTED_VALUE"""),"-")</f>
        <v>-</v>
      </c>
      <c r="DW50" s="9" t="str">
        <f>IFERROR(__xludf.DUMMYFUNCTION("""COMPUTED_VALUE"""),"-")</f>
        <v>-</v>
      </c>
      <c r="DX50" s="9" t="str">
        <f>IFERROR(__xludf.DUMMYFUNCTION("""COMPUTED_VALUE"""),"-")</f>
        <v>-</v>
      </c>
      <c r="DY50" s="9" t="str">
        <f>IFERROR(__xludf.DUMMYFUNCTION("""COMPUTED_VALUE"""),"-")</f>
        <v>-</v>
      </c>
      <c r="DZ50" s="9" t="str">
        <f>IFERROR(__xludf.DUMMYFUNCTION("""COMPUTED_VALUE"""),"-")</f>
        <v>-</v>
      </c>
      <c r="EA50" s="9" t="str">
        <f>IFERROR(__xludf.DUMMYFUNCTION("""COMPUTED_VALUE"""),"-")</f>
        <v>-</v>
      </c>
      <c r="EB50" s="9" t="str">
        <f>IFERROR(__xludf.DUMMYFUNCTION("""COMPUTED_VALUE"""),"")</f>
        <v/>
      </c>
      <c r="EC50" s="9" t="str">
        <f>IFERROR(__xludf.DUMMYFUNCTION("""COMPUTED_VALUE"""),"-")</f>
        <v>-</v>
      </c>
      <c r="ED50" s="9" t="str">
        <f>IFERROR(__xludf.DUMMYFUNCTION("""COMPUTED_VALUE"""),"-")</f>
        <v>-</v>
      </c>
      <c r="EE50" s="9" t="str">
        <f>IFERROR(__xludf.DUMMYFUNCTION("""COMPUTED_VALUE"""),"-")</f>
        <v>-</v>
      </c>
      <c r="EF50" s="9" t="str">
        <f>IFERROR(__xludf.DUMMYFUNCTION("""COMPUTED_VALUE"""),"-")</f>
        <v>-</v>
      </c>
      <c r="EG50" s="9" t="str">
        <f>IFERROR(__xludf.DUMMYFUNCTION("""COMPUTED_VALUE"""),"-")</f>
        <v>-</v>
      </c>
      <c r="EH50" s="9" t="str">
        <f>IFERROR(__xludf.DUMMYFUNCTION("""COMPUTED_VALUE"""),"-")</f>
        <v>-</v>
      </c>
      <c r="EI50" s="9" t="str">
        <f>IFERROR(__xludf.DUMMYFUNCTION("""COMPUTED_VALUE"""),"-")</f>
        <v>-</v>
      </c>
      <c r="EJ50" s="9" t="str">
        <f>IFERROR(__xludf.DUMMYFUNCTION("""COMPUTED_VALUE"""),"-")</f>
        <v>-</v>
      </c>
      <c r="EK50" s="9" t="str">
        <f>IFERROR(__xludf.DUMMYFUNCTION("""COMPUTED_VALUE"""),"-")</f>
        <v>-</v>
      </c>
      <c r="EL50" s="9" t="str">
        <f>IFERROR(__xludf.DUMMYFUNCTION("""COMPUTED_VALUE"""),"-")</f>
        <v>-</v>
      </c>
      <c r="EM50" s="9" t="str">
        <f>IFERROR(__xludf.DUMMYFUNCTION("""COMPUTED_VALUE"""),"-")</f>
        <v>-</v>
      </c>
      <c r="EN50" s="9" t="str">
        <f>IFERROR(__xludf.DUMMYFUNCTION("""COMPUTED_VALUE"""),"-")</f>
        <v>-</v>
      </c>
      <c r="EO50" s="9" t="str">
        <f>IFERROR(__xludf.DUMMYFUNCTION("""COMPUTED_VALUE"""),"-")</f>
        <v>-</v>
      </c>
      <c r="EP50" s="9" t="str">
        <f>IFERROR(__xludf.DUMMYFUNCTION("""COMPUTED_VALUE"""),"-")</f>
        <v>-</v>
      </c>
      <c r="EQ50" s="9" t="str">
        <f>IFERROR(__xludf.DUMMYFUNCTION("""COMPUTED_VALUE"""),"-")</f>
        <v>-</v>
      </c>
      <c r="ER50" s="9" t="str">
        <f>IFERROR(__xludf.DUMMYFUNCTION("""COMPUTED_VALUE"""),"-")</f>
        <v>-</v>
      </c>
      <c r="ES50" s="9" t="str">
        <f>IFERROR(__xludf.DUMMYFUNCTION("""COMPUTED_VALUE"""),"")</f>
        <v/>
      </c>
      <c r="ET50" s="9" t="str">
        <f>IFERROR(__xludf.DUMMYFUNCTION("""COMPUTED_VALUE"""),"-")</f>
        <v>-</v>
      </c>
      <c r="EU50" s="9" t="str">
        <f>IFERROR(__xludf.DUMMYFUNCTION("""COMPUTED_VALUE"""),"-")</f>
        <v>-</v>
      </c>
      <c r="EV50" s="9" t="str">
        <f>IFERROR(__xludf.DUMMYFUNCTION("""COMPUTED_VALUE"""),"-")</f>
        <v>-</v>
      </c>
      <c r="EW50" s="9" t="str">
        <f>IFERROR(__xludf.DUMMYFUNCTION("""COMPUTED_VALUE"""),"-")</f>
        <v>-</v>
      </c>
      <c r="EX50" s="9" t="str">
        <f>IFERROR(__xludf.DUMMYFUNCTION("""COMPUTED_VALUE"""),"-")</f>
        <v>-</v>
      </c>
      <c r="EY50" s="9" t="str">
        <f>IFERROR(__xludf.DUMMYFUNCTION("""COMPUTED_VALUE"""),"-")</f>
        <v>-</v>
      </c>
      <c r="EZ50" s="9" t="str">
        <f>IFERROR(__xludf.DUMMYFUNCTION("""COMPUTED_VALUE"""),"-")</f>
        <v>-</v>
      </c>
      <c r="FA50" s="9" t="str">
        <f>IFERROR(__xludf.DUMMYFUNCTION("""COMPUTED_VALUE"""),"-")</f>
        <v>-</v>
      </c>
      <c r="FB50" s="9" t="str">
        <f>IFERROR(__xludf.DUMMYFUNCTION("""COMPUTED_VALUE"""),"-")</f>
        <v>-</v>
      </c>
      <c r="FC50" s="9" t="str">
        <f>IFERROR(__xludf.DUMMYFUNCTION("""COMPUTED_VALUE"""),"-")</f>
        <v>-</v>
      </c>
      <c r="FD50" s="9" t="str">
        <f>IFERROR(__xludf.DUMMYFUNCTION("""COMPUTED_VALUE"""),"-")</f>
        <v>-</v>
      </c>
      <c r="FE50" s="9" t="str">
        <f>IFERROR(__xludf.DUMMYFUNCTION("""COMPUTED_VALUE"""),"-")</f>
        <v>-</v>
      </c>
      <c r="FF50" s="9" t="str">
        <f>IFERROR(__xludf.DUMMYFUNCTION("""COMPUTED_VALUE"""),"-")</f>
        <v>-</v>
      </c>
      <c r="FG50" s="9" t="str">
        <f>IFERROR(__xludf.DUMMYFUNCTION("""COMPUTED_VALUE"""),"-")</f>
        <v>-</v>
      </c>
      <c r="FH50" s="9" t="str">
        <f>IFERROR(__xludf.DUMMYFUNCTION("""COMPUTED_VALUE"""),"-")</f>
        <v>-</v>
      </c>
      <c r="FI50" s="9" t="str">
        <f>IFERROR(__xludf.DUMMYFUNCTION("""COMPUTED_VALUE"""),"-")</f>
        <v>-</v>
      </c>
      <c r="FJ50" s="9" t="str">
        <f>IFERROR(__xludf.DUMMYFUNCTION("""COMPUTED_VALUE"""),"-")</f>
        <v>-</v>
      </c>
      <c r="FK50" s="9" t="str">
        <f>IFERROR(__xludf.DUMMYFUNCTION("""COMPUTED_VALUE"""),"-")</f>
        <v>-</v>
      </c>
      <c r="FL50" s="9" t="str">
        <f>IFERROR(__xludf.DUMMYFUNCTION("""COMPUTED_VALUE"""),"-")</f>
        <v>-</v>
      </c>
      <c r="FM50" s="9" t="str">
        <f>IFERROR(__xludf.DUMMYFUNCTION("""COMPUTED_VALUE"""),"-")</f>
        <v>-</v>
      </c>
      <c r="FN50" s="9" t="str">
        <f>IFERROR(__xludf.DUMMYFUNCTION("""COMPUTED_VALUE"""),"-")</f>
        <v>-</v>
      </c>
      <c r="FO50" s="9" t="str">
        <f>IFERROR(__xludf.DUMMYFUNCTION("""COMPUTED_VALUE"""),"-")</f>
        <v>-</v>
      </c>
      <c r="FP50" s="9" t="str">
        <f>IFERROR(__xludf.DUMMYFUNCTION("""COMPUTED_VALUE"""),"-")</f>
        <v>-</v>
      </c>
      <c r="FQ50" s="9" t="str">
        <f>IFERROR(__xludf.DUMMYFUNCTION("""COMPUTED_VALUE"""),"-")</f>
        <v>-</v>
      </c>
      <c r="FR50" s="9" t="str">
        <f>IFERROR(__xludf.DUMMYFUNCTION("""COMPUTED_VALUE"""),"-")</f>
        <v>-</v>
      </c>
      <c r="FS50" s="9" t="str">
        <f>IFERROR(__xludf.DUMMYFUNCTION("""COMPUTED_VALUE"""),"-")</f>
        <v>-</v>
      </c>
      <c r="FT50" s="9" t="str">
        <f>IFERROR(__xludf.DUMMYFUNCTION("""COMPUTED_VALUE"""),"-")</f>
        <v>-</v>
      </c>
      <c r="FU50" s="9" t="str">
        <f>IFERROR(__xludf.DUMMYFUNCTION("""COMPUTED_VALUE"""),"-")</f>
        <v>-</v>
      </c>
      <c r="FV50" s="9" t="str">
        <f>IFERROR(__xludf.DUMMYFUNCTION("""COMPUTED_VALUE"""),"")</f>
        <v/>
      </c>
      <c r="FW50" s="9" t="str">
        <f>IFERROR(__xludf.DUMMYFUNCTION("""COMPUTED_VALUE"""),"-")</f>
        <v>-</v>
      </c>
      <c r="FX50" s="9" t="str">
        <f>IFERROR(__xludf.DUMMYFUNCTION("""COMPUTED_VALUE"""),"-")</f>
        <v>-</v>
      </c>
      <c r="FY50" s="9" t="str">
        <f>IFERROR(__xludf.DUMMYFUNCTION("""COMPUTED_VALUE"""),"-")</f>
        <v>-</v>
      </c>
      <c r="FZ50" s="9" t="str">
        <f>IFERROR(__xludf.DUMMYFUNCTION("""COMPUTED_VALUE"""),"-")</f>
        <v>-</v>
      </c>
      <c r="GA50" s="9" t="str">
        <f>IFERROR(__xludf.DUMMYFUNCTION("""COMPUTED_VALUE"""),"-")</f>
        <v>-</v>
      </c>
      <c r="GB50" s="9" t="str">
        <f>IFERROR(__xludf.DUMMYFUNCTION("""COMPUTED_VALUE"""),"-")</f>
        <v>-</v>
      </c>
      <c r="GC50" s="9" t="str">
        <f>IFERROR(__xludf.DUMMYFUNCTION("""COMPUTED_VALUE"""),"-")</f>
        <v>-</v>
      </c>
      <c r="GD50" s="9" t="str">
        <f>IFERROR(__xludf.DUMMYFUNCTION("""COMPUTED_VALUE"""),"-")</f>
        <v>-</v>
      </c>
      <c r="GE50" s="9" t="str">
        <f>IFERROR(__xludf.DUMMYFUNCTION("""COMPUTED_VALUE"""),"-")</f>
        <v>-</v>
      </c>
      <c r="GF50" s="9" t="str">
        <f>IFERROR(__xludf.DUMMYFUNCTION("""COMPUTED_VALUE"""),"-")</f>
        <v>-</v>
      </c>
      <c r="GG50" s="9" t="str">
        <f>IFERROR(__xludf.DUMMYFUNCTION("""COMPUTED_VALUE"""),"-")</f>
        <v>-</v>
      </c>
      <c r="GH50" s="9" t="str">
        <f>IFERROR(__xludf.DUMMYFUNCTION("""COMPUTED_VALUE"""),"-")</f>
        <v>-</v>
      </c>
      <c r="GI50" s="9" t="str">
        <f>IFERROR(__xludf.DUMMYFUNCTION("""COMPUTED_VALUE"""),"-")</f>
        <v>-</v>
      </c>
      <c r="GJ50" s="9" t="str">
        <f>IFERROR(__xludf.DUMMYFUNCTION("""COMPUTED_VALUE"""),"-")</f>
        <v>-</v>
      </c>
      <c r="GK50" s="9" t="str">
        <f>IFERROR(__xludf.DUMMYFUNCTION("""COMPUTED_VALUE"""),"-")</f>
        <v>-</v>
      </c>
      <c r="GL50" s="9" t="str">
        <f>IFERROR(__xludf.DUMMYFUNCTION("""COMPUTED_VALUE"""),"-")</f>
        <v>-</v>
      </c>
      <c r="GM50" s="9" t="str">
        <f>IFERROR(__xludf.DUMMYFUNCTION("""COMPUTED_VALUE"""),"-")</f>
        <v>-</v>
      </c>
      <c r="GN50" s="9" t="str">
        <f>IFERROR(__xludf.DUMMYFUNCTION("""COMPUTED_VALUE"""),"-")</f>
        <v>-</v>
      </c>
      <c r="GO50" s="9" t="str">
        <f>IFERROR(__xludf.DUMMYFUNCTION("""COMPUTED_VALUE"""),"-")</f>
        <v>-</v>
      </c>
      <c r="GP50" s="9" t="str">
        <f>IFERROR(__xludf.DUMMYFUNCTION("""COMPUTED_VALUE"""),"-")</f>
        <v>-</v>
      </c>
      <c r="GQ50" s="9" t="str">
        <f>IFERROR(__xludf.DUMMYFUNCTION("""COMPUTED_VALUE"""),"-")</f>
        <v>-</v>
      </c>
      <c r="GR50" s="9" t="str">
        <f>IFERROR(__xludf.DUMMYFUNCTION("""COMPUTED_VALUE"""),"-")</f>
        <v>-</v>
      </c>
      <c r="GS50" s="9" t="str">
        <f>IFERROR(__xludf.DUMMYFUNCTION("""COMPUTED_VALUE"""),"-")</f>
        <v>-</v>
      </c>
      <c r="GT50" s="9" t="str">
        <f>IFERROR(__xludf.DUMMYFUNCTION("""COMPUTED_VALUE"""),"-")</f>
        <v>-</v>
      </c>
      <c r="GU50" s="9" t="str">
        <f>IFERROR(__xludf.DUMMYFUNCTION("""COMPUTED_VALUE"""),"")</f>
        <v/>
      </c>
    </row>
    <row r="51">
      <c r="A51" s="5"/>
      <c r="B51" s="5"/>
      <c r="C51" s="5" t="str">
        <f>if(B51="d","diskv. iz ciklusa",if(B51="d1","diskv. iz kruga",if($E51="ODOBREN",(if(countif(H:H,"="&amp;H51)=1,countif(H:H,"&gt;"&amp;H51)+1,concatenate(countif(H:H,"&gt;"&amp;H51)+1," - ",countif(H:H,"&gt;="&amp;H51)))),'Rezultati - B kategorija'!empty)))</f>
        <v>39 - 52</v>
      </c>
      <c r="D51" s="6" t="str">
        <f>IFERROR(__xludf.DUMMYFUNCTION("""COMPUTED_VALUE"""),"jelenazdravkovic")</f>
        <v>jelenazdravkovic</v>
      </c>
      <c r="E51" s="6" t="str">
        <f>IFERROR(__xludf.DUMMYFUNCTION("""COMPUTED_VALUE"""),"ODOBREN")</f>
        <v>ODOBREN</v>
      </c>
      <c r="F51" s="6" t="str">
        <f>IFERROR(__xludf.DUMMYFUNCTION("""COMPUTED_VALUE"""),"Jelena")</f>
        <v>Jelena</v>
      </c>
      <c r="G51" s="6" t="str">
        <f>IFERROR(__xludf.DUMMYFUNCTION("""COMPUTED_VALUE"""),"Zdravković")</f>
        <v>Zdravković</v>
      </c>
      <c r="H51" s="7">
        <f>IFERROR(__xludf.DUMMYFUNCTION("""COMPUTED_VALUE"""),100.0)</f>
        <v>100</v>
      </c>
      <c r="I51" s="7">
        <f>IFERROR(__xludf.DUMMYFUNCTION("""COMPUTED_VALUE"""),100.0)</f>
        <v>100</v>
      </c>
      <c r="J51" s="6" t="str">
        <f>IFERROR(__xludf.DUMMYFUNCTION("""COMPUTED_VALUE"""),"Niš")</f>
        <v>Niš</v>
      </c>
      <c r="K51" s="6" t="str">
        <f>IFERROR(__xludf.DUMMYFUNCTION("""COMPUTED_VALUE"""),"Elektrotehnička škola Mija Stanimirović")</f>
        <v>Elektrotehnička škola Mija Stanimirović</v>
      </c>
      <c r="L51" s="14" t="str">
        <f>IFERROR(__xludf.DUMMYFUNCTION("""COMPUTED_VALUE"""),"IV")</f>
        <v>IV</v>
      </c>
      <c r="M51" s="6" t="str">
        <f>IFERROR(__xludf.DUMMYFUNCTION("""COMPUTED_VALUE"""),"B")</f>
        <v>B</v>
      </c>
      <c r="N51" s="6" t="str">
        <f>IFERROR(__xludf.DUMMYFUNCTION("""COMPUTED_VALUE"""),"Jelena Hadži-Purić")</f>
        <v>Jelena Hadži-Purić</v>
      </c>
      <c r="O51" s="8">
        <f>IFERROR(__xludf.DUMMYFUNCTION("""COMPUTED_VALUE"""),100.0)</f>
        <v>100</v>
      </c>
      <c r="P51" s="9" t="str">
        <f>IFERROR(__xludf.DUMMYFUNCTION("""COMPUTED_VALUE"""),"-")</f>
        <v>-</v>
      </c>
      <c r="Q51" s="9">
        <f>IFERROR(__xludf.DUMMYFUNCTION("""COMPUTED_VALUE"""),0.0)</f>
        <v>0</v>
      </c>
      <c r="R51" s="9" t="str">
        <f>IFERROR(__xludf.DUMMYFUNCTION("""COMPUTED_VALUE"""),"-")</f>
        <v>-</v>
      </c>
      <c r="S51" s="9" t="str">
        <f>IFERROR(__xludf.DUMMYFUNCTION("""COMPUTED_VALUE"""),"-")</f>
        <v>-</v>
      </c>
      <c r="T51" s="9" t="str">
        <f>IFERROR(__xludf.DUMMYFUNCTION("""COMPUTED_VALUE"""),"-")</f>
        <v>-</v>
      </c>
      <c r="U51" s="9" t="str">
        <f>IFERROR(__xludf.DUMMYFUNCTION("""COMPUTED_VALUE"""),"")</f>
        <v/>
      </c>
      <c r="V51" s="9" t="str">
        <f>IFERROR(__xludf.DUMMYFUNCTION("""COMPUTED_VALUE"""),"")</f>
        <v/>
      </c>
      <c r="W51" s="9">
        <f>IFERROR(__xludf.DUMMYFUNCTION("""COMPUTED_VALUE"""),1.0)</f>
        <v>1</v>
      </c>
      <c r="X51" s="9">
        <f>IFERROR(__xludf.DUMMYFUNCTION("""COMPUTED_VALUE"""),1.0)</f>
        <v>1</v>
      </c>
      <c r="Y51" s="9">
        <f>IFERROR(__xludf.DUMMYFUNCTION("""COMPUTED_VALUE"""),1.0)</f>
        <v>1</v>
      </c>
      <c r="Z51" s="9">
        <f>IFERROR(__xludf.DUMMYFUNCTION("""COMPUTED_VALUE"""),1.0)</f>
        <v>1</v>
      </c>
      <c r="AA51" s="9">
        <f>IFERROR(__xludf.DUMMYFUNCTION("""COMPUTED_VALUE"""),1.0)</f>
        <v>1</v>
      </c>
      <c r="AB51" s="9">
        <f>IFERROR(__xludf.DUMMYFUNCTION("""COMPUTED_VALUE"""),1.0)</f>
        <v>1</v>
      </c>
      <c r="AC51" s="9">
        <f>IFERROR(__xludf.DUMMYFUNCTION("""COMPUTED_VALUE"""),1.0)</f>
        <v>1</v>
      </c>
      <c r="AD51" s="9">
        <f>IFERROR(__xludf.DUMMYFUNCTION("""COMPUTED_VALUE"""),1.0)</f>
        <v>1</v>
      </c>
      <c r="AE51" s="9">
        <f>IFERROR(__xludf.DUMMYFUNCTION("""COMPUTED_VALUE"""),1.0)</f>
        <v>1</v>
      </c>
      <c r="AF51" s="9">
        <f>IFERROR(__xludf.DUMMYFUNCTION("""COMPUTED_VALUE"""),1.0)</f>
        <v>1</v>
      </c>
      <c r="AG51" s="9">
        <f>IFERROR(__xludf.DUMMYFUNCTION("""COMPUTED_VALUE"""),1.0)</f>
        <v>1</v>
      </c>
      <c r="AH51" s="9">
        <f>IFERROR(__xludf.DUMMYFUNCTION("""COMPUTED_VALUE"""),1.0)</f>
        <v>1</v>
      </c>
      <c r="AI51" s="9">
        <f>IFERROR(__xludf.DUMMYFUNCTION("""COMPUTED_VALUE"""),1.0)</f>
        <v>1</v>
      </c>
      <c r="AJ51" s="9">
        <f>IFERROR(__xludf.DUMMYFUNCTION("""COMPUTED_VALUE"""),1.0)</f>
        <v>1</v>
      </c>
      <c r="AK51" s="9">
        <f>IFERROR(__xludf.DUMMYFUNCTION("""COMPUTED_VALUE"""),1.0)</f>
        <v>1</v>
      </c>
      <c r="AL51" s="9">
        <f>IFERROR(__xludf.DUMMYFUNCTION("""COMPUTED_VALUE"""),1.0)</f>
        <v>1</v>
      </c>
      <c r="AM51" s="9">
        <f>IFERROR(__xludf.DUMMYFUNCTION("""COMPUTED_VALUE"""),1.0)</f>
        <v>1</v>
      </c>
      <c r="AN51" s="9">
        <f>IFERROR(__xludf.DUMMYFUNCTION("""COMPUTED_VALUE"""),1.0)</f>
        <v>1</v>
      </c>
      <c r="AO51" s="9">
        <f>IFERROR(__xludf.DUMMYFUNCTION("""COMPUTED_VALUE"""),1.0)</f>
        <v>1</v>
      </c>
      <c r="AP51" s="9">
        <f>IFERROR(__xludf.DUMMYFUNCTION("""COMPUTED_VALUE"""),1.0)</f>
        <v>1</v>
      </c>
      <c r="AQ51" s="9">
        <f>IFERROR(__xludf.DUMMYFUNCTION("""COMPUTED_VALUE"""),1.0)</f>
        <v>1</v>
      </c>
      <c r="AR51" s="9">
        <f>IFERROR(__xludf.DUMMYFUNCTION("""COMPUTED_VALUE"""),1.0)</f>
        <v>1</v>
      </c>
      <c r="AS51" s="9">
        <f>IFERROR(__xludf.DUMMYFUNCTION("""COMPUTED_VALUE"""),1.0)</f>
        <v>1</v>
      </c>
      <c r="AT51" s="9">
        <f>IFERROR(__xludf.DUMMYFUNCTION("""COMPUTED_VALUE"""),1.0)</f>
        <v>1</v>
      </c>
      <c r="AU51" s="9">
        <f>IFERROR(__xludf.DUMMYFUNCTION("""COMPUTED_VALUE"""),1.0)</f>
        <v>1</v>
      </c>
      <c r="AV51" s="9">
        <f>IFERROR(__xludf.DUMMYFUNCTION("""COMPUTED_VALUE"""),1.0)</f>
        <v>1</v>
      </c>
      <c r="AW51" s="9">
        <f>IFERROR(__xludf.DUMMYFUNCTION("""COMPUTED_VALUE"""),1.0)</f>
        <v>1</v>
      </c>
      <c r="AX51" s="9">
        <f>IFERROR(__xludf.DUMMYFUNCTION("""COMPUTED_VALUE"""),1.0)</f>
        <v>1</v>
      </c>
      <c r="AY51" s="9">
        <f>IFERROR(__xludf.DUMMYFUNCTION("""COMPUTED_VALUE"""),1.0)</f>
        <v>1</v>
      </c>
      <c r="AZ51" s="9">
        <f>IFERROR(__xludf.DUMMYFUNCTION("""COMPUTED_VALUE"""),1.0)</f>
        <v>1</v>
      </c>
      <c r="BA51" s="9">
        <f>IFERROR(__xludf.DUMMYFUNCTION("""COMPUTED_VALUE"""),1.0)</f>
        <v>1</v>
      </c>
      <c r="BB51" s="9">
        <f>IFERROR(__xludf.DUMMYFUNCTION("""COMPUTED_VALUE"""),1.0)</f>
        <v>1</v>
      </c>
      <c r="BC51" s="9">
        <f>IFERROR(__xludf.DUMMYFUNCTION("""COMPUTED_VALUE"""),1.0)</f>
        <v>1</v>
      </c>
      <c r="BD51" s="9">
        <f>IFERROR(__xludf.DUMMYFUNCTION("""COMPUTED_VALUE"""),1.0)</f>
        <v>1</v>
      </c>
      <c r="BE51" s="9">
        <f>IFERROR(__xludf.DUMMYFUNCTION("""COMPUTED_VALUE"""),1.0)</f>
        <v>1</v>
      </c>
      <c r="BF51" s="9">
        <f>IFERROR(__xludf.DUMMYFUNCTION("""COMPUTED_VALUE"""),1.0)</f>
        <v>1</v>
      </c>
      <c r="BG51" s="9">
        <f>IFERROR(__xludf.DUMMYFUNCTION("""COMPUTED_VALUE"""),1.0)</f>
        <v>1</v>
      </c>
      <c r="BH51" s="9">
        <f>IFERROR(__xludf.DUMMYFUNCTION("""COMPUTED_VALUE"""),1.0)</f>
        <v>1</v>
      </c>
      <c r="BI51" s="9">
        <f>IFERROR(__xludf.DUMMYFUNCTION("""COMPUTED_VALUE"""),1.0)</f>
        <v>1</v>
      </c>
      <c r="BJ51" s="9">
        <f>IFERROR(__xludf.DUMMYFUNCTION("""COMPUTED_VALUE"""),1.0)</f>
        <v>1</v>
      </c>
      <c r="BK51" s="9">
        <f>IFERROR(__xludf.DUMMYFUNCTION("""COMPUTED_VALUE"""),1.0)</f>
        <v>1</v>
      </c>
      <c r="BL51" s="9">
        <f>IFERROR(__xludf.DUMMYFUNCTION("""COMPUTED_VALUE"""),1.0)</f>
        <v>1</v>
      </c>
      <c r="BM51" s="9" t="str">
        <f>IFERROR(__xludf.DUMMYFUNCTION("""COMPUTED_VALUE"""),"")</f>
        <v/>
      </c>
      <c r="BN51" s="9" t="str">
        <f>IFERROR(__xludf.DUMMYFUNCTION("""COMPUTED_VALUE"""),"-")</f>
        <v>-</v>
      </c>
      <c r="BO51" s="9" t="str">
        <f>IFERROR(__xludf.DUMMYFUNCTION("""COMPUTED_VALUE"""),"-")</f>
        <v>-</v>
      </c>
      <c r="BP51" s="9" t="str">
        <f>IFERROR(__xludf.DUMMYFUNCTION("""COMPUTED_VALUE"""),"-")</f>
        <v>-</v>
      </c>
      <c r="BQ51" s="9" t="str">
        <f>IFERROR(__xludf.DUMMYFUNCTION("""COMPUTED_VALUE"""),"-")</f>
        <v>-</v>
      </c>
      <c r="BR51" s="9" t="str">
        <f>IFERROR(__xludf.DUMMYFUNCTION("""COMPUTED_VALUE"""),"-")</f>
        <v>-</v>
      </c>
      <c r="BS51" s="9" t="str">
        <f>IFERROR(__xludf.DUMMYFUNCTION("""COMPUTED_VALUE"""),"-")</f>
        <v>-</v>
      </c>
      <c r="BT51" s="9" t="str">
        <f>IFERROR(__xludf.DUMMYFUNCTION("""COMPUTED_VALUE"""),"-")</f>
        <v>-</v>
      </c>
      <c r="BU51" s="9" t="str">
        <f>IFERROR(__xludf.DUMMYFUNCTION("""COMPUTED_VALUE"""),"-")</f>
        <v>-</v>
      </c>
      <c r="BV51" s="9" t="str">
        <f>IFERROR(__xludf.DUMMYFUNCTION("""COMPUTED_VALUE"""),"-")</f>
        <v>-</v>
      </c>
      <c r="BW51" s="9" t="str">
        <f>IFERROR(__xludf.DUMMYFUNCTION("""COMPUTED_VALUE"""),"-")</f>
        <v>-</v>
      </c>
      <c r="BX51" s="9" t="str">
        <f>IFERROR(__xludf.DUMMYFUNCTION("""COMPUTED_VALUE"""),"-")</f>
        <v>-</v>
      </c>
      <c r="BY51" s="9" t="str">
        <f>IFERROR(__xludf.DUMMYFUNCTION("""COMPUTED_VALUE"""),"-")</f>
        <v>-</v>
      </c>
      <c r="BZ51" s="9" t="str">
        <f>IFERROR(__xludf.DUMMYFUNCTION("""COMPUTED_VALUE"""),"-")</f>
        <v>-</v>
      </c>
      <c r="CA51" s="9" t="str">
        <f>IFERROR(__xludf.DUMMYFUNCTION("""COMPUTED_VALUE"""),"-")</f>
        <v>-</v>
      </c>
      <c r="CB51" s="9" t="str">
        <f>IFERROR(__xludf.DUMMYFUNCTION("""COMPUTED_VALUE"""),"-")</f>
        <v>-</v>
      </c>
      <c r="CC51" s="9" t="str">
        <f>IFERROR(__xludf.DUMMYFUNCTION("""COMPUTED_VALUE"""),"-")</f>
        <v>-</v>
      </c>
      <c r="CD51" s="9" t="str">
        <f>IFERROR(__xludf.DUMMYFUNCTION("""COMPUTED_VALUE"""),"-")</f>
        <v>-</v>
      </c>
      <c r="CE51" s="9" t="str">
        <f>IFERROR(__xludf.DUMMYFUNCTION("""COMPUTED_VALUE"""),"-")</f>
        <v>-</v>
      </c>
      <c r="CF51" s="9" t="str">
        <f>IFERROR(__xludf.DUMMYFUNCTION("""COMPUTED_VALUE"""),"-")</f>
        <v>-</v>
      </c>
      <c r="CG51" s="9" t="str">
        <f>IFERROR(__xludf.DUMMYFUNCTION("""COMPUTED_VALUE"""),"-")</f>
        <v>-</v>
      </c>
      <c r="CH51" s="9" t="str">
        <f>IFERROR(__xludf.DUMMYFUNCTION("""COMPUTED_VALUE"""),"-")</f>
        <v>-</v>
      </c>
      <c r="CI51" s="9" t="str">
        <f>IFERROR(__xludf.DUMMYFUNCTION("""COMPUTED_VALUE"""),"-")</f>
        <v>-</v>
      </c>
      <c r="CJ51" s="9" t="str">
        <f>IFERROR(__xludf.DUMMYFUNCTION("""COMPUTED_VALUE"""),"-")</f>
        <v>-</v>
      </c>
      <c r="CK51" s="9" t="str">
        <f>IFERROR(__xludf.DUMMYFUNCTION("""COMPUTED_VALUE"""),"-")</f>
        <v>-</v>
      </c>
      <c r="CL51" s="9" t="str">
        <f>IFERROR(__xludf.DUMMYFUNCTION("""COMPUTED_VALUE"""),"-")</f>
        <v>-</v>
      </c>
      <c r="CM51" s="9" t="str">
        <f>IFERROR(__xludf.DUMMYFUNCTION("""COMPUTED_VALUE"""),"-")</f>
        <v>-</v>
      </c>
      <c r="CN51" s="9" t="str">
        <f>IFERROR(__xludf.DUMMYFUNCTION("""COMPUTED_VALUE"""),"-")</f>
        <v>-</v>
      </c>
      <c r="CO51" s="9" t="str">
        <f>IFERROR(__xludf.DUMMYFUNCTION("""COMPUTED_VALUE"""),"-")</f>
        <v>-</v>
      </c>
      <c r="CP51" s="9" t="str">
        <f>IFERROR(__xludf.DUMMYFUNCTION("""COMPUTED_VALUE"""),"-")</f>
        <v>-</v>
      </c>
      <c r="CQ51" s="9" t="str">
        <f>IFERROR(__xludf.DUMMYFUNCTION("""COMPUTED_VALUE"""),"-")</f>
        <v>-</v>
      </c>
      <c r="CR51" s="9" t="str">
        <f>IFERROR(__xludf.DUMMYFUNCTION("""COMPUTED_VALUE"""),"-")</f>
        <v>-</v>
      </c>
      <c r="CS51" s="9" t="str">
        <f>IFERROR(__xludf.DUMMYFUNCTION("""COMPUTED_VALUE"""),"-")</f>
        <v>-</v>
      </c>
      <c r="CT51" s="9" t="str">
        <f>IFERROR(__xludf.DUMMYFUNCTION("""COMPUTED_VALUE"""),"-")</f>
        <v>-</v>
      </c>
      <c r="CU51" s="9" t="str">
        <f>IFERROR(__xludf.DUMMYFUNCTION("""COMPUTED_VALUE"""),"")</f>
        <v/>
      </c>
      <c r="CV51" s="9" t="str">
        <f>IFERROR(__xludf.DUMMYFUNCTION("""COMPUTED_VALUE"""),"WA")</f>
        <v>WA</v>
      </c>
      <c r="CW51" s="9">
        <f>IFERROR(__xludf.DUMMYFUNCTION("""COMPUTED_VALUE"""),1.0)</f>
        <v>1</v>
      </c>
      <c r="CX51" s="9" t="str">
        <f>IFERROR(__xludf.DUMMYFUNCTION("""COMPUTED_VALUE"""),"WA")</f>
        <v>WA</v>
      </c>
      <c r="CY51" s="9" t="str">
        <f>IFERROR(__xludf.DUMMYFUNCTION("""COMPUTED_VALUE"""),"WA")</f>
        <v>WA</v>
      </c>
      <c r="CZ51" s="9" t="str">
        <f>IFERROR(__xludf.DUMMYFUNCTION("""COMPUTED_VALUE"""),"WA")</f>
        <v>WA</v>
      </c>
      <c r="DA51" s="9" t="str">
        <f>IFERROR(__xludf.DUMMYFUNCTION("""COMPUTED_VALUE"""),"WA")</f>
        <v>WA</v>
      </c>
      <c r="DB51" s="9" t="str">
        <f>IFERROR(__xludf.DUMMYFUNCTION("""COMPUTED_VALUE"""),"WA")</f>
        <v>WA</v>
      </c>
      <c r="DC51" s="9" t="str">
        <f>IFERROR(__xludf.DUMMYFUNCTION("""COMPUTED_VALUE"""),"TLE")</f>
        <v>TLE</v>
      </c>
      <c r="DD51" s="9" t="str">
        <f>IFERROR(__xludf.DUMMYFUNCTION("""COMPUTED_VALUE"""),"TLE")</f>
        <v>TLE</v>
      </c>
      <c r="DE51" s="9" t="str">
        <f>IFERROR(__xludf.DUMMYFUNCTION("""COMPUTED_VALUE"""),"TLE")</f>
        <v>TLE</v>
      </c>
      <c r="DF51" s="9" t="str">
        <f>IFERROR(__xludf.DUMMYFUNCTION("""COMPUTED_VALUE"""),"TLE")</f>
        <v>TLE</v>
      </c>
      <c r="DG51" s="9" t="str">
        <f>IFERROR(__xludf.DUMMYFUNCTION("""COMPUTED_VALUE"""),"TLE")</f>
        <v>TLE</v>
      </c>
      <c r="DH51" s="9" t="str">
        <f>IFERROR(__xludf.DUMMYFUNCTION("""COMPUTED_VALUE"""),"TLE")</f>
        <v>TLE</v>
      </c>
      <c r="DI51" s="9" t="str">
        <f>IFERROR(__xludf.DUMMYFUNCTION("""COMPUTED_VALUE"""),"TLE")</f>
        <v>TLE</v>
      </c>
      <c r="DJ51" s="9" t="str">
        <f>IFERROR(__xludf.DUMMYFUNCTION("""COMPUTED_VALUE"""),"TLE")</f>
        <v>TLE</v>
      </c>
      <c r="DK51" s="9" t="str">
        <f>IFERROR(__xludf.DUMMYFUNCTION("""COMPUTED_VALUE"""),"TLE")</f>
        <v>TLE</v>
      </c>
      <c r="DL51" s="9" t="str">
        <f>IFERROR(__xludf.DUMMYFUNCTION("""COMPUTED_VALUE"""),"TLE")</f>
        <v>TLE</v>
      </c>
      <c r="DM51" s="9" t="str">
        <f>IFERROR(__xludf.DUMMYFUNCTION("""COMPUTED_VALUE"""),"TLE")</f>
        <v>TLE</v>
      </c>
      <c r="DN51" s="9" t="str">
        <f>IFERROR(__xludf.DUMMYFUNCTION("""COMPUTED_VALUE"""),"TLE")</f>
        <v>TLE</v>
      </c>
      <c r="DO51" s="9" t="str">
        <f>IFERROR(__xludf.DUMMYFUNCTION("""COMPUTED_VALUE"""),"TLE")</f>
        <v>TLE</v>
      </c>
      <c r="DP51" s="9" t="str">
        <f>IFERROR(__xludf.DUMMYFUNCTION("""COMPUTED_VALUE"""),"TLE")</f>
        <v>TLE</v>
      </c>
      <c r="DQ51" s="9" t="str">
        <f>IFERROR(__xludf.DUMMYFUNCTION("""COMPUTED_VALUE"""),"TLE")</f>
        <v>TLE</v>
      </c>
      <c r="DR51" s="9" t="str">
        <f>IFERROR(__xludf.DUMMYFUNCTION("""COMPUTED_VALUE"""),"TLE")</f>
        <v>TLE</v>
      </c>
      <c r="DS51" s="9" t="str">
        <f>IFERROR(__xludf.DUMMYFUNCTION("""COMPUTED_VALUE"""),"TLE")</f>
        <v>TLE</v>
      </c>
      <c r="DT51" s="9" t="str">
        <f>IFERROR(__xludf.DUMMYFUNCTION("""COMPUTED_VALUE"""),"TLE")</f>
        <v>TLE</v>
      </c>
      <c r="DU51" s="9" t="str">
        <f>IFERROR(__xludf.DUMMYFUNCTION("""COMPUTED_VALUE"""),"TLE")</f>
        <v>TLE</v>
      </c>
      <c r="DV51" s="9" t="str">
        <f>IFERROR(__xludf.DUMMYFUNCTION("""COMPUTED_VALUE"""),"TLE")</f>
        <v>TLE</v>
      </c>
      <c r="DW51" s="9" t="str">
        <f>IFERROR(__xludf.DUMMYFUNCTION("""COMPUTED_VALUE"""),"TLE")</f>
        <v>TLE</v>
      </c>
      <c r="DX51" s="9" t="str">
        <f>IFERROR(__xludf.DUMMYFUNCTION("""COMPUTED_VALUE"""),"TLE")</f>
        <v>TLE</v>
      </c>
      <c r="DY51" s="9" t="str">
        <f>IFERROR(__xludf.DUMMYFUNCTION("""COMPUTED_VALUE"""),"TLE")</f>
        <v>TLE</v>
      </c>
      <c r="DZ51" s="9" t="str">
        <f>IFERROR(__xludf.DUMMYFUNCTION("""COMPUTED_VALUE"""),"TLE")</f>
        <v>TLE</v>
      </c>
      <c r="EA51" s="9" t="str">
        <f>IFERROR(__xludf.DUMMYFUNCTION("""COMPUTED_VALUE"""),"TLE")</f>
        <v>TLE</v>
      </c>
      <c r="EB51" s="9" t="str">
        <f>IFERROR(__xludf.DUMMYFUNCTION("""COMPUTED_VALUE"""),"")</f>
        <v/>
      </c>
      <c r="EC51" s="9" t="str">
        <f>IFERROR(__xludf.DUMMYFUNCTION("""COMPUTED_VALUE"""),"-")</f>
        <v>-</v>
      </c>
      <c r="ED51" s="9" t="str">
        <f>IFERROR(__xludf.DUMMYFUNCTION("""COMPUTED_VALUE"""),"-")</f>
        <v>-</v>
      </c>
      <c r="EE51" s="9" t="str">
        <f>IFERROR(__xludf.DUMMYFUNCTION("""COMPUTED_VALUE"""),"-")</f>
        <v>-</v>
      </c>
      <c r="EF51" s="9" t="str">
        <f>IFERROR(__xludf.DUMMYFUNCTION("""COMPUTED_VALUE"""),"-")</f>
        <v>-</v>
      </c>
      <c r="EG51" s="9" t="str">
        <f>IFERROR(__xludf.DUMMYFUNCTION("""COMPUTED_VALUE"""),"-")</f>
        <v>-</v>
      </c>
      <c r="EH51" s="9" t="str">
        <f>IFERROR(__xludf.DUMMYFUNCTION("""COMPUTED_VALUE"""),"-")</f>
        <v>-</v>
      </c>
      <c r="EI51" s="9" t="str">
        <f>IFERROR(__xludf.DUMMYFUNCTION("""COMPUTED_VALUE"""),"-")</f>
        <v>-</v>
      </c>
      <c r="EJ51" s="9" t="str">
        <f>IFERROR(__xludf.DUMMYFUNCTION("""COMPUTED_VALUE"""),"-")</f>
        <v>-</v>
      </c>
      <c r="EK51" s="9" t="str">
        <f>IFERROR(__xludf.DUMMYFUNCTION("""COMPUTED_VALUE"""),"-")</f>
        <v>-</v>
      </c>
      <c r="EL51" s="9" t="str">
        <f>IFERROR(__xludf.DUMMYFUNCTION("""COMPUTED_VALUE"""),"-")</f>
        <v>-</v>
      </c>
      <c r="EM51" s="9" t="str">
        <f>IFERROR(__xludf.DUMMYFUNCTION("""COMPUTED_VALUE"""),"-")</f>
        <v>-</v>
      </c>
      <c r="EN51" s="9" t="str">
        <f>IFERROR(__xludf.DUMMYFUNCTION("""COMPUTED_VALUE"""),"-")</f>
        <v>-</v>
      </c>
      <c r="EO51" s="9" t="str">
        <f>IFERROR(__xludf.DUMMYFUNCTION("""COMPUTED_VALUE"""),"-")</f>
        <v>-</v>
      </c>
      <c r="EP51" s="9" t="str">
        <f>IFERROR(__xludf.DUMMYFUNCTION("""COMPUTED_VALUE"""),"-")</f>
        <v>-</v>
      </c>
      <c r="EQ51" s="9" t="str">
        <f>IFERROR(__xludf.DUMMYFUNCTION("""COMPUTED_VALUE"""),"-")</f>
        <v>-</v>
      </c>
      <c r="ER51" s="9" t="str">
        <f>IFERROR(__xludf.DUMMYFUNCTION("""COMPUTED_VALUE"""),"-")</f>
        <v>-</v>
      </c>
      <c r="ES51" s="9" t="str">
        <f>IFERROR(__xludf.DUMMYFUNCTION("""COMPUTED_VALUE"""),"")</f>
        <v/>
      </c>
      <c r="ET51" s="9" t="str">
        <f>IFERROR(__xludf.DUMMYFUNCTION("""COMPUTED_VALUE"""),"-")</f>
        <v>-</v>
      </c>
      <c r="EU51" s="9" t="str">
        <f>IFERROR(__xludf.DUMMYFUNCTION("""COMPUTED_VALUE"""),"-")</f>
        <v>-</v>
      </c>
      <c r="EV51" s="9" t="str">
        <f>IFERROR(__xludf.DUMMYFUNCTION("""COMPUTED_VALUE"""),"-")</f>
        <v>-</v>
      </c>
      <c r="EW51" s="9" t="str">
        <f>IFERROR(__xludf.DUMMYFUNCTION("""COMPUTED_VALUE"""),"-")</f>
        <v>-</v>
      </c>
      <c r="EX51" s="9" t="str">
        <f>IFERROR(__xludf.DUMMYFUNCTION("""COMPUTED_VALUE"""),"-")</f>
        <v>-</v>
      </c>
      <c r="EY51" s="9" t="str">
        <f>IFERROR(__xludf.DUMMYFUNCTION("""COMPUTED_VALUE"""),"-")</f>
        <v>-</v>
      </c>
      <c r="EZ51" s="9" t="str">
        <f>IFERROR(__xludf.DUMMYFUNCTION("""COMPUTED_VALUE"""),"-")</f>
        <v>-</v>
      </c>
      <c r="FA51" s="9" t="str">
        <f>IFERROR(__xludf.DUMMYFUNCTION("""COMPUTED_VALUE"""),"-")</f>
        <v>-</v>
      </c>
      <c r="FB51" s="9" t="str">
        <f>IFERROR(__xludf.DUMMYFUNCTION("""COMPUTED_VALUE"""),"-")</f>
        <v>-</v>
      </c>
      <c r="FC51" s="9" t="str">
        <f>IFERROR(__xludf.DUMMYFUNCTION("""COMPUTED_VALUE"""),"-")</f>
        <v>-</v>
      </c>
      <c r="FD51" s="9" t="str">
        <f>IFERROR(__xludf.DUMMYFUNCTION("""COMPUTED_VALUE"""),"-")</f>
        <v>-</v>
      </c>
      <c r="FE51" s="9" t="str">
        <f>IFERROR(__xludf.DUMMYFUNCTION("""COMPUTED_VALUE"""),"-")</f>
        <v>-</v>
      </c>
      <c r="FF51" s="9" t="str">
        <f>IFERROR(__xludf.DUMMYFUNCTION("""COMPUTED_VALUE"""),"-")</f>
        <v>-</v>
      </c>
      <c r="FG51" s="9" t="str">
        <f>IFERROR(__xludf.DUMMYFUNCTION("""COMPUTED_VALUE"""),"-")</f>
        <v>-</v>
      </c>
      <c r="FH51" s="9" t="str">
        <f>IFERROR(__xludf.DUMMYFUNCTION("""COMPUTED_VALUE"""),"-")</f>
        <v>-</v>
      </c>
      <c r="FI51" s="9" t="str">
        <f>IFERROR(__xludf.DUMMYFUNCTION("""COMPUTED_VALUE"""),"-")</f>
        <v>-</v>
      </c>
      <c r="FJ51" s="9" t="str">
        <f>IFERROR(__xludf.DUMMYFUNCTION("""COMPUTED_VALUE"""),"-")</f>
        <v>-</v>
      </c>
      <c r="FK51" s="9" t="str">
        <f>IFERROR(__xludf.DUMMYFUNCTION("""COMPUTED_VALUE"""),"-")</f>
        <v>-</v>
      </c>
      <c r="FL51" s="9" t="str">
        <f>IFERROR(__xludf.DUMMYFUNCTION("""COMPUTED_VALUE"""),"-")</f>
        <v>-</v>
      </c>
      <c r="FM51" s="9" t="str">
        <f>IFERROR(__xludf.DUMMYFUNCTION("""COMPUTED_VALUE"""),"-")</f>
        <v>-</v>
      </c>
      <c r="FN51" s="9" t="str">
        <f>IFERROR(__xludf.DUMMYFUNCTION("""COMPUTED_VALUE"""),"-")</f>
        <v>-</v>
      </c>
      <c r="FO51" s="9" t="str">
        <f>IFERROR(__xludf.DUMMYFUNCTION("""COMPUTED_VALUE"""),"-")</f>
        <v>-</v>
      </c>
      <c r="FP51" s="9" t="str">
        <f>IFERROR(__xludf.DUMMYFUNCTION("""COMPUTED_VALUE"""),"-")</f>
        <v>-</v>
      </c>
      <c r="FQ51" s="9" t="str">
        <f>IFERROR(__xludf.DUMMYFUNCTION("""COMPUTED_VALUE"""),"-")</f>
        <v>-</v>
      </c>
      <c r="FR51" s="9" t="str">
        <f>IFERROR(__xludf.DUMMYFUNCTION("""COMPUTED_VALUE"""),"-")</f>
        <v>-</v>
      </c>
      <c r="FS51" s="9" t="str">
        <f>IFERROR(__xludf.DUMMYFUNCTION("""COMPUTED_VALUE"""),"-")</f>
        <v>-</v>
      </c>
      <c r="FT51" s="9" t="str">
        <f>IFERROR(__xludf.DUMMYFUNCTION("""COMPUTED_VALUE"""),"-")</f>
        <v>-</v>
      </c>
      <c r="FU51" s="9" t="str">
        <f>IFERROR(__xludf.DUMMYFUNCTION("""COMPUTED_VALUE"""),"-")</f>
        <v>-</v>
      </c>
      <c r="FV51" s="9" t="str">
        <f>IFERROR(__xludf.DUMMYFUNCTION("""COMPUTED_VALUE"""),"")</f>
        <v/>
      </c>
      <c r="FW51" s="9" t="str">
        <f>IFERROR(__xludf.DUMMYFUNCTION("""COMPUTED_VALUE"""),"-")</f>
        <v>-</v>
      </c>
      <c r="FX51" s="9" t="str">
        <f>IFERROR(__xludf.DUMMYFUNCTION("""COMPUTED_VALUE"""),"-")</f>
        <v>-</v>
      </c>
      <c r="FY51" s="9" t="str">
        <f>IFERROR(__xludf.DUMMYFUNCTION("""COMPUTED_VALUE"""),"-")</f>
        <v>-</v>
      </c>
      <c r="FZ51" s="9" t="str">
        <f>IFERROR(__xludf.DUMMYFUNCTION("""COMPUTED_VALUE"""),"-")</f>
        <v>-</v>
      </c>
      <c r="GA51" s="9" t="str">
        <f>IFERROR(__xludf.DUMMYFUNCTION("""COMPUTED_VALUE"""),"-")</f>
        <v>-</v>
      </c>
      <c r="GB51" s="9" t="str">
        <f>IFERROR(__xludf.DUMMYFUNCTION("""COMPUTED_VALUE"""),"-")</f>
        <v>-</v>
      </c>
      <c r="GC51" s="9" t="str">
        <f>IFERROR(__xludf.DUMMYFUNCTION("""COMPUTED_VALUE"""),"-")</f>
        <v>-</v>
      </c>
      <c r="GD51" s="9" t="str">
        <f>IFERROR(__xludf.DUMMYFUNCTION("""COMPUTED_VALUE"""),"-")</f>
        <v>-</v>
      </c>
      <c r="GE51" s="9" t="str">
        <f>IFERROR(__xludf.DUMMYFUNCTION("""COMPUTED_VALUE"""),"-")</f>
        <v>-</v>
      </c>
      <c r="GF51" s="9" t="str">
        <f>IFERROR(__xludf.DUMMYFUNCTION("""COMPUTED_VALUE"""),"-")</f>
        <v>-</v>
      </c>
      <c r="GG51" s="9" t="str">
        <f>IFERROR(__xludf.DUMMYFUNCTION("""COMPUTED_VALUE"""),"-")</f>
        <v>-</v>
      </c>
      <c r="GH51" s="9" t="str">
        <f>IFERROR(__xludf.DUMMYFUNCTION("""COMPUTED_VALUE"""),"-")</f>
        <v>-</v>
      </c>
      <c r="GI51" s="9" t="str">
        <f>IFERROR(__xludf.DUMMYFUNCTION("""COMPUTED_VALUE"""),"-")</f>
        <v>-</v>
      </c>
      <c r="GJ51" s="9" t="str">
        <f>IFERROR(__xludf.DUMMYFUNCTION("""COMPUTED_VALUE"""),"-")</f>
        <v>-</v>
      </c>
      <c r="GK51" s="9" t="str">
        <f>IFERROR(__xludf.DUMMYFUNCTION("""COMPUTED_VALUE"""),"-")</f>
        <v>-</v>
      </c>
      <c r="GL51" s="9" t="str">
        <f>IFERROR(__xludf.DUMMYFUNCTION("""COMPUTED_VALUE"""),"-")</f>
        <v>-</v>
      </c>
      <c r="GM51" s="9" t="str">
        <f>IFERROR(__xludf.DUMMYFUNCTION("""COMPUTED_VALUE"""),"-")</f>
        <v>-</v>
      </c>
      <c r="GN51" s="9" t="str">
        <f>IFERROR(__xludf.DUMMYFUNCTION("""COMPUTED_VALUE"""),"-")</f>
        <v>-</v>
      </c>
      <c r="GO51" s="9" t="str">
        <f>IFERROR(__xludf.DUMMYFUNCTION("""COMPUTED_VALUE"""),"-")</f>
        <v>-</v>
      </c>
      <c r="GP51" s="9" t="str">
        <f>IFERROR(__xludf.DUMMYFUNCTION("""COMPUTED_VALUE"""),"-")</f>
        <v>-</v>
      </c>
      <c r="GQ51" s="9" t="str">
        <f>IFERROR(__xludf.DUMMYFUNCTION("""COMPUTED_VALUE"""),"-")</f>
        <v>-</v>
      </c>
      <c r="GR51" s="9" t="str">
        <f>IFERROR(__xludf.DUMMYFUNCTION("""COMPUTED_VALUE"""),"-")</f>
        <v>-</v>
      </c>
      <c r="GS51" s="9" t="str">
        <f>IFERROR(__xludf.DUMMYFUNCTION("""COMPUTED_VALUE"""),"-")</f>
        <v>-</v>
      </c>
      <c r="GT51" s="9" t="str">
        <f>IFERROR(__xludf.DUMMYFUNCTION("""COMPUTED_VALUE"""),"-")</f>
        <v>-</v>
      </c>
      <c r="GU51" s="9" t="str">
        <f>IFERROR(__xludf.DUMMYFUNCTION("""COMPUTED_VALUE"""),"")</f>
        <v/>
      </c>
    </row>
    <row r="52">
      <c r="A52" s="5"/>
      <c r="B52" s="5"/>
      <c r="C52" s="5" t="str">
        <f>if(B52="d","diskv. iz ciklusa",if(B52="d1","diskv. iz kruga",if($E52="ODOBREN",(if(countif(H:H,"="&amp;H52)=1,countif(H:H,"&gt;"&amp;H52)+1,concatenate(countif(H:H,"&gt;"&amp;H52)+1," - ",countif(H:H,"&gt;="&amp;H52)))),'Rezultati - B kategorija'!empty)))</f>
        <v>39 - 52</v>
      </c>
      <c r="D52" s="6" t="str">
        <f>IFERROR(__xludf.DUMMYFUNCTION("""COMPUTED_VALUE"""),"milicamicic")</f>
        <v>milicamicic</v>
      </c>
      <c r="E52" s="6" t="str">
        <f>IFERROR(__xludf.DUMMYFUNCTION("""COMPUTED_VALUE"""),"ODOBREN")</f>
        <v>ODOBREN</v>
      </c>
      <c r="F52" s="6" t="str">
        <f>IFERROR(__xludf.DUMMYFUNCTION("""COMPUTED_VALUE"""),"Milica")</f>
        <v>Milica</v>
      </c>
      <c r="G52" s="6" t="str">
        <f>IFERROR(__xludf.DUMMYFUNCTION("""COMPUTED_VALUE"""),"Mićić")</f>
        <v>Mićić</v>
      </c>
      <c r="H52" s="7">
        <f>IFERROR(__xludf.DUMMYFUNCTION("""COMPUTED_VALUE"""),100.0)</f>
        <v>100</v>
      </c>
      <c r="I52" s="7">
        <f>IFERROR(__xludf.DUMMYFUNCTION("""COMPUTED_VALUE"""),100.0)</f>
        <v>100</v>
      </c>
      <c r="J52" s="6" t="str">
        <f>IFERROR(__xludf.DUMMYFUNCTION("""COMPUTED_VALUE"""),"Novi Beograd")</f>
        <v>Novi Beograd</v>
      </c>
      <c r="K52" s="6" t="str">
        <f>IFERROR(__xludf.DUMMYFUNCTION("""COMPUTED_VALUE"""),"Deveta gimnazija Mihailo Petrović Alas")</f>
        <v>Deveta gimnazija Mihailo Petrović Alas</v>
      </c>
      <c r="L52" s="14" t="str">
        <f>IFERROR(__xludf.DUMMYFUNCTION("""COMPUTED_VALUE"""),"III")</f>
        <v>III</v>
      </c>
      <c r="M52" s="6" t="str">
        <f>IFERROR(__xludf.DUMMYFUNCTION("""COMPUTED_VALUE"""),"B")</f>
        <v>B</v>
      </c>
      <c r="N52" s="6"/>
      <c r="O52" s="8">
        <f>IFERROR(__xludf.DUMMYFUNCTION("""COMPUTED_VALUE"""),100.0)</f>
        <v>100</v>
      </c>
      <c r="P52" s="9" t="str">
        <f>IFERROR(__xludf.DUMMYFUNCTION("""COMPUTED_VALUE"""),"-")</f>
        <v>-</v>
      </c>
      <c r="Q52" s="9">
        <f>IFERROR(__xludf.DUMMYFUNCTION("""COMPUTED_VALUE"""),0.0)</f>
        <v>0</v>
      </c>
      <c r="R52" s="9" t="str">
        <f>IFERROR(__xludf.DUMMYFUNCTION("""COMPUTED_VALUE"""),"-")</f>
        <v>-</v>
      </c>
      <c r="S52" s="9" t="str">
        <f>IFERROR(__xludf.DUMMYFUNCTION("""COMPUTED_VALUE"""),"-")</f>
        <v>-</v>
      </c>
      <c r="T52" s="9" t="str">
        <f>IFERROR(__xludf.DUMMYFUNCTION("""COMPUTED_VALUE"""),"-")</f>
        <v>-</v>
      </c>
      <c r="U52" s="9" t="str">
        <f>IFERROR(__xludf.DUMMYFUNCTION("""COMPUTED_VALUE"""),"")</f>
        <v/>
      </c>
      <c r="V52" s="9" t="str">
        <f>IFERROR(__xludf.DUMMYFUNCTION("""COMPUTED_VALUE"""),"")</f>
        <v/>
      </c>
      <c r="W52" s="9">
        <f>IFERROR(__xludf.DUMMYFUNCTION("""COMPUTED_VALUE"""),1.0)</f>
        <v>1</v>
      </c>
      <c r="X52" s="9">
        <f>IFERROR(__xludf.DUMMYFUNCTION("""COMPUTED_VALUE"""),1.0)</f>
        <v>1</v>
      </c>
      <c r="Y52" s="9">
        <f>IFERROR(__xludf.DUMMYFUNCTION("""COMPUTED_VALUE"""),1.0)</f>
        <v>1</v>
      </c>
      <c r="Z52" s="9">
        <f>IFERROR(__xludf.DUMMYFUNCTION("""COMPUTED_VALUE"""),1.0)</f>
        <v>1</v>
      </c>
      <c r="AA52" s="9">
        <f>IFERROR(__xludf.DUMMYFUNCTION("""COMPUTED_VALUE"""),1.0)</f>
        <v>1</v>
      </c>
      <c r="AB52" s="9">
        <f>IFERROR(__xludf.DUMMYFUNCTION("""COMPUTED_VALUE"""),1.0)</f>
        <v>1</v>
      </c>
      <c r="AC52" s="9">
        <f>IFERROR(__xludf.DUMMYFUNCTION("""COMPUTED_VALUE"""),1.0)</f>
        <v>1</v>
      </c>
      <c r="AD52" s="9">
        <f>IFERROR(__xludf.DUMMYFUNCTION("""COMPUTED_VALUE"""),1.0)</f>
        <v>1</v>
      </c>
      <c r="AE52" s="9">
        <f>IFERROR(__xludf.DUMMYFUNCTION("""COMPUTED_VALUE"""),1.0)</f>
        <v>1</v>
      </c>
      <c r="AF52" s="9">
        <f>IFERROR(__xludf.DUMMYFUNCTION("""COMPUTED_VALUE"""),1.0)</f>
        <v>1</v>
      </c>
      <c r="AG52" s="9">
        <f>IFERROR(__xludf.DUMMYFUNCTION("""COMPUTED_VALUE"""),1.0)</f>
        <v>1</v>
      </c>
      <c r="AH52" s="9">
        <f>IFERROR(__xludf.DUMMYFUNCTION("""COMPUTED_VALUE"""),1.0)</f>
        <v>1</v>
      </c>
      <c r="AI52" s="9">
        <f>IFERROR(__xludf.DUMMYFUNCTION("""COMPUTED_VALUE"""),1.0)</f>
        <v>1</v>
      </c>
      <c r="AJ52" s="9">
        <f>IFERROR(__xludf.DUMMYFUNCTION("""COMPUTED_VALUE"""),1.0)</f>
        <v>1</v>
      </c>
      <c r="AK52" s="9">
        <f>IFERROR(__xludf.DUMMYFUNCTION("""COMPUTED_VALUE"""),1.0)</f>
        <v>1</v>
      </c>
      <c r="AL52" s="9">
        <f>IFERROR(__xludf.DUMMYFUNCTION("""COMPUTED_VALUE"""),1.0)</f>
        <v>1</v>
      </c>
      <c r="AM52" s="9">
        <f>IFERROR(__xludf.DUMMYFUNCTION("""COMPUTED_VALUE"""),1.0)</f>
        <v>1</v>
      </c>
      <c r="AN52" s="9">
        <f>IFERROR(__xludf.DUMMYFUNCTION("""COMPUTED_VALUE"""),1.0)</f>
        <v>1</v>
      </c>
      <c r="AO52" s="9">
        <f>IFERROR(__xludf.DUMMYFUNCTION("""COMPUTED_VALUE"""),1.0)</f>
        <v>1</v>
      </c>
      <c r="AP52" s="9">
        <f>IFERROR(__xludf.DUMMYFUNCTION("""COMPUTED_VALUE"""),1.0)</f>
        <v>1</v>
      </c>
      <c r="AQ52" s="9">
        <f>IFERROR(__xludf.DUMMYFUNCTION("""COMPUTED_VALUE"""),1.0)</f>
        <v>1</v>
      </c>
      <c r="AR52" s="9">
        <f>IFERROR(__xludf.DUMMYFUNCTION("""COMPUTED_VALUE"""),1.0)</f>
        <v>1</v>
      </c>
      <c r="AS52" s="9">
        <f>IFERROR(__xludf.DUMMYFUNCTION("""COMPUTED_VALUE"""),1.0)</f>
        <v>1</v>
      </c>
      <c r="AT52" s="9">
        <f>IFERROR(__xludf.DUMMYFUNCTION("""COMPUTED_VALUE"""),1.0)</f>
        <v>1</v>
      </c>
      <c r="AU52" s="9">
        <f>IFERROR(__xludf.DUMMYFUNCTION("""COMPUTED_VALUE"""),1.0)</f>
        <v>1</v>
      </c>
      <c r="AV52" s="9">
        <f>IFERROR(__xludf.DUMMYFUNCTION("""COMPUTED_VALUE"""),1.0)</f>
        <v>1</v>
      </c>
      <c r="AW52" s="9">
        <f>IFERROR(__xludf.DUMMYFUNCTION("""COMPUTED_VALUE"""),1.0)</f>
        <v>1</v>
      </c>
      <c r="AX52" s="9">
        <f>IFERROR(__xludf.DUMMYFUNCTION("""COMPUTED_VALUE"""),1.0)</f>
        <v>1</v>
      </c>
      <c r="AY52" s="9">
        <f>IFERROR(__xludf.DUMMYFUNCTION("""COMPUTED_VALUE"""),1.0)</f>
        <v>1</v>
      </c>
      <c r="AZ52" s="9">
        <f>IFERROR(__xludf.DUMMYFUNCTION("""COMPUTED_VALUE"""),1.0)</f>
        <v>1</v>
      </c>
      <c r="BA52" s="9">
        <f>IFERROR(__xludf.DUMMYFUNCTION("""COMPUTED_VALUE"""),1.0)</f>
        <v>1</v>
      </c>
      <c r="BB52" s="9">
        <f>IFERROR(__xludf.DUMMYFUNCTION("""COMPUTED_VALUE"""),1.0)</f>
        <v>1</v>
      </c>
      <c r="BC52" s="9">
        <f>IFERROR(__xludf.DUMMYFUNCTION("""COMPUTED_VALUE"""),1.0)</f>
        <v>1</v>
      </c>
      <c r="BD52" s="9">
        <f>IFERROR(__xludf.DUMMYFUNCTION("""COMPUTED_VALUE"""),1.0)</f>
        <v>1</v>
      </c>
      <c r="BE52" s="9">
        <f>IFERROR(__xludf.DUMMYFUNCTION("""COMPUTED_VALUE"""),1.0)</f>
        <v>1</v>
      </c>
      <c r="BF52" s="9">
        <f>IFERROR(__xludf.DUMMYFUNCTION("""COMPUTED_VALUE"""),1.0)</f>
        <v>1</v>
      </c>
      <c r="BG52" s="9">
        <f>IFERROR(__xludf.DUMMYFUNCTION("""COMPUTED_VALUE"""),1.0)</f>
        <v>1</v>
      </c>
      <c r="BH52" s="9">
        <f>IFERROR(__xludf.DUMMYFUNCTION("""COMPUTED_VALUE"""),1.0)</f>
        <v>1</v>
      </c>
      <c r="BI52" s="9">
        <f>IFERROR(__xludf.DUMMYFUNCTION("""COMPUTED_VALUE"""),1.0)</f>
        <v>1</v>
      </c>
      <c r="BJ52" s="9">
        <f>IFERROR(__xludf.DUMMYFUNCTION("""COMPUTED_VALUE"""),1.0)</f>
        <v>1</v>
      </c>
      <c r="BK52" s="9">
        <f>IFERROR(__xludf.DUMMYFUNCTION("""COMPUTED_VALUE"""),1.0)</f>
        <v>1</v>
      </c>
      <c r="BL52" s="9">
        <f>IFERROR(__xludf.DUMMYFUNCTION("""COMPUTED_VALUE"""),1.0)</f>
        <v>1</v>
      </c>
      <c r="BM52" s="9" t="str">
        <f>IFERROR(__xludf.DUMMYFUNCTION("""COMPUTED_VALUE"""),"")</f>
        <v/>
      </c>
      <c r="BN52" s="9" t="str">
        <f>IFERROR(__xludf.DUMMYFUNCTION("""COMPUTED_VALUE"""),"-")</f>
        <v>-</v>
      </c>
      <c r="BO52" s="9" t="str">
        <f>IFERROR(__xludf.DUMMYFUNCTION("""COMPUTED_VALUE"""),"-")</f>
        <v>-</v>
      </c>
      <c r="BP52" s="9" t="str">
        <f>IFERROR(__xludf.DUMMYFUNCTION("""COMPUTED_VALUE"""),"-")</f>
        <v>-</v>
      </c>
      <c r="BQ52" s="9" t="str">
        <f>IFERROR(__xludf.DUMMYFUNCTION("""COMPUTED_VALUE"""),"-")</f>
        <v>-</v>
      </c>
      <c r="BR52" s="9" t="str">
        <f>IFERROR(__xludf.DUMMYFUNCTION("""COMPUTED_VALUE"""),"-")</f>
        <v>-</v>
      </c>
      <c r="BS52" s="9" t="str">
        <f>IFERROR(__xludf.DUMMYFUNCTION("""COMPUTED_VALUE"""),"-")</f>
        <v>-</v>
      </c>
      <c r="BT52" s="9" t="str">
        <f>IFERROR(__xludf.DUMMYFUNCTION("""COMPUTED_VALUE"""),"-")</f>
        <v>-</v>
      </c>
      <c r="BU52" s="9" t="str">
        <f>IFERROR(__xludf.DUMMYFUNCTION("""COMPUTED_VALUE"""),"-")</f>
        <v>-</v>
      </c>
      <c r="BV52" s="9" t="str">
        <f>IFERROR(__xludf.DUMMYFUNCTION("""COMPUTED_VALUE"""),"-")</f>
        <v>-</v>
      </c>
      <c r="BW52" s="9" t="str">
        <f>IFERROR(__xludf.DUMMYFUNCTION("""COMPUTED_VALUE"""),"-")</f>
        <v>-</v>
      </c>
      <c r="BX52" s="9" t="str">
        <f>IFERROR(__xludf.DUMMYFUNCTION("""COMPUTED_VALUE"""),"-")</f>
        <v>-</v>
      </c>
      <c r="BY52" s="9" t="str">
        <f>IFERROR(__xludf.DUMMYFUNCTION("""COMPUTED_VALUE"""),"-")</f>
        <v>-</v>
      </c>
      <c r="BZ52" s="9" t="str">
        <f>IFERROR(__xludf.DUMMYFUNCTION("""COMPUTED_VALUE"""),"-")</f>
        <v>-</v>
      </c>
      <c r="CA52" s="9" t="str">
        <f>IFERROR(__xludf.DUMMYFUNCTION("""COMPUTED_VALUE"""),"-")</f>
        <v>-</v>
      </c>
      <c r="CB52" s="9" t="str">
        <f>IFERROR(__xludf.DUMMYFUNCTION("""COMPUTED_VALUE"""),"-")</f>
        <v>-</v>
      </c>
      <c r="CC52" s="9" t="str">
        <f>IFERROR(__xludf.DUMMYFUNCTION("""COMPUTED_VALUE"""),"-")</f>
        <v>-</v>
      </c>
      <c r="CD52" s="9" t="str">
        <f>IFERROR(__xludf.DUMMYFUNCTION("""COMPUTED_VALUE"""),"-")</f>
        <v>-</v>
      </c>
      <c r="CE52" s="9" t="str">
        <f>IFERROR(__xludf.DUMMYFUNCTION("""COMPUTED_VALUE"""),"-")</f>
        <v>-</v>
      </c>
      <c r="CF52" s="9" t="str">
        <f>IFERROR(__xludf.DUMMYFUNCTION("""COMPUTED_VALUE"""),"-")</f>
        <v>-</v>
      </c>
      <c r="CG52" s="9" t="str">
        <f>IFERROR(__xludf.DUMMYFUNCTION("""COMPUTED_VALUE"""),"-")</f>
        <v>-</v>
      </c>
      <c r="CH52" s="9" t="str">
        <f>IFERROR(__xludf.DUMMYFUNCTION("""COMPUTED_VALUE"""),"-")</f>
        <v>-</v>
      </c>
      <c r="CI52" s="9" t="str">
        <f>IFERROR(__xludf.DUMMYFUNCTION("""COMPUTED_VALUE"""),"-")</f>
        <v>-</v>
      </c>
      <c r="CJ52" s="9" t="str">
        <f>IFERROR(__xludf.DUMMYFUNCTION("""COMPUTED_VALUE"""),"-")</f>
        <v>-</v>
      </c>
      <c r="CK52" s="9" t="str">
        <f>IFERROR(__xludf.DUMMYFUNCTION("""COMPUTED_VALUE"""),"-")</f>
        <v>-</v>
      </c>
      <c r="CL52" s="9" t="str">
        <f>IFERROR(__xludf.DUMMYFUNCTION("""COMPUTED_VALUE"""),"-")</f>
        <v>-</v>
      </c>
      <c r="CM52" s="9" t="str">
        <f>IFERROR(__xludf.DUMMYFUNCTION("""COMPUTED_VALUE"""),"-")</f>
        <v>-</v>
      </c>
      <c r="CN52" s="9" t="str">
        <f>IFERROR(__xludf.DUMMYFUNCTION("""COMPUTED_VALUE"""),"-")</f>
        <v>-</v>
      </c>
      <c r="CO52" s="9" t="str">
        <f>IFERROR(__xludf.DUMMYFUNCTION("""COMPUTED_VALUE"""),"-")</f>
        <v>-</v>
      </c>
      <c r="CP52" s="9" t="str">
        <f>IFERROR(__xludf.DUMMYFUNCTION("""COMPUTED_VALUE"""),"-")</f>
        <v>-</v>
      </c>
      <c r="CQ52" s="9" t="str">
        <f>IFERROR(__xludf.DUMMYFUNCTION("""COMPUTED_VALUE"""),"-")</f>
        <v>-</v>
      </c>
      <c r="CR52" s="9" t="str">
        <f>IFERROR(__xludf.DUMMYFUNCTION("""COMPUTED_VALUE"""),"-")</f>
        <v>-</v>
      </c>
      <c r="CS52" s="9" t="str">
        <f>IFERROR(__xludf.DUMMYFUNCTION("""COMPUTED_VALUE"""),"-")</f>
        <v>-</v>
      </c>
      <c r="CT52" s="9" t="str">
        <f>IFERROR(__xludf.DUMMYFUNCTION("""COMPUTED_VALUE"""),"-")</f>
        <v>-</v>
      </c>
      <c r="CU52" s="9" t="str">
        <f>IFERROR(__xludf.DUMMYFUNCTION("""COMPUTED_VALUE"""),"")</f>
        <v/>
      </c>
      <c r="CV52" s="9">
        <f>IFERROR(__xludf.DUMMYFUNCTION("""COMPUTED_VALUE"""),1.0)</f>
        <v>1</v>
      </c>
      <c r="CW52" s="9">
        <f>IFERROR(__xludf.DUMMYFUNCTION("""COMPUTED_VALUE"""),1.0)</f>
        <v>1</v>
      </c>
      <c r="CX52" s="9">
        <f>IFERROR(__xludf.DUMMYFUNCTION("""COMPUTED_VALUE"""),1.0)</f>
        <v>1</v>
      </c>
      <c r="CY52" s="9">
        <f>IFERROR(__xludf.DUMMYFUNCTION("""COMPUTED_VALUE"""),1.0)</f>
        <v>1</v>
      </c>
      <c r="CZ52" s="9">
        <f>IFERROR(__xludf.DUMMYFUNCTION("""COMPUTED_VALUE"""),1.0)</f>
        <v>1</v>
      </c>
      <c r="DA52" s="9" t="str">
        <f>IFERROR(__xludf.DUMMYFUNCTION("""COMPUTED_VALUE"""),"WA")</f>
        <v>WA</v>
      </c>
      <c r="DB52" s="9">
        <f>IFERROR(__xludf.DUMMYFUNCTION("""COMPUTED_VALUE"""),1.0)</f>
        <v>1</v>
      </c>
      <c r="DC52" s="9" t="str">
        <f>IFERROR(__xludf.DUMMYFUNCTION("""COMPUTED_VALUE"""),"TLE")</f>
        <v>TLE</v>
      </c>
      <c r="DD52" s="9" t="str">
        <f>IFERROR(__xludf.DUMMYFUNCTION("""COMPUTED_VALUE"""),"TLE")</f>
        <v>TLE</v>
      </c>
      <c r="DE52" s="9" t="str">
        <f>IFERROR(__xludf.DUMMYFUNCTION("""COMPUTED_VALUE"""),"TLE")</f>
        <v>TLE</v>
      </c>
      <c r="DF52" s="9" t="str">
        <f>IFERROR(__xludf.DUMMYFUNCTION("""COMPUTED_VALUE"""),"TLE")</f>
        <v>TLE</v>
      </c>
      <c r="DG52" s="9" t="str">
        <f>IFERROR(__xludf.DUMMYFUNCTION("""COMPUTED_VALUE"""),"TLE")</f>
        <v>TLE</v>
      </c>
      <c r="DH52" s="9" t="str">
        <f>IFERROR(__xludf.DUMMYFUNCTION("""COMPUTED_VALUE"""),"TLE")</f>
        <v>TLE</v>
      </c>
      <c r="DI52" s="9" t="str">
        <f>IFERROR(__xludf.DUMMYFUNCTION("""COMPUTED_VALUE"""),"TLE")</f>
        <v>TLE</v>
      </c>
      <c r="DJ52" s="9" t="str">
        <f>IFERROR(__xludf.DUMMYFUNCTION("""COMPUTED_VALUE"""),"TLE")</f>
        <v>TLE</v>
      </c>
      <c r="DK52" s="9" t="str">
        <f>IFERROR(__xludf.DUMMYFUNCTION("""COMPUTED_VALUE"""),"TLE")</f>
        <v>TLE</v>
      </c>
      <c r="DL52" s="9" t="str">
        <f>IFERROR(__xludf.DUMMYFUNCTION("""COMPUTED_VALUE"""),"TLE")</f>
        <v>TLE</v>
      </c>
      <c r="DM52" s="9" t="str">
        <f>IFERROR(__xludf.DUMMYFUNCTION("""COMPUTED_VALUE"""),"TLE")</f>
        <v>TLE</v>
      </c>
      <c r="DN52" s="9" t="str">
        <f>IFERROR(__xludf.DUMMYFUNCTION("""COMPUTED_VALUE"""),"TLE")</f>
        <v>TLE</v>
      </c>
      <c r="DO52" s="9" t="str">
        <f>IFERROR(__xludf.DUMMYFUNCTION("""COMPUTED_VALUE"""),"TLE")</f>
        <v>TLE</v>
      </c>
      <c r="DP52" s="9" t="str">
        <f>IFERROR(__xludf.DUMMYFUNCTION("""COMPUTED_VALUE"""),"TLE")</f>
        <v>TLE</v>
      </c>
      <c r="DQ52" s="9" t="str">
        <f>IFERROR(__xludf.DUMMYFUNCTION("""COMPUTED_VALUE"""),"TLE")</f>
        <v>TLE</v>
      </c>
      <c r="DR52" s="9" t="str">
        <f>IFERROR(__xludf.DUMMYFUNCTION("""COMPUTED_VALUE"""),"TLE")</f>
        <v>TLE</v>
      </c>
      <c r="DS52" s="9" t="str">
        <f>IFERROR(__xludf.DUMMYFUNCTION("""COMPUTED_VALUE"""),"TLE")</f>
        <v>TLE</v>
      </c>
      <c r="DT52" s="9" t="str">
        <f>IFERROR(__xludf.DUMMYFUNCTION("""COMPUTED_VALUE"""),"TLE")</f>
        <v>TLE</v>
      </c>
      <c r="DU52" s="9" t="str">
        <f>IFERROR(__xludf.DUMMYFUNCTION("""COMPUTED_VALUE"""),"TLE")</f>
        <v>TLE</v>
      </c>
      <c r="DV52" s="9" t="str">
        <f>IFERROR(__xludf.DUMMYFUNCTION("""COMPUTED_VALUE"""),"TLE")</f>
        <v>TLE</v>
      </c>
      <c r="DW52" s="9" t="str">
        <f>IFERROR(__xludf.DUMMYFUNCTION("""COMPUTED_VALUE"""),"TLE")</f>
        <v>TLE</v>
      </c>
      <c r="DX52" s="9" t="str">
        <f>IFERROR(__xludf.DUMMYFUNCTION("""COMPUTED_VALUE"""),"TLE")</f>
        <v>TLE</v>
      </c>
      <c r="DY52" s="9" t="str">
        <f>IFERROR(__xludf.DUMMYFUNCTION("""COMPUTED_VALUE"""),"TLE")</f>
        <v>TLE</v>
      </c>
      <c r="DZ52" s="9" t="str">
        <f>IFERROR(__xludf.DUMMYFUNCTION("""COMPUTED_VALUE"""),"TLE")</f>
        <v>TLE</v>
      </c>
      <c r="EA52" s="9" t="str">
        <f>IFERROR(__xludf.DUMMYFUNCTION("""COMPUTED_VALUE"""),"TLE")</f>
        <v>TLE</v>
      </c>
      <c r="EB52" s="9" t="str">
        <f>IFERROR(__xludf.DUMMYFUNCTION("""COMPUTED_VALUE"""),"")</f>
        <v/>
      </c>
      <c r="EC52" s="9" t="str">
        <f>IFERROR(__xludf.DUMMYFUNCTION("""COMPUTED_VALUE"""),"-")</f>
        <v>-</v>
      </c>
      <c r="ED52" s="9" t="str">
        <f>IFERROR(__xludf.DUMMYFUNCTION("""COMPUTED_VALUE"""),"-")</f>
        <v>-</v>
      </c>
      <c r="EE52" s="9" t="str">
        <f>IFERROR(__xludf.DUMMYFUNCTION("""COMPUTED_VALUE"""),"-")</f>
        <v>-</v>
      </c>
      <c r="EF52" s="9" t="str">
        <f>IFERROR(__xludf.DUMMYFUNCTION("""COMPUTED_VALUE"""),"-")</f>
        <v>-</v>
      </c>
      <c r="EG52" s="9" t="str">
        <f>IFERROR(__xludf.DUMMYFUNCTION("""COMPUTED_VALUE"""),"-")</f>
        <v>-</v>
      </c>
      <c r="EH52" s="9" t="str">
        <f>IFERROR(__xludf.DUMMYFUNCTION("""COMPUTED_VALUE"""),"-")</f>
        <v>-</v>
      </c>
      <c r="EI52" s="9" t="str">
        <f>IFERROR(__xludf.DUMMYFUNCTION("""COMPUTED_VALUE"""),"-")</f>
        <v>-</v>
      </c>
      <c r="EJ52" s="9" t="str">
        <f>IFERROR(__xludf.DUMMYFUNCTION("""COMPUTED_VALUE"""),"-")</f>
        <v>-</v>
      </c>
      <c r="EK52" s="9" t="str">
        <f>IFERROR(__xludf.DUMMYFUNCTION("""COMPUTED_VALUE"""),"-")</f>
        <v>-</v>
      </c>
      <c r="EL52" s="9" t="str">
        <f>IFERROR(__xludf.DUMMYFUNCTION("""COMPUTED_VALUE"""),"-")</f>
        <v>-</v>
      </c>
      <c r="EM52" s="9" t="str">
        <f>IFERROR(__xludf.DUMMYFUNCTION("""COMPUTED_VALUE"""),"-")</f>
        <v>-</v>
      </c>
      <c r="EN52" s="9" t="str">
        <f>IFERROR(__xludf.DUMMYFUNCTION("""COMPUTED_VALUE"""),"-")</f>
        <v>-</v>
      </c>
      <c r="EO52" s="9" t="str">
        <f>IFERROR(__xludf.DUMMYFUNCTION("""COMPUTED_VALUE"""),"-")</f>
        <v>-</v>
      </c>
      <c r="EP52" s="9" t="str">
        <f>IFERROR(__xludf.DUMMYFUNCTION("""COMPUTED_VALUE"""),"-")</f>
        <v>-</v>
      </c>
      <c r="EQ52" s="9" t="str">
        <f>IFERROR(__xludf.DUMMYFUNCTION("""COMPUTED_VALUE"""),"-")</f>
        <v>-</v>
      </c>
      <c r="ER52" s="9" t="str">
        <f>IFERROR(__xludf.DUMMYFUNCTION("""COMPUTED_VALUE"""),"-")</f>
        <v>-</v>
      </c>
      <c r="ES52" s="9" t="str">
        <f>IFERROR(__xludf.DUMMYFUNCTION("""COMPUTED_VALUE"""),"")</f>
        <v/>
      </c>
      <c r="ET52" s="9" t="str">
        <f>IFERROR(__xludf.DUMMYFUNCTION("""COMPUTED_VALUE"""),"-")</f>
        <v>-</v>
      </c>
      <c r="EU52" s="9" t="str">
        <f>IFERROR(__xludf.DUMMYFUNCTION("""COMPUTED_VALUE"""),"-")</f>
        <v>-</v>
      </c>
      <c r="EV52" s="9" t="str">
        <f>IFERROR(__xludf.DUMMYFUNCTION("""COMPUTED_VALUE"""),"-")</f>
        <v>-</v>
      </c>
      <c r="EW52" s="9" t="str">
        <f>IFERROR(__xludf.DUMMYFUNCTION("""COMPUTED_VALUE"""),"-")</f>
        <v>-</v>
      </c>
      <c r="EX52" s="9" t="str">
        <f>IFERROR(__xludf.DUMMYFUNCTION("""COMPUTED_VALUE"""),"-")</f>
        <v>-</v>
      </c>
      <c r="EY52" s="9" t="str">
        <f>IFERROR(__xludf.DUMMYFUNCTION("""COMPUTED_VALUE"""),"-")</f>
        <v>-</v>
      </c>
      <c r="EZ52" s="9" t="str">
        <f>IFERROR(__xludf.DUMMYFUNCTION("""COMPUTED_VALUE"""),"-")</f>
        <v>-</v>
      </c>
      <c r="FA52" s="9" t="str">
        <f>IFERROR(__xludf.DUMMYFUNCTION("""COMPUTED_VALUE"""),"-")</f>
        <v>-</v>
      </c>
      <c r="FB52" s="9" t="str">
        <f>IFERROR(__xludf.DUMMYFUNCTION("""COMPUTED_VALUE"""),"-")</f>
        <v>-</v>
      </c>
      <c r="FC52" s="9" t="str">
        <f>IFERROR(__xludf.DUMMYFUNCTION("""COMPUTED_VALUE"""),"-")</f>
        <v>-</v>
      </c>
      <c r="FD52" s="9" t="str">
        <f>IFERROR(__xludf.DUMMYFUNCTION("""COMPUTED_VALUE"""),"-")</f>
        <v>-</v>
      </c>
      <c r="FE52" s="9" t="str">
        <f>IFERROR(__xludf.DUMMYFUNCTION("""COMPUTED_VALUE"""),"-")</f>
        <v>-</v>
      </c>
      <c r="FF52" s="9" t="str">
        <f>IFERROR(__xludf.DUMMYFUNCTION("""COMPUTED_VALUE"""),"-")</f>
        <v>-</v>
      </c>
      <c r="FG52" s="9" t="str">
        <f>IFERROR(__xludf.DUMMYFUNCTION("""COMPUTED_VALUE"""),"-")</f>
        <v>-</v>
      </c>
      <c r="FH52" s="9" t="str">
        <f>IFERROR(__xludf.DUMMYFUNCTION("""COMPUTED_VALUE"""),"-")</f>
        <v>-</v>
      </c>
      <c r="FI52" s="9" t="str">
        <f>IFERROR(__xludf.DUMMYFUNCTION("""COMPUTED_VALUE"""),"-")</f>
        <v>-</v>
      </c>
      <c r="FJ52" s="9" t="str">
        <f>IFERROR(__xludf.DUMMYFUNCTION("""COMPUTED_VALUE"""),"-")</f>
        <v>-</v>
      </c>
      <c r="FK52" s="9" t="str">
        <f>IFERROR(__xludf.DUMMYFUNCTION("""COMPUTED_VALUE"""),"-")</f>
        <v>-</v>
      </c>
      <c r="FL52" s="9" t="str">
        <f>IFERROR(__xludf.DUMMYFUNCTION("""COMPUTED_VALUE"""),"-")</f>
        <v>-</v>
      </c>
      <c r="FM52" s="9" t="str">
        <f>IFERROR(__xludf.DUMMYFUNCTION("""COMPUTED_VALUE"""),"-")</f>
        <v>-</v>
      </c>
      <c r="FN52" s="9" t="str">
        <f>IFERROR(__xludf.DUMMYFUNCTION("""COMPUTED_VALUE"""),"-")</f>
        <v>-</v>
      </c>
      <c r="FO52" s="9" t="str">
        <f>IFERROR(__xludf.DUMMYFUNCTION("""COMPUTED_VALUE"""),"-")</f>
        <v>-</v>
      </c>
      <c r="FP52" s="9" t="str">
        <f>IFERROR(__xludf.DUMMYFUNCTION("""COMPUTED_VALUE"""),"-")</f>
        <v>-</v>
      </c>
      <c r="FQ52" s="9" t="str">
        <f>IFERROR(__xludf.DUMMYFUNCTION("""COMPUTED_VALUE"""),"-")</f>
        <v>-</v>
      </c>
      <c r="FR52" s="9" t="str">
        <f>IFERROR(__xludf.DUMMYFUNCTION("""COMPUTED_VALUE"""),"-")</f>
        <v>-</v>
      </c>
      <c r="FS52" s="9" t="str">
        <f>IFERROR(__xludf.DUMMYFUNCTION("""COMPUTED_VALUE"""),"-")</f>
        <v>-</v>
      </c>
      <c r="FT52" s="9" t="str">
        <f>IFERROR(__xludf.DUMMYFUNCTION("""COMPUTED_VALUE"""),"-")</f>
        <v>-</v>
      </c>
      <c r="FU52" s="9" t="str">
        <f>IFERROR(__xludf.DUMMYFUNCTION("""COMPUTED_VALUE"""),"-")</f>
        <v>-</v>
      </c>
      <c r="FV52" s="9" t="str">
        <f>IFERROR(__xludf.DUMMYFUNCTION("""COMPUTED_VALUE"""),"")</f>
        <v/>
      </c>
      <c r="FW52" s="9" t="str">
        <f>IFERROR(__xludf.DUMMYFUNCTION("""COMPUTED_VALUE"""),"-")</f>
        <v>-</v>
      </c>
      <c r="FX52" s="9" t="str">
        <f>IFERROR(__xludf.DUMMYFUNCTION("""COMPUTED_VALUE"""),"-")</f>
        <v>-</v>
      </c>
      <c r="FY52" s="9" t="str">
        <f>IFERROR(__xludf.DUMMYFUNCTION("""COMPUTED_VALUE"""),"-")</f>
        <v>-</v>
      </c>
      <c r="FZ52" s="9" t="str">
        <f>IFERROR(__xludf.DUMMYFUNCTION("""COMPUTED_VALUE"""),"-")</f>
        <v>-</v>
      </c>
      <c r="GA52" s="9" t="str">
        <f>IFERROR(__xludf.DUMMYFUNCTION("""COMPUTED_VALUE"""),"-")</f>
        <v>-</v>
      </c>
      <c r="GB52" s="9" t="str">
        <f>IFERROR(__xludf.DUMMYFUNCTION("""COMPUTED_VALUE"""),"-")</f>
        <v>-</v>
      </c>
      <c r="GC52" s="9" t="str">
        <f>IFERROR(__xludf.DUMMYFUNCTION("""COMPUTED_VALUE"""),"-")</f>
        <v>-</v>
      </c>
      <c r="GD52" s="9" t="str">
        <f>IFERROR(__xludf.DUMMYFUNCTION("""COMPUTED_VALUE"""),"-")</f>
        <v>-</v>
      </c>
      <c r="GE52" s="9" t="str">
        <f>IFERROR(__xludf.DUMMYFUNCTION("""COMPUTED_VALUE"""),"-")</f>
        <v>-</v>
      </c>
      <c r="GF52" s="9" t="str">
        <f>IFERROR(__xludf.DUMMYFUNCTION("""COMPUTED_VALUE"""),"-")</f>
        <v>-</v>
      </c>
      <c r="GG52" s="9" t="str">
        <f>IFERROR(__xludf.DUMMYFUNCTION("""COMPUTED_VALUE"""),"-")</f>
        <v>-</v>
      </c>
      <c r="GH52" s="9" t="str">
        <f>IFERROR(__xludf.DUMMYFUNCTION("""COMPUTED_VALUE"""),"-")</f>
        <v>-</v>
      </c>
      <c r="GI52" s="9" t="str">
        <f>IFERROR(__xludf.DUMMYFUNCTION("""COMPUTED_VALUE"""),"-")</f>
        <v>-</v>
      </c>
      <c r="GJ52" s="9" t="str">
        <f>IFERROR(__xludf.DUMMYFUNCTION("""COMPUTED_VALUE"""),"-")</f>
        <v>-</v>
      </c>
      <c r="GK52" s="9" t="str">
        <f>IFERROR(__xludf.DUMMYFUNCTION("""COMPUTED_VALUE"""),"-")</f>
        <v>-</v>
      </c>
      <c r="GL52" s="9" t="str">
        <f>IFERROR(__xludf.DUMMYFUNCTION("""COMPUTED_VALUE"""),"-")</f>
        <v>-</v>
      </c>
      <c r="GM52" s="9" t="str">
        <f>IFERROR(__xludf.DUMMYFUNCTION("""COMPUTED_VALUE"""),"-")</f>
        <v>-</v>
      </c>
      <c r="GN52" s="9" t="str">
        <f>IFERROR(__xludf.DUMMYFUNCTION("""COMPUTED_VALUE"""),"-")</f>
        <v>-</v>
      </c>
      <c r="GO52" s="9" t="str">
        <f>IFERROR(__xludf.DUMMYFUNCTION("""COMPUTED_VALUE"""),"-")</f>
        <v>-</v>
      </c>
      <c r="GP52" s="9" t="str">
        <f>IFERROR(__xludf.DUMMYFUNCTION("""COMPUTED_VALUE"""),"-")</f>
        <v>-</v>
      </c>
      <c r="GQ52" s="9" t="str">
        <f>IFERROR(__xludf.DUMMYFUNCTION("""COMPUTED_VALUE"""),"-")</f>
        <v>-</v>
      </c>
      <c r="GR52" s="9" t="str">
        <f>IFERROR(__xludf.DUMMYFUNCTION("""COMPUTED_VALUE"""),"-")</f>
        <v>-</v>
      </c>
      <c r="GS52" s="9" t="str">
        <f>IFERROR(__xludf.DUMMYFUNCTION("""COMPUTED_VALUE"""),"-")</f>
        <v>-</v>
      </c>
      <c r="GT52" s="9" t="str">
        <f>IFERROR(__xludf.DUMMYFUNCTION("""COMPUTED_VALUE"""),"-")</f>
        <v>-</v>
      </c>
      <c r="GU52" s="9" t="str">
        <f>IFERROR(__xludf.DUMMYFUNCTION("""COMPUTED_VALUE"""),"")</f>
        <v/>
      </c>
    </row>
    <row r="53">
      <c r="A53" s="5"/>
      <c r="B53" s="5"/>
      <c r="C53" s="5" t="str">
        <f>if(B53="d","diskv. iz ciklusa",if(B53="d1","diskv. iz kruga",if($E53="ODOBREN",(if(countif(H:H,"="&amp;H53)=1,countif(H:H,"&gt;"&amp;H53)+1,concatenate(countif(H:H,"&gt;"&amp;H53)+1," - ",countif(H:H,"&gt;="&amp;H53)))),'Rezultati - B kategorija'!empty)))</f>
        <v>39 - 52</v>
      </c>
      <c r="D53" s="6" t="str">
        <f>IFERROR(__xludf.DUMMYFUNCTION("""COMPUTED_VALUE"""),"NFilip")</f>
        <v>NFilip</v>
      </c>
      <c r="E53" s="6" t="str">
        <f>IFERROR(__xludf.DUMMYFUNCTION("""COMPUTED_VALUE"""),"ODOBREN")</f>
        <v>ODOBREN</v>
      </c>
      <c r="F53" s="6" t="str">
        <f>IFERROR(__xludf.DUMMYFUNCTION("""COMPUTED_VALUE"""),"Filip")</f>
        <v>Filip</v>
      </c>
      <c r="G53" s="6" t="str">
        <f>IFERROR(__xludf.DUMMYFUNCTION("""COMPUTED_VALUE"""),"Nićiforović")</f>
        <v>Nićiforović</v>
      </c>
      <c r="H53" s="7">
        <f>IFERROR(__xludf.DUMMYFUNCTION("""COMPUTED_VALUE"""),100.0)</f>
        <v>100</v>
      </c>
      <c r="I53" s="7">
        <f>IFERROR(__xludf.DUMMYFUNCTION("""COMPUTED_VALUE"""),100.0)</f>
        <v>100</v>
      </c>
      <c r="J53" s="6" t="str">
        <f>IFERROR(__xludf.DUMMYFUNCTION("""COMPUTED_VALUE"""),"Novi Sad")</f>
        <v>Novi Sad</v>
      </c>
      <c r="K53" s="6" t="str">
        <f>IFERROR(__xludf.DUMMYFUNCTION("""COMPUTED_VALUE"""),"Gimnazija Jovan Jovanović Zmaj")</f>
        <v>Gimnazija Jovan Jovanović Zmaj</v>
      </c>
      <c r="L53" s="14" t="str">
        <f>IFERROR(__xludf.DUMMYFUNCTION("""COMPUTED_VALUE"""),"I")</f>
        <v>I</v>
      </c>
      <c r="M53" s="6" t="str">
        <f>IFERROR(__xludf.DUMMYFUNCTION("""COMPUTED_VALUE"""),"B")</f>
        <v>B</v>
      </c>
      <c r="N53" s="6" t="str">
        <f>IFERROR(__xludf.DUMMYFUNCTION("""COMPUTED_VALUE"""),"Snežana Jelić")</f>
        <v>Snežana Jelić</v>
      </c>
      <c r="O53" s="8">
        <f>IFERROR(__xludf.DUMMYFUNCTION("""COMPUTED_VALUE"""),100.0)</f>
        <v>100</v>
      </c>
      <c r="P53" s="9">
        <f>IFERROR(__xludf.DUMMYFUNCTION("""COMPUTED_VALUE"""),0.0)</f>
        <v>0</v>
      </c>
      <c r="Q53" s="9">
        <f>IFERROR(__xludf.DUMMYFUNCTION("""COMPUTED_VALUE"""),0.0)</f>
        <v>0</v>
      </c>
      <c r="R53" s="9" t="str">
        <f>IFERROR(__xludf.DUMMYFUNCTION("""COMPUTED_VALUE"""),"-")</f>
        <v>-</v>
      </c>
      <c r="S53" s="9" t="str">
        <f>IFERROR(__xludf.DUMMYFUNCTION("""COMPUTED_VALUE"""),"-")</f>
        <v>-</v>
      </c>
      <c r="T53" s="9" t="str">
        <f>IFERROR(__xludf.DUMMYFUNCTION("""COMPUTED_VALUE"""),"-")</f>
        <v>-</v>
      </c>
      <c r="U53" s="9" t="str">
        <f>IFERROR(__xludf.DUMMYFUNCTION("""COMPUTED_VALUE"""),"")</f>
        <v/>
      </c>
      <c r="V53" s="9" t="str">
        <f>IFERROR(__xludf.DUMMYFUNCTION("""COMPUTED_VALUE"""),"")</f>
        <v/>
      </c>
      <c r="W53" s="9">
        <f>IFERROR(__xludf.DUMMYFUNCTION("""COMPUTED_VALUE"""),1.0)</f>
        <v>1</v>
      </c>
      <c r="X53" s="9">
        <f>IFERROR(__xludf.DUMMYFUNCTION("""COMPUTED_VALUE"""),1.0)</f>
        <v>1</v>
      </c>
      <c r="Y53" s="9">
        <f>IFERROR(__xludf.DUMMYFUNCTION("""COMPUTED_VALUE"""),1.0)</f>
        <v>1</v>
      </c>
      <c r="Z53" s="9">
        <f>IFERROR(__xludf.DUMMYFUNCTION("""COMPUTED_VALUE"""),1.0)</f>
        <v>1</v>
      </c>
      <c r="AA53" s="9">
        <f>IFERROR(__xludf.DUMMYFUNCTION("""COMPUTED_VALUE"""),1.0)</f>
        <v>1</v>
      </c>
      <c r="AB53" s="9">
        <f>IFERROR(__xludf.DUMMYFUNCTION("""COMPUTED_VALUE"""),1.0)</f>
        <v>1</v>
      </c>
      <c r="AC53" s="9">
        <f>IFERROR(__xludf.DUMMYFUNCTION("""COMPUTED_VALUE"""),1.0)</f>
        <v>1</v>
      </c>
      <c r="AD53" s="9">
        <f>IFERROR(__xludf.DUMMYFUNCTION("""COMPUTED_VALUE"""),1.0)</f>
        <v>1</v>
      </c>
      <c r="AE53" s="9">
        <f>IFERROR(__xludf.DUMMYFUNCTION("""COMPUTED_VALUE"""),1.0)</f>
        <v>1</v>
      </c>
      <c r="AF53" s="9">
        <f>IFERROR(__xludf.DUMMYFUNCTION("""COMPUTED_VALUE"""),1.0)</f>
        <v>1</v>
      </c>
      <c r="AG53" s="9">
        <f>IFERROR(__xludf.DUMMYFUNCTION("""COMPUTED_VALUE"""),1.0)</f>
        <v>1</v>
      </c>
      <c r="AH53" s="9">
        <f>IFERROR(__xludf.DUMMYFUNCTION("""COMPUTED_VALUE"""),1.0)</f>
        <v>1</v>
      </c>
      <c r="AI53" s="9">
        <f>IFERROR(__xludf.DUMMYFUNCTION("""COMPUTED_VALUE"""),1.0)</f>
        <v>1</v>
      </c>
      <c r="AJ53" s="9">
        <f>IFERROR(__xludf.DUMMYFUNCTION("""COMPUTED_VALUE"""),1.0)</f>
        <v>1</v>
      </c>
      <c r="AK53" s="9">
        <f>IFERROR(__xludf.DUMMYFUNCTION("""COMPUTED_VALUE"""),1.0)</f>
        <v>1</v>
      </c>
      <c r="AL53" s="9">
        <f>IFERROR(__xludf.DUMMYFUNCTION("""COMPUTED_VALUE"""),1.0)</f>
        <v>1</v>
      </c>
      <c r="AM53" s="9">
        <f>IFERROR(__xludf.DUMMYFUNCTION("""COMPUTED_VALUE"""),1.0)</f>
        <v>1</v>
      </c>
      <c r="AN53" s="9">
        <f>IFERROR(__xludf.DUMMYFUNCTION("""COMPUTED_VALUE"""),1.0)</f>
        <v>1</v>
      </c>
      <c r="AO53" s="9">
        <f>IFERROR(__xludf.DUMMYFUNCTION("""COMPUTED_VALUE"""),1.0)</f>
        <v>1</v>
      </c>
      <c r="AP53" s="9">
        <f>IFERROR(__xludf.DUMMYFUNCTION("""COMPUTED_VALUE"""),1.0)</f>
        <v>1</v>
      </c>
      <c r="AQ53" s="9">
        <f>IFERROR(__xludf.DUMMYFUNCTION("""COMPUTED_VALUE"""),1.0)</f>
        <v>1</v>
      </c>
      <c r="AR53" s="9">
        <f>IFERROR(__xludf.DUMMYFUNCTION("""COMPUTED_VALUE"""),1.0)</f>
        <v>1</v>
      </c>
      <c r="AS53" s="9">
        <f>IFERROR(__xludf.DUMMYFUNCTION("""COMPUTED_VALUE"""),1.0)</f>
        <v>1</v>
      </c>
      <c r="AT53" s="9">
        <f>IFERROR(__xludf.DUMMYFUNCTION("""COMPUTED_VALUE"""),1.0)</f>
        <v>1</v>
      </c>
      <c r="AU53" s="9">
        <f>IFERROR(__xludf.DUMMYFUNCTION("""COMPUTED_VALUE"""),1.0)</f>
        <v>1</v>
      </c>
      <c r="AV53" s="9">
        <f>IFERROR(__xludf.DUMMYFUNCTION("""COMPUTED_VALUE"""),1.0)</f>
        <v>1</v>
      </c>
      <c r="AW53" s="9">
        <f>IFERROR(__xludf.DUMMYFUNCTION("""COMPUTED_VALUE"""),1.0)</f>
        <v>1</v>
      </c>
      <c r="AX53" s="9">
        <f>IFERROR(__xludf.DUMMYFUNCTION("""COMPUTED_VALUE"""),1.0)</f>
        <v>1</v>
      </c>
      <c r="AY53" s="9">
        <f>IFERROR(__xludf.DUMMYFUNCTION("""COMPUTED_VALUE"""),1.0)</f>
        <v>1</v>
      </c>
      <c r="AZ53" s="9">
        <f>IFERROR(__xludf.DUMMYFUNCTION("""COMPUTED_VALUE"""),1.0)</f>
        <v>1</v>
      </c>
      <c r="BA53" s="9">
        <f>IFERROR(__xludf.DUMMYFUNCTION("""COMPUTED_VALUE"""),1.0)</f>
        <v>1</v>
      </c>
      <c r="BB53" s="9">
        <f>IFERROR(__xludf.DUMMYFUNCTION("""COMPUTED_VALUE"""),1.0)</f>
        <v>1</v>
      </c>
      <c r="BC53" s="9">
        <f>IFERROR(__xludf.DUMMYFUNCTION("""COMPUTED_VALUE"""),1.0)</f>
        <v>1</v>
      </c>
      <c r="BD53" s="9">
        <f>IFERROR(__xludf.DUMMYFUNCTION("""COMPUTED_VALUE"""),1.0)</f>
        <v>1</v>
      </c>
      <c r="BE53" s="9">
        <f>IFERROR(__xludf.DUMMYFUNCTION("""COMPUTED_VALUE"""),1.0)</f>
        <v>1</v>
      </c>
      <c r="BF53" s="9">
        <f>IFERROR(__xludf.DUMMYFUNCTION("""COMPUTED_VALUE"""),1.0)</f>
        <v>1</v>
      </c>
      <c r="BG53" s="9">
        <f>IFERROR(__xludf.DUMMYFUNCTION("""COMPUTED_VALUE"""),1.0)</f>
        <v>1</v>
      </c>
      <c r="BH53" s="9">
        <f>IFERROR(__xludf.DUMMYFUNCTION("""COMPUTED_VALUE"""),1.0)</f>
        <v>1</v>
      </c>
      <c r="BI53" s="9">
        <f>IFERROR(__xludf.DUMMYFUNCTION("""COMPUTED_VALUE"""),1.0)</f>
        <v>1</v>
      </c>
      <c r="BJ53" s="9">
        <f>IFERROR(__xludf.DUMMYFUNCTION("""COMPUTED_VALUE"""),1.0)</f>
        <v>1</v>
      </c>
      <c r="BK53" s="9">
        <f>IFERROR(__xludf.DUMMYFUNCTION("""COMPUTED_VALUE"""),1.0)</f>
        <v>1</v>
      </c>
      <c r="BL53" s="9">
        <f>IFERROR(__xludf.DUMMYFUNCTION("""COMPUTED_VALUE"""),1.0)</f>
        <v>1</v>
      </c>
      <c r="BM53" s="9" t="str">
        <f>IFERROR(__xludf.DUMMYFUNCTION("""COMPUTED_VALUE"""),"")</f>
        <v/>
      </c>
      <c r="BN53" s="9">
        <f>IFERROR(__xludf.DUMMYFUNCTION("""COMPUTED_VALUE"""),1.0)</f>
        <v>1</v>
      </c>
      <c r="BO53" s="9">
        <f>IFERROR(__xludf.DUMMYFUNCTION("""COMPUTED_VALUE"""),1.0)</f>
        <v>1</v>
      </c>
      <c r="BP53" s="9" t="str">
        <f>IFERROR(__xludf.DUMMYFUNCTION("""COMPUTED_VALUE"""),"WA")</f>
        <v>WA</v>
      </c>
      <c r="BQ53" s="9">
        <f>IFERROR(__xludf.DUMMYFUNCTION("""COMPUTED_VALUE"""),1.0)</f>
        <v>1</v>
      </c>
      <c r="BR53" s="9" t="str">
        <f>IFERROR(__xludf.DUMMYFUNCTION("""COMPUTED_VALUE"""),"WA")</f>
        <v>WA</v>
      </c>
      <c r="BS53" s="9" t="str">
        <f>IFERROR(__xludf.DUMMYFUNCTION("""COMPUTED_VALUE"""),"WA")</f>
        <v>WA</v>
      </c>
      <c r="BT53" s="9" t="str">
        <f>IFERROR(__xludf.DUMMYFUNCTION("""COMPUTED_VALUE"""),"WA")</f>
        <v>WA</v>
      </c>
      <c r="BU53" s="9" t="str">
        <f>IFERROR(__xludf.DUMMYFUNCTION("""COMPUTED_VALUE"""),"WA")</f>
        <v>WA</v>
      </c>
      <c r="BV53" s="9">
        <f>IFERROR(__xludf.DUMMYFUNCTION("""COMPUTED_VALUE"""),1.0)</f>
        <v>1</v>
      </c>
      <c r="BW53" s="9">
        <f>IFERROR(__xludf.DUMMYFUNCTION("""COMPUTED_VALUE"""),1.0)</f>
        <v>1</v>
      </c>
      <c r="BX53" s="9" t="str">
        <f>IFERROR(__xludf.DUMMYFUNCTION("""COMPUTED_VALUE"""),"WA")</f>
        <v>WA</v>
      </c>
      <c r="BY53" s="9" t="str">
        <f>IFERROR(__xludf.DUMMYFUNCTION("""COMPUTED_VALUE"""),"WA")</f>
        <v>WA</v>
      </c>
      <c r="BZ53" s="9">
        <f>IFERROR(__xludf.DUMMYFUNCTION("""COMPUTED_VALUE"""),1.0)</f>
        <v>1</v>
      </c>
      <c r="CA53" s="9" t="str">
        <f>IFERROR(__xludf.DUMMYFUNCTION("""COMPUTED_VALUE"""),"WA")</f>
        <v>WA</v>
      </c>
      <c r="CB53" s="9" t="str">
        <f>IFERROR(__xludf.DUMMYFUNCTION("""COMPUTED_VALUE"""),"WA")</f>
        <v>WA</v>
      </c>
      <c r="CC53" s="9" t="str">
        <f>IFERROR(__xludf.DUMMYFUNCTION("""COMPUTED_VALUE"""),"WA")</f>
        <v>WA</v>
      </c>
      <c r="CD53" s="9" t="str">
        <f>IFERROR(__xludf.DUMMYFUNCTION("""COMPUTED_VALUE"""),"WA")</f>
        <v>WA</v>
      </c>
      <c r="CE53" s="9" t="str">
        <f>IFERROR(__xludf.DUMMYFUNCTION("""COMPUTED_VALUE"""),"WA")</f>
        <v>WA</v>
      </c>
      <c r="CF53" s="9" t="str">
        <f>IFERROR(__xludf.DUMMYFUNCTION("""COMPUTED_VALUE"""),"WA")</f>
        <v>WA</v>
      </c>
      <c r="CG53" s="9" t="str">
        <f>IFERROR(__xludf.DUMMYFUNCTION("""COMPUTED_VALUE"""),"WA")</f>
        <v>WA</v>
      </c>
      <c r="CH53" s="9" t="str">
        <f>IFERROR(__xludf.DUMMYFUNCTION("""COMPUTED_VALUE"""),"WA")</f>
        <v>WA</v>
      </c>
      <c r="CI53" s="9" t="str">
        <f>IFERROR(__xludf.DUMMYFUNCTION("""COMPUTED_VALUE"""),"WA")</f>
        <v>WA</v>
      </c>
      <c r="CJ53" s="9" t="str">
        <f>IFERROR(__xludf.DUMMYFUNCTION("""COMPUTED_VALUE"""),"WA")</f>
        <v>WA</v>
      </c>
      <c r="CK53" s="9" t="str">
        <f>IFERROR(__xludf.DUMMYFUNCTION("""COMPUTED_VALUE"""),"WA")</f>
        <v>WA</v>
      </c>
      <c r="CL53" s="9" t="str">
        <f>IFERROR(__xludf.DUMMYFUNCTION("""COMPUTED_VALUE"""),"WA")</f>
        <v>WA</v>
      </c>
      <c r="CM53" s="9" t="str">
        <f>IFERROR(__xludf.DUMMYFUNCTION("""COMPUTED_VALUE"""),"WA")</f>
        <v>WA</v>
      </c>
      <c r="CN53" s="9" t="str">
        <f>IFERROR(__xludf.DUMMYFUNCTION("""COMPUTED_VALUE"""),"WA")</f>
        <v>WA</v>
      </c>
      <c r="CO53" s="9" t="str">
        <f>IFERROR(__xludf.DUMMYFUNCTION("""COMPUTED_VALUE"""),"WA")</f>
        <v>WA</v>
      </c>
      <c r="CP53" s="9" t="str">
        <f>IFERROR(__xludf.DUMMYFUNCTION("""COMPUTED_VALUE"""),"WA")</f>
        <v>WA</v>
      </c>
      <c r="CQ53" s="9" t="str">
        <f>IFERROR(__xludf.DUMMYFUNCTION("""COMPUTED_VALUE"""),"WA")</f>
        <v>WA</v>
      </c>
      <c r="CR53" s="9" t="str">
        <f>IFERROR(__xludf.DUMMYFUNCTION("""COMPUTED_VALUE"""),"WA")</f>
        <v>WA</v>
      </c>
      <c r="CS53" s="9">
        <f>IFERROR(__xludf.DUMMYFUNCTION("""COMPUTED_VALUE"""),1.0)</f>
        <v>1</v>
      </c>
      <c r="CT53" s="9" t="str">
        <f>IFERROR(__xludf.DUMMYFUNCTION("""COMPUTED_VALUE"""),"WA")</f>
        <v>WA</v>
      </c>
      <c r="CU53" s="9" t="str">
        <f>IFERROR(__xludf.DUMMYFUNCTION("""COMPUTED_VALUE"""),"")</f>
        <v/>
      </c>
      <c r="CV53" s="9" t="str">
        <f>IFERROR(__xludf.DUMMYFUNCTION("""COMPUTED_VALUE"""),"WA")</f>
        <v>WA</v>
      </c>
      <c r="CW53" s="9">
        <f>IFERROR(__xludf.DUMMYFUNCTION("""COMPUTED_VALUE"""),1.0)</f>
        <v>1</v>
      </c>
      <c r="CX53" s="9" t="str">
        <f>IFERROR(__xludf.DUMMYFUNCTION("""COMPUTED_VALUE"""),"WA")</f>
        <v>WA</v>
      </c>
      <c r="CY53" s="9" t="str">
        <f>IFERROR(__xludf.DUMMYFUNCTION("""COMPUTED_VALUE"""),"WA")</f>
        <v>WA</v>
      </c>
      <c r="CZ53" s="9" t="str">
        <f>IFERROR(__xludf.DUMMYFUNCTION("""COMPUTED_VALUE"""),"WA")</f>
        <v>WA</v>
      </c>
      <c r="DA53" s="9" t="str">
        <f>IFERROR(__xludf.DUMMYFUNCTION("""COMPUTED_VALUE"""),"WA")</f>
        <v>WA</v>
      </c>
      <c r="DB53" s="9" t="str">
        <f>IFERROR(__xludf.DUMMYFUNCTION("""COMPUTED_VALUE"""),"WA")</f>
        <v>WA</v>
      </c>
      <c r="DC53" s="9" t="str">
        <f>IFERROR(__xludf.DUMMYFUNCTION("""COMPUTED_VALUE"""),"WA")</f>
        <v>WA</v>
      </c>
      <c r="DD53" s="9">
        <f>IFERROR(__xludf.DUMMYFUNCTION("""COMPUTED_VALUE"""),1.0)</f>
        <v>1</v>
      </c>
      <c r="DE53" s="9" t="str">
        <f>IFERROR(__xludf.DUMMYFUNCTION("""COMPUTED_VALUE"""),"WA")</f>
        <v>WA</v>
      </c>
      <c r="DF53" s="9">
        <f>IFERROR(__xludf.DUMMYFUNCTION("""COMPUTED_VALUE"""),1.0)</f>
        <v>1</v>
      </c>
      <c r="DG53" s="9" t="str">
        <f>IFERROR(__xludf.DUMMYFUNCTION("""COMPUTED_VALUE"""),"WA")</f>
        <v>WA</v>
      </c>
      <c r="DH53" s="9">
        <f>IFERROR(__xludf.DUMMYFUNCTION("""COMPUTED_VALUE"""),1.0)</f>
        <v>1</v>
      </c>
      <c r="DI53" s="9" t="str">
        <f>IFERROR(__xludf.DUMMYFUNCTION("""COMPUTED_VALUE"""),"WA")</f>
        <v>WA</v>
      </c>
      <c r="DJ53" s="9" t="str">
        <f>IFERROR(__xludf.DUMMYFUNCTION("""COMPUTED_VALUE"""),"TLE")</f>
        <v>TLE</v>
      </c>
      <c r="DK53" s="9" t="str">
        <f>IFERROR(__xludf.DUMMYFUNCTION("""COMPUTED_VALUE"""),"TLE")</f>
        <v>TLE</v>
      </c>
      <c r="DL53" s="9">
        <f>IFERROR(__xludf.DUMMYFUNCTION("""COMPUTED_VALUE"""),1.0)</f>
        <v>1</v>
      </c>
      <c r="DM53" s="9" t="str">
        <f>IFERROR(__xludf.DUMMYFUNCTION("""COMPUTED_VALUE"""),"WA")</f>
        <v>WA</v>
      </c>
      <c r="DN53" s="9" t="str">
        <f>IFERROR(__xludf.DUMMYFUNCTION("""COMPUTED_VALUE"""),"WA")</f>
        <v>WA</v>
      </c>
      <c r="DO53" s="9" t="str">
        <f>IFERROR(__xludf.DUMMYFUNCTION("""COMPUTED_VALUE"""),"TLE")</f>
        <v>TLE</v>
      </c>
      <c r="DP53" s="9" t="str">
        <f>IFERROR(__xludf.DUMMYFUNCTION("""COMPUTED_VALUE"""),"TLE")</f>
        <v>TLE</v>
      </c>
      <c r="DQ53" s="9" t="str">
        <f>IFERROR(__xludf.DUMMYFUNCTION("""COMPUTED_VALUE"""),"TLE")</f>
        <v>TLE</v>
      </c>
      <c r="DR53" s="9" t="str">
        <f>IFERROR(__xludf.DUMMYFUNCTION("""COMPUTED_VALUE"""),"TLE")</f>
        <v>TLE</v>
      </c>
      <c r="DS53" s="9" t="str">
        <f>IFERROR(__xludf.DUMMYFUNCTION("""COMPUTED_VALUE"""),"TLE")</f>
        <v>TLE</v>
      </c>
      <c r="DT53" s="9" t="str">
        <f>IFERROR(__xludf.DUMMYFUNCTION("""COMPUTED_VALUE"""),"WA")</f>
        <v>WA</v>
      </c>
      <c r="DU53" s="9" t="str">
        <f>IFERROR(__xludf.DUMMYFUNCTION("""COMPUTED_VALUE"""),"WA")</f>
        <v>WA</v>
      </c>
      <c r="DV53" s="9" t="str">
        <f>IFERROR(__xludf.DUMMYFUNCTION("""COMPUTED_VALUE"""),"WA")</f>
        <v>WA</v>
      </c>
      <c r="DW53" s="9" t="str">
        <f>IFERROR(__xludf.DUMMYFUNCTION("""COMPUTED_VALUE"""),"TLE")</f>
        <v>TLE</v>
      </c>
      <c r="DX53" s="9" t="str">
        <f>IFERROR(__xludf.DUMMYFUNCTION("""COMPUTED_VALUE"""),"TLE")</f>
        <v>TLE</v>
      </c>
      <c r="DY53" s="9" t="str">
        <f>IFERROR(__xludf.DUMMYFUNCTION("""COMPUTED_VALUE"""),"TLE")</f>
        <v>TLE</v>
      </c>
      <c r="DZ53" s="9" t="str">
        <f>IFERROR(__xludf.DUMMYFUNCTION("""COMPUTED_VALUE"""),"TLE")</f>
        <v>TLE</v>
      </c>
      <c r="EA53" s="9" t="str">
        <f>IFERROR(__xludf.DUMMYFUNCTION("""COMPUTED_VALUE"""),"TLE")</f>
        <v>TLE</v>
      </c>
      <c r="EB53" s="9" t="str">
        <f>IFERROR(__xludf.DUMMYFUNCTION("""COMPUTED_VALUE"""),"")</f>
        <v/>
      </c>
      <c r="EC53" s="9" t="str">
        <f>IFERROR(__xludf.DUMMYFUNCTION("""COMPUTED_VALUE"""),"-")</f>
        <v>-</v>
      </c>
      <c r="ED53" s="9" t="str">
        <f>IFERROR(__xludf.DUMMYFUNCTION("""COMPUTED_VALUE"""),"-")</f>
        <v>-</v>
      </c>
      <c r="EE53" s="9" t="str">
        <f>IFERROR(__xludf.DUMMYFUNCTION("""COMPUTED_VALUE"""),"-")</f>
        <v>-</v>
      </c>
      <c r="EF53" s="9" t="str">
        <f>IFERROR(__xludf.DUMMYFUNCTION("""COMPUTED_VALUE"""),"-")</f>
        <v>-</v>
      </c>
      <c r="EG53" s="9" t="str">
        <f>IFERROR(__xludf.DUMMYFUNCTION("""COMPUTED_VALUE"""),"-")</f>
        <v>-</v>
      </c>
      <c r="EH53" s="9" t="str">
        <f>IFERROR(__xludf.DUMMYFUNCTION("""COMPUTED_VALUE"""),"-")</f>
        <v>-</v>
      </c>
      <c r="EI53" s="9" t="str">
        <f>IFERROR(__xludf.DUMMYFUNCTION("""COMPUTED_VALUE"""),"-")</f>
        <v>-</v>
      </c>
      <c r="EJ53" s="9" t="str">
        <f>IFERROR(__xludf.DUMMYFUNCTION("""COMPUTED_VALUE"""),"-")</f>
        <v>-</v>
      </c>
      <c r="EK53" s="9" t="str">
        <f>IFERROR(__xludf.DUMMYFUNCTION("""COMPUTED_VALUE"""),"-")</f>
        <v>-</v>
      </c>
      <c r="EL53" s="9" t="str">
        <f>IFERROR(__xludf.DUMMYFUNCTION("""COMPUTED_VALUE"""),"-")</f>
        <v>-</v>
      </c>
      <c r="EM53" s="9" t="str">
        <f>IFERROR(__xludf.DUMMYFUNCTION("""COMPUTED_VALUE"""),"-")</f>
        <v>-</v>
      </c>
      <c r="EN53" s="9" t="str">
        <f>IFERROR(__xludf.DUMMYFUNCTION("""COMPUTED_VALUE"""),"-")</f>
        <v>-</v>
      </c>
      <c r="EO53" s="9" t="str">
        <f>IFERROR(__xludf.DUMMYFUNCTION("""COMPUTED_VALUE"""),"-")</f>
        <v>-</v>
      </c>
      <c r="EP53" s="9" t="str">
        <f>IFERROR(__xludf.DUMMYFUNCTION("""COMPUTED_VALUE"""),"-")</f>
        <v>-</v>
      </c>
      <c r="EQ53" s="9" t="str">
        <f>IFERROR(__xludf.DUMMYFUNCTION("""COMPUTED_VALUE"""),"-")</f>
        <v>-</v>
      </c>
      <c r="ER53" s="9" t="str">
        <f>IFERROR(__xludf.DUMMYFUNCTION("""COMPUTED_VALUE"""),"-")</f>
        <v>-</v>
      </c>
      <c r="ES53" s="9" t="str">
        <f>IFERROR(__xludf.DUMMYFUNCTION("""COMPUTED_VALUE"""),"")</f>
        <v/>
      </c>
      <c r="ET53" s="9" t="str">
        <f>IFERROR(__xludf.DUMMYFUNCTION("""COMPUTED_VALUE"""),"-")</f>
        <v>-</v>
      </c>
      <c r="EU53" s="9" t="str">
        <f>IFERROR(__xludf.DUMMYFUNCTION("""COMPUTED_VALUE"""),"-")</f>
        <v>-</v>
      </c>
      <c r="EV53" s="9" t="str">
        <f>IFERROR(__xludf.DUMMYFUNCTION("""COMPUTED_VALUE"""),"-")</f>
        <v>-</v>
      </c>
      <c r="EW53" s="9" t="str">
        <f>IFERROR(__xludf.DUMMYFUNCTION("""COMPUTED_VALUE"""),"-")</f>
        <v>-</v>
      </c>
      <c r="EX53" s="9" t="str">
        <f>IFERROR(__xludf.DUMMYFUNCTION("""COMPUTED_VALUE"""),"-")</f>
        <v>-</v>
      </c>
      <c r="EY53" s="9" t="str">
        <f>IFERROR(__xludf.DUMMYFUNCTION("""COMPUTED_VALUE"""),"-")</f>
        <v>-</v>
      </c>
      <c r="EZ53" s="9" t="str">
        <f>IFERROR(__xludf.DUMMYFUNCTION("""COMPUTED_VALUE"""),"-")</f>
        <v>-</v>
      </c>
      <c r="FA53" s="9" t="str">
        <f>IFERROR(__xludf.DUMMYFUNCTION("""COMPUTED_VALUE"""),"-")</f>
        <v>-</v>
      </c>
      <c r="FB53" s="9" t="str">
        <f>IFERROR(__xludf.DUMMYFUNCTION("""COMPUTED_VALUE"""),"-")</f>
        <v>-</v>
      </c>
      <c r="FC53" s="9" t="str">
        <f>IFERROR(__xludf.DUMMYFUNCTION("""COMPUTED_VALUE"""),"-")</f>
        <v>-</v>
      </c>
      <c r="FD53" s="9" t="str">
        <f>IFERROR(__xludf.DUMMYFUNCTION("""COMPUTED_VALUE"""),"-")</f>
        <v>-</v>
      </c>
      <c r="FE53" s="9" t="str">
        <f>IFERROR(__xludf.DUMMYFUNCTION("""COMPUTED_VALUE"""),"-")</f>
        <v>-</v>
      </c>
      <c r="FF53" s="9" t="str">
        <f>IFERROR(__xludf.DUMMYFUNCTION("""COMPUTED_VALUE"""),"-")</f>
        <v>-</v>
      </c>
      <c r="FG53" s="9" t="str">
        <f>IFERROR(__xludf.DUMMYFUNCTION("""COMPUTED_VALUE"""),"-")</f>
        <v>-</v>
      </c>
      <c r="FH53" s="9" t="str">
        <f>IFERROR(__xludf.DUMMYFUNCTION("""COMPUTED_VALUE"""),"-")</f>
        <v>-</v>
      </c>
      <c r="FI53" s="9" t="str">
        <f>IFERROR(__xludf.DUMMYFUNCTION("""COMPUTED_VALUE"""),"-")</f>
        <v>-</v>
      </c>
      <c r="FJ53" s="9" t="str">
        <f>IFERROR(__xludf.DUMMYFUNCTION("""COMPUTED_VALUE"""),"-")</f>
        <v>-</v>
      </c>
      <c r="FK53" s="9" t="str">
        <f>IFERROR(__xludf.DUMMYFUNCTION("""COMPUTED_VALUE"""),"-")</f>
        <v>-</v>
      </c>
      <c r="FL53" s="9" t="str">
        <f>IFERROR(__xludf.DUMMYFUNCTION("""COMPUTED_VALUE"""),"-")</f>
        <v>-</v>
      </c>
      <c r="FM53" s="9" t="str">
        <f>IFERROR(__xludf.DUMMYFUNCTION("""COMPUTED_VALUE"""),"-")</f>
        <v>-</v>
      </c>
      <c r="FN53" s="9" t="str">
        <f>IFERROR(__xludf.DUMMYFUNCTION("""COMPUTED_VALUE"""),"-")</f>
        <v>-</v>
      </c>
      <c r="FO53" s="9" t="str">
        <f>IFERROR(__xludf.DUMMYFUNCTION("""COMPUTED_VALUE"""),"-")</f>
        <v>-</v>
      </c>
      <c r="FP53" s="9" t="str">
        <f>IFERROR(__xludf.DUMMYFUNCTION("""COMPUTED_VALUE"""),"-")</f>
        <v>-</v>
      </c>
      <c r="FQ53" s="9" t="str">
        <f>IFERROR(__xludf.DUMMYFUNCTION("""COMPUTED_VALUE"""),"-")</f>
        <v>-</v>
      </c>
      <c r="FR53" s="9" t="str">
        <f>IFERROR(__xludf.DUMMYFUNCTION("""COMPUTED_VALUE"""),"-")</f>
        <v>-</v>
      </c>
      <c r="FS53" s="9" t="str">
        <f>IFERROR(__xludf.DUMMYFUNCTION("""COMPUTED_VALUE"""),"-")</f>
        <v>-</v>
      </c>
      <c r="FT53" s="9" t="str">
        <f>IFERROR(__xludf.DUMMYFUNCTION("""COMPUTED_VALUE"""),"-")</f>
        <v>-</v>
      </c>
      <c r="FU53" s="9" t="str">
        <f>IFERROR(__xludf.DUMMYFUNCTION("""COMPUTED_VALUE"""),"-")</f>
        <v>-</v>
      </c>
      <c r="FV53" s="9" t="str">
        <f>IFERROR(__xludf.DUMMYFUNCTION("""COMPUTED_VALUE"""),"")</f>
        <v/>
      </c>
      <c r="FW53" s="9" t="str">
        <f>IFERROR(__xludf.DUMMYFUNCTION("""COMPUTED_VALUE"""),"-")</f>
        <v>-</v>
      </c>
      <c r="FX53" s="9" t="str">
        <f>IFERROR(__xludf.DUMMYFUNCTION("""COMPUTED_VALUE"""),"-")</f>
        <v>-</v>
      </c>
      <c r="FY53" s="9" t="str">
        <f>IFERROR(__xludf.DUMMYFUNCTION("""COMPUTED_VALUE"""),"-")</f>
        <v>-</v>
      </c>
      <c r="FZ53" s="9" t="str">
        <f>IFERROR(__xludf.DUMMYFUNCTION("""COMPUTED_VALUE"""),"-")</f>
        <v>-</v>
      </c>
      <c r="GA53" s="9" t="str">
        <f>IFERROR(__xludf.DUMMYFUNCTION("""COMPUTED_VALUE"""),"-")</f>
        <v>-</v>
      </c>
      <c r="GB53" s="9" t="str">
        <f>IFERROR(__xludf.DUMMYFUNCTION("""COMPUTED_VALUE"""),"-")</f>
        <v>-</v>
      </c>
      <c r="GC53" s="9" t="str">
        <f>IFERROR(__xludf.DUMMYFUNCTION("""COMPUTED_VALUE"""),"-")</f>
        <v>-</v>
      </c>
      <c r="GD53" s="9" t="str">
        <f>IFERROR(__xludf.DUMMYFUNCTION("""COMPUTED_VALUE"""),"-")</f>
        <v>-</v>
      </c>
      <c r="GE53" s="9" t="str">
        <f>IFERROR(__xludf.DUMMYFUNCTION("""COMPUTED_VALUE"""),"-")</f>
        <v>-</v>
      </c>
      <c r="GF53" s="9" t="str">
        <f>IFERROR(__xludf.DUMMYFUNCTION("""COMPUTED_VALUE"""),"-")</f>
        <v>-</v>
      </c>
      <c r="GG53" s="9" t="str">
        <f>IFERROR(__xludf.DUMMYFUNCTION("""COMPUTED_VALUE"""),"-")</f>
        <v>-</v>
      </c>
      <c r="GH53" s="9" t="str">
        <f>IFERROR(__xludf.DUMMYFUNCTION("""COMPUTED_VALUE"""),"-")</f>
        <v>-</v>
      </c>
      <c r="GI53" s="9" t="str">
        <f>IFERROR(__xludf.DUMMYFUNCTION("""COMPUTED_VALUE"""),"-")</f>
        <v>-</v>
      </c>
      <c r="GJ53" s="9" t="str">
        <f>IFERROR(__xludf.DUMMYFUNCTION("""COMPUTED_VALUE"""),"-")</f>
        <v>-</v>
      </c>
      <c r="GK53" s="9" t="str">
        <f>IFERROR(__xludf.DUMMYFUNCTION("""COMPUTED_VALUE"""),"-")</f>
        <v>-</v>
      </c>
      <c r="GL53" s="9" t="str">
        <f>IFERROR(__xludf.DUMMYFUNCTION("""COMPUTED_VALUE"""),"-")</f>
        <v>-</v>
      </c>
      <c r="GM53" s="9" t="str">
        <f>IFERROR(__xludf.DUMMYFUNCTION("""COMPUTED_VALUE"""),"-")</f>
        <v>-</v>
      </c>
      <c r="GN53" s="9" t="str">
        <f>IFERROR(__xludf.DUMMYFUNCTION("""COMPUTED_VALUE"""),"-")</f>
        <v>-</v>
      </c>
      <c r="GO53" s="9" t="str">
        <f>IFERROR(__xludf.DUMMYFUNCTION("""COMPUTED_VALUE"""),"-")</f>
        <v>-</v>
      </c>
      <c r="GP53" s="9" t="str">
        <f>IFERROR(__xludf.DUMMYFUNCTION("""COMPUTED_VALUE"""),"-")</f>
        <v>-</v>
      </c>
      <c r="GQ53" s="9" t="str">
        <f>IFERROR(__xludf.DUMMYFUNCTION("""COMPUTED_VALUE"""),"-")</f>
        <v>-</v>
      </c>
      <c r="GR53" s="9" t="str">
        <f>IFERROR(__xludf.DUMMYFUNCTION("""COMPUTED_VALUE"""),"-")</f>
        <v>-</v>
      </c>
      <c r="GS53" s="9" t="str">
        <f>IFERROR(__xludf.DUMMYFUNCTION("""COMPUTED_VALUE"""),"-")</f>
        <v>-</v>
      </c>
      <c r="GT53" s="9" t="str">
        <f>IFERROR(__xludf.DUMMYFUNCTION("""COMPUTED_VALUE"""),"-")</f>
        <v>-</v>
      </c>
      <c r="GU53" s="9" t="str">
        <f>IFERROR(__xludf.DUMMYFUNCTION("""COMPUTED_VALUE"""),"")</f>
        <v/>
      </c>
    </row>
    <row r="54">
      <c r="A54" s="5"/>
      <c r="B54" s="5"/>
      <c r="C54" s="5" t="str">
        <f>if(B54="d","diskv. iz ciklusa",if(B54="d1","diskv. iz kruga",if($E54="ODOBREN",(if(countif(H:H,"="&amp;H54)=1,countif(H:H,"&gt;"&amp;H54)+1,concatenate(countif(H:H,"&gt;"&amp;H54)+1," - ",countif(H:H,"&gt;="&amp;H54)))),'Rezultati - B kategorija'!empty)))</f>
        <v>39 - 52</v>
      </c>
      <c r="D54" s="6" t="str">
        <f>IFERROR(__xludf.DUMMYFUNCTION("""COMPUTED_VALUE"""),"amilanovic")</f>
        <v>amilanovic</v>
      </c>
      <c r="E54" s="6" t="str">
        <f>IFERROR(__xludf.DUMMYFUNCTION("""COMPUTED_VALUE"""),"ODOBREN")</f>
        <v>ODOBREN</v>
      </c>
      <c r="F54" s="6" t="str">
        <f>IFERROR(__xludf.DUMMYFUNCTION("""COMPUTED_VALUE"""),"Aleksandar")</f>
        <v>Aleksandar</v>
      </c>
      <c r="G54" s="6" t="str">
        <f>IFERROR(__xludf.DUMMYFUNCTION("""COMPUTED_VALUE"""),"Milanović")</f>
        <v>Milanović</v>
      </c>
      <c r="H54" s="7">
        <f>IFERROR(__xludf.DUMMYFUNCTION("""COMPUTED_VALUE"""),100.0)</f>
        <v>100</v>
      </c>
      <c r="I54" s="7">
        <f>IFERROR(__xludf.DUMMYFUNCTION("""COMPUTED_VALUE"""),100.0)</f>
        <v>100</v>
      </c>
      <c r="J54" s="6" t="str">
        <f>IFERROR(__xludf.DUMMYFUNCTION("""COMPUTED_VALUE"""),"Stari grad")</f>
        <v>Stari grad</v>
      </c>
      <c r="K54" s="6" t="str">
        <f>IFERROR(__xludf.DUMMYFUNCTION("""COMPUTED_VALUE"""),"Matematička gimnazija")</f>
        <v>Matematička gimnazija</v>
      </c>
      <c r="L54" s="14" t="str">
        <f>IFERROR(__xludf.DUMMYFUNCTION("""COMPUTED_VALUE"""),"I")</f>
        <v>I</v>
      </c>
      <c r="M54" s="6" t="str">
        <f>IFERROR(__xludf.DUMMYFUNCTION("""COMPUTED_VALUE"""),"B")</f>
        <v>B</v>
      </c>
      <c r="N54" s="6" t="str">
        <f>IFERROR(__xludf.DUMMYFUNCTION("""COMPUTED_VALUE"""),"Duško Obradović")</f>
        <v>Duško Obradović</v>
      </c>
      <c r="O54" s="8">
        <f>IFERROR(__xludf.DUMMYFUNCTION("""COMPUTED_VALUE"""),100.0)</f>
        <v>100</v>
      </c>
      <c r="P54" s="9">
        <f>IFERROR(__xludf.DUMMYFUNCTION("""COMPUTED_VALUE"""),0.0)</f>
        <v>0</v>
      </c>
      <c r="Q54" s="9">
        <f>IFERROR(__xludf.DUMMYFUNCTION("""COMPUTED_VALUE"""),0.0)</f>
        <v>0</v>
      </c>
      <c r="R54" s="9" t="str">
        <f>IFERROR(__xludf.DUMMYFUNCTION("""COMPUTED_VALUE"""),"-")</f>
        <v>-</v>
      </c>
      <c r="S54" s="9" t="str">
        <f>IFERROR(__xludf.DUMMYFUNCTION("""COMPUTED_VALUE"""),"-")</f>
        <v>-</v>
      </c>
      <c r="T54" s="9" t="str">
        <f>IFERROR(__xludf.DUMMYFUNCTION("""COMPUTED_VALUE"""),"-")</f>
        <v>-</v>
      </c>
      <c r="U54" s="9" t="str">
        <f>IFERROR(__xludf.DUMMYFUNCTION("""COMPUTED_VALUE"""),"")</f>
        <v/>
      </c>
      <c r="V54" s="9" t="str">
        <f>IFERROR(__xludf.DUMMYFUNCTION("""COMPUTED_VALUE"""),"")</f>
        <v/>
      </c>
      <c r="W54" s="9">
        <f>IFERROR(__xludf.DUMMYFUNCTION("""COMPUTED_VALUE"""),1.0)</f>
        <v>1</v>
      </c>
      <c r="X54" s="9">
        <f>IFERROR(__xludf.DUMMYFUNCTION("""COMPUTED_VALUE"""),1.0)</f>
        <v>1</v>
      </c>
      <c r="Y54" s="9">
        <f>IFERROR(__xludf.DUMMYFUNCTION("""COMPUTED_VALUE"""),1.0)</f>
        <v>1</v>
      </c>
      <c r="Z54" s="9">
        <f>IFERROR(__xludf.DUMMYFUNCTION("""COMPUTED_VALUE"""),1.0)</f>
        <v>1</v>
      </c>
      <c r="AA54" s="9">
        <f>IFERROR(__xludf.DUMMYFUNCTION("""COMPUTED_VALUE"""),1.0)</f>
        <v>1</v>
      </c>
      <c r="AB54" s="9">
        <f>IFERROR(__xludf.DUMMYFUNCTION("""COMPUTED_VALUE"""),1.0)</f>
        <v>1</v>
      </c>
      <c r="AC54" s="9">
        <f>IFERROR(__xludf.DUMMYFUNCTION("""COMPUTED_VALUE"""),1.0)</f>
        <v>1</v>
      </c>
      <c r="AD54" s="9">
        <f>IFERROR(__xludf.DUMMYFUNCTION("""COMPUTED_VALUE"""),1.0)</f>
        <v>1</v>
      </c>
      <c r="AE54" s="9">
        <f>IFERROR(__xludf.DUMMYFUNCTION("""COMPUTED_VALUE"""),1.0)</f>
        <v>1</v>
      </c>
      <c r="AF54" s="9">
        <f>IFERROR(__xludf.DUMMYFUNCTION("""COMPUTED_VALUE"""),1.0)</f>
        <v>1</v>
      </c>
      <c r="AG54" s="9">
        <f>IFERROR(__xludf.DUMMYFUNCTION("""COMPUTED_VALUE"""),1.0)</f>
        <v>1</v>
      </c>
      <c r="AH54" s="9">
        <f>IFERROR(__xludf.DUMMYFUNCTION("""COMPUTED_VALUE"""),1.0)</f>
        <v>1</v>
      </c>
      <c r="AI54" s="9">
        <f>IFERROR(__xludf.DUMMYFUNCTION("""COMPUTED_VALUE"""),1.0)</f>
        <v>1</v>
      </c>
      <c r="AJ54" s="9">
        <f>IFERROR(__xludf.DUMMYFUNCTION("""COMPUTED_VALUE"""),1.0)</f>
        <v>1</v>
      </c>
      <c r="AK54" s="9">
        <f>IFERROR(__xludf.DUMMYFUNCTION("""COMPUTED_VALUE"""),1.0)</f>
        <v>1</v>
      </c>
      <c r="AL54" s="9">
        <f>IFERROR(__xludf.DUMMYFUNCTION("""COMPUTED_VALUE"""),1.0)</f>
        <v>1</v>
      </c>
      <c r="AM54" s="9">
        <f>IFERROR(__xludf.DUMMYFUNCTION("""COMPUTED_VALUE"""),1.0)</f>
        <v>1</v>
      </c>
      <c r="AN54" s="9">
        <f>IFERROR(__xludf.DUMMYFUNCTION("""COMPUTED_VALUE"""),1.0)</f>
        <v>1</v>
      </c>
      <c r="AO54" s="9">
        <f>IFERROR(__xludf.DUMMYFUNCTION("""COMPUTED_VALUE"""),1.0)</f>
        <v>1</v>
      </c>
      <c r="AP54" s="9">
        <f>IFERROR(__xludf.DUMMYFUNCTION("""COMPUTED_VALUE"""),1.0)</f>
        <v>1</v>
      </c>
      <c r="AQ54" s="9">
        <f>IFERROR(__xludf.DUMMYFUNCTION("""COMPUTED_VALUE"""),1.0)</f>
        <v>1</v>
      </c>
      <c r="AR54" s="9">
        <f>IFERROR(__xludf.DUMMYFUNCTION("""COMPUTED_VALUE"""),1.0)</f>
        <v>1</v>
      </c>
      <c r="AS54" s="9">
        <f>IFERROR(__xludf.DUMMYFUNCTION("""COMPUTED_VALUE"""),1.0)</f>
        <v>1</v>
      </c>
      <c r="AT54" s="9">
        <f>IFERROR(__xludf.DUMMYFUNCTION("""COMPUTED_VALUE"""),1.0)</f>
        <v>1</v>
      </c>
      <c r="AU54" s="9">
        <f>IFERROR(__xludf.DUMMYFUNCTION("""COMPUTED_VALUE"""),1.0)</f>
        <v>1</v>
      </c>
      <c r="AV54" s="9">
        <f>IFERROR(__xludf.DUMMYFUNCTION("""COMPUTED_VALUE"""),1.0)</f>
        <v>1</v>
      </c>
      <c r="AW54" s="9">
        <f>IFERROR(__xludf.DUMMYFUNCTION("""COMPUTED_VALUE"""),1.0)</f>
        <v>1</v>
      </c>
      <c r="AX54" s="9">
        <f>IFERROR(__xludf.DUMMYFUNCTION("""COMPUTED_VALUE"""),1.0)</f>
        <v>1</v>
      </c>
      <c r="AY54" s="9">
        <f>IFERROR(__xludf.DUMMYFUNCTION("""COMPUTED_VALUE"""),1.0)</f>
        <v>1</v>
      </c>
      <c r="AZ54" s="9">
        <f>IFERROR(__xludf.DUMMYFUNCTION("""COMPUTED_VALUE"""),1.0)</f>
        <v>1</v>
      </c>
      <c r="BA54" s="9">
        <f>IFERROR(__xludf.DUMMYFUNCTION("""COMPUTED_VALUE"""),1.0)</f>
        <v>1</v>
      </c>
      <c r="BB54" s="9">
        <f>IFERROR(__xludf.DUMMYFUNCTION("""COMPUTED_VALUE"""),1.0)</f>
        <v>1</v>
      </c>
      <c r="BC54" s="9">
        <f>IFERROR(__xludf.DUMMYFUNCTION("""COMPUTED_VALUE"""),1.0)</f>
        <v>1</v>
      </c>
      <c r="BD54" s="9">
        <f>IFERROR(__xludf.DUMMYFUNCTION("""COMPUTED_VALUE"""),1.0)</f>
        <v>1</v>
      </c>
      <c r="BE54" s="9">
        <f>IFERROR(__xludf.DUMMYFUNCTION("""COMPUTED_VALUE"""),1.0)</f>
        <v>1</v>
      </c>
      <c r="BF54" s="9">
        <f>IFERROR(__xludf.DUMMYFUNCTION("""COMPUTED_VALUE"""),1.0)</f>
        <v>1</v>
      </c>
      <c r="BG54" s="9">
        <f>IFERROR(__xludf.DUMMYFUNCTION("""COMPUTED_VALUE"""),1.0)</f>
        <v>1</v>
      </c>
      <c r="BH54" s="9">
        <f>IFERROR(__xludf.DUMMYFUNCTION("""COMPUTED_VALUE"""),1.0)</f>
        <v>1</v>
      </c>
      <c r="BI54" s="9">
        <f>IFERROR(__xludf.DUMMYFUNCTION("""COMPUTED_VALUE"""),1.0)</f>
        <v>1</v>
      </c>
      <c r="BJ54" s="9">
        <f>IFERROR(__xludf.DUMMYFUNCTION("""COMPUTED_VALUE"""),1.0)</f>
        <v>1</v>
      </c>
      <c r="BK54" s="9">
        <f>IFERROR(__xludf.DUMMYFUNCTION("""COMPUTED_VALUE"""),1.0)</f>
        <v>1</v>
      </c>
      <c r="BL54" s="9">
        <f>IFERROR(__xludf.DUMMYFUNCTION("""COMPUTED_VALUE"""),1.0)</f>
        <v>1</v>
      </c>
      <c r="BM54" s="9" t="str">
        <f>IFERROR(__xludf.DUMMYFUNCTION("""COMPUTED_VALUE"""),"")</f>
        <v/>
      </c>
      <c r="BN54" s="9" t="str">
        <f>IFERROR(__xludf.DUMMYFUNCTION("""COMPUTED_VALUE"""),"WA")</f>
        <v>WA</v>
      </c>
      <c r="BO54" s="9">
        <f>IFERROR(__xludf.DUMMYFUNCTION("""COMPUTED_VALUE"""),1.0)</f>
        <v>1</v>
      </c>
      <c r="BP54" s="9" t="str">
        <f>IFERROR(__xludf.DUMMYFUNCTION("""COMPUTED_VALUE"""),"WA")</f>
        <v>WA</v>
      </c>
      <c r="BQ54" s="9">
        <f>IFERROR(__xludf.DUMMYFUNCTION("""COMPUTED_VALUE"""),1.0)</f>
        <v>1</v>
      </c>
      <c r="BR54" s="9" t="str">
        <f>IFERROR(__xludf.DUMMYFUNCTION("""COMPUTED_VALUE"""),"WA")</f>
        <v>WA</v>
      </c>
      <c r="BS54" s="9" t="str">
        <f>IFERROR(__xludf.DUMMYFUNCTION("""COMPUTED_VALUE"""),"WA")</f>
        <v>WA</v>
      </c>
      <c r="BT54" s="9" t="str">
        <f>IFERROR(__xludf.DUMMYFUNCTION("""COMPUTED_VALUE"""),"WA")</f>
        <v>WA</v>
      </c>
      <c r="BU54" s="9" t="str">
        <f>IFERROR(__xludf.DUMMYFUNCTION("""COMPUTED_VALUE"""),"WA")</f>
        <v>WA</v>
      </c>
      <c r="BV54" s="9" t="str">
        <f>IFERROR(__xludf.DUMMYFUNCTION("""COMPUTED_VALUE"""),"WA")</f>
        <v>WA</v>
      </c>
      <c r="BW54" s="9" t="str">
        <f>IFERROR(__xludf.DUMMYFUNCTION("""COMPUTED_VALUE"""),"WA")</f>
        <v>WA</v>
      </c>
      <c r="BX54" s="9" t="str">
        <f>IFERROR(__xludf.DUMMYFUNCTION("""COMPUTED_VALUE"""),"WA")</f>
        <v>WA</v>
      </c>
      <c r="BY54" s="9" t="str">
        <f>IFERROR(__xludf.DUMMYFUNCTION("""COMPUTED_VALUE"""),"WA")</f>
        <v>WA</v>
      </c>
      <c r="BZ54" s="9">
        <f>IFERROR(__xludf.DUMMYFUNCTION("""COMPUTED_VALUE"""),1.0)</f>
        <v>1</v>
      </c>
      <c r="CA54" s="9" t="str">
        <f>IFERROR(__xludf.DUMMYFUNCTION("""COMPUTED_VALUE"""),"WA")</f>
        <v>WA</v>
      </c>
      <c r="CB54" s="9" t="str">
        <f>IFERROR(__xludf.DUMMYFUNCTION("""COMPUTED_VALUE"""),"WA")</f>
        <v>WA</v>
      </c>
      <c r="CC54" s="9" t="str">
        <f>IFERROR(__xludf.DUMMYFUNCTION("""COMPUTED_VALUE"""),"WA")</f>
        <v>WA</v>
      </c>
      <c r="CD54" s="9" t="str">
        <f>IFERROR(__xludf.DUMMYFUNCTION("""COMPUTED_VALUE"""),"WA")</f>
        <v>WA</v>
      </c>
      <c r="CE54" s="9" t="str">
        <f>IFERROR(__xludf.DUMMYFUNCTION("""COMPUTED_VALUE"""),"WA")</f>
        <v>WA</v>
      </c>
      <c r="CF54" s="9" t="str">
        <f>IFERROR(__xludf.DUMMYFUNCTION("""COMPUTED_VALUE"""),"WA")</f>
        <v>WA</v>
      </c>
      <c r="CG54" s="9" t="str">
        <f>IFERROR(__xludf.DUMMYFUNCTION("""COMPUTED_VALUE"""),"WA")</f>
        <v>WA</v>
      </c>
      <c r="CH54" s="9" t="str">
        <f>IFERROR(__xludf.DUMMYFUNCTION("""COMPUTED_VALUE"""),"WA")</f>
        <v>WA</v>
      </c>
      <c r="CI54" s="9" t="str">
        <f>IFERROR(__xludf.DUMMYFUNCTION("""COMPUTED_VALUE"""),"WA")</f>
        <v>WA</v>
      </c>
      <c r="CJ54" s="9" t="str">
        <f>IFERROR(__xludf.DUMMYFUNCTION("""COMPUTED_VALUE"""),"WA")</f>
        <v>WA</v>
      </c>
      <c r="CK54" s="9" t="str">
        <f>IFERROR(__xludf.DUMMYFUNCTION("""COMPUTED_VALUE"""),"WA")</f>
        <v>WA</v>
      </c>
      <c r="CL54" s="9" t="str">
        <f>IFERROR(__xludf.DUMMYFUNCTION("""COMPUTED_VALUE"""),"WA")</f>
        <v>WA</v>
      </c>
      <c r="CM54" s="9" t="str">
        <f>IFERROR(__xludf.DUMMYFUNCTION("""COMPUTED_VALUE"""),"WA")</f>
        <v>WA</v>
      </c>
      <c r="CN54" s="9" t="str">
        <f>IFERROR(__xludf.DUMMYFUNCTION("""COMPUTED_VALUE"""),"WA")</f>
        <v>WA</v>
      </c>
      <c r="CO54" s="9" t="str">
        <f>IFERROR(__xludf.DUMMYFUNCTION("""COMPUTED_VALUE"""),"WA")</f>
        <v>WA</v>
      </c>
      <c r="CP54" s="9" t="str">
        <f>IFERROR(__xludf.DUMMYFUNCTION("""COMPUTED_VALUE"""),"WA")</f>
        <v>WA</v>
      </c>
      <c r="CQ54" s="9" t="str">
        <f>IFERROR(__xludf.DUMMYFUNCTION("""COMPUTED_VALUE"""),"WA")</f>
        <v>WA</v>
      </c>
      <c r="CR54" s="9" t="str">
        <f>IFERROR(__xludf.DUMMYFUNCTION("""COMPUTED_VALUE"""),"WA")</f>
        <v>WA</v>
      </c>
      <c r="CS54" s="9" t="str">
        <f>IFERROR(__xludf.DUMMYFUNCTION("""COMPUTED_VALUE"""),"WA")</f>
        <v>WA</v>
      </c>
      <c r="CT54" s="9" t="str">
        <f>IFERROR(__xludf.DUMMYFUNCTION("""COMPUTED_VALUE"""),"WA")</f>
        <v>WA</v>
      </c>
      <c r="CU54" s="9" t="str">
        <f>IFERROR(__xludf.DUMMYFUNCTION("""COMPUTED_VALUE"""),"")</f>
        <v/>
      </c>
      <c r="CV54" s="9" t="str">
        <f>IFERROR(__xludf.DUMMYFUNCTION("""COMPUTED_VALUE"""),"WA")</f>
        <v>WA</v>
      </c>
      <c r="CW54" s="9" t="str">
        <f>IFERROR(__xludf.DUMMYFUNCTION("""COMPUTED_VALUE"""),"WA")</f>
        <v>WA</v>
      </c>
      <c r="CX54" s="9" t="str">
        <f>IFERROR(__xludf.DUMMYFUNCTION("""COMPUTED_VALUE"""),"WA")</f>
        <v>WA</v>
      </c>
      <c r="CY54" s="9" t="str">
        <f>IFERROR(__xludf.DUMMYFUNCTION("""COMPUTED_VALUE"""),"WA")</f>
        <v>WA</v>
      </c>
      <c r="CZ54" s="9" t="str">
        <f>IFERROR(__xludf.DUMMYFUNCTION("""COMPUTED_VALUE"""),"WA")</f>
        <v>WA</v>
      </c>
      <c r="DA54" s="9" t="str">
        <f>IFERROR(__xludf.DUMMYFUNCTION("""COMPUTED_VALUE"""),"WA")</f>
        <v>WA</v>
      </c>
      <c r="DB54" s="9" t="str">
        <f>IFERROR(__xludf.DUMMYFUNCTION("""COMPUTED_VALUE"""),"WA")</f>
        <v>WA</v>
      </c>
      <c r="DC54" s="9" t="str">
        <f>IFERROR(__xludf.DUMMYFUNCTION("""COMPUTED_VALUE"""),"TLE")</f>
        <v>TLE</v>
      </c>
      <c r="DD54" s="9" t="str">
        <f>IFERROR(__xludf.DUMMYFUNCTION("""COMPUTED_VALUE"""),"TLE")</f>
        <v>TLE</v>
      </c>
      <c r="DE54" s="9" t="str">
        <f>IFERROR(__xludf.DUMMYFUNCTION("""COMPUTED_VALUE"""),"TLE")</f>
        <v>TLE</v>
      </c>
      <c r="DF54" s="9" t="str">
        <f>IFERROR(__xludf.DUMMYFUNCTION("""COMPUTED_VALUE"""),"TLE")</f>
        <v>TLE</v>
      </c>
      <c r="DG54" s="9" t="str">
        <f>IFERROR(__xludf.DUMMYFUNCTION("""COMPUTED_VALUE"""),"TLE")</f>
        <v>TLE</v>
      </c>
      <c r="DH54" s="9" t="str">
        <f>IFERROR(__xludf.DUMMYFUNCTION("""COMPUTED_VALUE"""),"TLE")</f>
        <v>TLE</v>
      </c>
      <c r="DI54" s="9" t="str">
        <f>IFERROR(__xludf.DUMMYFUNCTION("""COMPUTED_VALUE"""),"TLE")</f>
        <v>TLE</v>
      </c>
      <c r="DJ54" s="9" t="str">
        <f>IFERROR(__xludf.DUMMYFUNCTION("""COMPUTED_VALUE"""),"TLE")</f>
        <v>TLE</v>
      </c>
      <c r="DK54" s="9" t="str">
        <f>IFERROR(__xludf.DUMMYFUNCTION("""COMPUTED_VALUE"""),"TLE")</f>
        <v>TLE</v>
      </c>
      <c r="DL54" s="9" t="str">
        <f>IFERROR(__xludf.DUMMYFUNCTION("""COMPUTED_VALUE"""),"TLE")</f>
        <v>TLE</v>
      </c>
      <c r="DM54" s="9" t="str">
        <f>IFERROR(__xludf.DUMMYFUNCTION("""COMPUTED_VALUE"""),"TLE")</f>
        <v>TLE</v>
      </c>
      <c r="DN54" s="9" t="str">
        <f>IFERROR(__xludf.DUMMYFUNCTION("""COMPUTED_VALUE"""),"TLE")</f>
        <v>TLE</v>
      </c>
      <c r="DO54" s="9" t="str">
        <f>IFERROR(__xludf.DUMMYFUNCTION("""COMPUTED_VALUE"""),"TLE")</f>
        <v>TLE</v>
      </c>
      <c r="DP54" s="9" t="str">
        <f>IFERROR(__xludf.DUMMYFUNCTION("""COMPUTED_VALUE"""),"TLE")</f>
        <v>TLE</v>
      </c>
      <c r="DQ54" s="9" t="str">
        <f>IFERROR(__xludf.DUMMYFUNCTION("""COMPUTED_VALUE"""),"TLE")</f>
        <v>TLE</v>
      </c>
      <c r="DR54" s="9" t="str">
        <f>IFERROR(__xludf.DUMMYFUNCTION("""COMPUTED_VALUE"""),"TLE")</f>
        <v>TLE</v>
      </c>
      <c r="DS54" s="9" t="str">
        <f>IFERROR(__xludf.DUMMYFUNCTION("""COMPUTED_VALUE"""),"TLE")</f>
        <v>TLE</v>
      </c>
      <c r="DT54" s="9" t="str">
        <f>IFERROR(__xludf.DUMMYFUNCTION("""COMPUTED_VALUE"""),"TLE")</f>
        <v>TLE</v>
      </c>
      <c r="DU54" s="9" t="str">
        <f>IFERROR(__xludf.DUMMYFUNCTION("""COMPUTED_VALUE"""),"TLE")</f>
        <v>TLE</v>
      </c>
      <c r="DV54" s="9" t="str">
        <f>IFERROR(__xludf.DUMMYFUNCTION("""COMPUTED_VALUE"""),"TLE")</f>
        <v>TLE</v>
      </c>
      <c r="DW54" s="9" t="str">
        <f>IFERROR(__xludf.DUMMYFUNCTION("""COMPUTED_VALUE"""),"TLE")</f>
        <v>TLE</v>
      </c>
      <c r="DX54" s="9" t="str">
        <f>IFERROR(__xludf.DUMMYFUNCTION("""COMPUTED_VALUE"""),"TLE")</f>
        <v>TLE</v>
      </c>
      <c r="DY54" s="9" t="str">
        <f>IFERROR(__xludf.DUMMYFUNCTION("""COMPUTED_VALUE"""),"TLE")</f>
        <v>TLE</v>
      </c>
      <c r="DZ54" s="9" t="str">
        <f>IFERROR(__xludf.DUMMYFUNCTION("""COMPUTED_VALUE"""),"TLE")</f>
        <v>TLE</v>
      </c>
      <c r="EA54" s="9" t="str">
        <f>IFERROR(__xludf.DUMMYFUNCTION("""COMPUTED_VALUE"""),"TLE")</f>
        <v>TLE</v>
      </c>
      <c r="EB54" s="9" t="str">
        <f>IFERROR(__xludf.DUMMYFUNCTION("""COMPUTED_VALUE"""),"")</f>
        <v/>
      </c>
      <c r="EC54" s="9" t="str">
        <f>IFERROR(__xludf.DUMMYFUNCTION("""COMPUTED_VALUE"""),"-")</f>
        <v>-</v>
      </c>
      <c r="ED54" s="9" t="str">
        <f>IFERROR(__xludf.DUMMYFUNCTION("""COMPUTED_VALUE"""),"-")</f>
        <v>-</v>
      </c>
      <c r="EE54" s="9" t="str">
        <f>IFERROR(__xludf.DUMMYFUNCTION("""COMPUTED_VALUE"""),"-")</f>
        <v>-</v>
      </c>
      <c r="EF54" s="9" t="str">
        <f>IFERROR(__xludf.DUMMYFUNCTION("""COMPUTED_VALUE"""),"-")</f>
        <v>-</v>
      </c>
      <c r="EG54" s="9" t="str">
        <f>IFERROR(__xludf.DUMMYFUNCTION("""COMPUTED_VALUE"""),"-")</f>
        <v>-</v>
      </c>
      <c r="EH54" s="9" t="str">
        <f>IFERROR(__xludf.DUMMYFUNCTION("""COMPUTED_VALUE"""),"-")</f>
        <v>-</v>
      </c>
      <c r="EI54" s="9" t="str">
        <f>IFERROR(__xludf.DUMMYFUNCTION("""COMPUTED_VALUE"""),"-")</f>
        <v>-</v>
      </c>
      <c r="EJ54" s="9" t="str">
        <f>IFERROR(__xludf.DUMMYFUNCTION("""COMPUTED_VALUE"""),"-")</f>
        <v>-</v>
      </c>
      <c r="EK54" s="9" t="str">
        <f>IFERROR(__xludf.DUMMYFUNCTION("""COMPUTED_VALUE"""),"-")</f>
        <v>-</v>
      </c>
      <c r="EL54" s="9" t="str">
        <f>IFERROR(__xludf.DUMMYFUNCTION("""COMPUTED_VALUE"""),"-")</f>
        <v>-</v>
      </c>
      <c r="EM54" s="9" t="str">
        <f>IFERROR(__xludf.DUMMYFUNCTION("""COMPUTED_VALUE"""),"-")</f>
        <v>-</v>
      </c>
      <c r="EN54" s="9" t="str">
        <f>IFERROR(__xludf.DUMMYFUNCTION("""COMPUTED_VALUE"""),"-")</f>
        <v>-</v>
      </c>
      <c r="EO54" s="9" t="str">
        <f>IFERROR(__xludf.DUMMYFUNCTION("""COMPUTED_VALUE"""),"-")</f>
        <v>-</v>
      </c>
      <c r="EP54" s="9" t="str">
        <f>IFERROR(__xludf.DUMMYFUNCTION("""COMPUTED_VALUE"""),"-")</f>
        <v>-</v>
      </c>
      <c r="EQ54" s="9" t="str">
        <f>IFERROR(__xludf.DUMMYFUNCTION("""COMPUTED_VALUE"""),"-")</f>
        <v>-</v>
      </c>
      <c r="ER54" s="9" t="str">
        <f>IFERROR(__xludf.DUMMYFUNCTION("""COMPUTED_VALUE"""),"-")</f>
        <v>-</v>
      </c>
      <c r="ES54" s="9" t="str">
        <f>IFERROR(__xludf.DUMMYFUNCTION("""COMPUTED_VALUE"""),"")</f>
        <v/>
      </c>
      <c r="ET54" s="9" t="str">
        <f>IFERROR(__xludf.DUMMYFUNCTION("""COMPUTED_VALUE"""),"-")</f>
        <v>-</v>
      </c>
      <c r="EU54" s="9" t="str">
        <f>IFERROR(__xludf.DUMMYFUNCTION("""COMPUTED_VALUE"""),"-")</f>
        <v>-</v>
      </c>
      <c r="EV54" s="9" t="str">
        <f>IFERROR(__xludf.DUMMYFUNCTION("""COMPUTED_VALUE"""),"-")</f>
        <v>-</v>
      </c>
      <c r="EW54" s="9" t="str">
        <f>IFERROR(__xludf.DUMMYFUNCTION("""COMPUTED_VALUE"""),"-")</f>
        <v>-</v>
      </c>
      <c r="EX54" s="9" t="str">
        <f>IFERROR(__xludf.DUMMYFUNCTION("""COMPUTED_VALUE"""),"-")</f>
        <v>-</v>
      </c>
      <c r="EY54" s="9" t="str">
        <f>IFERROR(__xludf.DUMMYFUNCTION("""COMPUTED_VALUE"""),"-")</f>
        <v>-</v>
      </c>
      <c r="EZ54" s="9" t="str">
        <f>IFERROR(__xludf.DUMMYFUNCTION("""COMPUTED_VALUE"""),"-")</f>
        <v>-</v>
      </c>
      <c r="FA54" s="9" t="str">
        <f>IFERROR(__xludf.DUMMYFUNCTION("""COMPUTED_VALUE"""),"-")</f>
        <v>-</v>
      </c>
      <c r="FB54" s="9" t="str">
        <f>IFERROR(__xludf.DUMMYFUNCTION("""COMPUTED_VALUE"""),"-")</f>
        <v>-</v>
      </c>
      <c r="FC54" s="9" t="str">
        <f>IFERROR(__xludf.DUMMYFUNCTION("""COMPUTED_VALUE"""),"-")</f>
        <v>-</v>
      </c>
      <c r="FD54" s="9" t="str">
        <f>IFERROR(__xludf.DUMMYFUNCTION("""COMPUTED_VALUE"""),"-")</f>
        <v>-</v>
      </c>
      <c r="FE54" s="9" t="str">
        <f>IFERROR(__xludf.DUMMYFUNCTION("""COMPUTED_VALUE"""),"-")</f>
        <v>-</v>
      </c>
      <c r="FF54" s="9" t="str">
        <f>IFERROR(__xludf.DUMMYFUNCTION("""COMPUTED_VALUE"""),"-")</f>
        <v>-</v>
      </c>
      <c r="FG54" s="9" t="str">
        <f>IFERROR(__xludf.DUMMYFUNCTION("""COMPUTED_VALUE"""),"-")</f>
        <v>-</v>
      </c>
      <c r="FH54" s="9" t="str">
        <f>IFERROR(__xludf.DUMMYFUNCTION("""COMPUTED_VALUE"""),"-")</f>
        <v>-</v>
      </c>
      <c r="FI54" s="9" t="str">
        <f>IFERROR(__xludf.DUMMYFUNCTION("""COMPUTED_VALUE"""),"-")</f>
        <v>-</v>
      </c>
      <c r="FJ54" s="9" t="str">
        <f>IFERROR(__xludf.DUMMYFUNCTION("""COMPUTED_VALUE"""),"-")</f>
        <v>-</v>
      </c>
      <c r="FK54" s="9" t="str">
        <f>IFERROR(__xludf.DUMMYFUNCTION("""COMPUTED_VALUE"""),"-")</f>
        <v>-</v>
      </c>
      <c r="FL54" s="9" t="str">
        <f>IFERROR(__xludf.DUMMYFUNCTION("""COMPUTED_VALUE"""),"-")</f>
        <v>-</v>
      </c>
      <c r="FM54" s="9" t="str">
        <f>IFERROR(__xludf.DUMMYFUNCTION("""COMPUTED_VALUE"""),"-")</f>
        <v>-</v>
      </c>
      <c r="FN54" s="9" t="str">
        <f>IFERROR(__xludf.DUMMYFUNCTION("""COMPUTED_VALUE"""),"-")</f>
        <v>-</v>
      </c>
      <c r="FO54" s="9" t="str">
        <f>IFERROR(__xludf.DUMMYFUNCTION("""COMPUTED_VALUE"""),"-")</f>
        <v>-</v>
      </c>
      <c r="FP54" s="9" t="str">
        <f>IFERROR(__xludf.DUMMYFUNCTION("""COMPUTED_VALUE"""),"-")</f>
        <v>-</v>
      </c>
      <c r="FQ54" s="9" t="str">
        <f>IFERROR(__xludf.DUMMYFUNCTION("""COMPUTED_VALUE"""),"-")</f>
        <v>-</v>
      </c>
      <c r="FR54" s="9" t="str">
        <f>IFERROR(__xludf.DUMMYFUNCTION("""COMPUTED_VALUE"""),"-")</f>
        <v>-</v>
      </c>
      <c r="FS54" s="9" t="str">
        <f>IFERROR(__xludf.DUMMYFUNCTION("""COMPUTED_VALUE"""),"-")</f>
        <v>-</v>
      </c>
      <c r="FT54" s="9" t="str">
        <f>IFERROR(__xludf.DUMMYFUNCTION("""COMPUTED_VALUE"""),"-")</f>
        <v>-</v>
      </c>
      <c r="FU54" s="9" t="str">
        <f>IFERROR(__xludf.DUMMYFUNCTION("""COMPUTED_VALUE"""),"-")</f>
        <v>-</v>
      </c>
      <c r="FV54" s="9" t="str">
        <f>IFERROR(__xludf.DUMMYFUNCTION("""COMPUTED_VALUE"""),"")</f>
        <v/>
      </c>
      <c r="FW54" s="9" t="str">
        <f>IFERROR(__xludf.DUMMYFUNCTION("""COMPUTED_VALUE"""),"-")</f>
        <v>-</v>
      </c>
      <c r="FX54" s="9" t="str">
        <f>IFERROR(__xludf.DUMMYFUNCTION("""COMPUTED_VALUE"""),"-")</f>
        <v>-</v>
      </c>
      <c r="FY54" s="9" t="str">
        <f>IFERROR(__xludf.DUMMYFUNCTION("""COMPUTED_VALUE"""),"-")</f>
        <v>-</v>
      </c>
      <c r="FZ54" s="9" t="str">
        <f>IFERROR(__xludf.DUMMYFUNCTION("""COMPUTED_VALUE"""),"-")</f>
        <v>-</v>
      </c>
      <c r="GA54" s="9" t="str">
        <f>IFERROR(__xludf.DUMMYFUNCTION("""COMPUTED_VALUE"""),"-")</f>
        <v>-</v>
      </c>
      <c r="GB54" s="9" t="str">
        <f>IFERROR(__xludf.DUMMYFUNCTION("""COMPUTED_VALUE"""),"-")</f>
        <v>-</v>
      </c>
      <c r="GC54" s="9" t="str">
        <f>IFERROR(__xludf.DUMMYFUNCTION("""COMPUTED_VALUE"""),"-")</f>
        <v>-</v>
      </c>
      <c r="GD54" s="9" t="str">
        <f>IFERROR(__xludf.DUMMYFUNCTION("""COMPUTED_VALUE"""),"-")</f>
        <v>-</v>
      </c>
      <c r="GE54" s="9" t="str">
        <f>IFERROR(__xludf.DUMMYFUNCTION("""COMPUTED_VALUE"""),"-")</f>
        <v>-</v>
      </c>
      <c r="GF54" s="9" t="str">
        <f>IFERROR(__xludf.DUMMYFUNCTION("""COMPUTED_VALUE"""),"-")</f>
        <v>-</v>
      </c>
      <c r="GG54" s="9" t="str">
        <f>IFERROR(__xludf.DUMMYFUNCTION("""COMPUTED_VALUE"""),"-")</f>
        <v>-</v>
      </c>
      <c r="GH54" s="9" t="str">
        <f>IFERROR(__xludf.DUMMYFUNCTION("""COMPUTED_VALUE"""),"-")</f>
        <v>-</v>
      </c>
      <c r="GI54" s="9" t="str">
        <f>IFERROR(__xludf.DUMMYFUNCTION("""COMPUTED_VALUE"""),"-")</f>
        <v>-</v>
      </c>
      <c r="GJ54" s="9" t="str">
        <f>IFERROR(__xludf.DUMMYFUNCTION("""COMPUTED_VALUE"""),"-")</f>
        <v>-</v>
      </c>
      <c r="GK54" s="9" t="str">
        <f>IFERROR(__xludf.DUMMYFUNCTION("""COMPUTED_VALUE"""),"-")</f>
        <v>-</v>
      </c>
      <c r="GL54" s="9" t="str">
        <f>IFERROR(__xludf.DUMMYFUNCTION("""COMPUTED_VALUE"""),"-")</f>
        <v>-</v>
      </c>
      <c r="GM54" s="9" t="str">
        <f>IFERROR(__xludf.DUMMYFUNCTION("""COMPUTED_VALUE"""),"-")</f>
        <v>-</v>
      </c>
      <c r="GN54" s="9" t="str">
        <f>IFERROR(__xludf.DUMMYFUNCTION("""COMPUTED_VALUE"""),"-")</f>
        <v>-</v>
      </c>
      <c r="GO54" s="9" t="str">
        <f>IFERROR(__xludf.DUMMYFUNCTION("""COMPUTED_VALUE"""),"-")</f>
        <v>-</v>
      </c>
      <c r="GP54" s="9" t="str">
        <f>IFERROR(__xludf.DUMMYFUNCTION("""COMPUTED_VALUE"""),"-")</f>
        <v>-</v>
      </c>
      <c r="GQ54" s="9" t="str">
        <f>IFERROR(__xludf.DUMMYFUNCTION("""COMPUTED_VALUE"""),"-")</f>
        <v>-</v>
      </c>
      <c r="GR54" s="9" t="str">
        <f>IFERROR(__xludf.DUMMYFUNCTION("""COMPUTED_VALUE"""),"-")</f>
        <v>-</v>
      </c>
      <c r="GS54" s="9" t="str">
        <f>IFERROR(__xludf.DUMMYFUNCTION("""COMPUTED_VALUE"""),"-")</f>
        <v>-</v>
      </c>
      <c r="GT54" s="9" t="str">
        <f>IFERROR(__xludf.DUMMYFUNCTION("""COMPUTED_VALUE"""),"-")</f>
        <v>-</v>
      </c>
      <c r="GU54" s="9" t="str">
        <f>IFERROR(__xludf.DUMMYFUNCTION("""COMPUTED_VALUE"""),"")</f>
        <v/>
      </c>
    </row>
    <row r="55">
      <c r="A55" s="5"/>
      <c r="B55" s="5"/>
      <c r="C55" s="5" t="str">
        <f>if(B55="d","diskv. iz ciklusa",if(B55="d1","diskv. iz kruga",if($E55="ODOBREN",(if(countif(H:H,"="&amp;H55)=1,countif(H:H,"&gt;"&amp;H55)+1,concatenate(countif(H:H,"&gt;"&amp;H55)+1," - ",countif(H:H,"&gt;="&amp;H55)))),'Rezultati - B kategorija'!empty)))</f>
        <v>53 - 55</v>
      </c>
      <c r="D55" s="6" t="str">
        <f>IFERROR(__xludf.DUMMYFUNCTION("""COMPUTED_VALUE"""),"MarkMozh")</f>
        <v>MarkMozh</v>
      </c>
      <c r="E55" s="6" t="str">
        <f>IFERROR(__xludf.DUMMYFUNCTION("""COMPUTED_VALUE"""),"ODOBREN")</f>
        <v>ODOBREN</v>
      </c>
      <c r="F55" s="6" t="str">
        <f>IFERROR(__xludf.DUMMYFUNCTION("""COMPUTED_VALUE"""),"Mark")</f>
        <v>Mark</v>
      </c>
      <c r="G55" s="6" t="str">
        <f>IFERROR(__xludf.DUMMYFUNCTION("""COMPUTED_VALUE"""),"Mozarovski")</f>
        <v>Mozarovski</v>
      </c>
      <c r="H55" s="7">
        <f>IFERROR(__xludf.DUMMYFUNCTION("""COMPUTED_VALUE"""),80.0)</f>
        <v>80</v>
      </c>
      <c r="I55" s="7">
        <f>IFERROR(__xludf.DUMMYFUNCTION("""COMPUTED_VALUE"""),80.0)</f>
        <v>80</v>
      </c>
      <c r="J55" s="6" t="str">
        <f>IFERROR(__xludf.DUMMYFUNCTION("""COMPUTED_VALUE"""),"Stari grad")</f>
        <v>Stari grad</v>
      </c>
      <c r="K55" s="6" t="str">
        <f>IFERROR(__xludf.DUMMYFUNCTION("""COMPUTED_VALUE"""),"Matematička gimnazija")</f>
        <v>Matematička gimnazija</v>
      </c>
      <c r="L55" s="14" t="str">
        <f>IFERROR(__xludf.DUMMYFUNCTION("""COMPUTED_VALUE"""),"I")</f>
        <v>I</v>
      </c>
      <c r="M55" s="6" t="str">
        <f>IFERROR(__xludf.DUMMYFUNCTION("""COMPUTED_VALUE"""),"B")</f>
        <v>B</v>
      </c>
      <c r="N55" s="6"/>
      <c r="O55" s="8">
        <f>IFERROR(__xludf.DUMMYFUNCTION("""COMPUTED_VALUE"""),80.0)</f>
        <v>80</v>
      </c>
      <c r="P55" s="9">
        <f>IFERROR(__xludf.DUMMYFUNCTION("""COMPUTED_VALUE"""),0.0)</f>
        <v>0</v>
      </c>
      <c r="Q55" s="9" t="str">
        <f>IFERROR(__xludf.DUMMYFUNCTION("""COMPUTED_VALUE"""),"-")</f>
        <v>-</v>
      </c>
      <c r="R55" s="9" t="str">
        <f>IFERROR(__xludf.DUMMYFUNCTION("""COMPUTED_VALUE"""),"-")</f>
        <v>-</v>
      </c>
      <c r="S55" s="9" t="str">
        <f>IFERROR(__xludf.DUMMYFUNCTION("""COMPUTED_VALUE"""),"-")</f>
        <v>-</v>
      </c>
      <c r="T55" s="9" t="str">
        <f>IFERROR(__xludf.DUMMYFUNCTION("""COMPUTED_VALUE"""),"-")</f>
        <v>-</v>
      </c>
      <c r="U55" s="9" t="str">
        <f>IFERROR(__xludf.DUMMYFUNCTION("""COMPUTED_VALUE"""),"")</f>
        <v/>
      </c>
      <c r="V55" s="9" t="str">
        <f>IFERROR(__xludf.DUMMYFUNCTION("""COMPUTED_VALUE"""),"")</f>
        <v/>
      </c>
      <c r="W55" s="9">
        <f>IFERROR(__xludf.DUMMYFUNCTION("""COMPUTED_VALUE"""),1.0)</f>
        <v>1</v>
      </c>
      <c r="X55" s="9">
        <f>IFERROR(__xludf.DUMMYFUNCTION("""COMPUTED_VALUE"""),1.0)</f>
        <v>1</v>
      </c>
      <c r="Y55" s="9">
        <f>IFERROR(__xludf.DUMMYFUNCTION("""COMPUTED_VALUE"""),1.0)</f>
        <v>1</v>
      </c>
      <c r="Z55" s="9">
        <f>IFERROR(__xludf.DUMMYFUNCTION("""COMPUTED_VALUE"""),1.0)</f>
        <v>1</v>
      </c>
      <c r="AA55" s="9">
        <f>IFERROR(__xludf.DUMMYFUNCTION("""COMPUTED_VALUE"""),1.0)</f>
        <v>1</v>
      </c>
      <c r="AB55" s="9">
        <f>IFERROR(__xludf.DUMMYFUNCTION("""COMPUTED_VALUE"""),1.0)</f>
        <v>1</v>
      </c>
      <c r="AC55" s="9">
        <f>IFERROR(__xludf.DUMMYFUNCTION("""COMPUTED_VALUE"""),1.0)</f>
        <v>1</v>
      </c>
      <c r="AD55" s="9">
        <f>IFERROR(__xludf.DUMMYFUNCTION("""COMPUTED_VALUE"""),1.0)</f>
        <v>1</v>
      </c>
      <c r="AE55" s="9">
        <f>IFERROR(__xludf.DUMMYFUNCTION("""COMPUTED_VALUE"""),1.0)</f>
        <v>1</v>
      </c>
      <c r="AF55" s="9">
        <f>IFERROR(__xludf.DUMMYFUNCTION("""COMPUTED_VALUE"""),1.0)</f>
        <v>1</v>
      </c>
      <c r="AG55" s="9">
        <f>IFERROR(__xludf.DUMMYFUNCTION("""COMPUTED_VALUE"""),1.0)</f>
        <v>1</v>
      </c>
      <c r="AH55" s="9">
        <f>IFERROR(__xludf.DUMMYFUNCTION("""COMPUTED_VALUE"""),1.0)</f>
        <v>1</v>
      </c>
      <c r="AI55" s="9">
        <f>IFERROR(__xludf.DUMMYFUNCTION("""COMPUTED_VALUE"""),1.0)</f>
        <v>1</v>
      </c>
      <c r="AJ55" s="9">
        <f>IFERROR(__xludf.DUMMYFUNCTION("""COMPUTED_VALUE"""),1.0)</f>
        <v>1</v>
      </c>
      <c r="AK55" s="9">
        <f>IFERROR(__xludf.DUMMYFUNCTION("""COMPUTED_VALUE"""),1.0)</f>
        <v>1</v>
      </c>
      <c r="AL55" s="9">
        <f>IFERROR(__xludf.DUMMYFUNCTION("""COMPUTED_VALUE"""),1.0)</f>
        <v>1</v>
      </c>
      <c r="AM55" s="9">
        <f>IFERROR(__xludf.DUMMYFUNCTION("""COMPUTED_VALUE"""),1.0)</f>
        <v>1</v>
      </c>
      <c r="AN55" s="9">
        <f>IFERROR(__xludf.DUMMYFUNCTION("""COMPUTED_VALUE"""),1.0)</f>
        <v>1</v>
      </c>
      <c r="AO55" s="9">
        <f>IFERROR(__xludf.DUMMYFUNCTION("""COMPUTED_VALUE"""),1.0)</f>
        <v>1</v>
      </c>
      <c r="AP55" s="9">
        <f>IFERROR(__xludf.DUMMYFUNCTION("""COMPUTED_VALUE"""),1.0)</f>
        <v>1</v>
      </c>
      <c r="AQ55" s="9">
        <f>IFERROR(__xludf.DUMMYFUNCTION("""COMPUTED_VALUE"""),1.0)</f>
        <v>1</v>
      </c>
      <c r="AR55" s="9">
        <f>IFERROR(__xludf.DUMMYFUNCTION("""COMPUTED_VALUE"""),1.0)</f>
        <v>1</v>
      </c>
      <c r="AS55" s="9">
        <f>IFERROR(__xludf.DUMMYFUNCTION("""COMPUTED_VALUE"""),1.0)</f>
        <v>1</v>
      </c>
      <c r="AT55" s="9">
        <f>IFERROR(__xludf.DUMMYFUNCTION("""COMPUTED_VALUE"""),1.0)</f>
        <v>1</v>
      </c>
      <c r="AU55" s="9">
        <f>IFERROR(__xludf.DUMMYFUNCTION("""COMPUTED_VALUE"""),1.0)</f>
        <v>1</v>
      </c>
      <c r="AV55" s="9">
        <f>IFERROR(__xludf.DUMMYFUNCTION("""COMPUTED_VALUE"""),1.0)</f>
        <v>1</v>
      </c>
      <c r="AW55" s="9">
        <f>IFERROR(__xludf.DUMMYFUNCTION("""COMPUTED_VALUE"""),1.0)</f>
        <v>1</v>
      </c>
      <c r="AX55" s="9">
        <f>IFERROR(__xludf.DUMMYFUNCTION("""COMPUTED_VALUE"""),1.0)</f>
        <v>1</v>
      </c>
      <c r="AY55" s="9">
        <f>IFERROR(__xludf.DUMMYFUNCTION("""COMPUTED_VALUE"""),1.0)</f>
        <v>1</v>
      </c>
      <c r="AZ55" s="9">
        <f>IFERROR(__xludf.DUMMYFUNCTION("""COMPUTED_VALUE"""),1.0)</f>
        <v>1</v>
      </c>
      <c r="BA55" s="9">
        <f>IFERROR(__xludf.DUMMYFUNCTION("""COMPUTED_VALUE"""),1.0)</f>
        <v>1</v>
      </c>
      <c r="BB55" s="9">
        <f>IFERROR(__xludf.DUMMYFUNCTION("""COMPUTED_VALUE"""),1.0)</f>
        <v>1</v>
      </c>
      <c r="BC55" s="9">
        <f>IFERROR(__xludf.DUMMYFUNCTION("""COMPUTED_VALUE"""),1.0)</f>
        <v>1</v>
      </c>
      <c r="BD55" s="9">
        <f>IFERROR(__xludf.DUMMYFUNCTION("""COMPUTED_VALUE"""),1.0)</f>
        <v>1</v>
      </c>
      <c r="BE55" s="9" t="str">
        <f>IFERROR(__xludf.DUMMYFUNCTION("""COMPUTED_VALUE"""),"TLE")</f>
        <v>TLE</v>
      </c>
      <c r="BF55" s="9" t="str">
        <f>IFERROR(__xludf.DUMMYFUNCTION("""COMPUTED_VALUE"""),"TLE")</f>
        <v>TLE</v>
      </c>
      <c r="BG55" s="9" t="str">
        <f>IFERROR(__xludf.DUMMYFUNCTION("""COMPUTED_VALUE"""),"TLE")</f>
        <v>TLE</v>
      </c>
      <c r="BH55" s="9" t="str">
        <f>IFERROR(__xludf.DUMMYFUNCTION("""COMPUTED_VALUE"""),"TLE")</f>
        <v>TLE</v>
      </c>
      <c r="BI55" s="9" t="str">
        <f>IFERROR(__xludf.DUMMYFUNCTION("""COMPUTED_VALUE"""),"TLE")</f>
        <v>TLE</v>
      </c>
      <c r="BJ55" s="9" t="str">
        <f>IFERROR(__xludf.DUMMYFUNCTION("""COMPUTED_VALUE"""),"TLE")</f>
        <v>TLE</v>
      </c>
      <c r="BK55" s="9" t="str">
        <f>IFERROR(__xludf.DUMMYFUNCTION("""COMPUTED_VALUE"""),"TLE")</f>
        <v>TLE</v>
      </c>
      <c r="BL55" s="9" t="str">
        <f>IFERROR(__xludf.DUMMYFUNCTION("""COMPUTED_VALUE"""),"TLE")</f>
        <v>TLE</v>
      </c>
      <c r="BM55" s="9" t="str">
        <f>IFERROR(__xludf.DUMMYFUNCTION("""COMPUTED_VALUE"""),"")</f>
        <v/>
      </c>
      <c r="BN55" s="9">
        <f>IFERROR(__xludf.DUMMYFUNCTION("""COMPUTED_VALUE"""),1.0)</f>
        <v>1</v>
      </c>
      <c r="BO55" s="9">
        <f>IFERROR(__xludf.DUMMYFUNCTION("""COMPUTED_VALUE"""),1.0)</f>
        <v>1</v>
      </c>
      <c r="BP55" s="9">
        <f>IFERROR(__xludf.DUMMYFUNCTION("""COMPUTED_VALUE"""),1.0)</f>
        <v>1</v>
      </c>
      <c r="BQ55" s="9">
        <f>IFERROR(__xludf.DUMMYFUNCTION("""COMPUTED_VALUE"""),1.0)</f>
        <v>1</v>
      </c>
      <c r="BR55" s="9" t="str">
        <f>IFERROR(__xludf.DUMMYFUNCTION("""COMPUTED_VALUE"""),"WA")</f>
        <v>WA</v>
      </c>
      <c r="BS55" s="9">
        <f>IFERROR(__xludf.DUMMYFUNCTION("""COMPUTED_VALUE"""),1.0)</f>
        <v>1</v>
      </c>
      <c r="BT55" s="9" t="str">
        <f>IFERROR(__xludf.DUMMYFUNCTION("""COMPUTED_VALUE"""),"WA")</f>
        <v>WA</v>
      </c>
      <c r="BU55" s="9">
        <f>IFERROR(__xludf.DUMMYFUNCTION("""COMPUTED_VALUE"""),1.0)</f>
        <v>1</v>
      </c>
      <c r="BV55" s="9" t="str">
        <f>IFERROR(__xludf.DUMMYFUNCTION("""COMPUTED_VALUE"""),"WA")</f>
        <v>WA</v>
      </c>
      <c r="BW55" s="9" t="str">
        <f>IFERROR(__xludf.DUMMYFUNCTION("""COMPUTED_VALUE"""),"WA")</f>
        <v>WA</v>
      </c>
      <c r="BX55" s="9" t="str">
        <f>IFERROR(__xludf.DUMMYFUNCTION("""COMPUTED_VALUE"""),"WA")</f>
        <v>WA</v>
      </c>
      <c r="BY55" s="9" t="str">
        <f>IFERROR(__xludf.DUMMYFUNCTION("""COMPUTED_VALUE"""),"WA")</f>
        <v>WA</v>
      </c>
      <c r="BZ55" s="9">
        <f>IFERROR(__xludf.DUMMYFUNCTION("""COMPUTED_VALUE"""),1.0)</f>
        <v>1</v>
      </c>
      <c r="CA55" s="9" t="str">
        <f>IFERROR(__xludf.DUMMYFUNCTION("""COMPUTED_VALUE"""),"WA")</f>
        <v>WA</v>
      </c>
      <c r="CB55" s="9" t="str">
        <f>IFERROR(__xludf.DUMMYFUNCTION("""COMPUTED_VALUE"""),"WA")</f>
        <v>WA</v>
      </c>
      <c r="CC55" s="9">
        <f>IFERROR(__xludf.DUMMYFUNCTION("""COMPUTED_VALUE"""),1.0)</f>
        <v>1</v>
      </c>
      <c r="CD55" s="9" t="str">
        <f>IFERROR(__xludf.DUMMYFUNCTION("""COMPUTED_VALUE"""),"WA")</f>
        <v>WA</v>
      </c>
      <c r="CE55" s="9" t="str">
        <f>IFERROR(__xludf.DUMMYFUNCTION("""COMPUTED_VALUE"""),"WA")</f>
        <v>WA</v>
      </c>
      <c r="CF55" s="9" t="str">
        <f>IFERROR(__xludf.DUMMYFUNCTION("""COMPUTED_VALUE"""),"WA")</f>
        <v>WA</v>
      </c>
      <c r="CG55" s="9" t="str">
        <f>IFERROR(__xludf.DUMMYFUNCTION("""COMPUTED_VALUE"""),"WA")</f>
        <v>WA</v>
      </c>
      <c r="CH55" s="9" t="str">
        <f>IFERROR(__xludf.DUMMYFUNCTION("""COMPUTED_VALUE"""),"WA")</f>
        <v>WA</v>
      </c>
      <c r="CI55" s="9" t="str">
        <f>IFERROR(__xludf.DUMMYFUNCTION("""COMPUTED_VALUE"""),"WA")</f>
        <v>WA</v>
      </c>
      <c r="CJ55" s="9">
        <f>IFERROR(__xludf.DUMMYFUNCTION("""COMPUTED_VALUE"""),1.0)</f>
        <v>1</v>
      </c>
      <c r="CK55" s="9" t="str">
        <f>IFERROR(__xludf.DUMMYFUNCTION("""COMPUTED_VALUE"""),"WA")</f>
        <v>WA</v>
      </c>
      <c r="CL55" s="9" t="str">
        <f>IFERROR(__xludf.DUMMYFUNCTION("""COMPUTED_VALUE"""),"WA")</f>
        <v>WA</v>
      </c>
      <c r="CM55" s="9" t="str">
        <f>IFERROR(__xludf.DUMMYFUNCTION("""COMPUTED_VALUE"""),"WA")</f>
        <v>WA</v>
      </c>
      <c r="CN55" s="9" t="str">
        <f>IFERROR(__xludf.DUMMYFUNCTION("""COMPUTED_VALUE"""),"WA")</f>
        <v>WA</v>
      </c>
      <c r="CO55" s="9" t="str">
        <f>IFERROR(__xludf.DUMMYFUNCTION("""COMPUTED_VALUE"""),"WA")</f>
        <v>WA</v>
      </c>
      <c r="CP55" s="9" t="str">
        <f>IFERROR(__xludf.DUMMYFUNCTION("""COMPUTED_VALUE"""),"WA")</f>
        <v>WA</v>
      </c>
      <c r="CQ55" s="9" t="str">
        <f>IFERROR(__xludf.DUMMYFUNCTION("""COMPUTED_VALUE"""),"WA")</f>
        <v>WA</v>
      </c>
      <c r="CR55" s="9" t="str">
        <f>IFERROR(__xludf.DUMMYFUNCTION("""COMPUTED_VALUE"""),"WA")</f>
        <v>WA</v>
      </c>
      <c r="CS55" s="9" t="str">
        <f>IFERROR(__xludf.DUMMYFUNCTION("""COMPUTED_VALUE"""),"WA")</f>
        <v>WA</v>
      </c>
      <c r="CT55" s="9">
        <f>IFERROR(__xludf.DUMMYFUNCTION("""COMPUTED_VALUE"""),1.0)</f>
        <v>1</v>
      </c>
      <c r="CU55" s="9" t="str">
        <f>IFERROR(__xludf.DUMMYFUNCTION("""COMPUTED_VALUE"""),"")</f>
        <v/>
      </c>
      <c r="CV55" s="9" t="str">
        <f>IFERROR(__xludf.DUMMYFUNCTION("""COMPUTED_VALUE"""),"-")</f>
        <v>-</v>
      </c>
      <c r="CW55" s="9" t="str">
        <f>IFERROR(__xludf.DUMMYFUNCTION("""COMPUTED_VALUE"""),"-")</f>
        <v>-</v>
      </c>
      <c r="CX55" s="9" t="str">
        <f>IFERROR(__xludf.DUMMYFUNCTION("""COMPUTED_VALUE"""),"-")</f>
        <v>-</v>
      </c>
      <c r="CY55" s="9" t="str">
        <f>IFERROR(__xludf.DUMMYFUNCTION("""COMPUTED_VALUE"""),"-")</f>
        <v>-</v>
      </c>
      <c r="CZ55" s="9" t="str">
        <f>IFERROR(__xludf.DUMMYFUNCTION("""COMPUTED_VALUE"""),"-")</f>
        <v>-</v>
      </c>
      <c r="DA55" s="9" t="str">
        <f>IFERROR(__xludf.DUMMYFUNCTION("""COMPUTED_VALUE"""),"-")</f>
        <v>-</v>
      </c>
      <c r="DB55" s="9" t="str">
        <f>IFERROR(__xludf.DUMMYFUNCTION("""COMPUTED_VALUE"""),"-")</f>
        <v>-</v>
      </c>
      <c r="DC55" s="9" t="str">
        <f>IFERROR(__xludf.DUMMYFUNCTION("""COMPUTED_VALUE"""),"-")</f>
        <v>-</v>
      </c>
      <c r="DD55" s="9" t="str">
        <f>IFERROR(__xludf.DUMMYFUNCTION("""COMPUTED_VALUE"""),"-")</f>
        <v>-</v>
      </c>
      <c r="DE55" s="9" t="str">
        <f>IFERROR(__xludf.DUMMYFUNCTION("""COMPUTED_VALUE"""),"-")</f>
        <v>-</v>
      </c>
      <c r="DF55" s="9" t="str">
        <f>IFERROR(__xludf.DUMMYFUNCTION("""COMPUTED_VALUE"""),"-")</f>
        <v>-</v>
      </c>
      <c r="DG55" s="9" t="str">
        <f>IFERROR(__xludf.DUMMYFUNCTION("""COMPUTED_VALUE"""),"-")</f>
        <v>-</v>
      </c>
      <c r="DH55" s="9" t="str">
        <f>IFERROR(__xludf.DUMMYFUNCTION("""COMPUTED_VALUE"""),"-")</f>
        <v>-</v>
      </c>
      <c r="DI55" s="9" t="str">
        <f>IFERROR(__xludf.DUMMYFUNCTION("""COMPUTED_VALUE"""),"-")</f>
        <v>-</v>
      </c>
      <c r="DJ55" s="9" t="str">
        <f>IFERROR(__xludf.DUMMYFUNCTION("""COMPUTED_VALUE"""),"-")</f>
        <v>-</v>
      </c>
      <c r="DK55" s="9" t="str">
        <f>IFERROR(__xludf.DUMMYFUNCTION("""COMPUTED_VALUE"""),"-")</f>
        <v>-</v>
      </c>
      <c r="DL55" s="9" t="str">
        <f>IFERROR(__xludf.DUMMYFUNCTION("""COMPUTED_VALUE"""),"-")</f>
        <v>-</v>
      </c>
      <c r="DM55" s="9" t="str">
        <f>IFERROR(__xludf.DUMMYFUNCTION("""COMPUTED_VALUE"""),"-")</f>
        <v>-</v>
      </c>
      <c r="DN55" s="9" t="str">
        <f>IFERROR(__xludf.DUMMYFUNCTION("""COMPUTED_VALUE"""),"-")</f>
        <v>-</v>
      </c>
      <c r="DO55" s="9" t="str">
        <f>IFERROR(__xludf.DUMMYFUNCTION("""COMPUTED_VALUE"""),"-")</f>
        <v>-</v>
      </c>
      <c r="DP55" s="9" t="str">
        <f>IFERROR(__xludf.DUMMYFUNCTION("""COMPUTED_VALUE"""),"-")</f>
        <v>-</v>
      </c>
      <c r="DQ55" s="9" t="str">
        <f>IFERROR(__xludf.DUMMYFUNCTION("""COMPUTED_VALUE"""),"-")</f>
        <v>-</v>
      </c>
      <c r="DR55" s="9" t="str">
        <f>IFERROR(__xludf.DUMMYFUNCTION("""COMPUTED_VALUE"""),"-")</f>
        <v>-</v>
      </c>
      <c r="DS55" s="9" t="str">
        <f>IFERROR(__xludf.DUMMYFUNCTION("""COMPUTED_VALUE"""),"-")</f>
        <v>-</v>
      </c>
      <c r="DT55" s="9" t="str">
        <f>IFERROR(__xludf.DUMMYFUNCTION("""COMPUTED_VALUE"""),"-")</f>
        <v>-</v>
      </c>
      <c r="DU55" s="9" t="str">
        <f>IFERROR(__xludf.DUMMYFUNCTION("""COMPUTED_VALUE"""),"-")</f>
        <v>-</v>
      </c>
      <c r="DV55" s="9" t="str">
        <f>IFERROR(__xludf.DUMMYFUNCTION("""COMPUTED_VALUE"""),"-")</f>
        <v>-</v>
      </c>
      <c r="DW55" s="9" t="str">
        <f>IFERROR(__xludf.DUMMYFUNCTION("""COMPUTED_VALUE"""),"-")</f>
        <v>-</v>
      </c>
      <c r="DX55" s="9" t="str">
        <f>IFERROR(__xludf.DUMMYFUNCTION("""COMPUTED_VALUE"""),"-")</f>
        <v>-</v>
      </c>
      <c r="DY55" s="9" t="str">
        <f>IFERROR(__xludf.DUMMYFUNCTION("""COMPUTED_VALUE"""),"-")</f>
        <v>-</v>
      </c>
      <c r="DZ55" s="9" t="str">
        <f>IFERROR(__xludf.DUMMYFUNCTION("""COMPUTED_VALUE"""),"-")</f>
        <v>-</v>
      </c>
      <c r="EA55" s="9" t="str">
        <f>IFERROR(__xludf.DUMMYFUNCTION("""COMPUTED_VALUE"""),"-")</f>
        <v>-</v>
      </c>
      <c r="EB55" s="9" t="str">
        <f>IFERROR(__xludf.DUMMYFUNCTION("""COMPUTED_VALUE"""),"")</f>
        <v/>
      </c>
      <c r="EC55" s="9" t="str">
        <f>IFERROR(__xludf.DUMMYFUNCTION("""COMPUTED_VALUE"""),"-")</f>
        <v>-</v>
      </c>
      <c r="ED55" s="9" t="str">
        <f>IFERROR(__xludf.DUMMYFUNCTION("""COMPUTED_VALUE"""),"-")</f>
        <v>-</v>
      </c>
      <c r="EE55" s="9" t="str">
        <f>IFERROR(__xludf.DUMMYFUNCTION("""COMPUTED_VALUE"""),"-")</f>
        <v>-</v>
      </c>
      <c r="EF55" s="9" t="str">
        <f>IFERROR(__xludf.DUMMYFUNCTION("""COMPUTED_VALUE"""),"-")</f>
        <v>-</v>
      </c>
      <c r="EG55" s="9" t="str">
        <f>IFERROR(__xludf.DUMMYFUNCTION("""COMPUTED_VALUE"""),"-")</f>
        <v>-</v>
      </c>
      <c r="EH55" s="9" t="str">
        <f>IFERROR(__xludf.DUMMYFUNCTION("""COMPUTED_VALUE"""),"-")</f>
        <v>-</v>
      </c>
      <c r="EI55" s="9" t="str">
        <f>IFERROR(__xludf.DUMMYFUNCTION("""COMPUTED_VALUE"""),"-")</f>
        <v>-</v>
      </c>
      <c r="EJ55" s="9" t="str">
        <f>IFERROR(__xludf.DUMMYFUNCTION("""COMPUTED_VALUE"""),"-")</f>
        <v>-</v>
      </c>
      <c r="EK55" s="9" t="str">
        <f>IFERROR(__xludf.DUMMYFUNCTION("""COMPUTED_VALUE"""),"-")</f>
        <v>-</v>
      </c>
      <c r="EL55" s="9" t="str">
        <f>IFERROR(__xludf.DUMMYFUNCTION("""COMPUTED_VALUE"""),"-")</f>
        <v>-</v>
      </c>
      <c r="EM55" s="9" t="str">
        <f>IFERROR(__xludf.DUMMYFUNCTION("""COMPUTED_VALUE"""),"-")</f>
        <v>-</v>
      </c>
      <c r="EN55" s="9" t="str">
        <f>IFERROR(__xludf.DUMMYFUNCTION("""COMPUTED_VALUE"""),"-")</f>
        <v>-</v>
      </c>
      <c r="EO55" s="9" t="str">
        <f>IFERROR(__xludf.DUMMYFUNCTION("""COMPUTED_VALUE"""),"-")</f>
        <v>-</v>
      </c>
      <c r="EP55" s="9" t="str">
        <f>IFERROR(__xludf.DUMMYFUNCTION("""COMPUTED_VALUE"""),"-")</f>
        <v>-</v>
      </c>
      <c r="EQ55" s="9" t="str">
        <f>IFERROR(__xludf.DUMMYFUNCTION("""COMPUTED_VALUE"""),"-")</f>
        <v>-</v>
      </c>
      <c r="ER55" s="9" t="str">
        <f>IFERROR(__xludf.DUMMYFUNCTION("""COMPUTED_VALUE"""),"-")</f>
        <v>-</v>
      </c>
      <c r="ES55" s="9" t="str">
        <f>IFERROR(__xludf.DUMMYFUNCTION("""COMPUTED_VALUE"""),"")</f>
        <v/>
      </c>
      <c r="ET55" s="9" t="str">
        <f>IFERROR(__xludf.DUMMYFUNCTION("""COMPUTED_VALUE"""),"-")</f>
        <v>-</v>
      </c>
      <c r="EU55" s="9" t="str">
        <f>IFERROR(__xludf.DUMMYFUNCTION("""COMPUTED_VALUE"""),"-")</f>
        <v>-</v>
      </c>
      <c r="EV55" s="9" t="str">
        <f>IFERROR(__xludf.DUMMYFUNCTION("""COMPUTED_VALUE"""),"-")</f>
        <v>-</v>
      </c>
      <c r="EW55" s="9" t="str">
        <f>IFERROR(__xludf.DUMMYFUNCTION("""COMPUTED_VALUE"""),"-")</f>
        <v>-</v>
      </c>
      <c r="EX55" s="9" t="str">
        <f>IFERROR(__xludf.DUMMYFUNCTION("""COMPUTED_VALUE"""),"-")</f>
        <v>-</v>
      </c>
      <c r="EY55" s="9" t="str">
        <f>IFERROR(__xludf.DUMMYFUNCTION("""COMPUTED_VALUE"""),"-")</f>
        <v>-</v>
      </c>
      <c r="EZ55" s="9" t="str">
        <f>IFERROR(__xludf.DUMMYFUNCTION("""COMPUTED_VALUE"""),"-")</f>
        <v>-</v>
      </c>
      <c r="FA55" s="9" t="str">
        <f>IFERROR(__xludf.DUMMYFUNCTION("""COMPUTED_VALUE"""),"-")</f>
        <v>-</v>
      </c>
      <c r="FB55" s="9" t="str">
        <f>IFERROR(__xludf.DUMMYFUNCTION("""COMPUTED_VALUE"""),"-")</f>
        <v>-</v>
      </c>
      <c r="FC55" s="9" t="str">
        <f>IFERROR(__xludf.DUMMYFUNCTION("""COMPUTED_VALUE"""),"-")</f>
        <v>-</v>
      </c>
      <c r="FD55" s="9" t="str">
        <f>IFERROR(__xludf.DUMMYFUNCTION("""COMPUTED_VALUE"""),"-")</f>
        <v>-</v>
      </c>
      <c r="FE55" s="9" t="str">
        <f>IFERROR(__xludf.DUMMYFUNCTION("""COMPUTED_VALUE"""),"-")</f>
        <v>-</v>
      </c>
      <c r="FF55" s="9" t="str">
        <f>IFERROR(__xludf.DUMMYFUNCTION("""COMPUTED_VALUE"""),"-")</f>
        <v>-</v>
      </c>
      <c r="FG55" s="9" t="str">
        <f>IFERROR(__xludf.DUMMYFUNCTION("""COMPUTED_VALUE"""),"-")</f>
        <v>-</v>
      </c>
      <c r="FH55" s="9" t="str">
        <f>IFERROR(__xludf.DUMMYFUNCTION("""COMPUTED_VALUE"""),"-")</f>
        <v>-</v>
      </c>
      <c r="FI55" s="9" t="str">
        <f>IFERROR(__xludf.DUMMYFUNCTION("""COMPUTED_VALUE"""),"-")</f>
        <v>-</v>
      </c>
      <c r="FJ55" s="9" t="str">
        <f>IFERROR(__xludf.DUMMYFUNCTION("""COMPUTED_VALUE"""),"-")</f>
        <v>-</v>
      </c>
      <c r="FK55" s="9" t="str">
        <f>IFERROR(__xludf.DUMMYFUNCTION("""COMPUTED_VALUE"""),"-")</f>
        <v>-</v>
      </c>
      <c r="FL55" s="9" t="str">
        <f>IFERROR(__xludf.DUMMYFUNCTION("""COMPUTED_VALUE"""),"-")</f>
        <v>-</v>
      </c>
      <c r="FM55" s="9" t="str">
        <f>IFERROR(__xludf.DUMMYFUNCTION("""COMPUTED_VALUE"""),"-")</f>
        <v>-</v>
      </c>
      <c r="FN55" s="9" t="str">
        <f>IFERROR(__xludf.DUMMYFUNCTION("""COMPUTED_VALUE"""),"-")</f>
        <v>-</v>
      </c>
      <c r="FO55" s="9" t="str">
        <f>IFERROR(__xludf.DUMMYFUNCTION("""COMPUTED_VALUE"""),"-")</f>
        <v>-</v>
      </c>
      <c r="FP55" s="9" t="str">
        <f>IFERROR(__xludf.DUMMYFUNCTION("""COMPUTED_VALUE"""),"-")</f>
        <v>-</v>
      </c>
      <c r="FQ55" s="9" t="str">
        <f>IFERROR(__xludf.DUMMYFUNCTION("""COMPUTED_VALUE"""),"-")</f>
        <v>-</v>
      </c>
      <c r="FR55" s="9" t="str">
        <f>IFERROR(__xludf.DUMMYFUNCTION("""COMPUTED_VALUE"""),"-")</f>
        <v>-</v>
      </c>
      <c r="FS55" s="9" t="str">
        <f>IFERROR(__xludf.DUMMYFUNCTION("""COMPUTED_VALUE"""),"-")</f>
        <v>-</v>
      </c>
      <c r="FT55" s="9" t="str">
        <f>IFERROR(__xludf.DUMMYFUNCTION("""COMPUTED_VALUE"""),"-")</f>
        <v>-</v>
      </c>
      <c r="FU55" s="9" t="str">
        <f>IFERROR(__xludf.DUMMYFUNCTION("""COMPUTED_VALUE"""),"-")</f>
        <v>-</v>
      </c>
      <c r="FV55" s="9" t="str">
        <f>IFERROR(__xludf.DUMMYFUNCTION("""COMPUTED_VALUE"""),"")</f>
        <v/>
      </c>
      <c r="FW55" s="9" t="str">
        <f>IFERROR(__xludf.DUMMYFUNCTION("""COMPUTED_VALUE"""),"-")</f>
        <v>-</v>
      </c>
      <c r="FX55" s="9" t="str">
        <f>IFERROR(__xludf.DUMMYFUNCTION("""COMPUTED_VALUE"""),"-")</f>
        <v>-</v>
      </c>
      <c r="FY55" s="9" t="str">
        <f>IFERROR(__xludf.DUMMYFUNCTION("""COMPUTED_VALUE"""),"-")</f>
        <v>-</v>
      </c>
      <c r="FZ55" s="9" t="str">
        <f>IFERROR(__xludf.DUMMYFUNCTION("""COMPUTED_VALUE"""),"-")</f>
        <v>-</v>
      </c>
      <c r="GA55" s="9" t="str">
        <f>IFERROR(__xludf.DUMMYFUNCTION("""COMPUTED_VALUE"""),"-")</f>
        <v>-</v>
      </c>
      <c r="GB55" s="9" t="str">
        <f>IFERROR(__xludf.DUMMYFUNCTION("""COMPUTED_VALUE"""),"-")</f>
        <v>-</v>
      </c>
      <c r="GC55" s="9" t="str">
        <f>IFERROR(__xludf.DUMMYFUNCTION("""COMPUTED_VALUE"""),"-")</f>
        <v>-</v>
      </c>
      <c r="GD55" s="9" t="str">
        <f>IFERROR(__xludf.DUMMYFUNCTION("""COMPUTED_VALUE"""),"-")</f>
        <v>-</v>
      </c>
      <c r="GE55" s="9" t="str">
        <f>IFERROR(__xludf.DUMMYFUNCTION("""COMPUTED_VALUE"""),"-")</f>
        <v>-</v>
      </c>
      <c r="GF55" s="9" t="str">
        <f>IFERROR(__xludf.DUMMYFUNCTION("""COMPUTED_VALUE"""),"-")</f>
        <v>-</v>
      </c>
      <c r="GG55" s="9" t="str">
        <f>IFERROR(__xludf.DUMMYFUNCTION("""COMPUTED_VALUE"""),"-")</f>
        <v>-</v>
      </c>
      <c r="GH55" s="9" t="str">
        <f>IFERROR(__xludf.DUMMYFUNCTION("""COMPUTED_VALUE"""),"-")</f>
        <v>-</v>
      </c>
      <c r="GI55" s="9" t="str">
        <f>IFERROR(__xludf.DUMMYFUNCTION("""COMPUTED_VALUE"""),"-")</f>
        <v>-</v>
      </c>
      <c r="GJ55" s="9" t="str">
        <f>IFERROR(__xludf.DUMMYFUNCTION("""COMPUTED_VALUE"""),"-")</f>
        <v>-</v>
      </c>
      <c r="GK55" s="9" t="str">
        <f>IFERROR(__xludf.DUMMYFUNCTION("""COMPUTED_VALUE"""),"-")</f>
        <v>-</v>
      </c>
      <c r="GL55" s="9" t="str">
        <f>IFERROR(__xludf.DUMMYFUNCTION("""COMPUTED_VALUE"""),"-")</f>
        <v>-</v>
      </c>
      <c r="GM55" s="9" t="str">
        <f>IFERROR(__xludf.DUMMYFUNCTION("""COMPUTED_VALUE"""),"-")</f>
        <v>-</v>
      </c>
      <c r="GN55" s="9" t="str">
        <f>IFERROR(__xludf.DUMMYFUNCTION("""COMPUTED_VALUE"""),"-")</f>
        <v>-</v>
      </c>
      <c r="GO55" s="9" t="str">
        <f>IFERROR(__xludf.DUMMYFUNCTION("""COMPUTED_VALUE"""),"-")</f>
        <v>-</v>
      </c>
      <c r="GP55" s="9" t="str">
        <f>IFERROR(__xludf.DUMMYFUNCTION("""COMPUTED_VALUE"""),"-")</f>
        <v>-</v>
      </c>
      <c r="GQ55" s="9" t="str">
        <f>IFERROR(__xludf.DUMMYFUNCTION("""COMPUTED_VALUE"""),"-")</f>
        <v>-</v>
      </c>
      <c r="GR55" s="9" t="str">
        <f>IFERROR(__xludf.DUMMYFUNCTION("""COMPUTED_VALUE"""),"-")</f>
        <v>-</v>
      </c>
      <c r="GS55" s="9" t="str">
        <f>IFERROR(__xludf.DUMMYFUNCTION("""COMPUTED_VALUE"""),"-")</f>
        <v>-</v>
      </c>
      <c r="GT55" s="9" t="str">
        <f>IFERROR(__xludf.DUMMYFUNCTION("""COMPUTED_VALUE"""),"-")</f>
        <v>-</v>
      </c>
      <c r="GU55" s="9" t="str">
        <f>IFERROR(__xludf.DUMMYFUNCTION("""COMPUTED_VALUE"""),"")</f>
        <v/>
      </c>
    </row>
    <row r="56">
      <c r="A56" s="5"/>
      <c r="B56" s="5"/>
      <c r="C56" s="5" t="str">
        <f>if(B56="d","diskv. iz ciklusa",if(B56="d1","diskv. iz kruga",if($E56="ODOBREN",(if(countif(H:H,"="&amp;H56)=1,countif(H:H,"&gt;"&amp;H56)+1,concatenate(countif(H:H,"&gt;"&amp;H56)+1," - ",countif(H:H,"&gt;="&amp;H56)))),'Rezultati - B kategorija'!empty)))</f>
        <v>53 - 55</v>
      </c>
      <c r="D56" s="6" t="str">
        <f>IFERROR(__xludf.DUMMYFUNCTION("""COMPUTED_VALUE"""),"UKIplusplus")</f>
        <v>UKIplusplus</v>
      </c>
      <c r="E56" s="6" t="str">
        <f>IFERROR(__xludf.DUMMYFUNCTION("""COMPUTED_VALUE"""),"ODOBREN")</f>
        <v>ODOBREN</v>
      </c>
      <c r="F56" s="6" t="str">
        <f>IFERROR(__xludf.DUMMYFUNCTION("""COMPUTED_VALUE"""),"Uroš")</f>
        <v>Uroš</v>
      </c>
      <c r="G56" s="6" t="str">
        <f>IFERROR(__xludf.DUMMYFUNCTION("""COMPUTED_VALUE"""),"Rajčić")</f>
        <v>Rajčić</v>
      </c>
      <c r="H56" s="7">
        <f>IFERROR(__xludf.DUMMYFUNCTION("""COMPUTED_VALUE"""),80.0)</f>
        <v>80</v>
      </c>
      <c r="I56" s="7">
        <f>IFERROR(__xludf.DUMMYFUNCTION("""COMPUTED_VALUE"""),80.0)</f>
        <v>80</v>
      </c>
      <c r="J56" s="6" t="str">
        <f>IFERROR(__xludf.DUMMYFUNCTION("""COMPUTED_VALUE"""),"Požarevac")</f>
        <v>Požarevac</v>
      </c>
      <c r="K56" s="6" t="str">
        <f>IFERROR(__xludf.DUMMYFUNCTION("""COMPUTED_VALUE"""),"Požarevačka gimnazija")</f>
        <v>Požarevačka gimnazija</v>
      </c>
      <c r="L56" s="14" t="str">
        <f>IFERROR(__xludf.DUMMYFUNCTION("""COMPUTED_VALUE"""),"III")</f>
        <v>III</v>
      </c>
      <c r="M56" s="6" t="str">
        <f>IFERROR(__xludf.DUMMYFUNCTION("""COMPUTED_VALUE"""),"B")</f>
        <v>B</v>
      </c>
      <c r="N56" s="6"/>
      <c r="O56" s="8">
        <f>IFERROR(__xludf.DUMMYFUNCTION("""COMPUTED_VALUE"""),80.0)</f>
        <v>80</v>
      </c>
      <c r="P56" s="9">
        <f>IFERROR(__xludf.DUMMYFUNCTION("""COMPUTED_VALUE"""),0.0)</f>
        <v>0</v>
      </c>
      <c r="Q56" s="9" t="str">
        <f>IFERROR(__xludf.DUMMYFUNCTION("""COMPUTED_VALUE"""),"-")</f>
        <v>-</v>
      </c>
      <c r="R56" s="9" t="str">
        <f>IFERROR(__xludf.DUMMYFUNCTION("""COMPUTED_VALUE"""),"-")</f>
        <v>-</v>
      </c>
      <c r="S56" s="9" t="str">
        <f>IFERROR(__xludf.DUMMYFUNCTION("""COMPUTED_VALUE"""),"-")</f>
        <v>-</v>
      </c>
      <c r="T56" s="9" t="str">
        <f>IFERROR(__xludf.DUMMYFUNCTION("""COMPUTED_VALUE"""),"-")</f>
        <v>-</v>
      </c>
      <c r="U56" s="9" t="str">
        <f>IFERROR(__xludf.DUMMYFUNCTION("""COMPUTED_VALUE"""),"")</f>
        <v/>
      </c>
      <c r="V56" s="9" t="str">
        <f>IFERROR(__xludf.DUMMYFUNCTION("""COMPUTED_VALUE"""),"")</f>
        <v/>
      </c>
      <c r="W56" s="9">
        <f>IFERROR(__xludf.DUMMYFUNCTION("""COMPUTED_VALUE"""),1.0)</f>
        <v>1</v>
      </c>
      <c r="X56" s="9">
        <f>IFERROR(__xludf.DUMMYFUNCTION("""COMPUTED_VALUE"""),1.0)</f>
        <v>1</v>
      </c>
      <c r="Y56" s="9">
        <f>IFERROR(__xludf.DUMMYFUNCTION("""COMPUTED_VALUE"""),1.0)</f>
        <v>1</v>
      </c>
      <c r="Z56" s="9">
        <f>IFERROR(__xludf.DUMMYFUNCTION("""COMPUTED_VALUE"""),1.0)</f>
        <v>1</v>
      </c>
      <c r="AA56" s="9">
        <f>IFERROR(__xludf.DUMMYFUNCTION("""COMPUTED_VALUE"""),1.0)</f>
        <v>1</v>
      </c>
      <c r="AB56" s="9">
        <f>IFERROR(__xludf.DUMMYFUNCTION("""COMPUTED_VALUE"""),1.0)</f>
        <v>1</v>
      </c>
      <c r="AC56" s="9">
        <f>IFERROR(__xludf.DUMMYFUNCTION("""COMPUTED_VALUE"""),1.0)</f>
        <v>1</v>
      </c>
      <c r="AD56" s="9">
        <f>IFERROR(__xludf.DUMMYFUNCTION("""COMPUTED_VALUE"""),1.0)</f>
        <v>1</v>
      </c>
      <c r="AE56" s="9">
        <f>IFERROR(__xludf.DUMMYFUNCTION("""COMPUTED_VALUE"""),1.0)</f>
        <v>1</v>
      </c>
      <c r="AF56" s="9">
        <f>IFERROR(__xludf.DUMMYFUNCTION("""COMPUTED_VALUE"""),1.0)</f>
        <v>1</v>
      </c>
      <c r="AG56" s="9">
        <f>IFERROR(__xludf.DUMMYFUNCTION("""COMPUTED_VALUE"""),1.0)</f>
        <v>1</v>
      </c>
      <c r="AH56" s="9">
        <f>IFERROR(__xludf.DUMMYFUNCTION("""COMPUTED_VALUE"""),1.0)</f>
        <v>1</v>
      </c>
      <c r="AI56" s="9">
        <f>IFERROR(__xludf.DUMMYFUNCTION("""COMPUTED_VALUE"""),1.0)</f>
        <v>1</v>
      </c>
      <c r="AJ56" s="9">
        <f>IFERROR(__xludf.DUMMYFUNCTION("""COMPUTED_VALUE"""),1.0)</f>
        <v>1</v>
      </c>
      <c r="AK56" s="9">
        <f>IFERROR(__xludf.DUMMYFUNCTION("""COMPUTED_VALUE"""),1.0)</f>
        <v>1</v>
      </c>
      <c r="AL56" s="9">
        <f>IFERROR(__xludf.DUMMYFUNCTION("""COMPUTED_VALUE"""),1.0)</f>
        <v>1</v>
      </c>
      <c r="AM56" s="9">
        <f>IFERROR(__xludf.DUMMYFUNCTION("""COMPUTED_VALUE"""),1.0)</f>
        <v>1</v>
      </c>
      <c r="AN56" s="9">
        <f>IFERROR(__xludf.DUMMYFUNCTION("""COMPUTED_VALUE"""),1.0)</f>
        <v>1</v>
      </c>
      <c r="AO56" s="9">
        <f>IFERROR(__xludf.DUMMYFUNCTION("""COMPUTED_VALUE"""),1.0)</f>
        <v>1</v>
      </c>
      <c r="AP56" s="9">
        <f>IFERROR(__xludf.DUMMYFUNCTION("""COMPUTED_VALUE"""),1.0)</f>
        <v>1</v>
      </c>
      <c r="AQ56" s="9">
        <f>IFERROR(__xludf.DUMMYFUNCTION("""COMPUTED_VALUE"""),1.0)</f>
        <v>1</v>
      </c>
      <c r="AR56" s="9">
        <f>IFERROR(__xludf.DUMMYFUNCTION("""COMPUTED_VALUE"""),1.0)</f>
        <v>1</v>
      </c>
      <c r="AS56" s="9">
        <f>IFERROR(__xludf.DUMMYFUNCTION("""COMPUTED_VALUE"""),1.0)</f>
        <v>1</v>
      </c>
      <c r="AT56" s="9">
        <f>IFERROR(__xludf.DUMMYFUNCTION("""COMPUTED_VALUE"""),1.0)</f>
        <v>1</v>
      </c>
      <c r="AU56" s="9">
        <f>IFERROR(__xludf.DUMMYFUNCTION("""COMPUTED_VALUE"""),1.0)</f>
        <v>1</v>
      </c>
      <c r="AV56" s="9">
        <f>IFERROR(__xludf.DUMMYFUNCTION("""COMPUTED_VALUE"""),1.0)</f>
        <v>1</v>
      </c>
      <c r="AW56" s="9">
        <f>IFERROR(__xludf.DUMMYFUNCTION("""COMPUTED_VALUE"""),1.0)</f>
        <v>1</v>
      </c>
      <c r="AX56" s="9">
        <f>IFERROR(__xludf.DUMMYFUNCTION("""COMPUTED_VALUE"""),1.0)</f>
        <v>1</v>
      </c>
      <c r="AY56" s="9">
        <f>IFERROR(__xludf.DUMMYFUNCTION("""COMPUTED_VALUE"""),1.0)</f>
        <v>1</v>
      </c>
      <c r="AZ56" s="9">
        <f>IFERROR(__xludf.DUMMYFUNCTION("""COMPUTED_VALUE"""),1.0)</f>
        <v>1</v>
      </c>
      <c r="BA56" s="9">
        <f>IFERROR(__xludf.DUMMYFUNCTION("""COMPUTED_VALUE"""),1.0)</f>
        <v>1</v>
      </c>
      <c r="BB56" s="9">
        <f>IFERROR(__xludf.DUMMYFUNCTION("""COMPUTED_VALUE"""),1.0)</f>
        <v>1</v>
      </c>
      <c r="BC56" s="9">
        <f>IFERROR(__xludf.DUMMYFUNCTION("""COMPUTED_VALUE"""),1.0)</f>
        <v>1</v>
      </c>
      <c r="BD56" s="9">
        <f>IFERROR(__xludf.DUMMYFUNCTION("""COMPUTED_VALUE"""),1.0)</f>
        <v>1</v>
      </c>
      <c r="BE56" s="9">
        <f>IFERROR(__xludf.DUMMYFUNCTION("""COMPUTED_VALUE"""),1.0)</f>
        <v>1</v>
      </c>
      <c r="BF56" s="9">
        <f>IFERROR(__xludf.DUMMYFUNCTION("""COMPUTED_VALUE"""),1.0)</f>
        <v>1</v>
      </c>
      <c r="BG56" s="9">
        <f>IFERROR(__xludf.DUMMYFUNCTION("""COMPUTED_VALUE"""),1.0)</f>
        <v>1</v>
      </c>
      <c r="BH56" s="9">
        <f>IFERROR(__xludf.DUMMYFUNCTION("""COMPUTED_VALUE"""),1.0)</f>
        <v>1</v>
      </c>
      <c r="BI56" s="9">
        <f>IFERROR(__xludf.DUMMYFUNCTION("""COMPUTED_VALUE"""),1.0)</f>
        <v>1</v>
      </c>
      <c r="BJ56" s="9">
        <f>IFERROR(__xludf.DUMMYFUNCTION("""COMPUTED_VALUE"""),1.0)</f>
        <v>1</v>
      </c>
      <c r="BK56" s="9">
        <f>IFERROR(__xludf.DUMMYFUNCTION("""COMPUTED_VALUE"""),1.0)</f>
        <v>1</v>
      </c>
      <c r="BL56" s="9" t="str">
        <f>IFERROR(__xludf.DUMMYFUNCTION("""COMPUTED_VALUE"""),"WA")</f>
        <v>WA</v>
      </c>
      <c r="BM56" s="9" t="str">
        <f>IFERROR(__xludf.DUMMYFUNCTION("""COMPUTED_VALUE"""),"")</f>
        <v/>
      </c>
      <c r="BN56" s="9" t="str">
        <f>IFERROR(__xludf.DUMMYFUNCTION("""COMPUTED_VALUE"""),"WA")</f>
        <v>WA</v>
      </c>
      <c r="BO56" s="9" t="str">
        <f>IFERROR(__xludf.DUMMYFUNCTION("""COMPUTED_VALUE"""),"WA")</f>
        <v>WA</v>
      </c>
      <c r="BP56" s="9" t="str">
        <f>IFERROR(__xludf.DUMMYFUNCTION("""COMPUTED_VALUE"""),"WA")</f>
        <v>WA</v>
      </c>
      <c r="BQ56" s="9" t="str">
        <f>IFERROR(__xludf.DUMMYFUNCTION("""COMPUTED_VALUE"""),"WA")</f>
        <v>WA</v>
      </c>
      <c r="BR56" s="9" t="str">
        <f>IFERROR(__xludf.DUMMYFUNCTION("""COMPUTED_VALUE"""),"WA")</f>
        <v>WA</v>
      </c>
      <c r="BS56" s="9" t="str">
        <f>IFERROR(__xludf.DUMMYFUNCTION("""COMPUTED_VALUE"""),"WA")</f>
        <v>WA</v>
      </c>
      <c r="BT56" s="9" t="str">
        <f>IFERROR(__xludf.DUMMYFUNCTION("""COMPUTED_VALUE"""),"WA")</f>
        <v>WA</v>
      </c>
      <c r="BU56" s="9" t="str">
        <f>IFERROR(__xludf.DUMMYFUNCTION("""COMPUTED_VALUE"""),"WA")</f>
        <v>WA</v>
      </c>
      <c r="BV56" s="9" t="str">
        <f>IFERROR(__xludf.DUMMYFUNCTION("""COMPUTED_VALUE"""),"WA")</f>
        <v>WA</v>
      </c>
      <c r="BW56" s="9" t="str">
        <f>IFERROR(__xludf.DUMMYFUNCTION("""COMPUTED_VALUE"""),"WA")</f>
        <v>WA</v>
      </c>
      <c r="BX56" s="9" t="str">
        <f>IFERROR(__xludf.DUMMYFUNCTION("""COMPUTED_VALUE"""),"WA")</f>
        <v>WA</v>
      </c>
      <c r="BY56" s="9" t="str">
        <f>IFERROR(__xludf.DUMMYFUNCTION("""COMPUTED_VALUE"""),"WA")</f>
        <v>WA</v>
      </c>
      <c r="BZ56" s="9" t="str">
        <f>IFERROR(__xludf.DUMMYFUNCTION("""COMPUTED_VALUE"""),"WA")</f>
        <v>WA</v>
      </c>
      <c r="CA56" s="9" t="str">
        <f>IFERROR(__xludf.DUMMYFUNCTION("""COMPUTED_VALUE"""),"WA")</f>
        <v>WA</v>
      </c>
      <c r="CB56" s="9" t="str">
        <f>IFERROR(__xludf.DUMMYFUNCTION("""COMPUTED_VALUE"""),"WA")</f>
        <v>WA</v>
      </c>
      <c r="CC56" s="9" t="str">
        <f>IFERROR(__xludf.DUMMYFUNCTION("""COMPUTED_VALUE"""),"WA")</f>
        <v>WA</v>
      </c>
      <c r="CD56" s="9" t="str">
        <f>IFERROR(__xludf.DUMMYFUNCTION("""COMPUTED_VALUE"""),"WA")</f>
        <v>WA</v>
      </c>
      <c r="CE56" s="9" t="str">
        <f>IFERROR(__xludf.DUMMYFUNCTION("""COMPUTED_VALUE"""),"WA")</f>
        <v>WA</v>
      </c>
      <c r="CF56" s="9" t="str">
        <f>IFERROR(__xludf.DUMMYFUNCTION("""COMPUTED_VALUE"""),"WA")</f>
        <v>WA</v>
      </c>
      <c r="CG56" s="9" t="str">
        <f>IFERROR(__xludf.DUMMYFUNCTION("""COMPUTED_VALUE"""),"WA")</f>
        <v>WA</v>
      </c>
      <c r="CH56" s="9" t="str">
        <f>IFERROR(__xludf.DUMMYFUNCTION("""COMPUTED_VALUE"""),"WA")</f>
        <v>WA</v>
      </c>
      <c r="CI56" s="9" t="str">
        <f>IFERROR(__xludf.DUMMYFUNCTION("""COMPUTED_VALUE"""),"WA")</f>
        <v>WA</v>
      </c>
      <c r="CJ56" s="9" t="str">
        <f>IFERROR(__xludf.DUMMYFUNCTION("""COMPUTED_VALUE"""),"WA")</f>
        <v>WA</v>
      </c>
      <c r="CK56" s="9" t="str">
        <f>IFERROR(__xludf.DUMMYFUNCTION("""COMPUTED_VALUE"""),"WA")</f>
        <v>WA</v>
      </c>
      <c r="CL56" s="9" t="str">
        <f>IFERROR(__xludf.DUMMYFUNCTION("""COMPUTED_VALUE"""),"WA")</f>
        <v>WA</v>
      </c>
      <c r="CM56" s="9" t="str">
        <f>IFERROR(__xludf.DUMMYFUNCTION("""COMPUTED_VALUE"""),"WA")</f>
        <v>WA</v>
      </c>
      <c r="CN56" s="9" t="str">
        <f>IFERROR(__xludf.DUMMYFUNCTION("""COMPUTED_VALUE"""),"WA")</f>
        <v>WA</v>
      </c>
      <c r="CO56" s="9" t="str">
        <f>IFERROR(__xludf.DUMMYFUNCTION("""COMPUTED_VALUE"""),"WA")</f>
        <v>WA</v>
      </c>
      <c r="CP56" s="9" t="str">
        <f>IFERROR(__xludf.DUMMYFUNCTION("""COMPUTED_VALUE"""),"WA")</f>
        <v>WA</v>
      </c>
      <c r="CQ56" s="9" t="str">
        <f>IFERROR(__xludf.DUMMYFUNCTION("""COMPUTED_VALUE"""),"WA")</f>
        <v>WA</v>
      </c>
      <c r="CR56" s="9" t="str">
        <f>IFERROR(__xludf.DUMMYFUNCTION("""COMPUTED_VALUE"""),"WA")</f>
        <v>WA</v>
      </c>
      <c r="CS56" s="9" t="str">
        <f>IFERROR(__xludf.DUMMYFUNCTION("""COMPUTED_VALUE"""),"WA")</f>
        <v>WA</v>
      </c>
      <c r="CT56" s="9" t="str">
        <f>IFERROR(__xludf.DUMMYFUNCTION("""COMPUTED_VALUE"""),"WA")</f>
        <v>WA</v>
      </c>
      <c r="CU56" s="9" t="str">
        <f>IFERROR(__xludf.DUMMYFUNCTION("""COMPUTED_VALUE"""),"")</f>
        <v/>
      </c>
      <c r="CV56" s="9" t="str">
        <f>IFERROR(__xludf.DUMMYFUNCTION("""COMPUTED_VALUE"""),"-")</f>
        <v>-</v>
      </c>
      <c r="CW56" s="9" t="str">
        <f>IFERROR(__xludf.DUMMYFUNCTION("""COMPUTED_VALUE"""),"-")</f>
        <v>-</v>
      </c>
      <c r="CX56" s="9" t="str">
        <f>IFERROR(__xludf.DUMMYFUNCTION("""COMPUTED_VALUE"""),"-")</f>
        <v>-</v>
      </c>
      <c r="CY56" s="9" t="str">
        <f>IFERROR(__xludf.DUMMYFUNCTION("""COMPUTED_VALUE"""),"-")</f>
        <v>-</v>
      </c>
      <c r="CZ56" s="9" t="str">
        <f>IFERROR(__xludf.DUMMYFUNCTION("""COMPUTED_VALUE"""),"-")</f>
        <v>-</v>
      </c>
      <c r="DA56" s="9" t="str">
        <f>IFERROR(__xludf.DUMMYFUNCTION("""COMPUTED_VALUE"""),"-")</f>
        <v>-</v>
      </c>
      <c r="DB56" s="9" t="str">
        <f>IFERROR(__xludf.DUMMYFUNCTION("""COMPUTED_VALUE"""),"-")</f>
        <v>-</v>
      </c>
      <c r="DC56" s="9" t="str">
        <f>IFERROR(__xludf.DUMMYFUNCTION("""COMPUTED_VALUE"""),"-")</f>
        <v>-</v>
      </c>
      <c r="DD56" s="9" t="str">
        <f>IFERROR(__xludf.DUMMYFUNCTION("""COMPUTED_VALUE"""),"-")</f>
        <v>-</v>
      </c>
      <c r="DE56" s="9" t="str">
        <f>IFERROR(__xludf.DUMMYFUNCTION("""COMPUTED_VALUE"""),"-")</f>
        <v>-</v>
      </c>
      <c r="DF56" s="9" t="str">
        <f>IFERROR(__xludf.DUMMYFUNCTION("""COMPUTED_VALUE"""),"-")</f>
        <v>-</v>
      </c>
      <c r="DG56" s="9" t="str">
        <f>IFERROR(__xludf.DUMMYFUNCTION("""COMPUTED_VALUE"""),"-")</f>
        <v>-</v>
      </c>
      <c r="DH56" s="9" t="str">
        <f>IFERROR(__xludf.DUMMYFUNCTION("""COMPUTED_VALUE"""),"-")</f>
        <v>-</v>
      </c>
      <c r="DI56" s="9" t="str">
        <f>IFERROR(__xludf.DUMMYFUNCTION("""COMPUTED_VALUE"""),"-")</f>
        <v>-</v>
      </c>
      <c r="DJ56" s="9" t="str">
        <f>IFERROR(__xludf.DUMMYFUNCTION("""COMPUTED_VALUE"""),"-")</f>
        <v>-</v>
      </c>
      <c r="DK56" s="9" t="str">
        <f>IFERROR(__xludf.DUMMYFUNCTION("""COMPUTED_VALUE"""),"-")</f>
        <v>-</v>
      </c>
      <c r="DL56" s="9" t="str">
        <f>IFERROR(__xludf.DUMMYFUNCTION("""COMPUTED_VALUE"""),"-")</f>
        <v>-</v>
      </c>
      <c r="DM56" s="9" t="str">
        <f>IFERROR(__xludf.DUMMYFUNCTION("""COMPUTED_VALUE"""),"-")</f>
        <v>-</v>
      </c>
      <c r="DN56" s="9" t="str">
        <f>IFERROR(__xludf.DUMMYFUNCTION("""COMPUTED_VALUE"""),"-")</f>
        <v>-</v>
      </c>
      <c r="DO56" s="9" t="str">
        <f>IFERROR(__xludf.DUMMYFUNCTION("""COMPUTED_VALUE"""),"-")</f>
        <v>-</v>
      </c>
      <c r="DP56" s="9" t="str">
        <f>IFERROR(__xludf.DUMMYFUNCTION("""COMPUTED_VALUE"""),"-")</f>
        <v>-</v>
      </c>
      <c r="DQ56" s="9" t="str">
        <f>IFERROR(__xludf.DUMMYFUNCTION("""COMPUTED_VALUE"""),"-")</f>
        <v>-</v>
      </c>
      <c r="DR56" s="9" t="str">
        <f>IFERROR(__xludf.DUMMYFUNCTION("""COMPUTED_VALUE"""),"-")</f>
        <v>-</v>
      </c>
      <c r="DS56" s="9" t="str">
        <f>IFERROR(__xludf.DUMMYFUNCTION("""COMPUTED_VALUE"""),"-")</f>
        <v>-</v>
      </c>
      <c r="DT56" s="9" t="str">
        <f>IFERROR(__xludf.DUMMYFUNCTION("""COMPUTED_VALUE"""),"-")</f>
        <v>-</v>
      </c>
      <c r="DU56" s="9" t="str">
        <f>IFERROR(__xludf.DUMMYFUNCTION("""COMPUTED_VALUE"""),"-")</f>
        <v>-</v>
      </c>
      <c r="DV56" s="9" t="str">
        <f>IFERROR(__xludf.DUMMYFUNCTION("""COMPUTED_VALUE"""),"-")</f>
        <v>-</v>
      </c>
      <c r="DW56" s="9" t="str">
        <f>IFERROR(__xludf.DUMMYFUNCTION("""COMPUTED_VALUE"""),"-")</f>
        <v>-</v>
      </c>
      <c r="DX56" s="9" t="str">
        <f>IFERROR(__xludf.DUMMYFUNCTION("""COMPUTED_VALUE"""),"-")</f>
        <v>-</v>
      </c>
      <c r="DY56" s="9" t="str">
        <f>IFERROR(__xludf.DUMMYFUNCTION("""COMPUTED_VALUE"""),"-")</f>
        <v>-</v>
      </c>
      <c r="DZ56" s="9" t="str">
        <f>IFERROR(__xludf.DUMMYFUNCTION("""COMPUTED_VALUE"""),"-")</f>
        <v>-</v>
      </c>
      <c r="EA56" s="9" t="str">
        <f>IFERROR(__xludf.DUMMYFUNCTION("""COMPUTED_VALUE"""),"-")</f>
        <v>-</v>
      </c>
      <c r="EB56" s="9" t="str">
        <f>IFERROR(__xludf.DUMMYFUNCTION("""COMPUTED_VALUE"""),"")</f>
        <v/>
      </c>
      <c r="EC56" s="9" t="str">
        <f>IFERROR(__xludf.DUMMYFUNCTION("""COMPUTED_VALUE"""),"-")</f>
        <v>-</v>
      </c>
      <c r="ED56" s="9" t="str">
        <f>IFERROR(__xludf.DUMMYFUNCTION("""COMPUTED_VALUE"""),"-")</f>
        <v>-</v>
      </c>
      <c r="EE56" s="9" t="str">
        <f>IFERROR(__xludf.DUMMYFUNCTION("""COMPUTED_VALUE"""),"-")</f>
        <v>-</v>
      </c>
      <c r="EF56" s="9" t="str">
        <f>IFERROR(__xludf.DUMMYFUNCTION("""COMPUTED_VALUE"""),"-")</f>
        <v>-</v>
      </c>
      <c r="EG56" s="9" t="str">
        <f>IFERROR(__xludf.DUMMYFUNCTION("""COMPUTED_VALUE"""),"-")</f>
        <v>-</v>
      </c>
      <c r="EH56" s="9" t="str">
        <f>IFERROR(__xludf.DUMMYFUNCTION("""COMPUTED_VALUE"""),"-")</f>
        <v>-</v>
      </c>
      <c r="EI56" s="9" t="str">
        <f>IFERROR(__xludf.DUMMYFUNCTION("""COMPUTED_VALUE"""),"-")</f>
        <v>-</v>
      </c>
      <c r="EJ56" s="9" t="str">
        <f>IFERROR(__xludf.DUMMYFUNCTION("""COMPUTED_VALUE"""),"-")</f>
        <v>-</v>
      </c>
      <c r="EK56" s="9" t="str">
        <f>IFERROR(__xludf.DUMMYFUNCTION("""COMPUTED_VALUE"""),"-")</f>
        <v>-</v>
      </c>
      <c r="EL56" s="9" t="str">
        <f>IFERROR(__xludf.DUMMYFUNCTION("""COMPUTED_VALUE"""),"-")</f>
        <v>-</v>
      </c>
      <c r="EM56" s="9" t="str">
        <f>IFERROR(__xludf.DUMMYFUNCTION("""COMPUTED_VALUE"""),"-")</f>
        <v>-</v>
      </c>
      <c r="EN56" s="9" t="str">
        <f>IFERROR(__xludf.DUMMYFUNCTION("""COMPUTED_VALUE"""),"-")</f>
        <v>-</v>
      </c>
      <c r="EO56" s="9" t="str">
        <f>IFERROR(__xludf.DUMMYFUNCTION("""COMPUTED_VALUE"""),"-")</f>
        <v>-</v>
      </c>
      <c r="EP56" s="9" t="str">
        <f>IFERROR(__xludf.DUMMYFUNCTION("""COMPUTED_VALUE"""),"-")</f>
        <v>-</v>
      </c>
      <c r="EQ56" s="9" t="str">
        <f>IFERROR(__xludf.DUMMYFUNCTION("""COMPUTED_VALUE"""),"-")</f>
        <v>-</v>
      </c>
      <c r="ER56" s="9" t="str">
        <f>IFERROR(__xludf.DUMMYFUNCTION("""COMPUTED_VALUE"""),"-")</f>
        <v>-</v>
      </c>
      <c r="ES56" s="9" t="str">
        <f>IFERROR(__xludf.DUMMYFUNCTION("""COMPUTED_VALUE"""),"")</f>
        <v/>
      </c>
      <c r="ET56" s="9" t="str">
        <f>IFERROR(__xludf.DUMMYFUNCTION("""COMPUTED_VALUE"""),"-")</f>
        <v>-</v>
      </c>
      <c r="EU56" s="9" t="str">
        <f>IFERROR(__xludf.DUMMYFUNCTION("""COMPUTED_VALUE"""),"-")</f>
        <v>-</v>
      </c>
      <c r="EV56" s="9" t="str">
        <f>IFERROR(__xludf.DUMMYFUNCTION("""COMPUTED_VALUE"""),"-")</f>
        <v>-</v>
      </c>
      <c r="EW56" s="9" t="str">
        <f>IFERROR(__xludf.DUMMYFUNCTION("""COMPUTED_VALUE"""),"-")</f>
        <v>-</v>
      </c>
      <c r="EX56" s="9" t="str">
        <f>IFERROR(__xludf.DUMMYFUNCTION("""COMPUTED_VALUE"""),"-")</f>
        <v>-</v>
      </c>
      <c r="EY56" s="9" t="str">
        <f>IFERROR(__xludf.DUMMYFUNCTION("""COMPUTED_VALUE"""),"-")</f>
        <v>-</v>
      </c>
      <c r="EZ56" s="9" t="str">
        <f>IFERROR(__xludf.DUMMYFUNCTION("""COMPUTED_VALUE"""),"-")</f>
        <v>-</v>
      </c>
      <c r="FA56" s="9" t="str">
        <f>IFERROR(__xludf.DUMMYFUNCTION("""COMPUTED_VALUE"""),"-")</f>
        <v>-</v>
      </c>
      <c r="FB56" s="9" t="str">
        <f>IFERROR(__xludf.DUMMYFUNCTION("""COMPUTED_VALUE"""),"-")</f>
        <v>-</v>
      </c>
      <c r="FC56" s="9" t="str">
        <f>IFERROR(__xludf.DUMMYFUNCTION("""COMPUTED_VALUE"""),"-")</f>
        <v>-</v>
      </c>
      <c r="FD56" s="9" t="str">
        <f>IFERROR(__xludf.DUMMYFUNCTION("""COMPUTED_VALUE"""),"-")</f>
        <v>-</v>
      </c>
      <c r="FE56" s="9" t="str">
        <f>IFERROR(__xludf.DUMMYFUNCTION("""COMPUTED_VALUE"""),"-")</f>
        <v>-</v>
      </c>
      <c r="FF56" s="9" t="str">
        <f>IFERROR(__xludf.DUMMYFUNCTION("""COMPUTED_VALUE"""),"-")</f>
        <v>-</v>
      </c>
      <c r="FG56" s="9" t="str">
        <f>IFERROR(__xludf.DUMMYFUNCTION("""COMPUTED_VALUE"""),"-")</f>
        <v>-</v>
      </c>
      <c r="FH56" s="9" t="str">
        <f>IFERROR(__xludf.DUMMYFUNCTION("""COMPUTED_VALUE"""),"-")</f>
        <v>-</v>
      </c>
      <c r="FI56" s="9" t="str">
        <f>IFERROR(__xludf.DUMMYFUNCTION("""COMPUTED_VALUE"""),"-")</f>
        <v>-</v>
      </c>
      <c r="FJ56" s="9" t="str">
        <f>IFERROR(__xludf.DUMMYFUNCTION("""COMPUTED_VALUE"""),"-")</f>
        <v>-</v>
      </c>
      <c r="FK56" s="9" t="str">
        <f>IFERROR(__xludf.DUMMYFUNCTION("""COMPUTED_VALUE"""),"-")</f>
        <v>-</v>
      </c>
      <c r="FL56" s="9" t="str">
        <f>IFERROR(__xludf.DUMMYFUNCTION("""COMPUTED_VALUE"""),"-")</f>
        <v>-</v>
      </c>
      <c r="FM56" s="9" t="str">
        <f>IFERROR(__xludf.DUMMYFUNCTION("""COMPUTED_VALUE"""),"-")</f>
        <v>-</v>
      </c>
      <c r="FN56" s="9" t="str">
        <f>IFERROR(__xludf.DUMMYFUNCTION("""COMPUTED_VALUE"""),"-")</f>
        <v>-</v>
      </c>
      <c r="FO56" s="9" t="str">
        <f>IFERROR(__xludf.DUMMYFUNCTION("""COMPUTED_VALUE"""),"-")</f>
        <v>-</v>
      </c>
      <c r="FP56" s="9" t="str">
        <f>IFERROR(__xludf.DUMMYFUNCTION("""COMPUTED_VALUE"""),"-")</f>
        <v>-</v>
      </c>
      <c r="FQ56" s="9" t="str">
        <f>IFERROR(__xludf.DUMMYFUNCTION("""COMPUTED_VALUE"""),"-")</f>
        <v>-</v>
      </c>
      <c r="FR56" s="9" t="str">
        <f>IFERROR(__xludf.DUMMYFUNCTION("""COMPUTED_VALUE"""),"-")</f>
        <v>-</v>
      </c>
      <c r="FS56" s="9" t="str">
        <f>IFERROR(__xludf.DUMMYFUNCTION("""COMPUTED_VALUE"""),"-")</f>
        <v>-</v>
      </c>
      <c r="FT56" s="9" t="str">
        <f>IFERROR(__xludf.DUMMYFUNCTION("""COMPUTED_VALUE"""),"-")</f>
        <v>-</v>
      </c>
      <c r="FU56" s="9" t="str">
        <f>IFERROR(__xludf.DUMMYFUNCTION("""COMPUTED_VALUE"""),"-")</f>
        <v>-</v>
      </c>
      <c r="FV56" s="9" t="str">
        <f>IFERROR(__xludf.DUMMYFUNCTION("""COMPUTED_VALUE"""),"")</f>
        <v/>
      </c>
      <c r="FW56" s="9" t="str">
        <f>IFERROR(__xludf.DUMMYFUNCTION("""COMPUTED_VALUE"""),"-")</f>
        <v>-</v>
      </c>
      <c r="FX56" s="9" t="str">
        <f>IFERROR(__xludf.DUMMYFUNCTION("""COMPUTED_VALUE"""),"-")</f>
        <v>-</v>
      </c>
      <c r="FY56" s="9" t="str">
        <f>IFERROR(__xludf.DUMMYFUNCTION("""COMPUTED_VALUE"""),"-")</f>
        <v>-</v>
      </c>
      <c r="FZ56" s="9" t="str">
        <f>IFERROR(__xludf.DUMMYFUNCTION("""COMPUTED_VALUE"""),"-")</f>
        <v>-</v>
      </c>
      <c r="GA56" s="9" t="str">
        <f>IFERROR(__xludf.DUMMYFUNCTION("""COMPUTED_VALUE"""),"-")</f>
        <v>-</v>
      </c>
      <c r="GB56" s="9" t="str">
        <f>IFERROR(__xludf.DUMMYFUNCTION("""COMPUTED_VALUE"""),"-")</f>
        <v>-</v>
      </c>
      <c r="GC56" s="9" t="str">
        <f>IFERROR(__xludf.DUMMYFUNCTION("""COMPUTED_VALUE"""),"-")</f>
        <v>-</v>
      </c>
      <c r="GD56" s="9" t="str">
        <f>IFERROR(__xludf.DUMMYFUNCTION("""COMPUTED_VALUE"""),"-")</f>
        <v>-</v>
      </c>
      <c r="GE56" s="9" t="str">
        <f>IFERROR(__xludf.DUMMYFUNCTION("""COMPUTED_VALUE"""),"-")</f>
        <v>-</v>
      </c>
      <c r="GF56" s="9" t="str">
        <f>IFERROR(__xludf.DUMMYFUNCTION("""COMPUTED_VALUE"""),"-")</f>
        <v>-</v>
      </c>
      <c r="GG56" s="9" t="str">
        <f>IFERROR(__xludf.DUMMYFUNCTION("""COMPUTED_VALUE"""),"-")</f>
        <v>-</v>
      </c>
      <c r="GH56" s="9" t="str">
        <f>IFERROR(__xludf.DUMMYFUNCTION("""COMPUTED_VALUE"""),"-")</f>
        <v>-</v>
      </c>
      <c r="GI56" s="9" t="str">
        <f>IFERROR(__xludf.DUMMYFUNCTION("""COMPUTED_VALUE"""),"-")</f>
        <v>-</v>
      </c>
      <c r="GJ56" s="9" t="str">
        <f>IFERROR(__xludf.DUMMYFUNCTION("""COMPUTED_VALUE"""),"-")</f>
        <v>-</v>
      </c>
      <c r="GK56" s="9" t="str">
        <f>IFERROR(__xludf.DUMMYFUNCTION("""COMPUTED_VALUE"""),"-")</f>
        <v>-</v>
      </c>
      <c r="GL56" s="9" t="str">
        <f>IFERROR(__xludf.DUMMYFUNCTION("""COMPUTED_VALUE"""),"-")</f>
        <v>-</v>
      </c>
      <c r="GM56" s="9" t="str">
        <f>IFERROR(__xludf.DUMMYFUNCTION("""COMPUTED_VALUE"""),"-")</f>
        <v>-</v>
      </c>
      <c r="GN56" s="9" t="str">
        <f>IFERROR(__xludf.DUMMYFUNCTION("""COMPUTED_VALUE"""),"-")</f>
        <v>-</v>
      </c>
      <c r="GO56" s="9" t="str">
        <f>IFERROR(__xludf.DUMMYFUNCTION("""COMPUTED_VALUE"""),"-")</f>
        <v>-</v>
      </c>
      <c r="GP56" s="9" t="str">
        <f>IFERROR(__xludf.DUMMYFUNCTION("""COMPUTED_VALUE"""),"-")</f>
        <v>-</v>
      </c>
      <c r="GQ56" s="9" t="str">
        <f>IFERROR(__xludf.DUMMYFUNCTION("""COMPUTED_VALUE"""),"-")</f>
        <v>-</v>
      </c>
      <c r="GR56" s="9" t="str">
        <f>IFERROR(__xludf.DUMMYFUNCTION("""COMPUTED_VALUE"""),"-")</f>
        <v>-</v>
      </c>
      <c r="GS56" s="9" t="str">
        <f>IFERROR(__xludf.DUMMYFUNCTION("""COMPUTED_VALUE"""),"-")</f>
        <v>-</v>
      </c>
      <c r="GT56" s="9" t="str">
        <f>IFERROR(__xludf.DUMMYFUNCTION("""COMPUTED_VALUE"""),"-")</f>
        <v>-</v>
      </c>
      <c r="GU56" s="9" t="str">
        <f>IFERROR(__xludf.DUMMYFUNCTION("""COMPUTED_VALUE"""),"")</f>
        <v/>
      </c>
    </row>
    <row r="57">
      <c r="A57" s="5"/>
      <c r="B57" s="5"/>
      <c r="C57" s="5" t="str">
        <f>if(B57="d","diskv. iz ciklusa",if(B57="d1","diskv. iz kruga",if($E57="ODOBREN",(if(countif(H:H,"="&amp;H57)=1,countif(H:H,"&gt;"&amp;H57)+1,concatenate(countif(H:H,"&gt;"&amp;H57)+1," - ",countif(H:H,"&gt;="&amp;H57)))),'Rezultati - B kategorija'!empty)))</f>
        <v>53 - 55</v>
      </c>
      <c r="D57" s="6" t="str">
        <f>IFERROR(__xludf.DUMMYFUNCTION("""COMPUTED_VALUE"""),"VladimirV")</f>
        <v>VladimirV</v>
      </c>
      <c r="E57" s="6" t="str">
        <f>IFERROR(__xludf.DUMMYFUNCTION("""COMPUTED_VALUE"""),"ODOBREN")</f>
        <v>ODOBREN</v>
      </c>
      <c r="F57" s="6" t="str">
        <f>IFERROR(__xludf.DUMMYFUNCTION("""COMPUTED_VALUE"""),"Vladimir")</f>
        <v>Vladimir</v>
      </c>
      <c r="G57" s="6" t="str">
        <f>IFERROR(__xludf.DUMMYFUNCTION("""COMPUTED_VALUE"""),"Vuckovic")</f>
        <v>Vuckovic</v>
      </c>
      <c r="H57" s="7">
        <f>IFERROR(__xludf.DUMMYFUNCTION("""COMPUTED_VALUE"""),80.0)</f>
        <v>80</v>
      </c>
      <c r="I57" s="7">
        <f>IFERROR(__xludf.DUMMYFUNCTION("""COMPUTED_VALUE"""),80.0)</f>
        <v>80</v>
      </c>
      <c r="J57" s="6" t="str">
        <f>IFERROR(__xludf.DUMMYFUNCTION("""COMPUTED_VALUE"""),"Vračar")</f>
        <v>Vračar</v>
      </c>
      <c r="K57" s="6" t="str">
        <f>IFERROR(__xludf.DUMMYFUNCTION("""COMPUTED_VALUE"""),"Treća beogradska gimnazija")</f>
        <v>Treća beogradska gimnazija</v>
      </c>
      <c r="L57" s="14" t="str">
        <f>IFERROR(__xludf.DUMMYFUNCTION("""COMPUTED_VALUE"""),"III")</f>
        <v>III</v>
      </c>
      <c r="M57" s="6" t="str">
        <f>IFERROR(__xludf.DUMMYFUNCTION("""COMPUTED_VALUE"""),"B")</f>
        <v>B</v>
      </c>
      <c r="N57" s="6" t="str">
        <f>IFERROR(__xludf.DUMMYFUNCTION("""COMPUTED_VALUE"""),"Radiša Kovačević")</f>
        <v>Radiša Kovačević</v>
      </c>
      <c r="O57" s="8">
        <f>IFERROR(__xludf.DUMMYFUNCTION("""COMPUTED_VALUE"""),80.0)</f>
        <v>80</v>
      </c>
      <c r="P57" s="9">
        <f>IFERROR(__xludf.DUMMYFUNCTION("""COMPUTED_VALUE"""),0.0)</f>
        <v>0</v>
      </c>
      <c r="Q57" s="9">
        <f>IFERROR(__xludf.DUMMYFUNCTION("""COMPUTED_VALUE"""),0.0)</f>
        <v>0</v>
      </c>
      <c r="R57" s="9" t="str">
        <f>IFERROR(__xludf.DUMMYFUNCTION("""COMPUTED_VALUE"""),"-")</f>
        <v>-</v>
      </c>
      <c r="S57" s="9" t="str">
        <f>IFERROR(__xludf.DUMMYFUNCTION("""COMPUTED_VALUE"""),"-")</f>
        <v>-</v>
      </c>
      <c r="T57" s="9" t="str">
        <f>IFERROR(__xludf.DUMMYFUNCTION("""COMPUTED_VALUE"""),"-")</f>
        <v>-</v>
      </c>
      <c r="U57" s="9" t="str">
        <f>IFERROR(__xludf.DUMMYFUNCTION("""COMPUTED_VALUE"""),"")</f>
        <v/>
      </c>
      <c r="V57" s="9" t="str">
        <f>IFERROR(__xludf.DUMMYFUNCTION("""COMPUTED_VALUE"""),"")</f>
        <v/>
      </c>
      <c r="W57" s="9">
        <f>IFERROR(__xludf.DUMMYFUNCTION("""COMPUTED_VALUE"""),1.0)</f>
        <v>1</v>
      </c>
      <c r="X57" s="9">
        <f>IFERROR(__xludf.DUMMYFUNCTION("""COMPUTED_VALUE"""),1.0)</f>
        <v>1</v>
      </c>
      <c r="Y57" s="9">
        <f>IFERROR(__xludf.DUMMYFUNCTION("""COMPUTED_VALUE"""),1.0)</f>
        <v>1</v>
      </c>
      <c r="Z57" s="9">
        <f>IFERROR(__xludf.DUMMYFUNCTION("""COMPUTED_VALUE"""),1.0)</f>
        <v>1</v>
      </c>
      <c r="AA57" s="9">
        <f>IFERROR(__xludf.DUMMYFUNCTION("""COMPUTED_VALUE"""),1.0)</f>
        <v>1</v>
      </c>
      <c r="AB57" s="9">
        <f>IFERROR(__xludf.DUMMYFUNCTION("""COMPUTED_VALUE"""),1.0)</f>
        <v>1</v>
      </c>
      <c r="AC57" s="9">
        <f>IFERROR(__xludf.DUMMYFUNCTION("""COMPUTED_VALUE"""),1.0)</f>
        <v>1</v>
      </c>
      <c r="AD57" s="9">
        <f>IFERROR(__xludf.DUMMYFUNCTION("""COMPUTED_VALUE"""),1.0)</f>
        <v>1</v>
      </c>
      <c r="AE57" s="9">
        <f>IFERROR(__xludf.DUMMYFUNCTION("""COMPUTED_VALUE"""),1.0)</f>
        <v>1</v>
      </c>
      <c r="AF57" s="9">
        <f>IFERROR(__xludf.DUMMYFUNCTION("""COMPUTED_VALUE"""),1.0)</f>
        <v>1</v>
      </c>
      <c r="AG57" s="9">
        <f>IFERROR(__xludf.DUMMYFUNCTION("""COMPUTED_VALUE"""),1.0)</f>
        <v>1</v>
      </c>
      <c r="AH57" s="9">
        <f>IFERROR(__xludf.DUMMYFUNCTION("""COMPUTED_VALUE"""),1.0)</f>
        <v>1</v>
      </c>
      <c r="AI57" s="9">
        <f>IFERROR(__xludf.DUMMYFUNCTION("""COMPUTED_VALUE"""),1.0)</f>
        <v>1</v>
      </c>
      <c r="AJ57" s="9">
        <f>IFERROR(__xludf.DUMMYFUNCTION("""COMPUTED_VALUE"""),1.0)</f>
        <v>1</v>
      </c>
      <c r="AK57" s="9">
        <f>IFERROR(__xludf.DUMMYFUNCTION("""COMPUTED_VALUE"""),1.0)</f>
        <v>1</v>
      </c>
      <c r="AL57" s="9">
        <f>IFERROR(__xludf.DUMMYFUNCTION("""COMPUTED_VALUE"""),1.0)</f>
        <v>1</v>
      </c>
      <c r="AM57" s="9">
        <f>IFERROR(__xludf.DUMMYFUNCTION("""COMPUTED_VALUE"""),1.0)</f>
        <v>1</v>
      </c>
      <c r="AN57" s="9">
        <f>IFERROR(__xludf.DUMMYFUNCTION("""COMPUTED_VALUE"""),1.0)</f>
        <v>1</v>
      </c>
      <c r="AO57" s="9">
        <f>IFERROR(__xludf.DUMMYFUNCTION("""COMPUTED_VALUE"""),1.0)</f>
        <v>1</v>
      </c>
      <c r="AP57" s="9">
        <f>IFERROR(__xludf.DUMMYFUNCTION("""COMPUTED_VALUE"""),1.0)</f>
        <v>1</v>
      </c>
      <c r="AQ57" s="9">
        <f>IFERROR(__xludf.DUMMYFUNCTION("""COMPUTED_VALUE"""),1.0)</f>
        <v>1</v>
      </c>
      <c r="AR57" s="9">
        <f>IFERROR(__xludf.DUMMYFUNCTION("""COMPUTED_VALUE"""),1.0)</f>
        <v>1</v>
      </c>
      <c r="AS57" s="9">
        <f>IFERROR(__xludf.DUMMYFUNCTION("""COMPUTED_VALUE"""),1.0)</f>
        <v>1</v>
      </c>
      <c r="AT57" s="9">
        <f>IFERROR(__xludf.DUMMYFUNCTION("""COMPUTED_VALUE"""),1.0)</f>
        <v>1</v>
      </c>
      <c r="AU57" s="9">
        <f>IFERROR(__xludf.DUMMYFUNCTION("""COMPUTED_VALUE"""),1.0)</f>
        <v>1</v>
      </c>
      <c r="AV57" s="9">
        <f>IFERROR(__xludf.DUMMYFUNCTION("""COMPUTED_VALUE"""),1.0)</f>
        <v>1</v>
      </c>
      <c r="AW57" s="9">
        <f>IFERROR(__xludf.DUMMYFUNCTION("""COMPUTED_VALUE"""),1.0)</f>
        <v>1</v>
      </c>
      <c r="AX57" s="9">
        <f>IFERROR(__xludf.DUMMYFUNCTION("""COMPUTED_VALUE"""),1.0)</f>
        <v>1</v>
      </c>
      <c r="AY57" s="9">
        <f>IFERROR(__xludf.DUMMYFUNCTION("""COMPUTED_VALUE"""),1.0)</f>
        <v>1</v>
      </c>
      <c r="AZ57" s="9">
        <f>IFERROR(__xludf.DUMMYFUNCTION("""COMPUTED_VALUE"""),1.0)</f>
        <v>1</v>
      </c>
      <c r="BA57" s="9">
        <f>IFERROR(__xludf.DUMMYFUNCTION("""COMPUTED_VALUE"""),1.0)</f>
        <v>1</v>
      </c>
      <c r="BB57" s="9">
        <f>IFERROR(__xludf.DUMMYFUNCTION("""COMPUTED_VALUE"""),1.0)</f>
        <v>1</v>
      </c>
      <c r="BC57" s="9">
        <f>IFERROR(__xludf.DUMMYFUNCTION("""COMPUTED_VALUE"""),1.0)</f>
        <v>1</v>
      </c>
      <c r="BD57" s="9">
        <f>IFERROR(__xludf.DUMMYFUNCTION("""COMPUTED_VALUE"""),1.0)</f>
        <v>1</v>
      </c>
      <c r="BE57" s="9" t="str">
        <f>IFERROR(__xludf.DUMMYFUNCTION("""COMPUTED_VALUE"""),"TLE")</f>
        <v>TLE</v>
      </c>
      <c r="BF57" s="9" t="str">
        <f>IFERROR(__xludf.DUMMYFUNCTION("""COMPUTED_VALUE"""),"TLE")</f>
        <v>TLE</v>
      </c>
      <c r="BG57" s="9" t="str">
        <f>IFERROR(__xludf.DUMMYFUNCTION("""COMPUTED_VALUE"""),"TLE")</f>
        <v>TLE</v>
      </c>
      <c r="BH57" s="9" t="str">
        <f>IFERROR(__xludf.DUMMYFUNCTION("""COMPUTED_VALUE"""),"TLE")</f>
        <v>TLE</v>
      </c>
      <c r="BI57" s="9" t="str">
        <f>IFERROR(__xludf.DUMMYFUNCTION("""COMPUTED_VALUE"""),"TLE")</f>
        <v>TLE</v>
      </c>
      <c r="BJ57" s="9" t="str">
        <f>IFERROR(__xludf.DUMMYFUNCTION("""COMPUTED_VALUE"""),"TLE")</f>
        <v>TLE</v>
      </c>
      <c r="BK57" s="9" t="str">
        <f>IFERROR(__xludf.DUMMYFUNCTION("""COMPUTED_VALUE"""),"TLE")</f>
        <v>TLE</v>
      </c>
      <c r="BL57" s="9" t="str">
        <f>IFERROR(__xludf.DUMMYFUNCTION("""COMPUTED_VALUE"""),"TLE")</f>
        <v>TLE</v>
      </c>
      <c r="BM57" s="9" t="str">
        <f>IFERROR(__xludf.DUMMYFUNCTION("""COMPUTED_VALUE"""),"")</f>
        <v/>
      </c>
      <c r="BN57" s="9">
        <f>IFERROR(__xludf.DUMMYFUNCTION("""COMPUTED_VALUE"""),1.0)</f>
        <v>1</v>
      </c>
      <c r="BO57" s="9">
        <f>IFERROR(__xludf.DUMMYFUNCTION("""COMPUTED_VALUE"""),1.0)</f>
        <v>1</v>
      </c>
      <c r="BP57" s="9">
        <f>IFERROR(__xludf.DUMMYFUNCTION("""COMPUTED_VALUE"""),1.0)</f>
        <v>1</v>
      </c>
      <c r="BQ57" s="9">
        <f>IFERROR(__xludf.DUMMYFUNCTION("""COMPUTED_VALUE"""),1.0)</f>
        <v>1</v>
      </c>
      <c r="BR57" s="9" t="str">
        <f>IFERROR(__xludf.DUMMYFUNCTION("""COMPUTED_VALUE"""),"WA")</f>
        <v>WA</v>
      </c>
      <c r="BS57" s="9">
        <f>IFERROR(__xludf.DUMMYFUNCTION("""COMPUTED_VALUE"""),1.0)</f>
        <v>1</v>
      </c>
      <c r="BT57" s="9">
        <f>IFERROR(__xludf.DUMMYFUNCTION("""COMPUTED_VALUE"""),1.0)</f>
        <v>1</v>
      </c>
      <c r="BU57" s="9">
        <f>IFERROR(__xludf.DUMMYFUNCTION("""COMPUTED_VALUE"""),1.0)</f>
        <v>1</v>
      </c>
      <c r="BV57" s="9">
        <f>IFERROR(__xludf.DUMMYFUNCTION("""COMPUTED_VALUE"""),1.0)</f>
        <v>1</v>
      </c>
      <c r="BW57" s="9" t="str">
        <f>IFERROR(__xludf.DUMMYFUNCTION("""COMPUTED_VALUE"""),"WA")</f>
        <v>WA</v>
      </c>
      <c r="BX57" s="9" t="str">
        <f>IFERROR(__xludf.DUMMYFUNCTION("""COMPUTED_VALUE"""),"WA")</f>
        <v>WA</v>
      </c>
      <c r="BY57" s="9" t="str">
        <f>IFERROR(__xludf.DUMMYFUNCTION("""COMPUTED_VALUE"""),"WA")</f>
        <v>WA</v>
      </c>
      <c r="BZ57" s="9">
        <f>IFERROR(__xludf.DUMMYFUNCTION("""COMPUTED_VALUE"""),1.0)</f>
        <v>1</v>
      </c>
      <c r="CA57" s="9" t="str">
        <f>IFERROR(__xludf.DUMMYFUNCTION("""COMPUTED_VALUE"""),"WA")</f>
        <v>WA</v>
      </c>
      <c r="CB57" s="9" t="str">
        <f>IFERROR(__xludf.DUMMYFUNCTION("""COMPUTED_VALUE"""),"TLE")</f>
        <v>TLE</v>
      </c>
      <c r="CC57" s="9" t="str">
        <f>IFERROR(__xludf.DUMMYFUNCTION("""COMPUTED_VALUE"""),"TLE")</f>
        <v>TLE</v>
      </c>
      <c r="CD57" s="9" t="str">
        <f>IFERROR(__xludf.DUMMYFUNCTION("""COMPUTED_VALUE"""),"TLE")</f>
        <v>TLE</v>
      </c>
      <c r="CE57" s="9" t="str">
        <f>IFERROR(__xludf.DUMMYFUNCTION("""COMPUTED_VALUE"""),"TLE")</f>
        <v>TLE</v>
      </c>
      <c r="CF57" s="9" t="str">
        <f>IFERROR(__xludf.DUMMYFUNCTION("""COMPUTED_VALUE"""),"TLE")</f>
        <v>TLE</v>
      </c>
      <c r="CG57" s="9" t="str">
        <f>IFERROR(__xludf.DUMMYFUNCTION("""COMPUTED_VALUE"""),"TLE")</f>
        <v>TLE</v>
      </c>
      <c r="CH57" s="9" t="str">
        <f>IFERROR(__xludf.DUMMYFUNCTION("""COMPUTED_VALUE"""),"TLE")</f>
        <v>TLE</v>
      </c>
      <c r="CI57" s="9" t="str">
        <f>IFERROR(__xludf.DUMMYFUNCTION("""COMPUTED_VALUE"""),"TLE")</f>
        <v>TLE</v>
      </c>
      <c r="CJ57" s="9" t="str">
        <f>IFERROR(__xludf.DUMMYFUNCTION("""COMPUTED_VALUE"""),"TLE")</f>
        <v>TLE</v>
      </c>
      <c r="CK57" s="9" t="str">
        <f>IFERROR(__xludf.DUMMYFUNCTION("""COMPUTED_VALUE"""),"TLE")</f>
        <v>TLE</v>
      </c>
      <c r="CL57" s="9" t="str">
        <f>IFERROR(__xludf.DUMMYFUNCTION("""COMPUTED_VALUE"""),"TLE")</f>
        <v>TLE</v>
      </c>
      <c r="CM57" s="9" t="str">
        <f>IFERROR(__xludf.DUMMYFUNCTION("""COMPUTED_VALUE"""),"TLE")</f>
        <v>TLE</v>
      </c>
      <c r="CN57" s="9" t="str">
        <f>IFERROR(__xludf.DUMMYFUNCTION("""COMPUTED_VALUE"""),"TLE")</f>
        <v>TLE</v>
      </c>
      <c r="CO57" s="9" t="str">
        <f>IFERROR(__xludf.DUMMYFUNCTION("""COMPUTED_VALUE"""),"TLE")</f>
        <v>TLE</v>
      </c>
      <c r="CP57" s="9" t="str">
        <f>IFERROR(__xludf.DUMMYFUNCTION("""COMPUTED_VALUE"""),"TLE")</f>
        <v>TLE</v>
      </c>
      <c r="CQ57" s="9" t="str">
        <f>IFERROR(__xludf.DUMMYFUNCTION("""COMPUTED_VALUE"""),"TLE")</f>
        <v>TLE</v>
      </c>
      <c r="CR57" s="9" t="str">
        <f>IFERROR(__xludf.DUMMYFUNCTION("""COMPUTED_VALUE"""),"TLE")</f>
        <v>TLE</v>
      </c>
      <c r="CS57" s="9" t="str">
        <f>IFERROR(__xludf.DUMMYFUNCTION("""COMPUTED_VALUE"""),"WA")</f>
        <v>WA</v>
      </c>
      <c r="CT57" s="9" t="str">
        <f>IFERROR(__xludf.DUMMYFUNCTION("""COMPUTED_VALUE"""),"TLE")</f>
        <v>TLE</v>
      </c>
      <c r="CU57" s="9" t="str">
        <f>IFERROR(__xludf.DUMMYFUNCTION("""COMPUTED_VALUE"""),"")</f>
        <v/>
      </c>
      <c r="CV57" s="9" t="str">
        <f>IFERROR(__xludf.DUMMYFUNCTION("""COMPUTED_VALUE"""),"WA")</f>
        <v>WA</v>
      </c>
      <c r="CW57" s="9">
        <f>IFERROR(__xludf.DUMMYFUNCTION("""COMPUTED_VALUE"""),1.0)</f>
        <v>1</v>
      </c>
      <c r="CX57" s="9" t="str">
        <f>IFERROR(__xludf.DUMMYFUNCTION("""COMPUTED_VALUE"""),"WA")</f>
        <v>WA</v>
      </c>
      <c r="CY57" s="9" t="str">
        <f>IFERROR(__xludf.DUMMYFUNCTION("""COMPUTED_VALUE"""),"WA")</f>
        <v>WA</v>
      </c>
      <c r="CZ57" s="9" t="str">
        <f>IFERROR(__xludf.DUMMYFUNCTION("""COMPUTED_VALUE"""),"WA")</f>
        <v>WA</v>
      </c>
      <c r="DA57" s="9" t="str">
        <f>IFERROR(__xludf.DUMMYFUNCTION("""COMPUTED_VALUE"""),"WA")</f>
        <v>WA</v>
      </c>
      <c r="DB57" s="9" t="str">
        <f>IFERROR(__xludf.DUMMYFUNCTION("""COMPUTED_VALUE"""),"WA")</f>
        <v>WA</v>
      </c>
      <c r="DC57" s="9" t="str">
        <f>IFERROR(__xludf.DUMMYFUNCTION("""COMPUTED_VALUE"""),"WA")</f>
        <v>WA</v>
      </c>
      <c r="DD57" s="9" t="str">
        <f>IFERROR(__xludf.DUMMYFUNCTION("""COMPUTED_VALUE"""),"TLE")</f>
        <v>TLE</v>
      </c>
      <c r="DE57" s="9" t="str">
        <f>IFERROR(__xludf.DUMMYFUNCTION("""COMPUTED_VALUE"""),"TLE")</f>
        <v>TLE</v>
      </c>
      <c r="DF57" s="9" t="str">
        <f>IFERROR(__xludf.DUMMYFUNCTION("""COMPUTED_VALUE"""),"TLE")</f>
        <v>TLE</v>
      </c>
      <c r="DG57" s="9" t="str">
        <f>IFERROR(__xludf.DUMMYFUNCTION("""COMPUTED_VALUE"""),"TLE")</f>
        <v>TLE</v>
      </c>
      <c r="DH57" s="9" t="str">
        <f>IFERROR(__xludf.DUMMYFUNCTION("""COMPUTED_VALUE"""),"TLE")</f>
        <v>TLE</v>
      </c>
      <c r="DI57" s="9" t="str">
        <f>IFERROR(__xludf.DUMMYFUNCTION("""COMPUTED_VALUE"""),"TLE")</f>
        <v>TLE</v>
      </c>
      <c r="DJ57" s="9" t="str">
        <f>IFERROR(__xludf.DUMMYFUNCTION("""COMPUTED_VALUE"""),"TLE")</f>
        <v>TLE</v>
      </c>
      <c r="DK57" s="9" t="str">
        <f>IFERROR(__xludf.DUMMYFUNCTION("""COMPUTED_VALUE"""),"TLE")</f>
        <v>TLE</v>
      </c>
      <c r="DL57" s="9" t="str">
        <f>IFERROR(__xludf.DUMMYFUNCTION("""COMPUTED_VALUE"""),"TLE")</f>
        <v>TLE</v>
      </c>
      <c r="DM57" s="9" t="str">
        <f>IFERROR(__xludf.DUMMYFUNCTION("""COMPUTED_VALUE"""),"TLE")</f>
        <v>TLE</v>
      </c>
      <c r="DN57" s="9" t="str">
        <f>IFERROR(__xludf.DUMMYFUNCTION("""COMPUTED_VALUE"""),"TLE")</f>
        <v>TLE</v>
      </c>
      <c r="DO57" s="9" t="str">
        <f>IFERROR(__xludf.DUMMYFUNCTION("""COMPUTED_VALUE"""),"TLE")</f>
        <v>TLE</v>
      </c>
      <c r="DP57" s="9" t="str">
        <f>IFERROR(__xludf.DUMMYFUNCTION("""COMPUTED_VALUE"""),"TLE")</f>
        <v>TLE</v>
      </c>
      <c r="DQ57" s="9" t="str">
        <f>IFERROR(__xludf.DUMMYFUNCTION("""COMPUTED_VALUE"""),"TLE")</f>
        <v>TLE</v>
      </c>
      <c r="DR57" s="9" t="str">
        <f>IFERROR(__xludf.DUMMYFUNCTION("""COMPUTED_VALUE"""),"TLE")</f>
        <v>TLE</v>
      </c>
      <c r="DS57" s="9" t="str">
        <f>IFERROR(__xludf.DUMMYFUNCTION("""COMPUTED_VALUE"""),"TLE")</f>
        <v>TLE</v>
      </c>
      <c r="DT57" s="9" t="str">
        <f>IFERROR(__xludf.DUMMYFUNCTION("""COMPUTED_VALUE"""),"TLE")</f>
        <v>TLE</v>
      </c>
      <c r="DU57" s="9" t="str">
        <f>IFERROR(__xludf.DUMMYFUNCTION("""COMPUTED_VALUE"""),"TLE")</f>
        <v>TLE</v>
      </c>
      <c r="DV57" s="9" t="str">
        <f>IFERROR(__xludf.DUMMYFUNCTION("""COMPUTED_VALUE"""),"TLE")</f>
        <v>TLE</v>
      </c>
      <c r="DW57" s="9" t="str">
        <f>IFERROR(__xludf.DUMMYFUNCTION("""COMPUTED_VALUE"""),"TLE")</f>
        <v>TLE</v>
      </c>
      <c r="DX57" s="9" t="str">
        <f>IFERROR(__xludf.DUMMYFUNCTION("""COMPUTED_VALUE"""),"TLE")</f>
        <v>TLE</v>
      </c>
      <c r="DY57" s="9" t="str">
        <f>IFERROR(__xludf.DUMMYFUNCTION("""COMPUTED_VALUE"""),"TLE")</f>
        <v>TLE</v>
      </c>
      <c r="DZ57" s="9" t="str">
        <f>IFERROR(__xludf.DUMMYFUNCTION("""COMPUTED_VALUE"""),"TLE")</f>
        <v>TLE</v>
      </c>
      <c r="EA57" s="9" t="str">
        <f>IFERROR(__xludf.DUMMYFUNCTION("""COMPUTED_VALUE"""),"TLE")</f>
        <v>TLE</v>
      </c>
      <c r="EB57" s="9" t="str">
        <f>IFERROR(__xludf.DUMMYFUNCTION("""COMPUTED_VALUE"""),"")</f>
        <v/>
      </c>
      <c r="EC57" s="9" t="str">
        <f>IFERROR(__xludf.DUMMYFUNCTION("""COMPUTED_VALUE"""),"-")</f>
        <v>-</v>
      </c>
      <c r="ED57" s="9" t="str">
        <f>IFERROR(__xludf.DUMMYFUNCTION("""COMPUTED_VALUE"""),"-")</f>
        <v>-</v>
      </c>
      <c r="EE57" s="9" t="str">
        <f>IFERROR(__xludf.DUMMYFUNCTION("""COMPUTED_VALUE"""),"-")</f>
        <v>-</v>
      </c>
      <c r="EF57" s="9" t="str">
        <f>IFERROR(__xludf.DUMMYFUNCTION("""COMPUTED_VALUE"""),"-")</f>
        <v>-</v>
      </c>
      <c r="EG57" s="9" t="str">
        <f>IFERROR(__xludf.DUMMYFUNCTION("""COMPUTED_VALUE"""),"-")</f>
        <v>-</v>
      </c>
      <c r="EH57" s="9" t="str">
        <f>IFERROR(__xludf.DUMMYFUNCTION("""COMPUTED_VALUE"""),"-")</f>
        <v>-</v>
      </c>
      <c r="EI57" s="9" t="str">
        <f>IFERROR(__xludf.DUMMYFUNCTION("""COMPUTED_VALUE"""),"-")</f>
        <v>-</v>
      </c>
      <c r="EJ57" s="9" t="str">
        <f>IFERROR(__xludf.DUMMYFUNCTION("""COMPUTED_VALUE"""),"-")</f>
        <v>-</v>
      </c>
      <c r="EK57" s="9" t="str">
        <f>IFERROR(__xludf.DUMMYFUNCTION("""COMPUTED_VALUE"""),"-")</f>
        <v>-</v>
      </c>
      <c r="EL57" s="9" t="str">
        <f>IFERROR(__xludf.DUMMYFUNCTION("""COMPUTED_VALUE"""),"-")</f>
        <v>-</v>
      </c>
      <c r="EM57" s="9" t="str">
        <f>IFERROR(__xludf.DUMMYFUNCTION("""COMPUTED_VALUE"""),"-")</f>
        <v>-</v>
      </c>
      <c r="EN57" s="9" t="str">
        <f>IFERROR(__xludf.DUMMYFUNCTION("""COMPUTED_VALUE"""),"-")</f>
        <v>-</v>
      </c>
      <c r="EO57" s="9" t="str">
        <f>IFERROR(__xludf.DUMMYFUNCTION("""COMPUTED_VALUE"""),"-")</f>
        <v>-</v>
      </c>
      <c r="EP57" s="9" t="str">
        <f>IFERROR(__xludf.DUMMYFUNCTION("""COMPUTED_VALUE"""),"-")</f>
        <v>-</v>
      </c>
      <c r="EQ57" s="9" t="str">
        <f>IFERROR(__xludf.DUMMYFUNCTION("""COMPUTED_VALUE"""),"-")</f>
        <v>-</v>
      </c>
      <c r="ER57" s="9" t="str">
        <f>IFERROR(__xludf.DUMMYFUNCTION("""COMPUTED_VALUE"""),"-")</f>
        <v>-</v>
      </c>
      <c r="ES57" s="9" t="str">
        <f>IFERROR(__xludf.DUMMYFUNCTION("""COMPUTED_VALUE"""),"")</f>
        <v/>
      </c>
      <c r="ET57" s="9" t="str">
        <f>IFERROR(__xludf.DUMMYFUNCTION("""COMPUTED_VALUE"""),"-")</f>
        <v>-</v>
      </c>
      <c r="EU57" s="9" t="str">
        <f>IFERROR(__xludf.DUMMYFUNCTION("""COMPUTED_VALUE"""),"-")</f>
        <v>-</v>
      </c>
      <c r="EV57" s="9" t="str">
        <f>IFERROR(__xludf.DUMMYFUNCTION("""COMPUTED_VALUE"""),"-")</f>
        <v>-</v>
      </c>
      <c r="EW57" s="9" t="str">
        <f>IFERROR(__xludf.DUMMYFUNCTION("""COMPUTED_VALUE"""),"-")</f>
        <v>-</v>
      </c>
      <c r="EX57" s="9" t="str">
        <f>IFERROR(__xludf.DUMMYFUNCTION("""COMPUTED_VALUE"""),"-")</f>
        <v>-</v>
      </c>
      <c r="EY57" s="9" t="str">
        <f>IFERROR(__xludf.DUMMYFUNCTION("""COMPUTED_VALUE"""),"-")</f>
        <v>-</v>
      </c>
      <c r="EZ57" s="9" t="str">
        <f>IFERROR(__xludf.DUMMYFUNCTION("""COMPUTED_VALUE"""),"-")</f>
        <v>-</v>
      </c>
      <c r="FA57" s="9" t="str">
        <f>IFERROR(__xludf.DUMMYFUNCTION("""COMPUTED_VALUE"""),"-")</f>
        <v>-</v>
      </c>
      <c r="FB57" s="9" t="str">
        <f>IFERROR(__xludf.DUMMYFUNCTION("""COMPUTED_VALUE"""),"-")</f>
        <v>-</v>
      </c>
      <c r="FC57" s="9" t="str">
        <f>IFERROR(__xludf.DUMMYFUNCTION("""COMPUTED_VALUE"""),"-")</f>
        <v>-</v>
      </c>
      <c r="FD57" s="9" t="str">
        <f>IFERROR(__xludf.DUMMYFUNCTION("""COMPUTED_VALUE"""),"-")</f>
        <v>-</v>
      </c>
      <c r="FE57" s="9" t="str">
        <f>IFERROR(__xludf.DUMMYFUNCTION("""COMPUTED_VALUE"""),"-")</f>
        <v>-</v>
      </c>
      <c r="FF57" s="9" t="str">
        <f>IFERROR(__xludf.DUMMYFUNCTION("""COMPUTED_VALUE"""),"-")</f>
        <v>-</v>
      </c>
      <c r="FG57" s="9" t="str">
        <f>IFERROR(__xludf.DUMMYFUNCTION("""COMPUTED_VALUE"""),"-")</f>
        <v>-</v>
      </c>
      <c r="FH57" s="9" t="str">
        <f>IFERROR(__xludf.DUMMYFUNCTION("""COMPUTED_VALUE"""),"-")</f>
        <v>-</v>
      </c>
      <c r="FI57" s="9" t="str">
        <f>IFERROR(__xludf.DUMMYFUNCTION("""COMPUTED_VALUE"""),"-")</f>
        <v>-</v>
      </c>
      <c r="FJ57" s="9" t="str">
        <f>IFERROR(__xludf.DUMMYFUNCTION("""COMPUTED_VALUE"""),"-")</f>
        <v>-</v>
      </c>
      <c r="FK57" s="9" t="str">
        <f>IFERROR(__xludf.DUMMYFUNCTION("""COMPUTED_VALUE"""),"-")</f>
        <v>-</v>
      </c>
      <c r="FL57" s="9" t="str">
        <f>IFERROR(__xludf.DUMMYFUNCTION("""COMPUTED_VALUE"""),"-")</f>
        <v>-</v>
      </c>
      <c r="FM57" s="9" t="str">
        <f>IFERROR(__xludf.DUMMYFUNCTION("""COMPUTED_VALUE"""),"-")</f>
        <v>-</v>
      </c>
      <c r="FN57" s="9" t="str">
        <f>IFERROR(__xludf.DUMMYFUNCTION("""COMPUTED_VALUE"""),"-")</f>
        <v>-</v>
      </c>
      <c r="FO57" s="9" t="str">
        <f>IFERROR(__xludf.DUMMYFUNCTION("""COMPUTED_VALUE"""),"-")</f>
        <v>-</v>
      </c>
      <c r="FP57" s="9" t="str">
        <f>IFERROR(__xludf.DUMMYFUNCTION("""COMPUTED_VALUE"""),"-")</f>
        <v>-</v>
      </c>
      <c r="FQ57" s="9" t="str">
        <f>IFERROR(__xludf.DUMMYFUNCTION("""COMPUTED_VALUE"""),"-")</f>
        <v>-</v>
      </c>
      <c r="FR57" s="9" t="str">
        <f>IFERROR(__xludf.DUMMYFUNCTION("""COMPUTED_VALUE"""),"-")</f>
        <v>-</v>
      </c>
      <c r="FS57" s="9" t="str">
        <f>IFERROR(__xludf.DUMMYFUNCTION("""COMPUTED_VALUE"""),"-")</f>
        <v>-</v>
      </c>
      <c r="FT57" s="9" t="str">
        <f>IFERROR(__xludf.DUMMYFUNCTION("""COMPUTED_VALUE"""),"-")</f>
        <v>-</v>
      </c>
      <c r="FU57" s="9" t="str">
        <f>IFERROR(__xludf.DUMMYFUNCTION("""COMPUTED_VALUE"""),"-")</f>
        <v>-</v>
      </c>
      <c r="FV57" s="9" t="str">
        <f>IFERROR(__xludf.DUMMYFUNCTION("""COMPUTED_VALUE"""),"")</f>
        <v/>
      </c>
      <c r="FW57" s="9" t="str">
        <f>IFERROR(__xludf.DUMMYFUNCTION("""COMPUTED_VALUE"""),"-")</f>
        <v>-</v>
      </c>
      <c r="FX57" s="9" t="str">
        <f>IFERROR(__xludf.DUMMYFUNCTION("""COMPUTED_VALUE"""),"-")</f>
        <v>-</v>
      </c>
      <c r="FY57" s="9" t="str">
        <f>IFERROR(__xludf.DUMMYFUNCTION("""COMPUTED_VALUE"""),"-")</f>
        <v>-</v>
      </c>
      <c r="FZ57" s="9" t="str">
        <f>IFERROR(__xludf.DUMMYFUNCTION("""COMPUTED_VALUE"""),"-")</f>
        <v>-</v>
      </c>
      <c r="GA57" s="9" t="str">
        <f>IFERROR(__xludf.DUMMYFUNCTION("""COMPUTED_VALUE"""),"-")</f>
        <v>-</v>
      </c>
      <c r="GB57" s="9" t="str">
        <f>IFERROR(__xludf.DUMMYFUNCTION("""COMPUTED_VALUE"""),"-")</f>
        <v>-</v>
      </c>
      <c r="GC57" s="9" t="str">
        <f>IFERROR(__xludf.DUMMYFUNCTION("""COMPUTED_VALUE"""),"-")</f>
        <v>-</v>
      </c>
      <c r="GD57" s="9" t="str">
        <f>IFERROR(__xludf.DUMMYFUNCTION("""COMPUTED_VALUE"""),"-")</f>
        <v>-</v>
      </c>
      <c r="GE57" s="9" t="str">
        <f>IFERROR(__xludf.DUMMYFUNCTION("""COMPUTED_VALUE"""),"-")</f>
        <v>-</v>
      </c>
      <c r="GF57" s="9" t="str">
        <f>IFERROR(__xludf.DUMMYFUNCTION("""COMPUTED_VALUE"""),"-")</f>
        <v>-</v>
      </c>
      <c r="GG57" s="9" t="str">
        <f>IFERROR(__xludf.DUMMYFUNCTION("""COMPUTED_VALUE"""),"-")</f>
        <v>-</v>
      </c>
      <c r="GH57" s="9" t="str">
        <f>IFERROR(__xludf.DUMMYFUNCTION("""COMPUTED_VALUE"""),"-")</f>
        <v>-</v>
      </c>
      <c r="GI57" s="9" t="str">
        <f>IFERROR(__xludf.DUMMYFUNCTION("""COMPUTED_VALUE"""),"-")</f>
        <v>-</v>
      </c>
      <c r="GJ57" s="9" t="str">
        <f>IFERROR(__xludf.DUMMYFUNCTION("""COMPUTED_VALUE"""),"-")</f>
        <v>-</v>
      </c>
      <c r="GK57" s="9" t="str">
        <f>IFERROR(__xludf.DUMMYFUNCTION("""COMPUTED_VALUE"""),"-")</f>
        <v>-</v>
      </c>
      <c r="GL57" s="9" t="str">
        <f>IFERROR(__xludf.DUMMYFUNCTION("""COMPUTED_VALUE"""),"-")</f>
        <v>-</v>
      </c>
      <c r="GM57" s="9" t="str">
        <f>IFERROR(__xludf.DUMMYFUNCTION("""COMPUTED_VALUE"""),"-")</f>
        <v>-</v>
      </c>
      <c r="GN57" s="9" t="str">
        <f>IFERROR(__xludf.DUMMYFUNCTION("""COMPUTED_VALUE"""),"-")</f>
        <v>-</v>
      </c>
      <c r="GO57" s="9" t="str">
        <f>IFERROR(__xludf.DUMMYFUNCTION("""COMPUTED_VALUE"""),"-")</f>
        <v>-</v>
      </c>
      <c r="GP57" s="9" t="str">
        <f>IFERROR(__xludf.DUMMYFUNCTION("""COMPUTED_VALUE"""),"-")</f>
        <v>-</v>
      </c>
      <c r="GQ57" s="9" t="str">
        <f>IFERROR(__xludf.DUMMYFUNCTION("""COMPUTED_VALUE"""),"-")</f>
        <v>-</v>
      </c>
      <c r="GR57" s="9" t="str">
        <f>IFERROR(__xludf.DUMMYFUNCTION("""COMPUTED_VALUE"""),"-")</f>
        <v>-</v>
      </c>
      <c r="GS57" s="9" t="str">
        <f>IFERROR(__xludf.DUMMYFUNCTION("""COMPUTED_VALUE"""),"-")</f>
        <v>-</v>
      </c>
      <c r="GT57" s="9" t="str">
        <f>IFERROR(__xludf.DUMMYFUNCTION("""COMPUTED_VALUE"""),"-")</f>
        <v>-</v>
      </c>
      <c r="GU57" s="9" t="str">
        <f>IFERROR(__xludf.DUMMYFUNCTION("""COMPUTED_VALUE"""),"")</f>
        <v/>
      </c>
    </row>
    <row r="58">
      <c r="A58" s="5"/>
      <c r="B58" s="5"/>
      <c r="C58" s="5">
        <f>if(B58="d","diskv. iz ciklusa",if(B58="d1","diskv. iz kruga",if($E58="ODOBREN",(if(countif(H:H,"="&amp;H58)=1,countif(H:H,"&gt;"&amp;H58)+1,concatenate(countif(H:H,"&gt;"&amp;H58)+1," - ",countif(H:H,"&gt;="&amp;H58)))),'Rezultati - B kategorija'!empty)))</f>
        <v>56</v>
      </c>
      <c r="D58" s="6" t="str">
        <f>IFERROR(__xludf.DUMMYFUNCTION("""COMPUTED_VALUE"""),"djordjezdravkovic")</f>
        <v>djordjezdravkovic</v>
      </c>
      <c r="E58" s="6" t="str">
        <f>IFERROR(__xludf.DUMMYFUNCTION("""COMPUTED_VALUE"""),"ODOBREN")</f>
        <v>ODOBREN</v>
      </c>
      <c r="F58" s="6" t="str">
        <f>IFERROR(__xludf.DUMMYFUNCTION("""COMPUTED_VALUE"""),"Đorđe")</f>
        <v>Đorđe</v>
      </c>
      <c r="G58" s="6" t="str">
        <f>IFERROR(__xludf.DUMMYFUNCTION("""COMPUTED_VALUE"""),"Zdravković")</f>
        <v>Zdravković</v>
      </c>
      <c r="H58" s="7">
        <f>IFERROR(__xludf.DUMMYFUNCTION("""COMPUTED_VALUE"""),60.0)</f>
        <v>60</v>
      </c>
      <c r="I58" s="7">
        <f>IFERROR(__xludf.DUMMYFUNCTION("""COMPUTED_VALUE"""),60.0)</f>
        <v>60</v>
      </c>
      <c r="J58" s="6" t="str">
        <f>IFERROR(__xludf.DUMMYFUNCTION("""COMPUTED_VALUE"""),"Niš")</f>
        <v>Niš</v>
      </c>
      <c r="K58" s="6" t="str">
        <f>IFERROR(__xludf.DUMMYFUNCTION("""COMPUTED_VALUE"""),"Elektrotehnička škola Mija Stanimirović")</f>
        <v>Elektrotehnička škola Mija Stanimirović</v>
      </c>
      <c r="L58" s="14" t="str">
        <f>IFERROR(__xludf.DUMMYFUNCTION("""COMPUTED_VALUE"""),"III")</f>
        <v>III</v>
      </c>
      <c r="M58" s="6" t="str">
        <f>IFERROR(__xludf.DUMMYFUNCTION("""COMPUTED_VALUE"""),"B")</f>
        <v>B</v>
      </c>
      <c r="N58" s="6" t="str">
        <f>IFERROR(__xludf.DUMMYFUNCTION("""COMPUTED_VALUE"""),"Miloš Savić")</f>
        <v>Miloš Savić</v>
      </c>
      <c r="O58" s="8">
        <f>IFERROR(__xludf.DUMMYFUNCTION("""COMPUTED_VALUE"""),60.0)</f>
        <v>60</v>
      </c>
      <c r="P58" s="9" t="str">
        <f>IFERROR(__xludf.DUMMYFUNCTION("""COMPUTED_VALUE"""),"-")</f>
        <v>-</v>
      </c>
      <c r="Q58" s="9">
        <f>IFERROR(__xludf.DUMMYFUNCTION("""COMPUTED_VALUE"""),0.0)</f>
        <v>0</v>
      </c>
      <c r="R58" s="9" t="str">
        <f>IFERROR(__xludf.DUMMYFUNCTION("""COMPUTED_VALUE"""),"-")</f>
        <v>-</v>
      </c>
      <c r="S58" s="9" t="str">
        <f>IFERROR(__xludf.DUMMYFUNCTION("""COMPUTED_VALUE"""),"-")</f>
        <v>-</v>
      </c>
      <c r="T58" s="9" t="str">
        <f>IFERROR(__xludf.DUMMYFUNCTION("""COMPUTED_VALUE"""),"-")</f>
        <v>-</v>
      </c>
      <c r="U58" s="9" t="str">
        <f>IFERROR(__xludf.DUMMYFUNCTION("""COMPUTED_VALUE"""),"")</f>
        <v/>
      </c>
      <c r="V58" s="9" t="str">
        <f>IFERROR(__xludf.DUMMYFUNCTION("""COMPUTED_VALUE"""),"")</f>
        <v/>
      </c>
      <c r="W58" s="9">
        <f>IFERROR(__xludf.DUMMYFUNCTION("""COMPUTED_VALUE"""),1.0)</f>
        <v>1</v>
      </c>
      <c r="X58" s="9">
        <f>IFERROR(__xludf.DUMMYFUNCTION("""COMPUTED_VALUE"""),1.0)</f>
        <v>1</v>
      </c>
      <c r="Y58" s="9">
        <f>IFERROR(__xludf.DUMMYFUNCTION("""COMPUTED_VALUE"""),1.0)</f>
        <v>1</v>
      </c>
      <c r="Z58" s="9">
        <f>IFERROR(__xludf.DUMMYFUNCTION("""COMPUTED_VALUE"""),1.0)</f>
        <v>1</v>
      </c>
      <c r="AA58" s="9">
        <f>IFERROR(__xludf.DUMMYFUNCTION("""COMPUTED_VALUE"""),1.0)</f>
        <v>1</v>
      </c>
      <c r="AB58" s="9">
        <f>IFERROR(__xludf.DUMMYFUNCTION("""COMPUTED_VALUE"""),1.0)</f>
        <v>1</v>
      </c>
      <c r="AC58" s="9">
        <f>IFERROR(__xludf.DUMMYFUNCTION("""COMPUTED_VALUE"""),1.0)</f>
        <v>1</v>
      </c>
      <c r="AD58" s="9">
        <f>IFERROR(__xludf.DUMMYFUNCTION("""COMPUTED_VALUE"""),1.0)</f>
        <v>1</v>
      </c>
      <c r="AE58" s="9">
        <f>IFERROR(__xludf.DUMMYFUNCTION("""COMPUTED_VALUE"""),1.0)</f>
        <v>1</v>
      </c>
      <c r="AF58" s="9" t="str">
        <f>IFERROR(__xludf.DUMMYFUNCTION("""COMPUTED_VALUE"""),"RTE")</f>
        <v>RTE</v>
      </c>
      <c r="AG58" s="9">
        <f>IFERROR(__xludf.DUMMYFUNCTION("""COMPUTED_VALUE"""),1.0)</f>
        <v>1</v>
      </c>
      <c r="AH58" s="9">
        <f>IFERROR(__xludf.DUMMYFUNCTION("""COMPUTED_VALUE"""),1.0)</f>
        <v>1</v>
      </c>
      <c r="AI58" s="9">
        <f>IFERROR(__xludf.DUMMYFUNCTION("""COMPUTED_VALUE"""),1.0)</f>
        <v>1</v>
      </c>
      <c r="AJ58" s="9">
        <f>IFERROR(__xludf.DUMMYFUNCTION("""COMPUTED_VALUE"""),1.0)</f>
        <v>1</v>
      </c>
      <c r="AK58" s="9">
        <f>IFERROR(__xludf.DUMMYFUNCTION("""COMPUTED_VALUE"""),1.0)</f>
        <v>1</v>
      </c>
      <c r="AL58" s="9">
        <f>IFERROR(__xludf.DUMMYFUNCTION("""COMPUTED_VALUE"""),1.0)</f>
        <v>1</v>
      </c>
      <c r="AM58" s="9">
        <f>IFERROR(__xludf.DUMMYFUNCTION("""COMPUTED_VALUE"""),1.0)</f>
        <v>1</v>
      </c>
      <c r="AN58" s="9">
        <f>IFERROR(__xludf.DUMMYFUNCTION("""COMPUTED_VALUE"""),1.0)</f>
        <v>1</v>
      </c>
      <c r="AO58" s="9">
        <f>IFERROR(__xludf.DUMMYFUNCTION("""COMPUTED_VALUE"""),1.0)</f>
        <v>1</v>
      </c>
      <c r="AP58" s="9">
        <f>IFERROR(__xludf.DUMMYFUNCTION("""COMPUTED_VALUE"""),1.0)</f>
        <v>1</v>
      </c>
      <c r="AQ58" s="9">
        <f>IFERROR(__xludf.DUMMYFUNCTION("""COMPUTED_VALUE"""),1.0)</f>
        <v>1</v>
      </c>
      <c r="AR58" s="9">
        <f>IFERROR(__xludf.DUMMYFUNCTION("""COMPUTED_VALUE"""),1.0)</f>
        <v>1</v>
      </c>
      <c r="AS58" s="9">
        <f>IFERROR(__xludf.DUMMYFUNCTION("""COMPUTED_VALUE"""),1.0)</f>
        <v>1</v>
      </c>
      <c r="AT58" s="9">
        <f>IFERROR(__xludf.DUMMYFUNCTION("""COMPUTED_VALUE"""),1.0)</f>
        <v>1</v>
      </c>
      <c r="AU58" s="9">
        <f>IFERROR(__xludf.DUMMYFUNCTION("""COMPUTED_VALUE"""),1.0)</f>
        <v>1</v>
      </c>
      <c r="AV58" s="9">
        <f>IFERROR(__xludf.DUMMYFUNCTION("""COMPUTED_VALUE"""),1.0)</f>
        <v>1</v>
      </c>
      <c r="AW58" s="9">
        <f>IFERROR(__xludf.DUMMYFUNCTION("""COMPUTED_VALUE"""),1.0)</f>
        <v>1</v>
      </c>
      <c r="AX58" s="9">
        <f>IFERROR(__xludf.DUMMYFUNCTION("""COMPUTED_VALUE"""),1.0)</f>
        <v>1</v>
      </c>
      <c r="AY58" s="9">
        <f>IFERROR(__xludf.DUMMYFUNCTION("""COMPUTED_VALUE"""),1.0)</f>
        <v>1</v>
      </c>
      <c r="AZ58" s="9">
        <f>IFERROR(__xludf.DUMMYFUNCTION("""COMPUTED_VALUE"""),1.0)</f>
        <v>1</v>
      </c>
      <c r="BA58" s="9">
        <f>IFERROR(__xludf.DUMMYFUNCTION("""COMPUTED_VALUE"""),1.0)</f>
        <v>1</v>
      </c>
      <c r="BB58" s="9">
        <f>IFERROR(__xludf.DUMMYFUNCTION("""COMPUTED_VALUE"""),1.0)</f>
        <v>1</v>
      </c>
      <c r="BC58" s="9">
        <f>IFERROR(__xludf.DUMMYFUNCTION("""COMPUTED_VALUE"""),1.0)</f>
        <v>1</v>
      </c>
      <c r="BD58" s="9">
        <f>IFERROR(__xludf.DUMMYFUNCTION("""COMPUTED_VALUE"""),1.0)</f>
        <v>1</v>
      </c>
      <c r="BE58" s="9" t="str">
        <f>IFERROR(__xludf.DUMMYFUNCTION("""COMPUTED_VALUE"""),"TLE")</f>
        <v>TLE</v>
      </c>
      <c r="BF58" s="9" t="str">
        <f>IFERROR(__xludf.DUMMYFUNCTION("""COMPUTED_VALUE"""),"TLE")</f>
        <v>TLE</v>
      </c>
      <c r="BG58" s="9">
        <f>IFERROR(__xludf.DUMMYFUNCTION("""COMPUTED_VALUE"""),1.0)</f>
        <v>1</v>
      </c>
      <c r="BH58" s="9" t="str">
        <f>IFERROR(__xludf.DUMMYFUNCTION("""COMPUTED_VALUE"""),"TLE")</f>
        <v>TLE</v>
      </c>
      <c r="BI58" s="9" t="str">
        <f>IFERROR(__xludf.DUMMYFUNCTION("""COMPUTED_VALUE"""),"TLE")</f>
        <v>TLE</v>
      </c>
      <c r="BJ58" s="9" t="str">
        <f>IFERROR(__xludf.DUMMYFUNCTION("""COMPUTED_VALUE"""),"TLE")</f>
        <v>TLE</v>
      </c>
      <c r="BK58" s="9">
        <f>IFERROR(__xludf.DUMMYFUNCTION("""COMPUTED_VALUE"""),1.0)</f>
        <v>1</v>
      </c>
      <c r="BL58" s="9">
        <f>IFERROR(__xludf.DUMMYFUNCTION("""COMPUTED_VALUE"""),1.0)</f>
        <v>1</v>
      </c>
      <c r="BM58" s="9" t="str">
        <f>IFERROR(__xludf.DUMMYFUNCTION("""COMPUTED_VALUE"""),"")</f>
        <v/>
      </c>
      <c r="BN58" s="9" t="str">
        <f>IFERROR(__xludf.DUMMYFUNCTION("""COMPUTED_VALUE"""),"-")</f>
        <v>-</v>
      </c>
      <c r="BO58" s="9" t="str">
        <f>IFERROR(__xludf.DUMMYFUNCTION("""COMPUTED_VALUE"""),"-")</f>
        <v>-</v>
      </c>
      <c r="BP58" s="9" t="str">
        <f>IFERROR(__xludf.DUMMYFUNCTION("""COMPUTED_VALUE"""),"-")</f>
        <v>-</v>
      </c>
      <c r="BQ58" s="9" t="str">
        <f>IFERROR(__xludf.DUMMYFUNCTION("""COMPUTED_VALUE"""),"-")</f>
        <v>-</v>
      </c>
      <c r="BR58" s="9" t="str">
        <f>IFERROR(__xludf.DUMMYFUNCTION("""COMPUTED_VALUE"""),"-")</f>
        <v>-</v>
      </c>
      <c r="BS58" s="9" t="str">
        <f>IFERROR(__xludf.DUMMYFUNCTION("""COMPUTED_VALUE"""),"-")</f>
        <v>-</v>
      </c>
      <c r="BT58" s="9" t="str">
        <f>IFERROR(__xludf.DUMMYFUNCTION("""COMPUTED_VALUE"""),"-")</f>
        <v>-</v>
      </c>
      <c r="BU58" s="9" t="str">
        <f>IFERROR(__xludf.DUMMYFUNCTION("""COMPUTED_VALUE"""),"-")</f>
        <v>-</v>
      </c>
      <c r="BV58" s="9" t="str">
        <f>IFERROR(__xludf.DUMMYFUNCTION("""COMPUTED_VALUE"""),"-")</f>
        <v>-</v>
      </c>
      <c r="BW58" s="9" t="str">
        <f>IFERROR(__xludf.DUMMYFUNCTION("""COMPUTED_VALUE"""),"-")</f>
        <v>-</v>
      </c>
      <c r="BX58" s="9" t="str">
        <f>IFERROR(__xludf.DUMMYFUNCTION("""COMPUTED_VALUE"""),"-")</f>
        <v>-</v>
      </c>
      <c r="BY58" s="9" t="str">
        <f>IFERROR(__xludf.DUMMYFUNCTION("""COMPUTED_VALUE"""),"-")</f>
        <v>-</v>
      </c>
      <c r="BZ58" s="9" t="str">
        <f>IFERROR(__xludf.DUMMYFUNCTION("""COMPUTED_VALUE"""),"-")</f>
        <v>-</v>
      </c>
      <c r="CA58" s="9" t="str">
        <f>IFERROR(__xludf.DUMMYFUNCTION("""COMPUTED_VALUE"""),"-")</f>
        <v>-</v>
      </c>
      <c r="CB58" s="9" t="str">
        <f>IFERROR(__xludf.DUMMYFUNCTION("""COMPUTED_VALUE"""),"-")</f>
        <v>-</v>
      </c>
      <c r="CC58" s="9" t="str">
        <f>IFERROR(__xludf.DUMMYFUNCTION("""COMPUTED_VALUE"""),"-")</f>
        <v>-</v>
      </c>
      <c r="CD58" s="9" t="str">
        <f>IFERROR(__xludf.DUMMYFUNCTION("""COMPUTED_VALUE"""),"-")</f>
        <v>-</v>
      </c>
      <c r="CE58" s="9" t="str">
        <f>IFERROR(__xludf.DUMMYFUNCTION("""COMPUTED_VALUE"""),"-")</f>
        <v>-</v>
      </c>
      <c r="CF58" s="9" t="str">
        <f>IFERROR(__xludf.DUMMYFUNCTION("""COMPUTED_VALUE"""),"-")</f>
        <v>-</v>
      </c>
      <c r="CG58" s="9" t="str">
        <f>IFERROR(__xludf.DUMMYFUNCTION("""COMPUTED_VALUE"""),"-")</f>
        <v>-</v>
      </c>
      <c r="CH58" s="9" t="str">
        <f>IFERROR(__xludf.DUMMYFUNCTION("""COMPUTED_VALUE"""),"-")</f>
        <v>-</v>
      </c>
      <c r="CI58" s="9" t="str">
        <f>IFERROR(__xludf.DUMMYFUNCTION("""COMPUTED_VALUE"""),"-")</f>
        <v>-</v>
      </c>
      <c r="CJ58" s="9" t="str">
        <f>IFERROR(__xludf.DUMMYFUNCTION("""COMPUTED_VALUE"""),"-")</f>
        <v>-</v>
      </c>
      <c r="CK58" s="9" t="str">
        <f>IFERROR(__xludf.DUMMYFUNCTION("""COMPUTED_VALUE"""),"-")</f>
        <v>-</v>
      </c>
      <c r="CL58" s="9" t="str">
        <f>IFERROR(__xludf.DUMMYFUNCTION("""COMPUTED_VALUE"""),"-")</f>
        <v>-</v>
      </c>
      <c r="CM58" s="9" t="str">
        <f>IFERROR(__xludf.DUMMYFUNCTION("""COMPUTED_VALUE"""),"-")</f>
        <v>-</v>
      </c>
      <c r="CN58" s="9" t="str">
        <f>IFERROR(__xludf.DUMMYFUNCTION("""COMPUTED_VALUE"""),"-")</f>
        <v>-</v>
      </c>
      <c r="CO58" s="9" t="str">
        <f>IFERROR(__xludf.DUMMYFUNCTION("""COMPUTED_VALUE"""),"-")</f>
        <v>-</v>
      </c>
      <c r="CP58" s="9" t="str">
        <f>IFERROR(__xludf.DUMMYFUNCTION("""COMPUTED_VALUE"""),"-")</f>
        <v>-</v>
      </c>
      <c r="CQ58" s="9" t="str">
        <f>IFERROR(__xludf.DUMMYFUNCTION("""COMPUTED_VALUE"""),"-")</f>
        <v>-</v>
      </c>
      <c r="CR58" s="9" t="str">
        <f>IFERROR(__xludf.DUMMYFUNCTION("""COMPUTED_VALUE"""),"-")</f>
        <v>-</v>
      </c>
      <c r="CS58" s="9" t="str">
        <f>IFERROR(__xludf.DUMMYFUNCTION("""COMPUTED_VALUE"""),"-")</f>
        <v>-</v>
      </c>
      <c r="CT58" s="9" t="str">
        <f>IFERROR(__xludf.DUMMYFUNCTION("""COMPUTED_VALUE"""),"-")</f>
        <v>-</v>
      </c>
      <c r="CU58" s="9" t="str">
        <f>IFERROR(__xludf.DUMMYFUNCTION("""COMPUTED_VALUE"""),"")</f>
        <v/>
      </c>
      <c r="CV58" s="9">
        <f>IFERROR(__xludf.DUMMYFUNCTION("""COMPUTED_VALUE"""),1.0)</f>
        <v>1</v>
      </c>
      <c r="CW58" s="9">
        <f>IFERROR(__xludf.DUMMYFUNCTION("""COMPUTED_VALUE"""),1.0)</f>
        <v>1</v>
      </c>
      <c r="CX58" s="9">
        <f>IFERROR(__xludf.DUMMYFUNCTION("""COMPUTED_VALUE"""),1.0)</f>
        <v>1</v>
      </c>
      <c r="CY58" s="9">
        <f>IFERROR(__xludf.DUMMYFUNCTION("""COMPUTED_VALUE"""),1.0)</f>
        <v>1</v>
      </c>
      <c r="CZ58" s="9" t="str">
        <f>IFERROR(__xludf.DUMMYFUNCTION("""COMPUTED_VALUE"""),"WA")</f>
        <v>WA</v>
      </c>
      <c r="DA58" s="9" t="str">
        <f>IFERROR(__xludf.DUMMYFUNCTION("""COMPUTED_VALUE"""),"WA")</f>
        <v>WA</v>
      </c>
      <c r="DB58" s="9" t="str">
        <f>IFERROR(__xludf.DUMMYFUNCTION("""COMPUTED_VALUE"""),"WA")</f>
        <v>WA</v>
      </c>
      <c r="DC58" s="9" t="str">
        <f>IFERROR(__xludf.DUMMYFUNCTION("""COMPUTED_VALUE"""),"TLE")</f>
        <v>TLE</v>
      </c>
      <c r="DD58" s="9" t="str">
        <f>IFERROR(__xludf.DUMMYFUNCTION("""COMPUTED_VALUE"""),"TLE")</f>
        <v>TLE</v>
      </c>
      <c r="DE58" s="9" t="str">
        <f>IFERROR(__xludf.DUMMYFUNCTION("""COMPUTED_VALUE"""),"TLE")</f>
        <v>TLE</v>
      </c>
      <c r="DF58" s="9" t="str">
        <f>IFERROR(__xludf.DUMMYFUNCTION("""COMPUTED_VALUE"""),"TLE")</f>
        <v>TLE</v>
      </c>
      <c r="DG58" s="9" t="str">
        <f>IFERROR(__xludf.DUMMYFUNCTION("""COMPUTED_VALUE"""),"TLE")</f>
        <v>TLE</v>
      </c>
      <c r="DH58" s="9" t="str">
        <f>IFERROR(__xludf.DUMMYFUNCTION("""COMPUTED_VALUE"""),"TLE")</f>
        <v>TLE</v>
      </c>
      <c r="DI58" s="9" t="str">
        <f>IFERROR(__xludf.DUMMYFUNCTION("""COMPUTED_VALUE"""),"TLE")</f>
        <v>TLE</v>
      </c>
      <c r="DJ58" s="9" t="str">
        <f>IFERROR(__xludf.DUMMYFUNCTION("""COMPUTED_VALUE"""),"TLE")</f>
        <v>TLE</v>
      </c>
      <c r="DK58" s="9" t="str">
        <f>IFERROR(__xludf.DUMMYFUNCTION("""COMPUTED_VALUE"""),"TLE")</f>
        <v>TLE</v>
      </c>
      <c r="DL58" s="9" t="str">
        <f>IFERROR(__xludf.DUMMYFUNCTION("""COMPUTED_VALUE"""),"TLE")</f>
        <v>TLE</v>
      </c>
      <c r="DM58" s="9" t="str">
        <f>IFERROR(__xludf.DUMMYFUNCTION("""COMPUTED_VALUE"""),"TLE")</f>
        <v>TLE</v>
      </c>
      <c r="DN58" s="9" t="str">
        <f>IFERROR(__xludf.DUMMYFUNCTION("""COMPUTED_VALUE"""),"TLE")</f>
        <v>TLE</v>
      </c>
      <c r="DO58" s="9" t="str">
        <f>IFERROR(__xludf.DUMMYFUNCTION("""COMPUTED_VALUE"""),"TLE")</f>
        <v>TLE</v>
      </c>
      <c r="DP58" s="9" t="str">
        <f>IFERROR(__xludf.DUMMYFUNCTION("""COMPUTED_VALUE"""),"TLE")</f>
        <v>TLE</v>
      </c>
      <c r="DQ58" s="9" t="str">
        <f>IFERROR(__xludf.DUMMYFUNCTION("""COMPUTED_VALUE"""),"TLE")</f>
        <v>TLE</v>
      </c>
      <c r="DR58" s="9" t="str">
        <f>IFERROR(__xludf.DUMMYFUNCTION("""COMPUTED_VALUE"""),"TLE")</f>
        <v>TLE</v>
      </c>
      <c r="DS58" s="9" t="str">
        <f>IFERROR(__xludf.DUMMYFUNCTION("""COMPUTED_VALUE"""),"TLE")</f>
        <v>TLE</v>
      </c>
      <c r="DT58" s="9" t="str">
        <f>IFERROR(__xludf.DUMMYFUNCTION("""COMPUTED_VALUE"""),"TLE")</f>
        <v>TLE</v>
      </c>
      <c r="DU58" s="9" t="str">
        <f>IFERROR(__xludf.DUMMYFUNCTION("""COMPUTED_VALUE"""),"TLE")</f>
        <v>TLE</v>
      </c>
      <c r="DV58" s="9" t="str">
        <f>IFERROR(__xludf.DUMMYFUNCTION("""COMPUTED_VALUE"""),"TLE")</f>
        <v>TLE</v>
      </c>
      <c r="DW58" s="9" t="str">
        <f>IFERROR(__xludf.DUMMYFUNCTION("""COMPUTED_VALUE"""),"TLE")</f>
        <v>TLE</v>
      </c>
      <c r="DX58" s="9" t="str">
        <f>IFERROR(__xludf.DUMMYFUNCTION("""COMPUTED_VALUE"""),"TLE")</f>
        <v>TLE</v>
      </c>
      <c r="DY58" s="9" t="str">
        <f>IFERROR(__xludf.DUMMYFUNCTION("""COMPUTED_VALUE"""),"TLE")</f>
        <v>TLE</v>
      </c>
      <c r="DZ58" s="9" t="str">
        <f>IFERROR(__xludf.DUMMYFUNCTION("""COMPUTED_VALUE"""),"TLE")</f>
        <v>TLE</v>
      </c>
      <c r="EA58" s="9" t="str">
        <f>IFERROR(__xludf.DUMMYFUNCTION("""COMPUTED_VALUE"""),"TLE")</f>
        <v>TLE</v>
      </c>
      <c r="EB58" s="9" t="str">
        <f>IFERROR(__xludf.DUMMYFUNCTION("""COMPUTED_VALUE"""),"")</f>
        <v/>
      </c>
      <c r="EC58" s="9" t="str">
        <f>IFERROR(__xludf.DUMMYFUNCTION("""COMPUTED_VALUE"""),"-")</f>
        <v>-</v>
      </c>
      <c r="ED58" s="9" t="str">
        <f>IFERROR(__xludf.DUMMYFUNCTION("""COMPUTED_VALUE"""),"-")</f>
        <v>-</v>
      </c>
      <c r="EE58" s="9" t="str">
        <f>IFERROR(__xludf.DUMMYFUNCTION("""COMPUTED_VALUE"""),"-")</f>
        <v>-</v>
      </c>
      <c r="EF58" s="9" t="str">
        <f>IFERROR(__xludf.DUMMYFUNCTION("""COMPUTED_VALUE"""),"-")</f>
        <v>-</v>
      </c>
      <c r="EG58" s="9" t="str">
        <f>IFERROR(__xludf.DUMMYFUNCTION("""COMPUTED_VALUE"""),"-")</f>
        <v>-</v>
      </c>
      <c r="EH58" s="9" t="str">
        <f>IFERROR(__xludf.DUMMYFUNCTION("""COMPUTED_VALUE"""),"-")</f>
        <v>-</v>
      </c>
      <c r="EI58" s="9" t="str">
        <f>IFERROR(__xludf.DUMMYFUNCTION("""COMPUTED_VALUE"""),"-")</f>
        <v>-</v>
      </c>
      <c r="EJ58" s="9" t="str">
        <f>IFERROR(__xludf.DUMMYFUNCTION("""COMPUTED_VALUE"""),"-")</f>
        <v>-</v>
      </c>
      <c r="EK58" s="9" t="str">
        <f>IFERROR(__xludf.DUMMYFUNCTION("""COMPUTED_VALUE"""),"-")</f>
        <v>-</v>
      </c>
      <c r="EL58" s="9" t="str">
        <f>IFERROR(__xludf.DUMMYFUNCTION("""COMPUTED_VALUE"""),"-")</f>
        <v>-</v>
      </c>
      <c r="EM58" s="9" t="str">
        <f>IFERROR(__xludf.DUMMYFUNCTION("""COMPUTED_VALUE"""),"-")</f>
        <v>-</v>
      </c>
      <c r="EN58" s="9" t="str">
        <f>IFERROR(__xludf.DUMMYFUNCTION("""COMPUTED_VALUE"""),"-")</f>
        <v>-</v>
      </c>
      <c r="EO58" s="9" t="str">
        <f>IFERROR(__xludf.DUMMYFUNCTION("""COMPUTED_VALUE"""),"-")</f>
        <v>-</v>
      </c>
      <c r="EP58" s="9" t="str">
        <f>IFERROR(__xludf.DUMMYFUNCTION("""COMPUTED_VALUE"""),"-")</f>
        <v>-</v>
      </c>
      <c r="EQ58" s="9" t="str">
        <f>IFERROR(__xludf.DUMMYFUNCTION("""COMPUTED_VALUE"""),"-")</f>
        <v>-</v>
      </c>
      <c r="ER58" s="9" t="str">
        <f>IFERROR(__xludf.DUMMYFUNCTION("""COMPUTED_VALUE"""),"-")</f>
        <v>-</v>
      </c>
      <c r="ES58" s="9" t="str">
        <f>IFERROR(__xludf.DUMMYFUNCTION("""COMPUTED_VALUE"""),"")</f>
        <v/>
      </c>
      <c r="ET58" s="9" t="str">
        <f>IFERROR(__xludf.DUMMYFUNCTION("""COMPUTED_VALUE"""),"-")</f>
        <v>-</v>
      </c>
      <c r="EU58" s="9" t="str">
        <f>IFERROR(__xludf.DUMMYFUNCTION("""COMPUTED_VALUE"""),"-")</f>
        <v>-</v>
      </c>
      <c r="EV58" s="9" t="str">
        <f>IFERROR(__xludf.DUMMYFUNCTION("""COMPUTED_VALUE"""),"-")</f>
        <v>-</v>
      </c>
      <c r="EW58" s="9" t="str">
        <f>IFERROR(__xludf.DUMMYFUNCTION("""COMPUTED_VALUE"""),"-")</f>
        <v>-</v>
      </c>
      <c r="EX58" s="9" t="str">
        <f>IFERROR(__xludf.DUMMYFUNCTION("""COMPUTED_VALUE"""),"-")</f>
        <v>-</v>
      </c>
      <c r="EY58" s="9" t="str">
        <f>IFERROR(__xludf.DUMMYFUNCTION("""COMPUTED_VALUE"""),"-")</f>
        <v>-</v>
      </c>
      <c r="EZ58" s="9" t="str">
        <f>IFERROR(__xludf.DUMMYFUNCTION("""COMPUTED_VALUE"""),"-")</f>
        <v>-</v>
      </c>
      <c r="FA58" s="9" t="str">
        <f>IFERROR(__xludf.DUMMYFUNCTION("""COMPUTED_VALUE"""),"-")</f>
        <v>-</v>
      </c>
      <c r="FB58" s="9" t="str">
        <f>IFERROR(__xludf.DUMMYFUNCTION("""COMPUTED_VALUE"""),"-")</f>
        <v>-</v>
      </c>
      <c r="FC58" s="9" t="str">
        <f>IFERROR(__xludf.DUMMYFUNCTION("""COMPUTED_VALUE"""),"-")</f>
        <v>-</v>
      </c>
      <c r="FD58" s="9" t="str">
        <f>IFERROR(__xludf.DUMMYFUNCTION("""COMPUTED_VALUE"""),"-")</f>
        <v>-</v>
      </c>
      <c r="FE58" s="9" t="str">
        <f>IFERROR(__xludf.DUMMYFUNCTION("""COMPUTED_VALUE"""),"-")</f>
        <v>-</v>
      </c>
      <c r="FF58" s="9" t="str">
        <f>IFERROR(__xludf.DUMMYFUNCTION("""COMPUTED_VALUE"""),"-")</f>
        <v>-</v>
      </c>
      <c r="FG58" s="9" t="str">
        <f>IFERROR(__xludf.DUMMYFUNCTION("""COMPUTED_VALUE"""),"-")</f>
        <v>-</v>
      </c>
      <c r="FH58" s="9" t="str">
        <f>IFERROR(__xludf.DUMMYFUNCTION("""COMPUTED_VALUE"""),"-")</f>
        <v>-</v>
      </c>
      <c r="FI58" s="9" t="str">
        <f>IFERROR(__xludf.DUMMYFUNCTION("""COMPUTED_VALUE"""),"-")</f>
        <v>-</v>
      </c>
      <c r="FJ58" s="9" t="str">
        <f>IFERROR(__xludf.DUMMYFUNCTION("""COMPUTED_VALUE"""),"-")</f>
        <v>-</v>
      </c>
      <c r="FK58" s="9" t="str">
        <f>IFERROR(__xludf.DUMMYFUNCTION("""COMPUTED_VALUE"""),"-")</f>
        <v>-</v>
      </c>
      <c r="FL58" s="9" t="str">
        <f>IFERROR(__xludf.DUMMYFUNCTION("""COMPUTED_VALUE"""),"-")</f>
        <v>-</v>
      </c>
      <c r="FM58" s="9" t="str">
        <f>IFERROR(__xludf.DUMMYFUNCTION("""COMPUTED_VALUE"""),"-")</f>
        <v>-</v>
      </c>
      <c r="FN58" s="9" t="str">
        <f>IFERROR(__xludf.DUMMYFUNCTION("""COMPUTED_VALUE"""),"-")</f>
        <v>-</v>
      </c>
      <c r="FO58" s="9" t="str">
        <f>IFERROR(__xludf.DUMMYFUNCTION("""COMPUTED_VALUE"""),"-")</f>
        <v>-</v>
      </c>
      <c r="FP58" s="9" t="str">
        <f>IFERROR(__xludf.DUMMYFUNCTION("""COMPUTED_VALUE"""),"-")</f>
        <v>-</v>
      </c>
      <c r="FQ58" s="9" t="str">
        <f>IFERROR(__xludf.DUMMYFUNCTION("""COMPUTED_VALUE"""),"-")</f>
        <v>-</v>
      </c>
      <c r="FR58" s="9" t="str">
        <f>IFERROR(__xludf.DUMMYFUNCTION("""COMPUTED_VALUE"""),"-")</f>
        <v>-</v>
      </c>
      <c r="FS58" s="9" t="str">
        <f>IFERROR(__xludf.DUMMYFUNCTION("""COMPUTED_VALUE"""),"-")</f>
        <v>-</v>
      </c>
      <c r="FT58" s="9" t="str">
        <f>IFERROR(__xludf.DUMMYFUNCTION("""COMPUTED_VALUE"""),"-")</f>
        <v>-</v>
      </c>
      <c r="FU58" s="9" t="str">
        <f>IFERROR(__xludf.DUMMYFUNCTION("""COMPUTED_VALUE"""),"-")</f>
        <v>-</v>
      </c>
      <c r="FV58" s="9" t="str">
        <f>IFERROR(__xludf.DUMMYFUNCTION("""COMPUTED_VALUE"""),"")</f>
        <v/>
      </c>
      <c r="FW58" s="9" t="str">
        <f>IFERROR(__xludf.DUMMYFUNCTION("""COMPUTED_VALUE"""),"-")</f>
        <v>-</v>
      </c>
      <c r="FX58" s="9" t="str">
        <f>IFERROR(__xludf.DUMMYFUNCTION("""COMPUTED_VALUE"""),"-")</f>
        <v>-</v>
      </c>
      <c r="FY58" s="9" t="str">
        <f>IFERROR(__xludf.DUMMYFUNCTION("""COMPUTED_VALUE"""),"-")</f>
        <v>-</v>
      </c>
      <c r="FZ58" s="9" t="str">
        <f>IFERROR(__xludf.DUMMYFUNCTION("""COMPUTED_VALUE"""),"-")</f>
        <v>-</v>
      </c>
      <c r="GA58" s="9" t="str">
        <f>IFERROR(__xludf.DUMMYFUNCTION("""COMPUTED_VALUE"""),"-")</f>
        <v>-</v>
      </c>
      <c r="GB58" s="9" t="str">
        <f>IFERROR(__xludf.DUMMYFUNCTION("""COMPUTED_VALUE"""),"-")</f>
        <v>-</v>
      </c>
      <c r="GC58" s="9" t="str">
        <f>IFERROR(__xludf.DUMMYFUNCTION("""COMPUTED_VALUE"""),"-")</f>
        <v>-</v>
      </c>
      <c r="GD58" s="9" t="str">
        <f>IFERROR(__xludf.DUMMYFUNCTION("""COMPUTED_VALUE"""),"-")</f>
        <v>-</v>
      </c>
      <c r="GE58" s="9" t="str">
        <f>IFERROR(__xludf.DUMMYFUNCTION("""COMPUTED_VALUE"""),"-")</f>
        <v>-</v>
      </c>
      <c r="GF58" s="9" t="str">
        <f>IFERROR(__xludf.DUMMYFUNCTION("""COMPUTED_VALUE"""),"-")</f>
        <v>-</v>
      </c>
      <c r="GG58" s="9" t="str">
        <f>IFERROR(__xludf.DUMMYFUNCTION("""COMPUTED_VALUE"""),"-")</f>
        <v>-</v>
      </c>
      <c r="GH58" s="9" t="str">
        <f>IFERROR(__xludf.DUMMYFUNCTION("""COMPUTED_VALUE"""),"-")</f>
        <v>-</v>
      </c>
      <c r="GI58" s="9" t="str">
        <f>IFERROR(__xludf.DUMMYFUNCTION("""COMPUTED_VALUE"""),"-")</f>
        <v>-</v>
      </c>
      <c r="GJ58" s="9" t="str">
        <f>IFERROR(__xludf.DUMMYFUNCTION("""COMPUTED_VALUE"""),"-")</f>
        <v>-</v>
      </c>
      <c r="GK58" s="9" t="str">
        <f>IFERROR(__xludf.DUMMYFUNCTION("""COMPUTED_VALUE"""),"-")</f>
        <v>-</v>
      </c>
      <c r="GL58" s="9" t="str">
        <f>IFERROR(__xludf.DUMMYFUNCTION("""COMPUTED_VALUE"""),"-")</f>
        <v>-</v>
      </c>
      <c r="GM58" s="9" t="str">
        <f>IFERROR(__xludf.DUMMYFUNCTION("""COMPUTED_VALUE"""),"-")</f>
        <v>-</v>
      </c>
      <c r="GN58" s="9" t="str">
        <f>IFERROR(__xludf.DUMMYFUNCTION("""COMPUTED_VALUE"""),"-")</f>
        <v>-</v>
      </c>
      <c r="GO58" s="9" t="str">
        <f>IFERROR(__xludf.DUMMYFUNCTION("""COMPUTED_VALUE"""),"-")</f>
        <v>-</v>
      </c>
      <c r="GP58" s="9" t="str">
        <f>IFERROR(__xludf.DUMMYFUNCTION("""COMPUTED_VALUE"""),"-")</f>
        <v>-</v>
      </c>
      <c r="GQ58" s="9" t="str">
        <f>IFERROR(__xludf.DUMMYFUNCTION("""COMPUTED_VALUE"""),"-")</f>
        <v>-</v>
      </c>
      <c r="GR58" s="9" t="str">
        <f>IFERROR(__xludf.DUMMYFUNCTION("""COMPUTED_VALUE"""),"-")</f>
        <v>-</v>
      </c>
      <c r="GS58" s="9" t="str">
        <f>IFERROR(__xludf.DUMMYFUNCTION("""COMPUTED_VALUE"""),"-")</f>
        <v>-</v>
      </c>
      <c r="GT58" s="9" t="str">
        <f>IFERROR(__xludf.DUMMYFUNCTION("""COMPUTED_VALUE"""),"-")</f>
        <v>-</v>
      </c>
      <c r="GU58" s="9" t="str">
        <f>IFERROR(__xludf.DUMMYFUNCTION("""COMPUTED_VALUE"""),"")</f>
        <v/>
      </c>
    </row>
    <row r="59">
      <c r="A59" s="5"/>
      <c r="B59" s="5"/>
      <c r="C59" s="5">
        <f>if(B59="d","diskv. iz ciklusa",if(B59="d1","diskv. iz kruga",if($E59="ODOBREN",(if(countif(H:H,"="&amp;H59)=1,countif(H:H,"&gt;"&amp;H59)+1,concatenate(countif(H:H,"&gt;"&amp;H59)+1," - ",countif(H:H,"&gt;="&amp;H59)))),'Rezultati - B kategorija'!empty)))</f>
        <v>57</v>
      </c>
      <c r="D59" s="6" t="str">
        <f>IFERROR(__xludf.DUMMYFUNCTION("""COMPUTED_VALUE"""),"Mikaplusplus")</f>
        <v>Mikaplusplus</v>
      </c>
      <c r="E59" s="6" t="str">
        <f>IFERROR(__xludf.DUMMYFUNCTION("""COMPUTED_VALUE"""),"ODOBREN")</f>
        <v>ODOBREN</v>
      </c>
      <c r="F59" s="6" t="str">
        <f>IFERROR(__xludf.DUMMYFUNCTION("""COMPUTED_VALUE"""),"Mihajlo")</f>
        <v>Mihajlo</v>
      </c>
      <c r="G59" s="6" t="str">
        <f>IFERROR(__xludf.DUMMYFUNCTION("""COMPUTED_VALUE"""),"Rajić")</f>
        <v>Rajić</v>
      </c>
      <c r="H59" s="7">
        <f>IFERROR(__xludf.DUMMYFUNCTION("""COMPUTED_VALUE"""),50.0)</f>
        <v>50</v>
      </c>
      <c r="I59" s="7">
        <f>IFERROR(__xludf.DUMMYFUNCTION("""COMPUTED_VALUE"""),50.0)</f>
        <v>50</v>
      </c>
      <c r="J59" s="6" t="str">
        <f>IFERROR(__xludf.DUMMYFUNCTION("""COMPUTED_VALUE"""),"Požarevac")</f>
        <v>Požarevac</v>
      </c>
      <c r="K59" s="6" t="str">
        <f>IFERROR(__xludf.DUMMYFUNCTION("""COMPUTED_VALUE"""),"Požarevačka gimnazija")</f>
        <v>Požarevačka gimnazija</v>
      </c>
      <c r="L59" s="14" t="str">
        <f>IFERROR(__xludf.DUMMYFUNCTION("""COMPUTED_VALUE"""),"III")</f>
        <v>III</v>
      </c>
      <c r="M59" s="6" t="str">
        <f>IFERROR(__xludf.DUMMYFUNCTION("""COMPUTED_VALUE"""),"B")</f>
        <v>B</v>
      </c>
      <c r="N59" s="6" t="str">
        <f>IFERROR(__xludf.DUMMYFUNCTION("""COMPUTED_VALUE"""),"Aleksandar Prokopović")</f>
        <v>Aleksandar Prokopović</v>
      </c>
      <c r="O59" s="8">
        <f>IFERROR(__xludf.DUMMYFUNCTION("""COMPUTED_VALUE"""),50.0)</f>
        <v>50</v>
      </c>
      <c r="P59" s="9" t="str">
        <f>IFERROR(__xludf.DUMMYFUNCTION("""COMPUTED_VALUE"""),"-")</f>
        <v>-</v>
      </c>
      <c r="Q59" s="9" t="str">
        <f>IFERROR(__xludf.DUMMYFUNCTION("""COMPUTED_VALUE"""),"-")</f>
        <v>-</v>
      </c>
      <c r="R59" s="9" t="str">
        <f>IFERROR(__xludf.DUMMYFUNCTION("""COMPUTED_VALUE"""),"-")</f>
        <v>-</v>
      </c>
      <c r="S59" s="9" t="str">
        <f>IFERROR(__xludf.DUMMYFUNCTION("""COMPUTED_VALUE"""),"-")</f>
        <v>-</v>
      </c>
      <c r="T59" s="9" t="str">
        <f>IFERROR(__xludf.DUMMYFUNCTION("""COMPUTED_VALUE"""),"-")</f>
        <v>-</v>
      </c>
      <c r="U59" s="9" t="str">
        <f>IFERROR(__xludf.DUMMYFUNCTION("""COMPUTED_VALUE"""),"")</f>
        <v/>
      </c>
      <c r="V59" s="9" t="str">
        <f>IFERROR(__xludf.DUMMYFUNCTION("""COMPUTED_VALUE"""),"")</f>
        <v/>
      </c>
      <c r="W59" s="9">
        <f>IFERROR(__xludf.DUMMYFUNCTION("""COMPUTED_VALUE"""),1.0)</f>
        <v>1</v>
      </c>
      <c r="X59" s="9">
        <f>IFERROR(__xludf.DUMMYFUNCTION("""COMPUTED_VALUE"""),1.0)</f>
        <v>1</v>
      </c>
      <c r="Y59" s="9">
        <f>IFERROR(__xludf.DUMMYFUNCTION("""COMPUTED_VALUE"""),1.0)</f>
        <v>1</v>
      </c>
      <c r="Z59" s="9">
        <f>IFERROR(__xludf.DUMMYFUNCTION("""COMPUTED_VALUE"""),1.0)</f>
        <v>1</v>
      </c>
      <c r="AA59" s="9">
        <f>IFERROR(__xludf.DUMMYFUNCTION("""COMPUTED_VALUE"""),1.0)</f>
        <v>1</v>
      </c>
      <c r="AB59" s="9">
        <f>IFERROR(__xludf.DUMMYFUNCTION("""COMPUTED_VALUE"""),1.0)</f>
        <v>1</v>
      </c>
      <c r="AC59" s="9">
        <f>IFERROR(__xludf.DUMMYFUNCTION("""COMPUTED_VALUE"""),1.0)</f>
        <v>1</v>
      </c>
      <c r="AD59" s="9">
        <f>IFERROR(__xludf.DUMMYFUNCTION("""COMPUTED_VALUE"""),1.0)</f>
        <v>1</v>
      </c>
      <c r="AE59" s="9">
        <f>IFERROR(__xludf.DUMMYFUNCTION("""COMPUTED_VALUE"""),1.0)</f>
        <v>1</v>
      </c>
      <c r="AF59" s="9">
        <f>IFERROR(__xludf.DUMMYFUNCTION("""COMPUTED_VALUE"""),1.0)</f>
        <v>1</v>
      </c>
      <c r="AG59" s="9">
        <f>IFERROR(__xludf.DUMMYFUNCTION("""COMPUTED_VALUE"""),1.0)</f>
        <v>1</v>
      </c>
      <c r="AH59" s="9">
        <f>IFERROR(__xludf.DUMMYFUNCTION("""COMPUTED_VALUE"""),1.0)</f>
        <v>1</v>
      </c>
      <c r="AI59" s="9">
        <f>IFERROR(__xludf.DUMMYFUNCTION("""COMPUTED_VALUE"""),1.0)</f>
        <v>1</v>
      </c>
      <c r="AJ59" s="9">
        <f>IFERROR(__xludf.DUMMYFUNCTION("""COMPUTED_VALUE"""),1.0)</f>
        <v>1</v>
      </c>
      <c r="AK59" s="9">
        <f>IFERROR(__xludf.DUMMYFUNCTION("""COMPUTED_VALUE"""),1.0)</f>
        <v>1</v>
      </c>
      <c r="AL59" s="9">
        <f>IFERROR(__xludf.DUMMYFUNCTION("""COMPUTED_VALUE"""),1.0)</f>
        <v>1</v>
      </c>
      <c r="AM59" s="9">
        <f>IFERROR(__xludf.DUMMYFUNCTION("""COMPUTED_VALUE"""),1.0)</f>
        <v>1</v>
      </c>
      <c r="AN59" s="9">
        <f>IFERROR(__xludf.DUMMYFUNCTION("""COMPUTED_VALUE"""),1.0)</f>
        <v>1</v>
      </c>
      <c r="AO59" s="9">
        <f>IFERROR(__xludf.DUMMYFUNCTION("""COMPUTED_VALUE"""),1.0)</f>
        <v>1</v>
      </c>
      <c r="AP59" s="9">
        <f>IFERROR(__xludf.DUMMYFUNCTION("""COMPUTED_VALUE"""),1.0)</f>
        <v>1</v>
      </c>
      <c r="AQ59" s="9">
        <f>IFERROR(__xludf.DUMMYFUNCTION("""COMPUTED_VALUE"""),1.0)</f>
        <v>1</v>
      </c>
      <c r="AR59" s="9" t="str">
        <f>IFERROR(__xludf.DUMMYFUNCTION("""COMPUTED_VALUE"""),"WA")</f>
        <v>WA</v>
      </c>
      <c r="AS59" s="9">
        <f>IFERROR(__xludf.DUMMYFUNCTION("""COMPUTED_VALUE"""),1.0)</f>
        <v>1</v>
      </c>
      <c r="AT59" s="9">
        <f>IFERROR(__xludf.DUMMYFUNCTION("""COMPUTED_VALUE"""),1.0)</f>
        <v>1</v>
      </c>
      <c r="AU59" s="9">
        <f>IFERROR(__xludf.DUMMYFUNCTION("""COMPUTED_VALUE"""),1.0)</f>
        <v>1</v>
      </c>
      <c r="AV59" s="9">
        <f>IFERROR(__xludf.DUMMYFUNCTION("""COMPUTED_VALUE"""),1.0)</f>
        <v>1</v>
      </c>
      <c r="AW59" s="9">
        <f>IFERROR(__xludf.DUMMYFUNCTION("""COMPUTED_VALUE"""),1.0)</f>
        <v>1</v>
      </c>
      <c r="AX59" s="9">
        <f>IFERROR(__xludf.DUMMYFUNCTION("""COMPUTED_VALUE"""),1.0)</f>
        <v>1</v>
      </c>
      <c r="AY59" s="9">
        <f>IFERROR(__xludf.DUMMYFUNCTION("""COMPUTED_VALUE"""),1.0)</f>
        <v>1</v>
      </c>
      <c r="AZ59" s="9">
        <f>IFERROR(__xludf.DUMMYFUNCTION("""COMPUTED_VALUE"""),1.0)</f>
        <v>1</v>
      </c>
      <c r="BA59" s="9">
        <f>IFERROR(__xludf.DUMMYFUNCTION("""COMPUTED_VALUE"""),1.0)</f>
        <v>1</v>
      </c>
      <c r="BB59" s="9">
        <f>IFERROR(__xludf.DUMMYFUNCTION("""COMPUTED_VALUE"""),1.0)</f>
        <v>1</v>
      </c>
      <c r="BC59" s="9">
        <f>IFERROR(__xludf.DUMMYFUNCTION("""COMPUTED_VALUE"""),1.0)</f>
        <v>1</v>
      </c>
      <c r="BD59" s="9">
        <f>IFERROR(__xludf.DUMMYFUNCTION("""COMPUTED_VALUE"""),1.0)</f>
        <v>1</v>
      </c>
      <c r="BE59" s="9" t="str">
        <f>IFERROR(__xludf.DUMMYFUNCTION("""COMPUTED_VALUE"""),"RTE")</f>
        <v>RTE</v>
      </c>
      <c r="BF59" s="9" t="str">
        <f>IFERROR(__xludf.DUMMYFUNCTION("""COMPUTED_VALUE"""),"TLE")</f>
        <v>TLE</v>
      </c>
      <c r="BG59" s="9">
        <f>IFERROR(__xludf.DUMMYFUNCTION("""COMPUTED_VALUE"""),1.0)</f>
        <v>1</v>
      </c>
      <c r="BH59" s="9" t="str">
        <f>IFERROR(__xludf.DUMMYFUNCTION("""COMPUTED_VALUE"""),"RTE")</f>
        <v>RTE</v>
      </c>
      <c r="BI59" s="9" t="str">
        <f>IFERROR(__xludf.DUMMYFUNCTION("""COMPUTED_VALUE"""),"TLE")</f>
        <v>TLE</v>
      </c>
      <c r="BJ59" s="9" t="str">
        <f>IFERROR(__xludf.DUMMYFUNCTION("""COMPUTED_VALUE"""),"TLE")</f>
        <v>TLE</v>
      </c>
      <c r="BK59" s="9" t="str">
        <f>IFERROR(__xludf.DUMMYFUNCTION("""COMPUTED_VALUE"""),"TLE")</f>
        <v>TLE</v>
      </c>
      <c r="BL59" s="9" t="str">
        <f>IFERROR(__xludf.DUMMYFUNCTION("""COMPUTED_VALUE"""),"TLE")</f>
        <v>TLE</v>
      </c>
      <c r="BM59" s="9" t="str">
        <f>IFERROR(__xludf.DUMMYFUNCTION("""COMPUTED_VALUE"""),"")</f>
        <v/>
      </c>
      <c r="BN59" s="9" t="str">
        <f>IFERROR(__xludf.DUMMYFUNCTION("""COMPUTED_VALUE"""),"-")</f>
        <v>-</v>
      </c>
      <c r="BO59" s="9" t="str">
        <f>IFERROR(__xludf.DUMMYFUNCTION("""COMPUTED_VALUE"""),"-")</f>
        <v>-</v>
      </c>
      <c r="BP59" s="9" t="str">
        <f>IFERROR(__xludf.DUMMYFUNCTION("""COMPUTED_VALUE"""),"-")</f>
        <v>-</v>
      </c>
      <c r="BQ59" s="9" t="str">
        <f>IFERROR(__xludf.DUMMYFUNCTION("""COMPUTED_VALUE"""),"-")</f>
        <v>-</v>
      </c>
      <c r="BR59" s="9" t="str">
        <f>IFERROR(__xludf.DUMMYFUNCTION("""COMPUTED_VALUE"""),"-")</f>
        <v>-</v>
      </c>
      <c r="BS59" s="9" t="str">
        <f>IFERROR(__xludf.DUMMYFUNCTION("""COMPUTED_VALUE"""),"-")</f>
        <v>-</v>
      </c>
      <c r="BT59" s="9" t="str">
        <f>IFERROR(__xludf.DUMMYFUNCTION("""COMPUTED_VALUE"""),"-")</f>
        <v>-</v>
      </c>
      <c r="BU59" s="9" t="str">
        <f>IFERROR(__xludf.DUMMYFUNCTION("""COMPUTED_VALUE"""),"-")</f>
        <v>-</v>
      </c>
      <c r="BV59" s="9" t="str">
        <f>IFERROR(__xludf.DUMMYFUNCTION("""COMPUTED_VALUE"""),"-")</f>
        <v>-</v>
      </c>
      <c r="BW59" s="9" t="str">
        <f>IFERROR(__xludf.DUMMYFUNCTION("""COMPUTED_VALUE"""),"-")</f>
        <v>-</v>
      </c>
      <c r="BX59" s="9" t="str">
        <f>IFERROR(__xludf.DUMMYFUNCTION("""COMPUTED_VALUE"""),"-")</f>
        <v>-</v>
      </c>
      <c r="BY59" s="9" t="str">
        <f>IFERROR(__xludf.DUMMYFUNCTION("""COMPUTED_VALUE"""),"-")</f>
        <v>-</v>
      </c>
      <c r="BZ59" s="9" t="str">
        <f>IFERROR(__xludf.DUMMYFUNCTION("""COMPUTED_VALUE"""),"-")</f>
        <v>-</v>
      </c>
      <c r="CA59" s="9" t="str">
        <f>IFERROR(__xludf.DUMMYFUNCTION("""COMPUTED_VALUE"""),"-")</f>
        <v>-</v>
      </c>
      <c r="CB59" s="9" t="str">
        <f>IFERROR(__xludf.DUMMYFUNCTION("""COMPUTED_VALUE"""),"-")</f>
        <v>-</v>
      </c>
      <c r="CC59" s="9" t="str">
        <f>IFERROR(__xludf.DUMMYFUNCTION("""COMPUTED_VALUE"""),"-")</f>
        <v>-</v>
      </c>
      <c r="CD59" s="9" t="str">
        <f>IFERROR(__xludf.DUMMYFUNCTION("""COMPUTED_VALUE"""),"-")</f>
        <v>-</v>
      </c>
      <c r="CE59" s="9" t="str">
        <f>IFERROR(__xludf.DUMMYFUNCTION("""COMPUTED_VALUE"""),"-")</f>
        <v>-</v>
      </c>
      <c r="CF59" s="9" t="str">
        <f>IFERROR(__xludf.DUMMYFUNCTION("""COMPUTED_VALUE"""),"-")</f>
        <v>-</v>
      </c>
      <c r="CG59" s="9" t="str">
        <f>IFERROR(__xludf.DUMMYFUNCTION("""COMPUTED_VALUE"""),"-")</f>
        <v>-</v>
      </c>
      <c r="CH59" s="9" t="str">
        <f>IFERROR(__xludf.DUMMYFUNCTION("""COMPUTED_VALUE"""),"-")</f>
        <v>-</v>
      </c>
      <c r="CI59" s="9" t="str">
        <f>IFERROR(__xludf.DUMMYFUNCTION("""COMPUTED_VALUE"""),"-")</f>
        <v>-</v>
      </c>
      <c r="CJ59" s="9" t="str">
        <f>IFERROR(__xludf.DUMMYFUNCTION("""COMPUTED_VALUE"""),"-")</f>
        <v>-</v>
      </c>
      <c r="CK59" s="9" t="str">
        <f>IFERROR(__xludf.DUMMYFUNCTION("""COMPUTED_VALUE"""),"-")</f>
        <v>-</v>
      </c>
      <c r="CL59" s="9" t="str">
        <f>IFERROR(__xludf.DUMMYFUNCTION("""COMPUTED_VALUE"""),"-")</f>
        <v>-</v>
      </c>
      <c r="CM59" s="9" t="str">
        <f>IFERROR(__xludf.DUMMYFUNCTION("""COMPUTED_VALUE"""),"-")</f>
        <v>-</v>
      </c>
      <c r="CN59" s="9" t="str">
        <f>IFERROR(__xludf.DUMMYFUNCTION("""COMPUTED_VALUE"""),"-")</f>
        <v>-</v>
      </c>
      <c r="CO59" s="9" t="str">
        <f>IFERROR(__xludf.DUMMYFUNCTION("""COMPUTED_VALUE"""),"-")</f>
        <v>-</v>
      </c>
      <c r="CP59" s="9" t="str">
        <f>IFERROR(__xludf.DUMMYFUNCTION("""COMPUTED_VALUE"""),"-")</f>
        <v>-</v>
      </c>
      <c r="CQ59" s="9" t="str">
        <f>IFERROR(__xludf.DUMMYFUNCTION("""COMPUTED_VALUE"""),"-")</f>
        <v>-</v>
      </c>
      <c r="CR59" s="9" t="str">
        <f>IFERROR(__xludf.DUMMYFUNCTION("""COMPUTED_VALUE"""),"-")</f>
        <v>-</v>
      </c>
      <c r="CS59" s="9" t="str">
        <f>IFERROR(__xludf.DUMMYFUNCTION("""COMPUTED_VALUE"""),"-")</f>
        <v>-</v>
      </c>
      <c r="CT59" s="9" t="str">
        <f>IFERROR(__xludf.DUMMYFUNCTION("""COMPUTED_VALUE"""),"-")</f>
        <v>-</v>
      </c>
      <c r="CU59" s="9" t="str">
        <f>IFERROR(__xludf.DUMMYFUNCTION("""COMPUTED_VALUE"""),"")</f>
        <v/>
      </c>
      <c r="CV59" s="9" t="str">
        <f>IFERROR(__xludf.DUMMYFUNCTION("""COMPUTED_VALUE"""),"-")</f>
        <v>-</v>
      </c>
      <c r="CW59" s="9" t="str">
        <f>IFERROR(__xludf.DUMMYFUNCTION("""COMPUTED_VALUE"""),"-")</f>
        <v>-</v>
      </c>
      <c r="CX59" s="9" t="str">
        <f>IFERROR(__xludf.DUMMYFUNCTION("""COMPUTED_VALUE"""),"-")</f>
        <v>-</v>
      </c>
      <c r="CY59" s="9" t="str">
        <f>IFERROR(__xludf.DUMMYFUNCTION("""COMPUTED_VALUE"""),"-")</f>
        <v>-</v>
      </c>
      <c r="CZ59" s="9" t="str">
        <f>IFERROR(__xludf.DUMMYFUNCTION("""COMPUTED_VALUE"""),"-")</f>
        <v>-</v>
      </c>
      <c r="DA59" s="9" t="str">
        <f>IFERROR(__xludf.DUMMYFUNCTION("""COMPUTED_VALUE"""),"-")</f>
        <v>-</v>
      </c>
      <c r="DB59" s="9" t="str">
        <f>IFERROR(__xludf.DUMMYFUNCTION("""COMPUTED_VALUE"""),"-")</f>
        <v>-</v>
      </c>
      <c r="DC59" s="9" t="str">
        <f>IFERROR(__xludf.DUMMYFUNCTION("""COMPUTED_VALUE"""),"-")</f>
        <v>-</v>
      </c>
      <c r="DD59" s="9" t="str">
        <f>IFERROR(__xludf.DUMMYFUNCTION("""COMPUTED_VALUE"""),"-")</f>
        <v>-</v>
      </c>
      <c r="DE59" s="9" t="str">
        <f>IFERROR(__xludf.DUMMYFUNCTION("""COMPUTED_VALUE"""),"-")</f>
        <v>-</v>
      </c>
      <c r="DF59" s="9" t="str">
        <f>IFERROR(__xludf.DUMMYFUNCTION("""COMPUTED_VALUE"""),"-")</f>
        <v>-</v>
      </c>
      <c r="DG59" s="9" t="str">
        <f>IFERROR(__xludf.DUMMYFUNCTION("""COMPUTED_VALUE"""),"-")</f>
        <v>-</v>
      </c>
      <c r="DH59" s="9" t="str">
        <f>IFERROR(__xludf.DUMMYFUNCTION("""COMPUTED_VALUE"""),"-")</f>
        <v>-</v>
      </c>
      <c r="DI59" s="9" t="str">
        <f>IFERROR(__xludf.DUMMYFUNCTION("""COMPUTED_VALUE"""),"-")</f>
        <v>-</v>
      </c>
      <c r="DJ59" s="9" t="str">
        <f>IFERROR(__xludf.DUMMYFUNCTION("""COMPUTED_VALUE"""),"-")</f>
        <v>-</v>
      </c>
      <c r="DK59" s="9" t="str">
        <f>IFERROR(__xludf.DUMMYFUNCTION("""COMPUTED_VALUE"""),"-")</f>
        <v>-</v>
      </c>
      <c r="DL59" s="9" t="str">
        <f>IFERROR(__xludf.DUMMYFUNCTION("""COMPUTED_VALUE"""),"-")</f>
        <v>-</v>
      </c>
      <c r="DM59" s="9" t="str">
        <f>IFERROR(__xludf.DUMMYFUNCTION("""COMPUTED_VALUE"""),"-")</f>
        <v>-</v>
      </c>
      <c r="DN59" s="9" t="str">
        <f>IFERROR(__xludf.DUMMYFUNCTION("""COMPUTED_VALUE"""),"-")</f>
        <v>-</v>
      </c>
      <c r="DO59" s="9" t="str">
        <f>IFERROR(__xludf.DUMMYFUNCTION("""COMPUTED_VALUE"""),"-")</f>
        <v>-</v>
      </c>
      <c r="DP59" s="9" t="str">
        <f>IFERROR(__xludf.DUMMYFUNCTION("""COMPUTED_VALUE"""),"-")</f>
        <v>-</v>
      </c>
      <c r="DQ59" s="9" t="str">
        <f>IFERROR(__xludf.DUMMYFUNCTION("""COMPUTED_VALUE"""),"-")</f>
        <v>-</v>
      </c>
      <c r="DR59" s="9" t="str">
        <f>IFERROR(__xludf.DUMMYFUNCTION("""COMPUTED_VALUE"""),"-")</f>
        <v>-</v>
      </c>
      <c r="DS59" s="9" t="str">
        <f>IFERROR(__xludf.DUMMYFUNCTION("""COMPUTED_VALUE"""),"-")</f>
        <v>-</v>
      </c>
      <c r="DT59" s="9" t="str">
        <f>IFERROR(__xludf.DUMMYFUNCTION("""COMPUTED_VALUE"""),"-")</f>
        <v>-</v>
      </c>
      <c r="DU59" s="9" t="str">
        <f>IFERROR(__xludf.DUMMYFUNCTION("""COMPUTED_VALUE"""),"-")</f>
        <v>-</v>
      </c>
      <c r="DV59" s="9" t="str">
        <f>IFERROR(__xludf.DUMMYFUNCTION("""COMPUTED_VALUE"""),"-")</f>
        <v>-</v>
      </c>
      <c r="DW59" s="9" t="str">
        <f>IFERROR(__xludf.DUMMYFUNCTION("""COMPUTED_VALUE"""),"-")</f>
        <v>-</v>
      </c>
      <c r="DX59" s="9" t="str">
        <f>IFERROR(__xludf.DUMMYFUNCTION("""COMPUTED_VALUE"""),"-")</f>
        <v>-</v>
      </c>
      <c r="DY59" s="9" t="str">
        <f>IFERROR(__xludf.DUMMYFUNCTION("""COMPUTED_VALUE"""),"-")</f>
        <v>-</v>
      </c>
      <c r="DZ59" s="9" t="str">
        <f>IFERROR(__xludf.DUMMYFUNCTION("""COMPUTED_VALUE"""),"-")</f>
        <v>-</v>
      </c>
      <c r="EA59" s="9" t="str">
        <f>IFERROR(__xludf.DUMMYFUNCTION("""COMPUTED_VALUE"""),"-")</f>
        <v>-</v>
      </c>
      <c r="EB59" s="9" t="str">
        <f>IFERROR(__xludf.DUMMYFUNCTION("""COMPUTED_VALUE"""),"")</f>
        <v/>
      </c>
      <c r="EC59" s="9" t="str">
        <f>IFERROR(__xludf.DUMMYFUNCTION("""COMPUTED_VALUE"""),"-")</f>
        <v>-</v>
      </c>
      <c r="ED59" s="9" t="str">
        <f>IFERROR(__xludf.DUMMYFUNCTION("""COMPUTED_VALUE"""),"-")</f>
        <v>-</v>
      </c>
      <c r="EE59" s="9" t="str">
        <f>IFERROR(__xludf.DUMMYFUNCTION("""COMPUTED_VALUE"""),"-")</f>
        <v>-</v>
      </c>
      <c r="EF59" s="9" t="str">
        <f>IFERROR(__xludf.DUMMYFUNCTION("""COMPUTED_VALUE"""),"-")</f>
        <v>-</v>
      </c>
      <c r="EG59" s="9" t="str">
        <f>IFERROR(__xludf.DUMMYFUNCTION("""COMPUTED_VALUE"""),"-")</f>
        <v>-</v>
      </c>
      <c r="EH59" s="9" t="str">
        <f>IFERROR(__xludf.DUMMYFUNCTION("""COMPUTED_VALUE"""),"-")</f>
        <v>-</v>
      </c>
      <c r="EI59" s="9" t="str">
        <f>IFERROR(__xludf.DUMMYFUNCTION("""COMPUTED_VALUE"""),"-")</f>
        <v>-</v>
      </c>
      <c r="EJ59" s="9" t="str">
        <f>IFERROR(__xludf.DUMMYFUNCTION("""COMPUTED_VALUE"""),"-")</f>
        <v>-</v>
      </c>
      <c r="EK59" s="9" t="str">
        <f>IFERROR(__xludf.DUMMYFUNCTION("""COMPUTED_VALUE"""),"-")</f>
        <v>-</v>
      </c>
      <c r="EL59" s="9" t="str">
        <f>IFERROR(__xludf.DUMMYFUNCTION("""COMPUTED_VALUE"""),"-")</f>
        <v>-</v>
      </c>
      <c r="EM59" s="9" t="str">
        <f>IFERROR(__xludf.DUMMYFUNCTION("""COMPUTED_VALUE"""),"-")</f>
        <v>-</v>
      </c>
      <c r="EN59" s="9" t="str">
        <f>IFERROR(__xludf.DUMMYFUNCTION("""COMPUTED_VALUE"""),"-")</f>
        <v>-</v>
      </c>
      <c r="EO59" s="9" t="str">
        <f>IFERROR(__xludf.DUMMYFUNCTION("""COMPUTED_VALUE"""),"-")</f>
        <v>-</v>
      </c>
      <c r="EP59" s="9" t="str">
        <f>IFERROR(__xludf.DUMMYFUNCTION("""COMPUTED_VALUE"""),"-")</f>
        <v>-</v>
      </c>
      <c r="EQ59" s="9" t="str">
        <f>IFERROR(__xludf.DUMMYFUNCTION("""COMPUTED_VALUE"""),"-")</f>
        <v>-</v>
      </c>
      <c r="ER59" s="9" t="str">
        <f>IFERROR(__xludf.DUMMYFUNCTION("""COMPUTED_VALUE"""),"-")</f>
        <v>-</v>
      </c>
      <c r="ES59" s="9" t="str">
        <f>IFERROR(__xludf.DUMMYFUNCTION("""COMPUTED_VALUE"""),"")</f>
        <v/>
      </c>
      <c r="ET59" s="9" t="str">
        <f>IFERROR(__xludf.DUMMYFUNCTION("""COMPUTED_VALUE"""),"-")</f>
        <v>-</v>
      </c>
      <c r="EU59" s="9" t="str">
        <f>IFERROR(__xludf.DUMMYFUNCTION("""COMPUTED_VALUE"""),"-")</f>
        <v>-</v>
      </c>
      <c r="EV59" s="9" t="str">
        <f>IFERROR(__xludf.DUMMYFUNCTION("""COMPUTED_VALUE"""),"-")</f>
        <v>-</v>
      </c>
      <c r="EW59" s="9" t="str">
        <f>IFERROR(__xludf.DUMMYFUNCTION("""COMPUTED_VALUE"""),"-")</f>
        <v>-</v>
      </c>
      <c r="EX59" s="9" t="str">
        <f>IFERROR(__xludf.DUMMYFUNCTION("""COMPUTED_VALUE"""),"-")</f>
        <v>-</v>
      </c>
      <c r="EY59" s="9" t="str">
        <f>IFERROR(__xludf.DUMMYFUNCTION("""COMPUTED_VALUE"""),"-")</f>
        <v>-</v>
      </c>
      <c r="EZ59" s="9" t="str">
        <f>IFERROR(__xludf.DUMMYFUNCTION("""COMPUTED_VALUE"""),"-")</f>
        <v>-</v>
      </c>
      <c r="FA59" s="9" t="str">
        <f>IFERROR(__xludf.DUMMYFUNCTION("""COMPUTED_VALUE"""),"-")</f>
        <v>-</v>
      </c>
      <c r="FB59" s="9" t="str">
        <f>IFERROR(__xludf.DUMMYFUNCTION("""COMPUTED_VALUE"""),"-")</f>
        <v>-</v>
      </c>
      <c r="FC59" s="9" t="str">
        <f>IFERROR(__xludf.DUMMYFUNCTION("""COMPUTED_VALUE"""),"-")</f>
        <v>-</v>
      </c>
      <c r="FD59" s="9" t="str">
        <f>IFERROR(__xludf.DUMMYFUNCTION("""COMPUTED_VALUE"""),"-")</f>
        <v>-</v>
      </c>
      <c r="FE59" s="9" t="str">
        <f>IFERROR(__xludf.DUMMYFUNCTION("""COMPUTED_VALUE"""),"-")</f>
        <v>-</v>
      </c>
      <c r="FF59" s="9" t="str">
        <f>IFERROR(__xludf.DUMMYFUNCTION("""COMPUTED_VALUE"""),"-")</f>
        <v>-</v>
      </c>
      <c r="FG59" s="9" t="str">
        <f>IFERROR(__xludf.DUMMYFUNCTION("""COMPUTED_VALUE"""),"-")</f>
        <v>-</v>
      </c>
      <c r="FH59" s="9" t="str">
        <f>IFERROR(__xludf.DUMMYFUNCTION("""COMPUTED_VALUE"""),"-")</f>
        <v>-</v>
      </c>
      <c r="FI59" s="9" t="str">
        <f>IFERROR(__xludf.DUMMYFUNCTION("""COMPUTED_VALUE"""),"-")</f>
        <v>-</v>
      </c>
      <c r="FJ59" s="9" t="str">
        <f>IFERROR(__xludf.DUMMYFUNCTION("""COMPUTED_VALUE"""),"-")</f>
        <v>-</v>
      </c>
      <c r="FK59" s="9" t="str">
        <f>IFERROR(__xludf.DUMMYFUNCTION("""COMPUTED_VALUE"""),"-")</f>
        <v>-</v>
      </c>
      <c r="FL59" s="9" t="str">
        <f>IFERROR(__xludf.DUMMYFUNCTION("""COMPUTED_VALUE"""),"-")</f>
        <v>-</v>
      </c>
      <c r="FM59" s="9" t="str">
        <f>IFERROR(__xludf.DUMMYFUNCTION("""COMPUTED_VALUE"""),"-")</f>
        <v>-</v>
      </c>
      <c r="FN59" s="9" t="str">
        <f>IFERROR(__xludf.DUMMYFUNCTION("""COMPUTED_VALUE"""),"-")</f>
        <v>-</v>
      </c>
      <c r="FO59" s="9" t="str">
        <f>IFERROR(__xludf.DUMMYFUNCTION("""COMPUTED_VALUE"""),"-")</f>
        <v>-</v>
      </c>
      <c r="FP59" s="9" t="str">
        <f>IFERROR(__xludf.DUMMYFUNCTION("""COMPUTED_VALUE"""),"-")</f>
        <v>-</v>
      </c>
      <c r="FQ59" s="9" t="str">
        <f>IFERROR(__xludf.DUMMYFUNCTION("""COMPUTED_VALUE"""),"-")</f>
        <v>-</v>
      </c>
      <c r="FR59" s="9" t="str">
        <f>IFERROR(__xludf.DUMMYFUNCTION("""COMPUTED_VALUE"""),"-")</f>
        <v>-</v>
      </c>
      <c r="FS59" s="9" t="str">
        <f>IFERROR(__xludf.DUMMYFUNCTION("""COMPUTED_VALUE"""),"-")</f>
        <v>-</v>
      </c>
      <c r="FT59" s="9" t="str">
        <f>IFERROR(__xludf.DUMMYFUNCTION("""COMPUTED_VALUE"""),"-")</f>
        <v>-</v>
      </c>
      <c r="FU59" s="9" t="str">
        <f>IFERROR(__xludf.DUMMYFUNCTION("""COMPUTED_VALUE"""),"-")</f>
        <v>-</v>
      </c>
      <c r="FV59" s="9" t="str">
        <f>IFERROR(__xludf.DUMMYFUNCTION("""COMPUTED_VALUE"""),"")</f>
        <v/>
      </c>
      <c r="FW59" s="9" t="str">
        <f>IFERROR(__xludf.DUMMYFUNCTION("""COMPUTED_VALUE"""),"-")</f>
        <v>-</v>
      </c>
      <c r="FX59" s="9" t="str">
        <f>IFERROR(__xludf.DUMMYFUNCTION("""COMPUTED_VALUE"""),"-")</f>
        <v>-</v>
      </c>
      <c r="FY59" s="9" t="str">
        <f>IFERROR(__xludf.DUMMYFUNCTION("""COMPUTED_VALUE"""),"-")</f>
        <v>-</v>
      </c>
      <c r="FZ59" s="9" t="str">
        <f>IFERROR(__xludf.DUMMYFUNCTION("""COMPUTED_VALUE"""),"-")</f>
        <v>-</v>
      </c>
      <c r="GA59" s="9" t="str">
        <f>IFERROR(__xludf.DUMMYFUNCTION("""COMPUTED_VALUE"""),"-")</f>
        <v>-</v>
      </c>
      <c r="GB59" s="9" t="str">
        <f>IFERROR(__xludf.DUMMYFUNCTION("""COMPUTED_VALUE"""),"-")</f>
        <v>-</v>
      </c>
      <c r="GC59" s="9" t="str">
        <f>IFERROR(__xludf.DUMMYFUNCTION("""COMPUTED_VALUE"""),"-")</f>
        <v>-</v>
      </c>
      <c r="GD59" s="9" t="str">
        <f>IFERROR(__xludf.DUMMYFUNCTION("""COMPUTED_VALUE"""),"-")</f>
        <v>-</v>
      </c>
      <c r="GE59" s="9" t="str">
        <f>IFERROR(__xludf.DUMMYFUNCTION("""COMPUTED_VALUE"""),"-")</f>
        <v>-</v>
      </c>
      <c r="GF59" s="9" t="str">
        <f>IFERROR(__xludf.DUMMYFUNCTION("""COMPUTED_VALUE"""),"-")</f>
        <v>-</v>
      </c>
      <c r="GG59" s="9" t="str">
        <f>IFERROR(__xludf.DUMMYFUNCTION("""COMPUTED_VALUE"""),"-")</f>
        <v>-</v>
      </c>
      <c r="GH59" s="9" t="str">
        <f>IFERROR(__xludf.DUMMYFUNCTION("""COMPUTED_VALUE"""),"-")</f>
        <v>-</v>
      </c>
      <c r="GI59" s="9" t="str">
        <f>IFERROR(__xludf.DUMMYFUNCTION("""COMPUTED_VALUE"""),"-")</f>
        <v>-</v>
      </c>
      <c r="GJ59" s="9" t="str">
        <f>IFERROR(__xludf.DUMMYFUNCTION("""COMPUTED_VALUE"""),"-")</f>
        <v>-</v>
      </c>
      <c r="GK59" s="9" t="str">
        <f>IFERROR(__xludf.DUMMYFUNCTION("""COMPUTED_VALUE"""),"-")</f>
        <v>-</v>
      </c>
      <c r="GL59" s="9" t="str">
        <f>IFERROR(__xludf.DUMMYFUNCTION("""COMPUTED_VALUE"""),"-")</f>
        <v>-</v>
      </c>
      <c r="GM59" s="9" t="str">
        <f>IFERROR(__xludf.DUMMYFUNCTION("""COMPUTED_VALUE"""),"-")</f>
        <v>-</v>
      </c>
      <c r="GN59" s="9" t="str">
        <f>IFERROR(__xludf.DUMMYFUNCTION("""COMPUTED_VALUE"""),"-")</f>
        <v>-</v>
      </c>
      <c r="GO59" s="9" t="str">
        <f>IFERROR(__xludf.DUMMYFUNCTION("""COMPUTED_VALUE"""),"-")</f>
        <v>-</v>
      </c>
      <c r="GP59" s="9" t="str">
        <f>IFERROR(__xludf.DUMMYFUNCTION("""COMPUTED_VALUE"""),"-")</f>
        <v>-</v>
      </c>
      <c r="GQ59" s="9" t="str">
        <f>IFERROR(__xludf.DUMMYFUNCTION("""COMPUTED_VALUE"""),"-")</f>
        <v>-</v>
      </c>
      <c r="GR59" s="9" t="str">
        <f>IFERROR(__xludf.DUMMYFUNCTION("""COMPUTED_VALUE"""),"-")</f>
        <v>-</v>
      </c>
      <c r="GS59" s="9" t="str">
        <f>IFERROR(__xludf.DUMMYFUNCTION("""COMPUTED_VALUE"""),"-")</f>
        <v>-</v>
      </c>
      <c r="GT59" s="9" t="str">
        <f>IFERROR(__xludf.DUMMYFUNCTION("""COMPUTED_VALUE"""),"-")</f>
        <v>-</v>
      </c>
      <c r="GU59" s="9" t="str">
        <f>IFERROR(__xludf.DUMMYFUNCTION("""COMPUTED_VALUE"""),"")</f>
        <v/>
      </c>
    </row>
    <row r="60">
      <c r="A60" s="5"/>
      <c r="B60" s="5"/>
      <c r="C60" s="5">
        <f>if(B60="d","diskv. iz ciklusa",if(B60="d1","diskv. iz kruga",if($E60="ODOBREN",(if(countif(H:H,"="&amp;H60)=1,countif(H:H,"&gt;"&amp;H60)+1,concatenate(countif(H:H,"&gt;"&amp;H60)+1," - ",countif(H:H,"&gt;="&amp;H60)))),'Rezultati - B kategorija'!empty)))</f>
        <v>58</v>
      </c>
      <c r="D60" s="6" t="str">
        <f>IFERROR(__xludf.DUMMYFUNCTION("""COMPUTED_VALUE"""),"Mitnik")</f>
        <v>Mitnik</v>
      </c>
      <c r="E60" s="6" t="str">
        <f>IFERROR(__xludf.DUMMYFUNCTION("""COMPUTED_VALUE"""),"ODOBREN")</f>
        <v>ODOBREN</v>
      </c>
      <c r="F60" s="6" t="str">
        <f>IFERROR(__xludf.DUMMYFUNCTION("""COMPUTED_VALUE"""),"Jovan")</f>
        <v>Jovan</v>
      </c>
      <c r="G60" s="6" t="str">
        <f>IFERROR(__xludf.DUMMYFUNCTION("""COMPUTED_VALUE"""),"Najdovski")</f>
        <v>Najdovski</v>
      </c>
      <c r="H60" s="7">
        <f>IFERROR(__xludf.DUMMYFUNCTION("""COMPUTED_VALUE"""),35.0)</f>
        <v>35</v>
      </c>
      <c r="I60" s="7">
        <f>IFERROR(__xludf.DUMMYFUNCTION("""COMPUTED_VALUE"""),35.0)</f>
        <v>35</v>
      </c>
      <c r="J60" s="6" t="str">
        <f>IFERROR(__xludf.DUMMYFUNCTION("""COMPUTED_VALUE"""),"Vranje")</f>
        <v>Vranje</v>
      </c>
      <c r="K60" s="6" t="str">
        <f>IFERROR(__xludf.DUMMYFUNCTION("""COMPUTED_VALUE"""),"Gimnazija Bora Stanković")</f>
        <v>Gimnazija Bora Stanković</v>
      </c>
      <c r="L60" s="14" t="str">
        <f>IFERROR(__xludf.DUMMYFUNCTION("""COMPUTED_VALUE"""),"IV")</f>
        <v>IV</v>
      </c>
      <c r="M60" s="6" t="str">
        <f>IFERROR(__xludf.DUMMYFUNCTION("""COMPUTED_VALUE"""),"B")</f>
        <v>B</v>
      </c>
      <c r="N60" s="6"/>
      <c r="O60" s="8">
        <f>IFERROR(__xludf.DUMMYFUNCTION("""COMPUTED_VALUE"""),10.0)</f>
        <v>10</v>
      </c>
      <c r="P60" s="9">
        <f>IFERROR(__xludf.DUMMYFUNCTION("""COMPUTED_VALUE"""),25.0)</f>
        <v>25</v>
      </c>
      <c r="Q60" s="9" t="str">
        <f>IFERROR(__xludf.DUMMYFUNCTION("""COMPUTED_VALUE"""),"-")</f>
        <v>-</v>
      </c>
      <c r="R60" s="9" t="str">
        <f>IFERROR(__xludf.DUMMYFUNCTION("""COMPUTED_VALUE"""),"-")</f>
        <v>-</v>
      </c>
      <c r="S60" s="9" t="str">
        <f>IFERROR(__xludf.DUMMYFUNCTION("""COMPUTED_VALUE"""),"-")</f>
        <v>-</v>
      </c>
      <c r="T60" s="9" t="str">
        <f>IFERROR(__xludf.DUMMYFUNCTION("""COMPUTED_VALUE"""),"-")</f>
        <v>-</v>
      </c>
      <c r="U60" s="9" t="str">
        <f>IFERROR(__xludf.DUMMYFUNCTION("""COMPUTED_VALUE"""),"")</f>
        <v/>
      </c>
      <c r="V60" s="9" t="str">
        <f>IFERROR(__xludf.DUMMYFUNCTION("""COMPUTED_VALUE"""),"")</f>
        <v/>
      </c>
      <c r="W60" s="9" t="str">
        <f>IFERROR(__xludf.DUMMYFUNCTION("""COMPUTED_VALUE"""),"WA")</f>
        <v>WA</v>
      </c>
      <c r="X60" s="9">
        <f>IFERROR(__xludf.DUMMYFUNCTION("""COMPUTED_VALUE"""),1.0)</f>
        <v>1</v>
      </c>
      <c r="Y60" s="9">
        <f>IFERROR(__xludf.DUMMYFUNCTION("""COMPUTED_VALUE"""),1.0)</f>
        <v>1</v>
      </c>
      <c r="Z60" s="9">
        <f>IFERROR(__xludf.DUMMYFUNCTION("""COMPUTED_VALUE"""),1.0)</f>
        <v>1</v>
      </c>
      <c r="AA60" s="9">
        <f>IFERROR(__xludf.DUMMYFUNCTION("""COMPUTED_VALUE"""),1.0)</f>
        <v>1</v>
      </c>
      <c r="AB60" s="9">
        <f>IFERROR(__xludf.DUMMYFUNCTION("""COMPUTED_VALUE"""),1.0)</f>
        <v>1</v>
      </c>
      <c r="AC60" s="9">
        <f>IFERROR(__xludf.DUMMYFUNCTION("""COMPUTED_VALUE"""),1.0)</f>
        <v>1</v>
      </c>
      <c r="AD60" s="9">
        <f>IFERROR(__xludf.DUMMYFUNCTION("""COMPUTED_VALUE"""),1.0)</f>
        <v>1</v>
      </c>
      <c r="AE60" s="9" t="str">
        <f>IFERROR(__xludf.DUMMYFUNCTION("""COMPUTED_VALUE"""),"WA")</f>
        <v>WA</v>
      </c>
      <c r="AF60" s="9">
        <f>IFERROR(__xludf.DUMMYFUNCTION("""COMPUTED_VALUE"""),1.0)</f>
        <v>1</v>
      </c>
      <c r="AG60" s="9">
        <f>IFERROR(__xludf.DUMMYFUNCTION("""COMPUTED_VALUE"""),1.0)</f>
        <v>1</v>
      </c>
      <c r="AH60" s="9">
        <f>IFERROR(__xludf.DUMMYFUNCTION("""COMPUTED_VALUE"""),1.0)</f>
        <v>1</v>
      </c>
      <c r="AI60" s="9" t="str">
        <f>IFERROR(__xludf.DUMMYFUNCTION("""COMPUTED_VALUE"""),"WA")</f>
        <v>WA</v>
      </c>
      <c r="AJ60" s="9" t="str">
        <f>IFERROR(__xludf.DUMMYFUNCTION("""COMPUTED_VALUE"""),"WA")</f>
        <v>WA</v>
      </c>
      <c r="AK60" s="9" t="str">
        <f>IFERROR(__xludf.DUMMYFUNCTION("""COMPUTED_VALUE"""),"WA")</f>
        <v>WA</v>
      </c>
      <c r="AL60" s="9" t="str">
        <f>IFERROR(__xludf.DUMMYFUNCTION("""COMPUTED_VALUE"""),"WA")</f>
        <v>WA</v>
      </c>
      <c r="AM60" s="9" t="str">
        <f>IFERROR(__xludf.DUMMYFUNCTION("""COMPUTED_VALUE"""),"WA")</f>
        <v>WA</v>
      </c>
      <c r="AN60" s="9" t="str">
        <f>IFERROR(__xludf.DUMMYFUNCTION("""COMPUTED_VALUE"""),"WA")</f>
        <v>WA</v>
      </c>
      <c r="AO60" s="9" t="str">
        <f>IFERROR(__xludf.DUMMYFUNCTION("""COMPUTED_VALUE"""),"WA")</f>
        <v>WA</v>
      </c>
      <c r="AP60" s="9" t="str">
        <f>IFERROR(__xludf.DUMMYFUNCTION("""COMPUTED_VALUE"""),"WA")</f>
        <v>WA</v>
      </c>
      <c r="AQ60" s="9">
        <f>IFERROR(__xludf.DUMMYFUNCTION("""COMPUTED_VALUE"""),1.0)</f>
        <v>1</v>
      </c>
      <c r="AR60" s="9">
        <f>IFERROR(__xludf.DUMMYFUNCTION("""COMPUTED_VALUE"""),1.0)</f>
        <v>1</v>
      </c>
      <c r="AS60" s="9" t="str">
        <f>IFERROR(__xludf.DUMMYFUNCTION("""COMPUTED_VALUE"""),"WA")</f>
        <v>WA</v>
      </c>
      <c r="AT60" s="9" t="str">
        <f>IFERROR(__xludf.DUMMYFUNCTION("""COMPUTED_VALUE"""),"WA")</f>
        <v>WA</v>
      </c>
      <c r="AU60" s="9" t="str">
        <f>IFERROR(__xludf.DUMMYFUNCTION("""COMPUTED_VALUE"""),"WA")</f>
        <v>WA</v>
      </c>
      <c r="AV60" s="9" t="str">
        <f>IFERROR(__xludf.DUMMYFUNCTION("""COMPUTED_VALUE"""),"WA")</f>
        <v>WA</v>
      </c>
      <c r="AW60" s="9" t="str">
        <f>IFERROR(__xludf.DUMMYFUNCTION("""COMPUTED_VALUE"""),"WA")</f>
        <v>WA</v>
      </c>
      <c r="AX60" s="9" t="str">
        <f>IFERROR(__xludf.DUMMYFUNCTION("""COMPUTED_VALUE"""),"WA")</f>
        <v>WA</v>
      </c>
      <c r="AY60" s="9" t="str">
        <f>IFERROR(__xludf.DUMMYFUNCTION("""COMPUTED_VALUE"""),"WA")</f>
        <v>WA</v>
      </c>
      <c r="AZ60" s="9">
        <f>IFERROR(__xludf.DUMMYFUNCTION("""COMPUTED_VALUE"""),1.0)</f>
        <v>1</v>
      </c>
      <c r="BA60" s="9" t="str">
        <f>IFERROR(__xludf.DUMMYFUNCTION("""COMPUTED_VALUE"""),"WA")</f>
        <v>WA</v>
      </c>
      <c r="BB60" s="9" t="str">
        <f>IFERROR(__xludf.DUMMYFUNCTION("""COMPUTED_VALUE"""),"WA")</f>
        <v>WA</v>
      </c>
      <c r="BC60" s="9" t="str">
        <f>IFERROR(__xludf.DUMMYFUNCTION("""COMPUTED_VALUE"""),"WA")</f>
        <v>WA</v>
      </c>
      <c r="BD60" s="9">
        <f>IFERROR(__xludf.DUMMYFUNCTION("""COMPUTED_VALUE"""),1.0)</f>
        <v>1</v>
      </c>
      <c r="BE60" s="9" t="str">
        <f>IFERROR(__xludf.DUMMYFUNCTION("""COMPUTED_VALUE"""),"TLE")</f>
        <v>TLE</v>
      </c>
      <c r="BF60" s="9" t="str">
        <f>IFERROR(__xludf.DUMMYFUNCTION("""COMPUTED_VALUE"""),"TLE")</f>
        <v>TLE</v>
      </c>
      <c r="BG60" s="9">
        <f>IFERROR(__xludf.DUMMYFUNCTION("""COMPUTED_VALUE"""),1.0)</f>
        <v>1</v>
      </c>
      <c r="BH60" s="9" t="str">
        <f>IFERROR(__xludf.DUMMYFUNCTION("""COMPUTED_VALUE"""),"TLE")</f>
        <v>TLE</v>
      </c>
      <c r="BI60" s="9" t="str">
        <f>IFERROR(__xludf.DUMMYFUNCTION("""COMPUTED_VALUE"""),"TLE")</f>
        <v>TLE</v>
      </c>
      <c r="BJ60" s="9" t="str">
        <f>IFERROR(__xludf.DUMMYFUNCTION("""COMPUTED_VALUE"""),"TLE")</f>
        <v>TLE</v>
      </c>
      <c r="BK60" s="9" t="str">
        <f>IFERROR(__xludf.DUMMYFUNCTION("""COMPUTED_VALUE"""),"TLE")</f>
        <v>TLE</v>
      </c>
      <c r="BL60" s="9" t="str">
        <f>IFERROR(__xludf.DUMMYFUNCTION("""COMPUTED_VALUE"""),"TLE")</f>
        <v>TLE</v>
      </c>
      <c r="BM60" s="9" t="str">
        <f>IFERROR(__xludf.DUMMYFUNCTION("""COMPUTED_VALUE"""),"")</f>
        <v/>
      </c>
      <c r="BN60" s="9">
        <f>IFERROR(__xludf.DUMMYFUNCTION("""COMPUTED_VALUE"""),1.0)</f>
        <v>1</v>
      </c>
      <c r="BO60" s="9">
        <f>IFERROR(__xludf.DUMMYFUNCTION("""COMPUTED_VALUE"""),1.0)</f>
        <v>1</v>
      </c>
      <c r="BP60" s="9">
        <f>IFERROR(__xludf.DUMMYFUNCTION("""COMPUTED_VALUE"""),1.0)</f>
        <v>1</v>
      </c>
      <c r="BQ60" s="9">
        <f>IFERROR(__xludf.DUMMYFUNCTION("""COMPUTED_VALUE"""),1.0)</f>
        <v>1</v>
      </c>
      <c r="BR60" s="9">
        <f>IFERROR(__xludf.DUMMYFUNCTION("""COMPUTED_VALUE"""),1.0)</f>
        <v>1</v>
      </c>
      <c r="BS60" s="9">
        <f>IFERROR(__xludf.DUMMYFUNCTION("""COMPUTED_VALUE"""),1.0)</f>
        <v>1</v>
      </c>
      <c r="BT60" s="9">
        <f>IFERROR(__xludf.DUMMYFUNCTION("""COMPUTED_VALUE"""),1.0)</f>
        <v>1</v>
      </c>
      <c r="BU60" s="9">
        <f>IFERROR(__xludf.DUMMYFUNCTION("""COMPUTED_VALUE"""),1.0)</f>
        <v>1</v>
      </c>
      <c r="BV60" s="9">
        <f>IFERROR(__xludf.DUMMYFUNCTION("""COMPUTED_VALUE"""),1.0)</f>
        <v>1</v>
      </c>
      <c r="BW60" s="9">
        <f>IFERROR(__xludf.DUMMYFUNCTION("""COMPUTED_VALUE"""),1.0)</f>
        <v>1</v>
      </c>
      <c r="BX60" s="9">
        <f>IFERROR(__xludf.DUMMYFUNCTION("""COMPUTED_VALUE"""),1.0)</f>
        <v>1</v>
      </c>
      <c r="BY60" s="9">
        <f>IFERROR(__xludf.DUMMYFUNCTION("""COMPUTED_VALUE"""),1.0)</f>
        <v>1</v>
      </c>
      <c r="BZ60" s="9">
        <f>IFERROR(__xludf.DUMMYFUNCTION("""COMPUTED_VALUE"""),1.0)</f>
        <v>1</v>
      </c>
      <c r="CA60" s="9">
        <f>IFERROR(__xludf.DUMMYFUNCTION("""COMPUTED_VALUE"""),1.0)</f>
        <v>1</v>
      </c>
      <c r="CB60" s="9" t="str">
        <f>IFERROR(__xludf.DUMMYFUNCTION("""COMPUTED_VALUE"""),"WA")</f>
        <v>WA</v>
      </c>
      <c r="CC60" s="9">
        <f>IFERROR(__xludf.DUMMYFUNCTION("""COMPUTED_VALUE"""),1.0)</f>
        <v>1</v>
      </c>
      <c r="CD60" s="9" t="str">
        <f>IFERROR(__xludf.DUMMYFUNCTION("""COMPUTED_VALUE"""),"WA")</f>
        <v>WA</v>
      </c>
      <c r="CE60" s="9" t="str">
        <f>IFERROR(__xludf.DUMMYFUNCTION("""COMPUTED_VALUE"""),"WA")</f>
        <v>WA</v>
      </c>
      <c r="CF60" s="9" t="str">
        <f>IFERROR(__xludf.DUMMYFUNCTION("""COMPUTED_VALUE"""),"WA")</f>
        <v>WA</v>
      </c>
      <c r="CG60" s="9" t="str">
        <f>IFERROR(__xludf.DUMMYFUNCTION("""COMPUTED_VALUE"""),"WA")</f>
        <v>WA</v>
      </c>
      <c r="CH60" s="9" t="str">
        <f>IFERROR(__xludf.DUMMYFUNCTION("""COMPUTED_VALUE"""),"WA")</f>
        <v>WA</v>
      </c>
      <c r="CI60" s="9" t="str">
        <f>IFERROR(__xludf.DUMMYFUNCTION("""COMPUTED_VALUE"""),"WA")</f>
        <v>WA</v>
      </c>
      <c r="CJ60" s="9">
        <f>IFERROR(__xludf.DUMMYFUNCTION("""COMPUTED_VALUE"""),1.0)</f>
        <v>1</v>
      </c>
      <c r="CK60" s="9" t="str">
        <f>IFERROR(__xludf.DUMMYFUNCTION("""COMPUTED_VALUE"""),"WA")</f>
        <v>WA</v>
      </c>
      <c r="CL60" s="9" t="str">
        <f>IFERROR(__xludf.DUMMYFUNCTION("""COMPUTED_VALUE"""),"WA")</f>
        <v>WA</v>
      </c>
      <c r="CM60" s="9" t="str">
        <f>IFERROR(__xludf.DUMMYFUNCTION("""COMPUTED_VALUE"""),"WA")</f>
        <v>WA</v>
      </c>
      <c r="CN60" s="9" t="str">
        <f>IFERROR(__xludf.DUMMYFUNCTION("""COMPUTED_VALUE"""),"WA")</f>
        <v>WA</v>
      </c>
      <c r="CO60" s="9" t="str">
        <f>IFERROR(__xludf.DUMMYFUNCTION("""COMPUTED_VALUE"""),"WA")</f>
        <v>WA</v>
      </c>
      <c r="CP60" s="9" t="str">
        <f>IFERROR(__xludf.DUMMYFUNCTION("""COMPUTED_VALUE"""),"WA")</f>
        <v>WA</v>
      </c>
      <c r="CQ60" s="9" t="str">
        <f>IFERROR(__xludf.DUMMYFUNCTION("""COMPUTED_VALUE"""),"WA")</f>
        <v>WA</v>
      </c>
      <c r="CR60" s="9" t="str">
        <f>IFERROR(__xludf.DUMMYFUNCTION("""COMPUTED_VALUE"""),"WA")</f>
        <v>WA</v>
      </c>
      <c r="CS60" s="9">
        <f>IFERROR(__xludf.DUMMYFUNCTION("""COMPUTED_VALUE"""),1.0)</f>
        <v>1</v>
      </c>
      <c r="CT60" s="9">
        <f>IFERROR(__xludf.DUMMYFUNCTION("""COMPUTED_VALUE"""),1.0)</f>
        <v>1</v>
      </c>
      <c r="CU60" s="9" t="str">
        <f>IFERROR(__xludf.DUMMYFUNCTION("""COMPUTED_VALUE"""),"")</f>
        <v/>
      </c>
      <c r="CV60" s="9" t="str">
        <f>IFERROR(__xludf.DUMMYFUNCTION("""COMPUTED_VALUE"""),"-")</f>
        <v>-</v>
      </c>
      <c r="CW60" s="9" t="str">
        <f>IFERROR(__xludf.DUMMYFUNCTION("""COMPUTED_VALUE"""),"-")</f>
        <v>-</v>
      </c>
      <c r="CX60" s="9" t="str">
        <f>IFERROR(__xludf.DUMMYFUNCTION("""COMPUTED_VALUE"""),"-")</f>
        <v>-</v>
      </c>
      <c r="CY60" s="9" t="str">
        <f>IFERROR(__xludf.DUMMYFUNCTION("""COMPUTED_VALUE"""),"-")</f>
        <v>-</v>
      </c>
      <c r="CZ60" s="9" t="str">
        <f>IFERROR(__xludf.DUMMYFUNCTION("""COMPUTED_VALUE"""),"-")</f>
        <v>-</v>
      </c>
      <c r="DA60" s="9" t="str">
        <f>IFERROR(__xludf.DUMMYFUNCTION("""COMPUTED_VALUE"""),"-")</f>
        <v>-</v>
      </c>
      <c r="DB60" s="9" t="str">
        <f>IFERROR(__xludf.DUMMYFUNCTION("""COMPUTED_VALUE"""),"-")</f>
        <v>-</v>
      </c>
      <c r="DC60" s="9" t="str">
        <f>IFERROR(__xludf.DUMMYFUNCTION("""COMPUTED_VALUE"""),"-")</f>
        <v>-</v>
      </c>
      <c r="DD60" s="9" t="str">
        <f>IFERROR(__xludf.DUMMYFUNCTION("""COMPUTED_VALUE"""),"-")</f>
        <v>-</v>
      </c>
      <c r="DE60" s="9" t="str">
        <f>IFERROR(__xludf.DUMMYFUNCTION("""COMPUTED_VALUE"""),"-")</f>
        <v>-</v>
      </c>
      <c r="DF60" s="9" t="str">
        <f>IFERROR(__xludf.DUMMYFUNCTION("""COMPUTED_VALUE"""),"-")</f>
        <v>-</v>
      </c>
      <c r="DG60" s="9" t="str">
        <f>IFERROR(__xludf.DUMMYFUNCTION("""COMPUTED_VALUE"""),"-")</f>
        <v>-</v>
      </c>
      <c r="DH60" s="9" t="str">
        <f>IFERROR(__xludf.DUMMYFUNCTION("""COMPUTED_VALUE"""),"-")</f>
        <v>-</v>
      </c>
      <c r="DI60" s="9" t="str">
        <f>IFERROR(__xludf.DUMMYFUNCTION("""COMPUTED_VALUE"""),"-")</f>
        <v>-</v>
      </c>
      <c r="DJ60" s="9" t="str">
        <f>IFERROR(__xludf.DUMMYFUNCTION("""COMPUTED_VALUE"""),"-")</f>
        <v>-</v>
      </c>
      <c r="DK60" s="9" t="str">
        <f>IFERROR(__xludf.DUMMYFUNCTION("""COMPUTED_VALUE"""),"-")</f>
        <v>-</v>
      </c>
      <c r="DL60" s="9" t="str">
        <f>IFERROR(__xludf.DUMMYFUNCTION("""COMPUTED_VALUE"""),"-")</f>
        <v>-</v>
      </c>
      <c r="DM60" s="9" t="str">
        <f>IFERROR(__xludf.DUMMYFUNCTION("""COMPUTED_VALUE"""),"-")</f>
        <v>-</v>
      </c>
      <c r="DN60" s="9" t="str">
        <f>IFERROR(__xludf.DUMMYFUNCTION("""COMPUTED_VALUE"""),"-")</f>
        <v>-</v>
      </c>
      <c r="DO60" s="9" t="str">
        <f>IFERROR(__xludf.DUMMYFUNCTION("""COMPUTED_VALUE"""),"-")</f>
        <v>-</v>
      </c>
      <c r="DP60" s="9" t="str">
        <f>IFERROR(__xludf.DUMMYFUNCTION("""COMPUTED_VALUE"""),"-")</f>
        <v>-</v>
      </c>
      <c r="DQ60" s="9" t="str">
        <f>IFERROR(__xludf.DUMMYFUNCTION("""COMPUTED_VALUE"""),"-")</f>
        <v>-</v>
      </c>
      <c r="DR60" s="9" t="str">
        <f>IFERROR(__xludf.DUMMYFUNCTION("""COMPUTED_VALUE"""),"-")</f>
        <v>-</v>
      </c>
      <c r="DS60" s="9" t="str">
        <f>IFERROR(__xludf.DUMMYFUNCTION("""COMPUTED_VALUE"""),"-")</f>
        <v>-</v>
      </c>
      <c r="DT60" s="9" t="str">
        <f>IFERROR(__xludf.DUMMYFUNCTION("""COMPUTED_VALUE"""),"-")</f>
        <v>-</v>
      </c>
      <c r="DU60" s="9" t="str">
        <f>IFERROR(__xludf.DUMMYFUNCTION("""COMPUTED_VALUE"""),"-")</f>
        <v>-</v>
      </c>
      <c r="DV60" s="9" t="str">
        <f>IFERROR(__xludf.DUMMYFUNCTION("""COMPUTED_VALUE"""),"-")</f>
        <v>-</v>
      </c>
      <c r="DW60" s="9" t="str">
        <f>IFERROR(__xludf.DUMMYFUNCTION("""COMPUTED_VALUE"""),"-")</f>
        <v>-</v>
      </c>
      <c r="DX60" s="9" t="str">
        <f>IFERROR(__xludf.DUMMYFUNCTION("""COMPUTED_VALUE"""),"-")</f>
        <v>-</v>
      </c>
      <c r="DY60" s="9" t="str">
        <f>IFERROR(__xludf.DUMMYFUNCTION("""COMPUTED_VALUE"""),"-")</f>
        <v>-</v>
      </c>
      <c r="DZ60" s="9" t="str">
        <f>IFERROR(__xludf.DUMMYFUNCTION("""COMPUTED_VALUE"""),"-")</f>
        <v>-</v>
      </c>
      <c r="EA60" s="9" t="str">
        <f>IFERROR(__xludf.DUMMYFUNCTION("""COMPUTED_VALUE"""),"-")</f>
        <v>-</v>
      </c>
      <c r="EB60" s="9" t="str">
        <f>IFERROR(__xludf.DUMMYFUNCTION("""COMPUTED_VALUE"""),"")</f>
        <v/>
      </c>
      <c r="EC60" s="9" t="str">
        <f>IFERROR(__xludf.DUMMYFUNCTION("""COMPUTED_VALUE"""),"-")</f>
        <v>-</v>
      </c>
      <c r="ED60" s="9" t="str">
        <f>IFERROR(__xludf.DUMMYFUNCTION("""COMPUTED_VALUE"""),"-")</f>
        <v>-</v>
      </c>
      <c r="EE60" s="9" t="str">
        <f>IFERROR(__xludf.DUMMYFUNCTION("""COMPUTED_VALUE"""),"-")</f>
        <v>-</v>
      </c>
      <c r="EF60" s="9" t="str">
        <f>IFERROR(__xludf.DUMMYFUNCTION("""COMPUTED_VALUE"""),"-")</f>
        <v>-</v>
      </c>
      <c r="EG60" s="9" t="str">
        <f>IFERROR(__xludf.DUMMYFUNCTION("""COMPUTED_VALUE"""),"-")</f>
        <v>-</v>
      </c>
      <c r="EH60" s="9" t="str">
        <f>IFERROR(__xludf.DUMMYFUNCTION("""COMPUTED_VALUE"""),"-")</f>
        <v>-</v>
      </c>
      <c r="EI60" s="9" t="str">
        <f>IFERROR(__xludf.DUMMYFUNCTION("""COMPUTED_VALUE"""),"-")</f>
        <v>-</v>
      </c>
      <c r="EJ60" s="9" t="str">
        <f>IFERROR(__xludf.DUMMYFUNCTION("""COMPUTED_VALUE"""),"-")</f>
        <v>-</v>
      </c>
      <c r="EK60" s="9" t="str">
        <f>IFERROR(__xludf.DUMMYFUNCTION("""COMPUTED_VALUE"""),"-")</f>
        <v>-</v>
      </c>
      <c r="EL60" s="9" t="str">
        <f>IFERROR(__xludf.DUMMYFUNCTION("""COMPUTED_VALUE"""),"-")</f>
        <v>-</v>
      </c>
      <c r="EM60" s="9" t="str">
        <f>IFERROR(__xludf.DUMMYFUNCTION("""COMPUTED_VALUE"""),"-")</f>
        <v>-</v>
      </c>
      <c r="EN60" s="9" t="str">
        <f>IFERROR(__xludf.DUMMYFUNCTION("""COMPUTED_VALUE"""),"-")</f>
        <v>-</v>
      </c>
      <c r="EO60" s="9" t="str">
        <f>IFERROR(__xludf.DUMMYFUNCTION("""COMPUTED_VALUE"""),"-")</f>
        <v>-</v>
      </c>
      <c r="EP60" s="9" t="str">
        <f>IFERROR(__xludf.DUMMYFUNCTION("""COMPUTED_VALUE"""),"-")</f>
        <v>-</v>
      </c>
      <c r="EQ60" s="9" t="str">
        <f>IFERROR(__xludf.DUMMYFUNCTION("""COMPUTED_VALUE"""),"-")</f>
        <v>-</v>
      </c>
      <c r="ER60" s="9" t="str">
        <f>IFERROR(__xludf.DUMMYFUNCTION("""COMPUTED_VALUE"""),"-")</f>
        <v>-</v>
      </c>
      <c r="ES60" s="9" t="str">
        <f>IFERROR(__xludf.DUMMYFUNCTION("""COMPUTED_VALUE"""),"")</f>
        <v/>
      </c>
      <c r="ET60" s="9" t="str">
        <f>IFERROR(__xludf.DUMMYFUNCTION("""COMPUTED_VALUE"""),"-")</f>
        <v>-</v>
      </c>
      <c r="EU60" s="9" t="str">
        <f>IFERROR(__xludf.DUMMYFUNCTION("""COMPUTED_VALUE"""),"-")</f>
        <v>-</v>
      </c>
      <c r="EV60" s="9" t="str">
        <f>IFERROR(__xludf.DUMMYFUNCTION("""COMPUTED_VALUE"""),"-")</f>
        <v>-</v>
      </c>
      <c r="EW60" s="9" t="str">
        <f>IFERROR(__xludf.DUMMYFUNCTION("""COMPUTED_VALUE"""),"-")</f>
        <v>-</v>
      </c>
      <c r="EX60" s="9" t="str">
        <f>IFERROR(__xludf.DUMMYFUNCTION("""COMPUTED_VALUE"""),"-")</f>
        <v>-</v>
      </c>
      <c r="EY60" s="9" t="str">
        <f>IFERROR(__xludf.DUMMYFUNCTION("""COMPUTED_VALUE"""),"-")</f>
        <v>-</v>
      </c>
      <c r="EZ60" s="9" t="str">
        <f>IFERROR(__xludf.DUMMYFUNCTION("""COMPUTED_VALUE"""),"-")</f>
        <v>-</v>
      </c>
      <c r="FA60" s="9" t="str">
        <f>IFERROR(__xludf.DUMMYFUNCTION("""COMPUTED_VALUE"""),"-")</f>
        <v>-</v>
      </c>
      <c r="FB60" s="9" t="str">
        <f>IFERROR(__xludf.DUMMYFUNCTION("""COMPUTED_VALUE"""),"-")</f>
        <v>-</v>
      </c>
      <c r="FC60" s="9" t="str">
        <f>IFERROR(__xludf.DUMMYFUNCTION("""COMPUTED_VALUE"""),"-")</f>
        <v>-</v>
      </c>
      <c r="FD60" s="9" t="str">
        <f>IFERROR(__xludf.DUMMYFUNCTION("""COMPUTED_VALUE"""),"-")</f>
        <v>-</v>
      </c>
      <c r="FE60" s="9" t="str">
        <f>IFERROR(__xludf.DUMMYFUNCTION("""COMPUTED_VALUE"""),"-")</f>
        <v>-</v>
      </c>
      <c r="FF60" s="9" t="str">
        <f>IFERROR(__xludf.DUMMYFUNCTION("""COMPUTED_VALUE"""),"-")</f>
        <v>-</v>
      </c>
      <c r="FG60" s="9" t="str">
        <f>IFERROR(__xludf.DUMMYFUNCTION("""COMPUTED_VALUE"""),"-")</f>
        <v>-</v>
      </c>
      <c r="FH60" s="9" t="str">
        <f>IFERROR(__xludf.DUMMYFUNCTION("""COMPUTED_VALUE"""),"-")</f>
        <v>-</v>
      </c>
      <c r="FI60" s="9" t="str">
        <f>IFERROR(__xludf.DUMMYFUNCTION("""COMPUTED_VALUE"""),"-")</f>
        <v>-</v>
      </c>
      <c r="FJ60" s="9" t="str">
        <f>IFERROR(__xludf.DUMMYFUNCTION("""COMPUTED_VALUE"""),"-")</f>
        <v>-</v>
      </c>
      <c r="FK60" s="9" t="str">
        <f>IFERROR(__xludf.DUMMYFUNCTION("""COMPUTED_VALUE"""),"-")</f>
        <v>-</v>
      </c>
      <c r="FL60" s="9" t="str">
        <f>IFERROR(__xludf.DUMMYFUNCTION("""COMPUTED_VALUE"""),"-")</f>
        <v>-</v>
      </c>
      <c r="FM60" s="9" t="str">
        <f>IFERROR(__xludf.DUMMYFUNCTION("""COMPUTED_VALUE"""),"-")</f>
        <v>-</v>
      </c>
      <c r="FN60" s="9" t="str">
        <f>IFERROR(__xludf.DUMMYFUNCTION("""COMPUTED_VALUE"""),"-")</f>
        <v>-</v>
      </c>
      <c r="FO60" s="9" t="str">
        <f>IFERROR(__xludf.DUMMYFUNCTION("""COMPUTED_VALUE"""),"-")</f>
        <v>-</v>
      </c>
      <c r="FP60" s="9" t="str">
        <f>IFERROR(__xludf.DUMMYFUNCTION("""COMPUTED_VALUE"""),"-")</f>
        <v>-</v>
      </c>
      <c r="FQ60" s="9" t="str">
        <f>IFERROR(__xludf.DUMMYFUNCTION("""COMPUTED_VALUE"""),"-")</f>
        <v>-</v>
      </c>
      <c r="FR60" s="9" t="str">
        <f>IFERROR(__xludf.DUMMYFUNCTION("""COMPUTED_VALUE"""),"-")</f>
        <v>-</v>
      </c>
      <c r="FS60" s="9" t="str">
        <f>IFERROR(__xludf.DUMMYFUNCTION("""COMPUTED_VALUE"""),"-")</f>
        <v>-</v>
      </c>
      <c r="FT60" s="9" t="str">
        <f>IFERROR(__xludf.DUMMYFUNCTION("""COMPUTED_VALUE"""),"-")</f>
        <v>-</v>
      </c>
      <c r="FU60" s="9" t="str">
        <f>IFERROR(__xludf.DUMMYFUNCTION("""COMPUTED_VALUE"""),"-")</f>
        <v>-</v>
      </c>
      <c r="FV60" s="9" t="str">
        <f>IFERROR(__xludf.DUMMYFUNCTION("""COMPUTED_VALUE"""),"")</f>
        <v/>
      </c>
      <c r="FW60" s="9" t="str">
        <f>IFERROR(__xludf.DUMMYFUNCTION("""COMPUTED_VALUE"""),"-")</f>
        <v>-</v>
      </c>
      <c r="FX60" s="9" t="str">
        <f>IFERROR(__xludf.DUMMYFUNCTION("""COMPUTED_VALUE"""),"-")</f>
        <v>-</v>
      </c>
      <c r="FY60" s="9" t="str">
        <f>IFERROR(__xludf.DUMMYFUNCTION("""COMPUTED_VALUE"""),"-")</f>
        <v>-</v>
      </c>
      <c r="FZ60" s="9" t="str">
        <f>IFERROR(__xludf.DUMMYFUNCTION("""COMPUTED_VALUE"""),"-")</f>
        <v>-</v>
      </c>
      <c r="GA60" s="9" t="str">
        <f>IFERROR(__xludf.DUMMYFUNCTION("""COMPUTED_VALUE"""),"-")</f>
        <v>-</v>
      </c>
      <c r="GB60" s="9" t="str">
        <f>IFERROR(__xludf.DUMMYFUNCTION("""COMPUTED_VALUE"""),"-")</f>
        <v>-</v>
      </c>
      <c r="GC60" s="9" t="str">
        <f>IFERROR(__xludf.DUMMYFUNCTION("""COMPUTED_VALUE"""),"-")</f>
        <v>-</v>
      </c>
      <c r="GD60" s="9" t="str">
        <f>IFERROR(__xludf.DUMMYFUNCTION("""COMPUTED_VALUE"""),"-")</f>
        <v>-</v>
      </c>
      <c r="GE60" s="9" t="str">
        <f>IFERROR(__xludf.DUMMYFUNCTION("""COMPUTED_VALUE"""),"-")</f>
        <v>-</v>
      </c>
      <c r="GF60" s="9" t="str">
        <f>IFERROR(__xludf.DUMMYFUNCTION("""COMPUTED_VALUE"""),"-")</f>
        <v>-</v>
      </c>
      <c r="GG60" s="9" t="str">
        <f>IFERROR(__xludf.DUMMYFUNCTION("""COMPUTED_VALUE"""),"-")</f>
        <v>-</v>
      </c>
      <c r="GH60" s="9" t="str">
        <f>IFERROR(__xludf.DUMMYFUNCTION("""COMPUTED_VALUE"""),"-")</f>
        <v>-</v>
      </c>
      <c r="GI60" s="9" t="str">
        <f>IFERROR(__xludf.DUMMYFUNCTION("""COMPUTED_VALUE"""),"-")</f>
        <v>-</v>
      </c>
      <c r="GJ60" s="9" t="str">
        <f>IFERROR(__xludf.DUMMYFUNCTION("""COMPUTED_VALUE"""),"-")</f>
        <v>-</v>
      </c>
      <c r="GK60" s="9" t="str">
        <f>IFERROR(__xludf.DUMMYFUNCTION("""COMPUTED_VALUE"""),"-")</f>
        <v>-</v>
      </c>
      <c r="GL60" s="9" t="str">
        <f>IFERROR(__xludf.DUMMYFUNCTION("""COMPUTED_VALUE"""),"-")</f>
        <v>-</v>
      </c>
      <c r="GM60" s="9" t="str">
        <f>IFERROR(__xludf.DUMMYFUNCTION("""COMPUTED_VALUE"""),"-")</f>
        <v>-</v>
      </c>
      <c r="GN60" s="9" t="str">
        <f>IFERROR(__xludf.DUMMYFUNCTION("""COMPUTED_VALUE"""),"-")</f>
        <v>-</v>
      </c>
      <c r="GO60" s="9" t="str">
        <f>IFERROR(__xludf.DUMMYFUNCTION("""COMPUTED_VALUE"""),"-")</f>
        <v>-</v>
      </c>
      <c r="GP60" s="9" t="str">
        <f>IFERROR(__xludf.DUMMYFUNCTION("""COMPUTED_VALUE"""),"-")</f>
        <v>-</v>
      </c>
      <c r="GQ60" s="9" t="str">
        <f>IFERROR(__xludf.DUMMYFUNCTION("""COMPUTED_VALUE"""),"-")</f>
        <v>-</v>
      </c>
      <c r="GR60" s="9" t="str">
        <f>IFERROR(__xludf.DUMMYFUNCTION("""COMPUTED_VALUE"""),"-")</f>
        <v>-</v>
      </c>
      <c r="GS60" s="9" t="str">
        <f>IFERROR(__xludf.DUMMYFUNCTION("""COMPUTED_VALUE"""),"-")</f>
        <v>-</v>
      </c>
      <c r="GT60" s="9" t="str">
        <f>IFERROR(__xludf.DUMMYFUNCTION("""COMPUTED_VALUE"""),"-")</f>
        <v>-</v>
      </c>
      <c r="GU60" s="9" t="str">
        <f>IFERROR(__xludf.DUMMYFUNCTION("""COMPUTED_VALUE"""),"")</f>
        <v/>
      </c>
    </row>
    <row r="61">
      <c r="A61" s="5"/>
      <c r="B61" s="5"/>
      <c r="C61" s="5">
        <f>if(B61="d","diskv. iz ciklusa",if(B61="d1","diskv. iz kruga",if($E61="ODOBREN",(if(countif(H:H,"="&amp;H61)=1,countif(H:H,"&gt;"&amp;H61)+1,concatenate(countif(H:H,"&gt;"&amp;H61)+1," - ",countif(H:H,"&gt;="&amp;H61)))),'Rezultati - B kategorija'!empty)))</f>
        <v>59</v>
      </c>
      <c r="D61" s="6" t="str">
        <f>IFERROR(__xludf.DUMMYFUNCTION("""COMPUTED_VALUE"""),"thelegend27")</f>
        <v>thelegend27</v>
      </c>
      <c r="E61" s="6" t="str">
        <f>IFERROR(__xludf.DUMMYFUNCTION("""COMPUTED_VALUE"""),"ODOBREN")</f>
        <v>ODOBREN</v>
      </c>
      <c r="F61" s="6" t="str">
        <f>IFERROR(__xludf.DUMMYFUNCTION("""COMPUTED_VALUE"""),"Filip")</f>
        <v>Filip</v>
      </c>
      <c r="G61" s="6" t="str">
        <f>IFERROR(__xludf.DUMMYFUNCTION("""COMPUTED_VALUE"""),"Pajić")</f>
        <v>Pajić</v>
      </c>
      <c r="H61" s="7">
        <f>IFERROR(__xludf.DUMMYFUNCTION("""COMPUTED_VALUE"""),25.0)</f>
        <v>25</v>
      </c>
      <c r="I61" s="7">
        <f>IFERROR(__xludf.DUMMYFUNCTION("""COMPUTED_VALUE"""),25.0)</f>
        <v>25</v>
      </c>
      <c r="J61" s="6" t="str">
        <f>IFERROR(__xludf.DUMMYFUNCTION("""COMPUTED_VALUE"""),"Palilula")</f>
        <v>Palilula</v>
      </c>
      <c r="K61" s="6" t="str">
        <f>IFERROR(__xludf.DUMMYFUNCTION("""COMPUTED_VALUE"""),"Elektrotehnička škola Rade Končar")</f>
        <v>Elektrotehnička škola Rade Končar</v>
      </c>
      <c r="L61" s="14" t="str">
        <f>IFERROR(__xludf.DUMMYFUNCTION("""COMPUTED_VALUE"""),"IV")</f>
        <v>IV</v>
      </c>
      <c r="M61" s="6" t="str">
        <f>IFERROR(__xludf.DUMMYFUNCTION("""COMPUTED_VALUE"""),"B")</f>
        <v>B</v>
      </c>
      <c r="N61" s="6" t="str">
        <f>IFERROR(__xludf.DUMMYFUNCTION("""COMPUTED_VALUE"""),"Petar Radovanovic")</f>
        <v>Petar Radovanovic</v>
      </c>
      <c r="O61" s="8" t="str">
        <f>IFERROR(__xludf.DUMMYFUNCTION("""COMPUTED_VALUE"""),"-")</f>
        <v>-</v>
      </c>
      <c r="P61" s="9">
        <f>IFERROR(__xludf.DUMMYFUNCTION("""COMPUTED_VALUE"""),25.0)</f>
        <v>25</v>
      </c>
      <c r="Q61" s="9" t="str">
        <f>IFERROR(__xludf.DUMMYFUNCTION("""COMPUTED_VALUE"""),"-")</f>
        <v>-</v>
      </c>
      <c r="R61" s="9" t="str">
        <f>IFERROR(__xludf.DUMMYFUNCTION("""COMPUTED_VALUE"""),"-")</f>
        <v>-</v>
      </c>
      <c r="S61" s="9" t="str">
        <f>IFERROR(__xludf.DUMMYFUNCTION("""COMPUTED_VALUE"""),"-")</f>
        <v>-</v>
      </c>
      <c r="T61" s="9" t="str">
        <f>IFERROR(__xludf.DUMMYFUNCTION("""COMPUTED_VALUE"""),"-")</f>
        <v>-</v>
      </c>
      <c r="U61" s="9" t="str">
        <f>IFERROR(__xludf.DUMMYFUNCTION("""COMPUTED_VALUE"""),"")</f>
        <v/>
      </c>
      <c r="V61" s="9" t="str">
        <f>IFERROR(__xludf.DUMMYFUNCTION("""COMPUTED_VALUE"""),"")</f>
        <v/>
      </c>
      <c r="W61" s="9" t="str">
        <f>IFERROR(__xludf.DUMMYFUNCTION("""COMPUTED_VALUE"""),"-")</f>
        <v>-</v>
      </c>
      <c r="X61" s="9" t="str">
        <f>IFERROR(__xludf.DUMMYFUNCTION("""COMPUTED_VALUE"""),"-")</f>
        <v>-</v>
      </c>
      <c r="Y61" s="9" t="str">
        <f>IFERROR(__xludf.DUMMYFUNCTION("""COMPUTED_VALUE"""),"-")</f>
        <v>-</v>
      </c>
      <c r="Z61" s="9" t="str">
        <f>IFERROR(__xludf.DUMMYFUNCTION("""COMPUTED_VALUE"""),"-")</f>
        <v>-</v>
      </c>
      <c r="AA61" s="9" t="str">
        <f>IFERROR(__xludf.DUMMYFUNCTION("""COMPUTED_VALUE"""),"-")</f>
        <v>-</v>
      </c>
      <c r="AB61" s="9" t="str">
        <f>IFERROR(__xludf.DUMMYFUNCTION("""COMPUTED_VALUE"""),"-")</f>
        <v>-</v>
      </c>
      <c r="AC61" s="9" t="str">
        <f>IFERROR(__xludf.DUMMYFUNCTION("""COMPUTED_VALUE"""),"-")</f>
        <v>-</v>
      </c>
      <c r="AD61" s="9" t="str">
        <f>IFERROR(__xludf.DUMMYFUNCTION("""COMPUTED_VALUE"""),"-")</f>
        <v>-</v>
      </c>
      <c r="AE61" s="9" t="str">
        <f>IFERROR(__xludf.DUMMYFUNCTION("""COMPUTED_VALUE"""),"-")</f>
        <v>-</v>
      </c>
      <c r="AF61" s="9" t="str">
        <f>IFERROR(__xludf.DUMMYFUNCTION("""COMPUTED_VALUE"""),"-")</f>
        <v>-</v>
      </c>
      <c r="AG61" s="9" t="str">
        <f>IFERROR(__xludf.DUMMYFUNCTION("""COMPUTED_VALUE"""),"-")</f>
        <v>-</v>
      </c>
      <c r="AH61" s="9" t="str">
        <f>IFERROR(__xludf.DUMMYFUNCTION("""COMPUTED_VALUE"""),"-")</f>
        <v>-</v>
      </c>
      <c r="AI61" s="9" t="str">
        <f>IFERROR(__xludf.DUMMYFUNCTION("""COMPUTED_VALUE"""),"-")</f>
        <v>-</v>
      </c>
      <c r="AJ61" s="9" t="str">
        <f>IFERROR(__xludf.DUMMYFUNCTION("""COMPUTED_VALUE"""),"-")</f>
        <v>-</v>
      </c>
      <c r="AK61" s="9" t="str">
        <f>IFERROR(__xludf.DUMMYFUNCTION("""COMPUTED_VALUE"""),"-")</f>
        <v>-</v>
      </c>
      <c r="AL61" s="9" t="str">
        <f>IFERROR(__xludf.DUMMYFUNCTION("""COMPUTED_VALUE"""),"-")</f>
        <v>-</v>
      </c>
      <c r="AM61" s="9" t="str">
        <f>IFERROR(__xludf.DUMMYFUNCTION("""COMPUTED_VALUE"""),"-")</f>
        <v>-</v>
      </c>
      <c r="AN61" s="9" t="str">
        <f>IFERROR(__xludf.DUMMYFUNCTION("""COMPUTED_VALUE"""),"-")</f>
        <v>-</v>
      </c>
      <c r="AO61" s="9" t="str">
        <f>IFERROR(__xludf.DUMMYFUNCTION("""COMPUTED_VALUE"""),"-")</f>
        <v>-</v>
      </c>
      <c r="AP61" s="9" t="str">
        <f>IFERROR(__xludf.DUMMYFUNCTION("""COMPUTED_VALUE"""),"-")</f>
        <v>-</v>
      </c>
      <c r="AQ61" s="9" t="str">
        <f>IFERROR(__xludf.DUMMYFUNCTION("""COMPUTED_VALUE"""),"-")</f>
        <v>-</v>
      </c>
      <c r="AR61" s="9" t="str">
        <f>IFERROR(__xludf.DUMMYFUNCTION("""COMPUTED_VALUE"""),"-")</f>
        <v>-</v>
      </c>
      <c r="AS61" s="9" t="str">
        <f>IFERROR(__xludf.DUMMYFUNCTION("""COMPUTED_VALUE"""),"-")</f>
        <v>-</v>
      </c>
      <c r="AT61" s="9" t="str">
        <f>IFERROR(__xludf.DUMMYFUNCTION("""COMPUTED_VALUE"""),"-")</f>
        <v>-</v>
      </c>
      <c r="AU61" s="9" t="str">
        <f>IFERROR(__xludf.DUMMYFUNCTION("""COMPUTED_VALUE"""),"-")</f>
        <v>-</v>
      </c>
      <c r="AV61" s="9" t="str">
        <f>IFERROR(__xludf.DUMMYFUNCTION("""COMPUTED_VALUE"""),"-")</f>
        <v>-</v>
      </c>
      <c r="AW61" s="9" t="str">
        <f>IFERROR(__xludf.DUMMYFUNCTION("""COMPUTED_VALUE"""),"-")</f>
        <v>-</v>
      </c>
      <c r="AX61" s="9" t="str">
        <f>IFERROR(__xludf.DUMMYFUNCTION("""COMPUTED_VALUE"""),"-")</f>
        <v>-</v>
      </c>
      <c r="AY61" s="9" t="str">
        <f>IFERROR(__xludf.DUMMYFUNCTION("""COMPUTED_VALUE"""),"-")</f>
        <v>-</v>
      </c>
      <c r="AZ61" s="9" t="str">
        <f>IFERROR(__xludf.DUMMYFUNCTION("""COMPUTED_VALUE"""),"-")</f>
        <v>-</v>
      </c>
      <c r="BA61" s="9" t="str">
        <f>IFERROR(__xludf.DUMMYFUNCTION("""COMPUTED_VALUE"""),"-")</f>
        <v>-</v>
      </c>
      <c r="BB61" s="9" t="str">
        <f>IFERROR(__xludf.DUMMYFUNCTION("""COMPUTED_VALUE"""),"-")</f>
        <v>-</v>
      </c>
      <c r="BC61" s="9" t="str">
        <f>IFERROR(__xludf.DUMMYFUNCTION("""COMPUTED_VALUE"""),"-")</f>
        <v>-</v>
      </c>
      <c r="BD61" s="9" t="str">
        <f>IFERROR(__xludf.DUMMYFUNCTION("""COMPUTED_VALUE"""),"-")</f>
        <v>-</v>
      </c>
      <c r="BE61" s="9" t="str">
        <f>IFERROR(__xludf.DUMMYFUNCTION("""COMPUTED_VALUE"""),"-")</f>
        <v>-</v>
      </c>
      <c r="BF61" s="9" t="str">
        <f>IFERROR(__xludf.DUMMYFUNCTION("""COMPUTED_VALUE"""),"-")</f>
        <v>-</v>
      </c>
      <c r="BG61" s="9" t="str">
        <f>IFERROR(__xludf.DUMMYFUNCTION("""COMPUTED_VALUE"""),"-")</f>
        <v>-</v>
      </c>
      <c r="BH61" s="9" t="str">
        <f>IFERROR(__xludf.DUMMYFUNCTION("""COMPUTED_VALUE"""),"-")</f>
        <v>-</v>
      </c>
      <c r="BI61" s="9" t="str">
        <f>IFERROR(__xludf.DUMMYFUNCTION("""COMPUTED_VALUE"""),"-")</f>
        <v>-</v>
      </c>
      <c r="BJ61" s="9" t="str">
        <f>IFERROR(__xludf.DUMMYFUNCTION("""COMPUTED_VALUE"""),"-")</f>
        <v>-</v>
      </c>
      <c r="BK61" s="9" t="str">
        <f>IFERROR(__xludf.DUMMYFUNCTION("""COMPUTED_VALUE"""),"-")</f>
        <v>-</v>
      </c>
      <c r="BL61" s="9" t="str">
        <f>IFERROR(__xludf.DUMMYFUNCTION("""COMPUTED_VALUE"""),"-")</f>
        <v>-</v>
      </c>
      <c r="BM61" s="9" t="str">
        <f>IFERROR(__xludf.DUMMYFUNCTION("""COMPUTED_VALUE"""),"")</f>
        <v/>
      </c>
      <c r="BN61" s="9">
        <f>IFERROR(__xludf.DUMMYFUNCTION("""COMPUTED_VALUE"""),1.0)</f>
        <v>1</v>
      </c>
      <c r="BO61" s="9">
        <f>IFERROR(__xludf.DUMMYFUNCTION("""COMPUTED_VALUE"""),1.0)</f>
        <v>1</v>
      </c>
      <c r="BP61" s="9">
        <f>IFERROR(__xludf.DUMMYFUNCTION("""COMPUTED_VALUE"""),1.0)</f>
        <v>1</v>
      </c>
      <c r="BQ61" s="9">
        <f>IFERROR(__xludf.DUMMYFUNCTION("""COMPUTED_VALUE"""),1.0)</f>
        <v>1</v>
      </c>
      <c r="BR61" s="9">
        <f>IFERROR(__xludf.DUMMYFUNCTION("""COMPUTED_VALUE"""),1.0)</f>
        <v>1</v>
      </c>
      <c r="BS61" s="9">
        <f>IFERROR(__xludf.DUMMYFUNCTION("""COMPUTED_VALUE"""),1.0)</f>
        <v>1</v>
      </c>
      <c r="BT61" s="9">
        <f>IFERROR(__xludf.DUMMYFUNCTION("""COMPUTED_VALUE"""),1.0)</f>
        <v>1</v>
      </c>
      <c r="BU61" s="9">
        <f>IFERROR(__xludf.DUMMYFUNCTION("""COMPUTED_VALUE"""),1.0)</f>
        <v>1</v>
      </c>
      <c r="BV61" s="9">
        <f>IFERROR(__xludf.DUMMYFUNCTION("""COMPUTED_VALUE"""),1.0)</f>
        <v>1</v>
      </c>
      <c r="BW61" s="9">
        <f>IFERROR(__xludf.DUMMYFUNCTION("""COMPUTED_VALUE"""),1.0)</f>
        <v>1</v>
      </c>
      <c r="BX61" s="9">
        <f>IFERROR(__xludf.DUMMYFUNCTION("""COMPUTED_VALUE"""),1.0)</f>
        <v>1</v>
      </c>
      <c r="BY61" s="9">
        <f>IFERROR(__xludf.DUMMYFUNCTION("""COMPUTED_VALUE"""),1.0)</f>
        <v>1</v>
      </c>
      <c r="BZ61" s="9">
        <f>IFERROR(__xludf.DUMMYFUNCTION("""COMPUTED_VALUE"""),1.0)</f>
        <v>1</v>
      </c>
      <c r="CA61" s="9">
        <f>IFERROR(__xludf.DUMMYFUNCTION("""COMPUTED_VALUE"""),1.0)</f>
        <v>1</v>
      </c>
      <c r="CB61" s="9" t="str">
        <f>IFERROR(__xludf.DUMMYFUNCTION("""COMPUTED_VALUE"""),"WA")</f>
        <v>WA</v>
      </c>
      <c r="CC61" s="9">
        <f>IFERROR(__xludf.DUMMYFUNCTION("""COMPUTED_VALUE"""),1.0)</f>
        <v>1</v>
      </c>
      <c r="CD61" s="9" t="str">
        <f>IFERROR(__xludf.DUMMYFUNCTION("""COMPUTED_VALUE"""),"WA")</f>
        <v>WA</v>
      </c>
      <c r="CE61" s="9" t="str">
        <f>IFERROR(__xludf.DUMMYFUNCTION("""COMPUTED_VALUE"""),"WA")</f>
        <v>WA</v>
      </c>
      <c r="CF61" s="9" t="str">
        <f>IFERROR(__xludf.DUMMYFUNCTION("""COMPUTED_VALUE"""),"WA")</f>
        <v>WA</v>
      </c>
      <c r="CG61" s="9" t="str">
        <f>IFERROR(__xludf.DUMMYFUNCTION("""COMPUTED_VALUE"""),"WA")</f>
        <v>WA</v>
      </c>
      <c r="CH61" s="9" t="str">
        <f>IFERROR(__xludf.DUMMYFUNCTION("""COMPUTED_VALUE"""),"WA")</f>
        <v>WA</v>
      </c>
      <c r="CI61" s="9" t="str">
        <f>IFERROR(__xludf.DUMMYFUNCTION("""COMPUTED_VALUE"""),"WA")</f>
        <v>WA</v>
      </c>
      <c r="CJ61" s="9">
        <f>IFERROR(__xludf.DUMMYFUNCTION("""COMPUTED_VALUE"""),1.0)</f>
        <v>1</v>
      </c>
      <c r="CK61" s="9" t="str">
        <f>IFERROR(__xludf.DUMMYFUNCTION("""COMPUTED_VALUE"""),"WA")</f>
        <v>WA</v>
      </c>
      <c r="CL61" s="9" t="str">
        <f>IFERROR(__xludf.DUMMYFUNCTION("""COMPUTED_VALUE"""),"WA")</f>
        <v>WA</v>
      </c>
      <c r="CM61" s="9" t="str">
        <f>IFERROR(__xludf.DUMMYFUNCTION("""COMPUTED_VALUE"""),"WA")</f>
        <v>WA</v>
      </c>
      <c r="CN61" s="9" t="str">
        <f>IFERROR(__xludf.DUMMYFUNCTION("""COMPUTED_VALUE"""),"WA")</f>
        <v>WA</v>
      </c>
      <c r="CO61" s="9" t="str">
        <f>IFERROR(__xludf.DUMMYFUNCTION("""COMPUTED_VALUE"""),"WA")</f>
        <v>WA</v>
      </c>
      <c r="CP61" s="9" t="str">
        <f>IFERROR(__xludf.DUMMYFUNCTION("""COMPUTED_VALUE"""),"WA")</f>
        <v>WA</v>
      </c>
      <c r="CQ61" s="9" t="str">
        <f>IFERROR(__xludf.DUMMYFUNCTION("""COMPUTED_VALUE"""),"WA")</f>
        <v>WA</v>
      </c>
      <c r="CR61" s="9" t="str">
        <f>IFERROR(__xludf.DUMMYFUNCTION("""COMPUTED_VALUE"""),"WA")</f>
        <v>WA</v>
      </c>
      <c r="CS61" s="9">
        <f>IFERROR(__xludf.DUMMYFUNCTION("""COMPUTED_VALUE"""),1.0)</f>
        <v>1</v>
      </c>
      <c r="CT61" s="9">
        <f>IFERROR(__xludf.DUMMYFUNCTION("""COMPUTED_VALUE"""),1.0)</f>
        <v>1</v>
      </c>
      <c r="CU61" s="9" t="str">
        <f>IFERROR(__xludf.DUMMYFUNCTION("""COMPUTED_VALUE"""),"")</f>
        <v/>
      </c>
      <c r="CV61" s="9" t="str">
        <f>IFERROR(__xludf.DUMMYFUNCTION("""COMPUTED_VALUE"""),"-")</f>
        <v>-</v>
      </c>
      <c r="CW61" s="9" t="str">
        <f>IFERROR(__xludf.DUMMYFUNCTION("""COMPUTED_VALUE"""),"-")</f>
        <v>-</v>
      </c>
      <c r="CX61" s="9" t="str">
        <f>IFERROR(__xludf.DUMMYFUNCTION("""COMPUTED_VALUE"""),"-")</f>
        <v>-</v>
      </c>
      <c r="CY61" s="9" t="str">
        <f>IFERROR(__xludf.DUMMYFUNCTION("""COMPUTED_VALUE"""),"-")</f>
        <v>-</v>
      </c>
      <c r="CZ61" s="9" t="str">
        <f>IFERROR(__xludf.DUMMYFUNCTION("""COMPUTED_VALUE"""),"-")</f>
        <v>-</v>
      </c>
      <c r="DA61" s="9" t="str">
        <f>IFERROR(__xludf.DUMMYFUNCTION("""COMPUTED_VALUE"""),"-")</f>
        <v>-</v>
      </c>
      <c r="DB61" s="9" t="str">
        <f>IFERROR(__xludf.DUMMYFUNCTION("""COMPUTED_VALUE"""),"-")</f>
        <v>-</v>
      </c>
      <c r="DC61" s="9" t="str">
        <f>IFERROR(__xludf.DUMMYFUNCTION("""COMPUTED_VALUE"""),"-")</f>
        <v>-</v>
      </c>
      <c r="DD61" s="9" t="str">
        <f>IFERROR(__xludf.DUMMYFUNCTION("""COMPUTED_VALUE"""),"-")</f>
        <v>-</v>
      </c>
      <c r="DE61" s="9" t="str">
        <f>IFERROR(__xludf.DUMMYFUNCTION("""COMPUTED_VALUE"""),"-")</f>
        <v>-</v>
      </c>
      <c r="DF61" s="9" t="str">
        <f>IFERROR(__xludf.DUMMYFUNCTION("""COMPUTED_VALUE"""),"-")</f>
        <v>-</v>
      </c>
      <c r="DG61" s="9" t="str">
        <f>IFERROR(__xludf.DUMMYFUNCTION("""COMPUTED_VALUE"""),"-")</f>
        <v>-</v>
      </c>
      <c r="DH61" s="9" t="str">
        <f>IFERROR(__xludf.DUMMYFUNCTION("""COMPUTED_VALUE"""),"-")</f>
        <v>-</v>
      </c>
      <c r="DI61" s="9" t="str">
        <f>IFERROR(__xludf.DUMMYFUNCTION("""COMPUTED_VALUE"""),"-")</f>
        <v>-</v>
      </c>
      <c r="DJ61" s="9" t="str">
        <f>IFERROR(__xludf.DUMMYFUNCTION("""COMPUTED_VALUE"""),"-")</f>
        <v>-</v>
      </c>
      <c r="DK61" s="9" t="str">
        <f>IFERROR(__xludf.DUMMYFUNCTION("""COMPUTED_VALUE"""),"-")</f>
        <v>-</v>
      </c>
      <c r="DL61" s="9" t="str">
        <f>IFERROR(__xludf.DUMMYFUNCTION("""COMPUTED_VALUE"""),"-")</f>
        <v>-</v>
      </c>
      <c r="DM61" s="9" t="str">
        <f>IFERROR(__xludf.DUMMYFUNCTION("""COMPUTED_VALUE"""),"-")</f>
        <v>-</v>
      </c>
      <c r="DN61" s="9" t="str">
        <f>IFERROR(__xludf.DUMMYFUNCTION("""COMPUTED_VALUE"""),"-")</f>
        <v>-</v>
      </c>
      <c r="DO61" s="9" t="str">
        <f>IFERROR(__xludf.DUMMYFUNCTION("""COMPUTED_VALUE"""),"-")</f>
        <v>-</v>
      </c>
      <c r="DP61" s="9" t="str">
        <f>IFERROR(__xludf.DUMMYFUNCTION("""COMPUTED_VALUE"""),"-")</f>
        <v>-</v>
      </c>
      <c r="DQ61" s="9" t="str">
        <f>IFERROR(__xludf.DUMMYFUNCTION("""COMPUTED_VALUE"""),"-")</f>
        <v>-</v>
      </c>
      <c r="DR61" s="9" t="str">
        <f>IFERROR(__xludf.DUMMYFUNCTION("""COMPUTED_VALUE"""),"-")</f>
        <v>-</v>
      </c>
      <c r="DS61" s="9" t="str">
        <f>IFERROR(__xludf.DUMMYFUNCTION("""COMPUTED_VALUE"""),"-")</f>
        <v>-</v>
      </c>
      <c r="DT61" s="9" t="str">
        <f>IFERROR(__xludf.DUMMYFUNCTION("""COMPUTED_VALUE"""),"-")</f>
        <v>-</v>
      </c>
      <c r="DU61" s="9" t="str">
        <f>IFERROR(__xludf.DUMMYFUNCTION("""COMPUTED_VALUE"""),"-")</f>
        <v>-</v>
      </c>
      <c r="DV61" s="9" t="str">
        <f>IFERROR(__xludf.DUMMYFUNCTION("""COMPUTED_VALUE"""),"-")</f>
        <v>-</v>
      </c>
      <c r="DW61" s="9" t="str">
        <f>IFERROR(__xludf.DUMMYFUNCTION("""COMPUTED_VALUE"""),"-")</f>
        <v>-</v>
      </c>
      <c r="DX61" s="9" t="str">
        <f>IFERROR(__xludf.DUMMYFUNCTION("""COMPUTED_VALUE"""),"-")</f>
        <v>-</v>
      </c>
      <c r="DY61" s="9" t="str">
        <f>IFERROR(__xludf.DUMMYFUNCTION("""COMPUTED_VALUE"""),"-")</f>
        <v>-</v>
      </c>
      <c r="DZ61" s="9" t="str">
        <f>IFERROR(__xludf.DUMMYFUNCTION("""COMPUTED_VALUE"""),"-")</f>
        <v>-</v>
      </c>
      <c r="EA61" s="9" t="str">
        <f>IFERROR(__xludf.DUMMYFUNCTION("""COMPUTED_VALUE"""),"-")</f>
        <v>-</v>
      </c>
      <c r="EB61" s="9" t="str">
        <f>IFERROR(__xludf.DUMMYFUNCTION("""COMPUTED_VALUE"""),"")</f>
        <v/>
      </c>
      <c r="EC61" s="9" t="str">
        <f>IFERROR(__xludf.DUMMYFUNCTION("""COMPUTED_VALUE"""),"-")</f>
        <v>-</v>
      </c>
      <c r="ED61" s="9" t="str">
        <f>IFERROR(__xludf.DUMMYFUNCTION("""COMPUTED_VALUE"""),"-")</f>
        <v>-</v>
      </c>
      <c r="EE61" s="9" t="str">
        <f>IFERROR(__xludf.DUMMYFUNCTION("""COMPUTED_VALUE"""),"-")</f>
        <v>-</v>
      </c>
      <c r="EF61" s="9" t="str">
        <f>IFERROR(__xludf.DUMMYFUNCTION("""COMPUTED_VALUE"""),"-")</f>
        <v>-</v>
      </c>
      <c r="EG61" s="9" t="str">
        <f>IFERROR(__xludf.DUMMYFUNCTION("""COMPUTED_VALUE"""),"-")</f>
        <v>-</v>
      </c>
      <c r="EH61" s="9" t="str">
        <f>IFERROR(__xludf.DUMMYFUNCTION("""COMPUTED_VALUE"""),"-")</f>
        <v>-</v>
      </c>
      <c r="EI61" s="9" t="str">
        <f>IFERROR(__xludf.DUMMYFUNCTION("""COMPUTED_VALUE"""),"-")</f>
        <v>-</v>
      </c>
      <c r="EJ61" s="9" t="str">
        <f>IFERROR(__xludf.DUMMYFUNCTION("""COMPUTED_VALUE"""),"-")</f>
        <v>-</v>
      </c>
      <c r="EK61" s="9" t="str">
        <f>IFERROR(__xludf.DUMMYFUNCTION("""COMPUTED_VALUE"""),"-")</f>
        <v>-</v>
      </c>
      <c r="EL61" s="9" t="str">
        <f>IFERROR(__xludf.DUMMYFUNCTION("""COMPUTED_VALUE"""),"-")</f>
        <v>-</v>
      </c>
      <c r="EM61" s="9" t="str">
        <f>IFERROR(__xludf.DUMMYFUNCTION("""COMPUTED_VALUE"""),"-")</f>
        <v>-</v>
      </c>
      <c r="EN61" s="9" t="str">
        <f>IFERROR(__xludf.DUMMYFUNCTION("""COMPUTED_VALUE"""),"-")</f>
        <v>-</v>
      </c>
      <c r="EO61" s="9" t="str">
        <f>IFERROR(__xludf.DUMMYFUNCTION("""COMPUTED_VALUE"""),"-")</f>
        <v>-</v>
      </c>
      <c r="EP61" s="9" t="str">
        <f>IFERROR(__xludf.DUMMYFUNCTION("""COMPUTED_VALUE"""),"-")</f>
        <v>-</v>
      </c>
      <c r="EQ61" s="9" t="str">
        <f>IFERROR(__xludf.DUMMYFUNCTION("""COMPUTED_VALUE"""),"-")</f>
        <v>-</v>
      </c>
      <c r="ER61" s="9" t="str">
        <f>IFERROR(__xludf.DUMMYFUNCTION("""COMPUTED_VALUE"""),"-")</f>
        <v>-</v>
      </c>
      <c r="ES61" s="9" t="str">
        <f>IFERROR(__xludf.DUMMYFUNCTION("""COMPUTED_VALUE"""),"")</f>
        <v/>
      </c>
      <c r="ET61" s="9" t="str">
        <f>IFERROR(__xludf.DUMMYFUNCTION("""COMPUTED_VALUE"""),"-")</f>
        <v>-</v>
      </c>
      <c r="EU61" s="9" t="str">
        <f>IFERROR(__xludf.DUMMYFUNCTION("""COMPUTED_VALUE"""),"-")</f>
        <v>-</v>
      </c>
      <c r="EV61" s="9" t="str">
        <f>IFERROR(__xludf.DUMMYFUNCTION("""COMPUTED_VALUE"""),"-")</f>
        <v>-</v>
      </c>
      <c r="EW61" s="9" t="str">
        <f>IFERROR(__xludf.DUMMYFUNCTION("""COMPUTED_VALUE"""),"-")</f>
        <v>-</v>
      </c>
      <c r="EX61" s="9" t="str">
        <f>IFERROR(__xludf.DUMMYFUNCTION("""COMPUTED_VALUE"""),"-")</f>
        <v>-</v>
      </c>
      <c r="EY61" s="9" t="str">
        <f>IFERROR(__xludf.DUMMYFUNCTION("""COMPUTED_VALUE"""),"-")</f>
        <v>-</v>
      </c>
      <c r="EZ61" s="9" t="str">
        <f>IFERROR(__xludf.DUMMYFUNCTION("""COMPUTED_VALUE"""),"-")</f>
        <v>-</v>
      </c>
      <c r="FA61" s="9" t="str">
        <f>IFERROR(__xludf.DUMMYFUNCTION("""COMPUTED_VALUE"""),"-")</f>
        <v>-</v>
      </c>
      <c r="FB61" s="9" t="str">
        <f>IFERROR(__xludf.DUMMYFUNCTION("""COMPUTED_VALUE"""),"-")</f>
        <v>-</v>
      </c>
      <c r="FC61" s="9" t="str">
        <f>IFERROR(__xludf.DUMMYFUNCTION("""COMPUTED_VALUE"""),"-")</f>
        <v>-</v>
      </c>
      <c r="FD61" s="9" t="str">
        <f>IFERROR(__xludf.DUMMYFUNCTION("""COMPUTED_VALUE"""),"-")</f>
        <v>-</v>
      </c>
      <c r="FE61" s="9" t="str">
        <f>IFERROR(__xludf.DUMMYFUNCTION("""COMPUTED_VALUE"""),"-")</f>
        <v>-</v>
      </c>
      <c r="FF61" s="9" t="str">
        <f>IFERROR(__xludf.DUMMYFUNCTION("""COMPUTED_VALUE"""),"-")</f>
        <v>-</v>
      </c>
      <c r="FG61" s="9" t="str">
        <f>IFERROR(__xludf.DUMMYFUNCTION("""COMPUTED_VALUE"""),"-")</f>
        <v>-</v>
      </c>
      <c r="FH61" s="9" t="str">
        <f>IFERROR(__xludf.DUMMYFUNCTION("""COMPUTED_VALUE"""),"-")</f>
        <v>-</v>
      </c>
      <c r="FI61" s="9" t="str">
        <f>IFERROR(__xludf.DUMMYFUNCTION("""COMPUTED_VALUE"""),"-")</f>
        <v>-</v>
      </c>
      <c r="FJ61" s="9" t="str">
        <f>IFERROR(__xludf.DUMMYFUNCTION("""COMPUTED_VALUE"""),"-")</f>
        <v>-</v>
      </c>
      <c r="FK61" s="9" t="str">
        <f>IFERROR(__xludf.DUMMYFUNCTION("""COMPUTED_VALUE"""),"-")</f>
        <v>-</v>
      </c>
      <c r="FL61" s="9" t="str">
        <f>IFERROR(__xludf.DUMMYFUNCTION("""COMPUTED_VALUE"""),"-")</f>
        <v>-</v>
      </c>
      <c r="FM61" s="9" t="str">
        <f>IFERROR(__xludf.DUMMYFUNCTION("""COMPUTED_VALUE"""),"-")</f>
        <v>-</v>
      </c>
      <c r="FN61" s="9" t="str">
        <f>IFERROR(__xludf.DUMMYFUNCTION("""COMPUTED_VALUE"""),"-")</f>
        <v>-</v>
      </c>
      <c r="FO61" s="9" t="str">
        <f>IFERROR(__xludf.DUMMYFUNCTION("""COMPUTED_VALUE"""),"-")</f>
        <v>-</v>
      </c>
      <c r="FP61" s="9" t="str">
        <f>IFERROR(__xludf.DUMMYFUNCTION("""COMPUTED_VALUE"""),"-")</f>
        <v>-</v>
      </c>
      <c r="FQ61" s="9" t="str">
        <f>IFERROR(__xludf.DUMMYFUNCTION("""COMPUTED_VALUE"""),"-")</f>
        <v>-</v>
      </c>
      <c r="FR61" s="9" t="str">
        <f>IFERROR(__xludf.DUMMYFUNCTION("""COMPUTED_VALUE"""),"-")</f>
        <v>-</v>
      </c>
      <c r="FS61" s="9" t="str">
        <f>IFERROR(__xludf.DUMMYFUNCTION("""COMPUTED_VALUE"""),"-")</f>
        <v>-</v>
      </c>
      <c r="FT61" s="9" t="str">
        <f>IFERROR(__xludf.DUMMYFUNCTION("""COMPUTED_VALUE"""),"-")</f>
        <v>-</v>
      </c>
      <c r="FU61" s="9" t="str">
        <f>IFERROR(__xludf.DUMMYFUNCTION("""COMPUTED_VALUE"""),"-")</f>
        <v>-</v>
      </c>
      <c r="FV61" s="9" t="str">
        <f>IFERROR(__xludf.DUMMYFUNCTION("""COMPUTED_VALUE"""),"")</f>
        <v/>
      </c>
      <c r="FW61" s="9" t="str">
        <f>IFERROR(__xludf.DUMMYFUNCTION("""COMPUTED_VALUE"""),"-")</f>
        <v>-</v>
      </c>
      <c r="FX61" s="9" t="str">
        <f>IFERROR(__xludf.DUMMYFUNCTION("""COMPUTED_VALUE"""),"-")</f>
        <v>-</v>
      </c>
      <c r="FY61" s="9" t="str">
        <f>IFERROR(__xludf.DUMMYFUNCTION("""COMPUTED_VALUE"""),"-")</f>
        <v>-</v>
      </c>
      <c r="FZ61" s="9" t="str">
        <f>IFERROR(__xludf.DUMMYFUNCTION("""COMPUTED_VALUE"""),"-")</f>
        <v>-</v>
      </c>
      <c r="GA61" s="9" t="str">
        <f>IFERROR(__xludf.DUMMYFUNCTION("""COMPUTED_VALUE"""),"-")</f>
        <v>-</v>
      </c>
      <c r="GB61" s="9" t="str">
        <f>IFERROR(__xludf.DUMMYFUNCTION("""COMPUTED_VALUE"""),"-")</f>
        <v>-</v>
      </c>
      <c r="GC61" s="9" t="str">
        <f>IFERROR(__xludf.DUMMYFUNCTION("""COMPUTED_VALUE"""),"-")</f>
        <v>-</v>
      </c>
      <c r="GD61" s="9" t="str">
        <f>IFERROR(__xludf.DUMMYFUNCTION("""COMPUTED_VALUE"""),"-")</f>
        <v>-</v>
      </c>
      <c r="GE61" s="9" t="str">
        <f>IFERROR(__xludf.DUMMYFUNCTION("""COMPUTED_VALUE"""),"-")</f>
        <v>-</v>
      </c>
      <c r="GF61" s="9" t="str">
        <f>IFERROR(__xludf.DUMMYFUNCTION("""COMPUTED_VALUE"""),"-")</f>
        <v>-</v>
      </c>
      <c r="GG61" s="9" t="str">
        <f>IFERROR(__xludf.DUMMYFUNCTION("""COMPUTED_VALUE"""),"-")</f>
        <v>-</v>
      </c>
      <c r="GH61" s="9" t="str">
        <f>IFERROR(__xludf.DUMMYFUNCTION("""COMPUTED_VALUE"""),"-")</f>
        <v>-</v>
      </c>
      <c r="GI61" s="9" t="str">
        <f>IFERROR(__xludf.DUMMYFUNCTION("""COMPUTED_VALUE"""),"-")</f>
        <v>-</v>
      </c>
      <c r="GJ61" s="9" t="str">
        <f>IFERROR(__xludf.DUMMYFUNCTION("""COMPUTED_VALUE"""),"-")</f>
        <v>-</v>
      </c>
      <c r="GK61" s="9" t="str">
        <f>IFERROR(__xludf.DUMMYFUNCTION("""COMPUTED_VALUE"""),"-")</f>
        <v>-</v>
      </c>
      <c r="GL61" s="9" t="str">
        <f>IFERROR(__xludf.DUMMYFUNCTION("""COMPUTED_VALUE"""),"-")</f>
        <v>-</v>
      </c>
      <c r="GM61" s="9" t="str">
        <f>IFERROR(__xludf.DUMMYFUNCTION("""COMPUTED_VALUE"""),"-")</f>
        <v>-</v>
      </c>
      <c r="GN61" s="9" t="str">
        <f>IFERROR(__xludf.DUMMYFUNCTION("""COMPUTED_VALUE"""),"-")</f>
        <v>-</v>
      </c>
      <c r="GO61" s="9" t="str">
        <f>IFERROR(__xludf.DUMMYFUNCTION("""COMPUTED_VALUE"""),"-")</f>
        <v>-</v>
      </c>
      <c r="GP61" s="9" t="str">
        <f>IFERROR(__xludf.DUMMYFUNCTION("""COMPUTED_VALUE"""),"-")</f>
        <v>-</v>
      </c>
      <c r="GQ61" s="9" t="str">
        <f>IFERROR(__xludf.DUMMYFUNCTION("""COMPUTED_VALUE"""),"-")</f>
        <v>-</v>
      </c>
      <c r="GR61" s="9" t="str">
        <f>IFERROR(__xludf.DUMMYFUNCTION("""COMPUTED_VALUE"""),"-")</f>
        <v>-</v>
      </c>
      <c r="GS61" s="9" t="str">
        <f>IFERROR(__xludf.DUMMYFUNCTION("""COMPUTED_VALUE"""),"-")</f>
        <v>-</v>
      </c>
      <c r="GT61" s="9" t="str">
        <f>IFERROR(__xludf.DUMMYFUNCTION("""COMPUTED_VALUE"""),"-")</f>
        <v>-</v>
      </c>
      <c r="GU61" s="9" t="str">
        <f>IFERROR(__xludf.DUMMYFUNCTION("""COMPUTED_VALUE"""),"")</f>
        <v/>
      </c>
    </row>
    <row r="62">
      <c r="A62" s="5"/>
      <c r="B62" s="5"/>
      <c r="C62" s="5">
        <f>if(B62="d","diskv. iz ciklusa",if(B62="d1","diskv. iz kruga",if($E62="ODOBREN",(if(countif(H:H,"="&amp;H62)=1,countif(H:H,"&gt;"&amp;H62)+1,concatenate(countif(H:H,"&gt;"&amp;H62)+1," - ",countif(H:H,"&gt;="&amp;H62)))),'Rezultati - B kategorija'!empty)))</f>
        <v>60</v>
      </c>
      <c r="D62" s="6" t="str">
        <f>IFERROR(__xludf.DUMMYFUNCTION("""COMPUTED_VALUE"""),"LeonAndorfi")</f>
        <v>LeonAndorfi</v>
      </c>
      <c r="E62" s="6" t="str">
        <f>IFERROR(__xludf.DUMMYFUNCTION("""COMPUTED_VALUE"""),"ODOBREN")</f>
        <v>ODOBREN</v>
      </c>
      <c r="F62" s="6" t="str">
        <f>IFERROR(__xludf.DUMMYFUNCTION("""COMPUTED_VALUE"""),"Leon")</f>
        <v>Leon</v>
      </c>
      <c r="G62" s="6" t="str">
        <f>IFERROR(__xludf.DUMMYFUNCTION("""COMPUTED_VALUE"""),"Andorfi")</f>
        <v>Andorfi</v>
      </c>
      <c r="H62" s="7">
        <f>IFERROR(__xludf.DUMMYFUNCTION("""COMPUTED_VALUE"""),12.0)</f>
        <v>12</v>
      </c>
      <c r="I62" s="7">
        <f>IFERROR(__xludf.DUMMYFUNCTION("""COMPUTED_VALUE"""),12.0)</f>
        <v>12</v>
      </c>
      <c r="J62" s="6" t="str">
        <f>IFERROR(__xludf.DUMMYFUNCTION("""COMPUTED_VALUE"""),"Subotica")</f>
        <v>Subotica</v>
      </c>
      <c r="K62" s="6" t="str">
        <f>IFERROR(__xludf.DUMMYFUNCTION("""COMPUTED_VALUE"""),"Gimnazija Svetozar Marković")</f>
        <v>Gimnazija Svetozar Marković</v>
      </c>
      <c r="L62" s="14" t="str">
        <f>IFERROR(__xludf.DUMMYFUNCTION("""COMPUTED_VALUE"""),"I")</f>
        <v>I</v>
      </c>
      <c r="M62" s="6" t="str">
        <f>IFERROR(__xludf.DUMMYFUNCTION("""COMPUTED_VALUE"""),"B")</f>
        <v>B</v>
      </c>
      <c r="N62" s="6" t="str">
        <f>IFERROR(__xludf.DUMMYFUNCTION("""COMPUTED_VALUE"""),"Snežana Žužić")</f>
        <v>Snežana Žužić</v>
      </c>
      <c r="O62" s="8">
        <f>IFERROR(__xludf.DUMMYFUNCTION("""COMPUTED_VALUE"""),0.0)</f>
        <v>0</v>
      </c>
      <c r="P62" s="9">
        <f>IFERROR(__xludf.DUMMYFUNCTION("""COMPUTED_VALUE"""),12.0)</f>
        <v>12</v>
      </c>
      <c r="Q62" s="9" t="str">
        <f>IFERROR(__xludf.DUMMYFUNCTION("""COMPUTED_VALUE"""),"-")</f>
        <v>-</v>
      </c>
      <c r="R62" s="9" t="str">
        <f>IFERROR(__xludf.DUMMYFUNCTION("""COMPUTED_VALUE"""),"-")</f>
        <v>-</v>
      </c>
      <c r="S62" s="9" t="str">
        <f>IFERROR(__xludf.DUMMYFUNCTION("""COMPUTED_VALUE"""),"-")</f>
        <v>-</v>
      </c>
      <c r="T62" s="9" t="str">
        <f>IFERROR(__xludf.DUMMYFUNCTION("""COMPUTED_VALUE"""),"-")</f>
        <v>-</v>
      </c>
      <c r="U62" s="9" t="str">
        <f>IFERROR(__xludf.DUMMYFUNCTION("""COMPUTED_VALUE"""),"")</f>
        <v/>
      </c>
      <c r="V62" s="9" t="str">
        <f>IFERROR(__xludf.DUMMYFUNCTION("""COMPUTED_VALUE"""),"")</f>
        <v/>
      </c>
      <c r="W62" s="9" t="str">
        <f>IFERROR(__xludf.DUMMYFUNCTION("""COMPUTED_VALUE"""),"WA")</f>
        <v>WA</v>
      </c>
      <c r="X62" s="9">
        <f>IFERROR(__xludf.DUMMYFUNCTION("""COMPUTED_VALUE"""),1.0)</f>
        <v>1</v>
      </c>
      <c r="Y62" s="9" t="str">
        <f>IFERROR(__xludf.DUMMYFUNCTION("""COMPUTED_VALUE"""),"WA")</f>
        <v>WA</v>
      </c>
      <c r="Z62" s="9" t="str">
        <f>IFERROR(__xludf.DUMMYFUNCTION("""COMPUTED_VALUE"""),"WA")</f>
        <v>WA</v>
      </c>
      <c r="AA62" s="9" t="str">
        <f>IFERROR(__xludf.DUMMYFUNCTION("""COMPUTED_VALUE"""),"WA")</f>
        <v>WA</v>
      </c>
      <c r="AB62" s="9">
        <f>IFERROR(__xludf.DUMMYFUNCTION("""COMPUTED_VALUE"""),1.0)</f>
        <v>1</v>
      </c>
      <c r="AC62" s="9">
        <f>IFERROR(__xludf.DUMMYFUNCTION("""COMPUTED_VALUE"""),1.0)</f>
        <v>1</v>
      </c>
      <c r="AD62" s="9" t="str">
        <f>IFERROR(__xludf.DUMMYFUNCTION("""COMPUTED_VALUE"""),"WA")</f>
        <v>WA</v>
      </c>
      <c r="AE62" s="9" t="str">
        <f>IFERROR(__xludf.DUMMYFUNCTION("""COMPUTED_VALUE"""),"WA")</f>
        <v>WA</v>
      </c>
      <c r="AF62" s="9" t="str">
        <f>IFERROR(__xludf.DUMMYFUNCTION("""COMPUTED_VALUE"""),"WA")</f>
        <v>WA</v>
      </c>
      <c r="AG62" s="9">
        <f>IFERROR(__xludf.DUMMYFUNCTION("""COMPUTED_VALUE"""),1.0)</f>
        <v>1</v>
      </c>
      <c r="AH62" s="9">
        <f>IFERROR(__xludf.DUMMYFUNCTION("""COMPUTED_VALUE"""),1.0)</f>
        <v>1</v>
      </c>
      <c r="AI62" s="9" t="str">
        <f>IFERROR(__xludf.DUMMYFUNCTION("""COMPUTED_VALUE"""),"WA")</f>
        <v>WA</v>
      </c>
      <c r="AJ62" s="9" t="str">
        <f>IFERROR(__xludf.DUMMYFUNCTION("""COMPUTED_VALUE"""),"WA")</f>
        <v>WA</v>
      </c>
      <c r="AK62" s="9" t="str">
        <f>IFERROR(__xludf.DUMMYFUNCTION("""COMPUTED_VALUE"""),"WA")</f>
        <v>WA</v>
      </c>
      <c r="AL62" s="9" t="str">
        <f>IFERROR(__xludf.DUMMYFUNCTION("""COMPUTED_VALUE"""),"WA")</f>
        <v>WA</v>
      </c>
      <c r="AM62" s="9" t="str">
        <f>IFERROR(__xludf.DUMMYFUNCTION("""COMPUTED_VALUE"""),"WA")</f>
        <v>WA</v>
      </c>
      <c r="AN62" s="9" t="str">
        <f>IFERROR(__xludf.DUMMYFUNCTION("""COMPUTED_VALUE"""),"WA")</f>
        <v>WA</v>
      </c>
      <c r="AO62" s="9" t="str">
        <f>IFERROR(__xludf.DUMMYFUNCTION("""COMPUTED_VALUE"""),"WA")</f>
        <v>WA</v>
      </c>
      <c r="AP62" s="9" t="str">
        <f>IFERROR(__xludf.DUMMYFUNCTION("""COMPUTED_VALUE"""),"WA")</f>
        <v>WA</v>
      </c>
      <c r="AQ62" s="9" t="str">
        <f>IFERROR(__xludf.DUMMYFUNCTION("""COMPUTED_VALUE"""),"WA")</f>
        <v>WA</v>
      </c>
      <c r="AR62" s="9">
        <f>IFERROR(__xludf.DUMMYFUNCTION("""COMPUTED_VALUE"""),1.0)</f>
        <v>1</v>
      </c>
      <c r="AS62" s="9" t="str">
        <f>IFERROR(__xludf.DUMMYFUNCTION("""COMPUTED_VALUE"""),"WA")</f>
        <v>WA</v>
      </c>
      <c r="AT62" s="9" t="str">
        <f>IFERROR(__xludf.DUMMYFUNCTION("""COMPUTED_VALUE"""),"WA")</f>
        <v>WA</v>
      </c>
      <c r="AU62" s="9" t="str">
        <f>IFERROR(__xludf.DUMMYFUNCTION("""COMPUTED_VALUE"""),"WA")</f>
        <v>WA</v>
      </c>
      <c r="AV62" s="9" t="str">
        <f>IFERROR(__xludf.DUMMYFUNCTION("""COMPUTED_VALUE"""),"WA")</f>
        <v>WA</v>
      </c>
      <c r="AW62" s="9" t="str">
        <f>IFERROR(__xludf.DUMMYFUNCTION("""COMPUTED_VALUE"""),"WA")</f>
        <v>WA</v>
      </c>
      <c r="AX62" s="9" t="str">
        <f>IFERROR(__xludf.DUMMYFUNCTION("""COMPUTED_VALUE"""),"WA")</f>
        <v>WA</v>
      </c>
      <c r="AY62" s="9" t="str">
        <f>IFERROR(__xludf.DUMMYFUNCTION("""COMPUTED_VALUE"""),"WA")</f>
        <v>WA</v>
      </c>
      <c r="AZ62" s="9">
        <f>IFERROR(__xludf.DUMMYFUNCTION("""COMPUTED_VALUE"""),1.0)</f>
        <v>1</v>
      </c>
      <c r="BA62" s="9" t="str">
        <f>IFERROR(__xludf.DUMMYFUNCTION("""COMPUTED_VALUE"""),"WA")</f>
        <v>WA</v>
      </c>
      <c r="BB62" s="9" t="str">
        <f>IFERROR(__xludf.DUMMYFUNCTION("""COMPUTED_VALUE"""),"WA")</f>
        <v>WA</v>
      </c>
      <c r="BC62" s="9" t="str">
        <f>IFERROR(__xludf.DUMMYFUNCTION("""COMPUTED_VALUE"""),"WA")</f>
        <v>WA</v>
      </c>
      <c r="BD62" s="9">
        <f>IFERROR(__xludf.DUMMYFUNCTION("""COMPUTED_VALUE"""),1.0)</f>
        <v>1</v>
      </c>
      <c r="BE62" s="9" t="str">
        <f>IFERROR(__xludf.DUMMYFUNCTION("""COMPUTED_VALUE"""),"WA")</f>
        <v>WA</v>
      </c>
      <c r="BF62" s="9" t="str">
        <f>IFERROR(__xludf.DUMMYFUNCTION("""COMPUTED_VALUE"""),"WA")</f>
        <v>WA</v>
      </c>
      <c r="BG62" s="9">
        <f>IFERROR(__xludf.DUMMYFUNCTION("""COMPUTED_VALUE"""),1.0)</f>
        <v>1</v>
      </c>
      <c r="BH62" s="9" t="str">
        <f>IFERROR(__xludf.DUMMYFUNCTION("""COMPUTED_VALUE"""),"WA")</f>
        <v>WA</v>
      </c>
      <c r="BI62" s="9" t="str">
        <f>IFERROR(__xludf.DUMMYFUNCTION("""COMPUTED_VALUE"""),"WA")</f>
        <v>WA</v>
      </c>
      <c r="BJ62" s="9" t="str">
        <f>IFERROR(__xludf.DUMMYFUNCTION("""COMPUTED_VALUE"""),"WA")</f>
        <v>WA</v>
      </c>
      <c r="BK62" s="9" t="str">
        <f>IFERROR(__xludf.DUMMYFUNCTION("""COMPUTED_VALUE"""),"WA")</f>
        <v>WA</v>
      </c>
      <c r="BL62" s="9">
        <f>IFERROR(__xludf.DUMMYFUNCTION("""COMPUTED_VALUE"""),1.0)</f>
        <v>1</v>
      </c>
      <c r="BM62" s="9" t="str">
        <f>IFERROR(__xludf.DUMMYFUNCTION("""COMPUTED_VALUE"""),"")</f>
        <v/>
      </c>
      <c r="BN62" s="9">
        <f>IFERROR(__xludf.DUMMYFUNCTION("""COMPUTED_VALUE"""),1.0)</f>
        <v>1</v>
      </c>
      <c r="BO62" s="9">
        <f>IFERROR(__xludf.DUMMYFUNCTION("""COMPUTED_VALUE"""),1.0)</f>
        <v>1</v>
      </c>
      <c r="BP62" s="9">
        <f>IFERROR(__xludf.DUMMYFUNCTION("""COMPUTED_VALUE"""),1.0)</f>
        <v>1</v>
      </c>
      <c r="BQ62" s="9">
        <f>IFERROR(__xludf.DUMMYFUNCTION("""COMPUTED_VALUE"""),1.0)</f>
        <v>1</v>
      </c>
      <c r="BR62" s="9">
        <f>IFERROR(__xludf.DUMMYFUNCTION("""COMPUTED_VALUE"""),1.0)</f>
        <v>1</v>
      </c>
      <c r="BS62" s="9" t="str">
        <f>IFERROR(__xludf.DUMMYFUNCTION("""COMPUTED_VALUE"""),"WA")</f>
        <v>WA</v>
      </c>
      <c r="BT62" s="9">
        <f>IFERROR(__xludf.DUMMYFUNCTION("""COMPUTED_VALUE"""),1.0)</f>
        <v>1</v>
      </c>
      <c r="BU62" s="9">
        <f>IFERROR(__xludf.DUMMYFUNCTION("""COMPUTED_VALUE"""),1.0)</f>
        <v>1</v>
      </c>
      <c r="BV62" s="9">
        <f>IFERROR(__xludf.DUMMYFUNCTION("""COMPUTED_VALUE"""),1.0)</f>
        <v>1</v>
      </c>
      <c r="BW62" s="9">
        <f>IFERROR(__xludf.DUMMYFUNCTION("""COMPUTED_VALUE"""),1.0)</f>
        <v>1</v>
      </c>
      <c r="BX62" s="9">
        <f>IFERROR(__xludf.DUMMYFUNCTION("""COMPUTED_VALUE"""),1.0)</f>
        <v>1</v>
      </c>
      <c r="BY62" s="9">
        <f>IFERROR(__xludf.DUMMYFUNCTION("""COMPUTED_VALUE"""),1.0)</f>
        <v>1</v>
      </c>
      <c r="BZ62" s="9">
        <f>IFERROR(__xludf.DUMMYFUNCTION("""COMPUTED_VALUE"""),1.0)</f>
        <v>1</v>
      </c>
      <c r="CA62" s="9">
        <f>IFERROR(__xludf.DUMMYFUNCTION("""COMPUTED_VALUE"""),1.0)</f>
        <v>1</v>
      </c>
      <c r="CB62" s="9" t="str">
        <f>IFERROR(__xludf.DUMMYFUNCTION("""COMPUTED_VALUE"""),"WA")</f>
        <v>WA</v>
      </c>
      <c r="CC62" s="9">
        <f>IFERROR(__xludf.DUMMYFUNCTION("""COMPUTED_VALUE"""),1.0)</f>
        <v>1</v>
      </c>
      <c r="CD62" s="9" t="str">
        <f>IFERROR(__xludf.DUMMYFUNCTION("""COMPUTED_VALUE"""),"WA")</f>
        <v>WA</v>
      </c>
      <c r="CE62" s="9" t="str">
        <f>IFERROR(__xludf.DUMMYFUNCTION("""COMPUTED_VALUE"""),"WA")</f>
        <v>WA</v>
      </c>
      <c r="CF62" s="9" t="str">
        <f>IFERROR(__xludf.DUMMYFUNCTION("""COMPUTED_VALUE"""),"WA")</f>
        <v>WA</v>
      </c>
      <c r="CG62" s="9" t="str">
        <f>IFERROR(__xludf.DUMMYFUNCTION("""COMPUTED_VALUE"""),"WA")</f>
        <v>WA</v>
      </c>
      <c r="CH62" s="9" t="str">
        <f>IFERROR(__xludf.DUMMYFUNCTION("""COMPUTED_VALUE"""),"WA")</f>
        <v>WA</v>
      </c>
      <c r="CI62" s="9" t="str">
        <f>IFERROR(__xludf.DUMMYFUNCTION("""COMPUTED_VALUE"""),"WA")</f>
        <v>WA</v>
      </c>
      <c r="CJ62" s="9">
        <f>IFERROR(__xludf.DUMMYFUNCTION("""COMPUTED_VALUE"""),1.0)</f>
        <v>1</v>
      </c>
      <c r="CK62" s="9" t="str">
        <f>IFERROR(__xludf.DUMMYFUNCTION("""COMPUTED_VALUE"""),"WA")</f>
        <v>WA</v>
      </c>
      <c r="CL62" s="9" t="str">
        <f>IFERROR(__xludf.DUMMYFUNCTION("""COMPUTED_VALUE"""),"WA")</f>
        <v>WA</v>
      </c>
      <c r="CM62" s="9" t="str">
        <f>IFERROR(__xludf.DUMMYFUNCTION("""COMPUTED_VALUE"""),"WA")</f>
        <v>WA</v>
      </c>
      <c r="CN62" s="9" t="str">
        <f>IFERROR(__xludf.DUMMYFUNCTION("""COMPUTED_VALUE"""),"WA")</f>
        <v>WA</v>
      </c>
      <c r="CO62" s="9" t="str">
        <f>IFERROR(__xludf.DUMMYFUNCTION("""COMPUTED_VALUE"""),"WA")</f>
        <v>WA</v>
      </c>
      <c r="CP62" s="9" t="str">
        <f>IFERROR(__xludf.DUMMYFUNCTION("""COMPUTED_VALUE"""),"WA")</f>
        <v>WA</v>
      </c>
      <c r="CQ62" s="9" t="str">
        <f>IFERROR(__xludf.DUMMYFUNCTION("""COMPUTED_VALUE"""),"WA")</f>
        <v>WA</v>
      </c>
      <c r="CR62" s="9" t="str">
        <f>IFERROR(__xludf.DUMMYFUNCTION("""COMPUTED_VALUE"""),"WA")</f>
        <v>WA</v>
      </c>
      <c r="CS62" s="9">
        <f>IFERROR(__xludf.DUMMYFUNCTION("""COMPUTED_VALUE"""),1.0)</f>
        <v>1</v>
      </c>
      <c r="CT62" s="9">
        <f>IFERROR(__xludf.DUMMYFUNCTION("""COMPUTED_VALUE"""),1.0)</f>
        <v>1</v>
      </c>
      <c r="CU62" s="9" t="str">
        <f>IFERROR(__xludf.DUMMYFUNCTION("""COMPUTED_VALUE"""),"")</f>
        <v/>
      </c>
      <c r="CV62" s="9" t="str">
        <f>IFERROR(__xludf.DUMMYFUNCTION("""COMPUTED_VALUE"""),"-")</f>
        <v>-</v>
      </c>
      <c r="CW62" s="9" t="str">
        <f>IFERROR(__xludf.DUMMYFUNCTION("""COMPUTED_VALUE"""),"-")</f>
        <v>-</v>
      </c>
      <c r="CX62" s="9" t="str">
        <f>IFERROR(__xludf.DUMMYFUNCTION("""COMPUTED_VALUE"""),"-")</f>
        <v>-</v>
      </c>
      <c r="CY62" s="9" t="str">
        <f>IFERROR(__xludf.DUMMYFUNCTION("""COMPUTED_VALUE"""),"-")</f>
        <v>-</v>
      </c>
      <c r="CZ62" s="9" t="str">
        <f>IFERROR(__xludf.DUMMYFUNCTION("""COMPUTED_VALUE"""),"-")</f>
        <v>-</v>
      </c>
      <c r="DA62" s="9" t="str">
        <f>IFERROR(__xludf.DUMMYFUNCTION("""COMPUTED_VALUE"""),"-")</f>
        <v>-</v>
      </c>
      <c r="DB62" s="9" t="str">
        <f>IFERROR(__xludf.DUMMYFUNCTION("""COMPUTED_VALUE"""),"-")</f>
        <v>-</v>
      </c>
      <c r="DC62" s="9" t="str">
        <f>IFERROR(__xludf.DUMMYFUNCTION("""COMPUTED_VALUE"""),"-")</f>
        <v>-</v>
      </c>
      <c r="DD62" s="9" t="str">
        <f>IFERROR(__xludf.DUMMYFUNCTION("""COMPUTED_VALUE"""),"-")</f>
        <v>-</v>
      </c>
      <c r="DE62" s="9" t="str">
        <f>IFERROR(__xludf.DUMMYFUNCTION("""COMPUTED_VALUE"""),"-")</f>
        <v>-</v>
      </c>
      <c r="DF62" s="9" t="str">
        <f>IFERROR(__xludf.DUMMYFUNCTION("""COMPUTED_VALUE"""),"-")</f>
        <v>-</v>
      </c>
      <c r="DG62" s="9" t="str">
        <f>IFERROR(__xludf.DUMMYFUNCTION("""COMPUTED_VALUE"""),"-")</f>
        <v>-</v>
      </c>
      <c r="DH62" s="9" t="str">
        <f>IFERROR(__xludf.DUMMYFUNCTION("""COMPUTED_VALUE"""),"-")</f>
        <v>-</v>
      </c>
      <c r="DI62" s="9" t="str">
        <f>IFERROR(__xludf.DUMMYFUNCTION("""COMPUTED_VALUE"""),"-")</f>
        <v>-</v>
      </c>
      <c r="DJ62" s="9" t="str">
        <f>IFERROR(__xludf.DUMMYFUNCTION("""COMPUTED_VALUE"""),"-")</f>
        <v>-</v>
      </c>
      <c r="DK62" s="9" t="str">
        <f>IFERROR(__xludf.DUMMYFUNCTION("""COMPUTED_VALUE"""),"-")</f>
        <v>-</v>
      </c>
      <c r="DL62" s="9" t="str">
        <f>IFERROR(__xludf.DUMMYFUNCTION("""COMPUTED_VALUE"""),"-")</f>
        <v>-</v>
      </c>
      <c r="DM62" s="9" t="str">
        <f>IFERROR(__xludf.DUMMYFUNCTION("""COMPUTED_VALUE"""),"-")</f>
        <v>-</v>
      </c>
      <c r="DN62" s="9" t="str">
        <f>IFERROR(__xludf.DUMMYFUNCTION("""COMPUTED_VALUE"""),"-")</f>
        <v>-</v>
      </c>
      <c r="DO62" s="9" t="str">
        <f>IFERROR(__xludf.DUMMYFUNCTION("""COMPUTED_VALUE"""),"-")</f>
        <v>-</v>
      </c>
      <c r="DP62" s="9" t="str">
        <f>IFERROR(__xludf.DUMMYFUNCTION("""COMPUTED_VALUE"""),"-")</f>
        <v>-</v>
      </c>
      <c r="DQ62" s="9" t="str">
        <f>IFERROR(__xludf.DUMMYFUNCTION("""COMPUTED_VALUE"""),"-")</f>
        <v>-</v>
      </c>
      <c r="DR62" s="9" t="str">
        <f>IFERROR(__xludf.DUMMYFUNCTION("""COMPUTED_VALUE"""),"-")</f>
        <v>-</v>
      </c>
      <c r="DS62" s="9" t="str">
        <f>IFERROR(__xludf.DUMMYFUNCTION("""COMPUTED_VALUE"""),"-")</f>
        <v>-</v>
      </c>
      <c r="DT62" s="9" t="str">
        <f>IFERROR(__xludf.DUMMYFUNCTION("""COMPUTED_VALUE"""),"-")</f>
        <v>-</v>
      </c>
      <c r="DU62" s="9" t="str">
        <f>IFERROR(__xludf.DUMMYFUNCTION("""COMPUTED_VALUE"""),"-")</f>
        <v>-</v>
      </c>
      <c r="DV62" s="9" t="str">
        <f>IFERROR(__xludf.DUMMYFUNCTION("""COMPUTED_VALUE"""),"-")</f>
        <v>-</v>
      </c>
      <c r="DW62" s="9" t="str">
        <f>IFERROR(__xludf.DUMMYFUNCTION("""COMPUTED_VALUE"""),"-")</f>
        <v>-</v>
      </c>
      <c r="DX62" s="9" t="str">
        <f>IFERROR(__xludf.DUMMYFUNCTION("""COMPUTED_VALUE"""),"-")</f>
        <v>-</v>
      </c>
      <c r="DY62" s="9" t="str">
        <f>IFERROR(__xludf.DUMMYFUNCTION("""COMPUTED_VALUE"""),"-")</f>
        <v>-</v>
      </c>
      <c r="DZ62" s="9" t="str">
        <f>IFERROR(__xludf.DUMMYFUNCTION("""COMPUTED_VALUE"""),"-")</f>
        <v>-</v>
      </c>
      <c r="EA62" s="9" t="str">
        <f>IFERROR(__xludf.DUMMYFUNCTION("""COMPUTED_VALUE"""),"-")</f>
        <v>-</v>
      </c>
      <c r="EB62" s="9" t="str">
        <f>IFERROR(__xludf.DUMMYFUNCTION("""COMPUTED_VALUE"""),"")</f>
        <v/>
      </c>
      <c r="EC62" s="9" t="str">
        <f>IFERROR(__xludf.DUMMYFUNCTION("""COMPUTED_VALUE"""),"-")</f>
        <v>-</v>
      </c>
      <c r="ED62" s="9" t="str">
        <f>IFERROR(__xludf.DUMMYFUNCTION("""COMPUTED_VALUE"""),"-")</f>
        <v>-</v>
      </c>
      <c r="EE62" s="9" t="str">
        <f>IFERROR(__xludf.DUMMYFUNCTION("""COMPUTED_VALUE"""),"-")</f>
        <v>-</v>
      </c>
      <c r="EF62" s="9" t="str">
        <f>IFERROR(__xludf.DUMMYFUNCTION("""COMPUTED_VALUE"""),"-")</f>
        <v>-</v>
      </c>
      <c r="EG62" s="9" t="str">
        <f>IFERROR(__xludf.DUMMYFUNCTION("""COMPUTED_VALUE"""),"-")</f>
        <v>-</v>
      </c>
      <c r="EH62" s="9" t="str">
        <f>IFERROR(__xludf.DUMMYFUNCTION("""COMPUTED_VALUE"""),"-")</f>
        <v>-</v>
      </c>
      <c r="EI62" s="9" t="str">
        <f>IFERROR(__xludf.DUMMYFUNCTION("""COMPUTED_VALUE"""),"-")</f>
        <v>-</v>
      </c>
      <c r="EJ62" s="9" t="str">
        <f>IFERROR(__xludf.DUMMYFUNCTION("""COMPUTED_VALUE"""),"-")</f>
        <v>-</v>
      </c>
      <c r="EK62" s="9" t="str">
        <f>IFERROR(__xludf.DUMMYFUNCTION("""COMPUTED_VALUE"""),"-")</f>
        <v>-</v>
      </c>
      <c r="EL62" s="9" t="str">
        <f>IFERROR(__xludf.DUMMYFUNCTION("""COMPUTED_VALUE"""),"-")</f>
        <v>-</v>
      </c>
      <c r="EM62" s="9" t="str">
        <f>IFERROR(__xludf.DUMMYFUNCTION("""COMPUTED_VALUE"""),"-")</f>
        <v>-</v>
      </c>
      <c r="EN62" s="9" t="str">
        <f>IFERROR(__xludf.DUMMYFUNCTION("""COMPUTED_VALUE"""),"-")</f>
        <v>-</v>
      </c>
      <c r="EO62" s="9" t="str">
        <f>IFERROR(__xludf.DUMMYFUNCTION("""COMPUTED_VALUE"""),"-")</f>
        <v>-</v>
      </c>
      <c r="EP62" s="9" t="str">
        <f>IFERROR(__xludf.DUMMYFUNCTION("""COMPUTED_VALUE"""),"-")</f>
        <v>-</v>
      </c>
      <c r="EQ62" s="9" t="str">
        <f>IFERROR(__xludf.DUMMYFUNCTION("""COMPUTED_VALUE"""),"-")</f>
        <v>-</v>
      </c>
      <c r="ER62" s="9" t="str">
        <f>IFERROR(__xludf.DUMMYFUNCTION("""COMPUTED_VALUE"""),"-")</f>
        <v>-</v>
      </c>
      <c r="ES62" s="9" t="str">
        <f>IFERROR(__xludf.DUMMYFUNCTION("""COMPUTED_VALUE"""),"")</f>
        <v/>
      </c>
      <c r="ET62" s="9" t="str">
        <f>IFERROR(__xludf.DUMMYFUNCTION("""COMPUTED_VALUE"""),"-")</f>
        <v>-</v>
      </c>
      <c r="EU62" s="9" t="str">
        <f>IFERROR(__xludf.DUMMYFUNCTION("""COMPUTED_VALUE"""),"-")</f>
        <v>-</v>
      </c>
      <c r="EV62" s="9" t="str">
        <f>IFERROR(__xludf.DUMMYFUNCTION("""COMPUTED_VALUE"""),"-")</f>
        <v>-</v>
      </c>
      <c r="EW62" s="9" t="str">
        <f>IFERROR(__xludf.DUMMYFUNCTION("""COMPUTED_VALUE"""),"-")</f>
        <v>-</v>
      </c>
      <c r="EX62" s="9" t="str">
        <f>IFERROR(__xludf.DUMMYFUNCTION("""COMPUTED_VALUE"""),"-")</f>
        <v>-</v>
      </c>
      <c r="EY62" s="9" t="str">
        <f>IFERROR(__xludf.DUMMYFUNCTION("""COMPUTED_VALUE"""),"-")</f>
        <v>-</v>
      </c>
      <c r="EZ62" s="9" t="str">
        <f>IFERROR(__xludf.DUMMYFUNCTION("""COMPUTED_VALUE"""),"-")</f>
        <v>-</v>
      </c>
      <c r="FA62" s="9" t="str">
        <f>IFERROR(__xludf.DUMMYFUNCTION("""COMPUTED_VALUE"""),"-")</f>
        <v>-</v>
      </c>
      <c r="FB62" s="9" t="str">
        <f>IFERROR(__xludf.DUMMYFUNCTION("""COMPUTED_VALUE"""),"-")</f>
        <v>-</v>
      </c>
      <c r="FC62" s="9" t="str">
        <f>IFERROR(__xludf.DUMMYFUNCTION("""COMPUTED_VALUE"""),"-")</f>
        <v>-</v>
      </c>
      <c r="FD62" s="9" t="str">
        <f>IFERROR(__xludf.DUMMYFUNCTION("""COMPUTED_VALUE"""),"-")</f>
        <v>-</v>
      </c>
      <c r="FE62" s="9" t="str">
        <f>IFERROR(__xludf.DUMMYFUNCTION("""COMPUTED_VALUE"""),"-")</f>
        <v>-</v>
      </c>
      <c r="FF62" s="9" t="str">
        <f>IFERROR(__xludf.DUMMYFUNCTION("""COMPUTED_VALUE"""),"-")</f>
        <v>-</v>
      </c>
      <c r="FG62" s="9" t="str">
        <f>IFERROR(__xludf.DUMMYFUNCTION("""COMPUTED_VALUE"""),"-")</f>
        <v>-</v>
      </c>
      <c r="FH62" s="9" t="str">
        <f>IFERROR(__xludf.DUMMYFUNCTION("""COMPUTED_VALUE"""),"-")</f>
        <v>-</v>
      </c>
      <c r="FI62" s="9" t="str">
        <f>IFERROR(__xludf.DUMMYFUNCTION("""COMPUTED_VALUE"""),"-")</f>
        <v>-</v>
      </c>
      <c r="FJ62" s="9" t="str">
        <f>IFERROR(__xludf.DUMMYFUNCTION("""COMPUTED_VALUE"""),"-")</f>
        <v>-</v>
      </c>
      <c r="FK62" s="9" t="str">
        <f>IFERROR(__xludf.DUMMYFUNCTION("""COMPUTED_VALUE"""),"-")</f>
        <v>-</v>
      </c>
      <c r="FL62" s="9" t="str">
        <f>IFERROR(__xludf.DUMMYFUNCTION("""COMPUTED_VALUE"""),"-")</f>
        <v>-</v>
      </c>
      <c r="FM62" s="9" t="str">
        <f>IFERROR(__xludf.DUMMYFUNCTION("""COMPUTED_VALUE"""),"-")</f>
        <v>-</v>
      </c>
      <c r="FN62" s="9" t="str">
        <f>IFERROR(__xludf.DUMMYFUNCTION("""COMPUTED_VALUE"""),"-")</f>
        <v>-</v>
      </c>
      <c r="FO62" s="9" t="str">
        <f>IFERROR(__xludf.DUMMYFUNCTION("""COMPUTED_VALUE"""),"-")</f>
        <v>-</v>
      </c>
      <c r="FP62" s="9" t="str">
        <f>IFERROR(__xludf.DUMMYFUNCTION("""COMPUTED_VALUE"""),"-")</f>
        <v>-</v>
      </c>
      <c r="FQ62" s="9" t="str">
        <f>IFERROR(__xludf.DUMMYFUNCTION("""COMPUTED_VALUE"""),"-")</f>
        <v>-</v>
      </c>
      <c r="FR62" s="9" t="str">
        <f>IFERROR(__xludf.DUMMYFUNCTION("""COMPUTED_VALUE"""),"-")</f>
        <v>-</v>
      </c>
      <c r="FS62" s="9" t="str">
        <f>IFERROR(__xludf.DUMMYFUNCTION("""COMPUTED_VALUE"""),"-")</f>
        <v>-</v>
      </c>
      <c r="FT62" s="9" t="str">
        <f>IFERROR(__xludf.DUMMYFUNCTION("""COMPUTED_VALUE"""),"-")</f>
        <v>-</v>
      </c>
      <c r="FU62" s="9" t="str">
        <f>IFERROR(__xludf.DUMMYFUNCTION("""COMPUTED_VALUE"""),"-")</f>
        <v>-</v>
      </c>
      <c r="FV62" s="9" t="str">
        <f>IFERROR(__xludf.DUMMYFUNCTION("""COMPUTED_VALUE"""),"")</f>
        <v/>
      </c>
      <c r="FW62" s="9" t="str">
        <f>IFERROR(__xludf.DUMMYFUNCTION("""COMPUTED_VALUE"""),"-")</f>
        <v>-</v>
      </c>
      <c r="FX62" s="9" t="str">
        <f>IFERROR(__xludf.DUMMYFUNCTION("""COMPUTED_VALUE"""),"-")</f>
        <v>-</v>
      </c>
      <c r="FY62" s="9" t="str">
        <f>IFERROR(__xludf.DUMMYFUNCTION("""COMPUTED_VALUE"""),"-")</f>
        <v>-</v>
      </c>
      <c r="FZ62" s="9" t="str">
        <f>IFERROR(__xludf.DUMMYFUNCTION("""COMPUTED_VALUE"""),"-")</f>
        <v>-</v>
      </c>
      <c r="GA62" s="9" t="str">
        <f>IFERROR(__xludf.DUMMYFUNCTION("""COMPUTED_VALUE"""),"-")</f>
        <v>-</v>
      </c>
      <c r="GB62" s="9" t="str">
        <f>IFERROR(__xludf.DUMMYFUNCTION("""COMPUTED_VALUE"""),"-")</f>
        <v>-</v>
      </c>
      <c r="GC62" s="9" t="str">
        <f>IFERROR(__xludf.DUMMYFUNCTION("""COMPUTED_VALUE"""),"-")</f>
        <v>-</v>
      </c>
      <c r="GD62" s="9" t="str">
        <f>IFERROR(__xludf.DUMMYFUNCTION("""COMPUTED_VALUE"""),"-")</f>
        <v>-</v>
      </c>
      <c r="GE62" s="9" t="str">
        <f>IFERROR(__xludf.DUMMYFUNCTION("""COMPUTED_VALUE"""),"-")</f>
        <v>-</v>
      </c>
      <c r="GF62" s="9" t="str">
        <f>IFERROR(__xludf.DUMMYFUNCTION("""COMPUTED_VALUE"""),"-")</f>
        <v>-</v>
      </c>
      <c r="GG62" s="9" t="str">
        <f>IFERROR(__xludf.DUMMYFUNCTION("""COMPUTED_VALUE"""),"-")</f>
        <v>-</v>
      </c>
      <c r="GH62" s="9" t="str">
        <f>IFERROR(__xludf.DUMMYFUNCTION("""COMPUTED_VALUE"""),"-")</f>
        <v>-</v>
      </c>
      <c r="GI62" s="9" t="str">
        <f>IFERROR(__xludf.DUMMYFUNCTION("""COMPUTED_VALUE"""),"-")</f>
        <v>-</v>
      </c>
      <c r="GJ62" s="9" t="str">
        <f>IFERROR(__xludf.DUMMYFUNCTION("""COMPUTED_VALUE"""),"-")</f>
        <v>-</v>
      </c>
      <c r="GK62" s="9" t="str">
        <f>IFERROR(__xludf.DUMMYFUNCTION("""COMPUTED_VALUE"""),"-")</f>
        <v>-</v>
      </c>
      <c r="GL62" s="9" t="str">
        <f>IFERROR(__xludf.DUMMYFUNCTION("""COMPUTED_VALUE"""),"-")</f>
        <v>-</v>
      </c>
      <c r="GM62" s="9" t="str">
        <f>IFERROR(__xludf.DUMMYFUNCTION("""COMPUTED_VALUE"""),"-")</f>
        <v>-</v>
      </c>
      <c r="GN62" s="9" t="str">
        <f>IFERROR(__xludf.DUMMYFUNCTION("""COMPUTED_VALUE"""),"-")</f>
        <v>-</v>
      </c>
      <c r="GO62" s="9" t="str">
        <f>IFERROR(__xludf.DUMMYFUNCTION("""COMPUTED_VALUE"""),"-")</f>
        <v>-</v>
      </c>
      <c r="GP62" s="9" t="str">
        <f>IFERROR(__xludf.DUMMYFUNCTION("""COMPUTED_VALUE"""),"-")</f>
        <v>-</v>
      </c>
      <c r="GQ62" s="9" t="str">
        <f>IFERROR(__xludf.DUMMYFUNCTION("""COMPUTED_VALUE"""),"-")</f>
        <v>-</v>
      </c>
      <c r="GR62" s="9" t="str">
        <f>IFERROR(__xludf.DUMMYFUNCTION("""COMPUTED_VALUE"""),"-")</f>
        <v>-</v>
      </c>
      <c r="GS62" s="9" t="str">
        <f>IFERROR(__xludf.DUMMYFUNCTION("""COMPUTED_VALUE"""),"-")</f>
        <v>-</v>
      </c>
      <c r="GT62" s="9" t="str">
        <f>IFERROR(__xludf.DUMMYFUNCTION("""COMPUTED_VALUE"""),"-")</f>
        <v>-</v>
      </c>
      <c r="GU62" s="9" t="str">
        <f>IFERROR(__xludf.DUMMYFUNCTION("""COMPUTED_VALUE"""),"")</f>
        <v/>
      </c>
    </row>
    <row r="63">
      <c r="A63" s="5"/>
      <c r="B63" s="5"/>
      <c r="C63" s="5" t="str">
        <f>if(B63="d","diskv. iz ciklusa",if(B63="d1","diskv. iz kruga",if($E63="ODOBREN",(if(countif(H:H,"="&amp;H63)=1,countif(H:H,"&gt;"&amp;H63)+1,concatenate(countif(H:H,"&gt;"&amp;H63)+1," - ",countif(H:H,"&gt;="&amp;H63)))),'Rezultati - B kategorija'!empty)))</f>
        <v>61 - 62</v>
      </c>
      <c r="D63" s="6" t="str">
        <f>IFERROR(__xludf.DUMMYFUNCTION("""COMPUTED_VALUE"""),"Aleksandar_204")</f>
        <v>Aleksandar_204</v>
      </c>
      <c r="E63" s="6" t="str">
        <f>IFERROR(__xludf.DUMMYFUNCTION("""COMPUTED_VALUE"""),"ODOBREN")</f>
        <v>ODOBREN</v>
      </c>
      <c r="F63" s="6" t="str">
        <f>IFERROR(__xludf.DUMMYFUNCTION("""COMPUTED_VALUE"""),"Aleksandar")</f>
        <v>Aleksandar</v>
      </c>
      <c r="G63" s="6" t="str">
        <f>IFERROR(__xludf.DUMMYFUNCTION("""COMPUTED_VALUE"""),"Rašković")</f>
        <v>Rašković</v>
      </c>
      <c r="H63" s="7">
        <f>IFERROR(__xludf.DUMMYFUNCTION("""COMPUTED_VALUE"""),10.0)</f>
        <v>10</v>
      </c>
      <c r="I63" s="7">
        <f>IFERROR(__xludf.DUMMYFUNCTION("""COMPUTED_VALUE"""),10.0)</f>
        <v>10</v>
      </c>
      <c r="J63" s="6" t="str">
        <f>IFERROR(__xludf.DUMMYFUNCTION("""COMPUTED_VALUE"""),"Subotica")</f>
        <v>Subotica</v>
      </c>
      <c r="K63" s="6" t="str">
        <f>IFERROR(__xludf.DUMMYFUNCTION("""COMPUTED_VALUE"""),"Gimnazija Svetozar Marković")</f>
        <v>Gimnazija Svetozar Marković</v>
      </c>
      <c r="L63" s="14" t="str">
        <f>IFERROR(__xludf.DUMMYFUNCTION("""COMPUTED_VALUE"""),"I")</f>
        <v>I</v>
      </c>
      <c r="M63" s="6" t="str">
        <f>IFERROR(__xludf.DUMMYFUNCTION("""COMPUTED_VALUE"""),"B")</f>
        <v>B</v>
      </c>
      <c r="N63" s="6"/>
      <c r="O63" s="8">
        <f>IFERROR(__xludf.DUMMYFUNCTION("""COMPUTED_VALUE"""),10.0)</f>
        <v>10</v>
      </c>
      <c r="P63" s="9">
        <f>IFERROR(__xludf.DUMMYFUNCTION("""COMPUTED_VALUE"""),0.0)</f>
        <v>0</v>
      </c>
      <c r="Q63" s="9">
        <f>IFERROR(__xludf.DUMMYFUNCTION("""COMPUTED_VALUE"""),0.0)</f>
        <v>0</v>
      </c>
      <c r="R63" s="9" t="str">
        <f>IFERROR(__xludf.DUMMYFUNCTION("""COMPUTED_VALUE"""),"-")</f>
        <v>-</v>
      </c>
      <c r="S63" s="9" t="str">
        <f>IFERROR(__xludf.DUMMYFUNCTION("""COMPUTED_VALUE"""),"-")</f>
        <v>-</v>
      </c>
      <c r="T63" s="9" t="str">
        <f>IFERROR(__xludf.DUMMYFUNCTION("""COMPUTED_VALUE"""),"-")</f>
        <v>-</v>
      </c>
      <c r="U63" s="9" t="str">
        <f>IFERROR(__xludf.DUMMYFUNCTION("""COMPUTED_VALUE"""),"")</f>
        <v/>
      </c>
      <c r="V63" s="9" t="str">
        <f>IFERROR(__xludf.DUMMYFUNCTION("""COMPUTED_VALUE"""),"")</f>
        <v/>
      </c>
      <c r="W63" s="9" t="str">
        <f>IFERROR(__xludf.DUMMYFUNCTION("""COMPUTED_VALUE"""),"WA")</f>
        <v>WA</v>
      </c>
      <c r="X63" s="9">
        <f>IFERROR(__xludf.DUMMYFUNCTION("""COMPUTED_VALUE"""),1.0)</f>
        <v>1</v>
      </c>
      <c r="Y63" s="9">
        <f>IFERROR(__xludf.DUMMYFUNCTION("""COMPUTED_VALUE"""),1.0)</f>
        <v>1</v>
      </c>
      <c r="Z63" s="9">
        <f>IFERROR(__xludf.DUMMYFUNCTION("""COMPUTED_VALUE"""),1.0)</f>
        <v>1</v>
      </c>
      <c r="AA63" s="9">
        <f>IFERROR(__xludf.DUMMYFUNCTION("""COMPUTED_VALUE"""),1.0)</f>
        <v>1</v>
      </c>
      <c r="AB63" s="9">
        <f>IFERROR(__xludf.DUMMYFUNCTION("""COMPUTED_VALUE"""),1.0)</f>
        <v>1</v>
      </c>
      <c r="AC63" s="9">
        <f>IFERROR(__xludf.DUMMYFUNCTION("""COMPUTED_VALUE"""),1.0)</f>
        <v>1</v>
      </c>
      <c r="AD63" s="9">
        <f>IFERROR(__xludf.DUMMYFUNCTION("""COMPUTED_VALUE"""),1.0)</f>
        <v>1</v>
      </c>
      <c r="AE63" s="9" t="str">
        <f>IFERROR(__xludf.DUMMYFUNCTION("""COMPUTED_VALUE"""),"WA")</f>
        <v>WA</v>
      </c>
      <c r="AF63" s="9">
        <f>IFERROR(__xludf.DUMMYFUNCTION("""COMPUTED_VALUE"""),1.0)</f>
        <v>1</v>
      </c>
      <c r="AG63" s="9">
        <f>IFERROR(__xludf.DUMMYFUNCTION("""COMPUTED_VALUE"""),1.0)</f>
        <v>1</v>
      </c>
      <c r="AH63" s="9">
        <f>IFERROR(__xludf.DUMMYFUNCTION("""COMPUTED_VALUE"""),1.0)</f>
        <v>1</v>
      </c>
      <c r="AI63" s="9" t="str">
        <f>IFERROR(__xludf.DUMMYFUNCTION("""COMPUTED_VALUE"""),"WA")</f>
        <v>WA</v>
      </c>
      <c r="AJ63" s="9" t="str">
        <f>IFERROR(__xludf.DUMMYFUNCTION("""COMPUTED_VALUE"""),"WA")</f>
        <v>WA</v>
      </c>
      <c r="AK63" s="9" t="str">
        <f>IFERROR(__xludf.DUMMYFUNCTION("""COMPUTED_VALUE"""),"WA")</f>
        <v>WA</v>
      </c>
      <c r="AL63" s="9" t="str">
        <f>IFERROR(__xludf.DUMMYFUNCTION("""COMPUTED_VALUE"""),"WA")</f>
        <v>WA</v>
      </c>
      <c r="AM63" s="9" t="str">
        <f>IFERROR(__xludf.DUMMYFUNCTION("""COMPUTED_VALUE"""),"WA")</f>
        <v>WA</v>
      </c>
      <c r="AN63" s="9" t="str">
        <f>IFERROR(__xludf.DUMMYFUNCTION("""COMPUTED_VALUE"""),"WA")</f>
        <v>WA</v>
      </c>
      <c r="AO63" s="9" t="str">
        <f>IFERROR(__xludf.DUMMYFUNCTION("""COMPUTED_VALUE"""),"WA")</f>
        <v>WA</v>
      </c>
      <c r="AP63" s="9" t="str">
        <f>IFERROR(__xludf.DUMMYFUNCTION("""COMPUTED_VALUE"""),"WA")</f>
        <v>WA</v>
      </c>
      <c r="AQ63" s="9" t="str">
        <f>IFERROR(__xludf.DUMMYFUNCTION("""COMPUTED_VALUE"""),"WA")</f>
        <v>WA</v>
      </c>
      <c r="AR63" s="9">
        <f>IFERROR(__xludf.DUMMYFUNCTION("""COMPUTED_VALUE"""),1.0)</f>
        <v>1</v>
      </c>
      <c r="AS63" s="9" t="str">
        <f>IFERROR(__xludf.DUMMYFUNCTION("""COMPUTED_VALUE"""),"WA")</f>
        <v>WA</v>
      </c>
      <c r="AT63" s="9" t="str">
        <f>IFERROR(__xludf.DUMMYFUNCTION("""COMPUTED_VALUE"""),"WA")</f>
        <v>WA</v>
      </c>
      <c r="AU63" s="9" t="str">
        <f>IFERROR(__xludf.DUMMYFUNCTION("""COMPUTED_VALUE"""),"WA")</f>
        <v>WA</v>
      </c>
      <c r="AV63" s="9" t="str">
        <f>IFERROR(__xludf.DUMMYFUNCTION("""COMPUTED_VALUE"""),"WA")</f>
        <v>WA</v>
      </c>
      <c r="AW63" s="9" t="str">
        <f>IFERROR(__xludf.DUMMYFUNCTION("""COMPUTED_VALUE"""),"WA")</f>
        <v>WA</v>
      </c>
      <c r="AX63" s="9" t="str">
        <f>IFERROR(__xludf.DUMMYFUNCTION("""COMPUTED_VALUE"""),"WA")</f>
        <v>WA</v>
      </c>
      <c r="AY63" s="9" t="str">
        <f>IFERROR(__xludf.DUMMYFUNCTION("""COMPUTED_VALUE"""),"WA")</f>
        <v>WA</v>
      </c>
      <c r="AZ63" s="9">
        <f>IFERROR(__xludf.DUMMYFUNCTION("""COMPUTED_VALUE"""),1.0)</f>
        <v>1</v>
      </c>
      <c r="BA63" s="9" t="str">
        <f>IFERROR(__xludf.DUMMYFUNCTION("""COMPUTED_VALUE"""),"WA")</f>
        <v>WA</v>
      </c>
      <c r="BB63" s="9" t="str">
        <f>IFERROR(__xludf.DUMMYFUNCTION("""COMPUTED_VALUE"""),"WA")</f>
        <v>WA</v>
      </c>
      <c r="BC63" s="9" t="str">
        <f>IFERROR(__xludf.DUMMYFUNCTION("""COMPUTED_VALUE"""),"WA")</f>
        <v>WA</v>
      </c>
      <c r="BD63" s="9">
        <f>IFERROR(__xludf.DUMMYFUNCTION("""COMPUTED_VALUE"""),1.0)</f>
        <v>1</v>
      </c>
      <c r="BE63" s="9" t="str">
        <f>IFERROR(__xludf.DUMMYFUNCTION("""COMPUTED_VALUE"""),"WA")</f>
        <v>WA</v>
      </c>
      <c r="BF63" s="9" t="str">
        <f>IFERROR(__xludf.DUMMYFUNCTION("""COMPUTED_VALUE"""),"WA")</f>
        <v>WA</v>
      </c>
      <c r="BG63" s="9">
        <f>IFERROR(__xludf.DUMMYFUNCTION("""COMPUTED_VALUE"""),1.0)</f>
        <v>1</v>
      </c>
      <c r="BH63" s="9" t="str">
        <f>IFERROR(__xludf.DUMMYFUNCTION("""COMPUTED_VALUE"""),"WA")</f>
        <v>WA</v>
      </c>
      <c r="BI63" s="9" t="str">
        <f>IFERROR(__xludf.DUMMYFUNCTION("""COMPUTED_VALUE"""),"WA")</f>
        <v>WA</v>
      </c>
      <c r="BJ63" s="9" t="str">
        <f>IFERROR(__xludf.DUMMYFUNCTION("""COMPUTED_VALUE"""),"WA")</f>
        <v>WA</v>
      </c>
      <c r="BK63" s="9" t="str">
        <f>IFERROR(__xludf.DUMMYFUNCTION("""COMPUTED_VALUE"""),"WA")</f>
        <v>WA</v>
      </c>
      <c r="BL63" s="9">
        <f>IFERROR(__xludf.DUMMYFUNCTION("""COMPUTED_VALUE"""),1.0)</f>
        <v>1</v>
      </c>
      <c r="BM63" s="9" t="str">
        <f>IFERROR(__xludf.DUMMYFUNCTION("""COMPUTED_VALUE"""),"")</f>
        <v/>
      </c>
      <c r="BN63" s="9">
        <f>IFERROR(__xludf.DUMMYFUNCTION("""COMPUTED_VALUE"""),1.0)</f>
        <v>1</v>
      </c>
      <c r="BO63" s="9" t="str">
        <f>IFERROR(__xludf.DUMMYFUNCTION("""COMPUTED_VALUE"""),"WA")</f>
        <v>WA</v>
      </c>
      <c r="BP63" s="9" t="str">
        <f>IFERROR(__xludf.DUMMYFUNCTION("""COMPUTED_VALUE"""),"WA")</f>
        <v>WA</v>
      </c>
      <c r="BQ63" s="9">
        <f>IFERROR(__xludf.DUMMYFUNCTION("""COMPUTED_VALUE"""),1.0)</f>
        <v>1</v>
      </c>
      <c r="BR63" s="9" t="str">
        <f>IFERROR(__xludf.DUMMYFUNCTION("""COMPUTED_VALUE"""),"WA")</f>
        <v>WA</v>
      </c>
      <c r="BS63" s="9">
        <f>IFERROR(__xludf.DUMMYFUNCTION("""COMPUTED_VALUE"""),1.0)</f>
        <v>1</v>
      </c>
      <c r="BT63" s="9" t="str">
        <f>IFERROR(__xludf.DUMMYFUNCTION("""COMPUTED_VALUE"""),"WA")</f>
        <v>WA</v>
      </c>
      <c r="BU63" s="9" t="str">
        <f>IFERROR(__xludf.DUMMYFUNCTION("""COMPUTED_VALUE"""),"WA")</f>
        <v>WA</v>
      </c>
      <c r="BV63" s="9" t="str">
        <f>IFERROR(__xludf.DUMMYFUNCTION("""COMPUTED_VALUE"""),"WA")</f>
        <v>WA</v>
      </c>
      <c r="BW63" s="9" t="str">
        <f>IFERROR(__xludf.DUMMYFUNCTION("""COMPUTED_VALUE"""),"WA")</f>
        <v>WA</v>
      </c>
      <c r="BX63" s="9" t="str">
        <f>IFERROR(__xludf.DUMMYFUNCTION("""COMPUTED_VALUE"""),"WA")</f>
        <v>WA</v>
      </c>
      <c r="BY63" s="9" t="str">
        <f>IFERROR(__xludf.DUMMYFUNCTION("""COMPUTED_VALUE"""),"WA")</f>
        <v>WA</v>
      </c>
      <c r="BZ63" s="9">
        <f>IFERROR(__xludf.DUMMYFUNCTION("""COMPUTED_VALUE"""),1.0)</f>
        <v>1</v>
      </c>
      <c r="CA63" s="9" t="str">
        <f>IFERROR(__xludf.DUMMYFUNCTION("""COMPUTED_VALUE"""),"WA")</f>
        <v>WA</v>
      </c>
      <c r="CB63" s="9" t="str">
        <f>IFERROR(__xludf.DUMMYFUNCTION("""COMPUTED_VALUE"""),"WA")</f>
        <v>WA</v>
      </c>
      <c r="CC63" s="9" t="str">
        <f>IFERROR(__xludf.DUMMYFUNCTION("""COMPUTED_VALUE"""),"WA")</f>
        <v>WA</v>
      </c>
      <c r="CD63" s="9" t="str">
        <f>IFERROR(__xludf.DUMMYFUNCTION("""COMPUTED_VALUE"""),"WA")</f>
        <v>WA</v>
      </c>
      <c r="CE63" s="9" t="str">
        <f>IFERROR(__xludf.DUMMYFUNCTION("""COMPUTED_VALUE"""),"WA")</f>
        <v>WA</v>
      </c>
      <c r="CF63" s="9" t="str">
        <f>IFERROR(__xludf.DUMMYFUNCTION("""COMPUTED_VALUE"""),"WA")</f>
        <v>WA</v>
      </c>
      <c r="CG63" s="9" t="str">
        <f>IFERROR(__xludf.DUMMYFUNCTION("""COMPUTED_VALUE"""),"WA")</f>
        <v>WA</v>
      </c>
      <c r="CH63" s="9" t="str">
        <f>IFERROR(__xludf.DUMMYFUNCTION("""COMPUTED_VALUE"""),"WA")</f>
        <v>WA</v>
      </c>
      <c r="CI63" s="9" t="str">
        <f>IFERROR(__xludf.DUMMYFUNCTION("""COMPUTED_VALUE"""),"WA")</f>
        <v>WA</v>
      </c>
      <c r="CJ63" s="9" t="str">
        <f>IFERROR(__xludf.DUMMYFUNCTION("""COMPUTED_VALUE"""),"WA")</f>
        <v>WA</v>
      </c>
      <c r="CK63" s="9" t="str">
        <f>IFERROR(__xludf.DUMMYFUNCTION("""COMPUTED_VALUE"""),"WA")</f>
        <v>WA</v>
      </c>
      <c r="CL63" s="9" t="str">
        <f>IFERROR(__xludf.DUMMYFUNCTION("""COMPUTED_VALUE"""),"WA")</f>
        <v>WA</v>
      </c>
      <c r="CM63" s="9" t="str">
        <f>IFERROR(__xludf.DUMMYFUNCTION("""COMPUTED_VALUE"""),"WA")</f>
        <v>WA</v>
      </c>
      <c r="CN63" s="9" t="str">
        <f>IFERROR(__xludf.DUMMYFUNCTION("""COMPUTED_VALUE"""),"WA")</f>
        <v>WA</v>
      </c>
      <c r="CO63" s="9" t="str">
        <f>IFERROR(__xludf.DUMMYFUNCTION("""COMPUTED_VALUE"""),"WA")</f>
        <v>WA</v>
      </c>
      <c r="CP63" s="9" t="str">
        <f>IFERROR(__xludf.DUMMYFUNCTION("""COMPUTED_VALUE"""),"WA")</f>
        <v>WA</v>
      </c>
      <c r="CQ63" s="9" t="str">
        <f>IFERROR(__xludf.DUMMYFUNCTION("""COMPUTED_VALUE"""),"WA")</f>
        <v>WA</v>
      </c>
      <c r="CR63" s="9" t="str">
        <f>IFERROR(__xludf.DUMMYFUNCTION("""COMPUTED_VALUE"""),"WA")</f>
        <v>WA</v>
      </c>
      <c r="CS63" s="9" t="str">
        <f>IFERROR(__xludf.DUMMYFUNCTION("""COMPUTED_VALUE"""),"WA")</f>
        <v>WA</v>
      </c>
      <c r="CT63" s="9" t="str">
        <f>IFERROR(__xludf.DUMMYFUNCTION("""COMPUTED_VALUE"""),"WA")</f>
        <v>WA</v>
      </c>
      <c r="CU63" s="9" t="str">
        <f>IFERROR(__xludf.DUMMYFUNCTION("""COMPUTED_VALUE"""),"")</f>
        <v/>
      </c>
      <c r="CV63" s="9">
        <f>IFERROR(__xludf.DUMMYFUNCTION("""COMPUTED_VALUE"""),1.0)</f>
        <v>1</v>
      </c>
      <c r="CW63" s="9">
        <f>IFERROR(__xludf.DUMMYFUNCTION("""COMPUTED_VALUE"""),1.0)</f>
        <v>1</v>
      </c>
      <c r="CX63" s="9">
        <f>IFERROR(__xludf.DUMMYFUNCTION("""COMPUTED_VALUE"""),1.0)</f>
        <v>1</v>
      </c>
      <c r="CY63" s="9" t="str">
        <f>IFERROR(__xludf.DUMMYFUNCTION("""COMPUTED_VALUE"""),"WA")</f>
        <v>WA</v>
      </c>
      <c r="CZ63" s="9" t="str">
        <f>IFERROR(__xludf.DUMMYFUNCTION("""COMPUTED_VALUE"""),"WA")</f>
        <v>WA</v>
      </c>
      <c r="DA63" s="9" t="str">
        <f>IFERROR(__xludf.DUMMYFUNCTION("""COMPUTED_VALUE"""),"WA")</f>
        <v>WA</v>
      </c>
      <c r="DB63" s="9" t="str">
        <f>IFERROR(__xludf.DUMMYFUNCTION("""COMPUTED_VALUE"""),"WA")</f>
        <v>WA</v>
      </c>
      <c r="DC63" s="9" t="str">
        <f>IFERROR(__xludf.DUMMYFUNCTION("""COMPUTED_VALUE"""),"TLE")</f>
        <v>TLE</v>
      </c>
      <c r="DD63" s="9" t="str">
        <f>IFERROR(__xludf.DUMMYFUNCTION("""COMPUTED_VALUE"""),"TLE")</f>
        <v>TLE</v>
      </c>
      <c r="DE63" s="9" t="str">
        <f>IFERROR(__xludf.DUMMYFUNCTION("""COMPUTED_VALUE"""),"TLE")</f>
        <v>TLE</v>
      </c>
      <c r="DF63" s="9" t="str">
        <f>IFERROR(__xludf.DUMMYFUNCTION("""COMPUTED_VALUE"""),"TLE")</f>
        <v>TLE</v>
      </c>
      <c r="DG63" s="9" t="str">
        <f>IFERROR(__xludf.DUMMYFUNCTION("""COMPUTED_VALUE"""),"TLE")</f>
        <v>TLE</v>
      </c>
      <c r="DH63" s="9" t="str">
        <f>IFERROR(__xludf.DUMMYFUNCTION("""COMPUTED_VALUE"""),"TLE")</f>
        <v>TLE</v>
      </c>
      <c r="DI63" s="9" t="str">
        <f>IFERROR(__xludf.DUMMYFUNCTION("""COMPUTED_VALUE"""),"TLE")</f>
        <v>TLE</v>
      </c>
      <c r="DJ63" s="9" t="str">
        <f>IFERROR(__xludf.DUMMYFUNCTION("""COMPUTED_VALUE"""),"TLE")</f>
        <v>TLE</v>
      </c>
      <c r="DK63" s="9" t="str">
        <f>IFERROR(__xludf.DUMMYFUNCTION("""COMPUTED_VALUE"""),"TLE")</f>
        <v>TLE</v>
      </c>
      <c r="DL63" s="9" t="str">
        <f>IFERROR(__xludf.DUMMYFUNCTION("""COMPUTED_VALUE"""),"TLE")</f>
        <v>TLE</v>
      </c>
      <c r="DM63" s="9" t="str">
        <f>IFERROR(__xludf.DUMMYFUNCTION("""COMPUTED_VALUE"""),"TLE")</f>
        <v>TLE</v>
      </c>
      <c r="DN63" s="9" t="str">
        <f>IFERROR(__xludf.DUMMYFUNCTION("""COMPUTED_VALUE"""),"TLE")</f>
        <v>TLE</v>
      </c>
      <c r="DO63" s="9" t="str">
        <f>IFERROR(__xludf.DUMMYFUNCTION("""COMPUTED_VALUE"""),"TLE")</f>
        <v>TLE</v>
      </c>
      <c r="DP63" s="9" t="str">
        <f>IFERROR(__xludf.DUMMYFUNCTION("""COMPUTED_VALUE"""),"TLE")</f>
        <v>TLE</v>
      </c>
      <c r="DQ63" s="9" t="str">
        <f>IFERROR(__xludf.DUMMYFUNCTION("""COMPUTED_VALUE"""),"TLE")</f>
        <v>TLE</v>
      </c>
      <c r="DR63" s="9" t="str">
        <f>IFERROR(__xludf.DUMMYFUNCTION("""COMPUTED_VALUE"""),"TLE")</f>
        <v>TLE</v>
      </c>
      <c r="DS63" s="9" t="str">
        <f>IFERROR(__xludf.DUMMYFUNCTION("""COMPUTED_VALUE"""),"TLE")</f>
        <v>TLE</v>
      </c>
      <c r="DT63" s="9" t="str">
        <f>IFERROR(__xludf.DUMMYFUNCTION("""COMPUTED_VALUE"""),"TLE")</f>
        <v>TLE</v>
      </c>
      <c r="DU63" s="9" t="str">
        <f>IFERROR(__xludf.DUMMYFUNCTION("""COMPUTED_VALUE"""),"TLE")</f>
        <v>TLE</v>
      </c>
      <c r="DV63" s="9" t="str">
        <f>IFERROR(__xludf.DUMMYFUNCTION("""COMPUTED_VALUE"""),"TLE")</f>
        <v>TLE</v>
      </c>
      <c r="DW63" s="9" t="str">
        <f>IFERROR(__xludf.DUMMYFUNCTION("""COMPUTED_VALUE"""),"TLE")</f>
        <v>TLE</v>
      </c>
      <c r="DX63" s="9" t="str">
        <f>IFERROR(__xludf.DUMMYFUNCTION("""COMPUTED_VALUE"""),"TLE")</f>
        <v>TLE</v>
      </c>
      <c r="DY63" s="9" t="str">
        <f>IFERROR(__xludf.DUMMYFUNCTION("""COMPUTED_VALUE"""),"TLE")</f>
        <v>TLE</v>
      </c>
      <c r="DZ63" s="9" t="str">
        <f>IFERROR(__xludf.DUMMYFUNCTION("""COMPUTED_VALUE"""),"TLE")</f>
        <v>TLE</v>
      </c>
      <c r="EA63" s="9" t="str">
        <f>IFERROR(__xludf.DUMMYFUNCTION("""COMPUTED_VALUE"""),"TLE")</f>
        <v>TLE</v>
      </c>
      <c r="EB63" s="9" t="str">
        <f>IFERROR(__xludf.DUMMYFUNCTION("""COMPUTED_VALUE"""),"")</f>
        <v/>
      </c>
      <c r="EC63" s="9" t="str">
        <f>IFERROR(__xludf.DUMMYFUNCTION("""COMPUTED_VALUE"""),"-")</f>
        <v>-</v>
      </c>
      <c r="ED63" s="9" t="str">
        <f>IFERROR(__xludf.DUMMYFUNCTION("""COMPUTED_VALUE"""),"-")</f>
        <v>-</v>
      </c>
      <c r="EE63" s="9" t="str">
        <f>IFERROR(__xludf.DUMMYFUNCTION("""COMPUTED_VALUE"""),"-")</f>
        <v>-</v>
      </c>
      <c r="EF63" s="9" t="str">
        <f>IFERROR(__xludf.DUMMYFUNCTION("""COMPUTED_VALUE"""),"-")</f>
        <v>-</v>
      </c>
      <c r="EG63" s="9" t="str">
        <f>IFERROR(__xludf.DUMMYFUNCTION("""COMPUTED_VALUE"""),"-")</f>
        <v>-</v>
      </c>
      <c r="EH63" s="9" t="str">
        <f>IFERROR(__xludf.DUMMYFUNCTION("""COMPUTED_VALUE"""),"-")</f>
        <v>-</v>
      </c>
      <c r="EI63" s="9" t="str">
        <f>IFERROR(__xludf.DUMMYFUNCTION("""COMPUTED_VALUE"""),"-")</f>
        <v>-</v>
      </c>
      <c r="EJ63" s="9" t="str">
        <f>IFERROR(__xludf.DUMMYFUNCTION("""COMPUTED_VALUE"""),"-")</f>
        <v>-</v>
      </c>
      <c r="EK63" s="9" t="str">
        <f>IFERROR(__xludf.DUMMYFUNCTION("""COMPUTED_VALUE"""),"-")</f>
        <v>-</v>
      </c>
      <c r="EL63" s="9" t="str">
        <f>IFERROR(__xludf.DUMMYFUNCTION("""COMPUTED_VALUE"""),"-")</f>
        <v>-</v>
      </c>
      <c r="EM63" s="9" t="str">
        <f>IFERROR(__xludf.DUMMYFUNCTION("""COMPUTED_VALUE"""),"-")</f>
        <v>-</v>
      </c>
      <c r="EN63" s="9" t="str">
        <f>IFERROR(__xludf.DUMMYFUNCTION("""COMPUTED_VALUE"""),"-")</f>
        <v>-</v>
      </c>
      <c r="EO63" s="9" t="str">
        <f>IFERROR(__xludf.DUMMYFUNCTION("""COMPUTED_VALUE"""),"-")</f>
        <v>-</v>
      </c>
      <c r="EP63" s="9" t="str">
        <f>IFERROR(__xludf.DUMMYFUNCTION("""COMPUTED_VALUE"""),"-")</f>
        <v>-</v>
      </c>
      <c r="EQ63" s="9" t="str">
        <f>IFERROR(__xludf.DUMMYFUNCTION("""COMPUTED_VALUE"""),"-")</f>
        <v>-</v>
      </c>
      <c r="ER63" s="9" t="str">
        <f>IFERROR(__xludf.DUMMYFUNCTION("""COMPUTED_VALUE"""),"-")</f>
        <v>-</v>
      </c>
      <c r="ES63" s="9" t="str">
        <f>IFERROR(__xludf.DUMMYFUNCTION("""COMPUTED_VALUE"""),"")</f>
        <v/>
      </c>
      <c r="ET63" s="9" t="str">
        <f>IFERROR(__xludf.DUMMYFUNCTION("""COMPUTED_VALUE"""),"-")</f>
        <v>-</v>
      </c>
      <c r="EU63" s="9" t="str">
        <f>IFERROR(__xludf.DUMMYFUNCTION("""COMPUTED_VALUE"""),"-")</f>
        <v>-</v>
      </c>
      <c r="EV63" s="9" t="str">
        <f>IFERROR(__xludf.DUMMYFUNCTION("""COMPUTED_VALUE"""),"-")</f>
        <v>-</v>
      </c>
      <c r="EW63" s="9" t="str">
        <f>IFERROR(__xludf.DUMMYFUNCTION("""COMPUTED_VALUE"""),"-")</f>
        <v>-</v>
      </c>
      <c r="EX63" s="9" t="str">
        <f>IFERROR(__xludf.DUMMYFUNCTION("""COMPUTED_VALUE"""),"-")</f>
        <v>-</v>
      </c>
      <c r="EY63" s="9" t="str">
        <f>IFERROR(__xludf.DUMMYFUNCTION("""COMPUTED_VALUE"""),"-")</f>
        <v>-</v>
      </c>
      <c r="EZ63" s="9" t="str">
        <f>IFERROR(__xludf.DUMMYFUNCTION("""COMPUTED_VALUE"""),"-")</f>
        <v>-</v>
      </c>
      <c r="FA63" s="9" t="str">
        <f>IFERROR(__xludf.DUMMYFUNCTION("""COMPUTED_VALUE"""),"-")</f>
        <v>-</v>
      </c>
      <c r="FB63" s="9" t="str">
        <f>IFERROR(__xludf.DUMMYFUNCTION("""COMPUTED_VALUE"""),"-")</f>
        <v>-</v>
      </c>
      <c r="FC63" s="9" t="str">
        <f>IFERROR(__xludf.DUMMYFUNCTION("""COMPUTED_VALUE"""),"-")</f>
        <v>-</v>
      </c>
      <c r="FD63" s="9" t="str">
        <f>IFERROR(__xludf.DUMMYFUNCTION("""COMPUTED_VALUE"""),"-")</f>
        <v>-</v>
      </c>
      <c r="FE63" s="9" t="str">
        <f>IFERROR(__xludf.DUMMYFUNCTION("""COMPUTED_VALUE"""),"-")</f>
        <v>-</v>
      </c>
      <c r="FF63" s="9" t="str">
        <f>IFERROR(__xludf.DUMMYFUNCTION("""COMPUTED_VALUE"""),"-")</f>
        <v>-</v>
      </c>
      <c r="FG63" s="9" t="str">
        <f>IFERROR(__xludf.DUMMYFUNCTION("""COMPUTED_VALUE"""),"-")</f>
        <v>-</v>
      </c>
      <c r="FH63" s="9" t="str">
        <f>IFERROR(__xludf.DUMMYFUNCTION("""COMPUTED_VALUE"""),"-")</f>
        <v>-</v>
      </c>
      <c r="FI63" s="9" t="str">
        <f>IFERROR(__xludf.DUMMYFUNCTION("""COMPUTED_VALUE"""),"-")</f>
        <v>-</v>
      </c>
      <c r="FJ63" s="9" t="str">
        <f>IFERROR(__xludf.DUMMYFUNCTION("""COMPUTED_VALUE"""),"-")</f>
        <v>-</v>
      </c>
      <c r="FK63" s="9" t="str">
        <f>IFERROR(__xludf.DUMMYFUNCTION("""COMPUTED_VALUE"""),"-")</f>
        <v>-</v>
      </c>
      <c r="FL63" s="9" t="str">
        <f>IFERROR(__xludf.DUMMYFUNCTION("""COMPUTED_VALUE"""),"-")</f>
        <v>-</v>
      </c>
      <c r="FM63" s="9" t="str">
        <f>IFERROR(__xludf.DUMMYFUNCTION("""COMPUTED_VALUE"""),"-")</f>
        <v>-</v>
      </c>
      <c r="FN63" s="9" t="str">
        <f>IFERROR(__xludf.DUMMYFUNCTION("""COMPUTED_VALUE"""),"-")</f>
        <v>-</v>
      </c>
      <c r="FO63" s="9" t="str">
        <f>IFERROR(__xludf.DUMMYFUNCTION("""COMPUTED_VALUE"""),"-")</f>
        <v>-</v>
      </c>
      <c r="FP63" s="9" t="str">
        <f>IFERROR(__xludf.DUMMYFUNCTION("""COMPUTED_VALUE"""),"-")</f>
        <v>-</v>
      </c>
      <c r="FQ63" s="9" t="str">
        <f>IFERROR(__xludf.DUMMYFUNCTION("""COMPUTED_VALUE"""),"-")</f>
        <v>-</v>
      </c>
      <c r="FR63" s="9" t="str">
        <f>IFERROR(__xludf.DUMMYFUNCTION("""COMPUTED_VALUE"""),"-")</f>
        <v>-</v>
      </c>
      <c r="FS63" s="9" t="str">
        <f>IFERROR(__xludf.DUMMYFUNCTION("""COMPUTED_VALUE"""),"-")</f>
        <v>-</v>
      </c>
      <c r="FT63" s="9" t="str">
        <f>IFERROR(__xludf.DUMMYFUNCTION("""COMPUTED_VALUE"""),"-")</f>
        <v>-</v>
      </c>
      <c r="FU63" s="9" t="str">
        <f>IFERROR(__xludf.DUMMYFUNCTION("""COMPUTED_VALUE"""),"-")</f>
        <v>-</v>
      </c>
      <c r="FV63" s="9" t="str">
        <f>IFERROR(__xludf.DUMMYFUNCTION("""COMPUTED_VALUE"""),"")</f>
        <v/>
      </c>
      <c r="FW63" s="9" t="str">
        <f>IFERROR(__xludf.DUMMYFUNCTION("""COMPUTED_VALUE"""),"-")</f>
        <v>-</v>
      </c>
      <c r="FX63" s="9" t="str">
        <f>IFERROR(__xludf.DUMMYFUNCTION("""COMPUTED_VALUE"""),"-")</f>
        <v>-</v>
      </c>
      <c r="FY63" s="9" t="str">
        <f>IFERROR(__xludf.DUMMYFUNCTION("""COMPUTED_VALUE"""),"-")</f>
        <v>-</v>
      </c>
      <c r="FZ63" s="9" t="str">
        <f>IFERROR(__xludf.DUMMYFUNCTION("""COMPUTED_VALUE"""),"-")</f>
        <v>-</v>
      </c>
      <c r="GA63" s="9" t="str">
        <f>IFERROR(__xludf.DUMMYFUNCTION("""COMPUTED_VALUE"""),"-")</f>
        <v>-</v>
      </c>
      <c r="GB63" s="9" t="str">
        <f>IFERROR(__xludf.DUMMYFUNCTION("""COMPUTED_VALUE"""),"-")</f>
        <v>-</v>
      </c>
      <c r="GC63" s="9" t="str">
        <f>IFERROR(__xludf.DUMMYFUNCTION("""COMPUTED_VALUE"""),"-")</f>
        <v>-</v>
      </c>
      <c r="GD63" s="9" t="str">
        <f>IFERROR(__xludf.DUMMYFUNCTION("""COMPUTED_VALUE"""),"-")</f>
        <v>-</v>
      </c>
      <c r="GE63" s="9" t="str">
        <f>IFERROR(__xludf.DUMMYFUNCTION("""COMPUTED_VALUE"""),"-")</f>
        <v>-</v>
      </c>
      <c r="GF63" s="9" t="str">
        <f>IFERROR(__xludf.DUMMYFUNCTION("""COMPUTED_VALUE"""),"-")</f>
        <v>-</v>
      </c>
      <c r="GG63" s="9" t="str">
        <f>IFERROR(__xludf.DUMMYFUNCTION("""COMPUTED_VALUE"""),"-")</f>
        <v>-</v>
      </c>
      <c r="GH63" s="9" t="str">
        <f>IFERROR(__xludf.DUMMYFUNCTION("""COMPUTED_VALUE"""),"-")</f>
        <v>-</v>
      </c>
      <c r="GI63" s="9" t="str">
        <f>IFERROR(__xludf.DUMMYFUNCTION("""COMPUTED_VALUE"""),"-")</f>
        <v>-</v>
      </c>
      <c r="GJ63" s="9" t="str">
        <f>IFERROR(__xludf.DUMMYFUNCTION("""COMPUTED_VALUE"""),"-")</f>
        <v>-</v>
      </c>
      <c r="GK63" s="9" t="str">
        <f>IFERROR(__xludf.DUMMYFUNCTION("""COMPUTED_VALUE"""),"-")</f>
        <v>-</v>
      </c>
      <c r="GL63" s="9" t="str">
        <f>IFERROR(__xludf.DUMMYFUNCTION("""COMPUTED_VALUE"""),"-")</f>
        <v>-</v>
      </c>
      <c r="GM63" s="9" t="str">
        <f>IFERROR(__xludf.DUMMYFUNCTION("""COMPUTED_VALUE"""),"-")</f>
        <v>-</v>
      </c>
      <c r="GN63" s="9" t="str">
        <f>IFERROR(__xludf.DUMMYFUNCTION("""COMPUTED_VALUE"""),"-")</f>
        <v>-</v>
      </c>
      <c r="GO63" s="9" t="str">
        <f>IFERROR(__xludf.DUMMYFUNCTION("""COMPUTED_VALUE"""),"-")</f>
        <v>-</v>
      </c>
      <c r="GP63" s="9" t="str">
        <f>IFERROR(__xludf.DUMMYFUNCTION("""COMPUTED_VALUE"""),"-")</f>
        <v>-</v>
      </c>
      <c r="GQ63" s="9" t="str">
        <f>IFERROR(__xludf.DUMMYFUNCTION("""COMPUTED_VALUE"""),"-")</f>
        <v>-</v>
      </c>
      <c r="GR63" s="9" t="str">
        <f>IFERROR(__xludf.DUMMYFUNCTION("""COMPUTED_VALUE"""),"-")</f>
        <v>-</v>
      </c>
      <c r="GS63" s="9" t="str">
        <f>IFERROR(__xludf.DUMMYFUNCTION("""COMPUTED_VALUE"""),"-")</f>
        <v>-</v>
      </c>
      <c r="GT63" s="9" t="str">
        <f>IFERROR(__xludf.DUMMYFUNCTION("""COMPUTED_VALUE"""),"-")</f>
        <v>-</v>
      </c>
      <c r="GU63" s="9" t="str">
        <f>IFERROR(__xludf.DUMMYFUNCTION("""COMPUTED_VALUE"""),"")</f>
        <v/>
      </c>
    </row>
    <row r="64">
      <c r="A64" s="5"/>
      <c r="B64" s="5"/>
      <c r="C64" s="5" t="str">
        <f>if(B64="d","diskv. iz ciklusa",if(B64="d1","diskv. iz kruga",if($E64="ODOBREN",(if(countif(H:H,"="&amp;H64)=1,countif(H:H,"&gt;"&amp;H64)+1,concatenate(countif(H:H,"&gt;"&amp;H64)+1," - ",countif(H:H,"&gt;="&amp;H64)))),'Rezultati - B kategorija'!empty)))</f>
        <v>61 - 62</v>
      </c>
      <c r="D64" s="6" t="str">
        <f>IFERROR(__xludf.DUMMYFUNCTION("""COMPUTED_VALUE"""),"Radoje17")</f>
        <v>Radoje17</v>
      </c>
      <c r="E64" s="6" t="str">
        <f>IFERROR(__xludf.DUMMYFUNCTION("""COMPUTED_VALUE"""),"ODOBREN")</f>
        <v>ODOBREN</v>
      </c>
      <c r="F64" s="6" t="str">
        <f>IFERROR(__xludf.DUMMYFUNCTION("""COMPUTED_VALUE"""),"Radoje")</f>
        <v>Radoje</v>
      </c>
      <c r="G64" s="6" t="str">
        <f>IFERROR(__xludf.DUMMYFUNCTION("""COMPUTED_VALUE"""),"Popović")</f>
        <v>Popović</v>
      </c>
      <c r="H64" s="7">
        <f>IFERROR(__xludf.DUMMYFUNCTION("""COMPUTED_VALUE"""),10.0)</f>
        <v>10</v>
      </c>
      <c r="I64" s="7">
        <f>IFERROR(__xludf.DUMMYFUNCTION("""COMPUTED_VALUE"""),10.0)</f>
        <v>10</v>
      </c>
      <c r="J64" s="6" t="str">
        <f>IFERROR(__xludf.DUMMYFUNCTION("""COMPUTED_VALUE"""),"Stari grad")</f>
        <v>Stari grad</v>
      </c>
      <c r="K64" s="6" t="str">
        <f>IFERROR(__xludf.DUMMYFUNCTION("""COMPUTED_VALUE"""),"Računarska gimnazija")</f>
        <v>Računarska gimnazija</v>
      </c>
      <c r="L64" s="14" t="str">
        <f>IFERROR(__xludf.DUMMYFUNCTION("""COMPUTED_VALUE"""),"I")</f>
        <v>I</v>
      </c>
      <c r="M64" s="6" t="str">
        <f>IFERROR(__xludf.DUMMYFUNCTION("""COMPUTED_VALUE"""),"B")</f>
        <v>B</v>
      </c>
      <c r="N64" s="6" t="str">
        <f>IFERROR(__xludf.DUMMYFUNCTION("""COMPUTED_VALUE"""),"Filip Marić")</f>
        <v>Filip Marić</v>
      </c>
      <c r="O64" s="8">
        <f>IFERROR(__xludf.DUMMYFUNCTION("""COMPUTED_VALUE"""),10.0)</f>
        <v>10</v>
      </c>
      <c r="P64" s="9" t="str">
        <f>IFERROR(__xludf.DUMMYFUNCTION("""COMPUTED_VALUE"""),"-")</f>
        <v>-</v>
      </c>
      <c r="Q64" s="9" t="str">
        <f>IFERROR(__xludf.DUMMYFUNCTION("""COMPUTED_VALUE"""),"-")</f>
        <v>-</v>
      </c>
      <c r="R64" s="9" t="str">
        <f>IFERROR(__xludf.DUMMYFUNCTION("""COMPUTED_VALUE"""),"-")</f>
        <v>-</v>
      </c>
      <c r="S64" s="9" t="str">
        <f>IFERROR(__xludf.DUMMYFUNCTION("""COMPUTED_VALUE"""),"-")</f>
        <v>-</v>
      </c>
      <c r="T64" s="9" t="str">
        <f>IFERROR(__xludf.DUMMYFUNCTION("""COMPUTED_VALUE"""),"-")</f>
        <v>-</v>
      </c>
      <c r="U64" s="9" t="str">
        <f>IFERROR(__xludf.DUMMYFUNCTION("""COMPUTED_VALUE"""),"")</f>
        <v/>
      </c>
      <c r="V64" s="9" t="str">
        <f>IFERROR(__xludf.DUMMYFUNCTION("""COMPUTED_VALUE"""),"")</f>
        <v/>
      </c>
      <c r="W64" s="9">
        <f>IFERROR(__xludf.DUMMYFUNCTION("""COMPUTED_VALUE"""),1.0)</f>
        <v>1</v>
      </c>
      <c r="X64" s="9">
        <f>IFERROR(__xludf.DUMMYFUNCTION("""COMPUTED_VALUE"""),1.0)</f>
        <v>1</v>
      </c>
      <c r="Y64" s="9">
        <f>IFERROR(__xludf.DUMMYFUNCTION("""COMPUTED_VALUE"""),1.0)</f>
        <v>1</v>
      </c>
      <c r="Z64" s="9">
        <f>IFERROR(__xludf.DUMMYFUNCTION("""COMPUTED_VALUE"""),1.0)</f>
        <v>1</v>
      </c>
      <c r="AA64" s="9">
        <f>IFERROR(__xludf.DUMMYFUNCTION("""COMPUTED_VALUE"""),1.0)</f>
        <v>1</v>
      </c>
      <c r="AB64" s="9">
        <f>IFERROR(__xludf.DUMMYFUNCTION("""COMPUTED_VALUE"""),1.0)</f>
        <v>1</v>
      </c>
      <c r="AC64" s="9">
        <f>IFERROR(__xludf.DUMMYFUNCTION("""COMPUTED_VALUE"""),1.0)</f>
        <v>1</v>
      </c>
      <c r="AD64" s="9">
        <f>IFERROR(__xludf.DUMMYFUNCTION("""COMPUTED_VALUE"""),1.0)</f>
        <v>1</v>
      </c>
      <c r="AE64" s="9">
        <f>IFERROR(__xludf.DUMMYFUNCTION("""COMPUTED_VALUE"""),1.0)</f>
        <v>1</v>
      </c>
      <c r="AF64" s="9">
        <f>IFERROR(__xludf.DUMMYFUNCTION("""COMPUTED_VALUE"""),1.0)</f>
        <v>1</v>
      </c>
      <c r="AG64" s="9">
        <f>IFERROR(__xludf.DUMMYFUNCTION("""COMPUTED_VALUE"""),1.0)</f>
        <v>1</v>
      </c>
      <c r="AH64" s="9">
        <f>IFERROR(__xludf.DUMMYFUNCTION("""COMPUTED_VALUE"""),1.0)</f>
        <v>1</v>
      </c>
      <c r="AI64" s="9" t="str">
        <f>IFERROR(__xludf.DUMMYFUNCTION("""COMPUTED_VALUE"""),"WA")</f>
        <v>WA</v>
      </c>
      <c r="AJ64" s="9">
        <f>IFERROR(__xludf.DUMMYFUNCTION("""COMPUTED_VALUE"""),1.0)</f>
        <v>1</v>
      </c>
      <c r="AK64" s="9" t="str">
        <f>IFERROR(__xludf.DUMMYFUNCTION("""COMPUTED_VALUE"""),"WA")</f>
        <v>WA</v>
      </c>
      <c r="AL64" s="9">
        <f>IFERROR(__xludf.DUMMYFUNCTION("""COMPUTED_VALUE"""),1.0)</f>
        <v>1</v>
      </c>
      <c r="AM64" s="9">
        <f>IFERROR(__xludf.DUMMYFUNCTION("""COMPUTED_VALUE"""),1.0)</f>
        <v>1</v>
      </c>
      <c r="AN64" s="9">
        <f>IFERROR(__xludf.DUMMYFUNCTION("""COMPUTED_VALUE"""),1.0)</f>
        <v>1</v>
      </c>
      <c r="AO64" s="9" t="str">
        <f>IFERROR(__xludf.DUMMYFUNCTION("""COMPUTED_VALUE"""),"WA")</f>
        <v>WA</v>
      </c>
      <c r="AP64" s="9" t="str">
        <f>IFERROR(__xludf.DUMMYFUNCTION("""COMPUTED_VALUE"""),"WA")</f>
        <v>WA</v>
      </c>
      <c r="AQ64" s="9">
        <f>IFERROR(__xludf.DUMMYFUNCTION("""COMPUTED_VALUE"""),1.0)</f>
        <v>1</v>
      </c>
      <c r="AR64" s="9">
        <f>IFERROR(__xludf.DUMMYFUNCTION("""COMPUTED_VALUE"""),1.0)</f>
        <v>1</v>
      </c>
      <c r="AS64" s="9" t="str">
        <f>IFERROR(__xludf.DUMMYFUNCTION("""COMPUTED_VALUE"""),"WA")</f>
        <v>WA</v>
      </c>
      <c r="AT64" s="9" t="str">
        <f>IFERROR(__xludf.DUMMYFUNCTION("""COMPUTED_VALUE"""),"WA")</f>
        <v>WA</v>
      </c>
      <c r="AU64" s="9" t="str">
        <f>IFERROR(__xludf.DUMMYFUNCTION("""COMPUTED_VALUE"""),"WA")</f>
        <v>WA</v>
      </c>
      <c r="AV64" s="9" t="str">
        <f>IFERROR(__xludf.DUMMYFUNCTION("""COMPUTED_VALUE"""),"WA")</f>
        <v>WA</v>
      </c>
      <c r="AW64" s="9" t="str">
        <f>IFERROR(__xludf.DUMMYFUNCTION("""COMPUTED_VALUE"""),"WA")</f>
        <v>WA</v>
      </c>
      <c r="AX64" s="9" t="str">
        <f>IFERROR(__xludf.DUMMYFUNCTION("""COMPUTED_VALUE"""),"WA")</f>
        <v>WA</v>
      </c>
      <c r="AY64" s="9" t="str">
        <f>IFERROR(__xludf.DUMMYFUNCTION("""COMPUTED_VALUE"""),"WA")</f>
        <v>WA</v>
      </c>
      <c r="AZ64" s="9">
        <f>IFERROR(__xludf.DUMMYFUNCTION("""COMPUTED_VALUE"""),1.0)</f>
        <v>1</v>
      </c>
      <c r="BA64" s="9" t="str">
        <f>IFERROR(__xludf.DUMMYFUNCTION("""COMPUTED_VALUE"""),"WA")</f>
        <v>WA</v>
      </c>
      <c r="BB64" s="9" t="str">
        <f>IFERROR(__xludf.DUMMYFUNCTION("""COMPUTED_VALUE"""),"WA")</f>
        <v>WA</v>
      </c>
      <c r="BC64" s="9" t="str">
        <f>IFERROR(__xludf.DUMMYFUNCTION("""COMPUTED_VALUE"""),"WA")</f>
        <v>WA</v>
      </c>
      <c r="BD64" s="9">
        <f>IFERROR(__xludf.DUMMYFUNCTION("""COMPUTED_VALUE"""),1.0)</f>
        <v>1</v>
      </c>
      <c r="BE64" s="9">
        <f>IFERROR(__xludf.DUMMYFUNCTION("""COMPUTED_VALUE"""),1.0)</f>
        <v>1</v>
      </c>
      <c r="BF64" s="9">
        <f>IFERROR(__xludf.DUMMYFUNCTION("""COMPUTED_VALUE"""),1.0)</f>
        <v>1</v>
      </c>
      <c r="BG64" s="9">
        <f>IFERROR(__xludf.DUMMYFUNCTION("""COMPUTED_VALUE"""),1.0)</f>
        <v>1</v>
      </c>
      <c r="BH64" s="9">
        <f>IFERROR(__xludf.DUMMYFUNCTION("""COMPUTED_VALUE"""),1.0)</f>
        <v>1</v>
      </c>
      <c r="BI64" s="9">
        <f>IFERROR(__xludf.DUMMYFUNCTION("""COMPUTED_VALUE"""),1.0)</f>
        <v>1</v>
      </c>
      <c r="BJ64" s="9">
        <f>IFERROR(__xludf.DUMMYFUNCTION("""COMPUTED_VALUE"""),1.0)</f>
        <v>1</v>
      </c>
      <c r="BK64" s="9" t="str">
        <f>IFERROR(__xludf.DUMMYFUNCTION("""COMPUTED_VALUE"""),"WA")</f>
        <v>WA</v>
      </c>
      <c r="BL64" s="9">
        <f>IFERROR(__xludf.DUMMYFUNCTION("""COMPUTED_VALUE"""),1.0)</f>
        <v>1</v>
      </c>
      <c r="BM64" s="9" t="str">
        <f>IFERROR(__xludf.DUMMYFUNCTION("""COMPUTED_VALUE"""),"")</f>
        <v/>
      </c>
      <c r="BN64" s="9" t="str">
        <f>IFERROR(__xludf.DUMMYFUNCTION("""COMPUTED_VALUE"""),"-")</f>
        <v>-</v>
      </c>
      <c r="BO64" s="9" t="str">
        <f>IFERROR(__xludf.DUMMYFUNCTION("""COMPUTED_VALUE"""),"-")</f>
        <v>-</v>
      </c>
      <c r="BP64" s="9" t="str">
        <f>IFERROR(__xludf.DUMMYFUNCTION("""COMPUTED_VALUE"""),"-")</f>
        <v>-</v>
      </c>
      <c r="BQ64" s="9" t="str">
        <f>IFERROR(__xludf.DUMMYFUNCTION("""COMPUTED_VALUE"""),"-")</f>
        <v>-</v>
      </c>
      <c r="BR64" s="9" t="str">
        <f>IFERROR(__xludf.DUMMYFUNCTION("""COMPUTED_VALUE"""),"-")</f>
        <v>-</v>
      </c>
      <c r="BS64" s="9" t="str">
        <f>IFERROR(__xludf.DUMMYFUNCTION("""COMPUTED_VALUE"""),"-")</f>
        <v>-</v>
      </c>
      <c r="BT64" s="9" t="str">
        <f>IFERROR(__xludf.DUMMYFUNCTION("""COMPUTED_VALUE"""),"-")</f>
        <v>-</v>
      </c>
      <c r="BU64" s="9" t="str">
        <f>IFERROR(__xludf.DUMMYFUNCTION("""COMPUTED_VALUE"""),"-")</f>
        <v>-</v>
      </c>
      <c r="BV64" s="9" t="str">
        <f>IFERROR(__xludf.DUMMYFUNCTION("""COMPUTED_VALUE"""),"-")</f>
        <v>-</v>
      </c>
      <c r="BW64" s="9" t="str">
        <f>IFERROR(__xludf.DUMMYFUNCTION("""COMPUTED_VALUE"""),"-")</f>
        <v>-</v>
      </c>
      <c r="BX64" s="9" t="str">
        <f>IFERROR(__xludf.DUMMYFUNCTION("""COMPUTED_VALUE"""),"-")</f>
        <v>-</v>
      </c>
      <c r="BY64" s="9" t="str">
        <f>IFERROR(__xludf.DUMMYFUNCTION("""COMPUTED_VALUE"""),"-")</f>
        <v>-</v>
      </c>
      <c r="BZ64" s="9" t="str">
        <f>IFERROR(__xludf.DUMMYFUNCTION("""COMPUTED_VALUE"""),"-")</f>
        <v>-</v>
      </c>
      <c r="CA64" s="9" t="str">
        <f>IFERROR(__xludf.DUMMYFUNCTION("""COMPUTED_VALUE"""),"-")</f>
        <v>-</v>
      </c>
      <c r="CB64" s="9" t="str">
        <f>IFERROR(__xludf.DUMMYFUNCTION("""COMPUTED_VALUE"""),"-")</f>
        <v>-</v>
      </c>
      <c r="CC64" s="9" t="str">
        <f>IFERROR(__xludf.DUMMYFUNCTION("""COMPUTED_VALUE"""),"-")</f>
        <v>-</v>
      </c>
      <c r="CD64" s="9" t="str">
        <f>IFERROR(__xludf.DUMMYFUNCTION("""COMPUTED_VALUE"""),"-")</f>
        <v>-</v>
      </c>
      <c r="CE64" s="9" t="str">
        <f>IFERROR(__xludf.DUMMYFUNCTION("""COMPUTED_VALUE"""),"-")</f>
        <v>-</v>
      </c>
      <c r="CF64" s="9" t="str">
        <f>IFERROR(__xludf.DUMMYFUNCTION("""COMPUTED_VALUE"""),"-")</f>
        <v>-</v>
      </c>
      <c r="CG64" s="9" t="str">
        <f>IFERROR(__xludf.DUMMYFUNCTION("""COMPUTED_VALUE"""),"-")</f>
        <v>-</v>
      </c>
      <c r="CH64" s="9" t="str">
        <f>IFERROR(__xludf.DUMMYFUNCTION("""COMPUTED_VALUE"""),"-")</f>
        <v>-</v>
      </c>
      <c r="CI64" s="9" t="str">
        <f>IFERROR(__xludf.DUMMYFUNCTION("""COMPUTED_VALUE"""),"-")</f>
        <v>-</v>
      </c>
      <c r="CJ64" s="9" t="str">
        <f>IFERROR(__xludf.DUMMYFUNCTION("""COMPUTED_VALUE"""),"-")</f>
        <v>-</v>
      </c>
      <c r="CK64" s="9" t="str">
        <f>IFERROR(__xludf.DUMMYFUNCTION("""COMPUTED_VALUE"""),"-")</f>
        <v>-</v>
      </c>
      <c r="CL64" s="9" t="str">
        <f>IFERROR(__xludf.DUMMYFUNCTION("""COMPUTED_VALUE"""),"-")</f>
        <v>-</v>
      </c>
      <c r="CM64" s="9" t="str">
        <f>IFERROR(__xludf.DUMMYFUNCTION("""COMPUTED_VALUE"""),"-")</f>
        <v>-</v>
      </c>
      <c r="CN64" s="9" t="str">
        <f>IFERROR(__xludf.DUMMYFUNCTION("""COMPUTED_VALUE"""),"-")</f>
        <v>-</v>
      </c>
      <c r="CO64" s="9" t="str">
        <f>IFERROR(__xludf.DUMMYFUNCTION("""COMPUTED_VALUE"""),"-")</f>
        <v>-</v>
      </c>
      <c r="CP64" s="9" t="str">
        <f>IFERROR(__xludf.DUMMYFUNCTION("""COMPUTED_VALUE"""),"-")</f>
        <v>-</v>
      </c>
      <c r="CQ64" s="9" t="str">
        <f>IFERROR(__xludf.DUMMYFUNCTION("""COMPUTED_VALUE"""),"-")</f>
        <v>-</v>
      </c>
      <c r="CR64" s="9" t="str">
        <f>IFERROR(__xludf.DUMMYFUNCTION("""COMPUTED_VALUE"""),"-")</f>
        <v>-</v>
      </c>
      <c r="CS64" s="9" t="str">
        <f>IFERROR(__xludf.DUMMYFUNCTION("""COMPUTED_VALUE"""),"-")</f>
        <v>-</v>
      </c>
      <c r="CT64" s="9" t="str">
        <f>IFERROR(__xludf.DUMMYFUNCTION("""COMPUTED_VALUE"""),"-")</f>
        <v>-</v>
      </c>
      <c r="CU64" s="9" t="str">
        <f>IFERROR(__xludf.DUMMYFUNCTION("""COMPUTED_VALUE"""),"")</f>
        <v/>
      </c>
      <c r="CV64" s="9" t="str">
        <f>IFERROR(__xludf.DUMMYFUNCTION("""COMPUTED_VALUE"""),"-")</f>
        <v>-</v>
      </c>
      <c r="CW64" s="9" t="str">
        <f>IFERROR(__xludf.DUMMYFUNCTION("""COMPUTED_VALUE"""),"-")</f>
        <v>-</v>
      </c>
      <c r="CX64" s="9" t="str">
        <f>IFERROR(__xludf.DUMMYFUNCTION("""COMPUTED_VALUE"""),"-")</f>
        <v>-</v>
      </c>
      <c r="CY64" s="9" t="str">
        <f>IFERROR(__xludf.DUMMYFUNCTION("""COMPUTED_VALUE"""),"-")</f>
        <v>-</v>
      </c>
      <c r="CZ64" s="9" t="str">
        <f>IFERROR(__xludf.DUMMYFUNCTION("""COMPUTED_VALUE"""),"-")</f>
        <v>-</v>
      </c>
      <c r="DA64" s="9" t="str">
        <f>IFERROR(__xludf.DUMMYFUNCTION("""COMPUTED_VALUE"""),"-")</f>
        <v>-</v>
      </c>
      <c r="DB64" s="9" t="str">
        <f>IFERROR(__xludf.DUMMYFUNCTION("""COMPUTED_VALUE"""),"-")</f>
        <v>-</v>
      </c>
      <c r="DC64" s="9" t="str">
        <f>IFERROR(__xludf.DUMMYFUNCTION("""COMPUTED_VALUE"""),"-")</f>
        <v>-</v>
      </c>
      <c r="DD64" s="9" t="str">
        <f>IFERROR(__xludf.DUMMYFUNCTION("""COMPUTED_VALUE"""),"-")</f>
        <v>-</v>
      </c>
      <c r="DE64" s="9" t="str">
        <f>IFERROR(__xludf.DUMMYFUNCTION("""COMPUTED_VALUE"""),"-")</f>
        <v>-</v>
      </c>
      <c r="DF64" s="9" t="str">
        <f>IFERROR(__xludf.DUMMYFUNCTION("""COMPUTED_VALUE"""),"-")</f>
        <v>-</v>
      </c>
      <c r="DG64" s="9" t="str">
        <f>IFERROR(__xludf.DUMMYFUNCTION("""COMPUTED_VALUE"""),"-")</f>
        <v>-</v>
      </c>
      <c r="DH64" s="9" t="str">
        <f>IFERROR(__xludf.DUMMYFUNCTION("""COMPUTED_VALUE"""),"-")</f>
        <v>-</v>
      </c>
      <c r="DI64" s="9" t="str">
        <f>IFERROR(__xludf.DUMMYFUNCTION("""COMPUTED_VALUE"""),"-")</f>
        <v>-</v>
      </c>
      <c r="DJ64" s="9" t="str">
        <f>IFERROR(__xludf.DUMMYFUNCTION("""COMPUTED_VALUE"""),"-")</f>
        <v>-</v>
      </c>
      <c r="DK64" s="9" t="str">
        <f>IFERROR(__xludf.DUMMYFUNCTION("""COMPUTED_VALUE"""),"-")</f>
        <v>-</v>
      </c>
      <c r="DL64" s="9" t="str">
        <f>IFERROR(__xludf.DUMMYFUNCTION("""COMPUTED_VALUE"""),"-")</f>
        <v>-</v>
      </c>
      <c r="DM64" s="9" t="str">
        <f>IFERROR(__xludf.DUMMYFUNCTION("""COMPUTED_VALUE"""),"-")</f>
        <v>-</v>
      </c>
      <c r="DN64" s="9" t="str">
        <f>IFERROR(__xludf.DUMMYFUNCTION("""COMPUTED_VALUE"""),"-")</f>
        <v>-</v>
      </c>
      <c r="DO64" s="9" t="str">
        <f>IFERROR(__xludf.DUMMYFUNCTION("""COMPUTED_VALUE"""),"-")</f>
        <v>-</v>
      </c>
      <c r="DP64" s="9" t="str">
        <f>IFERROR(__xludf.DUMMYFUNCTION("""COMPUTED_VALUE"""),"-")</f>
        <v>-</v>
      </c>
      <c r="DQ64" s="9" t="str">
        <f>IFERROR(__xludf.DUMMYFUNCTION("""COMPUTED_VALUE"""),"-")</f>
        <v>-</v>
      </c>
      <c r="DR64" s="9" t="str">
        <f>IFERROR(__xludf.DUMMYFUNCTION("""COMPUTED_VALUE"""),"-")</f>
        <v>-</v>
      </c>
      <c r="DS64" s="9" t="str">
        <f>IFERROR(__xludf.DUMMYFUNCTION("""COMPUTED_VALUE"""),"-")</f>
        <v>-</v>
      </c>
      <c r="DT64" s="9" t="str">
        <f>IFERROR(__xludf.DUMMYFUNCTION("""COMPUTED_VALUE"""),"-")</f>
        <v>-</v>
      </c>
      <c r="DU64" s="9" t="str">
        <f>IFERROR(__xludf.DUMMYFUNCTION("""COMPUTED_VALUE"""),"-")</f>
        <v>-</v>
      </c>
      <c r="DV64" s="9" t="str">
        <f>IFERROR(__xludf.DUMMYFUNCTION("""COMPUTED_VALUE"""),"-")</f>
        <v>-</v>
      </c>
      <c r="DW64" s="9" t="str">
        <f>IFERROR(__xludf.DUMMYFUNCTION("""COMPUTED_VALUE"""),"-")</f>
        <v>-</v>
      </c>
      <c r="DX64" s="9" t="str">
        <f>IFERROR(__xludf.DUMMYFUNCTION("""COMPUTED_VALUE"""),"-")</f>
        <v>-</v>
      </c>
      <c r="DY64" s="9" t="str">
        <f>IFERROR(__xludf.DUMMYFUNCTION("""COMPUTED_VALUE"""),"-")</f>
        <v>-</v>
      </c>
      <c r="DZ64" s="9" t="str">
        <f>IFERROR(__xludf.DUMMYFUNCTION("""COMPUTED_VALUE"""),"-")</f>
        <v>-</v>
      </c>
      <c r="EA64" s="9" t="str">
        <f>IFERROR(__xludf.DUMMYFUNCTION("""COMPUTED_VALUE"""),"-")</f>
        <v>-</v>
      </c>
      <c r="EB64" s="9" t="str">
        <f>IFERROR(__xludf.DUMMYFUNCTION("""COMPUTED_VALUE"""),"")</f>
        <v/>
      </c>
      <c r="EC64" s="9" t="str">
        <f>IFERROR(__xludf.DUMMYFUNCTION("""COMPUTED_VALUE"""),"-")</f>
        <v>-</v>
      </c>
      <c r="ED64" s="9" t="str">
        <f>IFERROR(__xludf.DUMMYFUNCTION("""COMPUTED_VALUE"""),"-")</f>
        <v>-</v>
      </c>
      <c r="EE64" s="9" t="str">
        <f>IFERROR(__xludf.DUMMYFUNCTION("""COMPUTED_VALUE"""),"-")</f>
        <v>-</v>
      </c>
      <c r="EF64" s="9" t="str">
        <f>IFERROR(__xludf.DUMMYFUNCTION("""COMPUTED_VALUE"""),"-")</f>
        <v>-</v>
      </c>
      <c r="EG64" s="9" t="str">
        <f>IFERROR(__xludf.DUMMYFUNCTION("""COMPUTED_VALUE"""),"-")</f>
        <v>-</v>
      </c>
      <c r="EH64" s="9" t="str">
        <f>IFERROR(__xludf.DUMMYFUNCTION("""COMPUTED_VALUE"""),"-")</f>
        <v>-</v>
      </c>
      <c r="EI64" s="9" t="str">
        <f>IFERROR(__xludf.DUMMYFUNCTION("""COMPUTED_VALUE"""),"-")</f>
        <v>-</v>
      </c>
      <c r="EJ64" s="9" t="str">
        <f>IFERROR(__xludf.DUMMYFUNCTION("""COMPUTED_VALUE"""),"-")</f>
        <v>-</v>
      </c>
      <c r="EK64" s="9" t="str">
        <f>IFERROR(__xludf.DUMMYFUNCTION("""COMPUTED_VALUE"""),"-")</f>
        <v>-</v>
      </c>
      <c r="EL64" s="9" t="str">
        <f>IFERROR(__xludf.DUMMYFUNCTION("""COMPUTED_VALUE"""),"-")</f>
        <v>-</v>
      </c>
      <c r="EM64" s="9" t="str">
        <f>IFERROR(__xludf.DUMMYFUNCTION("""COMPUTED_VALUE"""),"-")</f>
        <v>-</v>
      </c>
      <c r="EN64" s="9" t="str">
        <f>IFERROR(__xludf.DUMMYFUNCTION("""COMPUTED_VALUE"""),"-")</f>
        <v>-</v>
      </c>
      <c r="EO64" s="9" t="str">
        <f>IFERROR(__xludf.DUMMYFUNCTION("""COMPUTED_VALUE"""),"-")</f>
        <v>-</v>
      </c>
      <c r="EP64" s="9" t="str">
        <f>IFERROR(__xludf.DUMMYFUNCTION("""COMPUTED_VALUE"""),"-")</f>
        <v>-</v>
      </c>
      <c r="EQ64" s="9" t="str">
        <f>IFERROR(__xludf.DUMMYFUNCTION("""COMPUTED_VALUE"""),"-")</f>
        <v>-</v>
      </c>
      <c r="ER64" s="9" t="str">
        <f>IFERROR(__xludf.DUMMYFUNCTION("""COMPUTED_VALUE"""),"-")</f>
        <v>-</v>
      </c>
      <c r="ES64" s="9" t="str">
        <f>IFERROR(__xludf.DUMMYFUNCTION("""COMPUTED_VALUE"""),"")</f>
        <v/>
      </c>
      <c r="ET64" s="9" t="str">
        <f>IFERROR(__xludf.DUMMYFUNCTION("""COMPUTED_VALUE"""),"-")</f>
        <v>-</v>
      </c>
      <c r="EU64" s="9" t="str">
        <f>IFERROR(__xludf.DUMMYFUNCTION("""COMPUTED_VALUE"""),"-")</f>
        <v>-</v>
      </c>
      <c r="EV64" s="9" t="str">
        <f>IFERROR(__xludf.DUMMYFUNCTION("""COMPUTED_VALUE"""),"-")</f>
        <v>-</v>
      </c>
      <c r="EW64" s="9" t="str">
        <f>IFERROR(__xludf.DUMMYFUNCTION("""COMPUTED_VALUE"""),"-")</f>
        <v>-</v>
      </c>
      <c r="EX64" s="9" t="str">
        <f>IFERROR(__xludf.DUMMYFUNCTION("""COMPUTED_VALUE"""),"-")</f>
        <v>-</v>
      </c>
      <c r="EY64" s="9" t="str">
        <f>IFERROR(__xludf.DUMMYFUNCTION("""COMPUTED_VALUE"""),"-")</f>
        <v>-</v>
      </c>
      <c r="EZ64" s="9" t="str">
        <f>IFERROR(__xludf.DUMMYFUNCTION("""COMPUTED_VALUE"""),"-")</f>
        <v>-</v>
      </c>
      <c r="FA64" s="9" t="str">
        <f>IFERROR(__xludf.DUMMYFUNCTION("""COMPUTED_VALUE"""),"-")</f>
        <v>-</v>
      </c>
      <c r="FB64" s="9" t="str">
        <f>IFERROR(__xludf.DUMMYFUNCTION("""COMPUTED_VALUE"""),"-")</f>
        <v>-</v>
      </c>
      <c r="FC64" s="9" t="str">
        <f>IFERROR(__xludf.DUMMYFUNCTION("""COMPUTED_VALUE"""),"-")</f>
        <v>-</v>
      </c>
      <c r="FD64" s="9" t="str">
        <f>IFERROR(__xludf.DUMMYFUNCTION("""COMPUTED_VALUE"""),"-")</f>
        <v>-</v>
      </c>
      <c r="FE64" s="9" t="str">
        <f>IFERROR(__xludf.DUMMYFUNCTION("""COMPUTED_VALUE"""),"-")</f>
        <v>-</v>
      </c>
      <c r="FF64" s="9" t="str">
        <f>IFERROR(__xludf.DUMMYFUNCTION("""COMPUTED_VALUE"""),"-")</f>
        <v>-</v>
      </c>
      <c r="FG64" s="9" t="str">
        <f>IFERROR(__xludf.DUMMYFUNCTION("""COMPUTED_VALUE"""),"-")</f>
        <v>-</v>
      </c>
      <c r="FH64" s="9" t="str">
        <f>IFERROR(__xludf.DUMMYFUNCTION("""COMPUTED_VALUE"""),"-")</f>
        <v>-</v>
      </c>
      <c r="FI64" s="9" t="str">
        <f>IFERROR(__xludf.DUMMYFUNCTION("""COMPUTED_VALUE"""),"-")</f>
        <v>-</v>
      </c>
      <c r="FJ64" s="9" t="str">
        <f>IFERROR(__xludf.DUMMYFUNCTION("""COMPUTED_VALUE"""),"-")</f>
        <v>-</v>
      </c>
      <c r="FK64" s="9" t="str">
        <f>IFERROR(__xludf.DUMMYFUNCTION("""COMPUTED_VALUE"""),"-")</f>
        <v>-</v>
      </c>
      <c r="FL64" s="9" t="str">
        <f>IFERROR(__xludf.DUMMYFUNCTION("""COMPUTED_VALUE"""),"-")</f>
        <v>-</v>
      </c>
      <c r="FM64" s="9" t="str">
        <f>IFERROR(__xludf.DUMMYFUNCTION("""COMPUTED_VALUE"""),"-")</f>
        <v>-</v>
      </c>
      <c r="FN64" s="9" t="str">
        <f>IFERROR(__xludf.DUMMYFUNCTION("""COMPUTED_VALUE"""),"-")</f>
        <v>-</v>
      </c>
      <c r="FO64" s="9" t="str">
        <f>IFERROR(__xludf.DUMMYFUNCTION("""COMPUTED_VALUE"""),"-")</f>
        <v>-</v>
      </c>
      <c r="FP64" s="9" t="str">
        <f>IFERROR(__xludf.DUMMYFUNCTION("""COMPUTED_VALUE"""),"-")</f>
        <v>-</v>
      </c>
      <c r="FQ64" s="9" t="str">
        <f>IFERROR(__xludf.DUMMYFUNCTION("""COMPUTED_VALUE"""),"-")</f>
        <v>-</v>
      </c>
      <c r="FR64" s="9" t="str">
        <f>IFERROR(__xludf.DUMMYFUNCTION("""COMPUTED_VALUE"""),"-")</f>
        <v>-</v>
      </c>
      <c r="FS64" s="9" t="str">
        <f>IFERROR(__xludf.DUMMYFUNCTION("""COMPUTED_VALUE"""),"-")</f>
        <v>-</v>
      </c>
      <c r="FT64" s="9" t="str">
        <f>IFERROR(__xludf.DUMMYFUNCTION("""COMPUTED_VALUE"""),"-")</f>
        <v>-</v>
      </c>
      <c r="FU64" s="9" t="str">
        <f>IFERROR(__xludf.DUMMYFUNCTION("""COMPUTED_VALUE"""),"-")</f>
        <v>-</v>
      </c>
      <c r="FV64" s="9" t="str">
        <f>IFERROR(__xludf.DUMMYFUNCTION("""COMPUTED_VALUE"""),"")</f>
        <v/>
      </c>
      <c r="FW64" s="9" t="str">
        <f>IFERROR(__xludf.DUMMYFUNCTION("""COMPUTED_VALUE"""),"-")</f>
        <v>-</v>
      </c>
      <c r="FX64" s="9" t="str">
        <f>IFERROR(__xludf.DUMMYFUNCTION("""COMPUTED_VALUE"""),"-")</f>
        <v>-</v>
      </c>
      <c r="FY64" s="9" t="str">
        <f>IFERROR(__xludf.DUMMYFUNCTION("""COMPUTED_VALUE"""),"-")</f>
        <v>-</v>
      </c>
      <c r="FZ64" s="9" t="str">
        <f>IFERROR(__xludf.DUMMYFUNCTION("""COMPUTED_VALUE"""),"-")</f>
        <v>-</v>
      </c>
      <c r="GA64" s="9" t="str">
        <f>IFERROR(__xludf.DUMMYFUNCTION("""COMPUTED_VALUE"""),"-")</f>
        <v>-</v>
      </c>
      <c r="GB64" s="9" t="str">
        <f>IFERROR(__xludf.DUMMYFUNCTION("""COMPUTED_VALUE"""),"-")</f>
        <v>-</v>
      </c>
      <c r="GC64" s="9" t="str">
        <f>IFERROR(__xludf.DUMMYFUNCTION("""COMPUTED_VALUE"""),"-")</f>
        <v>-</v>
      </c>
      <c r="GD64" s="9" t="str">
        <f>IFERROR(__xludf.DUMMYFUNCTION("""COMPUTED_VALUE"""),"-")</f>
        <v>-</v>
      </c>
      <c r="GE64" s="9" t="str">
        <f>IFERROR(__xludf.DUMMYFUNCTION("""COMPUTED_VALUE"""),"-")</f>
        <v>-</v>
      </c>
      <c r="GF64" s="9" t="str">
        <f>IFERROR(__xludf.DUMMYFUNCTION("""COMPUTED_VALUE"""),"-")</f>
        <v>-</v>
      </c>
      <c r="GG64" s="9" t="str">
        <f>IFERROR(__xludf.DUMMYFUNCTION("""COMPUTED_VALUE"""),"-")</f>
        <v>-</v>
      </c>
      <c r="GH64" s="9" t="str">
        <f>IFERROR(__xludf.DUMMYFUNCTION("""COMPUTED_VALUE"""),"-")</f>
        <v>-</v>
      </c>
      <c r="GI64" s="9" t="str">
        <f>IFERROR(__xludf.DUMMYFUNCTION("""COMPUTED_VALUE"""),"-")</f>
        <v>-</v>
      </c>
      <c r="GJ64" s="9" t="str">
        <f>IFERROR(__xludf.DUMMYFUNCTION("""COMPUTED_VALUE"""),"-")</f>
        <v>-</v>
      </c>
      <c r="GK64" s="9" t="str">
        <f>IFERROR(__xludf.DUMMYFUNCTION("""COMPUTED_VALUE"""),"-")</f>
        <v>-</v>
      </c>
      <c r="GL64" s="9" t="str">
        <f>IFERROR(__xludf.DUMMYFUNCTION("""COMPUTED_VALUE"""),"-")</f>
        <v>-</v>
      </c>
      <c r="GM64" s="9" t="str">
        <f>IFERROR(__xludf.DUMMYFUNCTION("""COMPUTED_VALUE"""),"-")</f>
        <v>-</v>
      </c>
      <c r="GN64" s="9" t="str">
        <f>IFERROR(__xludf.DUMMYFUNCTION("""COMPUTED_VALUE"""),"-")</f>
        <v>-</v>
      </c>
      <c r="GO64" s="9" t="str">
        <f>IFERROR(__xludf.DUMMYFUNCTION("""COMPUTED_VALUE"""),"-")</f>
        <v>-</v>
      </c>
      <c r="GP64" s="9" t="str">
        <f>IFERROR(__xludf.DUMMYFUNCTION("""COMPUTED_VALUE"""),"-")</f>
        <v>-</v>
      </c>
      <c r="GQ64" s="9" t="str">
        <f>IFERROR(__xludf.DUMMYFUNCTION("""COMPUTED_VALUE"""),"-")</f>
        <v>-</v>
      </c>
      <c r="GR64" s="9" t="str">
        <f>IFERROR(__xludf.DUMMYFUNCTION("""COMPUTED_VALUE"""),"-")</f>
        <v>-</v>
      </c>
      <c r="GS64" s="9" t="str">
        <f>IFERROR(__xludf.DUMMYFUNCTION("""COMPUTED_VALUE"""),"-")</f>
        <v>-</v>
      </c>
      <c r="GT64" s="9" t="str">
        <f>IFERROR(__xludf.DUMMYFUNCTION("""COMPUTED_VALUE"""),"-")</f>
        <v>-</v>
      </c>
      <c r="GU64" s="9" t="str">
        <f>IFERROR(__xludf.DUMMYFUNCTION("""COMPUTED_VALUE"""),"")</f>
        <v/>
      </c>
    </row>
    <row r="65">
      <c r="A65" s="5"/>
      <c r="B65" s="5"/>
      <c r="C65" s="5">
        <f>if(B65="d","diskv. iz ciklusa",if(B65="d1","diskv. iz kruga",if($E65="ODOBREN",(if(countif(H:H,"="&amp;H65)=1,countif(H:H,"&gt;"&amp;H65)+1,concatenate(countif(H:H,"&gt;"&amp;H65)+1," - ",countif(H:H,"&gt;="&amp;H65)))),'Rezultati - B kategorija'!empty)))</f>
        <v>63</v>
      </c>
      <c r="D65" s="6" t="str">
        <f>IFERROR(__xludf.DUMMYFUNCTION("""COMPUTED_VALUE"""),"Dario555")</f>
        <v>Dario555</v>
      </c>
      <c r="E65" s="6" t="str">
        <f>IFERROR(__xludf.DUMMYFUNCTION("""COMPUTED_VALUE"""),"ODOBREN")</f>
        <v>ODOBREN</v>
      </c>
      <c r="F65" s="6" t="str">
        <f>IFERROR(__xludf.DUMMYFUNCTION("""COMPUTED_VALUE"""),"Dario ")</f>
        <v>Dario </v>
      </c>
      <c r="G65" s="6" t="str">
        <f>IFERROR(__xludf.DUMMYFUNCTION("""COMPUTED_VALUE"""),"Radojčić")</f>
        <v>Radojčić</v>
      </c>
      <c r="H65" s="7">
        <f>IFERROR(__xludf.DUMMYFUNCTION("""COMPUTED_VALUE"""),0.0)</f>
        <v>0</v>
      </c>
      <c r="I65" s="7">
        <f>IFERROR(__xludf.DUMMYFUNCTION("""COMPUTED_VALUE"""),0.0)</f>
        <v>0</v>
      </c>
      <c r="J65" s="6" t="str">
        <f>IFERROR(__xludf.DUMMYFUNCTION("""COMPUTED_VALUE"""),"Stari grad")</f>
        <v>Stari grad</v>
      </c>
      <c r="K65" s="6" t="str">
        <f>IFERROR(__xludf.DUMMYFUNCTION("""COMPUTED_VALUE"""),"Matematička gimnazija")</f>
        <v>Matematička gimnazija</v>
      </c>
      <c r="L65" s="14" t="str">
        <f>IFERROR(__xludf.DUMMYFUNCTION("""COMPUTED_VALUE"""),"I")</f>
        <v>I</v>
      </c>
      <c r="M65" s="6" t="str">
        <f>IFERROR(__xludf.DUMMYFUNCTION("""COMPUTED_VALUE"""),"B")</f>
        <v>B</v>
      </c>
      <c r="N65" s="6" t="str">
        <f>IFERROR(__xludf.DUMMYFUNCTION("""COMPUTED_VALUE"""),"Jelena Hadži-Purić")</f>
        <v>Jelena Hadži-Purić</v>
      </c>
      <c r="O65" s="8">
        <f>IFERROR(__xludf.DUMMYFUNCTION("""COMPUTED_VALUE"""),0.0)</f>
        <v>0</v>
      </c>
      <c r="P65" s="9" t="str">
        <f>IFERROR(__xludf.DUMMYFUNCTION("""COMPUTED_VALUE"""),"-")</f>
        <v>-</v>
      </c>
      <c r="Q65" s="9" t="str">
        <f>IFERROR(__xludf.DUMMYFUNCTION("""COMPUTED_VALUE"""),"-")</f>
        <v>-</v>
      </c>
      <c r="R65" s="9">
        <f>IFERROR(__xludf.DUMMYFUNCTION("""COMPUTED_VALUE"""),0.0)</f>
        <v>0</v>
      </c>
      <c r="S65" s="9" t="str">
        <f>IFERROR(__xludf.DUMMYFUNCTION("""COMPUTED_VALUE"""),"-")</f>
        <v>-</v>
      </c>
      <c r="T65" s="9" t="str">
        <f>IFERROR(__xludf.DUMMYFUNCTION("""COMPUTED_VALUE"""),"-")</f>
        <v>-</v>
      </c>
      <c r="U65" s="9" t="str">
        <f>IFERROR(__xludf.DUMMYFUNCTION("""COMPUTED_VALUE"""),"")</f>
        <v/>
      </c>
      <c r="V65" s="9" t="str">
        <f>IFERROR(__xludf.DUMMYFUNCTION("""COMPUTED_VALUE"""),"")</f>
        <v/>
      </c>
      <c r="W65" s="9" t="str">
        <f>IFERROR(__xludf.DUMMYFUNCTION("""COMPUTED_VALUE"""),"WA")</f>
        <v>WA</v>
      </c>
      <c r="X65" s="9">
        <f>IFERROR(__xludf.DUMMYFUNCTION("""COMPUTED_VALUE"""),1.0)</f>
        <v>1</v>
      </c>
      <c r="Y65" s="9">
        <f>IFERROR(__xludf.DUMMYFUNCTION("""COMPUTED_VALUE"""),1.0)</f>
        <v>1</v>
      </c>
      <c r="Z65" s="9" t="str">
        <f>IFERROR(__xludf.DUMMYFUNCTION("""COMPUTED_VALUE"""),"WA")</f>
        <v>WA</v>
      </c>
      <c r="AA65" s="9" t="str">
        <f>IFERROR(__xludf.DUMMYFUNCTION("""COMPUTED_VALUE"""),"WA")</f>
        <v>WA</v>
      </c>
      <c r="AB65" s="9">
        <f>IFERROR(__xludf.DUMMYFUNCTION("""COMPUTED_VALUE"""),1.0)</f>
        <v>1</v>
      </c>
      <c r="AC65" s="9">
        <f>IFERROR(__xludf.DUMMYFUNCTION("""COMPUTED_VALUE"""),1.0)</f>
        <v>1</v>
      </c>
      <c r="AD65" s="9" t="str">
        <f>IFERROR(__xludf.DUMMYFUNCTION("""COMPUTED_VALUE"""),"WA")</f>
        <v>WA</v>
      </c>
      <c r="AE65" s="9" t="str">
        <f>IFERROR(__xludf.DUMMYFUNCTION("""COMPUTED_VALUE"""),"WA")</f>
        <v>WA</v>
      </c>
      <c r="AF65" s="9">
        <f>IFERROR(__xludf.DUMMYFUNCTION("""COMPUTED_VALUE"""),1.0)</f>
        <v>1</v>
      </c>
      <c r="AG65" s="9">
        <f>IFERROR(__xludf.DUMMYFUNCTION("""COMPUTED_VALUE"""),1.0)</f>
        <v>1</v>
      </c>
      <c r="AH65" s="9">
        <f>IFERROR(__xludf.DUMMYFUNCTION("""COMPUTED_VALUE"""),1.0)</f>
        <v>1</v>
      </c>
      <c r="AI65" s="9" t="str">
        <f>IFERROR(__xludf.DUMMYFUNCTION("""COMPUTED_VALUE"""),"WA")</f>
        <v>WA</v>
      </c>
      <c r="AJ65" s="9" t="str">
        <f>IFERROR(__xludf.DUMMYFUNCTION("""COMPUTED_VALUE"""),"WA")</f>
        <v>WA</v>
      </c>
      <c r="AK65" s="9" t="str">
        <f>IFERROR(__xludf.DUMMYFUNCTION("""COMPUTED_VALUE"""),"WA")</f>
        <v>WA</v>
      </c>
      <c r="AL65" s="9" t="str">
        <f>IFERROR(__xludf.DUMMYFUNCTION("""COMPUTED_VALUE"""),"WA")</f>
        <v>WA</v>
      </c>
      <c r="AM65" s="9" t="str">
        <f>IFERROR(__xludf.DUMMYFUNCTION("""COMPUTED_VALUE"""),"WA")</f>
        <v>WA</v>
      </c>
      <c r="AN65" s="9" t="str">
        <f>IFERROR(__xludf.DUMMYFUNCTION("""COMPUTED_VALUE"""),"WA")</f>
        <v>WA</v>
      </c>
      <c r="AO65" s="9" t="str">
        <f>IFERROR(__xludf.DUMMYFUNCTION("""COMPUTED_VALUE"""),"WA")</f>
        <v>WA</v>
      </c>
      <c r="AP65" s="9" t="str">
        <f>IFERROR(__xludf.DUMMYFUNCTION("""COMPUTED_VALUE"""),"WA")</f>
        <v>WA</v>
      </c>
      <c r="AQ65" s="9">
        <f>IFERROR(__xludf.DUMMYFUNCTION("""COMPUTED_VALUE"""),1.0)</f>
        <v>1</v>
      </c>
      <c r="AR65" s="9">
        <f>IFERROR(__xludf.DUMMYFUNCTION("""COMPUTED_VALUE"""),1.0)</f>
        <v>1</v>
      </c>
      <c r="AS65" s="9" t="str">
        <f>IFERROR(__xludf.DUMMYFUNCTION("""COMPUTED_VALUE"""),"WA")</f>
        <v>WA</v>
      </c>
      <c r="AT65" s="9" t="str">
        <f>IFERROR(__xludf.DUMMYFUNCTION("""COMPUTED_VALUE"""),"WA")</f>
        <v>WA</v>
      </c>
      <c r="AU65" s="9" t="str">
        <f>IFERROR(__xludf.DUMMYFUNCTION("""COMPUTED_VALUE"""),"WA")</f>
        <v>WA</v>
      </c>
      <c r="AV65" s="9" t="str">
        <f>IFERROR(__xludf.DUMMYFUNCTION("""COMPUTED_VALUE"""),"WA")</f>
        <v>WA</v>
      </c>
      <c r="AW65" s="9" t="str">
        <f>IFERROR(__xludf.DUMMYFUNCTION("""COMPUTED_VALUE"""),"WA")</f>
        <v>WA</v>
      </c>
      <c r="AX65" s="9" t="str">
        <f>IFERROR(__xludf.DUMMYFUNCTION("""COMPUTED_VALUE"""),"WA")</f>
        <v>WA</v>
      </c>
      <c r="AY65" s="9" t="str">
        <f>IFERROR(__xludf.DUMMYFUNCTION("""COMPUTED_VALUE"""),"WA")</f>
        <v>WA</v>
      </c>
      <c r="AZ65" s="9">
        <f>IFERROR(__xludf.DUMMYFUNCTION("""COMPUTED_VALUE"""),1.0)</f>
        <v>1</v>
      </c>
      <c r="BA65" s="9" t="str">
        <f>IFERROR(__xludf.DUMMYFUNCTION("""COMPUTED_VALUE"""),"WA")</f>
        <v>WA</v>
      </c>
      <c r="BB65" s="9" t="str">
        <f>IFERROR(__xludf.DUMMYFUNCTION("""COMPUTED_VALUE"""),"WA")</f>
        <v>WA</v>
      </c>
      <c r="BC65" s="9" t="str">
        <f>IFERROR(__xludf.DUMMYFUNCTION("""COMPUTED_VALUE"""),"WA")</f>
        <v>WA</v>
      </c>
      <c r="BD65" s="9">
        <f>IFERROR(__xludf.DUMMYFUNCTION("""COMPUTED_VALUE"""),1.0)</f>
        <v>1</v>
      </c>
      <c r="BE65" s="9" t="str">
        <f>IFERROR(__xludf.DUMMYFUNCTION("""COMPUTED_VALUE"""),"WA")</f>
        <v>WA</v>
      </c>
      <c r="BF65" s="9" t="str">
        <f>IFERROR(__xludf.DUMMYFUNCTION("""COMPUTED_VALUE"""),"WA")</f>
        <v>WA</v>
      </c>
      <c r="BG65" s="9">
        <f>IFERROR(__xludf.DUMMYFUNCTION("""COMPUTED_VALUE"""),1.0)</f>
        <v>1</v>
      </c>
      <c r="BH65" s="9" t="str">
        <f>IFERROR(__xludf.DUMMYFUNCTION("""COMPUTED_VALUE"""),"WA")</f>
        <v>WA</v>
      </c>
      <c r="BI65" s="9" t="str">
        <f>IFERROR(__xludf.DUMMYFUNCTION("""COMPUTED_VALUE"""),"WA")</f>
        <v>WA</v>
      </c>
      <c r="BJ65" s="9" t="str">
        <f>IFERROR(__xludf.DUMMYFUNCTION("""COMPUTED_VALUE"""),"WA")</f>
        <v>WA</v>
      </c>
      <c r="BK65" s="9" t="str">
        <f>IFERROR(__xludf.DUMMYFUNCTION("""COMPUTED_VALUE"""),"WA")</f>
        <v>WA</v>
      </c>
      <c r="BL65" s="9">
        <f>IFERROR(__xludf.DUMMYFUNCTION("""COMPUTED_VALUE"""),1.0)</f>
        <v>1</v>
      </c>
      <c r="BM65" s="9" t="str">
        <f>IFERROR(__xludf.DUMMYFUNCTION("""COMPUTED_VALUE"""),"")</f>
        <v/>
      </c>
      <c r="BN65" s="9" t="str">
        <f>IFERROR(__xludf.DUMMYFUNCTION("""COMPUTED_VALUE"""),"-")</f>
        <v>-</v>
      </c>
      <c r="BO65" s="9" t="str">
        <f>IFERROR(__xludf.DUMMYFUNCTION("""COMPUTED_VALUE"""),"-")</f>
        <v>-</v>
      </c>
      <c r="BP65" s="9" t="str">
        <f>IFERROR(__xludf.DUMMYFUNCTION("""COMPUTED_VALUE"""),"-")</f>
        <v>-</v>
      </c>
      <c r="BQ65" s="9" t="str">
        <f>IFERROR(__xludf.DUMMYFUNCTION("""COMPUTED_VALUE"""),"-")</f>
        <v>-</v>
      </c>
      <c r="BR65" s="9" t="str">
        <f>IFERROR(__xludf.DUMMYFUNCTION("""COMPUTED_VALUE"""),"-")</f>
        <v>-</v>
      </c>
      <c r="BS65" s="9" t="str">
        <f>IFERROR(__xludf.DUMMYFUNCTION("""COMPUTED_VALUE"""),"-")</f>
        <v>-</v>
      </c>
      <c r="BT65" s="9" t="str">
        <f>IFERROR(__xludf.DUMMYFUNCTION("""COMPUTED_VALUE"""),"-")</f>
        <v>-</v>
      </c>
      <c r="BU65" s="9" t="str">
        <f>IFERROR(__xludf.DUMMYFUNCTION("""COMPUTED_VALUE"""),"-")</f>
        <v>-</v>
      </c>
      <c r="BV65" s="9" t="str">
        <f>IFERROR(__xludf.DUMMYFUNCTION("""COMPUTED_VALUE"""),"-")</f>
        <v>-</v>
      </c>
      <c r="BW65" s="9" t="str">
        <f>IFERROR(__xludf.DUMMYFUNCTION("""COMPUTED_VALUE"""),"-")</f>
        <v>-</v>
      </c>
      <c r="BX65" s="9" t="str">
        <f>IFERROR(__xludf.DUMMYFUNCTION("""COMPUTED_VALUE"""),"-")</f>
        <v>-</v>
      </c>
      <c r="BY65" s="9" t="str">
        <f>IFERROR(__xludf.DUMMYFUNCTION("""COMPUTED_VALUE"""),"-")</f>
        <v>-</v>
      </c>
      <c r="BZ65" s="9" t="str">
        <f>IFERROR(__xludf.DUMMYFUNCTION("""COMPUTED_VALUE"""),"-")</f>
        <v>-</v>
      </c>
      <c r="CA65" s="9" t="str">
        <f>IFERROR(__xludf.DUMMYFUNCTION("""COMPUTED_VALUE"""),"-")</f>
        <v>-</v>
      </c>
      <c r="CB65" s="9" t="str">
        <f>IFERROR(__xludf.DUMMYFUNCTION("""COMPUTED_VALUE"""),"-")</f>
        <v>-</v>
      </c>
      <c r="CC65" s="9" t="str">
        <f>IFERROR(__xludf.DUMMYFUNCTION("""COMPUTED_VALUE"""),"-")</f>
        <v>-</v>
      </c>
      <c r="CD65" s="9" t="str">
        <f>IFERROR(__xludf.DUMMYFUNCTION("""COMPUTED_VALUE"""),"-")</f>
        <v>-</v>
      </c>
      <c r="CE65" s="9" t="str">
        <f>IFERROR(__xludf.DUMMYFUNCTION("""COMPUTED_VALUE"""),"-")</f>
        <v>-</v>
      </c>
      <c r="CF65" s="9" t="str">
        <f>IFERROR(__xludf.DUMMYFUNCTION("""COMPUTED_VALUE"""),"-")</f>
        <v>-</v>
      </c>
      <c r="CG65" s="9" t="str">
        <f>IFERROR(__xludf.DUMMYFUNCTION("""COMPUTED_VALUE"""),"-")</f>
        <v>-</v>
      </c>
      <c r="CH65" s="9" t="str">
        <f>IFERROR(__xludf.DUMMYFUNCTION("""COMPUTED_VALUE"""),"-")</f>
        <v>-</v>
      </c>
      <c r="CI65" s="9" t="str">
        <f>IFERROR(__xludf.DUMMYFUNCTION("""COMPUTED_VALUE"""),"-")</f>
        <v>-</v>
      </c>
      <c r="CJ65" s="9" t="str">
        <f>IFERROR(__xludf.DUMMYFUNCTION("""COMPUTED_VALUE"""),"-")</f>
        <v>-</v>
      </c>
      <c r="CK65" s="9" t="str">
        <f>IFERROR(__xludf.DUMMYFUNCTION("""COMPUTED_VALUE"""),"-")</f>
        <v>-</v>
      </c>
      <c r="CL65" s="9" t="str">
        <f>IFERROR(__xludf.DUMMYFUNCTION("""COMPUTED_VALUE"""),"-")</f>
        <v>-</v>
      </c>
      <c r="CM65" s="9" t="str">
        <f>IFERROR(__xludf.DUMMYFUNCTION("""COMPUTED_VALUE"""),"-")</f>
        <v>-</v>
      </c>
      <c r="CN65" s="9" t="str">
        <f>IFERROR(__xludf.DUMMYFUNCTION("""COMPUTED_VALUE"""),"-")</f>
        <v>-</v>
      </c>
      <c r="CO65" s="9" t="str">
        <f>IFERROR(__xludf.DUMMYFUNCTION("""COMPUTED_VALUE"""),"-")</f>
        <v>-</v>
      </c>
      <c r="CP65" s="9" t="str">
        <f>IFERROR(__xludf.DUMMYFUNCTION("""COMPUTED_VALUE"""),"-")</f>
        <v>-</v>
      </c>
      <c r="CQ65" s="9" t="str">
        <f>IFERROR(__xludf.DUMMYFUNCTION("""COMPUTED_VALUE"""),"-")</f>
        <v>-</v>
      </c>
      <c r="CR65" s="9" t="str">
        <f>IFERROR(__xludf.DUMMYFUNCTION("""COMPUTED_VALUE"""),"-")</f>
        <v>-</v>
      </c>
      <c r="CS65" s="9" t="str">
        <f>IFERROR(__xludf.DUMMYFUNCTION("""COMPUTED_VALUE"""),"-")</f>
        <v>-</v>
      </c>
      <c r="CT65" s="9" t="str">
        <f>IFERROR(__xludf.DUMMYFUNCTION("""COMPUTED_VALUE"""),"-")</f>
        <v>-</v>
      </c>
      <c r="CU65" s="9" t="str">
        <f>IFERROR(__xludf.DUMMYFUNCTION("""COMPUTED_VALUE"""),"")</f>
        <v/>
      </c>
      <c r="CV65" s="9" t="str">
        <f>IFERROR(__xludf.DUMMYFUNCTION("""COMPUTED_VALUE"""),"-")</f>
        <v>-</v>
      </c>
      <c r="CW65" s="9" t="str">
        <f>IFERROR(__xludf.DUMMYFUNCTION("""COMPUTED_VALUE"""),"-")</f>
        <v>-</v>
      </c>
      <c r="CX65" s="9" t="str">
        <f>IFERROR(__xludf.DUMMYFUNCTION("""COMPUTED_VALUE"""),"-")</f>
        <v>-</v>
      </c>
      <c r="CY65" s="9" t="str">
        <f>IFERROR(__xludf.DUMMYFUNCTION("""COMPUTED_VALUE"""),"-")</f>
        <v>-</v>
      </c>
      <c r="CZ65" s="9" t="str">
        <f>IFERROR(__xludf.DUMMYFUNCTION("""COMPUTED_VALUE"""),"-")</f>
        <v>-</v>
      </c>
      <c r="DA65" s="9" t="str">
        <f>IFERROR(__xludf.DUMMYFUNCTION("""COMPUTED_VALUE"""),"-")</f>
        <v>-</v>
      </c>
      <c r="DB65" s="9" t="str">
        <f>IFERROR(__xludf.DUMMYFUNCTION("""COMPUTED_VALUE"""),"-")</f>
        <v>-</v>
      </c>
      <c r="DC65" s="9" t="str">
        <f>IFERROR(__xludf.DUMMYFUNCTION("""COMPUTED_VALUE"""),"-")</f>
        <v>-</v>
      </c>
      <c r="DD65" s="9" t="str">
        <f>IFERROR(__xludf.DUMMYFUNCTION("""COMPUTED_VALUE"""),"-")</f>
        <v>-</v>
      </c>
      <c r="DE65" s="9" t="str">
        <f>IFERROR(__xludf.DUMMYFUNCTION("""COMPUTED_VALUE"""),"-")</f>
        <v>-</v>
      </c>
      <c r="DF65" s="9" t="str">
        <f>IFERROR(__xludf.DUMMYFUNCTION("""COMPUTED_VALUE"""),"-")</f>
        <v>-</v>
      </c>
      <c r="DG65" s="9" t="str">
        <f>IFERROR(__xludf.DUMMYFUNCTION("""COMPUTED_VALUE"""),"-")</f>
        <v>-</v>
      </c>
      <c r="DH65" s="9" t="str">
        <f>IFERROR(__xludf.DUMMYFUNCTION("""COMPUTED_VALUE"""),"-")</f>
        <v>-</v>
      </c>
      <c r="DI65" s="9" t="str">
        <f>IFERROR(__xludf.DUMMYFUNCTION("""COMPUTED_VALUE"""),"-")</f>
        <v>-</v>
      </c>
      <c r="DJ65" s="9" t="str">
        <f>IFERROR(__xludf.DUMMYFUNCTION("""COMPUTED_VALUE"""),"-")</f>
        <v>-</v>
      </c>
      <c r="DK65" s="9" t="str">
        <f>IFERROR(__xludf.DUMMYFUNCTION("""COMPUTED_VALUE"""),"-")</f>
        <v>-</v>
      </c>
      <c r="DL65" s="9" t="str">
        <f>IFERROR(__xludf.DUMMYFUNCTION("""COMPUTED_VALUE"""),"-")</f>
        <v>-</v>
      </c>
      <c r="DM65" s="9" t="str">
        <f>IFERROR(__xludf.DUMMYFUNCTION("""COMPUTED_VALUE"""),"-")</f>
        <v>-</v>
      </c>
      <c r="DN65" s="9" t="str">
        <f>IFERROR(__xludf.DUMMYFUNCTION("""COMPUTED_VALUE"""),"-")</f>
        <v>-</v>
      </c>
      <c r="DO65" s="9" t="str">
        <f>IFERROR(__xludf.DUMMYFUNCTION("""COMPUTED_VALUE"""),"-")</f>
        <v>-</v>
      </c>
      <c r="DP65" s="9" t="str">
        <f>IFERROR(__xludf.DUMMYFUNCTION("""COMPUTED_VALUE"""),"-")</f>
        <v>-</v>
      </c>
      <c r="DQ65" s="9" t="str">
        <f>IFERROR(__xludf.DUMMYFUNCTION("""COMPUTED_VALUE"""),"-")</f>
        <v>-</v>
      </c>
      <c r="DR65" s="9" t="str">
        <f>IFERROR(__xludf.DUMMYFUNCTION("""COMPUTED_VALUE"""),"-")</f>
        <v>-</v>
      </c>
      <c r="DS65" s="9" t="str">
        <f>IFERROR(__xludf.DUMMYFUNCTION("""COMPUTED_VALUE"""),"-")</f>
        <v>-</v>
      </c>
      <c r="DT65" s="9" t="str">
        <f>IFERROR(__xludf.DUMMYFUNCTION("""COMPUTED_VALUE"""),"-")</f>
        <v>-</v>
      </c>
      <c r="DU65" s="9" t="str">
        <f>IFERROR(__xludf.DUMMYFUNCTION("""COMPUTED_VALUE"""),"-")</f>
        <v>-</v>
      </c>
      <c r="DV65" s="9" t="str">
        <f>IFERROR(__xludf.DUMMYFUNCTION("""COMPUTED_VALUE"""),"-")</f>
        <v>-</v>
      </c>
      <c r="DW65" s="9" t="str">
        <f>IFERROR(__xludf.DUMMYFUNCTION("""COMPUTED_VALUE"""),"-")</f>
        <v>-</v>
      </c>
      <c r="DX65" s="9" t="str">
        <f>IFERROR(__xludf.DUMMYFUNCTION("""COMPUTED_VALUE"""),"-")</f>
        <v>-</v>
      </c>
      <c r="DY65" s="9" t="str">
        <f>IFERROR(__xludf.DUMMYFUNCTION("""COMPUTED_VALUE"""),"-")</f>
        <v>-</v>
      </c>
      <c r="DZ65" s="9" t="str">
        <f>IFERROR(__xludf.DUMMYFUNCTION("""COMPUTED_VALUE"""),"-")</f>
        <v>-</v>
      </c>
      <c r="EA65" s="9" t="str">
        <f>IFERROR(__xludf.DUMMYFUNCTION("""COMPUTED_VALUE"""),"-")</f>
        <v>-</v>
      </c>
      <c r="EB65" s="9" t="str">
        <f>IFERROR(__xludf.DUMMYFUNCTION("""COMPUTED_VALUE"""),"")</f>
        <v/>
      </c>
      <c r="EC65" s="9" t="str">
        <f>IFERROR(__xludf.DUMMYFUNCTION("""COMPUTED_VALUE"""),"WA")</f>
        <v>WA</v>
      </c>
      <c r="ED65" s="9" t="str">
        <f>IFERROR(__xludf.DUMMYFUNCTION("""COMPUTED_VALUE"""),"WA")</f>
        <v>WA</v>
      </c>
      <c r="EE65" s="9" t="str">
        <f>IFERROR(__xludf.DUMMYFUNCTION("""COMPUTED_VALUE"""),"WA")</f>
        <v>WA</v>
      </c>
      <c r="EF65" s="9" t="str">
        <f>IFERROR(__xludf.DUMMYFUNCTION("""COMPUTED_VALUE"""),"WA")</f>
        <v>WA</v>
      </c>
      <c r="EG65" s="9" t="str">
        <f>IFERROR(__xludf.DUMMYFUNCTION("""COMPUTED_VALUE"""),"WA")</f>
        <v>WA</v>
      </c>
      <c r="EH65" s="9" t="str">
        <f>IFERROR(__xludf.DUMMYFUNCTION("""COMPUTED_VALUE"""),"TLE")</f>
        <v>TLE</v>
      </c>
      <c r="EI65" s="9" t="str">
        <f>IFERROR(__xludf.DUMMYFUNCTION("""COMPUTED_VALUE"""),"TLE")</f>
        <v>TLE</v>
      </c>
      <c r="EJ65" s="9" t="str">
        <f>IFERROR(__xludf.DUMMYFUNCTION("""COMPUTED_VALUE"""),"TLE")</f>
        <v>TLE</v>
      </c>
      <c r="EK65" s="9" t="str">
        <f>IFERROR(__xludf.DUMMYFUNCTION("""COMPUTED_VALUE"""),"TLE")</f>
        <v>TLE</v>
      </c>
      <c r="EL65" s="9" t="str">
        <f>IFERROR(__xludf.DUMMYFUNCTION("""COMPUTED_VALUE"""),"TLE")</f>
        <v>TLE</v>
      </c>
      <c r="EM65" s="9" t="str">
        <f>IFERROR(__xludf.DUMMYFUNCTION("""COMPUTED_VALUE"""),"TLE")</f>
        <v>TLE</v>
      </c>
      <c r="EN65" s="9" t="str">
        <f>IFERROR(__xludf.DUMMYFUNCTION("""COMPUTED_VALUE"""),"TLE")</f>
        <v>TLE</v>
      </c>
      <c r="EO65" s="9" t="str">
        <f>IFERROR(__xludf.DUMMYFUNCTION("""COMPUTED_VALUE"""),"TLE")</f>
        <v>TLE</v>
      </c>
      <c r="EP65" s="9" t="str">
        <f>IFERROR(__xludf.DUMMYFUNCTION("""COMPUTED_VALUE"""),"TLE")</f>
        <v>TLE</v>
      </c>
      <c r="EQ65" s="9" t="str">
        <f>IFERROR(__xludf.DUMMYFUNCTION("""COMPUTED_VALUE"""),"TLE")</f>
        <v>TLE</v>
      </c>
      <c r="ER65" s="9" t="str">
        <f>IFERROR(__xludf.DUMMYFUNCTION("""COMPUTED_VALUE"""),"TLE")</f>
        <v>TLE</v>
      </c>
      <c r="ES65" s="9" t="str">
        <f>IFERROR(__xludf.DUMMYFUNCTION("""COMPUTED_VALUE"""),"")</f>
        <v/>
      </c>
      <c r="ET65" s="9" t="str">
        <f>IFERROR(__xludf.DUMMYFUNCTION("""COMPUTED_VALUE"""),"-")</f>
        <v>-</v>
      </c>
      <c r="EU65" s="9" t="str">
        <f>IFERROR(__xludf.DUMMYFUNCTION("""COMPUTED_VALUE"""),"-")</f>
        <v>-</v>
      </c>
      <c r="EV65" s="9" t="str">
        <f>IFERROR(__xludf.DUMMYFUNCTION("""COMPUTED_VALUE"""),"-")</f>
        <v>-</v>
      </c>
      <c r="EW65" s="9" t="str">
        <f>IFERROR(__xludf.DUMMYFUNCTION("""COMPUTED_VALUE"""),"-")</f>
        <v>-</v>
      </c>
      <c r="EX65" s="9" t="str">
        <f>IFERROR(__xludf.DUMMYFUNCTION("""COMPUTED_VALUE"""),"-")</f>
        <v>-</v>
      </c>
      <c r="EY65" s="9" t="str">
        <f>IFERROR(__xludf.DUMMYFUNCTION("""COMPUTED_VALUE"""),"-")</f>
        <v>-</v>
      </c>
      <c r="EZ65" s="9" t="str">
        <f>IFERROR(__xludf.DUMMYFUNCTION("""COMPUTED_VALUE"""),"-")</f>
        <v>-</v>
      </c>
      <c r="FA65" s="9" t="str">
        <f>IFERROR(__xludf.DUMMYFUNCTION("""COMPUTED_VALUE"""),"-")</f>
        <v>-</v>
      </c>
      <c r="FB65" s="9" t="str">
        <f>IFERROR(__xludf.DUMMYFUNCTION("""COMPUTED_VALUE"""),"-")</f>
        <v>-</v>
      </c>
      <c r="FC65" s="9" t="str">
        <f>IFERROR(__xludf.DUMMYFUNCTION("""COMPUTED_VALUE"""),"-")</f>
        <v>-</v>
      </c>
      <c r="FD65" s="9" t="str">
        <f>IFERROR(__xludf.DUMMYFUNCTION("""COMPUTED_VALUE"""),"-")</f>
        <v>-</v>
      </c>
      <c r="FE65" s="9" t="str">
        <f>IFERROR(__xludf.DUMMYFUNCTION("""COMPUTED_VALUE"""),"-")</f>
        <v>-</v>
      </c>
      <c r="FF65" s="9" t="str">
        <f>IFERROR(__xludf.DUMMYFUNCTION("""COMPUTED_VALUE"""),"-")</f>
        <v>-</v>
      </c>
      <c r="FG65" s="9" t="str">
        <f>IFERROR(__xludf.DUMMYFUNCTION("""COMPUTED_VALUE"""),"-")</f>
        <v>-</v>
      </c>
      <c r="FH65" s="9" t="str">
        <f>IFERROR(__xludf.DUMMYFUNCTION("""COMPUTED_VALUE"""),"-")</f>
        <v>-</v>
      </c>
      <c r="FI65" s="9" t="str">
        <f>IFERROR(__xludf.DUMMYFUNCTION("""COMPUTED_VALUE"""),"-")</f>
        <v>-</v>
      </c>
      <c r="FJ65" s="9" t="str">
        <f>IFERROR(__xludf.DUMMYFUNCTION("""COMPUTED_VALUE"""),"-")</f>
        <v>-</v>
      </c>
      <c r="FK65" s="9" t="str">
        <f>IFERROR(__xludf.DUMMYFUNCTION("""COMPUTED_VALUE"""),"-")</f>
        <v>-</v>
      </c>
      <c r="FL65" s="9" t="str">
        <f>IFERROR(__xludf.DUMMYFUNCTION("""COMPUTED_VALUE"""),"-")</f>
        <v>-</v>
      </c>
      <c r="FM65" s="9" t="str">
        <f>IFERROR(__xludf.DUMMYFUNCTION("""COMPUTED_VALUE"""),"-")</f>
        <v>-</v>
      </c>
      <c r="FN65" s="9" t="str">
        <f>IFERROR(__xludf.DUMMYFUNCTION("""COMPUTED_VALUE"""),"-")</f>
        <v>-</v>
      </c>
      <c r="FO65" s="9" t="str">
        <f>IFERROR(__xludf.DUMMYFUNCTION("""COMPUTED_VALUE"""),"-")</f>
        <v>-</v>
      </c>
      <c r="FP65" s="9" t="str">
        <f>IFERROR(__xludf.DUMMYFUNCTION("""COMPUTED_VALUE"""),"-")</f>
        <v>-</v>
      </c>
      <c r="FQ65" s="9" t="str">
        <f>IFERROR(__xludf.DUMMYFUNCTION("""COMPUTED_VALUE"""),"-")</f>
        <v>-</v>
      </c>
      <c r="FR65" s="9" t="str">
        <f>IFERROR(__xludf.DUMMYFUNCTION("""COMPUTED_VALUE"""),"-")</f>
        <v>-</v>
      </c>
      <c r="FS65" s="9" t="str">
        <f>IFERROR(__xludf.DUMMYFUNCTION("""COMPUTED_VALUE"""),"-")</f>
        <v>-</v>
      </c>
      <c r="FT65" s="9" t="str">
        <f>IFERROR(__xludf.DUMMYFUNCTION("""COMPUTED_VALUE"""),"-")</f>
        <v>-</v>
      </c>
      <c r="FU65" s="9" t="str">
        <f>IFERROR(__xludf.DUMMYFUNCTION("""COMPUTED_VALUE"""),"-")</f>
        <v>-</v>
      </c>
      <c r="FV65" s="9" t="str">
        <f>IFERROR(__xludf.DUMMYFUNCTION("""COMPUTED_VALUE"""),"")</f>
        <v/>
      </c>
      <c r="FW65" s="9" t="str">
        <f>IFERROR(__xludf.DUMMYFUNCTION("""COMPUTED_VALUE"""),"-")</f>
        <v>-</v>
      </c>
      <c r="FX65" s="9" t="str">
        <f>IFERROR(__xludf.DUMMYFUNCTION("""COMPUTED_VALUE"""),"-")</f>
        <v>-</v>
      </c>
      <c r="FY65" s="9" t="str">
        <f>IFERROR(__xludf.DUMMYFUNCTION("""COMPUTED_VALUE"""),"-")</f>
        <v>-</v>
      </c>
      <c r="FZ65" s="9" t="str">
        <f>IFERROR(__xludf.DUMMYFUNCTION("""COMPUTED_VALUE"""),"-")</f>
        <v>-</v>
      </c>
      <c r="GA65" s="9" t="str">
        <f>IFERROR(__xludf.DUMMYFUNCTION("""COMPUTED_VALUE"""),"-")</f>
        <v>-</v>
      </c>
      <c r="GB65" s="9" t="str">
        <f>IFERROR(__xludf.DUMMYFUNCTION("""COMPUTED_VALUE"""),"-")</f>
        <v>-</v>
      </c>
      <c r="GC65" s="9" t="str">
        <f>IFERROR(__xludf.DUMMYFUNCTION("""COMPUTED_VALUE"""),"-")</f>
        <v>-</v>
      </c>
      <c r="GD65" s="9" t="str">
        <f>IFERROR(__xludf.DUMMYFUNCTION("""COMPUTED_VALUE"""),"-")</f>
        <v>-</v>
      </c>
      <c r="GE65" s="9" t="str">
        <f>IFERROR(__xludf.DUMMYFUNCTION("""COMPUTED_VALUE"""),"-")</f>
        <v>-</v>
      </c>
      <c r="GF65" s="9" t="str">
        <f>IFERROR(__xludf.DUMMYFUNCTION("""COMPUTED_VALUE"""),"-")</f>
        <v>-</v>
      </c>
      <c r="GG65" s="9" t="str">
        <f>IFERROR(__xludf.DUMMYFUNCTION("""COMPUTED_VALUE"""),"-")</f>
        <v>-</v>
      </c>
      <c r="GH65" s="9" t="str">
        <f>IFERROR(__xludf.DUMMYFUNCTION("""COMPUTED_VALUE"""),"-")</f>
        <v>-</v>
      </c>
      <c r="GI65" s="9" t="str">
        <f>IFERROR(__xludf.DUMMYFUNCTION("""COMPUTED_VALUE"""),"-")</f>
        <v>-</v>
      </c>
      <c r="GJ65" s="9" t="str">
        <f>IFERROR(__xludf.DUMMYFUNCTION("""COMPUTED_VALUE"""),"-")</f>
        <v>-</v>
      </c>
      <c r="GK65" s="9" t="str">
        <f>IFERROR(__xludf.DUMMYFUNCTION("""COMPUTED_VALUE"""),"-")</f>
        <v>-</v>
      </c>
      <c r="GL65" s="9" t="str">
        <f>IFERROR(__xludf.DUMMYFUNCTION("""COMPUTED_VALUE"""),"-")</f>
        <v>-</v>
      </c>
      <c r="GM65" s="9" t="str">
        <f>IFERROR(__xludf.DUMMYFUNCTION("""COMPUTED_VALUE"""),"-")</f>
        <v>-</v>
      </c>
      <c r="GN65" s="9" t="str">
        <f>IFERROR(__xludf.DUMMYFUNCTION("""COMPUTED_VALUE"""),"-")</f>
        <v>-</v>
      </c>
      <c r="GO65" s="9" t="str">
        <f>IFERROR(__xludf.DUMMYFUNCTION("""COMPUTED_VALUE"""),"-")</f>
        <v>-</v>
      </c>
      <c r="GP65" s="9" t="str">
        <f>IFERROR(__xludf.DUMMYFUNCTION("""COMPUTED_VALUE"""),"-")</f>
        <v>-</v>
      </c>
      <c r="GQ65" s="9" t="str">
        <f>IFERROR(__xludf.DUMMYFUNCTION("""COMPUTED_VALUE"""),"-")</f>
        <v>-</v>
      </c>
      <c r="GR65" s="9" t="str">
        <f>IFERROR(__xludf.DUMMYFUNCTION("""COMPUTED_VALUE"""),"-")</f>
        <v>-</v>
      </c>
      <c r="GS65" s="9" t="str">
        <f>IFERROR(__xludf.DUMMYFUNCTION("""COMPUTED_VALUE"""),"-")</f>
        <v>-</v>
      </c>
      <c r="GT65" s="9" t="str">
        <f>IFERROR(__xludf.DUMMYFUNCTION("""COMPUTED_VALUE"""),"-")</f>
        <v>-</v>
      </c>
      <c r="GU65" s="9" t="str">
        <f>IFERROR(__xludf.DUMMYFUNCTION("""COMPUTED_VALUE"""),"")</f>
        <v/>
      </c>
    </row>
    <row r="66">
      <c r="A66" s="5"/>
      <c r="B66" s="5"/>
      <c r="C66" s="5"/>
      <c r="D66" s="6"/>
      <c r="E66" s="6"/>
      <c r="F66" s="6"/>
      <c r="G66" s="6"/>
      <c r="H66" s="7"/>
      <c r="I66" s="7"/>
      <c r="J66" s="6"/>
      <c r="K66" s="6"/>
      <c r="L66" s="6"/>
      <c r="M66" s="6"/>
      <c r="N66" s="6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</row>
    <row r="67">
      <c r="A67" s="5"/>
      <c r="B67" s="5"/>
      <c r="C67" s="5"/>
      <c r="D67" s="6"/>
      <c r="E67" s="6"/>
      <c r="F67" s="6"/>
      <c r="G67" s="6"/>
      <c r="H67" s="7"/>
      <c r="I67" s="7"/>
      <c r="J67" s="6"/>
      <c r="K67" s="6"/>
      <c r="L67" s="6"/>
      <c r="M67" s="6"/>
      <c r="N67" s="6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</row>
    <row r="68">
      <c r="A68" s="5"/>
      <c r="B68" s="5"/>
      <c r="C68" s="5"/>
      <c r="D68" s="6"/>
      <c r="E68" s="6"/>
      <c r="F68" s="6"/>
      <c r="G68" s="6"/>
      <c r="H68" s="7"/>
      <c r="I68" s="7"/>
      <c r="J68" s="6"/>
      <c r="K68" s="6"/>
      <c r="L68" s="6"/>
      <c r="M68" s="6"/>
      <c r="N68" s="6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</row>
    <row r="69">
      <c r="A69" s="5"/>
      <c r="B69" s="5"/>
      <c r="C69" s="5"/>
      <c r="D69" s="6"/>
      <c r="E69" s="6"/>
      <c r="F69" s="6"/>
      <c r="G69" s="6"/>
      <c r="H69" s="7"/>
      <c r="I69" s="7"/>
      <c r="J69" s="6"/>
      <c r="K69" s="6"/>
      <c r="L69" s="6"/>
      <c r="M69" s="6"/>
      <c r="N69" s="6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</row>
    <row r="70">
      <c r="A70" s="5"/>
      <c r="B70" s="5"/>
      <c r="C70" s="5"/>
      <c r="D70" s="6"/>
      <c r="E70" s="6"/>
      <c r="F70" s="6"/>
      <c r="G70" s="6"/>
      <c r="H70" s="7"/>
      <c r="I70" s="7"/>
      <c r="J70" s="6"/>
      <c r="K70" s="6"/>
      <c r="L70" s="6"/>
      <c r="M70" s="6"/>
      <c r="N70" s="6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</row>
    <row r="71">
      <c r="A71" s="5"/>
      <c r="B71" s="5"/>
      <c r="C71" s="5"/>
      <c r="D71" s="6"/>
      <c r="E71" s="6"/>
      <c r="F71" s="6"/>
      <c r="G71" s="6"/>
      <c r="H71" s="7"/>
      <c r="I71" s="7"/>
      <c r="J71" s="6"/>
      <c r="K71" s="6"/>
      <c r="L71" s="6"/>
      <c r="M71" s="6"/>
      <c r="N71" s="6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</row>
    <row r="72">
      <c r="A72" s="5"/>
      <c r="B72" s="5"/>
      <c r="C72" s="5"/>
      <c r="D72" s="6"/>
      <c r="E72" s="6"/>
      <c r="F72" s="6"/>
      <c r="G72" s="6"/>
      <c r="H72" s="7"/>
      <c r="I72" s="7"/>
      <c r="J72" s="6"/>
      <c r="K72" s="6"/>
      <c r="L72" s="6"/>
      <c r="M72" s="6"/>
      <c r="N72" s="6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</row>
    <row r="73">
      <c r="A73" s="5"/>
      <c r="B73" s="5"/>
      <c r="C73" s="5"/>
      <c r="D73" s="6"/>
      <c r="E73" s="6"/>
      <c r="F73" s="6"/>
      <c r="G73" s="6"/>
      <c r="H73" s="7"/>
      <c r="I73" s="7"/>
      <c r="J73" s="6"/>
      <c r="K73" s="6"/>
      <c r="L73" s="6"/>
      <c r="M73" s="6"/>
      <c r="N73" s="6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</row>
    <row r="74">
      <c r="A74" s="5"/>
      <c r="B74" s="5"/>
      <c r="C74" s="5"/>
      <c r="D74" s="6"/>
      <c r="E74" s="6"/>
      <c r="F74" s="6"/>
      <c r="G74" s="6"/>
      <c r="H74" s="7"/>
      <c r="I74" s="7"/>
      <c r="J74" s="6"/>
      <c r="K74" s="6"/>
      <c r="L74" s="6"/>
      <c r="M74" s="6"/>
      <c r="N74" s="6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</row>
    <row r="75">
      <c r="A75" s="5"/>
      <c r="B75" s="5"/>
      <c r="C75" s="5"/>
      <c r="D75" s="6"/>
      <c r="E75" s="6"/>
      <c r="F75" s="6"/>
      <c r="G75" s="6"/>
      <c r="H75" s="7"/>
      <c r="I75" s="7"/>
      <c r="J75" s="6"/>
      <c r="K75" s="6"/>
      <c r="L75" s="6"/>
      <c r="M75" s="6"/>
      <c r="N75" s="6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</row>
    <row r="76">
      <c r="A76" s="5"/>
      <c r="B76" s="5"/>
      <c r="C76" s="5"/>
      <c r="D76" s="6"/>
      <c r="E76" s="6"/>
      <c r="F76" s="6"/>
      <c r="G76" s="6"/>
      <c r="H76" s="7"/>
      <c r="I76" s="7"/>
      <c r="J76" s="6"/>
      <c r="K76" s="6"/>
      <c r="L76" s="6"/>
      <c r="M76" s="6"/>
      <c r="N76" s="6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</row>
    <row r="77">
      <c r="A77" s="5"/>
      <c r="B77" s="5"/>
      <c r="C77" s="5"/>
      <c r="D77" s="6"/>
      <c r="E77" s="6"/>
      <c r="F77" s="6"/>
      <c r="G77" s="6"/>
      <c r="H77" s="7"/>
      <c r="I77" s="7"/>
      <c r="J77" s="6"/>
      <c r="K77" s="6"/>
      <c r="L77" s="6"/>
      <c r="M77" s="6"/>
      <c r="N77" s="6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</row>
    <row r="78">
      <c r="A78" s="5"/>
      <c r="B78" s="5"/>
      <c r="C78" s="5"/>
      <c r="D78" s="6"/>
      <c r="E78" s="6"/>
      <c r="F78" s="6"/>
      <c r="G78" s="6"/>
      <c r="H78" s="7"/>
      <c r="I78" s="7"/>
      <c r="J78" s="6"/>
      <c r="K78" s="6"/>
      <c r="L78" s="6"/>
      <c r="M78" s="6"/>
      <c r="N78" s="6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</row>
    <row r="79">
      <c r="A79" s="5"/>
      <c r="B79" s="5"/>
      <c r="C79" s="5"/>
      <c r="D79" s="6"/>
      <c r="E79" s="6"/>
      <c r="F79" s="6"/>
      <c r="G79" s="6"/>
      <c r="H79" s="7"/>
      <c r="I79" s="7"/>
      <c r="J79" s="6"/>
      <c r="K79" s="6"/>
      <c r="L79" s="6"/>
      <c r="M79" s="6"/>
      <c r="N79" s="6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</row>
    <row r="80">
      <c r="A80" s="5"/>
      <c r="B80" s="5"/>
      <c r="C80" s="5"/>
      <c r="D80" s="6"/>
      <c r="E80" s="6"/>
      <c r="F80" s="6"/>
      <c r="G80" s="6"/>
      <c r="H80" s="7"/>
      <c r="I80" s="7"/>
      <c r="J80" s="6"/>
      <c r="K80" s="6"/>
      <c r="L80" s="6"/>
      <c r="M80" s="6"/>
      <c r="N80" s="6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</row>
    <row r="81">
      <c r="A81" s="5"/>
      <c r="B81" s="5"/>
      <c r="C81" s="5"/>
      <c r="D81" s="6"/>
      <c r="E81" s="6"/>
      <c r="F81" s="6"/>
      <c r="G81" s="6"/>
      <c r="H81" s="7"/>
      <c r="I81" s="7"/>
      <c r="J81" s="6"/>
      <c r="K81" s="6"/>
      <c r="L81" s="6"/>
      <c r="M81" s="6"/>
      <c r="N81" s="6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</row>
    <row r="82">
      <c r="A82" s="5"/>
      <c r="B82" s="5"/>
      <c r="C82" s="5"/>
      <c r="D82" s="6"/>
      <c r="E82" s="6"/>
      <c r="F82" s="6"/>
      <c r="G82" s="6"/>
      <c r="H82" s="7"/>
      <c r="I82" s="7"/>
      <c r="J82" s="6"/>
      <c r="K82" s="6"/>
      <c r="L82" s="6"/>
      <c r="M82" s="6"/>
      <c r="N82" s="6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</row>
    <row r="83">
      <c r="A83" s="5"/>
      <c r="B83" s="5"/>
      <c r="C83" s="5"/>
      <c r="D83" s="6"/>
      <c r="E83" s="6"/>
      <c r="F83" s="6"/>
      <c r="G83" s="6"/>
      <c r="H83" s="7"/>
      <c r="I83" s="7"/>
      <c r="J83" s="6"/>
      <c r="K83" s="6"/>
      <c r="L83" s="6"/>
      <c r="M83" s="6"/>
      <c r="N83" s="6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</row>
    <row r="84">
      <c r="A84" s="5"/>
      <c r="B84" s="5"/>
      <c r="C84" s="5"/>
      <c r="D84" s="6"/>
      <c r="E84" s="6"/>
      <c r="F84" s="6"/>
      <c r="G84" s="6"/>
      <c r="H84" s="7"/>
      <c r="I84" s="7"/>
      <c r="J84" s="6"/>
      <c r="K84" s="6"/>
      <c r="L84" s="6"/>
      <c r="M84" s="6"/>
      <c r="N84" s="6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</row>
    <row r="85">
      <c r="A85" s="5"/>
      <c r="B85" s="5"/>
      <c r="C85" s="5"/>
      <c r="D85" s="6"/>
      <c r="E85" s="6"/>
      <c r="F85" s="6"/>
      <c r="G85" s="6"/>
      <c r="H85" s="7"/>
      <c r="I85" s="7"/>
      <c r="J85" s="6"/>
      <c r="K85" s="6"/>
      <c r="L85" s="6"/>
      <c r="M85" s="6"/>
      <c r="N85" s="6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</row>
    <row r="86">
      <c r="A86" s="5"/>
      <c r="B86" s="5"/>
      <c r="C86" s="5"/>
      <c r="D86" s="6"/>
      <c r="E86" s="6"/>
      <c r="F86" s="6"/>
      <c r="G86" s="6"/>
      <c r="H86" s="7"/>
      <c r="I86" s="7"/>
      <c r="J86" s="6"/>
      <c r="K86" s="6"/>
      <c r="L86" s="6"/>
      <c r="M86" s="6"/>
      <c r="N86" s="6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</row>
    <row r="87">
      <c r="A87" s="5"/>
      <c r="B87" s="5"/>
      <c r="C87" s="5"/>
      <c r="D87" s="6"/>
      <c r="E87" s="6"/>
      <c r="F87" s="6"/>
      <c r="G87" s="6"/>
      <c r="H87" s="7"/>
      <c r="I87" s="7"/>
      <c r="J87" s="6"/>
      <c r="K87" s="6"/>
      <c r="L87" s="6"/>
      <c r="M87" s="6"/>
      <c r="N87" s="6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</row>
    <row r="88">
      <c r="A88" s="5"/>
      <c r="B88" s="5"/>
      <c r="C88" s="5"/>
      <c r="D88" s="6"/>
      <c r="E88" s="6"/>
      <c r="F88" s="6"/>
      <c r="G88" s="6"/>
      <c r="H88" s="7"/>
      <c r="I88" s="7"/>
      <c r="J88" s="6"/>
      <c r="K88" s="6"/>
      <c r="L88" s="6"/>
      <c r="M88" s="6"/>
      <c r="N88" s="6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</row>
    <row r="89">
      <c r="A89" s="5"/>
      <c r="B89" s="5"/>
      <c r="C89" s="5"/>
      <c r="D89" s="6"/>
      <c r="E89" s="6"/>
      <c r="F89" s="6"/>
      <c r="G89" s="6"/>
      <c r="H89" s="7"/>
      <c r="I89" s="7"/>
      <c r="J89" s="6"/>
      <c r="K89" s="6"/>
      <c r="L89" s="6"/>
      <c r="M89" s="6"/>
      <c r="N89" s="6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</row>
    <row r="90">
      <c r="A90" s="5"/>
      <c r="B90" s="5"/>
      <c r="C90" s="5"/>
      <c r="D90" s="6"/>
      <c r="E90" s="6"/>
      <c r="F90" s="6"/>
      <c r="G90" s="6"/>
      <c r="H90" s="7"/>
      <c r="I90" s="7"/>
      <c r="J90" s="6"/>
      <c r="K90" s="6"/>
      <c r="L90" s="6"/>
      <c r="M90" s="6"/>
      <c r="N90" s="6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</row>
    <row r="91">
      <c r="A91" s="5"/>
      <c r="B91" s="5"/>
      <c r="C91" s="5"/>
      <c r="D91" s="6"/>
      <c r="E91" s="6"/>
      <c r="F91" s="6"/>
      <c r="G91" s="6"/>
      <c r="H91" s="7"/>
      <c r="I91" s="7"/>
      <c r="J91" s="6"/>
      <c r="K91" s="6"/>
      <c r="L91" s="6"/>
      <c r="M91" s="6"/>
      <c r="N91" s="6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</row>
    <row r="92">
      <c r="A92" s="5"/>
      <c r="B92" s="5"/>
      <c r="C92" s="5"/>
      <c r="D92" s="6"/>
      <c r="E92" s="6"/>
      <c r="F92" s="6"/>
      <c r="G92" s="6"/>
      <c r="H92" s="7"/>
      <c r="I92" s="7"/>
      <c r="J92" s="6"/>
      <c r="K92" s="6"/>
      <c r="L92" s="6"/>
      <c r="M92" s="6"/>
      <c r="N92" s="6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</row>
    <row r="93">
      <c r="A93" s="5"/>
      <c r="B93" s="5"/>
      <c r="C93" s="5"/>
      <c r="D93" s="6"/>
      <c r="E93" s="6"/>
      <c r="F93" s="6"/>
      <c r="G93" s="6"/>
      <c r="H93" s="7"/>
      <c r="I93" s="7"/>
      <c r="J93" s="6"/>
      <c r="K93" s="6"/>
      <c r="L93" s="6"/>
      <c r="M93" s="6"/>
      <c r="N93" s="6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</row>
    <row r="94">
      <c r="A94" s="5"/>
      <c r="B94" s="5"/>
      <c r="C94" s="5"/>
      <c r="D94" s="6"/>
      <c r="E94" s="6"/>
      <c r="F94" s="6"/>
      <c r="G94" s="6"/>
      <c r="H94" s="7"/>
      <c r="I94" s="7"/>
      <c r="J94" s="6"/>
      <c r="K94" s="6"/>
      <c r="L94" s="6"/>
      <c r="M94" s="6"/>
      <c r="N94" s="6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</row>
    <row r="95">
      <c r="A95" s="5"/>
      <c r="B95" s="5"/>
      <c r="C95" s="5"/>
      <c r="D95" s="6"/>
      <c r="E95" s="6"/>
      <c r="F95" s="6"/>
      <c r="G95" s="6"/>
      <c r="H95" s="7"/>
      <c r="I95" s="7"/>
      <c r="J95" s="6"/>
      <c r="K95" s="6"/>
      <c r="L95" s="6"/>
      <c r="M95" s="6"/>
      <c r="N95" s="6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</row>
    <row r="96">
      <c r="A96" s="5"/>
      <c r="B96" s="5"/>
      <c r="C96" s="5"/>
      <c r="D96" s="6"/>
      <c r="E96" s="6"/>
      <c r="F96" s="6"/>
      <c r="G96" s="6"/>
      <c r="H96" s="7"/>
      <c r="I96" s="7"/>
      <c r="J96" s="6"/>
      <c r="K96" s="6"/>
      <c r="L96" s="6"/>
      <c r="M96" s="6"/>
      <c r="N96" s="6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</row>
    <row r="97">
      <c r="A97" s="5"/>
      <c r="B97" s="5"/>
      <c r="C97" s="5"/>
      <c r="D97" s="6"/>
      <c r="E97" s="6"/>
      <c r="F97" s="6"/>
      <c r="G97" s="6"/>
      <c r="H97" s="7"/>
      <c r="I97" s="7"/>
      <c r="J97" s="6"/>
      <c r="K97" s="6"/>
      <c r="L97" s="6"/>
      <c r="M97" s="6"/>
      <c r="N97" s="6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</row>
    <row r="98">
      <c r="A98" s="5"/>
      <c r="B98" s="5"/>
      <c r="C98" s="5"/>
      <c r="D98" s="6"/>
      <c r="E98" s="6"/>
      <c r="F98" s="6"/>
      <c r="G98" s="6"/>
      <c r="H98" s="7"/>
      <c r="I98" s="7"/>
      <c r="J98" s="6"/>
      <c r="K98" s="6"/>
      <c r="L98" s="6"/>
      <c r="M98" s="6"/>
      <c r="N98" s="6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</row>
    <row r="99">
      <c r="A99" s="5"/>
      <c r="B99" s="5"/>
      <c r="C99" s="5"/>
      <c r="D99" s="6"/>
      <c r="E99" s="6"/>
      <c r="F99" s="6"/>
      <c r="G99" s="6"/>
      <c r="H99" s="7"/>
      <c r="I99" s="7"/>
      <c r="J99" s="6"/>
      <c r="K99" s="6"/>
      <c r="L99" s="6"/>
      <c r="M99" s="6"/>
      <c r="N99" s="6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</row>
    <row r="100">
      <c r="A100" s="5"/>
      <c r="B100" s="5"/>
      <c r="C100" s="5"/>
      <c r="D100" s="6"/>
      <c r="E100" s="6"/>
      <c r="F100" s="6"/>
      <c r="G100" s="6"/>
      <c r="H100" s="7"/>
      <c r="I100" s="7"/>
      <c r="J100" s="6"/>
      <c r="K100" s="6"/>
      <c r="L100" s="6"/>
      <c r="M100" s="6"/>
      <c r="N100" s="6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</row>
    <row r="101">
      <c r="A101" s="5"/>
      <c r="B101" s="5"/>
      <c r="C101" s="5"/>
      <c r="D101" s="6"/>
      <c r="E101" s="6"/>
      <c r="F101" s="6"/>
      <c r="G101" s="6"/>
      <c r="H101" s="7"/>
      <c r="I101" s="7"/>
      <c r="J101" s="6"/>
      <c r="K101" s="6"/>
      <c r="L101" s="6"/>
      <c r="M101" s="6"/>
      <c r="N101" s="6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</row>
    <row r="102">
      <c r="A102" s="5"/>
      <c r="B102" s="5"/>
      <c r="C102" s="5"/>
      <c r="D102" s="6"/>
      <c r="E102" s="6"/>
      <c r="F102" s="6"/>
      <c r="G102" s="6"/>
      <c r="H102" s="7"/>
      <c r="I102" s="7"/>
      <c r="J102" s="6"/>
      <c r="K102" s="6"/>
      <c r="L102" s="6"/>
      <c r="M102" s="6"/>
      <c r="N102" s="6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</row>
    <row r="103">
      <c r="A103" s="5"/>
      <c r="B103" s="5"/>
      <c r="C103" s="5"/>
      <c r="D103" s="6"/>
      <c r="E103" s="6"/>
      <c r="F103" s="6"/>
      <c r="G103" s="6"/>
      <c r="H103" s="7"/>
      <c r="I103" s="7"/>
      <c r="J103" s="6"/>
      <c r="K103" s="6"/>
      <c r="L103" s="6"/>
      <c r="M103" s="6"/>
      <c r="N103" s="6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</row>
    <row r="104">
      <c r="A104" s="5"/>
      <c r="B104" s="5"/>
      <c r="C104" s="5"/>
      <c r="D104" s="6"/>
      <c r="E104" s="6"/>
      <c r="F104" s="6"/>
      <c r="G104" s="6"/>
      <c r="H104" s="7"/>
      <c r="I104" s="7"/>
      <c r="J104" s="6"/>
      <c r="K104" s="6"/>
      <c r="L104" s="6"/>
      <c r="M104" s="6"/>
      <c r="N104" s="6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</row>
    <row r="105">
      <c r="A105" s="5"/>
      <c r="B105" s="5"/>
      <c r="C105" s="5"/>
      <c r="D105" s="6"/>
      <c r="E105" s="6"/>
      <c r="F105" s="6"/>
      <c r="G105" s="6"/>
      <c r="H105" s="7"/>
      <c r="I105" s="7"/>
      <c r="J105" s="6"/>
      <c r="K105" s="6"/>
      <c r="L105" s="6"/>
      <c r="M105" s="6"/>
      <c r="N105" s="6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</row>
    <row r="106">
      <c r="A106" s="5"/>
      <c r="B106" s="5"/>
      <c r="C106" s="5"/>
      <c r="D106" s="6"/>
      <c r="E106" s="6"/>
      <c r="F106" s="6"/>
      <c r="G106" s="6"/>
      <c r="H106" s="7"/>
      <c r="I106" s="7"/>
      <c r="J106" s="6"/>
      <c r="K106" s="6"/>
      <c r="L106" s="6"/>
      <c r="M106" s="6"/>
      <c r="N106" s="6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</row>
    <row r="107">
      <c r="A107" s="5"/>
      <c r="B107" s="5"/>
      <c r="C107" s="5"/>
      <c r="D107" s="6"/>
      <c r="E107" s="6"/>
      <c r="F107" s="6"/>
      <c r="G107" s="6"/>
      <c r="H107" s="7"/>
      <c r="I107" s="7"/>
      <c r="J107" s="6"/>
      <c r="K107" s="6"/>
      <c r="L107" s="6"/>
      <c r="M107" s="6"/>
      <c r="N107" s="6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</row>
    <row r="108">
      <c r="A108" s="5"/>
      <c r="B108" s="5"/>
      <c r="C108" s="5"/>
      <c r="D108" s="6"/>
      <c r="E108" s="6"/>
      <c r="F108" s="6"/>
      <c r="G108" s="6"/>
      <c r="H108" s="7"/>
      <c r="I108" s="7"/>
      <c r="J108" s="6"/>
      <c r="K108" s="6"/>
      <c r="L108" s="6"/>
      <c r="M108" s="6"/>
      <c r="N108" s="6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</row>
    <row r="109">
      <c r="A109" s="5"/>
      <c r="B109" s="5"/>
      <c r="C109" s="5"/>
      <c r="D109" s="6"/>
      <c r="E109" s="6"/>
      <c r="F109" s="6"/>
      <c r="G109" s="6"/>
      <c r="H109" s="7"/>
      <c r="I109" s="7"/>
      <c r="J109" s="6"/>
      <c r="K109" s="6"/>
      <c r="L109" s="6"/>
      <c r="M109" s="6"/>
      <c r="N109" s="6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</row>
    <row r="110">
      <c r="A110" s="5"/>
      <c r="B110" s="5"/>
      <c r="C110" s="5"/>
      <c r="D110" s="6"/>
      <c r="E110" s="6"/>
      <c r="F110" s="6"/>
      <c r="G110" s="6"/>
      <c r="H110" s="7"/>
      <c r="I110" s="7"/>
      <c r="J110" s="6"/>
      <c r="K110" s="6"/>
      <c r="L110" s="6"/>
      <c r="M110" s="6"/>
      <c r="N110" s="6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</row>
    <row r="111">
      <c r="A111" s="5"/>
      <c r="B111" s="5"/>
      <c r="C111" s="5"/>
      <c r="D111" s="6"/>
      <c r="E111" s="6"/>
      <c r="F111" s="6"/>
      <c r="G111" s="6"/>
      <c r="H111" s="7"/>
      <c r="I111" s="7"/>
      <c r="J111" s="6"/>
      <c r="K111" s="6"/>
      <c r="L111" s="6"/>
      <c r="M111" s="6"/>
      <c r="N111" s="6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</row>
    <row r="112">
      <c r="A112" s="5"/>
      <c r="B112" s="5"/>
      <c r="C112" s="5"/>
      <c r="D112" s="6"/>
      <c r="E112" s="6"/>
      <c r="F112" s="6"/>
      <c r="G112" s="6"/>
      <c r="H112" s="7"/>
      <c r="I112" s="7"/>
      <c r="J112" s="6"/>
      <c r="K112" s="6"/>
      <c r="L112" s="6"/>
      <c r="M112" s="6"/>
      <c r="N112" s="6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</row>
    <row r="113">
      <c r="A113" s="5"/>
      <c r="B113" s="5"/>
      <c r="C113" s="5"/>
      <c r="D113" s="6"/>
      <c r="E113" s="6"/>
      <c r="F113" s="6"/>
      <c r="G113" s="6"/>
      <c r="H113" s="7"/>
      <c r="I113" s="7"/>
      <c r="J113" s="6"/>
      <c r="K113" s="6"/>
      <c r="L113" s="6"/>
      <c r="M113" s="6"/>
      <c r="N113" s="6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</row>
    <row r="114">
      <c r="A114" s="5"/>
      <c r="B114" s="5"/>
      <c r="C114" s="5"/>
      <c r="D114" s="6"/>
      <c r="E114" s="6"/>
      <c r="F114" s="6"/>
      <c r="G114" s="6"/>
      <c r="H114" s="7"/>
      <c r="I114" s="7"/>
      <c r="J114" s="6"/>
      <c r="K114" s="6"/>
      <c r="L114" s="6"/>
      <c r="M114" s="6"/>
      <c r="N114" s="6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</row>
    <row r="115">
      <c r="A115" s="5"/>
      <c r="B115" s="5"/>
      <c r="C115" s="5"/>
      <c r="D115" s="6"/>
      <c r="E115" s="6"/>
      <c r="F115" s="6"/>
      <c r="G115" s="6"/>
      <c r="H115" s="7"/>
      <c r="I115" s="7"/>
      <c r="J115" s="6"/>
      <c r="K115" s="6"/>
      <c r="L115" s="6"/>
      <c r="M115" s="6"/>
      <c r="N115" s="6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</row>
    <row r="116">
      <c r="A116" s="5"/>
      <c r="B116" s="5"/>
      <c r="C116" s="5"/>
      <c r="D116" s="6"/>
      <c r="E116" s="6"/>
      <c r="F116" s="6"/>
      <c r="G116" s="6"/>
      <c r="H116" s="7"/>
      <c r="I116" s="7"/>
      <c r="J116" s="6"/>
      <c r="K116" s="6"/>
      <c r="L116" s="6"/>
      <c r="M116" s="6"/>
      <c r="N116" s="6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</row>
    <row r="117">
      <c r="A117" s="5"/>
      <c r="B117" s="5"/>
      <c r="C117" s="5"/>
      <c r="D117" s="6"/>
      <c r="E117" s="6"/>
      <c r="F117" s="6"/>
      <c r="G117" s="6"/>
      <c r="H117" s="7"/>
      <c r="I117" s="7"/>
      <c r="J117" s="6"/>
      <c r="K117" s="6"/>
      <c r="L117" s="6"/>
      <c r="M117" s="6"/>
      <c r="N117" s="6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</row>
    <row r="118">
      <c r="A118" s="5"/>
      <c r="B118" s="5"/>
      <c r="C118" s="5"/>
      <c r="D118" s="6"/>
      <c r="E118" s="6"/>
      <c r="F118" s="6"/>
      <c r="G118" s="6"/>
      <c r="H118" s="7"/>
      <c r="I118" s="7"/>
      <c r="J118" s="6"/>
      <c r="K118" s="6"/>
      <c r="L118" s="6"/>
      <c r="M118" s="6"/>
      <c r="N118" s="6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</row>
    <row r="119">
      <c r="A119" s="5"/>
      <c r="B119" s="5"/>
      <c r="C119" s="5"/>
      <c r="D119" s="6"/>
      <c r="E119" s="6"/>
      <c r="F119" s="6"/>
      <c r="G119" s="6"/>
      <c r="H119" s="7"/>
      <c r="I119" s="7"/>
      <c r="J119" s="6"/>
      <c r="K119" s="6"/>
      <c r="L119" s="6"/>
      <c r="M119" s="6"/>
      <c r="N119" s="6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</row>
    <row r="120">
      <c r="A120" s="5"/>
      <c r="B120" s="5"/>
      <c r="C120" s="5"/>
      <c r="D120" s="6"/>
      <c r="E120" s="6"/>
      <c r="F120" s="6"/>
      <c r="G120" s="6"/>
      <c r="H120" s="7"/>
      <c r="I120" s="7"/>
      <c r="J120" s="6"/>
      <c r="K120" s="6"/>
      <c r="L120" s="6"/>
      <c r="M120" s="6"/>
      <c r="N120" s="6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</row>
    <row r="121">
      <c r="A121" s="5"/>
      <c r="B121" s="5"/>
      <c r="C121" s="5"/>
      <c r="D121" s="6"/>
      <c r="E121" s="6"/>
      <c r="F121" s="6"/>
      <c r="G121" s="6"/>
      <c r="H121" s="7"/>
      <c r="I121" s="7"/>
      <c r="J121" s="6"/>
      <c r="K121" s="6"/>
      <c r="L121" s="6"/>
      <c r="M121" s="6"/>
      <c r="N121" s="6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</row>
    <row r="122">
      <c r="A122" s="5"/>
      <c r="B122" s="5"/>
      <c r="C122" s="5"/>
      <c r="D122" s="6"/>
      <c r="E122" s="6"/>
      <c r="F122" s="6"/>
      <c r="G122" s="6"/>
      <c r="H122" s="7"/>
      <c r="I122" s="7"/>
      <c r="J122" s="6"/>
      <c r="K122" s="6"/>
      <c r="L122" s="6"/>
      <c r="M122" s="6"/>
      <c r="N122" s="6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</row>
    <row r="123">
      <c r="A123" s="5"/>
      <c r="B123" s="5"/>
      <c r="C123" s="5"/>
      <c r="D123" s="6"/>
      <c r="E123" s="6"/>
      <c r="F123" s="6"/>
      <c r="G123" s="6"/>
      <c r="H123" s="7"/>
      <c r="I123" s="7"/>
      <c r="J123" s="6"/>
      <c r="K123" s="6"/>
      <c r="L123" s="6"/>
      <c r="M123" s="6"/>
      <c r="N123" s="6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</row>
    <row r="124">
      <c r="A124" s="5"/>
      <c r="B124" s="5"/>
      <c r="C124" s="5"/>
      <c r="D124" s="6"/>
      <c r="E124" s="6"/>
      <c r="F124" s="6"/>
      <c r="G124" s="6"/>
      <c r="H124" s="7"/>
      <c r="I124" s="7"/>
      <c r="J124" s="6"/>
      <c r="K124" s="6"/>
      <c r="L124" s="6"/>
      <c r="M124" s="6"/>
      <c r="N124" s="6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</row>
    <row r="125">
      <c r="A125" s="5"/>
      <c r="B125" s="5"/>
      <c r="C125" s="5"/>
      <c r="D125" s="6"/>
      <c r="E125" s="6"/>
      <c r="F125" s="6"/>
      <c r="G125" s="6"/>
      <c r="H125" s="7"/>
      <c r="I125" s="7"/>
      <c r="J125" s="6"/>
      <c r="K125" s="6"/>
      <c r="L125" s="6"/>
      <c r="M125" s="6"/>
      <c r="N125" s="6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</row>
    <row r="126">
      <c r="A126" s="5"/>
      <c r="B126" s="5"/>
      <c r="C126" s="5"/>
      <c r="D126" s="6"/>
      <c r="E126" s="6"/>
      <c r="F126" s="6"/>
      <c r="G126" s="6"/>
      <c r="H126" s="7"/>
      <c r="I126" s="7"/>
      <c r="J126" s="6"/>
      <c r="K126" s="6"/>
      <c r="L126" s="6"/>
      <c r="M126" s="6"/>
      <c r="N126" s="6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</row>
    <row r="127">
      <c r="A127" s="5"/>
      <c r="B127" s="5"/>
      <c r="C127" s="5"/>
      <c r="D127" s="6"/>
      <c r="E127" s="6"/>
      <c r="F127" s="6"/>
      <c r="G127" s="6"/>
      <c r="H127" s="7"/>
      <c r="I127" s="7"/>
      <c r="J127" s="6"/>
      <c r="K127" s="6"/>
      <c r="L127" s="6"/>
      <c r="M127" s="6"/>
      <c r="N127" s="6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</row>
    <row r="128">
      <c r="A128" s="5"/>
      <c r="B128" s="5"/>
      <c r="C128" s="5"/>
      <c r="D128" s="6"/>
      <c r="E128" s="6"/>
      <c r="F128" s="6"/>
      <c r="G128" s="6"/>
      <c r="H128" s="7"/>
      <c r="I128" s="7"/>
      <c r="J128" s="6"/>
      <c r="K128" s="6"/>
      <c r="L128" s="6"/>
      <c r="M128" s="6"/>
      <c r="N128" s="6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</row>
    <row r="129">
      <c r="A129" s="5"/>
      <c r="B129" s="5"/>
      <c r="C129" s="5"/>
      <c r="D129" s="6"/>
      <c r="E129" s="6"/>
      <c r="F129" s="6"/>
      <c r="G129" s="6"/>
      <c r="H129" s="7"/>
      <c r="I129" s="7"/>
      <c r="J129" s="6"/>
      <c r="K129" s="6"/>
      <c r="L129" s="6"/>
      <c r="M129" s="6"/>
      <c r="N129" s="6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</row>
    <row r="130">
      <c r="A130" s="5"/>
      <c r="B130" s="5"/>
      <c r="C130" s="5"/>
      <c r="D130" s="6"/>
      <c r="E130" s="6"/>
      <c r="F130" s="6"/>
      <c r="G130" s="6"/>
      <c r="H130" s="7"/>
      <c r="I130" s="7"/>
      <c r="J130" s="6"/>
      <c r="K130" s="6"/>
      <c r="L130" s="6"/>
      <c r="M130" s="6"/>
      <c r="N130" s="6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</row>
    <row r="131">
      <c r="A131" s="5"/>
      <c r="B131" s="5"/>
      <c r="C131" s="5"/>
      <c r="D131" s="6"/>
      <c r="E131" s="6"/>
      <c r="F131" s="6"/>
      <c r="G131" s="6"/>
      <c r="H131" s="7"/>
      <c r="I131" s="7"/>
      <c r="J131" s="6"/>
      <c r="K131" s="6"/>
      <c r="L131" s="6"/>
      <c r="M131" s="6"/>
      <c r="N131" s="6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</row>
    <row r="132">
      <c r="A132" s="5"/>
      <c r="B132" s="5"/>
      <c r="C132" s="5"/>
      <c r="D132" s="6"/>
      <c r="E132" s="6"/>
      <c r="F132" s="6"/>
      <c r="G132" s="6"/>
      <c r="H132" s="7"/>
      <c r="I132" s="7"/>
      <c r="J132" s="6"/>
      <c r="K132" s="6"/>
      <c r="L132" s="6"/>
      <c r="M132" s="6"/>
      <c r="N132" s="6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</row>
    <row r="133">
      <c r="A133" s="5"/>
      <c r="B133" s="5"/>
      <c r="C133" s="5"/>
      <c r="D133" s="6"/>
      <c r="E133" s="6"/>
      <c r="F133" s="6"/>
      <c r="G133" s="6"/>
      <c r="H133" s="7"/>
      <c r="I133" s="7"/>
      <c r="J133" s="6"/>
      <c r="K133" s="6"/>
      <c r="L133" s="6"/>
      <c r="M133" s="6"/>
      <c r="N133" s="6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</row>
    <row r="134">
      <c r="A134" s="5"/>
      <c r="B134" s="5"/>
      <c r="C134" s="5"/>
      <c r="D134" s="6"/>
      <c r="E134" s="6"/>
      <c r="F134" s="6"/>
      <c r="G134" s="6"/>
      <c r="H134" s="7"/>
      <c r="I134" s="7"/>
      <c r="J134" s="6"/>
      <c r="K134" s="6"/>
      <c r="L134" s="6"/>
      <c r="M134" s="6"/>
      <c r="N134" s="6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</row>
    <row r="135">
      <c r="A135" s="5"/>
      <c r="B135" s="5"/>
      <c r="C135" s="5"/>
      <c r="D135" s="6"/>
      <c r="E135" s="6"/>
      <c r="F135" s="6"/>
      <c r="G135" s="6"/>
      <c r="H135" s="7"/>
      <c r="I135" s="7"/>
      <c r="J135" s="6"/>
      <c r="K135" s="6"/>
      <c r="L135" s="6"/>
      <c r="M135" s="6"/>
      <c r="N135" s="6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</row>
    <row r="136">
      <c r="A136" s="5"/>
      <c r="B136" s="5"/>
      <c r="C136" s="5"/>
      <c r="D136" s="6"/>
      <c r="E136" s="6"/>
      <c r="F136" s="6"/>
      <c r="G136" s="6"/>
      <c r="H136" s="7"/>
      <c r="I136" s="7"/>
      <c r="J136" s="6"/>
      <c r="K136" s="6"/>
      <c r="L136" s="6"/>
      <c r="M136" s="6"/>
      <c r="N136" s="6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</row>
    <row r="137">
      <c r="A137" s="5"/>
      <c r="B137" s="5"/>
      <c r="C137" s="5"/>
      <c r="D137" s="6"/>
      <c r="E137" s="6"/>
      <c r="F137" s="6"/>
      <c r="G137" s="6"/>
      <c r="H137" s="7"/>
      <c r="I137" s="7"/>
      <c r="J137" s="6"/>
      <c r="K137" s="6"/>
      <c r="L137" s="6"/>
      <c r="M137" s="6"/>
      <c r="N137" s="6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</row>
    <row r="138">
      <c r="A138" s="5"/>
      <c r="B138" s="5"/>
      <c r="C138" s="5"/>
      <c r="D138" s="6"/>
      <c r="E138" s="6"/>
      <c r="F138" s="6"/>
      <c r="G138" s="6"/>
      <c r="H138" s="7"/>
      <c r="I138" s="7"/>
      <c r="J138" s="6"/>
      <c r="K138" s="6"/>
      <c r="L138" s="6"/>
      <c r="M138" s="6"/>
      <c r="N138" s="6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</row>
    <row r="139">
      <c r="A139" s="5"/>
      <c r="B139" s="5"/>
      <c r="C139" s="5"/>
      <c r="D139" s="6"/>
      <c r="E139" s="6"/>
      <c r="F139" s="6"/>
      <c r="G139" s="6"/>
      <c r="H139" s="7"/>
      <c r="I139" s="7"/>
      <c r="J139" s="6"/>
      <c r="K139" s="6"/>
      <c r="L139" s="6"/>
      <c r="M139" s="6"/>
      <c r="N139" s="6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</row>
    <row r="140">
      <c r="A140" s="5"/>
      <c r="B140" s="5"/>
      <c r="C140" s="5"/>
      <c r="D140" s="6"/>
      <c r="E140" s="6"/>
      <c r="F140" s="6"/>
      <c r="G140" s="6"/>
      <c r="H140" s="7"/>
      <c r="I140" s="7"/>
      <c r="J140" s="6"/>
      <c r="K140" s="6"/>
      <c r="L140" s="6"/>
      <c r="M140" s="6"/>
      <c r="N140" s="6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</row>
    <row r="141">
      <c r="A141" s="5"/>
      <c r="B141" s="5"/>
      <c r="C141" s="5"/>
      <c r="D141" s="6"/>
      <c r="E141" s="6"/>
      <c r="F141" s="6"/>
      <c r="G141" s="6"/>
      <c r="H141" s="7"/>
      <c r="I141" s="7"/>
      <c r="J141" s="6"/>
      <c r="K141" s="6"/>
      <c r="L141" s="6"/>
      <c r="M141" s="6"/>
      <c r="N141" s="6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</row>
    <row r="142">
      <c r="A142" s="5"/>
      <c r="B142" s="5"/>
      <c r="C142" s="5"/>
      <c r="D142" s="6"/>
      <c r="E142" s="6"/>
      <c r="F142" s="6"/>
      <c r="G142" s="6"/>
      <c r="H142" s="7"/>
      <c r="I142" s="7"/>
      <c r="J142" s="6"/>
      <c r="K142" s="6"/>
      <c r="L142" s="6"/>
      <c r="M142" s="6"/>
      <c r="N142" s="6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</row>
    <row r="143">
      <c r="A143" s="5"/>
      <c r="B143" s="5"/>
      <c r="C143" s="5"/>
      <c r="D143" s="6"/>
      <c r="E143" s="6"/>
      <c r="F143" s="6"/>
      <c r="G143" s="6"/>
      <c r="H143" s="7"/>
      <c r="I143" s="7"/>
      <c r="J143" s="6"/>
      <c r="K143" s="6"/>
      <c r="L143" s="6"/>
      <c r="M143" s="6"/>
      <c r="N143" s="6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</row>
    <row r="144">
      <c r="A144" s="5"/>
      <c r="B144" s="5"/>
      <c r="C144" s="5"/>
      <c r="D144" s="6"/>
      <c r="E144" s="6"/>
      <c r="F144" s="6"/>
      <c r="G144" s="6"/>
      <c r="H144" s="7"/>
      <c r="I144" s="7"/>
      <c r="J144" s="6"/>
      <c r="K144" s="6"/>
      <c r="L144" s="6"/>
      <c r="M144" s="6"/>
      <c r="N144" s="6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</row>
    <row r="145">
      <c r="A145" s="5"/>
      <c r="B145" s="5"/>
      <c r="C145" s="5"/>
      <c r="D145" s="6"/>
      <c r="E145" s="6"/>
      <c r="F145" s="6"/>
      <c r="G145" s="6"/>
      <c r="H145" s="7"/>
      <c r="I145" s="7"/>
      <c r="J145" s="6"/>
      <c r="K145" s="6"/>
      <c r="L145" s="6"/>
      <c r="M145" s="6"/>
      <c r="N145" s="6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</row>
    <row r="146">
      <c r="A146" s="5"/>
      <c r="B146" s="5"/>
      <c r="C146" s="5"/>
      <c r="D146" s="6"/>
      <c r="E146" s="6"/>
      <c r="F146" s="6"/>
      <c r="G146" s="6"/>
      <c r="H146" s="7"/>
      <c r="I146" s="7"/>
      <c r="J146" s="6"/>
      <c r="K146" s="6"/>
      <c r="L146" s="6"/>
      <c r="M146" s="6"/>
      <c r="N146" s="6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</row>
    <row r="147">
      <c r="A147" s="5"/>
      <c r="B147" s="5"/>
      <c r="C147" s="5"/>
      <c r="D147" s="6"/>
      <c r="E147" s="6"/>
      <c r="F147" s="6"/>
      <c r="G147" s="6"/>
      <c r="H147" s="7"/>
      <c r="I147" s="7"/>
      <c r="J147" s="6"/>
      <c r="K147" s="6"/>
      <c r="L147" s="6"/>
      <c r="M147" s="6"/>
      <c r="N147" s="6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</row>
    <row r="148">
      <c r="A148" s="5"/>
      <c r="B148" s="5"/>
      <c r="C148" s="5"/>
      <c r="D148" s="6"/>
      <c r="E148" s="6"/>
      <c r="F148" s="6"/>
      <c r="G148" s="6"/>
      <c r="H148" s="7"/>
      <c r="I148" s="7"/>
      <c r="J148" s="6"/>
      <c r="K148" s="6"/>
      <c r="L148" s="6"/>
      <c r="M148" s="6"/>
      <c r="N148" s="6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</row>
    <row r="149">
      <c r="A149" s="5"/>
      <c r="B149" s="5"/>
      <c r="C149" s="5"/>
      <c r="D149" s="6"/>
      <c r="E149" s="6"/>
      <c r="F149" s="6"/>
      <c r="G149" s="6"/>
      <c r="H149" s="7"/>
      <c r="I149" s="7"/>
      <c r="J149" s="6"/>
      <c r="K149" s="6"/>
      <c r="L149" s="6"/>
      <c r="M149" s="6"/>
      <c r="N149" s="6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</row>
    <row r="150">
      <c r="A150" s="5"/>
      <c r="B150" s="5"/>
      <c r="C150" s="5"/>
      <c r="D150" s="6"/>
      <c r="E150" s="6"/>
      <c r="F150" s="6"/>
      <c r="G150" s="6"/>
      <c r="H150" s="7"/>
      <c r="I150" s="7"/>
      <c r="J150" s="6"/>
      <c r="K150" s="6"/>
      <c r="L150" s="6"/>
      <c r="M150" s="6"/>
      <c r="N150" s="6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</row>
    <row r="151">
      <c r="A151" s="5"/>
      <c r="B151" s="5"/>
      <c r="C151" s="5"/>
      <c r="D151" s="6"/>
      <c r="E151" s="6"/>
      <c r="F151" s="6"/>
      <c r="G151" s="6"/>
      <c r="H151" s="7"/>
      <c r="I151" s="7"/>
      <c r="J151" s="6"/>
      <c r="K151" s="6"/>
      <c r="L151" s="6"/>
      <c r="M151" s="6"/>
      <c r="N151" s="6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</row>
    <row r="152">
      <c r="A152" s="5"/>
      <c r="B152" s="5"/>
      <c r="C152" s="5"/>
      <c r="D152" s="6"/>
      <c r="E152" s="6"/>
      <c r="F152" s="6"/>
      <c r="G152" s="6"/>
      <c r="H152" s="7"/>
      <c r="I152" s="7"/>
      <c r="J152" s="6"/>
      <c r="K152" s="6"/>
      <c r="L152" s="6"/>
      <c r="M152" s="6"/>
      <c r="N152" s="6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</row>
    <row r="153">
      <c r="A153" s="5"/>
      <c r="B153" s="5"/>
      <c r="C153" s="5"/>
      <c r="D153" s="6"/>
      <c r="E153" s="6"/>
      <c r="F153" s="6"/>
      <c r="G153" s="6"/>
      <c r="H153" s="7"/>
      <c r="I153" s="7"/>
      <c r="J153" s="6"/>
      <c r="K153" s="6"/>
      <c r="L153" s="6"/>
      <c r="M153" s="6"/>
      <c r="N153" s="6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</row>
    <row r="154">
      <c r="A154" s="5"/>
      <c r="B154" s="5"/>
      <c r="C154" s="5"/>
      <c r="D154" s="6"/>
      <c r="E154" s="6"/>
      <c r="F154" s="6"/>
      <c r="G154" s="6"/>
      <c r="H154" s="7"/>
      <c r="I154" s="7"/>
      <c r="J154" s="6"/>
      <c r="K154" s="6"/>
      <c r="L154" s="6"/>
      <c r="M154" s="6"/>
      <c r="N154" s="6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</row>
    <row r="155">
      <c r="A155" s="5"/>
      <c r="B155" s="5"/>
      <c r="C155" s="5"/>
      <c r="D155" s="6"/>
      <c r="E155" s="6"/>
      <c r="F155" s="6"/>
      <c r="G155" s="6"/>
      <c r="H155" s="7"/>
      <c r="I155" s="7"/>
      <c r="J155" s="6"/>
      <c r="K155" s="6"/>
      <c r="L155" s="6"/>
      <c r="M155" s="6"/>
      <c r="N155" s="6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</row>
    <row r="156">
      <c r="A156" s="5"/>
      <c r="B156" s="5"/>
      <c r="C156" s="5"/>
      <c r="D156" s="6"/>
      <c r="E156" s="6"/>
      <c r="F156" s="6"/>
      <c r="G156" s="6"/>
      <c r="H156" s="7"/>
      <c r="I156" s="7"/>
      <c r="J156" s="6"/>
      <c r="K156" s="6"/>
      <c r="L156" s="6"/>
      <c r="M156" s="6"/>
      <c r="N156" s="6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</row>
    <row r="157">
      <c r="A157" s="5"/>
      <c r="B157" s="5"/>
      <c r="C157" s="5"/>
      <c r="D157" s="6"/>
      <c r="E157" s="6"/>
      <c r="F157" s="6"/>
      <c r="G157" s="6"/>
      <c r="H157" s="7"/>
      <c r="I157" s="7"/>
      <c r="J157" s="6"/>
      <c r="K157" s="6"/>
      <c r="L157" s="6"/>
      <c r="M157" s="6"/>
      <c r="N157" s="6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</row>
    <row r="158">
      <c r="A158" s="5"/>
      <c r="B158" s="5"/>
      <c r="C158" s="5"/>
      <c r="D158" s="6"/>
      <c r="E158" s="6"/>
      <c r="F158" s="6"/>
      <c r="G158" s="6"/>
      <c r="H158" s="7"/>
      <c r="I158" s="7"/>
      <c r="J158" s="6"/>
      <c r="K158" s="6"/>
      <c r="L158" s="6"/>
      <c r="M158" s="6"/>
      <c r="N158" s="6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</row>
    <row r="159">
      <c r="A159" s="5"/>
      <c r="B159" s="5"/>
      <c r="C159" s="5"/>
      <c r="D159" s="6"/>
      <c r="E159" s="6"/>
      <c r="F159" s="6"/>
      <c r="G159" s="6"/>
      <c r="H159" s="7"/>
      <c r="I159" s="7"/>
      <c r="J159" s="6"/>
      <c r="K159" s="6"/>
      <c r="L159" s="6"/>
      <c r="M159" s="6"/>
      <c r="N159" s="6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</row>
    <row r="160">
      <c r="A160" s="5"/>
      <c r="B160" s="5"/>
      <c r="C160" s="5"/>
      <c r="D160" s="6"/>
      <c r="E160" s="6"/>
      <c r="F160" s="6"/>
      <c r="G160" s="6"/>
      <c r="H160" s="7"/>
      <c r="I160" s="7"/>
      <c r="J160" s="6"/>
      <c r="K160" s="6"/>
      <c r="L160" s="6"/>
      <c r="M160" s="6"/>
      <c r="N160" s="6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</row>
    <row r="161">
      <c r="A161" s="5"/>
      <c r="B161" s="5"/>
      <c r="C161" s="5"/>
      <c r="D161" s="6"/>
      <c r="E161" s="6"/>
      <c r="F161" s="6"/>
      <c r="G161" s="6"/>
      <c r="H161" s="7"/>
      <c r="I161" s="7"/>
      <c r="J161" s="6"/>
      <c r="K161" s="6"/>
      <c r="L161" s="6"/>
      <c r="M161" s="6"/>
      <c r="N161" s="6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</row>
    <row r="162">
      <c r="A162" s="5"/>
      <c r="B162" s="5"/>
      <c r="C162" s="5"/>
      <c r="D162" s="6"/>
      <c r="E162" s="6"/>
      <c r="F162" s="6"/>
      <c r="G162" s="6"/>
      <c r="H162" s="7"/>
      <c r="I162" s="7"/>
      <c r="J162" s="6"/>
      <c r="K162" s="6"/>
      <c r="L162" s="6"/>
      <c r="M162" s="6"/>
      <c r="N162" s="6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</row>
    <row r="163">
      <c r="A163" s="5"/>
      <c r="B163" s="5"/>
      <c r="C163" s="5"/>
      <c r="D163" s="6"/>
      <c r="E163" s="6"/>
      <c r="F163" s="6"/>
      <c r="G163" s="6"/>
      <c r="H163" s="7"/>
      <c r="I163" s="7"/>
      <c r="J163" s="6"/>
      <c r="K163" s="6"/>
      <c r="L163" s="6"/>
      <c r="M163" s="6"/>
      <c r="N163" s="6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</row>
    <row r="164">
      <c r="A164" s="5"/>
      <c r="B164" s="5"/>
      <c r="C164" s="5"/>
      <c r="D164" s="6"/>
      <c r="E164" s="6"/>
      <c r="F164" s="6"/>
      <c r="G164" s="6"/>
      <c r="H164" s="7"/>
      <c r="I164" s="7"/>
      <c r="J164" s="6"/>
      <c r="K164" s="6"/>
      <c r="L164" s="6"/>
      <c r="M164" s="6"/>
      <c r="N164" s="6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</row>
    <row r="165">
      <c r="A165" s="5"/>
      <c r="B165" s="5"/>
      <c r="C165" s="5"/>
      <c r="D165" s="6"/>
      <c r="E165" s="6"/>
      <c r="F165" s="6"/>
      <c r="G165" s="6"/>
      <c r="H165" s="7"/>
      <c r="I165" s="7"/>
      <c r="J165" s="6"/>
      <c r="K165" s="6"/>
      <c r="L165" s="6"/>
      <c r="M165" s="6"/>
      <c r="N165" s="6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</row>
    <row r="166">
      <c r="A166" s="5"/>
      <c r="B166" s="5"/>
      <c r="C166" s="5"/>
      <c r="D166" s="6"/>
      <c r="E166" s="6"/>
      <c r="F166" s="6"/>
      <c r="G166" s="6"/>
      <c r="H166" s="7"/>
      <c r="I166" s="7"/>
      <c r="J166" s="6"/>
      <c r="K166" s="6"/>
      <c r="L166" s="6"/>
      <c r="M166" s="6"/>
      <c r="N166" s="6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</row>
    <row r="167">
      <c r="A167" s="5"/>
      <c r="B167" s="5"/>
      <c r="C167" s="5"/>
      <c r="D167" s="6"/>
      <c r="E167" s="6"/>
      <c r="F167" s="6"/>
      <c r="G167" s="6"/>
      <c r="H167" s="7"/>
      <c r="I167" s="7"/>
      <c r="J167" s="6"/>
      <c r="K167" s="6"/>
      <c r="L167" s="6"/>
      <c r="M167" s="6"/>
      <c r="N167" s="6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</row>
    <row r="168">
      <c r="A168" s="5"/>
      <c r="B168" s="5"/>
      <c r="C168" s="5"/>
      <c r="D168" s="6"/>
      <c r="E168" s="6"/>
      <c r="F168" s="6"/>
      <c r="G168" s="6"/>
      <c r="H168" s="7"/>
      <c r="I168" s="7"/>
      <c r="J168" s="6"/>
      <c r="K168" s="6"/>
      <c r="L168" s="6"/>
      <c r="M168" s="6"/>
      <c r="N168" s="6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</row>
    <row r="169">
      <c r="A169" s="5"/>
      <c r="B169" s="5"/>
      <c r="C169" s="5"/>
      <c r="D169" s="6"/>
      <c r="E169" s="6"/>
      <c r="F169" s="6"/>
      <c r="G169" s="6"/>
      <c r="H169" s="7"/>
      <c r="I169" s="7"/>
      <c r="J169" s="6"/>
      <c r="K169" s="6"/>
      <c r="L169" s="6"/>
      <c r="M169" s="6"/>
      <c r="N169" s="6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</row>
    <row r="170">
      <c r="A170" s="5"/>
      <c r="B170" s="5"/>
      <c r="C170" s="5"/>
      <c r="D170" s="6"/>
      <c r="E170" s="6"/>
      <c r="F170" s="6"/>
      <c r="G170" s="6"/>
      <c r="H170" s="7"/>
      <c r="I170" s="7"/>
      <c r="J170" s="6"/>
      <c r="K170" s="6"/>
      <c r="L170" s="6"/>
      <c r="M170" s="6"/>
      <c r="N170" s="6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</row>
    <row r="171">
      <c r="A171" s="5"/>
      <c r="B171" s="5"/>
      <c r="C171" s="5"/>
      <c r="D171" s="6"/>
      <c r="E171" s="6"/>
      <c r="F171" s="6"/>
      <c r="G171" s="6"/>
      <c r="H171" s="7"/>
      <c r="I171" s="7"/>
      <c r="J171" s="6"/>
      <c r="K171" s="6"/>
      <c r="L171" s="6"/>
      <c r="M171" s="6"/>
      <c r="N171" s="6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</row>
    <row r="172">
      <c r="A172" s="5"/>
      <c r="B172" s="5"/>
      <c r="C172" s="5"/>
      <c r="D172" s="6"/>
      <c r="E172" s="6"/>
      <c r="F172" s="6"/>
      <c r="G172" s="6"/>
      <c r="H172" s="7"/>
      <c r="I172" s="7"/>
      <c r="J172" s="6"/>
      <c r="K172" s="6"/>
      <c r="L172" s="6"/>
      <c r="M172" s="6"/>
      <c r="N172" s="6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</row>
    <row r="173">
      <c r="A173" s="5"/>
      <c r="B173" s="5"/>
      <c r="C173" s="5"/>
      <c r="D173" s="6"/>
      <c r="E173" s="6"/>
      <c r="F173" s="6"/>
      <c r="G173" s="6"/>
      <c r="H173" s="7"/>
      <c r="I173" s="7"/>
      <c r="J173" s="6"/>
      <c r="K173" s="6"/>
      <c r="L173" s="6"/>
      <c r="M173" s="6"/>
      <c r="N173" s="6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</row>
    <row r="174">
      <c r="A174" s="5"/>
      <c r="B174" s="5"/>
      <c r="C174" s="5"/>
      <c r="D174" s="6"/>
      <c r="E174" s="6"/>
      <c r="F174" s="6"/>
      <c r="G174" s="6"/>
      <c r="H174" s="7"/>
      <c r="I174" s="7"/>
      <c r="J174" s="6"/>
      <c r="K174" s="6"/>
      <c r="L174" s="6"/>
      <c r="M174" s="6"/>
      <c r="N174" s="6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</row>
    <row r="175">
      <c r="A175" s="5"/>
      <c r="B175" s="5"/>
      <c r="C175" s="5"/>
      <c r="D175" s="6"/>
      <c r="E175" s="6"/>
      <c r="F175" s="6"/>
      <c r="G175" s="6"/>
      <c r="H175" s="7"/>
      <c r="I175" s="7"/>
      <c r="J175" s="6"/>
      <c r="K175" s="6"/>
      <c r="L175" s="6"/>
      <c r="M175" s="6"/>
      <c r="N175" s="6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</row>
    <row r="176">
      <c r="A176" s="5"/>
      <c r="B176" s="5"/>
      <c r="C176" s="5"/>
      <c r="D176" s="6"/>
      <c r="E176" s="6"/>
      <c r="F176" s="6"/>
      <c r="G176" s="6"/>
      <c r="H176" s="7"/>
      <c r="I176" s="7"/>
      <c r="J176" s="6"/>
      <c r="K176" s="6"/>
      <c r="L176" s="6"/>
      <c r="M176" s="6"/>
      <c r="N176" s="6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</row>
    <row r="177">
      <c r="A177" s="5"/>
      <c r="B177" s="5"/>
      <c r="C177" s="5"/>
      <c r="D177" s="6"/>
      <c r="E177" s="6"/>
      <c r="F177" s="6"/>
      <c r="G177" s="6"/>
      <c r="H177" s="7"/>
      <c r="I177" s="7"/>
      <c r="J177" s="6"/>
      <c r="K177" s="6"/>
      <c r="L177" s="6"/>
      <c r="M177" s="6"/>
      <c r="N177" s="6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</row>
    <row r="178">
      <c r="A178" s="5"/>
      <c r="B178" s="5"/>
      <c r="C178" s="5"/>
      <c r="D178" s="6"/>
      <c r="E178" s="6"/>
      <c r="F178" s="6"/>
      <c r="G178" s="6"/>
      <c r="H178" s="7"/>
      <c r="I178" s="7"/>
      <c r="J178" s="6"/>
      <c r="K178" s="6"/>
      <c r="L178" s="6"/>
      <c r="M178" s="6"/>
      <c r="N178" s="6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</row>
    <row r="179">
      <c r="A179" s="5"/>
      <c r="B179" s="5"/>
      <c r="C179" s="5"/>
      <c r="D179" s="6"/>
      <c r="E179" s="6"/>
      <c r="F179" s="6"/>
      <c r="G179" s="6"/>
      <c r="H179" s="7"/>
      <c r="I179" s="7"/>
      <c r="J179" s="6"/>
      <c r="K179" s="6"/>
      <c r="L179" s="6"/>
      <c r="M179" s="6"/>
      <c r="N179" s="6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</row>
    <row r="180">
      <c r="A180" s="5"/>
      <c r="B180" s="5"/>
      <c r="C180" s="5"/>
      <c r="D180" s="6"/>
      <c r="E180" s="6"/>
      <c r="F180" s="6"/>
      <c r="G180" s="6"/>
      <c r="H180" s="7"/>
      <c r="I180" s="7"/>
      <c r="J180" s="6"/>
      <c r="K180" s="6"/>
      <c r="L180" s="6"/>
      <c r="M180" s="6"/>
      <c r="N180" s="6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</row>
    <row r="181">
      <c r="A181" s="5"/>
      <c r="B181" s="5"/>
      <c r="C181" s="5"/>
      <c r="D181" s="6"/>
      <c r="E181" s="6"/>
      <c r="F181" s="6"/>
      <c r="G181" s="6"/>
      <c r="H181" s="7"/>
      <c r="I181" s="7"/>
      <c r="J181" s="6"/>
      <c r="K181" s="6"/>
      <c r="L181" s="6"/>
      <c r="M181" s="6"/>
      <c r="N181" s="6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</row>
    <row r="182">
      <c r="A182" s="5"/>
      <c r="B182" s="5"/>
      <c r="C182" s="5"/>
      <c r="D182" s="6"/>
      <c r="E182" s="6"/>
      <c r="F182" s="6"/>
      <c r="G182" s="6"/>
      <c r="H182" s="7"/>
      <c r="I182" s="7"/>
      <c r="J182" s="6"/>
      <c r="K182" s="6"/>
      <c r="L182" s="6"/>
      <c r="M182" s="6"/>
      <c r="N182" s="6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</row>
    <row r="183">
      <c r="A183" s="5"/>
      <c r="B183" s="5"/>
      <c r="C183" s="5"/>
      <c r="D183" s="6"/>
      <c r="E183" s="6"/>
      <c r="F183" s="6"/>
      <c r="G183" s="6"/>
      <c r="H183" s="7"/>
      <c r="I183" s="7"/>
      <c r="J183" s="6"/>
      <c r="K183" s="6"/>
      <c r="L183" s="6"/>
      <c r="M183" s="6"/>
      <c r="N183" s="6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</row>
    <row r="184">
      <c r="A184" s="5"/>
      <c r="B184" s="5"/>
      <c r="C184" s="5"/>
      <c r="D184" s="6"/>
      <c r="E184" s="6"/>
      <c r="F184" s="6"/>
      <c r="G184" s="6"/>
      <c r="H184" s="7"/>
      <c r="I184" s="7"/>
      <c r="J184" s="6"/>
      <c r="K184" s="6"/>
      <c r="L184" s="6"/>
      <c r="M184" s="6"/>
      <c r="N184" s="6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</row>
    <row r="185">
      <c r="A185" s="5"/>
      <c r="B185" s="5"/>
      <c r="C185" s="5"/>
      <c r="D185" s="6"/>
      <c r="E185" s="6"/>
      <c r="F185" s="6"/>
      <c r="G185" s="6"/>
      <c r="H185" s="7"/>
      <c r="I185" s="7"/>
      <c r="J185" s="6"/>
      <c r="K185" s="6"/>
      <c r="L185" s="6"/>
      <c r="M185" s="6"/>
      <c r="N185" s="6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</row>
    <row r="186">
      <c r="A186" s="5"/>
      <c r="B186" s="5"/>
      <c r="C186" s="5"/>
      <c r="D186" s="6"/>
      <c r="E186" s="6"/>
      <c r="F186" s="6"/>
      <c r="G186" s="6"/>
      <c r="H186" s="7"/>
      <c r="I186" s="7"/>
      <c r="J186" s="6"/>
      <c r="K186" s="6"/>
      <c r="L186" s="6"/>
      <c r="M186" s="6"/>
      <c r="N186" s="6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</row>
    <row r="187">
      <c r="A187" s="5"/>
      <c r="B187" s="5"/>
      <c r="C187" s="5"/>
      <c r="D187" s="6"/>
      <c r="E187" s="6"/>
      <c r="F187" s="6"/>
      <c r="G187" s="6"/>
      <c r="H187" s="7"/>
      <c r="I187" s="7"/>
      <c r="J187" s="6"/>
      <c r="K187" s="6"/>
      <c r="L187" s="6"/>
      <c r="M187" s="6"/>
      <c r="N187" s="6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</row>
    <row r="188">
      <c r="A188" s="5"/>
      <c r="B188" s="5"/>
      <c r="C188" s="5"/>
      <c r="D188" s="6"/>
      <c r="E188" s="6"/>
      <c r="F188" s="6"/>
      <c r="G188" s="6"/>
      <c r="H188" s="7"/>
      <c r="I188" s="7"/>
      <c r="J188" s="6"/>
      <c r="K188" s="6"/>
      <c r="L188" s="6"/>
      <c r="M188" s="6"/>
      <c r="N188" s="6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</row>
    <row r="189">
      <c r="A189" s="5"/>
      <c r="B189" s="5"/>
      <c r="C189" s="5"/>
      <c r="D189" s="6"/>
      <c r="E189" s="6"/>
      <c r="F189" s="6"/>
      <c r="G189" s="6"/>
      <c r="H189" s="7"/>
      <c r="I189" s="7"/>
      <c r="J189" s="6"/>
      <c r="K189" s="6"/>
      <c r="L189" s="6"/>
      <c r="M189" s="6"/>
      <c r="N189" s="6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</row>
    <row r="190">
      <c r="A190" s="5"/>
      <c r="B190" s="5"/>
      <c r="C190" s="5"/>
      <c r="D190" s="6"/>
      <c r="E190" s="6"/>
      <c r="F190" s="6"/>
      <c r="G190" s="6"/>
      <c r="H190" s="7"/>
      <c r="I190" s="7"/>
      <c r="J190" s="6"/>
      <c r="K190" s="6"/>
      <c r="L190" s="6"/>
      <c r="M190" s="6"/>
      <c r="N190" s="6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</row>
    <row r="191">
      <c r="A191" s="5"/>
      <c r="B191" s="5"/>
      <c r="C191" s="5"/>
      <c r="D191" s="6"/>
      <c r="E191" s="6"/>
      <c r="F191" s="6"/>
      <c r="G191" s="6"/>
      <c r="H191" s="7"/>
      <c r="I191" s="7"/>
      <c r="J191" s="6"/>
      <c r="K191" s="6"/>
      <c r="L191" s="6"/>
      <c r="M191" s="6"/>
      <c r="N191" s="6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</row>
    <row r="192">
      <c r="A192" s="5"/>
      <c r="B192" s="5"/>
      <c r="C192" s="5"/>
      <c r="D192" s="6"/>
      <c r="E192" s="6"/>
      <c r="F192" s="6"/>
      <c r="G192" s="6"/>
      <c r="H192" s="7"/>
      <c r="I192" s="7"/>
      <c r="J192" s="6"/>
      <c r="K192" s="6"/>
      <c r="L192" s="6"/>
      <c r="M192" s="6"/>
      <c r="N192" s="6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</row>
    <row r="193">
      <c r="A193" s="5"/>
      <c r="B193" s="5"/>
      <c r="C193" s="5"/>
      <c r="D193" s="6"/>
      <c r="E193" s="6"/>
      <c r="F193" s="6"/>
      <c r="G193" s="6"/>
      <c r="H193" s="7"/>
      <c r="I193" s="7"/>
      <c r="J193" s="6"/>
      <c r="K193" s="6"/>
      <c r="L193" s="6"/>
      <c r="M193" s="6"/>
      <c r="N193" s="6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</row>
    <row r="194">
      <c r="A194" s="5"/>
      <c r="B194" s="5"/>
      <c r="C194" s="5"/>
      <c r="D194" s="6"/>
      <c r="E194" s="6"/>
      <c r="F194" s="6"/>
      <c r="G194" s="6"/>
      <c r="H194" s="7"/>
      <c r="I194" s="7"/>
      <c r="J194" s="6"/>
      <c r="K194" s="6"/>
      <c r="L194" s="6"/>
      <c r="M194" s="6"/>
      <c r="N194" s="6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</row>
    <row r="195">
      <c r="A195" s="5"/>
      <c r="B195" s="5"/>
      <c r="C195" s="5"/>
      <c r="D195" s="6"/>
      <c r="E195" s="6"/>
      <c r="F195" s="6"/>
      <c r="G195" s="6"/>
      <c r="H195" s="7"/>
      <c r="I195" s="7"/>
      <c r="J195" s="6"/>
      <c r="K195" s="6"/>
      <c r="L195" s="6"/>
      <c r="M195" s="6"/>
      <c r="N195" s="6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</row>
    <row r="196">
      <c r="A196" s="5"/>
      <c r="B196" s="5"/>
      <c r="C196" s="5"/>
      <c r="D196" s="6"/>
      <c r="E196" s="6"/>
      <c r="F196" s="6"/>
      <c r="G196" s="6"/>
      <c r="H196" s="7"/>
      <c r="I196" s="7"/>
      <c r="J196" s="6"/>
      <c r="K196" s="6"/>
      <c r="L196" s="6"/>
      <c r="M196" s="6"/>
      <c r="N196" s="6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</row>
    <row r="197">
      <c r="A197" s="5"/>
      <c r="B197" s="5"/>
      <c r="C197" s="5"/>
      <c r="D197" s="6"/>
      <c r="E197" s="6"/>
      <c r="F197" s="6"/>
      <c r="G197" s="6"/>
      <c r="H197" s="7"/>
      <c r="I197" s="7"/>
      <c r="J197" s="6"/>
      <c r="K197" s="6"/>
      <c r="L197" s="6"/>
      <c r="M197" s="6"/>
      <c r="N197" s="6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</row>
    <row r="198">
      <c r="A198" s="5"/>
      <c r="B198" s="5"/>
      <c r="C198" s="5"/>
      <c r="D198" s="6"/>
      <c r="E198" s="6"/>
      <c r="F198" s="6"/>
      <c r="G198" s="6"/>
      <c r="H198" s="7"/>
      <c r="I198" s="7"/>
      <c r="J198" s="6"/>
      <c r="K198" s="6"/>
      <c r="L198" s="6"/>
      <c r="M198" s="6"/>
      <c r="N198" s="6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</row>
    <row r="199">
      <c r="A199" s="5"/>
      <c r="B199" s="5"/>
      <c r="C199" s="5"/>
      <c r="D199" s="6"/>
      <c r="E199" s="6"/>
      <c r="F199" s="6"/>
      <c r="G199" s="6"/>
      <c r="H199" s="7"/>
      <c r="I199" s="7"/>
      <c r="J199" s="6"/>
      <c r="K199" s="6"/>
      <c r="L199" s="6"/>
      <c r="M199" s="6"/>
      <c r="N199" s="6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</row>
    <row r="200">
      <c r="A200" s="5"/>
      <c r="B200" s="5"/>
      <c r="C200" s="5"/>
      <c r="D200" s="6"/>
      <c r="E200" s="6"/>
      <c r="F200" s="6"/>
      <c r="G200" s="6"/>
      <c r="H200" s="7"/>
      <c r="I200" s="7"/>
      <c r="J200" s="6"/>
      <c r="K200" s="6"/>
      <c r="L200" s="6"/>
      <c r="M200" s="6"/>
      <c r="N200" s="6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</row>
    <row r="201">
      <c r="A201" s="5"/>
      <c r="B201" s="5"/>
      <c r="C201" s="5"/>
      <c r="D201" s="6"/>
      <c r="E201" s="6"/>
      <c r="F201" s="6"/>
      <c r="G201" s="6"/>
      <c r="H201" s="7"/>
      <c r="I201" s="7"/>
      <c r="J201" s="6"/>
      <c r="K201" s="6"/>
      <c r="L201" s="6"/>
      <c r="M201" s="6"/>
      <c r="N201" s="6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</row>
    <row r="202">
      <c r="A202" s="5"/>
      <c r="B202" s="5"/>
      <c r="C202" s="5"/>
      <c r="D202" s="6"/>
      <c r="E202" s="6"/>
      <c r="F202" s="6"/>
      <c r="G202" s="6"/>
      <c r="H202" s="7"/>
      <c r="I202" s="7"/>
      <c r="J202" s="6"/>
      <c r="K202" s="6"/>
      <c r="L202" s="6"/>
      <c r="M202" s="6"/>
      <c r="N202" s="6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</row>
    <row r="203">
      <c r="A203" s="5"/>
      <c r="B203" s="5"/>
      <c r="C203" s="5"/>
      <c r="D203" s="6"/>
      <c r="E203" s="6"/>
      <c r="F203" s="6"/>
      <c r="G203" s="6"/>
      <c r="H203" s="7"/>
      <c r="I203" s="7"/>
      <c r="J203" s="6"/>
      <c r="K203" s="6"/>
      <c r="L203" s="6"/>
      <c r="M203" s="6"/>
      <c r="N203" s="6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</row>
    <row r="204">
      <c r="A204" s="5"/>
      <c r="B204" s="5"/>
      <c r="C204" s="5"/>
      <c r="D204" s="6"/>
      <c r="E204" s="6"/>
      <c r="F204" s="6"/>
      <c r="G204" s="6"/>
      <c r="H204" s="7"/>
      <c r="I204" s="7"/>
      <c r="J204" s="6"/>
      <c r="K204" s="6"/>
      <c r="L204" s="6"/>
      <c r="M204" s="6"/>
      <c r="N204" s="6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</row>
    <row r="205">
      <c r="A205" s="5"/>
      <c r="B205" s="5"/>
      <c r="C205" s="5"/>
      <c r="D205" s="6"/>
      <c r="E205" s="6"/>
      <c r="F205" s="6"/>
      <c r="G205" s="6"/>
      <c r="H205" s="7"/>
      <c r="I205" s="7"/>
      <c r="J205" s="6"/>
      <c r="K205" s="6"/>
      <c r="L205" s="6"/>
      <c r="M205" s="6"/>
      <c r="N205" s="6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</row>
    <row r="206">
      <c r="A206" s="5"/>
      <c r="B206" s="5"/>
      <c r="C206" s="5"/>
      <c r="D206" s="6"/>
      <c r="E206" s="6"/>
      <c r="F206" s="6"/>
      <c r="G206" s="6"/>
      <c r="H206" s="7"/>
      <c r="I206" s="7"/>
      <c r="J206" s="6"/>
      <c r="K206" s="6"/>
      <c r="L206" s="6"/>
      <c r="M206" s="6"/>
      <c r="N206" s="6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</row>
    <row r="207">
      <c r="A207" s="5"/>
      <c r="B207" s="5"/>
      <c r="C207" s="5"/>
      <c r="D207" s="6"/>
      <c r="E207" s="6"/>
      <c r="F207" s="6"/>
      <c r="G207" s="6"/>
      <c r="H207" s="7"/>
      <c r="I207" s="7"/>
      <c r="J207" s="6"/>
      <c r="K207" s="6"/>
      <c r="L207" s="6"/>
      <c r="M207" s="6"/>
      <c r="N207" s="6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</row>
    <row r="208">
      <c r="A208" s="5"/>
      <c r="B208" s="5"/>
      <c r="C208" s="5"/>
      <c r="D208" s="6"/>
      <c r="E208" s="6"/>
      <c r="F208" s="6"/>
      <c r="G208" s="6"/>
      <c r="H208" s="7"/>
      <c r="I208" s="7"/>
      <c r="J208" s="6"/>
      <c r="K208" s="6"/>
      <c r="L208" s="6"/>
      <c r="M208" s="6"/>
      <c r="N208" s="6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</row>
    <row r="209">
      <c r="A209" s="5"/>
      <c r="B209" s="5"/>
      <c r="C209" s="5"/>
      <c r="D209" s="6"/>
      <c r="E209" s="6"/>
      <c r="F209" s="6"/>
      <c r="G209" s="6"/>
      <c r="H209" s="7"/>
      <c r="I209" s="7"/>
      <c r="J209" s="6"/>
      <c r="K209" s="6"/>
      <c r="L209" s="6"/>
      <c r="M209" s="6"/>
      <c r="N209" s="6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</row>
    <row r="210">
      <c r="A210" s="5"/>
      <c r="B210" s="5"/>
      <c r="C210" s="5"/>
      <c r="D210" s="6"/>
      <c r="E210" s="6"/>
      <c r="F210" s="6"/>
      <c r="G210" s="6"/>
      <c r="H210" s="7"/>
      <c r="I210" s="7"/>
      <c r="J210" s="6"/>
      <c r="K210" s="6"/>
      <c r="L210" s="6"/>
      <c r="M210" s="6"/>
      <c r="N210" s="6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</row>
    <row r="211">
      <c r="A211" s="5"/>
      <c r="B211" s="5"/>
      <c r="C211" s="5"/>
      <c r="D211" s="6"/>
      <c r="E211" s="6"/>
      <c r="F211" s="6"/>
      <c r="G211" s="6"/>
      <c r="H211" s="7"/>
      <c r="I211" s="7"/>
      <c r="J211" s="6"/>
      <c r="K211" s="6"/>
      <c r="L211" s="6"/>
      <c r="M211" s="6"/>
      <c r="N211" s="6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</row>
    <row r="212">
      <c r="A212" s="5"/>
      <c r="B212" s="5"/>
      <c r="C212" s="5"/>
      <c r="D212" s="6"/>
      <c r="E212" s="6"/>
      <c r="F212" s="6"/>
      <c r="G212" s="6"/>
      <c r="H212" s="7"/>
      <c r="I212" s="7"/>
      <c r="J212" s="6"/>
      <c r="K212" s="6"/>
      <c r="L212" s="6"/>
      <c r="M212" s="6"/>
      <c r="N212" s="6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</row>
    <row r="213">
      <c r="A213" s="5"/>
      <c r="B213" s="5"/>
      <c r="C213" s="5"/>
      <c r="D213" s="6"/>
      <c r="E213" s="6"/>
      <c r="F213" s="6"/>
      <c r="G213" s="6"/>
      <c r="H213" s="7"/>
      <c r="I213" s="7"/>
      <c r="J213" s="6"/>
      <c r="K213" s="6"/>
      <c r="L213" s="6"/>
      <c r="M213" s="6"/>
      <c r="N213" s="6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</row>
    <row r="214">
      <c r="A214" s="5"/>
      <c r="B214" s="5"/>
      <c r="C214" s="5"/>
      <c r="D214" s="6"/>
      <c r="E214" s="6"/>
      <c r="F214" s="6"/>
      <c r="G214" s="6"/>
      <c r="H214" s="7"/>
      <c r="I214" s="7"/>
      <c r="J214" s="6"/>
      <c r="K214" s="6"/>
      <c r="L214" s="6"/>
      <c r="M214" s="6"/>
      <c r="N214" s="6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</row>
    <row r="215">
      <c r="A215" s="5"/>
      <c r="B215" s="5"/>
      <c r="C215" s="5"/>
      <c r="D215" s="6"/>
      <c r="E215" s="6"/>
      <c r="F215" s="6"/>
      <c r="G215" s="6"/>
      <c r="H215" s="7"/>
      <c r="I215" s="7"/>
      <c r="J215" s="6"/>
      <c r="K215" s="6"/>
      <c r="L215" s="6"/>
      <c r="M215" s="6"/>
      <c r="N215" s="6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</row>
    <row r="216">
      <c r="A216" s="5"/>
      <c r="B216" s="5"/>
      <c r="C216" s="5"/>
      <c r="D216" s="6"/>
      <c r="E216" s="6"/>
      <c r="F216" s="6"/>
      <c r="G216" s="6"/>
      <c r="H216" s="7"/>
      <c r="I216" s="7"/>
      <c r="J216" s="6"/>
      <c r="K216" s="6"/>
      <c r="L216" s="6"/>
      <c r="M216" s="6"/>
      <c r="N216" s="6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</row>
    <row r="217">
      <c r="A217" s="5"/>
      <c r="B217" s="5"/>
      <c r="C217" s="5"/>
      <c r="D217" s="6"/>
      <c r="E217" s="6"/>
      <c r="F217" s="6"/>
      <c r="G217" s="6"/>
      <c r="H217" s="7"/>
      <c r="I217" s="7"/>
      <c r="J217" s="6"/>
      <c r="K217" s="6"/>
      <c r="L217" s="6"/>
      <c r="M217" s="6"/>
      <c r="N217" s="6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</row>
    <row r="218">
      <c r="A218" s="5"/>
      <c r="B218" s="5"/>
      <c r="C218" s="5"/>
      <c r="D218" s="6"/>
      <c r="E218" s="6"/>
      <c r="F218" s="6"/>
      <c r="G218" s="6"/>
      <c r="H218" s="7"/>
      <c r="I218" s="7"/>
      <c r="J218" s="6"/>
      <c r="K218" s="6"/>
      <c r="L218" s="6"/>
      <c r="M218" s="6"/>
      <c r="N218" s="6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</row>
    <row r="219">
      <c r="A219" s="5"/>
      <c r="B219" s="5"/>
      <c r="C219" s="5"/>
      <c r="D219" s="6"/>
      <c r="E219" s="6"/>
      <c r="F219" s="6"/>
      <c r="G219" s="6"/>
      <c r="H219" s="7"/>
      <c r="I219" s="7"/>
      <c r="J219" s="6"/>
      <c r="K219" s="6"/>
      <c r="L219" s="6"/>
      <c r="M219" s="6"/>
      <c r="N219" s="6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</row>
    <row r="220">
      <c r="A220" s="5"/>
      <c r="B220" s="5"/>
      <c r="C220" s="5"/>
      <c r="D220" s="6"/>
      <c r="E220" s="6"/>
      <c r="F220" s="6"/>
      <c r="G220" s="6"/>
      <c r="H220" s="7"/>
      <c r="I220" s="7"/>
      <c r="J220" s="6"/>
      <c r="K220" s="6"/>
      <c r="L220" s="6"/>
      <c r="M220" s="6"/>
      <c r="N220" s="6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</row>
    <row r="221">
      <c r="A221" s="5"/>
      <c r="B221" s="5"/>
      <c r="C221" s="5"/>
      <c r="D221" s="6"/>
      <c r="E221" s="6"/>
      <c r="F221" s="6"/>
      <c r="G221" s="6"/>
      <c r="H221" s="7"/>
      <c r="I221" s="7"/>
      <c r="J221" s="6"/>
      <c r="K221" s="6"/>
      <c r="L221" s="6"/>
      <c r="M221" s="6"/>
      <c r="N221" s="6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</row>
    <row r="222">
      <c r="A222" s="5"/>
      <c r="B222" s="5"/>
      <c r="C222" s="5"/>
      <c r="D222" s="6"/>
      <c r="E222" s="6"/>
      <c r="F222" s="6"/>
      <c r="G222" s="6"/>
      <c r="H222" s="7"/>
      <c r="I222" s="7"/>
      <c r="J222" s="6"/>
      <c r="K222" s="6"/>
      <c r="L222" s="6"/>
      <c r="M222" s="6"/>
      <c r="N222" s="6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</row>
    <row r="223">
      <c r="A223" s="5"/>
      <c r="B223" s="5"/>
      <c r="C223" s="5"/>
      <c r="D223" s="6"/>
      <c r="E223" s="6"/>
      <c r="F223" s="6"/>
      <c r="G223" s="6"/>
      <c r="H223" s="7"/>
      <c r="I223" s="7"/>
      <c r="J223" s="6"/>
      <c r="K223" s="6"/>
      <c r="L223" s="6"/>
      <c r="M223" s="6"/>
      <c r="N223" s="6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</row>
    <row r="224">
      <c r="A224" s="5"/>
      <c r="B224" s="5"/>
      <c r="C224" s="5"/>
      <c r="D224" s="6"/>
      <c r="E224" s="6"/>
      <c r="F224" s="6"/>
      <c r="G224" s="6"/>
      <c r="H224" s="7"/>
      <c r="I224" s="7"/>
      <c r="J224" s="6"/>
      <c r="K224" s="6"/>
      <c r="L224" s="6"/>
      <c r="M224" s="6"/>
      <c r="N224" s="6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</row>
    <row r="225">
      <c r="A225" s="5"/>
      <c r="B225" s="5"/>
      <c r="C225" s="5"/>
      <c r="D225" s="6"/>
      <c r="E225" s="6"/>
      <c r="F225" s="6"/>
      <c r="G225" s="6"/>
      <c r="H225" s="7"/>
      <c r="I225" s="7"/>
      <c r="J225" s="6"/>
      <c r="K225" s="6"/>
      <c r="L225" s="6"/>
      <c r="M225" s="6"/>
      <c r="N225" s="6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</row>
    <row r="226">
      <c r="A226" s="5"/>
      <c r="B226" s="5"/>
      <c r="C226" s="5"/>
      <c r="D226" s="6"/>
      <c r="E226" s="6"/>
      <c r="F226" s="6"/>
      <c r="G226" s="6"/>
      <c r="H226" s="7"/>
      <c r="I226" s="7"/>
      <c r="J226" s="6"/>
      <c r="K226" s="6"/>
      <c r="L226" s="6"/>
      <c r="M226" s="6"/>
      <c r="N226" s="6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</row>
    <row r="227">
      <c r="A227" s="5"/>
      <c r="B227" s="5"/>
      <c r="C227" s="5"/>
      <c r="D227" s="6"/>
      <c r="E227" s="6"/>
      <c r="F227" s="6"/>
      <c r="G227" s="6"/>
      <c r="H227" s="7"/>
      <c r="I227" s="7"/>
      <c r="J227" s="6"/>
      <c r="K227" s="6"/>
      <c r="L227" s="6"/>
      <c r="M227" s="6"/>
      <c r="N227" s="6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</row>
    <row r="228">
      <c r="A228" s="5"/>
      <c r="B228" s="5"/>
      <c r="C228" s="5"/>
      <c r="D228" s="6"/>
      <c r="E228" s="6"/>
      <c r="F228" s="6"/>
      <c r="G228" s="6"/>
      <c r="H228" s="7"/>
      <c r="I228" s="7"/>
      <c r="J228" s="6"/>
      <c r="K228" s="6"/>
      <c r="L228" s="6"/>
      <c r="M228" s="6"/>
      <c r="N228" s="6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</row>
    <row r="229">
      <c r="A229" s="5"/>
      <c r="B229" s="5"/>
      <c r="C229" s="5"/>
      <c r="D229" s="6"/>
      <c r="E229" s="6"/>
      <c r="F229" s="6"/>
      <c r="G229" s="6"/>
      <c r="H229" s="7"/>
      <c r="I229" s="7"/>
      <c r="J229" s="6"/>
      <c r="K229" s="6"/>
      <c r="L229" s="6"/>
      <c r="M229" s="6"/>
      <c r="N229" s="6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</row>
    <row r="230">
      <c r="A230" s="5"/>
      <c r="B230" s="5"/>
      <c r="C230" s="5"/>
      <c r="D230" s="6"/>
      <c r="E230" s="6"/>
      <c r="F230" s="6"/>
      <c r="G230" s="6"/>
      <c r="H230" s="7"/>
      <c r="I230" s="7"/>
      <c r="J230" s="6"/>
      <c r="K230" s="6"/>
      <c r="L230" s="6"/>
      <c r="M230" s="6"/>
      <c r="N230" s="6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</row>
    <row r="231">
      <c r="A231" s="5"/>
      <c r="B231" s="5"/>
      <c r="C231" s="5"/>
      <c r="D231" s="6"/>
      <c r="E231" s="6"/>
      <c r="F231" s="6"/>
      <c r="G231" s="6"/>
      <c r="H231" s="7"/>
      <c r="I231" s="7"/>
      <c r="J231" s="6"/>
      <c r="K231" s="6"/>
      <c r="L231" s="6"/>
      <c r="M231" s="6"/>
      <c r="N231" s="6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</row>
    <row r="232">
      <c r="A232" s="5"/>
      <c r="B232" s="5"/>
      <c r="C232" s="5"/>
      <c r="D232" s="6"/>
      <c r="E232" s="6"/>
      <c r="F232" s="6"/>
      <c r="G232" s="6"/>
      <c r="H232" s="7"/>
      <c r="I232" s="7"/>
      <c r="J232" s="6"/>
      <c r="K232" s="6"/>
      <c r="L232" s="6"/>
      <c r="M232" s="6"/>
      <c r="N232" s="6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</row>
    <row r="233">
      <c r="A233" s="5"/>
      <c r="B233" s="5"/>
      <c r="C233" s="5"/>
      <c r="D233" s="6"/>
      <c r="E233" s="6"/>
      <c r="F233" s="6"/>
      <c r="G233" s="6"/>
      <c r="H233" s="7"/>
      <c r="I233" s="7"/>
      <c r="J233" s="6"/>
      <c r="K233" s="6"/>
      <c r="L233" s="6"/>
      <c r="M233" s="6"/>
      <c r="N233" s="6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</row>
    <row r="234">
      <c r="A234" s="5"/>
      <c r="B234" s="5"/>
      <c r="C234" s="5"/>
      <c r="D234" s="6"/>
      <c r="E234" s="6"/>
      <c r="F234" s="6"/>
      <c r="G234" s="6"/>
      <c r="H234" s="7"/>
      <c r="I234" s="7"/>
      <c r="J234" s="6"/>
      <c r="K234" s="6"/>
      <c r="L234" s="6"/>
      <c r="M234" s="6"/>
      <c r="N234" s="6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</row>
    <row r="235">
      <c r="A235" s="5"/>
      <c r="B235" s="5"/>
      <c r="C235" s="5"/>
      <c r="D235" s="6"/>
      <c r="E235" s="6"/>
      <c r="F235" s="6"/>
      <c r="G235" s="6"/>
      <c r="H235" s="7"/>
      <c r="I235" s="7"/>
      <c r="J235" s="6"/>
      <c r="K235" s="6"/>
      <c r="L235" s="6"/>
      <c r="M235" s="6"/>
      <c r="N235" s="6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</row>
    <row r="236">
      <c r="A236" s="5"/>
      <c r="B236" s="5"/>
      <c r="C236" s="5"/>
      <c r="D236" s="6"/>
      <c r="E236" s="6"/>
      <c r="F236" s="6"/>
      <c r="G236" s="6"/>
      <c r="H236" s="7"/>
      <c r="I236" s="7"/>
      <c r="J236" s="6"/>
      <c r="K236" s="6"/>
      <c r="L236" s="6"/>
      <c r="M236" s="6"/>
      <c r="N236" s="6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</row>
    <row r="237">
      <c r="A237" s="5"/>
      <c r="B237" s="5"/>
      <c r="C237" s="5"/>
      <c r="D237" s="6"/>
      <c r="E237" s="6"/>
      <c r="F237" s="6"/>
      <c r="G237" s="6"/>
      <c r="H237" s="7"/>
      <c r="I237" s="7"/>
      <c r="J237" s="6"/>
      <c r="K237" s="6"/>
      <c r="L237" s="6"/>
      <c r="M237" s="6"/>
      <c r="N237" s="6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</row>
    <row r="238">
      <c r="A238" s="5"/>
      <c r="B238" s="5"/>
      <c r="C238" s="5"/>
      <c r="D238" s="6"/>
      <c r="E238" s="6"/>
      <c r="F238" s="6"/>
      <c r="G238" s="6"/>
      <c r="H238" s="7"/>
      <c r="I238" s="7"/>
      <c r="J238" s="6"/>
      <c r="K238" s="6"/>
      <c r="L238" s="6"/>
      <c r="M238" s="6"/>
      <c r="N238" s="6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</row>
    <row r="239">
      <c r="A239" s="5"/>
      <c r="B239" s="5"/>
      <c r="C239" s="5"/>
      <c r="D239" s="6"/>
      <c r="E239" s="6"/>
      <c r="F239" s="6"/>
      <c r="G239" s="6"/>
      <c r="H239" s="7"/>
      <c r="I239" s="7"/>
      <c r="J239" s="6"/>
      <c r="K239" s="6"/>
      <c r="L239" s="6"/>
      <c r="M239" s="6"/>
      <c r="N239" s="6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</row>
    <row r="240">
      <c r="A240" s="5"/>
      <c r="B240" s="5"/>
      <c r="C240" s="5"/>
      <c r="D240" s="6"/>
      <c r="E240" s="6"/>
      <c r="F240" s="6"/>
      <c r="G240" s="6"/>
      <c r="H240" s="7"/>
      <c r="I240" s="7"/>
      <c r="J240" s="6"/>
      <c r="K240" s="6"/>
      <c r="L240" s="6"/>
      <c r="M240" s="6"/>
      <c r="N240" s="6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</row>
    <row r="241">
      <c r="A241" s="5"/>
      <c r="B241" s="5"/>
      <c r="C241" s="5"/>
      <c r="D241" s="6"/>
      <c r="E241" s="6"/>
      <c r="F241" s="6"/>
      <c r="G241" s="6"/>
      <c r="H241" s="7"/>
      <c r="I241" s="7"/>
      <c r="J241" s="6"/>
      <c r="K241" s="6"/>
      <c r="L241" s="6"/>
      <c r="M241" s="6"/>
      <c r="N241" s="6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</row>
    <row r="242">
      <c r="A242" s="5"/>
      <c r="B242" s="5"/>
      <c r="C242" s="5"/>
      <c r="D242" s="6"/>
      <c r="E242" s="6"/>
      <c r="F242" s="6"/>
      <c r="G242" s="6"/>
      <c r="H242" s="7"/>
      <c r="I242" s="7"/>
      <c r="J242" s="6"/>
      <c r="K242" s="6"/>
      <c r="L242" s="6"/>
      <c r="M242" s="6"/>
      <c r="N242" s="6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</row>
    <row r="243">
      <c r="A243" s="5"/>
      <c r="B243" s="5"/>
      <c r="C243" s="5"/>
      <c r="D243" s="6"/>
      <c r="E243" s="6"/>
      <c r="F243" s="6"/>
      <c r="G243" s="6"/>
      <c r="H243" s="7"/>
      <c r="I243" s="7"/>
      <c r="J243" s="6"/>
      <c r="K243" s="6"/>
      <c r="L243" s="6"/>
      <c r="M243" s="6"/>
      <c r="N243" s="6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</row>
    <row r="244">
      <c r="A244" s="5"/>
      <c r="B244" s="5"/>
      <c r="C244" s="5"/>
      <c r="D244" s="6"/>
      <c r="E244" s="6"/>
      <c r="F244" s="6"/>
      <c r="G244" s="6"/>
      <c r="H244" s="7"/>
      <c r="I244" s="7"/>
      <c r="J244" s="6"/>
      <c r="K244" s="6"/>
      <c r="L244" s="6"/>
      <c r="M244" s="6"/>
      <c r="N244" s="6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</row>
    <row r="245">
      <c r="A245" s="5"/>
      <c r="B245" s="5"/>
      <c r="C245" s="5"/>
      <c r="D245" s="6"/>
      <c r="E245" s="6"/>
      <c r="F245" s="6"/>
      <c r="G245" s="6"/>
      <c r="H245" s="7"/>
      <c r="I245" s="7"/>
      <c r="J245" s="6"/>
      <c r="K245" s="6"/>
      <c r="L245" s="6"/>
      <c r="M245" s="6"/>
      <c r="N245" s="6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</row>
    <row r="246">
      <c r="A246" s="5"/>
      <c r="B246" s="5"/>
      <c r="C246" s="5"/>
      <c r="D246" s="6"/>
      <c r="E246" s="6"/>
      <c r="F246" s="6"/>
      <c r="G246" s="6"/>
      <c r="H246" s="7"/>
      <c r="I246" s="7"/>
      <c r="J246" s="6"/>
      <c r="K246" s="6"/>
      <c r="L246" s="6"/>
      <c r="M246" s="6"/>
      <c r="N246" s="6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</row>
    <row r="247">
      <c r="A247" s="5"/>
      <c r="B247" s="5"/>
      <c r="C247" s="5"/>
      <c r="D247" s="6"/>
      <c r="E247" s="6"/>
      <c r="F247" s="6"/>
      <c r="G247" s="6"/>
      <c r="H247" s="7"/>
      <c r="I247" s="7"/>
      <c r="J247" s="6"/>
      <c r="K247" s="6"/>
      <c r="L247" s="6"/>
      <c r="M247" s="6"/>
      <c r="N247" s="6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</row>
    <row r="248">
      <c r="A248" s="5"/>
      <c r="B248" s="5"/>
      <c r="C248" s="5"/>
      <c r="D248" s="6"/>
      <c r="E248" s="6"/>
      <c r="F248" s="6"/>
      <c r="G248" s="6"/>
      <c r="H248" s="7"/>
      <c r="I248" s="7"/>
      <c r="J248" s="6"/>
      <c r="K248" s="6"/>
      <c r="L248" s="6"/>
      <c r="M248" s="6"/>
      <c r="N248" s="6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</row>
    <row r="249">
      <c r="A249" s="5"/>
      <c r="B249" s="5"/>
      <c r="C249" s="5"/>
      <c r="D249" s="6"/>
      <c r="E249" s="6"/>
      <c r="F249" s="6"/>
      <c r="G249" s="6"/>
      <c r="H249" s="7"/>
      <c r="I249" s="7"/>
      <c r="J249" s="6"/>
      <c r="K249" s="6"/>
      <c r="L249" s="6"/>
      <c r="M249" s="6"/>
      <c r="N249" s="6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</row>
    <row r="250">
      <c r="A250" s="5"/>
      <c r="B250" s="5"/>
      <c r="C250" s="5"/>
      <c r="D250" s="6"/>
      <c r="E250" s="6"/>
      <c r="F250" s="6"/>
      <c r="G250" s="6"/>
      <c r="H250" s="7"/>
      <c r="I250" s="7"/>
      <c r="J250" s="6"/>
      <c r="K250" s="6"/>
      <c r="L250" s="6"/>
      <c r="M250" s="6"/>
      <c r="N250" s="6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</row>
    <row r="251">
      <c r="A251" s="5"/>
      <c r="B251" s="5"/>
      <c r="C251" s="5"/>
      <c r="D251" s="6"/>
      <c r="E251" s="6"/>
      <c r="F251" s="6"/>
      <c r="G251" s="6"/>
      <c r="H251" s="7"/>
      <c r="I251" s="7"/>
      <c r="J251" s="6"/>
      <c r="K251" s="6"/>
      <c r="L251" s="6"/>
      <c r="M251" s="6"/>
      <c r="N251" s="6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</row>
    <row r="252">
      <c r="A252" s="5"/>
      <c r="B252" s="5"/>
      <c r="C252" s="5"/>
      <c r="D252" s="6"/>
      <c r="E252" s="6"/>
      <c r="F252" s="6"/>
      <c r="G252" s="6"/>
      <c r="H252" s="7"/>
      <c r="I252" s="7"/>
      <c r="J252" s="6"/>
      <c r="K252" s="6"/>
      <c r="L252" s="6"/>
      <c r="M252" s="6"/>
      <c r="N252" s="6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</row>
    <row r="253">
      <c r="A253" s="5"/>
      <c r="B253" s="5"/>
      <c r="C253" s="5"/>
      <c r="D253" s="6"/>
      <c r="E253" s="6"/>
      <c r="F253" s="6"/>
      <c r="G253" s="6"/>
      <c r="H253" s="7"/>
      <c r="I253" s="7"/>
      <c r="J253" s="6"/>
      <c r="K253" s="6"/>
      <c r="L253" s="6"/>
      <c r="M253" s="6"/>
      <c r="N253" s="6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</row>
    <row r="254">
      <c r="A254" s="5"/>
      <c r="B254" s="5"/>
      <c r="C254" s="5"/>
      <c r="D254" s="6"/>
      <c r="E254" s="6"/>
      <c r="F254" s="6"/>
      <c r="G254" s="6"/>
      <c r="H254" s="7"/>
      <c r="I254" s="7"/>
      <c r="J254" s="6"/>
      <c r="K254" s="6"/>
      <c r="L254" s="6"/>
      <c r="M254" s="6"/>
      <c r="N254" s="6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</row>
    <row r="255">
      <c r="A255" s="5"/>
      <c r="B255" s="5"/>
      <c r="C255" s="5"/>
      <c r="D255" s="6"/>
      <c r="E255" s="6"/>
      <c r="F255" s="6"/>
      <c r="G255" s="6"/>
      <c r="H255" s="7"/>
      <c r="I255" s="7"/>
      <c r="J255" s="6"/>
      <c r="K255" s="6"/>
      <c r="L255" s="6"/>
      <c r="M255" s="6"/>
      <c r="N255" s="6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</row>
    <row r="256">
      <c r="A256" s="5"/>
      <c r="B256" s="5"/>
      <c r="C256" s="5"/>
      <c r="D256" s="6"/>
      <c r="E256" s="6"/>
      <c r="F256" s="6"/>
      <c r="G256" s="6"/>
      <c r="H256" s="7"/>
      <c r="I256" s="7"/>
      <c r="J256" s="6"/>
      <c r="K256" s="6"/>
      <c r="L256" s="6"/>
      <c r="M256" s="6"/>
      <c r="N256" s="6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</row>
    <row r="257">
      <c r="A257" s="5"/>
      <c r="B257" s="5"/>
      <c r="C257" s="5"/>
      <c r="D257" s="6"/>
      <c r="E257" s="6"/>
      <c r="F257" s="6"/>
      <c r="G257" s="6"/>
      <c r="H257" s="7"/>
      <c r="I257" s="7"/>
      <c r="J257" s="6"/>
      <c r="K257" s="6"/>
      <c r="L257" s="6"/>
      <c r="M257" s="6"/>
      <c r="N257" s="6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</row>
    <row r="258">
      <c r="A258" s="5"/>
      <c r="B258" s="5"/>
      <c r="C258" s="5"/>
      <c r="D258" s="6"/>
      <c r="E258" s="6"/>
      <c r="F258" s="6"/>
      <c r="G258" s="6"/>
      <c r="H258" s="7"/>
      <c r="I258" s="7"/>
      <c r="J258" s="6"/>
      <c r="K258" s="6"/>
      <c r="L258" s="6"/>
      <c r="M258" s="6"/>
      <c r="N258" s="6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</row>
    <row r="259">
      <c r="A259" s="5"/>
      <c r="B259" s="5"/>
      <c r="C259" s="5"/>
      <c r="D259" s="6"/>
      <c r="E259" s="6"/>
      <c r="F259" s="6"/>
      <c r="G259" s="6"/>
      <c r="H259" s="7"/>
      <c r="I259" s="7"/>
      <c r="J259" s="6"/>
      <c r="K259" s="6"/>
      <c r="L259" s="6"/>
      <c r="M259" s="6"/>
      <c r="N259" s="6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</row>
    <row r="260">
      <c r="A260" s="5"/>
      <c r="B260" s="5"/>
      <c r="C260" s="5"/>
      <c r="D260" s="6"/>
      <c r="E260" s="6"/>
      <c r="F260" s="6"/>
      <c r="G260" s="6"/>
      <c r="H260" s="7"/>
      <c r="I260" s="7"/>
      <c r="J260" s="6"/>
      <c r="K260" s="6"/>
      <c r="L260" s="6"/>
      <c r="M260" s="6"/>
      <c r="N260" s="6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</row>
    <row r="261">
      <c r="A261" s="5"/>
      <c r="B261" s="5"/>
      <c r="C261" s="5"/>
      <c r="D261" s="6"/>
      <c r="E261" s="6"/>
      <c r="F261" s="6"/>
      <c r="G261" s="6"/>
      <c r="H261" s="7"/>
      <c r="I261" s="7"/>
      <c r="J261" s="6"/>
      <c r="K261" s="6"/>
      <c r="L261" s="6"/>
      <c r="M261" s="6"/>
      <c r="N261" s="6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</row>
    <row r="262">
      <c r="A262" s="5"/>
      <c r="B262" s="5"/>
      <c r="C262" s="5"/>
      <c r="D262" s="6"/>
      <c r="E262" s="6"/>
      <c r="F262" s="6"/>
      <c r="G262" s="6"/>
      <c r="H262" s="7"/>
      <c r="I262" s="7"/>
      <c r="J262" s="6"/>
      <c r="K262" s="6"/>
      <c r="L262" s="6"/>
      <c r="M262" s="6"/>
      <c r="N262" s="6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</row>
    <row r="263">
      <c r="A263" s="5"/>
      <c r="B263" s="5"/>
      <c r="C263" s="5"/>
      <c r="D263" s="6"/>
      <c r="E263" s="6"/>
      <c r="F263" s="6"/>
      <c r="G263" s="6"/>
      <c r="H263" s="7"/>
      <c r="I263" s="7"/>
      <c r="J263" s="6"/>
      <c r="K263" s="6"/>
      <c r="L263" s="6"/>
      <c r="M263" s="6"/>
      <c r="N263" s="6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</row>
    <row r="264">
      <c r="A264" s="5"/>
      <c r="B264" s="5"/>
      <c r="C264" s="5"/>
      <c r="D264" s="6"/>
      <c r="E264" s="6"/>
      <c r="F264" s="6"/>
      <c r="G264" s="6"/>
      <c r="H264" s="7"/>
      <c r="I264" s="7"/>
      <c r="J264" s="6"/>
      <c r="K264" s="6"/>
      <c r="L264" s="6"/>
      <c r="M264" s="6"/>
      <c r="N264" s="6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</row>
    <row r="265">
      <c r="A265" s="5"/>
      <c r="B265" s="5"/>
      <c r="C265" s="5"/>
      <c r="D265" s="6"/>
      <c r="E265" s="6"/>
      <c r="F265" s="6"/>
      <c r="G265" s="6"/>
      <c r="H265" s="7"/>
      <c r="I265" s="7"/>
      <c r="J265" s="6"/>
      <c r="K265" s="6"/>
      <c r="L265" s="6"/>
      <c r="M265" s="6"/>
      <c r="N265" s="6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</row>
    <row r="266">
      <c r="A266" s="5"/>
      <c r="B266" s="5"/>
      <c r="C266" s="5"/>
      <c r="D266" s="6"/>
      <c r="E266" s="6"/>
      <c r="F266" s="6"/>
      <c r="G266" s="6"/>
      <c r="H266" s="7"/>
      <c r="I266" s="7"/>
      <c r="J266" s="6"/>
      <c r="K266" s="6"/>
      <c r="L266" s="6"/>
      <c r="M266" s="6"/>
      <c r="N266" s="6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</row>
    <row r="267">
      <c r="A267" s="5"/>
      <c r="B267" s="5"/>
      <c r="C267" s="5"/>
      <c r="D267" s="6"/>
      <c r="E267" s="6"/>
      <c r="F267" s="6"/>
      <c r="G267" s="6"/>
      <c r="H267" s="7"/>
      <c r="I267" s="7"/>
      <c r="J267" s="6"/>
      <c r="K267" s="6"/>
      <c r="L267" s="6"/>
      <c r="M267" s="6"/>
      <c r="N267" s="6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</row>
    <row r="268">
      <c r="A268" s="5"/>
      <c r="B268" s="5"/>
      <c r="C268" s="5"/>
      <c r="D268" s="6"/>
      <c r="E268" s="6"/>
      <c r="F268" s="6"/>
      <c r="G268" s="6"/>
      <c r="H268" s="7"/>
      <c r="I268" s="7"/>
      <c r="J268" s="6"/>
      <c r="K268" s="6"/>
      <c r="L268" s="6"/>
      <c r="M268" s="6"/>
      <c r="N268" s="6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</row>
    <row r="269">
      <c r="A269" s="5"/>
      <c r="B269" s="5"/>
      <c r="C269" s="5"/>
      <c r="D269" s="6"/>
      <c r="E269" s="6"/>
      <c r="F269" s="6"/>
      <c r="G269" s="6"/>
      <c r="H269" s="7"/>
      <c r="I269" s="7"/>
      <c r="J269" s="6"/>
      <c r="K269" s="6"/>
      <c r="L269" s="6"/>
      <c r="M269" s="6"/>
      <c r="N269" s="6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</row>
    <row r="270">
      <c r="A270" s="5"/>
      <c r="B270" s="5"/>
      <c r="C270" s="5"/>
      <c r="D270" s="6"/>
      <c r="E270" s="6"/>
      <c r="F270" s="6"/>
      <c r="G270" s="6"/>
      <c r="H270" s="7"/>
      <c r="I270" s="7"/>
      <c r="J270" s="6"/>
      <c r="K270" s="6"/>
      <c r="L270" s="6"/>
      <c r="M270" s="6"/>
      <c r="N270" s="6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</row>
    <row r="271">
      <c r="A271" s="5"/>
      <c r="B271" s="5"/>
      <c r="C271" s="5"/>
      <c r="D271" s="6"/>
      <c r="E271" s="6"/>
      <c r="F271" s="6"/>
      <c r="G271" s="6"/>
      <c r="H271" s="7"/>
      <c r="I271" s="7"/>
      <c r="J271" s="6"/>
      <c r="K271" s="6"/>
      <c r="L271" s="6"/>
      <c r="M271" s="6"/>
      <c r="N271" s="6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</row>
    <row r="272">
      <c r="A272" s="5"/>
      <c r="B272" s="5"/>
      <c r="C272" s="5"/>
      <c r="D272" s="6"/>
      <c r="E272" s="6"/>
      <c r="F272" s="6"/>
      <c r="G272" s="6"/>
      <c r="H272" s="7"/>
      <c r="I272" s="7"/>
      <c r="J272" s="6"/>
      <c r="K272" s="6"/>
      <c r="L272" s="6"/>
      <c r="M272" s="6"/>
      <c r="N272" s="6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</row>
    <row r="273">
      <c r="A273" s="5"/>
      <c r="B273" s="5"/>
      <c r="C273" s="5"/>
      <c r="D273" s="6"/>
      <c r="E273" s="6"/>
      <c r="F273" s="6"/>
      <c r="G273" s="6"/>
      <c r="H273" s="7"/>
      <c r="I273" s="7"/>
      <c r="J273" s="6"/>
      <c r="K273" s="6"/>
      <c r="L273" s="6"/>
      <c r="M273" s="6"/>
      <c r="N273" s="6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</row>
    <row r="274">
      <c r="A274" s="5"/>
      <c r="B274" s="5"/>
      <c r="C274" s="5"/>
      <c r="D274" s="6"/>
      <c r="E274" s="6"/>
      <c r="F274" s="6"/>
      <c r="G274" s="6"/>
      <c r="H274" s="7"/>
      <c r="I274" s="7"/>
      <c r="J274" s="6"/>
      <c r="K274" s="6"/>
      <c r="L274" s="6"/>
      <c r="M274" s="6"/>
      <c r="N274" s="6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</row>
    <row r="275">
      <c r="A275" s="5"/>
      <c r="B275" s="5"/>
      <c r="C275" s="5"/>
      <c r="D275" s="6"/>
      <c r="E275" s="6"/>
      <c r="F275" s="6"/>
      <c r="G275" s="6"/>
      <c r="H275" s="7"/>
      <c r="I275" s="7"/>
      <c r="J275" s="6"/>
      <c r="K275" s="6"/>
      <c r="L275" s="6"/>
      <c r="M275" s="6"/>
      <c r="N275" s="6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</row>
    <row r="276">
      <c r="A276" s="5"/>
      <c r="B276" s="5"/>
      <c r="C276" s="5"/>
      <c r="D276" s="6"/>
      <c r="E276" s="6"/>
      <c r="F276" s="6"/>
      <c r="G276" s="6"/>
      <c r="H276" s="7"/>
      <c r="I276" s="7"/>
      <c r="J276" s="6"/>
      <c r="K276" s="6"/>
      <c r="L276" s="6"/>
      <c r="M276" s="6"/>
      <c r="N276" s="6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</row>
    <row r="277">
      <c r="A277" s="5"/>
      <c r="B277" s="5"/>
      <c r="C277" s="5"/>
      <c r="D277" s="6"/>
      <c r="E277" s="6"/>
      <c r="F277" s="6"/>
      <c r="G277" s="6"/>
      <c r="H277" s="7"/>
      <c r="I277" s="7"/>
      <c r="J277" s="6"/>
      <c r="K277" s="6"/>
      <c r="L277" s="6"/>
      <c r="M277" s="6"/>
      <c r="N277" s="6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</row>
    <row r="278">
      <c r="A278" s="5"/>
      <c r="B278" s="5"/>
      <c r="C278" s="5"/>
      <c r="D278" s="6"/>
      <c r="E278" s="6"/>
      <c r="F278" s="6"/>
      <c r="G278" s="6"/>
      <c r="H278" s="7"/>
      <c r="I278" s="7"/>
      <c r="J278" s="6"/>
      <c r="K278" s="6"/>
      <c r="L278" s="6"/>
      <c r="M278" s="6"/>
      <c r="N278" s="6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</row>
    <row r="279">
      <c r="A279" s="5"/>
      <c r="B279" s="5"/>
      <c r="C279" s="5"/>
      <c r="D279" s="6"/>
      <c r="E279" s="6"/>
      <c r="F279" s="6"/>
      <c r="G279" s="6"/>
      <c r="H279" s="7"/>
      <c r="I279" s="7"/>
      <c r="J279" s="6"/>
      <c r="K279" s="6"/>
      <c r="L279" s="6"/>
      <c r="M279" s="6"/>
      <c r="N279" s="6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</row>
    <row r="280">
      <c r="A280" s="5"/>
      <c r="B280" s="5"/>
      <c r="C280" s="5"/>
      <c r="D280" s="6"/>
      <c r="E280" s="6"/>
      <c r="F280" s="6"/>
      <c r="G280" s="6"/>
      <c r="H280" s="7"/>
      <c r="I280" s="7"/>
      <c r="J280" s="6"/>
      <c r="K280" s="6"/>
      <c r="L280" s="6"/>
      <c r="M280" s="6"/>
      <c r="N280" s="6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</row>
    <row r="281">
      <c r="A281" s="5"/>
      <c r="B281" s="5"/>
      <c r="C281" s="5"/>
      <c r="D281" s="6"/>
      <c r="E281" s="6"/>
      <c r="F281" s="6"/>
      <c r="G281" s="6"/>
      <c r="H281" s="7"/>
      <c r="I281" s="7"/>
      <c r="J281" s="6"/>
      <c r="K281" s="6"/>
      <c r="L281" s="6"/>
      <c r="M281" s="6"/>
      <c r="N281" s="6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</row>
    <row r="282">
      <c r="A282" s="5"/>
      <c r="B282" s="5"/>
      <c r="C282" s="5"/>
      <c r="D282" s="6"/>
      <c r="E282" s="6"/>
      <c r="F282" s="6"/>
      <c r="G282" s="6"/>
      <c r="H282" s="7"/>
      <c r="I282" s="7"/>
      <c r="J282" s="6"/>
      <c r="K282" s="6"/>
      <c r="L282" s="6"/>
      <c r="M282" s="6"/>
      <c r="N282" s="6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</row>
    <row r="283">
      <c r="A283" s="5"/>
      <c r="B283" s="5"/>
      <c r="C283" s="5"/>
      <c r="D283" s="6"/>
      <c r="E283" s="6"/>
      <c r="F283" s="6"/>
      <c r="G283" s="6"/>
      <c r="H283" s="7"/>
      <c r="I283" s="7"/>
      <c r="J283" s="6"/>
      <c r="K283" s="6"/>
      <c r="L283" s="6"/>
      <c r="M283" s="6"/>
      <c r="N283" s="6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</row>
    <row r="284">
      <c r="A284" s="5"/>
      <c r="B284" s="5"/>
      <c r="C284" s="5"/>
      <c r="D284" s="6"/>
      <c r="E284" s="6"/>
      <c r="F284" s="6"/>
      <c r="G284" s="6"/>
      <c r="H284" s="7"/>
      <c r="I284" s="7"/>
      <c r="J284" s="6"/>
      <c r="K284" s="6"/>
      <c r="L284" s="6"/>
      <c r="M284" s="6"/>
      <c r="N284" s="6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</row>
    <row r="285">
      <c r="A285" s="5"/>
      <c r="B285" s="5"/>
      <c r="C285" s="5"/>
      <c r="D285" s="6"/>
      <c r="E285" s="6"/>
      <c r="F285" s="6"/>
      <c r="G285" s="6"/>
      <c r="H285" s="7"/>
      <c r="I285" s="7"/>
      <c r="J285" s="6"/>
      <c r="K285" s="6"/>
      <c r="L285" s="6"/>
      <c r="M285" s="6"/>
      <c r="N285" s="6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</row>
    <row r="286">
      <c r="A286" s="5"/>
      <c r="B286" s="5"/>
      <c r="C286" s="5"/>
      <c r="D286" s="6"/>
      <c r="E286" s="6"/>
      <c r="F286" s="6"/>
      <c r="G286" s="6"/>
      <c r="H286" s="7"/>
      <c r="I286" s="7"/>
      <c r="J286" s="6"/>
      <c r="K286" s="6"/>
      <c r="L286" s="6"/>
      <c r="M286" s="6"/>
      <c r="N286" s="6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</row>
    <row r="287">
      <c r="A287" s="5"/>
      <c r="B287" s="5"/>
      <c r="C287" s="5"/>
      <c r="D287" s="6"/>
      <c r="E287" s="6"/>
      <c r="F287" s="6"/>
      <c r="G287" s="6"/>
      <c r="H287" s="7"/>
      <c r="I287" s="7"/>
      <c r="J287" s="6"/>
      <c r="K287" s="6"/>
      <c r="L287" s="6"/>
      <c r="M287" s="6"/>
      <c r="N287" s="6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</row>
    <row r="288">
      <c r="A288" s="5"/>
      <c r="B288" s="5"/>
      <c r="C288" s="5"/>
      <c r="D288" s="6"/>
      <c r="E288" s="6"/>
      <c r="F288" s="6"/>
      <c r="G288" s="6"/>
      <c r="H288" s="7"/>
      <c r="I288" s="7"/>
      <c r="J288" s="6"/>
      <c r="K288" s="6"/>
      <c r="L288" s="6"/>
      <c r="M288" s="6"/>
      <c r="N288" s="6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</row>
    <row r="289">
      <c r="A289" s="5"/>
      <c r="B289" s="5"/>
      <c r="C289" s="5"/>
      <c r="D289" s="6"/>
      <c r="E289" s="6"/>
      <c r="F289" s="6"/>
      <c r="G289" s="6"/>
      <c r="H289" s="7"/>
      <c r="I289" s="7"/>
      <c r="J289" s="6"/>
      <c r="K289" s="6"/>
      <c r="L289" s="6"/>
      <c r="M289" s="6"/>
      <c r="N289" s="6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</row>
    <row r="290">
      <c r="A290" s="5"/>
      <c r="B290" s="5"/>
      <c r="C290" s="5"/>
      <c r="D290" s="6"/>
      <c r="E290" s="6"/>
      <c r="F290" s="6"/>
      <c r="G290" s="6"/>
      <c r="H290" s="7"/>
      <c r="I290" s="7"/>
      <c r="J290" s="6"/>
      <c r="K290" s="6"/>
      <c r="L290" s="6"/>
      <c r="M290" s="6"/>
      <c r="N290" s="6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</row>
    <row r="291">
      <c r="A291" s="5"/>
      <c r="B291" s="5"/>
      <c r="C291" s="5"/>
      <c r="D291" s="6"/>
      <c r="E291" s="6"/>
      <c r="F291" s="6"/>
      <c r="G291" s="6"/>
      <c r="H291" s="7"/>
      <c r="I291" s="7"/>
      <c r="J291" s="6"/>
      <c r="K291" s="6"/>
      <c r="L291" s="6"/>
      <c r="M291" s="6"/>
      <c r="N291" s="6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</row>
    <row r="292">
      <c r="A292" s="5"/>
      <c r="B292" s="5"/>
      <c r="C292" s="5"/>
      <c r="D292" s="6"/>
      <c r="E292" s="6"/>
      <c r="F292" s="6"/>
      <c r="G292" s="6"/>
      <c r="H292" s="7"/>
      <c r="I292" s="7"/>
      <c r="J292" s="6"/>
      <c r="K292" s="6"/>
      <c r="L292" s="6"/>
      <c r="M292" s="6"/>
      <c r="N292" s="6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</row>
    <row r="293">
      <c r="A293" s="5"/>
      <c r="B293" s="5"/>
      <c r="C293" s="5"/>
      <c r="D293" s="6"/>
      <c r="E293" s="6"/>
      <c r="F293" s="6"/>
      <c r="G293" s="6"/>
      <c r="H293" s="7"/>
      <c r="I293" s="7"/>
      <c r="J293" s="6"/>
      <c r="K293" s="6"/>
      <c r="L293" s="6"/>
      <c r="M293" s="6"/>
      <c r="N293" s="6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</row>
    <row r="294">
      <c r="A294" s="5"/>
      <c r="B294" s="5"/>
      <c r="C294" s="5"/>
      <c r="D294" s="6"/>
      <c r="E294" s="6"/>
      <c r="F294" s="6"/>
      <c r="G294" s="6"/>
      <c r="H294" s="7"/>
      <c r="I294" s="7"/>
      <c r="J294" s="6"/>
      <c r="K294" s="6"/>
      <c r="L294" s="6"/>
      <c r="M294" s="6"/>
      <c r="N294" s="6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</row>
    <row r="295">
      <c r="A295" s="5"/>
      <c r="B295" s="5"/>
      <c r="C295" s="5"/>
      <c r="D295" s="6"/>
      <c r="E295" s="6"/>
      <c r="F295" s="6"/>
      <c r="G295" s="6"/>
      <c r="H295" s="7"/>
      <c r="I295" s="7"/>
      <c r="J295" s="6"/>
      <c r="K295" s="6"/>
      <c r="L295" s="6"/>
      <c r="M295" s="6"/>
      <c r="N295" s="6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</row>
    <row r="296">
      <c r="A296" s="5"/>
      <c r="B296" s="5"/>
      <c r="C296" s="5"/>
      <c r="D296" s="6"/>
      <c r="E296" s="6"/>
      <c r="F296" s="6"/>
      <c r="G296" s="6"/>
      <c r="H296" s="7"/>
      <c r="I296" s="7"/>
      <c r="J296" s="6"/>
      <c r="K296" s="6"/>
      <c r="L296" s="6"/>
      <c r="M296" s="6"/>
      <c r="N296" s="6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</row>
    <row r="297">
      <c r="A297" s="5"/>
      <c r="B297" s="5"/>
      <c r="C297" s="5"/>
      <c r="D297" s="6"/>
      <c r="E297" s="6"/>
      <c r="F297" s="6"/>
      <c r="G297" s="6"/>
      <c r="H297" s="7"/>
      <c r="I297" s="7"/>
      <c r="J297" s="6"/>
      <c r="K297" s="6"/>
      <c r="L297" s="6"/>
      <c r="M297" s="6"/>
      <c r="N297" s="6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</row>
    <row r="298">
      <c r="A298" s="5"/>
      <c r="B298" s="5"/>
      <c r="C298" s="5"/>
      <c r="D298" s="6"/>
      <c r="E298" s="6"/>
      <c r="F298" s="6"/>
      <c r="G298" s="6"/>
      <c r="H298" s="7"/>
      <c r="I298" s="7"/>
      <c r="J298" s="6"/>
      <c r="K298" s="6"/>
      <c r="L298" s="6"/>
      <c r="M298" s="6"/>
      <c r="N298" s="6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</row>
    <row r="299">
      <c r="A299" s="5"/>
      <c r="B299" s="5"/>
      <c r="C299" s="5"/>
      <c r="D299" s="6"/>
      <c r="E299" s="6"/>
      <c r="F299" s="6"/>
      <c r="G299" s="6"/>
      <c r="H299" s="7"/>
      <c r="I299" s="7"/>
      <c r="J299" s="6"/>
      <c r="K299" s="6"/>
      <c r="L299" s="6"/>
      <c r="M299" s="6"/>
      <c r="N299" s="6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</row>
    <row r="300">
      <c r="A300" s="5"/>
      <c r="B300" s="5"/>
      <c r="C300" s="5"/>
      <c r="D300" s="6"/>
      <c r="E300" s="6"/>
      <c r="F300" s="6"/>
      <c r="G300" s="6"/>
      <c r="H300" s="7"/>
      <c r="I300" s="7"/>
      <c r="J300" s="6"/>
      <c r="K300" s="6"/>
      <c r="L300" s="6"/>
      <c r="M300" s="6"/>
      <c r="N300" s="6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</row>
    <row r="301">
      <c r="A301" s="5"/>
      <c r="B301" s="5"/>
      <c r="C301" s="5"/>
      <c r="D301" s="6"/>
      <c r="E301" s="6"/>
      <c r="F301" s="6"/>
      <c r="G301" s="6"/>
      <c r="H301" s="7"/>
      <c r="I301" s="7"/>
      <c r="J301" s="6"/>
      <c r="K301" s="6"/>
      <c r="L301" s="6"/>
      <c r="M301" s="6"/>
      <c r="N301" s="6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</row>
    <row r="302">
      <c r="A302" s="5"/>
      <c r="B302" s="5"/>
      <c r="C302" s="5"/>
      <c r="D302" s="6"/>
      <c r="E302" s="6"/>
      <c r="F302" s="6"/>
      <c r="G302" s="6"/>
      <c r="H302" s="7"/>
      <c r="I302" s="7"/>
      <c r="J302" s="6"/>
      <c r="K302" s="6"/>
      <c r="L302" s="6"/>
      <c r="M302" s="6"/>
      <c r="N302" s="6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</row>
    <row r="303">
      <c r="A303" s="5"/>
      <c r="B303" s="5"/>
      <c r="C303" s="5"/>
      <c r="D303" s="6"/>
      <c r="E303" s="6"/>
      <c r="F303" s="6"/>
      <c r="G303" s="6"/>
      <c r="H303" s="7"/>
      <c r="I303" s="7"/>
      <c r="J303" s="6"/>
      <c r="K303" s="6"/>
      <c r="L303" s="6"/>
      <c r="M303" s="6"/>
      <c r="N303" s="6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</row>
    <row r="304">
      <c r="A304" s="5"/>
      <c r="B304" s="5"/>
      <c r="C304" s="5"/>
      <c r="D304" s="6"/>
      <c r="E304" s="6"/>
      <c r="F304" s="6"/>
      <c r="G304" s="6"/>
      <c r="H304" s="7"/>
      <c r="I304" s="7"/>
      <c r="J304" s="6"/>
      <c r="K304" s="6"/>
      <c r="L304" s="6"/>
      <c r="M304" s="6"/>
      <c r="N304" s="6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</row>
    <row r="305">
      <c r="A305" s="5"/>
      <c r="B305" s="5"/>
      <c r="C305" s="5"/>
      <c r="D305" s="6"/>
      <c r="E305" s="6"/>
      <c r="F305" s="6"/>
      <c r="G305" s="6"/>
      <c r="H305" s="7"/>
      <c r="I305" s="7"/>
      <c r="J305" s="6"/>
      <c r="K305" s="6"/>
      <c r="L305" s="6"/>
      <c r="M305" s="6"/>
      <c r="N305" s="6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</row>
    <row r="306">
      <c r="A306" s="5"/>
      <c r="B306" s="5"/>
      <c r="C306" s="5"/>
      <c r="D306" s="6"/>
      <c r="E306" s="6"/>
      <c r="F306" s="6"/>
      <c r="G306" s="6"/>
      <c r="H306" s="7"/>
      <c r="I306" s="7"/>
      <c r="J306" s="6"/>
      <c r="K306" s="6"/>
      <c r="L306" s="6"/>
      <c r="M306" s="6"/>
      <c r="N306" s="6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</row>
    <row r="307">
      <c r="A307" s="5"/>
      <c r="B307" s="5"/>
      <c r="C307" s="5"/>
      <c r="D307" s="6"/>
      <c r="E307" s="6"/>
      <c r="F307" s="6"/>
      <c r="G307" s="6"/>
      <c r="H307" s="7"/>
      <c r="I307" s="7"/>
      <c r="J307" s="6"/>
      <c r="K307" s="6"/>
      <c r="L307" s="6"/>
      <c r="M307" s="6"/>
      <c r="N307" s="6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</row>
    <row r="308">
      <c r="A308" s="5"/>
      <c r="B308" s="5"/>
      <c r="C308" s="5"/>
      <c r="D308" s="6"/>
      <c r="E308" s="6"/>
      <c r="F308" s="6"/>
      <c r="G308" s="6"/>
      <c r="H308" s="7"/>
      <c r="I308" s="7"/>
      <c r="J308" s="6"/>
      <c r="K308" s="6"/>
      <c r="L308" s="6"/>
      <c r="M308" s="6"/>
      <c r="N308" s="6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</row>
    <row r="309">
      <c r="A309" s="5"/>
      <c r="B309" s="5"/>
      <c r="C309" s="5"/>
      <c r="D309" s="6"/>
      <c r="E309" s="6"/>
      <c r="F309" s="6"/>
      <c r="G309" s="6"/>
      <c r="H309" s="7"/>
      <c r="I309" s="7"/>
      <c r="J309" s="6"/>
      <c r="K309" s="6"/>
      <c r="L309" s="6"/>
      <c r="M309" s="6"/>
      <c r="N309" s="6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</row>
    <row r="310">
      <c r="A310" s="5"/>
      <c r="B310" s="5"/>
      <c r="C310" s="5"/>
      <c r="D310" s="6"/>
      <c r="E310" s="6"/>
      <c r="F310" s="6"/>
      <c r="G310" s="6"/>
      <c r="H310" s="7"/>
      <c r="I310" s="7"/>
      <c r="J310" s="6"/>
      <c r="K310" s="6"/>
      <c r="L310" s="6"/>
      <c r="M310" s="6"/>
      <c r="N310" s="6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</row>
    <row r="311">
      <c r="A311" s="5"/>
      <c r="B311" s="5"/>
      <c r="C311" s="5"/>
      <c r="D311" s="6"/>
      <c r="E311" s="6"/>
      <c r="F311" s="6"/>
      <c r="G311" s="6"/>
      <c r="H311" s="7"/>
      <c r="I311" s="7"/>
      <c r="J311" s="6"/>
      <c r="K311" s="6"/>
      <c r="L311" s="6"/>
      <c r="M311" s="6"/>
      <c r="N311" s="6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</row>
    <row r="312">
      <c r="A312" s="5"/>
      <c r="B312" s="5"/>
      <c r="C312" s="5"/>
      <c r="D312" s="6"/>
      <c r="E312" s="6"/>
      <c r="F312" s="6"/>
      <c r="G312" s="6"/>
      <c r="H312" s="7"/>
      <c r="I312" s="7"/>
      <c r="J312" s="6"/>
      <c r="K312" s="6"/>
      <c r="L312" s="6"/>
      <c r="M312" s="6"/>
      <c r="N312" s="6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</row>
    <row r="313">
      <c r="A313" s="5"/>
      <c r="B313" s="5"/>
      <c r="C313" s="5"/>
      <c r="D313" s="6"/>
      <c r="E313" s="6"/>
      <c r="F313" s="6"/>
      <c r="G313" s="6"/>
      <c r="H313" s="7"/>
      <c r="I313" s="7"/>
      <c r="J313" s="6"/>
      <c r="K313" s="6"/>
      <c r="L313" s="6"/>
      <c r="M313" s="6"/>
      <c r="N313" s="6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</row>
    <row r="314">
      <c r="A314" s="5"/>
      <c r="B314" s="5"/>
      <c r="C314" s="5"/>
      <c r="D314" s="6"/>
      <c r="E314" s="6"/>
      <c r="F314" s="6"/>
      <c r="G314" s="6"/>
      <c r="H314" s="7"/>
      <c r="I314" s="7"/>
      <c r="J314" s="6"/>
      <c r="K314" s="6"/>
      <c r="L314" s="6"/>
      <c r="M314" s="6"/>
      <c r="N314" s="6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</row>
    <row r="315">
      <c r="A315" s="5"/>
      <c r="B315" s="5"/>
      <c r="C315" s="5"/>
      <c r="D315" s="6"/>
      <c r="E315" s="6"/>
      <c r="F315" s="6"/>
      <c r="G315" s="6"/>
      <c r="H315" s="7"/>
      <c r="I315" s="7"/>
      <c r="J315" s="6"/>
      <c r="K315" s="6"/>
      <c r="L315" s="6"/>
      <c r="M315" s="6"/>
      <c r="N315" s="6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</row>
    <row r="316">
      <c r="A316" s="5"/>
      <c r="B316" s="5"/>
      <c r="C316" s="5"/>
      <c r="D316" s="6"/>
      <c r="E316" s="6"/>
      <c r="F316" s="6"/>
      <c r="G316" s="6"/>
      <c r="H316" s="7"/>
      <c r="I316" s="7"/>
      <c r="J316" s="6"/>
      <c r="K316" s="6"/>
      <c r="L316" s="6"/>
      <c r="M316" s="6"/>
      <c r="N316" s="6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</row>
    <row r="317">
      <c r="A317" s="5"/>
      <c r="B317" s="5"/>
      <c r="C317" s="5"/>
      <c r="D317" s="6"/>
      <c r="E317" s="6"/>
      <c r="F317" s="6"/>
      <c r="G317" s="6"/>
      <c r="H317" s="7"/>
      <c r="I317" s="7"/>
      <c r="J317" s="6"/>
      <c r="K317" s="6"/>
      <c r="L317" s="6"/>
      <c r="M317" s="6"/>
      <c r="N317" s="6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</row>
    <row r="318">
      <c r="A318" s="5"/>
      <c r="B318" s="5"/>
      <c r="C318" s="5"/>
      <c r="D318" s="6"/>
      <c r="E318" s="6"/>
      <c r="F318" s="6"/>
      <c r="G318" s="6"/>
      <c r="H318" s="7"/>
      <c r="I318" s="7"/>
      <c r="J318" s="6"/>
      <c r="K318" s="6"/>
      <c r="L318" s="6"/>
      <c r="M318" s="6"/>
      <c r="N318" s="6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</row>
    <row r="319">
      <c r="A319" s="5"/>
      <c r="B319" s="5"/>
      <c r="C319" s="5"/>
      <c r="D319" s="6"/>
      <c r="E319" s="6"/>
      <c r="F319" s="6"/>
      <c r="G319" s="6"/>
      <c r="H319" s="7"/>
      <c r="I319" s="7"/>
      <c r="J319" s="6"/>
      <c r="K319" s="6"/>
      <c r="L319" s="6"/>
      <c r="M319" s="6"/>
      <c r="N319" s="6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</row>
    <row r="320">
      <c r="A320" s="5"/>
      <c r="B320" s="5"/>
      <c r="C320" s="5"/>
      <c r="D320" s="6"/>
      <c r="E320" s="6"/>
      <c r="F320" s="6"/>
      <c r="G320" s="6"/>
      <c r="H320" s="7"/>
      <c r="I320" s="7"/>
      <c r="J320" s="6"/>
      <c r="K320" s="6"/>
      <c r="L320" s="6"/>
      <c r="M320" s="6"/>
      <c r="N320" s="6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</row>
    <row r="321">
      <c r="A321" s="5"/>
      <c r="B321" s="5"/>
      <c r="C321" s="5"/>
      <c r="D321" s="6"/>
      <c r="E321" s="6"/>
      <c r="F321" s="6"/>
      <c r="G321" s="6"/>
      <c r="H321" s="7"/>
      <c r="I321" s="7"/>
      <c r="J321" s="6"/>
      <c r="K321" s="6"/>
      <c r="L321" s="6"/>
      <c r="M321" s="6"/>
      <c r="N321" s="6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</row>
    <row r="322">
      <c r="A322" s="5"/>
      <c r="B322" s="5"/>
      <c r="C322" s="5"/>
      <c r="D322" s="6"/>
      <c r="E322" s="6"/>
      <c r="F322" s="6"/>
      <c r="G322" s="6"/>
      <c r="H322" s="7"/>
      <c r="I322" s="7"/>
      <c r="J322" s="6"/>
      <c r="K322" s="6"/>
      <c r="L322" s="6"/>
      <c r="M322" s="6"/>
      <c r="N322" s="6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</row>
    <row r="323">
      <c r="A323" s="5"/>
      <c r="B323" s="5"/>
      <c r="C323" s="5"/>
      <c r="D323" s="6"/>
      <c r="E323" s="6"/>
      <c r="F323" s="6"/>
      <c r="G323" s="6"/>
      <c r="H323" s="7"/>
      <c r="I323" s="7"/>
      <c r="J323" s="6"/>
      <c r="K323" s="6"/>
      <c r="L323" s="6"/>
      <c r="M323" s="6"/>
      <c r="N323" s="6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</row>
    <row r="324">
      <c r="A324" s="5"/>
      <c r="B324" s="5"/>
      <c r="C324" s="5"/>
      <c r="D324" s="6"/>
      <c r="E324" s="6"/>
      <c r="F324" s="6"/>
      <c r="G324" s="6"/>
      <c r="H324" s="7"/>
      <c r="I324" s="7"/>
      <c r="J324" s="6"/>
      <c r="K324" s="6"/>
      <c r="L324" s="6"/>
      <c r="M324" s="6"/>
      <c r="N324" s="6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</row>
    <row r="325">
      <c r="A325" s="5"/>
      <c r="B325" s="5"/>
      <c r="C325" s="5"/>
      <c r="D325" s="6"/>
      <c r="E325" s="6"/>
      <c r="F325" s="6"/>
      <c r="G325" s="6"/>
      <c r="H325" s="7"/>
      <c r="I325" s="7"/>
      <c r="J325" s="6"/>
      <c r="K325" s="6"/>
      <c r="L325" s="6"/>
      <c r="M325" s="6"/>
      <c r="N325" s="6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</row>
    <row r="326">
      <c r="A326" s="5"/>
      <c r="B326" s="5"/>
      <c r="C326" s="5"/>
      <c r="D326" s="6"/>
      <c r="E326" s="6"/>
      <c r="F326" s="6"/>
      <c r="G326" s="6"/>
      <c r="H326" s="7"/>
      <c r="I326" s="7"/>
      <c r="J326" s="6"/>
      <c r="K326" s="6"/>
      <c r="L326" s="6"/>
      <c r="M326" s="6"/>
      <c r="N326" s="6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</row>
    <row r="327">
      <c r="A327" s="5"/>
      <c r="B327" s="5"/>
      <c r="C327" s="5"/>
      <c r="D327" s="6"/>
      <c r="E327" s="6"/>
      <c r="F327" s="6"/>
      <c r="G327" s="6"/>
      <c r="H327" s="7"/>
      <c r="I327" s="7"/>
      <c r="J327" s="6"/>
      <c r="K327" s="6"/>
      <c r="L327" s="6"/>
      <c r="M327" s="6"/>
      <c r="N327" s="6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</row>
    <row r="328">
      <c r="A328" s="5"/>
      <c r="B328" s="5"/>
      <c r="C328" s="5"/>
      <c r="D328" s="6"/>
      <c r="E328" s="6"/>
      <c r="F328" s="6"/>
      <c r="G328" s="6"/>
      <c r="H328" s="7"/>
      <c r="I328" s="7"/>
      <c r="J328" s="6"/>
      <c r="K328" s="6"/>
      <c r="L328" s="6"/>
      <c r="M328" s="6"/>
      <c r="N328" s="6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</row>
    <row r="329">
      <c r="A329" s="5"/>
      <c r="B329" s="5"/>
      <c r="C329" s="5"/>
      <c r="D329" s="6"/>
      <c r="E329" s="6"/>
      <c r="F329" s="6"/>
      <c r="G329" s="6"/>
      <c r="H329" s="7"/>
      <c r="I329" s="7"/>
      <c r="J329" s="6"/>
      <c r="K329" s="6"/>
      <c r="L329" s="6"/>
      <c r="M329" s="6"/>
      <c r="N329" s="6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</row>
    <row r="330">
      <c r="A330" s="5"/>
      <c r="B330" s="5"/>
      <c r="C330" s="5"/>
      <c r="D330" s="6"/>
      <c r="E330" s="6"/>
      <c r="F330" s="6"/>
      <c r="G330" s="6"/>
      <c r="H330" s="7"/>
      <c r="I330" s="7"/>
      <c r="J330" s="6"/>
      <c r="K330" s="6"/>
      <c r="L330" s="6"/>
      <c r="M330" s="6"/>
      <c r="N330" s="6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</row>
    <row r="331">
      <c r="A331" s="5"/>
      <c r="B331" s="5"/>
      <c r="C331" s="5"/>
      <c r="D331" s="6"/>
      <c r="E331" s="6"/>
      <c r="F331" s="6"/>
      <c r="G331" s="6"/>
      <c r="H331" s="7"/>
      <c r="I331" s="7"/>
      <c r="J331" s="6"/>
      <c r="K331" s="6"/>
      <c r="L331" s="6"/>
      <c r="M331" s="6"/>
      <c r="N331" s="6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</row>
    <row r="332">
      <c r="A332" s="5"/>
      <c r="B332" s="5"/>
      <c r="C332" s="5"/>
      <c r="D332" s="6"/>
      <c r="E332" s="6"/>
      <c r="F332" s="6"/>
      <c r="G332" s="6"/>
      <c r="H332" s="7"/>
      <c r="I332" s="7"/>
      <c r="J332" s="6"/>
      <c r="K332" s="6"/>
      <c r="L332" s="6"/>
      <c r="M332" s="6"/>
      <c r="N332" s="6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</row>
    <row r="333">
      <c r="A333" s="5"/>
      <c r="B333" s="5"/>
      <c r="C333" s="5"/>
      <c r="D333" s="6"/>
      <c r="E333" s="6"/>
      <c r="F333" s="6"/>
      <c r="G333" s="6"/>
      <c r="H333" s="7"/>
      <c r="I333" s="7"/>
      <c r="J333" s="6"/>
      <c r="K333" s="6"/>
      <c r="L333" s="6"/>
      <c r="M333" s="6"/>
      <c r="N333" s="6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</row>
    <row r="334">
      <c r="A334" s="5"/>
      <c r="B334" s="5"/>
      <c r="C334" s="5"/>
      <c r="D334" s="6"/>
      <c r="E334" s="6"/>
      <c r="F334" s="6"/>
      <c r="G334" s="6"/>
      <c r="H334" s="7"/>
      <c r="I334" s="7"/>
      <c r="J334" s="6"/>
      <c r="K334" s="6"/>
      <c r="L334" s="6"/>
      <c r="M334" s="6"/>
      <c r="N334" s="6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</row>
    <row r="335">
      <c r="A335" s="5"/>
      <c r="B335" s="5"/>
      <c r="C335" s="5"/>
      <c r="D335" s="6"/>
      <c r="E335" s="6"/>
      <c r="F335" s="6"/>
      <c r="G335" s="6"/>
      <c r="H335" s="7"/>
      <c r="I335" s="7"/>
      <c r="J335" s="6"/>
      <c r="K335" s="6"/>
      <c r="L335" s="6"/>
      <c r="M335" s="6"/>
      <c r="N335" s="6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</row>
    <row r="336">
      <c r="A336" s="5"/>
      <c r="B336" s="5"/>
      <c r="C336" s="5"/>
      <c r="D336" s="6"/>
      <c r="E336" s="6"/>
      <c r="F336" s="6"/>
      <c r="G336" s="6"/>
      <c r="H336" s="7"/>
      <c r="I336" s="7"/>
      <c r="J336" s="6"/>
      <c r="K336" s="6"/>
      <c r="L336" s="6"/>
      <c r="M336" s="6"/>
      <c r="N336" s="6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</row>
    <row r="337">
      <c r="A337" s="5"/>
      <c r="B337" s="5"/>
      <c r="C337" s="5"/>
      <c r="D337" s="6"/>
      <c r="E337" s="6"/>
      <c r="F337" s="6"/>
      <c r="G337" s="6"/>
      <c r="H337" s="7"/>
      <c r="I337" s="7"/>
      <c r="J337" s="6"/>
      <c r="K337" s="6"/>
      <c r="L337" s="6"/>
      <c r="M337" s="6"/>
      <c r="N337" s="6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</row>
    <row r="338">
      <c r="A338" s="5"/>
      <c r="B338" s="5"/>
      <c r="C338" s="5"/>
      <c r="D338" s="6"/>
      <c r="E338" s="6"/>
      <c r="F338" s="6"/>
      <c r="G338" s="6"/>
      <c r="H338" s="7"/>
      <c r="I338" s="7"/>
      <c r="J338" s="6"/>
      <c r="K338" s="6"/>
      <c r="L338" s="6"/>
      <c r="M338" s="6"/>
      <c r="N338" s="6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</row>
    <row r="339">
      <c r="A339" s="5"/>
      <c r="B339" s="5"/>
      <c r="C339" s="5"/>
      <c r="D339" s="6"/>
      <c r="E339" s="6"/>
      <c r="F339" s="6"/>
      <c r="G339" s="6"/>
      <c r="H339" s="7"/>
      <c r="I339" s="7"/>
      <c r="J339" s="6"/>
      <c r="K339" s="6"/>
      <c r="L339" s="6"/>
      <c r="M339" s="6"/>
      <c r="N339" s="6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</row>
    <row r="340">
      <c r="A340" s="5"/>
      <c r="B340" s="5"/>
      <c r="C340" s="5"/>
      <c r="D340" s="6"/>
      <c r="E340" s="6"/>
      <c r="F340" s="6"/>
      <c r="G340" s="6"/>
      <c r="H340" s="7"/>
      <c r="I340" s="7"/>
      <c r="J340" s="6"/>
      <c r="K340" s="6"/>
      <c r="L340" s="6"/>
      <c r="M340" s="6"/>
      <c r="N340" s="6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</row>
    <row r="341">
      <c r="A341" s="5"/>
      <c r="B341" s="5"/>
      <c r="C341" s="5"/>
      <c r="D341" s="6"/>
      <c r="E341" s="6"/>
      <c r="F341" s="6"/>
      <c r="G341" s="6"/>
      <c r="H341" s="7"/>
      <c r="I341" s="7"/>
      <c r="J341" s="6"/>
      <c r="K341" s="6"/>
      <c r="L341" s="6"/>
      <c r="M341" s="6"/>
      <c r="N341" s="6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</row>
    <row r="342">
      <c r="A342" s="5"/>
      <c r="B342" s="5"/>
      <c r="C342" s="5"/>
      <c r="D342" s="6"/>
      <c r="E342" s="6"/>
      <c r="F342" s="6"/>
      <c r="G342" s="6"/>
      <c r="H342" s="7"/>
      <c r="I342" s="7"/>
      <c r="J342" s="6"/>
      <c r="K342" s="6"/>
      <c r="L342" s="6"/>
      <c r="M342" s="6"/>
      <c r="N342" s="6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</row>
    <row r="343">
      <c r="A343" s="5"/>
      <c r="B343" s="5"/>
      <c r="C343" s="5"/>
      <c r="D343" s="6"/>
      <c r="E343" s="6"/>
      <c r="F343" s="6"/>
      <c r="G343" s="6"/>
      <c r="H343" s="7"/>
      <c r="I343" s="7"/>
      <c r="J343" s="6"/>
      <c r="K343" s="6"/>
      <c r="L343" s="6"/>
      <c r="M343" s="6"/>
      <c r="N343" s="6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</row>
    <row r="344">
      <c r="A344" s="5"/>
      <c r="B344" s="5"/>
      <c r="C344" s="5"/>
      <c r="D344" s="6"/>
      <c r="E344" s="6"/>
      <c r="F344" s="6"/>
      <c r="G344" s="6"/>
      <c r="H344" s="7"/>
      <c r="I344" s="7"/>
      <c r="J344" s="6"/>
      <c r="K344" s="6"/>
      <c r="L344" s="6"/>
      <c r="M344" s="6"/>
      <c r="N344" s="6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</row>
    <row r="345">
      <c r="A345" s="5"/>
      <c r="B345" s="5"/>
      <c r="C345" s="5"/>
      <c r="D345" s="6"/>
      <c r="E345" s="6"/>
      <c r="F345" s="6"/>
      <c r="G345" s="6"/>
      <c r="H345" s="7"/>
      <c r="I345" s="7"/>
      <c r="J345" s="6"/>
      <c r="K345" s="6"/>
      <c r="L345" s="6"/>
      <c r="M345" s="6"/>
      <c r="N345" s="6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</row>
    <row r="346">
      <c r="A346" s="5"/>
      <c r="B346" s="5"/>
      <c r="C346" s="5"/>
      <c r="D346" s="6"/>
      <c r="E346" s="6"/>
      <c r="F346" s="6"/>
      <c r="G346" s="6"/>
      <c r="H346" s="7"/>
      <c r="I346" s="7"/>
      <c r="J346" s="6"/>
      <c r="K346" s="6"/>
      <c r="L346" s="6"/>
      <c r="M346" s="6"/>
      <c r="N346" s="6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</row>
    <row r="347">
      <c r="A347" s="5"/>
      <c r="B347" s="5"/>
      <c r="C347" s="5"/>
      <c r="D347" s="6"/>
      <c r="E347" s="6"/>
      <c r="F347" s="6"/>
      <c r="G347" s="6"/>
      <c r="H347" s="7"/>
      <c r="I347" s="7"/>
      <c r="J347" s="6"/>
      <c r="K347" s="6"/>
      <c r="L347" s="6"/>
      <c r="M347" s="6"/>
      <c r="N347" s="6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</row>
    <row r="348">
      <c r="A348" s="5"/>
      <c r="B348" s="5"/>
      <c r="C348" s="5"/>
      <c r="D348" s="6"/>
      <c r="E348" s="6"/>
      <c r="F348" s="6"/>
      <c r="G348" s="6"/>
      <c r="H348" s="7"/>
      <c r="I348" s="7"/>
      <c r="J348" s="6"/>
      <c r="K348" s="6"/>
      <c r="L348" s="6"/>
      <c r="M348" s="6"/>
      <c r="N348" s="6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</row>
    <row r="349">
      <c r="A349" s="5"/>
      <c r="B349" s="5"/>
      <c r="C349" s="5"/>
      <c r="D349" s="6"/>
      <c r="E349" s="6"/>
      <c r="F349" s="6"/>
      <c r="G349" s="6"/>
      <c r="H349" s="7"/>
      <c r="I349" s="7"/>
      <c r="J349" s="6"/>
      <c r="K349" s="6"/>
      <c r="L349" s="6"/>
      <c r="M349" s="6"/>
      <c r="N349" s="6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</row>
    <row r="350">
      <c r="A350" s="5"/>
      <c r="B350" s="5"/>
      <c r="C350" s="5"/>
      <c r="D350" s="6"/>
      <c r="E350" s="6"/>
      <c r="F350" s="6"/>
      <c r="G350" s="6"/>
      <c r="H350" s="7"/>
      <c r="I350" s="7"/>
      <c r="J350" s="6"/>
      <c r="K350" s="6"/>
      <c r="L350" s="6"/>
      <c r="M350" s="6"/>
      <c r="N350" s="6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</row>
    <row r="351">
      <c r="A351" s="5"/>
      <c r="B351" s="5"/>
      <c r="C351" s="5"/>
      <c r="D351" s="6"/>
      <c r="E351" s="6"/>
      <c r="F351" s="6"/>
      <c r="G351" s="6"/>
      <c r="H351" s="7"/>
      <c r="I351" s="7"/>
      <c r="J351" s="6"/>
      <c r="K351" s="6"/>
      <c r="L351" s="6"/>
      <c r="M351" s="6"/>
      <c r="N351" s="6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</row>
    <row r="352">
      <c r="A352" s="5"/>
      <c r="B352" s="5"/>
      <c r="C352" s="5"/>
      <c r="D352" s="6"/>
      <c r="E352" s="6"/>
      <c r="F352" s="6"/>
      <c r="G352" s="6"/>
      <c r="H352" s="7"/>
      <c r="I352" s="7"/>
      <c r="J352" s="6"/>
      <c r="K352" s="6"/>
      <c r="L352" s="6"/>
      <c r="M352" s="6"/>
      <c r="N352" s="6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</row>
    <row r="353">
      <c r="A353" s="5"/>
      <c r="B353" s="5"/>
      <c r="C353" s="5"/>
      <c r="D353" s="6"/>
      <c r="E353" s="6"/>
      <c r="F353" s="6"/>
      <c r="G353" s="6"/>
      <c r="H353" s="7"/>
      <c r="I353" s="7"/>
      <c r="J353" s="6"/>
      <c r="K353" s="6"/>
      <c r="L353" s="6"/>
      <c r="M353" s="6"/>
      <c r="N353" s="6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</row>
    <row r="354">
      <c r="A354" s="5"/>
      <c r="B354" s="5"/>
      <c r="C354" s="5"/>
      <c r="D354" s="6"/>
      <c r="E354" s="6"/>
      <c r="F354" s="6"/>
      <c r="G354" s="6"/>
      <c r="H354" s="7"/>
      <c r="I354" s="7"/>
      <c r="J354" s="6"/>
      <c r="K354" s="6"/>
      <c r="L354" s="6"/>
      <c r="M354" s="6"/>
      <c r="N354" s="6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</row>
    <row r="355">
      <c r="A355" s="5"/>
      <c r="B355" s="5"/>
      <c r="C355" s="5"/>
      <c r="D355" s="6"/>
      <c r="E355" s="6"/>
      <c r="F355" s="6"/>
      <c r="G355" s="6"/>
      <c r="H355" s="7"/>
      <c r="I355" s="7"/>
      <c r="J355" s="6"/>
      <c r="K355" s="6"/>
      <c r="L355" s="6"/>
      <c r="M355" s="6"/>
      <c r="N355" s="6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</row>
    <row r="356">
      <c r="A356" s="5"/>
      <c r="B356" s="5"/>
      <c r="C356" s="5"/>
      <c r="D356" s="6"/>
      <c r="E356" s="6"/>
      <c r="F356" s="6"/>
      <c r="G356" s="6"/>
      <c r="H356" s="7"/>
      <c r="I356" s="7"/>
      <c r="J356" s="6"/>
      <c r="K356" s="6"/>
      <c r="L356" s="6"/>
      <c r="M356" s="6"/>
      <c r="N356" s="6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</row>
    <row r="357">
      <c r="A357" s="5"/>
      <c r="B357" s="5"/>
      <c r="C357" s="5"/>
      <c r="D357" s="6"/>
      <c r="E357" s="6"/>
      <c r="F357" s="6"/>
      <c r="G357" s="6"/>
      <c r="H357" s="7"/>
      <c r="I357" s="7"/>
      <c r="J357" s="6"/>
      <c r="K357" s="6"/>
      <c r="L357" s="6"/>
      <c r="M357" s="6"/>
      <c r="N357" s="6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</row>
    <row r="358">
      <c r="A358" s="5"/>
      <c r="B358" s="5"/>
      <c r="C358" s="5"/>
      <c r="D358" s="6"/>
      <c r="E358" s="6"/>
      <c r="F358" s="6"/>
      <c r="G358" s="6"/>
      <c r="H358" s="7"/>
      <c r="I358" s="7"/>
      <c r="J358" s="6"/>
      <c r="K358" s="6"/>
      <c r="L358" s="6"/>
      <c r="M358" s="6"/>
      <c r="N358" s="6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</row>
    <row r="359">
      <c r="A359" s="5"/>
      <c r="B359" s="5"/>
      <c r="C359" s="5"/>
      <c r="D359" s="6"/>
      <c r="E359" s="6"/>
      <c r="F359" s="6"/>
      <c r="G359" s="6"/>
      <c r="H359" s="7"/>
      <c r="I359" s="7"/>
      <c r="J359" s="6"/>
      <c r="K359" s="6"/>
      <c r="L359" s="6"/>
      <c r="M359" s="6"/>
      <c r="N359" s="6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</row>
    <row r="360">
      <c r="A360" s="5"/>
      <c r="B360" s="5"/>
      <c r="C360" s="5"/>
      <c r="D360" s="6"/>
      <c r="E360" s="6"/>
      <c r="F360" s="6"/>
      <c r="G360" s="6"/>
      <c r="H360" s="7"/>
      <c r="I360" s="7"/>
      <c r="J360" s="6"/>
      <c r="K360" s="6"/>
      <c r="L360" s="6"/>
      <c r="M360" s="6"/>
      <c r="N360" s="6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</row>
    <row r="361">
      <c r="A361" s="5"/>
      <c r="B361" s="5"/>
      <c r="C361" s="5"/>
      <c r="D361" s="6"/>
      <c r="E361" s="6"/>
      <c r="F361" s="6"/>
      <c r="G361" s="6"/>
      <c r="H361" s="7"/>
      <c r="I361" s="7"/>
      <c r="J361" s="6"/>
      <c r="K361" s="6"/>
      <c r="L361" s="6"/>
      <c r="M361" s="6"/>
      <c r="N361" s="6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</row>
    <row r="362">
      <c r="A362" s="5"/>
      <c r="B362" s="5"/>
      <c r="C362" s="5"/>
      <c r="D362" s="6"/>
      <c r="E362" s="6"/>
      <c r="F362" s="6"/>
      <c r="G362" s="6"/>
      <c r="H362" s="7"/>
      <c r="I362" s="7"/>
      <c r="J362" s="6"/>
      <c r="K362" s="6"/>
      <c r="L362" s="6"/>
      <c r="M362" s="6"/>
      <c r="N362" s="6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</row>
    <row r="363">
      <c r="A363" s="5"/>
      <c r="B363" s="5"/>
      <c r="C363" s="5"/>
      <c r="D363" s="6"/>
      <c r="E363" s="6"/>
      <c r="F363" s="6"/>
      <c r="G363" s="6"/>
      <c r="H363" s="7"/>
      <c r="I363" s="7"/>
      <c r="J363" s="6"/>
      <c r="K363" s="6"/>
      <c r="L363" s="6"/>
      <c r="M363" s="6"/>
      <c r="N363" s="6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</row>
    <row r="364">
      <c r="A364" s="5"/>
      <c r="B364" s="5"/>
      <c r="C364" s="5"/>
      <c r="D364" s="6"/>
      <c r="E364" s="6"/>
      <c r="F364" s="6"/>
      <c r="G364" s="6"/>
      <c r="H364" s="7"/>
      <c r="I364" s="7"/>
      <c r="J364" s="6"/>
      <c r="K364" s="6"/>
      <c r="L364" s="6"/>
      <c r="M364" s="6"/>
      <c r="N364" s="6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</row>
    <row r="365">
      <c r="A365" s="5"/>
      <c r="B365" s="5"/>
      <c r="C365" s="5"/>
      <c r="D365" s="6"/>
      <c r="E365" s="6"/>
      <c r="F365" s="6"/>
      <c r="G365" s="6"/>
      <c r="H365" s="7"/>
      <c r="I365" s="7"/>
      <c r="J365" s="6"/>
      <c r="K365" s="6"/>
      <c r="L365" s="6"/>
      <c r="M365" s="6"/>
      <c r="N365" s="6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</row>
    <row r="366">
      <c r="A366" s="5"/>
      <c r="B366" s="5"/>
      <c r="C366" s="5"/>
      <c r="D366" s="6"/>
      <c r="E366" s="6"/>
      <c r="F366" s="6"/>
      <c r="G366" s="6"/>
      <c r="H366" s="7"/>
      <c r="I366" s="7"/>
      <c r="J366" s="6"/>
      <c r="K366" s="6"/>
      <c r="L366" s="6"/>
      <c r="M366" s="6"/>
      <c r="N366" s="6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</row>
    <row r="367">
      <c r="A367" s="5"/>
      <c r="B367" s="5"/>
      <c r="C367" s="5"/>
      <c r="D367" s="6"/>
      <c r="E367" s="6"/>
      <c r="F367" s="6"/>
      <c r="G367" s="6"/>
      <c r="H367" s="7"/>
      <c r="I367" s="7"/>
      <c r="J367" s="6"/>
      <c r="K367" s="6"/>
      <c r="L367" s="6"/>
      <c r="M367" s="6"/>
      <c r="N367" s="6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</row>
    <row r="368">
      <c r="A368" s="5"/>
      <c r="B368" s="5"/>
      <c r="C368" s="5"/>
      <c r="D368" s="6"/>
      <c r="E368" s="6"/>
      <c r="F368" s="6"/>
      <c r="G368" s="6"/>
      <c r="H368" s="7"/>
      <c r="I368" s="7"/>
      <c r="J368" s="6"/>
      <c r="K368" s="6"/>
      <c r="L368" s="6"/>
      <c r="M368" s="6"/>
      <c r="N368" s="6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</row>
    <row r="369">
      <c r="A369" s="5"/>
      <c r="B369" s="5"/>
      <c r="C369" s="5"/>
      <c r="D369" s="6"/>
      <c r="E369" s="6"/>
      <c r="F369" s="6"/>
      <c r="G369" s="6"/>
      <c r="H369" s="7"/>
      <c r="I369" s="7"/>
      <c r="J369" s="6"/>
      <c r="K369" s="6"/>
      <c r="L369" s="6"/>
      <c r="M369" s="6"/>
      <c r="N369" s="6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</row>
    <row r="370">
      <c r="A370" s="5"/>
      <c r="B370" s="5"/>
      <c r="C370" s="5"/>
      <c r="D370" s="6"/>
      <c r="E370" s="6"/>
      <c r="F370" s="6"/>
      <c r="G370" s="6"/>
      <c r="H370" s="7"/>
      <c r="I370" s="7"/>
      <c r="J370" s="6"/>
      <c r="K370" s="6"/>
      <c r="L370" s="6"/>
      <c r="M370" s="6"/>
      <c r="N370" s="6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</row>
    <row r="371">
      <c r="A371" s="5"/>
      <c r="B371" s="5"/>
      <c r="C371" s="5"/>
      <c r="D371" s="6"/>
      <c r="E371" s="6"/>
      <c r="F371" s="6"/>
      <c r="G371" s="6"/>
      <c r="H371" s="7"/>
      <c r="I371" s="7"/>
      <c r="J371" s="6"/>
      <c r="K371" s="6"/>
      <c r="L371" s="6"/>
      <c r="M371" s="6"/>
      <c r="N371" s="6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</row>
    <row r="372">
      <c r="A372" s="5"/>
      <c r="B372" s="5"/>
      <c r="C372" s="5"/>
      <c r="D372" s="6"/>
      <c r="E372" s="6"/>
      <c r="F372" s="6"/>
      <c r="G372" s="6"/>
      <c r="H372" s="7"/>
      <c r="I372" s="7"/>
      <c r="J372" s="6"/>
      <c r="K372" s="6"/>
      <c r="L372" s="6"/>
      <c r="M372" s="6"/>
      <c r="N372" s="6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</row>
    <row r="373">
      <c r="A373" s="5"/>
      <c r="B373" s="5"/>
      <c r="C373" s="5"/>
      <c r="D373" s="6"/>
      <c r="E373" s="6"/>
      <c r="F373" s="6"/>
      <c r="G373" s="6"/>
      <c r="H373" s="7"/>
      <c r="I373" s="7"/>
      <c r="J373" s="6"/>
      <c r="K373" s="6"/>
      <c r="L373" s="6"/>
      <c r="M373" s="6"/>
      <c r="N373" s="6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</row>
    <row r="374">
      <c r="A374" s="5"/>
      <c r="B374" s="5"/>
      <c r="C374" s="5"/>
      <c r="D374" s="6"/>
      <c r="E374" s="6"/>
      <c r="F374" s="6"/>
      <c r="G374" s="6"/>
      <c r="H374" s="7"/>
      <c r="I374" s="7"/>
      <c r="J374" s="6"/>
      <c r="K374" s="6"/>
      <c r="L374" s="6"/>
      <c r="M374" s="6"/>
      <c r="N374" s="6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</row>
    <row r="375">
      <c r="A375" s="5"/>
      <c r="B375" s="5"/>
      <c r="C375" s="5"/>
      <c r="D375" s="6"/>
      <c r="E375" s="6"/>
      <c r="F375" s="6"/>
      <c r="G375" s="6"/>
      <c r="H375" s="7"/>
      <c r="I375" s="7"/>
      <c r="J375" s="6"/>
      <c r="K375" s="6"/>
      <c r="L375" s="6"/>
      <c r="M375" s="6"/>
      <c r="N375" s="6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</row>
    <row r="376">
      <c r="A376" s="5"/>
      <c r="B376" s="5"/>
      <c r="C376" s="5"/>
      <c r="D376" s="6"/>
      <c r="E376" s="6"/>
      <c r="F376" s="6"/>
      <c r="G376" s="6"/>
      <c r="H376" s="7"/>
      <c r="I376" s="7"/>
      <c r="J376" s="6"/>
      <c r="K376" s="6"/>
      <c r="L376" s="6"/>
      <c r="M376" s="6"/>
      <c r="N376" s="6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</row>
    <row r="377">
      <c r="A377" s="5"/>
      <c r="B377" s="5"/>
      <c r="C377" s="5"/>
      <c r="D377" s="6"/>
      <c r="E377" s="6"/>
      <c r="F377" s="6"/>
      <c r="G377" s="6"/>
      <c r="H377" s="7"/>
      <c r="I377" s="7"/>
      <c r="J377" s="6"/>
      <c r="K377" s="6"/>
      <c r="L377" s="6"/>
      <c r="M377" s="6"/>
      <c r="N377" s="6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</row>
    <row r="378">
      <c r="A378" s="5"/>
      <c r="B378" s="5"/>
      <c r="C378" s="5"/>
      <c r="D378" s="6"/>
      <c r="E378" s="6"/>
      <c r="F378" s="6"/>
      <c r="G378" s="6"/>
      <c r="H378" s="7"/>
      <c r="I378" s="7"/>
      <c r="J378" s="6"/>
      <c r="K378" s="6"/>
      <c r="L378" s="6"/>
      <c r="M378" s="6"/>
      <c r="N378" s="6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</row>
    <row r="379">
      <c r="A379" s="5"/>
      <c r="B379" s="5"/>
      <c r="C379" s="5"/>
      <c r="D379" s="6"/>
      <c r="E379" s="6"/>
      <c r="F379" s="6"/>
      <c r="G379" s="6"/>
      <c r="H379" s="7"/>
      <c r="I379" s="7"/>
      <c r="J379" s="6"/>
      <c r="K379" s="6"/>
      <c r="L379" s="6"/>
      <c r="M379" s="6"/>
      <c r="N379" s="6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</row>
    <row r="380">
      <c r="A380" s="5"/>
      <c r="B380" s="5"/>
      <c r="C380" s="5"/>
      <c r="D380" s="6"/>
      <c r="E380" s="6"/>
      <c r="F380" s="6"/>
      <c r="G380" s="6"/>
      <c r="H380" s="7"/>
      <c r="I380" s="7"/>
      <c r="J380" s="6"/>
      <c r="K380" s="6"/>
      <c r="L380" s="6"/>
      <c r="M380" s="6"/>
      <c r="N380" s="6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</row>
    <row r="381">
      <c r="A381" s="5"/>
      <c r="B381" s="5"/>
      <c r="C381" s="5"/>
      <c r="D381" s="6"/>
      <c r="E381" s="6"/>
      <c r="F381" s="6"/>
      <c r="G381" s="6"/>
      <c r="H381" s="7"/>
      <c r="I381" s="7"/>
      <c r="J381" s="6"/>
      <c r="K381" s="6"/>
      <c r="L381" s="6"/>
      <c r="M381" s="6"/>
      <c r="N381" s="6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</row>
    <row r="382">
      <c r="A382" s="5"/>
      <c r="B382" s="5"/>
      <c r="C382" s="5"/>
      <c r="D382" s="6"/>
      <c r="E382" s="6"/>
      <c r="F382" s="6"/>
      <c r="G382" s="6"/>
      <c r="H382" s="7"/>
      <c r="I382" s="7"/>
      <c r="J382" s="6"/>
      <c r="K382" s="6"/>
      <c r="L382" s="6"/>
      <c r="M382" s="6"/>
      <c r="N382" s="6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</row>
    <row r="383">
      <c r="A383" s="5"/>
      <c r="B383" s="5"/>
      <c r="C383" s="5"/>
      <c r="D383" s="6"/>
      <c r="E383" s="6"/>
      <c r="F383" s="6"/>
      <c r="G383" s="6"/>
      <c r="H383" s="7"/>
      <c r="I383" s="7"/>
      <c r="J383" s="6"/>
      <c r="K383" s="6"/>
      <c r="L383" s="6"/>
      <c r="M383" s="6"/>
      <c r="N383" s="6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</row>
    <row r="384">
      <c r="A384" s="5"/>
      <c r="B384" s="5"/>
      <c r="C384" s="5"/>
      <c r="D384" s="6"/>
      <c r="E384" s="6"/>
      <c r="F384" s="6"/>
      <c r="G384" s="6"/>
      <c r="H384" s="7"/>
      <c r="I384" s="7"/>
      <c r="J384" s="6"/>
      <c r="K384" s="6"/>
      <c r="L384" s="6"/>
      <c r="M384" s="6"/>
      <c r="N384" s="6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</row>
    <row r="385">
      <c r="A385" s="5"/>
      <c r="B385" s="5"/>
      <c r="C385" s="5"/>
      <c r="D385" s="6"/>
      <c r="E385" s="6"/>
      <c r="F385" s="6"/>
      <c r="G385" s="6"/>
      <c r="H385" s="7"/>
      <c r="I385" s="7"/>
      <c r="J385" s="6"/>
      <c r="K385" s="6"/>
      <c r="L385" s="6"/>
      <c r="M385" s="6"/>
      <c r="N385" s="6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</row>
    <row r="386">
      <c r="A386" s="5"/>
      <c r="B386" s="5"/>
      <c r="C386" s="5"/>
      <c r="D386" s="6"/>
      <c r="E386" s="6"/>
      <c r="F386" s="6"/>
      <c r="G386" s="6"/>
      <c r="H386" s="7"/>
      <c r="I386" s="7"/>
      <c r="J386" s="6"/>
      <c r="K386" s="6"/>
      <c r="L386" s="6"/>
      <c r="M386" s="6"/>
      <c r="N386" s="6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</row>
    <row r="387">
      <c r="A387" s="5"/>
      <c r="B387" s="5"/>
      <c r="C387" s="5"/>
      <c r="D387" s="6"/>
      <c r="E387" s="6"/>
      <c r="F387" s="6"/>
      <c r="G387" s="6"/>
      <c r="H387" s="7"/>
      <c r="I387" s="7"/>
      <c r="J387" s="6"/>
      <c r="K387" s="6"/>
      <c r="L387" s="6"/>
      <c r="M387" s="6"/>
      <c r="N387" s="6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</row>
    <row r="388">
      <c r="A388" s="5"/>
      <c r="B388" s="5"/>
      <c r="C388" s="5"/>
      <c r="D388" s="6"/>
      <c r="E388" s="6"/>
      <c r="F388" s="6"/>
      <c r="G388" s="6"/>
      <c r="H388" s="7"/>
      <c r="I388" s="7"/>
      <c r="J388" s="6"/>
      <c r="K388" s="6"/>
      <c r="L388" s="6"/>
      <c r="M388" s="6"/>
      <c r="N388" s="6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</row>
    <row r="389">
      <c r="A389" s="5"/>
      <c r="B389" s="5"/>
      <c r="C389" s="5"/>
      <c r="D389" s="6"/>
      <c r="E389" s="6"/>
      <c r="F389" s="6"/>
      <c r="G389" s="6"/>
      <c r="H389" s="7"/>
      <c r="I389" s="7"/>
      <c r="J389" s="6"/>
      <c r="K389" s="6"/>
      <c r="L389" s="6"/>
      <c r="M389" s="6"/>
      <c r="N389" s="6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</row>
    <row r="390">
      <c r="A390" s="5"/>
      <c r="B390" s="5"/>
      <c r="C390" s="5"/>
      <c r="D390" s="6"/>
      <c r="E390" s="6"/>
      <c r="F390" s="6"/>
      <c r="G390" s="6"/>
      <c r="H390" s="7"/>
      <c r="I390" s="7"/>
      <c r="J390" s="6"/>
      <c r="K390" s="6"/>
      <c r="L390" s="6"/>
      <c r="M390" s="6"/>
      <c r="N390" s="6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</row>
    <row r="391">
      <c r="A391" s="5"/>
      <c r="B391" s="5"/>
      <c r="C391" s="5"/>
      <c r="D391" s="6"/>
      <c r="E391" s="6"/>
      <c r="F391" s="6"/>
      <c r="G391" s="6"/>
      <c r="H391" s="7"/>
      <c r="I391" s="7"/>
      <c r="J391" s="6"/>
      <c r="K391" s="6"/>
      <c r="L391" s="6"/>
      <c r="M391" s="6"/>
      <c r="N391" s="6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</row>
    <row r="392">
      <c r="A392" s="5"/>
      <c r="B392" s="5"/>
      <c r="C392" s="5"/>
      <c r="D392" s="6"/>
      <c r="E392" s="6"/>
      <c r="F392" s="6"/>
      <c r="G392" s="6"/>
      <c r="H392" s="7"/>
      <c r="I392" s="7"/>
      <c r="J392" s="6"/>
      <c r="K392" s="6"/>
      <c r="L392" s="6"/>
      <c r="M392" s="6"/>
      <c r="N392" s="6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</row>
    <row r="393">
      <c r="A393" s="5"/>
      <c r="B393" s="5"/>
      <c r="C393" s="5"/>
      <c r="D393" s="6"/>
      <c r="E393" s="6"/>
      <c r="F393" s="6"/>
      <c r="G393" s="6"/>
      <c r="H393" s="7"/>
      <c r="I393" s="7"/>
      <c r="J393" s="6"/>
      <c r="K393" s="6"/>
      <c r="L393" s="6"/>
      <c r="M393" s="6"/>
      <c r="N393" s="6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</row>
    <row r="394">
      <c r="A394" s="5"/>
      <c r="B394" s="5"/>
      <c r="C394" s="5"/>
      <c r="D394" s="6"/>
      <c r="E394" s="6"/>
      <c r="F394" s="6"/>
      <c r="G394" s="6"/>
      <c r="H394" s="7"/>
      <c r="I394" s="7"/>
      <c r="J394" s="6"/>
      <c r="K394" s="6"/>
      <c r="L394" s="6"/>
      <c r="M394" s="6"/>
      <c r="N394" s="6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</row>
    <row r="395">
      <c r="A395" s="5"/>
      <c r="B395" s="5"/>
      <c r="C395" s="5"/>
      <c r="D395" s="6"/>
      <c r="E395" s="6"/>
      <c r="F395" s="6"/>
      <c r="G395" s="6"/>
      <c r="H395" s="7"/>
      <c r="I395" s="7"/>
      <c r="J395" s="6"/>
      <c r="K395" s="6"/>
      <c r="L395" s="6"/>
      <c r="M395" s="6"/>
      <c r="N395" s="6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</row>
    <row r="396">
      <c r="A396" s="5"/>
      <c r="B396" s="5"/>
      <c r="C396" s="5"/>
      <c r="D396" s="6"/>
      <c r="E396" s="6"/>
      <c r="F396" s="6"/>
      <c r="G396" s="6"/>
      <c r="H396" s="7"/>
      <c r="I396" s="7"/>
      <c r="J396" s="6"/>
      <c r="K396" s="6"/>
      <c r="L396" s="6"/>
      <c r="M396" s="6"/>
      <c r="N396" s="6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</row>
    <row r="397">
      <c r="A397" s="5"/>
      <c r="B397" s="5"/>
      <c r="C397" s="5"/>
      <c r="D397" s="6"/>
      <c r="E397" s="6"/>
      <c r="F397" s="6"/>
      <c r="G397" s="6"/>
      <c r="H397" s="7"/>
      <c r="I397" s="7"/>
      <c r="J397" s="6"/>
      <c r="K397" s="6"/>
      <c r="L397" s="6"/>
      <c r="M397" s="6"/>
      <c r="N397" s="6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</row>
    <row r="398">
      <c r="A398" s="5"/>
      <c r="B398" s="5"/>
      <c r="C398" s="5"/>
      <c r="D398" s="6"/>
      <c r="E398" s="6"/>
      <c r="F398" s="6"/>
      <c r="G398" s="6"/>
      <c r="H398" s="7"/>
      <c r="I398" s="7"/>
      <c r="J398" s="6"/>
      <c r="K398" s="6"/>
      <c r="L398" s="6"/>
      <c r="M398" s="6"/>
      <c r="N398" s="6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</row>
    <row r="399">
      <c r="A399" s="5"/>
      <c r="B399" s="5"/>
      <c r="C399" s="5"/>
      <c r="D399" s="6"/>
      <c r="E399" s="6"/>
      <c r="F399" s="6"/>
      <c r="G399" s="6"/>
      <c r="H399" s="7"/>
      <c r="I399" s="7"/>
      <c r="J399" s="6"/>
      <c r="K399" s="6"/>
      <c r="L399" s="6"/>
      <c r="M399" s="6"/>
      <c r="N399" s="6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</row>
    <row r="400">
      <c r="A400" s="5"/>
      <c r="B400" s="5"/>
      <c r="C400" s="5"/>
      <c r="D400" s="6"/>
      <c r="E400" s="6"/>
      <c r="F400" s="6"/>
      <c r="G400" s="6"/>
      <c r="H400" s="7"/>
      <c r="I400" s="7"/>
      <c r="J400" s="6"/>
      <c r="K400" s="6"/>
      <c r="L400" s="6"/>
      <c r="M400" s="6"/>
      <c r="N400" s="6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</row>
    <row r="401">
      <c r="A401" s="5"/>
      <c r="B401" s="5"/>
      <c r="C401" s="5"/>
      <c r="D401" s="6"/>
      <c r="E401" s="6"/>
      <c r="F401" s="6"/>
      <c r="G401" s="6"/>
      <c r="H401" s="7"/>
      <c r="I401" s="7"/>
      <c r="J401" s="6"/>
      <c r="K401" s="6"/>
      <c r="L401" s="6"/>
      <c r="M401" s="6"/>
      <c r="N401" s="6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</row>
    <row r="402">
      <c r="A402" s="5"/>
      <c r="B402" s="5"/>
      <c r="C402" s="5"/>
      <c r="D402" s="6"/>
      <c r="E402" s="6"/>
      <c r="F402" s="6"/>
      <c r="G402" s="6"/>
      <c r="H402" s="7"/>
      <c r="I402" s="7"/>
      <c r="J402" s="6"/>
      <c r="K402" s="6"/>
      <c r="L402" s="6"/>
      <c r="M402" s="6"/>
      <c r="N402" s="6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</row>
    <row r="403">
      <c r="A403" s="5"/>
      <c r="B403" s="5"/>
      <c r="C403" s="5"/>
      <c r="D403" s="6"/>
      <c r="E403" s="6"/>
      <c r="F403" s="6"/>
      <c r="G403" s="6"/>
      <c r="H403" s="7"/>
      <c r="I403" s="7"/>
      <c r="J403" s="6"/>
      <c r="K403" s="6"/>
      <c r="L403" s="6"/>
      <c r="M403" s="6"/>
      <c r="N403" s="6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</row>
    <row r="404">
      <c r="A404" s="5"/>
      <c r="B404" s="5"/>
      <c r="C404" s="5"/>
      <c r="D404" s="6"/>
      <c r="E404" s="6"/>
      <c r="F404" s="6"/>
      <c r="G404" s="6"/>
      <c r="H404" s="7"/>
      <c r="I404" s="7"/>
      <c r="J404" s="6"/>
      <c r="K404" s="6"/>
      <c r="L404" s="6"/>
      <c r="M404" s="6"/>
      <c r="N404" s="6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</row>
    <row r="405">
      <c r="A405" s="5"/>
      <c r="B405" s="5"/>
      <c r="C405" s="5"/>
      <c r="D405" s="6"/>
      <c r="E405" s="6"/>
      <c r="F405" s="6"/>
      <c r="G405" s="6"/>
      <c r="H405" s="7"/>
      <c r="I405" s="7"/>
      <c r="J405" s="6"/>
      <c r="K405" s="6"/>
      <c r="L405" s="6"/>
      <c r="M405" s="6"/>
      <c r="N405" s="6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</row>
    <row r="406">
      <c r="A406" s="5"/>
      <c r="B406" s="5"/>
      <c r="C406" s="5"/>
      <c r="D406" s="6"/>
      <c r="E406" s="6"/>
      <c r="F406" s="6"/>
      <c r="G406" s="6"/>
      <c r="H406" s="7"/>
      <c r="I406" s="7"/>
      <c r="J406" s="6"/>
      <c r="K406" s="6"/>
      <c r="L406" s="6"/>
      <c r="M406" s="6"/>
      <c r="N406" s="6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</row>
    <row r="407">
      <c r="A407" s="5"/>
      <c r="B407" s="5"/>
      <c r="C407" s="5"/>
      <c r="D407" s="6"/>
      <c r="E407" s="6"/>
      <c r="F407" s="6"/>
      <c r="G407" s="6"/>
      <c r="H407" s="7"/>
      <c r="I407" s="7"/>
      <c r="J407" s="6"/>
      <c r="K407" s="6"/>
      <c r="L407" s="6"/>
      <c r="M407" s="6"/>
      <c r="N407" s="6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</row>
    <row r="408">
      <c r="A408" s="5"/>
      <c r="B408" s="5"/>
      <c r="C408" s="5"/>
      <c r="D408" s="6"/>
      <c r="E408" s="6"/>
      <c r="F408" s="6"/>
      <c r="G408" s="6"/>
      <c r="H408" s="7"/>
      <c r="I408" s="7"/>
      <c r="J408" s="6"/>
      <c r="K408" s="6"/>
      <c r="L408" s="6"/>
      <c r="M408" s="6"/>
      <c r="N408" s="6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</row>
    <row r="409">
      <c r="A409" s="5"/>
      <c r="B409" s="5"/>
      <c r="C409" s="5"/>
      <c r="D409" s="6"/>
      <c r="E409" s="6"/>
      <c r="F409" s="6"/>
      <c r="G409" s="6"/>
      <c r="H409" s="7"/>
      <c r="I409" s="7"/>
      <c r="J409" s="6"/>
      <c r="K409" s="6"/>
      <c r="L409" s="6"/>
      <c r="M409" s="6"/>
      <c r="N409" s="6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</row>
    <row r="410">
      <c r="A410" s="5"/>
      <c r="B410" s="5"/>
      <c r="C410" s="5"/>
      <c r="D410" s="6"/>
      <c r="E410" s="6"/>
      <c r="F410" s="6"/>
      <c r="G410" s="6"/>
      <c r="H410" s="7"/>
      <c r="I410" s="7"/>
      <c r="J410" s="6"/>
      <c r="K410" s="6"/>
      <c r="L410" s="6"/>
      <c r="M410" s="6"/>
      <c r="N410" s="6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</row>
    <row r="411">
      <c r="A411" s="5"/>
      <c r="B411" s="5"/>
      <c r="C411" s="5"/>
      <c r="D411" s="6"/>
      <c r="E411" s="6"/>
      <c r="F411" s="6"/>
      <c r="G411" s="6"/>
      <c r="H411" s="7"/>
      <c r="I411" s="7"/>
      <c r="J411" s="6"/>
      <c r="K411" s="6"/>
      <c r="L411" s="6"/>
      <c r="M411" s="6"/>
      <c r="N411" s="6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</row>
    <row r="412">
      <c r="A412" s="5"/>
      <c r="B412" s="5"/>
      <c r="C412" s="5"/>
      <c r="D412" s="6"/>
      <c r="E412" s="6"/>
      <c r="F412" s="6"/>
      <c r="G412" s="6"/>
      <c r="H412" s="7"/>
      <c r="I412" s="7"/>
      <c r="J412" s="6"/>
      <c r="K412" s="6"/>
      <c r="L412" s="6"/>
      <c r="M412" s="6"/>
      <c r="N412" s="6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</row>
    <row r="413">
      <c r="A413" s="5"/>
      <c r="B413" s="5"/>
      <c r="C413" s="5"/>
      <c r="D413" s="6"/>
      <c r="E413" s="6"/>
      <c r="F413" s="6"/>
      <c r="G413" s="6"/>
      <c r="H413" s="7"/>
      <c r="I413" s="7"/>
      <c r="J413" s="6"/>
      <c r="K413" s="6"/>
      <c r="L413" s="6"/>
      <c r="M413" s="6"/>
      <c r="N413" s="6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</row>
    <row r="414">
      <c r="A414" s="5"/>
      <c r="B414" s="5"/>
      <c r="C414" s="5"/>
      <c r="D414" s="6"/>
      <c r="E414" s="6"/>
      <c r="F414" s="6"/>
      <c r="G414" s="6"/>
      <c r="H414" s="7"/>
      <c r="I414" s="7"/>
      <c r="J414" s="6"/>
      <c r="K414" s="6"/>
      <c r="L414" s="6"/>
      <c r="M414" s="6"/>
      <c r="N414" s="6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</row>
    <row r="415">
      <c r="A415" s="5"/>
      <c r="B415" s="5"/>
      <c r="C415" s="5"/>
      <c r="D415" s="6"/>
      <c r="E415" s="6"/>
      <c r="F415" s="6"/>
      <c r="G415" s="6"/>
      <c r="H415" s="7"/>
      <c r="I415" s="7"/>
      <c r="J415" s="6"/>
      <c r="K415" s="6"/>
      <c r="L415" s="6"/>
      <c r="M415" s="6"/>
      <c r="N415" s="6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</row>
    <row r="416">
      <c r="A416" s="5"/>
      <c r="B416" s="5"/>
      <c r="C416" s="5"/>
      <c r="D416" s="6"/>
      <c r="E416" s="6"/>
      <c r="F416" s="6"/>
      <c r="G416" s="6"/>
      <c r="H416" s="7"/>
      <c r="I416" s="7"/>
      <c r="J416" s="6"/>
      <c r="K416" s="6"/>
      <c r="L416" s="6"/>
      <c r="M416" s="6"/>
      <c r="N416" s="6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</row>
    <row r="417">
      <c r="A417" s="5"/>
      <c r="B417" s="5"/>
      <c r="C417" s="5"/>
      <c r="D417" s="6"/>
      <c r="E417" s="6"/>
      <c r="F417" s="6"/>
      <c r="G417" s="6"/>
      <c r="H417" s="7"/>
      <c r="I417" s="7"/>
      <c r="J417" s="6"/>
      <c r="K417" s="6"/>
      <c r="L417" s="6"/>
      <c r="M417" s="6"/>
      <c r="N417" s="6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</row>
    <row r="418">
      <c r="A418" s="5"/>
      <c r="B418" s="5"/>
      <c r="C418" s="5"/>
      <c r="D418" s="6"/>
      <c r="E418" s="6"/>
      <c r="F418" s="6"/>
      <c r="G418" s="6"/>
      <c r="H418" s="7"/>
      <c r="I418" s="7"/>
      <c r="J418" s="6"/>
      <c r="K418" s="6"/>
      <c r="L418" s="6"/>
      <c r="M418" s="6"/>
      <c r="N418" s="6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</row>
    <row r="419">
      <c r="A419" s="5"/>
      <c r="B419" s="5"/>
      <c r="C419" s="5"/>
      <c r="D419" s="6"/>
      <c r="E419" s="6"/>
      <c r="F419" s="6"/>
      <c r="G419" s="6"/>
      <c r="H419" s="7"/>
      <c r="I419" s="7"/>
      <c r="J419" s="6"/>
      <c r="K419" s="6"/>
      <c r="L419" s="6"/>
      <c r="M419" s="6"/>
      <c r="N419" s="6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</row>
    <row r="420">
      <c r="A420" s="5"/>
      <c r="B420" s="5"/>
      <c r="C420" s="5"/>
      <c r="D420" s="6"/>
      <c r="E420" s="6"/>
      <c r="F420" s="6"/>
      <c r="G420" s="6"/>
      <c r="H420" s="7"/>
      <c r="I420" s="7"/>
      <c r="J420" s="6"/>
      <c r="K420" s="6"/>
      <c r="L420" s="6"/>
      <c r="M420" s="6"/>
      <c r="N420" s="6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</row>
    <row r="421">
      <c r="A421" s="5"/>
      <c r="B421" s="5"/>
      <c r="C421" s="5"/>
      <c r="D421" s="6"/>
      <c r="E421" s="6"/>
      <c r="F421" s="6"/>
      <c r="G421" s="6"/>
      <c r="H421" s="7"/>
      <c r="I421" s="7"/>
      <c r="J421" s="6"/>
      <c r="K421" s="6"/>
      <c r="L421" s="6"/>
      <c r="M421" s="6"/>
      <c r="N421" s="6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</row>
    <row r="422">
      <c r="A422" s="5"/>
      <c r="B422" s="5"/>
      <c r="C422" s="5"/>
      <c r="D422" s="6"/>
      <c r="E422" s="6"/>
      <c r="F422" s="6"/>
      <c r="G422" s="6"/>
      <c r="H422" s="7"/>
      <c r="I422" s="7"/>
      <c r="J422" s="6"/>
      <c r="K422" s="6"/>
      <c r="L422" s="6"/>
      <c r="M422" s="6"/>
      <c r="N422" s="6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</row>
    <row r="423">
      <c r="A423" s="5"/>
      <c r="B423" s="5"/>
      <c r="C423" s="5"/>
      <c r="D423" s="6"/>
      <c r="E423" s="6"/>
      <c r="F423" s="6"/>
      <c r="G423" s="6"/>
      <c r="H423" s="7"/>
      <c r="I423" s="7"/>
      <c r="J423" s="6"/>
      <c r="K423" s="6"/>
      <c r="L423" s="6"/>
      <c r="M423" s="6"/>
      <c r="N423" s="6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</row>
    <row r="424">
      <c r="A424" s="5"/>
      <c r="B424" s="5"/>
      <c r="C424" s="5"/>
      <c r="D424" s="6"/>
      <c r="E424" s="6"/>
      <c r="F424" s="6"/>
      <c r="G424" s="6"/>
      <c r="H424" s="7"/>
      <c r="I424" s="7"/>
      <c r="J424" s="6"/>
      <c r="K424" s="6"/>
      <c r="L424" s="6"/>
      <c r="M424" s="6"/>
      <c r="N424" s="6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</row>
    <row r="425">
      <c r="A425" s="5"/>
      <c r="B425" s="5"/>
      <c r="C425" s="5"/>
      <c r="D425" s="6"/>
      <c r="E425" s="6"/>
      <c r="F425" s="6"/>
      <c r="G425" s="6"/>
      <c r="H425" s="7"/>
      <c r="I425" s="7"/>
      <c r="J425" s="6"/>
      <c r="K425" s="6"/>
      <c r="L425" s="6"/>
      <c r="M425" s="6"/>
      <c r="N425" s="6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</row>
    <row r="426">
      <c r="A426" s="5"/>
      <c r="B426" s="5"/>
      <c r="C426" s="5"/>
      <c r="D426" s="6"/>
      <c r="E426" s="6"/>
      <c r="F426" s="6"/>
      <c r="G426" s="6"/>
      <c r="H426" s="7"/>
      <c r="I426" s="7"/>
      <c r="J426" s="6"/>
      <c r="K426" s="6"/>
      <c r="L426" s="6"/>
      <c r="M426" s="6"/>
      <c r="N426" s="6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</row>
    <row r="427">
      <c r="A427" s="5"/>
      <c r="B427" s="5"/>
      <c r="C427" s="5"/>
      <c r="D427" s="6"/>
      <c r="E427" s="6"/>
      <c r="F427" s="6"/>
      <c r="G427" s="6"/>
      <c r="H427" s="7"/>
      <c r="I427" s="7"/>
      <c r="J427" s="6"/>
      <c r="K427" s="6"/>
      <c r="L427" s="6"/>
      <c r="M427" s="6"/>
      <c r="N427" s="6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</row>
    <row r="428">
      <c r="A428" s="5"/>
      <c r="B428" s="5"/>
      <c r="C428" s="5"/>
      <c r="D428" s="6"/>
      <c r="E428" s="6"/>
      <c r="F428" s="6"/>
      <c r="G428" s="6"/>
      <c r="H428" s="7"/>
      <c r="I428" s="7"/>
      <c r="J428" s="6"/>
      <c r="K428" s="6"/>
      <c r="L428" s="6"/>
      <c r="M428" s="6"/>
      <c r="N428" s="6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</row>
    <row r="429">
      <c r="A429" s="5"/>
      <c r="B429" s="5"/>
      <c r="C429" s="5"/>
      <c r="D429" s="6"/>
      <c r="E429" s="6"/>
      <c r="F429" s="6"/>
      <c r="G429" s="6"/>
      <c r="H429" s="7"/>
      <c r="I429" s="7"/>
      <c r="J429" s="6"/>
      <c r="K429" s="6"/>
      <c r="L429" s="6"/>
      <c r="M429" s="6"/>
      <c r="N429" s="6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</row>
    <row r="430">
      <c r="A430" s="5"/>
      <c r="B430" s="5"/>
      <c r="C430" s="5"/>
      <c r="D430" s="6"/>
      <c r="E430" s="6"/>
      <c r="F430" s="6"/>
      <c r="G430" s="6"/>
      <c r="H430" s="7"/>
      <c r="I430" s="7"/>
      <c r="J430" s="6"/>
      <c r="K430" s="6"/>
      <c r="L430" s="6"/>
      <c r="M430" s="6"/>
      <c r="N430" s="6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</row>
    <row r="431">
      <c r="A431" s="5"/>
      <c r="B431" s="5"/>
      <c r="C431" s="5"/>
      <c r="D431" s="6"/>
      <c r="E431" s="6"/>
      <c r="F431" s="6"/>
      <c r="G431" s="6"/>
      <c r="H431" s="7"/>
      <c r="I431" s="7"/>
      <c r="J431" s="6"/>
      <c r="K431" s="6"/>
      <c r="L431" s="6"/>
      <c r="M431" s="6"/>
      <c r="N431" s="6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</row>
    <row r="432">
      <c r="A432" s="5"/>
      <c r="B432" s="5"/>
      <c r="C432" s="5"/>
      <c r="D432" s="6"/>
      <c r="E432" s="6"/>
      <c r="F432" s="6"/>
      <c r="G432" s="6"/>
      <c r="H432" s="7"/>
      <c r="I432" s="7"/>
      <c r="J432" s="6"/>
      <c r="K432" s="6"/>
      <c r="L432" s="6"/>
      <c r="M432" s="6"/>
      <c r="N432" s="6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</row>
    <row r="433">
      <c r="A433" s="5"/>
      <c r="B433" s="5"/>
      <c r="C433" s="5"/>
      <c r="D433" s="6"/>
      <c r="E433" s="6"/>
      <c r="F433" s="6"/>
      <c r="G433" s="6"/>
      <c r="H433" s="7"/>
      <c r="I433" s="7"/>
      <c r="J433" s="6"/>
      <c r="K433" s="6"/>
      <c r="L433" s="6"/>
      <c r="M433" s="6"/>
      <c r="N433" s="6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</row>
    <row r="434">
      <c r="A434" s="5"/>
      <c r="B434" s="5"/>
      <c r="C434" s="5"/>
      <c r="D434" s="6"/>
      <c r="E434" s="6"/>
      <c r="F434" s="6"/>
      <c r="G434" s="6"/>
      <c r="H434" s="7"/>
      <c r="I434" s="7"/>
      <c r="J434" s="6"/>
      <c r="K434" s="6"/>
      <c r="L434" s="6"/>
      <c r="M434" s="6"/>
      <c r="N434" s="6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</row>
    <row r="435">
      <c r="A435" s="5"/>
      <c r="B435" s="5"/>
      <c r="C435" s="5"/>
      <c r="D435" s="6"/>
      <c r="E435" s="6"/>
      <c r="F435" s="6"/>
      <c r="G435" s="6"/>
      <c r="H435" s="7"/>
      <c r="I435" s="7"/>
      <c r="J435" s="6"/>
      <c r="K435" s="6"/>
      <c r="L435" s="6"/>
      <c r="M435" s="6"/>
      <c r="N435" s="6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</row>
    <row r="436">
      <c r="A436" s="5"/>
      <c r="B436" s="5"/>
      <c r="C436" s="5"/>
      <c r="D436" s="6"/>
      <c r="E436" s="6"/>
      <c r="F436" s="6"/>
      <c r="G436" s="6"/>
      <c r="H436" s="7"/>
      <c r="I436" s="7"/>
      <c r="J436" s="6"/>
      <c r="K436" s="6"/>
      <c r="L436" s="6"/>
      <c r="M436" s="6"/>
      <c r="N436" s="6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</row>
    <row r="437">
      <c r="A437" s="5"/>
      <c r="B437" s="5"/>
      <c r="C437" s="5"/>
      <c r="D437" s="6"/>
      <c r="E437" s="6"/>
      <c r="F437" s="6"/>
      <c r="G437" s="6"/>
      <c r="H437" s="7"/>
      <c r="I437" s="7"/>
      <c r="J437" s="6"/>
      <c r="K437" s="6"/>
      <c r="L437" s="6"/>
      <c r="M437" s="6"/>
      <c r="N437" s="6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</row>
    <row r="438">
      <c r="A438" s="5"/>
      <c r="B438" s="5"/>
      <c r="C438" s="5"/>
      <c r="D438" s="6"/>
      <c r="E438" s="6"/>
      <c r="F438" s="6"/>
      <c r="G438" s="6"/>
      <c r="H438" s="7"/>
      <c r="I438" s="7"/>
      <c r="J438" s="6"/>
      <c r="K438" s="6"/>
      <c r="L438" s="6"/>
      <c r="M438" s="6"/>
      <c r="N438" s="6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</row>
    <row r="439">
      <c r="A439" s="5"/>
      <c r="B439" s="5"/>
      <c r="C439" s="5"/>
      <c r="D439" s="6"/>
      <c r="E439" s="6"/>
      <c r="F439" s="6"/>
      <c r="G439" s="6"/>
      <c r="H439" s="7"/>
      <c r="I439" s="7"/>
      <c r="J439" s="6"/>
      <c r="K439" s="6"/>
      <c r="L439" s="6"/>
      <c r="M439" s="6"/>
      <c r="N439" s="6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</row>
    <row r="440">
      <c r="A440" s="5"/>
      <c r="B440" s="5"/>
      <c r="C440" s="5"/>
      <c r="D440" s="6"/>
      <c r="E440" s="6"/>
      <c r="F440" s="6"/>
      <c r="G440" s="6"/>
      <c r="H440" s="7"/>
      <c r="I440" s="7"/>
      <c r="J440" s="6"/>
      <c r="K440" s="6"/>
      <c r="L440" s="6"/>
      <c r="M440" s="6"/>
      <c r="N440" s="6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</row>
    <row r="441">
      <c r="A441" s="5"/>
      <c r="B441" s="5"/>
      <c r="C441" s="5"/>
      <c r="D441" s="6"/>
      <c r="E441" s="6"/>
      <c r="F441" s="6"/>
      <c r="G441" s="6"/>
      <c r="H441" s="7"/>
      <c r="I441" s="7"/>
      <c r="J441" s="6"/>
      <c r="K441" s="6"/>
      <c r="L441" s="6"/>
      <c r="M441" s="6"/>
      <c r="N441" s="6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</row>
    <row r="442">
      <c r="A442" s="5"/>
      <c r="B442" s="5"/>
      <c r="C442" s="5"/>
      <c r="D442" s="6"/>
      <c r="E442" s="6"/>
      <c r="F442" s="6"/>
      <c r="G442" s="6"/>
      <c r="H442" s="7"/>
      <c r="I442" s="7"/>
      <c r="J442" s="6"/>
      <c r="K442" s="6"/>
      <c r="L442" s="6"/>
      <c r="M442" s="6"/>
      <c r="N442" s="6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</row>
    <row r="443">
      <c r="A443" s="5"/>
      <c r="B443" s="5"/>
      <c r="C443" s="5"/>
      <c r="D443" s="6"/>
      <c r="E443" s="6"/>
      <c r="F443" s="6"/>
      <c r="G443" s="6"/>
      <c r="H443" s="7"/>
      <c r="I443" s="7"/>
      <c r="J443" s="6"/>
      <c r="K443" s="6"/>
      <c r="L443" s="6"/>
      <c r="M443" s="6"/>
      <c r="N443" s="6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</row>
    <row r="444">
      <c r="A444" s="5"/>
      <c r="B444" s="5"/>
      <c r="C444" s="5"/>
      <c r="D444" s="6"/>
      <c r="E444" s="6"/>
      <c r="F444" s="6"/>
      <c r="G444" s="6"/>
      <c r="H444" s="7"/>
      <c r="I444" s="7"/>
      <c r="J444" s="6"/>
      <c r="K444" s="6"/>
      <c r="L444" s="6"/>
      <c r="M444" s="6"/>
      <c r="N444" s="6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</row>
    <row r="445">
      <c r="A445" s="5"/>
      <c r="B445" s="5"/>
      <c r="C445" s="5"/>
      <c r="D445" s="6"/>
      <c r="E445" s="6"/>
      <c r="F445" s="6"/>
      <c r="G445" s="6"/>
      <c r="H445" s="7"/>
      <c r="I445" s="7"/>
      <c r="J445" s="6"/>
      <c r="K445" s="6"/>
      <c r="L445" s="6"/>
      <c r="M445" s="6"/>
      <c r="N445" s="6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</row>
    <row r="446">
      <c r="A446" s="5"/>
      <c r="B446" s="5"/>
      <c r="C446" s="5"/>
      <c r="D446" s="6"/>
      <c r="E446" s="6"/>
      <c r="F446" s="6"/>
      <c r="G446" s="6"/>
      <c r="H446" s="7"/>
      <c r="I446" s="7"/>
      <c r="J446" s="6"/>
      <c r="K446" s="6"/>
      <c r="L446" s="6"/>
      <c r="M446" s="6"/>
      <c r="N446" s="6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</row>
    <row r="447">
      <c r="A447" s="5"/>
      <c r="B447" s="5"/>
      <c r="C447" s="5"/>
      <c r="D447" s="6"/>
      <c r="E447" s="6"/>
      <c r="F447" s="6"/>
      <c r="G447" s="6"/>
      <c r="H447" s="7"/>
      <c r="I447" s="7"/>
      <c r="J447" s="6"/>
      <c r="K447" s="6"/>
      <c r="L447" s="6"/>
      <c r="M447" s="6"/>
      <c r="N447" s="6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</row>
    <row r="448">
      <c r="A448" s="5"/>
      <c r="B448" s="5"/>
      <c r="C448" s="5"/>
      <c r="D448" s="6"/>
      <c r="E448" s="6"/>
      <c r="F448" s="6"/>
      <c r="G448" s="6"/>
      <c r="H448" s="7"/>
      <c r="I448" s="7"/>
      <c r="J448" s="6"/>
      <c r="K448" s="6"/>
      <c r="L448" s="6"/>
      <c r="M448" s="6"/>
      <c r="N448" s="6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</row>
    <row r="449">
      <c r="A449" s="5"/>
      <c r="B449" s="5"/>
      <c r="C449" s="5"/>
      <c r="D449" s="6"/>
      <c r="E449" s="6"/>
      <c r="F449" s="6"/>
      <c r="G449" s="6"/>
      <c r="H449" s="7"/>
      <c r="I449" s="7"/>
      <c r="J449" s="6"/>
      <c r="K449" s="6"/>
      <c r="L449" s="6"/>
      <c r="M449" s="6"/>
      <c r="N449" s="6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</row>
    <row r="450">
      <c r="A450" s="5"/>
      <c r="B450" s="5"/>
      <c r="C450" s="5"/>
      <c r="D450" s="6"/>
      <c r="E450" s="6"/>
      <c r="F450" s="6"/>
      <c r="G450" s="6"/>
      <c r="H450" s="7"/>
      <c r="I450" s="7"/>
      <c r="J450" s="6"/>
      <c r="K450" s="6"/>
      <c r="L450" s="6"/>
      <c r="M450" s="6"/>
      <c r="N450" s="6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</row>
    <row r="451">
      <c r="A451" s="5"/>
      <c r="B451" s="5"/>
      <c r="C451" s="5"/>
      <c r="D451" s="6"/>
      <c r="E451" s="6"/>
      <c r="F451" s="6"/>
      <c r="G451" s="6"/>
      <c r="H451" s="7"/>
      <c r="I451" s="7"/>
      <c r="J451" s="6"/>
      <c r="K451" s="6"/>
      <c r="L451" s="6"/>
      <c r="M451" s="6"/>
      <c r="N451" s="6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</row>
    <row r="452">
      <c r="A452" s="5"/>
      <c r="B452" s="5"/>
      <c r="C452" s="5"/>
      <c r="D452" s="6"/>
      <c r="E452" s="6"/>
      <c r="F452" s="6"/>
      <c r="G452" s="6"/>
      <c r="H452" s="7"/>
      <c r="I452" s="7"/>
      <c r="J452" s="6"/>
      <c r="K452" s="6"/>
      <c r="L452" s="6"/>
      <c r="M452" s="6"/>
      <c r="N452" s="6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</row>
    <row r="453">
      <c r="A453" s="5"/>
      <c r="B453" s="5"/>
      <c r="C453" s="5"/>
      <c r="D453" s="6"/>
      <c r="E453" s="6"/>
      <c r="F453" s="6"/>
      <c r="G453" s="6"/>
      <c r="H453" s="7"/>
      <c r="I453" s="7"/>
      <c r="J453" s="6"/>
      <c r="K453" s="6"/>
      <c r="L453" s="6"/>
      <c r="M453" s="6"/>
      <c r="N453" s="6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</row>
    <row r="454">
      <c r="A454" s="5"/>
      <c r="B454" s="5"/>
      <c r="C454" s="5"/>
      <c r="D454" s="6"/>
      <c r="E454" s="6"/>
      <c r="F454" s="6"/>
      <c r="G454" s="6"/>
      <c r="H454" s="7"/>
      <c r="I454" s="7"/>
      <c r="J454" s="6"/>
      <c r="K454" s="6"/>
      <c r="L454" s="6"/>
      <c r="M454" s="6"/>
      <c r="N454" s="6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</row>
    <row r="455">
      <c r="A455" s="5"/>
      <c r="B455" s="5"/>
      <c r="C455" s="5"/>
      <c r="D455" s="6"/>
      <c r="E455" s="6"/>
      <c r="F455" s="6"/>
      <c r="G455" s="6"/>
      <c r="H455" s="7"/>
      <c r="I455" s="7"/>
      <c r="J455" s="6"/>
      <c r="K455" s="6"/>
      <c r="L455" s="6"/>
      <c r="M455" s="6"/>
      <c r="N455" s="6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</row>
    <row r="456">
      <c r="A456" s="5"/>
      <c r="B456" s="5"/>
      <c r="C456" s="5"/>
      <c r="D456" s="6"/>
      <c r="E456" s="6"/>
      <c r="F456" s="6"/>
      <c r="G456" s="6"/>
      <c r="H456" s="7"/>
      <c r="I456" s="7"/>
      <c r="J456" s="6"/>
      <c r="K456" s="6"/>
      <c r="L456" s="6"/>
      <c r="M456" s="6"/>
      <c r="N456" s="6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</row>
    <row r="457">
      <c r="A457" s="5"/>
      <c r="B457" s="5"/>
      <c r="C457" s="5"/>
      <c r="D457" s="6"/>
      <c r="E457" s="6"/>
      <c r="F457" s="6"/>
      <c r="G457" s="6"/>
      <c r="H457" s="7"/>
      <c r="I457" s="7"/>
      <c r="J457" s="6"/>
      <c r="K457" s="6"/>
      <c r="L457" s="6"/>
      <c r="M457" s="6"/>
      <c r="N457" s="6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</row>
    <row r="458">
      <c r="A458" s="5"/>
      <c r="B458" s="5"/>
      <c r="C458" s="5"/>
      <c r="D458" s="6"/>
      <c r="E458" s="6"/>
      <c r="F458" s="6"/>
      <c r="G458" s="6"/>
      <c r="H458" s="7"/>
      <c r="I458" s="7"/>
      <c r="J458" s="6"/>
      <c r="K458" s="6"/>
      <c r="L458" s="6"/>
      <c r="M458" s="6"/>
      <c r="N458" s="6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</row>
    <row r="459">
      <c r="A459" s="5"/>
      <c r="B459" s="5"/>
      <c r="C459" s="5"/>
      <c r="D459" s="6"/>
      <c r="E459" s="6"/>
      <c r="F459" s="6"/>
      <c r="G459" s="6"/>
      <c r="H459" s="7"/>
      <c r="I459" s="7"/>
      <c r="J459" s="6"/>
      <c r="K459" s="6"/>
      <c r="L459" s="6"/>
      <c r="M459" s="6"/>
      <c r="N459" s="6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</row>
    <row r="460">
      <c r="A460" s="5"/>
      <c r="B460" s="5"/>
      <c r="C460" s="5"/>
      <c r="D460" s="6"/>
      <c r="E460" s="6"/>
      <c r="F460" s="6"/>
      <c r="G460" s="6"/>
      <c r="H460" s="7"/>
      <c r="I460" s="7"/>
      <c r="J460" s="6"/>
      <c r="K460" s="6"/>
      <c r="L460" s="6"/>
      <c r="M460" s="6"/>
      <c r="N460" s="6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</row>
    <row r="461">
      <c r="A461" s="5"/>
      <c r="B461" s="5"/>
      <c r="C461" s="5"/>
      <c r="D461" s="6"/>
      <c r="E461" s="6"/>
      <c r="F461" s="6"/>
      <c r="G461" s="6"/>
      <c r="H461" s="7"/>
      <c r="I461" s="7"/>
      <c r="J461" s="6"/>
      <c r="K461" s="6"/>
      <c r="L461" s="6"/>
      <c r="M461" s="6"/>
      <c r="N461" s="6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</row>
    <row r="462">
      <c r="A462" s="5"/>
      <c r="B462" s="5"/>
      <c r="C462" s="5"/>
      <c r="D462" s="6"/>
      <c r="E462" s="6"/>
      <c r="F462" s="6"/>
      <c r="G462" s="6"/>
      <c r="H462" s="7"/>
      <c r="I462" s="7"/>
      <c r="J462" s="6"/>
      <c r="K462" s="6"/>
      <c r="L462" s="6"/>
      <c r="M462" s="6"/>
      <c r="N462" s="6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  <c r="GM462" s="9"/>
      <c r="GN462" s="9"/>
      <c r="GO462" s="9"/>
      <c r="GP462" s="9"/>
      <c r="GQ462" s="9"/>
      <c r="GR462" s="9"/>
      <c r="GS462" s="9"/>
      <c r="GT462" s="9"/>
      <c r="GU462" s="9"/>
    </row>
    <row r="463">
      <c r="A463" s="5"/>
      <c r="B463" s="5"/>
      <c r="C463" s="5"/>
      <c r="D463" s="6"/>
      <c r="E463" s="6"/>
      <c r="F463" s="6"/>
      <c r="G463" s="6"/>
      <c r="H463" s="7"/>
      <c r="I463" s="7"/>
      <c r="J463" s="6"/>
      <c r="K463" s="6"/>
      <c r="L463" s="6"/>
      <c r="M463" s="6"/>
      <c r="N463" s="6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</row>
    <row r="464">
      <c r="A464" s="5"/>
      <c r="B464" s="5"/>
      <c r="C464" s="5"/>
      <c r="D464" s="6"/>
      <c r="E464" s="6"/>
      <c r="F464" s="6"/>
      <c r="G464" s="6"/>
      <c r="H464" s="7"/>
      <c r="I464" s="7"/>
      <c r="J464" s="6"/>
      <c r="K464" s="6"/>
      <c r="L464" s="6"/>
      <c r="M464" s="6"/>
      <c r="N464" s="6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</row>
    <row r="465">
      <c r="A465" s="5"/>
      <c r="B465" s="5"/>
      <c r="C465" s="5"/>
      <c r="D465" s="6"/>
      <c r="E465" s="6"/>
      <c r="F465" s="6"/>
      <c r="G465" s="6"/>
      <c r="H465" s="7"/>
      <c r="I465" s="7"/>
      <c r="J465" s="6"/>
      <c r="K465" s="6"/>
      <c r="L465" s="6"/>
      <c r="M465" s="6"/>
      <c r="N465" s="6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</row>
    <row r="466">
      <c r="A466" s="5"/>
      <c r="B466" s="5"/>
      <c r="C466" s="5"/>
      <c r="D466" s="6"/>
      <c r="E466" s="6"/>
      <c r="F466" s="6"/>
      <c r="G466" s="6"/>
      <c r="H466" s="7"/>
      <c r="I466" s="7"/>
      <c r="J466" s="6"/>
      <c r="K466" s="6"/>
      <c r="L466" s="6"/>
      <c r="M466" s="6"/>
      <c r="N466" s="6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</row>
    <row r="467">
      <c r="A467" s="5"/>
      <c r="B467" s="5"/>
      <c r="C467" s="5"/>
      <c r="D467" s="6"/>
      <c r="E467" s="6"/>
      <c r="F467" s="6"/>
      <c r="G467" s="6"/>
      <c r="H467" s="7"/>
      <c r="I467" s="7"/>
      <c r="J467" s="6"/>
      <c r="K467" s="6"/>
      <c r="L467" s="6"/>
      <c r="M467" s="6"/>
      <c r="N467" s="6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</row>
    <row r="468">
      <c r="A468" s="5"/>
      <c r="B468" s="5"/>
      <c r="C468" s="5"/>
      <c r="D468" s="6"/>
      <c r="E468" s="6"/>
      <c r="F468" s="6"/>
      <c r="G468" s="6"/>
      <c r="H468" s="7"/>
      <c r="I468" s="7"/>
      <c r="J468" s="6"/>
      <c r="K468" s="6"/>
      <c r="L468" s="6"/>
      <c r="M468" s="6"/>
      <c r="N468" s="6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</row>
    <row r="469">
      <c r="A469" s="5"/>
      <c r="B469" s="5"/>
      <c r="C469" s="5"/>
      <c r="D469" s="6"/>
      <c r="E469" s="6"/>
      <c r="F469" s="6"/>
      <c r="G469" s="6"/>
      <c r="H469" s="7"/>
      <c r="I469" s="7"/>
      <c r="J469" s="6"/>
      <c r="K469" s="6"/>
      <c r="L469" s="6"/>
      <c r="M469" s="6"/>
      <c r="N469" s="6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</row>
    <row r="470">
      <c r="A470" s="5"/>
      <c r="B470" s="5"/>
      <c r="C470" s="5"/>
      <c r="D470" s="6"/>
      <c r="E470" s="6"/>
      <c r="F470" s="6"/>
      <c r="G470" s="6"/>
      <c r="H470" s="7"/>
      <c r="I470" s="7"/>
      <c r="J470" s="6"/>
      <c r="K470" s="6"/>
      <c r="L470" s="6"/>
      <c r="M470" s="6"/>
      <c r="N470" s="6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</row>
    <row r="471">
      <c r="A471" s="5"/>
      <c r="B471" s="5"/>
      <c r="C471" s="5"/>
      <c r="D471" s="6"/>
      <c r="E471" s="6"/>
      <c r="F471" s="6"/>
      <c r="G471" s="6"/>
      <c r="H471" s="7"/>
      <c r="I471" s="7"/>
      <c r="J471" s="6"/>
      <c r="K471" s="6"/>
      <c r="L471" s="6"/>
      <c r="M471" s="6"/>
      <c r="N471" s="6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</row>
    <row r="472">
      <c r="A472" s="5"/>
      <c r="B472" s="5"/>
      <c r="C472" s="5"/>
      <c r="D472" s="6"/>
      <c r="E472" s="6"/>
      <c r="F472" s="6"/>
      <c r="G472" s="6"/>
      <c r="H472" s="7"/>
      <c r="I472" s="7"/>
      <c r="J472" s="6"/>
      <c r="K472" s="6"/>
      <c r="L472" s="6"/>
      <c r="M472" s="6"/>
      <c r="N472" s="6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</row>
    <row r="473">
      <c r="A473" s="5"/>
      <c r="B473" s="5"/>
      <c r="C473" s="5"/>
      <c r="D473" s="6"/>
      <c r="E473" s="6"/>
      <c r="F473" s="6"/>
      <c r="G473" s="6"/>
      <c r="H473" s="7"/>
      <c r="I473" s="7"/>
      <c r="J473" s="6"/>
      <c r="K473" s="6"/>
      <c r="L473" s="6"/>
      <c r="M473" s="6"/>
      <c r="N473" s="6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</row>
    <row r="474">
      <c r="A474" s="5"/>
      <c r="B474" s="5"/>
      <c r="C474" s="5"/>
      <c r="D474" s="6"/>
      <c r="E474" s="6"/>
      <c r="F474" s="6"/>
      <c r="G474" s="6"/>
      <c r="H474" s="7"/>
      <c r="I474" s="7"/>
      <c r="J474" s="6"/>
      <c r="K474" s="6"/>
      <c r="L474" s="6"/>
      <c r="M474" s="6"/>
      <c r="N474" s="6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</row>
    <row r="475">
      <c r="A475" s="5"/>
      <c r="B475" s="5"/>
      <c r="C475" s="5"/>
      <c r="D475" s="6"/>
      <c r="E475" s="6"/>
      <c r="F475" s="6"/>
      <c r="G475" s="6"/>
      <c r="H475" s="7"/>
      <c r="I475" s="7"/>
      <c r="J475" s="6"/>
      <c r="K475" s="6"/>
      <c r="L475" s="6"/>
      <c r="M475" s="6"/>
      <c r="N475" s="6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</row>
    <row r="476">
      <c r="A476" s="5"/>
      <c r="B476" s="5"/>
      <c r="C476" s="5"/>
      <c r="D476" s="6"/>
      <c r="E476" s="6"/>
      <c r="F476" s="6"/>
      <c r="G476" s="6"/>
      <c r="H476" s="7"/>
      <c r="I476" s="7"/>
      <c r="J476" s="6"/>
      <c r="K476" s="6"/>
      <c r="L476" s="6"/>
      <c r="M476" s="6"/>
      <c r="N476" s="6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</row>
    <row r="477">
      <c r="A477" s="5"/>
      <c r="B477" s="5"/>
      <c r="C477" s="5"/>
      <c r="D477" s="6"/>
      <c r="E477" s="6"/>
      <c r="F477" s="6"/>
      <c r="G477" s="6"/>
      <c r="H477" s="7"/>
      <c r="I477" s="7"/>
      <c r="J477" s="6"/>
      <c r="K477" s="6"/>
      <c r="L477" s="6"/>
      <c r="M477" s="6"/>
      <c r="N477" s="6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</row>
    <row r="478">
      <c r="A478" s="5"/>
      <c r="B478" s="5"/>
      <c r="C478" s="5"/>
      <c r="D478" s="6"/>
      <c r="E478" s="6"/>
      <c r="F478" s="6"/>
      <c r="G478" s="6"/>
      <c r="H478" s="7"/>
      <c r="I478" s="7"/>
      <c r="J478" s="6"/>
      <c r="K478" s="6"/>
      <c r="L478" s="6"/>
      <c r="M478" s="6"/>
      <c r="N478" s="6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</row>
    <row r="479">
      <c r="A479" s="5"/>
      <c r="B479" s="5"/>
      <c r="C479" s="5"/>
      <c r="D479" s="6"/>
      <c r="E479" s="6"/>
      <c r="F479" s="6"/>
      <c r="G479" s="6"/>
      <c r="H479" s="7"/>
      <c r="I479" s="7"/>
      <c r="J479" s="6"/>
      <c r="K479" s="6"/>
      <c r="L479" s="6"/>
      <c r="M479" s="6"/>
      <c r="N479" s="6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</row>
    <row r="480">
      <c r="A480" s="5"/>
      <c r="B480" s="5"/>
      <c r="C480" s="5"/>
      <c r="D480" s="6"/>
      <c r="E480" s="6"/>
      <c r="F480" s="6"/>
      <c r="G480" s="6"/>
      <c r="H480" s="7"/>
      <c r="I480" s="7"/>
      <c r="J480" s="6"/>
      <c r="K480" s="6"/>
      <c r="L480" s="6"/>
      <c r="M480" s="6"/>
      <c r="N480" s="6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</row>
    <row r="481">
      <c r="A481" s="5"/>
      <c r="B481" s="5"/>
      <c r="C481" s="5"/>
      <c r="D481" s="6"/>
      <c r="E481" s="6"/>
      <c r="F481" s="6"/>
      <c r="G481" s="6"/>
      <c r="H481" s="7"/>
      <c r="I481" s="7"/>
      <c r="J481" s="6"/>
      <c r="K481" s="6"/>
      <c r="L481" s="6"/>
      <c r="M481" s="6"/>
      <c r="N481" s="6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</row>
    <row r="482">
      <c r="A482" s="5"/>
      <c r="B482" s="5"/>
      <c r="C482" s="5"/>
      <c r="D482" s="6"/>
      <c r="E482" s="6"/>
      <c r="F482" s="6"/>
      <c r="G482" s="6"/>
      <c r="H482" s="7"/>
      <c r="I482" s="7"/>
      <c r="J482" s="6"/>
      <c r="K482" s="6"/>
      <c r="L482" s="6"/>
      <c r="M482" s="6"/>
      <c r="N482" s="6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</row>
    <row r="483">
      <c r="A483" s="5"/>
      <c r="B483" s="5"/>
      <c r="C483" s="5"/>
      <c r="D483" s="6"/>
      <c r="E483" s="6"/>
      <c r="F483" s="6"/>
      <c r="G483" s="6"/>
      <c r="H483" s="7"/>
      <c r="I483" s="7"/>
      <c r="J483" s="6"/>
      <c r="K483" s="6"/>
      <c r="L483" s="6"/>
      <c r="M483" s="6"/>
      <c r="N483" s="6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</row>
    <row r="484">
      <c r="A484" s="5"/>
      <c r="B484" s="5"/>
      <c r="C484" s="5"/>
      <c r="D484" s="6"/>
      <c r="E484" s="6"/>
      <c r="F484" s="6"/>
      <c r="G484" s="6"/>
      <c r="H484" s="7"/>
      <c r="I484" s="7"/>
      <c r="J484" s="6"/>
      <c r="K484" s="6"/>
      <c r="L484" s="6"/>
      <c r="M484" s="6"/>
      <c r="N484" s="6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</row>
    <row r="485">
      <c r="A485" s="5"/>
      <c r="B485" s="5"/>
      <c r="C485" s="5"/>
      <c r="D485" s="6"/>
      <c r="E485" s="6"/>
      <c r="F485" s="6"/>
      <c r="G485" s="6"/>
      <c r="H485" s="7"/>
      <c r="I485" s="7"/>
      <c r="J485" s="6"/>
      <c r="K485" s="6"/>
      <c r="L485" s="6"/>
      <c r="M485" s="6"/>
      <c r="N485" s="6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</row>
    <row r="486">
      <c r="A486" s="5"/>
      <c r="B486" s="5"/>
      <c r="C486" s="5"/>
      <c r="D486" s="6"/>
      <c r="E486" s="6"/>
      <c r="F486" s="6"/>
      <c r="G486" s="6"/>
      <c r="H486" s="7"/>
      <c r="I486" s="7"/>
      <c r="J486" s="6"/>
      <c r="K486" s="6"/>
      <c r="L486" s="6"/>
      <c r="M486" s="6"/>
      <c r="N486" s="6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</row>
    <row r="487">
      <c r="A487" s="5"/>
      <c r="B487" s="5"/>
      <c r="C487" s="5"/>
      <c r="D487" s="6"/>
      <c r="E487" s="6"/>
      <c r="F487" s="6"/>
      <c r="G487" s="6"/>
      <c r="H487" s="7"/>
      <c r="I487" s="7"/>
      <c r="J487" s="6"/>
      <c r="K487" s="6"/>
      <c r="L487" s="6"/>
      <c r="M487" s="6"/>
      <c r="N487" s="6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</row>
    <row r="488">
      <c r="A488" s="5"/>
      <c r="B488" s="5"/>
      <c r="C488" s="5"/>
      <c r="D488" s="6"/>
      <c r="E488" s="6"/>
      <c r="F488" s="6"/>
      <c r="G488" s="6"/>
      <c r="H488" s="7"/>
      <c r="I488" s="7"/>
      <c r="J488" s="6"/>
      <c r="K488" s="6"/>
      <c r="L488" s="6"/>
      <c r="M488" s="6"/>
      <c r="N488" s="6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</row>
    <row r="489">
      <c r="A489" s="5"/>
      <c r="B489" s="5"/>
      <c r="C489" s="5"/>
      <c r="D489" s="6"/>
      <c r="E489" s="6"/>
      <c r="F489" s="6"/>
      <c r="G489" s="6"/>
      <c r="H489" s="7"/>
      <c r="I489" s="7"/>
      <c r="J489" s="6"/>
      <c r="K489" s="6"/>
      <c r="L489" s="6"/>
      <c r="M489" s="6"/>
      <c r="N489" s="6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</row>
    <row r="490">
      <c r="A490" s="5"/>
      <c r="B490" s="5"/>
      <c r="C490" s="5"/>
      <c r="D490" s="6"/>
      <c r="E490" s="6"/>
      <c r="F490" s="6"/>
      <c r="G490" s="6"/>
      <c r="H490" s="7"/>
      <c r="I490" s="7"/>
      <c r="J490" s="6"/>
      <c r="K490" s="6"/>
      <c r="L490" s="6"/>
      <c r="M490" s="6"/>
      <c r="N490" s="6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</row>
    <row r="491">
      <c r="A491" s="5"/>
      <c r="B491" s="5"/>
      <c r="C491" s="5"/>
      <c r="D491" s="6"/>
      <c r="E491" s="6"/>
      <c r="F491" s="6"/>
      <c r="G491" s="6"/>
      <c r="H491" s="7"/>
      <c r="I491" s="7"/>
      <c r="J491" s="6"/>
      <c r="K491" s="6"/>
      <c r="L491" s="6"/>
      <c r="M491" s="6"/>
      <c r="N491" s="6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</row>
    <row r="492">
      <c r="A492" s="5"/>
      <c r="B492" s="5"/>
      <c r="C492" s="5"/>
      <c r="D492" s="6"/>
      <c r="E492" s="6"/>
      <c r="F492" s="6"/>
      <c r="G492" s="6"/>
      <c r="H492" s="7"/>
      <c r="I492" s="7"/>
      <c r="J492" s="6"/>
      <c r="K492" s="6"/>
      <c r="L492" s="6"/>
      <c r="M492" s="6"/>
      <c r="N492" s="6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</row>
    <row r="493">
      <c r="A493" s="5"/>
      <c r="B493" s="5"/>
      <c r="C493" s="5"/>
      <c r="D493" s="6"/>
      <c r="E493" s="6"/>
      <c r="F493" s="6"/>
      <c r="G493" s="6"/>
      <c r="H493" s="7"/>
      <c r="I493" s="7"/>
      <c r="J493" s="6"/>
      <c r="K493" s="6"/>
      <c r="L493" s="6"/>
      <c r="M493" s="6"/>
      <c r="N493" s="6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</row>
    <row r="494">
      <c r="A494" s="5"/>
      <c r="B494" s="5"/>
      <c r="C494" s="5"/>
      <c r="D494" s="6"/>
      <c r="E494" s="6"/>
      <c r="F494" s="6"/>
      <c r="G494" s="6"/>
      <c r="H494" s="7"/>
      <c r="I494" s="7"/>
      <c r="J494" s="6"/>
      <c r="K494" s="6"/>
      <c r="L494" s="6"/>
      <c r="M494" s="6"/>
      <c r="N494" s="6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</row>
    <row r="495">
      <c r="A495" s="5"/>
      <c r="B495" s="5"/>
      <c r="C495" s="5"/>
      <c r="D495" s="6"/>
      <c r="E495" s="6"/>
      <c r="F495" s="6"/>
      <c r="G495" s="6"/>
      <c r="H495" s="7"/>
      <c r="I495" s="7"/>
      <c r="J495" s="6"/>
      <c r="K495" s="6"/>
      <c r="L495" s="6"/>
      <c r="M495" s="6"/>
      <c r="N495" s="6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</row>
    <row r="496">
      <c r="A496" s="5"/>
      <c r="B496" s="5"/>
      <c r="C496" s="5"/>
      <c r="D496" s="6"/>
      <c r="E496" s="6"/>
      <c r="F496" s="6"/>
      <c r="G496" s="6"/>
      <c r="H496" s="7"/>
      <c r="I496" s="7"/>
      <c r="J496" s="6"/>
      <c r="K496" s="6"/>
      <c r="L496" s="6"/>
      <c r="M496" s="6"/>
      <c r="N496" s="6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</row>
    <row r="497">
      <c r="A497" s="5"/>
      <c r="B497" s="5"/>
      <c r="C497" s="5"/>
      <c r="D497" s="6"/>
      <c r="E497" s="6"/>
      <c r="F497" s="6"/>
      <c r="G497" s="6"/>
      <c r="H497" s="7"/>
      <c r="I497" s="7"/>
      <c r="J497" s="6"/>
      <c r="K497" s="6"/>
      <c r="L497" s="6"/>
      <c r="M497" s="6"/>
      <c r="N497" s="6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</row>
    <row r="498">
      <c r="A498" s="5"/>
      <c r="B498" s="5"/>
      <c r="C498" s="5"/>
      <c r="D498" s="6"/>
      <c r="E498" s="6"/>
      <c r="F498" s="6"/>
      <c r="G498" s="6"/>
      <c r="H498" s="7"/>
      <c r="I498" s="7"/>
      <c r="J498" s="6"/>
      <c r="K498" s="6"/>
      <c r="L498" s="6"/>
      <c r="M498" s="6"/>
      <c r="N498" s="6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</row>
    <row r="499">
      <c r="A499" s="5"/>
      <c r="B499" s="5"/>
      <c r="C499" s="5"/>
      <c r="D499" s="6"/>
      <c r="E499" s="6"/>
      <c r="F499" s="6"/>
      <c r="G499" s="6"/>
      <c r="H499" s="7"/>
      <c r="I499" s="7"/>
      <c r="J499" s="6"/>
      <c r="K499" s="6"/>
      <c r="L499" s="6"/>
      <c r="M499" s="6"/>
      <c r="N499" s="6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</row>
    <row r="500">
      <c r="A500" s="5"/>
      <c r="B500" s="5"/>
      <c r="C500" s="5"/>
      <c r="D500" s="6"/>
      <c r="E500" s="6"/>
      <c r="F500" s="6"/>
      <c r="G500" s="6"/>
      <c r="H500" s="7"/>
      <c r="I500" s="7"/>
      <c r="J500" s="6"/>
      <c r="K500" s="6"/>
      <c r="L500" s="6"/>
      <c r="M500" s="6"/>
      <c r="N500" s="6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</row>
    <row r="501">
      <c r="A501" s="5"/>
      <c r="B501" s="5"/>
      <c r="C501" s="5"/>
      <c r="D501" s="6"/>
      <c r="E501" s="6"/>
      <c r="F501" s="6"/>
      <c r="G501" s="6"/>
      <c r="H501" s="7"/>
      <c r="I501" s="7"/>
      <c r="J501" s="6"/>
      <c r="K501" s="6"/>
      <c r="L501" s="6"/>
      <c r="M501" s="6"/>
      <c r="N501" s="6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</row>
    <row r="502">
      <c r="A502" s="5"/>
      <c r="B502" s="5"/>
      <c r="C502" s="5"/>
      <c r="D502" s="6"/>
      <c r="E502" s="6"/>
      <c r="F502" s="6"/>
      <c r="G502" s="6"/>
      <c r="H502" s="7"/>
      <c r="I502" s="7"/>
      <c r="J502" s="6"/>
      <c r="K502" s="6"/>
      <c r="L502" s="6"/>
      <c r="M502" s="6"/>
      <c r="N502" s="6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</row>
    <row r="503">
      <c r="A503" s="5"/>
      <c r="B503" s="5"/>
      <c r="C503" s="5"/>
      <c r="D503" s="6"/>
      <c r="E503" s="6"/>
      <c r="F503" s="6"/>
      <c r="G503" s="6"/>
      <c r="H503" s="7"/>
      <c r="I503" s="7"/>
      <c r="J503" s="6"/>
      <c r="K503" s="6"/>
      <c r="L503" s="6"/>
      <c r="M503" s="6"/>
      <c r="N503" s="6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</row>
    <row r="504">
      <c r="A504" s="5"/>
      <c r="B504" s="5"/>
      <c r="C504" s="5"/>
      <c r="D504" s="6"/>
      <c r="E504" s="6"/>
      <c r="F504" s="6"/>
      <c r="G504" s="6"/>
      <c r="H504" s="7"/>
      <c r="I504" s="7"/>
      <c r="J504" s="6"/>
      <c r="K504" s="6"/>
      <c r="L504" s="6"/>
      <c r="M504" s="6"/>
      <c r="N504" s="6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</row>
    <row r="505">
      <c r="A505" s="5"/>
      <c r="B505" s="5"/>
      <c r="C505" s="5"/>
      <c r="D505" s="6"/>
      <c r="E505" s="6"/>
      <c r="F505" s="6"/>
      <c r="G505" s="6"/>
      <c r="H505" s="7"/>
      <c r="I505" s="7"/>
      <c r="J505" s="6"/>
      <c r="K505" s="6"/>
      <c r="L505" s="6"/>
      <c r="M505" s="6"/>
      <c r="N505" s="6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</row>
    <row r="506">
      <c r="A506" s="5"/>
      <c r="B506" s="5"/>
      <c r="C506" s="5"/>
      <c r="D506" s="6"/>
      <c r="E506" s="6"/>
      <c r="F506" s="6"/>
      <c r="G506" s="6"/>
      <c r="H506" s="7"/>
      <c r="I506" s="7"/>
      <c r="J506" s="6"/>
      <c r="K506" s="6"/>
      <c r="L506" s="6"/>
      <c r="M506" s="6"/>
      <c r="N506" s="6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</row>
    <row r="507">
      <c r="A507" s="5"/>
      <c r="B507" s="5"/>
      <c r="C507" s="5"/>
      <c r="D507" s="6"/>
      <c r="E507" s="6"/>
      <c r="F507" s="6"/>
      <c r="G507" s="6"/>
      <c r="H507" s="7"/>
      <c r="I507" s="7"/>
      <c r="J507" s="6"/>
      <c r="K507" s="6"/>
      <c r="L507" s="6"/>
      <c r="M507" s="6"/>
      <c r="N507" s="6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</row>
    <row r="508">
      <c r="A508" s="5"/>
      <c r="B508" s="5"/>
      <c r="C508" s="5"/>
      <c r="D508" s="6"/>
      <c r="E508" s="6"/>
      <c r="F508" s="6"/>
      <c r="G508" s="6"/>
      <c r="H508" s="7"/>
      <c r="I508" s="7"/>
      <c r="J508" s="6"/>
      <c r="K508" s="6"/>
      <c r="L508" s="6"/>
      <c r="M508" s="6"/>
      <c r="N508" s="6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</row>
    <row r="509">
      <c r="A509" s="5"/>
      <c r="B509" s="5"/>
      <c r="C509" s="5"/>
      <c r="D509" s="6"/>
      <c r="E509" s="6"/>
      <c r="F509" s="6"/>
      <c r="G509" s="6"/>
      <c r="H509" s="7"/>
      <c r="I509" s="7"/>
      <c r="J509" s="6"/>
      <c r="K509" s="6"/>
      <c r="L509" s="6"/>
      <c r="M509" s="6"/>
      <c r="N509" s="6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</row>
    <row r="510">
      <c r="A510" s="5"/>
      <c r="B510" s="5"/>
      <c r="C510" s="5"/>
      <c r="D510" s="6"/>
      <c r="E510" s="6"/>
      <c r="F510" s="6"/>
      <c r="G510" s="6"/>
      <c r="H510" s="7"/>
      <c r="I510" s="7"/>
      <c r="J510" s="6"/>
      <c r="K510" s="6"/>
      <c r="L510" s="6"/>
      <c r="M510" s="6"/>
      <c r="N510" s="6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</row>
    <row r="511">
      <c r="A511" s="5"/>
      <c r="B511" s="5"/>
      <c r="C511" s="5"/>
      <c r="D511" s="6"/>
      <c r="E511" s="6"/>
      <c r="F511" s="6"/>
      <c r="G511" s="6"/>
      <c r="H511" s="7"/>
      <c r="I511" s="7"/>
      <c r="J511" s="6"/>
      <c r="K511" s="6"/>
      <c r="L511" s="6"/>
      <c r="M511" s="6"/>
      <c r="N511" s="6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</row>
    <row r="512">
      <c r="A512" s="5"/>
      <c r="B512" s="5"/>
      <c r="C512" s="5"/>
      <c r="D512" s="6"/>
      <c r="E512" s="6"/>
      <c r="F512" s="6"/>
      <c r="G512" s="6"/>
      <c r="H512" s="7"/>
      <c r="I512" s="7"/>
      <c r="J512" s="6"/>
      <c r="K512" s="6"/>
      <c r="L512" s="6"/>
      <c r="M512" s="6"/>
      <c r="N512" s="6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</row>
    <row r="513">
      <c r="A513" s="5"/>
      <c r="B513" s="5"/>
      <c r="C513" s="5"/>
      <c r="D513" s="6"/>
      <c r="E513" s="6"/>
      <c r="F513" s="6"/>
      <c r="G513" s="6"/>
      <c r="H513" s="7"/>
      <c r="I513" s="7"/>
      <c r="J513" s="6"/>
      <c r="K513" s="6"/>
      <c r="L513" s="6"/>
      <c r="M513" s="6"/>
      <c r="N513" s="6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</row>
    <row r="514">
      <c r="A514" s="5"/>
      <c r="B514" s="5"/>
      <c r="C514" s="5"/>
      <c r="D514" s="6"/>
      <c r="E514" s="6"/>
      <c r="F514" s="6"/>
      <c r="G514" s="6"/>
      <c r="H514" s="7"/>
      <c r="I514" s="7"/>
      <c r="J514" s="6"/>
      <c r="K514" s="6"/>
      <c r="L514" s="6"/>
      <c r="M514" s="6"/>
      <c r="N514" s="6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</row>
    <row r="515">
      <c r="A515" s="5"/>
      <c r="B515" s="5"/>
      <c r="C515" s="5"/>
      <c r="D515" s="6"/>
      <c r="E515" s="6"/>
      <c r="F515" s="6"/>
      <c r="G515" s="6"/>
      <c r="H515" s="7"/>
      <c r="I515" s="7"/>
      <c r="J515" s="6"/>
      <c r="K515" s="6"/>
      <c r="L515" s="6"/>
      <c r="M515" s="6"/>
      <c r="N515" s="6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</row>
    <row r="516">
      <c r="A516" s="5"/>
      <c r="B516" s="5"/>
      <c r="C516" s="5"/>
      <c r="D516" s="6"/>
      <c r="E516" s="6"/>
      <c r="F516" s="6"/>
      <c r="G516" s="6"/>
      <c r="H516" s="7"/>
      <c r="I516" s="7"/>
      <c r="J516" s="6"/>
      <c r="K516" s="6"/>
      <c r="L516" s="6"/>
      <c r="M516" s="6"/>
      <c r="N516" s="6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</row>
    <row r="517">
      <c r="A517" s="5"/>
      <c r="B517" s="5"/>
      <c r="C517" s="5"/>
      <c r="D517" s="6"/>
      <c r="E517" s="6"/>
      <c r="F517" s="6"/>
      <c r="G517" s="6"/>
      <c r="H517" s="7"/>
      <c r="I517" s="7"/>
      <c r="J517" s="6"/>
      <c r="K517" s="6"/>
      <c r="L517" s="6"/>
      <c r="M517" s="6"/>
      <c r="N517" s="6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</row>
    <row r="518">
      <c r="A518" s="5"/>
      <c r="B518" s="5"/>
      <c r="C518" s="5"/>
      <c r="D518" s="6"/>
      <c r="E518" s="6"/>
      <c r="F518" s="6"/>
      <c r="G518" s="6"/>
      <c r="H518" s="7"/>
      <c r="I518" s="7"/>
      <c r="J518" s="6"/>
      <c r="K518" s="6"/>
      <c r="L518" s="6"/>
      <c r="M518" s="6"/>
      <c r="N518" s="6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</row>
    <row r="519">
      <c r="A519" s="5"/>
      <c r="B519" s="5"/>
      <c r="C519" s="5"/>
      <c r="D519" s="6"/>
      <c r="E519" s="6"/>
      <c r="F519" s="6"/>
      <c r="G519" s="6"/>
      <c r="H519" s="7"/>
      <c r="I519" s="7"/>
      <c r="J519" s="6"/>
      <c r="K519" s="6"/>
      <c r="L519" s="6"/>
      <c r="M519" s="6"/>
      <c r="N519" s="6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</row>
    <row r="520">
      <c r="A520" s="5"/>
      <c r="B520" s="5"/>
      <c r="C520" s="5"/>
      <c r="D520" s="6"/>
      <c r="E520" s="6"/>
      <c r="F520" s="6"/>
      <c r="G520" s="6"/>
      <c r="H520" s="7"/>
      <c r="I520" s="7"/>
      <c r="J520" s="6"/>
      <c r="K520" s="6"/>
      <c r="L520" s="6"/>
      <c r="M520" s="6"/>
      <c r="N520" s="6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</row>
    <row r="521">
      <c r="A521" s="5"/>
      <c r="B521" s="5"/>
      <c r="C521" s="5"/>
      <c r="D521" s="6"/>
      <c r="E521" s="6"/>
      <c r="F521" s="6"/>
      <c r="G521" s="6"/>
      <c r="H521" s="7"/>
      <c r="I521" s="7"/>
      <c r="J521" s="6"/>
      <c r="K521" s="6"/>
      <c r="L521" s="6"/>
      <c r="M521" s="6"/>
      <c r="N521" s="6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</row>
    <row r="522">
      <c r="A522" s="5"/>
      <c r="B522" s="5"/>
      <c r="C522" s="5"/>
      <c r="D522" s="6"/>
      <c r="E522" s="6"/>
      <c r="F522" s="6"/>
      <c r="G522" s="6"/>
      <c r="H522" s="7"/>
      <c r="I522" s="7"/>
      <c r="J522" s="6"/>
      <c r="K522" s="6"/>
      <c r="L522" s="6"/>
      <c r="M522" s="6"/>
      <c r="N522" s="6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  <c r="GM522" s="9"/>
      <c r="GN522" s="9"/>
      <c r="GO522" s="9"/>
      <c r="GP522" s="9"/>
      <c r="GQ522" s="9"/>
      <c r="GR522" s="9"/>
      <c r="GS522" s="9"/>
      <c r="GT522" s="9"/>
      <c r="GU522" s="9"/>
    </row>
    <row r="523">
      <c r="A523" s="5"/>
      <c r="B523" s="5"/>
      <c r="C523" s="5"/>
      <c r="D523" s="6"/>
      <c r="E523" s="6"/>
      <c r="F523" s="6"/>
      <c r="G523" s="6"/>
      <c r="H523" s="7"/>
      <c r="I523" s="7"/>
      <c r="J523" s="6"/>
      <c r="K523" s="6"/>
      <c r="L523" s="6"/>
      <c r="M523" s="6"/>
      <c r="N523" s="6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</row>
    <row r="524">
      <c r="A524" s="5"/>
      <c r="B524" s="5"/>
      <c r="C524" s="5"/>
      <c r="D524" s="6"/>
      <c r="E524" s="6"/>
      <c r="F524" s="6"/>
      <c r="G524" s="6"/>
      <c r="H524" s="7"/>
      <c r="I524" s="7"/>
      <c r="J524" s="6"/>
      <c r="K524" s="6"/>
      <c r="L524" s="6"/>
      <c r="M524" s="6"/>
      <c r="N524" s="6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</row>
    <row r="525">
      <c r="A525" s="5"/>
      <c r="B525" s="5"/>
      <c r="C525" s="5"/>
      <c r="D525" s="6"/>
      <c r="E525" s="6"/>
      <c r="F525" s="6"/>
      <c r="G525" s="6"/>
      <c r="H525" s="7"/>
      <c r="I525" s="7"/>
      <c r="J525" s="6"/>
      <c r="K525" s="6"/>
      <c r="L525" s="6"/>
      <c r="M525" s="6"/>
      <c r="N525" s="6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</row>
    <row r="526">
      <c r="A526" s="5"/>
      <c r="B526" s="5"/>
      <c r="C526" s="5"/>
      <c r="D526" s="6"/>
      <c r="E526" s="6"/>
      <c r="F526" s="6"/>
      <c r="G526" s="6"/>
      <c r="H526" s="7"/>
      <c r="I526" s="7"/>
      <c r="J526" s="6"/>
      <c r="K526" s="6"/>
      <c r="L526" s="6"/>
      <c r="M526" s="6"/>
      <c r="N526" s="6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</row>
    <row r="527">
      <c r="A527" s="5"/>
      <c r="B527" s="5"/>
      <c r="C527" s="5"/>
      <c r="D527" s="6"/>
      <c r="E527" s="6"/>
      <c r="F527" s="6"/>
      <c r="G527" s="6"/>
      <c r="H527" s="7"/>
      <c r="I527" s="7"/>
      <c r="J527" s="6"/>
      <c r="K527" s="6"/>
      <c r="L527" s="6"/>
      <c r="M527" s="6"/>
      <c r="N527" s="6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</row>
    <row r="528">
      <c r="A528" s="5"/>
      <c r="B528" s="5"/>
      <c r="C528" s="5"/>
      <c r="D528" s="6"/>
      <c r="E528" s="6"/>
      <c r="F528" s="6"/>
      <c r="G528" s="6"/>
      <c r="H528" s="7"/>
      <c r="I528" s="7"/>
      <c r="J528" s="6"/>
      <c r="K528" s="6"/>
      <c r="L528" s="6"/>
      <c r="M528" s="6"/>
      <c r="N528" s="6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</row>
    <row r="529">
      <c r="A529" s="5"/>
      <c r="B529" s="5"/>
      <c r="C529" s="5"/>
      <c r="D529" s="6"/>
      <c r="E529" s="6"/>
      <c r="F529" s="6"/>
      <c r="G529" s="6"/>
      <c r="H529" s="7"/>
      <c r="I529" s="7"/>
      <c r="J529" s="6"/>
      <c r="K529" s="6"/>
      <c r="L529" s="6"/>
      <c r="M529" s="6"/>
      <c r="N529" s="6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</row>
    <row r="530">
      <c r="A530" s="5"/>
      <c r="B530" s="5"/>
      <c r="C530" s="5"/>
      <c r="D530" s="6"/>
      <c r="E530" s="6"/>
      <c r="F530" s="6"/>
      <c r="G530" s="6"/>
      <c r="H530" s="7"/>
      <c r="I530" s="7"/>
      <c r="J530" s="6"/>
      <c r="K530" s="6"/>
      <c r="L530" s="6"/>
      <c r="M530" s="6"/>
      <c r="N530" s="6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</row>
    <row r="531">
      <c r="A531" s="5"/>
      <c r="B531" s="5"/>
      <c r="C531" s="5"/>
      <c r="D531" s="6"/>
      <c r="E531" s="6"/>
      <c r="F531" s="6"/>
      <c r="G531" s="6"/>
      <c r="H531" s="7"/>
      <c r="I531" s="7"/>
      <c r="J531" s="6"/>
      <c r="K531" s="6"/>
      <c r="L531" s="6"/>
      <c r="M531" s="6"/>
      <c r="N531" s="6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</row>
    <row r="532">
      <c r="A532" s="5"/>
      <c r="B532" s="5"/>
      <c r="C532" s="5"/>
      <c r="D532" s="6"/>
      <c r="E532" s="6"/>
      <c r="F532" s="6"/>
      <c r="G532" s="6"/>
      <c r="H532" s="7"/>
      <c r="I532" s="7"/>
      <c r="J532" s="6"/>
      <c r="K532" s="6"/>
      <c r="L532" s="6"/>
      <c r="M532" s="6"/>
      <c r="N532" s="6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</row>
    <row r="533">
      <c r="A533" s="5"/>
      <c r="B533" s="5"/>
      <c r="C533" s="5"/>
      <c r="D533" s="6"/>
      <c r="E533" s="6"/>
      <c r="F533" s="6"/>
      <c r="G533" s="6"/>
      <c r="H533" s="7"/>
      <c r="I533" s="7"/>
      <c r="J533" s="6"/>
      <c r="K533" s="6"/>
      <c r="L533" s="6"/>
      <c r="M533" s="6"/>
      <c r="N533" s="6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</row>
    <row r="534">
      <c r="A534" s="5"/>
      <c r="B534" s="5"/>
      <c r="C534" s="5"/>
      <c r="D534" s="6"/>
      <c r="E534" s="6"/>
      <c r="F534" s="6"/>
      <c r="G534" s="6"/>
      <c r="H534" s="7"/>
      <c r="I534" s="7"/>
      <c r="J534" s="6"/>
      <c r="K534" s="6"/>
      <c r="L534" s="6"/>
      <c r="M534" s="6"/>
      <c r="N534" s="6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</row>
    <row r="535">
      <c r="A535" s="5"/>
      <c r="B535" s="5"/>
      <c r="C535" s="5"/>
      <c r="D535" s="6"/>
      <c r="E535" s="6"/>
      <c r="F535" s="6"/>
      <c r="G535" s="6"/>
      <c r="H535" s="7"/>
      <c r="I535" s="7"/>
      <c r="J535" s="6"/>
      <c r="K535" s="6"/>
      <c r="L535" s="6"/>
      <c r="M535" s="6"/>
      <c r="N535" s="6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</row>
    <row r="536">
      <c r="A536" s="5"/>
      <c r="B536" s="5"/>
      <c r="C536" s="5"/>
      <c r="D536" s="6"/>
      <c r="E536" s="6"/>
      <c r="F536" s="6"/>
      <c r="G536" s="6"/>
      <c r="H536" s="7"/>
      <c r="I536" s="7"/>
      <c r="J536" s="6"/>
      <c r="K536" s="6"/>
      <c r="L536" s="6"/>
      <c r="M536" s="6"/>
      <c r="N536" s="6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</row>
    <row r="537">
      <c r="A537" s="5"/>
      <c r="B537" s="5"/>
      <c r="C537" s="5"/>
      <c r="D537" s="6"/>
      <c r="E537" s="6"/>
      <c r="F537" s="6"/>
      <c r="G537" s="6"/>
      <c r="H537" s="7"/>
      <c r="I537" s="7"/>
      <c r="J537" s="6"/>
      <c r="K537" s="6"/>
      <c r="L537" s="6"/>
      <c r="M537" s="6"/>
      <c r="N537" s="6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</row>
    <row r="538">
      <c r="A538" s="5"/>
      <c r="B538" s="5"/>
      <c r="C538" s="5"/>
      <c r="D538" s="6"/>
      <c r="E538" s="6"/>
      <c r="F538" s="6"/>
      <c r="G538" s="6"/>
      <c r="H538" s="7"/>
      <c r="I538" s="7"/>
      <c r="J538" s="6"/>
      <c r="K538" s="6"/>
      <c r="L538" s="6"/>
      <c r="M538" s="6"/>
      <c r="N538" s="6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</row>
    <row r="539">
      <c r="A539" s="5"/>
      <c r="B539" s="5"/>
      <c r="C539" s="5"/>
      <c r="D539" s="6"/>
      <c r="E539" s="6"/>
      <c r="F539" s="6"/>
      <c r="G539" s="6"/>
      <c r="H539" s="7"/>
      <c r="I539" s="7"/>
      <c r="J539" s="6"/>
      <c r="K539" s="6"/>
      <c r="L539" s="6"/>
      <c r="M539" s="6"/>
      <c r="N539" s="6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</row>
    <row r="540">
      <c r="A540" s="5"/>
      <c r="B540" s="5"/>
      <c r="C540" s="5"/>
      <c r="D540" s="6"/>
      <c r="E540" s="6"/>
      <c r="F540" s="6"/>
      <c r="G540" s="6"/>
      <c r="H540" s="7"/>
      <c r="I540" s="7"/>
      <c r="J540" s="6"/>
      <c r="K540" s="6"/>
      <c r="L540" s="6"/>
      <c r="M540" s="6"/>
      <c r="N540" s="6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</row>
    <row r="541">
      <c r="A541" s="5"/>
      <c r="B541" s="5"/>
      <c r="C541" s="5"/>
      <c r="D541" s="6"/>
      <c r="E541" s="6"/>
      <c r="F541" s="6"/>
      <c r="G541" s="6"/>
      <c r="H541" s="7"/>
      <c r="I541" s="7"/>
      <c r="J541" s="6"/>
      <c r="K541" s="6"/>
      <c r="L541" s="6"/>
      <c r="M541" s="6"/>
      <c r="N541" s="6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</row>
    <row r="542">
      <c r="A542" s="5"/>
      <c r="B542" s="5"/>
      <c r="C542" s="5"/>
      <c r="D542" s="6"/>
      <c r="E542" s="6"/>
      <c r="F542" s="6"/>
      <c r="G542" s="6"/>
      <c r="H542" s="7"/>
      <c r="I542" s="7"/>
      <c r="J542" s="6"/>
      <c r="K542" s="6"/>
      <c r="L542" s="6"/>
      <c r="M542" s="6"/>
      <c r="N542" s="6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</row>
    <row r="543">
      <c r="A543" s="5"/>
      <c r="B543" s="5"/>
      <c r="C543" s="5"/>
      <c r="D543" s="6"/>
      <c r="E543" s="6"/>
      <c r="F543" s="6"/>
      <c r="G543" s="6"/>
      <c r="H543" s="7"/>
      <c r="I543" s="7"/>
      <c r="J543" s="6"/>
      <c r="K543" s="6"/>
      <c r="L543" s="6"/>
      <c r="M543" s="6"/>
      <c r="N543" s="6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</row>
    <row r="544">
      <c r="A544" s="5"/>
      <c r="B544" s="5"/>
      <c r="C544" s="5"/>
      <c r="D544" s="6"/>
      <c r="E544" s="6"/>
      <c r="F544" s="6"/>
      <c r="G544" s="6"/>
      <c r="H544" s="7"/>
      <c r="I544" s="7"/>
      <c r="J544" s="6"/>
      <c r="K544" s="6"/>
      <c r="L544" s="6"/>
      <c r="M544" s="6"/>
      <c r="N544" s="6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</row>
    <row r="545">
      <c r="A545" s="5"/>
      <c r="B545" s="5"/>
      <c r="C545" s="5"/>
      <c r="D545" s="6"/>
      <c r="E545" s="6"/>
      <c r="F545" s="6"/>
      <c r="G545" s="6"/>
      <c r="H545" s="7"/>
      <c r="I545" s="7"/>
      <c r="J545" s="6"/>
      <c r="K545" s="6"/>
      <c r="L545" s="6"/>
      <c r="M545" s="6"/>
      <c r="N545" s="6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</row>
    <row r="546">
      <c r="A546" s="5"/>
      <c r="B546" s="5"/>
      <c r="C546" s="5"/>
      <c r="D546" s="6"/>
      <c r="E546" s="6"/>
      <c r="F546" s="6"/>
      <c r="G546" s="6"/>
      <c r="H546" s="7"/>
      <c r="I546" s="7"/>
      <c r="J546" s="6"/>
      <c r="K546" s="6"/>
      <c r="L546" s="6"/>
      <c r="M546" s="6"/>
      <c r="N546" s="6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</row>
    <row r="547">
      <c r="A547" s="5"/>
      <c r="B547" s="5"/>
      <c r="C547" s="5"/>
      <c r="D547" s="6"/>
      <c r="E547" s="6"/>
      <c r="F547" s="6"/>
      <c r="G547" s="6"/>
      <c r="H547" s="7"/>
      <c r="I547" s="7"/>
      <c r="J547" s="6"/>
      <c r="K547" s="6"/>
      <c r="L547" s="6"/>
      <c r="M547" s="6"/>
      <c r="N547" s="6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</row>
    <row r="548">
      <c r="A548" s="5"/>
      <c r="B548" s="5"/>
      <c r="C548" s="5"/>
      <c r="D548" s="6"/>
      <c r="E548" s="6"/>
      <c r="F548" s="6"/>
      <c r="G548" s="6"/>
      <c r="H548" s="7"/>
      <c r="I548" s="7"/>
      <c r="J548" s="6"/>
      <c r="K548" s="6"/>
      <c r="L548" s="6"/>
      <c r="M548" s="6"/>
      <c r="N548" s="6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</row>
    <row r="549">
      <c r="A549" s="5"/>
      <c r="B549" s="5"/>
      <c r="C549" s="5"/>
      <c r="D549" s="6"/>
      <c r="E549" s="6"/>
      <c r="F549" s="6"/>
      <c r="G549" s="6"/>
      <c r="H549" s="7"/>
      <c r="I549" s="7"/>
      <c r="J549" s="6"/>
      <c r="K549" s="6"/>
      <c r="L549" s="6"/>
      <c r="M549" s="6"/>
      <c r="N549" s="6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</row>
    <row r="550">
      <c r="A550" s="5"/>
      <c r="B550" s="5"/>
      <c r="C550" s="5"/>
      <c r="D550" s="6"/>
      <c r="E550" s="6"/>
      <c r="F550" s="6"/>
      <c r="G550" s="6"/>
      <c r="H550" s="7"/>
      <c r="I550" s="7"/>
      <c r="J550" s="6"/>
      <c r="K550" s="6"/>
      <c r="L550" s="6"/>
      <c r="M550" s="6"/>
      <c r="N550" s="6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</row>
    <row r="551">
      <c r="A551" s="5"/>
      <c r="B551" s="5"/>
      <c r="C551" s="5"/>
      <c r="D551" s="6"/>
      <c r="E551" s="6"/>
      <c r="F551" s="6"/>
      <c r="G551" s="6"/>
      <c r="H551" s="7"/>
      <c r="I551" s="7"/>
      <c r="J551" s="6"/>
      <c r="K551" s="6"/>
      <c r="L551" s="6"/>
      <c r="M551" s="6"/>
      <c r="N551" s="6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</row>
    <row r="552">
      <c r="A552" s="5"/>
      <c r="B552" s="5"/>
      <c r="C552" s="5"/>
      <c r="D552" s="6"/>
      <c r="E552" s="6"/>
      <c r="F552" s="6"/>
      <c r="G552" s="6"/>
      <c r="H552" s="7"/>
      <c r="I552" s="7"/>
      <c r="J552" s="6"/>
      <c r="K552" s="6"/>
      <c r="L552" s="6"/>
      <c r="M552" s="6"/>
      <c r="N552" s="6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  <c r="GM552" s="9"/>
      <c r="GN552" s="9"/>
      <c r="GO552" s="9"/>
      <c r="GP552" s="9"/>
      <c r="GQ552" s="9"/>
      <c r="GR552" s="9"/>
      <c r="GS552" s="9"/>
      <c r="GT552" s="9"/>
      <c r="GU552" s="9"/>
    </row>
    <row r="553">
      <c r="A553" s="5"/>
      <c r="B553" s="5"/>
      <c r="C553" s="5"/>
      <c r="D553" s="6"/>
      <c r="E553" s="6"/>
      <c r="F553" s="6"/>
      <c r="G553" s="6"/>
      <c r="H553" s="7"/>
      <c r="I553" s="7"/>
      <c r="J553" s="6"/>
      <c r="K553" s="6"/>
      <c r="L553" s="6"/>
      <c r="M553" s="6"/>
      <c r="N553" s="6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  <c r="GM553" s="9"/>
      <c r="GN553" s="9"/>
      <c r="GO553" s="9"/>
      <c r="GP553" s="9"/>
      <c r="GQ553" s="9"/>
      <c r="GR553" s="9"/>
      <c r="GS553" s="9"/>
      <c r="GT553" s="9"/>
      <c r="GU553" s="9"/>
    </row>
    <row r="554">
      <c r="A554" s="5"/>
      <c r="B554" s="5"/>
      <c r="C554" s="5"/>
      <c r="D554" s="6"/>
      <c r="E554" s="6"/>
      <c r="F554" s="6"/>
      <c r="G554" s="6"/>
      <c r="H554" s="7"/>
      <c r="I554" s="7"/>
      <c r="J554" s="6"/>
      <c r="K554" s="6"/>
      <c r="L554" s="6"/>
      <c r="M554" s="6"/>
      <c r="N554" s="6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</row>
    <row r="555">
      <c r="A555" s="5"/>
      <c r="B555" s="5"/>
      <c r="C555" s="5"/>
      <c r="D555" s="6"/>
      <c r="E555" s="6"/>
      <c r="F555" s="6"/>
      <c r="G555" s="6"/>
      <c r="H555" s="7"/>
      <c r="I555" s="7"/>
      <c r="J555" s="6"/>
      <c r="K555" s="6"/>
      <c r="L555" s="6"/>
      <c r="M555" s="6"/>
      <c r="N555" s="6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  <c r="GM555" s="9"/>
      <c r="GN555" s="9"/>
      <c r="GO555" s="9"/>
      <c r="GP555" s="9"/>
      <c r="GQ555" s="9"/>
      <c r="GR555" s="9"/>
      <c r="GS555" s="9"/>
      <c r="GT555" s="9"/>
      <c r="GU555" s="9"/>
    </row>
    <row r="556">
      <c r="A556" s="5"/>
      <c r="B556" s="5"/>
      <c r="C556" s="5"/>
      <c r="D556" s="6"/>
      <c r="E556" s="6"/>
      <c r="F556" s="6"/>
      <c r="G556" s="6"/>
      <c r="H556" s="7"/>
      <c r="I556" s="7"/>
      <c r="J556" s="6"/>
      <c r="K556" s="6"/>
      <c r="L556" s="6"/>
      <c r="M556" s="6"/>
      <c r="N556" s="6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</row>
    <row r="557">
      <c r="A557" s="5"/>
      <c r="B557" s="5"/>
      <c r="C557" s="5"/>
      <c r="D557" s="6"/>
      <c r="E557" s="6"/>
      <c r="F557" s="6"/>
      <c r="G557" s="6"/>
      <c r="H557" s="7"/>
      <c r="I557" s="7"/>
      <c r="J557" s="6"/>
      <c r="K557" s="6"/>
      <c r="L557" s="6"/>
      <c r="M557" s="6"/>
      <c r="N557" s="6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</row>
    <row r="558">
      <c r="A558" s="5"/>
      <c r="B558" s="5"/>
      <c r="C558" s="5"/>
      <c r="D558" s="6"/>
      <c r="E558" s="6"/>
      <c r="F558" s="6"/>
      <c r="G558" s="6"/>
      <c r="H558" s="7"/>
      <c r="I558" s="7"/>
      <c r="J558" s="6"/>
      <c r="K558" s="6"/>
      <c r="L558" s="6"/>
      <c r="M558" s="6"/>
      <c r="N558" s="6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</row>
    <row r="559">
      <c r="A559" s="5"/>
      <c r="B559" s="5"/>
      <c r="C559" s="5"/>
      <c r="D559" s="6"/>
      <c r="E559" s="6"/>
      <c r="F559" s="6"/>
      <c r="G559" s="6"/>
      <c r="H559" s="7"/>
      <c r="I559" s="7"/>
      <c r="J559" s="6"/>
      <c r="K559" s="6"/>
      <c r="L559" s="6"/>
      <c r="M559" s="6"/>
      <c r="N559" s="6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</row>
    <row r="560">
      <c r="A560" s="5"/>
      <c r="B560" s="5"/>
      <c r="C560" s="5"/>
      <c r="D560" s="6"/>
      <c r="E560" s="6"/>
      <c r="F560" s="6"/>
      <c r="G560" s="6"/>
      <c r="H560" s="7"/>
      <c r="I560" s="7"/>
      <c r="J560" s="6"/>
      <c r="K560" s="6"/>
      <c r="L560" s="6"/>
      <c r="M560" s="6"/>
      <c r="N560" s="6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</row>
    <row r="561">
      <c r="A561" s="5"/>
      <c r="B561" s="5"/>
      <c r="C561" s="5"/>
      <c r="D561" s="6"/>
      <c r="E561" s="6"/>
      <c r="F561" s="6"/>
      <c r="G561" s="6"/>
      <c r="H561" s="7"/>
      <c r="I561" s="7"/>
      <c r="J561" s="6"/>
      <c r="K561" s="6"/>
      <c r="L561" s="6"/>
      <c r="M561" s="6"/>
      <c r="N561" s="6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</row>
    <row r="562">
      <c r="A562" s="5"/>
      <c r="B562" s="5"/>
      <c r="C562" s="5"/>
      <c r="D562" s="6"/>
      <c r="E562" s="6"/>
      <c r="F562" s="6"/>
      <c r="G562" s="6"/>
      <c r="H562" s="7"/>
      <c r="I562" s="7"/>
      <c r="J562" s="6"/>
      <c r="K562" s="6"/>
      <c r="L562" s="6"/>
      <c r="M562" s="6"/>
      <c r="N562" s="6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</row>
    <row r="563">
      <c r="A563" s="5"/>
      <c r="B563" s="5"/>
      <c r="C563" s="5"/>
      <c r="D563" s="6"/>
      <c r="E563" s="6"/>
      <c r="F563" s="6"/>
      <c r="G563" s="6"/>
      <c r="H563" s="7"/>
      <c r="I563" s="7"/>
      <c r="J563" s="6"/>
      <c r="K563" s="6"/>
      <c r="L563" s="6"/>
      <c r="M563" s="6"/>
      <c r="N563" s="6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</row>
    <row r="564">
      <c r="A564" s="5"/>
      <c r="B564" s="5"/>
      <c r="C564" s="5"/>
      <c r="D564" s="6"/>
      <c r="E564" s="6"/>
      <c r="F564" s="6"/>
      <c r="G564" s="6"/>
      <c r="H564" s="7"/>
      <c r="I564" s="7"/>
      <c r="J564" s="6"/>
      <c r="K564" s="6"/>
      <c r="L564" s="6"/>
      <c r="M564" s="6"/>
      <c r="N564" s="6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</row>
    <row r="565">
      <c r="A565" s="5"/>
      <c r="B565" s="5"/>
      <c r="C565" s="5"/>
      <c r="D565" s="6"/>
      <c r="E565" s="6"/>
      <c r="F565" s="6"/>
      <c r="G565" s="6"/>
      <c r="H565" s="7"/>
      <c r="I565" s="7"/>
      <c r="J565" s="6"/>
      <c r="K565" s="6"/>
      <c r="L565" s="6"/>
      <c r="M565" s="6"/>
      <c r="N565" s="6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</row>
    <row r="566">
      <c r="A566" s="5"/>
      <c r="B566" s="5"/>
      <c r="C566" s="5"/>
      <c r="D566" s="6"/>
      <c r="E566" s="6"/>
      <c r="F566" s="6"/>
      <c r="G566" s="6"/>
      <c r="H566" s="7"/>
      <c r="I566" s="7"/>
      <c r="J566" s="6"/>
      <c r="K566" s="6"/>
      <c r="L566" s="6"/>
      <c r="M566" s="6"/>
      <c r="N566" s="6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</row>
    <row r="567">
      <c r="A567" s="5"/>
      <c r="B567" s="5"/>
      <c r="C567" s="5"/>
      <c r="D567" s="6"/>
      <c r="E567" s="6"/>
      <c r="F567" s="6"/>
      <c r="G567" s="6"/>
      <c r="H567" s="7"/>
      <c r="I567" s="7"/>
      <c r="J567" s="6"/>
      <c r="K567" s="6"/>
      <c r="L567" s="6"/>
      <c r="M567" s="6"/>
      <c r="N567" s="6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</row>
    <row r="568">
      <c r="A568" s="5"/>
      <c r="B568" s="5"/>
      <c r="C568" s="5"/>
      <c r="D568" s="6"/>
      <c r="E568" s="6"/>
      <c r="F568" s="6"/>
      <c r="G568" s="6"/>
      <c r="H568" s="7"/>
      <c r="I568" s="7"/>
      <c r="J568" s="6"/>
      <c r="K568" s="6"/>
      <c r="L568" s="6"/>
      <c r="M568" s="6"/>
      <c r="N568" s="6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</row>
    <row r="569">
      <c r="A569" s="5"/>
      <c r="B569" s="5"/>
      <c r="C569" s="5"/>
      <c r="D569" s="6"/>
      <c r="E569" s="6"/>
      <c r="F569" s="6"/>
      <c r="G569" s="6"/>
      <c r="H569" s="7"/>
      <c r="I569" s="7"/>
      <c r="J569" s="6"/>
      <c r="K569" s="6"/>
      <c r="L569" s="6"/>
      <c r="M569" s="6"/>
      <c r="N569" s="6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</row>
    <row r="570">
      <c r="A570" s="5"/>
      <c r="B570" s="5"/>
      <c r="C570" s="5"/>
      <c r="D570" s="6"/>
      <c r="E570" s="6"/>
      <c r="F570" s="6"/>
      <c r="G570" s="6"/>
      <c r="H570" s="7"/>
      <c r="I570" s="7"/>
      <c r="J570" s="6"/>
      <c r="K570" s="6"/>
      <c r="L570" s="6"/>
      <c r="M570" s="6"/>
      <c r="N570" s="6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</row>
    <row r="571">
      <c r="A571" s="5"/>
      <c r="B571" s="5"/>
      <c r="C571" s="5"/>
      <c r="D571" s="6"/>
      <c r="E571" s="6"/>
      <c r="F571" s="6"/>
      <c r="G571" s="6"/>
      <c r="H571" s="7"/>
      <c r="I571" s="7"/>
      <c r="J571" s="6"/>
      <c r="K571" s="6"/>
      <c r="L571" s="6"/>
      <c r="M571" s="6"/>
      <c r="N571" s="6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</row>
    <row r="572">
      <c r="A572" s="5"/>
      <c r="B572" s="5"/>
      <c r="C572" s="5"/>
      <c r="D572" s="6"/>
      <c r="E572" s="6"/>
      <c r="F572" s="6"/>
      <c r="G572" s="6"/>
      <c r="H572" s="7"/>
      <c r="I572" s="7"/>
      <c r="J572" s="6"/>
      <c r="K572" s="6"/>
      <c r="L572" s="6"/>
      <c r="M572" s="6"/>
      <c r="N572" s="6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</row>
    <row r="573">
      <c r="A573" s="5"/>
      <c r="B573" s="5"/>
      <c r="C573" s="5"/>
      <c r="D573" s="6"/>
      <c r="E573" s="6"/>
      <c r="F573" s="6"/>
      <c r="G573" s="6"/>
      <c r="H573" s="7"/>
      <c r="I573" s="7"/>
      <c r="J573" s="6"/>
      <c r="K573" s="6"/>
      <c r="L573" s="6"/>
      <c r="M573" s="6"/>
      <c r="N573" s="6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</row>
    <row r="574">
      <c r="A574" s="5"/>
      <c r="B574" s="5"/>
      <c r="C574" s="5"/>
      <c r="D574" s="6"/>
      <c r="E574" s="6"/>
      <c r="F574" s="6"/>
      <c r="G574" s="6"/>
      <c r="H574" s="7"/>
      <c r="I574" s="7"/>
      <c r="J574" s="6"/>
      <c r="K574" s="6"/>
      <c r="L574" s="6"/>
      <c r="M574" s="6"/>
      <c r="N574" s="6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</row>
    <row r="575">
      <c r="A575" s="5"/>
      <c r="B575" s="5"/>
      <c r="C575" s="5"/>
      <c r="D575" s="6"/>
      <c r="E575" s="6"/>
      <c r="F575" s="6"/>
      <c r="G575" s="6"/>
      <c r="H575" s="7"/>
      <c r="I575" s="7"/>
      <c r="J575" s="6"/>
      <c r="K575" s="6"/>
      <c r="L575" s="6"/>
      <c r="M575" s="6"/>
      <c r="N575" s="6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</row>
    <row r="576">
      <c r="A576" s="5"/>
      <c r="B576" s="5"/>
      <c r="C576" s="5"/>
      <c r="D576" s="6"/>
      <c r="E576" s="6"/>
      <c r="F576" s="6"/>
      <c r="G576" s="6"/>
      <c r="H576" s="7"/>
      <c r="I576" s="7"/>
      <c r="J576" s="6"/>
      <c r="K576" s="6"/>
      <c r="L576" s="6"/>
      <c r="M576" s="6"/>
      <c r="N576" s="6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</row>
    <row r="577">
      <c r="A577" s="5"/>
      <c r="B577" s="5"/>
      <c r="C577" s="5"/>
      <c r="D577" s="6"/>
      <c r="E577" s="6"/>
      <c r="F577" s="6"/>
      <c r="G577" s="6"/>
      <c r="H577" s="7"/>
      <c r="I577" s="7"/>
      <c r="J577" s="6"/>
      <c r="K577" s="6"/>
      <c r="L577" s="6"/>
      <c r="M577" s="6"/>
      <c r="N577" s="6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</row>
    <row r="578">
      <c r="A578" s="5"/>
      <c r="B578" s="5"/>
      <c r="C578" s="5"/>
      <c r="D578" s="6"/>
      <c r="E578" s="6"/>
      <c r="F578" s="6"/>
      <c r="G578" s="6"/>
      <c r="H578" s="7"/>
      <c r="I578" s="7"/>
      <c r="J578" s="6"/>
      <c r="K578" s="6"/>
      <c r="L578" s="6"/>
      <c r="M578" s="6"/>
      <c r="N578" s="6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  <c r="GM578" s="9"/>
      <c r="GN578" s="9"/>
      <c r="GO578" s="9"/>
      <c r="GP578" s="9"/>
      <c r="GQ578" s="9"/>
      <c r="GR578" s="9"/>
      <c r="GS578" s="9"/>
      <c r="GT578" s="9"/>
      <c r="GU578" s="9"/>
    </row>
    <row r="579">
      <c r="A579" s="5"/>
      <c r="B579" s="5"/>
      <c r="C579" s="5"/>
      <c r="D579" s="6"/>
      <c r="E579" s="6"/>
      <c r="F579" s="6"/>
      <c r="G579" s="6"/>
      <c r="H579" s="7"/>
      <c r="I579" s="7"/>
      <c r="J579" s="6"/>
      <c r="K579" s="6"/>
      <c r="L579" s="6"/>
      <c r="M579" s="6"/>
      <c r="N579" s="6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  <c r="GM579" s="9"/>
      <c r="GN579" s="9"/>
      <c r="GO579" s="9"/>
      <c r="GP579" s="9"/>
      <c r="GQ579" s="9"/>
      <c r="GR579" s="9"/>
      <c r="GS579" s="9"/>
      <c r="GT579" s="9"/>
      <c r="GU579" s="9"/>
    </row>
    <row r="580">
      <c r="A580" s="5"/>
      <c r="B580" s="5"/>
      <c r="C580" s="5"/>
      <c r="D580" s="6"/>
      <c r="E580" s="6"/>
      <c r="F580" s="6"/>
      <c r="G580" s="6"/>
      <c r="H580" s="7"/>
      <c r="I580" s="7"/>
      <c r="J580" s="6"/>
      <c r="K580" s="6"/>
      <c r="L580" s="6"/>
      <c r="M580" s="6"/>
      <c r="N580" s="6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</row>
    <row r="581">
      <c r="A581" s="5"/>
      <c r="B581" s="5"/>
      <c r="C581" s="5"/>
      <c r="D581" s="6"/>
      <c r="E581" s="6"/>
      <c r="F581" s="6"/>
      <c r="G581" s="6"/>
      <c r="H581" s="7"/>
      <c r="I581" s="7"/>
      <c r="J581" s="6"/>
      <c r="K581" s="6"/>
      <c r="L581" s="6"/>
      <c r="M581" s="6"/>
      <c r="N581" s="6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</row>
    <row r="582">
      <c r="A582" s="5"/>
      <c r="B582" s="5"/>
      <c r="C582" s="5"/>
      <c r="D582" s="6"/>
      <c r="E582" s="6"/>
      <c r="F582" s="6"/>
      <c r="G582" s="6"/>
      <c r="H582" s="7"/>
      <c r="I582" s="7"/>
      <c r="J582" s="6"/>
      <c r="K582" s="6"/>
      <c r="L582" s="6"/>
      <c r="M582" s="6"/>
      <c r="N582" s="6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</row>
    <row r="583">
      <c r="A583" s="5"/>
      <c r="B583" s="5"/>
      <c r="C583" s="5"/>
      <c r="D583" s="6"/>
      <c r="E583" s="6"/>
      <c r="F583" s="6"/>
      <c r="G583" s="6"/>
      <c r="H583" s="7"/>
      <c r="I583" s="7"/>
      <c r="J583" s="6"/>
      <c r="K583" s="6"/>
      <c r="L583" s="6"/>
      <c r="M583" s="6"/>
      <c r="N583" s="6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</row>
    <row r="584">
      <c r="A584" s="5"/>
      <c r="B584" s="5"/>
      <c r="C584" s="5"/>
      <c r="D584" s="6"/>
      <c r="E584" s="6"/>
      <c r="F584" s="6"/>
      <c r="G584" s="6"/>
      <c r="H584" s="7"/>
      <c r="I584" s="7"/>
      <c r="J584" s="6"/>
      <c r="K584" s="6"/>
      <c r="L584" s="6"/>
      <c r="M584" s="6"/>
      <c r="N584" s="6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</row>
    <row r="585">
      <c r="A585" s="5"/>
      <c r="B585" s="5"/>
      <c r="C585" s="5"/>
      <c r="D585" s="6"/>
      <c r="E585" s="6"/>
      <c r="F585" s="6"/>
      <c r="G585" s="6"/>
      <c r="H585" s="7"/>
      <c r="I585" s="7"/>
      <c r="J585" s="6"/>
      <c r="K585" s="6"/>
      <c r="L585" s="6"/>
      <c r="M585" s="6"/>
      <c r="N585" s="6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</row>
    <row r="586">
      <c r="A586" s="5"/>
      <c r="B586" s="5"/>
      <c r="C586" s="5"/>
      <c r="D586" s="6"/>
      <c r="E586" s="6"/>
      <c r="F586" s="6"/>
      <c r="G586" s="6"/>
      <c r="H586" s="7"/>
      <c r="I586" s="7"/>
      <c r="J586" s="6"/>
      <c r="K586" s="6"/>
      <c r="L586" s="6"/>
      <c r="M586" s="6"/>
      <c r="N586" s="6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</row>
    <row r="587">
      <c r="A587" s="5"/>
      <c r="B587" s="5"/>
      <c r="C587" s="5"/>
      <c r="D587" s="6"/>
      <c r="E587" s="6"/>
      <c r="F587" s="6"/>
      <c r="G587" s="6"/>
      <c r="H587" s="7"/>
      <c r="I587" s="7"/>
      <c r="J587" s="6"/>
      <c r="K587" s="6"/>
      <c r="L587" s="6"/>
      <c r="M587" s="6"/>
      <c r="N587" s="6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</row>
    <row r="588">
      <c r="A588" s="5"/>
      <c r="B588" s="5"/>
      <c r="C588" s="5"/>
      <c r="D588" s="6"/>
      <c r="E588" s="6"/>
      <c r="F588" s="6"/>
      <c r="G588" s="6"/>
      <c r="H588" s="7"/>
      <c r="I588" s="7"/>
      <c r="J588" s="6"/>
      <c r="K588" s="6"/>
      <c r="L588" s="6"/>
      <c r="M588" s="6"/>
      <c r="N588" s="6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</row>
    <row r="589">
      <c r="A589" s="5"/>
      <c r="B589" s="5"/>
      <c r="C589" s="5"/>
      <c r="D589" s="6"/>
      <c r="E589" s="6"/>
      <c r="F589" s="6"/>
      <c r="G589" s="6"/>
      <c r="H589" s="7"/>
      <c r="I589" s="7"/>
      <c r="J589" s="6"/>
      <c r="K589" s="6"/>
      <c r="L589" s="6"/>
      <c r="M589" s="6"/>
      <c r="N589" s="6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</row>
    <row r="590">
      <c r="A590" s="5"/>
      <c r="B590" s="5"/>
      <c r="C590" s="5"/>
      <c r="D590" s="6"/>
      <c r="E590" s="6"/>
      <c r="F590" s="6"/>
      <c r="G590" s="6"/>
      <c r="H590" s="7"/>
      <c r="I590" s="7"/>
      <c r="J590" s="6"/>
      <c r="K590" s="6"/>
      <c r="L590" s="6"/>
      <c r="M590" s="6"/>
      <c r="N590" s="6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</row>
    <row r="591">
      <c r="A591" s="5"/>
      <c r="B591" s="5"/>
      <c r="C591" s="5"/>
      <c r="D591" s="6"/>
      <c r="E591" s="6"/>
      <c r="F591" s="6"/>
      <c r="G591" s="6"/>
      <c r="H591" s="7"/>
      <c r="I591" s="7"/>
      <c r="J591" s="6"/>
      <c r="K591" s="6"/>
      <c r="L591" s="6"/>
      <c r="M591" s="6"/>
      <c r="N591" s="6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  <c r="GM591" s="9"/>
      <c r="GN591" s="9"/>
      <c r="GO591" s="9"/>
      <c r="GP591" s="9"/>
      <c r="GQ591" s="9"/>
      <c r="GR591" s="9"/>
      <c r="GS591" s="9"/>
      <c r="GT591" s="9"/>
      <c r="GU591" s="9"/>
    </row>
    <row r="592">
      <c r="A592" s="5"/>
      <c r="B592" s="5"/>
      <c r="C592" s="5"/>
      <c r="D592" s="6"/>
      <c r="E592" s="6"/>
      <c r="F592" s="6"/>
      <c r="G592" s="6"/>
      <c r="H592" s="7"/>
      <c r="I592" s="7"/>
      <c r="J592" s="6"/>
      <c r="K592" s="6"/>
      <c r="L592" s="6"/>
      <c r="M592" s="6"/>
      <c r="N592" s="6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  <c r="GM592" s="9"/>
      <c r="GN592" s="9"/>
      <c r="GO592" s="9"/>
      <c r="GP592" s="9"/>
      <c r="GQ592" s="9"/>
      <c r="GR592" s="9"/>
      <c r="GS592" s="9"/>
      <c r="GT592" s="9"/>
      <c r="GU592" s="9"/>
    </row>
    <row r="593">
      <c r="A593" s="5"/>
      <c r="B593" s="5"/>
      <c r="C593" s="5"/>
      <c r="D593" s="6"/>
      <c r="E593" s="6"/>
      <c r="F593" s="6"/>
      <c r="G593" s="6"/>
      <c r="H593" s="7"/>
      <c r="I593" s="7"/>
      <c r="J593" s="6"/>
      <c r="K593" s="6"/>
      <c r="L593" s="6"/>
      <c r="M593" s="6"/>
      <c r="N593" s="6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</row>
    <row r="594">
      <c r="A594" s="5"/>
      <c r="B594" s="5"/>
      <c r="C594" s="5"/>
      <c r="D594" s="6"/>
      <c r="E594" s="6"/>
      <c r="F594" s="6"/>
      <c r="G594" s="6"/>
      <c r="H594" s="7"/>
      <c r="I594" s="7"/>
      <c r="J594" s="6"/>
      <c r="K594" s="6"/>
      <c r="L594" s="6"/>
      <c r="M594" s="6"/>
      <c r="N594" s="6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</row>
    <row r="595">
      <c r="A595" s="5"/>
      <c r="B595" s="5"/>
      <c r="C595" s="5"/>
      <c r="D595" s="6"/>
      <c r="E595" s="6"/>
      <c r="F595" s="6"/>
      <c r="G595" s="6"/>
      <c r="H595" s="7"/>
      <c r="I595" s="7"/>
      <c r="J595" s="6"/>
      <c r="K595" s="6"/>
      <c r="L595" s="6"/>
      <c r="M595" s="6"/>
      <c r="N595" s="6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  <c r="GM595" s="9"/>
      <c r="GN595" s="9"/>
      <c r="GO595" s="9"/>
      <c r="GP595" s="9"/>
      <c r="GQ595" s="9"/>
      <c r="GR595" s="9"/>
      <c r="GS595" s="9"/>
      <c r="GT595" s="9"/>
      <c r="GU595" s="9"/>
    </row>
    <row r="596">
      <c r="A596" s="5"/>
      <c r="B596" s="5"/>
      <c r="C596" s="5"/>
      <c r="D596" s="6"/>
      <c r="E596" s="6"/>
      <c r="F596" s="6"/>
      <c r="G596" s="6"/>
      <c r="H596" s="7"/>
      <c r="I596" s="7"/>
      <c r="J596" s="6"/>
      <c r="K596" s="6"/>
      <c r="L596" s="6"/>
      <c r="M596" s="6"/>
      <c r="N596" s="6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  <c r="GM596" s="9"/>
      <c r="GN596" s="9"/>
      <c r="GO596" s="9"/>
      <c r="GP596" s="9"/>
      <c r="GQ596" s="9"/>
      <c r="GR596" s="9"/>
      <c r="GS596" s="9"/>
      <c r="GT596" s="9"/>
      <c r="GU596" s="9"/>
    </row>
    <row r="597">
      <c r="A597" s="5"/>
      <c r="B597" s="5"/>
      <c r="C597" s="5"/>
      <c r="D597" s="6"/>
      <c r="E597" s="6"/>
      <c r="F597" s="6"/>
      <c r="G597" s="6"/>
      <c r="H597" s="7"/>
      <c r="I597" s="7"/>
      <c r="J597" s="6"/>
      <c r="K597" s="6"/>
      <c r="L597" s="6"/>
      <c r="M597" s="6"/>
      <c r="N597" s="6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</row>
    <row r="598">
      <c r="A598" s="5"/>
      <c r="B598" s="5"/>
      <c r="C598" s="5"/>
      <c r="D598" s="6"/>
      <c r="E598" s="6"/>
      <c r="F598" s="6"/>
      <c r="G598" s="6"/>
      <c r="H598" s="7"/>
      <c r="I598" s="7"/>
      <c r="J598" s="6"/>
      <c r="K598" s="6"/>
      <c r="L598" s="6"/>
      <c r="M598" s="6"/>
      <c r="N598" s="6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  <c r="GM598" s="9"/>
      <c r="GN598" s="9"/>
      <c r="GO598" s="9"/>
      <c r="GP598" s="9"/>
      <c r="GQ598" s="9"/>
      <c r="GR598" s="9"/>
      <c r="GS598" s="9"/>
      <c r="GT598" s="9"/>
      <c r="GU598" s="9"/>
    </row>
    <row r="599">
      <c r="A599" s="5"/>
      <c r="B599" s="5"/>
      <c r="C599" s="5"/>
      <c r="D599" s="6"/>
      <c r="E599" s="6"/>
      <c r="F599" s="6"/>
      <c r="G599" s="6"/>
      <c r="H599" s="7"/>
      <c r="I599" s="7"/>
      <c r="J599" s="6"/>
      <c r="K599" s="6"/>
      <c r="L599" s="6"/>
      <c r="M599" s="6"/>
      <c r="N599" s="6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</row>
    <row r="600">
      <c r="A600" s="5"/>
      <c r="B600" s="5"/>
      <c r="C600" s="5"/>
      <c r="D600" s="6"/>
      <c r="E600" s="6"/>
      <c r="F600" s="6"/>
      <c r="G600" s="6"/>
      <c r="H600" s="7"/>
      <c r="I600" s="7"/>
      <c r="J600" s="6"/>
      <c r="K600" s="6"/>
      <c r="L600" s="6"/>
      <c r="M600" s="6"/>
      <c r="N600" s="6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</row>
    <row r="601">
      <c r="A601" s="5"/>
      <c r="B601" s="5"/>
      <c r="C601" s="5"/>
      <c r="D601" s="6"/>
      <c r="E601" s="6"/>
      <c r="F601" s="6"/>
      <c r="G601" s="6"/>
      <c r="H601" s="7"/>
      <c r="I601" s="7"/>
      <c r="J601" s="6"/>
      <c r="K601" s="6"/>
      <c r="L601" s="6"/>
      <c r="M601" s="6"/>
      <c r="N601" s="6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</row>
    <row r="602">
      <c r="A602" s="5"/>
      <c r="B602" s="5"/>
      <c r="C602" s="5"/>
      <c r="D602" s="6"/>
      <c r="E602" s="6"/>
      <c r="F602" s="6"/>
      <c r="G602" s="6"/>
      <c r="H602" s="7"/>
      <c r="I602" s="7"/>
      <c r="J602" s="6"/>
      <c r="K602" s="6"/>
      <c r="L602" s="6"/>
      <c r="M602" s="6"/>
      <c r="N602" s="6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</row>
    <row r="603">
      <c r="A603" s="5"/>
      <c r="B603" s="5"/>
      <c r="C603" s="5"/>
      <c r="D603" s="6"/>
      <c r="E603" s="6"/>
      <c r="F603" s="6"/>
      <c r="G603" s="6"/>
      <c r="H603" s="7"/>
      <c r="I603" s="7"/>
      <c r="J603" s="6"/>
      <c r="K603" s="6"/>
      <c r="L603" s="6"/>
      <c r="M603" s="6"/>
      <c r="N603" s="6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  <c r="GM603" s="9"/>
      <c r="GN603" s="9"/>
      <c r="GO603" s="9"/>
      <c r="GP603" s="9"/>
      <c r="GQ603" s="9"/>
      <c r="GR603" s="9"/>
      <c r="GS603" s="9"/>
      <c r="GT603" s="9"/>
      <c r="GU603" s="9"/>
    </row>
    <row r="604">
      <c r="A604" s="5"/>
      <c r="B604" s="5"/>
      <c r="C604" s="5"/>
      <c r="D604" s="6"/>
      <c r="E604" s="6"/>
      <c r="F604" s="6"/>
      <c r="G604" s="6"/>
      <c r="H604" s="7"/>
      <c r="I604" s="7"/>
      <c r="J604" s="6"/>
      <c r="K604" s="6"/>
      <c r="L604" s="6"/>
      <c r="M604" s="6"/>
      <c r="N604" s="6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  <c r="GM604" s="9"/>
      <c r="GN604" s="9"/>
      <c r="GO604" s="9"/>
      <c r="GP604" s="9"/>
      <c r="GQ604" s="9"/>
      <c r="GR604" s="9"/>
      <c r="GS604" s="9"/>
      <c r="GT604" s="9"/>
      <c r="GU604" s="9"/>
    </row>
    <row r="605">
      <c r="A605" s="5"/>
      <c r="B605" s="5"/>
      <c r="C605" s="5"/>
      <c r="D605" s="6"/>
      <c r="E605" s="6"/>
      <c r="F605" s="6"/>
      <c r="G605" s="6"/>
      <c r="H605" s="7"/>
      <c r="I605" s="7"/>
      <c r="J605" s="6"/>
      <c r="K605" s="6"/>
      <c r="L605" s="6"/>
      <c r="M605" s="6"/>
      <c r="N605" s="6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</row>
    <row r="606">
      <c r="A606" s="5"/>
      <c r="B606" s="5"/>
      <c r="C606" s="5"/>
      <c r="D606" s="6"/>
      <c r="E606" s="6"/>
      <c r="F606" s="6"/>
      <c r="G606" s="6"/>
      <c r="H606" s="7"/>
      <c r="I606" s="7"/>
      <c r="J606" s="6"/>
      <c r="K606" s="6"/>
      <c r="L606" s="6"/>
      <c r="M606" s="6"/>
      <c r="N606" s="6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</row>
    <row r="607">
      <c r="A607" s="5"/>
      <c r="B607" s="5"/>
      <c r="C607" s="5"/>
      <c r="D607" s="6"/>
      <c r="E607" s="6"/>
      <c r="F607" s="6"/>
      <c r="G607" s="6"/>
      <c r="H607" s="7"/>
      <c r="I607" s="7"/>
      <c r="J607" s="6"/>
      <c r="K607" s="6"/>
      <c r="L607" s="6"/>
      <c r="M607" s="6"/>
      <c r="N607" s="6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  <c r="GM607" s="9"/>
      <c r="GN607" s="9"/>
      <c r="GO607" s="9"/>
      <c r="GP607" s="9"/>
      <c r="GQ607" s="9"/>
      <c r="GR607" s="9"/>
      <c r="GS607" s="9"/>
      <c r="GT607" s="9"/>
      <c r="GU607" s="9"/>
    </row>
    <row r="608">
      <c r="A608" s="5"/>
      <c r="B608" s="5"/>
      <c r="C608" s="5"/>
      <c r="D608" s="6"/>
      <c r="E608" s="6"/>
      <c r="F608" s="6"/>
      <c r="G608" s="6"/>
      <c r="H608" s="7"/>
      <c r="I608" s="7"/>
      <c r="J608" s="6"/>
      <c r="K608" s="6"/>
      <c r="L608" s="6"/>
      <c r="M608" s="6"/>
      <c r="N608" s="6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</row>
    <row r="609">
      <c r="A609" s="5"/>
      <c r="B609" s="5"/>
      <c r="C609" s="5"/>
      <c r="D609" s="6"/>
      <c r="E609" s="6"/>
      <c r="F609" s="6"/>
      <c r="G609" s="6"/>
      <c r="H609" s="7"/>
      <c r="I609" s="7"/>
      <c r="J609" s="6"/>
      <c r="K609" s="6"/>
      <c r="L609" s="6"/>
      <c r="M609" s="6"/>
      <c r="N609" s="6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</row>
    <row r="610">
      <c r="A610" s="5"/>
      <c r="B610" s="5"/>
      <c r="C610" s="5"/>
      <c r="D610" s="6"/>
      <c r="E610" s="6"/>
      <c r="F610" s="6"/>
      <c r="G610" s="6"/>
      <c r="H610" s="7"/>
      <c r="I610" s="7"/>
      <c r="J610" s="6"/>
      <c r="K610" s="6"/>
      <c r="L610" s="6"/>
      <c r="M610" s="6"/>
      <c r="N610" s="6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</row>
    <row r="611">
      <c r="A611" s="5"/>
      <c r="B611" s="5"/>
      <c r="C611" s="5"/>
      <c r="D611" s="6"/>
      <c r="E611" s="6"/>
      <c r="F611" s="6"/>
      <c r="G611" s="6"/>
      <c r="H611" s="7"/>
      <c r="I611" s="7"/>
      <c r="J611" s="6"/>
      <c r="K611" s="6"/>
      <c r="L611" s="6"/>
      <c r="M611" s="6"/>
      <c r="N611" s="6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</row>
    <row r="612">
      <c r="A612" s="5"/>
      <c r="B612" s="5"/>
      <c r="C612" s="5"/>
      <c r="D612" s="6"/>
      <c r="E612" s="6"/>
      <c r="F612" s="6"/>
      <c r="G612" s="6"/>
      <c r="H612" s="7"/>
      <c r="I612" s="7"/>
      <c r="J612" s="6"/>
      <c r="K612" s="6"/>
      <c r="L612" s="6"/>
      <c r="M612" s="6"/>
      <c r="N612" s="6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  <c r="GM612" s="9"/>
      <c r="GN612" s="9"/>
      <c r="GO612" s="9"/>
      <c r="GP612" s="9"/>
      <c r="GQ612" s="9"/>
      <c r="GR612" s="9"/>
      <c r="GS612" s="9"/>
      <c r="GT612" s="9"/>
      <c r="GU612" s="9"/>
    </row>
    <row r="613">
      <c r="A613" s="5"/>
      <c r="B613" s="5"/>
      <c r="C613" s="5"/>
      <c r="D613" s="6"/>
      <c r="E613" s="6"/>
      <c r="F613" s="6"/>
      <c r="G613" s="6"/>
      <c r="H613" s="7"/>
      <c r="I613" s="7"/>
      <c r="J613" s="6"/>
      <c r="K613" s="6"/>
      <c r="L613" s="6"/>
      <c r="M613" s="6"/>
      <c r="N613" s="6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</row>
    <row r="614">
      <c r="A614" s="5"/>
      <c r="B614" s="5"/>
      <c r="C614" s="5"/>
      <c r="D614" s="6"/>
      <c r="E614" s="6"/>
      <c r="F614" s="6"/>
      <c r="G614" s="6"/>
      <c r="H614" s="7"/>
      <c r="I614" s="7"/>
      <c r="J614" s="6"/>
      <c r="K614" s="6"/>
      <c r="L614" s="6"/>
      <c r="M614" s="6"/>
      <c r="N614" s="6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  <c r="GM614" s="9"/>
      <c r="GN614" s="9"/>
      <c r="GO614" s="9"/>
      <c r="GP614" s="9"/>
      <c r="GQ614" s="9"/>
      <c r="GR614" s="9"/>
      <c r="GS614" s="9"/>
      <c r="GT614" s="9"/>
      <c r="GU614" s="9"/>
    </row>
    <row r="615">
      <c r="A615" s="5"/>
      <c r="B615" s="5"/>
      <c r="C615" s="5"/>
      <c r="D615" s="6"/>
      <c r="E615" s="6"/>
      <c r="F615" s="6"/>
      <c r="G615" s="6"/>
      <c r="H615" s="7"/>
      <c r="I615" s="7"/>
      <c r="J615" s="6"/>
      <c r="K615" s="6"/>
      <c r="L615" s="6"/>
      <c r="M615" s="6"/>
      <c r="N615" s="6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  <c r="GM615" s="9"/>
      <c r="GN615" s="9"/>
      <c r="GO615" s="9"/>
      <c r="GP615" s="9"/>
      <c r="GQ615" s="9"/>
      <c r="GR615" s="9"/>
      <c r="GS615" s="9"/>
      <c r="GT615" s="9"/>
      <c r="GU615" s="9"/>
    </row>
    <row r="616">
      <c r="A616" s="5"/>
      <c r="B616" s="5"/>
      <c r="C616" s="5"/>
      <c r="D616" s="6"/>
      <c r="E616" s="6"/>
      <c r="F616" s="6"/>
      <c r="G616" s="6"/>
      <c r="H616" s="7"/>
      <c r="I616" s="7"/>
      <c r="J616" s="6"/>
      <c r="K616" s="6"/>
      <c r="L616" s="6"/>
      <c r="M616" s="6"/>
      <c r="N616" s="6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</row>
    <row r="617">
      <c r="A617" s="5"/>
      <c r="B617" s="5"/>
      <c r="C617" s="5"/>
      <c r="D617" s="6"/>
      <c r="E617" s="6"/>
      <c r="F617" s="6"/>
      <c r="G617" s="6"/>
      <c r="H617" s="7"/>
      <c r="I617" s="7"/>
      <c r="J617" s="6"/>
      <c r="K617" s="6"/>
      <c r="L617" s="6"/>
      <c r="M617" s="6"/>
      <c r="N617" s="6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</row>
    <row r="618">
      <c r="A618" s="5"/>
      <c r="B618" s="5"/>
      <c r="C618" s="5"/>
      <c r="D618" s="6"/>
      <c r="E618" s="6"/>
      <c r="F618" s="6"/>
      <c r="G618" s="6"/>
      <c r="H618" s="7"/>
      <c r="I618" s="7"/>
      <c r="J618" s="6"/>
      <c r="K618" s="6"/>
      <c r="L618" s="6"/>
      <c r="M618" s="6"/>
      <c r="N618" s="6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</row>
    <row r="619">
      <c r="A619" s="5"/>
      <c r="B619" s="5"/>
      <c r="C619" s="5"/>
      <c r="D619" s="6"/>
      <c r="E619" s="6"/>
      <c r="F619" s="6"/>
      <c r="G619" s="6"/>
      <c r="H619" s="7"/>
      <c r="I619" s="7"/>
      <c r="J619" s="6"/>
      <c r="K619" s="6"/>
      <c r="L619" s="6"/>
      <c r="M619" s="6"/>
      <c r="N619" s="6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</row>
    <row r="620">
      <c r="A620" s="5"/>
      <c r="B620" s="5"/>
      <c r="C620" s="5"/>
      <c r="D620" s="6"/>
      <c r="E620" s="6"/>
      <c r="F620" s="6"/>
      <c r="G620" s="6"/>
      <c r="H620" s="7"/>
      <c r="I620" s="7"/>
      <c r="J620" s="6"/>
      <c r="K620" s="6"/>
      <c r="L620" s="6"/>
      <c r="M620" s="6"/>
      <c r="N620" s="6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</row>
    <row r="621">
      <c r="A621" s="5"/>
      <c r="B621" s="5"/>
      <c r="C621" s="5"/>
      <c r="D621" s="6"/>
      <c r="E621" s="6"/>
      <c r="F621" s="6"/>
      <c r="G621" s="6"/>
      <c r="H621" s="7"/>
      <c r="I621" s="7"/>
      <c r="J621" s="6"/>
      <c r="K621" s="6"/>
      <c r="L621" s="6"/>
      <c r="M621" s="6"/>
      <c r="N621" s="6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  <c r="GM621" s="9"/>
      <c r="GN621" s="9"/>
      <c r="GO621" s="9"/>
      <c r="GP621" s="9"/>
      <c r="GQ621" s="9"/>
      <c r="GR621" s="9"/>
      <c r="GS621" s="9"/>
      <c r="GT621" s="9"/>
      <c r="GU621" s="9"/>
    </row>
    <row r="622">
      <c r="A622" s="5"/>
      <c r="B622" s="5"/>
      <c r="C622" s="5"/>
      <c r="D622" s="6"/>
      <c r="E622" s="6"/>
      <c r="F622" s="6"/>
      <c r="G622" s="6"/>
      <c r="H622" s="7"/>
      <c r="I622" s="7"/>
      <c r="J622" s="6"/>
      <c r="K622" s="6"/>
      <c r="L622" s="6"/>
      <c r="M622" s="6"/>
      <c r="N622" s="6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  <c r="GM622" s="9"/>
      <c r="GN622" s="9"/>
      <c r="GO622" s="9"/>
      <c r="GP622" s="9"/>
      <c r="GQ622" s="9"/>
      <c r="GR622" s="9"/>
      <c r="GS622" s="9"/>
      <c r="GT622" s="9"/>
      <c r="GU622" s="9"/>
    </row>
    <row r="623">
      <c r="A623" s="5"/>
      <c r="B623" s="5"/>
      <c r="C623" s="5"/>
      <c r="D623" s="6"/>
      <c r="E623" s="6"/>
      <c r="F623" s="6"/>
      <c r="G623" s="6"/>
      <c r="H623" s="7"/>
      <c r="I623" s="7"/>
      <c r="J623" s="6"/>
      <c r="K623" s="6"/>
      <c r="L623" s="6"/>
      <c r="M623" s="6"/>
      <c r="N623" s="6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  <c r="GM623" s="9"/>
      <c r="GN623" s="9"/>
      <c r="GO623" s="9"/>
      <c r="GP623" s="9"/>
      <c r="GQ623" s="9"/>
      <c r="GR623" s="9"/>
      <c r="GS623" s="9"/>
      <c r="GT623" s="9"/>
      <c r="GU623" s="9"/>
    </row>
    <row r="624">
      <c r="A624" s="5"/>
      <c r="B624" s="5"/>
      <c r="C624" s="5"/>
      <c r="D624" s="6"/>
      <c r="E624" s="6"/>
      <c r="F624" s="6"/>
      <c r="G624" s="6"/>
      <c r="H624" s="7"/>
      <c r="I624" s="7"/>
      <c r="J624" s="6"/>
      <c r="K624" s="6"/>
      <c r="L624" s="6"/>
      <c r="M624" s="6"/>
      <c r="N624" s="6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  <c r="GM624" s="9"/>
      <c r="GN624" s="9"/>
      <c r="GO624" s="9"/>
      <c r="GP624" s="9"/>
      <c r="GQ624" s="9"/>
      <c r="GR624" s="9"/>
      <c r="GS624" s="9"/>
      <c r="GT624" s="9"/>
      <c r="GU624" s="9"/>
    </row>
    <row r="625">
      <c r="A625" s="5"/>
      <c r="B625" s="5"/>
      <c r="C625" s="5"/>
      <c r="D625" s="6"/>
      <c r="E625" s="6"/>
      <c r="F625" s="6"/>
      <c r="G625" s="6"/>
      <c r="H625" s="7"/>
      <c r="I625" s="7"/>
      <c r="J625" s="6"/>
      <c r="K625" s="6"/>
      <c r="L625" s="6"/>
      <c r="M625" s="6"/>
      <c r="N625" s="6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  <c r="GM625" s="9"/>
      <c r="GN625" s="9"/>
      <c r="GO625" s="9"/>
      <c r="GP625" s="9"/>
      <c r="GQ625" s="9"/>
      <c r="GR625" s="9"/>
      <c r="GS625" s="9"/>
      <c r="GT625" s="9"/>
      <c r="GU625" s="9"/>
    </row>
    <row r="626">
      <c r="A626" s="5"/>
      <c r="B626" s="5"/>
      <c r="C626" s="5"/>
      <c r="D626" s="6"/>
      <c r="E626" s="6"/>
      <c r="F626" s="6"/>
      <c r="G626" s="6"/>
      <c r="H626" s="7"/>
      <c r="I626" s="7"/>
      <c r="J626" s="6"/>
      <c r="K626" s="6"/>
      <c r="L626" s="6"/>
      <c r="M626" s="6"/>
      <c r="N626" s="6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</row>
    <row r="627">
      <c r="A627" s="5"/>
      <c r="B627" s="5"/>
      <c r="C627" s="5"/>
      <c r="D627" s="6"/>
      <c r="E627" s="6"/>
      <c r="F627" s="6"/>
      <c r="G627" s="6"/>
      <c r="H627" s="7"/>
      <c r="I627" s="7"/>
      <c r="J627" s="6"/>
      <c r="K627" s="6"/>
      <c r="L627" s="6"/>
      <c r="M627" s="6"/>
      <c r="N627" s="6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</row>
    <row r="628">
      <c r="A628" s="5"/>
      <c r="B628" s="5"/>
      <c r="C628" s="5"/>
      <c r="D628" s="6"/>
      <c r="E628" s="6"/>
      <c r="F628" s="6"/>
      <c r="G628" s="6"/>
      <c r="H628" s="7"/>
      <c r="I628" s="7"/>
      <c r="J628" s="6"/>
      <c r="K628" s="6"/>
      <c r="L628" s="6"/>
      <c r="M628" s="6"/>
      <c r="N628" s="6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  <c r="GM628" s="9"/>
      <c r="GN628" s="9"/>
      <c r="GO628" s="9"/>
      <c r="GP628" s="9"/>
      <c r="GQ628" s="9"/>
      <c r="GR628" s="9"/>
      <c r="GS628" s="9"/>
      <c r="GT628" s="9"/>
      <c r="GU628" s="9"/>
    </row>
    <row r="629">
      <c r="A629" s="5"/>
      <c r="B629" s="5"/>
      <c r="C629" s="5"/>
      <c r="D629" s="6"/>
      <c r="E629" s="6"/>
      <c r="F629" s="6"/>
      <c r="G629" s="6"/>
      <c r="H629" s="7"/>
      <c r="I629" s="7"/>
      <c r="J629" s="6"/>
      <c r="K629" s="6"/>
      <c r="L629" s="6"/>
      <c r="M629" s="6"/>
      <c r="N629" s="6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  <c r="GM629" s="9"/>
      <c r="GN629" s="9"/>
      <c r="GO629" s="9"/>
      <c r="GP629" s="9"/>
      <c r="GQ629" s="9"/>
      <c r="GR629" s="9"/>
      <c r="GS629" s="9"/>
      <c r="GT629" s="9"/>
      <c r="GU629" s="9"/>
    </row>
    <row r="630">
      <c r="A630" s="5"/>
      <c r="B630" s="5"/>
      <c r="C630" s="5"/>
      <c r="D630" s="6"/>
      <c r="E630" s="6"/>
      <c r="F630" s="6"/>
      <c r="G630" s="6"/>
      <c r="H630" s="7"/>
      <c r="I630" s="7"/>
      <c r="J630" s="6"/>
      <c r="K630" s="6"/>
      <c r="L630" s="6"/>
      <c r="M630" s="6"/>
      <c r="N630" s="6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  <c r="GM630" s="9"/>
      <c r="GN630" s="9"/>
      <c r="GO630" s="9"/>
      <c r="GP630" s="9"/>
      <c r="GQ630" s="9"/>
      <c r="GR630" s="9"/>
      <c r="GS630" s="9"/>
      <c r="GT630" s="9"/>
      <c r="GU630" s="9"/>
    </row>
    <row r="631">
      <c r="A631" s="5"/>
      <c r="B631" s="5"/>
      <c r="C631" s="5"/>
      <c r="D631" s="6"/>
      <c r="E631" s="6"/>
      <c r="F631" s="6"/>
      <c r="G631" s="6"/>
      <c r="H631" s="7"/>
      <c r="I631" s="7"/>
      <c r="J631" s="6"/>
      <c r="K631" s="6"/>
      <c r="L631" s="6"/>
      <c r="M631" s="6"/>
      <c r="N631" s="6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</row>
    <row r="632">
      <c r="A632" s="5"/>
      <c r="B632" s="5"/>
      <c r="C632" s="5"/>
      <c r="D632" s="6"/>
      <c r="E632" s="6"/>
      <c r="F632" s="6"/>
      <c r="G632" s="6"/>
      <c r="H632" s="7"/>
      <c r="I632" s="7"/>
      <c r="J632" s="6"/>
      <c r="K632" s="6"/>
      <c r="L632" s="6"/>
      <c r="M632" s="6"/>
      <c r="N632" s="6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  <c r="GM632" s="9"/>
      <c r="GN632" s="9"/>
      <c r="GO632" s="9"/>
      <c r="GP632" s="9"/>
      <c r="GQ632" s="9"/>
      <c r="GR632" s="9"/>
      <c r="GS632" s="9"/>
      <c r="GT632" s="9"/>
      <c r="GU632" s="9"/>
    </row>
    <row r="633">
      <c r="A633" s="5"/>
      <c r="B633" s="5"/>
      <c r="C633" s="5"/>
      <c r="D633" s="6"/>
      <c r="E633" s="6"/>
      <c r="F633" s="6"/>
      <c r="G633" s="6"/>
      <c r="H633" s="7"/>
      <c r="I633" s="7"/>
      <c r="J633" s="6"/>
      <c r="K633" s="6"/>
      <c r="L633" s="6"/>
      <c r="M633" s="6"/>
      <c r="N633" s="6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  <c r="GM633" s="9"/>
      <c r="GN633" s="9"/>
      <c r="GO633" s="9"/>
      <c r="GP633" s="9"/>
      <c r="GQ633" s="9"/>
      <c r="GR633" s="9"/>
      <c r="GS633" s="9"/>
      <c r="GT633" s="9"/>
      <c r="GU633" s="9"/>
    </row>
    <row r="634">
      <c r="A634" s="5"/>
      <c r="B634" s="5"/>
      <c r="C634" s="5"/>
      <c r="D634" s="6"/>
      <c r="E634" s="6"/>
      <c r="F634" s="6"/>
      <c r="G634" s="6"/>
      <c r="H634" s="7"/>
      <c r="I634" s="7"/>
      <c r="J634" s="6"/>
      <c r="K634" s="6"/>
      <c r="L634" s="6"/>
      <c r="M634" s="6"/>
      <c r="N634" s="6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  <c r="GM634" s="9"/>
      <c r="GN634" s="9"/>
      <c r="GO634" s="9"/>
      <c r="GP634" s="9"/>
      <c r="GQ634" s="9"/>
      <c r="GR634" s="9"/>
      <c r="GS634" s="9"/>
      <c r="GT634" s="9"/>
      <c r="GU634" s="9"/>
    </row>
  </sheetData>
  <customSheetViews>
    <customSheetView guid="{403D0576-DC45-45F6-853A-D09BEBAACAD7}" filter="1" showAutoFilter="1">
      <autoFilter ref="$B$1:$B$65"/>
    </customSheetView>
    <customSheetView guid="{AEE2C75E-59EF-4E4C-98F1-95A4F5863588}" filter="1" showAutoFilter="1">
      <autoFilter ref="$B$2:$B$65"/>
    </customSheetView>
    <customSheetView guid="{83199453-BB19-4A44-B6BF-792DF51B4059}" filter="1" showAutoFilter="1">
      <autoFilter ref="$B$1:$DS$65">
        <filterColumn colId="0">
          <filters>
            <filter val="tags"/>
          </filters>
        </filterColumn>
      </autoFilter>
    </customSheetView>
  </customSheetViews>
  <conditionalFormatting sqref="E1:E634">
    <cfRule type="cellIs" dxfId="0" priority="1" operator="equal">
      <formula>"ODOBREN"</formula>
    </cfRule>
  </conditionalFormatting>
  <conditionalFormatting sqref="E1:E634">
    <cfRule type="cellIs" dxfId="1" priority="2" operator="equal">
      <formula>"NEREŠEN"</formula>
    </cfRule>
  </conditionalFormatting>
  <conditionalFormatting sqref="U3:GU634">
    <cfRule type="containsBlanks" dxfId="2" priority="3">
      <formula>LEN(TRIM(U3))=0</formula>
    </cfRule>
  </conditionalFormatting>
  <conditionalFormatting sqref="U3:GU634">
    <cfRule type="expression" dxfId="0" priority="4">
      <formula>ISNUMBER(U3)</formula>
    </cfRule>
  </conditionalFormatting>
  <conditionalFormatting sqref="A3:D634 F3:I634">
    <cfRule type="expression" dxfId="3" priority="5">
      <formula>$B3="d1"</formula>
    </cfRule>
  </conditionalFormatting>
  <conditionalFormatting sqref="U3:GU634">
    <cfRule type="expression" dxfId="1" priority="6">
      <formula>NOT(ISNUMBER(U3))</formula>
    </cfRule>
  </conditionalFormatting>
  <conditionalFormatting sqref="A3:D634 F3:I634">
    <cfRule type="expression" dxfId="4" priority="7">
      <formula>$B3="d"</formula>
    </cfRule>
  </conditionalFormatting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1" width="6.38"/>
    <col customWidth="1" min="12" max="384" width="3.25"/>
  </cols>
  <sheetData>
    <row r="1" ht="15.75" customHeight="1">
      <c r="A1" t="str">
        <f>IFERROR(__xludf.DUMMYFUNCTION("importrange(""https://docs.google.com/spreadsheets/d/14zbQRkOa--QUl7iyVZ4AnYj6voUxGWxM8YESHxVTb_M/edit"",""results!A1:NT135"")"),"#")</f>
        <v>#</v>
      </c>
      <c r="B1" t="str">
        <f>IFERROR(__xludf.DUMMYFUNCTION("""COMPUTED_VALUE"""),"Korisničko_Ime")</f>
        <v>Korisničko_Ime</v>
      </c>
      <c r="C1" t="str">
        <f>IFERROR(__xludf.DUMMYFUNCTION("""COMPUTED_VALUE"""),"Ime")</f>
        <v>Ime</v>
      </c>
      <c r="D1" t="str">
        <f>IFERROR(__xludf.DUMMYFUNCTION("""COMPUTED_VALUE"""),"Prezime")</f>
        <v>Prezime</v>
      </c>
      <c r="E1" t="str">
        <f>IFERROR(__xludf.DUMMYFUNCTION("""COMPUTED_VALUE"""),"Ukupno")</f>
        <v>Ukupno</v>
      </c>
      <c r="F1" t="str">
        <f>IFERROR(__xludf.DUMMYFUNCTION("""COMPUTED_VALUE"""),"Status")</f>
        <v>Status</v>
      </c>
      <c r="G1" t="str">
        <f>IFERROR(__xludf.DUMMYFUNCTION("""COMPUTED_VALUE"""),"Opština")</f>
        <v>Opština</v>
      </c>
      <c r="H1" t="str">
        <f>IFERROR(__xludf.DUMMYFUNCTION("""COMPUTED_VALUE"""),"Škola")</f>
        <v>Škola</v>
      </c>
      <c r="I1" t="str">
        <f>IFERROR(__xludf.DUMMYFUNCTION("""COMPUTED_VALUE"""),"Razred")</f>
        <v>Razred</v>
      </c>
      <c r="J1" t="str">
        <f>IFERROR(__xludf.DUMMYFUNCTION("""COMPUTED_VALUE"""),"Kategorija")</f>
        <v>Kategorija</v>
      </c>
      <c r="K1" t="str">
        <f>IFERROR(__xludf.DUMMYFUNCTION("""COMPUTED_VALUE"""),"Mentor")</f>
        <v>Mentor</v>
      </c>
      <c r="L1" t="str">
        <f>IFERROR(__xludf.DUMMYFUNCTION("""COMPUTED_VALUE"""),"2019/2020 - Državno")</f>
        <v>2019/2020 - Državno</v>
      </c>
      <c r="M1" t="str">
        <f>IFERROR(__xludf.DUMMYFUNCTION("""COMPUTED_VALUE"""),"Б1 - Лек")</f>
        <v>Б1 - Лек</v>
      </c>
      <c r="N1" t="str">
        <f>IFERROR(__xludf.DUMMYFUNCTION("""COMPUTED_VALUE"""),"Б2 - Вештица")</f>
        <v>Б2 - Вештица</v>
      </c>
      <c r="O1" t="str">
        <f>IFERROR(__xludf.DUMMYFUNCTION("""COMPUTED_VALUE"""),"Б3 - Троокругао")</f>
        <v>Б3 - Троокругао</v>
      </c>
      <c r="P1" t="str">
        <f>IFERROR(__xludf.DUMMYFUNCTION("""COMPUTED_VALUE"""),"А1 - Статистика")</f>
        <v>А1 - Статистика</v>
      </c>
      <c r="Q1" t="str">
        <f>IFERROR(__xludf.DUMMYFUNCTION("""COMPUTED_VALUE"""),"А2 - Спец задатак")</f>
        <v>А2 - Спец задатак</v>
      </c>
      <c r="R1" t="str">
        <f>IFERROR(__xludf.DUMMYFUNCTION("""COMPUTED_VALUE"""),"А3 - Фестивал")</f>
        <v>А3 - Фестивал</v>
      </c>
      <c r="S1" t="str">
        <f>IFERROR(__xludf.DUMMYFUNCTION("""COMPUTED_VALUE"""),"Cases")</f>
        <v>Cases</v>
      </c>
      <c r="T1" t="str">
        <f>IFERROR(__xludf.DUMMYFUNCTION("""COMPUTED_VALUE"""),"Б1 - Лек")</f>
        <v>Б1 - Лек</v>
      </c>
      <c r="U1">
        <f>IFERROR(__xludf.DUMMYFUNCTION("""COMPUTED_VALUE"""),1.0)</f>
        <v>1</v>
      </c>
      <c r="V1">
        <f>IFERROR(__xludf.DUMMYFUNCTION("""COMPUTED_VALUE"""),2.0)</f>
        <v>2</v>
      </c>
      <c r="W1">
        <f>IFERROR(__xludf.DUMMYFUNCTION("""COMPUTED_VALUE"""),3.0)</f>
        <v>3</v>
      </c>
      <c r="X1">
        <f>IFERROR(__xludf.DUMMYFUNCTION("""COMPUTED_VALUE"""),4.0)</f>
        <v>4</v>
      </c>
      <c r="Y1">
        <f>IFERROR(__xludf.DUMMYFUNCTION("""COMPUTED_VALUE"""),5.0)</f>
        <v>5</v>
      </c>
      <c r="Z1">
        <f>IFERROR(__xludf.DUMMYFUNCTION("""COMPUTED_VALUE"""),6.0)</f>
        <v>6</v>
      </c>
      <c r="AA1">
        <f>IFERROR(__xludf.DUMMYFUNCTION("""COMPUTED_VALUE"""),7.0)</f>
        <v>7</v>
      </c>
      <c r="AB1">
        <f>IFERROR(__xludf.DUMMYFUNCTION("""COMPUTED_VALUE"""),8.0)</f>
        <v>8</v>
      </c>
      <c r="AC1">
        <f>IFERROR(__xludf.DUMMYFUNCTION("""COMPUTED_VALUE"""),9.0)</f>
        <v>9</v>
      </c>
      <c r="AD1">
        <f>IFERROR(__xludf.DUMMYFUNCTION("""COMPUTED_VALUE"""),10.0)</f>
        <v>10</v>
      </c>
      <c r="AE1">
        <f>IFERROR(__xludf.DUMMYFUNCTION("""COMPUTED_VALUE"""),11.0)</f>
        <v>11</v>
      </c>
      <c r="AF1">
        <f>IFERROR(__xludf.DUMMYFUNCTION("""COMPUTED_VALUE"""),12.0)</f>
        <v>12</v>
      </c>
      <c r="AG1">
        <f>IFERROR(__xludf.DUMMYFUNCTION("""COMPUTED_VALUE"""),13.0)</f>
        <v>13</v>
      </c>
      <c r="AH1">
        <f>IFERROR(__xludf.DUMMYFUNCTION("""COMPUTED_VALUE"""),14.0)</f>
        <v>14</v>
      </c>
      <c r="AI1">
        <f>IFERROR(__xludf.DUMMYFUNCTION("""COMPUTED_VALUE"""),15.0)</f>
        <v>15</v>
      </c>
      <c r="AJ1">
        <f>IFERROR(__xludf.DUMMYFUNCTION("""COMPUTED_VALUE"""),16.0)</f>
        <v>16</v>
      </c>
      <c r="AK1">
        <f>IFERROR(__xludf.DUMMYFUNCTION("""COMPUTED_VALUE"""),17.0)</f>
        <v>17</v>
      </c>
      <c r="AL1">
        <f>IFERROR(__xludf.DUMMYFUNCTION("""COMPUTED_VALUE"""),18.0)</f>
        <v>18</v>
      </c>
      <c r="AM1">
        <f>IFERROR(__xludf.DUMMYFUNCTION("""COMPUTED_VALUE"""),19.0)</f>
        <v>19</v>
      </c>
      <c r="AN1">
        <f>IFERROR(__xludf.DUMMYFUNCTION("""COMPUTED_VALUE"""),20.0)</f>
        <v>20</v>
      </c>
      <c r="AO1">
        <f>IFERROR(__xludf.DUMMYFUNCTION("""COMPUTED_VALUE"""),21.0)</f>
        <v>21</v>
      </c>
      <c r="AP1">
        <f>IFERROR(__xludf.DUMMYFUNCTION("""COMPUTED_VALUE"""),22.0)</f>
        <v>22</v>
      </c>
      <c r="AQ1">
        <f>IFERROR(__xludf.DUMMYFUNCTION("""COMPUTED_VALUE"""),23.0)</f>
        <v>23</v>
      </c>
      <c r="AR1">
        <f>IFERROR(__xludf.DUMMYFUNCTION("""COMPUTED_VALUE"""),24.0)</f>
        <v>24</v>
      </c>
      <c r="AS1">
        <f>IFERROR(__xludf.DUMMYFUNCTION("""COMPUTED_VALUE"""),25.0)</f>
        <v>25</v>
      </c>
      <c r="AT1">
        <f>IFERROR(__xludf.DUMMYFUNCTION("""COMPUTED_VALUE"""),26.0)</f>
        <v>26</v>
      </c>
      <c r="AU1">
        <f>IFERROR(__xludf.DUMMYFUNCTION("""COMPUTED_VALUE"""),27.0)</f>
        <v>27</v>
      </c>
      <c r="AV1">
        <f>IFERROR(__xludf.DUMMYFUNCTION("""COMPUTED_VALUE"""),28.0)</f>
        <v>28</v>
      </c>
      <c r="AW1">
        <f>IFERROR(__xludf.DUMMYFUNCTION("""COMPUTED_VALUE"""),29.0)</f>
        <v>29</v>
      </c>
      <c r="AX1">
        <f>IFERROR(__xludf.DUMMYFUNCTION("""COMPUTED_VALUE"""),30.0)</f>
        <v>30</v>
      </c>
      <c r="AY1">
        <f>IFERROR(__xludf.DUMMYFUNCTION("""COMPUTED_VALUE"""),31.0)</f>
        <v>31</v>
      </c>
      <c r="AZ1">
        <f>IFERROR(__xludf.DUMMYFUNCTION("""COMPUTED_VALUE"""),32.0)</f>
        <v>32</v>
      </c>
      <c r="BA1">
        <f>IFERROR(__xludf.DUMMYFUNCTION("""COMPUTED_VALUE"""),33.0)</f>
        <v>33</v>
      </c>
      <c r="BB1">
        <f>IFERROR(__xludf.DUMMYFUNCTION("""COMPUTED_VALUE"""),34.0)</f>
        <v>34</v>
      </c>
      <c r="BC1">
        <f>IFERROR(__xludf.DUMMYFUNCTION("""COMPUTED_VALUE"""),35.0)</f>
        <v>35</v>
      </c>
      <c r="BD1">
        <f>IFERROR(__xludf.DUMMYFUNCTION("""COMPUTED_VALUE"""),36.0)</f>
        <v>36</v>
      </c>
      <c r="BE1">
        <f>IFERROR(__xludf.DUMMYFUNCTION("""COMPUTED_VALUE"""),37.0)</f>
        <v>37</v>
      </c>
      <c r="BF1">
        <f>IFERROR(__xludf.DUMMYFUNCTION("""COMPUTED_VALUE"""),38.0)</f>
        <v>38</v>
      </c>
      <c r="BG1">
        <f>IFERROR(__xludf.DUMMYFUNCTION("""COMPUTED_VALUE"""),39.0)</f>
        <v>39</v>
      </c>
      <c r="BH1">
        <f>IFERROR(__xludf.DUMMYFUNCTION("""COMPUTED_VALUE"""),40.0)</f>
        <v>40</v>
      </c>
      <c r="BI1">
        <f>IFERROR(__xludf.DUMMYFUNCTION("""COMPUTED_VALUE"""),41.0)</f>
        <v>41</v>
      </c>
      <c r="BJ1">
        <f>IFERROR(__xludf.DUMMYFUNCTION("""COMPUTED_VALUE"""),42.0)</f>
        <v>42</v>
      </c>
      <c r="BK1" t="str">
        <f>IFERROR(__xludf.DUMMYFUNCTION("""COMPUTED_VALUE"""),"Б2 - Вештица")</f>
        <v>Б2 - Вештица</v>
      </c>
      <c r="BL1">
        <f>IFERROR(__xludf.DUMMYFUNCTION("""COMPUTED_VALUE"""),1.0)</f>
        <v>1</v>
      </c>
      <c r="BM1">
        <f>IFERROR(__xludf.DUMMYFUNCTION("""COMPUTED_VALUE"""),2.0)</f>
        <v>2</v>
      </c>
      <c r="BN1">
        <f>IFERROR(__xludf.DUMMYFUNCTION("""COMPUTED_VALUE"""),3.0)</f>
        <v>3</v>
      </c>
      <c r="BO1">
        <f>IFERROR(__xludf.DUMMYFUNCTION("""COMPUTED_VALUE"""),4.0)</f>
        <v>4</v>
      </c>
      <c r="BP1">
        <f>IFERROR(__xludf.DUMMYFUNCTION("""COMPUTED_VALUE"""),5.0)</f>
        <v>5</v>
      </c>
      <c r="BQ1">
        <f>IFERROR(__xludf.DUMMYFUNCTION("""COMPUTED_VALUE"""),6.0)</f>
        <v>6</v>
      </c>
      <c r="BR1">
        <f>IFERROR(__xludf.DUMMYFUNCTION("""COMPUTED_VALUE"""),7.0)</f>
        <v>7</v>
      </c>
      <c r="BS1">
        <f>IFERROR(__xludf.DUMMYFUNCTION("""COMPUTED_VALUE"""),8.0)</f>
        <v>8</v>
      </c>
      <c r="BT1">
        <f>IFERROR(__xludf.DUMMYFUNCTION("""COMPUTED_VALUE"""),9.0)</f>
        <v>9</v>
      </c>
      <c r="BU1">
        <f>IFERROR(__xludf.DUMMYFUNCTION("""COMPUTED_VALUE"""),10.0)</f>
        <v>10</v>
      </c>
      <c r="BV1">
        <f>IFERROR(__xludf.DUMMYFUNCTION("""COMPUTED_VALUE"""),11.0)</f>
        <v>11</v>
      </c>
      <c r="BW1">
        <f>IFERROR(__xludf.DUMMYFUNCTION("""COMPUTED_VALUE"""),12.0)</f>
        <v>12</v>
      </c>
      <c r="BX1">
        <f>IFERROR(__xludf.DUMMYFUNCTION("""COMPUTED_VALUE"""),13.0)</f>
        <v>13</v>
      </c>
      <c r="BY1">
        <f>IFERROR(__xludf.DUMMYFUNCTION("""COMPUTED_VALUE"""),14.0)</f>
        <v>14</v>
      </c>
      <c r="BZ1">
        <f>IFERROR(__xludf.DUMMYFUNCTION("""COMPUTED_VALUE"""),15.0)</f>
        <v>15</v>
      </c>
      <c r="CA1">
        <f>IFERROR(__xludf.DUMMYFUNCTION("""COMPUTED_VALUE"""),16.0)</f>
        <v>16</v>
      </c>
      <c r="CB1">
        <f>IFERROR(__xludf.DUMMYFUNCTION("""COMPUTED_VALUE"""),17.0)</f>
        <v>17</v>
      </c>
      <c r="CC1">
        <f>IFERROR(__xludf.DUMMYFUNCTION("""COMPUTED_VALUE"""),18.0)</f>
        <v>18</v>
      </c>
      <c r="CD1">
        <f>IFERROR(__xludf.DUMMYFUNCTION("""COMPUTED_VALUE"""),19.0)</f>
        <v>19</v>
      </c>
      <c r="CE1">
        <f>IFERROR(__xludf.DUMMYFUNCTION("""COMPUTED_VALUE"""),20.0)</f>
        <v>20</v>
      </c>
      <c r="CF1">
        <f>IFERROR(__xludf.DUMMYFUNCTION("""COMPUTED_VALUE"""),21.0)</f>
        <v>21</v>
      </c>
      <c r="CG1">
        <f>IFERROR(__xludf.DUMMYFUNCTION("""COMPUTED_VALUE"""),22.0)</f>
        <v>22</v>
      </c>
      <c r="CH1">
        <f>IFERROR(__xludf.DUMMYFUNCTION("""COMPUTED_VALUE"""),23.0)</f>
        <v>23</v>
      </c>
      <c r="CI1">
        <f>IFERROR(__xludf.DUMMYFUNCTION("""COMPUTED_VALUE"""),24.0)</f>
        <v>24</v>
      </c>
      <c r="CJ1">
        <f>IFERROR(__xludf.DUMMYFUNCTION("""COMPUTED_VALUE"""),25.0)</f>
        <v>25</v>
      </c>
      <c r="CK1">
        <f>IFERROR(__xludf.DUMMYFUNCTION("""COMPUTED_VALUE"""),26.0)</f>
        <v>26</v>
      </c>
      <c r="CL1">
        <f>IFERROR(__xludf.DUMMYFUNCTION("""COMPUTED_VALUE"""),27.0)</f>
        <v>27</v>
      </c>
      <c r="CM1">
        <f>IFERROR(__xludf.DUMMYFUNCTION("""COMPUTED_VALUE"""),28.0)</f>
        <v>28</v>
      </c>
      <c r="CN1">
        <f>IFERROR(__xludf.DUMMYFUNCTION("""COMPUTED_VALUE"""),29.0)</f>
        <v>29</v>
      </c>
      <c r="CO1">
        <f>IFERROR(__xludf.DUMMYFUNCTION("""COMPUTED_VALUE"""),30.0)</f>
        <v>30</v>
      </c>
      <c r="CP1">
        <f>IFERROR(__xludf.DUMMYFUNCTION("""COMPUTED_VALUE"""),31.0)</f>
        <v>31</v>
      </c>
      <c r="CQ1">
        <f>IFERROR(__xludf.DUMMYFUNCTION("""COMPUTED_VALUE"""),32.0)</f>
        <v>32</v>
      </c>
      <c r="CR1">
        <f>IFERROR(__xludf.DUMMYFUNCTION("""COMPUTED_VALUE"""),33.0)</f>
        <v>33</v>
      </c>
      <c r="CS1" t="str">
        <f>IFERROR(__xludf.DUMMYFUNCTION("""COMPUTED_VALUE"""),"Б3 - Троокругао")</f>
        <v>Б3 - Троокругао</v>
      </c>
      <c r="CT1">
        <f>IFERROR(__xludf.DUMMYFUNCTION("""COMPUTED_VALUE"""),1.0)</f>
        <v>1</v>
      </c>
      <c r="CU1">
        <f>IFERROR(__xludf.DUMMYFUNCTION("""COMPUTED_VALUE"""),2.0)</f>
        <v>2</v>
      </c>
      <c r="CV1">
        <f>IFERROR(__xludf.DUMMYFUNCTION("""COMPUTED_VALUE"""),3.0)</f>
        <v>3</v>
      </c>
      <c r="CW1">
        <f>IFERROR(__xludf.DUMMYFUNCTION("""COMPUTED_VALUE"""),4.0)</f>
        <v>4</v>
      </c>
      <c r="CX1">
        <f>IFERROR(__xludf.DUMMYFUNCTION("""COMPUTED_VALUE"""),5.0)</f>
        <v>5</v>
      </c>
      <c r="CY1">
        <f>IFERROR(__xludf.DUMMYFUNCTION("""COMPUTED_VALUE"""),6.0)</f>
        <v>6</v>
      </c>
      <c r="CZ1">
        <f>IFERROR(__xludf.DUMMYFUNCTION("""COMPUTED_VALUE"""),7.0)</f>
        <v>7</v>
      </c>
      <c r="DA1">
        <f>IFERROR(__xludf.DUMMYFUNCTION("""COMPUTED_VALUE"""),8.0)</f>
        <v>8</v>
      </c>
      <c r="DB1">
        <f>IFERROR(__xludf.DUMMYFUNCTION("""COMPUTED_VALUE"""),9.0)</f>
        <v>9</v>
      </c>
      <c r="DC1">
        <f>IFERROR(__xludf.DUMMYFUNCTION("""COMPUTED_VALUE"""),10.0)</f>
        <v>10</v>
      </c>
      <c r="DD1">
        <f>IFERROR(__xludf.DUMMYFUNCTION("""COMPUTED_VALUE"""),11.0)</f>
        <v>11</v>
      </c>
      <c r="DE1">
        <f>IFERROR(__xludf.DUMMYFUNCTION("""COMPUTED_VALUE"""),12.0)</f>
        <v>12</v>
      </c>
      <c r="DF1">
        <f>IFERROR(__xludf.DUMMYFUNCTION("""COMPUTED_VALUE"""),13.0)</f>
        <v>13</v>
      </c>
      <c r="DG1">
        <f>IFERROR(__xludf.DUMMYFUNCTION("""COMPUTED_VALUE"""),14.0)</f>
        <v>14</v>
      </c>
      <c r="DH1">
        <f>IFERROR(__xludf.DUMMYFUNCTION("""COMPUTED_VALUE"""),15.0)</f>
        <v>15</v>
      </c>
      <c r="DI1">
        <f>IFERROR(__xludf.DUMMYFUNCTION("""COMPUTED_VALUE"""),16.0)</f>
        <v>16</v>
      </c>
      <c r="DJ1">
        <f>IFERROR(__xludf.DUMMYFUNCTION("""COMPUTED_VALUE"""),17.0)</f>
        <v>17</v>
      </c>
      <c r="DK1">
        <f>IFERROR(__xludf.DUMMYFUNCTION("""COMPUTED_VALUE"""),18.0)</f>
        <v>18</v>
      </c>
      <c r="DL1">
        <f>IFERROR(__xludf.DUMMYFUNCTION("""COMPUTED_VALUE"""),19.0)</f>
        <v>19</v>
      </c>
      <c r="DM1">
        <f>IFERROR(__xludf.DUMMYFUNCTION("""COMPUTED_VALUE"""),20.0)</f>
        <v>20</v>
      </c>
      <c r="DN1">
        <f>IFERROR(__xludf.DUMMYFUNCTION("""COMPUTED_VALUE"""),21.0)</f>
        <v>21</v>
      </c>
      <c r="DO1">
        <f>IFERROR(__xludf.DUMMYFUNCTION("""COMPUTED_VALUE"""),22.0)</f>
        <v>22</v>
      </c>
      <c r="DP1">
        <f>IFERROR(__xludf.DUMMYFUNCTION("""COMPUTED_VALUE"""),23.0)</f>
        <v>23</v>
      </c>
      <c r="DQ1">
        <f>IFERROR(__xludf.DUMMYFUNCTION("""COMPUTED_VALUE"""),24.0)</f>
        <v>24</v>
      </c>
      <c r="DR1">
        <f>IFERROR(__xludf.DUMMYFUNCTION("""COMPUTED_VALUE"""),25.0)</f>
        <v>25</v>
      </c>
      <c r="DS1">
        <f>IFERROR(__xludf.DUMMYFUNCTION("""COMPUTED_VALUE"""),26.0)</f>
        <v>26</v>
      </c>
      <c r="DT1">
        <f>IFERROR(__xludf.DUMMYFUNCTION("""COMPUTED_VALUE"""),27.0)</f>
        <v>27</v>
      </c>
      <c r="DU1">
        <f>IFERROR(__xludf.DUMMYFUNCTION("""COMPUTED_VALUE"""),28.0)</f>
        <v>28</v>
      </c>
      <c r="DV1">
        <f>IFERROR(__xludf.DUMMYFUNCTION("""COMPUTED_VALUE"""),29.0)</f>
        <v>29</v>
      </c>
      <c r="DW1">
        <f>IFERROR(__xludf.DUMMYFUNCTION("""COMPUTED_VALUE"""),30.0)</f>
        <v>30</v>
      </c>
      <c r="DX1">
        <f>IFERROR(__xludf.DUMMYFUNCTION("""COMPUTED_VALUE"""),31.0)</f>
        <v>31</v>
      </c>
      <c r="DY1">
        <f>IFERROR(__xludf.DUMMYFUNCTION("""COMPUTED_VALUE"""),32.0)</f>
        <v>32</v>
      </c>
      <c r="DZ1" t="str">
        <f>IFERROR(__xludf.DUMMYFUNCTION("""COMPUTED_VALUE"""),"А1 - Статистика")</f>
        <v>А1 - Статистика</v>
      </c>
      <c r="EA1">
        <f>IFERROR(__xludf.DUMMYFUNCTION("""COMPUTED_VALUE"""),1.0)</f>
        <v>1</v>
      </c>
      <c r="EB1">
        <f>IFERROR(__xludf.DUMMYFUNCTION("""COMPUTED_VALUE"""),2.0)</f>
        <v>2</v>
      </c>
      <c r="EC1">
        <f>IFERROR(__xludf.DUMMYFUNCTION("""COMPUTED_VALUE"""),3.0)</f>
        <v>3</v>
      </c>
      <c r="ED1">
        <f>IFERROR(__xludf.DUMMYFUNCTION("""COMPUTED_VALUE"""),4.0)</f>
        <v>4</v>
      </c>
      <c r="EE1">
        <f>IFERROR(__xludf.DUMMYFUNCTION("""COMPUTED_VALUE"""),5.0)</f>
        <v>5</v>
      </c>
      <c r="EF1">
        <f>IFERROR(__xludf.DUMMYFUNCTION("""COMPUTED_VALUE"""),6.0)</f>
        <v>6</v>
      </c>
      <c r="EG1">
        <f>IFERROR(__xludf.DUMMYFUNCTION("""COMPUTED_VALUE"""),7.0)</f>
        <v>7</v>
      </c>
      <c r="EH1">
        <f>IFERROR(__xludf.DUMMYFUNCTION("""COMPUTED_VALUE"""),8.0)</f>
        <v>8</v>
      </c>
      <c r="EI1">
        <f>IFERROR(__xludf.DUMMYFUNCTION("""COMPUTED_VALUE"""),9.0)</f>
        <v>9</v>
      </c>
      <c r="EJ1">
        <f>IFERROR(__xludf.DUMMYFUNCTION("""COMPUTED_VALUE"""),10.0)</f>
        <v>10</v>
      </c>
      <c r="EK1">
        <f>IFERROR(__xludf.DUMMYFUNCTION("""COMPUTED_VALUE"""),11.0)</f>
        <v>11</v>
      </c>
      <c r="EL1">
        <f>IFERROR(__xludf.DUMMYFUNCTION("""COMPUTED_VALUE"""),12.0)</f>
        <v>12</v>
      </c>
      <c r="EM1">
        <f>IFERROR(__xludf.DUMMYFUNCTION("""COMPUTED_VALUE"""),13.0)</f>
        <v>13</v>
      </c>
      <c r="EN1">
        <f>IFERROR(__xludf.DUMMYFUNCTION("""COMPUTED_VALUE"""),14.0)</f>
        <v>14</v>
      </c>
      <c r="EO1">
        <f>IFERROR(__xludf.DUMMYFUNCTION("""COMPUTED_VALUE"""),15.0)</f>
        <v>15</v>
      </c>
      <c r="EP1">
        <f>IFERROR(__xludf.DUMMYFUNCTION("""COMPUTED_VALUE"""),16.0)</f>
        <v>16</v>
      </c>
      <c r="EQ1" t="str">
        <f>IFERROR(__xludf.DUMMYFUNCTION("""COMPUTED_VALUE"""),"А2 - Спец задатак")</f>
        <v>А2 - Спец задатак</v>
      </c>
      <c r="ER1">
        <f>IFERROR(__xludf.DUMMYFUNCTION("""COMPUTED_VALUE"""),1.0)</f>
        <v>1</v>
      </c>
      <c r="ES1">
        <f>IFERROR(__xludf.DUMMYFUNCTION("""COMPUTED_VALUE"""),2.0)</f>
        <v>2</v>
      </c>
      <c r="ET1">
        <f>IFERROR(__xludf.DUMMYFUNCTION("""COMPUTED_VALUE"""),3.0)</f>
        <v>3</v>
      </c>
      <c r="EU1">
        <f>IFERROR(__xludf.DUMMYFUNCTION("""COMPUTED_VALUE"""),4.0)</f>
        <v>4</v>
      </c>
      <c r="EV1">
        <f>IFERROR(__xludf.DUMMYFUNCTION("""COMPUTED_VALUE"""),5.0)</f>
        <v>5</v>
      </c>
      <c r="EW1">
        <f>IFERROR(__xludf.DUMMYFUNCTION("""COMPUTED_VALUE"""),6.0)</f>
        <v>6</v>
      </c>
      <c r="EX1">
        <f>IFERROR(__xludf.DUMMYFUNCTION("""COMPUTED_VALUE"""),7.0)</f>
        <v>7</v>
      </c>
      <c r="EY1">
        <f>IFERROR(__xludf.DUMMYFUNCTION("""COMPUTED_VALUE"""),8.0)</f>
        <v>8</v>
      </c>
      <c r="EZ1">
        <f>IFERROR(__xludf.DUMMYFUNCTION("""COMPUTED_VALUE"""),9.0)</f>
        <v>9</v>
      </c>
      <c r="FA1">
        <f>IFERROR(__xludf.DUMMYFUNCTION("""COMPUTED_VALUE"""),10.0)</f>
        <v>10</v>
      </c>
      <c r="FB1">
        <f>IFERROR(__xludf.DUMMYFUNCTION("""COMPUTED_VALUE"""),11.0)</f>
        <v>11</v>
      </c>
      <c r="FC1">
        <f>IFERROR(__xludf.DUMMYFUNCTION("""COMPUTED_VALUE"""),12.0)</f>
        <v>12</v>
      </c>
      <c r="FD1">
        <f>IFERROR(__xludf.DUMMYFUNCTION("""COMPUTED_VALUE"""),13.0)</f>
        <v>13</v>
      </c>
      <c r="FE1">
        <f>IFERROR(__xludf.DUMMYFUNCTION("""COMPUTED_VALUE"""),14.0)</f>
        <v>14</v>
      </c>
      <c r="FF1">
        <f>IFERROR(__xludf.DUMMYFUNCTION("""COMPUTED_VALUE"""),15.0)</f>
        <v>15</v>
      </c>
      <c r="FG1">
        <f>IFERROR(__xludf.DUMMYFUNCTION("""COMPUTED_VALUE"""),16.0)</f>
        <v>16</v>
      </c>
      <c r="FH1">
        <f>IFERROR(__xludf.DUMMYFUNCTION("""COMPUTED_VALUE"""),17.0)</f>
        <v>17</v>
      </c>
      <c r="FI1">
        <f>IFERROR(__xludf.DUMMYFUNCTION("""COMPUTED_VALUE"""),18.0)</f>
        <v>18</v>
      </c>
      <c r="FJ1">
        <f>IFERROR(__xludf.DUMMYFUNCTION("""COMPUTED_VALUE"""),19.0)</f>
        <v>19</v>
      </c>
      <c r="FK1">
        <f>IFERROR(__xludf.DUMMYFUNCTION("""COMPUTED_VALUE"""),20.0)</f>
        <v>20</v>
      </c>
      <c r="FL1">
        <f>IFERROR(__xludf.DUMMYFUNCTION("""COMPUTED_VALUE"""),21.0)</f>
        <v>21</v>
      </c>
      <c r="FM1">
        <f>IFERROR(__xludf.DUMMYFUNCTION("""COMPUTED_VALUE"""),22.0)</f>
        <v>22</v>
      </c>
      <c r="FN1">
        <f>IFERROR(__xludf.DUMMYFUNCTION("""COMPUTED_VALUE"""),23.0)</f>
        <v>23</v>
      </c>
      <c r="FO1">
        <f>IFERROR(__xludf.DUMMYFUNCTION("""COMPUTED_VALUE"""),24.0)</f>
        <v>24</v>
      </c>
      <c r="FP1">
        <f>IFERROR(__xludf.DUMMYFUNCTION("""COMPUTED_VALUE"""),25.0)</f>
        <v>25</v>
      </c>
      <c r="FQ1">
        <f>IFERROR(__xludf.DUMMYFUNCTION("""COMPUTED_VALUE"""),26.0)</f>
        <v>26</v>
      </c>
      <c r="FR1">
        <f>IFERROR(__xludf.DUMMYFUNCTION("""COMPUTED_VALUE"""),27.0)</f>
        <v>27</v>
      </c>
      <c r="FS1">
        <f>IFERROR(__xludf.DUMMYFUNCTION("""COMPUTED_VALUE"""),28.0)</f>
        <v>28</v>
      </c>
      <c r="FT1" t="str">
        <f>IFERROR(__xludf.DUMMYFUNCTION("""COMPUTED_VALUE"""),"А3 - Фестивал")</f>
        <v>А3 - Фестивал</v>
      </c>
      <c r="FU1">
        <f>IFERROR(__xludf.DUMMYFUNCTION("""COMPUTED_VALUE"""),1.0)</f>
        <v>1</v>
      </c>
      <c r="FV1">
        <f>IFERROR(__xludf.DUMMYFUNCTION("""COMPUTED_VALUE"""),2.0)</f>
        <v>2</v>
      </c>
      <c r="FW1">
        <f>IFERROR(__xludf.DUMMYFUNCTION("""COMPUTED_VALUE"""),3.0)</f>
        <v>3</v>
      </c>
      <c r="FX1">
        <f>IFERROR(__xludf.DUMMYFUNCTION("""COMPUTED_VALUE"""),4.0)</f>
        <v>4</v>
      </c>
      <c r="FY1">
        <f>IFERROR(__xludf.DUMMYFUNCTION("""COMPUTED_VALUE"""),5.0)</f>
        <v>5</v>
      </c>
      <c r="FZ1">
        <f>IFERROR(__xludf.DUMMYFUNCTION("""COMPUTED_VALUE"""),6.0)</f>
        <v>6</v>
      </c>
      <c r="GA1">
        <f>IFERROR(__xludf.DUMMYFUNCTION("""COMPUTED_VALUE"""),7.0)</f>
        <v>7</v>
      </c>
      <c r="GB1">
        <f>IFERROR(__xludf.DUMMYFUNCTION("""COMPUTED_VALUE"""),8.0)</f>
        <v>8</v>
      </c>
      <c r="GC1">
        <f>IFERROR(__xludf.DUMMYFUNCTION("""COMPUTED_VALUE"""),9.0)</f>
        <v>9</v>
      </c>
      <c r="GD1">
        <f>IFERROR(__xludf.DUMMYFUNCTION("""COMPUTED_VALUE"""),10.0)</f>
        <v>10</v>
      </c>
      <c r="GE1">
        <f>IFERROR(__xludf.DUMMYFUNCTION("""COMPUTED_VALUE"""),11.0)</f>
        <v>11</v>
      </c>
      <c r="GF1">
        <f>IFERROR(__xludf.DUMMYFUNCTION("""COMPUTED_VALUE"""),12.0)</f>
        <v>12</v>
      </c>
      <c r="GG1">
        <f>IFERROR(__xludf.DUMMYFUNCTION("""COMPUTED_VALUE"""),13.0)</f>
        <v>13</v>
      </c>
      <c r="GH1">
        <f>IFERROR(__xludf.DUMMYFUNCTION("""COMPUTED_VALUE"""),14.0)</f>
        <v>14</v>
      </c>
      <c r="GI1">
        <f>IFERROR(__xludf.DUMMYFUNCTION("""COMPUTED_VALUE"""),15.0)</f>
        <v>15</v>
      </c>
      <c r="GJ1">
        <f>IFERROR(__xludf.DUMMYFUNCTION("""COMPUTED_VALUE"""),16.0)</f>
        <v>16</v>
      </c>
      <c r="GK1">
        <f>IFERROR(__xludf.DUMMYFUNCTION("""COMPUTED_VALUE"""),17.0)</f>
        <v>17</v>
      </c>
      <c r="GL1">
        <f>IFERROR(__xludf.DUMMYFUNCTION("""COMPUTED_VALUE"""),18.0)</f>
        <v>18</v>
      </c>
      <c r="GM1">
        <f>IFERROR(__xludf.DUMMYFUNCTION("""COMPUTED_VALUE"""),19.0)</f>
        <v>19</v>
      </c>
      <c r="GN1">
        <f>IFERROR(__xludf.DUMMYFUNCTION("""COMPUTED_VALUE"""),20.0)</f>
        <v>20</v>
      </c>
      <c r="GO1">
        <f>IFERROR(__xludf.DUMMYFUNCTION("""COMPUTED_VALUE"""),21.0)</f>
        <v>21</v>
      </c>
      <c r="GP1">
        <f>IFERROR(__xludf.DUMMYFUNCTION("""COMPUTED_VALUE"""),22.0)</f>
        <v>22</v>
      </c>
      <c r="GQ1">
        <f>IFERROR(__xludf.DUMMYFUNCTION("""COMPUTED_VALUE"""),23.0)</f>
        <v>23</v>
      </c>
      <c r="GR1">
        <f>IFERROR(__xludf.DUMMYFUNCTION("""COMPUTED_VALUE"""),24.0)</f>
        <v>24</v>
      </c>
      <c r="GS1" t="str">
        <f>IFERROR(__xludf.DUMMYFUNCTION("""COMPUTED_VALUE"""),"Scores")</f>
        <v>Scores</v>
      </c>
      <c r="GT1" t="str">
        <f>IFERROR(__xludf.DUMMYFUNCTION("""COMPUTED_VALUE"""),"Б1 - Лек")</f>
        <v>Б1 - Лек</v>
      </c>
      <c r="GU1">
        <f>IFERROR(__xludf.DUMMYFUNCTION("""COMPUTED_VALUE"""),1.0)</f>
        <v>1</v>
      </c>
      <c r="GV1">
        <f>IFERROR(__xludf.DUMMYFUNCTION("""COMPUTED_VALUE"""),2.0)</f>
        <v>2</v>
      </c>
      <c r="GW1">
        <f>IFERROR(__xludf.DUMMYFUNCTION("""COMPUTED_VALUE"""),3.0)</f>
        <v>3</v>
      </c>
      <c r="GX1">
        <f>IFERROR(__xludf.DUMMYFUNCTION("""COMPUTED_VALUE"""),4.0)</f>
        <v>4</v>
      </c>
      <c r="GY1">
        <f>IFERROR(__xludf.DUMMYFUNCTION("""COMPUTED_VALUE"""),5.0)</f>
        <v>5</v>
      </c>
      <c r="GZ1">
        <f>IFERROR(__xludf.DUMMYFUNCTION("""COMPUTED_VALUE"""),6.0)</f>
        <v>6</v>
      </c>
      <c r="HA1">
        <f>IFERROR(__xludf.DUMMYFUNCTION("""COMPUTED_VALUE"""),7.0)</f>
        <v>7</v>
      </c>
      <c r="HB1">
        <f>IFERROR(__xludf.DUMMYFUNCTION("""COMPUTED_VALUE"""),8.0)</f>
        <v>8</v>
      </c>
      <c r="HC1">
        <f>IFERROR(__xludf.DUMMYFUNCTION("""COMPUTED_VALUE"""),9.0)</f>
        <v>9</v>
      </c>
      <c r="HD1">
        <f>IFERROR(__xludf.DUMMYFUNCTION("""COMPUTED_VALUE"""),10.0)</f>
        <v>10</v>
      </c>
      <c r="HE1">
        <f>IFERROR(__xludf.DUMMYFUNCTION("""COMPUTED_VALUE"""),11.0)</f>
        <v>11</v>
      </c>
      <c r="HF1">
        <f>IFERROR(__xludf.DUMMYFUNCTION("""COMPUTED_VALUE"""),12.0)</f>
        <v>12</v>
      </c>
      <c r="HG1">
        <f>IFERROR(__xludf.DUMMYFUNCTION("""COMPUTED_VALUE"""),13.0)</f>
        <v>13</v>
      </c>
      <c r="HH1">
        <f>IFERROR(__xludf.DUMMYFUNCTION("""COMPUTED_VALUE"""),14.0)</f>
        <v>14</v>
      </c>
      <c r="HI1">
        <f>IFERROR(__xludf.DUMMYFUNCTION("""COMPUTED_VALUE"""),15.0)</f>
        <v>15</v>
      </c>
      <c r="HJ1">
        <f>IFERROR(__xludf.DUMMYFUNCTION("""COMPUTED_VALUE"""),16.0)</f>
        <v>16</v>
      </c>
      <c r="HK1">
        <f>IFERROR(__xludf.DUMMYFUNCTION("""COMPUTED_VALUE"""),17.0)</f>
        <v>17</v>
      </c>
      <c r="HL1">
        <f>IFERROR(__xludf.DUMMYFUNCTION("""COMPUTED_VALUE"""),18.0)</f>
        <v>18</v>
      </c>
      <c r="HM1">
        <f>IFERROR(__xludf.DUMMYFUNCTION("""COMPUTED_VALUE"""),19.0)</f>
        <v>19</v>
      </c>
      <c r="HN1">
        <f>IFERROR(__xludf.DUMMYFUNCTION("""COMPUTED_VALUE"""),20.0)</f>
        <v>20</v>
      </c>
      <c r="HO1">
        <f>IFERROR(__xludf.DUMMYFUNCTION("""COMPUTED_VALUE"""),21.0)</f>
        <v>21</v>
      </c>
      <c r="HP1">
        <f>IFERROR(__xludf.DUMMYFUNCTION("""COMPUTED_VALUE"""),22.0)</f>
        <v>22</v>
      </c>
      <c r="HQ1">
        <f>IFERROR(__xludf.DUMMYFUNCTION("""COMPUTED_VALUE"""),23.0)</f>
        <v>23</v>
      </c>
      <c r="HR1">
        <f>IFERROR(__xludf.DUMMYFUNCTION("""COMPUTED_VALUE"""),24.0)</f>
        <v>24</v>
      </c>
      <c r="HS1">
        <f>IFERROR(__xludf.DUMMYFUNCTION("""COMPUTED_VALUE"""),25.0)</f>
        <v>25</v>
      </c>
      <c r="HT1">
        <f>IFERROR(__xludf.DUMMYFUNCTION("""COMPUTED_VALUE"""),26.0)</f>
        <v>26</v>
      </c>
      <c r="HU1">
        <f>IFERROR(__xludf.DUMMYFUNCTION("""COMPUTED_VALUE"""),27.0)</f>
        <v>27</v>
      </c>
      <c r="HV1">
        <f>IFERROR(__xludf.DUMMYFUNCTION("""COMPUTED_VALUE"""),28.0)</f>
        <v>28</v>
      </c>
      <c r="HW1">
        <f>IFERROR(__xludf.DUMMYFUNCTION("""COMPUTED_VALUE"""),29.0)</f>
        <v>29</v>
      </c>
      <c r="HX1">
        <f>IFERROR(__xludf.DUMMYFUNCTION("""COMPUTED_VALUE"""),30.0)</f>
        <v>30</v>
      </c>
      <c r="HY1">
        <f>IFERROR(__xludf.DUMMYFUNCTION("""COMPUTED_VALUE"""),31.0)</f>
        <v>31</v>
      </c>
      <c r="HZ1">
        <f>IFERROR(__xludf.DUMMYFUNCTION("""COMPUTED_VALUE"""),32.0)</f>
        <v>32</v>
      </c>
      <c r="IA1">
        <f>IFERROR(__xludf.DUMMYFUNCTION("""COMPUTED_VALUE"""),33.0)</f>
        <v>33</v>
      </c>
      <c r="IB1">
        <f>IFERROR(__xludf.DUMMYFUNCTION("""COMPUTED_VALUE"""),34.0)</f>
        <v>34</v>
      </c>
      <c r="IC1">
        <f>IFERROR(__xludf.DUMMYFUNCTION("""COMPUTED_VALUE"""),35.0)</f>
        <v>35</v>
      </c>
      <c r="ID1">
        <f>IFERROR(__xludf.DUMMYFUNCTION("""COMPUTED_VALUE"""),36.0)</f>
        <v>36</v>
      </c>
      <c r="IE1">
        <f>IFERROR(__xludf.DUMMYFUNCTION("""COMPUTED_VALUE"""),37.0)</f>
        <v>37</v>
      </c>
      <c r="IF1">
        <f>IFERROR(__xludf.DUMMYFUNCTION("""COMPUTED_VALUE"""),38.0)</f>
        <v>38</v>
      </c>
      <c r="IG1">
        <f>IFERROR(__xludf.DUMMYFUNCTION("""COMPUTED_VALUE"""),39.0)</f>
        <v>39</v>
      </c>
      <c r="IH1">
        <f>IFERROR(__xludf.DUMMYFUNCTION("""COMPUTED_VALUE"""),40.0)</f>
        <v>40</v>
      </c>
      <c r="II1">
        <f>IFERROR(__xludf.DUMMYFUNCTION("""COMPUTED_VALUE"""),41.0)</f>
        <v>41</v>
      </c>
      <c r="IJ1">
        <f>IFERROR(__xludf.DUMMYFUNCTION("""COMPUTED_VALUE"""),42.0)</f>
        <v>42</v>
      </c>
      <c r="IK1" t="str">
        <f>IFERROR(__xludf.DUMMYFUNCTION("""COMPUTED_VALUE"""),"Б2 - Вештица")</f>
        <v>Б2 - Вештица</v>
      </c>
      <c r="IL1">
        <f>IFERROR(__xludf.DUMMYFUNCTION("""COMPUTED_VALUE"""),1.0)</f>
        <v>1</v>
      </c>
      <c r="IM1">
        <f>IFERROR(__xludf.DUMMYFUNCTION("""COMPUTED_VALUE"""),2.0)</f>
        <v>2</v>
      </c>
      <c r="IN1">
        <f>IFERROR(__xludf.DUMMYFUNCTION("""COMPUTED_VALUE"""),3.0)</f>
        <v>3</v>
      </c>
      <c r="IO1">
        <f>IFERROR(__xludf.DUMMYFUNCTION("""COMPUTED_VALUE"""),4.0)</f>
        <v>4</v>
      </c>
      <c r="IP1">
        <f>IFERROR(__xludf.DUMMYFUNCTION("""COMPUTED_VALUE"""),5.0)</f>
        <v>5</v>
      </c>
      <c r="IQ1">
        <f>IFERROR(__xludf.DUMMYFUNCTION("""COMPUTED_VALUE"""),6.0)</f>
        <v>6</v>
      </c>
      <c r="IR1">
        <f>IFERROR(__xludf.DUMMYFUNCTION("""COMPUTED_VALUE"""),7.0)</f>
        <v>7</v>
      </c>
      <c r="IS1">
        <f>IFERROR(__xludf.DUMMYFUNCTION("""COMPUTED_VALUE"""),8.0)</f>
        <v>8</v>
      </c>
      <c r="IT1">
        <f>IFERROR(__xludf.DUMMYFUNCTION("""COMPUTED_VALUE"""),9.0)</f>
        <v>9</v>
      </c>
      <c r="IU1">
        <f>IFERROR(__xludf.DUMMYFUNCTION("""COMPUTED_VALUE"""),10.0)</f>
        <v>10</v>
      </c>
      <c r="IV1">
        <f>IFERROR(__xludf.DUMMYFUNCTION("""COMPUTED_VALUE"""),11.0)</f>
        <v>11</v>
      </c>
      <c r="IW1">
        <f>IFERROR(__xludf.DUMMYFUNCTION("""COMPUTED_VALUE"""),12.0)</f>
        <v>12</v>
      </c>
      <c r="IX1">
        <f>IFERROR(__xludf.DUMMYFUNCTION("""COMPUTED_VALUE"""),13.0)</f>
        <v>13</v>
      </c>
      <c r="IY1">
        <f>IFERROR(__xludf.DUMMYFUNCTION("""COMPUTED_VALUE"""),14.0)</f>
        <v>14</v>
      </c>
      <c r="IZ1">
        <f>IFERROR(__xludf.DUMMYFUNCTION("""COMPUTED_VALUE"""),15.0)</f>
        <v>15</v>
      </c>
      <c r="JA1">
        <f>IFERROR(__xludf.DUMMYFUNCTION("""COMPUTED_VALUE"""),16.0)</f>
        <v>16</v>
      </c>
      <c r="JB1">
        <f>IFERROR(__xludf.DUMMYFUNCTION("""COMPUTED_VALUE"""),17.0)</f>
        <v>17</v>
      </c>
      <c r="JC1">
        <f>IFERROR(__xludf.DUMMYFUNCTION("""COMPUTED_VALUE"""),18.0)</f>
        <v>18</v>
      </c>
      <c r="JD1">
        <f>IFERROR(__xludf.DUMMYFUNCTION("""COMPUTED_VALUE"""),19.0)</f>
        <v>19</v>
      </c>
      <c r="JE1">
        <f>IFERROR(__xludf.DUMMYFUNCTION("""COMPUTED_VALUE"""),20.0)</f>
        <v>20</v>
      </c>
      <c r="JF1">
        <f>IFERROR(__xludf.DUMMYFUNCTION("""COMPUTED_VALUE"""),21.0)</f>
        <v>21</v>
      </c>
      <c r="JG1">
        <f>IFERROR(__xludf.DUMMYFUNCTION("""COMPUTED_VALUE"""),22.0)</f>
        <v>22</v>
      </c>
      <c r="JH1">
        <f>IFERROR(__xludf.DUMMYFUNCTION("""COMPUTED_VALUE"""),23.0)</f>
        <v>23</v>
      </c>
      <c r="JI1">
        <f>IFERROR(__xludf.DUMMYFUNCTION("""COMPUTED_VALUE"""),24.0)</f>
        <v>24</v>
      </c>
      <c r="JJ1">
        <f>IFERROR(__xludf.DUMMYFUNCTION("""COMPUTED_VALUE"""),25.0)</f>
        <v>25</v>
      </c>
      <c r="JK1">
        <f>IFERROR(__xludf.DUMMYFUNCTION("""COMPUTED_VALUE"""),26.0)</f>
        <v>26</v>
      </c>
      <c r="JL1">
        <f>IFERROR(__xludf.DUMMYFUNCTION("""COMPUTED_VALUE"""),27.0)</f>
        <v>27</v>
      </c>
      <c r="JM1">
        <f>IFERROR(__xludf.DUMMYFUNCTION("""COMPUTED_VALUE"""),28.0)</f>
        <v>28</v>
      </c>
      <c r="JN1">
        <f>IFERROR(__xludf.DUMMYFUNCTION("""COMPUTED_VALUE"""),29.0)</f>
        <v>29</v>
      </c>
      <c r="JO1">
        <f>IFERROR(__xludf.DUMMYFUNCTION("""COMPUTED_VALUE"""),30.0)</f>
        <v>30</v>
      </c>
      <c r="JP1">
        <f>IFERROR(__xludf.DUMMYFUNCTION("""COMPUTED_VALUE"""),31.0)</f>
        <v>31</v>
      </c>
      <c r="JQ1">
        <f>IFERROR(__xludf.DUMMYFUNCTION("""COMPUTED_VALUE"""),32.0)</f>
        <v>32</v>
      </c>
      <c r="JR1">
        <f>IFERROR(__xludf.DUMMYFUNCTION("""COMPUTED_VALUE"""),33.0)</f>
        <v>33</v>
      </c>
      <c r="JS1" t="str">
        <f>IFERROR(__xludf.DUMMYFUNCTION("""COMPUTED_VALUE"""),"Б3 - Троокругао")</f>
        <v>Б3 - Троокругао</v>
      </c>
      <c r="JT1">
        <f>IFERROR(__xludf.DUMMYFUNCTION("""COMPUTED_VALUE"""),1.0)</f>
        <v>1</v>
      </c>
      <c r="JU1">
        <f>IFERROR(__xludf.DUMMYFUNCTION("""COMPUTED_VALUE"""),2.0)</f>
        <v>2</v>
      </c>
      <c r="JV1">
        <f>IFERROR(__xludf.DUMMYFUNCTION("""COMPUTED_VALUE"""),3.0)</f>
        <v>3</v>
      </c>
      <c r="JW1">
        <f>IFERROR(__xludf.DUMMYFUNCTION("""COMPUTED_VALUE"""),4.0)</f>
        <v>4</v>
      </c>
      <c r="JX1">
        <f>IFERROR(__xludf.DUMMYFUNCTION("""COMPUTED_VALUE"""),5.0)</f>
        <v>5</v>
      </c>
      <c r="JY1">
        <f>IFERROR(__xludf.DUMMYFUNCTION("""COMPUTED_VALUE"""),6.0)</f>
        <v>6</v>
      </c>
      <c r="JZ1">
        <f>IFERROR(__xludf.DUMMYFUNCTION("""COMPUTED_VALUE"""),7.0)</f>
        <v>7</v>
      </c>
      <c r="KA1">
        <f>IFERROR(__xludf.DUMMYFUNCTION("""COMPUTED_VALUE"""),8.0)</f>
        <v>8</v>
      </c>
      <c r="KB1">
        <f>IFERROR(__xludf.DUMMYFUNCTION("""COMPUTED_VALUE"""),9.0)</f>
        <v>9</v>
      </c>
      <c r="KC1">
        <f>IFERROR(__xludf.DUMMYFUNCTION("""COMPUTED_VALUE"""),10.0)</f>
        <v>10</v>
      </c>
      <c r="KD1">
        <f>IFERROR(__xludf.DUMMYFUNCTION("""COMPUTED_VALUE"""),11.0)</f>
        <v>11</v>
      </c>
      <c r="KE1">
        <f>IFERROR(__xludf.DUMMYFUNCTION("""COMPUTED_VALUE"""),12.0)</f>
        <v>12</v>
      </c>
      <c r="KF1">
        <f>IFERROR(__xludf.DUMMYFUNCTION("""COMPUTED_VALUE"""),13.0)</f>
        <v>13</v>
      </c>
      <c r="KG1">
        <f>IFERROR(__xludf.DUMMYFUNCTION("""COMPUTED_VALUE"""),14.0)</f>
        <v>14</v>
      </c>
      <c r="KH1">
        <f>IFERROR(__xludf.DUMMYFUNCTION("""COMPUTED_VALUE"""),15.0)</f>
        <v>15</v>
      </c>
      <c r="KI1">
        <f>IFERROR(__xludf.DUMMYFUNCTION("""COMPUTED_VALUE"""),16.0)</f>
        <v>16</v>
      </c>
      <c r="KJ1">
        <f>IFERROR(__xludf.DUMMYFUNCTION("""COMPUTED_VALUE"""),17.0)</f>
        <v>17</v>
      </c>
      <c r="KK1">
        <f>IFERROR(__xludf.DUMMYFUNCTION("""COMPUTED_VALUE"""),18.0)</f>
        <v>18</v>
      </c>
      <c r="KL1">
        <f>IFERROR(__xludf.DUMMYFUNCTION("""COMPUTED_VALUE"""),19.0)</f>
        <v>19</v>
      </c>
      <c r="KM1">
        <f>IFERROR(__xludf.DUMMYFUNCTION("""COMPUTED_VALUE"""),20.0)</f>
        <v>20</v>
      </c>
      <c r="KN1">
        <f>IFERROR(__xludf.DUMMYFUNCTION("""COMPUTED_VALUE"""),21.0)</f>
        <v>21</v>
      </c>
      <c r="KO1">
        <f>IFERROR(__xludf.DUMMYFUNCTION("""COMPUTED_VALUE"""),22.0)</f>
        <v>22</v>
      </c>
      <c r="KP1">
        <f>IFERROR(__xludf.DUMMYFUNCTION("""COMPUTED_VALUE"""),23.0)</f>
        <v>23</v>
      </c>
      <c r="KQ1">
        <f>IFERROR(__xludf.DUMMYFUNCTION("""COMPUTED_VALUE"""),24.0)</f>
        <v>24</v>
      </c>
      <c r="KR1">
        <f>IFERROR(__xludf.DUMMYFUNCTION("""COMPUTED_VALUE"""),25.0)</f>
        <v>25</v>
      </c>
      <c r="KS1">
        <f>IFERROR(__xludf.DUMMYFUNCTION("""COMPUTED_VALUE"""),26.0)</f>
        <v>26</v>
      </c>
      <c r="KT1">
        <f>IFERROR(__xludf.DUMMYFUNCTION("""COMPUTED_VALUE"""),27.0)</f>
        <v>27</v>
      </c>
      <c r="KU1">
        <f>IFERROR(__xludf.DUMMYFUNCTION("""COMPUTED_VALUE"""),28.0)</f>
        <v>28</v>
      </c>
      <c r="KV1">
        <f>IFERROR(__xludf.DUMMYFUNCTION("""COMPUTED_VALUE"""),29.0)</f>
        <v>29</v>
      </c>
      <c r="KW1">
        <f>IFERROR(__xludf.DUMMYFUNCTION("""COMPUTED_VALUE"""),30.0)</f>
        <v>30</v>
      </c>
      <c r="KX1">
        <f>IFERROR(__xludf.DUMMYFUNCTION("""COMPUTED_VALUE"""),31.0)</f>
        <v>31</v>
      </c>
      <c r="KY1">
        <f>IFERROR(__xludf.DUMMYFUNCTION("""COMPUTED_VALUE"""),32.0)</f>
        <v>32</v>
      </c>
      <c r="KZ1" t="str">
        <f>IFERROR(__xludf.DUMMYFUNCTION("""COMPUTED_VALUE"""),"А1 - Статистика")</f>
        <v>А1 - Статистика</v>
      </c>
      <c r="LA1">
        <f>IFERROR(__xludf.DUMMYFUNCTION("""COMPUTED_VALUE"""),1.0)</f>
        <v>1</v>
      </c>
      <c r="LB1">
        <f>IFERROR(__xludf.DUMMYFUNCTION("""COMPUTED_VALUE"""),2.0)</f>
        <v>2</v>
      </c>
      <c r="LC1">
        <f>IFERROR(__xludf.DUMMYFUNCTION("""COMPUTED_VALUE"""),3.0)</f>
        <v>3</v>
      </c>
      <c r="LD1">
        <f>IFERROR(__xludf.DUMMYFUNCTION("""COMPUTED_VALUE"""),4.0)</f>
        <v>4</v>
      </c>
      <c r="LE1">
        <f>IFERROR(__xludf.DUMMYFUNCTION("""COMPUTED_VALUE"""),5.0)</f>
        <v>5</v>
      </c>
      <c r="LF1">
        <f>IFERROR(__xludf.DUMMYFUNCTION("""COMPUTED_VALUE"""),6.0)</f>
        <v>6</v>
      </c>
      <c r="LG1">
        <f>IFERROR(__xludf.DUMMYFUNCTION("""COMPUTED_VALUE"""),7.0)</f>
        <v>7</v>
      </c>
      <c r="LH1">
        <f>IFERROR(__xludf.DUMMYFUNCTION("""COMPUTED_VALUE"""),8.0)</f>
        <v>8</v>
      </c>
      <c r="LI1">
        <f>IFERROR(__xludf.DUMMYFUNCTION("""COMPUTED_VALUE"""),9.0)</f>
        <v>9</v>
      </c>
      <c r="LJ1">
        <f>IFERROR(__xludf.DUMMYFUNCTION("""COMPUTED_VALUE"""),10.0)</f>
        <v>10</v>
      </c>
      <c r="LK1">
        <f>IFERROR(__xludf.DUMMYFUNCTION("""COMPUTED_VALUE"""),11.0)</f>
        <v>11</v>
      </c>
      <c r="LL1">
        <f>IFERROR(__xludf.DUMMYFUNCTION("""COMPUTED_VALUE"""),12.0)</f>
        <v>12</v>
      </c>
      <c r="LM1">
        <f>IFERROR(__xludf.DUMMYFUNCTION("""COMPUTED_VALUE"""),13.0)</f>
        <v>13</v>
      </c>
      <c r="LN1">
        <f>IFERROR(__xludf.DUMMYFUNCTION("""COMPUTED_VALUE"""),14.0)</f>
        <v>14</v>
      </c>
      <c r="LO1">
        <f>IFERROR(__xludf.DUMMYFUNCTION("""COMPUTED_VALUE"""),15.0)</f>
        <v>15</v>
      </c>
      <c r="LP1">
        <f>IFERROR(__xludf.DUMMYFUNCTION("""COMPUTED_VALUE"""),16.0)</f>
        <v>16</v>
      </c>
      <c r="LQ1" t="str">
        <f>IFERROR(__xludf.DUMMYFUNCTION("""COMPUTED_VALUE"""),"А2 - Спец задатак")</f>
        <v>А2 - Спец задатак</v>
      </c>
      <c r="LR1">
        <f>IFERROR(__xludf.DUMMYFUNCTION("""COMPUTED_VALUE"""),1.0)</f>
        <v>1</v>
      </c>
      <c r="LS1">
        <f>IFERROR(__xludf.DUMMYFUNCTION("""COMPUTED_VALUE"""),2.0)</f>
        <v>2</v>
      </c>
      <c r="LT1">
        <f>IFERROR(__xludf.DUMMYFUNCTION("""COMPUTED_VALUE"""),3.0)</f>
        <v>3</v>
      </c>
      <c r="LU1">
        <f>IFERROR(__xludf.DUMMYFUNCTION("""COMPUTED_VALUE"""),4.0)</f>
        <v>4</v>
      </c>
      <c r="LV1">
        <f>IFERROR(__xludf.DUMMYFUNCTION("""COMPUTED_VALUE"""),5.0)</f>
        <v>5</v>
      </c>
      <c r="LW1">
        <f>IFERROR(__xludf.DUMMYFUNCTION("""COMPUTED_VALUE"""),6.0)</f>
        <v>6</v>
      </c>
      <c r="LX1">
        <f>IFERROR(__xludf.DUMMYFUNCTION("""COMPUTED_VALUE"""),7.0)</f>
        <v>7</v>
      </c>
      <c r="LY1">
        <f>IFERROR(__xludf.DUMMYFUNCTION("""COMPUTED_VALUE"""),8.0)</f>
        <v>8</v>
      </c>
      <c r="LZ1">
        <f>IFERROR(__xludf.DUMMYFUNCTION("""COMPUTED_VALUE"""),9.0)</f>
        <v>9</v>
      </c>
      <c r="MA1">
        <f>IFERROR(__xludf.DUMMYFUNCTION("""COMPUTED_VALUE"""),10.0)</f>
        <v>10</v>
      </c>
      <c r="MB1">
        <f>IFERROR(__xludf.DUMMYFUNCTION("""COMPUTED_VALUE"""),11.0)</f>
        <v>11</v>
      </c>
      <c r="MC1">
        <f>IFERROR(__xludf.DUMMYFUNCTION("""COMPUTED_VALUE"""),12.0)</f>
        <v>12</v>
      </c>
      <c r="MD1">
        <f>IFERROR(__xludf.DUMMYFUNCTION("""COMPUTED_VALUE"""),13.0)</f>
        <v>13</v>
      </c>
      <c r="ME1">
        <f>IFERROR(__xludf.DUMMYFUNCTION("""COMPUTED_VALUE"""),14.0)</f>
        <v>14</v>
      </c>
      <c r="MF1">
        <f>IFERROR(__xludf.DUMMYFUNCTION("""COMPUTED_VALUE"""),15.0)</f>
        <v>15</v>
      </c>
      <c r="MG1">
        <f>IFERROR(__xludf.DUMMYFUNCTION("""COMPUTED_VALUE"""),16.0)</f>
        <v>16</v>
      </c>
      <c r="MH1">
        <f>IFERROR(__xludf.DUMMYFUNCTION("""COMPUTED_VALUE"""),17.0)</f>
        <v>17</v>
      </c>
      <c r="MI1">
        <f>IFERROR(__xludf.DUMMYFUNCTION("""COMPUTED_VALUE"""),18.0)</f>
        <v>18</v>
      </c>
      <c r="MJ1">
        <f>IFERROR(__xludf.DUMMYFUNCTION("""COMPUTED_VALUE"""),19.0)</f>
        <v>19</v>
      </c>
      <c r="MK1">
        <f>IFERROR(__xludf.DUMMYFUNCTION("""COMPUTED_VALUE"""),20.0)</f>
        <v>20</v>
      </c>
      <c r="ML1">
        <f>IFERROR(__xludf.DUMMYFUNCTION("""COMPUTED_VALUE"""),21.0)</f>
        <v>21</v>
      </c>
      <c r="MM1">
        <f>IFERROR(__xludf.DUMMYFUNCTION("""COMPUTED_VALUE"""),22.0)</f>
        <v>22</v>
      </c>
      <c r="MN1">
        <f>IFERROR(__xludf.DUMMYFUNCTION("""COMPUTED_VALUE"""),23.0)</f>
        <v>23</v>
      </c>
      <c r="MO1">
        <f>IFERROR(__xludf.DUMMYFUNCTION("""COMPUTED_VALUE"""),24.0)</f>
        <v>24</v>
      </c>
      <c r="MP1">
        <f>IFERROR(__xludf.DUMMYFUNCTION("""COMPUTED_VALUE"""),25.0)</f>
        <v>25</v>
      </c>
      <c r="MQ1">
        <f>IFERROR(__xludf.DUMMYFUNCTION("""COMPUTED_VALUE"""),26.0)</f>
        <v>26</v>
      </c>
      <c r="MR1">
        <f>IFERROR(__xludf.DUMMYFUNCTION("""COMPUTED_VALUE"""),27.0)</f>
        <v>27</v>
      </c>
      <c r="MS1">
        <f>IFERROR(__xludf.DUMMYFUNCTION("""COMPUTED_VALUE"""),28.0)</f>
        <v>28</v>
      </c>
      <c r="MT1" t="str">
        <f>IFERROR(__xludf.DUMMYFUNCTION("""COMPUTED_VALUE"""),"А3 - Фестивал")</f>
        <v>А3 - Фестивал</v>
      </c>
      <c r="MU1">
        <f>IFERROR(__xludf.DUMMYFUNCTION("""COMPUTED_VALUE"""),1.0)</f>
        <v>1</v>
      </c>
      <c r="MV1">
        <f>IFERROR(__xludf.DUMMYFUNCTION("""COMPUTED_VALUE"""),2.0)</f>
        <v>2</v>
      </c>
      <c r="MW1">
        <f>IFERROR(__xludf.DUMMYFUNCTION("""COMPUTED_VALUE"""),3.0)</f>
        <v>3</v>
      </c>
      <c r="MX1">
        <f>IFERROR(__xludf.DUMMYFUNCTION("""COMPUTED_VALUE"""),4.0)</f>
        <v>4</v>
      </c>
      <c r="MY1">
        <f>IFERROR(__xludf.DUMMYFUNCTION("""COMPUTED_VALUE"""),5.0)</f>
        <v>5</v>
      </c>
      <c r="MZ1">
        <f>IFERROR(__xludf.DUMMYFUNCTION("""COMPUTED_VALUE"""),6.0)</f>
        <v>6</v>
      </c>
      <c r="NA1">
        <f>IFERROR(__xludf.DUMMYFUNCTION("""COMPUTED_VALUE"""),7.0)</f>
        <v>7</v>
      </c>
      <c r="NB1">
        <f>IFERROR(__xludf.DUMMYFUNCTION("""COMPUTED_VALUE"""),8.0)</f>
        <v>8</v>
      </c>
      <c r="NC1">
        <f>IFERROR(__xludf.DUMMYFUNCTION("""COMPUTED_VALUE"""),9.0)</f>
        <v>9</v>
      </c>
      <c r="ND1">
        <f>IFERROR(__xludf.DUMMYFUNCTION("""COMPUTED_VALUE"""),10.0)</f>
        <v>10</v>
      </c>
      <c r="NE1">
        <f>IFERROR(__xludf.DUMMYFUNCTION("""COMPUTED_VALUE"""),11.0)</f>
        <v>11</v>
      </c>
      <c r="NF1">
        <f>IFERROR(__xludf.DUMMYFUNCTION("""COMPUTED_VALUE"""),12.0)</f>
        <v>12</v>
      </c>
      <c r="NG1">
        <f>IFERROR(__xludf.DUMMYFUNCTION("""COMPUTED_VALUE"""),13.0)</f>
        <v>13</v>
      </c>
      <c r="NH1">
        <f>IFERROR(__xludf.DUMMYFUNCTION("""COMPUTED_VALUE"""),14.0)</f>
        <v>14</v>
      </c>
      <c r="NI1">
        <f>IFERROR(__xludf.DUMMYFUNCTION("""COMPUTED_VALUE"""),15.0)</f>
        <v>15</v>
      </c>
      <c r="NJ1">
        <f>IFERROR(__xludf.DUMMYFUNCTION("""COMPUTED_VALUE"""),16.0)</f>
        <v>16</v>
      </c>
      <c r="NK1">
        <f>IFERROR(__xludf.DUMMYFUNCTION("""COMPUTED_VALUE"""),17.0)</f>
        <v>17</v>
      </c>
      <c r="NL1">
        <f>IFERROR(__xludf.DUMMYFUNCTION("""COMPUTED_VALUE"""),18.0)</f>
        <v>18</v>
      </c>
      <c r="NM1">
        <f>IFERROR(__xludf.DUMMYFUNCTION("""COMPUTED_VALUE"""),19.0)</f>
        <v>19</v>
      </c>
      <c r="NN1">
        <f>IFERROR(__xludf.DUMMYFUNCTION("""COMPUTED_VALUE"""),20.0)</f>
        <v>20</v>
      </c>
      <c r="NO1">
        <f>IFERROR(__xludf.DUMMYFUNCTION("""COMPUTED_VALUE"""),21.0)</f>
        <v>21</v>
      </c>
      <c r="NP1">
        <f>IFERROR(__xludf.DUMMYFUNCTION("""COMPUTED_VALUE"""),22.0)</f>
        <v>22</v>
      </c>
      <c r="NQ1">
        <f>IFERROR(__xludf.DUMMYFUNCTION("""COMPUTED_VALUE"""),23.0)</f>
        <v>23</v>
      </c>
      <c r="NR1">
        <f>IFERROR(__xludf.DUMMYFUNCTION("""COMPUTED_VALUE"""),24.0)</f>
        <v>24</v>
      </c>
    </row>
    <row r="2" ht="15.75" customHeight="1">
      <c r="A2">
        <f>IFERROR(__xludf.DUMMYFUNCTION("""COMPUTED_VALUE"""),1.0)</f>
        <v>1</v>
      </c>
      <c r="B2" t="str">
        <f>IFERROR(__xludf.DUMMYFUNCTION("""COMPUTED_VALUE"""),"TadijaSebez")</f>
        <v>TadijaSebez</v>
      </c>
      <c r="C2" t="str">
        <f>IFERROR(__xludf.DUMMYFUNCTION("""COMPUTED_VALUE"""),"Tadija")</f>
        <v>Tadija</v>
      </c>
      <c r="D2" t="str">
        <f>IFERROR(__xludf.DUMMYFUNCTION("""COMPUTED_VALUE"""),"Šebez")</f>
        <v>Šebez</v>
      </c>
      <c r="E2">
        <f>IFERROR(__xludf.DUMMYFUNCTION("""COMPUTED_VALUE"""),300.0)</f>
        <v>300</v>
      </c>
      <c r="F2" t="str">
        <f>IFERROR(__xludf.DUMMYFUNCTION("""COMPUTED_VALUE"""),"ODOBREN")</f>
        <v>ODOBREN</v>
      </c>
      <c r="G2" t="str">
        <f>IFERROR(__xludf.DUMMYFUNCTION("""COMPUTED_VALUE"""),"Novi Sad")</f>
        <v>Novi Sad</v>
      </c>
      <c r="H2" t="str">
        <f>IFERROR(__xludf.DUMMYFUNCTION("""COMPUTED_VALUE"""),"Gimnazija Jovan Jovanović Zmaj")</f>
        <v>Gimnazija Jovan Jovanović Zmaj</v>
      </c>
      <c r="I2" t="str">
        <f>IFERROR(__xludf.DUMMYFUNCTION("""COMPUTED_VALUE"""),"IV")</f>
        <v>IV</v>
      </c>
      <c r="J2" t="str">
        <f>IFERROR(__xludf.DUMMYFUNCTION("""COMPUTED_VALUE"""),"A")</f>
        <v>A</v>
      </c>
      <c r="L2" t="str">
        <f>IFERROR(__xludf.DUMMYFUNCTION("""COMPUTED_VALUE"""),"x")</f>
        <v>x</v>
      </c>
      <c r="M2" t="str">
        <f>IFERROR(__xludf.DUMMYFUNCTION("""COMPUTED_VALUE"""),"-")</f>
        <v>-</v>
      </c>
      <c r="N2" t="str">
        <f>IFERROR(__xludf.DUMMYFUNCTION("""COMPUTED_VALUE"""),"-")</f>
        <v>-</v>
      </c>
      <c r="O2" t="str">
        <f>IFERROR(__xludf.DUMMYFUNCTION("""COMPUTED_VALUE"""),"-")</f>
        <v>-</v>
      </c>
      <c r="P2">
        <f>IFERROR(__xludf.DUMMYFUNCTION("""COMPUTED_VALUE"""),100.0)</f>
        <v>100</v>
      </c>
      <c r="Q2">
        <f>IFERROR(__xludf.DUMMYFUNCTION("""COMPUTED_VALUE"""),100.0)</f>
        <v>100</v>
      </c>
      <c r="R2">
        <f>IFERROR(__xludf.DUMMYFUNCTION("""COMPUTED_VALUE"""),100.0)</f>
        <v>100</v>
      </c>
      <c r="S2" t="str">
        <f>IFERROR(__xludf.DUMMYFUNCTION("""COMPUTED_VALUE"""),"x")</f>
        <v>x</v>
      </c>
      <c r="T2" t="str">
        <f>IFERROR(__xludf.DUMMYFUNCTION("""COMPUTED_VALUE"""),"x")</f>
        <v>x</v>
      </c>
      <c r="U2" t="str">
        <f>IFERROR(__xludf.DUMMYFUNCTION("""COMPUTED_VALUE"""),"-")</f>
        <v>-</v>
      </c>
      <c r="V2" t="str">
        <f>IFERROR(__xludf.DUMMYFUNCTION("""COMPUTED_VALUE"""),"-")</f>
        <v>-</v>
      </c>
      <c r="W2" t="str">
        <f>IFERROR(__xludf.DUMMYFUNCTION("""COMPUTED_VALUE"""),"-")</f>
        <v>-</v>
      </c>
      <c r="X2" t="str">
        <f>IFERROR(__xludf.DUMMYFUNCTION("""COMPUTED_VALUE"""),"-")</f>
        <v>-</v>
      </c>
      <c r="Y2" t="str">
        <f>IFERROR(__xludf.DUMMYFUNCTION("""COMPUTED_VALUE"""),"-")</f>
        <v>-</v>
      </c>
      <c r="Z2" t="str">
        <f>IFERROR(__xludf.DUMMYFUNCTION("""COMPUTED_VALUE"""),"-")</f>
        <v>-</v>
      </c>
      <c r="AA2" t="str">
        <f>IFERROR(__xludf.DUMMYFUNCTION("""COMPUTED_VALUE"""),"-")</f>
        <v>-</v>
      </c>
      <c r="AB2" t="str">
        <f>IFERROR(__xludf.DUMMYFUNCTION("""COMPUTED_VALUE"""),"-")</f>
        <v>-</v>
      </c>
      <c r="AC2" t="str">
        <f>IFERROR(__xludf.DUMMYFUNCTION("""COMPUTED_VALUE"""),"-")</f>
        <v>-</v>
      </c>
      <c r="AD2" t="str">
        <f>IFERROR(__xludf.DUMMYFUNCTION("""COMPUTED_VALUE"""),"-")</f>
        <v>-</v>
      </c>
      <c r="AE2" t="str">
        <f>IFERROR(__xludf.DUMMYFUNCTION("""COMPUTED_VALUE"""),"-")</f>
        <v>-</v>
      </c>
      <c r="AF2" t="str">
        <f>IFERROR(__xludf.DUMMYFUNCTION("""COMPUTED_VALUE"""),"-")</f>
        <v>-</v>
      </c>
      <c r="AG2" t="str">
        <f>IFERROR(__xludf.DUMMYFUNCTION("""COMPUTED_VALUE"""),"-")</f>
        <v>-</v>
      </c>
      <c r="AH2" t="str">
        <f>IFERROR(__xludf.DUMMYFUNCTION("""COMPUTED_VALUE"""),"-")</f>
        <v>-</v>
      </c>
      <c r="AI2" t="str">
        <f>IFERROR(__xludf.DUMMYFUNCTION("""COMPUTED_VALUE"""),"-")</f>
        <v>-</v>
      </c>
      <c r="AJ2" t="str">
        <f>IFERROR(__xludf.DUMMYFUNCTION("""COMPUTED_VALUE"""),"-")</f>
        <v>-</v>
      </c>
      <c r="AK2" t="str">
        <f>IFERROR(__xludf.DUMMYFUNCTION("""COMPUTED_VALUE"""),"-")</f>
        <v>-</v>
      </c>
      <c r="AL2" t="str">
        <f>IFERROR(__xludf.DUMMYFUNCTION("""COMPUTED_VALUE"""),"-")</f>
        <v>-</v>
      </c>
      <c r="AM2" t="str">
        <f>IFERROR(__xludf.DUMMYFUNCTION("""COMPUTED_VALUE"""),"-")</f>
        <v>-</v>
      </c>
      <c r="AN2" t="str">
        <f>IFERROR(__xludf.DUMMYFUNCTION("""COMPUTED_VALUE"""),"-")</f>
        <v>-</v>
      </c>
      <c r="AO2" t="str">
        <f>IFERROR(__xludf.DUMMYFUNCTION("""COMPUTED_VALUE"""),"-")</f>
        <v>-</v>
      </c>
      <c r="AP2" t="str">
        <f>IFERROR(__xludf.DUMMYFUNCTION("""COMPUTED_VALUE"""),"-")</f>
        <v>-</v>
      </c>
      <c r="AQ2" t="str">
        <f>IFERROR(__xludf.DUMMYFUNCTION("""COMPUTED_VALUE"""),"-")</f>
        <v>-</v>
      </c>
      <c r="AR2" t="str">
        <f>IFERROR(__xludf.DUMMYFUNCTION("""COMPUTED_VALUE"""),"-")</f>
        <v>-</v>
      </c>
      <c r="AS2" t="str">
        <f>IFERROR(__xludf.DUMMYFUNCTION("""COMPUTED_VALUE"""),"-")</f>
        <v>-</v>
      </c>
      <c r="AT2" t="str">
        <f>IFERROR(__xludf.DUMMYFUNCTION("""COMPUTED_VALUE"""),"-")</f>
        <v>-</v>
      </c>
      <c r="AU2" t="str">
        <f>IFERROR(__xludf.DUMMYFUNCTION("""COMPUTED_VALUE"""),"-")</f>
        <v>-</v>
      </c>
      <c r="AV2" t="str">
        <f>IFERROR(__xludf.DUMMYFUNCTION("""COMPUTED_VALUE"""),"-")</f>
        <v>-</v>
      </c>
      <c r="AW2" t="str">
        <f>IFERROR(__xludf.DUMMYFUNCTION("""COMPUTED_VALUE"""),"-")</f>
        <v>-</v>
      </c>
      <c r="AX2" t="str">
        <f>IFERROR(__xludf.DUMMYFUNCTION("""COMPUTED_VALUE"""),"-")</f>
        <v>-</v>
      </c>
      <c r="AY2" t="str">
        <f>IFERROR(__xludf.DUMMYFUNCTION("""COMPUTED_VALUE"""),"-")</f>
        <v>-</v>
      </c>
      <c r="AZ2" t="str">
        <f>IFERROR(__xludf.DUMMYFUNCTION("""COMPUTED_VALUE"""),"-")</f>
        <v>-</v>
      </c>
      <c r="BA2" t="str">
        <f>IFERROR(__xludf.DUMMYFUNCTION("""COMPUTED_VALUE"""),"-")</f>
        <v>-</v>
      </c>
      <c r="BB2" t="str">
        <f>IFERROR(__xludf.DUMMYFUNCTION("""COMPUTED_VALUE"""),"-")</f>
        <v>-</v>
      </c>
      <c r="BC2" t="str">
        <f>IFERROR(__xludf.DUMMYFUNCTION("""COMPUTED_VALUE"""),"-")</f>
        <v>-</v>
      </c>
      <c r="BD2" t="str">
        <f>IFERROR(__xludf.DUMMYFUNCTION("""COMPUTED_VALUE"""),"-")</f>
        <v>-</v>
      </c>
      <c r="BE2" t="str">
        <f>IFERROR(__xludf.DUMMYFUNCTION("""COMPUTED_VALUE"""),"-")</f>
        <v>-</v>
      </c>
      <c r="BF2" t="str">
        <f>IFERROR(__xludf.DUMMYFUNCTION("""COMPUTED_VALUE"""),"-")</f>
        <v>-</v>
      </c>
      <c r="BG2" t="str">
        <f>IFERROR(__xludf.DUMMYFUNCTION("""COMPUTED_VALUE"""),"-")</f>
        <v>-</v>
      </c>
      <c r="BH2" t="str">
        <f>IFERROR(__xludf.DUMMYFUNCTION("""COMPUTED_VALUE"""),"-")</f>
        <v>-</v>
      </c>
      <c r="BI2" t="str">
        <f>IFERROR(__xludf.DUMMYFUNCTION("""COMPUTED_VALUE"""),"-")</f>
        <v>-</v>
      </c>
      <c r="BJ2" t="str">
        <f>IFERROR(__xludf.DUMMYFUNCTION("""COMPUTED_VALUE"""),"-")</f>
        <v>-</v>
      </c>
      <c r="BK2" t="str">
        <f>IFERROR(__xludf.DUMMYFUNCTION("""COMPUTED_VALUE"""),"x")</f>
        <v>x</v>
      </c>
      <c r="BL2" t="str">
        <f>IFERROR(__xludf.DUMMYFUNCTION("""COMPUTED_VALUE"""),"-")</f>
        <v>-</v>
      </c>
      <c r="BM2" t="str">
        <f>IFERROR(__xludf.DUMMYFUNCTION("""COMPUTED_VALUE"""),"-")</f>
        <v>-</v>
      </c>
      <c r="BN2" t="str">
        <f>IFERROR(__xludf.DUMMYFUNCTION("""COMPUTED_VALUE"""),"-")</f>
        <v>-</v>
      </c>
      <c r="BO2" t="str">
        <f>IFERROR(__xludf.DUMMYFUNCTION("""COMPUTED_VALUE"""),"-")</f>
        <v>-</v>
      </c>
      <c r="BP2" t="str">
        <f>IFERROR(__xludf.DUMMYFUNCTION("""COMPUTED_VALUE"""),"-")</f>
        <v>-</v>
      </c>
      <c r="BQ2" t="str">
        <f>IFERROR(__xludf.DUMMYFUNCTION("""COMPUTED_VALUE"""),"-")</f>
        <v>-</v>
      </c>
      <c r="BR2" t="str">
        <f>IFERROR(__xludf.DUMMYFUNCTION("""COMPUTED_VALUE"""),"-")</f>
        <v>-</v>
      </c>
      <c r="BS2" t="str">
        <f>IFERROR(__xludf.DUMMYFUNCTION("""COMPUTED_VALUE"""),"-")</f>
        <v>-</v>
      </c>
      <c r="BT2" t="str">
        <f>IFERROR(__xludf.DUMMYFUNCTION("""COMPUTED_VALUE"""),"-")</f>
        <v>-</v>
      </c>
      <c r="BU2" t="str">
        <f>IFERROR(__xludf.DUMMYFUNCTION("""COMPUTED_VALUE"""),"-")</f>
        <v>-</v>
      </c>
      <c r="BV2" t="str">
        <f>IFERROR(__xludf.DUMMYFUNCTION("""COMPUTED_VALUE"""),"-")</f>
        <v>-</v>
      </c>
      <c r="BW2" t="str">
        <f>IFERROR(__xludf.DUMMYFUNCTION("""COMPUTED_VALUE"""),"-")</f>
        <v>-</v>
      </c>
      <c r="BX2" t="str">
        <f>IFERROR(__xludf.DUMMYFUNCTION("""COMPUTED_VALUE"""),"-")</f>
        <v>-</v>
      </c>
      <c r="BY2" t="str">
        <f>IFERROR(__xludf.DUMMYFUNCTION("""COMPUTED_VALUE"""),"-")</f>
        <v>-</v>
      </c>
      <c r="BZ2" t="str">
        <f>IFERROR(__xludf.DUMMYFUNCTION("""COMPUTED_VALUE"""),"-")</f>
        <v>-</v>
      </c>
      <c r="CA2" t="str">
        <f>IFERROR(__xludf.DUMMYFUNCTION("""COMPUTED_VALUE"""),"-")</f>
        <v>-</v>
      </c>
      <c r="CB2" t="str">
        <f>IFERROR(__xludf.DUMMYFUNCTION("""COMPUTED_VALUE"""),"-")</f>
        <v>-</v>
      </c>
      <c r="CC2" t="str">
        <f>IFERROR(__xludf.DUMMYFUNCTION("""COMPUTED_VALUE"""),"-")</f>
        <v>-</v>
      </c>
      <c r="CD2" t="str">
        <f>IFERROR(__xludf.DUMMYFUNCTION("""COMPUTED_VALUE"""),"-")</f>
        <v>-</v>
      </c>
      <c r="CE2" t="str">
        <f>IFERROR(__xludf.DUMMYFUNCTION("""COMPUTED_VALUE"""),"-")</f>
        <v>-</v>
      </c>
      <c r="CF2" t="str">
        <f>IFERROR(__xludf.DUMMYFUNCTION("""COMPUTED_VALUE"""),"-")</f>
        <v>-</v>
      </c>
      <c r="CG2" t="str">
        <f>IFERROR(__xludf.DUMMYFUNCTION("""COMPUTED_VALUE"""),"-")</f>
        <v>-</v>
      </c>
      <c r="CH2" t="str">
        <f>IFERROR(__xludf.DUMMYFUNCTION("""COMPUTED_VALUE"""),"-")</f>
        <v>-</v>
      </c>
      <c r="CI2" t="str">
        <f>IFERROR(__xludf.DUMMYFUNCTION("""COMPUTED_VALUE"""),"-")</f>
        <v>-</v>
      </c>
      <c r="CJ2" t="str">
        <f>IFERROR(__xludf.DUMMYFUNCTION("""COMPUTED_VALUE"""),"-")</f>
        <v>-</v>
      </c>
      <c r="CK2" t="str">
        <f>IFERROR(__xludf.DUMMYFUNCTION("""COMPUTED_VALUE"""),"-")</f>
        <v>-</v>
      </c>
      <c r="CL2" t="str">
        <f>IFERROR(__xludf.DUMMYFUNCTION("""COMPUTED_VALUE"""),"-")</f>
        <v>-</v>
      </c>
      <c r="CM2" t="str">
        <f>IFERROR(__xludf.DUMMYFUNCTION("""COMPUTED_VALUE"""),"-")</f>
        <v>-</v>
      </c>
      <c r="CN2" t="str">
        <f>IFERROR(__xludf.DUMMYFUNCTION("""COMPUTED_VALUE"""),"-")</f>
        <v>-</v>
      </c>
      <c r="CO2" t="str">
        <f>IFERROR(__xludf.DUMMYFUNCTION("""COMPUTED_VALUE"""),"-")</f>
        <v>-</v>
      </c>
      <c r="CP2" t="str">
        <f>IFERROR(__xludf.DUMMYFUNCTION("""COMPUTED_VALUE"""),"-")</f>
        <v>-</v>
      </c>
      <c r="CQ2" t="str">
        <f>IFERROR(__xludf.DUMMYFUNCTION("""COMPUTED_VALUE"""),"-")</f>
        <v>-</v>
      </c>
      <c r="CR2" t="str">
        <f>IFERROR(__xludf.DUMMYFUNCTION("""COMPUTED_VALUE"""),"-")</f>
        <v>-</v>
      </c>
      <c r="CS2" t="str">
        <f>IFERROR(__xludf.DUMMYFUNCTION("""COMPUTED_VALUE"""),"x")</f>
        <v>x</v>
      </c>
      <c r="CT2" t="str">
        <f>IFERROR(__xludf.DUMMYFUNCTION("""COMPUTED_VALUE"""),"-")</f>
        <v>-</v>
      </c>
      <c r="CU2" t="str">
        <f>IFERROR(__xludf.DUMMYFUNCTION("""COMPUTED_VALUE"""),"-")</f>
        <v>-</v>
      </c>
      <c r="CV2" t="str">
        <f>IFERROR(__xludf.DUMMYFUNCTION("""COMPUTED_VALUE"""),"-")</f>
        <v>-</v>
      </c>
      <c r="CW2" t="str">
        <f>IFERROR(__xludf.DUMMYFUNCTION("""COMPUTED_VALUE"""),"-")</f>
        <v>-</v>
      </c>
      <c r="CX2" t="str">
        <f>IFERROR(__xludf.DUMMYFUNCTION("""COMPUTED_VALUE"""),"-")</f>
        <v>-</v>
      </c>
      <c r="CY2" t="str">
        <f>IFERROR(__xludf.DUMMYFUNCTION("""COMPUTED_VALUE"""),"-")</f>
        <v>-</v>
      </c>
      <c r="CZ2" t="str">
        <f>IFERROR(__xludf.DUMMYFUNCTION("""COMPUTED_VALUE"""),"-")</f>
        <v>-</v>
      </c>
      <c r="DA2" t="str">
        <f>IFERROR(__xludf.DUMMYFUNCTION("""COMPUTED_VALUE"""),"-")</f>
        <v>-</v>
      </c>
      <c r="DB2" t="str">
        <f>IFERROR(__xludf.DUMMYFUNCTION("""COMPUTED_VALUE"""),"-")</f>
        <v>-</v>
      </c>
      <c r="DC2" t="str">
        <f>IFERROR(__xludf.DUMMYFUNCTION("""COMPUTED_VALUE"""),"-")</f>
        <v>-</v>
      </c>
      <c r="DD2" t="str">
        <f>IFERROR(__xludf.DUMMYFUNCTION("""COMPUTED_VALUE"""),"-")</f>
        <v>-</v>
      </c>
      <c r="DE2" t="str">
        <f>IFERROR(__xludf.DUMMYFUNCTION("""COMPUTED_VALUE"""),"-")</f>
        <v>-</v>
      </c>
      <c r="DF2" t="str">
        <f>IFERROR(__xludf.DUMMYFUNCTION("""COMPUTED_VALUE"""),"-")</f>
        <v>-</v>
      </c>
      <c r="DG2" t="str">
        <f>IFERROR(__xludf.DUMMYFUNCTION("""COMPUTED_VALUE"""),"-")</f>
        <v>-</v>
      </c>
      <c r="DH2" t="str">
        <f>IFERROR(__xludf.DUMMYFUNCTION("""COMPUTED_VALUE"""),"-")</f>
        <v>-</v>
      </c>
      <c r="DI2" t="str">
        <f>IFERROR(__xludf.DUMMYFUNCTION("""COMPUTED_VALUE"""),"-")</f>
        <v>-</v>
      </c>
      <c r="DJ2" t="str">
        <f>IFERROR(__xludf.DUMMYFUNCTION("""COMPUTED_VALUE"""),"-")</f>
        <v>-</v>
      </c>
      <c r="DK2" t="str">
        <f>IFERROR(__xludf.DUMMYFUNCTION("""COMPUTED_VALUE"""),"-")</f>
        <v>-</v>
      </c>
      <c r="DL2" t="str">
        <f>IFERROR(__xludf.DUMMYFUNCTION("""COMPUTED_VALUE"""),"-")</f>
        <v>-</v>
      </c>
      <c r="DM2" t="str">
        <f>IFERROR(__xludf.DUMMYFUNCTION("""COMPUTED_VALUE"""),"-")</f>
        <v>-</v>
      </c>
      <c r="DN2" t="str">
        <f>IFERROR(__xludf.DUMMYFUNCTION("""COMPUTED_VALUE"""),"-")</f>
        <v>-</v>
      </c>
      <c r="DO2" t="str">
        <f>IFERROR(__xludf.DUMMYFUNCTION("""COMPUTED_VALUE"""),"-")</f>
        <v>-</v>
      </c>
      <c r="DP2" t="str">
        <f>IFERROR(__xludf.DUMMYFUNCTION("""COMPUTED_VALUE"""),"-")</f>
        <v>-</v>
      </c>
      <c r="DQ2" t="str">
        <f>IFERROR(__xludf.DUMMYFUNCTION("""COMPUTED_VALUE"""),"-")</f>
        <v>-</v>
      </c>
      <c r="DR2" t="str">
        <f>IFERROR(__xludf.DUMMYFUNCTION("""COMPUTED_VALUE"""),"-")</f>
        <v>-</v>
      </c>
      <c r="DS2" t="str">
        <f>IFERROR(__xludf.DUMMYFUNCTION("""COMPUTED_VALUE"""),"-")</f>
        <v>-</v>
      </c>
      <c r="DT2" t="str">
        <f>IFERROR(__xludf.DUMMYFUNCTION("""COMPUTED_VALUE"""),"-")</f>
        <v>-</v>
      </c>
      <c r="DU2" t="str">
        <f>IFERROR(__xludf.DUMMYFUNCTION("""COMPUTED_VALUE"""),"-")</f>
        <v>-</v>
      </c>
      <c r="DV2" t="str">
        <f>IFERROR(__xludf.DUMMYFUNCTION("""COMPUTED_VALUE"""),"-")</f>
        <v>-</v>
      </c>
      <c r="DW2" t="str">
        <f>IFERROR(__xludf.DUMMYFUNCTION("""COMPUTED_VALUE"""),"-")</f>
        <v>-</v>
      </c>
      <c r="DX2" t="str">
        <f>IFERROR(__xludf.DUMMYFUNCTION("""COMPUTED_VALUE"""),"-")</f>
        <v>-</v>
      </c>
      <c r="DY2" t="str">
        <f>IFERROR(__xludf.DUMMYFUNCTION("""COMPUTED_VALUE"""),"-")</f>
        <v>-</v>
      </c>
      <c r="DZ2" t="str">
        <f>IFERROR(__xludf.DUMMYFUNCTION("""COMPUTED_VALUE"""),"x")</f>
        <v>x</v>
      </c>
      <c r="EA2" t="str">
        <f>IFERROR(__xludf.DUMMYFUNCTION("""COMPUTED_VALUE"""),"OK")</f>
        <v>OK</v>
      </c>
      <c r="EB2" t="str">
        <f>IFERROR(__xludf.DUMMYFUNCTION("""COMPUTED_VALUE"""),"OK")</f>
        <v>OK</v>
      </c>
      <c r="EC2" t="str">
        <f>IFERROR(__xludf.DUMMYFUNCTION("""COMPUTED_VALUE"""),"OK")</f>
        <v>OK</v>
      </c>
      <c r="ED2" t="str">
        <f>IFERROR(__xludf.DUMMYFUNCTION("""COMPUTED_VALUE"""),"OK")</f>
        <v>OK</v>
      </c>
      <c r="EE2" t="str">
        <f>IFERROR(__xludf.DUMMYFUNCTION("""COMPUTED_VALUE"""),"OK")</f>
        <v>OK</v>
      </c>
      <c r="EF2" t="str">
        <f>IFERROR(__xludf.DUMMYFUNCTION("""COMPUTED_VALUE"""),"OK")</f>
        <v>OK</v>
      </c>
      <c r="EG2" t="str">
        <f>IFERROR(__xludf.DUMMYFUNCTION("""COMPUTED_VALUE"""),"OK")</f>
        <v>OK</v>
      </c>
      <c r="EH2" t="str">
        <f>IFERROR(__xludf.DUMMYFUNCTION("""COMPUTED_VALUE"""),"OK")</f>
        <v>OK</v>
      </c>
      <c r="EI2" t="str">
        <f>IFERROR(__xludf.DUMMYFUNCTION("""COMPUTED_VALUE"""),"OK")</f>
        <v>OK</v>
      </c>
      <c r="EJ2" t="str">
        <f>IFERROR(__xludf.DUMMYFUNCTION("""COMPUTED_VALUE"""),"OK")</f>
        <v>OK</v>
      </c>
      <c r="EK2" t="str">
        <f>IFERROR(__xludf.DUMMYFUNCTION("""COMPUTED_VALUE"""),"OK")</f>
        <v>OK</v>
      </c>
      <c r="EL2" t="str">
        <f>IFERROR(__xludf.DUMMYFUNCTION("""COMPUTED_VALUE"""),"OK")</f>
        <v>OK</v>
      </c>
      <c r="EM2" t="str">
        <f>IFERROR(__xludf.DUMMYFUNCTION("""COMPUTED_VALUE"""),"OK")</f>
        <v>OK</v>
      </c>
      <c r="EN2" t="str">
        <f>IFERROR(__xludf.DUMMYFUNCTION("""COMPUTED_VALUE"""),"OK")</f>
        <v>OK</v>
      </c>
      <c r="EO2" t="str">
        <f>IFERROR(__xludf.DUMMYFUNCTION("""COMPUTED_VALUE"""),"OK")</f>
        <v>OK</v>
      </c>
      <c r="EP2" t="str">
        <f>IFERROR(__xludf.DUMMYFUNCTION("""COMPUTED_VALUE"""),"OK")</f>
        <v>OK</v>
      </c>
      <c r="EQ2" t="str">
        <f>IFERROR(__xludf.DUMMYFUNCTION("""COMPUTED_VALUE"""),"x")</f>
        <v>x</v>
      </c>
      <c r="ER2" t="str">
        <f>IFERROR(__xludf.DUMMYFUNCTION("""COMPUTED_VALUE"""),"OK")</f>
        <v>OK</v>
      </c>
      <c r="ES2" t="str">
        <f>IFERROR(__xludf.DUMMYFUNCTION("""COMPUTED_VALUE"""),"OK")</f>
        <v>OK</v>
      </c>
      <c r="ET2" t="str">
        <f>IFERROR(__xludf.DUMMYFUNCTION("""COMPUTED_VALUE"""),"OK")</f>
        <v>OK</v>
      </c>
      <c r="EU2" t="str">
        <f>IFERROR(__xludf.DUMMYFUNCTION("""COMPUTED_VALUE"""),"OK")</f>
        <v>OK</v>
      </c>
      <c r="EV2" t="str">
        <f>IFERROR(__xludf.DUMMYFUNCTION("""COMPUTED_VALUE"""),"OK")</f>
        <v>OK</v>
      </c>
      <c r="EW2" t="str">
        <f>IFERROR(__xludf.DUMMYFUNCTION("""COMPUTED_VALUE"""),"OK")</f>
        <v>OK</v>
      </c>
      <c r="EX2" t="str">
        <f>IFERROR(__xludf.DUMMYFUNCTION("""COMPUTED_VALUE"""),"OK")</f>
        <v>OK</v>
      </c>
      <c r="EY2" t="str">
        <f>IFERROR(__xludf.DUMMYFUNCTION("""COMPUTED_VALUE"""),"OK")</f>
        <v>OK</v>
      </c>
      <c r="EZ2" t="str">
        <f>IFERROR(__xludf.DUMMYFUNCTION("""COMPUTED_VALUE"""),"OK")</f>
        <v>OK</v>
      </c>
      <c r="FA2" t="str">
        <f>IFERROR(__xludf.DUMMYFUNCTION("""COMPUTED_VALUE"""),"OK")</f>
        <v>OK</v>
      </c>
      <c r="FB2" t="str">
        <f>IFERROR(__xludf.DUMMYFUNCTION("""COMPUTED_VALUE"""),"OK")</f>
        <v>OK</v>
      </c>
      <c r="FC2" t="str">
        <f>IFERROR(__xludf.DUMMYFUNCTION("""COMPUTED_VALUE"""),"OK")</f>
        <v>OK</v>
      </c>
      <c r="FD2" t="str">
        <f>IFERROR(__xludf.DUMMYFUNCTION("""COMPUTED_VALUE"""),"OK")</f>
        <v>OK</v>
      </c>
      <c r="FE2" t="str">
        <f>IFERROR(__xludf.DUMMYFUNCTION("""COMPUTED_VALUE"""),"OK")</f>
        <v>OK</v>
      </c>
      <c r="FF2" t="str">
        <f>IFERROR(__xludf.DUMMYFUNCTION("""COMPUTED_VALUE"""),"OK")</f>
        <v>OK</v>
      </c>
      <c r="FG2" t="str">
        <f>IFERROR(__xludf.DUMMYFUNCTION("""COMPUTED_VALUE"""),"OK")</f>
        <v>OK</v>
      </c>
      <c r="FH2" t="str">
        <f>IFERROR(__xludf.DUMMYFUNCTION("""COMPUTED_VALUE"""),"OK")</f>
        <v>OK</v>
      </c>
      <c r="FI2" t="str">
        <f>IFERROR(__xludf.DUMMYFUNCTION("""COMPUTED_VALUE"""),"OK")</f>
        <v>OK</v>
      </c>
      <c r="FJ2" t="str">
        <f>IFERROR(__xludf.DUMMYFUNCTION("""COMPUTED_VALUE"""),"OK")</f>
        <v>OK</v>
      </c>
      <c r="FK2" t="str">
        <f>IFERROR(__xludf.DUMMYFUNCTION("""COMPUTED_VALUE"""),"OK")</f>
        <v>OK</v>
      </c>
      <c r="FL2" t="str">
        <f>IFERROR(__xludf.DUMMYFUNCTION("""COMPUTED_VALUE"""),"OK")</f>
        <v>OK</v>
      </c>
      <c r="FM2" t="str">
        <f>IFERROR(__xludf.DUMMYFUNCTION("""COMPUTED_VALUE"""),"OK")</f>
        <v>OK</v>
      </c>
      <c r="FN2" t="str">
        <f>IFERROR(__xludf.DUMMYFUNCTION("""COMPUTED_VALUE"""),"OK")</f>
        <v>OK</v>
      </c>
      <c r="FO2" t="str">
        <f>IFERROR(__xludf.DUMMYFUNCTION("""COMPUTED_VALUE"""),"OK")</f>
        <v>OK</v>
      </c>
      <c r="FP2" t="str">
        <f>IFERROR(__xludf.DUMMYFUNCTION("""COMPUTED_VALUE"""),"OK")</f>
        <v>OK</v>
      </c>
      <c r="FQ2" t="str">
        <f>IFERROR(__xludf.DUMMYFUNCTION("""COMPUTED_VALUE"""),"OK")</f>
        <v>OK</v>
      </c>
      <c r="FR2" t="str">
        <f>IFERROR(__xludf.DUMMYFUNCTION("""COMPUTED_VALUE"""),"OK")</f>
        <v>OK</v>
      </c>
      <c r="FS2" t="str">
        <f>IFERROR(__xludf.DUMMYFUNCTION("""COMPUTED_VALUE"""),"OK")</f>
        <v>OK</v>
      </c>
      <c r="FT2" t="str">
        <f>IFERROR(__xludf.DUMMYFUNCTION("""COMPUTED_VALUE"""),"x")</f>
        <v>x</v>
      </c>
      <c r="FU2" t="str">
        <f>IFERROR(__xludf.DUMMYFUNCTION("""COMPUTED_VALUE"""),"OK")</f>
        <v>OK</v>
      </c>
      <c r="FV2" t="str">
        <f>IFERROR(__xludf.DUMMYFUNCTION("""COMPUTED_VALUE"""),"OK")</f>
        <v>OK</v>
      </c>
      <c r="FW2" t="str">
        <f>IFERROR(__xludf.DUMMYFUNCTION("""COMPUTED_VALUE"""),"OK")</f>
        <v>OK</v>
      </c>
      <c r="FX2" t="str">
        <f>IFERROR(__xludf.DUMMYFUNCTION("""COMPUTED_VALUE"""),"OK")</f>
        <v>OK</v>
      </c>
      <c r="FY2" t="str">
        <f>IFERROR(__xludf.DUMMYFUNCTION("""COMPUTED_VALUE"""),"OK")</f>
        <v>OK</v>
      </c>
      <c r="FZ2" t="str">
        <f>IFERROR(__xludf.DUMMYFUNCTION("""COMPUTED_VALUE"""),"OK")</f>
        <v>OK</v>
      </c>
      <c r="GA2" t="str">
        <f>IFERROR(__xludf.DUMMYFUNCTION("""COMPUTED_VALUE"""),"OK")</f>
        <v>OK</v>
      </c>
      <c r="GB2" t="str">
        <f>IFERROR(__xludf.DUMMYFUNCTION("""COMPUTED_VALUE"""),"OK")</f>
        <v>OK</v>
      </c>
      <c r="GC2" t="str">
        <f>IFERROR(__xludf.DUMMYFUNCTION("""COMPUTED_VALUE"""),"OK")</f>
        <v>OK</v>
      </c>
      <c r="GD2" t="str">
        <f>IFERROR(__xludf.DUMMYFUNCTION("""COMPUTED_VALUE"""),"OK")</f>
        <v>OK</v>
      </c>
      <c r="GE2" t="str">
        <f>IFERROR(__xludf.DUMMYFUNCTION("""COMPUTED_VALUE"""),"OK")</f>
        <v>OK</v>
      </c>
      <c r="GF2" t="str">
        <f>IFERROR(__xludf.DUMMYFUNCTION("""COMPUTED_VALUE"""),"OK")</f>
        <v>OK</v>
      </c>
      <c r="GG2" t="str">
        <f>IFERROR(__xludf.DUMMYFUNCTION("""COMPUTED_VALUE"""),"OK")</f>
        <v>OK</v>
      </c>
      <c r="GH2" t="str">
        <f>IFERROR(__xludf.DUMMYFUNCTION("""COMPUTED_VALUE"""),"OK")</f>
        <v>OK</v>
      </c>
      <c r="GI2" t="str">
        <f>IFERROR(__xludf.DUMMYFUNCTION("""COMPUTED_VALUE"""),"OK")</f>
        <v>OK</v>
      </c>
      <c r="GJ2" t="str">
        <f>IFERROR(__xludf.DUMMYFUNCTION("""COMPUTED_VALUE"""),"OK")</f>
        <v>OK</v>
      </c>
      <c r="GK2" t="str">
        <f>IFERROR(__xludf.DUMMYFUNCTION("""COMPUTED_VALUE"""),"OK")</f>
        <v>OK</v>
      </c>
      <c r="GL2" t="str">
        <f>IFERROR(__xludf.DUMMYFUNCTION("""COMPUTED_VALUE"""),"OK")</f>
        <v>OK</v>
      </c>
      <c r="GM2" t="str">
        <f>IFERROR(__xludf.DUMMYFUNCTION("""COMPUTED_VALUE"""),"OK")</f>
        <v>OK</v>
      </c>
      <c r="GN2" t="str">
        <f>IFERROR(__xludf.DUMMYFUNCTION("""COMPUTED_VALUE"""),"OK")</f>
        <v>OK</v>
      </c>
      <c r="GO2" t="str">
        <f>IFERROR(__xludf.DUMMYFUNCTION("""COMPUTED_VALUE"""),"OK")</f>
        <v>OK</v>
      </c>
      <c r="GP2" t="str">
        <f>IFERROR(__xludf.DUMMYFUNCTION("""COMPUTED_VALUE"""),"OK")</f>
        <v>OK</v>
      </c>
      <c r="GQ2" t="str">
        <f>IFERROR(__xludf.DUMMYFUNCTION("""COMPUTED_VALUE"""),"OK")</f>
        <v>OK</v>
      </c>
      <c r="GR2" t="str">
        <f>IFERROR(__xludf.DUMMYFUNCTION("""COMPUTED_VALUE"""),"OK")</f>
        <v>OK</v>
      </c>
      <c r="GS2" t="str">
        <f>IFERROR(__xludf.DUMMYFUNCTION("""COMPUTED_VALUE"""),"x")</f>
        <v>x</v>
      </c>
      <c r="GT2" t="str">
        <f>IFERROR(__xludf.DUMMYFUNCTION("""COMPUTED_VALUE"""),"x")</f>
        <v>x</v>
      </c>
      <c r="GU2">
        <f>IFERROR(__xludf.DUMMYFUNCTION("""COMPUTED_VALUE"""),0.0)</f>
        <v>0</v>
      </c>
      <c r="GV2">
        <f>IFERROR(__xludf.DUMMYFUNCTION("""COMPUTED_VALUE"""),0.0)</f>
        <v>0</v>
      </c>
      <c r="GW2">
        <f>IFERROR(__xludf.DUMMYFUNCTION("""COMPUTED_VALUE"""),0.0)</f>
        <v>0</v>
      </c>
      <c r="GX2">
        <f>IFERROR(__xludf.DUMMYFUNCTION("""COMPUTED_VALUE"""),0.0)</f>
        <v>0</v>
      </c>
      <c r="GY2">
        <f>IFERROR(__xludf.DUMMYFUNCTION("""COMPUTED_VALUE"""),0.0)</f>
        <v>0</v>
      </c>
      <c r="GZ2">
        <f>IFERROR(__xludf.DUMMYFUNCTION("""COMPUTED_VALUE"""),0.0)</f>
        <v>0</v>
      </c>
      <c r="HA2">
        <f>IFERROR(__xludf.DUMMYFUNCTION("""COMPUTED_VALUE"""),0.0)</f>
        <v>0</v>
      </c>
      <c r="HB2">
        <f>IFERROR(__xludf.DUMMYFUNCTION("""COMPUTED_VALUE"""),0.0)</f>
        <v>0</v>
      </c>
      <c r="HC2">
        <f>IFERROR(__xludf.DUMMYFUNCTION("""COMPUTED_VALUE"""),0.0)</f>
        <v>0</v>
      </c>
      <c r="HD2">
        <f>IFERROR(__xludf.DUMMYFUNCTION("""COMPUTED_VALUE"""),0.0)</f>
        <v>0</v>
      </c>
      <c r="HE2">
        <f>IFERROR(__xludf.DUMMYFUNCTION("""COMPUTED_VALUE"""),0.0)</f>
        <v>0</v>
      </c>
      <c r="HF2">
        <f>IFERROR(__xludf.DUMMYFUNCTION("""COMPUTED_VALUE"""),0.0)</f>
        <v>0</v>
      </c>
      <c r="HG2">
        <f>IFERROR(__xludf.DUMMYFUNCTION("""COMPUTED_VALUE"""),0.0)</f>
        <v>0</v>
      </c>
      <c r="HH2">
        <f>IFERROR(__xludf.DUMMYFUNCTION("""COMPUTED_VALUE"""),0.0)</f>
        <v>0</v>
      </c>
      <c r="HI2">
        <f>IFERROR(__xludf.DUMMYFUNCTION("""COMPUTED_VALUE"""),0.0)</f>
        <v>0</v>
      </c>
      <c r="HJ2">
        <f>IFERROR(__xludf.DUMMYFUNCTION("""COMPUTED_VALUE"""),0.0)</f>
        <v>0</v>
      </c>
      <c r="HK2">
        <f>IFERROR(__xludf.DUMMYFUNCTION("""COMPUTED_VALUE"""),0.0)</f>
        <v>0</v>
      </c>
      <c r="HL2">
        <f>IFERROR(__xludf.DUMMYFUNCTION("""COMPUTED_VALUE"""),0.0)</f>
        <v>0</v>
      </c>
      <c r="HM2">
        <f>IFERROR(__xludf.DUMMYFUNCTION("""COMPUTED_VALUE"""),0.0)</f>
        <v>0</v>
      </c>
      <c r="HN2">
        <f>IFERROR(__xludf.DUMMYFUNCTION("""COMPUTED_VALUE"""),0.0)</f>
        <v>0</v>
      </c>
      <c r="HO2">
        <f>IFERROR(__xludf.DUMMYFUNCTION("""COMPUTED_VALUE"""),0.0)</f>
        <v>0</v>
      </c>
      <c r="HP2">
        <f>IFERROR(__xludf.DUMMYFUNCTION("""COMPUTED_VALUE"""),0.0)</f>
        <v>0</v>
      </c>
      <c r="HQ2">
        <f>IFERROR(__xludf.DUMMYFUNCTION("""COMPUTED_VALUE"""),0.0)</f>
        <v>0</v>
      </c>
      <c r="HR2">
        <f>IFERROR(__xludf.DUMMYFUNCTION("""COMPUTED_VALUE"""),0.0)</f>
        <v>0</v>
      </c>
      <c r="HS2">
        <f>IFERROR(__xludf.DUMMYFUNCTION("""COMPUTED_VALUE"""),0.0)</f>
        <v>0</v>
      </c>
      <c r="HT2">
        <f>IFERROR(__xludf.DUMMYFUNCTION("""COMPUTED_VALUE"""),0.0)</f>
        <v>0</v>
      </c>
      <c r="HU2">
        <f>IFERROR(__xludf.DUMMYFUNCTION("""COMPUTED_VALUE"""),0.0)</f>
        <v>0</v>
      </c>
      <c r="HV2">
        <f>IFERROR(__xludf.DUMMYFUNCTION("""COMPUTED_VALUE"""),0.0)</f>
        <v>0</v>
      </c>
      <c r="HW2">
        <f>IFERROR(__xludf.DUMMYFUNCTION("""COMPUTED_VALUE"""),0.0)</f>
        <v>0</v>
      </c>
      <c r="HX2">
        <f>IFERROR(__xludf.DUMMYFUNCTION("""COMPUTED_VALUE"""),0.0)</f>
        <v>0</v>
      </c>
      <c r="HY2">
        <f>IFERROR(__xludf.DUMMYFUNCTION("""COMPUTED_VALUE"""),0.0)</f>
        <v>0</v>
      </c>
      <c r="HZ2">
        <f>IFERROR(__xludf.DUMMYFUNCTION("""COMPUTED_VALUE"""),0.0)</f>
        <v>0</v>
      </c>
      <c r="IA2">
        <f>IFERROR(__xludf.DUMMYFUNCTION("""COMPUTED_VALUE"""),0.0)</f>
        <v>0</v>
      </c>
      <c r="IB2">
        <f>IFERROR(__xludf.DUMMYFUNCTION("""COMPUTED_VALUE"""),0.0)</f>
        <v>0</v>
      </c>
      <c r="IC2">
        <f>IFERROR(__xludf.DUMMYFUNCTION("""COMPUTED_VALUE"""),0.0)</f>
        <v>0</v>
      </c>
      <c r="ID2">
        <f>IFERROR(__xludf.DUMMYFUNCTION("""COMPUTED_VALUE"""),0.0)</f>
        <v>0</v>
      </c>
      <c r="IE2">
        <f>IFERROR(__xludf.DUMMYFUNCTION("""COMPUTED_VALUE"""),0.0)</f>
        <v>0</v>
      </c>
      <c r="IF2">
        <f>IFERROR(__xludf.DUMMYFUNCTION("""COMPUTED_VALUE"""),0.0)</f>
        <v>0</v>
      </c>
      <c r="IG2">
        <f>IFERROR(__xludf.DUMMYFUNCTION("""COMPUTED_VALUE"""),0.0)</f>
        <v>0</v>
      </c>
      <c r="IH2">
        <f>IFERROR(__xludf.DUMMYFUNCTION("""COMPUTED_VALUE"""),0.0)</f>
        <v>0</v>
      </c>
      <c r="II2">
        <f>IFERROR(__xludf.DUMMYFUNCTION("""COMPUTED_VALUE"""),0.0)</f>
        <v>0</v>
      </c>
      <c r="IJ2">
        <f>IFERROR(__xludf.DUMMYFUNCTION("""COMPUTED_VALUE"""),0.0)</f>
        <v>0</v>
      </c>
      <c r="IK2" t="str">
        <f>IFERROR(__xludf.DUMMYFUNCTION("""COMPUTED_VALUE"""),"x")</f>
        <v>x</v>
      </c>
      <c r="IL2">
        <f>IFERROR(__xludf.DUMMYFUNCTION("""COMPUTED_VALUE"""),0.0)</f>
        <v>0</v>
      </c>
      <c r="IM2">
        <f>IFERROR(__xludf.DUMMYFUNCTION("""COMPUTED_VALUE"""),0.0)</f>
        <v>0</v>
      </c>
      <c r="IN2">
        <f>IFERROR(__xludf.DUMMYFUNCTION("""COMPUTED_VALUE"""),0.0)</f>
        <v>0</v>
      </c>
      <c r="IO2">
        <f>IFERROR(__xludf.DUMMYFUNCTION("""COMPUTED_VALUE"""),0.0)</f>
        <v>0</v>
      </c>
      <c r="IP2">
        <f>IFERROR(__xludf.DUMMYFUNCTION("""COMPUTED_VALUE"""),0.0)</f>
        <v>0</v>
      </c>
      <c r="IQ2">
        <f>IFERROR(__xludf.DUMMYFUNCTION("""COMPUTED_VALUE"""),0.0)</f>
        <v>0</v>
      </c>
      <c r="IR2">
        <f>IFERROR(__xludf.DUMMYFUNCTION("""COMPUTED_VALUE"""),0.0)</f>
        <v>0</v>
      </c>
      <c r="IS2">
        <f>IFERROR(__xludf.DUMMYFUNCTION("""COMPUTED_VALUE"""),0.0)</f>
        <v>0</v>
      </c>
      <c r="IT2">
        <f>IFERROR(__xludf.DUMMYFUNCTION("""COMPUTED_VALUE"""),0.0)</f>
        <v>0</v>
      </c>
      <c r="IU2">
        <f>IFERROR(__xludf.DUMMYFUNCTION("""COMPUTED_VALUE"""),0.0)</f>
        <v>0</v>
      </c>
      <c r="IV2">
        <f>IFERROR(__xludf.DUMMYFUNCTION("""COMPUTED_VALUE"""),0.0)</f>
        <v>0</v>
      </c>
      <c r="IW2">
        <f>IFERROR(__xludf.DUMMYFUNCTION("""COMPUTED_VALUE"""),0.0)</f>
        <v>0</v>
      </c>
      <c r="IX2">
        <f>IFERROR(__xludf.DUMMYFUNCTION("""COMPUTED_VALUE"""),0.0)</f>
        <v>0</v>
      </c>
      <c r="IY2">
        <f>IFERROR(__xludf.DUMMYFUNCTION("""COMPUTED_VALUE"""),0.0)</f>
        <v>0</v>
      </c>
      <c r="IZ2">
        <f>IFERROR(__xludf.DUMMYFUNCTION("""COMPUTED_VALUE"""),0.0)</f>
        <v>0</v>
      </c>
      <c r="JA2">
        <f>IFERROR(__xludf.DUMMYFUNCTION("""COMPUTED_VALUE"""),0.0)</f>
        <v>0</v>
      </c>
      <c r="JB2">
        <f>IFERROR(__xludf.DUMMYFUNCTION("""COMPUTED_VALUE"""),0.0)</f>
        <v>0</v>
      </c>
      <c r="JC2">
        <f>IFERROR(__xludf.DUMMYFUNCTION("""COMPUTED_VALUE"""),0.0)</f>
        <v>0</v>
      </c>
      <c r="JD2">
        <f>IFERROR(__xludf.DUMMYFUNCTION("""COMPUTED_VALUE"""),0.0)</f>
        <v>0</v>
      </c>
      <c r="JE2">
        <f>IFERROR(__xludf.DUMMYFUNCTION("""COMPUTED_VALUE"""),0.0)</f>
        <v>0</v>
      </c>
      <c r="JF2">
        <f>IFERROR(__xludf.DUMMYFUNCTION("""COMPUTED_VALUE"""),0.0)</f>
        <v>0</v>
      </c>
      <c r="JG2">
        <f>IFERROR(__xludf.DUMMYFUNCTION("""COMPUTED_VALUE"""),0.0)</f>
        <v>0</v>
      </c>
      <c r="JH2">
        <f>IFERROR(__xludf.DUMMYFUNCTION("""COMPUTED_VALUE"""),0.0)</f>
        <v>0</v>
      </c>
      <c r="JI2">
        <f>IFERROR(__xludf.DUMMYFUNCTION("""COMPUTED_VALUE"""),0.0)</f>
        <v>0</v>
      </c>
      <c r="JJ2">
        <f>IFERROR(__xludf.DUMMYFUNCTION("""COMPUTED_VALUE"""),0.0)</f>
        <v>0</v>
      </c>
      <c r="JK2">
        <f>IFERROR(__xludf.DUMMYFUNCTION("""COMPUTED_VALUE"""),0.0)</f>
        <v>0</v>
      </c>
      <c r="JL2">
        <f>IFERROR(__xludf.DUMMYFUNCTION("""COMPUTED_VALUE"""),0.0)</f>
        <v>0</v>
      </c>
      <c r="JM2">
        <f>IFERROR(__xludf.DUMMYFUNCTION("""COMPUTED_VALUE"""),0.0)</f>
        <v>0</v>
      </c>
      <c r="JN2">
        <f>IFERROR(__xludf.DUMMYFUNCTION("""COMPUTED_VALUE"""),0.0)</f>
        <v>0</v>
      </c>
      <c r="JO2">
        <f>IFERROR(__xludf.DUMMYFUNCTION("""COMPUTED_VALUE"""),0.0)</f>
        <v>0</v>
      </c>
      <c r="JP2">
        <f>IFERROR(__xludf.DUMMYFUNCTION("""COMPUTED_VALUE"""),0.0)</f>
        <v>0</v>
      </c>
      <c r="JQ2">
        <f>IFERROR(__xludf.DUMMYFUNCTION("""COMPUTED_VALUE"""),0.0)</f>
        <v>0</v>
      </c>
      <c r="JR2">
        <f>IFERROR(__xludf.DUMMYFUNCTION("""COMPUTED_VALUE"""),0.0)</f>
        <v>0</v>
      </c>
      <c r="JS2" t="str">
        <f>IFERROR(__xludf.DUMMYFUNCTION("""COMPUTED_VALUE"""),"x")</f>
        <v>x</v>
      </c>
      <c r="JT2">
        <f>IFERROR(__xludf.DUMMYFUNCTION("""COMPUTED_VALUE"""),0.0)</f>
        <v>0</v>
      </c>
      <c r="JU2">
        <f>IFERROR(__xludf.DUMMYFUNCTION("""COMPUTED_VALUE"""),0.0)</f>
        <v>0</v>
      </c>
      <c r="JV2">
        <f>IFERROR(__xludf.DUMMYFUNCTION("""COMPUTED_VALUE"""),0.0)</f>
        <v>0</v>
      </c>
      <c r="JW2">
        <f>IFERROR(__xludf.DUMMYFUNCTION("""COMPUTED_VALUE"""),0.0)</f>
        <v>0</v>
      </c>
      <c r="JX2">
        <f>IFERROR(__xludf.DUMMYFUNCTION("""COMPUTED_VALUE"""),0.0)</f>
        <v>0</v>
      </c>
      <c r="JY2">
        <f>IFERROR(__xludf.DUMMYFUNCTION("""COMPUTED_VALUE"""),0.0)</f>
        <v>0</v>
      </c>
      <c r="JZ2">
        <f>IFERROR(__xludf.DUMMYFUNCTION("""COMPUTED_VALUE"""),0.0)</f>
        <v>0</v>
      </c>
      <c r="KA2">
        <f>IFERROR(__xludf.DUMMYFUNCTION("""COMPUTED_VALUE"""),0.0)</f>
        <v>0</v>
      </c>
      <c r="KB2">
        <f>IFERROR(__xludf.DUMMYFUNCTION("""COMPUTED_VALUE"""),0.0)</f>
        <v>0</v>
      </c>
      <c r="KC2">
        <f>IFERROR(__xludf.DUMMYFUNCTION("""COMPUTED_VALUE"""),0.0)</f>
        <v>0</v>
      </c>
      <c r="KD2">
        <f>IFERROR(__xludf.DUMMYFUNCTION("""COMPUTED_VALUE"""),0.0)</f>
        <v>0</v>
      </c>
      <c r="KE2">
        <f>IFERROR(__xludf.DUMMYFUNCTION("""COMPUTED_VALUE"""),0.0)</f>
        <v>0</v>
      </c>
      <c r="KF2">
        <f>IFERROR(__xludf.DUMMYFUNCTION("""COMPUTED_VALUE"""),0.0)</f>
        <v>0</v>
      </c>
      <c r="KG2">
        <f>IFERROR(__xludf.DUMMYFUNCTION("""COMPUTED_VALUE"""),0.0)</f>
        <v>0</v>
      </c>
      <c r="KH2">
        <f>IFERROR(__xludf.DUMMYFUNCTION("""COMPUTED_VALUE"""),0.0)</f>
        <v>0</v>
      </c>
      <c r="KI2">
        <f>IFERROR(__xludf.DUMMYFUNCTION("""COMPUTED_VALUE"""),0.0)</f>
        <v>0</v>
      </c>
      <c r="KJ2">
        <f>IFERROR(__xludf.DUMMYFUNCTION("""COMPUTED_VALUE"""),0.0)</f>
        <v>0</v>
      </c>
      <c r="KK2">
        <f>IFERROR(__xludf.DUMMYFUNCTION("""COMPUTED_VALUE"""),0.0)</f>
        <v>0</v>
      </c>
      <c r="KL2">
        <f>IFERROR(__xludf.DUMMYFUNCTION("""COMPUTED_VALUE"""),0.0)</f>
        <v>0</v>
      </c>
      <c r="KM2">
        <f>IFERROR(__xludf.DUMMYFUNCTION("""COMPUTED_VALUE"""),0.0)</f>
        <v>0</v>
      </c>
      <c r="KN2">
        <f>IFERROR(__xludf.DUMMYFUNCTION("""COMPUTED_VALUE"""),0.0)</f>
        <v>0</v>
      </c>
      <c r="KO2">
        <f>IFERROR(__xludf.DUMMYFUNCTION("""COMPUTED_VALUE"""),0.0)</f>
        <v>0</v>
      </c>
      <c r="KP2">
        <f>IFERROR(__xludf.DUMMYFUNCTION("""COMPUTED_VALUE"""),0.0)</f>
        <v>0</v>
      </c>
      <c r="KQ2">
        <f>IFERROR(__xludf.DUMMYFUNCTION("""COMPUTED_VALUE"""),0.0)</f>
        <v>0</v>
      </c>
      <c r="KR2">
        <f>IFERROR(__xludf.DUMMYFUNCTION("""COMPUTED_VALUE"""),0.0)</f>
        <v>0</v>
      </c>
      <c r="KS2">
        <f>IFERROR(__xludf.DUMMYFUNCTION("""COMPUTED_VALUE"""),0.0)</f>
        <v>0</v>
      </c>
      <c r="KT2">
        <f>IFERROR(__xludf.DUMMYFUNCTION("""COMPUTED_VALUE"""),0.0)</f>
        <v>0</v>
      </c>
      <c r="KU2">
        <f>IFERROR(__xludf.DUMMYFUNCTION("""COMPUTED_VALUE"""),0.0)</f>
        <v>0</v>
      </c>
      <c r="KV2">
        <f>IFERROR(__xludf.DUMMYFUNCTION("""COMPUTED_VALUE"""),0.0)</f>
        <v>0</v>
      </c>
      <c r="KW2">
        <f>IFERROR(__xludf.DUMMYFUNCTION("""COMPUTED_VALUE"""),0.0)</f>
        <v>0</v>
      </c>
      <c r="KX2">
        <f>IFERROR(__xludf.DUMMYFUNCTION("""COMPUTED_VALUE"""),0.0)</f>
        <v>0</v>
      </c>
      <c r="KY2">
        <f>IFERROR(__xludf.DUMMYFUNCTION("""COMPUTED_VALUE"""),0.0)</f>
        <v>0</v>
      </c>
      <c r="KZ2" t="str">
        <f>IFERROR(__xludf.DUMMYFUNCTION("""COMPUTED_VALUE"""),"x")</f>
        <v>x</v>
      </c>
      <c r="LA2">
        <f>IFERROR(__xludf.DUMMYFUNCTION("""COMPUTED_VALUE"""),1.0)</f>
        <v>1</v>
      </c>
      <c r="LB2">
        <f>IFERROR(__xludf.DUMMYFUNCTION("""COMPUTED_VALUE"""),1.0)</f>
        <v>1</v>
      </c>
      <c r="LC2">
        <f>IFERROR(__xludf.DUMMYFUNCTION("""COMPUTED_VALUE"""),1.0)</f>
        <v>1</v>
      </c>
      <c r="LD2">
        <f>IFERROR(__xludf.DUMMYFUNCTION("""COMPUTED_VALUE"""),1.0)</f>
        <v>1</v>
      </c>
      <c r="LE2">
        <f>IFERROR(__xludf.DUMMYFUNCTION("""COMPUTED_VALUE"""),1.0)</f>
        <v>1</v>
      </c>
      <c r="LF2">
        <f>IFERROR(__xludf.DUMMYFUNCTION("""COMPUTED_VALUE"""),1.0)</f>
        <v>1</v>
      </c>
      <c r="LG2">
        <f>IFERROR(__xludf.DUMMYFUNCTION("""COMPUTED_VALUE"""),1.0)</f>
        <v>1</v>
      </c>
      <c r="LH2">
        <f>IFERROR(__xludf.DUMMYFUNCTION("""COMPUTED_VALUE"""),1.0)</f>
        <v>1</v>
      </c>
      <c r="LI2">
        <f>IFERROR(__xludf.DUMMYFUNCTION("""COMPUTED_VALUE"""),1.0)</f>
        <v>1</v>
      </c>
      <c r="LJ2">
        <f>IFERROR(__xludf.DUMMYFUNCTION("""COMPUTED_VALUE"""),1.0)</f>
        <v>1</v>
      </c>
      <c r="LK2">
        <f>IFERROR(__xludf.DUMMYFUNCTION("""COMPUTED_VALUE"""),1.0)</f>
        <v>1</v>
      </c>
      <c r="LL2">
        <f>IFERROR(__xludf.DUMMYFUNCTION("""COMPUTED_VALUE"""),1.0)</f>
        <v>1</v>
      </c>
      <c r="LM2">
        <f>IFERROR(__xludf.DUMMYFUNCTION("""COMPUTED_VALUE"""),1.0)</f>
        <v>1</v>
      </c>
      <c r="LN2">
        <f>IFERROR(__xludf.DUMMYFUNCTION("""COMPUTED_VALUE"""),1.0)</f>
        <v>1</v>
      </c>
      <c r="LO2">
        <f>IFERROR(__xludf.DUMMYFUNCTION("""COMPUTED_VALUE"""),1.0)</f>
        <v>1</v>
      </c>
      <c r="LP2">
        <f>IFERROR(__xludf.DUMMYFUNCTION("""COMPUTED_VALUE"""),1.0)</f>
        <v>1</v>
      </c>
      <c r="LQ2" t="str">
        <f>IFERROR(__xludf.DUMMYFUNCTION("""COMPUTED_VALUE"""),"x")</f>
        <v>x</v>
      </c>
      <c r="LR2">
        <f>IFERROR(__xludf.DUMMYFUNCTION("""COMPUTED_VALUE"""),1.0)</f>
        <v>1</v>
      </c>
      <c r="LS2">
        <f>IFERROR(__xludf.DUMMYFUNCTION("""COMPUTED_VALUE"""),1.0)</f>
        <v>1</v>
      </c>
      <c r="LT2">
        <f>IFERROR(__xludf.DUMMYFUNCTION("""COMPUTED_VALUE"""),1.0)</f>
        <v>1</v>
      </c>
      <c r="LU2">
        <f>IFERROR(__xludf.DUMMYFUNCTION("""COMPUTED_VALUE"""),1.0)</f>
        <v>1</v>
      </c>
      <c r="LV2">
        <f>IFERROR(__xludf.DUMMYFUNCTION("""COMPUTED_VALUE"""),1.0)</f>
        <v>1</v>
      </c>
      <c r="LW2">
        <f>IFERROR(__xludf.DUMMYFUNCTION("""COMPUTED_VALUE"""),1.0)</f>
        <v>1</v>
      </c>
      <c r="LX2">
        <f>IFERROR(__xludf.DUMMYFUNCTION("""COMPUTED_VALUE"""),1.0)</f>
        <v>1</v>
      </c>
      <c r="LY2">
        <f>IFERROR(__xludf.DUMMYFUNCTION("""COMPUTED_VALUE"""),1.0)</f>
        <v>1</v>
      </c>
      <c r="LZ2">
        <f>IFERROR(__xludf.DUMMYFUNCTION("""COMPUTED_VALUE"""),1.0)</f>
        <v>1</v>
      </c>
      <c r="MA2">
        <f>IFERROR(__xludf.DUMMYFUNCTION("""COMPUTED_VALUE"""),1.0)</f>
        <v>1</v>
      </c>
      <c r="MB2">
        <f>IFERROR(__xludf.DUMMYFUNCTION("""COMPUTED_VALUE"""),1.0)</f>
        <v>1</v>
      </c>
      <c r="MC2">
        <f>IFERROR(__xludf.DUMMYFUNCTION("""COMPUTED_VALUE"""),1.0)</f>
        <v>1</v>
      </c>
      <c r="MD2">
        <f>IFERROR(__xludf.DUMMYFUNCTION("""COMPUTED_VALUE"""),1.0)</f>
        <v>1</v>
      </c>
      <c r="ME2">
        <f>IFERROR(__xludf.DUMMYFUNCTION("""COMPUTED_VALUE"""),1.0)</f>
        <v>1</v>
      </c>
      <c r="MF2">
        <f>IFERROR(__xludf.DUMMYFUNCTION("""COMPUTED_VALUE"""),1.0)</f>
        <v>1</v>
      </c>
      <c r="MG2">
        <f>IFERROR(__xludf.DUMMYFUNCTION("""COMPUTED_VALUE"""),1.0)</f>
        <v>1</v>
      </c>
      <c r="MH2">
        <f>IFERROR(__xludf.DUMMYFUNCTION("""COMPUTED_VALUE"""),1.0)</f>
        <v>1</v>
      </c>
      <c r="MI2">
        <f>IFERROR(__xludf.DUMMYFUNCTION("""COMPUTED_VALUE"""),1.0)</f>
        <v>1</v>
      </c>
      <c r="MJ2">
        <f>IFERROR(__xludf.DUMMYFUNCTION("""COMPUTED_VALUE"""),1.0)</f>
        <v>1</v>
      </c>
      <c r="MK2">
        <f>IFERROR(__xludf.DUMMYFUNCTION("""COMPUTED_VALUE"""),1.0)</f>
        <v>1</v>
      </c>
      <c r="ML2">
        <f>IFERROR(__xludf.DUMMYFUNCTION("""COMPUTED_VALUE"""),1.0)</f>
        <v>1</v>
      </c>
      <c r="MM2">
        <f>IFERROR(__xludf.DUMMYFUNCTION("""COMPUTED_VALUE"""),1.0)</f>
        <v>1</v>
      </c>
      <c r="MN2">
        <f>IFERROR(__xludf.DUMMYFUNCTION("""COMPUTED_VALUE"""),1.0)</f>
        <v>1</v>
      </c>
      <c r="MO2">
        <f>IFERROR(__xludf.DUMMYFUNCTION("""COMPUTED_VALUE"""),1.0)</f>
        <v>1</v>
      </c>
      <c r="MP2">
        <f>IFERROR(__xludf.DUMMYFUNCTION("""COMPUTED_VALUE"""),1.0)</f>
        <v>1</v>
      </c>
      <c r="MQ2">
        <f>IFERROR(__xludf.DUMMYFUNCTION("""COMPUTED_VALUE"""),1.0)</f>
        <v>1</v>
      </c>
      <c r="MR2">
        <f>IFERROR(__xludf.DUMMYFUNCTION("""COMPUTED_VALUE"""),1.0)</f>
        <v>1</v>
      </c>
      <c r="MS2">
        <f>IFERROR(__xludf.DUMMYFUNCTION("""COMPUTED_VALUE"""),1.0)</f>
        <v>1</v>
      </c>
      <c r="MT2" t="str">
        <f>IFERROR(__xludf.DUMMYFUNCTION("""COMPUTED_VALUE"""),"x")</f>
        <v>x</v>
      </c>
      <c r="MU2">
        <f>IFERROR(__xludf.DUMMYFUNCTION("""COMPUTED_VALUE"""),1.0)</f>
        <v>1</v>
      </c>
      <c r="MV2">
        <f>IFERROR(__xludf.DUMMYFUNCTION("""COMPUTED_VALUE"""),1.0)</f>
        <v>1</v>
      </c>
      <c r="MW2">
        <f>IFERROR(__xludf.DUMMYFUNCTION("""COMPUTED_VALUE"""),1.0)</f>
        <v>1</v>
      </c>
      <c r="MX2">
        <f>IFERROR(__xludf.DUMMYFUNCTION("""COMPUTED_VALUE"""),1.0)</f>
        <v>1</v>
      </c>
      <c r="MY2">
        <f>IFERROR(__xludf.DUMMYFUNCTION("""COMPUTED_VALUE"""),1.0)</f>
        <v>1</v>
      </c>
      <c r="MZ2">
        <f>IFERROR(__xludf.DUMMYFUNCTION("""COMPUTED_VALUE"""),1.0)</f>
        <v>1</v>
      </c>
      <c r="NA2">
        <f>IFERROR(__xludf.DUMMYFUNCTION("""COMPUTED_VALUE"""),1.0)</f>
        <v>1</v>
      </c>
      <c r="NB2">
        <f>IFERROR(__xludf.DUMMYFUNCTION("""COMPUTED_VALUE"""),1.0)</f>
        <v>1</v>
      </c>
      <c r="NC2">
        <f>IFERROR(__xludf.DUMMYFUNCTION("""COMPUTED_VALUE"""),1.0)</f>
        <v>1</v>
      </c>
      <c r="ND2">
        <f>IFERROR(__xludf.DUMMYFUNCTION("""COMPUTED_VALUE"""),1.0)</f>
        <v>1</v>
      </c>
      <c r="NE2">
        <f>IFERROR(__xludf.DUMMYFUNCTION("""COMPUTED_VALUE"""),1.0)</f>
        <v>1</v>
      </c>
      <c r="NF2">
        <f>IFERROR(__xludf.DUMMYFUNCTION("""COMPUTED_VALUE"""),1.0)</f>
        <v>1</v>
      </c>
      <c r="NG2">
        <f>IFERROR(__xludf.DUMMYFUNCTION("""COMPUTED_VALUE"""),1.0)</f>
        <v>1</v>
      </c>
      <c r="NH2">
        <f>IFERROR(__xludf.DUMMYFUNCTION("""COMPUTED_VALUE"""),1.0)</f>
        <v>1</v>
      </c>
      <c r="NI2">
        <f>IFERROR(__xludf.DUMMYFUNCTION("""COMPUTED_VALUE"""),1.0)</f>
        <v>1</v>
      </c>
      <c r="NJ2">
        <f>IFERROR(__xludf.DUMMYFUNCTION("""COMPUTED_VALUE"""),1.0)</f>
        <v>1</v>
      </c>
      <c r="NK2">
        <f>IFERROR(__xludf.DUMMYFUNCTION("""COMPUTED_VALUE"""),1.0)</f>
        <v>1</v>
      </c>
      <c r="NL2">
        <f>IFERROR(__xludf.DUMMYFUNCTION("""COMPUTED_VALUE"""),1.0)</f>
        <v>1</v>
      </c>
      <c r="NM2">
        <f>IFERROR(__xludf.DUMMYFUNCTION("""COMPUTED_VALUE"""),1.0)</f>
        <v>1</v>
      </c>
      <c r="NN2">
        <f>IFERROR(__xludf.DUMMYFUNCTION("""COMPUTED_VALUE"""),1.0)</f>
        <v>1</v>
      </c>
      <c r="NO2">
        <f>IFERROR(__xludf.DUMMYFUNCTION("""COMPUTED_VALUE"""),1.0)</f>
        <v>1</v>
      </c>
      <c r="NP2">
        <f>IFERROR(__xludf.DUMMYFUNCTION("""COMPUTED_VALUE"""),1.0)</f>
        <v>1</v>
      </c>
      <c r="NQ2">
        <f>IFERROR(__xludf.DUMMYFUNCTION("""COMPUTED_VALUE"""),1.0)</f>
        <v>1</v>
      </c>
      <c r="NR2">
        <f>IFERROR(__xludf.DUMMYFUNCTION("""COMPUTED_VALUE"""),1.0)</f>
        <v>1</v>
      </c>
    </row>
    <row r="3" ht="15.75" customHeight="1">
      <c r="A3">
        <f>IFERROR(__xludf.DUMMYFUNCTION("""COMPUTED_VALUE"""),2.0)</f>
        <v>2</v>
      </c>
      <c r="B3" t="str">
        <f>IFERROR(__xludf.DUMMYFUNCTION("""COMPUTED_VALUE"""),"JovanB")</f>
        <v>JovanB</v>
      </c>
      <c r="C3" t="str">
        <f>IFERROR(__xludf.DUMMYFUNCTION("""COMPUTED_VALUE"""),"Jovan")</f>
        <v>Jovan</v>
      </c>
      <c r="D3" t="str">
        <f>IFERROR(__xludf.DUMMYFUNCTION("""COMPUTED_VALUE"""),"Bengin")</f>
        <v>Bengin</v>
      </c>
      <c r="E3">
        <f>IFERROR(__xludf.DUMMYFUNCTION("""COMPUTED_VALUE"""),300.0)</f>
        <v>300</v>
      </c>
      <c r="F3" t="str">
        <f>IFERROR(__xludf.DUMMYFUNCTION("""COMPUTED_VALUE"""),"ODOBREN")</f>
        <v>ODOBREN</v>
      </c>
      <c r="G3" t="str">
        <f>IFERROR(__xludf.DUMMYFUNCTION("""COMPUTED_VALUE"""),"Stari grad")</f>
        <v>Stari grad</v>
      </c>
      <c r="H3" t="str">
        <f>IFERROR(__xludf.DUMMYFUNCTION("""COMPUTED_VALUE"""),"Matematička gimnazija")</f>
        <v>Matematička gimnazija</v>
      </c>
      <c r="I3" t="str">
        <f>IFERROR(__xludf.DUMMYFUNCTION("""COMPUTED_VALUE"""),"II")</f>
        <v>II</v>
      </c>
      <c r="J3" t="str">
        <f>IFERROR(__xludf.DUMMYFUNCTION("""COMPUTED_VALUE"""),"A")</f>
        <v>A</v>
      </c>
      <c r="L3" t="str">
        <f>IFERROR(__xludf.DUMMYFUNCTION("""COMPUTED_VALUE"""),"x")</f>
        <v>x</v>
      </c>
      <c r="M3" t="str">
        <f>IFERROR(__xludf.DUMMYFUNCTION("""COMPUTED_VALUE"""),"-")</f>
        <v>-</v>
      </c>
      <c r="N3" t="str">
        <f>IFERROR(__xludf.DUMMYFUNCTION("""COMPUTED_VALUE"""),"-")</f>
        <v>-</v>
      </c>
      <c r="O3" t="str">
        <f>IFERROR(__xludf.DUMMYFUNCTION("""COMPUTED_VALUE"""),"-")</f>
        <v>-</v>
      </c>
      <c r="P3">
        <f>IFERROR(__xludf.DUMMYFUNCTION("""COMPUTED_VALUE"""),100.0)</f>
        <v>100</v>
      </c>
      <c r="Q3">
        <f>IFERROR(__xludf.DUMMYFUNCTION("""COMPUTED_VALUE"""),100.0)</f>
        <v>100</v>
      </c>
      <c r="R3">
        <f>IFERROR(__xludf.DUMMYFUNCTION("""COMPUTED_VALUE"""),100.0)</f>
        <v>100</v>
      </c>
      <c r="S3" t="str">
        <f>IFERROR(__xludf.DUMMYFUNCTION("""COMPUTED_VALUE"""),"x")</f>
        <v>x</v>
      </c>
      <c r="T3" t="str">
        <f>IFERROR(__xludf.DUMMYFUNCTION("""COMPUTED_VALUE"""),"x")</f>
        <v>x</v>
      </c>
      <c r="U3" t="str">
        <f>IFERROR(__xludf.DUMMYFUNCTION("""COMPUTED_VALUE"""),"-")</f>
        <v>-</v>
      </c>
      <c r="V3" t="str">
        <f>IFERROR(__xludf.DUMMYFUNCTION("""COMPUTED_VALUE"""),"-")</f>
        <v>-</v>
      </c>
      <c r="W3" t="str">
        <f>IFERROR(__xludf.DUMMYFUNCTION("""COMPUTED_VALUE"""),"-")</f>
        <v>-</v>
      </c>
      <c r="X3" t="str">
        <f>IFERROR(__xludf.DUMMYFUNCTION("""COMPUTED_VALUE"""),"-")</f>
        <v>-</v>
      </c>
      <c r="Y3" t="str">
        <f>IFERROR(__xludf.DUMMYFUNCTION("""COMPUTED_VALUE"""),"-")</f>
        <v>-</v>
      </c>
      <c r="Z3" t="str">
        <f>IFERROR(__xludf.DUMMYFUNCTION("""COMPUTED_VALUE"""),"-")</f>
        <v>-</v>
      </c>
      <c r="AA3" t="str">
        <f>IFERROR(__xludf.DUMMYFUNCTION("""COMPUTED_VALUE"""),"-")</f>
        <v>-</v>
      </c>
      <c r="AB3" t="str">
        <f>IFERROR(__xludf.DUMMYFUNCTION("""COMPUTED_VALUE"""),"-")</f>
        <v>-</v>
      </c>
      <c r="AC3" t="str">
        <f>IFERROR(__xludf.DUMMYFUNCTION("""COMPUTED_VALUE"""),"-")</f>
        <v>-</v>
      </c>
      <c r="AD3" t="str">
        <f>IFERROR(__xludf.DUMMYFUNCTION("""COMPUTED_VALUE"""),"-")</f>
        <v>-</v>
      </c>
      <c r="AE3" t="str">
        <f>IFERROR(__xludf.DUMMYFUNCTION("""COMPUTED_VALUE"""),"-")</f>
        <v>-</v>
      </c>
      <c r="AF3" t="str">
        <f>IFERROR(__xludf.DUMMYFUNCTION("""COMPUTED_VALUE"""),"-")</f>
        <v>-</v>
      </c>
      <c r="AG3" t="str">
        <f>IFERROR(__xludf.DUMMYFUNCTION("""COMPUTED_VALUE"""),"-")</f>
        <v>-</v>
      </c>
      <c r="AH3" t="str">
        <f>IFERROR(__xludf.DUMMYFUNCTION("""COMPUTED_VALUE"""),"-")</f>
        <v>-</v>
      </c>
      <c r="AI3" t="str">
        <f>IFERROR(__xludf.DUMMYFUNCTION("""COMPUTED_VALUE"""),"-")</f>
        <v>-</v>
      </c>
      <c r="AJ3" t="str">
        <f>IFERROR(__xludf.DUMMYFUNCTION("""COMPUTED_VALUE"""),"-")</f>
        <v>-</v>
      </c>
      <c r="AK3" t="str">
        <f>IFERROR(__xludf.DUMMYFUNCTION("""COMPUTED_VALUE"""),"-")</f>
        <v>-</v>
      </c>
      <c r="AL3" t="str">
        <f>IFERROR(__xludf.DUMMYFUNCTION("""COMPUTED_VALUE"""),"-")</f>
        <v>-</v>
      </c>
      <c r="AM3" t="str">
        <f>IFERROR(__xludf.DUMMYFUNCTION("""COMPUTED_VALUE"""),"-")</f>
        <v>-</v>
      </c>
      <c r="AN3" t="str">
        <f>IFERROR(__xludf.DUMMYFUNCTION("""COMPUTED_VALUE"""),"-")</f>
        <v>-</v>
      </c>
      <c r="AO3" t="str">
        <f>IFERROR(__xludf.DUMMYFUNCTION("""COMPUTED_VALUE"""),"-")</f>
        <v>-</v>
      </c>
      <c r="AP3" t="str">
        <f>IFERROR(__xludf.DUMMYFUNCTION("""COMPUTED_VALUE"""),"-")</f>
        <v>-</v>
      </c>
      <c r="AQ3" t="str">
        <f>IFERROR(__xludf.DUMMYFUNCTION("""COMPUTED_VALUE"""),"-")</f>
        <v>-</v>
      </c>
      <c r="AR3" t="str">
        <f>IFERROR(__xludf.DUMMYFUNCTION("""COMPUTED_VALUE"""),"-")</f>
        <v>-</v>
      </c>
      <c r="AS3" t="str">
        <f>IFERROR(__xludf.DUMMYFUNCTION("""COMPUTED_VALUE"""),"-")</f>
        <v>-</v>
      </c>
      <c r="AT3" t="str">
        <f>IFERROR(__xludf.DUMMYFUNCTION("""COMPUTED_VALUE"""),"-")</f>
        <v>-</v>
      </c>
      <c r="AU3" t="str">
        <f>IFERROR(__xludf.DUMMYFUNCTION("""COMPUTED_VALUE"""),"-")</f>
        <v>-</v>
      </c>
      <c r="AV3" t="str">
        <f>IFERROR(__xludf.DUMMYFUNCTION("""COMPUTED_VALUE"""),"-")</f>
        <v>-</v>
      </c>
      <c r="AW3" t="str">
        <f>IFERROR(__xludf.DUMMYFUNCTION("""COMPUTED_VALUE"""),"-")</f>
        <v>-</v>
      </c>
      <c r="AX3" t="str">
        <f>IFERROR(__xludf.DUMMYFUNCTION("""COMPUTED_VALUE"""),"-")</f>
        <v>-</v>
      </c>
      <c r="AY3" t="str">
        <f>IFERROR(__xludf.DUMMYFUNCTION("""COMPUTED_VALUE"""),"-")</f>
        <v>-</v>
      </c>
      <c r="AZ3" t="str">
        <f>IFERROR(__xludf.DUMMYFUNCTION("""COMPUTED_VALUE"""),"-")</f>
        <v>-</v>
      </c>
      <c r="BA3" t="str">
        <f>IFERROR(__xludf.DUMMYFUNCTION("""COMPUTED_VALUE"""),"-")</f>
        <v>-</v>
      </c>
      <c r="BB3" t="str">
        <f>IFERROR(__xludf.DUMMYFUNCTION("""COMPUTED_VALUE"""),"-")</f>
        <v>-</v>
      </c>
      <c r="BC3" t="str">
        <f>IFERROR(__xludf.DUMMYFUNCTION("""COMPUTED_VALUE"""),"-")</f>
        <v>-</v>
      </c>
      <c r="BD3" t="str">
        <f>IFERROR(__xludf.DUMMYFUNCTION("""COMPUTED_VALUE"""),"-")</f>
        <v>-</v>
      </c>
      <c r="BE3" t="str">
        <f>IFERROR(__xludf.DUMMYFUNCTION("""COMPUTED_VALUE"""),"-")</f>
        <v>-</v>
      </c>
      <c r="BF3" t="str">
        <f>IFERROR(__xludf.DUMMYFUNCTION("""COMPUTED_VALUE"""),"-")</f>
        <v>-</v>
      </c>
      <c r="BG3" t="str">
        <f>IFERROR(__xludf.DUMMYFUNCTION("""COMPUTED_VALUE"""),"-")</f>
        <v>-</v>
      </c>
      <c r="BH3" t="str">
        <f>IFERROR(__xludf.DUMMYFUNCTION("""COMPUTED_VALUE"""),"-")</f>
        <v>-</v>
      </c>
      <c r="BI3" t="str">
        <f>IFERROR(__xludf.DUMMYFUNCTION("""COMPUTED_VALUE"""),"-")</f>
        <v>-</v>
      </c>
      <c r="BJ3" t="str">
        <f>IFERROR(__xludf.DUMMYFUNCTION("""COMPUTED_VALUE"""),"-")</f>
        <v>-</v>
      </c>
      <c r="BK3" t="str">
        <f>IFERROR(__xludf.DUMMYFUNCTION("""COMPUTED_VALUE"""),"x")</f>
        <v>x</v>
      </c>
      <c r="BL3" t="str">
        <f>IFERROR(__xludf.DUMMYFUNCTION("""COMPUTED_VALUE"""),"-")</f>
        <v>-</v>
      </c>
      <c r="BM3" t="str">
        <f>IFERROR(__xludf.DUMMYFUNCTION("""COMPUTED_VALUE"""),"-")</f>
        <v>-</v>
      </c>
      <c r="BN3" t="str">
        <f>IFERROR(__xludf.DUMMYFUNCTION("""COMPUTED_VALUE"""),"-")</f>
        <v>-</v>
      </c>
      <c r="BO3" t="str">
        <f>IFERROR(__xludf.DUMMYFUNCTION("""COMPUTED_VALUE"""),"-")</f>
        <v>-</v>
      </c>
      <c r="BP3" t="str">
        <f>IFERROR(__xludf.DUMMYFUNCTION("""COMPUTED_VALUE"""),"-")</f>
        <v>-</v>
      </c>
      <c r="BQ3" t="str">
        <f>IFERROR(__xludf.DUMMYFUNCTION("""COMPUTED_VALUE"""),"-")</f>
        <v>-</v>
      </c>
      <c r="BR3" t="str">
        <f>IFERROR(__xludf.DUMMYFUNCTION("""COMPUTED_VALUE"""),"-")</f>
        <v>-</v>
      </c>
      <c r="BS3" t="str">
        <f>IFERROR(__xludf.DUMMYFUNCTION("""COMPUTED_VALUE"""),"-")</f>
        <v>-</v>
      </c>
      <c r="BT3" t="str">
        <f>IFERROR(__xludf.DUMMYFUNCTION("""COMPUTED_VALUE"""),"-")</f>
        <v>-</v>
      </c>
      <c r="BU3" t="str">
        <f>IFERROR(__xludf.DUMMYFUNCTION("""COMPUTED_VALUE"""),"-")</f>
        <v>-</v>
      </c>
      <c r="BV3" t="str">
        <f>IFERROR(__xludf.DUMMYFUNCTION("""COMPUTED_VALUE"""),"-")</f>
        <v>-</v>
      </c>
      <c r="BW3" t="str">
        <f>IFERROR(__xludf.DUMMYFUNCTION("""COMPUTED_VALUE"""),"-")</f>
        <v>-</v>
      </c>
      <c r="BX3" t="str">
        <f>IFERROR(__xludf.DUMMYFUNCTION("""COMPUTED_VALUE"""),"-")</f>
        <v>-</v>
      </c>
      <c r="BY3" t="str">
        <f>IFERROR(__xludf.DUMMYFUNCTION("""COMPUTED_VALUE"""),"-")</f>
        <v>-</v>
      </c>
      <c r="BZ3" t="str">
        <f>IFERROR(__xludf.DUMMYFUNCTION("""COMPUTED_VALUE"""),"-")</f>
        <v>-</v>
      </c>
      <c r="CA3" t="str">
        <f>IFERROR(__xludf.DUMMYFUNCTION("""COMPUTED_VALUE"""),"-")</f>
        <v>-</v>
      </c>
      <c r="CB3" t="str">
        <f>IFERROR(__xludf.DUMMYFUNCTION("""COMPUTED_VALUE"""),"-")</f>
        <v>-</v>
      </c>
      <c r="CC3" t="str">
        <f>IFERROR(__xludf.DUMMYFUNCTION("""COMPUTED_VALUE"""),"-")</f>
        <v>-</v>
      </c>
      <c r="CD3" t="str">
        <f>IFERROR(__xludf.DUMMYFUNCTION("""COMPUTED_VALUE"""),"-")</f>
        <v>-</v>
      </c>
      <c r="CE3" t="str">
        <f>IFERROR(__xludf.DUMMYFUNCTION("""COMPUTED_VALUE"""),"-")</f>
        <v>-</v>
      </c>
      <c r="CF3" t="str">
        <f>IFERROR(__xludf.DUMMYFUNCTION("""COMPUTED_VALUE"""),"-")</f>
        <v>-</v>
      </c>
      <c r="CG3" t="str">
        <f>IFERROR(__xludf.DUMMYFUNCTION("""COMPUTED_VALUE"""),"-")</f>
        <v>-</v>
      </c>
      <c r="CH3" t="str">
        <f>IFERROR(__xludf.DUMMYFUNCTION("""COMPUTED_VALUE"""),"-")</f>
        <v>-</v>
      </c>
      <c r="CI3" t="str">
        <f>IFERROR(__xludf.DUMMYFUNCTION("""COMPUTED_VALUE"""),"-")</f>
        <v>-</v>
      </c>
      <c r="CJ3" t="str">
        <f>IFERROR(__xludf.DUMMYFUNCTION("""COMPUTED_VALUE"""),"-")</f>
        <v>-</v>
      </c>
      <c r="CK3" t="str">
        <f>IFERROR(__xludf.DUMMYFUNCTION("""COMPUTED_VALUE"""),"-")</f>
        <v>-</v>
      </c>
      <c r="CL3" t="str">
        <f>IFERROR(__xludf.DUMMYFUNCTION("""COMPUTED_VALUE"""),"-")</f>
        <v>-</v>
      </c>
      <c r="CM3" t="str">
        <f>IFERROR(__xludf.DUMMYFUNCTION("""COMPUTED_VALUE"""),"-")</f>
        <v>-</v>
      </c>
      <c r="CN3" t="str">
        <f>IFERROR(__xludf.DUMMYFUNCTION("""COMPUTED_VALUE"""),"-")</f>
        <v>-</v>
      </c>
      <c r="CO3" t="str">
        <f>IFERROR(__xludf.DUMMYFUNCTION("""COMPUTED_VALUE"""),"-")</f>
        <v>-</v>
      </c>
      <c r="CP3" t="str">
        <f>IFERROR(__xludf.DUMMYFUNCTION("""COMPUTED_VALUE"""),"-")</f>
        <v>-</v>
      </c>
      <c r="CQ3" t="str">
        <f>IFERROR(__xludf.DUMMYFUNCTION("""COMPUTED_VALUE"""),"-")</f>
        <v>-</v>
      </c>
      <c r="CR3" t="str">
        <f>IFERROR(__xludf.DUMMYFUNCTION("""COMPUTED_VALUE"""),"-")</f>
        <v>-</v>
      </c>
      <c r="CS3" t="str">
        <f>IFERROR(__xludf.DUMMYFUNCTION("""COMPUTED_VALUE"""),"x")</f>
        <v>x</v>
      </c>
      <c r="CT3" t="str">
        <f>IFERROR(__xludf.DUMMYFUNCTION("""COMPUTED_VALUE"""),"-")</f>
        <v>-</v>
      </c>
      <c r="CU3" t="str">
        <f>IFERROR(__xludf.DUMMYFUNCTION("""COMPUTED_VALUE"""),"-")</f>
        <v>-</v>
      </c>
      <c r="CV3" t="str">
        <f>IFERROR(__xludf.DUMMYFUNCTION("""COMPUTED_VALUE"""),"-")</f>
        <v>-</v>
      </c>
      <c r="CW3" t="str">
        <f>IFERROR(__xludf.DUMMYFUNCTION("""COMPUTED_VALUE"""),"-")</f>
        <v>-</v>
      </c>
      <c r="CX3" t="str">
        <f>IFERROR(__xludf.DUMMYFUNCTION("""COMPUTED_VALUE"""),"-")</f>
        <v>-</v>
      </c>
      <c r="CY3" t="str">
        <f>IFERROR(__xludf.DUMMYFUNCTION("""COMPUTED_VALUE"""),"-")</f>
        <v>-</v>
      </c>
      <c r="CZ3" t="str">
        <f>IFERROR(__xludf.DUMMYFUNCTION("""COMPUTED_VALUE"""),"-")</f>
        <v>-</v>
      </c>
      <c r="DA3" t="str">
        <f>IFERROR(__xludf.DUMMYFUNCTION("""COMPUTED_VALUE"""),"-")</f>
        <v>-</v>
      </c>
      <c r="DB3" t="str">
        <f>IFERROR(__xludf.DUMMYFUNCTION("""COMPUTED_VALUE"""),"-")</f>
        <v>-</v>
      </c>
      <c r="DC3" t="str">
        <f>IFERROR(__xludf.DUMMYFUNCTION("""COMPUTED_VALUE"""),"-")</f>
        <v>-</v>
      </c>
      <c r="DD3" t="str">
        <f>IFERROR(__xludf.DUMMYFUNCTION("""COMPUTED_VALUE"""),"-")</f>
        <v>-</v>
      </c>
      <c r="DE3" t="str">
        <f>IFERROR(__xludf.DUMMYFUNCTION("""COMPUTED_VALUE"""),"-")</f>
        <v>-</v>
      </c>
      <c r="DF3" t="str">
        <f>IFERROR(__xludf.DUMMYFUNCTION("""COMPUTED_VALUE"""),"-")</f>
        <v>-</v>
      </c>
      <c r="DG3" t="str">
        <f>IFERROR(__xludf.DUMMYFUNCTION("""COMPUTED_VALUE"""),"-")</f>
        <v>-</v>
      </c>
      <c r="DH3" t="str">
        <f>IFERROR(__xludf.DUMMYFUNCTION("""COMPUTED_VALUE"""),"-")</f>
        <v>-</v>
      </c>
      <c r="DI3" t="str">
        <f>IFERROR(__xludf.DUMMYFUNCTION("""COMPUTED_VALUE"""),"-")</f>
        <v>-</v>
      </c>
      <c r="DJ3" t="str">
        <f>IFERROR(__xludf.DUMMYFUNCTION("""COMPUTED_VALUE"""),"-")</f>
        <v>-</v>
      </c>
      <c r="DK3" t="str">
        <f>IFERROR(__xludf.DUMMYFUNCTION("""COMPUTED_VALUE"""),"-")</f>
        <v>-</v>
      </c>
      <c r="DL3" t="str">
        <f>IFERROR(__xludf.DUMMYFUNCTION("""COMPUTED_VALUE"""),"-")</f>
        <v>-</v>
      </c>
      <c r="DM3" t="str">
        <f>IFERROR(__xludf.DUMMYFUNCTION("""COMPUTED_VALUE"""),"-")</f>
        <v>-</v>
      </c>
      <c r="DN3" t="str">
        <f>IFERROR(__xludf.DUMMYFUNCTION("""COMPUTED_VALUE"""),"-")</f>
        <v>-</v>
      </c>
      <c r="DO3" t="str">
        <f>IFERROR(__xludf.DUMMYFUNCTION("""COMPUTED_VALUE"""),"-")</f>
        <v>-</v>
      </c>
      <c r="DP3" t="str">
        <f>IFERROR(__xludf.DUMMYFUNCTION("""COMPUTED_VALUE"""),"-")</f>
        <v>-</v>
      </c>
      <c r="DQ3" t="str">
        <f>IFERROR(__xludf.DUMMYFUNCTION("""COMPUTED_VALUE"""),"-")</f>
        <v>-</v>
      </c>
      <c r="DR3" t="str">
        <f>IFERROR(__xludf.DUMMYFUNCTION("""COMPUTED_VALUE"""),"-")</f>
        <v>-</v>
      </c>
      <c r="DS3" t="str">
        <f>IFERROR(__xludf.DUMMYFUNCTION("""COMPUTED_VALUE"""),"-")</f>
        <v>-</v>
      </c>
      <c r="DT3" t="str">
        <f>IFERROR(__xludf.DUMMYFUNCTION("""COMPUTED_VALUE"""),"-")</f>
        <v>-</v>
      </c>
      <c r="DU3" t="str">
        <f>IFERROR(__xludf.DUMMYFUNCTION("""COMPUTED_VALUE"""),"-")</f>
        <v>-</v>
      </c>
      <c r="DV3" t="str">
        <f>IFERROR(__xludf.DUMMYFUNCTION("""COMPUTED_VALUE"""),"-")</f>
        <v>-</v>
      </c>
      <c r="DW3" t="str">
        <f>IFERROR(__xludf.DUMMYFUNCTION("""COMPUTED_VALUE"""),"-")</f>
        <v>-</v>
      </c>
      <c r="DX3" t="str">
        <f>IFERROR(__xludf.DUMMYFUNCTION("""COMPUTED_VALUE"""),"-")</f>
        <v>-</v>
      </c>
      <c r="DY3" t="str">
        <f>IFERROR(__xludf.DUMMYFUNCTION("""COMPUTED_VALUE"""),"-")</f>
        <v>-</v>
      </c>
      <c r="DZ3" t="str">
        <f>IFERROR(__xludf.DUMMYFUNCTION("""COMPUTED_VALUE"""),"x")</f>
        <v>x</v>
      </c>
      <c r="EA3" t="str">
        <f>IFERROR(__xludf.DUMMYFUNCTION("""COMPUTED_VALUE"""),"OK")</f>
        <v>OK</v>
      </c>
      <c r="EB3" t="str">
        <f>IFERROR(__xludf.DUMMYFUNCTION("""COMPUTED_VALUE"""),"OK")</f>
        <v>OK</v>
      </c>
      <c r="EC3" t="str">
        <f>IFERROR(__xludf.DUMMYFUNCTION("""COMPUTED_VALUE"""),"OK")</f>
        <v>OK</v>
      </c>
      <c r="ED3" t="str">
        <f>IFERROR(__xludf.DUMMYFUNCTION("""COMPUTED_VALUE"""),"OK")</f>
        <v>OK</v>
      </c>
      <c r="EE3" t="str">
        <f>IFERROR(__xludf.DUMMYFUNCTION("""COMPUTED_VALUE"""),"OK")</f>
        <v>OK</v>
      </c>
      <c r="EF3" t="str">
        <f>IFERROR(__xludf.DUMMYFUNCTION("""COMPUTED_VALUE"""),"OK")</f>
        <v>OK</v>
      </c>
      <c r="EG3" t="str">
        <f>IFERROR(__xludf.DUMMYFUNCTION("""COMPUTED_VALUE"""),"OK")</f>
        <v>OK</v>
      </c>
      <c r="EH3" t="str">
        <f>IFERROR(__xludf.DUMMYFUNCTION("""COMPUTED_VALUE"""),"OK")</f>
        <v>OK</v>
      </c>
      <c r="EI3" t="str">
        <f>IFERROR(__xludf.DUMMYFUNCTION("""COMPUTED_VALUE"""),"OK")</f>
        <v>OK</v>
      </c>
      <c r="EJ3" t="str">
        <f>IFERROR(__xludf.DUMMYFUNCTION("""COMPUTED_VALUE"""),"OK")</f>
        <v>OK</v>
      </c>
      <c r="EK3" t="str">
        <f>IFERROR(__xludf.DUMMYFUNCTION("""COMPUTED_VALUE"""),"OK")</f>
        <v>OK</v>
      </c>
      <c r="EL3" t="str">
        <f>IFERROR(__xludf.DUMMYFUNCTION("""COMPUTED_VALUE"""),"OK")</f>
        <v>OK</v>
      </c>
      <c r="EM3" t="str">
        <f>IFERROR(__xludf.DUMMYFUNCTION("""COMPUTED_VALUE"""),"OK")</f>
        <v>OK</v>
      </c>
      <c r="EN3" t="str">
        <f>IFERROR(__xludf.DUMMYFUNCTION("""COMPUTED_VALUE"""),"OK")</f>
        <v>OK</v>
      </c>
      <c r="EO3" t="str">
        <f>IFERROR(__xludf.DUMMYFUNCTION("""COMPUTED_VALUE"""),"OK")</f>
        <v>OK</v>
      </c>
      <c r="EP3" t="str">
        <f>IFERROR(__xludf.DUMMYFUNCTION("""COMPUTED_VALUE"""),"OK")</f>
        <v>OK</v>
      </c>
      <c r="EQ3" t="str">
        <f>IFERROR(__xludf.DUMMYFUNCTION("""COMPUTED_VALUE"""),"x")</f>
        <v>x</v>
      </c>
      <c r="ER3" t="str">
        <f>IFERROR(__xludf.DUMMYFUNCTION("""COMPUTED_VALUE"""),"OK")</f>
        <v>OK</v>
      </c>
      <c r="ES3" t="str">
        <f>IFERROR(__xludf.DUMMYFUNCTION("""COMPUTED_VALUE"""),"OK")</f>
        <v>OK</v>
      </c>
      <c r="ET3" t="str">
        <f>IFERROR(__xludf.DUMMYFUNCTION("""COMPUTED_VALUE"""),"OK")</f>
        <v>OK</v>
      </c>
      <c r="EU3" t="str">
        <f>IFERROR(__xludf.DUMMYFUNCTION("""COMPUTED_VALUE"""),"OK")</f>
        <v>OK</v>
      </c>
      <c r="EV3" t="str">
        <f>IFERROR(__xludf.DUMMYFUNCTION("""COMPUTED_VALUE"""),"OK")</f>
        <v>OK</v>
      </c>
      <c r="EW3" t="str">
        <f>IFERROR(__xludf.DUMMYFUNCTION("""COMPUTED_VALUE"""),"OK")</f>
        <v>OK</v>
      </c>
      <c r="EX3" t="str">
        <f>IFERROR(__xludf.DUMMYFUNCTION("""COMPUTED_VALUE"""),"OK")</f>
        <v>OK</v>
      </c>
      <c r="EY3" t="str">
        <f>IFERROR(__xludf.DUMMYFUNCTION("""COMPUTED_VALUE"""),"OK")</f>
        <v>OK</v>
      </c>
      <c r="EZ3" t="str">
        <f>IFERROR(__xludf.DUMMYFUNCTION("""COMPUTED_VALUE"""),"OK")</f>
        <v>OK</v>
      </c>
      <c r="FA3" t="str">
        <f>IFERROR(__xludf.DUMMYFUNCTION("""COMPUTED_VALUE"""),"OK")</f>
        <v>OK</v>
      </c>
      <c r="FB3" t="str">
        <f>IFERROR(__xludf.DUMMYFUNCTION("""COMPUTED_VALUE"""),"OK")</f>
        <v>OK</v>
      </c>
      <c r="FC3" t="str">
        <f>IFERROR(__xludf.DUMMYFUNCTION("""COMPUTED_VALUE"""),"OK")</f>
        <v>OK</v>
      </c>
      <c r="FD3" t="str">
        <f>IFERROR(__xludf.DUMMYFUNCTION("""COMPUTED_VALUE"""),"OK")</f>
        <v>OK</v>
      </c>
      <c r="FE3" t="str">
        <f>IFERROR(__xludf.DUMMYFUNCTION("""COMPUTED_VALUE"""),"OK")</f>
        <v>OK</v>
      </c>
      <c r="FF3" t="str">
        <f>IFERROR(__xludf.DUMMYFUNCTION("""COMPUTED_VALUE"""),"OK")</f>
        <v>OK</v>
      </c>
      <c r="FG3" t="str">
        <f>IFERROR(__xludf.DUMMYFUNCTION("""COMPUTED_VALUE"""),"OK")</f>
        <v>OK</v>
      </c>
      <c r="FH3" t="str">
        <f>IFERROR(__xludf.DUMMYFUNCTION("""COMPUTED_VALUE"""),"OK")</f>
        <v>OK</v>
      </c>
      <c r="FI3" t="str">
        <f>IFERROR(__xludf.DUMMYFUNCTION("""COMPUTED_VALUE"""),"OK")</f>
        <v>OK</v>
      </c>
      <c r="FJ3" t="str">
        <f>IFERROR(__xludf.DUMMYFUNCTION("""COMPUTED_VALUE"""),"OK")</f>
        <v>OK</v>
      </c>
      <c r="FK3" t="str">
        <f>IFERROR(__xludf.DUMMYFUNCTION("""COMPUTED_VALUE"""),"OK")</f>
        <v>OK</v>
      </c>
      <c r="FL3" t="str">
        <f>IFERROR(__xludf.DUMMYFUNCTION("""COMPUTED_VALUE"""),"OK")</f>
        <v>OK</v>
      </c>
      <c r="FM3" t="str">
        <f>IFERROR(__xludf.DUMMYFUNCTION("""COMPUTED_VALUE"""),"OK")</f>
        <v>OK</v>
      </c>
      <c r="FN3" t="str">
        <f>IFERROR(__xludf.DUMMYFUNCTION("""COMPUTED_VALUE"""),"OK")</f>
        <v>OK</v>
      </c>
      <c r="FO3" t="str">
        <f>IFERROR(__xludf.DUMMYFUNCTION("""COMPUTED_VALUE"""),"OK")</f>
        <v>OK</v>
      </c>
      <c r="FP3" t="str">
        <f>IFERROR(__xludf.DUMMYFUNCTION("""COMPUTED_VALUE"""),"OK")</f>
        <v>OK</v>
      </c>
      <c r="FQ3" t="str">
        <f>IFERROR(__xludf.DUMMYFUNCTION("""COMPUTED_VALUE"""),"OK")</f>
        <v>OK</v>
      </c>
      <c r="FR3" t="str">
        <f>IFERROR(__xludf.DUMMYFUNCTION("""COMPUTED_VALUE"""),"OK")</f>
        <v>OK</v>
      </c>
      <c r="FS3" t="str">
        <f>IFERROR(__xludf.DUMMYFUNCTION("""COMPUTED_VALUE"""),"OK")</f>
        <v>OK</v>
      </c>
      <c r="FT3" t="str">
        <f>IFERROR(__xludf.DUMMYFUNCTION("""COMPUTED_VALUE"""),"x")</f>
        <v>x</v>
      </c>
      <c r="FU3" t="str">
        <f>IFERROR(__xludf.DUMMYFUNCTION("""COMPUTED_VALUE"""),"OK")</f>
        <v>OK</v>
      </c>
      <c r="FV3" t="str">
        <f>IFERROR(__xludf.DUMMYFUNCTION("""COMPUTED_VALUE"""),"OK")</f>
        <v>OK</v>
      </c>
      <c r="FW3" t="str">
        <f>IFERROR(__xludf.DUMMYFUNCTION("""COMPUTED_VALUE"""),"OK")</f>
        <v>OK</v>
      </c>
      <c r="FX3" t="str">
        <f>IFERROR(__xludf.DUMMYFUNCTION("""COMPUTED_VALUE"""),"OK")</f>
        <v>OK</v>
      </c>
      <c r="FY3" t="str">
        <f>IFERROR(__xludf.DUMMYFUNCTION("""COMPUTED_VALUE"""),"OK")</f>
        <v>OK</v>
      </c>
      <c r="FZ3" t="str">
        <f>IFERROR(__xludf.DUMMYFUNCTION("""COMPUTED_VALUE"""),"OK")</f>
        <v>OK</v>
      </c>
      <c r="GA3" t="str">
        <f>IFERROR(__xludf.DUMMYFUNCTION("""COMPUTED_VALUE"""),"OK")</f>
        <v>OK</v>
      </c>
      <c r="GB3" t="str">
        <f>IFERROR(__xludf.DUMMYFUNCTION("""COMPUTED_VALUE"""),"OK")</f>
        <v>OK</v>
      </c>
      <c r="GC3" t="str">
        <f>IFERROR(__xludf.DUMMYFUNCTION("""COMPUTED_VALUE"""),"OK")</f>
        <v>OK</v>
      </c>
      <c r="GD3" t="str">
        <f>IFERROR(__xludf.DUMMYFUNCTION("""COMPUTED_VALUE"""),"OK")</f>
        <v>OK</v>
      </c>
      <c r="GE3" t="str">
        <f>IFERROR(__xludf.DUMMYFUNCTION("""COMPUTED_VALUE"""),"OK")</f>
        <v>OK</v>
      </c>
      <c r="GF3" t="str">
        <f>IFERROR(__xludf.DUMMYFUNCTION("""COMPUTED_VALUE"""),"OK")</f>
        <v>OK</v>
      </c>
      <c r="GG3" t="str">
        <f>IFERROR(__xludf.DUMMYFUNCTION("""COMPUTED_VALUE"""),"OK")</f>
        <v>OK</v>
      </c>
      <c r="GH3" t="str">
        <f>IFERROR(__xludf.DUMMYFUNCTION("""COMPUTED_VALUE"""),"OK")</f>
        <v>OK</v>
      </c>
      <c r="GI3" t="str">
        <f>IFERROR(__xludf.DUMMYFUNCTION("""COMPUTED_VALUE"""),"OK")</f>
        <v>OK</v>
      </c>
      <c r="GJ3" t="str">
        <f>IFERROR(__xludf.DUMMYFUNCTION("""COMPUTED_VALUE"""),"OK")</f>
        <v>OK</v>
      </c>
      <c r="GK3" t="str">
        <f>IFERROR(__xludf.DUMMYFUNCTION("""COMPUTED_VALUE"""),"OK")</f>
        <v>OK</v>
      </c>
      <c r="GL3" t="str">
        <f>IFERROR(__xludf.DUMMYFUNCTION("""COMPUTED_VALUE"""),"OK")</f>
        <v>OK</v>
      </c>
      <c r="GM3" t="str">
        <f>IFERROR(__xludf.DUMMYFUNCTION("""COMPUTED_VALUE"""),"OK")</f>
        <v>OK</v>
      </c>
      <c r="GN3" t="str">
        <f>IFERROR(__xludf.DUMMYFUNCTION("""COMPUTED_VALUE"""),"OK")</f>
        <v>OK</v>
      </c>
      <c r="GO3" t="str">
        <f>IFERROR(__xludf.DUMMYFUNCTION("""COMPUTED_VALUE"""),"OK")</f>
        <v>OK</v>
      </c>
      <c r="GP3" t="str">
        <f>IFERROR(__xludf.DUMMYFUNCTION("""COMPUTED_VALUE"""),"OK")</f>
        <v>OK</v>
      </c>
      <c r="GQ3" t="str">
        <f>IFERROR(__xludf.DUMMYFUNCTION("""COMPUTED_VALUE"""),"OK")</f>
        <v>OK</v>
      </c>
      <c r="GR3" t="str">
        <f>IFERROR(__xludf.DUMMYFUNCTION("""COMPUTED_VALUE"""),"OK")</f>
        <v>OK</v>
      </c>
      <c r="GS3" t="str">
        <f>IFERROR(__xludf.DUMMYFUNCTION("""COMPUTED_VALUE"""),"x")</f>
        <v>x</v>
      </c>
      <c r="GT3" t="str">
        <f>IFERROR(__xludf.DUMMYFUNCTION("""COMPUTED_VALUE"""),"x")</f>
        <v>x</v>
      </c>
      <c r="GU3">
        <f>IFERROR(__xludf.DUMMYFUNCTION("""COMPUTED_VALUE"""),0.0)</f>
        <v>0</v>
      </c>
      <c r="GV3">
        <f>IFERROR(__xludf.DUMMYFUNCTION("""COMPUTED_VALUE"""),0.0)</f>
        <v>0</v>
      </c>
      <c r="GW3">
        <f>IFERROR(__xludf.DUMMYFUNCTION("""COMPUTED_VALUE"""),0.0)</f>
        <v>0</v>
      </c>
      <c r="GX3">
        <f>IFERROR(__xludf.DUMMYFUNCTION("""COMPUTED_VALUE"""),0.0)</f>
        <v>0</v>
      </c>
      <c r="GY3">
        <f>IFERROR(__xludf.DUMMYFUNCTION("""COMPUTED_VALUE"""),0.0)</f>
        <v>0</v>
      </c>
      <c r="GZ3">
        <f>IFERROR(__xludf.DUMMYFUNCTION("""COMPUTED_VALUE"""),0.0)</f>
        <v>0</v>
      </c>
      <c r="HA3">
        <f>IFERROR(__xludf.DUMMYFUNCTION("""COMPUTED_VALUE"""),0.0)</f>
        <v>0</v>
      </c>
      <c r="HB3">
        <f>IFERROR(__xludf.DUMMYFUNCTION("""COMPUTED_VALUE"""),0.0)</f>
        <v>0</v>
      </c>
      <c r="HC3">
        <f>IFERROR(__xludf.DUMMYFUNCTION("""COMPUTED_VALUE"""),0.0)</f>
        <v>0</v>
      </c>
      <c r="HD3">
        <f>IFERROR(__xludf.DUMMYFUNCTION("""COMPUTED_VALUE"""),0.0)</f>
        <v>0</v>
      </c>
      <c r="HE3">
        <f>IFERROR(__xludf.DUMMYFUNCTION("""COMPUTED_VALUE"""),0.0)</f>
        <v>0</v>
      </c>
      <c r="HF3">
        <f>IFERROR(__xludf.DUMMYFUNCTION("""COMPUTED_VALUE"""),0.0)</f>
        <v>0</v>
      </c>
      <c r="HG3">
        <f>IFERROR(__xludf.DUMMYFUNCTION("""COMPUTED_VALUE"""),0.0)</f>
        <v>0</v>
      </c>
      <c r="HH3">
        <f>IFERROR(__xludf.DUMMYFUNCTION("""COMPUTED_VALUE"""),0.0)</f>
        <v>0</v>
      </c>
      <c r="HI3">
        <f>IFERROR(__xludf.DUMMYFUNCTION("""COMPUTED_VALUE"""),0.0)</f>
        <v>0</v>
      </c>
      <c r="HJ3">
        <f>IFERROR(__xludf.DUMMYFUNCTION("""COMPUTED_VALUE"""),0.0)</f>
        <v>0</v>
      </c>
      <c r="HK3">
        <f>IFERROR(__xludf.DUMMYFUNCTION("""COMPUTED_VALUE"""),0.0)</f>
        <v>0</v>
      </c>
      <c r="HL3">
        <f>IFERROR(__xludf.DUMMYFUNCTION("""COMPUTED_VALUE"""),0.0)</f>
        <v>0</v>
      </c>
      <c r="HM3">
        <f>IFERROR(__xludf.DUMMYFUNCTION("""COMPUTED_VALUE"""),0.0)</f>
        <v>0</v>
      </c>
      <c r="HN3">
        <f>IFERROR(__xludf.DUMMYFUNCTION("""COMPUTED_VALUE"""),0.0)</f>
        <v>0</v>
      </c>
      <c r="HO3">
        <f>IFERROR(__xludf.DUMMYFUNCTION("""COMPUTED_VALUE"""),0.0)</f>
        <v>0</v>
      </c>
      <c r="HP3">
        <f>IFERROR(__xludf.DUMMYFUNCTION("""COMPUTED_VALUE"""),0.0)</f>
        <v>0</v>
      </c>
      <c r="HQ3">
        <f>IFERROR(__xludf.DUMMYFUNCTION("""COMPUTED_VALUE"""),0.0)</f>
        <v>0</v>
      </c>
      <c r="HR3">
        <f>IFERROR(__xludf.DUMMYFUNCTION("""COMPUTED_VALUE"""),0.0)</f>
        <v>0</v>
      </c>
      <c r="HS3">
        <f>IFERROR(__xludf.DUMMYFUNCTION("""COMPUTED_VALUE"""),0.0)</f>
        <v>0</v>
      </c>
      <c r="HT3">
        <f>IFERROR(__xludf.DUMMYFUNCTION("""COMPUTED_VALUE"""),0.0)</f>
        <v>0</v>
      </c>
      <c r="HU3">
        <f>IFERROR(__xludf.DUMMYFUNCTION("""COMPUTED_VALUE"""),0.0)</f>
        <v>0</v>
      </c>
      <c r="HV3">
        <f>IFERROR(__xludf.DUMMYFUNCTION("""COMPUTED_VALUE"""),0.0)</f>
        <v>0</v>
      </c>
      <c r="HW3">
        <f>IFERROR(__xludf.DUMMYFUNCTION("""COMPUTED_VALUE"""),0.0)</f>
        <v>0</v>
      </c>
      <c r="HX3">
        <f>IFERROR(__xludf.DUMMYFUNCTION("""COMPUTED_VALUE"""),0.0)</f>
        <v>0</v>
      </c>
      <c r="HY3">
        <f>IFERROR(__xludf.DUMMYFUNCTION("""COMPUTED_VALUE"""),0.0)</f>
        <v>0</v>
      </c>
      <c r="HZ3">
        <f>IFERROR(__xludf.DUMMYFUNCTION("""COMPUTED_VALUE"""),0.0)</f>
        <v>0</v>
      </c>
      <c r="IA3">
        <f>IFERROR(__xludf.DUMMYFUNCTION("""COMPUTED_VALUE"""),0.0)</f>
        <v>0</v>
      </c>
      <c r="IB3">
        <f>IFERROR(__xludf.DUMMYFUNCTION("""COMPUTED_VALUE"""),0.0)</f>
        <v>0</v>
      </c>
      <c r="IC3">
        <f>IFERROR(__xludf.DUMMYFUNCTION("""COMPUTED_VALUE"""),0.0)</f>
        <v>0</v>
      </c>
      <c r="ID3">
        <f>IFERROR(__xludf.DUMMYFUNCTION("""COMPUTED_VALUE"""),0.0)</f>
        <v>0</v>
      </c>
      <c r="IE3">
        <f>IFERROR(__xludf.DUMMYFUNCTION("""COMPUTED_VALUE"""),0.0)</f>
        <v>0</v>
      </c>
      <c r="IF3">
        <f>IFERROR(__xludf.DUMMYFUNCTION("""COMPUTED_VALUE"""),0.0)</f>
        <v>0</v>
      </c>
      <c r="IG3">
        <f>IFERROR(__xludf.DUMMYFUNCTION("""COMPUTED_VALUE"""),0.0)</f>
        <v>0</v>
      </c>
      <c r="IH3">
        <f>IFERROR(__xludf.DUMMYFUNCTION("""COMPUTED_VALUE"""),0.0)</f>
        <v>0</v>
      </c>
      <c r="II3">
        <f>IFERROR(__xludf.DUMMYFUNCTION("""COMPUTED_VALUE"""),0.0)</f>
        <v>0</v>
      </c>
      <c r="IJ3">
        <f>IFERROR(__xludf.DUMMYFUNCTION("""COMPUTED_VALUE"""),0.0)</f>
        <v>0</v>
      </c>
      <c r="IK3" t="str">
        <f>IFERROR(__xludf.DUMMYFUNCTION("""COMPUTED_VALUE"""),"x")</f>
        <v>x</v>
      </c>
      <c r="IL3">
        <f>IFERROR(__xludf.DUMMYFUNCTION("""COMPUTED_VALUE"""),0.0)</f>
        <v>0</v>
      </c>
      <c r="IM3">
        <f>IFERROR(__xludf.DUMMYFUNCTION("""COMPUTED_VALUE"""),0.0)</f>
        <v>0</v>
      </c>
      <c r="IN3">
        <f>IFERROR(__xludf.DUMMYFUNCTION("""COMPUTED_VALUE"""),0.0)</f>
        <v>0</v>
      </c>
      <c r="IO3">
        <f>IFERROR(__xludf.DUMMYFUNCTION("""COMPUTED_VALUE"""),0.0)</f>
        <v>0</v>
      </c>
      <c r="IP3">
        <f>IFERROR(__xludf.DUMMYFUNCTION("""COMPUTED_VALUE"""),0.0)</f>
        <v>0</v>
      </c>
      <c r="IQ3">
        <f>IFERROR(__xludf.DUMMYFUNCTION("""COMPUTED_VALUE"""),0.0)</f>
        <v>0</v>
      </c>
      <c r="IR3">
        <f>IFERROR(__xludf.DUMMYFUNCTION("""COMPUTED_VALUE"""),0.0)</f>
        <v>0</v>
      </c>
      <c r="IS3">
        <f>IFERROR(__xludf.DUMMYFUNCTION("""COMPUTED_VALUE"""),0.0)</f>
        <v>0</v>
      </c>
      <c r="IT3">
        <f>IFERROR(__xludf.DUMMYFUNCTION("""COMPUTED_VALUE"""),0.0)</f>
        <v>0</v>
      </c>
      <c r="IU3">
        <f>IFERROR(__xludf.DUMMYFUNCTION("""COMPUTED_VALUE"""),0.0)</f>
        <v>0</v>
      </c>
      <c r="IV3">
        <f>IFERROR(__xludf.DUMMYFUNCTION("""COMPUTED_VALUE"""),0.0)</f>
        <v>0</v>
      </c>
      <c r="IW3">
        <f>IFERROR(__xludf.DUMMYFUNCTION("""COMPUTED_VALUE"""),0.0)</f>
        <v>0</v>
      </c>
      <c r="IX3">
        <f>IFERROR(__xludf.DUMMYFUNCTION("""COMPUTED_VALUE"""),0.0)</f>
        <v>0</v>
      </c>
      <c r="IY3">
        <f>IFERROR(__xludf.DUMMYFUNCTION("""COMPUTED_VALUE"""),0.0)</f>
        <v>0</v>
      </c>
      <c r="IZ3">
        <f>IFERROR(__xludf.DUMMYFUNCTION("""COMPUTED_VALUE"""),0.0)</f>
        <v>0</v>
      </c>
      <c r="JA3">
        <f>IFERROR(__xludf.DUMMYFUNCTION("""COMPUTED_VALUE"""),0.0)</f>
        <v>0</v>
      </c>
      <c r="JB3">
        <f>IFERROR(__xludf.DUMMYFUNCTION("""COMPUTED_VALUE"""),0.0)</f>
        <v>0</v>
      </c>
      <c r="JC3">
        <f>IFERROR(__xludf.DUMMYFUNCTION("""COMPUTED_VALUE"""),0.0)</f>
        <v>0</v>
      </c>
      <c r="JD3">
        <f>IFERROR(__xludf.DUMMYFUNCTION("""COMPUTED_VALUE"""),0.0)</f>
        <v>0</v>
      </c>
      <c r="JE3">
        <f>IFERROR(__xludf.DUMMYFUNCTION("""COMPUTED_VALUE"""),0.0)</f>
        <v>0</v>
      </c>
      <c r="JF3">
        <f>IFERROR(__xludf.DUMMYFUNCTION("""COMPUTED_VALUE"""),0.0)</f>
        <v>0</v>
      </c>
      <c r="JG3">
        <f>IFERROR(__xludf.DUMMYFUNCTION("""COMPUTED_VALUE"""),0.0)</f>
        <v>0</v>
      </c>
      <c r="JH3">
        <f>IFERROR(__xludf.DUMMYFUNCTION("""COMPUTED_VALUE"""),0.0)</f>
        <v>0</v>
      </c>
      <c r="JI3">
        <f>IFERROR(__xludf.DUMMYFUNCTION("""COMPUTED_VALUE"""),0.0)</f>
        <v>0</v>
      </c>
      <c r="JJ3">
        <f>IFERROR(__xludf.DUMMYFUNCTION("""COMPUTED_VALUE"""),0.0)</f>
        <v>0</v>
      </c>
      <c r="JK3">
        <f>IFERROR(__xludf.DUMMYFUNCTION("""COMPUTED_VALUE"""),0.0)</f>
        <v>0</v>
      </c>
      <c r="JL3">
        <f>IFERROR(__xludf.DUMMYFUNCTION("""COMPUTED_VALUE"""),0.0)</f>
        <v>0</v>
      </c>
      <c r="JM3">
        <f>IFERROR(__xludf.DUMMYFUNCTION("""COMPUTED_VALUE"""),0.0)</f>
        <v>0</v>
      </c>
      <c r="JN3">
        <f>IFERROR(__xludf.DUMMYFUNCTION("""COMPUTED_VALUE"""),0.0)</f>
        <v>0</v>
      </c>
      <c r="JO3">
        <f>IFERROR(__xludf.DUMMYFUNCTION("""COMPUTED_VALUE"""),0.0)</f>
        <v>0</v>
      </c>
      <c r="JP3">
        <f>IFERROR(__xludf.DUMMYFUNCTION("""COMPUTED_VALUE"""),0.0)</f>
        <v>0</v>
      </c>
      <c r="JQ3">
        <f>IFERROR(__xludf.DUMMYFUNCTION("""COMPUTED_VALUE"""),0.0)</f>
        <v>0</v>
      </c>
      <c r="JR3">
        <f>IFERROR(__xludf.DUMMYFUNCTION("""COMPUTED_VALUE"""),0.0)</f>
        <v>0</v>
      </c>
      <c r="JS3" t="str">
        <f>IFERROR(__xludf.DUMMYFUNCTION("""COMPUTED_VALUE"""),"x")</f>
        <v>x</v>
      </c>
      <c r="JT3">
        <f>IFERROR(__xludf.DUMMYFUNCTION("""COMPUTED_VALUE"""),0.0)</f>
        <v>0</v>
      </c>
      <c r="JU3">
        <f>IFERROR(__xludf.DUMMYFUNCTION("""COMPUTED_VALUE"""),0.0)</f>
        <v>0</v>
      </c>
      <c r="JV3">
        <f>IFERROR(__xludf.DUMMYFUNCTION("""COMPUTED_VALUE"""),0.0)</f>
        <v>0</v>
      </c>
      <c r="JW3">
        <f>IFERROR(__xludf.DUMMYFUNCTION("""COMPUTED_VALUE"""),0.0)</f>
        <v>0</v>
      </c>
      <c r="JX3">
        <f>IFERROR(__xludf.DUMMYFUNCTION("""COMPUTED_VALUE"""),0.0)</f>
        <v>0</v>
      </c>
      <c r="JY3">
        <f>IFERROR(__xludf.DUMMYFUNCTION("""COMPUTED_VALUE"""),0.0)</f>
        <v>0</v>
      </c>
      <c r="JZ3">
        <f>IFERROR(__xludf.DUMMYFUNCTION("""COMPUTED_VALUE"""),0.0)</f>
        <v>0</v>
      </c>
      <c r="KA3">
        <f>IFERROR(__xludf.DUMMYFUNCTION("""COMPUTED_VALUE"""),0.0)</f>
        <v>0</v>
      </c>
      <c r="KB3">
        <f>IFERROR(__xludf.DUMMYFUNCTION("""COMPUTED_VALUE"""),0.0)</f>
        <v>0</v>
      </c>
      <c r="KC3">
        <f>IFERROR(__xludf.DUMMYFUNCTION("""COMPUTED_VALUE"""),0.0)</f>
        <v>0</v>
      </c>
      <c r="KD3">
        <f>IFERROR(__xludf.DUMMYFUNCTION("""COMPUTED_VALUE"""),0.0)</f>
        <v>0</v>
      </c>
      <c r="KE3">
        <f>IFERROR(__xludf.DUMMYFUNCTION("""COMPUTED_VALUE"""),0.0)</f>
        <v>0</v>
      </c>
      <c r="KF3">
        <f>IFERROR(__xludf.DUMMYFUNCTION("""COMPUTED_VALUE"""),0.0)</f>
        <v>0</v>
      </c>
      <c r="KG3">
        <f>IFERROR(__xludf.DUMMYFUNCTION("""COMPUTED_VALUE"""),0.0)</f>
        <v>0</v>
      </c>
      <c r="KH3">
        <f>IFERROR(__xludf.DUMMYFUNCTION("""COMPUTED_VALUE"""),0.0)</f>
        <v>0</v>
      </c>
      <c r="KI3">
        <f>IFERROR(__xludf.DUMMYFUNCTION("""COMPUTED_VALUE"""),0.0)</f>
        <v>0</v>
      </c>
      <c r="KJ3">
        <f>IFERROR(__xludf.DUMMYFUNCTION("""COMPUTED_VALUE"""),0.0)</f>
        <v>0</v>
      </c>
      <c r="KK3">
        <f>IFERROR(__xludf.DUMMYFUNCTION("""COMPUTED_VALUE"""),0.0)</f>
        <v>0</v>
      </c>
      <c r="KL3">
        <f>IFERROR(__xludf.DUMMYFUNCTION("""COMPUTED_VALUE"""),0.0)</f>
        <v>0</v>
      </c>
      <c r="KM3">
        <f>IFERROR(__xludf.DUMMYFUNCTION("""COMPUTED_VALUE"""),0.0)</f>
        <v>0</v>
      </c>
      <c r="KN3">
        <f>IFERROR(__xludf.DUMMYFUNCTION("""COMPUTED_VALUE"""),0.0)</f>
        <v>0</v>
      </c>
      <c r="KO3">
        <f>IFERROR(__xludf.DUMMYFUNCTION("""COMPUTED_VALUE"""),0.0)</f>
        <v>0</v>
      </c>
      <c r="KP3">
        <f>IFERROR(__xludf.DUMMYFUNCTION("""COMPUTED_VALUE"""),0.0)</f>
        <v>0</v>
      </c>
      <c r="KQ3">
        <f>IFERROR(__xludf.DUMMYFUNCTION("""COMPUTED_VALUE"""),0.0)</f>
        <v>0</v>
      </c>
      <c r="KR3">
        <f>IFERROR(__xludf.DUMMYFUNCTION("""COMPUTED_VALUE"""),0.0)</f>
        <v>0</v>
      </c>
      <c r="KS3">
        <f>IFERROR(__xludf.DUMMYFUNCTION("""COMPUTED_VALUE"""),0.0)</f>
        <v>0</v>
      </c>
      <c r="KT3">
        <f>IFERROR(__xludf.DUMMYFUNCTION("""COMPUTED_VALUE"""),0.0)</f>
        <v>0</v>
      </c>
      <c r="KU3">
        <f>IFERROR(__xludf.DUMMYFUNCTION("""COMPUTED_VALUE"""),0.0)</f>
        <v>0</v>
      </c>
      <c r="KV3">
        <f>IFERROR(__xludf.DUMMYFUNCTION("""COMPUTED_VALUE"""),0.0)</f>
        <v>0</v>
      </c>
      <c r="KW3">
        <f>IFERROR(__xludf.DUMMYFUNCTION("""COMPUTED_VALUE"""),0.0)</f>
        <v>0</v>
      </c>
      <c r="KX3">
        <f>IFERROR(__xludf.DUMMYFUNCTION("""COMPUTED_VALUE"""),0.0)</f>
        <v>0</v>
      </c>
      <c r="KY3">
        <f>IFERROR(__xludf.DUMMYFUNCTION("""COMPUTED_VALUE"""),0.0)</f>
        <v>0</v>
      </c>
      <c r="KZ3" t="str">
        <f>IFERROR(__xludf.DUMMYFUNCTION("""COMPUTED_VALUE"""),"x")</f>
        <v>x</v>
      </c>
      <c r="LA3">
        <f>IFERROR(__xludf.DUMMYFUNCTION("""COMPUTED_VALUE"""),1.0)</f>
        <v>1</v>
      </c>
      <c r="LB3">
        <f>IFERROR(__xludf.DUMMYFUNCTION("""COMPUTED_VALUE"""),1.0)</f>
        <v>1</v>
      </c>
      <c r="LC3">
        <f>IFERROR(__xludf.DUMMYFUNCTION("""COMPUTED_VALUE"""),1.0)</f>
        <v>1</v>
      </c>
      <c r="LD3">
        <f>IFERROR(__xludf.DUMMYFUNCTION("""COMPUTED_VALUE"""),1.0)</f>
        <v>1</v>
      </c>
      <c r="LE3">
        <f>IFERROR(__xludf.DUMMYFUNCTION("""COMPUTED_VALUE"""),1.0)</f>
        <v>1</v>
      </c>
      <c r="LF3">
        <f>IFERROR(__xludf.DUMMYFUNCTION("""COMPUTED_VALUE"""),1.0)</f>
        <v>1</v>
      </c>
      <c r="LG3">
        <f>IFERROR(__xludf.DUMMYFUNCTION("""COMPUTED_VALUE"""),1.0)</f>
        <v>1</v>
      </c>
      <c r="LH3">
        <f>IFERROR(__xludf.DUMMYFUNCTION("""COMPUTED_VALUE"""),1.0)</f>
        <v>1</v>
      </c>
      <c r="LI3">
        <f>IFERROR(__xludf.DUMMYFUNCTION("""COMPUTED_VALUE"""),1.0)</f>
        <v>1</v>
      </c>
      <c r="LJ3">
        <f>IFERROR(__xludf.DUMMYFUNCTION("""COMPUTED_VALUE"""),1.0)</f>
        <v>1</v>
      </c>
      <c r="LK3">
        <f>IFERROR(__xludf.DUMMYFUNCTION("""COMPUTED_VALUE"""),1.0)</f>
        <v>1</v>
      </c>
      <c r="LL3">
        <f>IFERROR(__xludf.DUMMYFUNCTION("""COMPUTED_VALUE"""),1.0)</f>
        <v>1</v>
      </c>
      <c r="LM3">
        <f>IFERROR(__xludf.DUMMYFUNCTION("""COMPUTED_VALUE"""),1.0)</f>
        <v>1</v>
      </c>
      <c r="LN3">
        <f>IFERROR(__xludf.DUMMYFUNCTION("""COMPUTED_VALUE"""),1.0)</f>
        <v>1</v>
      </c>
      <c r="LO3">
        <f>IFERROR(__xludf.DUMMYFUNCTION("""COMPUTED_VALUE"""),1.0)</f>
        <v>1</v>
      </c>
      <c r="LP3">
        <f>IFERROR(__xludf.DUMMYFUNCTION("""COMPUTED_VALUE"""),1.0)</f>
        <v>1</v>
      </c>
      <c r="LQ3" t="str">
        <f>IFERROR(__xludf.DUMMYFUNCTION("""COMPUTED_VALUE"""),"x")</f>
        <v>x</v>
      </c>
      <c r="LR3">
        <f>IFERROR(__xludf.DUMMYFUNCTION("""COMPUTED_VALUE"""),1.0)</f>
        <v>1</v>
      </c>
      <c r="LS3">
        <f>IFERROR(__xludf.DUMMYFUNCTION("""COMPUTED_VALUE"""),1.0)</f>
        <v>1</v>
      </c>
      <c r="LT3">
        <f>IFERROR(__xludf.DUMMYFUNCTION("""COMPUTED_VALUE"""),1.0)</f>
        <v>1</v>
      </c>
      <c r="LU3">
        <f>IFERROR(__xludf.DUMMYFUNCTION("""COMPUTED_VALUE"""),1.0)</f>
        <v>1</v>
      </c>
      <c r="LV3">
        <f>IFERROR(__xludf.DUMMYFUNCTION("""COMPUTED_VALUE"""),1.0)</f>
        <v>1</v>
      </c>
      <c r="LW3">
        <f>IFERROR(__xludf.DUMMYFUNCTION("""COMPUTED_VALUE"""),1.0)</f>
        <v>1</v>
      </c>
      <c r="LX3">
        <f>IFERROR(__xludf.DUMMYFUNCTION("""COMPUTED_VALUE"""),1.0)</f>
        <v>1</v>
      </c>
      <c r="LY3">
        <f>IFERROR(__xludf.DUMMYFUNCTION("""COMPUTED_VALUE"""),1.0)</f>
        <v>1</v>
      </c>
      <c r="LZ3">
        <f>IFERROR(__xludf.DUMMYFUNCTION("""COMPUTED_VALUE"""),1.0)</f>
        <v>1</v>
      </c>
      <c r="MA3">
        <f>IFERROR(__xludf.DUMMYFUNCTION("""COMPUTED_VALUE"""),1.0)</f>
        <v>1</v>
      </c>
      <c r="MB3">
        <f>IFERROR(__xludf.DUMMYFUNCTION("""COMPUTED_VALUE"""),1.0)</f>
        <v>1</v>
      </c>
      <c r="MC3">
        <f>IFERROR(__xludf.DUMMYFUNCTION("""COMPUTED_VALUE"""),1.0)</f>
        <v>1</v>
      </c>
      <c r="MD3">
        <f>IFERROR(__xludf.DUMMYFUNCTION("""COMPUTED_VALUE"""),1.0)</f>
        <v>1</v>
      </c>
      <c r="ME3">
        <f>IFERROR(__xludf.DUMMYFUNCTION("""COMPUTED_VALUE"""),1.0)</f>
        <v>1</v>
      </c>
      <c r="MF3">
        <f>IFERROR(__xludf.DUMMYFUNCTION("""COMPUTED_VALUE"""),1.0)</f>
        <v>1</v>
      </c>
      <c r="MG3">
        <f>IFERROR(__xludf.DUMMYFUNCTION("""COMPUTED_VALUE"""),1.0)</f>
        <v>1</v>
      </c>
      <c r="MH3">
        <f>IFERROR(__xludf.DUMMYFUNCTION("""COMPUTED_VALUE"""),1.0)</f>
        <v>1</v>
      </c>
      <c r="MI3">
        <f>IFERROR(__xludf.DUMMYFUNCTION("""COMPUTED_VALUE"""),1.0)</f>
        <v>1</v>
      </c>
      <c r="MJ3">
        <f>IFERROR(__xludf.DUMMYFUNCTION("""COMPUTED_VALUE"""),1.0)</f>
        <v>1</v>
      </c>
      <c r="MK3">
        <f>IFERROR(__xludf.DUMMYFUNCTION("""COMPUTED_VALUE"""),1.0)</f>
        <v>1</v>
      </c>
      <c r="ML3">
        <f>IFERROR(__xludf.DUMMYFUNCTION("""COMPUTED_VALUE"""),1.0)</f>
        <v>1</v>
      </c>
      <c r="MM3">
        <f>IFERROR(__xludf.DUMMYFUNCTION("""COMPUTED_VALUE"""),1.0)</f>
        <v>1</v>
      </c>
      <c r="MN3">
        <f>IFERROR(__xludf.DUMMYFUNCTION("""COMPUTED_VALUE"""),1.0)</f>
        <v>1</v>
      </c>
      <c r="MO3">
        <f>IFERROR(__xludf.DUMMYFUNCTION("""COMPUTED_VALUE"""),1.0)</f>
        <v>1</v>
      </c>
      <c r="MP3">
        <f>IFERROR(__xludf.DUMMYFUNCTION("""COMPUTED_VALUE"""),1.0)</f>
        <v>1</v>
      </c>
      <c r="MQ3">
        <f>IFERROR(__xludf.DUMMYFUNCTION("""COMPUTED_VALUE"""),1.0)</f>
        <v>1</v>
      </c>
      <c r="MR3">
        <f>IFERROR(__xludf.DUMMYFUNCTION("""COMPUTED_VALUE"""),1.0)</f>
        <v>1</v>
      </c>
      <c r="MS3">
        <f>IFERROR(__xludf.DUMMYFUNCTION("""COMPUTED_VALUE"""),1.0)</f>
        <v>1</v>
      </c>
      <c r="MT3" t="str">
        <f>IFERROR(__xludf.DUMMYFUNCTION("""COMPUTED_VALUE"""),"x")</f>
        <v>x</v>
      </c>
      <c r="MU3">
        <f>IFERROR(__xludf.DUMMYFUNCTION("""COMPUTED_VALUE"""),1.0)</f>
        <v>1</v>
      </c>
      <c r="MV3">
        <f>IFERROR(__xludf.DUMMYFUNCTION("""COMPUTED_VALUE"""),1.0)</f>
        <v>1</v>
      </c>
      <c r="MW3">
        <f>IFERROR(__xludf.DUMMYFUNCTION("""COMPUTED_VALUE"""),1.0)</f>
        <v>1</v>
      </c>
      <c r="MX3">
        <f>IFERROR(__xludf.DUMMYFUNCTION("""COMPUTED_VALUE"""),1.0)</f>
        <v>1</v>
      </c>
      <c r="MY3">
        <f>IFERROR(__xludf.DUMMYFUNCTION("""COMPUTED_VALUE"""),1.0)</f>
        <v>1</v>
      </c>
      <c r="MZ3">
        <f>IFERROR(__xludf.DUMMYFUNCTION("""COMPUTED_VALUE"""),1.0)</f>
        <v>1</v>
      </c>
      <c r="NA3">
        <f>IFERROR(__xludf.DUMMYFUNCTION("""COMPUTED_VALUE"""),1.0)</f>
        <v>1</v>
      </c>
      <c r="NB3">
        <f>IFERROR(__xludf.DUMMYFUNCTION("""COMPUTED_VALUE"""),1.0)</f>
        <v>1</v>
      </c>
      <c r="NC3">
        <f>IFERROR(__xludf.DUMMYFUNCTION("""COMPUTED_VALUE"""),1.0)</f>
        <v>1</v>
      </c>
      <c r="ND3">
        <f>IFERROR(__xludf.DUMMYFUNCTION("""COMPUTED_VALUE"""),1.0)</f>
        <v>1</v>
      </c>
      <c r="NE3">
        <f>IFERROR(__xludf.DUMMYFUNCTION("""COMPUTED_VALUE"""),1.0)</f>
        <v>1</v>
      </c>
      <c r="NF3">
        <f>IFERROR(__xludf.DUMMYFUNCTION("""COMPUTED_VALUE"""),1.0)</f>
        <v>1</v>
      </c>
      <c r="NG3">
        <f>IFERROR(__xludf.DUMMYFUNCTION("""COMPUTED_VALUE"""),1.0)</f>
        <v>1</v>
      </c>
      <c r="NH3">
        <f>IFERROR(__xludf.DUMMYFUNCTION("""COMPUTED_VALUE"""),1.0)</f>
        <v>1</v>
      </c>
      <c r="NI3">
        <f>IFERROR(__xludf.DUMMYFUNCTION("""COMPUTED_VALUE"""),1.0)</f>
        <v>1</v>
      </c>
      <c r="NJ3">
        <f>IFERROR(__xludf.DUMMYFUNCTION("""COMPUTED_VALUE"""),1.0)</f>
        <v>1</v>
      </c>
      <c r="NK3">
        <f>IFERROR(__xludf.DUMMYFUNCTION("""COMPUTED_VALUE"""),1.0)</f>
        <v>1</v>
      </c>
      <c r="NL3">
        <f>IFERROR(__xludf.DUMMYFUNCTION("""COMPUTED_VALUE"""),1.0)</f>
        <v>1</v>
      </c>
      <c r="NM3">
        <f>IFERROR(__xludf.DUMMYFUNCTION("""COMPUTED_VALUE"""),1.0)</f>
        <v>1</v>
      </c>
      <c r="NN3">
        <f>IFERROR(__xludf.DUMMYFUNCTION("""COMPUTED_VALUE"""),1.0)</f>
        <v>1</v>
      </c>
      <c r="NO3">
        <f>IFERROR(__xludf.DUMMYFUNCTION("""COMPUTED_VALUE"""),1.0)</f>
        <v>1</v>
      </c>
      <c r="NP3">
        <f>IFERROR(__xludf.DUMMYFUNCTION("""COMPUTED_VALUE"""),1.0)</f>
        <v>1</v>
      </c>
      <c r="NQ3">
        <f>IFERROR(__xludf.DUMMYFUNCTION("""COMPUTED_VALUE"""),1.0)</f>
        <v>1</v>
      </c>
      <c r="NR3">
        <f>IFERROR(__xludf.DUMMYFUNCTION("""COMPUTED_VALUE"""),1.0)</f>
        <v>1</v>
      </c>
    </row>
    <row r="4" ht="15.75" customHeight="1">
      <c r="A4">
        <f>IFERROR(__xludf.DUMMYFUNCTION("""COMPUTED_VALUE"""),3.0)</f>
        <v>3</v>
      </c>
      <c r="B4" t="str">
        <f>IFERROR(__xludf.DUMMYFUNCTION("""COMPUTED_VALUE"""),"matejav")</f>
        <v>matejav</v>
      </c>
      <c r="C4" t="str">
        <f>IFERROR(__xludf.DUMMYFUNCTION("""COMPUTED_VALUE"""),"Mateja")</f>
        <v>Mateja</v>
      </c>
      <c r="D4" t="str">
        <f>IFERROR(__xludf.DUMMYFUNCTION("""COMPUTED_VALUE"""),"Vukelić")</f>
        <v>Vukelić</v>
      </c>
      <c r="E4">
        <f>IFERROR(__xludf.DUMMYFUNCTION("""COMPUTED_VALUE"""),273.0)</f>
        <v>273</v>
      </c>
      <c r="F4" t="str">
        <f>IFERROR(__xludf.DUMMYFUNCTION("""COMPUTED_VALUE"""),"ODOBREN")</f>
        <v>ODOBREN</v>
      </c>
      <c r="G4" t="str">
        <f>IFERROR(__xludf.DUMMYFUNCTION("""COMPUTED_VALUE"""),"Stari grad")</f>
        <v>Stari grad</v>
      </c>
      <c r="H4" t="str">
        <f>IFERROR(__xludf.DUMMYFUNCTION("""COMPUTED_VALUE"""),"Matematička gimnazija")</f>
        <v>Matematička gimnazija</v>
      </c>
      <c r="I4" t="str">
        <f>IFERROR(__xludf.DUMMYFUNCTION("""COMPUTED_VALUE"""),"I")</f>
        <v>I</v>
      </c>
      <c r="J4" t="str">
        <f>IFERROR(__xludf.DUMMYFUNCTION("""COMPUTED_VALUE"""),"B")</f>
        <v>B</v>
      </c>
      <c r="L4" t="str">
        <f>IFERROR(__xludf.DUMMYFUNCTION("""COMPUTED_VALUE"""),"x")</f>
        <v>x</v>
      </c>
      <c r="M4">
        <f>IFERROR(__xludf.DUMMYFUNCTION("""COMPUTED_VALUE"""),100.0)</f>
        <v>100</v>
      </c>
      <c r="N4">
        <f>IFERROR(__xludf.DUMMYFUNCTION("""COMPUTED_VALUE"""),100.0)</f>
        <v>100</v>
      </c>
      <c r="O4">
        <f>IFERROR(__xludf.DUMMYFUNCTION("""COMPUTED_VALUE"""),73.0)</f>
        <v>73</v>
      </c>
      <c r="P4" t="str">
        <f>IFERROR(__xludf.DUMMYFUNCTION("""COMPUTED_VALUE"""),"-")</f>
        <v>-</v>
      </c>
      <c r="Q4" t="str">
        <f>IFERROR(__xludf.DUMMYFUNCTION("""COMPUTED_VALUE"""),"-")</f>
        <v>-</v>
      </c>
      <c r="R4" t="str">
        <f>IFERROR(__xludf.DUMMYFUNCTION("""COMPUTED_VALUE"""),"-")</f>
        <v>-</v>
      </c>
      <c r="S4" t="str">
        <f>IFERROR(__xludf.DUMMYFUNCTION("""COMPUTED_VALUE"""),"x")</f>
        <v>x</v>
      </c>
      <c r="T4" t="str">
        <f>IFERROR(__xludf.DUMMYFUNCTION("""COMPUTED_VALUE"""),"x")</f>
        <v>x</v>
      </c>
      <c r="U4" t="str">
        <f>IFERROR(__xludf.DUMMYFUNCTION("""COMPUTED_VALUE"""),"OK")</f>
        <v>OK</v>
      </c>
      <c r="V4" t="str">
        <f>IFERROR(__xludf.DUMMYFUNCTION("""COMPUTED_VALUE"""),"OK")</f>
        <v>OK</v>
      </c>
      <c r="W4" t="str">
        <f>IFERROR(__xludf.DUMMYFUNCTION("""COMPUTED_VALUE"""),"OK")</f>
        <v>OK</v>
      </c>
      <c r="X4" t="str">
        <f>IFERROR(__xludf.DUMMYFUNCTION("""COMPUTED_VALUE"""),"OK")</f>
        <v>OK</v>
      </c>
      <c r="Y4" t="str">
        <f>IFERROR(__xludf.DUMMYFUNCTION("""COMPUTED_VALUE"""),"OK")</f>
        <v>OK</v>
      </c>
      <c r="Z4" t="str">
        <f>IFERROR(__xludf.DUMMYFUNCTION("""COMPUTED_VALUE"""),"OK")</f>
        <v>OK</v>
      </c>
      <c r="AA4" t="str">
        <f>IFERROR(__xludf.DUMMYFUNCTION("""COMPUTED_VALUE"""),"OK")</f>
        <v>OK</v>
      </c>
      <c r="AB4" t="str">
        <f>IFERROR(__xludf.DUMMYFUNCTION("""COMPUTED_VALUE"""),"OK")</f>
        <v>OK</v>
      </c>
      <c r="AC4" t="str">
        <f>IFERROR(__xludf.DUMMYFUNCTION("""COMPUTED_VALUE"""),"OK")</f>
        <v>OK</v>
      </c>
      <c r="AD4" t="str">
        <f>IFERROR(__xludf.DUMMYFUNCTION("""COMPUTED_VALUE"""),"OK")</f>
        <v>OK</v>
      </c>
      <c r="AE4" t="str">
        <f>IFERROR(__xludf.DUMMYFUNCTION("""COMPUTED_VALUE"""),"OK")</f>
        <v>OK</v>
      </c>
      <c r="AF4" t="str">
        <f>IFERROR(__xludf.DUMMYFUNCTION("""COMPUTED_VALUE"""),"OK")</f>
        <v>OK</v>
      </c>
      <c r="AG4" t="str">
        <f>IFERROR(__xludf.DUMMYFUNCTION("""COMPUTED_VALUE"""),"OK")</f>
        <v>OK</v>
      </c>
      <c r="AH4" t="str">
        <f>IFERROR(__xludf.DUMMYFUNCTION("""COMPUTED_VALUE"""),"OK")</f>
        <v>OK</v>
      </c>
      <c r="AI4" t="str">
        <f>IFERROR(__xludf.DUMMYFUNCTION("""COMPUTED_VALUE"""),"OK")</f>
        <v>OK</v>
      </c>
      <c r="AJ4" t="str">
        <f>IFERROR(__xludf.DUMMYFUNCTION("""COMPUTED_VALUE"""),"OK")</f>
        <v>OK</v>
      </c>
      <c r="AK4" t="str">
        <f>IFERROR(__xludf.DUMMYFUNCTION("""COMPUTED_VALUE"""),"OK")</f>
        <v>OK</v>
      </c>
      <c r="AL4" t="str">
        <f>IFERROR(__xludf.DUMMYFUNCTION("""COMPUTED_VALUE"""),"OK")</f>
        <v>OK</v>
      </c>
      <c r="AM4" t="str">
        <f>IFERROR(__xludf.DUMMYFUNCTION("""COMPUTED_VALUE"""),"OK")</f>
        <v>OK</v>
      </c>
      <c r="AN4" t="str">
        <f>IFERROR(__xludf.DUMMYFUNCTION("""COMPUTED_VALUE"""),"OK")</f>
        <v>OK</v>
      </c>
      <c r="AO4" t="str">
        <f>IFERROR(__xludf.DUMMYFUNCTION("""COMPUTED_VALUE"""),"OK")</f>
        <v>OK</v>
      </c>
      <c r="AP4" t="str">
        <f>IFERROR(__xludf.DUMMYFUNCTION("""COMPUTED_VALUE"""),"OK")</f>
        <v>OK</v>
      </c>
      <c r="AQ4" t="str">
        <f>IFERROR(__xludf.DUMMYFUNCTION("""COMPUTED_VALUE"""),"OK")</f>
        <v>OK</v>
      </c>
      <c r="AR4" t="str">
        <f>IFERROR(__xludf.DUMMYFUNCTION("""COMPUTED_VALUE"""),"OK")</f>
        <v>OK</v>
      </c>
      <c r="AS4" t="str">
        <f>IFERROR(__xludf.DUMMYFUNCTION("""COMPUTED_VALUE"""),"OK")</f>
        <v>OK</v>
      </c>
      <c r="AT4" t="str">
        <f>IFERROR(__xludf.DUMMYFUNCTION("""COMPUTED_VALUE"""),"OK")</f>
        <v>OK</v>
      </c>
      <c r="AU4" t="str">
        <f>IFERROR(__xludf.DUMMYFUNCTION("""COMPUTED_VALUE"""),"OK")</f>
        <v>OK</v>
      </c>
      <c r="AV4" t="str">
        <f>IFERROR(__xludf.DUMMYFUNCTION("""COMPUTED_VALUE"""),"OK")</f>
        <v>OK</v>
      </c>
      <c r="AW4" t="str">
        <f>IFERROR(__xludf.DUMMYFUNCTION("""COMPUTED_VALUE"""),"OK")</f>
        <v>OK</v>
      </c>
      <c r="AX4" t="str">
        <f>IFERROR(__xludf.DUMMYFUNCTION("""COMPUTED_VALUE"""),"OK")</f>
        <v>OK</v>
      </c>
      <c r="AY4" t="str">
        <f>IFERROR(__xludf.DUMMYFUNCTION("""COMPUTED_VALUE"""),"OK")</f>
        <v>OK</v>
      </c>
      <c r="AZ4" t="str">
        <f>IFERROR(__xludf.DUMMYFUNCTION("""COMPUTED_VALUE"""),"OK")</f>
        <v>OK</v>
      </c>
      <c r="BA4" t="str">
        <f>IFERROR(__xludf.DUMMYFUNCTION("""COMPUTED_VALUE"""),"OK")</f>
        <v>OK</v>
      </c>
      <c r="BB4" t="str">
        <f>IFERROR(__xludf.DUMMYFUNCTION("""COMPUTED_VALUE"""),"OK")</f>
        <v>OK</v>
      </c>
      <c r="BC4" t="str">
        <f>IFERROR(__xludf.DUMMYFUNCTION("""COMPUTED_VALUE"""),"OK")</f>
        <v>OK</v>
      </c>
      <c r="BD4" t="str">
        <f>IFERROR(__xludf.DUMMYFUNCTION("""COMPUTED_VALUE"""),"OK")</f>
        <v>OK</v>
      </c>
      <c r="BE4" t="str">
        <f>IFERROR(__xludf.DUMMYFUNCTION("""COMPUTED_VALUE"""),"OK")</f>
        <v>OK</v>
      </c>
      <c r="BF4" t="str">
        <f>IFERROR(__xludf.DUMMYFUNCTION("""COMPUTED_VALUE"""),"OK")</f>
        <v>OK</v>
      </c>
      <c r="BG4" t="str">
        <f>IFERROR(__xludf.DUMMYFUNCTION("""COMPUTED_VALUE"""),"OK")</f>
        <v>OK</v>
      </c>
      <c r="BH4" t="str">
        <f>IFERROR(__xludf.DUMMYFUNCTION("""COMPUTED_VALUE"""),"OK")</f>
        <v>OK</v>
      </c>
      <c r="BI4" t="str">
        <f>IFERROR(__xludf.DUMMYFUNCTION("""COMPUTED_VALUE"""),"OK")</f>
        <v>OK</v>
      </c>
      <c r="BJ4" t="str">
        <f>IFERROR(__xludf.DUMMYFUNCTION("""COMPUTED_VALUE"""),"OK")</f>
        <v>OK</v>
      </c>
      <c r="BK4" t="str">
        <f>IFERROR(__xludf.DUMMYFUNCTION("""COMPUTED_VALUE"""),"x")</f>
        <v>x</v>
      </c>
      <c r="BL4" t="str">
        <f>IFERROR(__xludf.DUMMYFUNCTION("""COMPUTED_VALUE"""),"OK")</f>
        <v>OK</v>
      </c>
      <c r="BM4" t="str">
        <f>IFERROR(__xludf.DUMMYFUNCTION("""COMPUTED_VALUE"""),"OK")</f>
        <v>OK</v>
      </c>
      <c r="BN4" t="str">
        <f>IFERROR(__xludf.DUMMYFUNCTION("""COMPUTED_VALUE"""),"OK")</f>
        <v>OK</v>
      </c>
      <c r="BO4" t="str">
        <f>IFERROR(__xludf.DUMMYFUNCTION("""COMPUTED_VALUE"""),"OK")</f>
        <v>OK</v>
      </c>
      <c r="BP4" t="str">
        <f>IFERROR(__xludf.DUMMYFUNCTION("""COMPUTED_VALUE"""),"OK")</f>
        <v>OK</v>
      </c>
      <c r="BQ4" t="str">
        <f>IFERROR(__xludf.DUMMYFUNCTION("""COMPUTED_VALUE"""),"OK")</f>
        <v>OK</v>
      </c>
      <c r="BR4" t="str">
        <f>IFERROR(__xludf.DUMMYFUNCTION("""COMPUTED_VALUE"""),"OK")</f>
        <v>OK</v>
      </c>
      <c r="BS4" t="str">
        <f>IFERROR(__xludf.DUMMYFUNCTION("""COMPUTED_VALUE"""),"OK")</f>
        <v>OK</v>
      </c>
      <c r="BT4" t="str">
        <f>IFERROR(__xludf.DUMMYFUNCTION("""COMPUTED_VALUE"""),"OK")</f>
        <v>OK</v>
      </c>
      <c r="BU4" t="str">
        <f>IFERROR(__xludf.DUMMYFUNCTION("""COMPUTED_VALUE"""),"OK")</f>
        <v>OK</v>
      </c>
      <c r="BV4" t="str">
        <f>IFERROR(__xludf.DUMMYFUNCTION("""COMPUTED_VALUE"""),"OK")</f>
        <v>OK</v>
      </c>
      <c r="BW4" t="str">
        <f>IFERROR(__xludf.DUMMYFUNCTION("""COMPUTED_VALUE"""),"OK")</f>
        <v>OK</v>
      </c>
      <c r="BX4" t="str">
        <f>IFERROR(__xludf.DUMMYFUNCTION("""COMPUTED_VALUE"""),"OK")</f>
        <v>OK</v>
      </c>
      <c r="BY4" t="str">
        <f>IFERROR(__xludf.DUMMYFUNCTION("""COMPUTED_VALUE"""),"OK")</f>
        <v>OK</v>
      </c>
      <c r="BZ4" t="str">
        <f>IFERROR(__xludf.DUMMYFUNCTION("""COMPUTED_VALUE"""),"OK")</f>
        <v>OK</v>
      </c>
      <c r="CA4" t="str">
        <f>IFERROR(__xludf.DUMMYFUNCTION("""COMPUTED_VALUE"""),"OK")</f>
        <v>OK</v>
      </c>
      <c r="CB4" t="str">
        <f>IFERROR(__xludf.DUMMYFUNCTION("""COMPUTED_VALUE"""),"OK")</f>
        <v>OK</v>
      </c>
      <c r="CC4" t="str">
        <f>IFERROR(__xludf.DUMMYFUNCTION("""COMPUTED_VALUE"""),"OK")</f>
        <v>OK</v>
      </c>
      <c r="CD4" t="str">
        <f>IFERROR(__xludf.DUMMYFUNCTION("""COMPUTED_VALUE"""),"OK")</f>
        <v>OK</v>
      </c>
      <c r="CE4" t="str">
        <f>IFERROR(__xludf.DUMMYFUNCTION("""COMPUTED_VALUE"""),"OK")</f>
        <v>OK</v>
      </c>
      <c r="CF4" t="str">
        <f>IFERROR(__xludf.DUMMYFUNCTION("""COMPUTED_VALUE"""),"OK")</f>
        <v>OK</v>
      </c>
      <c r="CG4" t="str">
        <f>IFERROR(__xludf.DUMMYFUNCTION("""COMPUTED_VALUE"""),"OK")</f>
        <v>OK</v>
      </c>
      <c r="CH4" t="str">
        <f>IFERROR(__xludf.DUMMYFUNCTION("""COMPUTED_VALUE"""),"OK")</f>
        <v>OK</v>
      </c>
      <c r="CI4" t="str">
        <f>IFERROR(__xludf.DUMMYFUNCTION("""COMPUTED_VALUE"""),"OK")</f>
        <v>OK</v>
      </c>
      <c r="CJ4" t="str">
        <f>IFERROR(__xludf.DUMMYFUNCTION("""COMPUTED_VALUE"""),"OK")</f>
        <v>OK</v>
      </c>
      <c r="CK4" t="str">
        <f>IFERROR(__xludf.DUMMYFUNCTION("""COMPUTED_VALUE"""),"OK")</f>
        <v>OK</v>
      </c>
      <c r="CL4" t="str">
        <f>IFERROR(__xludf.DUMMYFUNCTION("""COMPUTED_VALUE"""),"OK")</f>
        <v>OK</v>
      </c>
      <c r="CM4" t="str">
        <f>IFERROR(__xludf.DUMMYFUNCTION("""COMPUTED_VALUE"""),"OK")</f>
        <v>OK</v>
      </c>
      <c r="CN4" t="str">
        <f>IFERROR(__xludf.DUMMYFUNCTION("""COMPUTED_VALUE"""),"OK")</f>
        <v>OK</v>
      </c>
      <c r="CO4" t="str">
        <f>IFERROR(__xludf.DUMMYFUNCTION("""COMPUTED_VALUE"""),"OK")</f>
        <v>OK</v>
      </c>
      <c r="CP4" t="str">
        <f>IFERROR(__xludf.DUMMYFUNCTION("""COMPUTED_VALUE"""),"OK")</f>
        <v>OK</v>
      </c>
      <c r="CQ4" t="str">
        <f>IFERROR(__xludf.DUMMYFUNCTION("""COMPUTED_VALUE"""),"OK")</f>
        <v>OK</v>
      </c>
      <c r="CR4" t="str">
        <f>IFERROR(__xludf.DUMMYFUNCTION("""COMPUTED_VALUE"""),"OK")</f>
        <v>OK</v>
      </c>
      <c r="CS4" t="str">
        <f>IFERROR(__xludf.DUMMYFUNCTION("""COMPUTED_VALUE"""),"x")</f>
        <v>x</v>
      </c>
      <c r="CT4" t="str">
        <f>IFERROR(__xludf.DUMMYFUNCTION("""COMPUTED_VALUE"""),"OK")</f>
        <v>OK</v>
      </c>
      <c r="CU4" t="str">
        <f>IFERROR(__xludf.DUMMYFUNCTION("""COMPUTED_VALUE"""),"OK")</f>
        <v>OK</v>
      </c>
      <c r="CV4" t="str">
        <f>IFERROR(__xludf.DUMMYFUNCTION("""COMPUTED_VALUE"""),"OK")</f>
        <v>OK</v>
      </c>
      <c r="CW4" t="str">
        <f>IFERROR(__xludf.DUMMYFUNCTION("""COMPUTED_VALUE"""),"OK")</f>
        <v>OK</v>
      </c>
      <c r="CX4" t="str">
        <f>IFERROR(__xludf.DUMMYFUNCTION("""COMPUTED_VALUE"""),"OK")</f>
        <v>OK</v>
      </c>
      <c r="CY4" t="str">
        <f>IFERROR(__xludf.DUMMYFUNCTION("""COMPUTED_VALUE"""),"OK")</f>
        <v>OK</v>
      </c>
      <c r="CZ4" t="str">
        <f>IFERROR(__xludf.DUMMYFUNCTION("""COMPUTED_VALUE"""),"OK")</f>
        <v>OK</v>
      </c>
      <c r="DA4" t="str">
        <f>IFERROR(__xludf.DUMMYFUNCTION("""COMPUTED_VALUE"""),"OK")</f>
        <v>OK</v>
      </c>
      <c r="DB4" t="str">
        <f>IFERROR(__xludf.DUMMYFUNCTION("""COMPUTED_VALUE"""),"OK")</f>
        <v>OK</v>
      </c>
      <c r="DC4" t="str">
        <f>IFERROR(__xludf.DUMMYFUNCTION("""COMPUTED_VALUE"""),"OK")</f>
        <v>OK</v>
      </c>
      <c r="DD4" t="str">
        <f>IFERROR(__xludf.DUMMYFUNCTION("""COMPUTED_VALUE"""),"OK")</f>
        <v>OK</v>
      </c>
      <c r="DE4" t="str">
        <f>IFERROR(__xludf.DUMMYFUNCTION("""COMPUTED_VALUE"""),"OK")</f>
        <v>OK</v>
      </c>
      <c r="DF4" t="str">
        <f>IFERROR(__xludf.DUMMYFUNCTION("""COMPUTED_VALUE"""),"OK")</f>
        <v>OK</v>
      </c>
      <c r="DG4" t="str">
        <f>IFERROR(__xludf.DUMMYFUNCTION("""COMPUTED_VALUE"""),"OK")</f>
        <v>OK</v>
      </c>
      <c r="DH4" t="str">
        <f>IFERROR(__xludf.DUMMYFUNCTION("""COMPUTED_VALUE"""),"OK")</f>
        <v>OK</v>
      </c>
      <c r="DI4" t="str">
        <f>IFERROR(__xludf.DUMMYFUNCTION("""COMPUTED_VALUE"""),"OK")</f>
        <v>OK</v>
      </c>
      <c r="DJ4" t="str">
        <f>IFERROR(__xludf.DUMMYFUNCTION("""COMPUTED_VALUE"""),"OK")</f>
        <v>OK</v>
      </c>
      <c r="DK4" t="str">
        <f>IFERROR(__xludf.DUMMYFUNCTION("""COMPUTED_VALUE"""),"OK")</f>
        <v>OK</v>
      </c>
      <c r="DL4" t="str">
        <f>IFERROR(__xludf.DUMMYFUNCTION("""COMPUTED_VALUE"""),"OK")</f>
        <v>OK</v>
      </c>
      <c r="DM4" t="str">
        <f>IFERROR(__xludf.DUMMYFUNCTION("""COMPUTED_VALUE"""),"OK")</f>
        <v>OK</v>
      </c>
      <c r="DN4" t="str">
        <f>IFERROR(__xludf.DUMMYFUNCTION("""COMPUTED_VALUE"""),"OK")</f>
        <v>OK</v>
      </c>
      <c r="DO4" t="str">
        <f>IFERROR(__xludf.DUMMYFUNCTION("""COMPUTED_VALUE"""),"OK")</f>
        <v>OK</v>
      </c>
      <c r="DP4" t="str">
        <f>IFERROR(__xludf.DUMMYFUNCTION("""COMPUTED_VALUE"""),"OK")</f>
        <v>OK</v>
      </c>
      <c r="DQ4" t="str">
        <f>IFERROR(__xludf.DUMMYFUNCTION("""COMPUTED_VALUE"""),"OK")</f>
        <v>OK</v>
      </c>
      <c r="DR4" t="str">
        <f>IFERROR(__xludf.DUMMYFUNCTION("""COMPUTED_VALUE"""),"WA")</f>
        <v>WA</v>
      </c>
      <c r="DS4" t="str">
        <f>IFERROR(__xludf.DUMMYFUNCTION("""COMPUTED_VALUE"""),"WA")</f>
        <v>WA</v>
      </c>
      <c r="DT4" t="str">
        <f>IFERROR(__xludf.DUMMYFUNCTION("""COMPUTED_VALUE"""),"TLE")</f>
        <v>TLE</v>
      </c>
      <c r="DU4" t="str">
        <f>IFERROR(__xludf.DUMMYFUNCTION("""COMPUTED_VALUE"""),"TLE")</f>
        <v>TLE</v>
      </c>
      <c r="DV4" t="str">
        <f>IFERROR(__xludf.DUMMYFUNCTION("""COMPUTED_VALUE"""),"TLE")</f>
        <v>TLE</v>
      </c>
      <c r="DW4" t="str">
        <f>IFERROR(__xludf.DUMMYFUNCTION("""COMPUTED_VALUE"""),"TLE")</f>
        <v>TLE</v>
      </c>
      <c r="DX4" t="str">
        <f>IFERROR(__xludf.DUMMYFUNCTION("""COMPUTED_VALUE"""),"TLE")</f>
        <v>TLE</v>
      </c>
      <c r="DY4" t="str">
        <f>IFERROR(__xludf.DUMMYFUNCTION("""COMPUTED_VALUE"""),"TLE")</f>
        <v>TLE</v>
      </c>
      <c r="DZ4" t="str">
        <f>IFERROR(__xludf.DUMMYFUNCTION("""COMPUTED_VALUE"""),"x")</f>
        <v>x</v>
      </c>
      <c r="EA4" t="str">
        <f>IFERROR(__xludf.DUMMYFUNCTION("""COMPUTED_VALUE"""),"-")</f>
        <v>-</v>
      </c>
      <c r="EB4" t="str">
        <f>IFERROR(__xludf.DUMMYFUNCTION("""COMPUTED_VALUE"""),"-")</f>
        <v>-</v>
      </c>
      <c r="EC4" t="str">
        <f>IFERROR(__xludf.DUMMYFUNCTION("""COMPUTED_VALUE"""),"-")</f>
        <v>-</v>
      </c>
      <c r="ED4" t="str">
        <f>IFERROR(__xludf.DUMMYFUNCTION("""COMPUTED_VALUE"""),"-")</f>
        <v>-</v>
      </c>
      <c r="EE4" t="str">
        <f>IFERROR(__xludf.DUMMYFUNCTION("""COMPUTED_VALUE"""),"-")</f>
        <v>-</v>
      </c>
      <c r="EF4" t="str">
        <f>IFERROR(__xludf.DUMMYFUNCTION("""COMPUTED_VALUE"""),"-")</f>
        <v>-</v>
      </c>
      <c r="EG4" t="str">
        <f>IFERROR(__xludf.DUMMYFUNCTION("""COMPUTED_VALUE"""),"-")</f>
        <v>-</v>
      </c>
      <c r="EH4" t="str">
        <f>IFERROR(__xludf.DUMMYFUNCTION("""COMPUTED_VALUE"""),"-")</f>
        <v>-</v>
      </c>
      <c r="EI4" t="str">
        <f>IFERROR(__xludf.DUMMYFUNCTION("""COMPUTED_VALUE"""),"-")</f>
        <v>-</v>
      </c>
      <c r="EJ4" t="str">
        <f>IFERROR(__xludf.DUMMYFUNCTION("""COMPUTED_VALUE"""),"-")</f>
        <v>-</v>
      </c>
      <c r="EK4" t="str">
        <f>IFERROR(__xludf.DUMMYFUNCTION("""COMPUTED_VALUE"""),"-")</f>
        <v>-</v>
      </c>
      <c r="EL4" t="str">
        <f>IFERROR(__xludf.DUMMYFUNCTION("""COMPUTED_VALUE"""),"-")</f>
        <v>-</v>
      </c>
      <c r="EM4" t="str">
        <f>IFERROR(__xludf.DUMMYFUNCTION("""COMPUTED_VALUE"""),"-")</f>
        <v>-</v>
      </c>
      <c r="EN4" t="str">
        <f>IFERROR(__xludf.DUMMYFUNCTION("""COMPUTED_VALUE"""),"-")</f>
        <v>-</v>
      </c>
      <c r="EO4" t="str">
        <f>IFERROR(__xludf.DUMMYFUNCTION("""COMPUTED_VALUE"""),"-")</f>
        <v>-</v>
      </c>
      <c r="EP4" t="str">
        <f>IFERROR(__xludf.DUMMYFUNCTION("""COMPUTED_VALUE"""),"-")</f>
        <v>-</v>
      </c>
      <c r="EQ4" t="str">
        <f>IFERROR(__xludf.DUMMYFUNCTION("""COMPUTED_VALUE"""),"x")</f>
        <v>x</v>
      </c>
      <c r="ER4" t="str">
        <f>IFERROR(__xludf.DUMMYFUNCTION("""COMPUTED_VALUE"""),"-")</f>
        <v>-</v>
      </c>
      <c r="ES4" t="str">
        <f>IFERROR(__xludf.DUMMYFUNCTION("""COMPUTED_VALUE"""),"-")</f>
        <v>-</v>
      </c>
      <c r="ET4" t="str">
        <f>IFERROR(__xludf.DUMMYFUNCTION("""COMPUTED_VALUE"""),"-")</f>
        <v>-</v>
      </c>
      <c r="EU4" t="str">
        <f>IFERROR(__xludf.DUMMYFUNCTION("""COMPUTED_VALUE"""),"-")</f>
        <v>-</v>
      </c>
      <c r="EV4" t="str">
        <f>IFERROR(__xludf.DUMMYFUNCTION("""COMPUTED_VALUE"""),"-")</f>
        <v>-</v>
      </c>
      <c r="EW4" t="str">
        <f>IFERROR(__xludf.DUMMYFUNCTION("""COMPUTED_VALUE"""),"-")</f>
        <v>-</v>
      </c>
      <c r="EX4" t="str">
        <f>IFERROR(__xludf.DUMMYFUNCTION("""COMPUTED_VALUE"""),"-")</f>
        <v>-</v>
      </c>
      <c r="EY4" t="str">
        <f>IFERROR(__xludf.DUMMYFUNCTION("""COMPUTED_VALUE"""),"-")</f>
        <v>-</v>
      </c>
      <c r="EZ4" t="str">
        <f>IFERROR(__xludf.DUMMYFUNCTION("""COMPUTED_VALUE"""),"-")</f>
        <v>-</v>
      </c>
      <c r="FA4" t="str">
        <f>IFERROR(__xludf.DUMMYFUNCTION("""COMPUTED_VALUE"""),"-")</f>
        <v>-</v>
      </c>
      <c r="FB4" t="str">
        <f>IFERROR(__xludf.DUMMYFUNCTION("""COMPUTED_VALUE"""),"-")</f>
        <v>-</v>
      </c>
      <c r="FC4" t="str">
        <f>IFERROR(__xludf.DUMMYFUNCTION("""COMPUTED_VALUE"""),"-")</f>
        <v>-</v>
      </c>
      <c r="FD4" t="str">
        <f>IFERROR(__xludf.DUMMYFUNCTION("""COMPUTED_VALUE"""),"-")</f>
        <v>-</v>
      </c>
      <c r="FE4" t="str">
        <f>IFERROR(__xludf.DUMMYFUNCTION("""COMPUTED_VALUE"""),"-")</f>
        <v>-</v>
      </c>
      <c r="FF4" t="str">
        <f>IFERROR(__xludf.DUMMYFUNCTION("""COMPUTED_VALUE"""),"-")</f>
        <v>-</v>
      </c>
      <c r="FG4" t="str">
        <f>IFERROR(__xludf.DUMMYFUNCTION("""COMPUTED_VALUE"""),"-")</f>
        <v>-</v>
      </c>
      <c r="FH4" t="str">
        <f>IFERROR(__xludf.DUMMYFUNCTION("""COMPUTED_VALUE"""),"-")</f>
        <v>-</v>
      </c>
      <c r="FI4" t="str">
        <f>IFERROR(__xludf.DUMMYFUNCTION("""COMPUTED_VALUE"""),"-")</f>
        <v>-</v>
      </c>
      <c r="FJ4" t="str">
        <f>IFERROR(__xludf.DUMMYFUNCTION("""COMPUTED_VALUE"""),"-")</f>
        <v>-</v>
      </c>
      <c r="FK4" t="str">
        <f>IFERROR(__xludf.DUMMYFUNCTION("""COMPUTED_VALUE"""),"-")</f>
        <v>-</v>
      </c>
      <c r="FL4" t="str">
        <f>IFERROR(__xludf.DUMMYFUNCTION("""COMPUTED_VALUE"""),"-")</f>
        <v>-</v>
      </c>
      <c r="FM4" t="str">
        <f>IFERROR(__xludf.DUMMYFUNCTION("""COMPUTED_VALUE"""),"-")</f>
        <v>-</v>
      </c>
      <c r="FN4" t="str">
        <f>IFERROR(__xludf.DUMMYFUNCTION("""COMPUTED_VALUE"""),"-")</f>
        <v>-</v>
      </c>
      <c r="FO4" t="str">
        <f>IFERROR(__xludf.DUMMYFUNCTION("""COMPUTED_VALUE"""),"-")</f>
        <v>-</v>
      </c>
      <c r="FP4" t="str">
        <f>IFERROR(__xludf.DUMMYFUNCTION("""COMPUTED_VALUE"""),"-")</f>
        <v>-</v>
      </c>
      <c r="FQ4" t="str">
        <f>IFERROR(__xludf.DUMMYFUNCTION("""COMPUTED_VALUE"""),"-")</f>
        <v>-</v>
      </c>
      <c r="FR4" t="str">
        <f>IFERROR(__xludf.DUMMYFUNCTION("""COMPUTED_VALUE"""),"-")</f>
        <v>-</v>
      </c>
      <c r="FS4" t="str">
        <f>IFERROR(__xludf.DUMMYFUNCTION("""COMPUTED_VALUE"""),"-")</f>
        <v>-</v>
      </c>
      <c r="FT4" t="str">
        <f>IFERROR(__xludf.DUMMYFUNCTION("""COMPUTED_VALUE"""),"x")</f>
        <v>x</v>
      </c>
      <c r="FU4" t="str">
        <f>IFERROR(__xludf.DUMMYFUNCTION("""COMPUTED_VALUE"""),"-")</f>
        <v>-</v>
      </c>
      <c r="FV4" t="str">
        <f>IFERROR(__xludf.DUMMYFUNCTION("""COMPUTED_VALUE"""),"-")</f>
        <v>-</v>
      </c>
      <c r="FW4" t="str">
        <f>IFERROR(__xludf.DUMMYFUNCTION("""COMPUTED_VALUE"""),"-")</f>
        <v>-</v>
      </c>
      <c r="FX4" t="str">
        <f>IFERROR(__xludf.DUMMYFUNCTION("""COMPUTED_VALUE"""),"-")</f>
        <v>-</v>
      </c>
      <c r="FY4" t="str">
        <f>IFERROR(__xludf.DUMMYFUNCTION("""COMPUTED_VALUE"""),"-")</f>
        <v>-</v>
      </c>
      <c r="FZ4" t="str">
        <f>IFERROR(__xludf.DUMMYFUNCTION("""COMPUTED_VALUE"""),"-")</f>
        <v>-</v>
      </c>
      <c r="GA4" t="str">
        <f>IFERROR(__xludf.DUMMYFUNCTION("""COMPUTED_VALUE"""),"-")</f>
        <v>-</v>
      </c>
      <c r="GB4" t="str">
        <f>IFERROR(__xludf.DUMMYFUNCTION("""COMPUTED_VALUE"""),"-")</f>
        <v>-</v>
      </c>
      <c r="GC4" t="str">
        <f>IFERROR(__xludf.DUMMYFUNCTION("""COMPUTED_VALUE"""),"-")</f>
        <v>-</v>
      </c>
      <c r="GD4" t="str">
        <f>IFERROR(__xludf.DUMMYFUNCTION("""COMPUTED_VALUE"""),"-")</f>
        <v>-</v>
      </c>
      <c r="GE4" t="str">
        <f>IFERROR(__xludf.DUMMYFUNCTION("""COMPUTED_VALUE"""),"-")</f>
        <v>-</v>
      </c>
      <c r="GF4" t="str">
        <f>IFERROR(__xludf.DUMMYFUNCTION("""COMPUTED_VALUE"""),"-")</f>
        <v>-</v>
      </c>
      <c r="GG4" t="str">
        <f>IFERROR(__xludf.DUMMYFUNCTION("""COMPUTED_VALUE"""),"-")</f>
        <v>-</v>
      </c>
      <c r="GH4" t="str">
        <f>IFERROR(__xludf.DUMMYFUNCTION("""COMPUTED_VALUE"""),"-")</f>
        <v>-</v>
      </c>
      <c r="GI4" t="str">
        <f>IFERROR(__xludf.DUMMYFUNCTION("""COMPUTED_VALUE"""),"-")</f>
        <v>-</v>
      </c>
      <c r="GJ4" t="str">
        <f>IFERROR(__xludf.DUMMYFUNCTION("""COMPUTED_VALUE"""),"-")</f>
        <v>-</v>
      </c>
      <c r="GK4" t="str">
        <f>IFERROR(__xludf.DUMMYFUNCTION("""COMPUTED_VALUE"""),"-")</f>
        <v>-</v>
      </c>
      <c r="GL4" t="str">
        <f>IFERROR(__xludf.DUMMYFUNCTION("""COMPUTED_VALUE"""),"-")</f>
        <v>-</v>
      </c>
      <c r="GM4" t="str">
        <f>IFERROR(__xludf.DUMMYFUNCTION("""COMPUTED_VALUE"""),"-")</f>
        <v>-</v>
      </c>
      <c r="GN4" t="str">
        <f>IFERROR(__xludf.DUMMYFUNCTION("""COMPUTED_VALUE"""),"-")</f>
        <v>-</v>
      </c>
      <c r="GO4" t="str">
        <f>IFERROR(__xludf.DUMMYFUNCTION("""COMPUTED_VALUE"""),"-")</f>
        <v>-</v>
      </c>
      <c r="GP4" t="str">
        <f>IFERROR(__xludf.DUMMYFUNCTION("""COMPUTED_VALUE"""),"-")</f>
        <v>-</v>
      </c>
      <c r="GQ4" t="str">
        <f>IFERROR(__xludf.DUMMYFUNCTION("""COMPUTED_VALUE"""),"-")</f>
        <v>-</v>
      </c>
      <c r="GR4" t="str">
        <f>IFERROR(__xludf.DUMMYFUNCTION("""COMPUTED_VALUE"""),"-")</f>
        <v>-</v>
      </c>
      <c r="GS4" t="str">
        <f>IFERROR(__xludf.DUMMYFUNCTION("""COMPUTED_VALUE"""),"x")</f>
        <v>x</v>
      </c>
      <c r="GT4" t="str">
        <f>IFERROR(__xludf.DUMMYFUNCTION("""COMPUTED_VALUE"""),"x")</f>
        <v>x</v>
      </c>
      <c r="GU4">
        <f>IFERROR(__xludf.DUMMYFUNCTION("""COMPUTED_VALUE"""),1.0)</f>
        <v>1</v>
      </c>
      <c r="GV4">
        <f>IFERROR(__xludf.DUMMYFUNCTION("""COMPUTED_VALUE"""),1.0)</f>
        <v>1</v>
      </c>
      <c r="GW4">
        <f>IFERROR(__xludf.DUMMYFUNCTION("""COMPUTED_VALUE"""),1.0)</f>
        <v>1</v>
      </c>
      <c r="GX4">
        <f>IFERROR(__xludf.DUMMYFUNCTION("""COMPUTED_VALUE"""),1.0)</f>
        <v>1</v>
      </c>
      <c r="GY4">
        <f>IFERROR(__xludf.DUMMYFUNCTION("""COMPUTED_VALUE"""),1.0)</f>
        <v>1</v>
      </c>
      <c r="GZ4">
        <f>IFERROR(__xludf.DUMMYFUNCTION("""COMPUTED_VALUE"""),1.0)</f>
        <v>1</v>
      </c>
      <c r="HA4">
        <f>IFERROR(__xludf.DUMMYFUNCTION("""COMPUTED_VALUE"""),1.0)</f>
        <v>1</v>
      </c>
      <c r="HB4">
        <f>IFERROR(__xludf.DUMMYFUNCTION("""COMPUTED_VALUE"""),1.0)</f>
        <v>1</v>
      </c>
      <c r="HC4">
        <f>IFERROR(__xludf.DUMMYFUNCTION("""COMPUTED_VALUE"""),1.0)</f>
        <v>1</v>
      </c>
      <c r="HD4">
        <f>IFERROR(__xludf.DUMMYFUNCTION("""COMPUTED_VALUE"""),1.0)</f>
        <v>1</v>
      </c>
      <c r="HE4">
        <f>IFERROR(__xludf.DUMMYFUNCTION("""COMPUTED_VALUE"""),1.0)</f>
        <v>1</v>
      </c>
      <c r="HF4">
        <f>IFERROR(__xludf.DUMMYFUNCTION("""COMPUTED_VALUE"""),1.0)</f>
        <v>1</v>
      </c>
      <c r="HG4">
        <f>IFERROR(__xludf.DUMMYFUNCTION("""COMPUTED_VALUE"""),1.0)</f>
        <v>1</v>
      </c>
      <c r="HH4">
        <f>IFERROR(__xludf.DUMMYFUNCTION("""COMPUTED_VALUE"""),1.0)</f>
        <v>1</v>
      </c>
      <c r="HI4">
        <f>IFERROR(__xludf.DUMMYFUNCTION("""COMPUTED_VALUE"""),1.0)</f>
        <v>1</v>
      </c>
      <c r="HJ4">
        <f>IFERROR(__xludf.DUMMYFUNCTION("""COMPUTED_VALUE"""),1.0)</f>
        <v>1</v>
      </c>
      <c r="HK4">
        <f>IFERROR(__xludf.DUMMYFUNCTION("""COMPUTED_VALUE"""),1.0)</f>
        <v>1</v>
      </c>
      <c r="HL4">
        <f>IFERROR(__xludf.DUMMYFUNCTION("""COMPUTED_VALUE"""),1.0)</f>
        <v>1</v>
      </c>
      <c r="HM4">
        <f>IFERROR(__xludf.DUMMYFUNCTION("""COMPUTED_VALUE"""),1.0)</f>
        <v>1</v>
      </c>
      <c r="HN4">
        <f>IFERROR(__xludf.DUMMYFUNCTION("""COMPUTED_VALUE"""),1.0)</f>
        <v>1</v>
      </c>
      <c r="HO4">
        <f>IFERROR(__xludf.DUMMYFUNCTION("""COMPUTED_VALUE"""),1.0)</f>
        <v>1</v>
      </c>
      <c r="HP4">
        <f>IFERROR(__xludf.DUMMYFUNCTION("""COMPUTED_VALUE"""),1.0)</f>
        <v>1</v>
      </c>
      <c r="HQ4">
        <f>IFERROR(__xludf.DUMMYFUNCTION("""COMPUTED_VALUE"""),1.0)</f>
        <v>1</v>
      </c>
      <c r="HR4">
        <f>IFERROR(__xludf.DUMMYFUNCTION("""COMPUTED_VALUE"""),1.0)</f>
        <v>1</v>
      </c>
      <c r="HS4">
        <f>IFERROR(__xludf.DUMMYFUNCTION("""COMPUTED_VALUE"""),1.0)</f>
        <v>1</v>
      </c>
      <c r="HT4">
        <f>IFERROR(__xludf.DUMMYFUNCTION("""COMPUTED_VALUE"""),1.0)</f>
        <v>1</v>
      </c>
      <c r="HU4">
        <f>IFERROR(__xludf.DUMMYFUNCTION("""COMPUTED_VALUE"""),1.0)</f>
        <v>1</v>
      </c>
      <c r="HV4">
        <f>IFERROR(__xludf.DUMMYFUNCTION("""COMPUTED_VALUE"""),1.0)</f>
        <v>1</v>
      </c>
      <c r="HW4">
        <f>IFERROR(__xludf.DUMMYFUNCTION("""COMPUTED_VALUE"""),1.0)</f>
        <v>1</v>
      </c>
      <c r="HX4">
        <f>IFERROR(__xludf.DUMMYFUNCTION("""COMPUTED_VALUE"""),1.0)</f>
        <v>1</v>
      </c>
      <c r="HY4">
        <f>IFERROR(__xludf.DUMMYFUNCTION("""COMPUTED_VALUE"""),1.0)</f>
        <v>1</v>
      </c>
      <c r="HZ4">
        <f>IFERROR(__xludf.DUMMYFUNCTION("""COMPUTED_VALUE"""),1.0)</f>
        <v>1</v>
      </c>
      <c r="IA4">
        <f>IFERROR(__xludf.DUMMYFUNCTION("""COMPUTED_VALUE"""),1.0)</f>
        <v>1</v>
      </c>
      <c r="IB4">
        <f>IFERROR(__xludf.DUMMYFUNCTION("""COMPUTED_VALUE"""),1.0)</f>
        <v>1</v>
      </c>
      <c r="IC4">
        <f>IFERROR(__xludf.DUMMYFUNCTION("""COMPUTED_VALUE"""),1.0)</f>
        <v>1</v>
      </c>
      <c r="ID4">
        <f>IFERROR(__xludf.DUMMYFUNCTION("""COMPUTED_VALUE"""),1.0)</f>
        <v>1</v>
      </c>
      <c r="IE4">
        <f>IFERROR(__xludf.DUMMYFUNCTION("""COMPUTED_VALUE"""),1.0)</f>
        <v>1</v>
      </c>
      <c r="IF4">
        <f>IFERROR(__xludf.DUMMYFUNCTION("""COMPUTED_VALUE"""),1.0)</f>
        <v>1</v>
      </c>
      <c r="IG4">
        <f>IFERROR(__xludf.DUMMYFUNCTION("""COMPUTED_VALUE"""),1.0)</f>
        <v>1</v>
      </c>
      <c r="IH4">
        <f>IFERROR(__xludf.DUMMYFUNCTION("""COMPUTED_VALUE"""),1.0)</f>
        <v>1</v>
      </c>
      <c r="II4">
        <f>IFERROR(__xludf.DUMMYFUNCTION("""COMPUTED_VALUE"""),1.0)</f>
        <v>1</v>
      </c>
      <c r="IJ4">
        <f>IFERROR(__xludf.DUMMYFUNCTION("""COMPUTED_VALUE"""),1.0)</f>
        <v>1</v>
      </c>
      <c r="IK4" t="str">
        <f>IFERROR(__xludf.DUMMYFUNCTION("""COMPUTED_VALUE"""),"x")</f>
        <v>x</v>
      </c>
      <c r="IL4">
        <f>IFERROR(__xludf.DUMMYFUNCTION("""COMPUTED_VALUE"""),1.0)</f>
        <v>1</v>
      </c>
      <c r="IM4">
        <f>IFERROR(__xludf.DUMMYFUNCTION("""COMPUTED_VALUE"""),1.0)</f>
        <v>1</v>
      </c>
      <c r="IN4">
        <f>IFERROR(__xludf.DUMMYFUNCTION("""COMPUTED_VALUE"""),1.0)</f>
        <v>1</v>
      </c>
      <c r="IO4">
        <f>IFERROR(__xludf.DUMMYFUNCTION("""COMPUTED_VALUE"""),1.0)</f>
        <v>1</v>
      </c>
      <c r="IP4">
        <f>IFERROR(__xludf.DUMMYFUNCTION("""COMPUTED_VALUE"""),1.0)</f>
        <v>1</v>
      </c>
      <c r="IQ4">
        <f>IFERROR(__xludf.DUMMYFUNCTION("""COMPUTED_VALUE"""),1.0)</f>
        <v>1</v>
      </c>
      <c r="IR4">
        <f>IFERROR(__xludf.DUMMYFUNCTION("""COMPUTED_VALUE"""),1.0)</f>
        <v>1</v>
      </c>
      <c r="IS4">
        <f>IFERROR(__xludf.DUMMYFUNCTION("""COMPUTED_VALUE"""),1.0)</f>
        <v>1</v>
      </c>
      <c r="IT4">
        <f>IFERROR(__xludf.DUMMYFUNCTION("""COMPUTED_VALUE"""),1.0)</f>
        <v>1</v>
      </c>
      <c r="IU4">
        <f>IFERROR(__xludf.DUMMYFUNCTION("""COMPUTED_VALUE"""),1.0)</f>
        <v>1</v>
      </c>
      <c r="IV4">
        <f>IFERROR(__xludf.DUMMYFUNCTION("""COMPUTED_VALUE"""),1.0)</f>
        <v>1</v>
      </c>
      <c r="IW4">
        <f>IFERROR(__xludf.DUMMYFUNCTION("""COMPUTED_VALUE"""),1.0)</f>
        <v>1</v>
      </c>
      <c r="IX4">
        <f>IFERROR(__xludf.DUMMYFUNCTION("""COMPUTED_VALUE"""),1.0)</f>
        <v>1</v>
      </c>
      <c r="IY4">
        <f>IFERROR(__xludf.DUMMYFUNCTION("""COMPUTED_VALUE"""),1.0)</f>
        <v>1</v>
      </c>
      <c r="IZ4">
        <f>IFERROR(__xludf.DUMMYFUNCTION("""COMPUTED_VALUE"""),1.0)</f>
        <v>1</v>
      </c>
      <c r="JA4">
        <f>IFERROR(__xludf.DUMMYFUNCTION("""COMPUTED_VALUE"""),1.0)</f>
        <v>1</v>
      </c>
      <c r="JB4">
        <f>IFERROR(__xludf.DUMMYFUNCTION("""COMPUTED_VALUE"""),1.0)</f>
        <v>1</v>
      </c>
      <c r="JC4">
        <f>IFERROR(__xludf.DUMMYFUNCTION("""COMPUTED_VALUE"""),1.0)</f>
        <v>1</v>
      </c>
      <c r="JD4">
        <f>IFERROR(__xludf.DUMMYFUNCTION("""COMPUTED_VALUE"""),1.0)</f>
        <v>1</v>
      </c>
      <c r="JE4">
        <f>IFERROR(__xludf.DUMMYFUNCTION("""COMPUTED_VALUE"""),1.0)</f>
        <v>1</v>
      </c>
      <c r="JF4">
        <f>IFERROR(__xludf.DUMMYFUNCTION("""COMPUTED_VALUE"""),1.0)</f>
        <v>1</v>
      </c>
      <c r="JG4">
        <f>IFERROR(__xludf.DUMMYFUNCTION("""COMPUTED_VALUE"""),1.0)</f>
        <v>1</v>
      </c>
      <c r="JH4">
        <f>IFERROR(__xludf.DUMMYFUNCTION("""COMPUTED_VALUE"""),1.0)</f>
        <v>1</v>
      </c>
      <c r="JI4">
        <f>IFERROR(__xludf.DUMMYFUNCTION("""COMPUTED_VALUE"""),1.0)</f>
        <v>1</v>
      </c>
      <c r="JJ4">
        <f>IFERROR(__xludf.DUMMYFUNCTION("""COMPUTED_VALUE"""),1.0)</f>
        <v>1</v>
      </c>
      <c r="JK4">
        <f>IFERROR(__xludf.DUMMYFUNCTION("""COMPUTED_VALUE"""),1.0)</f>
        <v>1</v>
      </c>
      <c r="JL4">
        <f>IFERROR(__xludf.DUMMYFUNCTION("""COMPUTED_VALUE"""),1.0)</f>
        <v>1</v>
      </c>
      <c r="JM4">
        <f>IFERROR(__xludf.DUMMYFUNCTION("""COMPUTED_VALUE"""),1.0)</f>
        <v>1</v>
      </c>
      <c r="JN4">
        <f>IFERROR(__xludf.DUMMYFUNCTION("""COMPUTED_VALUE"""),1.0)</f>
        <v>1</v>
      </c>
      <c r="JO4">
        <f>IFERROR(__xludf.DUMMYFUNCTION("""COMPUTED_VALUE"""),1.0)</f>
        <v>1</v>
      </c>
      <c r="JP4">
        <f>IFERROR(__xludf.DUMMYFUNCTION("""COMPUTED_VALUE"""),1.0)</f>
        <v>1</v>
      </c>
      <c r="JQ4">
        <f>IFERROR(__xludf.DUMMYFUNCTION("""COMPUTED_VALUE"""),1.0)</f>
        <v>1</v>
      </c>
      <c r="JR4">
        <f>IFERROR(__xludf.DUMMYFUNCTION("""COMPUTED_VALUE"""),1.0)</f>
        <v>1</v>
      </c>
      <c r="JS4" t="str">
        <f>IFERROR(__xludf.DUMMYFUNCTION("""COMPUTED_VALUE"""),"x")</f>
        <v>x</v>
      </c>
      <c r="JT4">
        <f>IFERROR(__xludf.DUMMYFUNCTION("""COMPUTED_VALUE"""),1.0)</f>
        <v>1</v>
      </c>
      <c r="JU4">
        <f>IFERROR(__xludf.DUMMYFUNCTION("""COMPUTED_VALUE"""),1.0)</f>
        <v>1</v>
      </c>
      <c r="JV4">
        <f>IFERROR(__xludf.DUMMYFUNCTION("""COMPUTED_VALUE"""),1.0)</f>
        <v>1</v>
      </c>
      <c r="JW4">
        <f>IFERROR(__xludf.DUMMYFUNCTION("""COMPUTED_VALUE"""),1.0)</f>
        <v>1</v>
      </c>
      <c r="JX4">
        <f>IFERROR(__xludf.DUMMYFUNCTION("""COMPUTED_VALUE"""),1.0)</f>
        <v>1</v>
      </c>
      <c r="JY4">
        <f>IFERROR(__xludf.DUMMYFUNCTION("""COMPUTED_VALUE"""),1.0)</f>
        <v>1</v>
      </c>
      <c r="JZ4">
        <f>IFERROR(__xludf.DUMMYFUNCTION("""COMPUTED_VALUE"""),1.0)</f>
        <v>1</v>
      </c>
      <c r="KA4">
        <f>IFERROR(__xludf.DUMMYFUNCTION("""COMPUTED_VALUE"""),1.0)</f>
        <v>1</v>
      </c>
      <c r="KB4">
        <f>IFERROR(__xludf.DUMMYFUNCTION("""COMPUTED_VALUE"""),1.0)</f>
        <v>1</v>
      </c>
      <c r="KC4">
        <f>IFERROR(__xludf.DUMMYFUNCTION("""COMPUTED_VALUE"""),1.0)</f>
        <v>1</v>
      </c>
      <c r="KD4">
        <f>IFERROR(__xludf.DUMMYFUNCTION("""COMPUTED_VALUE"""),1.0)</f>
        <v>1</v>
      </c>
      <c r="KE4">
        <f>IFERROR(__xludf.DUMMYFUNCTION("""COMPUTED_VALUE"""),1.0)</f>
        <v>1</v>
      </c>
      <c r="KF4">
        <f>IFERROR(__xludf.DUMMYFUNCTION("""COMPUTED_VALUE"""),1.0)</f>
        <v>1</v>
      </c>
      <c r="KG4">
        <f>IFERROR(__xludf.DUMMYFUNCTION("""COMPUTED_VALUE"""),1.0)</f>
        <v>1</v>
      </c>
      <c r="KH4">
        <f>IFERROR(__xludf.DUMMYFUNCTION("""COMPUTED_VALUE"""),1.0)</f>
        <v>1</v>
      </c>
      <c r="KI4">
        <f>IFERROR(__xludf.DUMMYFUNCTION("""COMPUTED_VALUE"""),1.0)</f>
        <v>1</v>
      </c>
      <c r="KJ4">
        <f>IFERROR(__xludf.DUMMYFUNCTION("""COMPUTED_VALUE"""),1.0)</f>
        <v>1</v>
      </c>
      <c r="KK4">
        <f>IFERROR(__xludf.DUMMYFUNCTION("""COMPUTED_VALUE"""),1.0)</f>
        <v>1</v>
      </c>
      <c r="KL4">
        <f>IFERROR(__xludf.DUMMYFUNCTION("""COMPUTED_VALUE"""),1.0)</f>
        <v>1</v>
      </c>
      <c r="KM4">
        <f>IFERROR(__xludf.DUMMYFUNCTION("""COMPUTED_VALUE"""),1.0)</f>
        <v>1</v>
      </c>
      <c r="KN4">
        <f>IFERROR(__xludf.DUMMYFUNCTION("""COMPUTED_VALUE"""),1.0)</f>
        <v>1</v>
      </c>
      <c r="KO4">
        <f>IFERROR(__xludf.DUMMYFUNCTION("""COMPUTED_VALUE"""),1.0)</f>
        <v>1</v>
      </c>
      <c r="KP4">
        <f>IFERROR(__xludf.DUMMYFUNCTION("""COMPUTED_VALUE"""),1.0)</f>
        <v>1</v>
      </c>
      <c r="KQ4">
        <f>IFERROR(__xludf.DUMMYFUNCTION("""COMPUTED_VALUE"""),1.0)</f>
        <v>1</v>
      </c>
      <c r="KR4">
        <f>IFERROR(__xludf.DUMMYFUNCTION("""COMPUTED_VALUE"""),0.0)</f>
        <v>0</v>
      </c>
      <c r="KS4">
        <f>IFERROR(__xludf.DUMMYFUNCTION("""COMPUTED_VALUE"""),0.0)</f>
        <v>0</v>
      </c>
      <c r="KT4">
        <f>IFERROR(__xludf.DUMMYFUNCTION("""COMPUTED_VALUE"""),0.0)</f>
        <v>0</v>
      </c>
      <c r="KU4">
        <f>IFERROR(__xludf.DUMMYFUNCTION("""COMPUTED_VALUE"""),0.0)</f>
        <v>0</v>
      </c>
      <c r="KV4">
        <f>IFERROR(__xludf.DUMMYFUNCTION("""COMPUTED_VALUE"""),0.0)</f>
        <v>0</v>
      </c>
      <c r="KW4">
        <f>IFERROR(__xludf.DUMMYFUNCTION("""COMPUTED_VALUE"""),0.0)</f>
        <v>0</v>
      </c>
      <c r="KX4">
        <f>IFERROR(__xludf.DUMMYFUNCTION("""COMPUTED_VALUE"""),0.0)</f>
        <v>0</v>
      </c>
      <c r="KY4">
        <f>IFERROR(__xludf.DUMMYFUNCTION("""COMPUTED_VALUE"""),0.0)</f>
        <v>0</v>
      </c>
      <c r="KZ4" t="str">
        <f>IFERROR(__xludf.DUMMYFUNCTION("""COMPUTED_VALUE"""),"x")</f>
        <v>x</v>
      </c>
      <c r="LA4">
        <f>IFERROR(__xludf.DUMMYFUNCTION("""COMPUTED_VALUE"""),0.0)</f>
        <v>0</v>
      </c>
      <c r="LB4">
        <f>IFERROR(__xludf.DUMMYFUNCTION("""COMPUTED_VALUE"""),0.0)</f>
        <v>0</v>
      </c>
      <c r="LC4">
        <f>IFERROR(__xludf.DUMMYFUNCTION("""COMPUTED_VALUE"""),0.0)</f>
        <v>0</v>
      </c>
      <c r="LD4">
        <f>IFERROR(__xludf.DUMMYFUNCTION("""COMPUTED_VALUE"""),0.0)</f>
        <v>0</v>
      </c>
      <c r="LE4">
        <f>IFERROR(__xludf.DUMMYFUNCTION("""COMPUTED_VALUE"""),0.0)</f>
        <v>0</v>
      </c>
      <c r="LF4">
        <f>IFERROR(__xludf.DUMMYFUNCTION("""COMPUTED_VALUE"""),0.0)</f>
        <v>0</v>
      </c>
      <c r="LG4">
        <f>IFERROR(__xludf.DUMMYFUNCTION("""COMPUTED_VALUE"""),0.0)</f>
        <v>0</v>
      </c>
      <c r="LH4">
        <f>IFERROR(__xludf.DUMMYFUNCTION("""COMPUTED_VALUE"""),0.0)</f>
        <v>0</v>
      </c>
      <c r="LI4">
        <f>IFERROR(__xludf.DUMMYFUNCTION("""COMPUTED_VALUE"""),0.0)</f>
        <v>0</v>
      </c>
      <c r="LJ4">
        <f>IFERROR(__xludf.DUMMYFUNCTION("""COMPUTED_VALUE"""),0.0)</f>
        <v>0</v>
      </c>
      <c r="LK4">
        <f>IFERROR(__xludf.DUMMYFUNCTION("""COMPUTED_VALUE"""),0.0)</f>
        <v>0</v>
      </c>
      <c r="LL4">
        <f>IFERROR(__xludf.DUMMYFUNCTION("""COMPUTED_VALUE"""),0.0)</f>
        <v>0</v>
      </c>
      <c r="LM4">
        <f>IFERROR(__xludf.DUMMYFUNCTION("""COMPUTED_VALUE"""),0.0)</f>
        <v>0</v>
      </c>
      <c r="LN4">
        <f>IFERROR(__xludf.DUMMYFUNCTION("""COMPUTED_VALUE"""),0.0)</f>
        <v>0</v>
      </c>
      <c r="LO4">
        <f>IFERROR(__xludf.DUMMYFUNCTION("""COMPUTED_VALUE"""),0.0)</f>
        <v>0</v>
      </c>
      <c r="LP4">
        <f>IFERROR(__xludf.DUMMYFUNCTION("""COMPUTED_VALUE"""),0.0)</f>
        <v>0</v>
      </c>
      <c r="LQ4" t="str">
        <f>IFERROR(__xludf.DUMMYFUNCTION("""COMPUTED_VALUE"""),"x")</f>
        <v>x</v>
      </c>
      <c r="LR4">
        <f>IFERROR(__xludf.DUMMYFUNCTION("""COMPUTED_VALUE"""),0.0)</f>
        <v>0</v>
      </c>
      <c r="LS4">
        <f>IFERROR(__xludf.DUMMYFUNCTION("""COMPUTED_VALUE"""),0.0)</f>
        <v>0</v>
      </c>
      <c r="LT4">
        <f>IFERROR(__xludf.DUMMYFUNCTION("""COMPUTED_VALUE"""),0.0)</f>
        <v>0</v>
      </c>
      <c r="LU4">
        <f>IFERROR(__xludf.DUMMYFUNCTION("""COMPUTED_VALUE"""),0.0)</f>
        <v>0</v>
      </c>
      <c r="LV4">
        <f>IFERROR(__xludf.DUMMYFUNCTION("""COMPUTED_VALUE"""),0.0)</f>
        <v>0</v>
      </c>
      <c r="LW4">
        <f>IFERROR(__xludf.DUMMYFUNCTION("""COMPUTED_VALUE"""),0.0)</f>
        <v>0</v>
      </c>
      <c r="LX4">
        <f>IFERROR(__xludf.DUMMYFUNCTION("""COMPUTED_VALUE"""),0.0)</f>
        <v>0</v>
      </c>
      <c r="LY4">
        <f>IFERROR(__xludf.DUMMYFUNCTION("""COMPUTED_VALUE"""),0.0)</f>
        <v>0</v>
      </c>
      <c r="LZ4">
        <f>IFERROR(__xludf.DUMMYFUNCTION("""COMPUTED_VALUE"""),0.0)</f>
        <v>0</v>
      </c>
      <c r="MA4">
        <f>IFERROR(__xludf.DUMMYFUNCTION("""COMPUTED_VALUE"""),0.0)</f>
        <v>0</v>
      </c>
      <c r="MB4">
        <f>IFERROR(__xludf.DUMMYFUNCTION("""COMPUTED_VALUE"""),0.0)</f>
        <v>0</v>
      </c>
      <c r="MC4">
        <f>IFERROR(__xludf.DUMMYFUNCTION("""COMPUTED_VALUE"""),0.0)</f>
        <v>0</v>
      </c>
      <c r="MD4">
        <f>IFERROR(__xludf.DUMMYFUNCTION("""COMPUTED_VALUE"""),0.0)</f>
        <v>0</v>
      </c>
      <c r="ME4">
        <f>IFERROR(__xludf.DUMMYFUNCTION("""COMPUTED_VALUE"""),0.0)</f>
        <v>0</v>
      </c>
      <c r="MF4">
        <f>IFERROR(__xludf.DUMMYFUNCTION("""COMPUTED_VALUE"""),0.0)</f>
        <v>0</v>
      </c>
      <c r="MG4">
        <f>IFERROR(__xludf.DUMMYFUNCTION("""COMPUTED_VALUE"""),0.0)</f>
        <v>0</v>
      </c>
      <c r="MH4">
        <f>IFERROR(__xludf.DUMMYFUNCTION("""COMPUTED_VALUE"""),0.0)</f>
        <v>0</v>
      </c>
      <c r="MI4">
        <f>IFERROR(__xludf.DUMMYFUNCTION("""COMPUTED_VALUE"""),0.0)</f>
        <v>0</v>
      </c>
      <c r="MJ4">
        <f>IFERROR(__xludf.DUMMYFUNCTION("""COMPUTED_VALUE"""),0.0)</f>
        <v>0</v>
      </c>
      <c r="MK4">
        <f>IFERROR(__xludf.DUMMYFUNCTION("""COMPUTED_VALUE"""),0.0)</f>
        <v>0</v>
      </c>
      <c r="ML4">
        <f>IFERROR(__xludf.DUMMYFUNCTION("""COMPUTED_VALUE"""),0.0)</f>
        <v>0</v>
      </c>
      <c r="MM4">
        <f>IFERROR(__xludf.DUMMYFUNCTION("""COMPUTED_VALUE"""),0.0)</f>
        <v>0</v>
      </c>
      <c r="MN4">
        <f>IFERROR(__xludf.DUMMYFUNCTION("""COMPUTED_VALUE"""),0.0)</f>
        <v>0</v>
      </c>
      <c r="MO4">
        <f>IFERROR(__xludf.DUMMYFUNCTION("""COMPUTED_VALUE"""),0.0)</f>
        <v>0</v>
      </c>
      <c r="MP4">
        <f>IFERROR(__xludf.DUMMYFUNCTION("""COMPUTED_VALUE"""),0.0)</f>
        <v>0</v>
      </c>
      <c r="MQ4">
        <f>IFERROR(__xludf.DUMMYFUNCTION("""COMPUTED_VALUE"""),0.0)</f>
        <v>0</v>
      </c>
      <c r="MR4">
        <f>IFERROR(__xludf.DUMMYFUNCTION("""COMPUTED_VALUE"""),0.0)</f>
        <v>0</v>
      </c>
      <c r="MS4">
        <f>IFERROR(__xludf.DUMMYFUNCTION("""COMPUTED_VALUE"""),0.0)</f>
        <v>0</v>
      </c>
      <c r="MT4" t="str">
        <f>IFERROR(__xludf.DUMMYFUNCTION("""COMPUTED_VALUE"""),"x")</f>
        <v>x</v>
      </c>
      <c r="MU4">
        <f>IFERROR(__xludf.DUMMYFUNCTION("""COMPUTED_VALUE"""),0.0)</f>
        <v>0</v>
      </c>
      <c r="MV4">
        <f>IFERROR(__xludf.DUMMYFUNCTION("""COMPUTED_VALUE"""),0.0)</f>
        <v>0</v>
      </c>
      <c r="MW4">
        <f>IFERROR(__xludf.DUMMYFUNCTION("""COMPUTED_VALUE"""),0.0)</f>
        <v>0</v>
      </c>
      <c r="MX4">
        <f>IFERROR(__xludf.DUMMYFUNCTION("""COMPUTED_VALUE"""),0.0)</f>
        <v>0</v>
      </c>
      <c r="MY4">
        <f>IFERROR(__xludf.DUMMYFUNCTION("""COMPUTED_VALUE"""),0.0)</f>
        <v>0</v>
      </c>
      <c r="MZ4">
        <f>IFERROR(__xludf.DUMMYFUNCTION("""COMPUTED_VALUE"""),0.0)</f>
        <v>0</v>
      </c>
      <c r="NA4">
        <f>IFERROR(__xludf.DUMMYFUNCTION("""COMPUTED_VALUE"""),0.0)</f>
        <v>0</v>
      </c>
      <c r="NB4">
        <f>IFERROR(__xludf.DUMMYFUNCTION("""COMPUTED_VALUE"""),0.0)</f>
        <v>0</v>
      </c>
      <c r="NC4">
        <f>IFERROR(__xludf.DUMMYFUNCTION("""COMPUTED_VALUE"""),0.0)</f>
        <v>0</v>
      </c>
      <c r="ND4">
        <f>IFERROR(__xludf.DUMMYFUNCTION("""COMPUTED_VALUE"""),0.0)</f>
        <v>0</v>
      </c>
      <c r="NE4">
        <f>IFERROR(__xludf.DUMMYFUNCTION("""COMPUTED_VALUE"""),0.0)</f>
        <v>0</v>
      </c>
      <c r="NF4">
        <f>IFERROR(__xludf.DUMMYFUNCTION("""COMPUTED_VALUE"""),0.0)</f>
        <v>0</v>
      </c>
      <c r="NG4">
        <f>IFERROR(__xludf.DUMMYFUNCTION("""COMPUTED_VALUE"""),0.0)</f>
        <v>0</v>
      </c>
      <c r="NH4">
        <f>IFERROR(__xludf.DUMMYFUNCTION("""COMPUTED_VALUE"""),0.0)</f>
        <v>0</v>
      </c>
      <c r="NI4">
        <f>IFERROR(__xludf.DUMMYFUNCTION("""COMPUTED_VALUE"""),0.0)</f>
        <v>0</v>
      </c>
      <c r="NJ4">
        <f>IFERROR(__xludf.DUMMYFUNCTION("""COMPUTED_VALUE"""),0.0)</f>
        <v>0</v>
      </c>
      <c r="NK4">
        <f>IFERROR(__xludf.DUMMYFUNCTION("""COMPUTED_VALUE"""),0.0)</f>
        <v>0</v>
      </c>
      <c r="NL4">
        <f>IFERROR(__xludf.DUMMYFUNCTION("""COMPUTED_VALUE"""),0.0)</f>
        <v>0</v>
      </c>
      <c r="NM4">
        <f>IFERROR(__xludf.DUMMYFUNCTION("""COMPUTED_VALUE"""),0.0)</f>
        <v>0</v>
      </c>
      <c r="NN4">
        <f>IFERROR(__xludf.DUMMYFUNCTION("""COMPUTED_VALUE"""),0.0)</f>
        <v>0</v>
      </c>
      <c r="NO4">
        <f>IFERROR(__xludf.DUMMYFUNCTION("""COMPUTED_VALUE"""),0.0)</f>
        <v>0</v>
      </c>
      <c r="NP4">
        <f>IFERROR(__xludf.DUMMYFUNCTION("""COMPUTED_VALUE"""),0.0)</f>
        <v>0</v>
      </c>
      <c r="NQ4">
        <f>IFERROR(__xludf.DUMMYFUNCTION("""COMPUTED_VALUE"""),0.0)</f>
        <v>0</v>
      </c>
      <c r="NR4">
        <f>IFERROR(__xludf.DUMMYFUNCTION("""COMPUTED_VALUE"""),0.0)</f>
        <v>0</v>
      </c>
    </row>
    <row r="5" ht="15.75" customHeight="1">
      <c r="A5">
        <f>IFERROR(__xludf.DUMMYFUNCTION("""COMPUTED_VALUE"""),4.0)</f>
        <v>4</v>
      </c>
      <c r="B5" t="str">
        <f>IFERROR(__xludf.DUMMYFUNCTION("""COMPUTED_VALUE"""),"pitaodsarmenakvdarad")</f>
        <v>pitaodsarmenakvdarad</v>
      </c>
      <c r="C5" t="str">
        <f>IFERROR(__xludf.DUMMYFUNCTION("""COMPUTED_VALUE"""),"Aleksandar")</f>
        <v>Aleksandar</v>
      </c>
      <c r="D5" t="str">
        <f>IFERROR(__xludf.DUMMYFUNCTION("""COMPUTED_VALUE"""),"Višnjić")</f>
        <v>Višnjić</v>
      </c>
      <c r="E5">
        <f>IFERROR(__xludf.DUMMYFUNCTION("""COMPUTED_VALUE"""),273.0)</f>
        <v>273</v>
      </c>
      <c r="F5" t="str">
        <f>IFERROR(__xludf.DUMMYFUNCTION("""COMPUTED_VALUE"""),"ODOBREN")</f>
        <v>ODOBREN</v>
      </c>
      <c r="G5" t="str">
        <f>IFERROR(__xludf.DUMMYFUNCTION("""COMPUTED_VALUE"""),"Stari grad")</f>
        <v>Stari grad</v>
      </c>
      <c r="H5" t="str">
        <f>IFERROR(__xludf.DUMMYFUNCTION("""COMPUTED_VALUE"""),"Matematička gimnazija")</f>
        <v>Matematička gimnazija</v>
      </c>
      <c r="I5" t="str">
        <f>IFERROR(__xludf.DUMMYFUNCTION("""COMPUTED_VALUE"""),"I")</f>
        <v>I</v>
      </c>
      <c r="J5" t="str">
        <f>IFERROR(__xludf.DUMMYFUNCTION("""COMPUTED_VALUE"""),"B")</f>
        <v>B</v>
      </c>
      <c r="L5" t="str">
        <f>IFERROR(__xludf.DUMMYFUNCTION("""COMPUTED_VALUE"""),"x")</f>
        <v>x</v>
      </c>
      <c r="M5">
        <f>IFERROR(__xludf.DUMMYFUNCTION("""COMPUTED_VALUE"""),100.0)</f>
        <v>100</v>
      </c>
      <c r="N5">
        <f>IFERROR(__xludf.DUMMYFUNCTION("""COMPUTED_VALUE"""),100.0)</f>
        <v>100</v>
      </c>
      <c r="O5">
        <f>IFERROR(__xludf.DUMMYFUNCTION("""COMPUTED_VALUE"""),73.0)</f>
        <v>73</v>
      </c>
      <c r="P5" t="str">
        <f>IFERROR(__xludf.DUMMYFUNCTION("""COMPUTED_VALUE"""),"-")</f>
        <v>-</v>
      </c>
      <c r="Q5" t="str">
        <f>IFERROR(__xludf.DUMMYFUNCTION("""COMPUTED_VALUE"""),"-")</f>
        <v>-</v>
      </c>
      <c r="R5" t="str">
        <f>IFERROR(__xludf.DUMMYFUNCTION("""COMPUTED_VALUE"""),"-")</f>
        <v>-</v>
      </c>
      <c r="S5" t="str">
        <f>IFERROR(__xludf.DUMMYFUNCTION("""COMPUTED_VALUE"""),"x")</f>
        <v>x</v>
      </c>
      <c r="T5" t="str">
        <f>IFERROR(__xludf.DUMMYFUNCTION("""COMPUTED_VALUE"""),"x")</f>
        <v>x</v>
      </c>
      <c r="U5" t="str">
        <f>IFERROR(__xludf.DUMMYFUNCTION("""COMPUTED_VALUE"""),"OK")</f>
        <v>OK</v>
      </c>
      <c r="V5" t="str">
        <f>IFERROR(__xludf.DUMMYFUNCTION("""COMPUTED_VALUE"""),"OK")</f>
        <v>OK</v>
      </c>
      <c r="W5" t="str">
        <f>IFERROR(__xludf.DUMMYFUNCTION("""COMPUTED_VALUE"""),"OK")</f>
        <v>OK</v>
      </c>
      <c r="X5" t="str">
        <f>IFERROR(__xludf.DUMMYFUNCTION("""COMPUTED_VALUE"""),"OK")</f>
        <v>OK</v>
      </c>
      <c r="Y5" t="str">
        <f>IFERROR(__xludf.DUMMYFUNCTION("""COMPUTED_VALUE"""),"OK")</f>
        <v>OK</v>
      </c>
      <c r="Z5" t="str">
        <f>IFERROR(__xludf.DUMMYFUNCTION("""COMPUTED_VALUE"""),"OK")</f>
        <v>OK</v>
      </c>
      <c r="AA5" t="str">
        <f>IFERROR(__xludf.DUMMYFUNCTION("""COMPUTED_VALUE"""),"OK")</f>
        <v>OK</v>
      </c>
      <c r="AB5" t="str">
        <f>IFERROR(__xludf.DUMMYFUNCTION("""COMPUTED_VALUE"""),"OK")</f>
        <v>OK</v>
      </c>
      <c r="AC5" t="str">
        <f>IFERROR(__xludf.DUMMYFUNCTION("""COMPUTED_VALUE"""),"OK")</f>
        <v>OK</v>
      </c>
      <c r="AD5" t="str">
        <f>IFERROR(__xludf.DUMMYFUNCTION("""COMPUTED_VALUE"""),"OK")</f>
        <v>OK</v>
      </c>
      <c r="AE5" t="str">
        <f>IFERROR(__xludf.DUMMYFUNCTION("""COMPUTED_VALUE"""),"OK")</f>
        <v>OK</v>
      </c>
      <c r="AF5" t="str">
        <f>IFERROR(__xludf.DUMMYFUNCTION("""COMPUTED_VALUE"""),"OK")</f>
        <v>OK</v>
      </c>
      <c r="AG5" t="str">
        <f>IFERROR(__xludf.DUMMYFUNCTION("""COMPUTED_VALUE"""),"OK")</f>
        <v>OK</v>
      </c>
      <c r="AH5" t="str">
        <f>IFERROR(__xludf.DUMMYFUNCTION("""COMPUTED_VALUE"""),"OK")</f>
        <v>OK</v>
      </c>
      <c r="AI5" t="str">
        <f>IFERROR(__xludf.DUMMYFUNCTION("""COMPUTED_VALUE"""),"OK")</f>
        <v>OK</v>
      </c>
      <c r="AJ5" t="str">
        <f>IFERROR(__xludf.DUMMYFUNCTION("""COMPUTED_VALUE"""),"OK")</f>
        <v>OK</v>
      </c>
      <c r="AK5" t="str">
        <f>IFERROR(__xludf.DUMMYFUNCTION("""COMPUTED_VALUE"""),"OK")</f>
        <v>OK</v>
      </c>
      <c r="AL5" t="str">
        <f>IFERROR(__xludf.DUMMYFUNCTION("""COMPUTED_VALUE"""),"OK")</f>
        <v>OK</v>
      </c>
      <c r="AM5" t="str">
        <f>IFERROR(__xludf.DUMMYFUNCTION("""COMPUTED_VALUE"""),"OK")</f>
        <v>OK</v>
      </c>
      <c r="AN5" t="str">
        <f>IFERROR(__xludf.DUMMYFUNCTION("""COMPUTED_VALUE"""),"OK")</f>
        <v>OK</v>
      </c>
      <c r="AO5" t="str">
        <f>IFERROR(__xludf.DUMMYFUNCTION("""COMPUTED_VALUE"""),"OK")</f>
        <v>OK</v>
      </c>
      <c r="AP5" t="str">
        <f>IFERROR(__xludf.DUMMYFUNCTION("""COMPUTED_VALUE"""),"OK")</f>
        <v>OK</v>
      </c>
      <c r="AQ5" t="str">
        <f>IFERROR(__xludf.DUMMYFUNCTION("""COMPUTED_VALUE"""),"OK")</f>
        <v>OK</v>
      </c>
      <c r="AR5" t="str">
        <f>IFERROR(__xludf.DUMMYFUNCTION("""COMPUTED_VALUE"""),"OK")</f>
        <v>OK</v>
      </c>
      <c r="AS5" t="str">
        <f>IFERROR(__xludf.DUMMYFUNCTION("""COMPUTED_VALUE"""),"OK")</f>
        <v>OK</v>
      </c>
      <c r="AT5" t="str">
        <f>IFERROR(__xludf.DUMMYFUNCTION("""COMPUTED_VALUE"""),"OK")</f>
        <v>OK</v>
      </c>
      <c r="AU5" t="str">
        <f>IFERROR(__xludf.DUMMYFUNCTION("""COMPUTED_VALUE"""),"OK")</f>
        <v>OK</v>
      </c>
      <c r="AV5" t="str">
        <f>IFERROR(__xludf.DUMMYFUNCTION("""COMPUTED_VALUE"""),"OK")</f>
        <v>OK</v>
      </c>
      <c r="AW5" t="str">
        <f>IFERROR(__xludf.DUMMYFUNCTION("""COMPUTED_VALUE"""),"OK")</f>
        <v>OK</v>
      </c>
      <c r="AX5" t="str">
        <f>IFERROR(__xludf.DUMMYFUNCTION("""COMPUTED_VALUE"""),"OK")</f>
        <v>OK</v>
      </c>
      <c r="AY5" t="str">
        <f>IFERROR(__xludf.DUMMYFUNCTION("""COMPUTED_VALUE"""),"OK")</f>
        <v>OK</v>
      </c>
      <c r="AZ5" t="str">
        <f>IFERROR(__xludf.DUMMYFUNCTION("""COMPUTED_VALUE"""),"OK")</f>
        <v>OK</v>
      </c>
      <c r="BA5" t="str">
        <f>IFERROR(__xludf.DUMMYFUNCTION("""COMPUTED_VALUE"""),"OK")</f>
        <v>OK</v>
      </c>
      <c r="BB5" t="str">
        <f>IFERROR(__xludf.DUMMYFUNCTION("""COMPUTED_VALUE"""),"OK")</f>
        <v>OK</v>
      </c>
      <c r="BC5" t="str">
        <f>IFERROR(__xludf.DUMMYFUNCTION("""COMPUTED_VALUE"""),"OK")</f>
        <v>OK</v>
      </c>
      <c r="BD5" t="str">
        <f>IFERROR(__xludf.DUMMYFUNCTION("""COMPUTED_VALUE"""),"OK")</f>
        <v>OK</v>
      </c>
      <c r="BE5" t="str">
        <f>IFERROR(__xludf.DUMMYFUNCTION("""COMPUTED_VALUE"""),"OK")</f>
        <v>OK</v>
      </c>
      <c r="BF5" t="str">
        <f>IFERROR(__xludf.DUMMYFUNCTION("""COMPUTED_VALUE"""),"OK")</f>
        <v>OK</v>
      </c>
      <c r="BG5" t="str">
        <f>IFERROR(__xludf.DUMMYFUNCTION("""COMPUTED_VALUE"""),"OK")</f>
        <v>OK</v>
      </c>
      <c r="BH5" t="str">
        <f>IFERROR(__xludf.DUMMYFUNCTION("""COMPUTED_VALUE"""),"OK")</f>
        <v>OK</v>
      </c>
      <c r="BI5" t="str">
        <f>IFERROR(__xludf.DUMMYFUNCTION("""COMPUTED_VALUE"""),"OK")</f>
        <v>OK</v>
      </c>
      <c r="BJ5" t="str">
        <f>IFERROR(__xludf.DUMMYFUNCTION("""COMPUTED_VALUE"""),"OK")</f>
        <v>OK</v>
      </c>
      <c r="BK5" t="str">
        <f>IFERROR(__xludf.DUMMYFUNCTION("""COMPUTED_VALUE"""),"x")</f>
        <v>x</v>
      </c>
      <c r="BL5" t="str">
        <f>IFERROR(__xludf.DUMMYFUNCTION("""COMPUTED_VALUE"""),"OK")</f>
        <v>OK</v>
      </c>
      <c r="BM5" t="str">
        <f>IFERROR(__xludf.DUMMYFUNCTION("""COMPUTED_VALUE"""),"OK")</f>
        <v>OK</v>
      </c>
      <c r="BN5" t="str">
        <f>IFERROR(__xludf.DUMMYFUNCTION("""COMPUTED_VALUE"""),"OK")</f>
        <v>OK</v>
      </c>
      <c r="BO5" t="str">
        <f>IFERROR(__xludf.DUMMYFUNCTION("""COMPUTED_VALUE"""),"OK")</f>
        <v>OK</v>
      </c>
      <c r="BP5" t="str">
        <f>IFERROR(__xludf.DUMMYFUNCTION("""COMPUTED_VALUE"""),"OK")</f>
        <v>OK</v>
      </c>
      <c r="BQ5" t="str">
        <f>IFERROR(__xludf.DUMMYFUNCTION("""COMPUTED_VALUE"""),"OK")</f>
        <v>OK</v>
      </c>
      <c r="BR5" t="str">
        <f>IFERROR(__xludf.DUMMYFUNCTION("""COMPUTED_VALUE"""),"OK")</f>
        <v>OK</v>
      </c>
      <c r="BS5" t="str">
        <f>IFERROR(__xludf.DUMMYFUNCTION("""COMPUTED_VALUE"""),"OK")</f>
        <v>OK</v>
      </c>
      <c r="BT5" t="str">
        <f>IFERROR(__xludf.DUMMYFUNCTION("""COMPUTED_VALUE"""),"OK")</f>
        <v>OK</v>
      </c>
      <c r="BU5" t="str">
        <f>IFERROR(__xludf.DUMMYFUNCTION("""COMPUTED_VALUE"""),"OK")</f>
        <v>OK</v>
      </c>
      <c r="BV5" t="str">
        <f>IFERROR(__xludf.DUMMYFUNCTION("""COMPUTED_VALUE"""),"OK")</f>
        <v>OK</v>
      </c>
      <c r="BW5" t="str">
        <f>IFERROR(__xludf.DUMMYFUNCTION("""COMPUTED_VALUE"""),"OK")</f>
        <v>OK</v>
      </c>
      <c r="BX5" t="str">
        <f>IFERROR(__xludf.DUMMYFUNCTION("""COMPUTED_VALUE"""),"OK")</f>
        <v>OK</v>
      </c>
      <c r="BY5" t="str">
        <f>IFERROR(__xludf.DUMMYFUNCTION("""COMPUTED_VALUE"""),"OK")</f>
        <v>OK</v>
      </c>
      <c r="BZ5" t="str">
        <f>IFERROR(__xludf.DUMMYFUNCTION("""COMPUTED_VALUE"""),"OK")</f>
        <v>OK</v>
      </c>
      <c r="CA5" t="str">
        <f>IFERROR(__xludf.DUMMYFUNCTION("""COMPUTED_VALUE"""),"OK")</f>
        <v>OK</v>
      </c>
      <c r="CB5" t="str">
        <f>IFERROR(__xludf.DUMMYFUNCTION("""COMPUTED_VALUE"""),"OK")</f>
        <v>OK</v>
      </c>
      <c r="CC5" t="str">
        <f>IFERROR(__xludf.DUMMYFUNCTION("""COMPUTED_VALUE"""),"OK")</f>
        <v>OK</v>
      </c>
      <c r="CD5" t="str">
        <f>IFERROR(__xludf.DUMMYFUNCTION("""COMPUTED_VALUE"""),"OK")</f>
        <v>OK</v>
      </c>
      <c r="CE5" t="str">
        <f>IFERROR(__xludf.DUMMYFUNCTION("""COMPUTED_VALUE"""),"OK")</f>
        <v>OK</v>
      </c>
      <c r="CF5" t="str">
        <f>IFERROR(__xludf.DUMMYFUNCTION("""COMPUTED_VALUE"""),"OK")</f>
        <v>OK</v>
      </c>
      <c r="CG5" t="str">
        <f>IFERROR(__xludf.DUMMYFUNCTION("""COMPUTED_VALUE"""),"OK")</f>
        <v>OK</v>
      </c>
      <c r="CH5" t="str">
        <f>IFERROR(__xludf.DUMMYFUNCTION("""COMPUTED_VALUE"""),"OK")</f>
        <v>OK</v>
      </c>
      <c r="CI5" t="str">
        <f>IFERROR(__xludf.DUMMYFUNCTION("""COMPUTED_VALUE"""),"OK")</f>
        <v>OK</v>
      </c>
      <c r="CJ5" t="str">
        <f>IFERROR(__xludf.DUMMYFUNCTION("""COMPUTED_VALUE"""),"OK")</f>
        <v>OK</v>
      </c>
      <c r="CK5" t="str">
        <f>IFERROR(__xludf.DUMMYFUNCTION("""COMPUTED_VALUE"""),"OK")</f>
        <v>OK</v>
      </c>
      <c r="CL5" t="str">
        <f>IFERROR(__xludf.DUMMYFUNCTION("""COMPUTED_VALUE"""),"OK")</f>
        <v>OK</v>
      </c>
      <c r="CM5" t="str">
        <f>IFERROR(__xludf.DUMMYFUNCTION("""COMPUTED_VALUE"""),"OK")</f>
        <v>OK</v>
      </c>
      <c r="CN5" t="str">
        <f>IFERROR(__xludf.DUMMYFUNCTION("""COMPUTED_VALUE"""),"OK")</f>
        <v>OK</v>
      </c>
      <c r="CO5" t="str">
        <f>IFERROR(__xludf.DUMMYFUNCTION("""COMPUTED_VALUE"""),"OK")</f>
        <v>OK</v>
      </c>
      <c r="CP5" t="str">
        <f>IFERROR(__xludf.DUMMYFUNCTION("""COMPUTED_VALUE"""),"OK")</f>
        <v>OK</v>
      </c>
      <c r="CQ5" t="str">
        <f>IFERROR(__xludf.DUMMYFUNCTION("""COMPUTED_VALUE"""),"OK")</f>
        <v>OK</v>
      </c>
      <c r="CR5" t="str">
        <f>IFERROR(__xludf.DUMMYFUNCTION("""COMPUTED_VALUE"""),"OK")</f>
        <v>OK</v>
      </c>
      <c r="CS5" t="str">
        <f>IFERROR(__xludf.DUMMYFUNCTION("""COMPUTED_VALUE"""),"x")</f>
        <v>x</v>
      </c>
      <c r="CT5" t="str">
        <f>IFERROR(__xludf.DUMMYFUNCTION("""COMPUTED_VALUE"""),"OK")</f>
        <v>OK</v>
      </c>
      <c r="CU5" t="str">
        <f>IFERROR(__xludf.DUMMYFUNCTION("""COMPUTED_VALUE"""),"OK")</f>
        <v>OK</v>
      </c>
      <c r="CV5" t="str">
        <f>IFERROR(__xludf.DUMMYFUNCTION("""COMPUTED_VALUE"""),"OK")</f>
        <v>OK</v>
      </c>
      <c r="CW5" t="str">
        <f>IFERROR(__xludf.DUMMYFUNCTION("""COMPUTED_VALUE"""),"OK")</f>
        <v>OK</v>
      </c>
      <c r="CX5" t="str">
        <f>IFERROR(__xludf.DUMMYFUNCTION("""COMPUTED_VALUE"""),"OK")</f>
        <v>OK</v>
      </c>
      <c r="CY5" t="str">
        <f>IFERROR(__xludf.DUMMYFUNCTION("""COMPUTED_VALUE"""),"OK")</f>
        <v>OK</v>
      </c>
      <c r="CZ5" t="str">
        <f>IFERROR(__xludf.DUMMYFUNCTION("""COMPUTED_VALUE"""),"OK")</f>
        <v>OK</v>
      </c>
      <c r="DA5" t="str">
        <f>IFERROR(__xludf.DUMMYFUNCTION("""COMPUTED_VALUE"""),"OK")</f>
        <v>OK</v>
      </c>
      <c r="DB5" t="str">
        <f>IFERROR(__xludf.DUMMYFUNCTION("""COMPUTED_VALUE"""),"OK")</f>
        <v>OK</v>
      </c>
      <c r="DC5" t="str">
        <f>IFERROR(__xludf.DUMMYFUNCTION("""COMPUTED_VALUE"""),"OK")</f>
        <v>OK</v>
      </c>
      <c r="DD5" t="str">
        <f>IFERROR(__xludf.DUMMYFUNCTION("""COMPUTED_VALUE"""),"OK")</f>
        <v>OK</v>
      </c>
      <c r="DE5" t="str">
        <f>IFERROR(__xludf.DUMMYFUNCTION("""COMPUTED_VALUE"""),"OK")</f>
        <v>OK</v>
      </c>
      <c r="DF5" t="str">
        <f>IFERROR(__xludf.DUMMYFUNCTION("""COMPUTED_VALUE"""),"OK")</f>
        <v>OK</v>
      </c>
      <c r="DG5" t="str">
        <f>IFERROR(__xludf.DUMMYFUNCTION("""COMPUTED_VALUE"""),"OK")</f>
        <v>OK</v>
      </c>
      <c r="DH5" t="str">
        <f>IFERROR(__xludf.DUMMYFUNCTION("""COMPUTED_VALUE"""),"OK")</f>
        <v>OK</v>
      </c>
      <c r="DI5" t="str">
        <f>IFERROR(__xludf.DUMMYFUNCTION("""COMPUTED_VALUE"""),"OK")</f>
        <v>OK</v>
      </c>
      <c r="DJ5" t="str">
        <f>IFERROR(__xludf.DUMMYFUNCTION("""COMPUTED_VALUE"""),"OK")</f>
        <v>OK</v>
      </c>
      <c r="DK5" t="str">
        <f>IFERROR(__xludf.DUMMYFUNCTION("""COMPUTED_VALUE"""),"OK")</f>
        <v>OK</v>
      </c>
      <c r="DL5" t="str">
        <f>IFERROR(__xludf.DUMMYFUNCTION("""COMPUTED_VALUE"""),"OK")</f>
        <v>OK</v>
      </c>
      <c r="DM5" t="str">
        <f>IFERROR(__xludf.DUMMYFUNCTION("""COMPUTED_VALUE"""),"OK")</f>
        <v>OK</v>
      </c>
      <c r="DN5" t="str">
        <f>IFERROR(__xludf.DUMMYFUNCTION("""COMPUTED_VALUE"""),"OK")</f>
        <v>OK</v>
      </c>
      <c r="DO5" t="str">
        <f>IFERROR(__xludf.DUMMYFUNCTION("""COMPUTED_VALUE"""),"OK")</f>
        <v>OK</v>
      </c>
      <c r="DP5" t="str">
        <f>IFERROR(__xludf.DUMMYFUNCTION("""COMPUTED_VALUE"""),"OK")</f>
        <v>OK</v>
      </c>
      <c r="DQ5" t="str">
        <f>IFERROR(__xludf.DUMMYFUNCTION("""COMPUTED_VALUE"""),"OK")</f>
        <v>OK</v>
      </c>
      <c r="DR5" t="str">
        <f>IFERROR(__xludf.DUMMYFUNCTION("""COMPUTED_VALUE"""),"OK")</f>
        <v>OK</v>
      </c>
      <c r="DS5" t="str">
        <f>IFERROR(__xludf.DUMMYFUNCTION("""COMPUTED_VALUE"""),"OK")</f>
        <v>OK</v>
      </c>
      <c r="DT5" t="str">
        <f>IFERROR(__xludf.DUMMYFUNCTION("""COMPUTED_VALUE"""),"TLE")</f>
        <v>TLE</v>
      </c>
      <c r="DU5" t="str">
        <f>IFERROR(__xludf.DUMMYFUNCTION("""COMPUTED_VALUE"""),"TLE")</f>
        <v>TLE</v>
      </c>
      <c r="DV5" t="str">
        <f>IFERROR(__xludf.DUMMYFUNCTION("""COMPUTED_VALUE"""),"TLE")</f>
        <v>TLE</v>
      </c>
      <c r="DW5" t="str">
        <f>IFERROR(__xludf.DUMMYFUNCTION("""COMPUTED_VALUE"""),"TLE")</f>
        <v>TLE</v>
      </c>
      <c r="DX5" t="str">
        <f>IFERROR(__xludf.DUMMYFUNCTION("""COMPUTED_VALUE"""),"TLE")</f>
        <v>TLE</v>
      </c>
      <c r="DY5" t="str">
        <f>IFERROR(__xludf.DUMMYFUNCTION("""COMPUTED_VALUE"""),"TLE")</f>
        <v>TLE</v>
      </c>
      <c r="DZ5" t="str">
        <f>IFERROR(__xludf.DUMMYFUNCTION("""COMPUTED_VALUE"""),"x")</f>
        <v>x</v>
      </c>
      <c r="EA5" t="str">
        <f>IFERROR(__xludf.DUMMYFUNCTION("""COMPUTED_VALUE"""),"-")</f>
        <v>-</v>
      </c>
      <c r="EB5" t="str">
        <f>IFERROR(__xludf.DUMMYFUNCTION("""COMPUTED_VALUE"""),"-")</f>
        <v>-</v>
      </c>
      <c r="EC5" t="str">
        <f>IFERROR(__xludf.DUMMYFUNCTION("""COMPUTED_VALUE"""),"-")</f>
        <v>-</v>
      </c>
      <c r="ED5" t="str">
        <f>IFERROR(__xludf.DUMMYFUNCTION("""COMPUTED_VALUE"""),"-")</f>
        <v>-</v>
      </c>
      <c r="EE5" t="str">
        <f>IFERROR(__xludf.DUMMYFUNCTION("""COMPUTED_VALUE"""),"-")</f>
        <v>-</v>
      </c>
      <c r="EF5" t="str">
        <f>IFERROR(__xludf.DUMMYFUNCTION("""COMPUTED_VALUE"""),"-")</f>
        <v>-</v>
      </c>
      <c r="EG5" t="str">
        <f>IFERROR(__xludf.DUMMYFUNCTION("""COMPUTED_VALUE"""),"-")</f>
        <v>-</v>
      </c>
      <c r="EH5" t="str">
        <f>IFERROR(__xludf.DUMMYFUNCTION("""COMPUTED_VALUE"""),"-")</f>
        <v>-</v>
      </c>
      <c r="EI5" t="str">
        <f>IFERROR(__xludf.DUMMYFUNCTION("""COMPUTED_VALUE"""),"-")</f>
        <v>-</v>
      </c>
      <c r="EJ5" t="str">
        <f>IFERROR(__xludf.DUMMYFUNCTION("""COMPUTED_VALUE"""),"-")</f>
        <v>-</v>
      </c>
      <c r="EK5" t="str">
        <f>IFERROR(__xludf.DUMMYFUNCTION("""COMPUTED_VALUE"""),"-")</f>
        <v>-</v>
      </c>
      <c r="EL5" t="str">
        <f>IFERROR(__xludf.DUMMYFUNCTION("""COMPUTED_VALUE"""),"-")</f>
        <v>-</v>
      </c>
      <c r="EM5" t="str">
        <f>IFERROR(__xludf.DUMMYFUNCTION("""COMPUTED_VALUE"""),"-")</f>
        <v>-</v>
      </c>
      <c r="EN5" t="str">
        <f>IFERROR(__xludf.DUMMYFUNCTION("""COMPUTED_VALUE"""),"-")</f>
        <v>-</v>
      </c>
      <c r="EO5" t="str">
        <f>IFERROR(__xludf.DUMMYFUNCTION("""COMPUTED_VALUE"""),"-")</f>
        <v>-</v>
      </c>
      <c r="EP5" t="str">
        <f>IFERROR(__xludf.DUMMYFUNCTION("""COMPUTED_VALUE"""),"-")</f>
        <v>-</v>
      </c>
      <c r="EQ5" t="str">
        <f>IFERROR(__xludf.DUMMYFUNCTION("""COMPUTED_VALUE"""),"x")</f>
        <v>x</v>
      </c>
      <c r="ER5" t="str">
        <f>IFERROR(__xludf.DUMMYFUNCTION("""COMPUTED_VALUE"""),"-")</f>
        <v>-</v>
      </c>
      <c r="ES5" t="str">
        <f>IFERROR(__xludf.DUMMYFUNCTION("""COMPUTED_VALUE"""),"-")</f>
        <v>-</v>
      </c>
      <c r="ET5" t="str">
        <f>IFERROR(__xludf.DUMMYFUNCTION("""COMPUTED_VALUE"""),"-")</f>
        <v>-</v>
      </c>
      <c r="EU5" t="str">
        <f>IFERROR(__xludf.DUMMYFUNCTION("""COMPUTED_VALUE"""),"-")</f>
        <v>-</v>
      </c>
      <c r="EV5" t="str">
        <f>IFERROR(__xludf.DUMMYFUNCTION("""COMPUTED_VALUE"""),"-")</f>
        <v>-</v>
      </c>
      <c r="EW5" t="str">
        <f>IFERROR(__xludf.DUMMYFUNCTION("""COMPUTED_VALUE"""),"-")</f>
        <v>-</v>
      </c>
      <c r="EX5" t="str">
        <f>IFERROR(__xludf.DUMMYFUNCTION("""COMPUTED_VALUE"""),"-")</f>
        <v>-</v>
      </c>
      <c r="EY5" t="str">
        <f>IFERROR(__xludf.DUMMYFUNCTION("""COMPUTED_VALUE"""),"-")</f>
        <v>-</v>
      </c>
      <c r="EZ5" t="str">
        <f>IFERROR(__xludf.DUMMYFUNCTION("""COMPUTED_VALUE"""),"-")</f>
        <v>-</v>
      </c>
      <c r="FA5" t="str">
        <f>IFERROR(__xludf.DUMMYFUNCTION("""COMPUTED_VALUE"""),"-")</f>
        <v>-</v>
      </c>
      <c r="FB5" t="str">
        <f>IFERROR(__xludf.DUMMYFUNCTION("""COMPUTED_VALUE"""),"-")</f>
        <v>-</v>
      </c>
      <c r="FC5" t="str">
        <f>IFERROR(__xludf.DUMMYFUNCTION("""COMPUTED_VALUE"""),"-")</f>
        <v>-</v>
      </c>
      <c r="FD5" t="str">
        <f>IFERROR(__xludf.DUMMYFUNCTION("""COMPUTED_VALUE"""),"-")</f>
        <v>-</v>
      </c>
      <c r="FE5" t="str">
        <f>IFERROR(__xludf.DUMMYFUNCTION("""COMPUTED_VALUE"""),"-")</f>
        <v>-</v>
      </c>
      <c r="FF5" t="str">
        <f>IFERROR(__xludf.DUMMYFUNCTION("""COMPUTED_VALUE"""),"-")</f>
        <v>-</v>
      </c>
      <c r="FG5" t="str">
        <f>IFERROR(__xludf.DUMMYFUNCTION("""COMPUTED_VALUE"""),"-")</f>
        <v>-</v>
      </c>
      <c r="FH5" t="str">
        <f>IFERROR(__xludf.DUMMYFUNCTION("""COMPUTED_VALUE"""),"-")</f>
        <v>-</v>
      </c>
      <c r="FI5" t="str">
        <f>IFERROR(__xludf.DUMMYFUNCTION("""COMPUTED_VALUE"""),"-")</f>
        <v>-</v>
      </c>
      <c r="FJ5" t="str">
        <f>IFERROR(__xludf.DUMMYFUNCTION("""COMPUTED_VALUE"""),"-")</f>
        <v>-</v>
      </c>
      <c r="FK5" t="str">
        <f>IFERROR(__xludf.DUMMYFUNCTION("""COMPUTED_VALUE"""),"-")</f>
        <v>-</v>
      </c>
      <c r="FL5" t="str">
        <f>IFERROR(__xludf.DUMMYFUNCTION("""COMPUTED_VALUE"""),"-")</f>
        <v>-</v>
      </c>
      <c r="FM5" t="str">
        <f>IFERROR(__xludf.DUMMYFUNCTION("""COMPUTED_VALUE"""),"-")</f>
        <v>-</v>
      </c>
      <c r="FN5" t="str">
        <f>IFERROR(__xludf.DUMMYFUNCTION("""COMPUTED_VALUE"""),"-")</f>
        <v>-</v>
      </c>
      <c r="FO5" t="str">
        <f>IFERROR(__xludf.DUMMYFUNCTION("""COMPUTED_VALUE"""),"-")</f>
        <v>-</v>
      </c>
      <c r="FP5" t="str">
        <f>IFERROR(__xludf.DUMMYFUNCTION("""COMPUTED_VALUE"""),"-")</f>
        <v>-</v>
      </c>
      <c r="FQ5" t="str">
        <f>IFERROR(__xludf.DUMMYFUNCTION("""COMPUTED_VALUE"""),"-")</f>
        <v>-</v>
      </c>
      <c r="FR5" t="str">
        <f>IFERROR(__xludf.DUMMYFUNCTION("""COMPUTED_VALUE"""),"-")</f>
        <v>-</v>
      </c>
      <c r="FS5" t="str">
        <f>IFERROR(__xludf.DUMMYFUNCTION("""COMPUTED_VALUE"""),"-")</f>
        <v>-</v>
      </c>
      <c r="FT5" t="str">
        <f>IFERROR(__xludf.DUMMYFUNCTION("""COMPUTED_VALUE"""),"x")</f>
        <v>x</v>
      </c>
      <c r="FU5" t="str">
        <f>IFERROR(__xludf.DUMMYFUNCTION("""COMPUTED_VALUE"""),"-")</f>
        <v>-</v>
      </c>
      <c r="FV5" t="str">
        <f>IFERROR(__xludf.DUMMYFUNCTION("""COMPUTED_VALUE"""),"-")</f>
        <v>-</v>
      </c>
      <c r="FW5" t="str">
        <f>IFERROR(__xludf.DUMMYFUNCTION("""COMPUTED_VALUE"""),"-")</f>
        <v>-</v>
      </c>
      <c r="FX5" t="str">
        <f>IFERROR(__xludf.DUMMYFUNCTION("""COMPUTED_VALUE"""),"-")</f>
        <v>-</v>
      </c>
      <c r="FY5" t="str">
        <f>IFERROR(__xludf.DUMMYFUNCTION("""COMPUTED_VALUE"""),"-")</f>
        <v>-</v>
      </c>
      <c r="FZ5" t="str">
        <f>IFERROR(__xludf.DUMMYFUNCTION("""COMPUTED_VALUE"""),"-")</f>
        <v>-</v>
      </c>
      <c r="GA5" t="str">
        <f>IFERROR(__xludf.DUMMYFUNCTION("""COMPUTED_VALUE"""),"-")</f>
        <v>-</v>
      </c>
      <c r="GB5" t="str">
        <f>IFERROR(__xludf.DUMMYFUNCTION("""COMPUTED_VALUE"""),"-")</f>
        <v>-</v>
      </c>
      <c r="GC5" t="str">
        <f>IFERROR(__xludf.DUMMYFUNCTION("""COMPUTED_VALUE"""),"-")</f>
        <v>-</v>
      </c>
      <c r="GD5" t="str">
        <f>IFERROR(__xludf.DUMMYFUNCTION("""COMPUTED_VALUE"""),"-")</f>
        <v>-</v>
      </c>
      <c r="GE5" t="str">
        <f>IFERROR(__xludf.DUMMYFUNCTION("""COMPUTED_VALUE"""),"-")</f>
        <v>-</v>
      </c>
      <c r="GF5" t="str">
        <f>IFERROR(__xludf.DUMMYFUNCTION("""COMPUTED_VALUE"""),"-")</f>
        <v>-</v>
      </c>
      <c r="GG5" t="str">
        <f>IFERROR(__xludf.DUMMYFUNCTION("""COMPUTED_VALUE"""),"-")</f>
        <v>-</v>
      </c>
      <c r="GH5" t="str">
        <f>IFERROR(__xludf.DUMMYFUNCTION("""COMPUTED_VALUE"""),"-")</f>
        <v>-</v>
      </c>
      <c r="GI5" t="str">
        <f>IFERROR(__xludf.DUMMYFUNCTION("""COMPUTED_VALUE"""),"-")</f>
        <v>-</v>
      </c>
      <c r="GJ5" t="str">
        <f>IFERROR(__xludf.DUMMYFUNCTION("""COMPUTED_VALUE"""),"-")</f>
        <v>-</v>
      </c>
      <c r="GK5" t="str">
        <f>IFERROR(__xludf.DUMMYFUNCTION("""COMPUTED_VALUE"""),"-")</f>
        <v>-</v>
      </c>
      <c r="GL5" t="str">
        <f>IFERROR(__xludf.DUMMYFUNCTION("""COMPUTED_VALUE"""),"-")</f>
        <v>-</v>
      </c>
      <c r="GM5" t="str">
        <f>IFERROR(__xludf.DUMMYFUNCTION("""COMPUTED_VALUE"""),"-")</f>
        <v>-</v>
      </c>
      <c r="GN5" t="str">
        <f>IFERROR(__xludf.DUMMYFUNCTION("""COMPUTED_VALUE"""),"-")</f>
        <v>-</v>
      </c>
      <c r="GO5" t="str">
        <f>IFERROR(__xludf.DUMMYFUNCTION("""COMPUTED_VALUE"""),"-")</f>
        <v>-</v>
      </c>
      <c r="GP5" t="str">
        <f>IFERROR(__xludf.DUMMYFUNCTION("""COMPUTED_VALUE"""),"-")</f>
        <v>-</v>
      </c>
      <c r="GQ5" t="str">
        <f>IFERROR(__xludf.DUMMYFUNCTION("""COMPUTED_VALUE"""),"-")</f>
        <v>-</v>
      </c>
      <c r="GR5" t="str">
        <f>IFERROR(__xludf.DUMMYFUNCTION("""COMPUTED_VALUE"""),"-")</f>
        <v>-</v>
      </c>
      <c r="GS5" t="str">
        <f>IFERROR(__xludf.DUMMYFUNCTION("""COMPUTED_VALUE"""),"x")</f>
        <v>x</v>
      </c>
      <c r="GT5" t="str">
        <f>IFERROR(__xludf.DUMMYFUNCTION("""COMPUTED_VALUE"""),"x")</f>
        <v>x</v>
      </c>
      <c r="GU5">
        <f>IFERROR(__xludf.DUMMYFUNCTION("""COMPUTED_VALUE"""),1.0)</f>
        <v>1</v>
      </c>
      <c r="GV5">
        <f>IFERROR(__xludf.DUMMYFUNCTION("""COMPUTED_VALUE"""),1.0)</f>
        <v>1</v>
      </c>
      <c r="GW5">
        <f>IFERROR(__xludf.DUMMYFUNCTION("""COMPUTED_VALUE"""),1.0)</f>
        <v>1</v>
      </c>
      <c r="GX5">
        <f>IFERROR(__xludf.DUMMYFUNCTION("""COMPUTED_VALUE"""),1.0)</f>
        <v>1</v>
      </c>
      <c r="GY5">
        <f>IFERROR(__xludf.DUMMYFUNCTION("""COMPUTED_VALUE"""),1.0)</f>
        <v>1</v>
      </c>
      <c r="GZ5">
        <f>IFERROR(__xludf.DUMMYFUNCTION("""COMPUTED_VALUE"""),1.0)</f>
        <v>1</v>
      </c>
      <c r="HA5">
        <f>IFERROR(__xludf.DUMMYFUNCTION("""COMPUTED_VALUE"""),1.0)</f>
        <v>1</v>
      </c>
      <c r="HB5">
        <f>IFERROR(__xludf.DUMMYFUNCTION("""COMPUTED_VALUE"""),1.0)</f>
        <v>1</v>
      </c>
      <c r="HC5">
        <f>IFERROR(__xludf.DUMMYFUNCTION("""COMPUTED_VALUE"""),1.0)</f>
        <v>1</v>
      </c>
      <c r="HD5">
        <f>IFERROR(__xludf.DUMMYFUNCTION("""COMPUTED_VALUE"""),1.0)</f>
        <v>1</v>
      </c>
      <c r="HE5">
        <f>IFERROR(__xludf.DUMMYFUNCTION("""COMPUTED_VALUE"""),1.0)</f>
        <v>1</v>
      </c>
      <c r="HF5">
        <f>IFERROR(__xludf.DUMMYFUNCTION("""COMPUTED_VALUE"""),1.0)</f>
        <v>1</v>
      </c>
      <c r="HG5">
        <f>IFERROR(__xludf.DUMMYFUNCTION("""COMPUTED_VALUE"""),1.0)</f>
        <v>1</v>
      </c>
      <c r="HH5">
        <f>IFERROR(__xludf.DUMMYFUNCTION("""COMPUTED_VALUE"""),1.0)</f>
        <v>1</v>
      </c>
      <c r="HI5">
        <f>IFERROR(__xludf.DUMMYFUNCTION("""COMPUTED_VALUE"""),1.0)</f>
        <v>1</v>
      </c>
      <c r="HJ5">
        <f>IFERROR(__xludf.DUMMYFUNCTION("""COMPUTED_VALUE"""),1.0)</f>
        <v>1</v>
      </c>
      <c r="HK5">
        <f>IFERROR(__xludf.DUMMYFUNCTION("""COMPUTED_VALUE"""),1.0)</f>
        <v>1</v>
      </c>
      <c r="HL5">
        <f>IFERROR(__xludf.DUMMYFUNCTION("""COMPUTED_VALUE"""),1.0)</f>
        <v>1</v>
      </c>
      <c r="HM5">
        <f>IFERROR(__xludf.DUMMYFUNCTION("""COMPUTED_VALUE"""),1.0)</f>
        <v>1</v>
      </c>
      <c r="HN5">
        <f>IFERROR(__xludf.DUMMYFUNCTION("""COMPUTED_VALUE"""),1.0)</f>
        <v>1</v>
      </c>
      <c r="HO5">
        <f>IFERROR(__xludf.DUMMYFUNCTION("""COMPUTED_VALUE"""),1.0)</f>
        <v>1</v>
      </c>
      <c r="HP5">
        <f>IFERROR(__xludf.DUMMYFUNCTION("""COMPUTED_VALUE"""),1.0)</f>
        <v>1</v>
      </c>
      <c r="HQ5">
        <f>IFERROR(__xludf.DUMMYFUNCTION("""COMPUTED_VALUE"""),1.0)</f>
        <v>1</v>
      </c>
      <c r="HR5">
        <f>IFERROR(__xludf.DUMMYFUNCTION("""COMPUTED_VALUE"""),1.0)</f>
        <v>1</v>
      </c>
      <c r="HS5">
        <f>IFERROR(__xludf.DUMMYFUNCTION("""COMPUTED_VALUE"""),1.0)</f>
        <v>1</v>
      </c>
      <c r="HT5">
        <f>IFERROR(__xludf.DUMMYFUNCTION("""COMPUTED_VALUE"""),1.0)</f>
        <v>1</v>
      </c>
      <c r="HU5">
        <f>IFERROR(__xludf.DUMMYFUNCTION("""COMPUTED_VALUE"""),1.0)</f>
        <v>1</v>
      </c>
      <c r="HV5">
        <f>IFERROR(__xludf.DUMMYFUNCTION("""COMPUTED_VALUE"""),1.0)</f>
        <v>1</v>
      </c>
      <c r="HW5">
        <f>IFERROR(__xludf.DUMMYFUNCTION("""COMPUTED_VALUE"""),1.0)</f>
        <v>1</v>
      </c>
      <c r="HX5">
        <f>IFERROR(__xludf.DUMMYFUNCTION("""COMPUTED_VALUE"""),1.0)</f>
        <v>1</v>
      </c>
      <c r="HY5">
        <f>IFERROR(__xludf.DUMMYFUNCTION("""COMPUTED_VALUE"""),1.0)</f>
        <v>1</v>
      </c>
      <c r="HZ5">
        <f>IFERROR(__xludf.DUMMYFUNCTION("""COMPUTED_VALUE"""),1.0)</f>
        <v>1</v>
      </c>
      <c r="IA5">
        <f>IFERROR(__xludf.DUMMYFUNCTION("""COMPUTED_VALUE"""),1.0)</f>
        <v>1</v>
      </c>
      <c r="IB5">
        <f>IFERROR(__xludf.DUMMYFUNCTION("""COMPUTED_VALUE"""),1.0)</f>
        <v>1</v>
      </c>
      <c r="IC5">
        <f>IFERROR(__xludf.DUMMYFUNCTION("""COMPUTED_VALUE"""),1.0)</f>
        <v>1</v>
      </c>
      <c r="ID5">
        <f>IFERROR(__xludf.DUMMYFUNCTION("""COMPUTED_VALUE"""),1.0)</f>
        <v>1</v>
      </c>
      <c r="IE5">
        <f>IFERROR(__xludf.DUMMYFUNCTION("""COMPUTED_VALUE"""),1.0)</f>
        <v>1</v>
      </c>
      <c r="IF5">
        <f>IFERROR(__xludf.DUMMYFUNCTION("""COMPUTED_VALUE"""),1.0)</f>
        <v>1</v>
      </c>
      <c r="IG5">
        <f>IFERROR(__xludf.DUMMYFUNCTION("""COMPUTED_VALUE"""),1.0)</f>
        <v>1</v>
      </c>
      <c r="IH5">
        <f>IFERROR(__xludf.DUMMYFUNCTION("""COMPUTED_VALUE"""),1.0)</f>
        <v>1</v>
      </c>
      <c r="II5">
        <f>IFERROR(__xludf.DUMMYFUNCTION("""COMPUTED_VALUE"""),1.0)</f>
        <v>1</v>
      </c>
      <c r="IJ5">
        <f>IFERROR(__xludf.DUMMYFUNCTION("""COMPUTED_VALUE"""),1.0)</f>
        <v>1</v>
      </c>
      <c r="IK5" t="str">
        <f>IFERROR(__xludf.DUMMYFUNCTION("""COMPUTED_VALUE"""),"x")</f>
        <v>x</v>
      </c>
      <c r="IL5">
        <f>IFERROR(__xludf.DUMMYFUNCTION("""COMPUTED_VALUE"""),1.0)</f>
        <v>1</v>
      </c>
      <c r="IM5">
        <f>IFERROR(__xludf.DUMMYFUNCTION("""COMPUTED_VALUE"""),1.0)</f>
        <v>1</v>
      </c>
      <c r="IN5">
        <f>IFERROR(__xludf.DUMMYFUNCTION("""COMPUTED_VALUE"""),1.0)</f>
        <v>1</v>
      </c>
      <c r="IO5">
        <f>IFERROR(__xludf.DUMMYFUNCTION("""COMPUTED_VALUE"""),1.0)</f>
        <v>1</v>
      </c>
      <c r="IP5">
        <f>IFERROR(__xludf.DUMMYFUNCTION("""COMPUTED_VALUE"""),1.0)</f>
        <v>1</v>
      </c>
      <c r="IQ5">
        <f>IFERROR(__xludf.DUMMYFUNCTION("""COMPUTED_VALUE"""),1.0)</f>
        <v>1</v>
      </c>
      <c r="IR5">
        <f>IFERROR(__xludf.DUMMYFUNCTION("""COMPUTED_VALUE"""),1.0)</f>
        <v>1</v>
      </c>
      <c r="IS5">
        <f>IFERROR(__xludf.DUMMYFUNCTION("""COMPUTED_VALUE"""),1.0)</f>
        <v>1</v>
      </c>
      <c r="IT5">
        <f>IFERROR(__xludf.DUMMYFUNCTION("""COMPUTED_VALUE"""),1.0)</f>
        <v>1</v>
      </c>
      <c r="IU5">
        <f>IFERROR(__xludf.DUMMYFUNCTION("""COMPUTED_VALUE"""),1.0)</f>
        <v>1</v>
      </c>
      <c r="IV5">
        <f>IFERROR(__xludf.DUMMYFUNCTION("""COMPUTED_VALUE"""),1.0)</f>
        <v>1</v>
      </c>
      <c r="IW5">
        <f>IFERROR(__xludf.DUMMYFUNCTION("""COMPUTED_VALUE"""),1.0)</f>
        <v>1</v>
      </c>
      <c r="IX5">
        <f>IFERROR(__xludf.DUMMYFUNCTION("""COMPUTED_VALUE"""),1.0)</f>
        <v>1</v>
      </c>
      <c r="IY5">
        <f>IFERROR(__xludf.DUMMYFUNCTION("""COMPUTED_VALUE"""),1.0)</f>
        <v>1</v>
      </c>
      <c r="IZ5">
        <f>IFERROR(__xludf.DUMMYFUNCTION("""COMPUTED_VALUE"""),1.0)</f>
        <v>1</v>
      </c>
      <c r="JA5">
        <f>IFERROR(__xludf.DUMMYFUNCTION("""COMPUTED_VALUE"""),1.0)</f>
        <v>1</v>
      </c>
      <c r="JB5">
        <f>IFERROR(__xludf.DUMMYFUNCTION("""COMPUTED_VALUE"""),1.0)</f>
        <v>1</v>
      </c>
      <c r="JC5">
        <f>IFERROR(__xludf.DUMMYFUNCTION("""COMPUTED_VALUE"""),1.0)</f>
        <v>1</v>
      </c>
      <c r="JD5">
        <f>IFERROR(__xludf.DUMMYFUNCTION("""COMPUTED_VALUE"""),1.0)</f>
        <v>1</v>
      </c>
      <c r="JE5">
        <f>IFERROR(__xludf.DUMMYFUNCTION("""COMPUTED_VALUE"""),1.0)</f>
        <v>1</v>
      </c>
      <c r="JF5">
        <f>IFERROR(__xludf.DUMMYFUNCTION("""COMPUTED_VALUE"""),1.0)</f>
        <v>1</v>
      </c>
      <c r="JG5">
        <f>IFERROR(__xludf.DUMMYFUNCTION("""COMPUTED_VALUE"""),1.0)</f>
        <v>1</v>
      </c>
      <c r="JH5">
        <f>IFERROR(__xludf.DUMMYFUNCTION("""COMPUTED_VALUE"""),1.0)</f>
        <v>1</v>
      </c>
      <c r="JI5">
        <f>IFERROR(__xludf.DUMMYFUNCTION("""COMPUTED_VALUE"""),1.0)</f>
        <v>1</v>
      </c>
      <c r="JJ5">
        <f>IFERROR(__xludf.DUMMYFUNCTION("""COMPUTED_VALUE"""),1.0)</f>
        <v>1</v>
      </c>
      <c r="JK5">
        <f>IFERROR(__xludf.DUMMYFUNCTION("""COMPUTED_VALUE"""),1.0)</f>
        <v>1</v>
      </c>
      <c r="JL5">
        <f>IFERROR(__xludf.DUMMYFUNCTION("""COMPUTED_VALUE"""),1.0)</f>
        <v>1</v>
      </c>
      <c r="JM5">
        <f>IFERROR(__xludf.DUMMYFUNCTION("""COMPUTED_VALUE"""),1.0)</f>
        <v>1</v>
      </c>
      <c r="JN5">
        <f>IFERROR(__xludf.DUMMYFUNCTION("""COMPUTED_VALUE"""),1.0)</f>
        <v>1</v>
      </c>
      <c r="JO5">
        <f>IFERROR(__xludf.DUMMYFUNCTION("""COMPUTED_VALUE"""),1.0)</f>
        <v>1</v>
      </c>
      <c r="JP5">
        <f>IFERROR(__xludf.DUMMYFUNCTION("""COMPUTED_VALUE"""),1.0)</f>
        <v>1</v>
      </c>
      <c r="JQ5">
        <f>IFERROR(__xludf.DUMMYFUNCTION("""COMPUTED_VALUE"""),1.0)</f>
        <v>1</v>
      </c>
      <c r="JR5">
        <f>IFERROR(__xludf.DUMMYFUNCTION("""COMPUTED_VALUE"""),1.0)</f>
        <v>1</v>
      </c>
      <c r="JS5" t="str">
        <f>IFERROR(__xludf.DUMMYFUNCTION("""COMPUTED_VALUE"""),"x")</f>
        <v>x</v>
      </c>
      <c r="JT5">
        <f>IFERROR(__xludf.DUMMYFUNCTION("""COMPUTED_VALUE"""),1.0)</f>
        <v>1</v>
      </c>
      <c r="JU5">
        <f>IFERROR(__xludf.DUMMYFUNCTION("""COMPUTED_VALUE"""),1.0)</f>
        <v>1</v>
      </c>
      <c r="JV5">
        <f>IFERROR(__xludf.DUMMYFUNCTION("""COMPUTED_VALUE"""),1.0)</f>
        <v>1</v>
      </c>
      <c r="JW5">
        <f>IFERROR(__xludf.DUMMYFUNCTION("""COMPUTED_VALUE"""),1.0)</f>
        <v>1</v>
      </c>
      <c r="JX5">
        <f>IFERROR(__xludf.DUMMYFUNCTION("""COMPUTED_VALUE"""),1.0)</f>
        <v>1</v>
      </c>
      <c r="JY5">
        <f>IFERROR(__xludf.DUMMYFUNCTION("""COMPUTED_VALUE"""),1.0)</f>
        <v>1</v>
      </c>
      <c r="JZ5">
        <f>IFERROR(__xludf.DUMMYFUNCTION("""COMPUTED_VALUE"""),1.0)</f>
        <v>1</v>
      </c>
      <c r="KA5">
        <f>IFERROR(__xludf.DUMMYFUNCTION("""COMPUTED_VALUE"""),1.0)</f>
        <v>1</v>
      </c>
      <c r="KB5">
        <f>IFERROR(__xludf.DUMMYFUNCTION("""COMPUTED_VALUE"""),1.0)</f>
        <v>1</v>
      </c>
      <c r="KC5">
        <f>IFERROR(__xludf.DUMMYFUNCTION("""COMPUTED_VALUE"""),1.0)</f>
        <v>1</v>
      </c>
      <c r="KD5">
        <f>IFERROR(__xludf.DUMMYFUNCTION("""COMPUTED_VALUE"""),1.0)</f>
        <v>1</v>
      </c>
      <c r="KE5">
        <f>IFERROR(__xludf.DUMMYFUNCTION("""COMPUTED_VALUE"""),1.0)</f>
        <v>1</v>
      </c>
      <c r="KF5">
        <f>IFERROR(__xludf.DUMMYFUNCTION("""COMPUTED_VALUE"""),1.0)</f>
        <v>1</v>
      </c>
      <c r="KG5">
        <f>IFERROR(__xludf.DUMMYFUNCTION("""COMPUTED_VALUE"""),1.0)</f>
        <v>1</v>
      </c>
      <c r="KH5">
        <f>IFERROR(__xludf.DUMMYFUNCTION("""COMPUTED_VALUE"""),1.0)</f>
        <v>1</v>
      </c>
      <c r="KI5">
        <f>IFERROR(__xludf.DUMMYFUNCTION("""COMPUTED_VALUE"""),1.0)</f>
        <v>1</v>
      </c>
      <c r="KJ5">
        <f>IFERROR(__xludf.DUMMYFUNCTION("""COMPUTED_VALUE"""),1.0)</f>
        <v>1</v>
      </c>
      <c r="KK5">
        <f>IFERROR(__xludf.DUMMYFUNCTION("""COMPUTED_VALUE"""),1.0)</f>
        <v>1</v>
      </c>
      <c r="KL5">
        <f>IFERROR(__xludf.DUMMYFUNCTION("""COMPUTED_VALUE"""),1.0)</f>
        <v>1</v>
      </c>
      <c r="KM5">
        <f>IFERROR(__xludf.DUMMYFUNCTION("""COMPUTED_VALUE"""),1.0)</f>
        <v>1</v>
      </c>
      <c r="KN5">
        <f>IFERROR(__xludf.DUMMYFUNCTION("""COMPUTED_VALUE"""),1.0)</f>
        <v>1</v>
      </c>
      <c r="KO5">
        <f>IFERROR(__xludf.DUMMYFUNCTION("""COMPUTED_VALUE"""),1.0)</f>
        <v>1</v>
      </c>
      <c r="KP5">
        <f>IFERROR(__xludf.DUMMYFUNCTION("""COMPUTED_VALUE"""),1.0)</f>
        <v>1</v>
      </c>
      <c r="KQ5">
        <f>IFERROR(__xludf.DUMMYFUNCTION("""COMPUTED_VALUE"""),1.0)</f>
        <v>1</v>
      </c>
      <c r="KR5">
        <f>IFERROR(__xludf.DUMMYFUNCTION("""COMPUTED_VALUE"""),1.0)</f>
        <v>1</v>
      </c>
      <c r="KS5">
        <f>IFERROR(__xludf.DUMMYFUNCTION("""COMPUTED_VALUE"""),1.0)</f>
        <v>1</v>
      </c>
      <c r="KT5">
        <f>IFERROR(__xludf.DUMMYFUNCTION("""COMPUTED_VALUE"""),0.0)</f>
        <v>0</v>
      </c>
      <c r="KU5">
        <f>IFERROR(__xludf.DUMMYFUNCTION("""COMPUTED_VALUE"""),0.0)</f>
        <v>0</v>
      </c>
      <c r="KV5">
        <f>IFERROR(__xludf.DUMMYFUNCTION("""COMPUTED_VALUE"""),0.0)</f>
        <v>0</v>
      </c>
      <c r="KW5">
        <f>IFERROR(__xludf.DUMMYFUNCTION("""COMPUTED_VALUE"""),0.0)</f>
        <v>0</v>
      </c>
      <c r="KX5">
        <f>IFERROR(__xludf.DUMMYFUNCTION("""COMPUTED_VALUE"""),0.0)</f>
        <v>0</v>
      </c>
      <c r="KY5">
        <f>IFERROR(__xludf.DUMMYFUNCTION("""COMPUTED_VALUE"""),0.0)</f>
        <v>0</v>
      </c>
      <c r="KZ5" t="str">
        <f>IFERROR(__xludf.DUMMYFUNCTION("""COMPUTED_VALUE"""),"x")</f>
        <v>x</v>
      </c>
      <c r="LA5">
        <f>IFERROR(__xludf.DUMMYFUNCTION("""COMPUTED_VALUE"""),0.0)</f>
        <v>0</v>
      </c>
      <c r="LB5">
        <f>IFERROR(__xludf.DUMMYFUNCTION("""COMPUTED_VALUE"""),0.0)</f>
        <v>0</v>
      </c>
      <c r="LC5">
        <f>IFERROR(__xludf.DUMMYFUNCTION("""COMPUTED_VALUE"""),0.0)</f>
        <v>0</v>
      </c>
      <c r="LD5">
        <f>IFERROR(__xludf.DUMMYFUNCTION("""COMPUTED_VALUE"""),0.0)</f>
        <v>0</v>
      </c>
      <c r="LE5">
        <f>IFERROR(__xludf.DUMMYFUNCTION("""COMPUTED_VALUE"""),0.0)</f>
        <v>0</v>
      </c>
      <c r="LF5">
        <f>IFERROR(__xludf.DUMMYFUNCTION("""COMPUTED_VALUE"""),0.0)</f>
        <v>0</v>
      </c>
      <c r="LG5">
        <f>IFERROR(__xludf.DUMMYFUNCTION("""COMPUTED_VALUE"""),0.0)</f>
        <v>0</v>
      </c>
      <c r="LH5">
        <f>IFERROR(__xludf.DUMMYFUNCTION("""COMPUTED_VALUE"""),0.0)</f>
        <v>0</v>
      </c>
      <c r="LI5">
        <f>IFERROR(__xludf.DUMMYFUNCTION("""COMPUTED_VALUE"""),0.0)</f>
        <v>0</v>
      </c>
      <c r="LJ5">
        <f>IFERROR(__xludf.DUMMYFUNCTION("""COMPUTED_VALUE"""),0.0)</f>
        <v>0</v>
      </c>
      <c r="LK5">
        <f>IFERROR(__xludf.DUMMYFUNCTION("""COMPUTED_VALUE"""),0.0)</f>
        <v>0</v>
      </c>
      <c r="LL5">
        <f>IFERROR(__xludf.DUMMYFUNCTION("""COMPUTED_VALUE"""),0.0)</f>
        <v>0</v>
      </c>
      <c r="LM5">
        <f>IFERROR(__xludf.DUMMYFUNCTION("""COMPUTED_VALUE"""),0.0)</f>
        <v>0</v>
      </c>
      <c r="LN5">
        <f>IFERROR(__xludf.DUMMYFUNCTION("""COMPUTED_VALUE"""),0.0)</f>
        <v>0</v>
      </c>
      <c r="LO5">
        <f>IFERROR(__xludf.DUMMYFUNCTION("""COMPUTED_VALUE"""),0.0)</f>
        <v>0</v>
      </c>
      <c r="LP5">
        <f>IFERROR(__xludf.DUMMYFUNCTION("""COMPUTED_VALUE"""),0.0)</f>
        <v>0</v>
      </c>
      <c r="LQ5" t="str">
        <f>IFERROR(__xludf.DUMMYFUNCTION("""COMPUTED_VALUE"""),"x")</f>
        <v>x</v>
      </c>
      <c r="LR5">
        <f>IFERROR(__xludf.DUMMYFUNCTION("""COMPUTED_VALUE"""),0.0)</f>
        <v>0</v>
      </c>
      <c r="LS5">
        <f>IFERROR(__xludf.DUMMYFUNCTION("""COMPUTED_VALUE"""),0.0)</f>
        <v>0</v>
      </c>
      <c r="LT5">
        <f>IFERROR(__xludf.DUMMYFUNCTION("""COMPUTED_VALUE"""),0.0)</f>
        <v>0</v>
      </c>
      <c r="LU5">
        <f>IFERROR(__xludf.DUMMYFUNCTION("""COMPUTED_VALUE"""),0.0)</f>
        <v>0</v>
      </c>
      <c r="LV5">
        <f>IFERROR(__xludf.DUMMYFUNCTION("""COMPUTED_VALUE"""),0.0)</f>
        <v>0</v>
      </c>
      <c r="LW5">
        <f>IFERROR(__xludf.DUMMYFUNCTION("""COMPUTED_VALUE"""),0.0)</f>
        <v>0</v>
      </c>
      <c r="LX5">
        <f>IFERROR(__xludf.DUMMYFUNCTION("""COMPUTED_VALUE"""),0.0)</f>
        <v>0</v>
      </c>
      <c r="LY5">
        <f>IFERROR(__xludf.DUMMYFUNCTION("""COMPUTED_VALUE"""),0.0)</f>
        <v>0</v>
      </c>
      <c r="LZ5">
        <f>IFERROR(__xludf.DUMMYFUNCTION("""COMPUTED_VALUE"""),0.0)</f>
        <v>0</v>
      </c>
      <c r="MA5">
        <f>IFERROR(__xludf.DUMMYFUNCTION("""COMPUTED_VALUE"""),0.0)</f>
        <v>0</v>
      </c>
      <c r="MB5">
        <f>IFERROR(__xludf.DUMMYFUNCTION("""COMPUTED_VALUE"""),0.0)</f>
        <v>0</v>
      </c>
      <c r="MC5">
        <f>IFERROR(__xludf.DUMMYFUNCTION("""COMPUTED_VALUE"""),0.0)</f>
        <v>0</v>
      </c>
      <c r="MD5">
        <f>IFERROR(__xludf.DUMMYFUNCTION("""COMPUTED_VALUE"""),0.0)</f>
        <v>0</v>
      </c>
      <c r="ME5">
        <f>IFERROR(__xludf.DUMMYFUNCTION("""COMPUTED_VALUE"""),0.0)</f>
        <v>0</v>
      </c>
      <c r="MF5">
        <f>IFERROR(__xludf.DUMMYFUNCTION("""COMPUTED_VALUE"""),0.0)</f>
        <v>0</v>
      </c>
      <c r="MG5">
        <f>IFERROR(__xludf.DUMMYFUNCTION("""COMPUTED_VALUE"""),0.0)</f>
        <v>0</v>
      </c>
      <c r="MH5">
        <f>IFERROR(__xludf.DUMMYFUNCTION("""COMPUTED_VALUE"""),0.0)</f>
        <v>0</v>
      </c>
      <c r="MI5">
        <f>IFERROR(__xludf.DUMMYFUNCTION("""COMPUTED_VALUE"""),0.0)</f>
        <v>0</v>
      </c>
      <c r="MJ5">
        <f>IFERROR(__xludf.DUMMYFUNCTION("""COMPUTED_VALUE"""),0.0)</f>
        <v>0</v>
      </c>
      <c r="MK5">
        <f>IFERROR(__xludf.DUMMYFUNCTION("""COMPUTED_VALUE"""),0.0)</f>
        <v>0</v>
      </c>
      <c r="ML5">
        <f>IFERROR(__xludf.DUMMYFUNCTION("""COMPUTED_VALUE"""),0.0)</f>
        <v>0</v>
      </c>
      <c r="MM5">
        <f>IFERROR(__xludf.DUMMYFUNCTION("""COMPUTED_VALUE"""),0.0)</f>
        <v>0</v>
      </c>
      <c r="MN5">
        <f>IFERROR(__xludf.DUMMYFUNCTION("""COMPUTED_VALUE"""),0.0)</f>
        <v>0</v>
      </c>
      <c r="MO5">
        <f>IFERROR(__xludf.DUMMYFUNCTION("""COMPUTED_VALUE"""),0.0)</f>
        <v>0</v>
      </c>
      <c r="MP5">
        <f>IFERROR(__xludf.DUMMYFUNCTION("""COMPUTED_VALUE"""),0.0)</f>
        <v>0</v>
      </c>
      <c r="MQ5">
        <f>IFERROR(__xludf.DUMMYFUNCTION("""COMPUTED_VALUE"""),0.0)</f>
        <v>0</v>
      </c>
      <c r="MR5">
        <f>IFERROR(__xludf.DUMMYFUNCTION("""COMPUTED_VALUE"""),0.0)</f>
        <v>0</v>
      </c>
      <c r="MS5">
        <f>IFERROR(__xludf.DUMMYFUNCTION("""COMPUTED_VALUE"""),0.0)</f>
        <v>0</v>
      </c>
      <c r="MT5" t="str">
        <f>IFERROR(__xludf.DUMMYFUNCTION("""COMPUTED_VALUE"""),"x")</f>
        <v>x</v>
      </c>
      <c r="MU5">
        <f>IFERROR(__xludf.DUMMYFUNCTION("""COMPUTED_VALUE"""),0.0)</f>
        <v>0</v>
      </c>
      <c r="MV5">
        <f>IFERROR(__xludf.DUMMYFUNCTION("""COMPUTED_VALUE"""),0.0)</f>
        <v>0</v>
      </c>
      <c r="MW5">
        <f>IFERROR(__xludf.DUMMYFUNCTION("""COMPUTED_VALUE"""),0.0)</f>
        <v>0</v>
      </c>
      <c r="MX5">
        <f>IFERROR(__xludf.DUMMYFUNCTION("""COMPUTED_VALUE"""),0.0)</f>
        <v>0</v>
      </c>
      <c r="MY5">
        <f>IFERROR(__xludf.DUMMYFUNCTION("""COMPUTED_VALUE"""),0.0)</f>
        <v>0</v>
      </c>
      <c r="MZ5">
        <f>IFERROR(__xludf.DUMMYFUNCTION("""COMPUTED_VALUE"""),0.0)</f>
        <v>0</v>
      </c>
      <c r="NA5">
        <f>IFERROR(__xludf.DUMMYFUNCTION("""COMPUTED_VALUE"""),0.0)</f>
        <v>0</v>
      </c>
      <c r="NB5">
        <f>IFERROR(__xludf.DUMMYFUNCTION("""COMPUTED_VALUE"""),0.0)</f>
        <v>0</v>
      </c>
      <c r="NC5">
        <f>IFERROR(__xludf.DUMMYFUNCTION("""COMPUTED_VALUE"""),0.0)</f>
        <v>0</v>
      </c>
      <c r="ND5">
        <f>IFERROR(__xludf.DUMMYFUNCTION("""COMPUTED_VALUE"""),0.0)</f>
        <v>0</v>
      </c>
      <c r="NE5">
        <f>IFERROR(__xludf.DUMMYFUNCTION("""COMPUTED_VALUE"""),0.0)</f>
        <v>0</v>
      </c>
      <c r="NF5">
        <f>IFERROR(__xludf.DUMMYFUNCTION("""COMPUTED_VALUE"""),0.0)</f>
        <v>0</v>
      </c>
      <c r="NG5">
        <f>IFERROR(__xludf.DUMMYFUNCTION("""COMPUTED_VALUE"""),0.0)</f>
        <v>0</v>
      </c>
      <c r="NH5">
        <f>IFERROR(__xludf.DUMMYFUNCTION("""COMPUTED_VALUE"""),0.0)</f>
        <v>0</v>
      </c>
      <c r="NI5">
        <f>IFERROR(__xludf.DUMMYFUNCTION("""COMPUTED_VALUE"""),0.0)</f>
        <v>0</v>
      </c>
      <c r="NJ5">
        <f>IFERROR(__xludf.DUMMYFUNCTION("""COMPUTED_VALUE"""),0.0)</f>
        <v>0</v>
      </c>
      <c r="NK5">
        <f>IFERROR(__xludf.DUMMYFUNCTION("""COMPUTED_VALUE"""),0.0)</f>
        <v>0</v>
      </c>
      <c r="NL5">
        <f>IFERROR(__xludf.DUMMYFUNCTION("""COMPUTED_VALUE"""),0.0)</f>
        <v>0</v>
      </c>
      <c r="NM5">
        <f>IFERROR(__xludf.DUMMYFUNCTION("""COMPUTED_VALUE"""),0.0)</f>
        <v>0</v>
      </c>
      <c r="NN5">
        <f>IFERROR(__xludf.DUMMYFUNCTION("""COMPUTED_VALUE"""),0.0)</f>
        <v>0</v>
      </c>
      <c r="NO5">
        <f>IFERROR(__xludf.DUMMYFUNCTION("""COMPUTED_VALUE"""),0.0)</f>
        <v>0</v>
      </c>
      <c r="NP5">
        <f>IFERROR(__xludf.DUMMYFUNCTION("""COMPUTED_VALUE"""),0.0)</f>
        <v>0</v>
      </c>
      <c r="NQ5">
        <f>IFERROR(__xludf.DUMMYFUNCTION("""COMPUTED_VALUE"""),0.0)</f>
        <v>0</v>
      </c>
      <c r="NR5">
        <f>IFERROR(__xludf.DUMMYFUNCTION("""COMPUTED_VALUE"""),0.0)</f>
        <v>0</v>
      </c>
    </row>
    <row r="6" ht="15.75" customHeight="1">
      <c r="A6">
        <f>IFERROR(__xludf.DUMMYFUNCTION("""COMPUTED_VALUE"""),5.0)</f>
        <v>5</v>
      </c>
      <c r="B6" t="str">
        <f>IFERROR(__xludf.DUMMYFUNCTION("""COMPUTED_VALUE"""),"igzi")</f>
        <v>igzi</v>
      </c>
      <c r="C6" t="str">
        <f>IFERROR(__xludf.DUMMYFUNCTION("""COMPUTED_VALUE"""),"Igor")</f>
        <v>Igor</v>
      </c>
      <c r="D6" t="str">
        <f>IFERROR(__xludf.DUMMYFUNCTION("""COMPUTED_VALUE"""),"Pavlović")</f>
        <v>Pavlović</v>
      </c>
      <c r="E6">
        <f>IFERROR(__xludf.DUMMYFUNCTION("""COMPUTED_VALUE"""),260.0)</f>
        <v>260</v>
      </c>
      <c r="F6" t="str">
        <f>IFERROR(__xludf.DUMMYFUNCTION("""COMPUTED_VALUE"""),"ODOBREN")</f>
        <v>ODOBREN</v>
      </c>
      <c r="G6" t="str">
        <f>IFERROR(__xludf.DUMMYFUNCTION("""COMPUTED_VALUE"""),"Stari grad")</f>
        <v>Stari grad</v>
      </c>
      <c r="H6" t="str">
        <f>IFERROR(__xludf.DUMMYFUNCTION("""COMPUTED_VALUE"""),"Matematička gimnazija")</f>
        <v>Matematička gimnazija</v>
      </c>
      <c r="I6" t="str">
        <f>IFERROR(__xludf.DUMMYFUNCTION("""COMPUTED_VALUE"""),"IV")</f>
        <v>IV</v>
      </c>
      <c r="J6" t="str">
        <f>IFERROR(__xludf.DUMMYFUNCTION("""COMPUTED_VALUE"""),"A")</f>
        <v>A</v>
      </c>
      <c r="K6" t="str">
        <f>IFERROR(__xludf.DUMMYFUNCTION("""COMPUTED_VALUE"""),"Jelena Hadzi-Purić")</f>
        <v>Jelena Hadzi-Purić</v>
      </c>
      <c r="L6" t="str">
        <f>IFERROR(__xludf.DUMMYFUNCTION("""COMPUTED_VALUE"""),"x")</f>
        <v>x</v>
      </c>
      <c r="M6" t="str">
        <f>IFERROR(__xludf.DUMMYFUNCTION("""COMPUTED_VALUE"""),"-")</f>
        <v>-</v>
      </c>
      <c r="N6" t="str">
        <f>IFERROR(__xludf.DUMMYFUNCTION("""COMPUTED_VALUE"""),"-")</f>
        <v>-</v>
      </c>
      <c r="O6" t="str">
        <f>IFERROR(__xludf.DUMMYFUNCTION("""COMPUTED_VALUE"""),"-")</f>
        <v>-</v>
      </c>
      <c r="P6">
        <f>IFERROR(__xludf.DUMMYFUNCTION("""COMPUTED_VALUE"""),100.0)</f>
        <v>100</v>
      </c>
      <c r="Q6">
        <f>IFERROR(__xludf.DUMMYFUNCTION("""COMPUTED_VALUE"""),100.0)</f>
        <v>100</v>
      </c>
      <c r="R6">
        <f>IFERROR(__xludf.DUMMYFUNCTION("""COMPUTED_VALUE"""),60.0)</f>
        <v>60</v>
      </c>
      <c r="S6" t="str">
        <f>IFERROR(__xludf.DUMMYFUNCTION("""COMPUTED_VALUE"""),"x")</f>
        <v>x</v>
      </c>
      <c r="T6" t="str">
        <f>IFERROR(__xludf.DUMMYFUNCTION("""COMPUTED_VALUE"""),"x")</f>
        <v>x</v>
      </c>
      <c r="U6" t="str">
        <f>IFERROR(__xludf.DUMMYFUNCTION("""COMPUTED_VALUE"""),"-")</f>
        <v>-</v>
      </c>
      <c r="V6" t="str">
        <f>IFERROR(__xludf.DUMMYFUNCTION("""COMPUTED_VALUE"""),"-")</f>
        <v>-</v>
      </c>
      <c r="W6" t="str">
        <f>IFERROR(__xludf.DUMMYFUNCTION("""COMPUTED_VALUE"""),"-")</f>
        <v>-</v>
      </c>
      <c r="X6" t="str">
        <f>IFERROR(__xludf.DUMMYFUNCTION("""COMPUTED_VALUE"""),"-")</f>
        <v>-</v>
      </c>
      <c r="Y6" t="str">
        <f>IFERROR(__xludf.DUMMYFUNCTION("""COMPUTED_VALUE"""),"-")</f>
        <v>-</v>
      </c>
      <c r="Z6" t="str">
        <f>IFERROR(__xludf.DUMMYFUNCTION("""COMPUTED_VALUE"""),"-")</f>
        <v>-</v>
      </c>
      <c r="AA6" t="str">
        <f>IFERROR(__xludf.DUMMYFUNCTION("""COMPUTED_VALUE"""),"-")</f>
        <v>-</v>
      </c>
      <c r="AB6" t="str">
        <f>IFERROR(__xludf.DUMMYFUNCTION("""COMPUTED_VALUE"""),"-")</f>
        <v>-</v>
      </c>
      <c r="AC6" t="str">
        <f>IFERROR(__xludf.DUMMYFUNCTION("""COMPUTED_VALUE"""),"-")</f>
        <v>-</v>
      </c>
      <c r="AD6" t="str">
        <f>IFERROR(__xludf.DUMMYFUNCTION("""COMPUTED_VALUE"""),"-")</f>
        <v>-</v>
      </c>
      <c r="AE6" t="str">
        <f>IFERROR(__xludf.DUMMYFUNCTION("""COMPUTED_VALUE"""),"-")</f>
        <v>-</v>
      </c>
      <c r="AF6" t="str">
        <f>IFERROR(__xludf.DUMMYFUNCTION("""COMPUTED_VALUE"""),"-")</f>
        <v>-</v>
      </c>
      <c r="AG6" t="str">
        <f>IFERROR(__xludf.DUMMYFUNCTION("""COMPUTED_VALUE"""),"-")</f>
        <v>-</v>
      </c>
      <c r="AH6" t="str">
        <f>IFERROR(__xludf.DUMMYFUNCTION("""COMPUTED_VALUE"""),"-")</f>
        <v>-</v>
      </c>
      <c r="AI6" t="str">
        <f>IFERROR(__xludf.DUMMYFUNCTION("""COMPUTED_VALUE"""),"-")</f>
        <v>-</v>
      </c>
      <c r="AJ6" t="str">
        <f>IFERROR(__xludf.DUMMYFUNCTION("""COMPUTED_VALUE"""),"-")</f>
        <v>-</v>
      </c>
      <c r="AK6" t="str">
        <f>IFERROR(__xludf.DUMMYFUNCTION("""COMPUTED_VALUE"""),"-")</f>
        <v>-</v>
      </c>
      <c r="AL6" t="str">
        <f>IFERROR(__xludf.DUMMYFUNCTION("""COMPUTED_VALUE"""),"-")</f>
        <v>-</v>
      </c>
      <c r="AM6" t="str">
        <f>IFERROR(__xludf.DUMMYFUNCTION("""COMPUTED_VALUE"""),"-")</f>
        <v>-</v>
      </c>
      <c r="AN6" t="str">
        <f>IFERROR(__xludf.DUMMYFUNCTION("""COMPUTED_VALUE"""),"-")</f>
        <v>-</v>
      </c>
      <c r="AO6" t="str">
        <f>IFERROR(__xludf.DUMMYFUNCTION("""COMPUTED_VALUE"""),"-")</f>
        <v>-</v>
      </c>
      <c r="AP6" t="str">
        <f>IFERROR(__xludf.DUMMYFUNCTION("""COMPUTED_VALUE"""),"-")</f>
        <v>-</v>
      </c>
      <c r="AQ6" t="str">
        <f>IFERROR(__xludf.DUMMYFUNCTION("""COMPUTED_VALUE"""),"-")</f>
        <v>-</v>
      </c>
      <c r="AR6" t="str">
        <f>IFERROR(__xludf.DUMMYFUNCTION("""COMPUTED_VALUE"""),"-")</f>
        <v>-</v>
      </c>
      <c r="AS6" t="str">
        <f>IFERROR(__xludf.DUMMYFUNCTION("""COMPUTED_VALUE"""),"-")</f>
        <v>-</v>
      </c>
      <c r="AT6" t="str">
        <f>IFERROR(__xludf.DUMMYFUNCTION("""COMPUTED_VALUE"""),"-")</f>
        <v>-</v>
      </c>
      <c r="AU6" t="str">
        <f>IFERROR(__xludf.DUMMYFUNCTION("""COMPUTED_VALUE"""),"-")</f>
        <v>-</v>
      </c>
      <c r="AV6" t="str">
        <f>IFERROR(__xludf.DUMMYFUNCTION("""COMPUTED_VALUE"""),"-")</f>
        <v>-</v>
      </c>
      <c r="AW6" t="str">
        <f>IFERROR(__xludf.DUMMYFUNCTION("""COMPUTED_VALUE"""),"-")</f>
        <v>-</v>
      </c>
      <c r="AX6" t="str">
        <f>IFERROR(__xludf.DUMMYFUNCTION("""COMPUTED_VALUE"""),"-")</f>
        <v>-</v>
      </c>
      <c r="AY6" t="str">
        <f>IFERROR(__xludf.DUMMYFUNCTION("""COMPUTED_VALUE"""),"-")</f>
        <v>-</v>
      </c>
      <c r="AZ6" t="str">
        <f>IFERROR(__xludf.DUMMYFUNCTION("""COMPUTED_VALUE"""),"-")</f>
        <v>-</v>
      </c>
      <c r="BA6" t="str">
        <f>IFERROR(__xludf.DUMMYFUNCTION("""COMPUTED_VALUE"""),"-")</f>
        <v>-</v>
      </c>
      <c r="BB6" t="str">
        <f>IFERROR(__xludf.DUMMYFUNCTION("""COMPUTED_VALUE"""),"-")</f>
        <v>-</v>
      </c>
      <c r="BC6" t="str">
        <f>IFERROR(__xludf.DUMMYFUNCTION("""COMPUTED_VALUE"""),"-")</f>
        <v>-</v>
      </c>
      <c r="BD6" t="str">
        <f>IFERROR(__xludf.DUMMYFUNCTION("""COMPUTED_VALUE"""),"-")</f>
        <v>-</v>
      </c>
      <c r="BE6" t="str">
        <f>IFERROR(__xludf.DUMMYFUNCTION("""COMPUTED_VALUE"""),"-")</f>
        <v>-</v>
      </c>
      <c r="BF6" t="str">
        <f>IFERROR(__xludf.DUMMYFUNCTION("""COMPUTED_VALUE"""),"-")</f>
        <v>-</v>
      </c>
      <c r="BG6" t="str">
        <f>IFERROR(__xludf.DUMMYFUNCTION("""COMPUTED_VALUE"""),"-")</f>
        <v>-</v>
      </c>
      <c r="BH6" t="str">
        <f>IFERROR(__xludf.DUMMYFUNCTION("""COMPUTED_VALUE"""),"-")</f>
        <v>-</v>
      </c>
      <c r="BI6" t="str">
        <f>IFERROR(__xludf.DUMMYFUNCTION("""COMPUTED_VALUE"""),"-")</f>
        <v>-</v>
      </c>
      <c r="BJ6" t="str">
        <f>IFERROR(__xludf.DUMMYFUNCTION("""COMPUTED_VALUE"""),"-")</f>
        <v>-</v>
      </c>
      <c r="BK6" t="str">
        <f>IFERROR(__xludf.DUMMYFUNCTION("""COMPUTED_VALUE"""),"x")</f>
        <v>x</v>
      </c>
      <c r="BL6" t="str">
        <f>IFERROR(__xludf.DUMMYFUNCTION("""COMPUTED_VALUE"""),"-")</f>
        <v>-</v>
      </c>
      <c r="BM6" t="str">
        <f>IFERROR(__xludf.DUMMYFUNCTION("""COMPUTED_VALUE"""),"-")</f>
        <v>-</v>
      </c>
      <c r="BN6" t="str">
        <f>IFERROR(__xludf.DUMMYFUNCTION("""COMPUTED_VALUE"""),"-")</f>
        <v>-</v>
      </c>
      <c r="BO6" t="str">
        <f>IFERROR(__xludf.DUMMYFUNCTION("""COMPUTED_VALUE"""),"-")</f>
        <v>-</v>
      </c>
      <c r="BP6" t="str">
        <f>IFERROR(__xludf.DUMMYFUNCTION("""COMPUTED_VALUE"""),"-")</f>
        <v>-</v>
      </c>
      <c r="BQ6" t="str">
        <f>IFERROR(__xludf.DUMMYFUNCTION("""COMPUTED_VALUE"""),"-")</f>
        <v>-</v>
      </c>
      <c r="BR6" t="str">
        <f>IFERROR(__xludf.DUMMYFUNCTION("""COMPUTED_VALUE"""),"-")</f>
        <v>-</v>
      </c>
      <c r="BS6" t="str">
        <f>IFERROR(__xludf.DUMMYFUNCTION("""COMPUTED_VALUE"""),"-")</f>
        <v>-</v>
      </c>
      <c r="BT6" t="str">
        <f>IFERROR(__xludf.DUMMYFUNCTION("""COMPUTED_VALUE"""),"-")</f>
        <v>-</v>
      </c>
      <c r="BU6" t="str">
        <f>IFERROR(__xludf.DUMMYFUNCTION("""COMPUTED_VALUE"""),"-")</f>
        <v>-</v>
      </c>
      <c r="BV6" t="str">
        <f>IFERROR(__xludf.DUMMYFUNCTION("""COMPUTED_VALUE"""),"-")</f>
        <v>-</v>
      </c>
      <c r="BW6" t="str">
        <f>IFERROR(__xludf.DUMMYFUNCTION("""COMPUTED_VALUE"""),"-")</f>
        <v>-</v>
      </c>
      <c r="BX6" t="str">
        <f>IFERROR(__xludf.DUMMYFUNCTION("""COMPUTED_VALUE"""),"-")</f>
        <v>-</v>
      </c>
      <c r="BY6" t="str">
        <f>IFERROR(__xludf.DUMMYFUNCTION("""COMPUTED_VALUE"""),"-")</f>
        <v>-</v>
      </c>
      <c r="BZ6" t="str">
        <f>IFERROR(__xludf.DUMMYFUNCTION("""COMPUTED_VALUE"""),"-")</f>
        <v>-</v>
      </c>
      <c r="CA6" t="str">
        <f>IFERROR(__xludf.DUMMYFUNCTION("""COMPUTED_VALUE"""),"-")</f>
        <v>-</v>
      </c>
      <c r="CB6" t="str">
        <f>IFERROR(__xludf.DUMMYFUNCTION("""COMPUTED_VALUE"""),"-")</f>
        <v>-</v>
      </c>
      <c r="CC6" t="str">
        <f>IFERROR(__xludf.DUMMYFUNCTION("""COMPUTED_VALUE"""),"-")</f>
        <v>-</v>
      </c>
      <c r="CD6" t="str">
        <f>IFERROR(__xludf.DUMMYFUNCTION("""COMPUTED_VALUE"""),"-")</f>
        <v>-</v>
      </c>
      <c r="CE6" t="str">
        <f>IFERROR(__xludf.DUMMYFUNCTION("""COMPUTED_VALUE"""),"-")</f>
        <v>-</v>
      </c>
      <c r="CF6" t="str">
        <f>IFERROR(__xludf.DUMMYFUNCTION("""COMPUTED_VALUE"""),"-")</f>
        <v>-</v>
      </c>
      <c r="CG6" t="str">
        <f>IFERROR(__xludf.DUMMYFUNCTION("""COMPUTED_VALUE"""),"-")</f>
        <v>-</v>
      </c>
      <c r="CH6" t="str">
        <f>IFERROR(__xludf.DUMMYFUNCTION("""COMPUTED_VALUE"""),"-")</f>
        <v>-</v>
      </c>
      <c r="CI6" t="str">
        <f>IFERROR(__xludf.DUMMYFUNCTION("""COMPUTED_VALUE"""),"-")</f>
        <v>-</v>
      </c>
      <c r="CJ6" t="str">
        <f>IFERROR(__xludf.DUMMYFUNCTION("""COMPUTED_VALUE"""),"-")</f>
        <v>-</v>
      </c>
      <c r="CK6" t="str">
        <f>IFERROR(__xludf.DUMMYFUNCTION("""COMPUTED_VALUE"""),"-")</f>
        <v>-</v>
      </c>
      <c r="CL6" t="str">
        <f>IFERROR(__xludf.DUMMYFUNCTION("""COMPUTED_VALUE"""),"-")</f>
        <v>-</v>
      </c>
      <c r="CM6" t="str">
        <f>IFERROR(__xludf.DUMMYFUNCTION("""COMPUTED_VALUE"""),"-")</f>
        <v>-</v>
      </c>
      <c r="CN6" t="str">
        <f>IFERROR(__xludf.DUMMYFUNCTION("""COMPUTED_VALUE"""),"-")</f>
        <v>-</v>
      </c>
      <c r="CO6" t="str">
        <f>IFERROR(__xludf.DUMMYFUNCTION("""COMPUTED_VALUE"""),"-")</f>
        <v>-</v>
      </c>
      <c r="CP6" t="str">
        <f>IFERROR(__xludf.DUMMYFUNCTION("""COMPUTED_VALUE"""),"-")</f>
        <v>-</v>
      </c>
      <c r="CQ6" t="str">
        <f>IFERROR(__xludf.DUMMYFUNCTION("""COMPUTED_VALUE"""),"-")</f>
        <v>-</v>
      </c>
      <c r="CR6" t="str">
        <f>IFERROR(__xludf.DUMMYFUNCTION("""COMPUTED_VALUE"""),"-")</f>
        <v>-</v>
      </c>
      <c r="CS6" t="str">
        <f>IFERROR(__xludf.DUMMYFUNCTION("""COMPUTED_VALUE"""),"x")</f>
        <v>x</v>
      </c>
      <c r="CT6" t="str">
        <f>IFERROR(__xludf.DUMMYFUNCTION("""COMPUTED_VALUE"""),"-")</f>
        <v>-</v>
      </c>
      <c r="CU6" t="str">
        <f>IFERROR(__xludf.DUMMYFUNCTION("""COMPUTED_VALUE"""),"-")</f>
        <v>-</v>
      </c>
      <c r="CV6" t="str">
        <f>IFERROR(__xludf.DUMMYFUNCTION("""COMPUTED_VALUE"""),"-")</f>
        <v>-</v>
      </c>
      <c r="CW6" t="str">
        <f>IFERROR(__xludf.DUMMYFUNCTION("""COMPUTED_VALUE"""),"-")</f>
        <v>-</v>
      </c>
      <c r="CX6" t="str">
        <f>IFERROR(__xludf.DUMMYFUNCTION("""COMPUTED_VALUE"""),"-")</f>
        <v>-</v>
      </c>
      <c r="CY6" t="str">
        <f>IFERROR(__xludf.DUMMYFUNCTION("""COMPUTED_VALUE"""),"-")</f>
        <v>-</v>
      </c>
      <c r="CZ6" t="str">
        <f>IFERROR(__xludf.DUMMYFUNCTION("""COMPUTED_VALUE"""),"-")</f>
        <v>-</v>
      </c>
      <c r="DA6" t="str">
        <f>IFERROR(__xludf.DUMMYFUNCTION("""COMPUTED_VALUE"""),"-")</f>
        <v>-</v>
      </c>
      <c r="DB6" t="str">
        <f>IFERROR(__xludf.DUMMYFUNCTION("""COMPUTED_VALUE"""),"-")</f>
        <v>-</v>
      </c>
      <c r="DC6" t="str">
        <f>IFERROR(__xludf.DUMMYFUNCTION("""COMPUTED_VALUE"""),"-")</f>
        <v>-</v>
      </c>
      <c r="DD6" t="str">
        <f>IFERROR(__xludf.DUMMYFUNCTION("""COMPUTED_VALUE"""),"-")</f>
        <v>-</v>
      </c>
      <c r="DE6" t="str">
        <f>IFERROR(__xludf.DUMMYFUNCTION("""COMPUTED_VALUE"""),"-")</f>
        <v>-</v>
      </c>
      <c r="DF6" t="str">
        <f>IFERROR(__xludf.DUMMYFUNCTION("""COMPUTED_VALUE"""),"-")</f>
        <v>-</v>
      </c>
      <c r="DG6" t="str">
        <f>IFERROR(__xludf.DUMMYFUNCTION("""COMPUTED_VALUE"""),"-")</f>
        <v>-</v>
      </c>
      <c r="DH6" t="str">
        <f>IFERROR(__xludf.DUMMYFUNCTION("""COMPUTED_VALUE"""),"-")</f>
        <v>-</v>
      </c>
      <c r="DI6" t="str">
        <f>IFERROR(__xludf.DUMMYFUNCTION("""COMPUTED_VALUE"""),"-")</f>
        <v>-</v>
      </c>
      <c r="DJ6" t="str">
        <f>IFERROR(__xludf.DUMMYFUNCTION("""COMPUTED_VALUE"""),"-")</f>
        <v>-</v>
      </c>
      <c r="DK6" t="str">
        <f>IFERROR(__xludf.DUMMYFUNCTION("""COMPUTED_VALUE"""),"-")</f>
        <v>-</v>
      </c>
      <c r="DL6" t="str">
        <f>IFERROR(__xludf.DUMMYFUNCTION("""COMPUTED_VALUE"""),"-")</f>
        <v>-</v>
      </c>
      <c r="DM6" t="str">
        <f>IFERROR(__xludf.DUMMYFUNCTION("""COMPUTED_VALUE"""),"-")</f>
        <v>-</v>
      </c>
      <c r="DN6" t="str">
        <f>IFERROR(__xludf.DUMMYFUNCTION("""COMPUTED_VALUE"""),"-")</f>
        <v>-</v>
      </c>
      <c r="DO6" t="str">
        <f>IFERROR(__xludf.DUMMYFUNCTION("""COMPUTED_VALUE"""),"-")</f>
        <v>-</v>
      </c>
      <c r="DP6" t="str">
        <f>IFERROR(__xludf.DUMMYFUNCTION("""COMPUTED_VALUE"""),"-")</f>
        <v>-</v>
      </c>
      <c r="DQ6" t="str">
        <f>IFERROR(__xludf.DUMMYFUNCTION("""COMPUTED_VALUE"""),"-")</f>
        <v>-</v>
      </c>
      <c r="DR6" t="str">
        <f>IFERROR(__xludf.DUMMYFUNCTION("""COMPUTED_VALUE"""),"-")</f>
        <v>-</v>
      </c>
      <c r="DS6" t="str">
        <f>IFERROR(__xludf.DUMMYFUNCTION("""COMPUTED_VALUE"""),"-")</f>
        <v>-</v>
      </c>
      <c r="DT6" t="str">
        <f>IFERROR(__xludf.DUMMYFUNCTION("""COMPUTED_VALUE"""),"-")</f>
        <v>-</v>
      </c>
      <c r="DU6" t="str">
        <f>IFERROR(__xludf.DUMMYFUNCTION("""COMPUTED_VALUE"""),"-")</f>
        <v>-</v>
      </c>
      <c r="DV6" t="str">
        <f>IFERROR(__xludf.DUMMYFUNCTION("""COMPUTED_VALUE"""),"-")</f>
        <v>-</v>
      </c>
      <c r="DW6" t="str">
        <f>IFERROR(__xludf.DUMMYFUNCTION("""COMPUTED_VALUE"""),"-")</f>
        <v>-</v>
      </c>
      <c r="DX6" t="str">
        <f>IFERROR(__xludf.DUMMYFUNCTION("""COMPUTED_VALUE"""),"-")</f>
        <v>-</v>
      </c>
      <c r="DY6" t="str">
        <f>IFERROR(__xludf.DUMMYFUNCTION("""COMPUTED_VALUE"""),"-")</f>
        <v>-</v>
      </c>
      <c r="DZ6" t="str">
        <f>IFERROR(__xludf.DUMMYFUNCTION("""COMPUTED_VALUE"""),"x")</f>
        <v>x</v>
      </c>
      <c r="EA6" t="str">
        <f>IFERROR(__xludf.DUMMYFUNCTION("""COMPUTED_VALUE"""),"OK")</f>
        <v>OK</v>
      </c>
      <c r="EB6" t="str">
        <f>IFERROR(__xludf.DUMMYFUNCTION("""COMPUTED_VALUE"""),"OK")</f>
        <v>OK</v>
      </c>
      <c r="EC6" t="str">
        <f>IFERROR(__xludf.DUMMYFUNCTION("""COMPUTED_VALUE"""),"OK")</f>
        <v>OK</v>
      </c>
      <c r="ED6" t="str">
        <f>IFERROR(__xludf.DUMMYFUNCTION("""COMPUTED_VALUE"""),"OK")</f>
        <v>OK</v>
      </c>
      <c r="EE6" t="str">
        <f>IFERROR(__xludf.DUMMYFUNCTION("""COMPUTED_VALUE"""),"OK")</f>
        <v>OK</v>
      </c>
      <c r="EF6" t="str">
        <f>IFERROR(__xludf.DUMMYFUNCTION("""COMPUTED_VALUE"""),"OK")</f>
        <v>OK</v>
      </c>
      <c r="EG6" t="str">
        <f>IFERROR(__xludf.DUMMYFUNCTION("""COMPUTED_VALUE"""),"OK")</f>
        <v>OK</v>
      </c>
      <c r="EH6" t="str">
        <f>IFERROR(__xludf.DUMMYFUNCTION("""COMPUTED_VALUE"""),"OK")</f>
        <v>OK</v>
      </c>
      <c r="EI6" t="str">
        <f>IFERROR(__xludf.DUMMYFUNCTION("""COMPUTED_VALUE"""),"OK")</f>
        <v>OK</v>
      </c>
      <c r="EJ6" t="str">
        <f>IFERROR(__xludf.DUMMYFUNCTION("""COMPUTED_VALUE"""),"OK")</f>
        <v>OK</v>
      </c>
      <c r="EK6" t="str">
        <f>IFERROR(__xludf.DUMMYFUNCTION("""COMPUTED_VALUE"""),"OK")</f>
        <v>OK</v>
      </c>
      <c r="EL6" t="str">
        <f>IFERROR(__xludf.DUMMYFUNCTION("""COMPUTED_VALUE"""),"OK")</f>
        <v>OK</v>
      </c>
      <c r="EM6" t="str">
        <f>IFERROR(__xludf.DUMMYFUNCTION("""COMPUTED_VALUE"""),"OK")</f>
        <v>OK</v>
      </c>
      <c r="EN6" t="str">
        <f>IFERROR(__xludf.DUMMYFUNCTION("""COMPUTED_VALUE"""),"OK")</f>
        <v>OK</v>
      </c>
      <c r="EO6" t="str">
        <f>IFERROR(__xludf.DUMMYFUNCTION("""COMPUTED_VALUE"""),"OK")</f>
        <v>OK</v>
      </c>
      <c r="EP6" t="str">
        <f>IFERROR(__xludf.DUMMYFUNCTION("""COMPUTED_VALUE"""),"OK")</f>
        <v>OK</v>
      </c>
      <c r="EQ6" t="str">
        <f>IFERROR(__xludf.DUMMYFUNCTION("""COMPUTED_VALUE"""),"x")</f>
        <v>x</v>
      </c>
      <c r="ER6" t="str">
        <f>IFERROR(__xludf.DUMMYFUNCTION("""COMPUTED_VALUE"""),"OK")</f>
        <v>OK</v>
      </c>
      <c r="ES6" t="str">
        <f>IFERROR(__xludf.DUMMYFUNCTION("""COMPUTED_VALUE"""),"OK")</f>
        <v>OK</v>
      </c>
      <c r="ET6" t="str">
        <f>IFERROR(__xludf.DUMMYFUNCTION("""COMPUTED_VALUE"""),"OK")</f>
        <v>OK</v>
      </c>
      <c r="EU6" t="str">
        <f>IFERROR(__xludf.DUMMYFUNCTION("""COMPUTED_VALUE"""),"OK")</f>
        <v>OK</v>
      </c>
      <c r="EV6" t="str">
        <f>IFERROR(__xludf.DUMMYFUNCTION("""COMPUTED_VALUE"""),"OK")</f>
        <v>OK</v>
      </c>
      <c r="EW6" t="str">
        <f>IFERROR(__xludf.DUMMYFUNCTION("""COMPUTED_VALUE"""),"OK")</f>
        <v>OK</v>
      </c>
      <c r="EX6" t="str">
        <f>IFERROR(__xludf.DUMMYFUNCTION("""COMPUTED_VALUE"""),"OK")</f>
        <v>OK</v>
      </c>
      <c r="EY6" t="str">
        <f>IFERROR(__xludf.DUMMYFUNCTION("""COMPUTED_VALUE"""),"OK")</f>
        <v>OK</v>
      </c>
      <c r="EZ6" t="str">
        <f>IFERROR(__xludf.DUMMYFUNCTION("""COMPUTED_VALUE"""),"OK")</f>
        <v>OK</v>
      </c>
      <c r="FA6" t="str">
        <f>IFERROR(__xludf.DUMMYFUNCTION("""COMPUTED_VALUE"""),"OK")</f>
        <v>OK</v>
      </c>
      <c r="FB6" t="str">
        <f>IFERROR(__xludf.DUMMYFUNCTION("""COMPUTED_VALUE"""),"OK")</f>
        <v>OK</v>
      </c>
      <c r="FC6" t="str">
        <f>IFERROR(__xludf.DUMMYFUNCTION("""COMPUTED_VALUE"""),"OK")</f>
        <v>OK</v>
      </c>
      <c r="FD6" t="str">
        <f>IFERROR(__xludf.DUMMYFUNCTION("""COMPUTED_VALUE"""),"OK")</f>
        <v>OK</v>
      </c>
      <c r="FE6" t="str">
        <f>IFERROR(__xludf.DUMMYFUNCTION("""COMPUTED_VALUE"""),"OK")</f>
        <v>OK</v>
      </c>
      <c r="FF6" t="str">
        <f>IFERROR(__xludf.DUMMYFUNCTION("""COMPUTED_VALUE"""),"OK")</f>
        <v>OK</v>
      </c>
      <c r="FG6" t="str">
        <f>IFERROR(__xludf.DUMMYFUNCTION("""COMPUTED_VALUE"""),"OK")</f>
        <v>OK</v>
      </c>
      <c r="FH6" t="str">
        <f>IFERROR(__xludf.DUMMYFUNCTION("""COMPUTED_VALUE"""),"OK")</f>
        <v>OK</v>
      </c>
      <c r="FI6" t="str">
        <f>IFERROR(__xludf.DUMMYFUNCTION("""COMPUTED_VALUE"""),"OK")</f>
        <v>OK</v>
      </c>
      <c r="FJ6" t="str">
        <f>IFERROR(__xludf.DUMMYFUNCTION("""COMPUTED_VALUE"""),"OK")</f>
        <v>OK</v>
      </c>
      <c r="FK6" t="str">
        <f>IFERROR(__xludf.DUMMYFUNCTION("""COMPUTED_VALUE"""),"OK")</f>
        <v>OK</v>
      </c>
      <c r="FL6" t="str">
        <f>IFERROR(__xludf.DUMMYFUNCTION("""COMPUTED_VALUE"""),"OK")</f>
        <v>OK</v>
      </c>
      <c r="FM6" t="str">
        <f>IFERROR(__xludf.DUMMYFUNCTION("""COMPUTED_VALUE"""),"OK")</f>
        <v>OK</v>
      </c>
      <c r="FN6" t="str">
        <f>IFERROR(__xludf.DUMMYFUNCTION("""COMPUTED_VALUE"""),"OK")</f>
        <v>OK</v>
      </c>
      <c r="FO6" t="str">
        <f>IFERROR(__xludf.DUMMYFUNCTION("""COMPUTED_VALUE"""),"OK")</f>
        <v>OK</v>
      </c>
      <c r="FP6" t="str">
        <f>IFERROR(__xludf.DUMMYFUNCTION("""COMPUTED_VALUE"""),"OK")</f>
        <v>OK</v>
      </c>
      <c r="FQ6" t="str">
        <f>IFERROR(__xludf.DUMMYFUNCTION("""COMPUTED_VALUE"""),"OK")</f>
        <v>OK</v>
      </c>
      <c r="FR6" t="str">
        <f>IFERROR(__xludf.DUMMYFUNCTION("""COMPUTED_VALUE"""),"OK")</f>
        <v>OK</v>
      </c>
      <c r="FS6" t="str">
        <f>IFERROR(__xludf.DUMMYFUNCTION("""COMPUTED_VALUE"""),"OK")</f>
        <v>OK</v>
      </c>
      <c r="FT6" t="str">
        <f>IFERROR(__xludf.DUMMYFUNCTION("""COMPUTED_VALUE"""),"x")</f>
        <v>x</v>
      </c>
      <c r="FU6" t="str">
        <f>IFERROR(__xludf.DUMMYFUNCTION("""COMPUTED_VALUE"""),"OK")</f>
        <v>OK</v>
      </c>
      <c r="FV6" t="str">
        <f>IFERROR(__xludf.DUMMYFUNCTION("""COMPUTED_VALUE"""),"OK")</f>
        <v>OK</v>
      </c>
      <c r="FW6" t="str">
        <f>IFERROR(__xludf.DUMMYFUNCTION("""COMPUTED_VALUE"""),"OK")</f>
        <v>OK</v>
      </c>
      <c r="FX6" t="str">
        <f>IFERROR(__xludf.DUMMYFUNCTION("""COMPUTED_VALUE"""),"OK")</f>
        <v>OK</v>
      </c>
      <c r="FY6" t="str">
        <f>IFERROR(__xludf.DUMMYFUNCTION("""COMPUTED_VALUE"""),"OK")</f>
        <v>OK</v>
      </c>
      <c r="FZ6" t="str">
        <f>IFERROR(__xludf.DUMMYFUNCTION("""COMPUTED_VALUE"""),"OK")</f>
        <v>OK</v>
      </c>
      <c r="GA6" t="str">
        <f>IFERROR(__xludf.DUMMYFUNCTION("""COMPUTED_VALUE"""),"OK")</f>
        <v>OK</v>
      </c>
      <c r="GB6" t="str">
        <f>IFERROR(__xludf.DUMMYFUNCTION("""COMPUTED_VALUE"""),"OK")</f>
        <v>OK</v>
      </c>
      <c r="GC6" t="str">
        <f>IFERROR(__xludf.DUMMYFUNCTION("""COMPUTED_VALUE"""),"OK")</f>
        <v>OK</v>
      </c>
      <c r="GD6" t="str">
        <f>IFERROR(__xludf.DUMMYFUNCTION("""COMPUTED_VALUE"""),"OK")</f>
        <v>OK</v>
      </c>
      <c r="GE6" t="str">
        <f>IFERROR(__xludf.DUMMYFUNCTION("""COMPUTED_VALUE"""),"OK")</f>
        <v>OK</v>
      </c>
      <c r="GF6" t="str">
        <f>IFERROR(__xludf.DUMMYFUNCTION("""COMPUTED_VALUE"""),"OK")</f>
        <v>OK</v>
      </c>
      <c r="GG6" t="str">
        <f>IFERROR(__xludf.DUMMYFUNCTION("""COMPUTED_VALUE"""),"OK")</f>
        <v>OK</v>
      </c>
      <c r="GH6" t="str">
        <f>IFERROR(__xludf.DUMMYFUNCTION("""COMPUTED_VALUE"""),"OK")</f>
        <v>OK</v>
      </c>
      <c r="GI6" t="str">
        <f>IFERROR(__xludf.DUMMYFUNCTION("""COMPUTED_VALUE"""),"OK")</f>
        <v>OK</v>
      </c>
      <c r="GJ6" t="str">
        <f>IFERROR(__xludf.DUMMYFUNCTION("""COMPUTED_VALUE"""),"OK")</f>
        <v>OK</v>
      </c>
      <c r="GK6" t="str">
        <f>IFERROR(__xludf.DUMMYFUNCTION("""COMPUTED_VALUE"""),"WA")</f>
        <v>WA</v>
      </c>
      <c r="GL6" t="str">
        <f>IFERROR(__xludf.DUMMYFUNCTION("""COMPUTED_VALUE"""),"WA")</f>
        <v>WA</v>
      </c>
      <c r="GM6" t="str">
        <f>IFERROR(__xludf.DUMMYFUNCTION("""COMPUTED_VALUE"""),"WA")</f>
        <v>WA</v>
      </c>
      <c r="GN6" t="str">
        <f>IFERROR(__xludf.DUMMYFUNCTION("""COMPUTED_VALUE"""),"WA")</f>
        <v>WA</v>
      </c>
      <c r="GO6" t="str">
        <f>IFERROR(__xludf.DUMMYFUNCTION("""COMPUTED_VALUE"""),"WA")</f>
        <v>WA</v>
      </c>
      <c r="GP6" t="str">
        <f>IFERROR(__xludf.DUMMYFUNCTION("""COMPUTED_VALUE"""),"WA")</f>
        <v>WA</v>
      </c>
      <c r="GQ6" t="str">
        <f>IFERROR(__xludf.DUMMYFUNCTION("""COMPUTED_VALUE"""),"WA")</f>
        <v>WA</v>
      </c>
      <c r="GR6" t="str">
        <f>IFERROR(__xludf.DUMMYFUNCTION("""COMPUTED_VALUE"""),"WA")</f>
        <v>WA</v>
      </c>
      <c r="GS6" t="str">
        <f>IFERROR(__xludf.DUMMYFUNCTION("""COMPUTED_VALUE"""),"x")</f>
        <v>x</v>
      </c>
      <c r="GT6" t="str">
        <f>IFERROR(__xludf.DUMMYFUNCTION("""COMPUTED_VALUE"""),"x")</f>
        <v>x</v>
      </c>
      <c r="GU6">
        <f>IFERROR(__xludf.DUMMYFUNCTION("""COMPUTED_VALUE"""),0.0)</f>
        <v>0</v>
      </c>
      <c r="GV6">
        <f>IFERROR(__xludf.DUMMYFUNCTION("""COMPUTED_VALUE"""),0.0)</f>
        <v>0</v>
      </c>
      <c r="GW6">
        <f>IFERROR(__xludf.DUMMYFUNCTION("""COMPUTED_VALUE"""),0.0)</f>
        <v>0</v>
      </c>
      <c r="GX6">
        <f>IFERROR(__xludf.DUMMYFUNCTION("""COMPUTED_VALUE"""),0.0)</f>
        <v>0</v>
      </c>
      <c r="GY6">
        <f>IFERROR(__xludf.DUMMYFUNCTION("""COMPUTED_VALUE"""),0.0)</f>
        <v>0</v>
      </c>
      <c r="GZ6">
        <f>IFERROR(__xludf.DUMMYFUNCTION("""COMPUTED_VALUE"""),0.0)</f>
        <v>0</v>
      </c>
      <c r="HA6">
        <f>IFERROR(__xludf.DUMMYFUNCTION("""COMPUTED_VALUE"""),0.0)</f>
        <v>0</v>
      </c>
      <c r="HB6">
        <f>IFERROR(__xludf.DUMMYFUNCTION("""COMPUTED_VALUE"""),0.0)</f>
        <v>0</v>
      </c>
      <c r="HC6">
        <f>IFERROR(__xludf.DUMMYFUNCTION("""COMPUTED_VALUE"""),0.0)</f>
        <v>0</v>
      </c>
      <c r="HD6">
        <f>IFERROR(__xludf.DUMMYFUNCTION("""COMPUTED_VALUE"""),0.0)</f>
        <v>0</v>
      </c>
      <c r="HE6">
        <f>IFERROR(__xludf.DUMMYFUNCTION("""COMPUTED_VALUE"""),0.0)</f>
        <v>0</v>
      </c>
      <c r="HF6">
        <f>IFERROR(__xludf.DUMMYFUNCTION("""COMPUTED_VALUE"""),0.0)</f>
        <v>0</v>
      </c>
      <c r="HG6">
        <f>IFERROR(__xludf.DUMMYFUNCTION("""COMPUTED_VALUE"""),0.0)</f>
        <v>0</v>
      </c>
      <c r="HH6">
        <f>IFERROR(__xludf.DUMMYFUNCTION("""COMPUTED_VALUE"""),0.0)</f>
        <v>0</v>
      </c>
      <c r="HI6">
        <f>IFERROR(__xludf.DUMMYFUNCTION("""COMPUTED_VALUE"""),0.0)</f>
        <v>0</v>
      </c>
      <c r="HJ6">
        <f>IFERROR(__xludf.DUMMYFUNCTION("""COMPUTED_VALUE"""),0.0)</f>
        <v>0</v>
      </c>
      <c r="HK6">
        <f>IFERROR(__xludf.DUMMYFUNCTION("""COMPUTED_VALUE"""),0.0)</f>
        <v>0</v>
      </c>
      <c r="HL6">
        <f>IFERROR(__xludf.DUMMYFUNCTION("""COMPUTED_VALUE"""),0.0)</f>
        <v>0</v>
      </c>
      <c r="HM6">
        <f>IFERROR(__xludf.DUMMYFUNCTION("""COMPUTED_VALUE"""),0.0)</f>
        <v>0</v>
      </c>
      <c r="HN6">
        <f>IFERROR(__xludf.DUMMYFUNCTION("""COMPUTED_VALUE"""),0.0)</f>
        <v>0</v>
      </c>
      <c r="HO6">
        <f>IFERROR(__xludf.DUMMYFUNCTION("""COMPUTED_VALUE"""),0.0)</f>
        <v>0</v>
      </c>
      <c r="HP6">
        <f>IFERROR(__xludf.DUMMYFUNCTION("""COMPUTED_VALUE"""),0.0)</f>
        <v>0</v>
      </c>
      <c r="HQ6">
        <f>IFERROR(__xludf.DUMMYFUNCTION("""COMPUTED_VALUE"""),0.0)</f>
        <v>0</v>
      </c>
      <c r="HR6">
        <f>IFERROR(__xludf.DUMMYFUNCTION("""COMPUTED_VALUE"""),0.0)</f>
        <v>0</v>
      </c>
      <c r="HS6">
        <f>IFERROR(__xludf.DUMMYFUNCTION("""COMPUTED_VALUE"""),0.0)</f>
        <v>0</v>
      </c>
      <c r="HT6">
        <f>IFERROR(__xludf.DUMMYFUNCTION("""COMPUTED_VALUE"""),0.0)</f>
        <v>0</v>
      </c>
      <c r="HU6">
        <f>IFERROR(__xludf.DUMMYFUNCTION("""COMPUTED_VALUE"""),0.0)</f>
        <v>0</v>
      </c>
      <c r="HV6">
        <f>IFERROR(__xludf.DUMMYFUNCTION("""COMPUTED_VALUE"""),0.0)</f>
        <v>0</v>
      </c>
      <c r="HW6">
        <f>IFERROR(__xludf.DUMMYFUNCTION("""COMPUTED_VALUE"""),0.0)</f>
        <v>0</v>
      </c>
      <c r="HX6">
        <f>IFERROR(__xludf.DUMMYFUNCTION("""COMPUTED_VALUE"""),0.0)</f>
        <v>0</v>
      </c>
      <c r="HY6">
        <f>IFERROR(__xludf.DUMMYFUNCTION("""COMPUTED_VALUE"""),0.0)</f>
        <v>0</v>
      </c>
      <c r="HZ6">
        <f>IFERROR(__xludf.DUMMYFUNCTION("""COMPUTED_VALUE"""),0.0)</f>
        <v>0</v>
      </c>
      <c r="IA6">
        <f>IFERROR(__xludf.DUMMYFUNCTION("""COMPUTED_VALUE"""),0.0)</f>
        <v>0</v>
      </c>
      <c r="IB6">
        <f>IFERROR(__xludf.DUMMYFUNCTION("""COMPUTED_VALUE"""),0.0)</f>
        <v>0</v>
      </c>
      <c r="IC6">
        <f>IFERROR(__xludf.DUMMYFUNCTION("""COMPUTED_VALUE"""),0.0)</f>
        <v>0</v>
      </c>
      <c r="ID6">
        <f>IFERROR(__xludf.DUMMYFUNCTION("""COMPUTED_VALUE"""),0.0)</f>
        <v>0</v>
      </c>
      <c r="IE6">
        <f>IFERROR(__xludf.DUMMYFUNCTION("""COMPUTED_VALUE"""),0.0)</f>
        <v>0</v>
      </c>
      <c r="IF6">
        <f>IFERROR(__xludf.DUMMYFUNCTION("""COMPUTED_VALUE"""),0.0)</f>
        <v>0</v>
      </c>
      <c r="IG6">
        <f>IFERROR(__xludf.DUMMYFUNCTION("""COMPUTED_VALUE"""),0.0)</f>
        <v>0</v>
      </c>
      <c r="IH6">
        <f>IFERROR(__xludf.DUMMYFUNCTION("""COMPUTED_VALUE"""),0.0)</f>
        <v>0</v>
      </c>
      <c r="II6">
        <f>IFERROR(__xludf.DUMMYFUNCTION("""COMPUTED_VALUE"""),0.0)</f>
        <v>0</v>
      </c>
      <c r="IJ6">
        <f>IFERROR(__xludf.DUMMYFUNCTION("""COMPUTED_VALUE"""),0.0)</f>
        <v>0</v>
      </c>
      <c r="IK6" t="str">
        <f>IFERROR(__xludf.DUMMYFUNCTION("""COMPUTED_VALUE"""),"x")</f>
        <v>x</v>
      </c>
      <c r="IL6">
        <f>IFERROR(__xludf.DUMMYFUNCTION("""COMPUTED_VALUE"""),0.0)</f>
        <v>0</v>
      </c>
      <c r="IM6">
        <f>IFERROR(__xludf.DUMMYFUNCTION("""COMPUTED_VALUE"""),0.0)</f>
        <v>0</v>
      </c>
      <c r="IN6">
        <f>IFERROR(__xludf.DUMMYFUNCTION("""COMPUTED_VALUE"""),0.0)</f>
        <v>0</v>
      </c>
      <c r="IO6">
        <f>IFERROR(__xludf.DUMMYFUNCTION("""COMPUTED_VALUE"""),0.0)</f>
        <v>0</v>
      </c>
      <c r="IP6">
        <f>IFERROR(__xludf.DUMMYFUNCTION("""COMPUTED_VALUE"""),0.0)</f>
        <v>0</v>
      </c>
      <c r="IQ6">
        <f>IFERROR(__xludf.DUMMYFUNCTION("""COMPUTED_VALUE"""),0.0)</f>
        <v>0</v>
      </c>
      <c r="IR6">
        <f>IFERROR(__xludf.DUMMYFUNCTION("""COMPUTED_VALUE"""),0.0)</f>
        <v>0</v>
      </c>
      <c r="IS6">
        <f>IFERROR(__xludf.DUMMYFUNCTION("""COMPUTED_VALUE"""),0.0)</f>
        <v>0</v>
      </c>
      <c r="IT6">
        <f>IFERROR(__xludf.DUMMYFUNCTION("""COMPUTED_VALUE"""),0.0)</f>
        <v>0</v>
      </c>
      <c r="IU6">
        <f>IFERROR(__xludf.DUMMYFUNCTION("""COMPUTED_VALUE"""),0.0)</f>
        <v>0</v>
      </c>
      <c r="IV6">
        <f>IFERROR(__xludf.DUMMYFUNCTION("""COMPUTED_VALUE"""),0.0)</f>
        <v>0</v>
      </c>
      <c r="IW6">
        <f>IFERROR(__xludf.DUMMYFUNCTION("""COMPUTED_VALUE"""),0.0)</f>
        <v>0</v>
      </c>
      <c r="IX6">
        <f>IFERROR(__xludf.DUMMYFUNCTION("""COMPUTED_VALUE"""),0.0)</f>
        <v>0</v>
      </c>
      <c r="IY6">
        <f>IFERROR(__xludf.DUMMYFUNCTION("""COMPUTED_VALUE"""),0.0)</f>
        <v>0</v>
      </c>
      <c r="IZ6">
        <f>IFERROR(__xludf.DUMMYFUNCTION("""COMPUTED_VALUE"""),0.0)</f>
        <v>0</v>
      </c>
      <c r="JA6">
        <f>IFERROR(__xludf.DUMMYFUNCTION("""COMPUTED_VALUE"""),0.0)</f>
        <v>0</v>
      </c>
      <c r="JB6">
        <f>IFERROR(__xludf.DUMMYFUNCTION("""COMPUTED_VALUE"""),0.0)</f>
        <v>0</v>
      </c>
      <c r="JC6">
        <f>IFERROR(__xludf.DUMMYFUNCTION("""COMPUTED_VALUE"""),0.0)</f>
        <v>0</v>
      </c>
      <c r="JD6">
        <f>IFERROR(__xludf.DUMMYFUNCTION("""COMPUTED_VALUE"""),0.0)</f>
        <v>0</v>
      </c>
      <c r="JE6">
        <f>IFERROR(__xludf.DUMMYFUNCTION("""COMPUTED_VALUE"""),0.0)</f>
        <v>0</v>
      </c>
      <c r="JF6">
        <f>IFERROR(__xludf.DUMMYFUNCTION("""COMPUTED_VALUE"""),0.0)</f>
        <v>0</v>
      </c>
      <c r="JG6">
        <f>IFERROR(__xludf.DUMMYFUNCTION("""COMPUTED_VALUE"""),0.0)</f>
        <v>0</v>
      </c>
      <c r="JH6">
        <f>IFERROR(__xludf.DUMMYFUNCTION("""COMPUTED_VALUE"""),0.0)</f>
        <v>0</v>
      </c>
      <c r="JI6">
        <f>IFERROR(__xludf.DUMMYFUNCTION("""COMPUTED_VALUE"""),0.0)</f>
        <v>0</v>
      </c>
      <c r="JJ6">
        <f>IFERROR(__xludf.DUMMYFUNCTION("""COMPUTED_VALUE"""),0.0)</f>
        <v>0</v>
      </c>
      <c r="JK6">
        <f>IFERROR(__xludf.DUMMYFUNCTION("""COMPUTED_VALUE"""),0.0)</f>
        <v>0</v>
      </c>
      <c r="JL6">
        <f>IFERROR(__xludf.DUMMYFUNCTION("""COMPUTED_VALUE"""),0.0)</f>
        <v>0</v>
      </c>
      <c r="JM6">
        <f>IFERROR(__xludf.DUMMYFUNCTION("""COMPUTED_VALUE"""),0.0)</f>
        <v>0</v>
      </c>
      <c r="JN6">
        <f>IFERROR(__xludf.DUMMYFUNCTION("""COMPUTED_VALUE"""),0.0)</f>
        <v>0</v>
      </c>
      <c r="JO6">
        <f>IFERROR(__xludf.DUMMYFUNCTION("""COMPUTED_VALUE"""),0.0)</f>
        <v>0</v>
      </c>
      <c r="JP6">
        <f>IFERROR(__xludf.DUMMYFUNCTION("""COMPUTED_VALUE"""),0.0)</f>
        <v>0</v>
      </c>
      <c r="JQ6">
        <f>IFERROR(__xludf.DUMMYFUNCTION("""COMPUTED_VALUE"""),0.0)</f>
        <v>0</v>
      </c>
      <c r="JR6">
        <f>IFERROR(__xludf.DUMMYFUNCTION("""COMPUTED_VALUE"""),0.0)</f>
        <v>0</v>
      </c>
      <c r="JS6" t="str">
        <f>IFERROR(__xludf.DUMMYFUNCTION("""COMPUTED_VALUE"""),"x")</f>
        <v>x</v>
      </c>
      <c r="JT6">
        <f>IFERROR(__xludf.DUMMYFUNCTION("""COMPUTED_VALUE"""),0.0)</f>
        <v>0</v>
      </c>
      <c r="JU6">
        <f>IFERROR(__xludf.DUMMYFUNCTION("""COMPUTED_VALUE"""),0.0)</f>
        <v>0</v>
      </c>
      <c r="JV6">
        <f>IFERROR(__xludf.DUMMYFUNCTION("""COMPUTED_VALUE"""),0.0)</f>
        <v>0</v>
      </c>
      <c r="JW6">
        <f>IFERROR(__xludf.DUMMYFUNCTION("""COMPUTED_VALUE"""),0.0)</f>
        <v>0</v>
      </c>
      <c r="JX6">
        <f>IFERROR(__xludf.DUMMYFUNCTION("""COMPUTED_VALUE"""),0.0)</f>
        <v>0</v>
      </c>
      <c r="JY6">
        <f>IFERROR(__xludf.DUMMYFUNCTION("""COMPUTED_VALUE"""),0.0)</f>
        <v>0</v>
      </c>
      <c r="JZ6">
        <f>IFERROR(__xludf.DUMMYFUNCTION("""COMPUTED_VALUE"""),0.0)</f>
        <v>0</v>
      </c>
      <c r="KA6">
        <f>IFERROR(__xludf.DUMMYFUNCTION("""COMPUTED_VALUE"""),0.0)</f>
        <v>0</v>
      </c>
      <c r="KB6">
        <f>IFERROR(__xludf.DUMMYFUNCTION("""COMPUTED_VALUE"""),0.0)</f>
        <v>0</v>
      </c>
      <c r="KC6">
        <f>IFERROR(__xludf.DUMMYFUNCTION("""COMPUTED_VALUE"""),0.0)</f>
        <v>0</v>
      </c>
      <c r="KD6">
        <f>IFERROR(__xludf.DUMMYFUNCTION("""COMPUTED_VALUE"""),0.0)</f>
        <v>0</v>
      </c>
      <c r="KE6">
        <f>IFERROR(__xludf.DUMMYFUNCTION("""COMPUTED_VALUE"""),0.0)</f>
        <v>0</v>
      </c>
      <c r="KF6">
        <f>IFERROR(__xludf.DUMMYFUNCTION("""COMPUTED_VALUE"""),0.0)</f>
        <v>0</v>
      </c>
      <c r="KG6">
        <f>IFERROR(__xludf.DUMMYFUNCTION("""COMPUTED_VALUE"""),0.0)</f>
        <v>0</v>
      </c>
      <c r="KH6">
        <f>IFERROR(__xludf.DUMMYFUNCTION("""COMPUTED_VALUE"""),0.0)</f>
        <v>0</v>
      </c>
      <c r="KI6">
        <f>IFERROR(__xludf.DUMMYFUNCTION("""COMPUTED_VALUE"""),0.0)</f>
        <v>0</v>
      </c>
      <c r="KJ6">
        <f>IFERROR(__xludf.DUMMYFUNCTION("""COMPUTED_VALUE"""),0.0)</f>
        <v>0</v>
      </c>
      <c r="KK6">
        <f>IFERROR(__xludf.DUMMYFUNCTION("""COMPUTED_VALUE"""),0.0)</f>
        <v>0</v>
      </c>
      <c r="KL6">
        <f>IFERROR(__xludf.DUMMYFUNCTION("""COMPUTED_VALUE"""),0.0)</f>
        <v>0</v>
      </c>
      <c r="KM6">
        <f>IFERROR(__xludf.DUMMYFUNCTION("""COMPUTED_VALUE"""),0.0)</f>
        <v>0</v>
      </c>
      <c r="KN6">
        <f>IFERROR(__xludf.DUMMYFUNCTION("""COMPUTED_VALUE"""),0.0)</f>
        <v>0</v>
      </c>
      <c r="KO6">
        <f>IFERROR(__xludf.DUMMYFUNCTION("""COMPUTED_VALUE"""),0.0)</f>
        <v>0</v>
      </c>
      <c r="KP6">
        <f>IFERROR(__xludf.DUMMYFUNCTION("""COMPUTED_VALUE"""),0.0)</f>
        <v>0</v>
      </c>
      <c r="KQ6">
        <f>IFERROR(__xludf.DUMMYFUNCTION("""COMPUTED_VALUE"""),0.0)</f>
        <v>0</v>
      </c>
      <c r="KR6">
        <f>IFERROR(__xludf.DUMMYFUNCTION("""COMPUTED_VALUE"""),0.0)</f>
        <v>0</v>
      </c>
      <c r="KS6">
        <f>IFERROR(__xludf.DUMMYFUNCTION("""COMPUTED_VALUE"""),0.0)</f>
        <v>0</v>
      </c>
      <c r="KT6">
        <f>IFERROR(__xludf.DUMMYFUNCTION("""COMPUTED_VALUE"""),0.0)</f>
        <v>0</v>
      </c>
      <c r="KU6">
        <f>IFERROR(__xludf.DUMMYFUNCTION("""COMPUTED_VALUE"""),0.0)</f>
        <v>0</v>
      </c>
      <c r="KV6">
        <f>IFERROR(__xludf.DUMMYFUNCTION("""COMPUTED_VALUE"""),0.0)</f>
        <v>0</v>
      </c>
      <c r="KW6">
        <f>IFERROR(__xludf.DUMMYFUNCTION("""COMPUTED_VALUE"""),0.0)</f>
        <v>0</v>
      </c>
      <c r="KX6">
        <f>IFERROR(__xludf.DUMMYFUNCTION("""COMPUTED_VALUE"""),0.0)</f>
        <v>0</v>
      </c>
      <c r="KY6">
        <f>IFERROR(__xludf.DUMMYFUNCTION("""COMPUTED_VALUE"""),0.0)</f>
        <v>0</v>
      </c>
      <c r="KZ6" t="str">
        <f>IFERROR(__xludf.DUMMYFUNCTION("""COMPUTED_VALUE"""),"x")</f>
        <v>x</v>
      </c>
      <c r="LA6">
        <f>IFERROR(__xludf.DUMMYFUNCTION("""COMPUTED_VALUE"""),1.0)</f>
        <v>1</v>
      </c>
      <c r="LB6">
        <f>IFERROR(__xludf.DUMMYFUNCTION("""COMPUTED_VALUE"""),1.0)</f>
        <v>1</v>
      </c>
      <c r="LC6">
        <f>IFERROR(__xludf.DUMMYFUNCTION("""COMPUTED_VALUE"""),1.0)</f>
        <v>1</v>
      </c>
      <c r="LD6">
        <f>IFERROR(__xludf.DUMMYFUNCTION("""COMPUTED_VALUE"""),1.0)</f>
        <v>1</v>
      </c>
      <c r="LE6">
        <f>IFERROR(__xludf.DUMMYFUNCTION("""COMPUTED_VALUE"""),1.0)</f>
        <v>1</v>
      </c>
      <c r="LF6">
        <f>IFERROR(__xludf.DUMMYFUNCTION("""COMPUTED_VALUE"""),1.0)</f>
        <v>1</v>
      </c>
      <c r="LG6">
        <f>IFERROR(__xludf.DUMMYFUNCTION("""COMPUTED_VALUE"""),1.0)</f>
        <v>1</v>
      </c>
      <c r="LH6">
        <f>IFERROR(__xludf.DUMMYFUNCTION("""COMPUTED_VALUE"""),1.0)</f>
        <v>1</v>
      </c>
      <c r="LI6">
        <f>IFERROR(__xludf.DUMMYFUNCTION("""COMPUTED_VALUE"""),1.0)</f>
        <v>1</v>
      </c>
      <c r="LJ6">
        <f>IFERROR(__xludf.DUMMYFUNCTION("""COMPUTED_VALUE"""),1.0)</f>
        <v>1</v>
      </c>
      <c r="LK6">
        <f>IFERROR(__xludf.DUMMYFUNCTION("""COMPUTED_VALUE"""),1.0)</f>
        <v>1</v>
      </c>
      <c r="LL6">
        <f>IFERROR(__xludf.DUMMYFUNCTION("""COMPUTED_VALUE"""),1.0)</f>
        <v>1</v>
      </c>
      <c r="LM6">
        <f>IFERROR(__xludf.DUMMYFUNCTION("""COMPUTED_VALUE"""),1.0)</f>
        <v>1</v>
      </c>
      <c r="LN6">
        <f>IFERROR(__xludf.DUMMYFUNCTION("""COMPUTED_VALUE"""),1.0)</f>
        <v>1</v>
      </c>
      <c r="LO6">
        <f>IFERROR(__xludf.DUMMYFUNCTION("""COMPUTED_VALUE"""),1.0)</f>
        <v>1</v>
      </c>
      <c r="LP6">
        <f>IFERROR(__xludf.DUMMYFUNCTION("""COMPUTED_VALUE"""),1.0)</f>
        <v>1</v>
      </c>
      <c r="LQ6" t="str">
        <f>IFERROR(__xludf.DUMMYFUNCTION("""COMPUTED_VALUE"""),"x")</f>
        <v>x</v>
      </c>
      <c r="LR6">
        <f>IFERROR(__xludf.DUMMYFUNCTION("""COMPUTED_VALUE"""),1.0)</f>
        <v>1</v>
      </c>
      <c r="LS6">
        <f>IFERROR(__xludf.DUMMYFUNCTION("""COMPUTED_VALUE"""),1.0)</f>
        <v>1</v>
      </c>
      <c r="LT6">
        <f>IFERROR(__xludf.DUMMYFUNCTION("""COMPUTED_VALUE"""),1.0)</f>
        <v>1</v>
      </c>
      <c r="LU6">
        <f>IFERROR(__xludf.DUMMYFUNCTION("""COMPUTED_VALUE"""),1.0)</f>
        <v>1</v>
      </c>
      <c r="LV6">
        <f>IFERROR(__xludf.DUMMYFUNCTION("""COMPUTED_VALUE"""),1.0)</f>
        <v>1</v>
      </c>
      <c r="LW6">
        <f>IFERROR(__xludf.DUMMYFUNCTION("""COMPUTED_VALUE"""),1.0)</f>
        <v>1</v>
      </c>
      <c r="LX6">
        <f>IFERROR(__xludf.DUMMYFUNCTION("""COMPUTED_VALUE"""),1.0)</f>
        <v>1</v>
      </c>
      <c r="LY6">
        <f>IFERROR(__xludf.DUMMYFUNCTION("""COMPUTED_VALUE"""),1.0)</f>
        <v>1</v>
      </c>
      <c r="LZ6">
        <f>IFERROR(__xludf.DUMMYFUNCTION("""COMPUTED_VALUE"""),1.0)</f>
        <v>1</v>
      </c>
      <c r="MA6">
        <f>IFERROR(__xludf.DUMMYFUNCTION("""COMPUTED_VALUE"""),1.0)</f>
        <v>1</v>
      </c>
      <c r="MB6">
        <f>IFERROR(__xludf.DUMMYFUNCTION("""COMPUTED_VALUE"""),1.0)</f>
        <v>1</v>
      </c>
      <c r="MC6">
        <f>IFERROR(__xludf.DUMMYFUNCTION("""COMPUTED_VALUE"""),1.0)</f>
        <v>1</v>
      </c>
      <c r="MD6">
        <f>IFERROR(__xludf.DUMMYFUNCTION("""COMPUTED_VALUE"""),1.0)</f>
        <v>1</v>
      </c>
      <c r="ME6">
        <f>IFERROR(__xludf.DUMMYFUNCTION("""COMPUTED_VALUE"""),1.0)</f>
        <v>1</v>
      </c>
      <c r="MF6">
        <f>IFERROR(__xludf.DUMMYFUNCTION("""COMPUTED_VALUE"""),1.0)</f>
        <v>1</v>
      </c>
      <c r="MG6">
        <f>IFERROR(__xludf.DUMMYFUNCTION("""COMPUTED_VALUE"""),1.0)</f>
        <v>1</v>
      </c>
      <c r="MH6">
        <f>IFERROR(__xludf.DUMMYFUNCTION("""COMPUTED_VALUE"""),1.0)</f>
        <v>1</v>
      </c>
      <c r="MI6">
        <f>IFERROR(__xludf.DUMMYFUNCTION("""COMPUTED_VALUE"""),1.0)</f>
        <v>1</v>
      </c>
      <c r="MJ6">
        <f>IFERROR(__xludf.DUMMYFUNCTION("""COMPUTED_VALUE"""),1.0)</f>
        <v>1</v>
      </c>
      <c r="MK6">
        <f>IFERROR(__xludf.DUMMYFUNCTION("""COMPUTED_VALUE"""),1.0)</f>
        <v>1</v>
      </c>
      <c r="ML6">
        <f>IFERROR(__xludf.DUMMYFUNCTION("""COMPUTED_VALUE"""),1.0)</f>
        <v>1</v>
      </c>
      <c r="MM6">
        <f>IFERROR(__xludf.DUMMYFUNCTION("""COMPUTED_VALUE"""),1.0)</f>
        <v>1</v>
      </c>
      <c r="MN6">
        <f>IFERROR(__xludf.DUMMYFUNCTION("""COMPUTED_VALUE"""),1.0)</f>
        <v>1</v>
      </c>
      <c r="MO6">
        <f>IFERROR(__xludf.DUMMYFUNCTION("""COMPUTED_VALUE"""),1.0)</f>
        <v>1</v>
      </c>
      <c r="MP6">
        <f>IFERROR(__xludf.DUMMYFUNCTION("""COMPUTED_VALUE"""),1.0)</f>
        <v>1</v>
      </c>
      <c r="MQ6">
        <f>IFERROR(__xludf.DUMMYFUNCTION("""COMPUTED_VALUE"""),1.0)</f>
        <v>1</v>
      </c>
      <c r="MR6">
        <f>IFERROR(__xludf.DUMMYFUNCTION("""COMPUTED_VALUE"""),1.0)</f>
        <v>1</v>
      </c>
      <c r="MS6">
        <f>IFERROR(__xludf.DUMMYFUNCTION("""COMPUTED_VALUE"""),1.0)</f>
        <v>1</v>
      </c>
      <c r="MT6" t="str">
        <f>IFERROR(__xludf.DUMMYFUNCTION("""COMPUTED_VALUE"""),"x")</f>
        <v>x</v>
      </c>
      <c r="MU6">
        <f>IFERROR(__xludf.DUMMYFUNCTION("""COMPUTED_VALUE"""),1.0)</f>
        <v>1</v>
      </c>
      <c r="MV6">
        <f>IFERROR(__xludf.DUMMYFUNCTION("""COMPUTED_VALUE"""),1.0)</f>
        <v>1</v>
      </c>
      <c r="MW6">
        <f>IFERROR(__xludf.DUMMYFUNCTION("""COMPUTED_VALUE"""),1.0)</f>
        <v>1</v>
      </c>
      <c r="MX6">
        <f>IFERROR(__xludf.DUMMYFUNCTION("""COMPUTED_VALUE"""),1.0)</f>
        <v>1</v>
      </c>
      <c r="MY6">
        <f>IFERROR(__xludf.DUMMYFUNCTION("""COMPUTED_VALUE"""),1.0)</f>
        <v>1</v>
      </c>
      <c r="MZ6">
        <f>IFERROR(__xludf.DUMMYFUNCTION("""COMPUTED_VALUE"""),1.0)</f>
        <v>1</v>
      </c>
      <c r="NA6">
        <f>IFERROR(__xludf.DUMMYFUNCTION("""COMPUTED_VALUE"""),1.0)</f>
        <v>1</v>
      </c>
      <c r="NB6">
        <f>IFERROR(__xludf.DUMMYFUNCTION("""COMPUTED_VALUE"""),1.0)</f>
        <v>1</v>
      </c>
      <c r="NC6">
        <f>IFERROR(__xludf.DUMMYFUNCTION("""COMPUTED_VALUE"""),1.0)</f>
        <v>1</v>
      </c>
      <c r="ND6">
        <f>IFERROR(__xludf.DUMMYFUNCTION("""COMPUTED_VALUE"""),1.0)</f>
        <v>1</v>
      </c>
      <c r="NE6">
        <f>IFERROR(__xludf.DUMMYFUNCTION("""COMPUTED_VALUE"""),1.0)</f>
        <v>1</v>
      </c>
      <c r="NF6">
        <f>IFERROR(__xludf.DUMMYFUNCTION("""COMPUTED_VALUE"""),1.0)</f>
        <v>1</v>
      </c>
      <c r="NG6">
        <f>IFERROR(__xludf.DUMMYFUNCTION("""COMPUTED_VALUE"""),1.0)</f>
        <v>1</v>
      </c>
      <c r="NH6">
        <f>IFERROR(__xludf.DUMMYFUNCTION("""COMPUTED_VALUE"""),1.0)</f>
        <v>1</v>
      </c>
      <c r="NI6">
        <f>IFERROR(__xludf.DUMMYFUNCTION("""COMPUTED_VALUE"""),1.0)</f>
        <v>1</v>
      </c>
      <c r="NJ6">
        <f>IFERROR(__xludf.DUMMYFUNCTION("""COMPUTED_VALUE"""),1.0)</f>
        <v>1</v>
      </c>
      <c r="NK6">
        <f>IFERROR(__xludf.DUMMYFUNCTION("""COMPUTED_VALUE"""),0.0)</f>
        <v>0</v>
      </c>
      <c r="NL6">
        <f>IFERROR(__xludf.DUMMYFUNCTION("""COMPUTED_VALUE"""),0.0)</f>
        <v>0</v>
      </c>
      <c r="NM6">
        <f>IFERROR(__xludf.DUMMYFUNCTION("""COMPUTED_VALUE"""),0.0)</f>
        <v>0</v>
      </c>
      <c r="NN6">
        <f>IFERROR(__xludf.DUMMYFUNCTION("""COMPUTED_VALUE"""),0.0)</f>
        <v>0</v>
      </c>
      <c r="NO6">
        <f>IFERROR(__xludf.DUMMYFUNCTION("""COMPUTED_VALUE"""),0.0)</f>
        <v>0</v>
      </c>
      <c r="NP6">
        <f>IFERROR(__xludf.DUMMYFUNCTION("""COMPUTED_VALUE"""),0.0)</f>
        <v>0</v>
      </c>
      <c r="NQ6">
        <f>IFERROR(__xludf.DUMMYFUNCTION("""COMPUTED_VALUE"""),0.0)</f>
        <v>0</v>
      </c>
      <c r="NR6">
        <f>IFERROR(__xludf.DUMMYFUNCTION("""COMPUTED_VALUE"""),0.0)</f>
        <v>0</v>
      </c>
    </row>
    <row r="7" ht="15.75" customHeight="1">
      <c r="A7">
        <f>IFERROR(__xludf.DUMMYFUNCTION("""COMPUTED_VALUE"""),6.0)</f>
        <v>6</v>
      </c>
      <c r="B7" t="str">
        <f>IFERROR(__xludf.DUMMYFUNCTION("""COMPUTED_VALUE"""),"maksimb")</f>
        <v>maksimb</v>
      </c>
      <c r="C7" t="str">
        <f>IFERROR(__xludf.DUMMYFUNCTION("""COMPUTED_VALUE"""),"Maksim")</f>
        <v>Maksim</v>
      </c>
      <c r="D7" t="str">
        <f>IFERROR(__xludf.DUMMYFUNCTION("""COMPUTED_VALUE"""),"Bjelić")</f>
        <v>Bjelić</v>
      </c>
      <c r="E7">
        <f>IFERROR(__xludf.DUMMYFUNCTION("""COMPUTED_VALUE"""),256.0)</f>
        <v>256</v>
      </c>
      <c r="F7" t="str">
        <f>IFERROR(__xludf.DUMMYFUNCTION("""COMPUTED_VALUE"""),"ODOBREN")</f>
        <v>ODOBREN</v>
      </c>
      <c r="G7" t="str">
        <f>IFERROR(__xludf.DUMMYFUNCTION("""COMPUTED_VALUE"""),"Novi Sad")</f>
        <v>Novi Sad</v>
      </c>
      <c r="H7" t="str">
        <f>IFERROR(__xludf.DUMMYFUNCTION("""COMPUTED_VALUE"""),"Gimnazija Jovan Jovanović Zmaj")</f>
        <v>Gimnazija Jovan Jovanović Zmaj</v>
      </c>
      <c r="I7" t="str">
        <f>IFERROR(__xludf.DUMMYFUNCTION("""COMPUTED_VALUE"""),"I")</f>
        <v>I</v>
      </c>
      <c r="J7" t="str">
        <f>IFERROR(__xludf.DUMMYFUNCTION("""COMPUTED_VALUE"""),"B")</f>
        <v>B</v>
      </c>
      <c r="K7" t="str">
        <f>IFERROR(__xludf.DUMMYFUNCTION("""COMPUTED_VALUE"""),"Dragan Mašulović, Tadija Šebez")</f>
        <v>Dragan Mašulović, Tadija Šebez</v>
      </c>
      <c r="L7" t="str">
        <f>IFERROR(__xludf.DUMMYFUNCTION("""COMPUTED_VALUE"""),"x")</f>
        <v>x</v>
      </c>
      <c r="M7">
        <f>IFERROR(__xludf.DUMMYFUNCTION("""COMPUTED_VALUE"""),100.0)</f>
        <v>100</v>
      </c>
      <c r="N7">
        <f>IFERROR(__xludf.DUMMYFUNCTION("""COMPUTED_VALUE"""),100.0)</f>
        <v>100</v>
      </c>
      <c r="O7">
        <f>IFERROR(__xludf.DUMMYFUNCTION("""COMPUTED_VALUE"""),56.0)</f>
        <v>56</v>
      </c>
      <c r="P7" t="str">
        <f>IFERROR(__xludf.DUMMYFUNCTION("""COMPUTED_VALUE"""),"-")</f>
        <v>-</v>
      </c>
      <c r="Q7" t="str">
        <f>IFERROR(__xludf.DUMMYFUNCTION("""COMPUTED_VALUE"""),"-")</f>
        <v>-</v>
      </c>
      <c r="R7" t="str">
        <f>IFERROR(__xludf.DUMMYFUNCTION("""COMPUTED_VALUE"""),"-")</f>
        <v>-</v>
      </c>
      <c r="S7" t="str">
        <f>IFERROR(__xludf.DUMMYFUNCTION("""COMPUTED_VALUE"""),"x")</f>
        <v>x</v>
      </c>
      <c r="T7" t="str">
        <f>IFERROR(__xludf.DUMMYFUNCTION("""COMPUTED_VALUE"""),"x")</f>
        <v>x</v>
      </c>
      <c r="U7" t="str">
        <f>IFERROR(__xludf.DUMMYFUNCTION("""COMPUTED_VALUE"""),"OK")</f>
        <v>OK</v>
      </c>
      <c r="V7" t="str">
        <f>IFERROR(__xludf.DUMMYFUNCTION("""COMPUTED_VALUE"""),"OK")</f>
        <v>OK</v>
      </c>
      <c r="W7" t="str">
        <f>IFERROR(__xludf.DUMMYFUNCTION("""COMPUTED_VALUE"""),"OK")</f>
        <v>OK</v>
      </c>
      <c r="X7" t="str">
        <f>IFERROR(__xludf.DUMMYFUNCTION("""COMPUTED_VALUE"""),"OK")</f>
        <v>OK</v>
      </c>
      <c r="Y7" t="str">
        <f>IFERROR(__xludf.DUMMYFUNCTION("""COMPUTED_VALUE"""),"OK")</f>
        <v>OK</v>
      </c>
      <c r="Z7" t="str">
        <f>IFERROR(__xludf.DUMMYFUNCTION("""COMPUTED_VALUE"""),"OK")</f>
        <v>OK</v>
      </c>
      <c r="AA7" t="str">
        <f>IFERROR(__xludf.DUMMYFUNCTION("""COMPUTED_VALUE"""),"OK")</f>
        <v>OK</v>
      </c>
      <c r="AB7" t="str">
        <f>IFERROR(__xludf.DUMMYFUNCTION("""COMPUTED_VALUE"""),"OK")</f>
        <v>OK</v>
      </c>
      <c r="AC7" t="str">
        <f>IFERROR(__xludf.DUMMYFUNCTION("""COMPUTED_VALUE"""),"OK")</f>
        <v>OK</v>
      </c>
      <c r="AD7" t="str">
        <f>IFERROR(__xludf.DUMMYFUNCTION("""COMPUTED_VALUE"""),"OK")</f>
        <v>OK</v>
      </c>
      <c r="AE7" t="str">
        <f>IFERROR(__xludf.DUMMYFUNCTION("""COMPUTED_VALUE"""),"OK")</f>
        <v>OK</v>
      </c>
      <c r="AF7" t="str">
        <f>IFERROR(__xludf.DUMMYFUNCTION("""COMPUTED_VALUE"""),"OK")</f>
        <v>OK</v>
      </c>
      <c r="AG7" t="str">
        <f>IFERROR(__xludf.DUMMYFUNCTION("""COMPUTED_VALUE"""),"OK")</f>
        <v>OK</v>
      </c>
      <c r="AH7" t="str">
        <f>IFERROR(__xludf.DUMMYFUNCTION("""COMPUTED_VALUE"""),"OK")</f>
        <v>OK</v>
      </c>
      <c r="AI7" t="str">
        <f>IFERROR(__xludf.DUMMYFUNCTION("""COMPUTED_VALUE"""),"OK")</f>
        <v>OK</v>
      </c>
      <c r="AJ7" t="str">
        <f>IFERROR(__xludf.DUMMYFUNCTION("""COMPUTED_VALUE"""),"OK")</f>
        <v>OK</v>
      </c>
      <c r="AK7" t="str">
        <f>IFERROR(__xludf.DUMMYFUNCTION("""COMPUTED_VALUE"""),"OK")</f>
        <v>OK</v>
      </c>
      <c r="AL7" t="str">
        <f>IFERROR(__xludf.DUMMYFUNCTION("""COMPUTED_VALUE"""),"OK")</f>
        <v>OK</v>
      </c>
      <c r="AM7" t="str">
        <f>IFERROR(__xludf.DUMMYFUNCTION("""COMPUTED_VALUE"""),"OK")</f>
        <v>OK</v>
      </c>
      <c r="AN7" t="str">
        <f>IFERROR(__xludf.DUMMYFUNCTION("""COMPUTED_VALUE"""),"OK")</f>
        <v>OK</v>
      </c>
      <c r="AO7" t="str">
        <f>IFERROR(__xludf.DUMMYFUNCTION("""COMPUTED_VALUE"""),"OK")</f>
        <v>OK</v>
      </c>
      <c r="AP7" t="str">
        <f>IFERROR(__xludf.DUMMYFUNCTION("""COMPUTED_VALUE"""),"OK")</f>
        <v>OK</v>
      </c>
      <c r="AQ7" t="str">
        <f>IFERROR(__xludf.DUMMYFUNCTION("""COMPUTED_VALUE"""),"OK")</f>
        <v>OK</v>
      </c>
      <c r="AR7" t="str">
        <f>IFERROR(__xludf.DUMMYFUNCTION("""COMPUTED_VALUE"""),"OK")</f>
        <v>OK</v>
      </c>
      <c r="AS7" t="str">
        <f>IFERROR(__xludf.DUMMYFUNCTION("""COMPUTED_VALUE"""),"OK")</f>
        <v>OK</v>
      </c>
      <c r="AT7" t="str">
        <f>IFERROR(__xludf.DUMMYFUNCTION("""COMPUTED_VALUE"""),"OK")</f>
        <v>OK</v>
      </c>
      <c r="AU7" t="str">
        <f>IFERROR(__xludf.DUMMYFUNCTION("""COMPUTED_VALUE"""),"OK")</f>
        <v>OK</v>
      </c>
      <c r="AV7" t="str">
        <f>IFERROR(__xludf.DUMMYFUNCTION("""COMPUTED_VALUE"""),"OK")</f>
        <v>OK</v>
      </c>
      <c r="AW7" t="str">
        <f>IFERROR(__xludf.DUMMYFUNCTION("""COMPUTED_VALUE"""),"OK")</f>
        <v>OK</v>
      </c>
      <c r="AX7" t="str">
        <f>IFERROR(__xludf.DUMMYFUNCTION("""COMPUTED_VALUE"""),"OK")</f>
        <v>OK</v>
      </c>
      <c r="AY7" t="str">
        <f>IFERROR(__xludf.DUMMYFUNCTION("""COMPUTED_VALUE"""),"OK")</f>
        <v>OK</v>
      </c>
      <c r="AZ7" t="str">
        <f>IFERROR(__xludf.DUMMYFUNCTION("""COMPUTED_VALUE"""),"OK")</f>
        <v>OK</v>
      </c>
      <c r="BA7" t="str">
        <f>IFERROR(__xludf.DUMMYFUNCTION("""COMPUTED_VALUE"""),"OK")</f>
        <v>OK</v>
      </c>
      <c r="BB7" t="str">
        <f>IFERROR(__xludf.DUMMYFUNCTION("""COMPUTED_VALUE"""),"OK")</f>
        <v>OK</v>
      </c>
      <c r="BC7" t="str">
        <f>IFERROR(__xludf.DUMMYFUNCTION("""COMPUTED_VALUE"""),"OK")</f>
        <v>OK</v>
      </c>
      <c r="BD7" t="str">
        <f>IFERROR(__xludf.DUMMYFUNCTION("""COMPUTED_VALUE"""),"OK")</f>
        <v>OK</v>
      </c>
      <c r="BE7" t="str">
        <f>IFERROR(__xludf.DUMMYFUNCTION("""COMPUTED_VALUE"""),"OK")</f>
        <v>OK</v>
      </c>
      <c r="BF7" t="str">
        <f>IFERROR(__xludf.DUMMYFUNCTION("""COMPUTED_VALUE"""),"OK")</f>
        <v>OK</v>
      </c>
      <c r="BG7" t="str">
        <f>IFERROR(__xludf.DUMMYFUNCTION("""COMPUTED_VALUE"""),"OK")</f>
        <v>OK</v>
      </c>
      <c r="BH7" t="str">
        <f>IFERROR(__xludf.DUMMYFUNCTION("""COMPUTED_VALUE"""),"OK")</f>
        <v>OK</v>
      </c>
      <c r="BI7" t="str">
        <f>IFERROR(__xludf.DUMMYFUNCTION("""COMPUTED_VALUE"""),"OK")</f>
        <v>OK</v>
      </c>
      <c r="BJ7" t="str">
        <f>IFERROR(__xludf.DUMMYFUNCTION("""COMPUTED_VALUE"""),"OK")</f>
        <v>OK</v>
      </c>
      <c r="BK7" t="str">
        <f>IFERROR(__xludf.DUMMYFUNCTION("""COMPUTED_VALUE"""),"x")</f>
        <v>x</v>
      </c>
      <c r="BL7" t="str">
        <f>IFERROR(__xludf.DUMMYFUNCTION("""COMPUTED_VALUE"""),"OK")</f>
        <v>OK</v>
      </c>
      <c r="BM7" t="str">
        <f>IFERROR(__xludf.DUMMYFUNCTION("""COMPUTED_VALUE"""),"OK")</f>
        <v>OK</v>
      </c>
      <c r="BN7" t="str">
        <f>IFERROR(__xludf.DUMMYFUNCTION("""COMPUTED_VALUE"""),"OK")</f>
        <v>OK</v>
      </c>
      <c r="BO7" t="str">
        <f>IFERROR(__xludf.DUMMYFUNCTION("""COMPUTED_VALUE"""),"OK")</f>
        <v>OK</v>
      </c>
      <c r="BP7" t="str">
        <f>IFERROR(__xludf.DUMMYFUNCTION("""COMPUTED_VALUE"""),"OK")</f>
        <v>OK</v>
      </c>
      <c r="BQ7" t="str">
        <f>IFERROR(__xludf.DUMMYFUNCTION("""COMPUTED_VALUE"""),"OK")</f>
        <v>OK</v>
      </c>
      <c r="BR7" t="str">
        <f>IFERROR(__xludf.DUMMYFUNCTION("""COMPUTED_VALUE"""),"OK")</f>
        <v>OK</v>
      </c>
      <c r="BS7" t="str">
        <f>IFERROR(__xludf.DUMMYFUNCTION("""COMPUTED_VALUE"""),"OK")</f>
        <v>OK</v>
      </c>
      <c r="BT7" t="str">
        <f>IFERROR(__xludf.DUMMYFUNCTION("""COMPUTED_VALUE"""),"OK")</f>
        <v>OK</v>
      </c>
      <c r="BU7" t="str">
        <f>IFERROR(__xludf.DUMMYFUNCTION("""COMPUTED_VALUE"""),"OK")</f>
        <v>OK</v>
      </c>
      <c r="BV7" t="str">
        <f>IFERROR(__xludf.DUMMYFUNCTION("""COMPUTED_VALUE"""),"OK")</f>
        <v>OK</v>
      </c>
      <c r="BW7" t="str">
        <f>IFERROR(__xludf.DUMMYFUNCTION("""COMPUTED_VALUE"""),"OK")</f>
        <v>OK</v>
      </c>
      <c r="BX7" t="str">
        <f>IFERROR(__xludf.DUMMYFUNCTION("""COMPUTED_VALUE"""),"OK")</f>
        <v>OK</v>
      </c>
      <c r="BY7" t="str">
        <f>IFERROR(__xludf.DUMMYFUNCTION("""COMPUTED_VALUE"""),"OK")</f>
        <v>OK</v>
      </c>
      <c r="BZ7" t="str">
        <f>IFERROR(__xludf.DUMMYFUNCTION("""COMPUTED_VALUE"""),"OK")</f>
        <v>OK</v>
      </c>
      <c r="CA7" t="str">
        <f>IFERROR(__xludf.DUMMYFUNCTION("""COMPUTED_VALUE"""),"OK")</f>
        <v>OK</v>
      </c>
      <c r="CB7" t="str">
        <f>IFERROR(__xludf.DUMMYFUNCTION("""COMPUTED_VALUE"""),"OK")</f>
        <v>OK</v>
      </c>
      <c r="CC7" t="str">
        <f>IFERROR(__xludf.DUMMYFUNCTION("""COMPUTED_VALUE"""),"OK")</f>
        <v>OK</v>
      </c>
      <c r="CD7" t="str">
        <f>IFERROR(__xludf.DUMMYFUNCTION("""COMPUTED_VALUE"""),"OK")</f>
        <v>OK</v>
      </c>
      <c r="CE7" t="str">
        <f>IFERROR(__xludf.DUMMYFUNCTION("""COMPUTED_VALUE"""),"OK")</f>
        <v>OK</v>
      </c>
      <c r="CF7" t="str">
        <f>IFERROR(__xludf.DUMMYFUNCTION("""COMPUTED_VALUE"""),"OK")</f>
        <v>OK</v>
      </c>
      <c r="CG7" t="str">
        <f>IFERROR(__xludf.DUMMYFUNCTION("""COMPUTED_VALUE"""),"OK")</f>
        <v>OK</v>
      </c>
      <c r="CH7" t="str">
        <f>IFERROR(__xludf.DUMMYFUNCTION("""COMPUTED_VALUE"""),"OK")</f>
        <v>OK</v>
      </c>
      <c r="CI7" t="str">
        <f>IFERROR(__xludf.DUMMYFUNCTION("""COMPUTED_VALUE"""),"OK")</f>
        <v>OK</v>
      </c>
      <c r="CJ7" t="str">
        <f>IFERROR(__xludf.DUMMYFUNCTION("""COMPUTED_VALUE"""),"OK")</f>
        <v>OK</v>
      </c>
      <c r="CK7" t="str">
        <f>IFERROR(__xludf.DUMMYFUNCTION("""COMPUTED_VALUE"""),"OK")</f>
        <v>OK</v>
      </c>
      <c r="CL7" t="str">
        <f>IFERROR(__xludf.DUMMYFUNCTION("""COMPUTED_VALUE"""),"OK")</f>
        <v>OK</v>
      </c>
      <c r="CM7" t="str">
        <f>IFERROR(__xludf.DUMMYFUNCTION("""COMPUTED_VALUE"""),"OK")</f>
        <v>OK</v>
      </c>
      <c r="CN7" t="str">
        <f>IFERROR(__xludf.DUMMYFUNCTION("""COMPUTED_VALUE"""),"OK")</f>
        <v>OK</v>
      </c>
      <c r="CO7" t="str">
        <f>IFERROR(__xludf.DUMMYFUNCTION("""COMPUTED_VALUE"""),"OK")</f>
        <v>OK</v>
      </c>
      <c r="CP7" t="str">
        <f>IFERROR(__xludf.DUMMYFUNCTION("""COMPUTED_VALUE"""),"OK")</f>
        <v>OK</v>
      </c>
      <c r="CQ7" t="str">
        <f>IFERROR(__xludf.DUMMYFUNCTION("""COMPUTED_VALUE"""),"OK")</f>
        <v>OK</v>
      </c>
      <c r="CR7" t="str">
        <f>IFERROR(__xludf.DUMMYFUNCTION("""COMPUTED_VALUE"""),"OK")</f>
        <v>OK</v>
      </c>
      <c r="CS7" t="str">
        <f>IFERROR(__xludf.DUMMYFUNCTION("""COMPUTED_VALUE"""),"x")</f>
        <v>x</v>
      </c>
      <c r="CT7" t="str">
        <f>IFERROR(__xludf.DUMMYFUNCTION("""COMPUTED_VALUE"""),"OK")</f>
        <v>OK</v>
      </c>
      <c r="CU7" t="str">
        <f>IFERROR(__xludf.DUMMYFUNCTION("""COMPUTED_VALUE"""),"OK")</f>
        <v>OK</v>
      </c>
      <c r="CV7" t="str">
        <f>IFERROR(__xludf.DUMMYFUNCTION("""COMPUTED_VALUE"""),"OK")</f>
        <v>OK</v>
      </c>
      <c r="CW7" t="str">
        <f>IFERROR(__xludf.DUMMYFUNCTION("""COMPUTED_VALUE"""),"OK")</f>
        <v>OK</v>
      </c>
      <c r="CX7" t="str">
        <f>IFERROR(__xludf.DUMMYFUNCTION("""COMPUTED_VALUE"""),"OK")</f>
        <v>OK</v>
      </c>
      <c r="CY7" t="str">
        <f>IFERROR(__xludf.DUMMYFUNCTION("""COMPUTED_VALUE"""),"OK")</f>
        <v>OK</v>
      </c>
      <c r="CZ7" t="str">
        <f>IFERROR(__xludf.DUMMYFUNCTION("""COMPUTED_VALUE"""),"OK")</f>
        <v>OK</v>
      </c>
      <c r="DA7" t="str">
        <f>IFERROR(__xludf.DUMMYFUNCTION("""COMPUTED_VALUE"""),"TLE")</f>
        <v>TLE</v>
      </c>
      <c r="DB7" t="str">
        <f>IFERROR(__xludf.DUMMYFUNCTION("""COMPUTED_VALUE"""),"TLE")</f>
        <v>TLE</v>
      </c>
      <c r="DC7" t="str">
        <f>IFERROR(__xludf.DUMMYFUNCTION("""COMPUTED_VALUE"""),"TLE")</f>
        <v>TLE</v>
      </c>
      <c r="DD7" t="str">
        <f>IFERROR(__xludf.DUMMYFUNCTION("""COMPUTED_VALUE"""),"OK")</f>
        <v>OK</v>
      </c>
      <c r="DE7" t="str">
        <f>IFERROR(__xludf.DUMMYFUNCTION("""COMPUTED_VALUE"""),"OK")</f>
        <v>OK</v>
      </c>
      <c r="DF7" t="str">
        <f>IFERROR(__xludf.DUMMYFUNCTION("""COMPUTED_VALUE"""),"OK")</f>
        <v>OK</v>
      </c>
      <c r="DG7" t="str">
        <f>IFERROR(__xludf.DUMMYFUNCTION("""COMPUTED_VALUE"""),"OK")</f>
        <v>OK</v>
      </c>
      <c r="DH7" t="str">
        <f>IFERROR(__xludf.DUMMYFUNCTION("""COMPUTED_VALUE"""),"OK")</f>
        <v>OK</v>
      </c>
      <c r="DI7" t="str">
        <f>IFERROR(__xludf.DUMMYFUNCTION("""COMPUTED_VALUE"""),"OK")</f>
        <v>OK</v>
      </c>
      <c r="DJ7" t="str">
        <f>IFERROR(__xludf.DUMMYFUNCTION("""COMPUTED_VALUE"""),"OK")</f>
        <v>OK</v>
      </c>
      <c r="DK7" t="str">
        <f>IFERROR(__xludf.DUMMYFUNCTION("""COMPUTED_VALUE"""),"OK")</f>
        <v>OK</v>
      </c>
      <c r="DL7" t="str">
        <f>IFERROR(__xludf.DUMMYFUNCTION("""COMPUTED_VALUE"""),"OK")</f>
        <v>OK</v>
      </c>
      <c r="DM7" t="str">
        <f>IFERROR(__xludf.DUMMYFUNCTION("""COMPUTED_VALUE"""),"OK")</f>
        <v>OK</v>
      </c>
      <c r="DN7" t="str">
        <f>IFERROR(__xludf.DUMMYFUNCTION("""COMPUTED_VALUE"""),"OK")</f>
        <v>OK</v>
      </c>
      <c r="DO7" t="str">
        <f>IFERROR(__xludf.DUMMYFUNCTION("""COMPUTED_VALUE"""),"OK")</f>
        <v>OK</v>
      </c>
      <c r="DP7" t="str">
        <f>IFERROR(__xludf.DUMMYFUNCTION("""COMPUTED_VALUE"""),"OK")</f>
        <v>OK</v>
      </c>
      <c r="DQ7" t="str">
        <f>IFERROR(__xludf.DUMMYFUNCTION("""COMPUTED_VALUE"""),"OK")</f>
        <v>OK</v>
      </c>
      <c r="DR7" t="str">
        <f>IFERROR(__xludf.DUMMYFUNCTION("""COMPUTED_VALUE"""),"TLE")</f>
        <v>TLE</v>
      </c>
      <c r="DS7" t="str">
        <f>IFERROR(__xludf.DUMMYFUNCTION("""COMPUTED_VALUE"""),"TLE")</f>
        <v>TLE</v>
      </c>
      <c r="DT7" t="str">
        <f>IFERROR(__xludf.DUMMYFUNCTION("""COMPUTED_VALUE"""),"TLE")</f>
        <v>TLE</v>
      </c>
      <c r="DU7" t="str">
        <f>IFERROR(__xludf.DUMMYFUNCTION("""COMPUTED_VALUE"""),"TLE")</f>
        <v>TLE</v>
      </c>
      <c r="DV7" t="str">
        <f>IFERROR(__xludf.DUMMYFUNCTION("""COMPUTED_VALUE"""),"TLE")</f>
        <v>TLE</v>
      </c>
      <c r="DW7" t="str">
        <f>IFERROR(__xludf.DUMMYFUNCTION("""COMPUTED_VALUE"""),"TLE")</f>
        <v>TLE</v>
      </c>
      <c r="DX7" t="str">
        <f>IFERROR(__xludf.DUMMYFUNCTION("""COMPUTED_VALUE"""),"TLE")</f>
        <v>TLE</v>
      </c>
      <c r="DY7" t="str">
        <f>IFERROR(__xludf.DUMMYFUNCTION("""COMPUTED_VALUE"""),"TLE")</f>
        <v>TLE</v>
      </c>
      <c r="DZ7" t="str">
        <f>IFERROR(__xludf.DUMMYFUNCTION("""COMPUTED_VALUE"""),"x")</f>
        <v>x</v>
      </c>
      <c r="EA7" t="str">
        <f>IFERROR(__xludf.DUMMYFUNCTION("""COMPUTED_VALUE"""),"-")</f>
        <v>-</v>
      </c>
      <c r="EB7" t="str">
        <f>IFERROR(__xludf.DUMMYFUNCTION("""COMPUTED_VALUE"""),"-")</f>
        <v>-</v>
      </c>
      <c r="EC7" t="str">
        <f>IFERROR(__xludf.DUMMYFUNCTION("""COMPUTED_VALUE"""),"-")</f>
        <v>-</v>
      </c>
      <c r="ED7" t="str">
        <f>IFERROR(__xludf.DUMMYFUNCTION("""COMPUTED_VALUE"""),"-")</f>
        <v>-</v>
      </c>
      <c r="EE7" t="str">
        <f>IFERROR(__xludf.DUMMYFUNCTION("""COMPUTED_VALUE"""),"-")</f>
        <v>-</v>
      </c>
      <c r="EF7" t="str">
        <f>IFERROR(__xludf.DUMMYFUNCTION("""COMPUTED_VALUE"""),"-")</f>
        <v>-</v>
      </c>
      <c r="EG7" t="str">
        <f>IFERROR(__xludf.DUMMYFUNCTION("""COMPUTED_VALUE"""),"-")</f>
        <v>-</v>
      </c>
      <c r="EH7" t="str">
        <f>IFERROR(__xludf.DUMMYFUNCTION("""COMPUTED_VALUE"""),"-")</f>
        <v>-</v>
      </c>
      <c r="EI7" t="str">
        <f>IFERROR(__xludf.DUMMYFUNCTION("""COMPUTED_VALUE"""),"-")</f>
        <v>-</v>
      </c>
      <c r="EJ7" t="str">
        <f>IFERROR(__xludf.DUMMYFUNCTION("""COMPUTED_VALUE"""),"-")</f>
        <v>-</v>
      </c>
      <c r="EK7" t="str">
        <f>IFERROR(__xludf.DUMMYFUNCTION("""COMPUTED_VALUE"""),"-")</f>
        <v>-</v>
      </c>
      <c r="EL7" t="str">
        <f>IFERROR(__xludf.DUMMYFUNCTION("""COMPUTED_VALUE"""),"-")</f>
        <v>-</v>
      </c>
      <c r="EM7" t="str">
        <f>IFERROR(__xludf.DUMMYFUNCTION("""COMPUTED_VALUE"""),"-")</f>
        <v>-</v>
      </c>
      <c r="EN7" t="str">
        <f>IFERROR(__xludf.DUMMYFUNCTION("""COMPUTED_VALUE"""),"-")</f>
        <v>-</v>
      </c>
      <c r="EO7" t="str">
        <f>IFERROR(__xludf.DUMMYFUNCTION("""COMPUTED_VALUE"""),"-")</f>
        <v>-</v>
      </c>
      <c r="EP7" t="str">
        <f>IFERROR(__xludf.DUMMYFUNCTION("""COMPUTED_VALUE"""),"-")</f>
        <v>-</v>
      </c>
      <c r="EQ7" t="str">
        <f>IFERROR(__xludf.DUMMYFUNCTION("""COMPUTED_VALUE"""),"x")</f>
        <v>x</v>
      </c>
      <c r="ER7" t="str">
        <f>IFERROR(__xludf.DUMMYFUNCTION("""COMPUTED_VALUE"""),"-")</f>
        <v>-</v>
      </c>
      <c r="ES7" t="str">
        <f>IFERROR(__xludf.DUMMYFUNCTION("""COMPUTED_VALUE"""),"-")</f>
        <v>-</v>
      </c>
      <c r="ET7" t="str">
        <f>IFERROR(__xludf.DUMMYFUNCTION("""COMPUTED_VALUE"""),"-")</f>
        <v>-</v>
      </c>
      <c r="EU7" t="str">
        <f>IFERROR(__xludf.DUMMYFUNCTION("""COMPUTED_VALUE"""),"-")</f>
        <v>-</v>
      </c>
      <c r="EV7" t="str">
        <f>IFERROR(__xludf.DUMMYFUNCTION("""COMPUTED_VALUE"""),"-")</f>
        <v>-</v>
      </c>
      <c r="EW7" t="str">
        <f>IFERROR(__xludf.DUMMYFUNCTION("""COMPUTED_VALUE"""),"-")</f>
        <v>-</v>
      </c>
      <c r="EX7" t="str">
        <f>IFERROR(__xludf.DUMMYFUNCTION("""COMPUTED_VALUE"""),"-")</f>
        <v>-</v>
      </c>
      <c r="EY7" t="str">
        <f>IFERROR(__xludf.DUMMYFUNCTION("""COMPUTED_VALUE"""),"-")</f>
        <v>-</v>
      </c>
      <c r="EZ7" t="str">
        <f>IFERROR(__xludf.DUMMYFUNCTION("""COMPUTED_VALUE"""),"-")</f>
        <v>-</v>
      </c>
      <c r="FA7" t="str">
        <f>IFERROR(__xludf.DUMMYFUNCTION("""COMPUTED_VALUE"""),"-")</f>
        <v>-</v>
      </c>
      <c r="FB7" t="str">
        <f>IFERROR(__xludf.DUMMYFUNCTION("""COMPUTED_VALUE"""),"-")</f>
        <v>-</v>
      </c>
      <c r="FC7" t="str">
        <f>IFERROR(__xludf.DUMMYFUNCTION("""COMPUTED_VALUE"""),"-")</f>
        <v>-</v>
      </c>
      <c r="FD7" t="str">
        <f>IFERROR(__xludf.DUMMYFUNCTION("""COMPUTED_VALUE"""),"-")</f>
        <v>-</v>
      </c>
      <c r="FE7" t="str">
        <f>IFERROR(__xludf.DUMMYFUNCTION("""COMPUTED_VALUE"""),"-")</f>
        <v>-</v>
      </c>
      <c r="FF7" t="str">
        <f>IFERROR(__xludf.DUMMYFUNCTION("""COMPUTED_VALUE"""),"-")</f>
        <v>-</v>
      </c>
      <c r="FG7" t="str">
        <f>IFERROR(__xludf.DUMMYFUNCTION("""COMPUTED_VALUE"""),"-")</f>
        <v>-</v>
      </c>
      <c r="FH7" t="str">
        <f>IFERROR(__xludf.DUMMYFUNCTION("""COMPUTED_VALUE"""),"-")</f>
        <v>-</v>
      </c>
      <c r="FI7" t="str">
        <f>IFERROR(__xludf.DUMMYFUNCTION("""COMPUTED_VALUE"""),"-")</f>
        <v>-</v>
      </c>
      <c r="FJ7" t="str">
        <f>IFERROR(__xludf.DUMMYFUNCTION("""COMPUTED_VALUE"""),"-")</f>
        <v>-</v>
      </c>
      <c r="FK7" t="str">
        <f>IFERROR(__xludf.DUMMYFUNCTION("""COMPUTED_VALUE"""),"-")</f>
        <v>-</v>
      </c>
      <c r="FL7" t="str">
        <f>IFERROR(__xludf.DUMMYFUNCTION("""COMPUTED_VALUE"""),"-")</f>
        <v>-</v>
      </c>
      <c r="FM7" t="str">
        <f>IFERROR(__xludf.DUMMYFUNCTION("""COMPUTED_VALUE"""),"-")</f>
        <v>-</v>
      </c>
      <c r="FN7" t="str">
        <f>IFERROR(__xludf.DUMMYFUNCTION("""COMPUTED_VALUE"""),"-")</f>
        <v>-</v>
      </c>
      <c r="FO7" t="str">
        <f>IFERROR(__xludf.DUMMYFUNCTION("""COMPUTED_VALUE"""),"-")</f>
        <v>-</v>
      </c>
      <c r="FP7" t="str">
        <f>IFERROR(__xludf.DUMMYFUNCTION("""COMPUTED_VALUE"""),"-")</f>
        <v>-</v>
      </c>
      <c r="FQ7" t="str">
        <f>IFERROR(__xludf.DUMMYFUNCTION("""COMPUTED_VALUE"""),"-")</f>
        <v>-</v>
      </c>
      <c r="FR7" t="str">
        <f>IFERROR(__xludf.DUMMYFUNCTION("""COMPUTED_VALUE"""),"-")</f>
        <v>-</v>
      </c>
      <c r="FS7" t="str">
        <f>IFERROR(__xludf.DUMMYFUNCTION("""COMPUTED_VALUE"""),"-")</f>
        <v>-</v>
      </c>
      <c r="FT7" t="str">
        <f>IFERROR(__xludf.DUMMYFUNCTION("""COMPUTED_VALUE"""),"x")</f>
        <v>x</v>
      </c>
      <c r="FU7" t="str">
        <f>IFERROR(__xludf.DUMMYFUNCTION("""COMPUTED_VALUE"""),"-")</f>
        <v>-</v>
      </c>
      <c r="FV7" t="str">
        <f>IFERROR(__xludf.DUMMYFUNCTION("""COMPUTED_VALUE"""),"-")</f>
        <v>-</v>
      </c>
      <c r="FW7" t="str">
        <f>IFERROR(__xludf.DUMMYFUNCTION("""COMPUTED_VALUE"""),"-")</f>
        <v>-</v>
      </c>
      <c r="FX7" t="str">
        <f>IFERROR(__xludf.DUMMYFUNCTION("""COMPUTED_VALUE"""),"-")</f>
        <v>-</v>
      </c>
      <c r="FY7" t="str">
        <f>IFERROR(__xludf.DUMMYFUNCTION("""COMPUTED_VALUE"""),"-")</f>
        <v>-</v>
      </c>
      <c r="FZ7" t="str">
        <f>IFERROR(__xludf.DUMMYFUNCTION("""COMPUTED_VALUE"""),"-")</f>
        <v>-</v>
      </c>
      <c r="GA7" t="str">
        <f>IFERROR(__xludf.DUMMYFUNCTION("""COMPUTED_VALUE"""),"-")</f>
        <v>-</v>
      </c>
      <c r="GB7" t="str">
        <f>IFERROR(__xludf.DUMMYFUNCTION("""COMPUTED_VALUE"""),"-")</f>
        <v>-</v>
      </c>
      <c r="GC7" t="str">
        <f>IFERROR(__xludf.DUMMYFUNCTION("""COMPUTED_VALUE"""),"-")</f>
        <v>-</v>
      </c>
      <c r="GD7" t="str">
        <f>IFERROR(__xludf.DUMMYFUNCTION("""COMPUTED_VALUE"""),"-")</f>
        <v>-</v>
      </c>
      <c r="GE7" t="str">
        <f>IFERROR(__xludf.DUMMYFUNCTION("""COMPUTED_VALUE"""),"-")</f>
        <v>-</v>
      </c>
      <c r="GF7" t="str">
        <f>IFERROR(__xludf.DUMMYFUNCTION("""COMPUTED_VALUE"""),"-")</f>
        <v>-</v>
      </c>
      <c r="GG7" t="str">
        <f>IFERROR(__xludf.DUMMYFUNCTION("""COMPUTED_VALUE"""),"-")</f>
        <v>-</v>
      </c>
      <c r="GH7" t="str">
        <f>IFERROR(__xludf.DUMMYFUNCTION("""COMPUTED_VALUE"""),"-")</f>
        <v>-</v>
      </c>
      <c r="GI7" t="str">
        <f>IFERROR(__xludf.DUMMYFUNCTION("""COMPUTED_VALUE"""),"-")</f>
        <v>-</v>
      </c>
      <c r="GJ7" t="str">
        <f>IFERROR(__xludf.DUMMYFUNCTION("""COMPUTED_VALUE"""),"-")</f>
        <v>-</v>
      </c>
      <c r="GK7" t="str">
        <f>IFERROR(__xludf.DUMMYFUNCTION("""COMPUTED_VALUE"""),"-")</f>
        <v>-</v>
      </c>
      <c r="GL7" t="str">
        <f>IFERROR(__xludf.DUMMYFUNCTION("""COMPUTED_VALUE"""),"-")</f>
        <v>-</v>
      </c>
      <c r="GM7" t="str">
        <f>IFERROR(__xludf.DUMMYFUNCTION("""COMPUTED_VALUE"""),"-")</f>
        <v>-</v>
      </c>
      <c r="GN7" t="str">
        <f>IFERROR(__xludf.DUMMYFUNCTION("""COMPUTED_VALUE"""),"-")</f>
        <v>-</v>
      </c>
      <c r="GO7" t="str">
        <f>IFERROR(__xludf.DUMMYFUNCTION("""COMPUTED_VALUE"""),"-")</f>
        <v>-</v>
      </c>
      <c r="GP7" t="str">
        <f>IFERROR(__xludf.DUMMYFUNCTION("""COMPUTED_VALUE"""),"-")</f>
        <v>-</v>
      </c>
      <c r="GQ7" t="str">
        <f>IFERROR(__xludf.DUMMYFUNCTION("""COMPUTED_VALUE"""),"-")</f>
        <v>-</v>
      </c>
      <c r="GR7" t="str">
        <f>IFERROR(__xludf.DUMMYFUNCTION("""COMPUTED_VALUE"""),"-")</f>
        <v>-</v>
      </c>
      <c r="GS7" t="str">
        <f>IFERROR(__xludf.DUMMYFUNCTION("""COMPUTED_VALUE"""),"x")</f>
        <v>x</v>
      </c>
      <c r="GT7" t="str">
        <f>IFERROR(__xludf.DUMMYFUNCTION("""COMPUTED_VALUE"""),"x")</f>
        <v>x</v>
      </c>
      <c r="GU7">
        <f>IFERROR(__xludf.DUMMYFUNCTION("""COMPUTED_VALUE"""),1.0)</f>
        <v>1</v>
      </c>
      <c r="GV7">
        <f>IFERROR(__xludf.DUMMYFUNCTION("""COMPUTED_VALUE"""),1.0)</f>
        <v>1</v>
      </c>
      <c r="GW7">
        <f>IFERROR(__xludf.DUMMYFUNCTION("""COMPUTED_VALUE"""),1.0)</f>
        <v>1</v>
      </c>
      <c r="GX7">
        <f>IFERROR(__xludf.DUMMYFUNCTION("""COMPUTED_VALUE"""),1.0)</f>
        <v>1</v>
      </c>
      <c r="GY7">
        <f>IFERROR(__xludf.DUMMYFUNCTION("""COMPUTED_VALUE"""),1.0)</f>
        <v>1</v>
      </c>
      <c r="GZ7">
        <f>IFERROR(__xludf.DUMMYFUNCTION("""COMPUTED_VALUE"""),1.0)</f>
        <v>1</v>
      </c>
      <c r="HA7">
        <f>IFERROR(__xludf.DUMMYFUNCTION("""COMPUTED_VALUE"""),1.0)</f>
        <v>1</v>
      </c>
      <c r="HB7">
        <f>IFERROR(__xludf.DUMMYFUNCTION("""COMPUTED_VALUE"""),1.0)</f>
        <v>1</v>
      </c>
      <c r="HC7">
        <f>IFERROR(__xludf.DUMMYFUNCTION("""COMPUTED_VALUE"""),1.0)</f>
        <v>1</v>
      </c>
      <c r="HD7">
        <f>IFERROR(__xludf.DUMMYFUNCTION("""COMPUTED_VALUE"""),1.0)</f>
        <v>1</v>
      </c>
      <c r="HE7">
        <f>IFERROR(__xludf.DUMMYFUNCTION("""COMPUTED_VALUE"""),1.0)</f>
        <v>1</v>
      </c>
      <c r="HF7">
        <f>IFERROR(__xludf.DUMMYFUNCTION("""COMPUTED_VALUE"""),1.0)</f>
        <v>1</v>
      </c>
      <c r="HG7">
        <f>IFERROR(__xludf.DUMMYFUNCTION("""COMPUTED_VALUE"""),1.0)</f>
        <v>1</v>
      </c>
      <c r="HH7">
        <f>IFERROR(__xludf.DUMMYFUNCTION("""COMPUTED_VALUE"""),1.0)</f>
        <v>1</v>
      </c>
      <c r="HI7">
        <f>IFERROR(__xludf.DUMMYFUNCTION("""COMPUTED_VALUE"""),1.0)</f>
        <v>1</v>
      </c>
      <c r="HJ7">
        <f>IFERROR(__xludf.DUMMYFUNCTION("""COMPUTED_VALUE"""),1.0)</f>
        <v>1</v>
      </c>
      <c r="HK7">
        <f>IFERROR(__xludf.DUMMYFUNCTION("""COMPUTED_VALUE"""),1.0)</f>
        <v>1</v>
      </c>
      <c r="HL7">
        <f>IFERROR(__xludf.DUMMYFUNCTION("""COMPUTED_VALUE"""),1.0)</f>
        <v>1</v>
      </c>
      <c r="HM7">
        <f>IFERROR(__xludf.DUMMYFUNCTION("""COMPUTED_VALUE"""),1.0)</f>
        <v>1</v>
      </c>
      <c r="HN7">
        <f>IFERROR(__xludf.DUMMYFUNCTION("""COMPUTED_VALUE"""),1.0)</f>
        <v>1</v>
      </c>
      <c r="HO7">
        <f>IFERROR(__xludf.DUMMYFUNCTION("""COMPUTED_VALUE"""),1.0)</f>
        <v>1</v>
      </c>
      <c r="HP7">
        <f>IFERROR(__xludf.DUMMYFUNCTION("""COMPUTED_VALUE"""),1.0)</f>
        <v>1</v>
      </c>
      <c r="HQ7">
        <f>IFERROR(__xludf.DUMMYFUNCTION("""COMPUTED_VALUE"""),1.0)</f>
        <v>1</v>
      </c>
      <c r="HR7">
        <f>IFERROR(__xludf.DUMMYFUNCTION("""COMPUTED_VALUE"""),1.0)</f>
        <v>1</v>
      </c>
      <c r="HS7">
        <f>IFERROR(__xludf.DUMMYFUNCTION("""COMPUTED_VALUE"""),1.0)</f>
        <v>1</v>
      </c>
      <c r="HT7">
        <f>IFERROR(__xludf.DUMMYFUNCTION("""COMPUTED_VALUE"""),1.0)</f>
        <v>1</v>
      </c>
      <c r="HU7">
        <f>IFERROR(__xludf.DUMMYFUNCTION("""COMPUTED_VALUE"""),1.0)</f>
        <v>1</v>
      </c>
      <c r="HV7">
        <f>IFERROR(__xludf.DUMMYFUNCTION("""COMPUTED_VALUE"""),1.0)</f>
        <v>1</v>
      </c>
      <c r="HW7">
        <f>IFERROR(__xludf.DUMMYFUNCTION("""COMPUTED_VALUE"""),1.0)</f>
        <v>1</v>
      </c>
      <c r="HX7">
        <f>IFERROR(__xludf.DUMMYFUNCTION("""COMPUTED_VALUE"""),1.0)</f>
        <v>1</v>
      </c>
      <c r="HY7">
        <f>IFERROR(__xludf.DUMMYFUNCTION("""COMPUTED_VALUE"""),1.0)</f>
        <v>1</v>
      </c>
      <c r="HZ7">
        <f>IFERROR(__xludf.DUMMYFUNCTION("""COMPUTED_VALUE"""),1.0)</f>
        <v>1</v>
      </c>
      <c r="IA7">
        <f>IFERROR(__xludf.DUMMYFUNCTION("""COMPUTED_VALUE"""),1.0)</f>
        <v>1</v>
      </c>
      <c r="IB7">
        <f>IFERROR(__xludf.DUMMYFUNCTION("""COMPUTED_VALUE"""),1.0)</f>
        <v>1</v>
      </c>
      <c r="IC7">
        <f>IFERROR(__xludf.DUMMYFUNCTION("""COMPUTED_VALUE"""),1.0)</f>
        <v>1</v>
      </c>
      <c r="ID7">
        <f>IFERROR(__xludf.DUMMYFUNCTION("""COMPUTED_VALUE"""),1.0)</f>
        <v>1</v>
      </c>
      <c r="IE7">
        <f>IFERROR(__xludf.DUMMYFUNCTION("""COMPUTED_VALUE"""),1.0)</f>
        <v>1</v>
      </c>
      <c r="IF7">
        <f>IFERROR(__xludf.DUMMYFUNCTION("""COMPUTED_VALUE"""),1.0)</f>
        <v>1</v>
      </c>
      <c r="IG7">
        <f>IFERROR(__xludf.DUMMYFUNCTION("""COMPUTED_VALUE"""),1.0)</f>
        <v>1</v>
      </c>
      <c r="IH7">
        <f>IFERROR(__xludf.DUMMYFUNCTION("""COMPUTED_VALUE"""),1.0)</f>
        <v>1</v>
      </c>
      <c r="II7">
        <f>IFERROR(__xludf.DUMMYFUNCTION("""COMPUTED_VALUE"""),1.0)</f>
        <v>1</v>
      </c>
      <c r="IJ7">
        <f>IFERROR(__xludf.DUMMYFUNCTION("""COMPUTED_VALUE"""),1.0)</f>
        <v>1</v>
      </c>
      <c r="IK7" t="str">
        <f>IFERROR(__xludf.DUMMYFUNCTION("""COMPUTED_VALUE"""),"x")</f>
        <v>x</v>
      </c>
      <c r="IL7">
        <f>IFERROR(__xludf.DUMMYFUNCTION("""COMPUTED_VALUE"""),1.0)</f>
        <v>1</v>
      </c>
      <c r="IM7">
        <f>IFERROR(__xludf.DUMMYFUNCTION("""COMPUTED_VALUE"""),1.0)</f>
        <v>1</v>
      </c>
      <c r="IN7">
        <f>IFERROR(__xludf.DUMMYFUNCTION("""COMPUTED_VALUE"""),1.0)</f>
        <v>1</v>
      </c>
      <c r="IO7">
        <f>IFERROR(__xludf.DUMMYFUNCTION("""COMPUTED_VALUE"""),1.0)</f>
        <v>1</v>
      </c>
      <c r="IP7">
        <f>IFERROR(__xludf.DUMMYFUNCTION("""COMPUTED_VALUE"""),1.0)</f>
        <v>1</v>
      </c>
      <c r="IQ7">
        <f>IFERROR(__xludf.DUMMYFUNCTION("""COMPUTED_VALUE"""),1.0)</f>
        <v>1</v>
      </c>
      <c r="IR7">
        <f>IFERROR(__xludf.DUMMYFUNCTION("""COMPUTED_VALUE"""),1.0)</f>
        <v>1</v>
      </c>
      <c r="IS7">
        <f>IFERROR(__xludf.DUMMYFUNCTION("""COMPUTED_VALUE"""),1.0)</f>
        <v>1</v>
      </c>
      <c r="IT7">
        <f>IFERROR(__xludf.DUMMYFUNCTION("""COMPUTED_VALUE"""),1.0)</f>
        <v>1</v>
      </c>
      <c r="IU7">
        <f>IFERROR(__xludf.DUMMYFUNCTION("""COMPUTED_VALUE"""),1.0)</f>
        <v>1</v>
      </c>
      <c r="IV7">
        <f>IFERROR(__xludf.DUMMYFUNCTION("""COMPUTED_VALUE"""),1.0)</f>
        <v>1</v>
      </c>
      <c r="IW7">
        <f>IFERROR(__xludf.DUMMYFUNCTION("""COMPUTED_VALUE"""),1.0)</f>
        <v>1</v>
      </c>
      <c r="IX7">
        <f>IFERROR(__xludf.DUMMYFUNCTION("""COMPUTED_VALUE"""),1.0)</f>
        <v>1</v>
      </c>
      <c r="IY7">
        <f>IFERROR(__xludf.DUMMYFUNCTION("""COMPUTED_VALUE"""),1.0)</f>
        <v>1</v>
      </c>
      <c r="IZ7">
        <f>IFERROR(__xludf.DUMMYFUNCTION("""COMPUTED_VALUE"""),1.0)</f>
        <v>1</v>
      </c>
      <c r="JA7">
        <f>IFERROR(__xludf.DUMMYFUNCTION("""COMPUTED_VALUE"""),1.0)</f>
        <v>1</v>
      </c>
      <c r="JB7">
        <f>IFERROR(__xludf.DUMMYFUNCTION("""COMPUTED_VALUE"""),1.0)</f>
        <v>1</v>
      </c>
      <c r="JC7">
        <f>IFERROR(__xludf.DUMMYFUNCTION("""COMPUTED_VALUE"""),1.0)</f>
        <v>1</v>
      </c>
      <c r="JD7">
        <f>IFERROR(__xludf.DUMMYFUNCTION("""COMPUTED_VALUE"""),1.0)</f>
        <v>1</v>
      </c>
      <c r="JE7">
        <f>IFERROR(__xludf.DUMMYFUNCTION("""COMPUTED_VALUE"""),1.0)</f>
        <v>1</v>
      </c>
      <c r="JF7">
        <f>IFERROR(__xludf.DUMMYFUNCTION("""COMPUTED_VALUE"""),1.0)</f>
        <v>1</v>
      </c>
      <c r="JG7">
        <f>IFERROR(__xludf.DUMMYFUNCTION("""COMPUTED_VALUE"""),1.0)</f>
        <v>1</v>
      </c>
      <c r="JH7">
        <f>IFERROR(__xludf.DUMMYFUNCTION("""COMPUTED_VALUE"""),1.0)</f>
        <v>1</v>
      </c>
      <c r="JI7">
        <f>IFERROR(__xludf.DUMMYFUNCTION("""COMPUTED_VALUE"""),1.0)</f>
        <v>1</v>
      </c>
      <c r="JJ7">
        <f>IFERROR(__xludf.DUMMYFUNCTION("""COMPUTED_VALUE"""),1.0)</f>
        <v>1</v>
      </c>
      <c r="JK7">
        <f>IFERROR(__xludf.DUMMYFUNCTION("""COMPUTED_VALUE"""),1.0)</f>
        <v>1</v>
      </c>
      <c r="JL7">
        <f>IFERROR(__xludf.DUMMYFUNCTION("""COMPUTED_VALUE"""),1.0)</f>
        <v>1</v>
      </c>
      <c r="JM7">
        <f>IFERROR(__xludf.DUMMYFUNCTION("""COMPUTED_VALUE"""),1.0)</f>
        <v>1</v>
      </c>
      <c r="JN7">
        <f>IFERROR(__xludf.DUMMYFUNCTION("""COMPUTED_VALUE"""),1.0)</f>
        <v>1</v>
      </c>
      <c r="JO7">
        <f>IFERROR(__xludf.DUMMYFUNCTION("""COMPUTED_VALUE"""),1.0)</f>
        <v>1</v>
      </c>
      <c r="JP7">
        <f>IFERROR(__xludf.DUMMYFUNCTION("""COMPUTED_VALUE"""),1.0)</f>
        <v>1</v>
      </c>
      <c r="JQ7">
        <f>IFERROR(__xludf.DUMMYFUNCTION("""COMPUTED_VALUE"""),1.0)</f>
        <v>1</v>
      </c>
      <c r="JR7">
        <f>IFERROR(__xludf.DUMMYFUNCTION("""COMPUTED_VALUE"""),1.0)</f>
        <v>1</v>
      </c>
      <c r="JS7" t="str">
        <f>IFERROR(__xludf.DUMMYFUNCTION("""COMPUTED_VALUE"""),"x")</f>
        <v>x</v>
      </c>
      <c r="JT7">
        <f>IFERROR(__xludf.DUMMYFUNCTION("""COMPUTED_VALUE"""),1.0)</f>
        <v>1</v>
      </c>
      <c r="JU7">
        <f>IFERROR(__xludf.DUMMYFUNCTION("""COMPUTED_VALUE"""),1.0)</f>
        <v>1</v>
      </c>
      <c r="JV7">
        <f>IFERROR(__xludf.DUMMYFUNCTION("""COMPUTED_VALUE"""),1.0)</f>
        <v>1</v>
      </c>
      <c r="JW7">
        <f>IFERROR(__xludf.DUMMYFUNCTION("""COMPUTED_VALUE"""),1.0)</f>
        <v>1</v>
      </c>
      <c r="JX7">
        <f>IFERROR(__xludf.DUMMYFUNCTION("""COMPUTED_VALUE"""),1.0)</f>
        <v>1</v>
      </c>
      <c r="JY7">
        <f>IFERROR(__xludf.DUMMYFUNCTION("""COMPUTED_VALUE"""),1.0)</f>
        <v>1</v>
      </c>
      <c r="JZ7">
        <f>IFERROR(__xludf.DUMMYFUNCTION("""COMPUTED_VALUE"""),1.0)</f>
        <v>1</v>
      </c>
      <c r="KA7">
        <f>IFERROR(__xludf.DUMMYFUNCTION("""COMPUTED_VALUE"""),0.0)</f>
        <v>0</v>
      </c>
      <c r="KB7">
        <f>IFERROR(__xludf.DUMMYFUNCTION("""COMPUTED_VALUE"""),0.0)</f>
        <v>0</v>
      </c>
      <c r="KC7">
        <f>IFERROR(__xludf.DUMMYFUNCTION("""COMPUTED_VALUE"""),0.0)</f>
        <v>0</v>
      </c>
      <c r="KD7">
        <f>IFERROR(__xludf.DUMMYFUNCTION("""COMPUTED_VALUE"""),1.0)</f>
        <v>1</v>
      </c>
      <c r="KE7">
        <f>IFERROR(__xludf.DUMMYFUNCTION("""COMPUTED_VALUE"""),1.0)</f>
        <v>1</v>
      </c>
      <c r="KF7">
        <f>IFERROR(__xludf.DUMMYFUNCTION("""COMPUTED_VALUE"""),1.0)</f>
        <v>1</v>
      </c>
      <c r="KG7">
        <f>IFERROR(__xludf.DUMMYFUNCTION("""COMPUTED_VALUE"""),1.0)</f>
        <v>1</v>
      </c>
      <c r="KH7">
        <f>IFERROR(__xludf.DUMMYFUNCTION("""COMPUTED_VALUE"""),1.0)</f>
        <v>1</v>
      </c>
      <c r="KI7">
        <f>IFERROR(__xludf.DUMMYFUNCTION("""COMPUTED_VALUE"""),1.0)</f>
        <v>1</v>
      </c>
      <c r="KJ7">
        <f>IFERROR(__xludf.DUMMYFUNCTION("""COMPUTED_VALUE"""),1.0)</f>
        <v>1</v>
      </c>
      <c r="KK7">
        <f>IFERROR(__xludf.DUMMYFUNCTION("""COMPUTED_VALUE"""),1.0)</f>
        <v>1</v>
      </c>
      <c r="KL7">
        <f>IFERROR(__xludf.DUMMYFUNCTION("""COMPUTED_VALUE"""),1.0)</f>
        <v>1</v>
      </c>
      <c r="KM7">
        <f>IFERROR(__xludf.DUMMYFUNCTION("""COMPUTED_VALUE"""),1.0)</f>
        <v>1</v>
      </c>
      <c r="KN7">
        <f>IFERROR(__xludf.DUMMYFUNCTION("""COMPUTED_VALUE"""),1.0)</f>
        <v>1</v>
      </c>
      <c r="KO7">
        <f>IFERROR(__xludf.DUMMYFUNCTION("""COMPUTED_VALUE"""),1.0)</f>
        <v>1</v>
      </c>
      <c r="KP7">
        <f>IFERROR(__xludf.DUMMYFUNCTION("""COMPUTED_VALUE"""),1.0)</f>
        <v>1</v>
      </c>
      <c r="KQ7">
        <f>IFERROR(__xludf.DUMMYFUNCTION("""COMPUTED_VALUE"""),1.0)</f>
        <v>1</v>
      </c>
      <c r="KR7">
        <f>IFERROR(__xludf.DUMMYFUNCTION("""COMPUTED_VALUE"""),0.0)</f>
        <v>0</v>
      </c>
      <c r="KS7">
        <f>IFERROR(__xludf.DUMMYFUNCTION("""COMPUTED_VALUE"""),0.0)</f>
        <v>0</v>
      </c>
      <c r="KT7">
        <f>IFERROR(__xludf.DUMMYFUNCTION("""COMPUTED_VALUE"""),0.0)</f>
        <v>0</v>
      </c>
      <c r="KU7">
        <f>IFERROR(__xludf.DUMMYFUNCTION("""COMPUTED_VALUE"""),0.0)</f>
        <v>0</v>
      </c>
      <c r="KV7">
        <f>IFERROR(__xludf.DUMMYFUNCTION("""COMPUTED_VALUE"""),0.0)</f>
        <v>0</v>
      </c>
      <c r="KW7">
        <f>IFERROR(__xludf.DUMMYFUNCTION("""COMPUTED_VALUE"""),0.0)</f>
        <v>0</v>
      </c>
      <c r="KX7">
        <f>IFERROR(__xludf.DUMMYFUNCTION("""COMPUTED_VALUE"""),0.0)</f>
        <v>0</v>
      </c>
      <c r="KY7">
        <f>IFERROR(__xludf.DUMMYFUNCTION("""COMPUTED_VALUE"""),0.0)</f>
        <v>0</v>
      </c>
      <c r="KZ7" t="str">
        <f>IFERROR(__xludf.DUMMYFUNCTION("""COMPUTED_VALUE"""),"x")</f>
        <v>x</v>
      </c>
      <c r="LA7">
        <f>IFERROR(__xludf.DUMMYFUNCTION("""COMPUTED_VALUE"""),0.0)</f>
        <v>0</v>
      </c>
      <c r="LB7">
        <f>IFERROR(__xludf.DUMMYFUNCTION("""COMPUTED_VALUE"""),0.0)</f>
        <v>0</v>
      </c>
      <c r="LC7">
        <f>IFERROR(__xludf.DUMMYFUNCTION("""COMPUTED_VALUE"""),0.0)</f>
        <v>0</v>
      </c>
      <c r="LD7">
        <f>IFERROR(__xludf.DUMMYFUNCTION("""COMPUTED_VALUE"""),0.0)</f>
        <v>0</v>
      </c>
      <c r="LE7">
        <f>IFERROR(__xludf.DUMMYFUNCTION("""COMPUTED_VALUE"""),0.0)</f>
        <v>0</v>
      </c>
      <c r="LF7">
        <f>IFERROR(__xludf.DUMMYFUNCTION("""COMPUTED_VALUE"""),0.0)</f>
        <v>0</v>
      </c>
      <c r="LG7">
        <f>IFERROR(__xludf.DUMMYFUNCTION("""COMPUTED_VALUE"""),0.0)</f>
        <v>0</v>
      </c>
      <c r="LH7">
        <f>IFERROR(__xludf.DUMMYFUNCTION("""COMPUTED_VALUE"""),0.0)</f>
        <v>0</v>
      </c>
      <c r="LI7">
        <f>IFERROR(__xludf.DUMMYFUNCTION("""COMPUTED_VALUE"""),0.0)</f>
        <v>0</v>
      </c>
      <c r="LJ7">
        <f>IFERROR(__xludf.DUMMYFUNCTION("""COMPUTED_VALUE"""),0.0)</f>
        <v>0</v>
      </c>
      <c r="LK7">
        <f>IFERROR(__xludf.DUMMYFUNCTION("""COMPUTED_VALUE"""),0.0)</f>
        <v>0</v>
      </c>
      <c r="LL7">
        <f>IFERROR(__xludf.DUMMYFUNCTION("""COMPUTED_VALUE"""),0.0)</f>
        <v>0</v>
      </c>
      <c r="LM7">
        <f>IFERROR(__xludf.DUMMYFUNCTION("""COMPUTED_VALUE"""),0.0)</f>
        <v>0</v>
      </c>
      <c r="LN7">
        <f>IFERROR(__xludf.DUMMYFUNCTION("""COMPUTED_VALUE"""),0.0)</f>
        <v>0</v>
      </c>
      <c r="LO7">
        <f>IFERROR(__xludf.DUMMYFUNCTION("""COMPUTED_VALUE"""),0.0)</f>
        <v>0</v>
      </c>
      <c r="LP7">
        <f>IFERROR(__xludf.DUMMYFUNCTION("""COMPUTED_VALUE"""),0.0)</f>
        <v>0</v>
      </c>
      <c r="LQ7" t="str">
        <f>IFERROR(__xludf.DUMMYFUNCTION("""COMPUTED_VALUE"""),"x")</f>
        <v>x</v>
      </c>
      <c r="LR7">
        <f>IFERROR(__xludf.DUMMYFUNCTION("""COMPUTED_VALUE"""),0.0)</f>
        <v>0</v>
      </c>
      <c r="LS7">
        <f>IFERROR(__xludf.DUMMYFUNCTION("""COMPUTED_VALUE"""),0.0)</f>
        <v>0</v>
      </c>
      <c r="LT7">
        <f>IFERROR(__xludf.DUMMYFUNCTION("""COMPUTED_VALUE"""),0.0)</f>
        <v>0</v>
      </c>
      <c r="LU7">
        <f>IFERROR(__xludf.DUMMYFUNCTION("""COMPUTED_VALUE"""),0.0)</f>
        <v>0</v>
      </c>
      <c r="LV7">
        <f>IFERROR(__xludf.DUMMYFUNCTION("""COMPUTED_VALUE"""),0.0)</f>
        <v>0</v>
      </c>
      <c r="LW7">
        <f>IFERROR(__xludf.DUMMYFUNCTION("""COMPUTED_VALUE"""),0.0)</f>
        <v>0</v>
      </c>
      <c r="LX7">
        <f>IFERROR(__xludf.DUMMYFUNCTION("""COMPUTED_VALUE"""),0.0)</f>
        <v>0</v>
      </c>
      <c r="LY7">
        <f>IFERROR(__xludf.DUMMYFUNCTION("""COMPUTED_VALUE"""),0.0)</f>
        <v>0</v>
      </c>
      <c r="LZ7">
        <f>IFERROR(__xludf.DUMMYFUNCTION("""COMPUTED_VALUE"""),0.0)</f>
        <v>0</v>
      </c>
      <c r="MA7">
        <f>IFERROR(__xludf.DUMMYFUNCTION("""COMPUTED_VALUE"""),0.0)</f>
        <v>0</v>
      </c>
      <c r="MB7">
        <f>IFERROR(__xludf.DUMMYFUNCTION("""COMPUTED_VALUE"""),0.0)</f>
        <v>0</v>
      </c>
      <c r="MC7">
        <f>IFERROR(__xludf.DUMMYFUNCTION("""COMPUTED_VALUE"""),0.0)</f>
        <v>0</v>
      </c>
      <c r="MD7">
        <f>IFERROR(__xludf.DUMMYFUNCTION("""COMPUTED_VALUE"""),0.0)</f>
        <v>0</v>
      </c>
      <c r="ME7">
        <f>IFERROR(__xludf.DUMMYFUNCTION("""COMPUTED_VALUE"""),0.0)</f>
        <v>0</v>
      </c>
      <c r="MF7">
        <f>IFERROR(__xludf.DUMMYFUNCTION("""COMPUTED_VALUE"""),0.0)</f>
        <v>0</v>
      </c>
      <c r="MG7">
        <f>IFERROR(__xludf.DUMMYFUNCTION("""COMPUTED_VALUE"""),0.0)</f>
        <v>0</v>
      </c>
      <c r="MH7">
        <f>IFERROR(__xludf.DUMMYFUNCTION("""COMPUTED_VALUE"""),0.0)</f>
        <v>0</v>
      </c>
      <c r="MI7">
        <f>IFERROR(__xludf.DUMMYFUNCTION("""COMPUTED_VALUE"""),0.0)</f>
        <v>0</v>
      </c>
      <c r="MJ7">
        <f>IFERROR(__xludf.DUMMYFUNCTION("""COMPUTED_VALUE"""),0.0)</f>
        <v>0</v>
      </c>
      <c r="MK7">
        <f>IFERROR(__xludf.DUMMYFUNCTION("""COMPUTED_VALUE"""),0.0)</f>
        <v>0</v>
      </c>
      <c r="ML7">
        <f>IFERROR(__xludf.DUMMYFUNCTION("""COMPUTED_VALUE"""),0.0)</f>
        <v>0</v>
      </c>
      <c r="MM7">
        <f>IFERROR(__xludf.DUMMYFUNCTION("""COMPUTED_VALUE"""),0.0)</f>
        <v>0</v>
      </c>
      <c r="MN7">
        <f>IFERROR(__xludf.DUMMYFUNCTION("""COMPUTED_VALUE"""),0.0)</f>
        <v>0</v>
      </c>
      <c r="MO7">
        <f>IFERROR(__xludf.DUMMYFUNCTION("""COMPUTED_VALUE"""),0.0)</f>
        <v>0</v>
      </c>
      <c r="MP7">
        <f>IFERROR(__xludf.DUMMYFUNCTION("""COMPUTED_VALUE"""),0.0)</f>
        <v>0</v>
      </c>
      <c r="MQ7">
        <f>IFERROR(__xludf.DUMMYFUNCTION("""COMPUTED_VALUE"""),0.0)</f>
        <v>0</v>
      </c>
      <c r="MR7">
        <f>IFERROR(__xludf.DUMMYFUNCTION("""COMPUTED_VALUE"""),0.0)</f>
        <v>0</v>
      </c>
      <c r="MS7">
        <f>IFERROR(__xludf.DUMMYFUNCTION("""COMPUTED_VALUE"""),0.0)</f>
        <v>0</v>
      </c>
      <c r="MT7" t="str">
        <f>IFERROR(__xludf.DUMMYFUNCTION("""COMPUTED_VALUE"""),"x")</f>
        <v>x</v>
      </c>
      <c r="MU7">
        <f>IFERROR(__xludf.DUMMYFUNCTION("""COMPUTED_VALUE"""),0.0)</f>
        <v>0</v>
      </c>
      <c r="MV7">
        <f>IFERROR(__xludf.DUMMYFUNCTION("""COMPUTED_VALUE"""),0.0)</f>
        <v>0</v>
      </c>
      <c r="MW7">
        <f>IFERROR(__xludf.DUMMYFUNCTION("""COMPUTED_VALUE"""),0.0)</f>
        <v>0</v>
      </c>
      <c r="MX7">
        <f>IFERROR(__xludf.DUMMYFUNCTION("""COMPUTED_VALUE"""),0.0)</f>
        <v>0</v>
      </c>
      <c r="MY7">
        <f>IFERROR(__xludf.DUMMYFUNCTION("""COMPUTED_VALUE"""),0.0)</f>
        <v>0</v>
      </c>
      <c r="MZ7">
        <f>IFERROR(__xludf.DUMMYFUNCTION("""COMPUTED_VALUE"""),0.0)</f>
        <v>0</v>
      </c>
      <c r="NA7">
        <f>IFERROR(__xludf.DUMMYFUNCTION("""COMPUTED_VALUE"""),0.0)</f>
        <v>0</v>
      </c>
      <c r="NB7">
        <f>IFERROR(__xludf.DUMMYFUNCTION("""COMPUTED_VALUE"""),0.0)</f>
        <v>0</v>
      </c>
      <c r="NC7">
        <f>IFERROR(__xludf.DUMMYFUNCTION("""COMPUTED_VALUE"""),0.0)</f>
        <v>0</v>
      </c>
      <c r="ND7">
        <f>IFERROR(__xludf.DUMMYFUNCTION("""COMPUTED_VALUE"""),0.0)</f>
        <v>0</v>
      </c>
      <c r="NE7">
        <f>IFERROR(__xludf.DUMMYFUNCTION("""COMPUTED_VALUE"""),0.0)</f>
        <v>0</v>
      </c>
      <c r="NF7">
        <f>IFERROR(__xludf.DUMMYFUNCTION("""COMPUTED_VALUE"""),0.0)</f>
        <v>0</v>
      </c>
      <c r="NG7">
        <f>IFERROR(__xludf.DUMMYFUNCTION("""COMPUTED_VALUE"""),0.0)</f>
        <v>0</v>
      </c>
      <c r="NH7">
        <f>IFERROR(__xludf.DUMMYFUNCTION("""COMPUTED_VALUE"""),0.0)</f>
        <v>0</v>
      </c>
      <c r="NI7">
        <f>IFERROR(__xludf.DUMMYFUNCTION("""COMPUTED_VALUE"""),0.0)</f>
        <v>0</v>
      </c>
      <c r="NJ7">
        <f>IFERROR(__xludf.DUMMYFUNCTION("""COMPUTED_VALUE"""),0.0)</f>
        <v>0</v>
      </c>
      <c r="NK7">
        <f>IFERROR(__xludf.DUMMYFUNCTION("""COMPUTED_VALUE"""),0.0)</f>
        <v>0</v>
      </c>
      <c r="NL7">
        <f>IFERROR(__xludf.DUMMYFUNCTION("""COMPUTED_VALUE"""),0.0)</f>
        <v>0</v>
      </c>
      <c r="NM7">
        <f>IFERROR(__xludf.DUMMYFUNCTION("""COMPUTED_VALUE"""),0.0)</f>
        <v>0</v>
      </c>
      <c r="NN7">
        <f>IFERROR(__xludf.DUMMYFUNCTION("""COMPUTED_VALUE"""),0.0)</f>
        <v>0</v>
      </c>
      <c r="NO7">
        <f>IFERROR(__xludf.DUMMYFUNCTION("""COMPUTED_VALUE"""),0.0)</f>
        <v>0</v>
      </c>
      <c r="NP7">
        <f>IFERROR(__xludf.DUMMYFUNCTION("""COMPUTED_VALUE"""),0.0)</f>
        <v>0</v>
      </c>
      <c r="NQ7">
        <f>IFERROR(__xludf.DUMMYFUNCTION("""COMPUTED_VALUE"""),0.0)</f>
        <v>0</v>
      </c>
      <c r="NR7">
        <f>IFERROR(__xludf.DUMMYFUNCTION("""COMPUTED_VALUE"""),0.0)</f>
        <v>0</v>
      </c>
    </row>
    <row r="8" ht="15.75" customHeight="1">
      <c r="A8">
        <f>IFERROR(__xludf.DUMMYFUNCTION("""COMPUTED_VALUE"""),7.0)</f>
        <v>7</v>
      </c>
      <c r="B8" t="str">
        <f>IFERROR(__xludf.DUMMYFUNCTION("""COMPUTED_VALUE"""),"Siske")</f>
        <v>Siske</v>
      </c>
      <c r="C8" t="str">
        <f>IFERROR(__xludf.DUMMYFUNCTION("""COMPUTED_VALUE"""),"Marko")</f>
        <v>Marko</v>
      </c>
      <c r="D8" t="str">
        <f>IFERROR(__xludf.DUMMYFUNCTION("""COMPUTED_VALUE"""),"Šišovic")</f>
        <v>Šišovic</v>
      </c>
      <c r="E8">
        <f>IFERROR(__xludf.DUMMYFUNCTION("""COMPUTED_VALUE"""),244.0)</f>
        <v>244</v>
      </c>
      <c r="F8" t="str">
        <f>IFERROR(__xludf.DUMMYFUNCTION("""COMPUTED_VALUE"""),"ODOBREN")</f>
        <v>ODOBREN</v>
      </c>
      <c r="G8" t="str">
        <f>IFERROR(__xludf.DUMMYFUNCTION("""COMPUTED_VALUE"""),"Stari grad")</f>
        <v>Stari grad</v>
      </c>
      <c r="H8" t="str">
        <f>IFERROR(__xludf.DUMMYFUNCTION("""COMPUTED_VALUE"""),"Matematička gimnazija")</f>
        <v>Matematička gimnazija</v>
      </c>
      <c r="I8" t="str">
        <f>IFERROR(__xludf.DUMMYFUNCTION("""COMPUTED_VALUE"""),"IV")</f>
        <v>IV</v>
      </c>
      <c r="J8" t="str">
        <f>IFERROR(__xludf.DUMMYFUNCTION("""COMPUTED_VALUE"""),"A")</f>
        <v>A</v>
      </c>
      <c r="K8" t="str">
        <f>IFERROR(__xludf.DUMMYFUNCTION("""COMPUTED_VALUE"""),"Jelena Hadži-Purić")</f>
        <v>Jelena Hadži-Purić</v>
      </c>
      <c r="L8" t="str">
        <f>IFERROR(__xludf.DUMMYFUNCTION("""COMPUTED_VALUE"""),"x")</f>
        <v>x</v>
      </c>
      <c r="M8" t="str">
        <f>IFERROR(__xludf.DUMMYFUNCTION("""COMPUTED_VALUE"""),"-")</f>
        <v>-</v>
      </c>
      <c r="N8" t="str">
        <f>IFERROR(__xludf.DUMMYFUNCTION("""COMPUTED_VALUE"""),"-")</f>
        <v>-</v>
      </c>
      <c r="O8" t="str">
        <f>IFERROR(__xludf.DUMMYFUNCTION("""COMPUTED_VALUE"""),"-")</f>
        <v>-</v>
      </c>
      <c r="P8">
        <f>IFERROR(__xludf.DUMMYFUNCTION("""COMPUTED_VALUE"""),100.0)</f>
        <v>100</v>
      </c>
      <c r="Q8">
        <f>IFERROR(__xludf.DUMMYFUNCTION("""COMPUTED_VALUE"""),100.0)</f>
        <v>100</v>
      </c>
      <c r="R8">
        <f>IFERROR(__xludf.DUMMYFUNCTION("""COMPUTED_VALUE"""),44.0)</f>
        <v>44</v>
      </c>
      <c r="S8" t="str">
        <f>IFERROR(__xludf.DUMMYFUNCTION("""COMPUTED_VALUE"""),"x")</f>
        <v>x</v>
      </c>
      <c r="T8" t="str">
        <f>IFERROR(__xludf.DUMMYFUNCTION("""COMPUTED_VALUE"""),"x")</f>
        <v>x</v>
      </c>
      <c r="U8" t="str">
        <f>IFERROR(__xludf.DUMMYFUNCTION("""COMPUTED_VALUE"""),"-")</f>
        <v>-</v>
      </c>
      <c r="V8" t="str">
        <f>IFERROR(__xludf.DUMMYFUNCTION("""COMPUTED_VALUE"""),"-")</f>
        <v>-</v>
      </c>
      <c r="W8" t="str">
        <f>IFERROR(__xludf.DUMMYFUNCTION("""COMPUTED_VALUE"""),"-")</f>
        <v>-</v>
      </c>
      <c r="X8" t="str">
        <f>IFERROR(__xludf.DUMMYFUNCTION("""COMPUTED_VALUE"""),"-")</f>
        <v>-</v>
      </c>
      <c r="Y8" t="str">
        <f>IFERROR(__xludf.DUMMYFUNCTION("""COMPUTED_VALUE"""),"-")</f>
        <v>-</v>
      </c>
      <c r="Z8" t="str">
        <f>IFERROR(__xludf.DUMMYFUNCTION("""COMPUTED_VALUE"""),"-")</f>
        <v>-</v>
      </c>
      <c r="AA8" t="str">
        <f>IFERROR(__xludf.DUMMYFUNCTION("""COMPUTED_VALUE"""),"-")</f>
        <v>-</v>
      </c>
      <c r="AB8" t="str">
        <f>IFERROR(__xludf.DUMMYFUNCTION("""COMPUTED_VALUE"""),"-")</f>
        <v>-</v>
      </c>
      <c r="AC8" t="str">
        <f>IFERROR(__xludf.DUMMYFUNCTION("""COMPUTED_VALUE"""),"-")</f>
        <v>-</v>
      </c>
      <c r="AD8" t="str">
        <f>IFERROR(__xludf.DUMMYFUNCTION("""COMPUTED_VALUE"""),"-")</f>
        <v>-</v>
      </c>
      <c r="AE8" t="str">
        <f>IFERROR(__xludf.DUMMYFUNCTION("""COMPUTED_VALUE"""),"-")</f>
        <v>-</v>
      </c>
      <c r="AF8" t="str">
        <f>IFERROR(__xludf.DUMMYFUNCTION("""COMPUTED_VALUE"""),"-")</f>
        <v>-</v>
      </c>
      <c r="AG8" t="str">
        <f>IFERROR(__xludf.DUMMYFUNCTION("""COMPUTED_VALUE"""),"-")</f>
        <v>-</v>
      </c>
      <c r="AH8" t="str">
        <f>IFERROR(__xludf.DUMMYFUNCTION("""COMPUTED_VALUE"""),"-")</f>
        <v>-</v>
      </c>
      <c r="AI8" t="str">
        <f>IFERROR(__xludf.DUMMYFUNCTION("""COMPUTED_VALUE"""),"-")</f>
        <v>-</v>
      </c>
      <c r="AJ8" t="str">
        <f>IFERROR(__xludf.DUMMYFUNCTION("""COMPUTED_VALUE"""),"-")</f>
        <v>-</v>
      </c>
      <c r="AK8" t="str">
        <f>IFERROR(__xludf.DUMMYFUNCTION("""COMPUTED_VALUE"""),"-")</f>
        <v>-</v>
      </c>
      <c r="AL8" t="str">
        <f>IFERROR(__xludf.DUMMYFUNCTION("""COMPUTED_VALUE"""),"-")</f>
        <v>-</v>
      </c>
      <c r="AM8" t="str">
        <f>IFERROR(__xludf.DUMMYFUNCTION("""COMPUTED_VALUE"""),"-")</f>
        <v>-</v>
      </c>
      <c r="AN8" t="str">
        <f>IFERROR(__xludf.DUMMYFUNCTION("""COMPUTED_VALUE"""),"-")</f>
        <v>-</v>
      </c>
      <c r="AO8" t="str">
        <f>IFERROR(__xludf.DUMMYFUNCTION("""COMPUTED_VALUE"""),"-")</f>
        <v>-</v>
      </c>
      <c r="AP8" t="str">
        <f>IFERROR(__xludf.DUMMYFUNCTION("""COMPUTED_VALUE"""),"-")</f>
        <v>-</v>
      </c>
      <c r="AQ8" t="str">
        <f>IFERROR(__xludf.DUMMYFUNCTION("""COMPUTED_VALUE"""),"-")</f>
        <v>-</v>
      </c>
      <c r="AR8" t="str">
        <f>IFERROR(__xludf.DUMMYFUNCTION("""COMPUTED_VALUE"""),"-")</f>
        <v>-</v>
      </c>
      <c r="AS8" t="str">
        <f>IFERROR(__xludf.DUMMYFUNCTION("""COMPUTED_VALUE"""),"-")</f>
        <v>-</v>
      </c>
      <c r="AT8" t="str">
        <f>IFERROR(__xludf.DUMMYFUNCTION("""COMPUTED_VALUE"""),"-")</f>
        <v>-</v>
      </c>
      <c r="AU8" t="str">
        <f>IFERROR(__xludf.DUMMYFUNCTION("""COMPUTED_VALUE"""),"-")</f>
        <v>-</v>
      </c>
      <c r="AV8" t="str">
        <f>IFERROR(__xludf.DUMMYFUNCTION("""COMPUTED_VALUE"""),"-")</f>
        <v>-</v>
      </c>
      <c r="AW8" t="str">
        <f>IFERROR(__xludf.DUMMYFUNCTION("""COMPUTED_VALUE"""),"-")</f>
        <v>-</v>
      </c>
      <c r="AX8" t="str">
        <f>IFERROR(__xludf.DUMMYFUNCTION("""COMPUTED_VALUE"""),"-")</f>
        <v>-</v>
      </c>
      <c r="AY8" t="str">
        <f>IFERROR(__xludf.DUMMYFUNCTION("""COMPUTED_VALUE"""),"-")</f>
        <v>-</v>
      </c>
      <c r="AZ8" t="str">
        <f>IFERROR(__xludf.DUMMYFUNCTION("""COMPUTED_VALUE"""),"-")</f>
        <v>-</v>
      </c>
      <c r="BA8" t="str">
        <f>IFERROR(__xludf.DUMMYFUNCTION("""COMPUTED_VALUE"""),"-")</f>
        <v>-</v>
      </c>
      <c r="BB8" t="str">
        <f>IFERROR(__xludf.DUMMYFUNCTION("""COMPUTED_VALUE"""),"-")</f>
        <v>-</v>
      </c>
      <c r="BC8" t="str">
        <f>IFERROR(__xludf.DUMMYFUNCTION("""COMPUTED_VALUE"""),"-")</f>
        <v>-</v>
      </c>
      <c r="BD8" t="str">
        <f>IFERROR(__xludf.DUMMYFUNCTION("""COMPUTED_VALUE"""),"-")</f>
        <v>-</v>
      </c>
      <c r="BE8" t="str">
        <f>IFERROR(__xludf.DUMMYFUNCTION("""COMPUTED_VALUE"""),"-")</f>
        <v>-</v>
      </c>
      <c r="BF8" t="str">
        <f>IFERROR(__xludf.DUMMYFUNCTION("""COMPUTED_VALUE"""),"-")</f>
        <v>-</v>
      </c>
      <c r="BG8" t="str">
        <f>IFERROR(__xludf.DUMMYFUNCTION("""COMPUTED_VALUE"""),"-")</f>
        <v>-</v>
      </c>
      <c r="BH8" t="str">
        <f>IFERROR(__xludf.DUMMYFUNCTION("""COMPUTED_VALUE"""),"-")</f>
        <v>-</v>
      </c>
      <c r="BI8" t="str">
        <f>IFERROR(__xludf.DUMMYFUNCTION("""COMPUTED_VALUE"""),"-")</f>
        <v>-</v>
      </c>
      <c r="BJ8" t="str">
        <f>IFERROR(__xludf.DUMMYFUNCTION("""COMPUTED_VALUE"""),"-")</f>
        <v>-</v>
      </c>
      <c r="BK8" t="str">
        <f>IFERROR(__xludf.DUMMYFUNCTION("""COMPUTED_VALUE"""),"x")</f>
        <v>x</v>
      </c>
      <c r="BL8" t="str">
        <f>IFERROR(__xludf.DUMMYFUNCTION("""COMPUTED_VALUE"""),"-")</f>
        <v>-</v>
      </c>
      <c r="BM8" t="str">
        <f>IFERROR(__xludf.DUMMYFUNCTION("""COMPUTED_VALUE"""),"-")</f>
        <v>-</v>
      </c>
      <c r="BN8" t="str">
        <f>IFERROR(__xludf.DUMMYFUNCTION("""COMPUTED_VALUE"""),"-")</f>
        <v>-</v>
      </c>
      <c r="BO8" t="str">
        <f>IFERROR(__xludf.DUMMYFUNCTION("""COMPUTED_VALUE"""),"-")</f>
        <v>-</v>
      </c>
      <c r="BP8" t="str">
        <f>IFERROR(__xludf.DUMMYFUNCTION("""COMPUTED_VALUE"""),"-")</f>
        <v>-</v>
      </c>
      <c r="BQ8" t="str">
        <f>IFERROR(__xludf.DUMMYFUNCTION("""COMPUTED_VALUE"""),"-")</f>
        <v>-</v>
      </c>
      <c r="BR8" t="str">
        <f>IFERROR(__xludf.DUMMYFUNCTION("""COMPUTED_VALUE"""),"-")</f>
        <v>-</v>
      </c>
      <c r="BS8" t="str">
        <f>IFERROR(__xludf.DUMMYFUNCTION("""COMPUTED_VALUE"""),"-")</f>
        <v>-</v>
      </c>
      <c r="BT8" t="str">
        <f>IFERROR(__xludf.DUMMYFUNCTION("""COMPUTED_VALUE"""),"-")</f>
        <v>-</v>
      </c>
      <c r="BU8" t="str">
        <f>IFERROR(__xludf.DUMMYFUNCTION("""COMPUTED_VALUE"""),"-")</f>
        <v>-</v>
      </c>
      <c r="BV8" t="str">
        <f>IFERROR(__xludf.DUMMYFUNCTION("""COMPUTED_VALUE"""),"-")</f>
        <v>-</v>
      </c>
      <c r="BW8" t="str">
        <f>IFERROR(__xludf.DUMMYFUNCTION("""COMPUTED_VALUE"""),"-")</f>
        <v>-</v>
      </c>
      <c r="BX8" t="str">
        <f>IFERROR(__xludf.DUMMYFUNCTION("""COMPUTED_VALUE"""),"-")</f>
        <v>-</v>
      </c>
      <c r="BY8" t="str">
        <f>IFERROR(__xludf.DUMMYFUNCTION("""COMPUTED_VALUE"""),"-")</f>
        <v>-</v>
      </c>
      <c r="BZ8" t="str">
        <f>IFERROR(__xludf.DUMMYFUNCTION("""COMPUTED_VALUE"""),"-")</f>
        <v>-</v>
      </c>
      <c r="CA8" t="str">
        <f>IFERROR(__xludf.DUMMYFUNCTION("""COMPUTED_VALUE"""),"-")</f>
        <v>-</v>
      </c>
      <c r="CB8" t="str">
        <f>IFERROR(__xludf.DUMMYFUNCTION("""COMPUTED_VALUE"""),"-")</f>
        <v>-</v>
      </c>
      <c r="CC8" t="str">
        <f>IFERROR(__xludf.DUMMYFUNCTION("""COMPUTED_VALUE"""),"-")</f>
        <v>-</v>
      </c>
      <c r="CD8" t="str">
        <f>IFERROR(__xludf.DUMMYFUNCTION("""COMPUTED_VALUE"""),"-")</f>
        <v>-</v>
      </c>
      <c r="CE8" t="str">
        <f>IFERROR(__xludf.DUMMYFUNCTION("""COMPUTED_VALUE"""),"-")</f>
        <v>-</v>
      </c>
      <c r="CF8" t="str">
        <f>IFERROR(__xludf.DUMMYFUNCTION("""COMPUTED_VALUE"""),"-")</f>
        <v>-</v>
      </c>
      <c r="CG8" t="str">
        <f>IFERROR(__xludf.DUMMYFUNCTION("""COMPUTED_VALUE"""),"-")</f>
        <v>-</v>
      </c>
      <c r="CH8" t="str">
        <f>IFERROR(__xludf.DUMMYFUNCTION("""COMPUTED_VALUE"""),"-")</f>
        <v>-</v>
      </c>
      <c r="CI8" t="str">
        <f>IFERROR(__xludf.DUMMYFUNCTION("""COMPUTED_VALUE"""),"-")</f>
        <v>-</v>
      </c>
      <c r="CJ8" t="str">
        <f>IFERROR(__xludf.DUMMYFUNCTION("""COMPUTED_VALUE"""),"-")</f>
        <v>-</v>
      </c>
      <c r="CK8" t="str">
        <f>IFERROR(__xludf.DUMMYFUNCTION("""COMPUTED_VALUE"""),"-")</f>
        <v>-</v>
      </c>
      <c r="CL8" t="str">
        <f>IFERROR(__xludf.DUMMYFUNCTION("""COMPUTED_VALUE"""),"-")</f>
        <v>-</v>
      </c>
      <c r="CM8" t="str">
        <f>IFERROR(__xludf.DUMMYFUNCTION("""COMPUTED_VALUE"""),"-")</f>
        <v>-</v>
      </c>
      <c r="CN8" t="str">
        <f>IFERROR(__xludf.DUMMYFUNCTION("""COMPUTED_VALUE"""),"-")</f>
        <v>-</v>
      </c>
      <c r="CO8" t="str">
        <f>IFERROR(__xludf.DUMMYFUNCTION("""COMPUTED_VALUE"""),"-")</f>
        <v>-</v>
      </c>
      <c r="CP8" t="str">
        <f>IFERROR(__xludf.DUMMYFUNCTION("""COMPUTED_VALUE"""),"-")</f>
        <v>-</v>
      </c>
      <c r="CQ8" t="str">
        <f>IFERROR(__xludf.DUMMYFUNCTION("""COMPUTED_VALUE"""),"-")</f>
        <v>-</v>
      </c>
      <c r="CR8" t="str">
        <f>IFERROR(__xludf.DUMMYFUNCTION("""COMPUTED_VALUE"""),"-")</f>
        <v>-</v>
      </c>
      <c r="CS8" t="str">
        <f>IFERROR(__xludf.DUMMYFUNCTION("""COMPUTED_VALUE"""),"x")</f>
        <v>x</v>
      </c>
      <c r="CT8" t="str">
        <f>IFERROR(__xludf.DUMMYFUNCTION("""COMPUTED_VALUE"""),"-")</f>
        <v>-</v>
      </c>
      <c r="CU8" t="str">
        <f>IFERROR(__xludf.DUMMYFUNCTION("""COMPUTED_VALUE"""),"-")</f>
        <v>-</v>
      </c>
      <c r="CV8" t="str">
        <f>IFERROR(__xludf.DUMMYFUNCTION("""COMPUTED_VALUE"""),"-")</f>
        <v>-</v>
      </c>
      <c r="CW8" t="str">
        <f>IFERROR(__xludf.DUMMYFUNCTION("""COMPUTED_VALUE"""),"-")</f>
        <v>-</v>
      </c>
      <c r="CX8" t="str">
        <f>IFERROR(__xludf.DUMMYFUNCTION("""COMPUTED_VALUE"""),"-")</f>
        <v>-</v>
      </c>
      <c r="CY8" t="str">
        <f>IFERROR(__xludf.DUMMYFUNCTION("""COMPUTED_VALUE"""),"-")</f>
        <v>-</v>
      </c>
      <c r="CZ8" t="str">
        <f>IFERROR(__xludf.DUMMYFUNCTION("""COMPUTED_VALUE"""),"-")</f>
        <v>-</v>
      </c>
      <c r="DA8" t="str">
        <f>IFERROR(__xludf.DUMMYFUNCTION("""COMPUTED_VALUE"""),"-")</f>
        <v>-</v>
      </c>
      <c r="DB8" t="str">
        <f>IFERROR(__xludf.DUMMYFUNCTION("""COMPUTED_VALUE"""),"-")</f>
        <v>-</v>
      </c>
      <c r="DC8" t="str">
        <f>IFERROR(__xludf.DUMMYFUNCTION("""COMPUTED_VALUE"""),"-")</f>
        <v>-</v>
      </c>
      <c r="DD8" t="str">
        <f>IFERROR(__xludf.DUMMYFUNCTION("""COMPUTED_VALUE"""),"-")</f>
        <v>-</v>
      </c>
      <c r="DE8" t="str">
        <f>IFERROR(__xludf.DUMMYFUNCTION("""COMPUTED_VALUE"""),"-")</f>
        <v>-</v>
      </c>
      <c r="DF8" t="str">
        <f>IFERROR(__xludf.DUMMYFUNCTION("""COMPUTED_VALUE"""),"-")</f>
        <v>-</v>
      </c>
      <c r="DG8" t="str">
        <f>IFERROR(__xludf.DUMMYFUNCTION("""COMPUTED_VALUE"""),"-")</f>
        <v>-</v>
      </c>
      <c r="DH8" t="str">
        <f>IFERROR(__xludf.DUMMYFUNCTION("""COMPUTED_VALUE"""),"-")</f>
        <v>-</v>
      </c>
      <c r="DI8" t="str">
        <f>IFERROR(__xludf.DUMMYFUNCTION("""COMPUTED_VALUE"""),"-")</f>
        <v>-</v>
      </c>
      <c r="DJ8" t="str">
        <f>IFERROR(__xludf.DUMMYFUNCTION("""COMPUTED_VALUE"""),"-")</f>
        <v>-</v>
      </c>
      <c r="DK8" t="str">
        <f>IFERROR(__xludf.DUMMYFUNCTION("""COMPUTED_VALUE"""),"-")</f>
        <v>-</v>
      </c>
      <c r="DL8" t="str">
        <f>IFERROR(__xludf.DUMMYFUNCTION("""COMPUTED_VALUE"""),"-")</f>
        <v>-</v>
      </c>
      <c r="DM8" t="str">
        <f>IFERROR(__xludf.DUMMYFUNCTION("""COMPUTED_VALUE"""),"-")</f>
        <v>-</v>
      </c>
      <c r="DN8" t="str">
        <f>IFERROR(__xludf.DUMMYFUNCTION("""COMPUTED_VALUE"""),"-")</f>
        <v>-</v>
      </c>
      <c r="DO8" t="str">
        <f>IFERROR(__xludf.DUMMYFUNCTION("""COMPUTED_VALUE"""),"-")</f>
        <v>-</v>
      </c>
      <c r="DP8" t="str">
        <f>IFERROR(__xludf.DUMMYFUNCTION("""COMPUTED_VALUE"""),"-")</f>
        <v>-</v>
      </c>
      <c r="DQ8" t="str">
        <f>IFERROR(__xludf.DUMMYFUNCTION("""COMPUTED_VALUE"""),"-")</f>
        <v>-</v>
      </c>
      <c r="DR8" t="str">
        <f>IFERROR(__xludf.DUMMYFUNCTION("""COMPUTED_VALUE"""),"-")</f>
        <v>-</v>
      </c>
      <c r="DS8" t="str">
        <f>IFERROR(__xludf.DUMMYFUNCTION("""COMPUTED_VALUE"""),"-")</f>
        <v>-</v>
      </c>
      <c r="DT8" t="str">
        <f>IFERROR(__xludf.DUMMYFUNCTION("""COMPUTED_VALUE"""),"-")</f>
        <v>-</v>
      </c>
      <c r="DU8" t="str">
        <f>IFERROR(__xludf.DUMMYFUNCTION("""COMPUTED_VALUE"""),"-")</f>
        <v>-</v>
      </c>
      <c r="DV8" t="str">
        <f>IFERROR(__xludf.DUMMYFUNCTION("""COMPUTED_VALUE"""),"-")</f>
        <v>-</v>
      </c>
      <c r="DW8" t="str">
        <f>IFERROR(__xludf.DUMMYFUNCTION("""COMPUTED_VALUE"""),"-")</f>
        <v>-</v>
      </c>
      <c r="DX8" t="str">
        <f>IFERROR(__xludf.DUMMYFUNCTION("""COMPUTED_VALUE"""),"-")</f>
        <v>-</v>
      </c>
      <c r="DY8" t="str">
        <f>IFERROR(__xludf.DUMMYFUNCTION("""COMPUTED_VALUE"""),"-")</f>
        <v>-</v>
      </c>
      <c r="DZ8" t="str">
        <f>IFERROR(__xludf.DUMMYFUNCTION("""COMPUTED_VALUE"""),"x")</f>
        <v>x</v>
      </c>
      <c r="EA8" t="str">
        <f>IFERROR(__xludf.DUMMYFUNCTION("""COMPUTED_VALUE"""),"OK")</f>
        <v>OK</v>
      </c>
      <c r="EB8" t="str">
        <f>IFERROR(__xludf.DUMMYFUNCTION("""COMPUTED_VALUE"""),"OK")</f>
        <v>OK</v>
      </c>
      <c r="EC8" t="str">
        <f>IFERROR(__xludf.DUMMYFUNCTION("""COMPUTED_VALUE"""),"OK")</f>
        <v>OK</v>
      </c>
      <c r="ED8" t="str">
        <f>IFERROR(__xludf.DUMMYFUNCTION("""COMPUTED_VALUE"""),"OK")</f>
        <v>OK</v>
      </c>
      <c r="EE8" t="str">
        <f>IFERROR(__xludf.DUMMYFUNCTION("""COMPUTED_VALUE"""),"OK")</f>
        <v>OK</v>
      </c>
      <c r="EF8" t="str">
        <f>IFERROR(__xludf.DUMMYFUNCTION("""COMPUTED_VALUE"""),"OK")</f>
        <v>OK</v>
      </c>
      <c r="EG8" t="str">
        <f>IFERROR(__xludf.DUMMYFUNCTION("""COMPUTED_VALUE"""),"OK")</f>
        <v>OK</v>
      </c>
      <c r="EH8" t="str">
        <f>IFERROR(__xludf.DUMMYFUNCTION("""COMPUTED_VALUE"""),"OK")</f>
        <v>OK</v>
      </c>
      <c r="EI8" t="str">
        <f>IFERROR(__xludf.DUMMYFUNCTION("""COMPUTED_VALUE"""),"OK")</f>
        <v>OK</v>
      </c>
      <c r="EJ8" t="str">
        <f>IFERROR(__xludf.DUMMYFUNCTION("""COMPUTED_VALUE"""),"OK")</f>
        <v>OK</v>
      </c>
      <c r="EK8" t="str">
        <f>IFERROR(__xludf.DUMMYFUNCTION("""COMPUTED_VALUE"""),"OK")</f>
        <v>OK</v>
      </c>
      <c r="EL8" t="str">
        <f>IFERROR(__xludf.DUMMYFUNCTION("""COMPUTED_VALUE"""),"OK")</f>
        <v>OK</v>
      </c>
      <c r="EM8" t="str">
        <f>IFERROR(__xludf.DUMMYFUNCTION("""COMPUTED_VALUE"""),"OK")</f>
        <v>OK</v>
      </c>
      <c r="EN8" t="str">
        <f>IFERROR(__xludf.DUMMYFUNCTION("""COMPUTED_VALUE"""),"OK")</f>
        <v>OK</v>
      </c>
      <c r="EO8" t="str">
        <f>IFERROR(__xludf.DUMMYFUNCTION("""COMPUTED_VALUE"""),"OK")</f>
        <v>OK</v>
      </c>
      <c r="EP8" t="str">
        <f>IFERROR(__xludf.DUMMYFUNCTION("""COMPUTED_VALUE"""),"OK")</f>
        <v>OK</v>
      </c>
      <c r="EQ8" t="str">
        <f>IFERROR(__xludf.DUMMYFUNCTION("""COMPUTED_VALUE"""),"x")</f>
        <v>x</v>
      </c>
      <c r="ER8" t="str">
        <f>IFERROR(__xludf.DUMMYFUNCTION("""COMPUTED_VALUE"""),"OK")</f>
        <v>OK</v>
      </c>
      <c r="ES8" t="str">
        <f>IFERROR(__xludf.DUMMYFUNCTION("""COMPUTED_VALUE"""),"OK")</f>
        <v>OK</v>
      </c>
      <c r="ET8" t="str">
        <f>IFERROR(__xludf.DUMMYFUNCTION("""COMPUTED_VALUE"""),"OK")</f>
        <v>OK</v>
      </c>
      <c r="EU8" t="str">
        <f>IFERROR(__xludf.DUMMYFUNCTION("""COMPUTED_VALUE"""),"OK")</f>
        <v>OK</v>
      </c>
      <c r="EV8" t="str">
        <f>IFERROR(__xludf.DUMMYFUNCTION("""COMPUTED_VALUE"""),"OK")</f>
        <v>OK</v>
      </c>
      <c r="EW8" t="str">
        <f>IFERROR(__xludf.DUMMYFUNCTION("""COMPUTED_VALUE"""),"OK")</f>
        <v>OK</v>
      </c>
      <c r="EX8" t="str">
        <f>IFERROR(__xludf.DUMMYFUNCTION("""COMPUTED_VALUE"""),"OK")</f>
        <v>OK</v>
      </c>
      <c r="EY8" t="str">
        <f>IFERROR(__xludf.DUMMYFUNCTION("""COMPUTED_VALUE"""),"OK")</f>
        <v>OK</v>
      </c>
      <c r="EZ8" t="str">
        <f>IFERROR(__xludf.DUMMYFUNCTION("""COMPUTED_VALUE"""),"OK")</f>
        <v>OK</v>
      </c>
      <c r="FA8" t="str">
        <f>IFERROR(__xludf.DUMMYFUNCTION("""COMPUTED_VALUE"""),"OK")</f>
        <v>OK</v>
      </c>
      <c r="FB8" t="str">
        <f>IFERROR(__xludf.DUMMYFUNCTION("""COMPUTED_VALUE"""),"OK")</f>
        <v>OK</v>
      </c>
      <c r="FC8" t="str">
        <f>IFERROR(__xludf.DUMMYFUNCTION("""COMPUTED_VALUE"""),"OK")</f>
        <v>OK</v>
      </c>
      <c r="FD8" t="str">
        <f>IFERROR(__xludf.DUMMYFUNCTION("""COMPUTED_VALUE"""),"OK")</f>
        <v>OK</v>
      </c>
      <c r="FE8" t="str">
        <f>IFERROR(__xludf.DUMMYFUNCTION("""COMPUTED_VALUE"""),"OK")</f>
        <v>OK</v>
      </c>
      <c r="FF8" t="str">
        <f>IFERROR(__xludf.DUMMYFUNCTION("""COMPUTED_VALUE"""),"OK")</f>
        <v>OK</v>
      </c>
      <c r="FG8" t="str">
        <f>IFERROR(__xludf.DUMMYFUNCTION("""COMPUTED_VALUE"""),"OK")</f>
        <v>OK</v>
      </c>
      <c r="FH8" t="str">
        <f>IFERROR(__xludf.DUMMYFUNCTION("""COMPUTED_VALUE"""),"OK")</f>
        <v>OK</v>
      </c>
      <c r="FI8" t="str">
        <f>IFERROR(__xludf.DUMMYFUNCTION("""COMPUTED_VALUE"""),"OK")</f>
        <v>OK</v>
      </c>
      <c r="FJ8" t="str">
        <f>IFERROR(__xludf.DUMMYFUNCTION("""COMPUTED_VALUE"""),"OK")</f>
        <v>OK</v>
      </c>
      <c r="FK8" t="str">
        <f>IFERROR(__xludf.DUMMYFUNCTION("""COMPUTED_VALUE"""),"OK")</f>
        <v>OK</v>
      </c>
      <c r="FL8" t="str">
        <f>IFERROR(__xludf.DUMMYFUNCTION("""COMPUTED_VALUE"""),"OK")</f>
        <v>OK</v>
      </c>
      <c r="FM8" t="str">
        <f>IFERROR(__xludf.DUMMYFUNCTION("""COMPUTED_VALUE"""),"OK")</f>
        <v>OK</v>
      </c>
      <c r="FN8" t="str">
        <f>IFERROR(__xludf.DUMMYFUNCTION("""COMPUTED_VALUE"""),"OK")</f>
        <v>OK</v>
      </c>
      <c r="FO8" t="str">
        <f>IFERROR(__xludf.DUMMYFUNCTION("""COMPUTED_VALUE"""),"OK")</f>
        <v>OK</v>
      </c>
      <c r="FP8" t="str">
        <f>IFERROR(__xludf.DUMMYFUNCTION("""COMPUTED_VALUE"""),"OK")</f>
        <v>OK</v>
      </c>
      <c r="FQ8" t="str">
        <f>IFERROR(__xludf.DUMMYFUNCTION("""COMPUTED_VALUE"""),"OK")</f>
        <v>OK</v>
      </c>
      <c r="FR8" t="str">
        <f>IFERROR(__xludf.DUMMYFUNCTION("""COMPUTED_VALUE"""),"OK")</f>
        <v>OK</v>
      </c>
      <c r="FS8" t="str">
        <f>IFERROR(__xludf.DUMMYFUNCTION("""COMPUTED_VALUE"""),"OK")</f>
        <v>OK</v>
      </c>
      <c r="FT8" t="str">
        <f>IFERROR(__xludf.DUMMYFUNCTION("""COMPUTED_VALUE"""),"x")</f>
        <v>x</v>
      </c>
      <c r="FU8" t="str">
        <f>IFERROR(__xludf.DUMMYFUNCTION("""COMPUTED_VALUE"""),"OK")</f>
        <v>OK</v>
      </c>
      <c r="FV8" t="str">
        <f>IFERROR(__xludf.DUMMYFUNCTION("""COMPUTED_VALUE"""),"OK")</f>
        <v>OK</v>
      </c>
      <c r="FW8" t="str">
        <f>IFERROR(__xludf.DUMMYFUNCTION("""COMPUTED_VALUE"""),"OK")</f>
        <v>OK</v>
      </c>
      <c r="FX8" t="str">
        <f>IFERROR(__xludf.DUMMYFUNCTION("""COMPUTED_VALUE"""),"OK")</f>
        <v>OK</v>
      </c>
      <c r="FY8" t="str">
        <f>IFERROR(__xludf.DUMMYFUNCTION("""COMPUTED_VALUE"""),"OK")</f>
        <v>OK</v>
      </c>
      <c r="FZ8" t="str">
        <f>IFERROR(__xludf.DUMMYFUNCTION("""COMPUTED_VALUE"""),"OK")</f>
        <v>OK</v>
      </c>
      <c r="GA8" t="str">
        <f>IFERROR(__xludf.DUMMYFUNCTION("""COMPUTED_VALUE"""),"OK")</f>
        <v>OK</v>
      </c>
      <c r="GB8" t="str">
        <f>IFERROR(__xludf.DUMMYFUNCTION("""COMPUTED_VALUE"""),"OK")</f>
        <v>OK</v>
      </c>
      <c r="GC8" t="str">
        <f>IFERROR(__xludf.DUMMYFUNCTION("""COMPUTED_VALUE"""),"OK")</f>
        <v>OK</v>
      </c>
      <c r="GD8" t="str">
        <f>IFERROR(__xludf.DUMMYFUNCTION("""COMPUTED_VALUE"""),"OK")</f>
        <v>OK</v>
      </c>
      <c r="GE8" t="str">
        <f>IFERROR(__xludf.DUMMYFUNCTION("""COMPUTED_VALUE"""),"OK")</f>
        <v>OK</v>
      </c>
      <c r="GF8" t="str">
        <f>IFERROR(__xludf.DUMMYFUNCTION("""COMPUTED_VALUE"""),"TLE")</f>
        <v>TLE</v>
      </c>
      <c r="GG8" t="str">
        <f>IFERROR(__xludf.DUMMYFUNCTION("""COMPUTED_VALUE"""),"TLE")</f>
        <v>TLE</v>
      </c>
      <c r="GH8" t="str">
        <f>IFERROR(__xludf.DUMMYFUNCTION("""COMPUTED_VALUE"""),"TLE")</f>
        <v>TLE</v>
      </c>
      <c r="GI8" t="str">
        <f>IFERROR(__xludf.DUMMYFUNCTION("""COMPUTED_VALUE"""),"TLE")</f>
        <v>TLE</v>
      </c>
      <c r="GJ8" t="str">
        <f>IFERROR(__xludf.DUMMYFUNCTION("""COMPUTED_VALUE"""),"TLE")</f>
        <v>TLE</v>
      </c>
      <c r="GK8" t="str">
        <f>IFERROR(__xludf.DUMMYFUNCTION("""COMPUTED_VALUE"""),"TLE")</f>
        <v>TLE</v>
      </c>
      <c r="GL8" t="str">
        <f>IFERROR(__xludf.DUMMYFUNCTION("""COMPUTED_VALUE"""),"TLE")</f>
        <v>TLE</v>
      </c>
      <c r="GM8" t="str">
        <f>IFERROR(__xludf.DUMMYFUNCTION("""COMPUTED_VALUE"""),"TLE")</f>
        <v>TLE</v>
      </c>
      <c r="GN8" t="str">
        <f>IFERROR(__xludf.DUMMYFUNCTION("""COMPUTED_VALUE"""),"TLE")</f>
        <v>TLE</v>
      </c>
      <c r="GO8" t="str">
        <f>IFERROR(__xludf.DUMMYFUNCTION("""COMPUTED_VALUE"""),"TLE")</f>
        <v>TLE</v>
      </c>
      <c r="GP8" t="str">
        <f>IFERROR(__xludf.DUMMYFUNCTION("""COMPUTED_VALUE"""),"TLE")</f>
        <v>TLE</v>
      </c>
      <c r="GQ8" t="str">
        <f>IFERROR(__xludf.DUMMYFUNCTION("""COMPUTED_VALUE"""),"TLE")</f>
        <v>TLE</v>
      </c>
      <c r="GR8" t="str">
        <f>IFERROR(__xludf.DUMMYFUNCTION("""COMPUTED_VALUE"""),"TLE")</f>
        <v>TLE</v>
      </c>
      <c r="GS8" t="str">
        <f>IFERROR(__xludf.DUMMYFUNCTION("""COMPUTED_VALUE"""),"x")</f>
        <v>x</v>
      </c>
      <c r="GT8" t="str">
        <f>IFERROR(__xludf.DUMMYFUNCTION("""COMPUTED_VALUE"""),"x")</f>
        <v>x</v>
      </c>
      <c r="GU8">
        <f>IFERROR(__xludf.DUMMYFUNCTION("""COMPUTED_VALUE"""),0.0)</f>
        <v>0</v>
      </c>
      <c r="GV8">
        <f>IFERROR(__xludf.DUMMYFUNCTION("""COMPUTED_VALUE"""),0.0)</f>
        <v>0</v>
      </c>
      <c r="GW8">
        <f>IFERROR(__xludf.DUMMYFUNCTION("""COMPUTED_VALUE"""),0.0)</f>
        <v>0</v>
      </c>
      <c r="GX8">
        <f>IFERROR(__xludf.DUMMYFUNCTION("""COMPUTED_VALUE"""),0.0)</f>
        <v>0</v>
      </c>
      <c r="GY8">
        <f>IFERROR(__xludf.DUMMYFUNCTION("""COMPUTED_VALUE"""),0.0)</f>
        <v>0</v>
      </c>
      <c r="GZ8">
        <f>IFERROR(__xludf.DUMMYFUNCTION("""COMPUTED_VALUE"""),0.0)</f>
        <v>0</v>
      </c>
      <c r="HA8">
        <f>IFERROR(__xludf.DUMMYFUNCTION("""COMPUTED_VALUE"""),0.0)</f>
        <v>0</v>
      </c>
      <c r="HB8">
        <f>IFERROR(__xludf.DUMMYFUNCTION("""COMPUTED_VALUE"""),0.0)</f>
        <v>0</v>
      </c>
      <c r="HC8">
        <f>IFERROR(__xludf.DUMMYFUNCTION("""COMPUTED_VALUE"""),0.0)</f>
        <v>0</v>
      </c>
      <c r="HD8">
        <f>IFERROR(__xludf.DUMMYFUNCTION("""COMPUTED_VALUE"""),0.0)</f>
        <v>0</v>
      </c>
      <c r="HE8">
        <f>IFERROR(__xludf.DUMMYFUNCTION("""COMPUTED_VALUE"""),0.0)</f>
        <v>0</v>
      </c>
      <c r="HF8">
        <f>IFERROR(__xludf.DUMMYFUNCTION("""COMPUTED_VALUE"""),0.0)</f>
        <v>0</v>
      </c>
      <c r="HG8">
        <f>IFERROR(__xludf.DUMMYFUNCTION("""COMPUTED_VALUE"""),0.0)</f>
        <v>0</v>
      </c>
      <c r="HH8">
        <f>IFERROR(__xludf.DUMMYFUNCTION("""COMPUTED_VALUE"""),0.0)</f>
        <v>0</v>
      </c>
      <c r="HI8">
        <f>IFERROR(__xludf.DUMMYFUNCTION("""COMPUTED_VALUE"""),0.0)</f>
        <v>0</v>
      </c>
      <c r="HJ8">
        <f>IFERROR(__xludf.DUMMYFUNCTION("""COMPUTED_VALUE"""),0.0)</f>
        <v>0</v>
      </c>
      <c r="HK8">
        <f>IFERROR(__xludf.DUMMYFUNCTION("""COMPUTED_VALUE"""),0.0)</f>
        <v>0</v>
      </c>
      <c r="HL8">
        <f>IFERROR(__xludf.DUMMYFUNCTION("""COMPUTED_VALUE"""),0.0)</f>
        <v>0</v>
      </c>
      <c r="HM8">
        <f>IFERROR(__xludf.DUMMYFUNCTION("""COMPUTED_VALUE"""),0.0)</f>
        <v>0</v>
      </c>
      <c r="HN8">
        <f>IFERROR(__xludf.DUMMYFUNCTION("""COMPUTED_VALUE"""),0.0)</f>
        <v>0</v>
      </c>
      <c r="HO8">
        <f>IFERROR(__xludf.DUMMYFUNCTION("""COMPUTED_VALUE"""),0.0)</f>
        <v>0</v>
      </c>
      <c r="HP8">
        <f>IFERROR(__xludf.DUMMYFUNCTION("""COMPUTED_VALUE"""),0.0)</f>
        <v>0</v>
      </c>
      <c r="HQ8">
        <f>IFERROR(__xludf.DUMMYFUNCTION("""COMPUTED_VALUE"""),0.0)</f>
        <v>0</v>
      </c>
      <c r="HR8">
        <f>IFERROR(__xludf.DUMMYFUNCTION("""COMPUTED_VALUE"""),0.0)</f>
        <v>0</v>
      </c>
      <c r="HS8">
        <f>IFERROR(__xludf.DUMMYFUNCTION("""COMPUTED_VALUE"""),0.0)</f>
        <v>0</v>
      </c>
      <c r="HT8">
        <f>IFERROR(__xludf.DUMMYFUNCTION("""COMPUTED_VALUE"""),0.0)</f>
        <v>0</v>
      </c>
      <c r="HU8">
        <f>IFERROR(__xludf.DUMMYFUNCTION("""COMPUTED_VALUE"""),0.0)</f>
        <v>0</v>
      </c>
      <c r="HV8">
        <f>IFERROR(__xludf.DUMMYFUNCTION("""COMPUTED_VALUE"""),0.0)</f>
        <v>0</v>
      </c>
      <c r="HW8">
        <f>IFERROR(__xludf.DUMMYFUNCTION("""COMPUTED_VALUE"""),0.0)</f>
        <v>0</v>
      </c>
      <c r="HX8">
        <f>IFERROR(__xludf.DUMMYFUNCTION("""COMPUTED_VALUE"""),0.0)</f>
        <v>0</v>
      </c>
      <c r="HY8">
        <f>IFERROR(__xludf.DUMMYFUNCTION("""COMPUTED_VALUE"""),0.0)</f>
        <v>0</v>
      </c>
      <c r="HZ8">
        <f>IFERROR(__xludf.DUMMYFUNCTION("""COMPUTED_VALUE"""),0.0)</f>
        <v>0</v>
      </c>
      <c r="IA8">
        <f>IFERROR(__xludf.DUMMYFUNCTION("""COMPUTED_VALUE"""),0.0)</f>
        <v>0</v>
      </c>
      <c r="IB8">
        <f>IFERROR(__xludf.DUMMYFUNCTION("""COMPUTED_VALUE"""),0.0)</f>
        <v>0</v>
      </c>
      <c r="IC8">
        <f>IFERROR(__xludf.DUMMYFUNCTION("""COMPUTED_VALUE"""),0.0)</f>
        <v>0</v>
      </c>
      <c r="ID8">
        <f>IFERROR(__xludf.DUMMYFUNCTION("""COMPUTED_VALUE"""),0.0)</f>
        <v>0</v>
      </c>
      <c r="IE8">
        <f>IFERROR(__xludf.DUMMYFUNCTION("""COMPUTED_VALUE"""),0.0)</f>
        <v>0</v>
      </c>
      <c r="IF8">
        <f>IFERROR(__xludf.DUMMYFUNCTION("""COMPUTED_VALUE"""),0.0)</f>
        <v>0</v>
      </c>
      <c r="IG8">
        <f>IFERROR(__xludf.DUMMYFUNCTION("""COMPUTED_VALUE"""),0.0)</f>
        <v>0</v>
      </c>
      <c r="IH8">
        <f>IFERROR(__xludf.DUMMYFUNCTION("""COMPUTED_VALUE"""),0.0)</f>
        <v>0</v>
      </c>
      <c r="II8">
        <f>IFERROR(__xludf.DUMMYFUNCTION("""COMPUTED_VALUE"""),0.0)</f>
        <v>0</v>
      </c>
      <c r="IJ8">
        <f>IFERROR(__xludf.DUMMYFUNCTION("""COMPUTED_VALUE"""),0.0)</f>
        <v>0</v>
      </c>
      <c r="IK8" t="str">
        <f>IFERROR(__xludf.DUMMYFUNCTION("""COMPUTED_VALUE"""),"x")</f>
        <v>x</v>
      </c>
      <c r="IL8">
        <f>IFERROR(__xludf.DUMMYFUNCTION("""COMPUTED_VALUE"""),0.0)</f>
        <v>0</v>
      </c>
      <c r="IM8">
        <f>IFERROR(__xludf.DUMMYFUNCTION("""COMPUTED_VALUE"""),0.0)</f>
        <v>0</v>
      </c>
      <c r="IN8">
        <f>IFERROR(__xludf.DUMMYFUNCTION("""COMPUTED_VALUE"""),0.0)</f>
        <v>0</v>
      </c>
      <c r="IO8">
        <f>IFERROR(__xludf.DUMMYFUNCTION("""COMPUTED_VALUE"""),0.0)</f>
        <v>0</v>
      </c>
      <c r="IP8">
        <f>IFERROR(__xludf.DUMMYFUNCTION("""COMPUTED_VALUE"""),0.0)</f>
        <v>0</v>
      </c>
      <c r="IQ8">
        <f>IFERROR(__xludf.DUMMYFUNCTION("""COMPUTED_VALUE"""),0.0)</f>
        <v>0</v>
      </c>
      <c r="IR8">
        <f>IFERROR(__xludf.DUMMYFUNCTION("""COMPUTED_VALUE"""),0.0)</f>
        <v>0</v>
      </c>
      <c r="IS8">
        <f>IFERROR(__xludf.DUMMYFUNCTION("""COMPUTED_VALUE"""),0.0)</f>
        <v>0</v>
      </c>
      <c r="IT8">
        <f>IFERROR(__xludf.DUMMYFUNCTION("""COMPUTED_VALUE"""),0.0)</f>
        <v>0</v>
      </c>
      <c r="IU8">
        <f>IFERROR(__xludf.DUMMYFUNCTION("""COMPUTED_VALUE"""),0.0)</f>
        <v>0</v>
      </c>
      <c r="IV8">
        <f>IFERROR(__xludf.DUMMYFUNCTION("""COMPUTED_VALUE"""),0.0)</f>
        <v>0</v>
      </c>
      <c r="IW8">
        <f>IFERROR(__xludf.DUMMYFUNCTION("""COMPUTED_VALUE"""),0.0)</f>
        <v>0</v>
      </c>
      <c r="IX8">
        <f>IFERROR(__xludf.DUMMYFUNCTION("""COMPUTED_VALUE"""),0.0)</f>
        <v>0</v>
      </c>
      <c r="IY8">
        <f>IFERROR(__xludf.DUMMYFUNCTION("""COMPUTED_VALUE"""),0.0)</f>
        <v>0</v>
      </c>
      <c r="IZ8">
        <f>IFERROR(__xludf.DUMMYFUNCTION("""COMPUTED_VALUE"""),0.0)</f>
        <v>0</v>
      </c>
      <c r="JA8">
        <f>IFERROR(__xludf.DUMMYFUNCTION("""COMPUTED_VALUE"""),0.0)</f>
        <v>0</v>
      </c>
      <c r="JB8">
        <f>IFERROR(__xludf.DUMMYFUNCTION("""COMPUTED_VALUE"""),0.0)</f>
        <v>0</v>
      </c>
      <c r="JC8">
        <f>IFERROR(__xludf.DUMMYFUNCTION("""COMPUTED_VALUE"""),0.0)</f>
        <v>0</v>
      </c>
      <c r="JD8">
        <f>IFERROR(__xludf.DUMMYFUNCTION("""COMPUTED_VALUE"""),0.0)</f>
        <v>0</v>
      </c>
      <c r="JE8">
        <f>IFERROR(__xludf.DUMMYFUNCTION("""COMPUTED_VALUE"""),0.0)</f>
        <v>0</v>
      </c>
      <c r="JF8">
        <f>IFERROR(__xludf.DUMMYFUNCTION("""COMPUTED_VALUE"""),0.0)</f>
        <v>0</v>
      </c>
      <c r="JG8">
        <f>IFERROR(__xludf.DUMMYFUNCTION("""COMPUTED_VALUE"""),0.0)</f>
        <v>0</v>
      </c>
      <c r="JH8">
        <f>IFERROR(__xludf.DUMMYFUNCTION("""COMPUTED_VALUE"""),0.0)</f>
        <v>0</v>
      </c>
      <c r="JI8">
        <f>IFERROR(__xludf.DUMMYFUNCTION("""COMPUTED_VALUE"""),0.0)</f>
        <v>0</v>
      </c>
      <c r="JJ8">
        <f>IFERROR(__xludf.DUMMYFUNCTION("""COMPUTED_VALUE"""),0.0)</f>
        <v>0</v>
      </c>
      <c r="JK8">
        <f>IFERROR(__xludf.DUMMYFUNCTION("""COMPUTED_VALUE"""),0.0)</f>
        <v>0</v>
      </c>
      <c r="JL8">
        <f>IFERROR(__xludf.DUMMYFUNCTION("""COMPUTED_VALUE"""),0.0)</f>
        <v>0</v>
      </c>
      <c r="JM8">
        <f>IFERROR(__xludf.DUMMYFUNCTION("""COMPUTED_VALUE"""),0.0)</f>
        <v>0</v>
      </c>
      <c r="JN8">
        <f>IFERROR(__xludf.DUMMYFUNCTION("""COMPUTED_VALUE"""),0.0)</f>
        <v>0</v>
      </c>
      <c r="JO8">
        <f>IFERROR(__xludf.DUMMYFUNCTION("""COMPUTED_VALUE"""),0.0)</f>
        <v>0</v>
      </c>
      <c r="JP8">
        <f>IFERROR(__xludf.DUMMYFUNCTION("""COMPUTED_VALUE"""),0.0)</f>
        <v>0</v>
      </c>
      <c r="JQ8">
        <f>IFERROR(__xludf.DUMMYFUNCTION("""COMPUTED_VALUE"""),0.0)</f>
        <v>0</v>
      </c>
      <c r="JR8">
        <f>IFERROR(__xludf.DUMMYFUNCTION("""COMPUTED_VALUE"""),0.0)</f>
        <v>0</v>
      </c>
      <c r="JS8" t="str">
        <f>IFERROR(__xludf.DUMMYFUNCTION("""COMPUTED_VALUE"""),"x")</f>
        <v>x</v>
      </c>
      <c r="JT8">
        <f>IFERROR(__xludf.DUMMYFUNCTION("""COMPUTED_VALUE"""),0.0)</f>
        <v>0</v>
      </c>
      <c r="JU8">
        <f>IFERROR(__xludf.DUMMYFUNCTION("""COMPUTED_VALUE"""),0.0)</f>
        <v>0</v>
      </c>
      <c r="JV8">
        <f>IFERROR(__xludf.DUMMYFUNCTION("""COMPUTED_VALUE"""),0.0)</f>
        <v>0</v>
      </c>
      <c r="JW8">
        <f>IFERROR(__xludf.DUMMYFUNCTION("""COMPUTED_VALUE"""),0.0)</f>
        <v>0</v>
      </c>
      <c r="JX8">
        <f>IFERROR(__xludf.DUMMYFUNCTION("""COMPUTED_VALUE"""),0.0)</f>
        <v>0</v>
      </c>
      <c r="JY8">
        <f>IFERROR(__xludf.DUMMYFUNCTION("""COMPUTED_VALUE"""),0.0)</f>
        <v>0</v>
      </c>
      <c r="JZ8">
        <f>IFERROR(__xludf.DUMMYFUNCTION("""COMPUTED_VALUE"""),0.0)</f>
        <v>0</v>
      </c>
      <c r="KA8">
        <f>IFERROR(__xludf.DUMMYFUNCTION("""COMPUTED_VALUE"""),0.0)</f>
        <v>0</v>
      </c>
      <c r="KB8">
        <f>IFERROR(__xludf.DUMMYFUNCTION("""COMPUTED_VALUE"""),0.0)</f>
        <v>0</v>
      </c>
      <c r="KC8">
        <f>IFERROR(__xludf.DUMMYFUNCTION("""COMPUTED_VALUE"""),0.0)</f>
        <v>0</v>
      </c>
      <c r="KD8">
        <f>IFERROR(__xludf.DUMMYFUNCTION("""COMPUTED_VALUE"""),0.0)</f>
        <v>0</v>
      </c>
      <c r="KE8">
        <f>IFERROR(__xludf.DUMMYFUNCTION("""COMPUTED_VALUE"""),0.0)</f>
        <v>0</v>
      </c>
      <c r="KF8">
        <f>IFERROR(__xludf.DUMMYFUNCTION("""COMPUTED_VALUE"""),0.0)</f>
        <v>0</v>
      </c>
      <c r="KG8">
        <f>IFERROR(__xludf.DUMMYFUNCTION("""COMPUTED_VALUE"""),0.0)</f>
        <v>0</v>
      </c>
      <c r="KH8">
        <f>IFERROR(__xludf.DUMMYFUNCTION("""COMPUTED_VALUE"""),0.0)</f>
        <v>0</v>
      </c>
      <c r="KI8">
        <f>IFERROR(__xludf.DUMMYFUNCTION("""COMPUTED_VALUE"""),0.0)</f>
        <v>0</v>
      </c>
      <c r="KJ8">
        <f>IFERROR(__xludf.DUMMYFUNCTION("""COMPUTED_VALUE"""),0.0)</f>
        <v>0</v>
      </c>
      <c r="KK8">
        <f>IFERROR(__xludf.DUMMYFUNCTION("""COMPUTED_VALUE"""),0.0)</f>
        <v>0</v>
      </c>
      <c r="KL8">
        <f>IFERROR(__xludf.DUMMYFUNCTION("""COMPUTED_VALUE"""),0.0)</f>
        <v>0</v>
      </c>
      <c r="KM8">
        <f>IFERROR(__xludf.DUMMYFUNCTION("""COMPUTED_VALUE"""),0.0)</f>
        <v>0</v>
      </c>
      <c r="KN8">
        <f>IFERROR(__xludf.DUMMYFUNCTION("""COMPUTED_VALUE"""),0.0)</f>
        <v>0</v>
      </c>
      <c r="KO8">
        <f>IFERROR(__xludf.DUMMYFUNCTION("""COMPUTED_VALUE"""),0.0)</f>
        <v>0</v>
      </c>
      <c r="KP8">
        <f>IFERROR(__xludf.DUMMYFUNCTION("""COMPUTED_VALUE"""),0.0)</f>
        <v>0</v>
      </c>
      <c r="KQ8">
        <f>IFERROR(__xludf.DUMMYFUNCTION("""COMPUTED_VALUE"""),0.0)</f>
        <v>0</v>
      </c>
      <c r="KR8">
        <f>IFERROR(__xludf.DUMMYFUNCTION("""COMPUTED_VALUE"""),0.0)</f>
        <v>0</v>
      </c>
      <c r="KS8">
        <f>IFERROR(__xludf.DUMMYFUNCTION("""COMPUTED_VALUE"""),0.0)</f>
        <v>0</v>
      </c>
      <c r="KT8">
        <f>IFERROR(__xludf.DUMMYFUNCTION("""COMPUTED_VALUE"""),0.0)</f>
        <v>0</v>
      </c>
      <c r="KU8">
        <f>IFERROR(__xludf.DUMMYFUNCTION("""COMPUTED_VALUE"""),0.0)</f>
        <v>0</v>
      </c>
      <c r="KV8">
        <f>IFERROR(__xludf.DUMMYFUNCTION("""COMPUTED_VALUE"""),0.0)</f>
        <v>0</v>
      </c>
      <c r="KW8">
        <f>IFERROR(__xludf.DUMMYFUNCTION("""COMPUTED_VALUE"""),0.0)</f>
        <v>0</v>
      </c>
      <c r="KX8">
        <f>IFERROR(__xludf.DUMMYFUNCTION("""COMPUTED_VALUE"""),0.0)</f>
        <v>0</v>
      </c>
      <c r="KY8">
        <f>IFERROR(__xludf.DUMMYFUNCTION("""COMPUTED_VALUE"""),0.0)</f>
        <v>0</v>
      </c>
      <c r="KZ8" t="str">
        <f>IFERROR(__xludf.DUMMYFUNCTION("""COMPUTED_VALUE"""),"x")</f>
        <v>x</v>
      </c>
      <c r="LA8">
        <f>IFERROR(__xludf.DUMMYFUNCTION("""COMPUTED_VALUE"""),1.0)</f>
        <v>1</v>
      </c>
      <c r="LB8">
        <f>IFERROR(__xludf.DUMMYFUNCTION("""COMPUTED_VALUE"""),1.0)</f>
        <v>1</v>
      </c>
      <c r="LC8">
        <f>IFERROR(__xludf.DUMMYFUNCTION("""COMPUTED_VALUE"""),1.0)</f>
        <v>1</v>
      </c>
      <c r="LD8">
        <f>IFERROR(__xludf.DUMMYFUNCTION("""COMPUTED_VALUE"""),1.0)</f>
        <v>1</v>
      </c>
      <c r="LE8">
        <f>IFERROR(__xludf.DUMMYFUNCTION("""COMPUTED_VALUE"""),1.0)</f>
        <v>1</v>
      </c>
      <c r="LF8">
        <f>IFERROR(__xludf.DUMMYFUNCTION("""COMPUTED_VALUE"""),1.0)</f>
        <v>1</v>
      </c>
      <c r="LG8">
        <f>IFERROR(__xludf.DUMMYFUNCTION("""COMPUTED_VALUE"""),1.0)</f>
        <v>1</v>
      </c>
      <c r="LH8">
        <f>IFERROR(__xludf.DUMMYFUNCTION("""COMPUTED_VALUE"""),1.0)</f>
        <v>1</v>
      </c>
      <c r="LI8">
        <f>IFERROR(__xludf.DUMMYFUNCTION("""COMPUTED_VALUE"""),1.0)</f>
        <v>1</v>
      </c>
      <c r="LJ8">
        <f>IFERROR(__xludf.DUMMYFUNCTION("""COMPUTED_VALUE"""),1.0)</f>
        <v>1</v>
      </c>
      <c r="LK8">
        <f>IFERROR(__xludf.DUMMYFUNCTION("""COMPUTED_VALUE"""),1.0)</f>
        <v>1</v>
      </c>
      <c r="LL8">
        <f>IFERROR(__xludf.DUMMYFUNCTION("""COMPUTED_VALUE"""),1.0)</f>
        <v>1</v>
      </c>
      <c r="LM8">
        <f>IFERROR(__xludf.DUMMYFUNCTION("""COMPUTED_VALUE"""),1.0)</f>
        <v>1</v>
      </c>
      <c r="LN8">
        <f>IFERROR(__xludf.DUMMYFUNCTION("""COMPUTED_VALUE"""),1.0)</f>
        <v>1</v>
      </c>
      <c r="LO8">
        <f>IFERROR(__xludf.DUMMYFUNCTION("""COMPUTED_VALUE"""),1.0)</f>
        <v>1</v>
      </c>
      <c r="LP8">
        <f>IFERROR(__xludf.DUMMYFUNCTION("""COMPUTED_VALUE"""),1.0)</f>
        <v>1</v>
      </c>
      <c r="LQ8" t="str">
        <f>IFERROR(__xludf.DUMMYFUNCTION("""COMPUTED_VALUE"""),"x")</f>
        <v>x</v>
      </c>
      <c r="LR8">
        <f>IFERROR(__xludf.DUMMYFUNCTION("""COMPUTED_VALUE"""),1.0)</f>
        <v>1</v>
      </c>
      <c r="LS8">
        <f>IFERROR(__xludf.DUMMYFUNCTION("""COMPUTED_VALUE"""),1.0)</f>
        <v>1</v>
      </c>
      <c r="LT8">
        <f>IFERROR(__xludf.DUMMYFUNCTION("""COMPUTED_VALUE"""),1.0)</f>
        <v>1</v>
      </c>
      <c r="LU8">
        <f>IFERROR(__xludf.DUMMYFUNCTION("""COMPUTED_VALUE"""),1.0)</f>
        <v>1</v>
      </c>
      <c r="LV8">
        <f>IFERROR(__xludf.DUMMYFUNCTION("""COMPUTED_VALUE"""),1.0)</f>
        <v>1</v>
      </c>
      <c r="LW8">
        <f>IFERROR(__xludf.DUMMYFUNCTION("""COMPUTED_VALUE"""),1.0)</f>
        <v>1</v>
      </c>
      <c r="LX8">
        <f>IFERROR(__xludf.DUMMYFUNCTION("""COMPUTED_VALUE"""),1.0)</f>
        <v>1</v>
      </c>
      <c r="LY8">
        <f>IFERROR(__xludf.DUMMYFUNCTION("""COMPUTED_VALUE"""),1.0)</f>
        <v>1</v>
      </c>
      <c r="LZ8">
        <f>IFERROR(__xludf.DUMMYFUNCTION("""COMPUTED_VALUE"""),1.0)</f>
        <v>1</v>
      </c>
      <c r="MA8">
        <f>IFERROR(__xludf.DUMMYFUNCTION("""COMPUTED_VALUE"""),1.0)</f>
        <v>1</v>
      </c>
      <c r="MB8">
        <f>IFERROR(__xludf.DUMMYFUNCTION("""COMPUTED_VALUE"""),1.0)</f>
        <v>1</v>
      </c>
      <c r="MC8">
        <f>IFERROR(__xludf.DUMMYFUNCTION("""COMPUTED_VALUE"""),1.0)</f>
        <v>1</v>
      </c>
      <c r="MD8">
        <f>IFERROR(__xludf.DUMMYFUNCTION("""COMPUTED_VALUE"""),1.0)</f>
        <v>1</v>
      </c>
      <c r="ME8">
        <f>IFERROR(__xludf.DUMMYFUNCTION("""COMPUTED_VALUE"""),1.0)</f>
        <v>1</v>
      </c>
      <c r="MF8">
        <f>IFERROR(__xludf.DUMMYFUNCTION("""COMPUTED_VALUE"""),1.0)</f>
        <v>1</v>
      </c>
      <c r="MG8">
        <f>IFERROR(__xludf.DUMMYFUNCTION("""COMPUTED_VALUE"""),1.0)</f>
        <v>1</v>
      </c>
      <c r="MH8">
        <f>IFERROR(__xludf.DUMMYFUNCTION("""COMPUTED_VALUE"""),1.0)</f>
        <v>1</v>
      </c>
      <c r="MI8">
        <f>IFERROR(__xludf.DUMMYFUNCTION("""COMPUTED_VALUE"""),1.0)</f>
        <v>1</v>
      </c>
      <c r="MJ8">
        <f>IFERROR(__xludf.DUMMYFUNCTION("""COMPUTED_VALUE"""),1.0)</f>
        <v>1</v>
      </c>
      <c r="MK8">
        <f>IFERROR(__xludf.DUMMYFUNCTION("""COMPUTED_VALUE"""),1.0)</f>
        <v>1</v>
      </c>
      <c r="ML8">
        <f>IFERROR(__xludf.DUMMYFUNCTION("""COMPUTED_VALUE"""),1.0)</f>
        <v>1</v>
      </c>
      <c r="MM8">
        <f>IFERROR(__xludf.DUMMYFUNCTION("""COMPUTED_VALUE"""),1.0)</f>
        <v>1</v>
      </c>
      <c r="MN8">
        <f>IFERROR(__xludf.DUMMYFUNCTION("""COMPUTED_VALUE"""),1.0)</f>
        <v>1</v>
      </c>
      <c r="MO8">
        <f>IFERROR(__xludf.DUMMYFUNCTION("""COMPUTED_VALUE"""),1.0)</f>
        <v>1</v>
      </c>
      <c r="MP8">
        <f>IFERROR(__xludf.DUMMYFUNCTION("""COMPUTED_VALUE"""),1.0)</f>
        <v>1</v>
      </c>
      <c r="MQ8">
        <f>IFERROR(__xludf.DUMMYFUNCTION("""COMPUTED_VALUE"""),1.0)</f>
        <v>1</v>
      </c>
      <c r="MR8">
        <f>IFERROR(__xludf.DUMMYFUNCTION("""COMPUTED_VALUE"""),1.0)</f>
        <v>1</v>
      </c>
      <c r="MS8">
        <f>IFERROR(__xludf.DUMMYFUNCTION("""COMPUTED_VALUE"""),1.0)</f>
        <v>1</v>
      </c>
      <c r="MT8" t="str">
        <f>IFERROR(__xludf.DUMMYFUNCTION("""COMPUTED_VALUE"""),"x")</f>
        <v>x</v>
      </c>
      <c r="MU8">
        <f>IFERROR(__xludf.DUMMYFUNCTION("""COMPUTED_VALUE"""),1.0)</f>
        <v>1</v>
      </c>
      <c r="MV8">
        <f>IFERROR(__xludf.DUMMYFUNCTION("""COMPUTED_VALUE"""),1.0)</f>
        <v>1</v>
      </c>
      <c r="MW8">
        <f>IFERROR(__xludf.DUMMYFUNCTION("""COMPUTED_VALUE"""),1.0)</f>
        <v>1</v>
      </c>
      <c r="MX8">
        <f>IFERROR(__xludf.DUMMYFUNCTION("""COMPUTED_VALUE"""),1.0)</f>
        <v>1</v>
      </c>
      <c r="MY8">
        <f>IFERROR(__xludf.DUMMYFUNCTION("""COMPUTED_VALUE"""),1.0)</f>
        <v>1</v>
      </c>
      <c r="MZ8">
        <f>IFERROR(__xludf.DUMMYFUNCTION("""COMPUTED_VALUE"""),1.0)</f>
        <v>1</v>
      </c>
      <c r="NA8">
        <f>IFERROR(__xludf.DUMMYFUNCTION("""COMPUTED_VALUE"""),1.0)</f>
        <v>1</v>
      </c>
      <c r="NB8">
        <f>IFERROR(__xludf.DUMMYFUNCTION("""COMPUTED_VALUE"""),1.0)</f>
        <v>1</v>
      </c>
      <c r="NC8">
        <f>IFERROR(__xludf.DUMMYFUNCTION("""COMPUTED_VALUE"""),1.0)</f>
        <v>1</v>
      </c>
      <c r="ND8">
        <f>IFERROR(__xludf.DUMMYFUNCTION("""COMPUTED_VALUE"""),1.0)</f>
        <v>1</v>
      </c>
      <c r="NE8">
        <f>IFERROR(__xludf.DUMMYFUNCTION("""COMPUTED_VALUE"""),1.0)</f>
        <v>1</v>
      </c>
      <c r="NF8">
        <f>IFERROR(__xludf.DUMMYFUNCTION("""COMPUTED_VALUE"""),0.0)</f>
        <v>0</v>
      </c>
      <c r="NG8">
        <f>IFERROR(__xludf.DUMMYFUNCTION("""COMPUTED_VALUE"""),0.0)</f>
        <v>0</v>
      </c>
      <c r="NH8">
        <f>IFERROR(__xludf.DUMMYFUNCTION("""COMPUTED_VALUE"""),0.0)</f>
        <v>0</v>
      </c>
      <c r="NI8">
        <f>IFERROR(__xludf.DUMMYFUNCTION("""COMPUTED_VALUE"""),0.0)</f>
        <v>0</v>
      </c>
      <c r="NJ8">
        <f>IFERROR(__xludf.DUMMYFUNCTION("""COMPUTED_VALUE"""),0.0)</f>
        <v>0</v>
      </c>
      <c r="NK8">
        <f>IFERROR(__xludf.DUMMYFUNCTION("""COMPUTED_VALUE"""),0.0)</f>
        <v>0</v>
      </c>
      <c r="NL8">
        <f>IFERROR(__xludf.DUMMYFUNCTION("""COMPUTED_VALUE"""),0.0)</f>
        <v>0</v>
      </c>
      <c r="NM8">
        <f>IFERROR(__xludf.DUMMYFUNCTION("""COMPUTED_VALUE"""),0.0)</f>
        <v>0</v>
      </c>
      <c r="NN8">
        <f>IFERROR(__xludf.DUMMYFUNCTION("""COMPUTED_VALUE"""),0.0)</f>
        <v>0</v>
      </c>
      <c r="NO8">
        <f>IFERROR(__xludf.DUMMYFUNCTION("""COMPUTED_VALUE"""),0.0)</f>
        <v>0</v>
      </c>
      <c r="NP8">
        <f>IFERROR(__xludf.DUMMYFUNCTION("""COMPUTED_VALUE"""),0.0)</f>
        <v>0</v>
      </c>
      <c r="NQ8">
        <f>IFERROR(__xludf.DUMMYFUNCTION("""COMPUTED_VALUE"""),0.0)</f>
        <v>0</v>
      </c>
      <c r="NR8">
        <f>IFERROR(__xludf.DUMMYFUNCTION("""COMPUTED_VALUE"""),0.0)</f>
        <v>0</v>
      </c>
    </row>
    <row r="9" ht="15.75" customHeight="1">
      <c r="A9">
        <f>IFERROR(__xludf.DUMMYFUNCTION("""COMPUTED_VALUE"""),8.0)</f>
        <v>8</v>
      </c>
      <c r="B9" t="str">
        <f>IFERROR(__xludf.DUMMYFUNCTION("""COMPUTED_VALUE"""),"Vaske")</f>
        <v>Vaske</v>
      </c>
      <c r="C9" t="str">
        <f>IFERROR(__xludf.DUMMYFUNCTION("""COMPUTED_VALUE"""),"Vladan")</f>
        <v>Vladan</v>
      </c>
      <c r="D9" t="str">
        <f>IFERROR(__xludf.DUMMYFUNCTION("""COMPUTED_VALUE"""),"Vasić")</f>
        <v>Vasić</v>
      </c>
      <c r="E9">
        <f>IFERROR(__xludf.DUMMYFUNCTION("""COMPUTED_VALUE"""),219.0)</f>
        <v>219</v>
      </c>
      <c r="F9" t="str">
        <f>IFERROR(__xludf.DUMMYFUNCTION("""COMPUTED_VALUE"""),"ODOBREN")</f>
        <v>ODOBREN</v>
      </c>
      <c r="G9" t="str">
        <f>IFERROR(__xludf.DUMMYFUNCTION("""COMPUTED_VALUE"""),"Pirot")</f>
        <v>Pirot</v>
      </c>
      <c r="H9" t="str">
        <f>IFERROR(__xludf.DUMMYFUNCTION("""COMPUTED_VALUE"""),"Gimnazija Pirot")</f>
        <v>Gimnazija Pirot</v>
      </c>
      <c r="I9" t="str">
        <f>IFERROR(__xludf.DUMMYFUNCTION("""COMPUTED_VALUE"""),"IV")</f>
        <v>IV</v>
      </c>
      <c r="J9" t="str">
        <f>IFERROR(__xludf.DUMMYFUNCTION("""COMPUTED_VALUE"""),"B")</f>
        <v>B</v>
      </c>
      <c r="K9" t="str">
        <f>IFERROR(__xludf.DUMMYFUNCTION("""COMPUTED_VALUE"""),"Boban Tošić")</f>
        <v>Boban Tošić</v>
      </c>
      <c r="L9" t="str">
        <f>IFERROR(__xludf.DUMMYFUNCTION("""COMPUTED_VALUE"""),"x")</f>
        <v>x</v>
      </c>
      <c r="M9">
        <f>IFERROR(__xludf.DUMMYFUNCTION("""COMPUTED_VALUE"""),100.0)</f>
        <v>100</v>
      </c>
      <c r="N9">
        <f>IFERROR(__xludf.DUMMYFUNCTION("""COMPUTED_VALUE"""),100.0)</f>
        <v>100</v>
      </c>
      <c r="O9">
        <f>IFERROR(__xludf.DUMMYFUNCTION("""COMPUTED_VALUE"""),19.0)</f>
        <v>19</v>
      </c>
      <c r="P9" t="str">
        <f>IFERROR(__xludf.DUMMYFUNCTION("""COMPUTED_VALUE"""),"-")</f>
        <v>-</v>
      </c>
      <c r="Q9" t="str">
        <f>IFERROR(__xludf.DUMMYFUNCTION("""COMPUTED_VALUE"""),"-")</f>
        <v>-</v>
      </c>
      <c r="R9" t="str">
        <f>IFERROR(__xludf.DUMMYFUNCTION("""COMPUTED_VALUE"""),"-")</f>
        <v>-</v>
      </c>
      <c r="S9" t="str">
        <f>IFERROR(__xludf.DUMMYFUNCTION("""COMPUTED_VALUE"""),"x")</f>
        <v>x</v>
      </c>
      <c r="T9" t="str">
        <f>IFERROR(__xludf.DUMMYFUNCTION("""COMPUTED_VALUE"""),"x")</f>
        <v>x</v>
      </c>
      <c r="U9" t="str">
        <f>IFERROR(__xludf.DUMMYFUNCTION("""COMPUTED_VALUE"""),"OK")</f>
        <v>OK</v>
      </c>
      <c r="V9" t="str">
        <f>IFERROR(__xludf.DUMMYFUNCTION("""COMPUTED_VALUE"""),"OK")</f>
        <v>OK</v>
      </c>
      <c r="W9" t="str">
        <f>IFERROR(__xludf.DUMMYFUNCTION("""COMPUTED_VALUE"""),"OK")</f>
        <v>OK</v>
      </c>
      <c r="X9" t="str">
        <f>IFERROR(__xludf.DUMMYFUNCTION("""COMPUTED_VALUE"""),"OK")</f>
        <v>OK</v>
      </c>
      <c r="Y9" t="str">
        <f>IFERROR(__xludf.DUMMYFUNCTION("""COMPUTED_VALUE"""),"OK")</f>
        <v>OK</v>
      </c>
      <c r="Z9" t="str">
        <f>IFERROR(__xludf.DUMMYFUNCTION("""COMPUTED_VALUE"""),"OK")</f>
        <v>OK</v>
      </c>
      <c r="AA9" t="str">
        <f>IFERROR(__xludf.DUMMYFUNCTION("""COMPUTED_VALUE"""),"OK")</f>
        <v>OK</v>
      </c>
      <c r="AB9" t="str">
        <f>IFERROR(__xludf.DUMMYFUNCTION("""COMPUTED_VALUE"""),"OK")</f>
        <v>OK</v>
      </c>
      <c r="AC9" t="str">
        <f>IFERROR(__xludf.DUMMYFUNCTION("""COMPUTED_VALUE"""),"OK")</f>
        <v>OK</v>
      </c>
      <c r="AD9" t="str">
        <f>IFERROR(__xludf.DUMMYFUNCTION("""COMPUTED_VALUE"""),"OK")</f>
        <v>OK</v>
      </c>
      <c r="AE9" t="str">
        <f>IFERROR(__xludf.DUMMYFUNCTION("""COMPUTED_VALUE"""),"OK")</f>
        <v>OK</v>
      </c>
      <c r="AF9" t="str">
        <f>IFERROR(__xludf.DUMMYFUNCTION("""COMPUTED_VALUE"""),"OK")</f>
        <v>OK</v>
      </c>
      <c r="AG9" t="str">
        <f>IFERROR(__xludf.DUMMYFUNCTION("""COMPUTED_VALUE"""),"OK")</f>
        <v>OK</v>
      </c>
      <c r="AH9" t="str">
        <f>IFERROR(__xludf.DUMMYFUNCTION("""COMPUTED_VALUE"""),"OK")</f>
        <v>OK</v>
      </c>
      <c r="AI9" t="str">
        <f>IFERROR(__xludf.DUMMYFUNCTION("""COMPUTED_VALUE"""),"OK")</f>
        <v>OK</v>
      </c>
      <c r="AJ9" t="str">
        <f>IFERROR(__xludf.DUMMYFUNCTION("""COMPUTED_VALUE"""),"OK")</f>
        <v>OK</v>
      </c>
      <c r="AK9" t="str">
        <f>IFERROR(__xludf.DUMMYFUNCTION("""COMPUTED_VALUE"""),"OK")</f>
        <v>OK</v>
      </c>
      <c r="AL9" t="str">
        <f>IFERROR(__xludf.DUMMYFUNCTION("""COMPUTED_VALUE"""),"OK")</f>
        <v>OK</v>
      </c>
      <c r="AM9" t="str">
        <f>IFERROR(__xludf.DUMMYFUNCTION("""COMPUTED_VALUE"""),"OK")</f>
        <v>OK</v>
      </c>
      <c r="AN9" t="str">
        <f>IFERROR(__xludf.DUMMYFUNCTION("""COMPUTED_VALUE"""),"OK")</f>
        <v>OK</v>
      </c>
      <c r="AO9" t="str">
        <f>IFERROR(__xludf.DUMMYFUNCTION("""COMPUTED_VALUE"""),"OK")</f>
        <v>OK</v>
      </c>
      <c r="AP9" t="str">
        <f>IFERROR(__xludf.DUMMYFUNCTION("""COMPUTED_VALUE"""),"OK")</f>
        <v>OK</v>
      </c>
      <c r="AQ9" t="str">
        <f>IFERROR(__xludf.DUMMYFUNCTION("""COMPUTED_VALUE"""),"OK")</f>
        <v>OK</v>
      </c>
      <c r="AR9" t="str">
        <f>IFERROR(__xludf.DUMMYFUNCTION("""COMPUTED_VALUE"""),"OK")</f>
        <v>OK</v>
      </c>
      <c r="AS9" t="str">
        <f>IFERROR(__xludf.DUMMYFUNCTION("""COMPUTED_VALUE"""),"OK")</f>
        <v>OK</v>
      </c>
      <c r="AT9" t="str">
        <f>IFERROR(__xludf.DUMMYFUNCTION("""COMPUTED_VALUE"""),"OK")</f>
        <v>OK</v>
      </c>
      <c r="AU9" t="str">
        <f>IFERROR(__xludf.DUMMYFUNCTION("""COMPUTED_VALUE"""),"OK")</f>
        <v>OK</v>
      </c>
      <c r="AV9" t="str">
        <f>IFERROR(__xludf.DUMMYFUNCTION("""COMPUTED_VALUE"""),"OK")</f>
        <v>OK</v>
      </c>
      <c r="AW9" t="str">
        <f>IFERROR(__xludf.DUMMYFUNCTION("""COMPUTED_VALUE"""),"OK")</f>
        <v>OK</v>
      </c>
      <c r="AX9" t="str">
        <f>IFERROR(__xludf.DUMMYFUNCTION("""COMPUTED_VALUE"""),"OK")</f>
        <v>OK</v>
      </c>
      <c r="AY9" t="str">
        <f>IFERROR(__xludf.DUMMYFUNCTION("""COMPUTED_VALUE"""),"OK")</f>
        <v>OK</v>
      </c>
      <c r="AZ9" t="str">
        <f>IFERROR(__xludf.DUMMYFUNCTION("""COMPUTED_VALUE"""),"OK")</f>
        <v>OK</v>
      </c>
      <c r="BA9" t="str">
        <f>IFERROR(__xludf.DUMMYFUNCTION("""COMPUTED_VALUE"""),"OK")</f>
        <v>OK</v>
      </c>
      <c r="BB9" t="str">
        <f>IFERROR(__xludf.DUMMYFUNCTION("""COMPUTED_VALUE"""),"OK")</f>
        <v>OK</v>
      </c>
      <c r="BC9" t="str">
        <f>IFERROR(__xludf.DUMMYFUNCTION("""COMPUTED_VALUE"""),"OK")</f>
        <v>OK</v>
      </c>
      <c r="BD9" t="str">
        <f>IFERROR(__xludf.DUMMYFUNCTION("""COMPUTED_VALUE"""),"OK")</f>
        <v>OK</v>
      </c>
      <c r="BE9" t="str">
        <f>IFERROR(__xludf.DUMMYFUNCTION("""COMPUTED_VALUE"""),"OK")</f>
        <v>OK</v>
      </c>
      <c r="BF9" t="str">
        <f>IFERROR(__xludf.DUMMYFUNCTION("""COMPUTED_VALUE"""),"OK")</f>
        <v>OK</v>
      </c>
      <c r="BG9" t="str">
        <f>IFERROR(__xludf.DUMMYFUNCTION("""COMPUTED_VALUE"""),"OK")</f>
        <v>OK</v>
      </c>
      <c r="BH9" t="str">
        <f>IFERROR(__xludf.DUMMYFUNCTION("""COMPUTED_VALUE"""),"OK")</f>
        <v>OK</v>
      </c>
      <c r="BI9" t="str">
        <f>IFERROR(__xludf.DUMMYFUNCTION("""COMPUTED_VALUE"""),"OK")</f>
        <v>OK</v>
      </c>
      <c r="BJ9" t="str">
        <f>IFERROR(__xludf.DUMMYFUNCTION("""COMPUTED_VALUE"""),"OK")</f>
        <v>OK</v>
      </c>
      <c r="BK9" t="str">
        <f>IFERROR(__xludf.DUMMYFUNCTION("""COMPUTED_VALUE"""),"x")</f>
        <v>x</v>
      </c>
      <c r="BL9" t="str">
        <f>IFERROR(__xludf.DUMMYFUNCTION("""COMPUTED_VALUE"""),"OK")</f>
        <v>OK</v>
      </c>
      <c r="BM9" t="str">
        <f>IFERROR(__xludf.DUMMYFUNCTION("""COMPUTED_VALUE"""),"OK")</f>
        <v>OK</v>
      </c>
      <c r="BN9" t="str">
        <f>IFERROR(__xludf.DUMMYFUNCTION("""COMPUTED_VALUE"""),"OK")</f>
        <v>OK</v>
      </c>
      <c r="BO9" t="str">
        <f>IFERROR(__xludf.DUMMYFUNCTION("""COMPUTED_VALUE"""),"OK")</f>
        <v>OK</v>
      </c>
      <c r="BP9" t="str">
        <f>IFERROR(__xludf.DUMMYFUNCTION("""COMPUTED_VALUE"""),"OK")</f>
        <v>OK</v>
      </c>
      <c r="BQ9" t="str">
        <f>IFERROR(__xludf.DUMMYFUNCTION("""COMPUTED_VALUE"""),"OK")</f>
        <v>OK</v>
      </c>
      <c r="BR9" t="str">
        <f>IFERROR(__xludf.DUMMYFUNCTION("""COMPUTED_VALUE"""),"OK")</f>
        <v>OK</v>
      </c>
      <c r="BS9" t="str">
        <f>IFERROR(__xludf.DUMMYFUNCTION("""COMPUTED_VALUE"""),"OK")</f>
        <v>OK</v>
      </c>
      <c r="BT9" t="str">
        <f>IFERROR(__xludf.DUMMYFUNCTION("""COMPUTED_VALUE"""),"OK")</f>
        <v>OK</v>
      </c>
      <c r="BU9" t="str">
        <f>IFERROR(__xludf.DUMMYFUNCTION("""COMPUTED_VALUE"""),"OK")</f>
        <v>OK</v>
      </c>
      <c r="BV9" t="str">
        <f>IFERROR(__xludf.DUMMYFUNCTION("""COMPUTED_VALUE"""),"OK")</f>
        <v>OK</v>
      </c>
      <c r="BW9" t="str">
        <f>IFERROR(__xludf.DUMMYFUNCTION("""COMPUTED_VALUE"""),"OK")</f>
        <v>OK</v>
      </c>
      <c r="BX9" t="str">
        <f>IFERROR(__xludf.DUMMYFUNCTION("""COMPUTED_VALUE"""),"OK")</f>
        <v>OK</v>
      </c>
      <c r="BY9" t="str">
        <f>IFERROR(__xludf.DUMMYFUNCTION("""COMPUTED_VALUE"""),"OK")</f>
        <v>OK</v>
      </c>
      <c r="BZ9" t="str">
        <f>IFERROR(__xludf.DUMMYFUNCTION("""COMPUTED_VALUE"""),"OK")</f>
        <v>OK</v>
      </c>
      <c r="CA9" t="str">
        <f>IFERROR(__xludf.DUMMYFUNCTION("""COMPUTED_VALUE"""),"OK")</f>
        <v>OK</v>
      </c>
      <c r="CB9" t="str">
        <f>IFERROR(__xludf.DUMMYFUNCTION("""COMPUTED_VALUE"""),"OK")</f>
        <v>OK</v>
      </c>
      <c r="CC9" t="str">
        <f>IFERROR(__xludf.DUMMYFUNCTION("""COMPUTED_VALUE"""),"OK")</f>
        <v>OK</v>
      </c>
      <c r="CD9" t="str">
        <f>IFERROR(__xludf.DUMMYFUNCTION("""COMPUTED_VALUE"""),"OK")</f>
        <v>OK</v>
      </c>
      <c r="CE9" t="str">
        <f>IFERROR(__xludf.DUMMYFUNCTION("""COMPUTED_VALUE"""),"OK")</f>
        <v>OK</v>
      </c>
      <c r="CF9" t="str">
        <f>IFERROR(__xludf.DUMMYFUNCTION("""COMPUTED_VALUE"""),"OK")</f>
        <v>OK</v>
      </c>
      <c r="CG9" t="str">
        <f>IFERROR(__xludf.DUMMYFUNCTION("""COMPUTED_VALUE"""),"OK")</f>
        <v>OK</v>
      </c>
      <c r="CH9" t="str">
        <f>IFERROR(__xludf.DUMMYFUNCTION("""COMPUTED_VALUE"""),"OK")</f>
        <v>OK</v>
      </c>
      <c r="CI9" t="str">
        <f>IFERROR(__xludf.DUMMYFUNCTION("""COMPUTED_VALUE"""),"OK")</f>
        <v>OK</v>
      </c>
      <c r="CJ9" t="str">
        <f>IFERROR(__xludf.DUMMYFUNCTION("""COMPUTED_VALUE"""),"OK")</f>
        <v>OK</v>
      </c>
      <c r="CK9" t="str">
        <f>IFERROR(__xludf.DUMMYFUNCTION("""COMPUTED_VALUE"""),"OK")</f>
        <v>OK</v>
      </c>
      <c r="CL9" t="str">
        <f>IFERROR(__xludf.DUMMYFUNCTION("""COMPUTED_VALUE"""),"OK")</f>
        <v>OK</v>
      </c>
      <c r="CM9" t="str">
        <f>IFERROR(__xludf.DUMMYFUNCTION("""COMPUTED_VALUE"""),"OK")</f>
        <v>OK</v>
      </c>
      <c r="CN9" t="str">
        <f>IFERROR(__xludf.DUMMYFUNCTION("""COMPUTED_VALUE"""),"OK")</f>
        <v>OK</v>
      </c>
      <c r="CO9" t="str">
        <f>IFERROR(__xludf.DUMMYFUNCTION("""COMPUTED_VALUE"""),"OK")</f>
        <v>OK</v>
      </c>
      <c r="CP9" t="str">
        <f>IFERROR(__xludf.DUMMYFUNCTION("""COMPUTED_VALUE"""),"OK")</f>
        <v>OK</v>
      </c>
      <c r="CQ9" t="str">
        <f>IFERROR(__xludf.DUMMYFUNCTION("""COMPUTED_VALUE"""),"OK")</f>
        <v>OK</v>
      </c>
      <c r="CR9" t="str">
        <f>IFERROR(__xludf.DUMMYFUNCTION("""COMPUTED_VALUE"""),"OK")</f>
        <v>OK</v>
      </c>
      <c r="CS9" t="str">
        <f>IFERROR(__xludf.DUMMYFUNCTION("""COMPUTED_VALUE"""),"x")</f>
        <v>x</v>
      </c>
      <c r="CT9" t="str">
        <f>IFERROR(__xludf.DUMMYFUNCTION("""COMPUTED_VALUE"""),"WA")</f>
        <v>WA</v>
      </c>
      <c r="CU9" t="str">
        <f>IFERROR(__xludf.DUMMYFUNCTION("""COMPUTED_VALUE"""),"OK")</f>
        <v>OK</v>
      </c>
      <c r="CV9" t="str">
        <f>IFERROR(__xludf.DUMMYFUNCTION("""COMPUTED_VALUE"""),"WA")</f>
        <v>WA</v>
      </c>
      <c r="CW9" t="str">
        <f>IFERROR(__xludf.DUMMYFUNCTION("""COMPUTED_VALUE"""),"WA")</f>
        <v>WA</v>
      </c>
      <c r="CX9" t="str">
        <f>IFERROR(__xludf.DUMMYFUNCTION("""COMPUTED_VALUE"""),"WA")</f>
        <v>WA</v>
      </c>
      <c r="CY9" t="str">
        <f>IFERROR(__xludf.DUMMYFUNCTION("""COMPUTED_VALUE"""),"WA")</f>
        <v>WA</v>
      </c>
      <c r="CZ9" t="str">
        <f>IFERROR(__xludf.DUMMYFUNCTION("""COMPUTED_VALUE"""),"WA")</f>
        <v>WA</v>
      </c>
      <c r="DA9" t="str">
        <f>IFERROR(__xludf.DUMMYFUNCTION("""COMPUTED_VALUE"""),"WA")</f>
        <v>WA</v>
      </c>
      <c r="DB9" t="str">
        <f>IFERROR(__xludf.DUMMYFUNCTION("""COMPUTED_VALUE"""),"OK")</f>
        <v>OK</v>
      </c>
      <c r="DC9" t="str">
        <f>IFERROR(__xludf.DUMMYFUNCTION("""COMPUTED_VALUE"""),"WA")</f>
        <v>WA</v>
      </c>
      <c r="DD9" t="str">
        <f>IFERROR(__xludf.DUMMYFUNCTION("""COMPUTED_VALUE"""),"OK")</f>
        <v>OK</v>
      </c>
      <c r="DE9" t="str">
        <f>IFERROR(__xludf.DUMMYFUNCTION("""COMPUTED_VALUE"""),"OK")</f>
        <v>OK</v>
      </c>
      <c r="DF9" t="str">
        <f>IFERROR(__xludf.DUMMYFUNCTION("""COMPUTED_VALUE"""),"OK")</f>
        <v>OK</v>
      </c>
      <c r="DG9" t="str">
        <f>IFERROR(__xludf.DUMMYFUNCTION("""COMPUTED_VALUE"""),"OK")</f>
        <v>OK</v>
      </c>
      <c r="DH9" t="str">
        <f>IFERROR(__xludf.DUMMYFUNCTION("""COMPUTED_VALUE"""),"OK")</f>
        <v>OK</v>
      </c>
      <c r="DI9" t="str">
        <f>IFERROR(__xludf.DUMMYFUNCTION("""COMPUTED_VALUE"""),"OK")</f>
        <v>OK</v>
      </c>
      <c r="DJ9" t="str">
        <f>IFERROR(__xludf.DUMMYFUNCTION("""COMPUTED_VALUE"""),"WA")</f>
        <v>WA</v>
      </c>
      <c r="DK9" t="str">
        <f>IFERROR(__xludf.DUMMYFUNCTION("""COMPUTED_VALUE"""),"TLE")</f>
        <v>TLE</v>
      </c>
      <c r="DL9" t="str">
        <f>IFERROR(__xludf.DUMMYFUNCTION("""COMPUTED_VALUE"""),"TLE")</f>
        <v>TLE</v>
      </c>
      <c r="DM9" t="str">
        <f>IFERROR(__xludf.DUMMYFUNCTION("""COMPUTED_VALUE"""),"TLE")</f>
        <v>TLE</v>
      </c>
      <c r="DN9" t="str">
        <f>IFERROR(__xludf.DUMMYFUNCTION("""COMPUTED_VALUE"""),"TLE")</f>
        <v>TLE</v>
      </c>
      <c r="DO9" t="str">
        <f>IFERROR(__xludf.DUMMYFUNCTION("""COMPUTED_VALUE"""),"TLE")</f>
        <v>TLE</v>
      </c>
      <c r="DP9" t="str">
        <f>IFERROR(__xludf.DUMMYFUNCTION("""COMPUTED_VALUE"""),"TLE")</f>
        <v>TLE</v>
      </c>
      <c r="DQ9" t="str">
        <f>IFERROR(__xludf.DUMMYFUNCTION("""COMPUTED_VALUE"""),"TLE")</f>
        <v>TLE</v>
      </c>
      <c r="DR9" t="str">
        <f>IFERROR(__xludf.DUMMYFUNCTION("""COMPUTED_VALUE"""),"TLE")</f>
        <v>TLE</v>
      </c>
      <c r="DS9" t="str">
        <f>IFERROR(__xludf.DUMMYFUNCTION("""COMPUTED_VALUE"""),"TLE")</f>
        <v>TLE</v>
      </c>
      <c r="DT9" t="str">
        <f>IFERROR(__xludf.DUMMYFUNCTION("""COMPUTED_VALUE"""),"TLE")</f>
        <v>TLE</v>
      </c>
      <c r="DU9" t="str">
        <f>IFERROR(__xludf.DUMMYFUNCTION("""COMPUTED_VALUE"""),"TLE")</f>
        <v>TLE</v>
      </c>
      <c r="DV9" t="str">
        <f>IFERROR(__xludf.DUMMYFUNCTION("""COMPUTED_VALUE"""),"TLE")</f>
        <v>TLE</v>
      </c>
      <c r="DW9" t="str">
        <f>IFERROR(__xludf.DUMMYFUNCTION("""COMPUTED_VALUE"""),"TLE")</f>
        <v>TLE</v>
      </c>
      <c r="DX9" t="str">
        <f>IFERROR(__xludf.DUMMYFUNCTION("""COMPUTED_VALUE"""),"TLE")</f>
        <v>TLE</v>
      </c>
      <c r="DY9" t="str">
        <f>IFERROR(__xludf.DUMMYFUNCTION("""COMPUTED_VALUE"""),"TLE")</f>
        <v>TLE</v>
      </c>
      <c r="DZ9" t="str">
        <f>IFERROR(__xludf.DUMMYFUNCTION("""COMPUTED_VALUE"""),"x")</f>
        <v>x</v>
      </c>
      <c r="EA9" t="str">
        <f>IFERROR(__xludf.DUMMYFUNCTION("""COMPUTED_VALUE"""),"-")</f>
        <v>-</v>
      </c>
      <c r="EB9" t="str">
        <f>IFERROR(__xludf.DUMMYFUNCTION("""COMPUTED_VALUE"""),"-")</f>
        <v>-</v>
      </c>
      <c r="EC9" t="str">
        <f>IFERROR(__xludf.DUMMYFUNCTION("""COMPUTED_VALUE"""),"-")</f>
        <v>-</v>
      </c>
      <c r="ED9" t="str">
        <f>IFERROR(__xludf.DUMMYFUNCTION("""COMPUTED_VALUE"""),"-")</f>
        <v>-</v>
      </c>
      <c r="EE9" t="str">
        <f>IFERROR(__xludf.DUMMYFUNCTION("""COMPUTED_VALUE"""),"-")</f>
        <v>-</v>
      </c>
      <c r="EF9" t="str">
        <f>IFERROR(__xludf.DUMMYFUNCTION("""COMPUTED_VALUE"""),"-")</f>
        <v>-</v>
      </c>
      <c r="EG9" t="str">
        <f>IFERROR(__xludf.DUMMYFUNCTION("""COMPUTED_VALUE"""),"-")</f>
        <v>-</v>
      </c>
      <c r="EH9" t="str">
        <f>IFERROR(__xludf.DUMMYFUNCTION("""COMPUTED_VALUE"""),"-")</f>
        <v>-</v>
      </c>
      <c r="EI9" t="str">
        <f>IFERROR(__xludf.DUMMYFUNCTION("""COMPUTED_VALUE"""),"-")</f>
        <v>-</v>
      </c>
      <c r="EJ9" t="str">
        <f>IFERROR(__xludf.DUMMYFUNCTION("""COMPUTED_VALUE"""),"-")</f>
        <v>-</v>
      </c>
      <c r="EK9" t="str">
        <f>IFERROR(__xludf.DUMMYFUNCTION("""COMPUTED_VALUE"""),"-")</f>
        <v>-</v>
      </c>
      <c r="EL9" t="str">
        <f>IFERROR(__xludf.DUMMYFUNCTION("""COMPUTED_VALUE"""),"-")</f>
        <v>-</v>
      </c>
      <c r="EM9" t="str">
        <f>IFERROR(__xludf.DUMMYFUNCTION("""COMPUTED_VALUE"""),"-")</f>
        <v>-</v>
      </c>
      <c r="EN9" t="str">
        <f>IFERROR(__xludf.DUMMYFUNCTION("""COMPUTED_VALUE"""),"-")</f>
        <v>-</v>
      </c>
      <c r="EO9" t="str">
        <f>IFERROR(__xludf.DUMMYFUNCTION("""COMPUTED_VALUE"""),"-")</f>
        <v>-</v>
      </c>
      <c r="EP9" t="str">
        <f>IFERROR(__xludf.DUMMYFUNCTION("""COMPUTED_VALUE"""),"-")</f>
        <v>-</v>
      </c>
      <c r="EQ9" t="str">
        <f>IFERROR(__xludf.DUMMYFUNCTION("""COMPUTED_VALUE"""),"x")</f>
        <v>x</v>
      </c>
      <c r="ER9" t="str">
        <f>IFERROR(__xludf.DUMMYFUNCTION("""COMPUTED_VALUE"""),"-")</f>
        <v>-</v>
      </c>
      <c r="ES9" t="str">
        <f>IFERROR(__xludf.DUMMYFUNCTION("""COMPUTED_VALUE"""),"-")</f>
        <v>-</v>
      </c>
      <c r="ET9" t="str">
        <f>IFERROR(__xludf.DUMMYFUNCTION("""COMPUTED_VALUE"""),"-")</f>
        <v>-</v>
      </c>
      <c r="EU9" t="str">
        <f>IFERROR(__xludf.DUMMYFUNCTION("""COMPUTED_VALUE"""),"-")</f>
        <v>-</v>
      </c>
      <c r="EV9" t="str">
        <f>IFERROR(__xludf.DUMMYFUNCTION("""COMPUTED_VALUE"""),"-")</f>
        <v>-</v>
      </c>
      <c r="EW9" t="str">
        <f>IFERROR(__xludf.DUMMYFUNCTION("""COMPUTED_VALUE"""),"-")</f>
        <v>-</v>
      </c>
      <c r="EX9" t="str">
        <f>IFERROR(__xludf.DUMMYFUNCTION("""COMPUTED_VALUE"""),"-")</f>
        <v>-</v>
      </c>
      <c r="EY9" t="str">
        <f>IFERROR(__xludf.DUMMYFUNCTION("""COMPUTED_VALUE"""),"-")</f>
        <v>-</v>
      </c>
      <c r="EZ9" t="str">
        <f>IFERROR(__xludf.DUMMYFUNCTION("""COMPUTED_VALUE"""),"-")</f>
        <v>-</v>
      </c>
      <c r="FA9" t="str">
        <f>IFERROR(__xludf.DUMMYFUNCTION("""COMPUTED_VALUE"""),"-")</f>
        <v>-</v>
      </c>
      <c r="FB9" t="str">
        <f>IFERROR(__xludf.DUMMYFUNCTION("""COMPUTED_VALUE"""),"-")</f>
        <v>-</v>
      </c>
      <c r="FC9" t="str">
        <f>IFERROR(__xludf.DUMMYFUNCTION("""COMPUTED_VALUE"""),"-")</f>
        <v>-</v>
      </c>
      <c r="FD9" t="str">
        <f>IFERROR(__xludf.DUMMYFUNCTION("""COMPUTED_VALUE"""),"-")</f>
        <v>-</v>
      </c>
      <c r="FE9" t="str">
        <f>IFERROR(__xludf.DUMMYFUNCTION("""COMPUTED_VALUE"""),"-")</f>
        <v>-</v>
      </c>
      <c r="FF9" t="str">
        <f>IFERROR(__xludf.DUMMYFUNCTION("""COMPUTED_VALUE"""),"-")</f>
        <v>-</v>
      </c>
      <c r="FG9" t="str">
        <f>IFERROR(__xludf.DUMMYFUNCTION("""COMPUTED_VALUE"""),"-")</f>
        <v>-</v>
      </c>
      <c r="FH9" t="str">
        <f>IFERROR(__xludf.DUMMYFUNCTION("""COMPUTED_VALUE"""),"-")</f>
        <v>-</v>
      </c>
      <c r="FI9" t="str">
        <f>IFERROR(__xludf.DUMMYFUNCTION("""COMPUTED_VALUE"""),"-")</f>
        <v>-</v>
      </c>
      <c r="FJ9" t="str">
        <f>IFERROR(__xludf.DUMMYFUNCTION("""COMPUTED_VALUE"""),"-")</f>
        <v>-</v>
      </c>
      <c r="FK9" t="str">
        <f>IFERROR(__xludf.DUMMYFUNCTION("""COMPUTED_VALUE"""),"-")</f>
        <v>-</v>
      </c>
      <c r="FL9" t="str">
        <f>IFERROR(__xludf.DUMMYFUNCTION("""COMPUTED_VALUE"""),"-")</f>
        <v>-</v>
      </c>
      <c r="FM9" t="str">
        <f>IFERROR(__xludf.DUMMYFUNCTION("""COMPUTED_VALUE"""),"-")</f>
        <v>-</v>
      </c>
      <c r="FN9" t="str">
        <f>IFERROR(__xludf.DUMMYFUNCTION("""COMPUTED_VALUE"""),"-")</f>
        <v>-</v>
      </c>
      <c r="FO9" t="str">
        <f>IFERROR(__xludf.DUMMYFUNCTION("""COMPUTED_VALUE"""),"-")</f>
        <v>-</v>
      </c>
      <c r="FP9" t="str">
        <f>IFERROR(__xludf.DUMMYFUNCTION("""COMPUTED_VALUE"""),"-")</f>
        <v>-</v>
      </c>
      <c r="FQ9" t="str">
        <f>IFERROR(__xludf.DUMMYFUNCTION("""COMPUTED_VALUE"""),"-")</f>
        <v>-</v>
      </c>
      <c r="FR9" t="str">
        <f>IFERROR(__xludf.DUMMYFUNCTION("""COMPUTED_VALUE"""),"-")</f>
        <v>-</v>
      </c>
      <c r="FS9" t="str">
        <f>IFERROR(__xludf.DUMMYFUNCTION("""COMPUTED_VALUE"""),"-")</f>
        <v>-</v>
      </c>
      <c r="FT9" t="str">
        <f>IFERROR(__xludf.DUMMYFUNCTION("""COMPUTED_VALUE"""),"x")</f>
        <v>x</v>
      </c>
      <c r="FU9" t="str">
        <f>IFERROR(__xludf.DUMMYFUNCTION("""COMPUTED_VALUE"""),"-")</f>
        <v>-</v>
      </c>
      <c r="FV9" t="str">
        <f>IFERROR(__xludf.DUMMYFUNCTION("""COMPUTED_VALUE"""),"-")</f>
        <v>-</v>
      </c>
      <c r="FW9" t="str">
        <f>IFERROR(__xludf.DUMMYFUNCTION("""COMPUTED_VALUE"""),"-")</f>
        <v>-</v>
      </c>
      <c r="FX9" t="str">
        <f>IFERROR(__xludf.DUMMYFUNCTION("""COMPUTED_VALUE"""),"-")</f>
        <v>-</v>
      </c>
      <c r="FY9" t="str">
        <f>IFERROR(__xludf.DUMMYFUNCTION("""COMPUTED_VALUE"""),"-")</f>
        <v>-</v>
      </c>
      <c r="FZ9" t="str">
        <f>IFERROR(__xludf.DUMMYFUNCTION("""COMPUTED_VALUE"""),"-")</f>
        <v>-</v>
      </c>
      <c r="GA9" t="str">
        <f>IFERROR(__xludf.DUMMYFUNCTION("""COMPUTED_VALUE"""),"-")</f>
        <v>-</v>
      </c>
      <c r="GB9" t="str">
        <f>IFERROR(__xludf.DUMMYFUNCTION("""COMPUTED_VALUE"""),"-")</f>
        <v>-</v>
      </c>
      <c r="GC9" t="str">
        <f>IFERROR(__xludf.DUMMYFUNCTION("""COMPUTED_VALUE"""),"-")</f>
        <v>-</v>
      </c>
      <c r="GD9" t="str">
        <f>IFERROR(__xludf.DUMMYFUNCTION("""COMPUTED_VALUE"""),"-")</f>
        <v>-</v>
      </c>
      <c r="GE9" t="str">
        <f>IFERROR(__xludf.DUMMYFUNCTION("""COMPUTED_VALUE"""),"-")</f>
        <v>-</v>
      </c>
      <c r="GF9" t="str">
        <f>IFERROR(__xludf.DUMMYFUNCTION("""COMPUTED_VALUE"""),"-")</f>
        <v>-</v>
      </c>
      <c r="GG9" t="str">
        <f>IFERROR(__xludf.DUMMYFUNCTION("""COMPUTED_VALUE"""),"-")</f>
        <v>-</v>
      </c>
      <c r="GH9" t="str">
        <f>IFERROR(__xludf.DUMMYFUNCTION("""COMPUTED_VALUE"""),"-")</f>
        <v>-</v>
      </c>
      <c r="GI9" t="str">
        <f>IFERROR(__xludf.DUMMYFUNCTION("""COMPUTED_VALUE"""),"-")</f>
        <v>-</v>
      </c>
      <c r="GJ9" t="str">
        <f>IFERROR(__xludf.DUMMYFUNCTION("""COMPUTED_VALUE"""),"-")</f>
        <v>-</v>
      </c>
      <c r="GK9" t="str">
        <f>IFERROR(__xludf.DUMMYFUNCTION("""COMPUTED_VALUE"""),"-")</f>
        <v>-</v>
      </c>
      <c r="GL9" t="str">
        <f>IFERROR(__xludf.DUMMYFUNCTION("""COMPUTED_VALUE"""),"-")</f>
        <v>-</v>
      </c>
      <c r="GM9" t="str">
        <f>IFERROR(__xludf.DUMMYFUNCTION("""COMPUTED_VALUE"""),"-")</f>
        <v>-</v>
      </c>
      <c r="GN9" t="str">
        <f>IFERROR(__xludf.DUMMYFUNCTION("""COMPUTED_VALUE"""),"-")</f>
        <v>-</v>
      </c>
      <c r="GO9" t="str">
        <f>IFERROR(__xludf.DUMMYFUNCTION("""COMPUTED_VALUE"""),"-")</f>
        <v>-</v>
      </c>
      <c r="GP9" t="str">
        <f>IFERROR(__xludf.DUMMYFUNCTION("""COMPUTED_VALUE"""),"-")</f>
        <v>-</v>
      </c>
      <c r="GQ9" t="str">
        <f>IFERROR(__xludf.DUMMYFUNCTION("""COMPUTED_VALUE"""),"-")</f>
        <v>-</v>
      </c>
      <c r="GR9" t="str">
        <f>IFERROR(__xludf.DUMMYFUNCTION("""COMPUTED_VALUE"""),"-")</f>
        <v>-</v>
      </c>
      <c r="GS9" t="str">
        <f>IFERROR(__xludf.DUMMYFUNCTION("""COMPUTED_VALUE"""),"x")</f>
        <v>x</v>
      </c>
      <c r="GT9" t="str">
        <f>IFERROR(__xludf.DUMMYFUNCTION("""COMPUTED_VALUE"""),"x")</f>
        <v>x</v>
      </c>
      <c r="GU9">
        <f>IFERROR(__xludf.DUMMYFUNCTION("""COMPUTED_VALUE"""),1.0)</f>
        <v>1</v>
      </c>
      <c r="GV9">
        <f>IFERROR(__xludf.DUMMYFUNCTION("""COMPUTED_VALUE"""),1.0)</f>
        <v>1</v>
      </c>
      <c r="GW9">
        <f>IFERROR(__xludf.DUMMYFUNCTION("""COMPUTED_VALUE"""),1.0)</f>
        <v>1</v>
      </c>
      <c r="GX9">
        <f>IFERROR(__xludf.DUMMYFUNCTION("""COMPUTED_VALUE"""),1.0)</f>
        <v>1</v>
      </c>
      <c r="GY9">
        <f>IFERROR(__xludf.DUMMYFUNCTION("""COMPUTED_VALUE"""),1.0)</f>
        <v>1</v>
      </c>
      <c r="GZ9">
        <f>IFERROR(__xludf.DUMMYFUNCTION("""COMPUTED_VALUE"""),1.0)</f>
        <v>1</v>
      </c>
      <c r="HA9">
        <f>IFERROR(__xludf.DUMMYFUNCTION("""COMPUTED_VALUE"""),1.0)</f>
        <v>1</v>
      </c>
      <c r="HB9">
        <f>IFERROR(__xludf.DUMMYFUNCTION("""COMPUTED_VALUE"""),1.0)</f>
        <v>1</v>
      </c>
      <c r="HC9">
        <f>IFERROR(__xludf.DUMMYFUNCTION("""COMPUTED_VALUE"""),1.0)</f>
        <v>1</v>
      </c>
      <c r="HD9">
        <f>IFERROR(__xludf.DUMMYFUNCTION("""COMPUTED_VALUE"""),1.0)</f>
        <v>1</v>
      </c>
      <c r="HE9">
        <f>IFERROR(__xludf.DUMMYFUNCTION("""COMPUTED_VALUE"""),1.0)</f>
        <v>1</v>
      </c>
      <c r="HF9">
        <f>IFERROR(__xludf.DUMMYFUNCTION("""COMPUTED_VALUE"""),1.0)</f>
        <v>1</v>
      </c>
      <c r="HG9">
        <f>IFERROR(__xludf.DUMMYFUNCTION("""COMPUTED_VALUE"""),1.0)</f>
        <v>1</v>
      </c>
      <c r="HH9">
        <f>IFERROR(__xludf.DUMMYFUNCTION("""COMPUTED_VALUE"""),1.0)</f>
        <v>1</v>
      </c>
      <c r="HI9">
        <f>IFERROR(__xludf.DUMMYFUNCTION("""COMPUTED_VALUE"""),1.0)</f>
        <v>1</v>
      </c>
      <c r="HJ9">
        <f>IFERROR(__xludf.DUMMYFUNCTION("""COMPUTED_VALUE"""),1.0)</f>
        <v>1</v>
      </c>
      <c r="HK9">
        <f>IFERROR(__xludf.DUMMYFUNCTION("""COMPUTED_VALUE"""),1.0)</f>
        <v>1</v>
      </c>
      <c r="HL9">
        <f>IFERROR(__xludf.DUMMYFUNCTION("""COMPUTED_VALUE"""),1.0)</f>
        <v>1</v>
      </c>
      <c r="HM9">
        <f>IFERROR(__xludf.DUMMYFUNCTION("""COMPUTED_VALUE"""),1.0)</f>
        <v>1</v>
      </c>
      <c r="HN9">
        <f>IFERROR(__xludf.DUMMYFUNCTION("""COMPUTED_VALUE"""),1.0)</f>
        <v>1</v>
      </c>
      <c r="HO9">
        <f>IFERROR(__xludf.DUMMYFUNCTION("""COMPUTED_VALUE"""),1.0)</f>
        <v>1</v>
      </c>
      <c r="HP9">
        <f>IFERROR(__xludf.DUMMYFUNCTION("""COMPUTED_VALUE"""),1.0)</f>
        <v>1</v>
      </c>
      <c r="HQ9">
        <f>IFERROR(__xludf.DUMMYFUNCTION("""COMPUTED_VALUE"""),1.0)</f>
        <v>1</v>
      </c>
      <c r="HR9">
        <f>IFERROR(__xludf.DUMMYFUNCTION("""COMPUTED_VALUE"""),1.0)</f>
        <v>1</v>
      </c>
      <c r="HS9">
        <f>IFERROR(__xludf.DUMMYFUNCTION("""COMPUTED_VALUE"""),1.0)</f>
        <v>1</v>
      </c>
      <c r="HT9">
        <f>IFERROR(__xludf.DUMMYFUNCTION("""COMPUTED_VALUE"""),1.0)</f>
        <v>1</v>
      </c>
      <c r="HU9">
        <f>IFERROR(__xludf.DUMMYFUNCTION("""COMPUTED_VALUE"""),1.0)</f>
        <v>1</v>
      </c>
      <c r="HV9">
        <f>IFERROR(__xludf.DUMMYFUNCTION("""COMPUTED_VALUE"""),1.0)</f>
        <v>1</v>
      </c>
      <c r="HW9">
        <f>IFERROR(__xludf.DUMMYFUNCTION("""COMPUTED_VALUE"""),1.0)</f>
        <v>1</v>
      </c>
      <c r="HX9">
        <f>IFERROR(__xludf.DUMMYFUNCTION("""COMPUTED_VALUE"""),1.0)</f>
        <v>1</v>
      </c>
      <c r="HY9">
        <f>IFERROR(__xludf.DUMMYFUNCTION("""COMPUTED_VALUE"""),1.0)</f>
        <v>1</v>
      </c>
      <c r="HZ9">
        <f>IFERROR(__xludf.DUMMYFUNCTION("""COMPUTED_VALUE"""),1.0)</f>
        <v>1</v>
      </c>
      <c r="IA9">
        <f>IFERROR(__xludf.DUMMYFUNCTION("""COMPUTED_VALUE"""),1.0)</f>
        <v>1</v>
      </c>
      <c r="IB9">
        <f>IFERROR(__xludf.DUMMYFUNCTION("""COMPUTED_VALUE"""),1.0)</f>
        <v>1</v>
      </c>
      <c r="IC9">
        <f>IFERROR(__xludf.DUMMYFUNCTION("""COMPUTED_VALUE"""),1.0)</f>
        <v>1</v>
      </c>
      <c r="ID9">
        <f>IFERROR(__xludf.DUMMYFUNCTION("""COMPUTED_VALUE"""),1.0)</f>
        <v>1</v>
      </c>
      <c r="IE9">
        <f>IFERROR(__xludf.DUMMYFUNCTION("""COMPUTED_VALUE"""),1.0)</f>
        <v>1</v>
      </c>
      <c r="IF9">
        <f>IFERROR(__xludf.DUMMYFUNCTION("""COMPUTED_VALUE"""),1.0)</f>
        <v>1</v>
      </c>
      <c r="IG9">
        <f>IFERROR(__xludf.DUMMYFUNCTION("""COMPUTED_VALUE"""),1.0)</f>
        <v>1</v>
      </c>
      <c r="IH9">
        <f>IFERROR(__xludf.DUMMYFUNCTION("""COMPUTED_VALUE"""),1.0)</f>
        <v>1</v>
      </c>
      <c r="II9">
        <f>IFERROR(__xludf.DUMMYFUNCTION("""COMPUTED_VALUE"""),1.0)</f>
        <v>1</v>
      </c>
      <c r="IJ9">
        <f>IFERROR(__xludf.DUMMYFUNCTION("""COMPUTED_VALUE"""),1.0)</f>
        <v>1</v>
      </c>
      <c r="IK9" t="str">
        <f>IFERROR(__xludf.DUMMYFUNCTION("""COMPUTED_VALUE"""),"x")</f>
        <v>x</v>
      </c>
      <c r="IL9">
        <f>IFERROR(__xludf.DUMMYFUNCTION("""COMPUTED_VALUE"""),1.0)</f>
        <v>1</v>
      </c>
      <c r="IM9">
        <f>IFERROR(__xludf.DUMMYFUNCTION("""COMPUTED_VALUE"""),1.0)</f>
        <v>1</v>
      </c>
      <c r="IN9">
        <f>IFERROR(__xludf.DUMMYFUNCTION("""COMPUTED_VALUE"""),1.0)</f>
        <v>1</v>
      </c>
      <c r="IO9">
        <f>IFERROR(__xludf.DUMMYFUNCTION("""COMPUTED_VALUE"""),1.0)</f>
        <v>1</v>
      </c>
      <c r="IP9">
        <f>IFERROR(__xludf.DUMMYFUNCTION("""COMPUTED_VALUE"""),1.0)</f>
        <v>1</v>
      </c>
      <c r="IQ9">
        <f>IFERROR(__xludf.DUMMYFUNCTION("""COMPUTED_VALUE"""),1.0)</f>
        <v>1</v>
      </c>
      <c r="IR9">
        <f>IFERROR(__xludf.DUMMYFUNCTION("""COMPUTED_VALUE"""),1.0)</f>
        <v>1</v>
      </c>
      <c r="IS9">
        <f>IFERROR(__xludf.DUMMYFUNCTION("""COMPUTED_VALUE"""),1.0)</f>
        <v>1</v>
      </c>
      <c r="IT9">
        <f>IFERROR(__xludf.DUMMYFUNCTION("""COMPUTED_VALUE"""),1.0)</f>
        <v>1</v>
      </c>
      <c r="IU9">
        <f>IFERROR(__xludf.DUMMYFUNCTION("""COMPUTED_VALUE"""),1.0)</f>
        <v>1</v>
      </c>
      <c r="IV9">
        <f>IFERROR(__xludf.DUMMYFUNCTION("""COMPUTED_VALUE"""),1.0)</f>
        <v>1</v>
      </c>
      <c r="IW9">
        <f>IFERROR(__xludf.DUMMYFUNCTION("""COMPUTED_VALUE"""),1.0)</f>
        <v>1</v>
      </c>
      <c r="IX9">
        <f>IFERROR(__xludf.DUMMYFUNCTION("""COMPUTED_VALUE"""),1.0)</f>
        <v>1</v>
      </c>
      <c r="IY9">
        <f>IFERROR(__xludf.DUMMYFUNCTION("""COMPUTED_VALUE"""),1.0)</f>
        <v>1</v>
      </c>
      <c r="IZ9">
        <f>IFERROR(__xludf.DUMMYFUNCTION("""COMPUTED_VALUE"""),1.0)</f>
        <v>1</v>
      </c>
      <c r="JA9">
        <f>IFERROR(__xludf.DUMMYFUNCTION("""COMPUTED_VALUE"""),1.0)</f>
        <v>1</v>
      </c>
      <c r="JB9">
        <f>IFERROR(__xludf.DUMMYFUNCTION("""COMPUTED_VALUE"""),1.0)</f>
        <v>1</v>
      </c>
      <c r="JC9">
        <f>IFERROR(__xludf.DUMMYFUNCTION("""COMPUTED_VALUE"""),1.0)</f>
        <v>1</v>
      </c>
      <c r="JD9">
        <f>IFERROR(__xludf.DUMMYFUNCTION("""COMPUTED_VALUE"""),1.0)</f>
        <v>1</v>
      </c>
      <c r="JE9">
        <f>IFERROR(__xludf.DUMMYFUNCTION("""COMPUTED_VALUE"""),1.0)</f>
        <v>1</v>
      </c>
      <c r="JF9">
        <f>IFERROR(__xludf.DUMMYFUNCTION("""COMPUTED_VALUE"""),1.0)</f>
        <v>1</v>
      </c>
      <c r="JG9">
        <f>IFERROR(__xludf.DUMMYFUNCTION("""COMPUTED_VALUE"""),1.0)</f>
        <v>1</v>
      </c>
      <c r="JH9">
        <f>IFERROR(__xludf.DUMMYFUNCTION("""COMPUTED_VALUE"""),1.0)</f>
        <v>1</v>
      </c>
      <c r="JI9">
        <f>IFERROR(__xludf.DUMMYFUNCTION("""COMPUTED_VALUE"""),1.0)</f>
        <v>1</v>
      </c>
      <c r="JJ9">
        <f>IFERROR(__xludf.DUMMYFUNCTION("""COMPUTED_VALUE"""),1.0)</f>
        <v>1</v>
      </c>
      <c r="JK9">
        <f>IFERROR(__xludf.DUMMYFUNCTION("""COMPUTED_VALUE"""),1.0)</f>
        <v>1</v>
      </c>
      <c r="JL9">
        <f>IFERROR(__xludf.DUMMYFUNCTION("""COMPUTED_VALUE"""),1.0)</f>
        <v>1</v>
      </c>
      <c r="JM9">
        <f>IFERROR(__xludf.DUMMYFUNCTION("""COMPUTED_VALUE"""),1.0)</f>
        <v>1</v>
      </c>
      <c r="JN9">
        <f>IFERROR(__xludf.DUMMYFUNCTION("""COMPUTED_VALUE"""),1.0)</f>
        <v>1</v>
      </c>
      <c r="JO9">
        <f>IFERROR(__xludf.DUMMYFUNCTION("""COMPUTED_VALUE"""),1.0)</f>
        <v>1</v>
      </c>
      <c r="JP9">
        <f>IFERROR(__xludf.DUMMYFUNCTION("""COMPUTED_VALUE"""),1.0)</f>
        <v>1</v>
      </c>
      <c r="JQ9">
        <f>IFERROR(__xludf.DUMMYFUNCTION("""COMPUTED_VALUE"""),1.0)</f>
        <v>1</v>
      </c>
      <c r="JR9">
        <f>IFERROR(__xludf.DUMMYFUNCTION("""COMPUTED_VALUE"""),1.0)</f>
        <v>1</v>
      </c>
      <c r="JS9" t="str">
        <f>IFERROR(__xludf.DUMMYFUNCTION("""COMPUTED_VALUE"""),"x")</f>
        <v>x</v>
      </c>
      <c r="JT9">
        <f>IFERROR(__xludf.DUMMYFUNCTION("""COMPUTED_VALUE"""),0.0)</f>
        <v>0</v>
      </c>
      <c r="JU9">
        <f>IFERROR(__xludf.DUMMYFUNCTION("""COMPUTED_VALUE"""),1.0)</f>
        <v>1</v>
      </c>
      <c r="JV9">
        <f>IFERROR(__xludf.DUMMYFUNCTION("""COMPUTED_VALUE"""),0.0)</f>
        <v>0</v>
      </c>
      <c r="JW9">
        <f>IFERROR(__xludf.DUMMYFUNCTION("""COMPUTED_VALUE"""),0.0)</f>
        <v>0</v>
      </c>
      <c r="JX9">
        <f>IFERROR(__xludf.DUMMYFUNCTION("""COMPUTED_VALUE"""),0.0)</f>
        <v>0</v>
      </c>
      <c r="JY9">
        <f>IFERROR(__xludf.DUMMYFUNCTION("""COMPUTED_VALUE"""),0.0)</f>
        <v>0</v>
      </c>
      <c r="JZ9">
        <f>IFERROR(__xludf.DUMMYFUNCTION("""COMPUTED_VALUE"""),0.0)</f>
        <v>0</v>
      </c>
      <c r="KA9">
        <f>IFERROR(__xludf.DUMMYFUNCTION("""COMPUTED_VALUE"""),0.0)</f>
        <v>0</v>
      </c>
      <c r="KB9">
        <f>IFERROR(__xludf.DUMMYFUNCTION("""COMPUTED_VALUE"""),1.0)</f>
        <v>1</v>
      </c>
      <c r="KC9">
        <f>IFERROR(__xludf.DUMMYFUNCTION("""COMPUTED_VALUE"""),0.0)</f>
        <v>0</v>
      </c>
      <c r="KD9">
        <f>IFERROR(__xludf.DUMMYFUNCTION("""COMPUTED_VALUE"""),1.0)</f>
        <v>1</v>
      </c>
      <c r="KE9">
        <f>IFERROR(__xludf.DUMMYFUNCTION("""COMPUTED_VALUE"""),1.0)</f>
        <v>1</v>
      </c>
      <c r="KF9">
        <f>IFERROR(__xludf.DUMMYFUNCTION("""COMPUTED_VALUE"""),1.0)</f>
        <v>1</v>
      </c>
      <c r="KG9">
        <f>IFERROR(__xludf.DUMMYFUNCTION("""COMPUTED_VALUE"""),1.0)</f>
        <v>1</v>
      </c>
      <c r="KH9">
        <f>IFERROR(__xludf.DUMMYFUNCTION("""COMPUTED_VALUE"""),1.0)</f>
        <v>1</v>
      </c>
      <c r="KI9">
        <f>IFERROR(__xludf.DUMMYFUNCTION("""COMPUTED_VALUE"""),1.0)</f>
        <v>1</v>
      </c>
      <c r="KJ9">
        <f>IFERROR(__xludf.DUMMYFUNCTION("""COMPUTED_VALUE"""),0.0)</f>
        <v>0</v>
      </c>
      <c r="KK9">
        <f>IFERROR(__xludf.DUMMYFUNCTION("""COMPUTED_VALUE"""),0.0)</f>
        <v>0</v>
      </c>
      <c r="KL9">
        <f>IFERROR(__xludf.DUMMYFUNCTION("""COMPUTED_VALUE"""),0.0)</f>
        <v>0</v>
      </c>
      <c r="KM9">
        <f>IFERROR(__xludf.DUMMYFUNCTION("""COMPUTED_VALUE"""),0.0)</f>
        <v>0</v>
      </c>
      <c r="KN9">
        <f>IFERROR(__xludf.DUMMYFUNCTION("""COMPUTED_VALUE"""),0.0)</f>
        <v>0</v>
      </c>
      <c r="KO9">
        <f>IFERROR(__xludf.DUMMYFUNCTION("""COMPUTED_VALUE"""),0.0)</f>
        <v>0</v>
      </c>
      <c r="KP9">
        <f>IFERROR(__xludf.DUMMYFUNCTION("""COMPUTED_VALUE"""),0.0)</f>
        <v>0</v>
      </c>
      <c r="KQ9">
        <f>IFERROR(__xludf.DUMMYFUNCTION("""COMPUTED_VALUE"""),0.0)</f>
        <v>0</v>
      </c>
      <c r="KR9">
        <f>IFERROR(__xludf.DUMMYFUNCTION("""COMPUTED_VALUE"""),0.0)</f>
        <v>0</v>
      </c>
      <c r="KS9">
        <f>IFERROR(__xludf.DUMMYFUNCTION("""COMPUTED_VALUE"""),0.0)</f>
        <v>0</v>
      </c>
      <c r="KT9">
        <f>IFERROR(__xludf.DUMMYFUNCTION("""COMPUTED_VALUE"""),0.0)</f>
        <v>0</v>
      </c>
      <c r="KU9">
        <f>IFERROR(__xludf.DUMMYFUNCTION("""COMPUTED_VALUE"""),0.0)</f>
        <v>0</v>
      </c>
      <c r="KV9">
        <f>IFERROR(__xludf.DUMMYFUNCTION("""COMPUTED_VALUE"""),0.0)</f>
        <v>0</v>
      </c>
      <c r="KW9">
        <f>IFERROR(__xludf.DUMMYFUNCTION("""COMPUTED_VALUE"""),0.0)</f>
        <v>0</v>
      </c>
      <c r="KX9">
        <f>IFERROR(__xludf.DUMMYFUNCTION("""COMPUTED_VALUE"""),0.0)</f>
        <v>0</v>
      </c>
      <c r="KY9">
        <f>IFERROR(__xludf.DUMMYFUNCTION("""COMPUTED_VALUE"""),0.0)</f>
        <v>0</v>
      </c>
      <c r="KZ9" t="str">
        <f>IFERROR(__xludf.DUMMYFUNCTION("""COMPUTED_VALUE"""),"x")</f>
        <v>x</v>
      </c>
      <c r="LA9">
        <f>IFERROR(__xludf.DUMMYFUNCTION("""COMPUTED_VALUE"""),0.0)</f>
        <v>0</v>
      </c>
      <c r="LB9">
        <f>IFERROR(__xludf.DUMMYFUNCTION("""COMPUTED_VALUE"""),0.0)</f>
        <v>0</v>
      </c>
      <c r="LC9">
        <f>IFERROR(__xludf.DUMMYFUNCTION("""COMPUTED_VALUE"""),0.0)</f>
        <v>0</v>
      </c>
      <c r="LD9">
        <f>IFERROR(__xludf.DUMMYFUNCTION("""COMPUTED_VALUE"""),0.0)</f>
        <v>0</v>
      </c>
      <c r="LE9">
        <f>IFERROR(__xludf.DUMMYFUNCTION("""COMPUTED_VALUE"""),0.0)</f>
        <v>0</v>
      </c>
      <c r="LF9">
        <f>IFERROR(__xludf.DUMMYFUNCTION("""COMPUTED_VALUE"""),0.0)</f>
        <v>0</v>
      </c>
      <c r="LG9">
        <f>IFERROR(__xludf.DUMMYFUNCTION("""COMPUTED_VALUE"""),0.0)</f>
        <v>0</v>
      </c>
      <c r="LH9">
        <f>IFERROR(__xludf.DUMMYFUNCTION("""COMPUTED_VALUE"""),0.0)</f>
        <v>0</v>
      </c>
      <c r="LI9">
        <f>IFERROR(__xludf.DUMMYFUNCTION("""COMPUTED_VALUE"""),0.0)</f>
        <v>0</v>
      </c>
      <c r="LJ9">
        <f>IFERROR(__xludf.DUMMYFUNCTION("""COMPUTED_VALUE"""),0.0)</f>
        <v>0</v>
      </c>
      <c r="LK9">
        <f>IFERROR(__xludf.DUMMYFUNCTION("""COMPUTED_VALUE"""),0.0)</f>
        <v>0</v>
      </c>
      <c r="LL9">
        <f>IFERROR(__xludf.DUMMYFUNCTION("""COMPUTED_VALUE"""),0.0)</f>
        <v>0</v>
      </c>
      <c r="LM9">
        <f>IFERROR(__xludf.DUMMYFUNCTION("""COMPUTED_VALUE"""),0.0)</f>
        <v>0</v>
      </c>
      <c r="LN9">
        <f>IFERROR(__xludf.DUMMYFUNCTION("""COMPUTED_VALUE"""),0.0)</f>
        <v>0</v>
      </c>
      <c r="LO9">
        <f>IFERROR(__xludf.DUMMYFUNCTION("""COMPUTED_VALUE"""),0.0)</f>
        <v>0</v>
      </c>
      <c r="LP9">
        <f>IFERROR(__xludf.DUMMYFUNCTION("""COMPUTED_VALUE"""),0.0)</f>
        <v>0</v>
      </c>
      <c r="LQ9" t="str">
        <f>IFERROR(__xludf.DUMMYFUNCTION("""COMPUTED_VALUE"""),"x")</f>
        <v>x</v>
      </c>
      <c r="LR9">
        <f>IFERROR(__xludf.DUMMYFUNCTION("""COMPUTED_VALUE"""),0.0)</f>
        <v>0</v>
      </c>
      <c r="LS9">
        <f>IFERROR(__xludf.DUMMYFUNCTION("""COMPUTED_VALUE"""),0.0)</f>
        <v>0</v>
      </c>
      <c r="LT9">
        <f>IFERROR(__xludf.DUMMYFUNCTION("""COMPUTED_VALUE"""),0.0)</f>
        <v>0</v>
      </c>
      <c r="LU9">
        <f>IFERROR(__xludf.DUMMYFUNCTION("""COMPUTED_VALUE"""),0.0)</f>
        <v>0</v>
      </c>
      <c r="LV9">
        <f>IFERROR(__xludf.DUMMYFUNCTION("""COMPUTED_VALUE"""),0.0)</f>
        <v>0</v>
      </c>
      <c r="LW9">
        <f>IFERROR(__xludf.DUMMYFUNCTION("""COMPUTED_VALUE"""),0.0)</f>
        <v>0</v>
      </c>
      <c r="LX9">
        <f>IFERROR(__xludf.DUMMYFUNCTION("""COMPUTED_VALUE"""),0.0)</f>
        <v>0</v>
      </c>
      <c r="LY9">
        <f>IFERROR(__xludf.DUMMYFUNCTION("""COMPUTED_VALUE"""),0.0)</f>
        <v>0</v>
      </c>
      <c r="LZ9">
        <f>IFERROR(__xludf.DUMMYFUNCTION("""COMPUTED_VALUE"""),0.0)</f>
        <v>0</v>
      </c>
      <c r="MA9">
        <f>IFERROR(__xludf.DUMMYFUNCTION("""COMPUTED_VALUE"""),0.0)</f>
        <v>0</v>
      </c>
      <c r="MB9">
        <f>IFERROR(__xludf.DUMMYFUNCTION("""COMPUTED_VALUE"""),0.0)</f>
        <v>0</v>
      </c>
      <c r="MC9">
        <f>IFERROR(__xludf.DUMMYFUNCTION("""COMPUTED_VALUE"""),0.0)</f>
        <v>0</v>
      </c>
      <c r="MD9">
        <f>IFERROR(__xludf.DUMMYFUNCTION("""COMPUTED_VALUE"""),0.0)</f>
        <v>0</v>
      </c>
      <c r="ME9">
        <f>IFERROR(__xludf.DUMMYFUNCTION("""COMPUTED_VALUE"""),0.0)</f>
        <v>0</v>
      </c>
      <c r="MF9">
        <f>IFERROR(__xludf.DUMMYFUNCTION("""COMPUTED_VALUE"""),0.0)</f>
        <v>0</v>
      </c>
      <c r="MG9">
        <f>IFERROR(__xludf.DUMMYFUNCTION("""COMPUTED_VALUE"""),0.0)</f>
        <v>0</v>
      </c>
      <c r="MH9">
        <f>IFERROR(__xludf.DUMMYFUNCTION("""COMPUTED_VALUE"""),0.0)</f>
        <v>0</v>
      </c>
      <c r="MI9">
        <f>IFERROR(__xludf.DUMMYFUNCTION("""COMPUTED_VALUE"""),0.0)</f>
        <v>0</v>
      </c>
      <c r="MJ9">
        <f>IFERROR(__xludf.DUMMYFUNCTION("""COMPUTED_VALUE"""),0.0)</f>
        <v>0</v>
      </c>
      <c r="MK9">
        <f>IFERROR(__xludf.DUMMYFUNCTION("""COMPUTED_VALUE"""),0.0)</f>
        <v>0</v>
      </c>
      <c r="ML9">
        <f>IFERROR(__xludf.DUMMYFUNCTION("""COMPUTED_VALUE"""),0.0)</f>
        <v>0</v>
      </c>
      <c r="MM9">
        <f>IFERROR(__xludf.DUMMYFUNCTION("""COMPUTED_VALUE"""),0.0)</f>
        <v>0</v>
      </c>
      <c r="MN9">
        <f>IFERROR(__xludf.DUMMYFUNCTION("""COMPUTED_VALUE"""),0.0)</f>
        <v>0</v>
      </c>
      <c r="MO9">
        <f>IFERROR(__xludf.DUMMYFUNCTION("""COMPUTED_VALUE"""),0.0)</f>
        <v>0</v>
      </c>
      <c r="MP9">
        <f>IFERROR(__xludf.DUMMYFUNCTION("""COMPUTED_VALUE"""),0.0)</f>
        <v>0</v>
      </c>
      <c r="MQ9">
        <f>IFERROR(__xludf.DUMMYFUNCTION("""COMPUTED_VALUE"""),0.0)</f>
        <v>0</v>
      </c>
      <c r="MR9">
        <f>IFERROR(__xludf.DUMMYFUNCTION("""COMPUTED_VALUE"""),0.0)</f>
        <v>0</v>
      </c>
      <c r="MS9">
        <f>IFERROR(__xludf.DUMMYFUNCTION("""COMPUTED_VALUE"""),0.0)</f>
        <v>0</v>
      </c>
      <c r="MT9" t="str">
        <f>IFERROR(__xludf.DUMMYFUNCTION("""COMPUTED_VALUE"""),"x")</f>
        <v>x</v>
      </c>
      <c r="MU9">
        <f>IFERROR(__xludf.DUMMYFUNCTION("""COMPUTED_VALUE"""),0.0)</f>
        <v>0</v>
      </c>
      <c r="MV9">
        <f>IFERROR(__xludf.DUMMYFUNCTION("""COMPUTED_VALUE"""),0.0)</f>
        <v>0</v>
      </c>
      <c r="MW9">
        <f>IFERROR(__xludf.DUMMYFUNCTION("""COMPUTED_VALUE"""),0.0)</f>
        <v>0</v>
      </c>
      <c r="MX9">
        <f>IFERROR(__xludf.DUMMYFUNCTION("""COMPUTED_VALUE"""),0.0)</f>
        <v>0</v>
      </c>
      <c r="MY9">
        <f>IFERROR(__xludf.DUMMYFUNCTION("""COMPUTED_VALUE"""),0.0)</f>
        <v>0</v>
      </c>
      <c r="MZ9">
        <f>IFERROR(__xludf.DUMMYFUNCTION("""COMPUTED_VALUE"""),0.0)</f>
        <v>0</v>
      </c>
      <c r="NA9">
        <f>IFERROR(__xludf.DUMMYFUNCTION("""COMPUTED_VALUE"""),0.0)</f>
        <v>0</v>
      </c>
      <c r="NB9">
        <f>IFERROR(__xludf.DUMMYFUNCTION("""COMPUTED_VALUE"""),0.0)</f>
        <v>0</v>
      </c>
      <c r="NC9">
        <f>IFERROR(__xludf.DUMMYFUNCTION("""COMPUTED_VALUE"""),0.0)</f>
        <v>0</v>
      </c>
      <c r="ND9">
        <f>IFERROR(__xludf.DUMMYFUNCTION("""COMPUTED_VALUE"""),0.0)</f>
        <v>0</v>
      </c>
      <c r="NE9">
        <f>IFERROR(__xludf.DUMMYFUNCTION("""COMPUTED_VALUE"""),0.0)</f>
        <v>0</v>
      </c>
      <c r="NF9">
        <f>IFERROR(__xludf.DUMMYFUNCTION("""COMPUTED_VALUE"""),0.0)</f>
        <v>0</v>
      </c>
      <c r="NG9">
        <f>IFERROR(__xludf.DUMMYFUNCTION("""COMPUTED_VALUE"""),0.0)</f>
        <v>0</v>
      </c>
      <c r="NH9">
        <f>IFERROR(__xludf.DUMMYFUNCTION("""COMPUTED_VALUE"""),0.0)</f>
        <v>0</v>
      </c>
      <c r="NI9">
        <f>IFERROR(__xludf.DUMMYFUNCTION("""COMPUTED_VALUE"""),0.0)</f>
        <v>0</v>
      </c>
      <c r="NJ9">
        <f>IFERROR(__xludf.DUMMYFUNCTION("""COMPUTED_VALUE"""),0.0)</f>
        <v>0</v>
      </c>
      <c r="NK9">
        <f>IFERROR(__xludf.DUMMYFUNCTION("""COMPUTED_VALUE"""),0.0)</f>
        <v>0</v>
      </c>
      <c r="NL9">
        <f>IFERROR(__xludf.DUMMYFUNCTION("""COMPUTED_VALUE"""),0.0)</f>
        <v>0</v>
      </c>
      <c r="NM9">
        <f>IFERROR(__xludf.DUMMYFUNCTION("""COMPUTED_VALUE"""),0.0)</f>
        <v>0</v>
      </c>
      <c r="NN9">
        <f>IFERROR(__xludf.DUMMYFUNCTION("""COMPUTED_VALUE"""),0.0)</f>
        <v>0</v>
      </c>
      <c r="NO9">
        <f>IFERROR(__xludf.DUMMYFUNCTION("""COMPUTED_VALUE"""),0.0)</f>
        <v>0</v>
      </c>
      <c r="NP9">
        <f>IFERROR(__xludf.DUMMYFUNCTION("""COMPUTED_VALUE"""),0.0)</f>
        <v>0</v>
      </c>
      <c r="NQ9">
        <f>IFERROR(__xludf.DUMMYFUNCTION("""COMPUTED_VALUE"""),0.0)</f>
        <v>0</v>
      </c>
      <c r="NR9">
        <f>IFERROR(__xludf.DUMMYFUNCTION("""COMPUTED_VALUE"""),0.0)</f>
        <v>0</v>
      </c>
    </row>
    <row r="10" ht="15.75" customHeight="1">
      <c r="A10">
        <f>IFERROR(__xludf.DUMMYFUNCTION("""COMPUTED_VALUE"""),9.0)</f>
        <v>9</v>
      </c>
      <c r="B10" t="str">
        <f>IFERROR(__xludf.DUMMYFUNCTION("""COMPUTED_VALUE"""),"MRKIMOMA")</f>
        <v>MRKIMOMA</v>
      </c>
      <c r="C10" t="str">
        <f>IFERROR(__xludf.DUMMYFUNCTION("""COMPUTED_VALUE"""),"Momcilo")</f>
        <v>Momcilo</v>
      </c>
      <c r="D10" t="str">
        <f>IFERROR(__xludf.DUMMYFUNCTION("""COMPUTED_VALUE"""),"Mrkaic")</f>
        <v>Mrkaic</v>
      </c>
      <c r="E10">
        <f>IFERROR(__xludf.DUMMYFUNCTION("""COMPUTED_VALUE"""),218.0)</f>
        <v>218</v>
      </c>
      <c r="F10" t="str">
        <f>IFERROR(__xludf.DUMMYFUNCTION("""COMPUTED_VALUE"""),"ODOBREN")</f>
        <v>ODOBREN</v>
      </c>
      <c r="G10" t="str">
        <f>IFERROR(__xludf.DUMMYFUNCTION("""COMPUTED_VALUE"""),"Stari grad")</f>
        <v>Stari grad</v>
      </c>
      <c r="H10" t="str">
        <f>IFERROR(__xludf.DUMMYFUNCTION("""COMPUTED_VALUE"""),"Matematička gimnazija")</f>
        <v>Matematička gimnazija</v>
      </c>
      <c r="I10" t="str">
        <f>IFERROR(__xludf.DUMMYFUNCTION("""COMPUTED_VALUE"""),"III")</f>
        <v>III</v>
      </c>
      <c r="J10" t="str">
        <f>IFERROR(__xludf.DUMMYFUNCTION("""COMPUTED_VALUE"""),"A")</f>
        <v>A</v>
      </c>
      <c r="K10" t="str">
        <f>IFERROR(__xludf.DUMMYFUNCTION("""COMPUTED_VALUE"""),"Mijodrag Đurišić")</f>
        <v>Mijodrag Đurišić</v>
      </c>
      <c r="L10" t="str">
        <f>IFERROR(__xludf.DUMMYFUNCTION("""COMPUTED_VALUE"""),"x")</f>
        <v>x</v>
      </c>
      <c r="M10" t="str">
        <f>IFERROR(__xludf.DUMMYFUNCTION("""COMPUTED_VALUE"""),"-")</f>
        <v>-</v>
      </c>
      <c r="N10" t="str">
        <f>IFERROR(__xludf.DUMMYFUNCTION("""COMPUTED_VALUE"""),"-")</f>
        <v>-</v>
      </c>
      <c r="O10" t="str">
        <f>IFERROR(__xludf.DUMMYFUNCTION("""COMPUTED_VALUE"""),"-")</f>
        <v>-</v>
      </c>
      <c r="P10">
        <f>IFERROR(__xludf.DUMMYFUNCTION("""COMPUTED_VALUE"""),100.0)</f>
        <v>100</v>
      </c>
      <c r="Q10">
        <f>IFERROR(__xludf.DUMMYFUNCTION("""COMPUTED_VALUE"""),100.0)</f>
        <v>100</v>
      </c>
      <c r="R10">
        <f>IFERROR(__xludf.DUMMYFUNCTION("""COMPUTED_VALUE"""),18.0)</f>
        <v>18</v>
      </c>
      <c r="S10" t="str">
        <f>IFERROR(__xludf.DUMMYFUNCTION("""COMPUTED_VALUE"""),"x")</f>
        <v>x</v>
      </c>
      <c r="T10" t="str">
        <f>IFERROR(__xludf.DUMMYFUNCTION("""COMPUTED_VALUE"""),"x")</f>
        <v>x</v>
      </c>
      <c r="U10" t="str">
        <f>IFERROR(__xludf.DUMMYFUNCTION("""COMPUTED_VALUE"""),"-")</f>
        <v>-</v>
      </c>
      <c r="V10" t="str">
        <f>IFERROR(__xludf.DUMMYFUNCTION("""COMPUTED_VALUE"""),"-")</f>
        <v>-</v>
      </c>
      <c r="W10" t="str">
        <f>IFERROR(__xludf.DUMMYFUNCTION("""COMPUTED_VALUE"""),"-")</f>
        <v>-</v>
      </c>
      <c r="X10" t="str">
        <f>IFERROR(__xludf.DUMMYFUNCTION("""COMPUTED_VALUE"""),"-")</f>
        <v>-</v>
      </c>
      <c r="Y10" t="str">
        <f>IFERROR(__xludf.DUMMYFUNCTION("""COMPUTED_VALUE"""),"-")</f>
        <v>-</v>
      </c>
      <c r="Z10" t="str">
        <f>IFERROR(__xludf.DUMMYFUNCTION("""COMPUTED_VALUE"""),"-")</f>
        <v>-</v>
      </c>
      <c r="AA10" t="str">
        <f>IFERROR(__xludf.DUMMYFUNCTION("""COMPUTED_VALUE"""),"-")</f>
        <v>-</v>
      </c>
      <c r="AB10" t="str">
        <f>IFERROR(__xludf.DUMMYFUNCTION("""COMPUTED_VALUE"""),"-")</f>
        <v>-</v>
      </c>
      <c r="AC10" t="str">
        <f>IFERROR(__xludf.DUMMYFUNCTION("""COMPUTED_VALUE"""),"-")</f>
        <v>-</v>
      </c>
      <c r="AD10" t="str">
        <f>IFERROR(__xludf.DUMMYFUNCTION("""COMPUTED_VALUE"""),"-")</f>
        <v>-</v>
      </c>
      <c r="AE10" t="str">
        <f>IFERROR(__xludf.DUMMYFUNCTION("""COMPUTED_VALUE"""),"-")</f>
        <v>-</v>
      </c>
      <c r="AF10" t="str">
        <f>IFERROR(__xludf.DUMMYFUNCTION("""COMPUTED_VALUE"""),"-")</f>
        <v>-</v>
      </c>
      <c r="AG10" t="str">
        <f>IFERROR(__xludf.DUMMYFUNCTION("""COMPUTED_VALUE"""),"-")</f>
        <v>-</v>
      </c>
      <c r="AH10" t="str">
        <f>IFERROR(__xludf.DUMMYFUNCTION("""COMPUTED_VALUE"""),"-")</f>
        <v>-</v>
      </c>
      <c r="AI10" t="str">
        <f>IFERROR(__xludf.DUMMYFUNCTION("""COMPUTED_VALUE"""),"-")</f>
        <v>-</v>
      </c>
      <c r="AJ10" t="str">
        <f>IFERROR(__xludf.DUMMYFUNCTION("""COMPUTED_VALUE"""),"-")</f>
        <v>-</v>
      </c>
      <c r="AK10" t="str">
        <f>IFERROR(__xludf.DUMMYFUNCTION("""COMPUTED_VALUE"""),"-")</f>
        <v>-</v>
      </c>
      <c r="AL10" t="str">
        <f>IFERROR(__xludf.DUMMYFUNCTION("""COMPUTED_VALUE"""),"-")</f>
        <v>-</v>
      </c>
      <c r="AM10" t="str">
        <f>IFERROR(__xludf.DUMMYFUNCTION("""COMPUTED_VALUE"""),"-")</f>
        <v>-</v>
      </c>
      <c r="AN10" t="str">
        <f>IFERROR(__xludf.DUMMYFUNCTION("""COMPUTED_VALUE"""),"-")</f>
        <v>-</v>
      </c>
      <c r="AO10" t="str">
        <f>IFERROR(__xludf.DUMMYFUNCTION("""COMPUTED_VALUE"""),"-")</f>
        <v>-</v>
      </c>
      <c r="AP10" t="str">
        <f>IFERROR(__xludf.DUMMYFUNCTION("""COMPUTED_VALUE"""),"-")</f>
        <v>-</v>
      </c>
      <c r="AQ10" t="str">
        <f>IFERROR(__xludf.DUMMYFUNCTION("""COMPUTED_VALUE"""),"-")</f>
        <v>-</v>
      </c>
      <c r="AR10" t="str">
        <f>IFERROR(__xludf.DUMMYFUNCTION("""COMPUTED_VALUE"""),"-")</f>
        <v>-</v>
      </c>
      <c r="AS10" t="str">
        <f>IFERROR(__xludf.DUMMYFUNCTION("""COMPUTED_VALUE"""),"-")</f>
        <v>-</v>
      </c>
      <c r="AT10" t="str">
        <f>IFERROR(__xludf.DUMMYFUNCTION("""COMPUTED_VALUE"""),"-")</f>
        <v>-</v>
      </c>
      <c r="AU10" t="str">
        <f>IFERROR(__xludf.DUMMYFUNCTION("""COMPUTED_VALUE"""),"-")</f>
        <v>-</v>
      </c>
      <c r="AV10" t="str">
        <f>IFERROR(__xludf.DUMMYFUNCTION("""COMPUTED_VALUE"""),"-")</f>
        <v>-</v>
      </c>
      <c r="AW10" t="str">
        <f>IFERROR(__xludf.DUMMYFUNCTION("""COMPUTED_VALUE"""),"-")</f>
        <v>-</v>
      </c>
      <c r="AX10" t="str">
        <f>IFERROR(__xludf.DUMMYFUNCTION("""COMPUTED_VALUE"""),"-")</f>
        <v>-</v>
      </c>
      <c r="AY10" t="str">
        <f>IFERROR(__xludf.DUMMYFUNCTION("""COMPUTED_VALUE"""),"-")</f>
        <v>-</v>
      </c>
      <c r="AZ10" t="str">
        <f>IFERROR(__xludf.DUMMYFUNCTION("""COMPUTED_VALUE"""),"-")</f>
        <v>-</v>
      </c>
      <c r="BA10" t="str">
        <f>IFERROR(__xludf.DUMMYFUNCTION("""COMPUTED_VALUE"""),"-")</f>
        <v>-</v>
      </c>
      <c r="BB10" t="str">
        <f>IFERROR(__xludf.DUMMYFUNCTION("""COMPUTED_VALUE"""),"-")</f>
        <v>-</v>
      </c>
      <c r="BC10" t="str">
        <f>IFERROR(__xludf.DUMMYFUNCTION("""COMPUTED_VALUE"""),"-")</f>
        <v>-</v>
      </c>
      <c r="BD10" t="str">
        <f>IFERROR(__xludf.DUMMYFUNCTION("""COMPUTED_VALUE"""),"-")</f>
        <v>-</v>
      </c>
      <c r="BE10" t="str">
        <f>IFERROR(__xludf.DUMMYFUNCTION("""COMPUTED_VALUE"""),"-")</f>
        <v>-</v>
      </c>
      <c r="BF10" t="str">
        <f>IFERROR(__xludf.DUMMYFUNCTION("""COMPUTED_VALUE"""),"-")</f>
        <v>-</v>
      </c>
      <c r="BG10" t="str">
        <f>IFERROR(__xludf.DUMMYFUNCTION("""COMPUTED_VALUE"""),"-")</f>
        <v>-</v>
      </c>
      <c r="BH10" t="str">
        <f>IFERROR(__xludf.DUMMYFUNCTION("""COMPUTED_VALUE"""),"-")</f>
        <v>-</v>
      </c>
      <c r="BI10" t="str">
        <f>IFERROR(__xludf.DUMMYFUNCTION("""COMPUTED_VALUE"""),"-")</f>
        <v>-</v>
      </c>
      <c r="BJ10" t="str">
        <f>IFERROR(__xludf.DUMMYFUNCTION("""COMPUTED_VALUE"""),"-")</f>
        <v>-</v>
      </c>
      <c r="BK10" t="str">
        <f>IFERROR(__xludf.DUMMYFUNCTION("""COMPUTED_VALUE"""),"x")</f>
        <v>x</v>
      </c>
      <c r="BL10" t="str">
        <f>IFERROR(__xludf.DUMMYFUNCTION("""COMPUTED_VALUE"""),"-")</f>
        <v>-</v>
      </c>
      <c r="BM10" t="str">
        <f>IFERROR(__xludf.DUMMYFUNCTION("""COMPUTED_VALUE"""),"-")</f>
        <v>-</v>
      </c>
      <c r="BN10" t="str">
        <f>IFERROR(__xludf.DUMMYFUNCTION("""COMPUTED_VALUE"""),"-")</f>
        <v>-</v>
      </c>
      <c r="BO10" t="str">
        <f>IFERROR(__xludf.DUMMYFUNCTION("""COMPUTED_VALUE"""),"-")</f>
        <v>-</v>
      </c>
      <c r="BP10" t="str">
        <f>IFERROR(__xludf.DUMMYFUNCTION("""COMPUTED_VALUE"""),"-")</f>
        <v>-</v>
      </c>
      <c r="BQ10" t="str">
        <f>IFERROR(__xludf.DUMMYFUNCTION("""COMPUTED_VALUE"""),"-")</f>
        <v>-</v>
      </c>
      <c r="BR10" t="str">
        <f>IFERROR(__xludf.DUMMYFUNCTION("""COMPUTED_VALUE"""),"-")</f>
        <v>-</v>
      </c>
      <c r="BS10" t="str">
        <f>IFERROR(__xludf.DUMMYFUNCTION("""COMPUTED_VALUE"""),"-")</f>
        <v>-</v>
      </c>
      <c r="BT10" t="str">
        <f>IFERROR(__xludf.DUMMYFUNCTION("""COMPUTED_VALUE"""),"-")</f>
        <v>-</v>
      </c>
      <c r="BU10" t="str">
        <f>IFERROR(__xludf.DUMMYFUNCTION("""COMPUTED_VALUE"""),"-")</f>
        <v>-</v>
      </c>
      <c r="BV10" t="str">
        <f>IFERROR(__xludf.DUMMYFUNCTION("""COMPUTED_VALUE"""),"-")</f>
        <v>-</v>
      </c>
      <c r="BW10" t="str">
        <f>IFERROR(__xludf.DUMMYFUNCTION("""COMPUTED_VALUE"""),"-")</f>
        <v>-</v>
      </c>
      <c r="BX10" t="str">
        <f>IFERROR(__xludf.DUMMYFUNCTION("""COMPUTED_VALUE"""),"-")</f>
        <v>-</v>
      </c>
      <c r="BY10" t="str">
        <f>IFERROR(__xludf.DUMMYFUNCTION("""COMPUTED_VALUE"""),"-")</f>
        <v>-</v>
      </c>
      <c r="BZ10" t="str">
        <f>IFERROR(__xludf.DUMMYFUNCTION("""COMPUTED_VALUE"""),"-")</f>
        <v>-</v>
      </c>
      <c r="CA10" t="str">
        <f>IFERROR(__xludf.DUMMYFUNCTION("""COMPUTED_VALUE"""),"-")</f>
        <v>-</v>
      </c>
      <c r="CB10" t="str">
        <f>IFERROR(__xludf.DUMMYFUNCTION("""COMPUTED_VALUE"""),"-")</f>
        <v>-</v>
      </c>
      <c r="CC10" t="str">
        <f>IFERROR(__xludf.DUMMYFUNCTION("""COMPUTED_VALUE"""),"-")</f>
        <v>-</v>
      </c>
      <c r="CD10" t="str">
        <f>IFERROR(__xludf.DUMMYFUNCTION("""COMPUTED_VALUE"""),"-")</f>
        <v>-</v>
      </c>
      <c r="CE10" t="str">
        <f>IFERROR(__xludf.DUMMYFUNCTION("""COMPUTED_VALUE"""),"-")</f>
        <v>-</v>
      </c>
      <c r="CF10" t="str">
        <f>IFERROR(__xludf.DUMMYFUNCTION("""COMPUTED_VALUE"""),"-")</f>
        <v>-</v>
      </c>
      <c r="CG10" t="str">
        <f>IFERROR(__xludf.DUMMYFUNCTION("""COMPUTED_VALUE"""),"-")</f>
        <v>-</v>
      </c>
      <c r="CH10" t="str">
        <f>IFERROR(__xludf.DUMMYFUNCTION("""COMPUTED_VALUE"""),"-")</f>
        <v>-</v>
      </c>
      <c r="CI10" t="str">
        <f>IFERROR(__xludf.DUMMYFUNCTION("""COMPUTED_VALUE"""),"-")</f>
        <v>-</v>
      </c>
      <c r="CJ10" t="str">
        <f>IFERROR(__xludf.DUMMYFUNCTION("""COMPUTED_VALUE"""),"-")</f>
        <v>-</v>
      </c>
      <c r="CK10" t="str">
        <f>IFERROR(__xludf.DUMMYFUNCTION("""COMPUTED_VALUE"""),"-")</f>
        <v>-</v>
      </c>
      <c r="CL10" t="str">
        <f>IFERROR(__xludf.DUMMYFUNCTION("""COMPUTED_VALUE"""),"-")</f>
        <v>-</v>
      </c>
      <c r="CM10" t="str">
        <f>IFERROR(__xludf.DUMMYFUNCTION("""COMPUTED_VALUE"""),"-")</f>
        <v>-</v>
      </c>
      <c r="CN10" t="str">
        <f>IFERROR(__xludf.DUMMYFUNCTION("""COMPUTED_VALUE"""),"-")</f>
        <v>-</v>
      </c>
      <c r="CO10" t="str">
        <f>IFERROR(__xludf.DUMMYFUNCTION("""COMPUTED_VALUE"""),"-")</f>
        <v>-</v>
      </c>
      <c r="CP10" t="str">
        <f>IFERROR(__xludf.DUMMYFUNCTION("""COMPUTED_VALUE"""),"-")</f>
        <v>-</v>
      </c>
      <c r="CQ10" t="str">
        <f>IFERROR(__xludf.DUMMYFUNCTION("""COMPUTED_VALUE"""),"-")</f>
        <v>-</v>
      </c>
      <c r="CR10" t="str">
        <f>IFERROR(__xludf.DUMMYFUNCTION("""COMPUTED_VALUE"""),"-")</f>
        <v>-</v>
      </c>
      <c r="CS10" t="str">
        <f>IFERROR(__xludf.DUMMYFUNCTION("""COMPUTED_VALUE"""),"x")</f>
        <v>x</v>
      </c>
      <c r="CT10" t="str">
        <f>IFERROR(__xludf.DUMMYFUNCTION("""COMPUTED_VALUE"""),"-")</f>
        <v>-</v>
      </c>
      <c r="CU10" t="str">
        <f>IFERROR(__xludf.DUMMYFUNCTION("""COMPUTED_VALUE"""),"-")</f>
        <v>-</v>
      </c>
      <c r="CV10" t="str">
        <f>IFERROR(__xludf.DUMMYFUNCTION("""COMPUTED_VALUE"""),"-")</f>
        <v>-</v>
      </c>
      <c r="CW10" t="str">
        <f>IFERROR(__xludf.DUMMYFUNCTION("""COMPUTED_VALUE"""),"-")</f>
        <v>-</v>
      </c>
      <c r="CX10" t="str">
        <f>IFERROR(__xludf.DUMMYFUNCTION("""COMPUTED_VALUE"""),"-")</f>
        <v>-</v>
      </c>
      <c r="CY10" t="str">
        <f>IFERROR(__xludf.DUMMYFUNCTION("""COMPUTED_VALUE"""),"-")</f>
        <v>-</v>
      </c>
      <c r="CZ10" t="str">
        <f>IFERROR(__xludf.DUMMYFUNCTION("""COMPUTED_VALUE"""),"-")</f>
        <v>-</v>
      </c>
      <c r="DA10" t="str">
        <f>IFERROR(__xludf.DUMMYFUNCTION("""COMPUTED_VALUE"""),"-")</f>
        <v>-</v>
      </c>
      <c r="DB10" t="str">
        <f>IFERROR(__xludf.DUMMYFUNCTION("""COMPUTED_VALUE"""),"-")</f>
        <v>-</v>
      </c>
      <c r="DC10" t="str">
        <f>IFERROR(__xludf.DUMMYFUNCTION("""COMPUTED_VALUE"""),"-")</f>
        <v>-</v>
      </c>
      <c r="DD10" t="str">
        <f>IFERROR(__xludf.DUMMYFUNCTION("""COMPUTED_VALUE"""),"-")</f>
        <v>-</v>
      </c>
      <c r="DE10" t="str">
        <f>IFERROR(__xludf.DUMMYFUNCTION("""COMPUTED_VALUE"""),"-")</f>
        <v>-</v>
      </c>
      <c r="DF10" t="str">
        <f>IFERROR(__xludf.DUMMYFUNCTION("""COMPUTED_VALUE"""),"-")</f>
        <v>-</v>
      </c>
      <c r="DG10" t="str">
        <f>IFERROR(__xludf.DUMMYFUNCTION("""COMPUTED_VALUE"""),"-")</f>
        <v>-</v>
      </c>
      <c r="DH10" t="str">
        <f>IFERROR(__xludf.DUMMYFUNCTION("""COMPUTED_VALUE"""),"-")</f>
        <v>-</v>
      </c>
      <c r="DI10" t="str">
        <f>IFERROR(__xludf.DUMMYFUNCTION("""COMPUTED_VALUE"""),"-")</f>
        <v>-</v>
      </c>
      <c r="DJ10" t="str">
        <f>IFERROR(__xludf.DUMMYFUNCTION("""COMPUTED_VALUE"""),"-")</f>
        <v>-</v>
      </c>
      <c r="DK10" t="str">
        <f>IFERROR(__xludf.DUMMYFUNCTION("""COMPUTED_VALUE"""),"-")</f>
        <v>-</v>
      </c>
      <c r="DL10" t="str">
        <f>IFERROR(__xludf.DUMMYFUNCTION("""COMPUTED_VALUE"""),"-")</f>
        <v>-</v>
      </c>
      <c r="DM10" t="str">
        <f>IFERROR(__xludf.DUMMYFUNCTION("""COMPUTED_VALUE"""),"-")</f>
        <v>-</v>
      </c>
      <c r="DN10" t="str">
        <f>IFERROR(__xludf.DUMMYFUNCTION("""COMPUTED_VALUE"""),"-")</f>
        <v>-</v>
      </c>
      <c r="DO10" t="str">
        <f>IFERROR(__xludf.DUMMYFUNCTION("""COMPUTED_VALUE"""),"-")</f>
        <v>-</v>
      </c>
      <c r="DP10" t="str">
        <f>IFERROR(__xludf.DUMMYFUNCTION("""COMPUTED_VALUE"""),"-")</f>
        <v>-</v>
      </c>
      <c r="DQ10" t="str">
        <f>IFERROR(__xludf.DUMMYFUNCTION("""COMPUTED_VALUE"""),"-")</f>
        <v>-</v>
      </c>
      <c r="DR10" t="str">
        <f>IFERROR(__xludf.DUMMYFUNCTION("""COMPUTED_VALUE"""),"-")</f>
        <v>-</v>
      </c>
      <c r="DS10" t="str">
        <f>IFERROR(__xludf.DUMMYFUNCTION("""COMPUTED_VALUE"""),"-")</f>
        <v>-</v>
      </c>
      <c r="DT10" t="str">
        <f>IFERROR(__xludf.DUMMYFUNCTION("""COMPUTED_VALUE"""),"-")</f>
        <v>-</v>
      </c>
      <c r="DU10" t="str">
        <f>IFERROR(__xludf.DUMMYFUNCTION("""COMPUTED_VALUE"""),"-")</f>
        <v>-</v>
      </c>
      <c r="DV10" t="str">
        <f>IFERROR(__xludf.DUMMYFUNCTION("""COMPUTED_VALUE"""),"-")</f>
        <v>-</v>
      </c>
      <c r="DW10" t="str">
        <f>IFERROR(__xludf.DUMMYFUNCTION("""COMPUTED_VALUE"""),"-")</f>
        <v>-</v>
      </c>
      <c r="DX10" t="str">
        <f>IFERROR(__xludf.DUMMYFUNCTION("""COMPUTED_VALUE"""),"-")</f>
        <v>-</v>
      </c>
      <c r="DY10" t="str">
        <f>IFERROR(__xludf.DUMMYFUNCTION("""COMPUTED_VALUE"""),"-")</f>
        <v>-</v>
      </c>
      <c r="DZ10" t="str">
        <f>IFERROR(__xludf.DUMMYFUNCTION("""COMPUTED_VALUE"""),"x")</f>
        <v>x</v>
      </c>
      <c r="EA10" t="str">
        <f>IFERROR(__xludf.DUMMYFUNCTION("""COMPUTED_VALUE"""),"OK")</f>
        <v>OK</v>
      </c>
      <c r="EB10" t="str">
        <f>IFERROR(__xludf.DUMMYFUNCTION("""COMPUTED_VALUE"""),"OK")</f>
        <v>OK</v>
      </c>
      <c r="EC10" t="str">
        <f>IFERROR(__xludf.DUMMYFUNCTION("""COMPUTED_VALUE"""),"OK")</f>
        <v>OK</v>
      </c>
      <c r="ED10" t="str">
        <f>IFERROR(__xludf.DUMMYFUNCTION("""COMPUTED_VALUE"""),"OK")</f>
        <v>OK</v>
      </c>
      <c r="EE10" t="str">
        <f>IFERROR(__xludf.DUMMYFUNCTION("""COMPUTED_VALUE"""),"OK")</f>
        <v>OK</v>
      </c>
      <c r="EF10" t="str">
        <f>IFERROR(__xludf.DUMMYFUNCTION("""COMPUTED_VALUE"""),"OK")</f>
        <v>OK</v>
      </c>
      <c r="EG10" t="str">
        <f>IFERROR(__xludf.DUMMYFUNCTION("""COMPUTED_VALUE"""),"OK")</f>
        <v>OK</v>
      </c>
      <c r="EH10" t="str">
        <f>IFERROR(__xludf.DUMMYFUNCTION("""COMPUTED_VALUE"""),"OK")</f>
        <v>OK</v>
      </c>
      <c r="EI10" t="str">
        <f>IFERROR(__xludf.DUMMYFUNCTION("""COMPUTED_VALUE"""),"OK")</f>
        <v>OK</v>
      </c>
      <c r="EJ10" t="str">
        <f>IFERROR(__xludf.DUMMYFUNCTION("""COMPUTED_VALUE"""),"OK")</f>
        <v>OK</v>
      </c>
      <c r="EK10" t="str">
        <f>IFERROR(__xludf.DUMMYFUNCTION("""COMPUTED_VALUE"""),"OK")</f>
        <v>OK</v>
      </c>
      <c r="EL10" t="str">
        <f>IFERROR(__xludf.DUMMYFUNCTION("""COMPUTED_VALUE"""),"OK")</f>
        <v>OK</v>
      </c>
      <c r="EM10" t="str">
        <f>IFERROR(__xludf.DUMMYFUNCTION("""COMPUTED_VALUE"""),"OK")</f>
        <v>OK</v>
      </c>
      <c r="EN10" t="str">
        <f>IFERROR(__xludf.DUMMYFUNCTION("""COMPUTED_VALUE"""),"OK")</f>
        <v>OK</v>
      </c>
      <c r="EO10" t="str">
        <f>IFERROR(__xludf.DUMMYFUNCTION("""COMPUTED_VALUE"""),"OK")</f>
        <v>OK</v>
      </c>
      <c r="EP10" t="str">
        <f>IFERROR(__xludf.DUMMYFUNCTION("""COMPUTED_VALUE"""),"OK")</f>
        <v>OK</v>
      </c>
      <c r="EQ10" t="str">
        <f>IFERROR(__xludf.DUMMYFUNCTION("""COMPUTED_VALUE"""),"x")</f>
        <v>x</v>
      </c>
      <c r="ER10" t="str">
        <f>IFERROR(__xludf.DUMMYFUNCTION("""COMPUTED_VALUE"""),"OK")</f>
        <v>OK</v>
      </c>
      <c r="ES10" t="str">
        <f>IFERROR(__xludf.DUMMYFUNCTION("""COMPUTED_VALUE"""),"OK")</f>
        <v>OK</v>
      </c>
      <c r="ET10" t="str">
        <f>IFERROR(__xludf.DUMMYFUNCTION("""COMPUTED_VALUE"""),"OK")</f>
        <v>OK</v>
      </c>
      <c r="EU10" t="str">
        <f>IFERROR(__xludf.DUMMYFUNCTION("""COMPUTED_VALUE"""),"OK")</f>
        <v>OK</v>
      </c>
      <c r="EV10" t="str">
        <f>IFERROR(__xludf.DUMMYFUNCTION("""COMPUTED_VALUE"""),"OK")</f>
        <v>OK</v>
      </c>
      <c r="EW10" t="str">
        <f>IFERROR(__xludf.DUMMYFUNCTION("""COMPUTED_VALUE"""),"OK")</f>
        <v>OK</v>
      </c>
      <c r="EX10" t="str">
        <f>IFERROR(__xludf.DUMMYFUNCTION("""COMPUTED_VALUE"""),"OK")</f>
        <v>OK</v>
      </c>
      <c r="EY10" t="str">
        <f>IFERROR(__xludf.DUMMYFUNCTION("""COMPUTED_VALUE"""),"OK")</f>
        <v>OK</v>
      </c>
      <c r="EZ10" t="str">
        <f>IFERROR(__xludf.DUMMYFUNCTION("""COMPUTED_VALUE"""),"OK")</f>
        <v>OK</v>
      </c>
      <c r="FA10" t="str">
        <f>IFERROR(__xludf.DUMMYFUNCTION("""COMPUTED_VALUE"""),"OK")</f>
        <v>OK</v>
      </c>
      <c r="FB10" t="str">
        <f>IFERROR(__xludf.DUMMYFUNCTION("""COMPUTED_VALUE"""),"OK")</f>
        <v>OK</v>
      </c>
      <c r="FC10" t="str">
        <f>IFERROR(__xludf.DUMMYFUNCTION("""COMPUTED_VALUE"""),"OK")</f>
        <v>OK</v>
      </c>
      <c r="FD10" t="str">
        <f>IFERROR(__xludf.DUMMYFUNCTION("""COMPUTED_VALUE"""),"OK")</f>
        <v>OK</v>
      </c>
      <c r="FE10" t="str">
        <f>IFERROR(__xludf.DUMMYFUNCTION("""COMPUTED_VALUE"""),"OK")</f>
        <v>OK</v>
      </c>
      <c r="FF10" t="str">
        <f>IFERROR(__xludf.DUMMYFUNCTION("""COMPUTED_VALUE"""),"OK")</f>
        <v>OK</v>
      </c>
      <c r="FG10" t="str">
        <f>IFERROR(__xludf.DUMMYFUNCTION("""COMPUTED_VALUE"""),"OK")</f>
        <v>OK</v>
      </c>
      <c r="FH10" t="str">
        <f>IFERROR(__xludf.DUMMYFUNCTION("""COMPUTED_VALUE"""),"OK")</f>
        <v>OK</v>
      </c>
      <c r="FI10" t="str">
        <f>IFERROR(__xludf.DUMMYFUNCTION("""COMPUTED_VALUE"""),"OK")</f>
        <v>OK</v>
      </c>
      <c r="FJ10" t="str">
        <f>IFERROR(__xludf.DUMMYFUNCTION("""COMPUTED_VALUE"""),"OK")</f>
        <v>OK</v>
      </c>
      <c r="FK10" t="str">
        <f>IFERROR(__xludf.DUMMYFUNCTION("""COMPUTED_VALUE"""),"OK")</f>
        <v>OK</v>
      </c>
      <c r="FL10" t="str">
        <f>IFERROR(__xludf.DUMMYFUNCTION("""COMPUTED_VALUE"""),"OK")</f>
        <v>OK</v>
      </c>
      <c r="FM10" t="str">
        <f>IFERROR(__xludf.DUMMYFUNCTION("""COMPUTED_VALUE"""),"OK")</f>
        <v>OK</v>
      </c>
      <c r="FN10" t="str">
        <f>IFERROR(__xludf.DUMMYFUNCTION("""COMPUTED_VALUE"""),"OK")</f>
        <v>OK</v>
      </c>
      <c r="FO10" t="str">
        <f>IFERROR(__xludf.DUMMYFUNCTION("""COMPUTED_VALUE"""),"OK")</f>
        <v>OK</v>
      </c>
      <c r="FP10" t="str">
        <f>IFERROR(__xludf.DUMMYFUNCTION("""COMPUTED_VALUE"""),"OK")</f>
        <v>OK</v>
      </c>
      <c r="FQ10" t="str">
        <f>IFERROR(__xludf.DUMMYFUNCTION("""COMPUTED_VALUE"""),"OK")</f>
        <v>OK</v>
      </c>
      <c r="FR10" t="str">
        <f>IFERROR(__xludf.DUMMYFUNCTION("""COMPUTED_VALUE"""),"OK")</f>
        <v>OK</v>
      </c>
      <c r="FS10" t="str">
        <f>IFERROR(__xludf.DUMMYFUNCTION("""COMPUTED_VALUE"""),"OK")</f>
        <v>OK</v>
      </c>
      <c r="FT10" t="str">
        <f>IFERROR(__xludf.DUMMYFUNCTION("""COMPUTED_VALUE"""),"x")</f>
        <v>x</v>
      </c>
      <c r="FU10" t="str">
        <f>IFERROR(__xludf.DUMMYFUNCTION("""COMPUTED_VALUE"""),"OK")</f>
        <v>OK</v>
      </c>
      <c r="FV10" t="str">
        <f>IFERROR(__xludf.DUMMYFUNCTION("""COMPUTED_VALUE"""),"OK")</f>
        <v>OK</v>
      </c>
      <c r="FW10" t="str">
        <f>IFERROR(__xludf.DUMMYFUNCTION("""COMPUTED_VALUE"""),"OK")</f>
        <v>OK</v>
      </c>
      <c r="FX10" t="str">
        <f>IFERROR(__xludf.DUMMYFUNCTION("""COMPUTED_VALUE"""),"OK")</f>
        <v>OK</v>
      </c>
      <c r="FY10" t="str">
        <f>IFERROR(__xludf.DUMMYFUNCTION("""COMPUTED_VALUE"""),"OK")</f>
        <v>OK</v>
      </c>
      <c r="FZ10" t="str">
        <f>IFERROR(__xludf.DUMMYFUNCTION("""COMPUTED_VALUE"""),"OK")</f>
        <v>OK</v>
      </c>
      <c r="GA10" t="str">
        <f>IFERROR(__xludf.DUMMYFUNCTION("""COMPUTED_VALUE"""),"TLE")</f>
        <v>TLE</v>
      </c>
      <c r="GB10" t="str">
        <f>IFERROR(__xludf.DUMMYFUNCTION("""COMPUTED_VALUE"""),"TLE")</f>
        <v>TLE</v>
      </c>
      <c r="GC10" t="str">
        <f>IFERROR(__xludf.DUMMYFUNCTION("""COMPUTED_VALUE"""),"OK")</f>
        <v>OK</v>
      </c>
      <c r="GD10" t="str">
        <f>IFERROR(__xludf.DUMMYFUNCTION("""COMPUTED_VALUE"""),"OK")</f>
        <v>OK</v>
      </c>
      <c r="GE10" t="str">
        <f>IFERROR(__xludf.DUMMYFUNCTION("""COMPUTED_VALUE"""),"OK")</f>
        <v>OK</v>
      </c>
      <c r="GF10" t="str">
        <f>IFERROR(__xludf.DUMMYFUNCTION("""COMPUTED_VALUE"""),"TLE")</f>
        <v>TLE</v>
      </c>
      <c r="GG10" t="str">
        <f>IFERROR(__xludf.DUMMYFUNCTION("""COMPUTED_VALUE"""),"TLE")</f>
        <v>TLE</v>
      </c>
      <c r="GH10" t="str">
        <f>IFERROR(__xludf.DUMMYFUNCTION("""COMPUTED_VALUE"""),"TLE")</f>
        <v>TLE</v>
      </c>
      <c r="GI10" t="str">
        <f>IFERROR(__xludf.DUMMYFUNCTION("""COMPUTED_VALUE"""),"TLE")</f>
        <v>TLE</v>
      </c>
      <c r="GJ10" t="str">
        <f>IFERROR(__xludf.DUMMYFUNCTION("""COMPUTED_VALUE"""),"MLE")</f>
        <v>MLE</v>
      </c>
      <c r="GK10" t="str">
        <f>IFERROR(__xludf.DUMMYFUNCTION("""COMPUTED_VALUE"""),"TLE")</f>
        <v>TLE</v>
      </c>
      <c r="GL10" t="str">
        <f>IFERROR(__xludf.DUMMYFUNCTION("""COMPUTED_VALUE"""),"TLE")</f>
        <v>TLE</v>
      </c>
      <c r="GM10" t="str">
        <f>IFERROR(__xludf.DUMMYFUNCTION("""COMPUTED_VALUE"""),"TLE")</f>
        <v>TLE</v>
      </c>
      <c r="GN10" t="str">
        <f>IFERROR(__xludf.DUMMYFUNCTION("""COMPUTED_VALUE"""),"TLE")</f>
        <v>TLE</v>
      </c>
      <c r="GO10" t="str">
        <f>IFERROR(__xludf.DUMMYFUNCTION("""COMPUTED_VALUE"""),"TLE")</f>
        <v>TLE</v>
      </c>
      <c r="GP10" t="str">
        <f>IFERROR(__xludf.DUMMYFUNCTION("""COMPUTED_VALUE"""),"TLE")</f>
        <v>TLE</v>
      </c>
      <c r="GQ10" t="str">
        <f>IFERROR(__xludf.DUMMYFUNCTION("""COMPUTED_VALUE"""),"MLE")</f>
        <v>MLE</v>
      </c>
      <c r="GR10" t="str">
        <f>IFERROR(__xludf.DUMMYFUNCTION("""COMPUTED_VALUE"""),"TLE")</f>
        <v>TLE</v>
      </c>
      <c r="GS10" t="str">
        <f>IFERROR(__xludf.DUMMYFUNCTION("""COMPUTED_VALUE"""),"x")</f>
        <v>x</v>
      </c>
      <c r="GT10" t="str">
        <f>IFERROR(__xludf.DUMMYFUNCTION("""COMPUTED_VALUE"""),"x")</f>
        <v>x</v>
      </c>
      <c r="GU10">
        <f>IFERROR(__xludf.DUMMYFUNCTION("""COMPUTED_VALUE"""),0.0)</f>
        <v>0</v>
      </c>
      <c r="GV10">
        <f>IFERROR(__xludf.DUMMYFUNCTION("""COMPUTED_VALUE"""),0.0)</f>
        <v>0</v>
      </c>
      <c r="GW10">
        <f>IFERROR(__xludf.DUMMYFUNCTION("""COMPUTED_VALUE"""),0.0)</f>
        <v>0</v>
      </c>
      <c r="GX10">
        <f>IFERROR(__xludf.DUMMYFUNCTION("""COMPUTED_VALUE"""),0.0)</f>
        <v>0</v>
      </c>
      <c r="GY10">
        <f>IFERROR(__xludf.DUMMYFUNCTION("""COMPUTED_VALUE"""),0.0)</f>
        <v>0</v>
      </c>
      <c r="GZ10">
        <f>IFERROR(__xludf.DUMMYFUNCTION("""COMPUTED_VALUE"""),0.0)</f>
        <v>0</v>
      </c>
      <c r="HA10">
        <f>IFERROR(__xludf.DUMMYFUNCTION("""COMPUTED_VALUE"""),0.0)</f>
        <v>0</v>
      </c>
      <c r="HB10">
        <f>IFERROR(__xludf.DUMMYFUNCTION("""COMPUTED_VALUE"""),0.0)</f>
        <v>0</v>
      </c>
      <c r="HC10">
        <f>IFERROR(__xludf.DUMMYFUNCTION("""COMPUTED_VALUE"""),0.0)</f>
        <v>0</v>
      </c>
      <c r="HD10">
        <f>IFERROR(__xludf.DUMMYFUNCTION("""COMPUTED_VALUE"""),0.0)</f>
        <v>0</v>
      </c>
      <c r="HE10">
        <f>IFERROR(__xludf.DUMMYFUNCTION("""COMPUTED_VALUE"""),0.0)</f>
        <v>0</v>
      </c>
      <c r="HF10">
        <f>IFERROR(__xludf.DUMMYFUNCTION("""COMPUTED_VALUE"""),0.0)</f>
        <v>0</v>
      </c>
      <c r="HG10">
        <f>IFERROR(__xludf.DUMMYFUNCTION("""COMPUTED_VALUE"""),0.0)</f>
        <v>0</v>
      </c>
      <c r="HH10">
        <f>IFERROR(__xludf.DUMMYFUNCTION("""COMPUTED_VALUE"""),0.0)</f>
        <v>0</v>
      </c>
      <c r="HI10">
        <f>IFERROR(__xludf.DUMMYFUNCTION("""COMPUTED_VALUE"""),0.0)</f>
        <v>0</v>
      </c>
      <c r="HJ10">
        <f>IFERROR(__xludf.DUMMYFUNCTION("""COMPUTED_VALUE"""),0.0)</f>
        <v>0</v>
      </c>
      <c r="HK10">
        <f>IFERROR(__xludf.DUMMYFUNCTION("""COMPUTED_VALUE"""),0.0)</f>
        <v>0</v>
      </c>
      <c r="HL10">
        <f>IFERROR(__xludf.DUMMYFUNCTION("""COMPUTED_VALUE"""),0.0)</f>
        <v>0</v>
      </c>
      <c r="HM10">
        <f>IFERROR(__xludf.DUMMYFUNCTION("""COMPUTED_VALUE"""),0.0)</f>
        <v>0</v>
      </c>
      <c r="HN10">
        <f>IFERROR(__xludf.DUMMYFUNCTION("""COMPUTED_VALUE"""),0.0)</f>
        <v>0</v>
      </c>
      <c r="HO10">
        <f>IFERROR(__xludf.DUMMYFUNCTION("""COMPUTED_VALUE"""),0.0)</f>
        <v>0</v>
      </c>
      <c r="HP10">
        <f>IFERROR(__xludf.DUMMYFUNCTION("""COMPUTED_VALUE"""),0.0)</f>
        <v>0</v>
      </c>
      <c r="HQ10">
        <f>IFERROR(__xludf.DUMMYFUNCTION("""COMPUTED_VALUE"""),0.0)</f>
        <v>0</v>
      </c>
      <c r="HR10">
        <f>IFERROR(__xludf.DUMMYFUNCTION("""COMPUTED_VALUE"""),0.0)</f>
        <v>0</v>
      </c>
      <c r="HS10">
        <f>IFERROR(__xludf.DUMMYFUNCTION("""COMPUTED_VALUE"""),0.0)</f>
        <v>0</v>
      </c>
      <c r="HT10">
        <f>IFERROR(__xludf.DUMMYFUNCTION("""COMPUTED_VALUE"""),0.0)</f>
        <v>0</v>
      </c>
      <c r="HU10">
        <f>IFERROR(__xludf.DUMMYFUNCTION("""COMPUTED_VALUE"""),0.0)</f>
        <v>0</v>
      </c>
      <c r="HV10">
        <f>IFERROR(__xludf.DUMMYFUNCTION("""COMPUTED_VALUE"""),0.0)</f>
        <v>0</v>
      </c>
      <c r="HW10">
        <f>IFERROR(__xludf.DUMMYFUNCTION("""COMPUTED_VALUE"""),0.0)</f>
        <v>0</v>
      </c>
      <c r="HX10">
        <f>IFERROR(__xludf.DUMMYFUNCTION("""COMPUTED_VALUE"""),0.0)</f>
        <v>0</v>
      </c>
      <c r="HY10">
        <f>IFERROR(__xludf.DUMMYFUNCTION("""COMPUTED_VALUE"""),0.0)</f>
        <v>0</v>
      </c>
      <c r="HZ10">
        <f>IFERROR(__xludf.DUMMYFUNCTION("""COMPUTED_VALUE"""),0.0)</f>
        <v>0</v>
      </c>
      <c r="IA10">
        <f>IFERROR(__xludf.DUMMYFUNCTION("""COMPUTED_VALUE"""),0.0)</f>
        <v>0</v>
      </c>
      <c r="IB10">
        <f>IFERROR(__xludf.DUMMYFUNCTION("""COMPUTED_VALUE"""),0.0)</f>
        <v>0</v>
      </c>
      <c r="IC10">
        <f>IFERROR(__xludf.DUMMYFUNCTION("""COMPUTED_VALUE"""),0.0)</f>
        <v>0</v>
      </c>
      <c r="ID10">
        <f>IFERROR(__xludf.DUMMYFUNCTION("""COMPUTED_VALUE"""),0.0)</f>
        <v>0</v>
      </c>
      <c r="IE10">
        <f>IFERROR(__xludf.DUMMYFUNCTION("""COMPUTED_VALUE"""),0.0)</f>
        <v>0</v>
      </c>
      <c r="IF10">
        <f>IFERROR(__xludf.DUMMYFUNCTION("""COMPUTED_VALUE"""),0.0)</f>
        <v>0</v>
      </c>
      <c r="IG10">
        <f>IFERROR(__xludf.DUMMYFUNCTION("""COMPUTED_VALUE"""),0.0)</f>
        <v>0</v>
      </c>
      <c r="IH10">
        <f>IFERROR(__xludf.DUMMYFUNCTION("""COMPUTED_VALUE"""),0.0)</f>
        <v>0</v>
      </c>
      <c r="II10">
        <f>IFERROR(__xludf.DUMMYFUNCTION("""COMPUTED_VALUE"""),0.0)</f>
        <v>0</v>
      </c>
      <c r="IJ10">
        <f>IFERROR(__xludf.DUMMYFUNCTION("""COMPUTED_VALUE"""),0.0)</f>
        <v>0</v>
      </c>
      <c r="IK10" t="str">
        <f>IFERROR(__xludf.DUMMYFUNCTION("""COMPUTED_VALUE"""),"x")</f>
        <v>x</v>
      </c>
      <c r="IL10">
        <f>IFERROR(__xludf.DUMMYFUNCTION("""COMPUTED_VALUE"""),0.0)</f>
        <v>0</v>
      </c>
      <c r="IM10">
        <f>IFERROR(__xludf.DUMMYFUNCTION("""COMPUTED_VALUE"""),0.0)</f>
        <v>0</v>
      </c>
      <c r="IN10">
        <f>IFERROR(__xludf.DUMMYFUNCTION("""COMPUTED_VALUE"""),0.0)</f>
        <v>0</v>
      </c>
      <c r="IO10">
        <f>IFERROR(__xludf.DUMMYFUNCTION("""COMPUTED_VALUE"""),0.0)</f>
        <v>0</v>
      </c>
      <c r="IP10">
        <f>IFERROR(__xludf.DUMMYFUNCTION("""COMPUTED_VALUE"""),0.0)</f>
        <v>0</v>
      </c>
      <c r="IQ10">
        <f>IFERROR(__xludf.DUMMYFUNCTION("""COMPUTED_VALUE"""),0.0)</f>
        <v>0</v>
      </c>
      <c r="IR10">
        <f>IFERROR(__xludf.DUMMYFUNCTION("""COMPUTED_VALUE"""),0.0)</f>
        <v>0</v>
      </c>
      <c r="IS10">
        <f>IFERROR(__xludf.DUMMYFUNCTION("""COMPUTED_VALUE"""),0.0)</f>
        <v>0</v>
      </c>
      <c r="IT10">
        <f>IFERROR(__xludf.DUMMYFUNCTION("""COMPUTED_VALUE"""),0.0)</f>
        <v>0</v>
      </c>
      <c r="IU10">
        <f>IFERROR(__xludf.DUMMYFUNCTION("""COMPUTED_VALUE"""),0.0)</f>
        <v>0</v>
      </c>
      <c r="IV10">
        <f>IFERROR(__xludf.DUMMYFUNCTION("""COMPUTED_VALUE"""),0.0)</f>
        <v>0</v>
      </c>
      <c r="IW10">
        <f>IFERROR(__xludf.DUMMYFUNCTION("""COMPUTED_VALUE"""),0.0)</f>
        <v>0</v>
      </c>
      <c r="IX10">
        <f>IFERROR(__xludf.DUMMYFUNCTION("""COMPUTED_VALUE"""),0.0)</f>
        <v>0</v>
      </c>
      <c r="IY10">
        <f>IFERROR(__xludf.DUMMYFUNCTION("""COMPUTED_VALUE"""),0.0)</f>
        <v>0</v>
      </c>
      <c r="IZ10">
        <f>IFERROR(__xludf.DUMMYFUNCTION("""COMPUTED_VALUE"""),0.0)</f>
        <v>0</v>
      </c>
      <c r="JA10">
        <f>IFERROR(__xludf.DUMMYFUNCTION("""COMPUTED_VALUE"""),0.0)</f>
        <v>0</v>
      </c>
      <c r="JB10">
        <f>IFERROR(__xludf.DUMMYFUNCTION("""COMPUTED_VALUE"""),0.0)</f>
        <v>0</v>
      </c>
      <c r="JC10">
        <f>IFERROR(__xludf.DUMMYFUNCTION("""COMPUTED_VALUE"""),0.0)</f>
        <v>0</v>
      </c>
      <c r="JD10">
        <f>IFERROR(__xludf.DUMMYFUNCTION("""COMPUTED_VALUE"""),0.0)</f>
        <v>0</v>
      </c>
      <c r="JE10">
        <f>IFERROR(__xludf.DUMMYFUNCTION("""COMPUTED_VALUE"""),0.0)</f>
        <v>0</v>
      </c>
      <c r="JF10">
        <f>IFERROR(__xludf.DUMMYFUNCTION("""COMPUTED_VALUE"""),0.0)</f>
        <v>0</v>
      </c>
      <c r="JG10">
        <f>IFERROR(__xludf.DUMMYFUNCTION("""COMPUTED_VALUE"""),0.0)</f>
        <v>0</v>
      </c>
      <c r="JH10">
        <f>IFERROR(__xludf.DUMMYFUNCTION("""COMPUTED_VALUE"""),0.0)</f>
        <v>0</v>
      </c>
      <c r="JI10">
        <f>IFERROR(__xludf.DUMMYFUNCTION("""COMPUTED_VALUE"""),0.0)</f>
        <v>0</v>
      </c>
      <c r="JJ10">
        <f>IFERROR(__xludf.DUMMYFUNCTION("""COMPUTED_VALUE"""),0.0)</f>
        <v>0</v>
      </c>
      <c r="JK10">
        <f>IFERROR(__xludf.DUMMYFUNCTION("""COMPUTED_VALUE"""),0.0)</f>
        <v>0</v>
      </c>
      <c r="JL10">
        <f>IFERROR(__xludf.DUMMYFUNCTION("""COMPUTED_VALUE"""),0.0)</f>
        <v>0</v>
      </c>
      <c r="JM10">
        <f>IFERROR(__xludf.DUMMYFUNCTION("""COMPUTED_VALUE"""),0.0)</f>
        <v>0</v>
      </c>
      <c r="JN10">
        <f>IFERROR(__xludf.DUMMYFUNCTION("""COMPUTED_VALUE"""),0.0)</f>
        <v>0</v>
      </c>
      <c r="JO10">
        <f>IFERROR(__xludf.DUMMYFUNCTION("""COMPUTED_VALUE"""),0.0)</f>
        <v>0</v>
      </c>
      <c r="JP10">
        <f>IFERROR(__xludf.DUMMYFUNCTION("""COMPUTED_VALUE"""),0.0)</f>
        <v>0</v>
      </c>
      <c r="JQ10">
        <f>IFERROR(__xludf.DUMMYFUNCTION("""COMPUTED_VALUE"""),0.0)</f>
        <v>0</v>
      </c>
      <c r="JR10">
        <f>IFERROR(__xludf.DUMMYFUNCTION("""COMPUTED_VALUE"""),0.0)</f>
        <v>0</v>
      </c>
      <c r="JS10" t="str">
        <f>IFERROR(__xludf.DUMMYFUNCTION("""COMPUTED_VALUE"""),"x")</f>
        <v>x</v>
      </c>
      <c r="JT10">
        <f>IFERROR(__xludf.DUMMYFUNCTION("""COMPUTED_VALUE"""),0.0)</f>
        <v>0</v>
      </c>
      <c r="JU10">
        <f>IFERROR(__xludf.DUMMYFUNCTION("""COMPUTED_VALUE"""),0.0)</f>
        <v>0</v>
      </c>
      <c r="JV10">
        <f>IFERROR(__xludf.DUMMYFUNCTION("""COMPUTED_VALUE"""),0.0)</f>
        <v>0</v>
      </c>
      <c r="JW10">
        <f>IFERROR(__xludf.DUMMYFUNCTION("""COMPUTED_VALUE"""),0.0)</f>
        <v>0</v>
      </c>
      <c r="JX10">
        <f>IFERROR(__xludf.DUMMYFUNCTION("""COMPUTED_VALUE"""),0.0)</f>
        <v>0</v>
      </c>
      <c r="JY10">
        <f>IFERROR(__xludf.DUMMYFUNCTION("""COMPUTED_VALUE"""),0.0)</f>
        <v>0</v>
      </c>
      <c r="JZ10">
        <f>IFERROR(__xludf.DUMMYFUNCTION("""COMPUTED_VALUE"""),0.0)</f>
        <v>0</v>
      </c>
      <c r="KA10">
        <f>IFERROR(__xludf.DUMMYFUNCTION("""COMPUTED_VALUE"""),0.0)</f>
        <v>0</v>
      </c>
      <c r="KB10">
        <f>IFERROR(__xludf.DUMMYFUNCTION("""COMPUTED_VALUE"""),0.0)</f>
        <v>0</v>
      </c>
      <c r="KC10">
        <f>IFERROR(__xludf.DUMMYFUNCTION("""COMPUTED_VALUE"""),0.0)</f>
        <v>0</v>
      </c>
      <c r="KD10">
        <f>IFERROR(__xludf.DUMMYFUNCTION("""COMPUTED_VALUE"""),0.0)</f>
        <v>0</v>
      </c>
      <c r="KE10">
        <f>IFERROR(__xludf.DUMMYFUNCTION("""COMPUTED_VALUE"""),0.0)</f>
        <v>0</v>
      </c>
      <c r="KF10">
        <f>IFERROR(__xludf.DUMMYFUNCTION("""COMPUTED_VALUE"""),0.0)</f>
        <v>0</v>
      </c>
      <c r="KG10">
        <f>IFERROR(__xludf.DUMMYFUNCTION("""COMPUTED_VALUE"""),0.0)</f>
        <v>0</v>
      </c>
      <c r="KH10">
        <f>IFERROR(__xludf.DUMMYFUNCTION("""COMPUTED_VALUE"""),0.0)</f>
        <v>0</v>
      </c>
      <c r="KI10">
        <f>IFERROR(__xludf.DUMMYFUNCTION("""COMPUTED_VALUE"""),0.0)</f>
        <v>0</v>
      </c>
      <c r="KJ10">
        <f>IFERROR(__xludf.DUMMYFUNCTION("""COMPUTED_VALUE"""),0.0)</f>
        <v>0</v>
      </c>
      <c r="KK10">
        <f>IFERROR(__xludf.DUMMYFUNCTION("""COMPUTED_VALUE"""),0.0)</f>
        <v>0</v>
      </c>
      <c r="KL10">
        <f>IFERROR(__xludf.DUMMYFUNCTION("""COMPUTED_VALUE"""),0.0)</f>
        <v>0</v>
      </c>
      <c r="KM10">
        <f>IFERROR(__xludf.DUMMYFUNCTION("""COMPUTED_VALUE"""),0.0)</f>
        <v>0</v>
      </c>
      <c r="KN10">
        <f>IFERROR(__xludf.DUMMYFUNCTION("""COMPUTED_VALUE"""),0.0)</f>
        <v>0</v>
      </c>
      <c r="KO10">
        <f>IFERROR(__xludf.DUMMYFUNCTION("""COMPUTED_VALUE"""),0.0)</f>
        <v>0</v>
      </c>
      <c r="KP10">
        <f>IFERROR(__xludf.DUMMYFUNCTION("""COMPUTED_VALUE"""),0.0)</f>
        <v>0</v>
      </c>
      <c r="KQ10">
        <f>IFERROR(__xludf.DUMMYFUNCTION("""COMPUTED_VALUE"""),0.0)</f>
        <v>0</v>
      </c>
      <c r="KR10">
        <f>IFERROR(__xludf.DUMMYFUNCTION("""COMPUTED_VALUE"""),0.0)</f>
        <v>0</v>
      </c>
      <c r="KS10">
        <f>IFERROR(__xludf.DUMMYFUNCTION("""COMPUTED_VALUE"""),0.0)</f>
        <v>0</v>
      </c>
      <c r="KT10">
        <f>IFERROR(__xludf.DUMMYFUNCTION("""COMPUTED_VALUE"""),0.0)</f>
        <v>0</v>
      </c>
      <c r="KU10">
        <f>IFERROR(__xludf.DUMMYFUNCTION("""COMPUTED_VALUE"""),0.0)</f>
        <v>0</v>
      </c>
      <c r="KV10">
        <f>IFERROR(__xludf.DUMMYFUNCTION("""COMPUTED_VALUE"""),0.0)</f>
        <v>0</v>
      </c>
      <c r="KW10">
        <f>IFERROR(__xludf.DUMMYFUNCTION("""COMPUTED_VALUE"""),0.0)</f>
        <v>0</v>
      </c>
      <c r="KX10">
        <f>IFERROR(__xludf.DUMMYFUNCTION("""COMPUTED_VALUE"""),0.0)</f>
        <v>0</v>
      </c>
      <c r="KY10">
        <f>IFERROR(__xludf.DUMMYFUNCTION("""COMPUTED_VALUE"""),0.0)</f>
        <v>0</v>
      </c>
      <c r="KZ10" t="str">
        <f>IFERROR(__xludf.DUMMYFUNCTION("""COMPUTED_VALUE"""),"x")</f>
        <v>x</v>
      </c>
      <c r="LA10">
        <f>IFERROR(__xludf.DUMMYFUNCTION("""COMPUTED_VALUE"""),1.0)</f>
        <v>1</v>
      </c>
      <c r="LB10">
        <f>IFERROR(__xludf.DUMMYFUNCTION("""COMPUTED_VALUE"""),1.0)</f>
        <v>1</v>
      </c>
      <c r="LC10">
        <f>IFERROR(__xludf.DUMMYFUNCTION("""COMPUTED_VALUE"""),1.0)</f>
        <v>1</v>
      </c>
      <c r="LD10">
        <f>IFERROR(__xludf.DUMMYFUNCTION("""COMPUTED_VALUE"""),1.0)</f>
        <v>1</v>
      </c>
      <c r="LE10">
        <f>IFERROR(__xludf.DUMMYFUNCTION("""COMPUTED_VALUE"""),1.0)</f>
        <v>1</v>
      </c>
      <c r="LF10">
        <f>IFERROR(__xludf.DUMMYFUNCTION("""COMPUTED_VALUE"""),1.0)</f>
        <v>1</v>
      </c>
      <c r="LG10">
        <f>IFERROR(__xludf.DUMMYFUNCTION("""COMPUTED_VALUE"""),1.0)</f>
        <v>1</v>
      </c>
      <c r="LH10">
        <f>IFERROR(__xludf.DUMMYFUNCTION("""COMPUTED_VALUE"""),1.0)</f>
        <v>1</v>
      </c>
      <c r="LI10">
        <f>IFERROR(__xludf.DUMMYFUNCTION("""COMPUTED_VALUE"""),1.0)</f>
        <v>1</v>
      </c>
      <c r="LJ10">
        <f>IFERROR(__xludf.DUMMYFUNCTION("""COMPUTED_VALUE"""),1.0)</f>
        <v>1</v>
      </c>
      <c r="LK10">
        <f>IFERROR(__xludf.DUMMYFUNCTION("""COMPUTED_VALUE"""),1.0)</f>
        <v>1</v>
      </c>
      <c r="LL10">
        <f>IFERROR(__xludf.DUMMYFUNCTION("""COMPUTED_VALUE"""),1.0)</f>
        <v>1</v>
      </c>
      <c r="LM10">
        <f>IFERROR(__xludf.DUMMYFUNCTION("""COMPUTED_VALUE"""),1.0)</f>
        <v>1</v>
      </c>
      <c r="LN10">
        <f>IFERROR(__xludf.DUMMYFUNCTION("""COMPUTED_VALUE"""),1.0)</f>
        <v>1</v>
      </c>
      <c r="LO10">
        <f>IFERROR(__xludf.DUMMYFUNCTION("""COMPUTED_VALUE"""),1.0)</f>
        <v>1</v>
      </c>
      <c r="LP10">
        <f>IFERROR(__xludf.DUMMYFUNCTION("""COMPUTED_VALUE"""),1.0)</f>
        <v>1</v>
      </c>
      <c r="LQ10" t="str">
        <f>IFERROR(__xludf.DUMMYFUNCTION("""COMPUTED_VALUE"""),"x")</f>
        <v>x</v>
      </c>
      <c r="LR10">
        <f>IFERROR(__xludf.DUMMYFUNCTION("""COMPUTED_VALUE"""),1.0)</f>
        <v>1</v>
      </c>
      <c r="LS10">
        <f>IFERROR(__xludf.DUMMYFUNCTION("""COMPUTED_VALUE"""),1.0)</f>
        <v>1</v>
      </c>
      <c r="LT10">
        <f>IFERROR(__xludf.DUMMYFUNCTION("""COMPUTED_VALUE"""),1.0)</f>
        <v>1</v>
      </c>
      <c r="LU10">
        <f>IFERROR(__xludf.DUMMYFUNCTION("""COMPUTED_VALUE"""),1.0)</f>
        <v>1</v>
      </c>
      <c r="LV10">
        <f>IFERROR(__xludf.DUMMYFUNCTION("""COMPUTED_VALUE"""),1.0)</f>
        <v>1</v>
      </c>
      <c r="LW10">
        <f>IFERROR(__xludf.DUMMYFUNCTION("""COMPUTED_VALUE"""),1.0)</f>
        <v>1</v>
      </c>
      <c r="LX10">
        <f>IFERROR(__xludf.DUMMYFUNCTION("""COMPUTED_VALUE"""),1.0)</f>
        <v>1</v>
      </c>
      <c r="LY10">
        <f>IFERROR(__xludf.DUMMYFUNCTION("""COMPUTED_VALUE"""),1.0)</f>
        <v>1</v>
      </c>
      <c r="LZ10">
        <f>IFERROR(__xludf.DUMMYFUNCTION("""COMPUTED_VALUE"""),1.0)</f>
        <v>1</v>
      </c>
      <c r="MA10">
        <f>IFERROR(__xludf.DUMMYFUNCTION("""COMPUTED_VALUE"""),1.0)</f>
        <v>1</v>
      </c>
      <c r="MB10">
        <f>IFERROR(__xludf.DUMMYFUNCTION("""COMPUTED_VALUE"""),1.0)</f>
        <v>1</v>
      </c>
      <c r="MC10">
        <f>IFERROR(__xludf.DUMMYFUNCTION("""COMPUTED_VALUE"""),1.0)</f>
        <v>1</v>
      </c>
      <c r="MD10">
        <f>IFERROR(__xludf.DUMMYFUNCTION("""COMPUTED_VALUE"""),1.0)</f>
        <v>1</v>
      </c>
      <c r="ME10">
        <f>IFERROR(__xludf.DUMMYFUNCTION("""COMPUTED_VALUE"""),1.0)</f>
        <v>1</v>
      </c>
      <c r="MF10">
        <f>IFERROR(__xludf.DUMMYFUNCTION("""COMPUTED_VALUE"""),1.0)</f>
        <v>1</v>
      </c>
      <c r="MG10">
        <f>IFERROR(__xludf.DUMMYFUNCTION("""COMPUTED_VALUE"""),1.0)</f>
        <v>1</v>
      </c>
      <c r="MH10">
        <f>IFERROR(__xludf.DUMMYFUNCTION("""COMPUTED_VALUE"""),1.0)</f>
        <v>1</v>
      </c>
      <c r="MI10">
        <f>IFERROR(__xludf.DUMMYFUNCTION("""COMPUTED_VALUE"""),1.0)</f>
        <v>1</v>
      </c>
      <c r="MJ10">
        <f>IFERROR(__xludf.DUMMYFUNCTION("""COMPUTED_VALUE"""),1.0)</f>
        <v>1</v>
      </c>
      <c r="MK10">
        <f>IFERROR(__xludf.DUMMYFUNCTION("""COMPUTED_VALUE"""),1.0)</f>
        <v>1</v>
      </c>
      <c r="ML10">
        <f>IFERROR(__xludf.DUMMYFUNCTION("""COMPUTED_VALUE"""),1.0)</f>
        <v>1</v>
      </c>
      <c r="MM10">
        <f>IFERROR(__xludf.DUMMYFUNCTION("""COMPUTED_VALUE"""),1.0)</f>
        <v>1</v>
      </c>
      <c r="MN10">
        <f>IFERROR(__xludf.DUMMYFUNCTION("""COMPUTED_VALUE"""),1.0)</f>
        <v>1</v>
      </c>
      <c r="MO10">
        <f>IFERROR(__xludf.DUMMYFUNCTION("""COMPUTED_VALUE"""),1.0)</f>
        <v>1</v>
      </c>
      <c r="MP10">
        <f>IFERROR(__xludf.DUMMYFUNCTION("""COMPUTED_VALUE"""),1.0)</f>
        <v>1</v>
      </c>
      <c r="MQ10">
        <f>IFERROR(__xludf.DUMMYFUNCTION("""COMPUTED_VALUE"""),1.0)</f>
        <v>1</v>
      </c>
      <c r="MR10">
        <f>IFERROR(__xludf.DUMMYFUNCTION("""COMPUTED_VALUE"""),1.0)</f>
        <v>1</v>
      </c>
      <c r="MS10">
        <f>IFERROR(__xludf.DUMMYFUNCTION("""COMPUTED_VALUE"""),1.0)</f>
        <v>1</v>
      </c>
      <c r="MT10" t="str">
        <f>IFERROR(__xludf.DUMMYFUNCTION("""COMPUTED_VALUE"""),"x")</f>
        <v>x</v>
      </c>
      <c r="MU10">
        <f>IFERROR(__xludf.DUMMYFUNCTION("""COMPUTED_VALUE"""),1.0)</f>
        <v>1</v>
      </c>
      <c r="MV10">
        <f>IFERROR(__xludf.DUMMYFUNCTION("""COMPUTED_VALUE"""),1.0)</f>
        <v>1</v>
      </c>
      <c r="MW10">
        <f>IFERROR(__xludf.DUMMYFUNCTION("""COMPUTED_VALUE"""),1.0)</f>
        <v>1</v>
      </c>
      <c r="MX10">
        <f>IFERROR(__xludf.DUMMYFUNCTION("""COMPUTED_VALUE"""),1.0)</f>
        <v>1</v>
      </c>
      <c r="MY10">
        <f>IFERROR(__xludf.DUMMYFUNCTION("""COMPUTED_VALUE"""),1.0)</f>
        <v>1</v>
      </c>
      <c r="MZ10">
        <f>IFERROR(__xludf.DUMMYFUNCTION("""COMPUTED_VALUE"""),1.0)</f>
        <v>1</v>
      </c>
      <c r="NA10">
        <f>IFERROR(__xludf.DUMMYFUNCTION("""COMPUTED_VALUE"""),0.0)</f>
        <v>0</v>
      </c>
      <c r="NB10">
        <f>IFERROR(__xludf.DUMMYFUNCTION("""COMPUTED_VALUE"""),0.0)</f>
        <v>0</v>
      </c>
      <c r="NC10">
        <f>IFERROR(__xludf.DUMMYFUNCTION("""COMPUTED_VALUE"""),1.0)</f>
        <v>1</v>
      </c>
      <c r="ND10">
        <f>IFERROR(__xludf.DUMMYFUNCTION("""COMPUTED_VALUE"""),1.0)</f>
        <v>1</v>
      </c>
      <c r="NE10">
        <f>IFERROR(__xludf.DUMMYFUNCTION("""COMPUTED_VALUE"""),1.0)</f>
        <v>1</v>
      </c>
      <c r="NF10">
        <f>IFERROR(__xludf.DUMMYFUNCTION("""COMPUTED_VALUE"""),0.0)</f>
        <v>0</v>
      </c>
      <c r="NG10">
        <f>IFERROR(__xludf.DUMMYFUNCTION("""COMPUTED_VALUE"""),0.0)</f>
        <v>0</v>
      </c>
      <c r="NH10">
        <f>IFERROR(__xludf.DUMMYFUNCTION("""COMPUTED_VALUE"""),0.0)</f>
        <v>0</v>
      </c>
      <c r="NI10">
        <f>IFERROR(__xludf.DUMMYFUNCTION("""COMPUTED_VALUE"""),0.0)</f>
        <v>0</v>
      </c>
      <c r="NJ10">
        <f>IFERROR(__xludf.DUMMYFUNCTION("""COMPUTED_VALUE"""),0.0)</f>
        <v>0</v>
      </c>
      <c r="NK10">
        <f>IFERROR(__xludf.DUMMYFUNCTION("""COMPUTED_VALUE"""),0.0)</f>
        <v>0</v>
      </c>
      <c r="NL10">
        <f>IFERROR(__xludf.DUMMYFUNCTION("""COMPUTED_VALUE"""),0.0)</f>
        <v>0</v>
      </c>
      <c r="NM10">
        <f>IFERROR(__xludf.DUMMYFUNCTION("""COMPUTED_VALUE"""),0.0)</f>
        <v>0</v>
      </c>
      <c r="NN10">
        <f>IFERROR(__xludf.DUMMYFUNCTION("""COMPUTED_VALUE"""),0.0)</f>
        <v>0</v>
      </c>
      <c r="NO10">
        <f>IFERROR(__xludf.DUMMYFUNCTION("""COMPUTED_VALUE"""),0.0)</f>
        <v>0</v>
      </c>
      <c r="NP10">
        <f>IFERROR(__xludf.DUMMYFUNCTION("""COMPUTED_VALUE"""),0.0)</f>
        <v>0</v>
      </c>
      <c r="NQ10">
        <f>IFERROR(__xludf.DUMMYFUNCTION("""COMPUTED_VALUE"""),0.0)</f>
        <v>0</v>
      </c>
      <c r="NR10">
        <f>IFERROR(__xludf.DUMMYFUNCTION("""COMPUTED_VALUE"""),0.0)</f>
        <v>0</v>
      </c>
    </row>
    <row r="11" ht="15.75" customHeight="1">
      <c r="A11">
        <f>IFERROR(__xludf.DUMMYFUNCTION("""COMPUTED_VALUE"""),10.0)</f>
        <v>10</v>
      </c>
      <c r="B11" t="str">
        <f>IFERROR(__xludf.DUMMYFUNCTION("""COMPUTED_VALUE"""),"BogdanPetrovic04")</f>
        <v>BogdanPetrovic04</v>
      </c>
      <c r="C11" t="str">
        <f>IFERROR(__xludf.DUMMYFUNCTION("""COMPUTED_VALUE"""),"Bogdan")</f>
        <v>Bogdan</v>
      </c>
      <c r="D11" t="str">
        <f>IFERROR(__xludf.DUMMYFUNCTION("""COMPUTED_VALUE"""),"Petrović")</f>
        <v>Petrović</v>
      </c>
      <c r="E11">
        <f>IFERROR(__xludf.DUMMYFUNCTION("""COMPUTED_VALUE"""),200.0)</f>
        <v>200</v>
      </c>
      <c r="F11" t="str">
        <f>IFERROR(__xludf.DUMMYFUNCTION("""COMPUTED_VALUE"""),"ODOBREN")</f>
        <v>ODOBREN</v>
      </c>
      <c r="G11" t="str">
        <f>IFERROR(__xludf.DUMMYFUNCTION("""COMPUTED_VALUE"""),"Stari grad")</f>
        <v>Stari grad</v>
      </c>
      <c r="H11" t="str">
        <f>IFERROR(__xludf.DUMMYFUNCTION("""COMPUTED_VALUE"""),"Matematička gimnazija")</f>
        <v>Matematička gimnazija</v>
      </c>
      <c r="I11" t="str">
        <f>IFERROR(__xludf.DUMMYFUNCTION("""COMPUTED_VALUE"""),"I")</f>
        <v>I</v>
      </c>
      <c r="J11" t="str">
        <f>IFERROR(__xludf.DUMMYFUNCTION("""COMPUTED_VALUE"""),"B")</f>
        <v>B</v>
      </c>
      <c r="L11" t="str">
        <f>IFERROR(__xludf.DUMMYFUNCTION("""COMPUTED_VALUE"""),"x")</f>
        <v>x</v>
      </c>
      <c r="M11">
        <f>IFERROR(__xludf.DUMMYFUNCTION("""COMPUTED_VALUE"""),100.0)</f>
        <v>100</v>
      </c>
      <c r="N11">
        <f>IFERROR(__xludf.DUMMYFUNCTION("""COMPUTED_VALUE"""),100.0)</f>
        <v>100</v>
      </c>
      <c r="O11">
        <f>IFERROR(__xludf.DUMMYFUNCTION("""COMPUTED_VALUE"""),0.0)</f>
        <v>0</v>
      </c>
      <c r="P11" t="str">
        <f>IFERROR(__xludf.DUMMYFUNCTION("""COMPUTED_VALUE"""),"-")</f>
        <v>-</v>
      </c>
      <c r="Q11" t="str">
        <f>IFERROR(__xludf.DUMMYFUNCTION("""COMPUTED_VALUE"""),"-")</f>
        <v>-</v>
      </c>
      <c r="R11" t="str">
        <f>IFERROR(__xludf.DUMMYFUNCTION("""COMPUTED_VALUE"""),"-")</f>
        <v>-</v>
      </c>
      <c r="S11" t="str">
        <f>IFERROR(__xludf.DUMMYFUNCTION("""COMPUTED_VALUE"""),"x")</f>
        <v>x</v>
      </c>
      <c r="T11" t="str">
        <f>IFERROR(__xludf.DUMMYFUNCTION("""COMPUTED_VALUE"""),"x")</f>
        <v>x</v>
      </c>
      <c r="U11" t="str">
        <f>IFERROR(__xludf.DUMMYFUNCTION("""COMPUTED_VALUE"""),"OK")</f>
        <v>OK</v>
      </c>
      <c r="V11" t="str">
        <f>IFERROR(__xludf.DUMMYFUNCTION("""COMPUTED_VALUE"""),"OK")</f>
        <v>OK</v>
      </c>
      <c r="W11" t="str">
        <f>IFERROR(__xludf.DUMMYFUNCTION("""COMPUTED_VALUE"""),"OK")</f>
        <v>OK</v>
      </c>
      <c r="X11" t="str">
        <f>IFERROR(__xludf.DUMMYFUNCTION("""COMPUTED_VALUE"""),"OK")</f>
        <v>OK</v>
      </c>
      <c r="Y11" t="str">
        <f>IFERROR(__xludf.DUMMYFUNCTION("""COMPUTED_VALUE"""),"OK")</f>
        <v>OK</v>
      </c>
      <c r="Z11" t="str">
        <f>IFERROR(__xludf.DUMMYFUNCTION("""COMPUTED_VALUE"""),"OK")</f>
        <v>OK</v>
      </c>
      <c r="AA11" t="str">
        <f>IFERROR(__xludf.DUMMYFUNCTION("""COMPUTED_VALUE"""),"OK")</f>
        <v>OK</v>
      </c>
      <c r="AB11" t="str">
        <f>IFERROR(__xludf.DUMMYFUNCTION("""COMPUTED_VALUE"""),"OK")</f>
        <v>OK</v>
      </c>
      <c r="AC11" t="str">
        <f>IFERROR(__xludf.DUMMYFUNCTION("""COMPUTED_VALUE"""),"OK")</f>
        <v>OK</v>
      </c>
      <c r="AD11" t="str">
        <f>IFERROR(__xludf.DUMMYFUNCTION("""COMPUTED_VALUE"""),"OK")</f>
        <v>OK</v>
      </c>
      <c r="AE11" t="str">
        <f>IFERROR(__xludf.DUMMYFUNCTION("""COMPUTED_VALUE"""),"OK")</f>
        <v>OK</v>
      </c>
      <c r="AF11" t="str">
        <f>IFERROR(__xludf.DUMMYFUNCTION("""COMPUTED_VALUE"""),"OK")</f>
        <v>OK</v>
      </c>
      <c r="AG11" t="str">
        <f>IFERROR(__xludf.DUMMYFUNCTION("""COMPUTED_VALUE"""),"OK")</f>
        <v>OK</v>
      </c>
      <c r="AH11" t="str">
        <f>IFERROR(__xludf.DUMMYFUNCTION("""COMPUTED_VALUE"""),"OK")</f>
        <v>OK</v>
      </c>
      <c r="AI11" t="str">
        <f>IFERROR(__xludf.DUMMYFUNCTION("""COMPUTED_VALUE"""),"OK")</f>
        <v>OK</v>
      </c>
      <c r="AJ11" t="str">
        <f>IFERROR(__xludf.DUMMYFUNCTION("""COMPUTED_VALUE"""),"OK")</f>
        <v>OK</v>
      </c>
      <c r="AK11" t="str">
        <f>IFERROR(__xludf.DUMMYFUNCTION("""COMPUTED_VALUE"""),"OK")</f>
        <v>OK</v>
      </c>
      <c r="AL11" t="str">
        <f>IFERROR(__xludf.DUMMYFUNCTION("""COMPUTED_VALUE"""),"OK")</f>
        <v>OK</v>
      </c>
      <c r="AM11" t="str">
        <f>IFERROR(__xludf.DUMMYFUNCTION("""COMPUTED_VALUE"""),"OK")</f>
        <v>OK</v>
      </c>
      <c r="AN11" t="str">
        <f>IFERROR(__xludf.DUMMYFUNCTION("""COMPUTED_VALUE"""),"OK")</f>
        <v>OK</v>
      </c>
      <c r="AO11" t="str">
        <f>IFERROR(__xludf.DUMMYFUNCTION("""COMPUTED_VALUE"""),"OK")</f>
        <v>OK</v>
      </c>
      <c r="AP11" t="str">
        <f>IFERROR(__xludf.DUMMYFUNCTION("""COMPUTED_VALUE"""),"OK")</f>
        <v>OK</v>
      </c>
      <c r="AQ11" t="str">
        <f>IFERROR(__xludf.DUMMYFUNCTION("""COMPUTED_VALUE"""),"OK")</f>
        <v>OK</v>
      </c>
      <c r="AR11" t="str">
        <f>IFERROR(__xludf.DUMMYFUNCTION("""COMPUTED_VALUE"""),"OK")</f>
        <v>OK</v>
      </c>
      <c r="AS11" t="str">
        <f>IFERROR(__xludf.DUMMYFUNCTION("""COMPUTED_VALUE"""),"OK")</f>
        <v>OK</v>
      </c>
      <c r="AT11" t="str">
        <f>IFERROR(__xludf.DUMMYFUNCTION("""COMPUTED_VALUE"""),"OK")</f>
        <v>OK</v>
      </c>
      <c r="AU11" t="str">
        <f>IFERROR(__xludf.DUMMYFUNCTION("""COMPUTED_VALUE"""),"OK")</f>
        <v>OK</v>
      </c>
      <c r="AV11" t="str">
        <f>IFERROR(__xludf.DUMMYFUNCTION("""COMPUTED_VALUE"""),"OK")</f>
        <v>OK</v>
      </c>
      <c r="AW11" t="str">
        <f>IFERROR(__xludf.DUMMYFUNCTION("""COMPUTED_VALUE"""),"OK")</f>
        <v>OK</v>
      </c>
      <c r="AX11" t="str">
        <f>IFERROR(__xludf.DUMMYFUNCTION("""COMPUTED_VALUE"""),"OK")</f>
        <v>OK</v>
      </c>
      <c r="AY11" t="str">
        <f>IFERROR(__xludf.DUMMYFUNCTION("""COMPUTED_VALUE"""),"OK")</f>
        <v>OK</v>
      </c>
      <c r="AZ11" t="str">
        <f>IFERROR(__xludf.DUMMYFUNCTION("""COMPUTED_VALUE"""),"OK")</f>
        <v>OK</v>
      </c>
      <c r="BA11" t="str">
        <f>IFERROR(__xludf.DUMMYFUNCTION("""COMPUTED_VALUE"""),"OK")</f>
        <v>OK</v>
      </c>
      <c r="BB11" t="str">
        <f>IFERROR(__xludf.DUMMYFUNCTION("""COMPUTED_VALUE"""),"OK")</f>
        <v>OK</v>
      </c>
      <c r="BC11" t="str">
        <f>IFERROR(__xludf.DUMMYFUNCTION("""COMPUTED_VALUE"""),"OK")</f>
        <v>OK</v>
      </c>
      <c r="BD11" t="str">
        <f>IFERROR(__xludf.DUMMYFUNCTION("""COMPUTED_VALUE"""),"OK")</f>
        <v>OK</v>
      </c>
      <c r="BE11" t="str">
        <f>IFERROR(__xludf.DUMMYFUNCTION("""COMPUTED_VALUE"""),"OK")</f>
        <v>OK</v>
      </c>
      <c r="BF11" t="str">
        <f>IFERROR(__xludf.DUMMYFUNCTION("""COMPUTED_VALUE"""),"OK")</f>
        <v>OK</v>
      </c>
      <c r="BG11" t="str">
        <f>IFERROR(__xludf.DUMMYFUNCTION("""COMPUTED_VALUE"""),"OK")</f>
        <v>OK</v>
      </c>
      <c r="BH11" t="str">
        <f>IFERROR(__xludf.DUMMYFUNCTION("""COMPUTED_VALUE"""),"OK")</f>
        <v>OK</v>
      </c>
      <c r="BI11" t="str">
        <f>IFERROR(__xludf.DUMMYFUNCTION("""COMPUTED_VALUE"""),"OK")</f>
        <v>OK</v>
      </c>
      <c r="BJ11" t="str">
        <f>IFERROR(__xludf.DUMMYFUNCTION("""COMPUTED_VALUE"""),"OK")</f>
        <v>OK</v>
      </c>
      <c r="BK11" t="str">
        <f>IFERROR(__xludf.DUMMYFUNCTION("""COMPUTED_VALUE"""),"x")</f>
        <v>x</v>
      </c>
      <c r="BL11" t="str">
        <f>IFERROR(__xludf.DUMMYFUNCTION("""COMPUTED_VALUE"""),"OK")</f>
        <v>OK</v>
      </c>
      <c r="BM11" t="str">
        <f>IFERROR(__xludf.DUMMYFUNCTION("""COMPUTED_VALUE"""),"OK")</f>
        <v>OK</v>
      </c>
      <c r="BN11" t="str">
        <f>IFERROR(__xludf.DUMMYFUNCTION("""COMPUTED_VALUE"""),"OK")</f>
        <v>OK</v>
      </c>
      <c r="BO11" t="str">
        <f>IFERROR(__xludf.DUMMYFUNCTION("""COMPUTED_VALUE"""),"OK")</f>
        <v>OK</v>
      </c>
      <c r="BP11" t="str">
        <f>IFERROR(__xludf.DUMMYFUNCTION("""COMPUTED_VALUE"""),"OK")</f>
        <v>OK</v>
      </c>
      <c r="BQ11" t="str">
        <f>IFERROR(__xludf.DUMMYFUNCTION("""COMPUTED_VALUE"""),"OK")</f>
        <v>OK</v>
      </c>
      <c r="BR11" t="str">
        <f>IFERROR(__xludf.DUMMYFUNCTION("""COMPUTED_VALUE"""),"OK")</f>
        <v>OK</v>
      </c>
      <c r="BS11" t="str">
        <f>IFERROR(__xludf.DUMMYFUNCTION("""COMPUTED_VALUE"""),"OK")</f>
        <v>OK</v>
      </c>
      <c r="BT11" t="str">
        <f>IFERROR(__xludf.DUMMYFUNCTION("""COMPUTED_VALUE"""),"OK")</f>
        <v>OK</v>
      </c>
      <c r="BU11" t="str">
        <f>IFERROR(__xludf.DUMMYFUNCTION("""COMPUTED_VALUE"""),"OK")</f>
        <v>OK</v>
      </c>
      <c r="BV11" t="str">
        <f>IFERROR(__xludf.DUMMYFUNCTION("""COMPUTED_VALUE"""),"OK")</f>
        <v>OK</v>
      </c>
      <c r="BW11" t="str">
        <f>IFERROR(__xludf.DUMMYFUNCTION("""COMPUTED_VALUE"""),"OK")</f>
        <v>OK</v>
      </c>
      <c r="BX11" t="str">
        <f>IFERROR(__xludf.DUMMYFUNCTION("""COMPUTED_VALUE"""),"OK")</f>
        <v>OK</v>
      </c>
      <c r="BY11" t="str">
        <f>IFERROR(__xludf.DUMMYFUNCTION("""COMPUTED_VALUE"""),"OK")</f>
        <v>OK</v>
      </c>
      <c r="BZ11" t="str">
        <f>IFERROR(__xludf.DUMMYFUNCTION("""COMPUTED_VALUE"""),"OK")</f>
        <v>OK</v>
      </c>
      <c r="CA11" t="str">
        <f>IFERROR(__xludf.DUMMYFUNCTION("""COMPUTED_VALUE"""),"OK")</f>
        <v>OK</v>
      </c>
      <c r="CB11" t="str">
        <f>IFERROR(__xludf.DUMMYFUNCTION("""COMPUTED_VALUE"""),"OK")</f>
        <v>OK</v>
      </c>
      <c r="CC11" t="str">
        <f>IFERROR(__xludf.DUMMYFUNCTION("""COMPUTED_VALUE"""),"OK")</f>
        <v>OK</v>
      </c>
      <c r="CD11" t="str">
        <f>IFERROR(__xludf.DUMMYFUNCTION("""COMPUTED_VALUE"""),"OK")</f>
        <v>OK</v>
      </c>
      <c r="CE11" t="str">
        <f>IFERROR(__xludf.DUMMYFUNCTION("""COMPUTED_VALUE"""),"OK")</f>
        <v>OK</v>
      </c>
      <c r="CF11" t="str">
        <f>IFERROR(__xludf.DUMMYFUNCTION("""COMPUTED_VALUE"""),"OK")</f>
        <v>OK</v>
      </c>
      <c r="CG11" t="str">
        <f>IFERROR(__xludf.DUMMYFUNCTION("""COMPUTED_VALUE"""),"OK")</f>
        <v>OK</v>
      </c>
      <c r="CH11" t="str">
        <f>IFERROR(__xludf.DUMMYFUNCTION("""COMPUTED_VALUE"""),"OK")</f>
        <v>OK</v>
      </c>
      <c r="CI11" t="str">
        <f>IFERROR(__xludf.DUMMYFUNCTION("""COMPUTED_VALUE"""),"OK")</f>
        <v>OK</v>
      </c>
      <c r="CJ11" t="str">
        <f>IFERROR(__xludf.DUMMYFUNCTION("""COMPUTED_VALUE"""),"OK")</f>
        <v>OK</v>
      </c>
      <c r="CK11" t="str">
        <f>IFERROR(__xludf.DUMMYFUNCTION("""COMPUTED_VALUE"""),"OK")</f>
        <v>OK</v>
      </c>
      <c r="CL11" t="str">
        <f>IFERROR(__xludf.DUMMYFUNCTION("""COMPUTED_VALUE"""),"OK")</f>
        <v>OK</v>
      </c>
      <c r="CM11" t="str">
        <f>IFERROR(__xludf.DUMMYFUNCTION("""COMPUTED_VALUE"""),"OK")</f>
        <v>OK</v>
      </c>
      <c r="CN11" t="str">
        <f>IFERROR(__xludf.DUMMYFUNCTION("""COMPUTED_VALUE"""),"OK")</f>
        <v>OK</v>
      </c>
      <c r="CO11" t="str">
        <f>IFERROR(__xludf.DUMMYFUNCTION("""COMPUTED_VALUE"""),"OK")</f>
        <v>OK</v>
      </c>
      <c r="CP11" t="str">
        <f>IFERROR(__xludf.DUMMYFUNCTION("""COMPUTED_VALUE"""),"OK")</f>
        <v>OK</v>
      </c>
      <c r="CQ11" t="str">
        <f>IFERROR(__xludf.DUMMYFUNCTION("""COMPUTED_VALUE"""),"OK")</f>
        <v>OK</v>
      </c>
      <c r="CR11" t="str">
        <f>IFERROR(__xludf.DUMMYFUNCTION("""COMPUTED_VALUE"""),"OK")</f>
        <v>OK</v>
      </c>
      <c r="CS11" t="str">
        <f>IFERROR(__xludf.DUMMYFUNCTION("""COMPUTED_VALUE"""),"x")</f>
        <v>x</v>
      </c>
      <c r="CT11" t="str">
        <f>IFERROR(__xludf.DUMMYFUNCTION("""COMPUTED_VALUE"""),"WA")</f>
        <v>WA</v>
      </c>
      <c r="CU11" t="str">
        <f>IFERROR(__xludf.DUMMYFUNCTION("""COMPUTED_VALUE"""),"WA")</f>
        <v>WA</v>
      </c>
      <c r="CV11" t="str">
        <f>IFERROR(__xludf.DUMMYFUNCTION("""COMPUTED_VALUE"""),"WA")</f>
        <v>WA</v>
      </c>
      <c r="CW11" t="str">
        <f>IFERROR(__xludf.DUMMYFUNCTION("""COMPUTED_VALUE"""),"WA")</f>
        <v>WA</v>
      </c>
      <c r="CX11" t="str">
        <f>IFERROR(__xludf.DUMMYFUNCTION("""COMPUTED_VALUE"""),"WA")</f>
        <v>WA</v>
      </c>
      <c r="CY11" t="str">
        <f>IFERROR(__xludf.DUMMYFUNCTION("""COMPUTED_VALUE"""),"WA")</f>
        <v>WA</v>
      </c>
      <c r="CZ11" t="str">
        <f>IFERROR(__xludf.DUMMYFUNCTION("""COMPUTED_VALUE"""),"WA")</f>
        <v>WA</v>
      </c>
      <c r="DA11" t="str">
        <f>IFERROR(__xludf.DUMMYFUNCTION("""COMPUTED_VALUE"""),"WA")</f>
        <v>WA</v>
      </c>
      <c r="DB11" t="str">
        <f>IFERROR(__xludf.DUMMYFUNCTION("""COMPUTED_VALUE"""),"OK")</f>
        <v>OK</v>
      </c>
      <c r="DC11" t="str">
        <f>IFERROR(__xludf.DUMMYFUNCTION("""COMPUTED_VALUE"""),"WA")</f>
        <v>WA</v>
      </c>
      <c r="DD11" t="str">
        <f>IFERROR(__xludf.DUMMYFUNCTION("""COMPUTED_VALUE"""),"WA")</f>
        <v>WA</v>
      </c>
      <c r="DE11" t="str">
        <f>IFERROR(__xludf.DUMMYFUNCTION("""COMPUTED_VALUE"""),"WA")</f>
        <v>WA</v>
      </c>
      <c r="DF11" t="str">
        <f>IFERROR(__xludf.DUMMYFUNCTION("""COMPUTED_VALUE"""),"WA")</f>
        <v>WA</v>
      </c>
      <c r="DG11" t="str">
        <f>IFERROR(__xludf.DUMMYFUNCTION("""COMPUTED_VALUE"""),"WA")</f>
        <v>WA</v>
      </c>
      <c r="DH11" t="str">
        <f>IFERROR(__xludf.DUMMYFUNCTION("""COMPUTED_VALUE"""),"WA")</f>
        <v>WA</v>
      </c>
      <c r="DI11" t="str">
        <f>IFERROR(__xludf.DUMMYFUNCTION("""COMPUTED_VALUE"""),"WA")</f>
        <v>WA</v>
      </c>
      <c r="DJ11" t="str">
        <f>IFERROR(__xludf.DUMMYFUNCTION("""COMPUTED_VALUE"""),"OK")</f>
        <v>OK</v>
      </c>
      <c r="DK11" t="str">
        <f>IFERROR(__xludf.DUMMYFUNCTION("""COMPUTED_VALUE"""),"WA")</f>
        <v>WA</v>
      </c>
      <c r="DL11" t="str">
        <f>IFERROR(__xludf.DUMMYFUNCTION("""COMPUTED_VALUE"""),"WA")</f>
        <v>WA</v>
      </c>
      <c r="DM11" t="str">
        <f>IFERROR(__xludf.DUMMYFUNCTION("""COMPUTED_VALUE"""),"WA")</f>
        <v>WA</v>
      </c>
      <c r="DN11" t="str">
        <f>IFERROR(__xludf.DUMMYFUNCTION("""COMPUTED_VALUE"""),"WA")</f>
        <v>WA</v>
      </c>
      <c r="DO11" t="str">
        <f>IFERROR(__xludf.DUMMYFUNCTION("""COMPUTED_VALUE"""),"WA")</f>
        <v>WA</v>
      </c>
      <c r="DP11" t="str">
        <f>IFERROR(__xludf.DUMMYFUNCTION("""COMPUTED_VALUE"""),"WA")</f>
        <v>WA</v>
      </c>
      <c r="DQ11" t="str">
        <f>IFERROR(__xludf.DUMMYFUNCTION("""COMPUTED_VALUE"""),"WA")</f>
        <v>WA</v>
      </c>
      <c r="DR11" t="str">
        <f>IFERROR(__xludf.DUMMYFUNCTION("""COMPUTED_VALUE"""),"WA")</f>
        <v>WA</v>
      </c>
      <c r="DS11" t="str">
        <f>IFERROR(__xludf.DUMMYFUNCTION("""COMPUTED_VALUE"""),"WA")</f>
        <v>WA</v>
      </c>
      <c r="DT11" t="str">
        <f>IFERROR(__xludf.DUMMYFUNCTION("""COMPUTED_VALUE"""),"WA")</f>
        <v>WA</v>
      </c>
      <c r="DU11" t="str">
        <f>IFERROR(__xludf.DUMMYFUNCTION("""COMPUTED_VALUE"""),"WA")</f>
        <v>WA</v>
      </c>
      <c r="DV11" t="str">
        <f>IFERROR(__xludf.DUMMYFUNCTION("""COMPUTED_VALUE"""),"WA")</f>
        <v>WA</v>
      </c>
      <c r="DW11" t="str">
        <f>IFERROR(__xludf.DUMMYFUNCTION("""COMPUTED_VALUE"""),"WA")</f>
        <v>WA</v>
      </c>
      <c r="DX11" t="str">
        <f>IFERROR(__xludf.DUMMYFUNCTION("""COMPUTED_VALUE"""),"WA")</f>
        <v>WA</v>
      </c>
      <c r="DY11" t="str">
        <f>IFERROR(__xludf.DUMMYFUNCTION("""COMPUTED_VALUE"""),"WA")</f>
        <v>WA</v>
      </c>
      <c r="DZ11" t="str">
        <f>IFERROR(__xludf.DUMMYFUNCTION("""COMPUTED_VALUE"""),"x")</f>
        <v>x</v>
      </c>
      <c r="EA11" t="str">
        <f>IFERROR(__xludf.DUMMYFUNCTION("""COMPUTED_VALUE"""),"-")</f>
        <v>-</v>
      </c>
      <c r="EB11" t="str">
        <f>IFERROR(__xludf.DUMMYFUNCTION("""COMPUTED_VALUE"""),"-")</f>
        <v>-</v>
      </c>
      <c r="EC11" t="str">
        <f>IFERROR(__xludf.DUMMYFUNCTION("""COMPUTED_VALUE"""),"-")</f>
        <v>-</v>
      </c>
      <c r="ED11" t="str">
        <f>IFERROR(__xludf.DUMMYFUNCTION("""COMPUTED_VALUE"""),"-")</f>
        <v>-</v>
      </c>
      <c r="EE11" t="str">
        <f>IFERROR(__xludf.DUMMYFUNCTION("""COMPUTED_VALUE"""),"-")</f>
        <v>-</v>
      </c>
      <c r="EF11" t="str">
        <f>IFERROR(__xludf.DUMMYFUNCTION("""COMPUTED_VALUE"""),"-")</f>
        <v>-</v>
      </c>
      <c r="EG11" t="str">
        <f>IFERROR(__xludf.DUMMYFUNCTION("""COMPUTED_VALUE"""),"-")</f>
        <v>-</v>
      </c>
      <c r="EH11" t="str">
        <f>IFERROR(__xludf.DUMMYFUNCTION("""COMPUTED_VALUE"""),"-")</f>
        <v>-</v>
      </c>
      <c r="EI11" t="str">
        <f>IFERROR(__xludf.DUMMYFUNCTION("""COMPUTED_VALUE"""),"-")</f>
        <v>-</v>
      </c>
      <c r="EJ11" t="str">
        <f>IFERROR(__xludf.DUMMYFUNCTION("""COMPUTED_VALUE"""),"-")</f>
        <v>-</v>
      </c>
      <c r="EK11" t="str">
        <f>IFERROR(__xludf.DUMMYFUNCTION("""COMPUTED_VALUE"""),"-")</f>
        <v>-</v>
      </c>
      <c r="EL11" t="str">
        <f>IFERROR(__xludf.DUMMYFUNCTION("""COMPUTED_VALUE"""),"-")</f>
        <v>-</v>
      </c>
      <c r="EM11" t="str">
        <f>IFERROR(__xludf.DUMMYFUNCTION("""COMPUTED_VALUE"""),"-")</f>
        <v>-</v>
      </c>
      <c r="EN11" t="str">
        <f>IFERROR(__xludf.DUMMYFUNCTION("""COMPUTED_VALUE"""),"-")</f>
        <v>-</v>
      </c>
      <c r="EO11" t="str">
        <f>IFERROR(__xludf.DUMMYFUNCTION("""COMPUTED_VALUE"""),"-")</f>
        <v>-</v>
      </c>
      <c r="EP11" t="str">
        <f>IFERROR(__xludf.DUMMYFUNCTION("""COMPUTED_VALUE"""),"-")</f>
        <v>-</v>
      </c>
      <c r="EQ11" t="str">
        <f>IFERROR(__xludf.DUMMYFUNCTION("""COMPUTED_VALUE"""),"x")</f>
        <v>x</v>
      </c>
      <c r="ER11" t="str">
        <f>IFERROR(__xludf.DUMMYFUNCTION("""COMPUTED_VALUE"""),"-")</f>
        <v>-</v>
      </c>
      <c r="ES11" t="str">
        <f>IFERROR(__xludf.DUMMYFUNCTION("""COMPUTED_VALUE"""),"-")</f>
        <v>-</v>
      </c>
      <c r="ET11" t="str">
        <f>IFERROR(__xludf.DUMMYFUNCTION("""COMPUTED_VALUE"""),"-")</f>
        <v>-</v>
      </c>
      <c r="EU11" t="str">
        <f>IFERROR(__xludf.DUMMYFUNCTION("""COMPUTED_VALUE"""),"-")</f>
        <v>-</v>
      </c>
      <c r="EV11" t="str">
        <f>IFERROR(__xludf.DUMMYFUNCTION("""COMPUTED_VALUE"""),"-")</f>
        <v>-</v>
      </c>
      <c r="EW11" t="str">
        <f>IFERROR(__xludf.DUMMYFUNCTION("""COMPUTED_VALUE"""),"-")</f>
        <v>-</v>
      </c>
      <c r="EX11" t="str">
        <f>IFERROR(__xludf.DUMMYFUNCTION("""COMPUTED_VALUE"""),"-")</f>
        <v>-</v>
      </c>
      <c r="EY11" t="str">
        <f>IFERROR(__xludf.DUMMYFUNCTION("""COMPUTED_VALUE"""),"-")</f>
        <v>-</v>
      </c>
      <c r="EZ11" t="str">
        <f>IFERROR(__xludf.DUMMYFUNCTION("""COMPUTED_VALUE"""),"-")</f>
        <v>-</v>
      </c>
      <c r="FA11" t="str">
        <f>IFERROR(__xludf.DUMMYFUNCTION("""COMPUTED_VALUE"""),"-")</f>
        <v>-</v>
      </c>
      <c r="FB11" t="str">
        <f>IFERROR(__xludf.DUMMYFUNCTION("""COMPUTED_VALUE"""),"-")</f>
        <v>-</v>
      </c>
      <c r="FC11" t="str">
        <f>IFERROR(__xludf.DUMMYFUNCTION("""COMPUTED_VALUE"""),"-")</f>
        <v>-</v>
      </c>
      <c r="FD11" t="str">
        <f>IFERROR(__xludf.DUMMYFUNCTION("""COMPUTED_VALUE"""),"-")</f>
        <v>-</v>
      </c>
      <c r="FE11" t="str">
        <f>IFERROR(__xludf.DUMMYFUNCTION("""COMPUTED_VALUE"""),"-")</f>
        <v>-</v>
      </c>
      <c r="FF11" t="str">
        <f>IFERROR(__xludf.DUMMYFUNCTION("""COMPUTED_VALUE"""),"-")</f>
        <v>-</v>
      </c>
      <c r="FG11" t="str">
        <f>IFERROR(__xludf.DUMMYFUNCTION("""COMPUTED_VALUE"""),"-")</f>
        <v>-</v>
      </c>
      <c r="FH11" t="str">
        <f>IFERROR(__xludf.DUMMYFUNCTION("""COMPUTED_VALUE"""),"-")</f>
        <v>-</v>
      </c>
      <c r="FI11" t="str">
        <f>IFERROR(__xludf.DUMMYFUNCTION("""COMPUTED_VALUE"""),"-")</f>
        <v>-</v>
      </c>
      <c r="FJ11" t="str">
        <f>IFERROR(__xludf.DUMMYFUNCTION("""COMPUTED_VALUE"""),"-")</f>
        <v>-</v>
      </c>
      <c r="FK11" t="str">
        <f>IFERROR(__xludf.DUMMYFUNCTION("""COMPUTED_VALUE"""),"-")</f>
        <v>-</v>
      </c>
      <c r="FL11" t="str">
        <f>IFERROR(__xludf.DUMMYFUNCTION("""COMPUTED_VALUE"""),"-")</f>
        <v>-</v>
      </c>
      <c r="FM11" t="str">
        <f>IFERROR(__xludf.DUMMYFUNCTION("""COMPUTED_VALUE"""),"-")</f>
        <v>-</v>
      </c>
      <c r="FN11" t="str">
        <f>IFERROR(__xludf.DUMMYFUNCTION("""COMPUTED_VALUE"""),"-")</f>
        <v>-</v>
      </c>
      <c r="FO11" t="str">
        <f>IFERROR(__xludf.DUMMYFUNCTION("""COMPUTED_VALUE"""),"-")</f>
        <v>-</v>
      </c>
      <c r="FP11" t="str">
        <f>IFERROR(__xludf.DUMMYFUNCTION("""COMPUTED_VALUE"""),"-")</f>
        <v>-</v>
      </c>
      <c r="FQ11" t="str">
        <f>IFERROR(__xludf.DUMMYFUNCTION("""COMPUTED_VALUE"""),"-")</f>
        <v>-</v>
      </c>
      <c r="FR11" t="str">
        <f>IFERROR(__xludf.DUMMYFUNCTION("""COMPUTED_VALUE"""),"-")</f>
        <v>-</v>
      </c>
      <c r="FS11" t="str">
        <f>IFERROR(__xludf.DUMMYFUNCTION("""COMPUTED_VALUE"""),"-")</f>
        <v>-</v>
      </c>
      <c r="FT11" t="str">
        <f>IFERROR(__xludf.DUMMYFUNCTION("""COMPUTED_VALUE"""),"x")</f>
        <v>x</v>
      </c>
      <c r="FU11" t="str">
        <f>IFERROR(__xludf.DUMMYFUNCTION("""COMPUTED_VALUE"""),"-")</f>
        <v>-</v>
      </c>
      <c r="FV11" t="str">
        <f>IFERROR(__xludf.DUMMYFUNCTION("""COMPUTED_VALUE"""),"-")</f>
        <v>-</v>
      </c>
      <c r="FW11" t="str">
        <f>IFERROR(__xludf.DUMMYFUNCTION("""COMPUTED_VALUE"""),"-")</f>
        <v>-</v>
      </c>
      <c r="FX11" t="str">
        <f>IFERROR(__xludf.DUMMYFUNCTION("""COMPUTED_VALUE"""),"-")</f>
        <v>-</v>
      </c>
      <c r="FY11" t="str">
        <f>IFERROR(__xludf.DUMMYFUNCTION("""COMPUTED_VALUE"""),"-")</f>
        <v>-</v>
      </c>
      <c r="FZ11" t="str">
        <f>IFERROR(__xludf.DUMMYFUNCTION("""COMPUTED_VALUE"""),"-")</f>
        <v>-</v>
      </c>
      <c r="GA11" t="str">
        <f>IFERROR(__xludf.DUMMYFUNCTION("""COMPUTED_VALUE"""),"-")</f>
        <v>-</v>
      </c>
      <c r="GB11" t="str">
        <f>IFERROR(__xludf.DUMMYFUNCTION("""COMPUTED_VALUE"""),"-")</f>
        <v>-</v>
      </c>
      <c r="GC11" t="str">
        <f>IFERROR(__xludf.DUMMYFUNCTION("""COMPUTED_VALUE"""),"-")</f>
        <v>-</v>
      </c>
      <c r="GD11" t="str">
        <f>IFERROR(__xludf.DUMMYFUNCTION("""COMPUTED_VALUE"""),"-")</f>
        <v>-</v>
      </c>
      <c r="GE11" t="str">
        <f>IFERROR(__xludf.DUMMYFUNCTION("""COMPUTED_VALUE"""),"-")</f>
        <v>-</v>
      </c>
      <c r="GF11" t="str">
        <f>IFERROR(__xludf.DUMMYFUNCTION("""COMPUTED_VALUE"""),"-")</f>
        <v>-</v>
      </c>
      <c r="GG11" t="str">
        <f>IFERROR(__xludf.DUMMYFUNCTION("""COMPUTED_VALUE"""),"-")</f>
        <v>-</v>
      </c>
      <c r="GH11" t="str">
        <f>IFERROR(__xludf.DUMMYFUNCTION("""COMPUTED_VALUE"""),"-")</f>
        <v>-</v>
      </c>
      <c r="GI11" t="str">
        <f>IFERROR(__xludf.DUMMYFUNCTION("""COMPUTED_VALUE"""),"-")</f>
        <v>-</v>
      </c>
      <c r="GJ11" t="str">
        <f>IFERROR(__xludf.DUMMYFUNCTION("""COMPUTED_VALUE"""),"-")</f>
        <v>-</v>
      </c>
      <c r="GK11" t="str">
        <f>IFERROR(__xludf.DUMMYFUNCTION("""COMPUTED_VALUE"""),"-")</f>
        <v>-</v>
      </c>
      <c r="GL11" t="str">
        <f>IFERROR(__xludf.DUMMYFUNCTION("""COMPUTED_VALUE"""),"-")</f>
        <v>-</v>
      </c>
      <c r="GM11" t="str">
        <f>IFERROR(__xludf.DUMMYFUNCTION("""COMPUTED_VALUE"""),"-")</f>
        <v>-</v>
      </c>
      <c r="GN11" t="str">
        <f>IFERROR(__xludf.DUMMYFUNCTION("""COMPUTED_VALUE"""),"-")</f>
        <v>-</v>
      </c>
      <c r="GO11" t="str">
        <f>IFERROR(__xludf.DUMMYFUNCTION("""COMPUTED_VALUE"""),"-")</f>
        <v>-</v>
      </c>
      <c r="GP11" t="str">
        <f>IFERROR(__xludf.DUMMYFUNCTION("""COMPUTED_VALUE"""),"-")</f>
        <v>-</v>
      </c>
      <c r="GQ11" t="str">
        <f>IFERROR(__xludf.DUMMYFUNCTION("""COMPUTED_VALUE"""),"-")</f>
        <v>-</v>
      </c>
      <c r="GR11" t="str">
        <f>IFERROR(__xludf.DUMMYFUNCTION("""COMPUTED_VALUE"""),"-")</f>
        <v>-</v>
      </c>
      <c r="GS11" t="str">
        <f>IFERROR(__xludf.DUMMYFUNCTION("""COMPUTED_VALUE"""),"x")</f>
        <v>x</v>
      </c>
      <c r="GT11" t="str">
        <f>IFERROR(__xludf.DUMMYFUNCTION("""COMPUTED_VALUE"""),"x")</f>
        <v>x</v>
      </c>
      <c r="GU11">
        <f>IFERROR(__xludf.DUMMYFUNCTION("""COMPUTED_VALUE"""),1.0)</f>
        <v>1</v>
      </c>
      <c r="GV11">
        <f>IFERROR(__xludf.DUMMYFUNCTION("""COMPUTED_VALUE"""),1.0)</f>
        <v>1</v>
      </c>
      <c r="GW11">
        <f>IFERROR(__xludf.DUMMYFUNCTION("""COMPUTED_VALUE"""),1.0)</f>
        <v>1</v>
      </c>
      <c r="GX11">
        <f>IFERROR(__xludf.DUMMYFUNCTION("""COMPUTED_VALUE"""),1.0)</f>
        <v>1</v>
      </c>
      <c r="GY11">
        <f>IFERROR(__xludf.DUMMYFUNCTION("""COMPUTED_VALUE"""),1.0)</f>
        <v>1</v>
      </c>
      <c r="GZ11">
        <f>IFERROR(__xludf.DUMMYFUNCTION("""COMPUTED_VALUE"""),1.0)</f>
        <v>1</v>
      </c>
      <c r="HA11">
        <f>IFERROR(__xludf.DUMMYFUNCTION("""COMPUTED_VALUE"""),1.0)</f>
        <v>1</v>
      </c>
      <c r="HB11">
        <f>IFERROR(__xludf.DUMMYFUNCTION("""COMPUTED_VALUE"""),1.0)</f>
        <v>1</v>
      </c>
      <c r="HC11">
        <f>IFERROR(__xludf.DUMMYFUNCTION("""COMPUTED_VALUE"""),1.0)</f>
        <v>1</v>
      </c>
      <c r="HD11">
        <f>IFERROR(__xludf.DUMMYFUNCTION("""COMPUTED_VALUE"""),1.0)</f>
        <v>1</v>
      </c>
      <c r="HE11">
        <f>IFERROR(__xludf.DUMMYFUNCTION("""COMPUTED_VALUE"""),1.0)</f>
        <v>1</v>
      </c>
      <c r="HF11">
        <f>IFERROR(__xludf.DUMMYFUNCTION("""COMPUTED_VALUE"""),1.0)</f>
        <v>1</v>
      </c>
      <c r="HG11">
        <f>IFERROR(__xludf.DUMMYFUNCTION("""COMPUTED_VALUE"""),1.0)</f>
        <v>1</v>
      </c>
      <c r="HH11">
        <f>IFERROR(__xludf.DUMMYFUNCTION("""COMPUTED_VALUE"""),1.0)</f>
        <v>1</v>
      </c>
      <c r="HI11">
        <f>IFERROR(__xludf.DUMMYFUNCTION("""COMPUTED_VALUE"""),1.0)</f>
        <v>1</v>
      </c>
      <c r="HJ11">
        <f>IFERROR(__xludf.DUMMYFUNCTION("""COMPUTED_VALUE"""),1.0)</f>
        <v>1</v>
      </c>
      <c r="HK11">
        <f>IFERROR(__xludf.DUMMYFUNCTION("""COMPUTED_VALUE"""),1.0)</f>
        <v>1</v>
      </c>
      <c r="HL11">
        <f>IFERROR(__xludf.DUMMYFUNCTION("""COMPUTED_VALUE"""),1.0)</f>
        <v>1</v>
      </c>
      <c r="HM11">
        <f>IFERROR(__xludf.DUMMYFUNCTION("""COMPUTED_VALUE"""),1.0)</f>
        <v>1</v>
      </c>
      <c r="HN11">
        <f>IFERROR(__xludf.DUMMYFUNCTION("""COMPUTED_VALUE"""),1.0)</f>
        <v>1</v>
      </c>
      <c r="HO11">
        <f>IFERROR(__xludf.DUMMYFUNCTION("""COMPUTED_VALUE"""),1.0)</f>
        <v>1</v>
      </c>
      <c r="HP11">
        <f>IFERROR(__xludf.DUMMYFUNCTION("""COMPUTED_VALUE"""),1.0)</f>
        <v>1</v>
      </c>
      <c r="HQ11">
        <f>IFERROR(__xludf.DUMMYFUNCTION("""COMPUTED_VALUE"""),1.0)</f>
        <v>1</v>
      </c>
      <c r="HR11">
        <f>IFERROR(__xludf.DUMMYFUNCTION("""COMPUTED_VALUE"""),1.0)</f>
        <v>1</v>
      </c>
      <c r="HS11">
        <f>IFERROR(__xludf.DUMMYFUNCTION("""COMPUTED_VALUE"""),1.0)</f>
        <v>1</v>
      </c>
      <c r="HT11">
        <f>IFERROR(__xludf.DUMMYFUNCTION("""COMPUTED_VALUE"""),1.0)</f>
        <v>1</v>
      </c>
      <c r="HU11">
        <f>IFERROR(__xludf.DUMMYFUNCTION("""COMPUTED_VALUE"""),1.0)</f>
        <v>1</v>
      </c>
      <c r="HV11">
        <f>IFERROR(__xludf.DUMMYFUNCTION("""COMPUTED_VALUE"""),1.0)</f>
        <v>1</v>
      </c>
      <c r="HW11">
        <f>IFERROR(__xludf.DUMMYFUNCTION("""COMPUTED_VALUE"""),1.0)</f>
        <v>1</v>
      </c>
      <c r="HX11">
        <f>IFERROR(__xludf.DUMMYFUNCTION("""COMPUTED_VALUE"""),1.0)</f>
        <v>1</v>
      </c>
      <c r="HY11">
        <f>IFERROR(__xludf.DUMMYFUNCTION("""COMPUTED_VALUE"""),1.0)</f>
        <v>1</v>
      </c>
      <c r="HZ11">
        <f>IFERROR(__xludf.DUMMYFUNCTION("""COMPUTED_VALUE"""),1.0)</f>
        <v>1</v>
      </c>
      <c r="IA11">
        <f>IFERROR(__xludf.DUMMYFUNCTION("""COMPUTED_VALUE"""),1.0)</f>
        <v>1</v>
      </c>
      <c r="IB11">
        <f>IFERROR(__xludf.DUMMYFUNCTION("""COMPUTED_VALUE"""),1.0)</f>
        <v>1</v>
      </c>
      <c r="IC11">
        <f>IFERROR(__xludf.DUMMYFUNCTION("""COMPUTED_VALUE"""),1.0)</f>
        <v>1</v>
      </c>
      <c r="ID11">
        <f>IFERROR(__xludf.DUMMYFUNCTION("""COMPUTED_VALUE"""),1.0)</f>
        <v>1</v>
      </c>
      <c r="IE11">
        <f>IFERROR(__xludf.DUMMYFUNCTION("""COMPUTED_VALUE"""),1.0)</f>
        <v>1</v>
      </c>
      <c r="IF11">
        <f>IFERROR(__xludf.DUMMYFUNCTION("""COMPUTED_VALUE"""),1.0)</f>
        <v>1</v>
      </c>
      <c r="IG11">
        <f>IFERROR(__xludf.DUMMYFUNCTION("""COMPUTED_VALUE"""),1.0)</f>
        <v>1</v>
      </c>
      <c r="IH11">
        <f>IFERROR(__xludf.DUMMYFUNCTION("""COMPUTED_VALUE"""),1.0)</f>
        <v>1</v>
      </c>
      <c r="II11">
        <f>IFERROR(__xludf.DUMMYFUNCTION("""COMPUTED_VALUE"""),1.0)</f>
        <v>1</v>
      </c>
      <c r="IJ11">
        <f>IFERROR(__xludf.DUMMYFUNCTION("""COMPUTED_VALUE"""),1.0)</f>
        <v>1</v>
      </c>
      <c r="IK11" t="str">
        <f>IFERROR(__xludf.DUMMYFUNCTION("""COMPUTED_VALUE"""),"x")</f>
        <v>x</v>
      </c>
      <c r="IL11">
        <f>IFERROR(__xludf.DUMMYFUNCTION("""COMPUTED_VALUE"""),1.0)</f>
        <v>1</v>
      </c>
      <c r="IM11">
        <f>IFERROR(__xludf.DUMMYFUNCTION("""COMPUTED_VALUE"""),1.0)</f>
        <v>1</v>
      </c>
      <c r="IN11">
        <f>IFERROR(__xludf.DUMMYFUNCTION("""COMPUTED_VALUE"""),1.0)</f>
        <v>1</v>
      </c>
      <c r="IO11">
        <f>IFERROR(__xludf.DUMMYFUNCTION("""COMPUTED_VALUE"""),1.0)</f>
        <v>1</v>
      </c>
      <c r="IP11">
        <f>IFERROR(__xludf.DUMMYFUNCTION("""COMPUTED_VALUE"""),1.0)</f>
        <v>1</v>
      </c>
      <c r="IQ11">
        <f>IFERROR(__xludf.DUMMYFUNCTION("""COMPUTED_VALUE"""),1.0)</f>
        <v>1</v>
      </c>
      <c r="IR11">
        <f>IFERROR(__xludf.DUMMYFUNCTION("""COMPUTED_VALUE"""),1.0)</f>
        <v>1</v>
      </c>
      <c r="IS11">
        <f>IFERROR(__xludf.DUMMYFUNCTION("""COMPUTED_VALUE"""),1.0)</f>
        <v>1</v>
      </c>
      <c r="IT11">
        <f>IFERROR(__xludf.DUMMYFUNCTION("""COMPUTED_VALUE"""),1.0)</f>
        <v>1</v>
      </c>
      <c r="IU11">
        <f>IFERROR(__xludf.DUMMYFUNCTION("""COMPUTED_VALUE"""),1.0)</f>
        <v>1</v>
      </c>
      <c r="IV11">
        <f>IFERROR(__xludf.DUMMYFUNCTION("""COMPUTED_VALUE"""),1.0)</f>
        <v>1</v>
      </c>
      <c r="IW11">
        <f>IFERROR(__xludf.DUMMYFUNCTION("""COMPUTED_VALUE"""),1.0)</f>
        <v>1</v>
      </c>
      <c r="IX11">
        <f>IFERROR(__xludf.DUMMYFUNCTION("""COMPUTED_VALUE"""),1.0)</f>
        <v>1</v>
      </c>
      <c r="IY11">
        <f>IFERROR(__xludf.DUMMYFUNCTION("""COMPUTED_VALUE"""),1.0)</f>
        <v>1</v>
      </c>
      <c r="IZ11">
        <f>IFERROR(__xludf.DUMMYFUNCTION("""COMPUTED_VALUE"""),1.0)</f>
        <v>1</v>
      </c>
      <c r="JA11">
        <f>IFERROR(__xludf.DUMMYFUNCTION("""COMPUTED_VALUE"""),1.0)</f>
        <v>1</v>
      </c>
      <c r="JB11">
        <f>IFERROR(__xludf.DUMMYFUNCTION("""COMPUTED_VALUE"""),1.0)</f>
        <v>1</v>
      </c>
      <c r="JC11">
        <f>IFERROR(__xludf.DUMMYFUNCTION("""COMPUTED_VALUE"""),1.0)</f>
        <v>1</v>
      </c>
      <c r="JD11">
        <f>IFERROR(__xludf.DUMMYFUNCTION("""COMPUTED_VALUE"""),1.0)</f>
        <v>1</v>
      </c>
      <c r="JE11">
        <f>IFERROR(__xludf.DUMMYFUNCTION("""COMPUTED_VALUE"""),1.0)</f>
        <v>1</v>
      </c>
      <c r="JF11">
        <f>IFERROR(__xludf.DUMMYFUNCTION("""COMPUTED_VALUE"""),1.0)</f>
        <v>1</v>
      </c>
      <c r="JG11">
        <f>IFERROR(__xludf.DUMMYFUNCTION("""COMPUTED_VALUE"""),1.0)</f>
        <v>1</v>
      </c>
      <c r="JH11">
        <f>IFERROR(__xludf.DUMMYFUNCTION("""COMPUTED_VALUE"""),1.0)</f>
        <v>1</v>
      </c>
      <c r="JI11">
        <f>IFERROR(__xludf.DUMMYFUNCTION("""COMPUTED_VALUE"""),1.0)</f>
        <v>1</v>
      </c>
      <c r="JJ11">
        <f>IFERROR(__xludf.DUMMYFUNCTION("""COMPUTED_VALUE"""),1.0)</f>
        <v>1</v>
      </c>
      <c r="JK11">
        <f>IFERROR(__xludf.DUMMYFUNCTION("""COMPUTED_VALUE"""),1.0)</f>
        <v>1</v>
      </c>
      <c r="JL11">
        <f>IFERROR(__xludf.DUMMYFUNCTION("""COMPUTED_VALUE"""),1.0)</f>
        <v>1</v>
      </c>
      <c r="JM11">
        <f>IFERROR(__xludf.DUMMYFUNCTION("""COMPUTED_VALUE"""),1.0)</f>
        <v>1</v>
      </c>
      <c r="JN11">
        <f>IFERROR(__xludf.DUMMYFUNCTION("""COMPUTED_VALUE"""),1.0)</f>
        <v>1</v>
      </c>
      <c r="JO11">
        <f>IFERROR(__xludf.DUMMYFUNCTION("""COMPUTED_VALUE"""),1.0)</f>
        <v>1</v>
      </c>
      <c r="JP11">
        <f>IFERROR(__xludf.DUMMYFUNCTION("""COMPUTED_VALUE"""),1.0)</f>
        <v>1</v>
      </c>
      <c r="JQ11">
        <f>IFERROR(__xludf.DUMMYFUNCTION("""COMPUTED_VALUE"""),1.0)</f>
        <v>1</v>
      </c>
      <c r="JR11">
        <f>IFERROR(__xludf.DUMMYFUNCTION("""COMPUTED_VALUE"""),1.0)</f>
        <v>1</v>
      </c>
      <c r="JS11" t="str">
        <f>IFERROR(__xludf.DUMMYFUNCTION("""COMPUTED_VALUE"""),"x")</f>
        <v>x</v>
      </c>
      <c r="JT11">
        <f>IFERROR(__xludf.DUMMYFUNCTION("""COMPUTED_VALUE"""),0.0)</f>
        <v>0</v>
      </c>
      <c r="JU11">
        <f>IFERROR(__xludf.DUMMYFUNCTION("""COMPUTED_VALUE"""),0.0)</f>
        <v>0</v>
      </c>
      <c r="JV11">
        <f>IFERROR(__xludf.DUMMYFUNCTION("""COMPUTED_VALUE"""),0.0)</f>
        <v>0</v>
      </c>
      <c r="JW11">
        <f>IFERROR(__xludf.DUMMYFUNCTION("""COMPUTED_VALUE"""),0.0)</f>
        <v>0</v>
      </c>
      <c r="JX11">
        <f>IFERROR(__xludf.DUMMYFUNCTION("""COMPUTED_VALUE"""),0.0)</f>
        <v>0</v>
      </c>
      <c r="JY11">
        <f>IFERROR(__xludf.DUMMYFUNCTION("""COMPUTED_VALUE"""),0.0)</f>
        <v>0</v>
      </c>
      <c r="JZ11">
        <f>IFERROR(__xludf.DUMMYFUNCTION("""COMPUTED_VALUE"""),0.0)</f>
        <v>0</v>
      </c>
      <c r="KA11">
        <f>IFERROR(__xludf.DUMMYFUNCTION("""COMPUTED_VALUE"""),0.0)</f>
        <v>0</v>
      </c>
      <c r="KB11">
        <f>IFERROR(__xludf.DUMMYFUNCTION("""COMPUTED_VALUE"""),1.0)</f>
        <v>1</v>
      </c>
      <c r="KC11">
        <f>IFERROR(__xludf.DUMMYFUNCTION("""COMPUTED_VALUE"""),0.0)</f>
        <v>0</v>
      </c>
      <c r="KD11">
        <f>IFERROR(__xludf.DUMMYFUNCTION("""COMPUTED_VALUE"""),0.0)</f>
        <v>0</v>
      </c>
      <c r="KE11">
        <f>IFERROR(__xludf.DUMMYFUNCTION("""COMPUTED_VALUE"""),0.0)</f>
        <v>0</v>
      </c>
      <c r="KF11">
        <f>IFERROR(__xludf.DUMMYFUNCTION("""COMPUTED_VALUE"""),0.0)</f>
        <v>0</v>
      </c>
      <c r="KG11">
        <f>IFERROR(__xludf.DUMMYFUNCTION("""COMPUTED_VALUE"""),0.0)</f>
        <v>0</v>
      </c>
      <c r="KH11">
        <f>IFERROR(__xludf.DUMMYFUNCTION("""COMPUTED_VALUE"""),0.0)</f>
        <v>0</v>
      </c>
      <c r="KI11">
        <f>IFERROR(__xludf.DUMMYFUNCTION("""COMPUTED_VALUE"""),0.0)</f>
        <v>0</v>
      </c>
      <c r="KJ11">
        <f>IFERROR(__xludf.DUMMYFUNCTION("""COMPUTED_VALUE"""),1.0)</f>
        <v>1</v>
      </c>
      <c r="KK11">
        <f>IFERROR(__xludf.DUMMYFUNCTION("""COMPUTED_VALUE"""),0.0)</f>
        <v>0</v>
      </c>
      <c r="KL11">
        <f>IFERROR(__xludf.DUMMYFUNCTION("""COMPUTED_VALUE"""),0.0)</f>
        <v>0</v>
      </c>
      <c r="KM11">
        <f>IFERROR(__xludf.DUMMYFUNCTION("""COMPUTED_VALUE"""),0.0)</f>
        <v>0</v>
      </c>
      <c r="KN11">
        <f>IFERROR(__xludf.DUMMYFUNCTION("""COMPUTED_VALUE"""),0.0)</f>
        <v>0</v>
      </c>
      <c r="KO11">
        <f>IFERROR(__xludf.DUMMYFUNCTION("""COMPUTED_VALUE"""),0.0)</f>
        <v>0</v>
      </c>
      <c r="KP11">
        <f>IFERROR(__xludf.DUMMYFUNCTION("""COMPUTED_VALUE"""),0.0)</f>
        <v>0</v>
      </c>
      <c r="KQ11">
        <f>IFERROR(__xludf.DUMMYFUNCTION("""COMPUTED_VALUE"""),0.0)</f>
        <v>0</v>
      </c>
      <c r="KR11">
        <f>IFERROR(__xludf.DUMMYFUNCTION("""COMPUTED_VALUE"""),0.0)</f>
        <v>0</v>
      </c>
      <c r="KS11">
        <f>IFERROR(__xludf.DUMMYFUNCTION("""COMPUTED_VALUE"""),0.0)</f>
        <v>0</v>
      </c>
      <c r="KT11">
        <f>IFERROR(__xludf.DUMMYFUNCTION("""COMPUTED_VALUE"""),0.0)</f>
        <v>0</v>
      </c>
      <c r="KU11">
        <f>IFERROR(__xludf.DUMMYFUNCTION("""COMPUTED_VALUE"""),0.0)</f>
        <v>0</v>
      </c>
      <c r="KV11">
        <f>IFERROR(__xludf.DUMMYFUNCTION("""COMPUTED_VALUE"""),0.0)</f>
        <v>0</v>
      </c>
      <c r="KW11">
        <f>IFERROR(__xludf.DUMMYFUNCTION("""COMPUTED_VALUE"""),0.0)</f>
        <v>0</v>
      </c>
      <c r="KX11">
        <f>IFERROR(__xludf.DUMMYFUNCTION("""COMPUTED_VALUE"""),0.0)</f>
        <v>0</v>
      </c>
      <c r="KY11">
        <f>IFERROR(__xludf.DUMMYFUNCTION("""COMPUTED_VALUE"""),0.0)</f>
        <v>0</v>
      </c>
      <c r="KZ11" t="str">
        <f>IFERROR(__xludf.DUMMYFUNCTION("""COMPUTED_VALUE"""),"x")</f>
        <v>x</v>
      </c>
      <c r="LA11">
        <f>IFERROR(__xludf.DUMMYFUNCTION("""COMPUTED_VALUE"""),0.0)</f>
        <v>0</v>
      </c>
      <c r="LB11">
        <f>IFERROR(__xludf.DUMMYFUNCTION("""COMPUTED_VALUE"""),0.0)</f>
        <v>0</v>
      </c>
      <c r="LC11">
        <f>IFERROR(__xludf.DUMMYFUNCTION("""COMPUTED_VALUE"""),0.0)</f>
        <v>0</v>
      </c>
      <c r="LD11">
        <f>IFERROR(__xludf.DUMMYFUNCTION("""COMPUTED_VALUE"""),0.0)</f>
        <v>0</v>
      </c>
      <c r="LE11">
        <f>IFERROR(__xludf.DUMMYFUNCTION("""COMPUTED_VALUE"""),0.0)</f>
        <v>0</v>
      </c>
      <c r="LF11">
        <f>IFERROR(__xludf.DUMMYFUNCTION("""COMPUTED_VALUE"""),0.0)</f>
        <v>0</v>
      </c>
      <c r="LG11">
        <f>IFERROR(__xludf.DUMMYFUNCTION("""COMPUTED_VALUE"""),0.0)</f>
        <v>0</v>
      </c>
      <c r="LH11">
        <f>IFERROR(__xludf.DUMMYFUNCTION("""COMPUTED_VALUE"""),0.0)</f>
        <v>0</v>
      </c>
      <c r="LI11">
        <f>IFERROR(__xludf.DUMMYFUNCTION("""COMPUTED_VALUE"""),0.0)</f>
        <v>0</v>
      </c>
      <c r="LJ11">
        <f>IFERROR(__xludf.DUMMYFUNCTION("""COMPUTED_VALUE"""),0.0)</f>
        <v>0</v>
      </c>
      <c r="LK11">
        <f>IFERROR(__xludf.DUMMYFUNCTION("""COMPUTED_VALUE"""),0.0)</f>
        <v>0</v>
      </c>
      <c r="LL11">
        <f>IFERROR(__xludf.DUMMYFUNCTION("""COMPUTED_VALUE"""),0.0)</f>
        <v>0</v>
      </c>
      <c r="LM11">
        <f>IFERROR(__xludf.DUMMYFUNCTION("""COMPUTED_VALUE"""),0.0)</f>
        <v>0</v>
      </c>
      <c r="LN11">
        <f>IFERROR(__xludf.DUMMYFUNCTION("""COMPUTED_VALUE"""),0.0)</f>
        <v>0</v>
      </c>
      <c r="LO11">
        <f>IFERROR(__xludf.DUMMYFUNCTION("""COMPUTED_VALUE"""),0.0)</f>
        <v>0</v>
      </c>
      <c r="LP11">
        <f>IFERROR(__xludf.DUMMYFUNCTION("""COMPUTED_VALUE"""),0.0)</f>
        <v>0</v>
      </c>
      <c r="LQ11" t="str">
        <f>IFERROR(__xludf.DUMMYFUNCTION("""COMPUTED_VALUE"""),"x")</f>
        <v>x</v>
      </c>
      <c r="LR11">
        <f>IFERROR(__xludf.DUMMYFUNCTION("""COMPUTED_VALUE"""),0.0)</f>
        <v>0</v>
      </c>
      <c r="LS11">
        <f>IFERROR(__xludf.DUMMYFUNCTION("""COMPUTED_VALUE"""),0.0)</f>
        <v>0</v>
      </c>
      <c r="LT11">
        <f>IFERROR(__xludf.DUMMYFUNCTION("""COMPUTED_VALUE"""),0.0)</f>
        <v>0</v>
      </c>
      <c r="LU11">
        <f>IFERROR(__xludf.DUMMYFUNCTION("""COMPUTED_VALUE"""),0.0)</f>
        <v>0</v>
      </c>
      <c r="LV11">
        <f>IFERROR(__xludf.DUMMYFUNCTION("""COMPUTED_VALUE"""),0.0)</f>
        <v>0</v>
      </c>
      <c r="LW11">
        <f>IFERROR(__xludf.DUMMYFUNCTION("""COMPUTED_VALUE"""),0.0)</f>
        <v>0</v>
      </c>
      <c r="LX11">
        <f>IFERROR(__xludf.DUMMYFUNCTION("""COMPUTED_VALUE"""),0.0)</f>
        <v>0</v>
      </c>
      <c r="LY11">
        <f>IFERROR(__xludf.DUMMYFUNCTION("""COMPUTED_VALUE"""),0.0)</f>
        <v>0</v>
      </c>
      <c r="LZ11">
        <f>IFERROR(__xludf.DUMMYFUNCTION("""COMPUTED_VALUE"""),0.0)</f>
        <v>0</v>
      </c>
      <c r="MA11">
        <f>IFERROR(__xludf.DUMMYFUNCTION("""COMPUTED_VALUE"""),0.0)</f>
        <v>0</v>
      </c>
      <c r="MB11">
        <f>IFERROR(__xludf.DUMMYFUNCTION("""COMPUTED_VALUE"""),0.0)</f>
        <v>0</v>
      </c>
      <c r="MC11">
        <f>IFERROR(__xludf.DUMMYFUNCTION("""COMPUTED_VALUE"""),0.0)</f>
        <v>0</v>
      </c>
      <c r="MD11">
        <f>IFERROR(__xludf.DUMMYFUNCTION("""COMPUTED_VALUE"""),0.0)</f>
        <v>0</v>
      </c>
      <c r="ME11">
        <f>IFERROR(__xludf.DUMMYFUNCTION("""COMPUTED_VALUE"""),0.0)</f>
        <v>0</v>
      </c>
      <c r="MF11">
        <f>IFERROR(__xludf.DUMMYFUNCTION("""COMPUTED_VALUE"""),0.0)</f>
        <v>0</v>
      </c>
      <c r="MG11">
        <f>IFERROR(__xludf.DUMMYFUNCTION("""COMPUTED_VALUE"""),0.0)</f>
        <v>0</v>
      </c>
      <c r="MH11">
        <f>IFERROR(__xludf.DUMMYFUNCTION("""COMPUTED_VALUE"""),0.0)</f>
        <v>0</v>
      </c>
      <c r="MI11">
        <f>IFERROR(__xludf.DUMMYFUNCTION("""COMPUTED_VALUE"""),0.0)</f>
        <v>0</v>
      </c>
      <c r="MJ11">
        <f>IFERROR(__xludf.DUMMYFUNCTION("""COMPUTED_VALUE"""),0.0)</f>
        <v>0</v>
      </c>
      <c r="MK11">
        <f>IFERROR(__xludf.DUMMYFUNCTION("""COMPUTED_VALUE"""),0.0)</f>
        <v>0</v>
      </c>
      <c r="ML11">
        <f>IFERROR(__xludf.DUMMYFUNCTION("""COMPUTED_VALUE"""),0.0)</f>
        <v>0</v>
      </c>
      <c r="MM11">
        <f>IFERROR(__xludf.DUMMYFUNCTION("""COMPUTED_VALUE"""),0.0)</f>
        <v>0</v>
      </c>
      <c r="MN11">
        <f>IFERROR(__xludf.DUMMYFUNCTION("""COMPUTED_VALUE"""),0.0)</f>
        <v>0</v>
      </c>
      <c r="MO11">
        <f>IFERROR(__xludf.DUMMYFUNCTION("""COMPUTED_VALUE"""),0.0)</f>
        <v>0</v>
      </c>
      <c r="MP11">
        <f>IFERROR(__xludf.DUMMYFUNCTION("""COMPUTED_VALUE"""),0.0)</f>
        <v>0</v>
      </c>
      <c r="MQ11">
        <f>IFERROR(__xludf.DUMMYFUNCTION("""COMPUTED_VALUE"""),0.0)</f>
        <v>0</v>
      </c>
      <c r="MR11">
        <f>IFERROR(__xludf.DUMMYFUNCTION("""COMPUTED_VALUE"""),0.0)</f>
        <v>0</v>
      </c>
      <c r="MS11">
        <f>IFERROR(__xludf.DUMMYFUNCTION("""COMPUTED_VALUE"""),0.0)</f>
        <v>0</v>
      </c>
      <c r="MT11" t="str">
        <f>IFERROR(__xludf.DUMMYFUNCTION("""COMPUTED_VALUE"""),"x")</f>
        <v>x</v>
      </c>
      <c r="MU11">
        <f>IFERROR(__xludf.DUMMYFUNCTION("""COMPUTED_VALUE"""),0.0)</f>
        <v>0</v>
      </c>
      <c r="MV11">
        <f>IFERROR(__xludf.DUMMYFUNCTION("""COMPUTED_VALUE"""),0.0)</f>
        <v>0</v>
      </c>
      <c r="MW11">
        <f>IFERROR(__xludf.DUMMYFUNCTION("""COMPUTED_VALUE"""),0.0)</f>
        <v>0</v>
      </c>
      <c r="MX11">
        <f>IFERROR(__xludf.DUMMYFUNCTION("""COMPUTED_VALUE"""),0.0)</f>
        <v>0</v>
      </c>
      <c r="MY11">
        <f>IFERROR(__xludf.DUMMYFUNCTION("""COMPUTED_VALUE"""),0.0)</f>
        <v>0</v>
      </c>
      <c r="MZ11">
        <f>IFERROR(__xludf.DUMMYFUNCTION("""COMPUTED_VALUE"""),0.0)</f>
        <v>0</v>
      </c>
      <c r="NA11">
        <f>IFERROR(__xludf.DUMMYFUNCTION("""COMPUTED_VALUE"""),0.0)</f>
        <v>0</v>
      </c>
      <c r="NB11">
        <f>IFERROR(__xludf.DUMMYFUNCTION("""COMPUTED_VALUE"""),0.0)</f>
        <v>0</v>
      </c>
      <c r="NC11">
        <f>IFERROR(__xludf.DUMMYFUNCTION("""COMPUTED_VALUE"""),0.0)</f>
        <v>0</v>
      </c>
      <c r="ND11">
        <f>IFERROR(__xludf.DUMMYFUNCTION("""COMPUTED_VALUE"""),0.0)</f>
        <v>0</v>
      </c>
      <c r="NE11">
        <f>IFERROR(__xludf.DUMMYFUNCTION("""COMPUTED_VALUE"""),0.0)</f>
        <v>0</v>
      </c>
      <c r="NF11">
        <f>IFERROR(__xludf.DUMMYFUNCTION("""COMPUTED_VALUE"""),0.0)</f>
        <v>0</v>
      </c>
      <c r="NG11">
        <f>IFERROR(__xludf.DUMMYFUNCTION("""COMPUTED_VALUE"""),0.0)</f>
        <v>0</v>
      </c>
      <c r="NH11">
        <f>IFERROR(__xludf.DUMMYFUNCTION("""COMPUTED_VALUE"""),0.0)</f>
        <v>0</v>
      </c>
      <c r="NI11">
        <f>IFERROR(__xludf.DUMMYFUNCTION("""COMPUTED_VALUE"""),0.0)</f>
        <v>0</v>
      </c>
      <c r="NJ11">
        <f>IFERROR(__xludf.DUMMYFUNCTION("""COMPUTED_VALUE"""),0.0)</f>
        <v>0</v>
      </c>
      <c r="NK11">
        <f>IFERROR(__xludf.DUMMYFUNCTION("""COMPUTED_VALUE"""),0.0)</f>
        <v>0</v>
      </c>
      <c r="NL11">
        <f>IFERROR(__xludf.DUMMYFUNCTION("""COMPUTED_VALUE"""),0.0)</f>
        <v>0</v>
      </c>
      <c r="NM11">
        <f>IFERROR(__xludf.DUMMYFUNCTION("""COMPUTED_VALUE"""),0.0)</f>
        <v>0</v>
      </c>
      <c r="NN11">
        <f>IFERROR(__xludf.DUMMYFUNCTION("""COMPUTED_VALUE"""),0.0)</f>
        <v>0</v>
      </c>
      <c r="NO11">
        <f>IFERROR(__xludf.DUMMYFUNCTION("""COMPUTED_VALUE"""),0.0)</f>
        <v>0</v>
      </c>
      <c r="NP11">
        <f>IFERROR(__xludf.DUMMYFUNCTION("""COMPUTED_VALUE"""),0.0)</f>
        <v>0</v>
      </c>
      <c r="NQ11">
        <f>IFERROR(__xludf.DUMMYFUNCTION("""COMPUTED_VALUE"""),0.0)</f>
        <v>0</v>
      </c>
      <c r="NR11">
        <f>IFERROR(__xludf.DUMMYFUNCTION("""COMPUTED_VALUE"""),0.0)</f>
        <v>0</v>
      </c>
    </row>
    <row r="12" ht="15.75" customHeight="1">
      <c r="A12">
        <f>IFERROR(__xludf.DUMMYFUNCTION("""COMPUTED_VALUE"""),11.0)</f>
        <v>11</v>
      </c>
      <c r="B12" t="str">
        <f>IFERROR(__xludf.DUMMYFUNCTION("""COMPUTED_VALUE"""),"AnjaM")</f>
        <v>AnjaM</v>
      </c>
      <c r="C12" t="str">
        <f>IFERROR(__xludf.DUMMYFUNCTION("""COMPUTED_VALUE"""),"Anja")</f>
        <v>Anja</v>
      </c>
      <c r="D12" t="str">
        <f>IFERROR(__xludf.DUMMYFUNCTION("""COMPUTED_VALUE"""),"Milošević")</f>
        <v>Milošević</v>
      </c>
      <c r="E12">
        <f>IFERROR(__xludf.DUMMYFUNCTION("""COMPUTED_VALUE"""),200.0)</f>
        <v>200</v>
      </c>
      <c r="F12" t="str">
        <f>IFERROR(__xludf.DUMMYFUNCTION("""COMPUTED_VALUE"""),"ODOBREN")</f>
        <v>ODOBREN</v>
      </c>
      <c r="G12" t="str">
        <f>IFERROR(__xludf.DUMMYFUNCTION("""COMPUTED_VALUE"""),"Stari grad")</f>
        <v>Stari grad</v>
      </c>
      <c r="H12" t="str">
        <f>IFERROR(__xludf.DUMMYFUNCTION("""COMPUTED_VALUE"""),"Matematička gimnazija")</f>
        <v>Matematička gimnazija</v>
      </c>
      <c r="I12" t="str">
        <f>IFERROR(__xludf.DUMMYFUNCTION("""COMPUTED_VALUE"""),"I")</f>
        <v>I</v>
      </c>
      <c r="J12" t="str">
        <f>IFERROR(__xludf.DUMMYFUNCTION("""COMPUTED_VALUE"""),"B")</f>
        <v>B</v>
      </c>
      <c r="L12" t="str">
        <f>IFERROR(__xludf.DUMMYFUNCTION("""COMPUTED_VALUE"""),"x")</f>
        <v>x</v>
      </c>
      <c r="M12">
        <f>IFERROR(__xludf.DUMMYFUNCTION("""COMPUTED_VALUE"""),100.0)</f>
        <v>100</v>
      </c>
      <c r="N12">
        <f>IFERROR(__xludf.DUMMYFUNCTION("""COMPUTED_VALUE"""),81.0)</f>
        <v>81</v>
      </c>
      <c r="O12">
        <f>IFERROR(__xludf.DUMMYFUNCTION("""COMPUTED_VALUE"""),19.0)</f>
        <v>19</v>
      </c>
      <c r="P12" t="str">
        <f>IFERROR(__xludf.DUMMYFUNCTION("""COMPUTED_VALUE"""),"-")</f>
        <v>-</v>
      </c>
      <c r="Q12" t="str">
        <f>IFERROR(__xludf.DUMMYFUNCTION("""COMPUTED_VALUE"""),"-")</f>
        <v>-</v>
      </c>
      <c r="R12" t="str">
        <f>IFERROR(__xludf.DUMMYFUNCTION("""COMPUTED_VALUE"""),"-")</f>
        <v>-</v>
      </c>
      <c r="S12" t="str">
        <f>IFERROR(__xludf.DUMMYFUNCTION("""COMPUTED_VALUE"""),"x")</f>
        <v>x</v>
      </c>
      <c r="T12" t="str">
        <f>IFERROR(__xludf.DUMMYFUNCTION("""COMPUTED_VALUE"""),"x")</f>
        <v>x</v>
      </c>
      <c r="U12" t="str">
        <f>IFERROR(__xludf.DUMMYFUNCTION("""COMPUTED_VALUE"""),"OK")</f>
        <v>OK</v>
      </c>
      <c r="V12" t="str">
        <f>IFERROR(__xludf.DUMMYFUNCTION("""COMPUTED_VALUE"""),"OK")</f>
        <v>OK</v>
      </c>
      <c r="W12" t="str">
        <f>IFERROR(__xludf.DUMMYFUNCTION("""COMPUTED_VALUE"""),"OK")</f>
        <v>OK</v>
      </c>
      <c r="X12" t="str">
        <f>IFERROR(__xludf.DUMMYFUNCTION("""COMPUTED_VALUE"""),"OK")</f>
        <v>OK</v>
      </c>
      <c r="Y12" t="str">
        <f>IFERROR(__xludf.DUMMYFUNCTION("""COMPUTED_VALUE"""),"OK")</f>
        <v>OK</v>
      </c>
      <c r="Z12" t="str">
        <f>IFERROR(__xludf.DUMMYFUNCTION("""COMPUTED_VALUE"""),"OK")</f>
        <v>OK</v>
      </c>
      <c r="AA12" t="str">
        <f>IFERROR(__xludf.DUMMYFUNCTION("""COMPUTED_VALUE"""),"OK")</f>
        <v>OK</v>
      </c>
      <c r="AB12" t="str">
        <f>IFERROR(__xludf.DUMMYFUNCTION("""COMPUTED_VALUE"""),"OK")</f>
        <v>OK</v>
      </c>
      <c r="AC12" t="str">
        <f>IFERROR(__xludf.DUMMYFUNCTION("""COMPUTED_VALUE"""),"OK")</f>
        <v>OK</v>
      </c>
      <c r="AD12" t="str">
        <f>IFERROR(__xludf.DUMMYFUNCTION("""COMPUTED_VALUE"""),"OK")</f>
        <v>OK</v>
      </c>
      <c r="AE12" t="str">
        <f>IFERROR(__xludf.DUMMYFUNCTION("""COMPUTED_VALUE"""),"OK")</f>
        <v>OK</v>
      </c>
      <c r="AF12" t="str">
        <f>IFERROR(__xludf.DUMMYFUNCTION("""COMPUTED_VALUE"""),"OK")</f>
        <v>OK</v>
      </c>
      <c r="AG12" t="str">
        <f>IFERROR(__xludf.DUMMYFUNCTION("""COMPUTED_VALUE"""),"OK")</f>
        <v>OK</v>
      </c>
      <c r="AH12" t="str">
        <f>IFERROR(__xludf.DUMMYFUNCTION("""COMPUTED_VALUE"""),"OK")</f>
        <v>OK</v>
      </c>
      <c r="AI12" t="str">
        <f>IFERROR(__xludf.DUMMYFUNCTION("""COMPUTED_VALUE"""),"OK")</f>
        <v>OK</v>
      </c>
      <c r="AJ12" t="str">
        <f>IFERROR(__xludf.DUMMYFUNCTION("""COMPUTED_VALUE"""),"OK")</f>
        <v>OK</v>
      </c>
      <c r="AK12" t="str">
        <f>IFERROR(__xludf.DUMMYFUNCTION("""COMPUTED_VALUE"""),"OK")</f>
        <v>OK</v>
      </c>
      <c r="AL12" t="str">
        <f>IFERROR(__xludf.DUMMYFUNCTION("""COMPUTED_VALUE"""),"OK")</f>
        <v>OK</v>
      </c>
      <c r="AM12" t="str">
        <f>IFERROR(__xludf.DUMMYFUNCTION("""COMPUTED_VALUE"""),"OK")</f>
        <v>OK</v>
      </c>
      <c r="AN12" t="str">
        <f>IFERROR(__xludf.DUMMYFUNCTION("""COMPUTED_VALUE"""),"OK")</f>
        <v>OK</v>
      </c>
      <c r="AO12" t="str">
        <f>IFERROR(__xludf.DUMMYFUNCTION("""COMPUTED_VALUE"""),"OK")</f>
        <v>OK</v>
      </c>
      <c r="AP12" t="str">
        <f>IFERROR(__xludf.DUMMYFUNCTION("""COMPUTED_VALUE"""),"OK")</f>
        <v>OK</v>
      </c>
      <c r="AQ12" t="str">
        <f>IFERROR(__xludf.DUMMYFUNCTION("""COMPUTED_VALUE"""),"OK")</f>
        <v>OK</v>
      </c>
      <c r="AR12" t="str">
        <f>IFERROR(__xludf.DUMMYFUNCTION("""COMPUTED_VALUE"""),"OK")</f>
        <v>OK</v>
      </c>
      <c r="AS12" t="str">
        <f>IFERROR(__xludf.DUMMYFUNCTION("""COMPUTED_VALUE"""),"OK")</f>
        <v>OK</v>
      </c>
      <c r="AT12" t="str">
        <f>IFERROR(__xludf.DUMMYFUNCTION("""COMPUTED_VALUE"""),"OK")</f>
        <v>OK</v>
      </c>
      <c r="AU12" t="str">
        <f>IFERROR(__xludf.DUMMYFUNCTION("""COMPUTED_VALUE"""),"OK")</f>
        <v>OK</v>
      </c>
      <c r="AV12" t="str">
        <f>IFERROR(__xludf.DUMMYFUNCTION("""COMPUTED_VALUE"""),"OK")</f>
        <v>OK</v>
      </c>
      <c r="AW12" t="str">
        <f>IFERROR(__xludf.DUMMYFUNCTION("""COMPUTED_VALUE"""),"OK")</f>
        <v>OK</v>
      </c>
      <c r="AX12" t="str">
        <f>IFERROR(__xludf.DUMMYFUNCTION("""COMPUTED_VALUE"""),"OK")</f>
        <v>OK</v>
      </c>
      <c r="AY12" t="str">
        <f>IFERROR(__xludf.DUMMYFUNCTION("""COMPUTED_VALUE"""),"OK")</f>
        <v>OK</v>
      </c>
      <c r="AZ12" t="str">
        <f>IFERROR(__xludf.DUMMYFUNCTION("""COMPUTED_VALUE"""),"OK")</f>
        <v>OK</v>
      </c>
      <c r="BA12" t="str">
        <f>IFERROR(__xludf.DUMMYFUNCTION("""COMPUTED_VALUE"""),"OK")</f>
        <v>OK</v>
      </c>
      <c r="BB12" t="str">
        <f>IFERROR(__xludf.DUMMYFUNCTION("""COMPUTED_VALUE"""),"OK")</f>
        <v>OK</v>
      </c>
      <c r="BC12" t="str">
        <f>IFERROR(__xludf.DUMMYFUNCTION("""COMPUTED_VALUE"""),"OK")</f>
        <v>OK</v>
      </c>
      <c r="BD12" t="str">
        <f>IFERROR(__xludf.DUMMYFUNCTION("""COMPUTED_VALUE"""),"OK")</f>
        <v>OK</v>
      </c>
      <c r="BE12" t="str">
        <f>IFERROR(__xludf.DUMMYFUNCTION("""COMPUTED_VALUE"""),"OK")</f>
        <v>OK</v>
      </c>
      <c r="BF12" t="str">
        <f>IFERROR(__xludf.DUMMYFUNCTION("""COMPUTED_VALUE"""),"OK")</f>
        <v>OK</v>
      </c>
      <c r="BG12" t="str">
        <f>IFERROR(__xludf.DUMMYFUNCTION("""COMPUTED_VALUE"""),"OK")</f>
        <v>OK</v>
      </c>
      <c r="BH12" t="str">
        <f>IFERROR(__xludf.DUMMYFUNCTION("""COMPUTED_VALUE"""),"OK")</f>
        <v>OK</v>
      </c>
      <c r="BI12" t="str">
        <f>IFERROR(__xludf.DUMMYFUNCTION("""COMPUTED_VALUE"""),"OK")</f>
        <v>OK</v>
      </c>
      <c r="BJ12" t="str">
        <f>IFERROR(__xludf.DUMMYFUNCTION("""COMPUTED_VALUE"""),"OK")</f>
        <v>OK</v>
      </c>
      <c r="BK12" t="str">
        <f>IFERROR(__xludf.DUMMYFUNCTION("""COMPUTED_VALUE"""),"x")</f>
        <v>x</v>
      </c>
      <c r="BL12" t="str">
        <f>IFERROR(__xludf.DUMMYFUNCTION("""COMPUTED_VALUE"""),"OK")</f>
        <v>OK</v>
      </c>
      <c r="BM12" t="str">
        <f>IFERROR(__xludf.DUMMYFUNCTION("""COMPUTED_VALUE"""),"OK")</f>
        <v>OK</v>
      </c>
      <c r="BN12" t="str">
        <f>IFERROR(__xludf.DUMMYFUNCTION("""COMPUTED_VALUE"""),"OK")</f>
        <v>OK</v>
      </c>
      <c r="BO12" t="str">
        <f>IFERROR(__xludf.DUMMYFUNCTION("""COMPUTED_VALUE"""),"OK")</f>
        <v>OK</v>
      </c>
      <c r="BP12" t="str">
        <f>IFERROR(__xludf.DUMMYFUNCTION("""COMPUTED_VALUE"""),"OK")</f>
        <v>OK</v>
      </c>
      <c r="BQ12" t="str">
        <f>IFERROR(__xludf.DUMMYFUNCTION("""COMPUTED_VALUE"""),"OK")</f>
        <v>OK</v>
      </c>
      <c r="BR12" t="str">
        <f>IFERROR(__xludf.DUMMYFUNCTION("""COMPUTED_VALUE"""),"OK")</f>
        <v>OK</v>
      </c>
      <c r="BS12" t="str">
        <f>IFERROR(__xludf.DUMMYFUNCTION("""COMPUTED_VALUE"""),"OK")</f>
        <v>OK</v>
      </c>
      <c r="BT12" t="str">
        <f>IFERROR(__xludf.DUMMYFUNCTION("""COMPUTED_VALUE"""),"OK")</f>
        <v>OK</v>
      </c>
      <c r="BU12" t="str">
        <f>IFERROR(__xludf.DUMMYFUNCTION("""COMPUTED_VALUE"""),"OK")</f>
        <v>OK</v>
      </c>
      <c r="BV12" t="str">
        <f>IFERROR(__xludf.DUMMYFUNCTION("""COMPUTED_VALUE"""),"OK")</f>
        <v>OK</v>
      </c>
      <c r="BW12" t="str">
        <f>IFERROR(__xludf.DUMMYFUNCTION("""COMPUTED_VALUE"""),"OK")</f>
        <v>OK</v>
      </c>
      <c r="BX12" t="str">
        <f>IFERROR(__xludf.DUMMYFUNCTION("""COMPUTED_VALUE"""),"OK")</f>
        <v>OK</v>
      </c>
      <c r="BY12" t="str">
        <f>IFERROR(__xludf.DUMMYFUNCTION("""COMPUTED_VALUE"""),"OK")</f>
        <v>OK</v>
      </c>
      <c r="BZ12" t="str">
        <f>IFERROR(__xludf.DUMMYFUNCTION("""COMPUTED_VALUE"""),"OK")</f>
        <v>OK</v>
      </c>
      <c r="CA12" t="str">
        <f>IFERROR(__xludf.DUMMYFUNCTION("""COMPUTED_VALUE"""),"OK")</f>
        <v>OK</v>
      </c>
      <c r="CB12" t="str">
        <f>IFERROR(__xludf.DUMMYFUNCTION("""COMPUTED_VALUE"""),"OK")</f>
        <v>OK</v>
      </c>
      <c r="CC12" t="str">
        <f>IFERROR(__xludf.DUMMYFUNCTION("""COMPUTED_VALUE"""),"OK")</f>
        <v>OK</v>
      </c>
      <c r="CD12" t="str">
        <f>IFERROR(__xludf.DUMMYFUNCTION("""COMPUTED_VALUE"""),"OK")</f>
        <v>OK</v>
      </c>
      <c r="CE12" t="str">
        <f>IFERROR(__xludf.DUMMYFUNCTION("""COMPUTED_VALUE"""),"OK")</f>
        <v>OK</v>
      </c>
      <c r="CF12" t="str">
        <f>IFERROR(__xludf.DUMMYFUNCTION("""COMPUTED_VALUE"""),"OK")</f>
        <v>OK</v>
      </c>
      <c r="CG12" t="str">
        <f>IFERROR(__xludf.DUMMYFUNCTION("""COMPUTED_VALUE"""),"OK")</f>
        <v>OK</v>
      </c>
      <c r="CH12" t="str">
        <f>IFERROR(__xludf.DUMMYFUNCTION("""COMPUTED_VALUE"""),"OK")</f>
        <v>OK</v>
      </c>
      <c r="CI12" t="str">
        <f>IFERROR(__xludf.DUMMYFUNCTION("""COMPUTED_VALUE"""),"OK")</f>
        <v>OK</v>
      </c>
      <c r="CJ12" t="str">
        <f>IFERROR(__xludf.DUMMYFUNCTION("""COMPUTED_VALUE"""),"OK")</f>
        <v>OK</v>
      </c>
      <c r="CK12" t="str">
        <f>IFERROR(__xludf.DUMMYFUNCTION("""COMPUTED_VALUE"""),"OK")</f>
        <v>OK</v>
      </c>
      <c r="CL12" t="str">
        <f>IFERROR(__xludf.DUMMYFUNCTION("""COMPUTED_VALUE"""),"TLE")</f>
        <v>TLE</v>
      </c>
      <c r="CM12" t="str">
        <f>IFERROR(__xludf.DUMMYFUNCTION("""COMPUTED_VALUE"""),"TLE")</f>
        <v>TLE</v>
      </c>
      <c r="CN12" t="str">
        <f>IFERROR(__xludf.DUMMYFUNCTION("""COMPUTED_VALUE"""),"TLE")</f>
        <v>TLE</v>
      </c>
      <c r="CO12" t="str">
        <f>IFERROR(__xludf.DUMMYFUNCTION("""COMPUTED_VALUE"""),"TLE")</f>
        <v>TLE</v>
      </c>
      <c r="CP12" t="str">
        <f>IFERROR(__xludf.DUMMYFUNCTION("""COMPUTED_VALUE"""),"OK")</f>
        <v>OK</v>
      </c>
      <c r="CQ12" t="str">
        <f>IFERROR(__xludf.DUMMYFUNCTION("""COMPUTED_VALUE"""),"OK")</f>
        <v>OK</v>
      </c>
      <c r="CR12" t="str">
        <f>IFERROR(__xludf.DUMMYFUNCTION("""COMPUTED_VALUE"""),"TLE")</f>
        <v>TLE</v>
      </c>
      <c r="CS12" t="str">
        <f>IFERROR(__xludf.DUMMYFUNCTION("""COMPUTED_VALUE"""),"x")</f>
        <v>x</v>
      </c>
      <c r="CT12" t="str">
        <f>IFERROR(__xludf.DUMMYFUNCTION("""COMPUTED_VALUE"""),"WA")</f>
        <v>WA</v>
      </c>
      <c r="CU12" t="str">
        <f>IFERROR(__xludf.DUMMYFUNCTION("""COMPUTED_VALUE"""),"OK")</f>
        <v>OK</v>
      </c>
      <c r="CV12" t="str">
        <f>IFERROR(__xludf.DUMMYFUNCTION("""COMPUTED_VALUE"""),"WA")</f>
        <v>WA</v>
      </c>
      <c r="CW12" t="str">
        <f>IFERROR(__xludf.DUMMYFUNCTION("""COMPUTED_VALUE"""),"WA")</f>
        <v>WA</v>
      </c>
      <c r="CX12" t="str">
        <f>IFERROR(__xludf.DUMMYFUNCTION("""COMPUTED_VALUE"""),"WA")</f>
        <v>WA</v>
      </c>
      <c r="CY12" t="str">
        <f>IFERROR(__xludf.DUMMYFUNCTION("""COMPUTED_VALUE"""),"WA")</f>
        <v>WA</v>
      </c>
      <c r="CZ12" t="str">
        <f>IFERROR(__xludf.DUMMYFUNCTION("""COMPUTED_VALUE"""),"WA")</f>
        <v>WA</v>
      </c>
      <c r="DA12" t="str">
        <f>IFERROR(__xludf.DUMMYFUNCTION("""COMPUTED_VALUE"""),"WA")</f>
        <v>WA</v>
      </c>
      <c r="DB12" t="str">
        <f>IFERROR(__xludf.DUMMYFUNCTION("""COMPUTED_VALUE"""),"OK")</f>
        <v>OK</v>
      </c>
      <c r="DC12" t="str">
        <f>IFERROR(__xludf.DUMMYFUNCTION("""COMPUTED_VALUE"""),"WA")</f>
        <v>WA</v>
      </c>
      <c r="DD12" t="str">
        <f>IFERROR(__xludf.DUMMYFUNCTION("""COMPUTED_VALUE"""),"OK")</f>
        <v>OK</v>
      </c>
      <c r="DE12" t="str">
        <f>IFERROR(__xludf.DUMMYFUNCTION("""COMPUTED_VALUE"""),"OK")</f>
        <v>OK</v>
      </c>
      <c r="DF12" t="str">
        <f>IFERROR(__xludf.DUMMYFUNCTION("""COMPUTED_VALUE"""),"OK")</f>
        <v>OK</v>
      </c>
      <c r="DG12" t="str">
        <f>IFERROR(__xludf.DUMMYFUNCTION("""COMPUTED_VALUE"""),"OK")</f>
        <v>OK</v>
      </c>
      <c r="DH12" t="str">
        <f>IFERROR(__xludf.DUMMYFUNCTION("""COMPUTED_VALUE"""),"OK")</f>
        <v>OK</v>
      </c>
      <c r="DI12" t="str">
        <f>IFERROR(__xludf.DUMMYFUNCTION("""COMPUTED_VALUE"""),"OK")</f>
        <v>OK</v>
      </c>
      <c r="DJ12" t="str">
        <f>IFERROR(__xludf.DUMMYFUNCTION("""COMPUTED_VALUE"""),"WA")</f>
        <v>WA</v>
      </c>
      <c r="DK12" t="str">
        <f>IFERROR(__xludf.DUMMYFUNCTION("""COMPUTED_VALUE"""),"WA")</f>
        <v>WA</v>
      </c>
      <c r="DL12" t="str">
        <f>IFERROR(__xludf.DUMMYFUNCTION("""COMPUTED_VALUE"""),"WA")</f>
        <v>WA</v>
      </c>
      <c r="DM12" t="str">
        <f>IFERROR(__xludf.DUMMYFUNCTION("""COMPUTED_VALUE"""),"WA")</f>
        <v>WA</v>
      </c>
      <c r="DN12" t="str">
        <f>IFERROR(__xludf.DUMMYFUNCTION("""COMPUTED_VALUE"""),"WA")</f>
        <v>WA</v>
      </c>
      <c r="DO12" t="str">
        <f>IFERROR(__xludf.DUMMYFUNCTION("""COMPUTED_VALUE"""),"WA")</f>
        <v>WA</v>
      </c>
      <c r="DP12" t="str">
        <f>IFERROR(__xludf.DUMMYFUNCTION("""COMPUTED_VALUE"""),"WA")</f>
        <v>WA</v>
      </c>
      <c r="DQ12" t="str">
        <f>IFERROR(__xludf.DUMMYFUNCTION("""COMPUTED_VALUE"""),"WA")</f>
        <v>WA</v>
      </c>
      <c r="DR12" t="str">
        <f>IFERROR(__xludf.DUMMYFUNCTION("""COMPUTED_VALUE"""),"WA")</f>
        <v>WA</v>
      </c>
      <c r="DS12" t="str">
        <f>IFERROR(__xludf.DUMMYFUNCTION("""COMPUTED_VALUE"""),"WA")</f>
        <v>WA</v>
      </c>
      <c r="DT12" t="str">
        <f>IFERROR(__xludf.DUMMYFUNCTION("""COMPUTED_VALUE"""),"WA")</f>
        <v>WA</v>
      </c>
      <c r="DU12" t="str">
        <f>IFERROR(__xludf.DUMMYFUNCTION("""COMPUTED_VALUE"""),"WA")</f>
        <v>WA</v>
      </c>
      <c r="DV12" t="str">
        <f>IFERROR(__xludf.DUMMYFUNCTION("""COMPUTED_VALUE"""),"WA")</f>
        <v>WA</v>
      </c>
      <c r="DW12" t="str">
        <f>IFERROR(__xludf.DUMMYFUNCTION("""COMPUTED_VALUE"""),"WA")</f>
        <v>WA</v>
      </c>
      <c r="DX12" t="str">
        <f>IFERROR(__xludf.DUMMYFUNCTION("""COMPUTED_VALUE"""),"WA")</f>
        <v>WA</v>
      </c>
      <c r="DY12" t="str">
        <f>IFERROR(__xludf.DUMMYFUNCTION("""COMPUTED_VALUE"""),"WA")</f>
        <v>WA</v>
      </c>
      <c r="DZ12" t="str">
        <f>IFERROR(__xludf.DUMMYFUNCTION("""COMPUTED_VALUE"""),"x")</f>
        <v>x</v>
      </c>
      <c r="EA12" t="str">
        <f>IFERROR(__xludf.DUMMYFUNCTION("""COMPUTED_VALUE"""),"-")</f>
        <v>-</v>
      </c>
      <c r="EB12" t="str">
        <f>IFERROR(__xludf.DUMMYFUNCTION("""COMPUTED_VALUE"""),"-")</f>
        <v>-</v>
      </c>
      <c r="EC12" t="str">
        <f>IFERROR(__xludf.DUMMYFUNCTION("""COMPUTED_VALUE"""),"-")</f>
        <v>-</v>
      </c>
      <c r="ED12" t="str">
        <f>IFERROR(__xludf.DUMMYFUNCTION("""COMPUTED_VALUE"""),"-")</f>
        <v>-</v>
      </c>
      <c r="EE12" t="str">
        <f>IFERROR(__xludf.DUMMYFUNCTION("""COMPUTED_VALUE"""),"-")</f>
        <v>-</v>
      </c>
      <c r="EF12" t="str">
        <f>IFERROR(__xludf.DUMMYFUNCTION("""COMPUTED_VALUE"""),"-")</f>
        <v>-</v>
      </c>
      <c r="EG12" t="str">
        <f>IFERROR(__xludf.DUMMYFUNCTION("""COMPUTED_VALUE"""),"-")</f>
        <v>-</v>
      </c>
      <c r="EH12" t="str">
        <f>IFERROR(__xludf.DUMMYFUNCTION("""COMPUTED_VALUE"""),"-")</f>
        <v>-</v>
      </c>
      <c r="EI12" t="str">
        <f>IFERROR(__xludf.DUMMYFUNCTION("""COMPUTED_VALUE"""),"-")</f>
        <v>-</v>
      </c>
      <c r="EJ12" t="str">
        <f>IFERROR(__xludf.DUMMYFUNCTION("""COMPUTED_VALUE"""),"-")</f>
        <v>-</v>
      </c>
      <c r="EK12" t="str">
        <f>IFERROR(__xludf.DUMMYFUNCTION("""COMPUTED_VALUE"""),"-")</f>
        <v>-</v>
      </c>
      <c r="EL12" t="str">
        <f>IFERROR(__xludf.DUMMYFUNCTION("""COMPUTED_VALUE"""),"-")</f>
        <v>-</v>
      </c>
      <c r="EM12" t="str">
        <f>IFERROR(__xludf.DUMMYFUNCTION("""COMPUTED_VALUE"""),"-")</f>
        <v>-</v>
      </c>
      <c r="EN12" t="str">
        <f>IFERROR(__xludf.DUMMYFUNCTION("""COMPUTED_VALUE"""),"-")</f>
        <v>-</v>
      </c>
      <c r="EO12" t="str">
        <f>IFERROR(__xludf.DUMMYFUNCTION("""COMPUTED_VALUE"""),"-")</f>
        <v>-</v>
      </c>
      <c r="EP12" t="str">
        <f>IFERROR(__xludf.DUMMYFUNCTION("""COMPUTED_VALUE"""),"-")</f>
        <v>-</v>
      </c>
      <c r="EQ12" t="str">
        <f>IFERROR(__xludf.DUMMYFUNCTION("""COMPUTED_VALUE"""),"x")</f>
        <v>x</v>
      </c>
      <c r="ER12" t="str">
        <f>IFERROR(__xludf.DUMMYFUNCTION("""COMPUTED_VALUE"""),"-")</f>
        <v>-</v>
      </c>
      <c r="ES12" t="str">
        <f>IFERROR(__xludf.DUMMYFUNCTION("""COMPUTED_VALUE"""),"-")</f>
        <v>-</v>
      </c>
      <c r="ET12" t="str">
        <f>IFERROR(__xludf.DUMMYFUNCTION("""COMPUTED_VALUE"""),"-")</f>
        <v>-</v>
      </c>
      <c r="EU12" t="str">
        <f>IFERROR(__xludf.DUMMYFUNCTION("""COMPUTED_VALUE"""),"-")</f>
        <v>-</v>
      </c>
      <c r="EV12" t="str">
        <f>IFERROR(__xludf.DUMMYFUNCTION("""COMPUTED_VALUE"""),"-")</f>
        <v>-</v>
      </c>
      <c r="EW12" t="str">
        <f>IFERROR(__xludf.DUMMYFUNCTION("""COMPUTED_VALUE"""),"-")</f>
        <v>-</v>
      </c>
      <c r="EX12" t="str">
        <f>IFERROR(__xludf.DUMMYFUNCTION("""COMPUTED_VALUE"""),"-")</f>
        <v>-</v>
      </c>
      <c r="EY12" t="str">
        <f>IFERROR(__xludf.DUMMYFUNCTION("""COMPUTED_VALUE"""),"-")</f>
        <v>-</v>
      </c>
      <c r="EZ12" t="str">
        <f>IFERROR(__xludf.DUMMYFUNCTION("""COMPUTED_VALUE"""),"-")</f>
        <v>-</v>
      </c>
      <c r="FA12" t="str">
        <f>IFERROR(__xludf.DUMMYFUNCTION("""COMPUTED_VALUE"""),"-")</f>
        <v>-</v>
      </c>
      <c r="FB12" t="str">
        <f>IFERROR(__xludf.DUMMYFUNCTION("""COMPUTED_VALUE"""),"-")</f>
        <v>-</v>
      </c>
      <c r="FC12" t="str">
        <f>IFERROR(__xludf.DUMMYFUNCTION("""COMPUTED_VALUE"""),"-")</f>
        <v>-</v>
      </c>
      <c r="FD12" t="str">
        <f>IFERROR(__xludf.DUMMYFUNCTION("""COMPUTED_VALUE"""),"-")</f>
        <v>-</v>
      </c>
      <c r="FE12" t="str">
        <f>IFERROR(__xludf.DUMMYFUNCTION("""COMPUTED_VALUE"""),"-")</f>
        <v>-</v>
      </c>
      <c r="FF12" t="str">
        <f>IFERROR(__xludf.DUMMYFUNCTION("""COMPUTED_VALUE"""),"-")</f>
        <v>-</v>
      </c>
      <c r="FG12" t="str">
        <f>IFERROR(__xludf.DUMMYFUNCTION("""COMPUTED_VALUE"""),"-")</f>
        <v>-</v>
      </c>
      <c r="FH12" t="str">
        <f>IFERROR(__xludf.DUMMYFUNCTION("""COMPUTED_VALUE"""),"-")</f>
        <v>-</v>
      </c>
      <c r="FI12" t="str">
        <f>IFERROR(__xludf.DUMMYFUNCTION("""COMPUTED_VALUE"""),"-")</f>
        <v>-</v>
      </c>
      <c r="FJ12" t="str">
        <f>IFERROR(__xludf.DUMMYFUNCTION("""COMPUTED_VALUE"""),"-")</f>
        <v>-</v>
      </c>
      <c r="FK12" t="str">
        <f>IFERROR(__xludf.DUMMYFUNCTION("""COMPUTED_VALUE"""),"-")</f>
        <v>-</v>
      </c>
      <c r="FL12" t="str">
        <f>IFERROR(__xludf.DUMMYFUNCTION("""COMPUTED_VALUE"""),"-")</f>
        <v>-</v>
      </c>
      <c r="FM12" t="str">
        <f>IFERROR(__xludf.DUMMYFUNCTION("""COMPUTED_VALUE"""),"-")</f>
        <v>-</v>
      </c>
      <c r="FN12" t="str">
        <f>IFERROR(__xludf.DUMMYFUNCTION("""COMPUTED_VALUE"""),"-")</f>
        <v>-</v>
      </c>
      <c r="FO12" t="str">
        <f>IFERROR(__xludf.DUMMYFUNCTION("""COMPUTED_VALUE"""),"-")</f>
        <v>-</v>
      </c>
      <c r="FP12" t="str">
        <f>IFERROR(__xludf.DUMMYFUNCTION("""COMPUTED_VALUE"""),"-")</f>
        <v>-</v>
      </c>
      <c r="FQ12" t="str">
        <f>IFERROR(__xludf.DUMMYFUNCTION("""COMPUTED_VALUE"""),"-")</f>
        <v>-</v>
      </c>
      <c r="FR12" t="str">
        <f>IFERROR(__xludf.DUMMYFUNCTION("""COMPUTED_VALUE"""),"-")</f>
        <v>-</v>
      </c>
      <c r="FS12" t="str">
        <f>IFERROR(__xludf.DUMMYFUNCTION("""COMPUTED_VALUE"""),"-")</f>
        <v>-</v>
      </c>
      <c r="FT12" t="str">
        <f>IFERROR(__xludf.DUMMYFUNCTION("""COMPUTED_VALUE"""),"x")</f>
        <v>x</v>
      </c>
      <c r="FU12" t="str">
        <f>IFERROR(__xludf.DUMMYFUNCTION("""COMPUTED_VALUE"""),"-")</f>
        <v>-</v>
      </c>
      <c r="FV12" t="str">
        <f>IFERROR(__xludf.DUMMYFUNCTION("""COMPUTED_VALUE"""),"-")</f>
        <v>-</v>
      </c>
      <c r="FW12" t="str">
        <f>IFERROR(__xludf.DUMMYFUNCTION("""COMPUTED_VALUE"""),"-")</f>
        <v>-</v>
      </c>
      <c r="FX12" t="str">
        <f>IFERROR(__xludf.DUMMYFUNCTION("""COMPUTED_VALUE"""),"-")</f>
        <v>-</v>
      </c>
      <c r="FY12" t="str">
        <f>IFERROR(__xludf.DUMMYFUNCTION("""COMPUTED_VALUE"""),"-")</f>
        <v>-</v>
      </c>
      <c r="FZ12" t="str">
        <f>IFERROR(__xludf.DUMMYFUNCTION("""COMPUTED_VALUE"""),"-")</f>
        <v>-</v>
      </c>
      <c r="GA12" t="str">
        <f>IFERROR(__xludf.DUMMYFUNCTION("""COMPUTED_VALUE"""),"-")</f>
        <v>-</v>
      </c>
      <c r="GB12" t="str">
        <f>IFERROR(__xludf.DUMMYFUNCTION("""COMPUTED_VALUE"""),"-")</f>
        <v>-</v>
      </c>
      <c r="GC12" t="str">
        <f>IFERROR(__xludf.DUMMYFUNCTION("""COMPUTED_VALUE"""),"-")</f>
        <v>-</v>
      </c>
      <c r="GD12" t="str">
        <f>IFERROR(__xludf.DUMMYFUNCTION("""COMPUTED_VALUE"""),"-")</f>
        <v>-</v>
      </c>
      <c r="GE12" t="str">
        <f>IFERROR(__xludf.DUMMYFUNCTION("""COMPUTED_VALUE"""),"-")</f>
        <v>-</v>
      </c>
      <c r="GF12" t="str">
        <f>IFERROR(__xludf.DUMMYFUNCTION("""COMPUTED_VALUE"""),"-")</f>
        <v>-</v>
      </c>
      <c r="GG12" t="str">
        <f>IFERROR(__xludf.DUMMYFUNCTION("""COMPUTED_VALUE"""),"-")</f>
        <v>-</v>
      </c>
      <c r="GH12" t="str">
        <f>IFERROR(__xludf.DUMMYFUNCTION("""COMPUTED_VALUE"""),"-")</f>
        <v>-</v>
      </c>
      <c r="GI12" t="str">
        <f>IFERROR(__xludf.DUMMYFUNCTION("""COMPUTED_VALUE"""),"-")</f>
        <v>-</v>
      </c>
      <c r="GJ12" t="str">
        <f>IFERROR(__xludf.DUMMYFUNCTION("""COMPUTED_VALUE"""),"-")</f>
        <v>-</v>
      </c>
      <c r="GK12" t="str">
        <f>IFERROR(__xludf.DUMMYFUNCTION("""COMPUTED_VALUE"""),"-")</f>
        <v>-</v>
      </c>
      <c r="GL12" t="str">
        <f>IFERROR(__xludf.DUMMYFUNCTION("""COMPUTED_VALUE"""),"-")</f>
        <v>-</v>
      </c>
      <c r="GM12" t="str">
        <f>IFERROR(__xludf.DUMMYFUNCTION("""COMPUTED_VALUE"""),"-")</f>
        <v>-</v>
      </c>
      <c r="GN12" t="str">
        <f>IFERROR(__xludf.DUMMYFUNCTION("""COMPUTED_VALUE"""),"-")</f>
        <v>-</v>
      </c>
      <c r="GO12" t="str">
        <f>IFERROR(__xludf.DUMMYFUNCTION("""COMPUTED_VALUE"""),"-")</f>
        <v>-</v>
      </c>
      <c r="GP12" t="str">
        <f>IFERROR(__xludf.DUMMYFUNCTION("""COMPUTED_VALUE"""),"-")</f>
        <v>-</v>
      </c>
      <c r="GQ12" t="str">
        <f>IFERROR(__xludf.DUMMYFUNCTION("""COMPUTED_VALUE"""),"-")</f>
        <v>-</v>
      </c>
      <c r="GR12" t="str">
        <f>IFERROR(__xludf.DUMMYFUNCTION("""COMPUTED_VALUE"""),"-")</f>
        <v>-</v>
      </c>
      <c r="GS12" t="str">
        <f>IFERROR(__xludf.DUMMYFUNCTION("""COMPUTED_VALUE"""),"x")</f>
        <v>x</v>
      </c>
      <c r="GT12" t="str">
        <f>IFERROR(__xludf.DUMMYFUNCTION("""COMPUTED_VALUE"""),"x")</f>
        <v>x</v>
      </c>
      <c r="GU12">
        <f>IFERROR(__xludf.DUMMYFUNCTION("""COMPUTED_VALUE"""),1.0)</f>
        <v>1</v>
      </c>
      <c r="GV12">
        <f>IFERROR(__xludf.DUMMYFUNCTION("""COMPUTED_VALUE"""),1.0)</f>
        <v>1</v>
      </c>
      <c r="GW12">
        <f>IFERROR(__xludf.DUMMYFUNCTION("""COMPUTED_VALUE"""),1.0)</f>
        <v>1</v>
      </c>
      <c r="GX12">
        <f>IFERROR(__xludf.DUMMYFUNCTION("""COMPUTED_VALUE"""),1.0)</f>
        <v>1</v>
      </c>
      <c r="GY12">
        <f>IFERROR(__xludf.DUMMYFUNCTION("""COMPUTED_VALUE"""),1.0)</f>
        <v>1</v>
      </c>
      <c r="GZ12">
        <f>IFERROR(__xludf.DUMMYFUNCTION("""COMPUTED_VALUE"""),1.0)</f>
        <v>1</v>
      </c>
      <c r="HA12">
        <f>IFERROR(__xludf.DUMMYFUNCTION("""COMPUTED_VALUE"""),1.0)</f>
        <v>1</v>
      </c>
      <c r="HB12">
        <f>IFERROR(__xludf.DUMMYFUNCTION("""COMPUTED_VALUE"""),1.0)</f>
        <v>1</v>
      </c>
      <c r="HC12">
        <f>IFERROR(__xludf.DUMMYFUNCTION("""COMPUTED_VALUE"""),1.0)</f>
        <v>1</v>
      </c>
      <c r="HD12">
        <f>IFERROR(__xludf.DUMMYFUNCTION("""COMPUTED_VALUE"""),1.0)</f>
        <v>1</v>
      </c>
      <c r="HE12">
        <f>IFERROR(__xludf.DUMMYFUNCTION("""COMPUTED_VALUE"""),1.0)</f>
        <v>1</v>
      </c>
      <c r="HF12">
        <f>IFERROR(__xludf.DUMMYFUNCTION("""COMPUTED_VALUE"""),1.0)</f>
        <v>1</v>
      </c>
      <c r="HG12">
        <f>IFERROR(__xludf.DUMMYFUNCTION("""COMPUTED_VALUE"""),1.0)</f>
        <v>1</v>
      </c>
      <c r="HH12">
        <f>IFERROR(__xludf.DUMMYFUNCTION("""COMPUTED_VALUE"""),1.0)</f>
        <v>1</v>
      </c>
      <c r="HI12">
        <f>IFERROR(__xludf.DUMMYFUNCTION("""COMPUTED_VALUE"""),1.0)</f>
        <v>1</v>
      </c>
      <c r="HJ12">
        <f>IFERROR(__xludf.DUMMYFUNCTION("""COMPUTED_VALUE"""),1.0)</f>
        <v>1</v>
      </c>
      <c r="HK12">
        <f>IFERROR(__xludf.DUMMYFUNCTION("""COMPUTED_VALUE"""),1.0)</f>
        <v>1</v>
      </c>
      <c r="HL12">
        <f>IFERROR(__xludf.DUMMYFUNCTION("""COMPUTED_VALUE"""),1.0)</f>
        <v>1</v>
      </c>
      <c r="HM12">
        <f>IFERROR(__xludf.DUMMYFUNCTION("""COMPUTED_VALUE"""),1.0)</f>
        <v>1</v>
      </c>
      <c r="HN12">
        <f>IFERROR(__xludf.DUMMYFUNCTION("""COMPUTED_VALUE"""),1.0)</f>
        <v>1</v>
      </c>
      <c r="HO12">
        <f>IFERROR(__xludf.DUMMYFUNCTION("""COMPUTED_VALUE"""),1.0)</f>
        <v>1</v>
      </c>
      <c r="HP12">
        <f>IFERROR(__xludf.DUMMYFUNCTION("""COMPUTED_VALUE"""),1.0)</f>
        <v>1</v>
      </c>
      <c r="HQ12">
        <f>IFERROR(__xludf.DUMMYFUNCTION("""COMPUTED_VALUE"""),1.0)</f>
        <v>1</v>
      </c>
      <c r="HR12">
        <f>IFERROR(__xludf.DUMMYFUNCTION("""COMPUTED_VALUE"""),1.0)</f>
        <v>1</v>
      </c>
      <c r="HS12">
        <f>IFERROR(__xludf.DUMMYFUNCTION("""COMPUTED_VALUE"""),1.0)</f>
        <v>1</v>
      </c>
      <c r="HT12">
        <f>IFERROR(__xludf.DUMMYFUNCTION("""COMPUTED_VALUE"""),1.0)</f>
        <v>1</v>
      </c>
      <c r="HU12">
        <f>IFERROR(__xludf.DUMMYFUNCTION("""COMPUTED_VALUE"""),1.0)</f>
        <v>1</v>
      </c>
      <c r="HV12">
        <f>IFERROR(__xludf.DUMMYFUNCTION("""COMPUTED_VALUE"""),1.0)</f>
        <v>1</v>
      </c>
      <c r="HW12">
        <f>IFERROR(__xludf.DUMMYFUNCTION("""COMPUTED_VALUE"""),1.0)</f>
        <v>1</v>
      </c>
      <c r="HX12">
        <f>IFERROR(__xludf.DUMMYFUNCTION("""COMPUTED_VALUE"""),1.0)</f>
        <v>1</v>
      </c>
      <c r="HY12">
        <f>IFERROR(__xludf.DUMMYFUNCTION("""COMPUTED_VALUE"""),1.0)</f>
        <v>1</v>
      </c>
      <c r="HZ12">
        <f>IFERROR(__xludf.DUMMYFUNCTION("""COMPUTED_VALUE"""),1.0)</f>
        <v>1</v>
      </c>
      <c r="IA12">
        <f>IFERROR(__xludf.DUMMYFUNCTION("""COMPUTED_VALUE"""),1.0)</f>
        <v>1</v>
      </c>
      <c r="IB12">
        <f>IFERROR(__xludf.DUMMYFUNCTION("""COMPUTED_VALUE"""),1.0)</f>
        <v>1</v>
      </c>
      <c r="IC12">
        <f>IFERROR(__xludf.DUMMYFUNCTION("""COMPUTED_VALUE"""),1.0)</f>
        <v>1</v>
      </c>
      <c r="ID12">
        <f>IFERROR(__xludf.DUMMYFUNCTION("""COMPUTED_VALUE"""),1.0)</f>
        <v>1</v>
      </c>
      <c r="IE12">
        <f>IFERROR(__xludf.DUMMYFUNCTION("""COMPUTED_VALUE"""),1.0)</f>
        <v>1</v>
      </c>
      <c r="IF12">
        <f>IFERROR(__xludf.DUMMYFUNCTION("""COMPUTED_VALUE"""),1.0)</f>
        <v>1</v>
      </c>
      <c r="IG12">
        <f>IFERROR(__xludf.DUMMYFUNCTION("""COMPUTED_VALUE"""),1.0)</f>
        <v>1</v>
      </c>
      <c r="IH12">
        <f>IFERROR(__xludf.DUMMYFUNCTION("""COMPUTED_VALUE"""),1.0)</f>
        <v>1</v>
      </c>
      <c r="II12">
        <f>IFERROR(__xludf.DUMMYFUNCTION("""COMPUTED_VALUE"""),1.0)</f>
        <v>1</v>
      </c>
      <c r="IJ12">
        <f>IFERROR(__xludf.DUMMYFUNCTION("""COMPUTED_VALUE"""),1.0)</f>
        <v>1</v>
      </c>
      <c r="IK12" t="str">
        <f>IFERROR(__xludf.DUMMYFUNCTION("""COMPUTED_VALUE"""),"x")</f>
        <v>x</v>
      </c>
      <c r="IL12">
        <f>IFERROR(__xludf.DUMMYFUNCTION("""COMPUTED_VALUE"""),1.0)</f>
        <v>1</v>
      </c>
      <c r="IM12">
        <f>IFERROR(__xludf.DUMMYFUNCTION("""COMPUTED_VALUE"""),1.0)</f>
        <v>1</v>
      </c>
      <c r="IN12">
        <f>IFERROR(__xludf.DUMMYFUNCTION("""COMPUTED_VALUE"""),1.0)</f>
        <v>1</v>
      </c>
      <c r="IO12">
        <f>IFERROR(__xludf.DUMMYFUNCTION("""COMPUTED_VALUE"""),1.0)</f>
        <v>1</v>
      </c>
      <c r="IP12">
        <f>IFERROR(__xludf.DUMMYFUNCTION("""COMPUTED_VALUE"""),1.0)</f>
        <v>1</v>
      </c>
      <c r="IQ12">
        <f>IFERROR(__xludf.DUMMYFUNCTION("""COMPUTED_VALUE"""),1.0)</f>
        <v>1</v>
      </c>
      <c r="IR12">
        <f>IFERROR(__xludf.DUMMYFUNCTION("""COMPUTED_VALUE"""),1.0)</f>
        <v>1</v>
      </c>
      <c r="IS12">
        <f>IFERROR(__xludf.DUMMYFUNCTION("""COMPUTED_VALUE"""),1.0)</f>
        <v>1</v>
      </c>
      <c r="IT12">
        <f>IFERROR(__xludf.DUMMYFUNCTION("""COMPUTED_VALUE"""),1.0)</f>
        <v>1</v>
      </c>
      <c r="IU12">
        <f>IFERROR(__xludf.DUMMYFUNCTION("""COMPUTED_VALUE"""),1.0)</f>
        <v>1</v>
      </c>
      <c r="IV12">
        <f>IFERROR(__xludf.DUMMYFUNCTION("""COMPUTED_VALUE"""),1.0)</f>
        <v>1</v>
      </c>
      <c r="IW12">
        <f>IFERROR(__xludf.DUMMYFUNCTION("""COMPUTED_VALUE"""),1.0)</f>
        <v>1</v>
      </c>
      <c r="IX12">
        <f>IFERROR(__xludf.DUMMYFUNCTION("""COMPUTED_VALUE"""),1.0)</f>
        <v>1</v>
      </c>
      <c r="IY12">
        <f>IFERROR(__xludf.DUMMYFUNCTION("""COMPUTED_VALUE"""),1.0)</f>
        <v>1</v>
      </c>
      <c r="IZ12">
        <f>IFERROR(__xludf.DUMMYFUNCTION("""COMPUTED_VALUE"""),1.0)</f>
        <v>1</v>
      </c>
      <c r="JA12">
        <f>IFERROR(__xludf.DUMMYFUNCTION("""COMPUTED_VALUE"""),1.0)</f>
        <v>1</v>
      </c>
      <c r="JB12">
        <f>IFERROR(__xludf.DUMMYFUNCTION("""COMPUTED_VALUE"""),1.0)</f>
        <v>1</v>
      </c>
      <c r="JC12">
        <f>IFERROR(__xludf.DUMMYFUNCTION("""COMPUTED_VALUE"""),1.0)</f>
        <v>1</v>
      </c>
      <c r="JD12">
        <f>IFERROR(__xludf.DUMMYFUNCTION("""COMPUTED_VALUE"""),1.0)</f>
        <v>1</v>
      </c>
      <c r="JE12">
        <f>IFERROR(__xludf.DUMMYFUNCTION("""COMPUTED_VALUE"""),1.0)</f>
        <v>1</v>
      </c>
      <c r="JF12">
        <f>IFERROR(__xludf.DUMMYFUNCTION("""COMPUTED_VALUE"""),1.0)</f>
        <v>1</v>
      </c>
      <c r="JG12">
        <f>IFERROR(__xludf.DUMMYFUNCTION("""COMPUTED_VALUE"""),1.0)</f>
        <v>1</v>
      </c>
      <c r="JH12">
        <f>IFERROR(__xludf.DUMMYFUNCTION("""COMPUTED_VALUE"""),1.0)</f>
        <v>1</v>
      </c>
      <c r="JI12">
        <f>IFERROR(__xludf.DUMMYFUNCTION("""COMPUTED_VALUE"""),1.0)</f>
        <v>1</v>
      </c>
      <c r="JJ12">
        <f>IFERROR(__xludf.DUMMYFUNCTION("""COMPUTED_VALUE"""),1.0)</f>
        <v>1</v>
      </c>
      <c r="JK12">
        <f>IFERROR(__xludf.DUMMYFUNCTION("""COMPUTED_VALUE"""),1.0)</f>
        <v>1</v>
      </c>
      <c r="JL12">
        <f>IFERROR(__xludf.DUMMYFUNCTION("""COMPUTED_VALUE"""),0.0)</f>
        <v>0</v>
      </c>
      <c r="JM12">
        <f>IFERROR(__xludf.DUMMYFUNCTION("""COMPUTED_VALUE"""),0.0)</f>
        <v>0</v>
      </c>
      <c r="JN12">
        <f>IFERROR(__xludf.DUMMYFUNCTION("""COMPUTED_VALUE"""),0.0)</f>
        <v>0</v>
      </c>
      <c r="JO12">
        <f>IFERROR(__xludf.DUMMYFUNCTION("""COMPUTED_VALUE"""),0.0)</f>
        <v>0</v>
      </c>
      <c r="JP12">
        <f>IFERROR(__xludf.DUMMYFUNCTION("""COMPUTED_VALUE"""),1.0)</f>
        <v>1</v>
      </c>
      <c r="JQ12">
        <f>IFERROR(__xludf.DUMMYFUNCTION("""COMPUTED_VALUE"""),1.0)</f>
        <v>1</v>
      </c>
      <c r="JR12">
        <f>IFERROR(__xludf.DUMMYFUNCTION("""COMPUTED_VALUE"""),0.0)</f>
        <v>0</v>
      </c>
      <c r="JS12" t="str">
        <f>IFERROR(__xludf.DUMMYFUNCTION("""COMPUTED_VALUE"""),"x")</f>
        <v>x</v>
      </c>
      <c r="JT12">
        <f>IFERROR(__xludf.DUMMYFUNCTION("""COMPUTED_VALUE"""),0.0)</f>
        <v>0</v>
      </c>
      <c r="JU12">
        <f>IFERROR(__xludf.DUMMYFUNCTION("""COMPUTED_VALUE"""),1.0)</f>
        <v>1</v>
      </c>
      <c r="JV12">
        <f>IFERROR(__xludf.DUMMYFUNCTION("""COMPUTED_VALUE"""),0.0)</f>
        <v>0</v>
      </c>
      <c r="JW12">
        <f>IFERROR(__xludf.DUMMYFUNCTION("""COMPUTED_VALUE"""),0.0)</f>
        <v>0</v>
      </c>
      <c r="JX12">
        <f>IFERROR(__xludf.DUMMYFUNCTION("""COMPUTED_VALUE"""),0.0)</f>
        <v>0</v>
      </c>
      <c r="JY12">
        <f>IFERROR(__xludf.DUMMYFUNCTION("""COMPUTED_VALUE"""),0.0)</f>
        <v>0</v>
      </c>
      <c r="JZ12">
        <f>IFERROR(__xludf.DUMMYFUNCTION("""COMPUTED_VALUE"""),0.0)</f>
        <v>0</v>
      </c>
      <c r="KA12">
        <f>IFERROR(__xludf.DUMMYFUNCTION("""COMPUTED_VALUE"""),0.0)</f>
        <v>0</v>
      </c>
      <c r="KB12">
        <f>IFERROR(__xludf.DUMMYFUNCTION("""COMPUTED_VALUE"""),1.0)</f>
        <v>1</v>
      </c>
      <c r="KC12">
        <f>IFERROR(__xludf.DUMMYFUNCTION("""COMPUTED_VALUE"""),0.0)</f>
        <v>0</v>
      </c>
      <c r="KD12">
        <f>IFERROR(__xludf.DUMMYFUNCTION("""COMPUTED_VALUE"""),1.0)</f>
        <v>1</v>
      </c>
      <c r="KE12">
        <f>IFERROR(__xludf.DUMMYFUNCTION("""COMPUTED_VALUE"""),1.0)</f>
        <v>1</v>
      </c>
      <c r="KF12">
        <f>IFERROR(__xludf.DUMMYFUNCTION("""COMPUTED_VALUE"""),1.0)</f>
        <v>1</v>
      </c>
      <c r="KG12">
        <f>IFERROR(__xludf.DUMMYFUNCTION("""COMPUTED_VALUE"""),1.0)</f>
        <v>1</v>
      </c>
      <c r="KH12">
        <f>IFERROR(__xludf.DUMMYFUNCTION("""COMPUTED_VALUE"""),1.0)</f>
        <v>1</v>
      </c>
      <c r="KI12">
        <f>IFERROR(__xludf.DUMMYFUNCTION("""COMPUTED_VALUE"""),1.0)</f>
        <v>1</v>
      </c>
      <c r="KJ12">
        <f>IFERROR(__xludf.DUMMYFUNCTION("""COMPUTED_VALUE"""),0.0)</f>
        <v>0</v>
      </c>
      <c r="KK12">
        <f>IFERROR(__xludf.DUMMYFUNCTION("""COMPUTED_VALUE"""),0.0)</f>
        <v>0</v>
      </c>
      <c r="KL12">
        <f>IFERROR(__xludf.DUMMYFUNCTION("""COMPUTED_VALUE"""),0.0)</f>
        <v>0</v>
      </c>
      <c r="KM12">
        <f>IFERROR(__xludf.DUMMYFUNCTION("""COMPUTED_VALUE"""),0.0)</f>
        <v>0</v>
      </c>
      <c r="KN12">
        <f>IFERROR(__xludf.DUMMYFUNCTION("""COMPUTED_VALUE"""),0.0)</f>
        <v>0</v>
      </c>
      <c r="KO12">
        <f>IFERROR(__xludf.DUMMYFUNCTION("""COMPUTED_VALUE"""),0.0)</f>
        <v>0</v>
      </c>
      <c r="KP12">
        <f>IFERROR(__xludf.DUMMYFUNCTION("""COMPUTED_VALUE"""),0.0)</f>
        <v>0</v>
      </c>
      <c r="KQ12">
        <f>IFERROR(__xludf.DUMMYFUNCTION("""COMPUTED_VALUE"""),0.0)</f>
        <v>0</v>
      </c>
      <c r="KR12">
        <f>IFERROR(__xludf.DUMMYFUNCTION("""COMPUTED_VALUE"""),0.0)</f>
        <v>0</v>
      </c>
      <c r="KS12">
        <f>IFERROR(__xludf.DUMMYFUNCTION("""COMPUTED_VALUE"""),0.0)</f>
        <v>0</v>
      </c>
      <c r="KT12">
        <f>IFERROR(__xludf.DUMMYFUNCTION("""COMPUTED_VALUE"""),0.0)</f>
        <v>0</v>
      </c>
      <c r="KU12">
        <f>IFERROR(__xludf.DUMMYFUNCTION("""COMPUTED_VALUE"""),0.0)</f>
        <v>0</v>
      </c>
      <c r="KV12">
        <f>IFERROR(__xludf.DUMMYFUNCTION("""COMPUTED_VALUE"""),0.0)</f>
        <v>0</v>
      </c>
      <c r="KW12">
        <f>IFERROR(__xludf.DUMMYFUNCTION("""COMPUTED_VALUE"""),0.0)</f>
        <v>0</v>
      </c>
      <c r="KX12">
        <f>IFERROR(__xludf.DUMMYFUNCTION("""COMPUTED_VALUE"""),0.0)</f>
        <v>0</v>
      </c>
      <c r="KY12">
        <f>IFERROR(__xludf.DUMMYFUNCTION("""COMPUTED_VALUE"""),0.0)</f>
        <v>0</v>
      </c>
      <c r="KZ12" t="str">
        <f>IFERROR(__xludf.DUMMYFUNCTION("""COMPUTED_VALUE"""),"x")</f>
        <v>x</v>
      </c>
      <c r="LA12">
        <f>IFERROR(__xludf.DUMMYFUNCTION("""COMPUTED_VALUE"""),0.0)</f>
        <v>0</v>
      </c>
      <c r="LB12">
        <f>IFERROR(__xludf.DUMMYFUNCTION("""COMPUTED_VALUE"""),0.0)</f>
        <v>0</v>
      </c>
      <c r="LC12">
        <f>IFERROR(__xludf.DUMMYFUNCTION("""COMPUTED_VALUE"""),0.0)</f>
        <v>0</v>
      </c>
      <c r="LD12">
        <f>IFERROR(__xludf.DUMMYFUNCTION("""COMPUTED_VALUE"""),0.0)</f>
        <v>0</v>
      </c>
      <c r="LE12">
        <f>IFERROR(__xludf.DUMMYFUNCTION("""COMPUTED_VALUE"""),0.0)</f>
        <v>0</v>
      </c>
      <c r="LF12">
        <f>IFERROR(__xludf.DUMMYFUNCTION("""COMPUTED_VALUE"""),0.0)</f>
        <v>0</v>
      </c>
      <c r="LG12">
        <f>IFERROR(__xludf.DUMMYFUNCTION("""COMPUTED_VALUE"""),0.0)</f>
        <v>0</v>
      </c>
      <c r="LH12">
        <f>IFERROR(__xludf.DUMMYFUNCTION("""COMPUTED_VALUE"""),0.0)</f>
        <v>0</v>
      </c>
      <c r="LI12">
        <f>IFERROR(__xludf.DUMMYFUNCTION("""COMPUTED_VALUE"""),0.0)</f>
        <v>0</v>
      </c>
      <c r="LJ12">
        <f>IFERROR(__xludf.DUMMYFUNCTION("""COMPUTED_VALUE"""),0.0)</f>
        <v>0</v>
      </c>
      <c r="LK12">
        <f>IFERROR(__xludf.DUMMYFUNCTION("""COMPUTED_VALUE"""),0.0)</f>
        <v>0</v>
      </c>
      <c r="LL12">
        <f>IFERROR(__xludf.DUMMYFUNCTION("""COMPUTED_VALUE"""),0.0)</f>
        <v>0</v>
      </c>
      <c r="LM12">
        <f>IFERROR(__xludf.DUMMYFUNCTION("""COMPUTED_VALUE"""),0.0)</f>
        <v>0</v>
      </c>
      <c r="LN12">
        <f>IFERROR(__xludf.DUMMYFUNCTION("""COMPUTED_VALUE"""),0.0)</f>
        <v>0</v>
      </c>
      <c r="LO12">
        <f>IFERROR(__xludf.DUMMYFUNCTION("""COMPUTED_VALUE"""),0.0)</f>
        <v>0</v>
      </c>
      <c r="LP12">
        <f>IFERROR(__xludf.DUMMYFUNCTION("""COMPUTED_VALUE"""),0.0)</f>
        <v>0</v>
      </c>
      <c r="LQ12" t="str">
        <f>IFERROR(__xludf.DUMMYFUNCTION("""COMPUTED_VALUE"""),"x")</f>
        <v>x</v>
      </c>
      <c r="LR12">
        <f>IFERROR(__xludf.DUMMYFUNCTION("""COMPUTED_VALUE"""),0.0)</f>
        <v>0</v>
      </c>
      <c r="LS12">
        <f>IFERROR(__xludf.DUMMYFUNCTION("""COMPUTED_VALUE"""),0.0)</f>
        <v>0</v>
      </c>
      <c r="LT12">
        <f>IFERROR(__xludf.DUMMYFUNCTION("""COMPUTED_VALUE"""),0.0)</f>
        <v>0</v>
      </c>
      <c r="LU12">
        <f>IFERROR(__xludf.DUMMYFUNCTION("""COMPUTED_VALUE"""),0.0)</f>
        <v>0</v>
      </c>
      <c r="LV12">
        <f>IFERROR(__xludf.DUMMYFUNCTION("""COMPUTED_VALUE"""),0.0)</f>
        <v>0</v>
      </c>
      <c r="LW12">
        <f>IFERROR(__xludf.DUMMYFUNCTION("""COMPUTED_VALUE"""),0.0)</f>
        <v>0</v>
      </c>
      <c r="LX12">
        <f>IFERROR(__xludf.DUMMYFUNCTION("""COMPUTED_VALUE"""),0.0)</f>
        <v>0</v>
      </c>
      <c r="LY12">
        <f>IFERROR(__xludf.DUMMYFUNCTION("""COMPUTED_VALUE"""),0.0)</f>
        <v>0</v>
      </c>
      <c r="LZ12">
        <f>IFERROR(__xludf.DUMMYFUNCTION("""COMPUTED_VALUE"""),0.0)</f>
        <v>0</v>
      </c>
      <c r="MA12">
        <f>IFERROR(__xludf.DUMMYFUNCTION("""COMPUTED_VALUE"""),0.0)</f>
        <v>0</v>
      </c>
      <c r="MB12">
        <f>IFERROR(__xludf.DUMMYFUNCTION("""COMPUTED_VALUE"""),0.0)</f>
        <v>0</v>
      </c>
      <c r="MC12">
        <f>IFERROR(__xludf.DUMMYFUNCTION("""COMPUTED_VALUE"""),0.0)</f>
        <v>0</v>
      </c>
      <c r="MD12">
        <f>IFERROR(__xludf.DUMMYFUNCTION("""COMPUTED_VALUE"""),0.0)</f>
        <v>0</v>
      </c>
      <c r="ME12">
        <f>IFERROR(__xludf.DUMMYFUNCTION("""COMPUTED_VALUE"""),0.0)</f>
        <v>0</v>
      </c>
      <c r="MF12">
        <f>IFERROR(__xludf.DUMMYFUNCTION("""COMPUTED_VALUE"""),0.0)</f>
        <v>0</v>
      </c>
      <c r="MG12">
        <f>IFERROR(__xludf.DUMMYFUNCTION("""COMPUTED_VALUE"""),0.0)</f>
        <v>0</v>
      </c>
      <c r="MH12">
        <f>IFERROR(__xludf.DUMMYFUNCTION("""COMPUTED_VALUE"""),0.0)</f>
        <v>0</v>
      </c>
      <c r="MI12">
        <f>IFERROR(__xludf.DUMMYFUNCTION("""COMPUTED_VALUE"""),0.0)</f>
        <v>0</v>
      </c>
      <c r="MJ12">
        <f>IFERROR(__xludf.DUMMYFUNCTION("""COMPUTED_VALUE"""),0.0)</f>
        <v>0</v>
      </c>
      <c r="MK12">
        <f>IFERROR(__xludf.DUMMYFUNCTION("""COMPUTED_VALUE"""),0.0)</f>
        <v>0</v>
      </c>
      <c r="ML12">
        <f>IFERROR(__xludf.DUMMYFUNCTION("""COMPUTED_VALUE"""),0.0)</f>
        <v>0</v>
      </c>
      <c r="MM12">
        <f>IFERROR(__xludf.DUMMYFUNCTION("""COMPUTED_VALUE"""),0.0)</f>
        <v>0</v>
      </c>
      <c r="MN12">
        <f>IFERROR(__xludf.DUMMYFUNCTION("""COMPUTED_VALUE"""),0.0)</f>
        <v>0</v>
      </c>
      <c r="MO12">
        <f>IFERROR(__xludf.DUMMYFUNCTION("""COMPUTED_VALUE"""),0.0)</f>
        <v>0</v>
      </c>
      <c r="MP12">
        <f>IFERROR(__xludf.DUMMYFUNCTION("""COMPUTED_VALUE"""),0.0)</f>
        <v>0</v>
      </c>
      <c r="MQ12">
        <f>IFERROR(__xludf.DUMMYFUNCTION("""COMPUTED_VALUE"""),0.0)</f>
        <v>0</v>
      </c>
      <c r="MR12">
        <f>IFERROR(__xludf.DUMMYFUNCTION("""COMPUTED_VALUE"""),0.0)</f>
        <v>0</v>
      </c>
      <c r="MS12">
        <f>IFERROR(__xludf.DUMMYFUNCTION("""COMPUTED_VALUE"""),0.0)</f>
        <v>0</v>
      </c>
      <c r="MT12" t="str">
        <f>IFERROR(__xludf.DUMMYFUNCTION("""COMPUTED_VALUE"""),"x")</f>
        <v>x</v>
      </c>
      <c r="MU12">
        <f>IFERROR(__xludf.DUMMYFUNCTION("""COMPUTED_VALUE"""),0.0)</f>
        <v>0</v>
      </c>
      <c r="MV12">
        <f>IFERROR(__xludf.DUMMYFUNCTION("""COMPUTED_VALUE"""),0.0)</f>
        <v>0</v>
      </c>
      <c r="MW12">
        <f>IFERROR(__xludf.DUMMYFUNCTION("""COMPUTED_VALUE"""),0.0)</f>
        <v>0</v>
      </c>
      <c r="MX12">
        <f>IFERROR(__xludf.DUMMYFUNCTION("""COMPUTED_VALUE"""),0.0)</f>
        <v>0</v>
      </c>
      <c r="MY12">
        <f>IFERROR(__xludf.DUMMYFUNCTION("""COMPUTED_VALUE"""),0.0)</f>
        <v>0</v>
      </c>
      <c r="MZ12">
        <f>IFERROR(__xludf.DUMMYFUNCTION("""COMPUTED_VALUE"""),0.0)</f>
        <v>0</v>
      </c>
      <c r="NA12">
        <f>IFERROR(__xludf.DUMMYFUNCTION("""COMPUTED_VALUE"""),0.0)</f>
        <v>0</v>
      </c>
      <c r="NB12">
        <f>IFERROR(__xludf.DUMMYFUNCTION("""COMPUTED_VALUE"""),0.0)</f>
        <v>0</v>
      </c>
      <c r="NC12">
        <f>IFERROR(__xludf.DUMMYFUNCTION("""COMPUTED_VALUE"""),0.0)</f>
        <v>0</v>
      </c>
      <c r="ND12">
        <f>IFERROR(__xludf.DUMMYFUNCTION("""COMPUTED_VALUE"""),0.0)</f>
        <v>0</v>
      </c>
      <c r="NE12">
        <f>IFERROR(__xludf.DUMMYFUNCTION("""COMPUTED_VALUE"""),0.0)</f>
        <v>0</v>
      </c>
      <c r="NF12">
        <f>IFERROR(__xludf.DUMMYFUNCTION("""COMPUTED_VALUE"""),0.0)</f>
        <v>0</v>
      </c>
      <c r="NG12">
        <f>IFERROR(__xludf.DUMMYFUNCTION("""COMPUTED_VALUE"""),0.0)</f>
        <v>0</v>
      </c>
      <c r="NH12">
        <f>IFERROR(__xludf.DUMMYFUNCTION("""COMPUTED_VALUE"""),0.0)</f>
        <v>0</v>
      </c>
      <c r="NI12">
        <f>IFERROR(__xludf.DUMMYFUNCTION("""COMPUTED_VALUE"""),0.0)</f>
        <v>0</v>
      </c>
      <c r="NJ12">
        <f>IFERROR(__xludf.DUMMYFUNCTION("""COMPUTED_VALUE"""),0.0)</f>
        <v>0</v>
      </c>
      <c r="NK12">
        <f>IFERROR(__xludf.DUMMYFUNCTION("""COMPUTED_VALUE"""),0.0)</f>
        <v>0</v>
      </c>
      <c r="NL12">
        <f>IFERROR(__xludf.DUMMYFUNCTION("""COMPUTED_VALUE"""),0.0)</f>
        <v>0</v>
      </c>
      <c r="NM12">
        <f>IFERROR(__xludf.DUMMYFUNCTION("""COMPUTED_VALUE"""),0.0)</f>
        <v>0</v>
      </c>
      <c r="NN12">
        <f>IFERROR(__xludf.DUMMYFUNCTION("""COMPUTED_VALUE"""),0.0)</f>
        <v>0</v>
      </c>
      <c r="NO12">
        <f>IFERROR(__xludf.DUMMYFUNCTION("""COMPUTED_VALUE"""),0.0)</f>
        <v>0</v>
      </c>
      <c r="NP12">
        <f>IFERROR(__xludf.DUMMYFUNCTION("""COMPUTED_VALUE"""),0.0)</f>
        <v>0</v>
      </c>
      <c r="NQ12">
        <f>IFERROR(__xludf.DUMMYFUNCTION("""COMPUTED_VALUE"""),0.0)</f>
        <v>0</v>
      </c>
      <c r="NR12">
        <f>IFERROR(__xludf.DUMMYFUNCTION("""COMPUTED_VALUE"""),0.0)</f>
        <v>0</v>
      </c>
    </row>
    <row r="13" ht="15.75" customHeight="1">
      <c r="A13">
        <f>IFERROR(__xludf.DUMMYFUNCTION("""COMPUTED_VALUE"""),12.0)</f>
        <v>12</v>
      </c>
      <c r="B13" t="str">
        <f>IFERROR(__xludf.DUMMYFUNCTION("""COMPUTED_VALUE"""),"FEDIKUS")</f>
        <v>FEDIKUS</v>
      </c>
      <c r="C13" t="str">
        <f>IFERROR(__xludf.DUMMYFUNCTION("""COMPUTED_VALUE"""),"Filip")</f>
        <v>Filip</v>
      </c>
      <c r="D13" t="str">
        <f>IFERROR(__xludf.DUMMYFUNCTION("""COMPUTED_VALUE"""),"Bojković")</f>
        <v>Bojković</v>
      </c>
      <c r="E13">
        <f>IFERROR(__xludf.DUMMYFUNCTION("""COMPUTED_VALUE"""),200.0)</f>
        <v>200</v>
      </c>
      <c r="F13" t="str">
        <f>IFERROR(__xludf.DUMMYFUNCTION("""COMPUTED_VALUE"""),"ODOBREN")</f>
        <v>ODOBREN</v>
      </c>
      <c r="G13" t="str">
        <f>IFERROR(__xludf.DUMMYFUNCTION("""COMPUTED_VALUE"""),"Stari grad")</f>
        <v>Stari grad</v>
      </c>
      <c r="H13" t="str">
        <f>IFERROR(__xludf.DUMMYFUNCTION("""COMPUTED_VALUE"""),"Matematička gimnazija")</f>
        <v>Matematička gimnazija</v>
      </c>
      <c r="I13" t="str">
        <f>IFERROR(__xludf.DUMMYFUNCTION("""COMPUTED_VALUE"""),"OŠ 8.")</f>
        <v>OŠ 8.</v>
      </c>
      <c r="J13" t="str">
        <f>IFERROR(__xludf.DUMMYFUNCTION("""COMPUTED_VALUE"""),"B")</f>
        <v>B</v>
      </c>
      <c r="K13" t="str">
        <f>IFERROR(__xludf.DUMMYFUNCTION("""COMPUTED_VALUE"""),"Jelić B. Goran")</f>
        <v>Jelić B. Goran</v>
      </c>
      <c r="L13" t="str">
        <f>IFERROR(__xludf.DUMMYFUNCTION("""COMPUTED_VALUE"""),"x")</f>
        <v>x</v>
      </c>
      <c r="M13">
        <f>IFERROR(__xludf.DUMMYFUNCTION("""COMPUTED_VALUE"""),100.0)</f>
        <v>100</v>
      </c>
      <c r="N13">
        <f>IFERROR(__xludf.DUMMYFUNCTION("""COMPUTED_VALUE"""),81.0)</f>
        <v>81</v>
      </c>
      <c r="O13">
        <f>IFERROR(__xludf.DUMMYFUNCTION("""COMPUTED_VALUE"""),19.0)</f>
        <v>19</v>
      </c>
      <c r="P13" t="str">
        <f>IFERROR(__xludf.DUMMYFUNCTION("""COMPUTED_VALUE"""),"-")</f>
        <v>-</v>
      </c>
      <c r="Q13" t="str">
        <f>IFERROR(__xludf.DUMMYFUNCTION("""COMPUTED_VALUE"""),"-")</f>
        <v>-</v>
      </c>
      <c r="R13" t="str">
        <f>IFERROR(__xludf.DUMMYFUNCTION("""COMPUTED_VALUE"""),"-")</f>
        <v>-</v>
      </c>
      <c r="S13" t="str">
        <f>IFERROR(__xludf.DUMMYFUNCTION("""COMPUTED_VALUE"""),"x")</f>
        <v>x</v>
      </c>
      <c r="T13" t="str">
        <f>IFERROR(__xludf.DUMMYFUNCTION("""COMPUTED_VALUE"""),"x")</f>
        <v>x</v>
      </c>
      <c r="U13" t="str">
        <f>IFERROR(__xludf.DUMMYFUNCTION("""COMPUTED_VALUE"""),"OK")</f>
        <v>OK</v>
      </c>
      <c r="V13" t="str">
        <f>IFERROR(__xludf.DUMMYFUNCTION("""COMPUTED_VALUE"""),"OK")</f>
        <v>OK</v>
      </c>
      <c r="W13" t="str">
        <f>IFERROR(__xludf.DUMMYFUNCTION("""COMPUTED_VALUE"""),"OK")</f>
        <v>OK</v>
      </c>
      <c r="X13" t="str">
        <f>IFERROR(__xludf.DUMMYFUNCTION("""COMPUTED_VALUE"""),"OK")</f>
        <v>OK</v>
      </c>
      <c r="Y13" t="str">
        <f>IFERROR(__xludf.DUMMYFUNCTION("""COMPUTED_VALUE"""),"OK")</f>
        <v>OK</v>
      </c>
      <c r="Z13" t="str">
        <f>IFERROR(__xludf.DUMMYFUNCTION("""COMPUTED_VALUE"""),"OK")</f>
        <v>OK</v>
      </c>
      <c r="AA13" t="str">
        <f>IFERROR(__xludf.DUMMYFUNCTION("""COMPUTED_VALUE"""),"OK")</f>
        <v>OK</v>
      </c>
      <c r="AB13" t="str">
        <f>IFERROR(__xludf.DUMMYFUNCTION("""COMPUTED_VALUE"""),"OK")</f>
        <v>OK</v>
      </c>
      <c r="AC13" t="str">
        <f>IFERROR(__xludf.DUMMYFUNCTION("""COMPUTED_VALUE"""),"OK")</f>
        <v>OK</v>
      </c>
      <c r="AD13" t="str">
        <f>IFERROR(__xludf.DUMMYFUNCTION("""COMPUTED_VALUE"""),"OK")</f>
        <v>OK</v>
      </c>
      <c r="AE13" t="str">
        <f>IFERROR(__xludf.DUMMYFUNCTION("""COMPUTED_VALUE"""),"OK")</f>
        <v>OK</v>
      </c>
      <c r="AF13" t="str">
        <f>IFERROR(__xludf.DUMMYFUNCTION("""COMPUTED_VALUE"""),"OK")</f>
        <v>OK</v>
      </c>
      <c r="AG13" t="str">
        <f>IFERROR(__xludf.DUMMYFUNCTION("""COMPUTED_VALUE"""),"OK")</f>
        <v>OK</v>
      </c>
      <c r="AH13" t="str">
        <f>IFERROR(__xludf.DUMMYFUNCTION("""COMPUTED_VALUE"""),"OK")</f>
        <v>OK</v>
      </c>
      <c r="AI13" t="str">
        <f>IFERROR(__xludf.DUMMYFUNCTION("""COMPUTED_VALUE"""),"OK")</f>
        <v>OK</v>
      </c>
      <c r="AJ13" t="str">
        <f>IFERROR(__xludf.DUMMYFUNCTION("""COMPUTED_VALUE"""),"OK")</f>
        <v>OK</v>
      </c>
      <c r="AK13" t="str">
        <f>IFERROR(__xludf.DUMMYFUNCTION("""COMPUTED_VALUE"""),"OK")</f>
        <v>OK</v>
      </c>
      <c r="AL13" t="str">
        <f>IFERROR(__xludf.DUMMYFUNCTION("""COMPUTED_VALUE"""),"OK")</f>
        <v>OK</v>
      </c>
      <c r="AM13" t="str">
        <f>IFERROR(__xludf.DUMMYFUNCTION("""COMPUTED_VALUE"""),"OK")</f>
        <v>OK</v>
      </c>
      <c r="AN13" t="str">
        <f>IFERROR(__xludf.DUMMYFUNCTION("""COMPUTED_VALUE"""),"OK")</f>
        <v>OK</v>
      </c>
      <c r="AO13" t="str">
        <f>IFERROR(__xludf.DUMMYFUNCTION("""COMPUTED_VALUE"""),"OK")</f>
        <v>OK</v>
      </c>
      <c r="AP13" t="str">
        <f>IFERROR(__xludf.DUMMYFUNCTION("""COMPUTED_VALUE"""),"OK")</f>
        <v>OK</v>
      </c>
      <c r="AQ13" t="str">
        <f>IFERROR(__xludf.DUMMYFUNCTION("""COMPUTED_VALUE"""),"OK")</f>
        <v>OK</v>
      </c>
      <c r="AR13" t="str">
        <f>IFERROR(__xludf.DUMMYFUNCTION("""COMPUTED_VALUE"""),"OK")</f>
        <v>OK</v>
      </c>
      <c r="AS13" t="str">
        <f>IFERROR(__xludf.DUMMYFUNCTION("""COMPUTED_VALUE"""),"OK")</f>
        <v>OK</v>
      </c>
      <c r="AT13" t="str">
        <f>IFERROR(__xludf.DUMMYFUNCTION("""COMPUTED_VALUE"""),"OK")</f>
        <v>OK</v>
      </c>
      <c r="AU13" t="str">
        <f>IFERROR(__xludf.DUMMYFUNCTION("""COMPUTED_VALUE"""),"OK")</f>
        <v>OK</v>
      </c>
      <c r="AV13" t="str">
        <f>IFERROR(__xludf.DUMMYFUNCTION("""COMPUTED_VALUE"""),"OK")</f>
        <v>OK</v>
      </c>
      <c r="AW13" t="str">
        <f>IFERROR(__xludf.DUMMYFUNCTION("""COMPUTED_VALUE"""),"OK")</f>
        <v>OK</v>
      </c>
      <c r="AX13" t="str">
        <f>IFERROR(__xludf.DUMMYFUNCTION("""COMPUTED_VALUE"""),"OK")</f>
        <v>OK</v>
      </c>
      <c r="AY13" t="str">
        <f>IFERROR(__xludf.DUMMYFUNCTION("""COMPUTED_VALUE"""),"OK")</f>
        <v>OK</v>
      </c>
      <c r="AZ13" t="str">
        <f>IFERROR(__xludf.DUMMYFUNCTION("""COMPUTED_VALUE"""),"OK")</f>
        <v>OK</v>
      </c>
      <c r="BA13" t="str">
        <f>IFERROR(__xludf.DUMMYFUNCTION("""COMPUTED_VALUE"""),"OK")</f>
        <v>OK</v>
      </c>
      <c r="BB13" t="str">
        <f>IFERROR(__xludf.DUMMYFUNCTION("""COMPUTED_VALUE"""),"OK")</f>
        <v>OK</v>
      </c>
      <c r="BC13" t="str">
        <f>IFERROR(__xludf.DUMMYFUNCTION("""COMPUTED_VALUE"""),"OK")</f>
        <v>OK</v>
      </c>
      <c r="BD13" t="str">
        <f>IFERROR(__xludf.DUMMYFUNCTION("""COMPUTED_VALUE"""),"OK")</f>
        <v>OK</v>
      </c>
      <c r="BE13" t="str">
        <f>IFERROR(__xludf.DUMMYFUNCTION("""COMPUTED_VALUE"""),"OK")</f>
        <v>OK</v>
      </c>
      <c r="BF13" t="str">
        <f>IFERROR(__xludf.DUMMYFUNCTION("""COMPUTED_VALUE"""),"OK")</f>
        <v>OK</v>
      </c>
      <c r="BG13" t="str">
        <f>IFERROR(__xludf.DUMMYFUNCTION("""COMPUTED_VALUE"""),"OK")</f>
        <v>OK</v>
      </c>
      <c r="BH13" t="str">
        <f>IFERROR(__xludf.DUMMYFUNCTION("""COMPUTED_VALUE"""),"OK")</f>
        <v>OK</v>
      </c>
      <c r="BI13" t="str">
        <f>IFERROR(__xludf.DUMMYFUNCTION("""COMPUTED_VALUE"""),"OK")</f>
        <v>OK</v>
      </c>
      <c r="BJ13" t="str">
        <f>IFERROR(__xludf.DUMMYFUNCTION("""COMPUTED_VALUE"""),"OK")</f>
        <v>OK</v>
      </c>
      <c r="BK13" t="str">
        <f>IFERROR(__xludf.DUMMYFUNCTION("""COMPUTED_VALUE"""),"x")</f>
        <v>x</v>
      </c>
      <c r="BL13" t="str">
        <f>IFERROR(__xludf.DUMMYFUNCTION("""COMPUTED_VALUE"""),"OK")</f>
        <v>OK</v>
      </c>
      <c r="BM13" t="str">
        <f>IFERROR(__xludf.DUMMYFUNCTION("""COMPUTED_VALUE"""),"OK")</f>
        <v>OK</v>
      </c>
      <c r="BN13" t="str">
        <f>IFERROR(__xludf.DUMMYFUNCTION("""COMPUTED_VALUE"""),"OK")</f>
        <v>OK</v>
      </c>
      <c r="BO13" t="str">
        <f>IFERROR(__xludf.DUMMYFUNCTION("""COMPUTED_VALUE"""),"OK")</f>
        <v>OK</v>
      </c>
      <c r="BP13" t="str">
        <f>IFERROR(__xludf.DUMMYFUNCTION("""COMPUTED_VALUE"""),"OK")</f>
        <v>OK</v>
      </c>
      <c r="BQ13" t="str">
        <f>IFERROR(__xludf.DUMMYFUNCTION("""COMPUTED_VALUE"""),"OK")</f>
        <v>OK</v>
      </c>
      <c r="BR13" t="str">
        <f>IFERROR(__xludf.DUMMYFUNCTION("""COMPUTED_VALUE"""),"OK")</f>
        <v>OK</v>
      </c>
      <c r="BS13" t="str">
        <f>IFERROR(__xludf.DUMMYFUNCTION("""COMPUTED_VALUE"""),"OK")</f>
        <v>OK</v>
      </c>
      <c r="BT13" t="str">
        <f>IFERROR(__xludf.DUMMYFUNCTION("""COMPUTED_VALUE"""),"OK")</f>
        <v>OK</v>
      </c>
      <c r="BU13" t="str">
        <f>IFERROR(__xludf.DUMMYFUNCTION("""COMPUTED_VALUE"""),"OK")</f>
        <v>OK</v>
      </c>
      <c r="BV13" t="str">
        <f>IFERROR(__xludf.DUMMYFUNCTION("""COMPUTED_VALUE"""),"OK")</f>
        <v>OK</v>
      </c>
      <c r="BW13" t="str">
        <f>IFERROR(__xludf.DUMMYFUNCTION("""COMPUTED_VALUE"""),"OK")</f>
        <v>OK</v>
      </c>
      <c r="BX13" t="str">
        <f>IFERROR(__xludf.DUMMYFUNCTION("""COMPUTED_VALUE"""),"OK")</f>
        <v>OK</v>
      </c>
      <c r="BY13" t="str">
        <f>IFERROR(__xludf.DUMMYFUNCTION("""COMPUTED_VALUE"""),"OK")</f>
        <v>OK</v>
      </c>
      <c r="BZ13" t="str">
        <f>IFERROR(__xludf.DUMMYFUNCTION("""COMPUTED_VALUE"""),"OK")</f>
        <v>OK</v>
      </c>
      <c r="CA13" t="str">
        <f>IFERROR(__xludf.DUMMYFUNCTION("""COMPUTED_VALUE"""),"OK")</f>
        <v>OK</v>
      </c>
      <c r="CB13" t="str">
        <f>IFERROR(__xludf.DUMMYFUNCTION("""COMPUTED_VALUE"""),"OK")</f>
        <v>OK</v>
      </c>
      <c r="CC13" t="str">
        <f>IFERROR(__xludf.DUMMYFUNCTION("""COMPUTED_VALUE"""),"OK")</f>
        <v>OK</v>
      </c>
      <c r="CD13" t="str">
        <f>IFERROR(__xludf.DUMMYFUNCTION("""COMPUTED_VALUE"""),"OK")</f>
        <v>OK</v>
      </c>
      <c r="CE13" t="str">
        <f>IFERROR(__xludf.DUMMYFUNCTION("""COMPUTED_VALUE"""),"OK")</f>
        <v>OK</v>
      </c>
      <c r="CF13" t="str">
        <f>IFERROR(__xludf.DUMMYFUNCTION("""COMPUTED_VALUE"""),"OK")</f>
        <v>OK</v>
      </c>
      <c r="CG13" t="str">
        <f>IFERROR(__xludf.DUMMYFUNCTION("""COMPUTED_VALUE"""),"OK")</f>
        <v>OK</v>
      </c>
      <c r="CH13" t="str">
        <f>IFERROR(__xludf.DUMMYFUNCTION("""COMPUTED_VALUE"""),"OK")</f>
        <v>OK</v>
      </c>
      <c r="CI13" t="str">
        <f>IFERROR(__xludf.DUMMYFUNCTION("""COMPUTED_VALUE"""),"OK")</f>
        <v>OK</v>
      </c>
      <c r="CJ13" t="str">
        <f>IFERROR(__xludf.DUMMYFUNCTION("""COMPUTED_VALUE"""),"OK")</f>
        <v>OK</v>
      </c>
      <c r="CK13" t="str">
        <f>IFERROR(__xludf.DUMMYFUNCTION("""COMPUTED_VALUE"""),"OK")</f>
        <v>OK</v>
      </c>
      <c r="CL13" t="str">
        <f>IFERROR(__xludf.DUMMYFUNCTION("""COMPUTED_VALUE"""),"MLE")</f>
        <v>MLE</v>
      </c>
      <c r="CM13" t="str">
        <f>IFERROR(__xludf.DUMMYFUNCTION("""COMPUTED_VALUE"""),"MLE")</f>
        <v>MLE</v>
      </c>
      <c r="CN13" t="str">
        <f>IFERROR(__xludf.DUMMYFUNCTION("""COMPUTED_VALUE"""),"MLE")</f>
        <v>MLE</v>
      </c>
      <c r="CO13" t="str">
        <f>IFERROR(__xludf.DUMMYFUNCTION("""COMPUTED_VALUE"""),"TLE")</f>
        <v>TLE</v>
      </c>
      <c r="CP13" t="str">
        <f>IFERROR(__xludf.DUMMYFUNCTION("""COMPUTED_VALUE"""),"OK")</f>
        <v>OK</v>
      </c>
      <c r="CQ13" t="str">
        <f>IFERROR(__xludf.DUMMYFUNCTION("""COMPUTED_VALUE"""),"OK")</f>
        <v>OK</v>
      </c>
      <c r="CR13" t="str">
        <f>IFERROR(__xludf.DUMMYFUNCTION("""COMPUTED_VALUE"""),"MLE")</f>
        <v>MLE</v>
      </c>
      <c r="CS13" t="str">
        <f>IFERROR(__xludf.DUMMYFUNCTION("""COMPUTED_VALUE"""),"x")</f>
        <v>x</v>
      </c>
      <c r="CT13" t="str">
        <f>IFERROR(__xludf.DUMMYFUNCTION("""COMPUTED_VALUE"""),"WA")</f>
        <v>WA</v>
      </c>
      <c r="CU13" t="str">
        <f>IFERROR(__xludf.DUMMYFUNCTION("""COMPUTED_VALUE"""),"OK")</f>
        <v>OK</v>
      </c>
      <c r="CV13" t="str">
        <f>IFERROR(__xludf.DUMMYFUNCTION("""COMPUTED_VALUE"""),"WA")</f>
        <v>WA</v>
      </c>
      <c r="CW13" t="str">
        <f>IFERROR(__xludf.DUMMYFUNCTION("""COMPUTED_VALUE"""),"WA")</f>
        <v>WA</v>
      </c>
      <c r="CX13" t="str">
        <f>IFERROR(__xludf.DUMMYFUNCTION("""COMPUTED_VALUE"""),"WA")</f>
        <v>WA</v>
      </c>
      <c r="CY13" t="str">
        <f>IFERROR(__xludf.DUMMYFUNCTION("""COMPUTED_VALUE"""),"WA")</f>
        <v>WA</v>
      </c>
      <c r="CZ13" t="str">
        <f>IFERROR(__xludf.DUMMYFUNCTION("""COMPUTED_VALUE"""),"WA")</f>
        <v>WA</v>
      </c>
      <c r="DA13" t="str">
        <f>IFERROR(__xludf.DUMMYFUNCTION("""COMPUTED_VALUE"""),"WA")</f>
        <v>WA</v>
      </c>
      <c r="DB13" t="str">
        <f>IFERROR(__xludf.DUMMYFUNCTION("""COMPUTED_VALUE"""),"WA")</f>
        <v>WA</v>
      </c>
      <c r="DC13" t="str">
        <f>IFERROR(__xludf.DUMMYFUNCTION("""COMPUTED_VALUE"""),"WA")</f>
        <v>WA</v>
      </c>
      <c r="DD13" t="str">
        <f>IFERROR(__xludf.DUMMYFUNCTION("""COMPUTED_VALUE"""),"OK")</f>
        <v>OK</v>
      </c>
      <c r="DE13" t="str">
        <f>IFERROR(__xludf.DUMMYFUNCTION("""COMPUTED_VALUE"""),"OK")</f>
        <v>OK</v>
      </c>
      <c r="DF13" t="str">
        <f>IFERROR(__xludf.DUMMYFUNCTION("""COMPUTED_VALUE"""),"OK")</f>
        <v>OK</v>
      </c>
      <c r="DG13" t="str">
        <f>IFERROR(__xludf.DUMMYFUNCTION("""COMPUTED_VALUE"""),"OK")</f>
        <v>OK</v>
      </c>
      <c r="DH13" t="str">
        <f>IFERROR(__xludf.DUMMYFUNCTION("""COMPUTED_VALUE"""),"OK")</f>
        <v>OK</v>
      </c>
      <c r="DI13" t="str">
        <f>IFERROR(__xludf.DUMMYFUNCTION("""COMPUTED_VALUE"""),"OK")</f>
        <v>OK</v>
      </c>
      <c r="DJ13" t="str">
        <f>IFERROR(__xludf.DUMMYFUNCTION("""COMPUTED_VALUE"""),"WA")</f>
        <v>WA</v>
      </c>
      <c r="DK13" t="str">
        <f>IFERROR(__xludf.DUMMYFUNCTION("""COMPUTED_VALUE"""),"WA")</f>
        <v>WA</v>
      </c>
      <c r="DL13" t="str">
        <f>IFERROR(__xludf.DUMMYFUNCTION("""COMPUTED_VALUE"""),"WA")</f>
        <v>WA</v>
      </c>
      <c r="DM13" t="str">
        <f>IFERROR(__xludf.DUMMYFUNCTION("""COMPUTED_VALUE"""),"WA")</f>
        <v>WA</v>
      </c>
      <c r="DN13" t="str">
        <f>IFERROR(__xludf.DUMMYFUNCTION("""COMPUTED_VALUE"""),"WA")</f>
        <v>WA</v>
      </c>
      <c r="DO13" t="str">
        <f>IFERROR(__xludf.DUMMYFUNCTION("""COMPUTED_VALUE"""),"WA")</f>
        <v>WA</v>
      </c>
      <c r="DP13" t="str">
        <f>IFERROR(__xludf.DUMMYFUNCTION("""COMPUTED_VALUE"""),"WA")</f>
        <v>WA</v>
      </c>
      <c r="DQ13" t="str">
        <f>IFERROR(__xludf.DUMMYFUNCTION("""COMPUTED_VALUE"""),"WA")</f>
        <v>WA</v>
      </c>
      <c r="DR13" t="str">
        <f>IFERROR(__xludf.DUMMYFUNCTION("""COMPUTED_VALUE"""),"WA")</f>
        <v>WA</v>
      </c>
      <c r="DS13" t="str">
        <f>IFERROR(__xludf.DUMMYFUNCTION("""COMPUTED_VALUE"""),"WA")</f>
        <v>WA</v>
      </c>
      <c r="DT13" t="str">
        <f>IFERROR(__xludf.DUMMYFUNCTION("""COMPUTED_VALUE"""),"WA")</f>
        <v>WA</v>
      </c>
      <c r="DU13" t="str">
        <f>IFERROR(__xludf.DUMMYFUNCTION("""COMPUTED_VALUE"""),"WA")</f>
        <v>WA</v>
      </c>
      <c r="DV13" t="str">
        <f>IFERROR(__xludf.DUMMYFUNCTION("""COMPUTED_VALUE"""),"WA")</f>
        <v>WA</v>
      </c>
      <c r="DW13" t="str">
        <f>IFERROR(__xludf.DUMMYFUNCTION("""COMPUTED_VALUE"""),"WA")</f>
        <v>WA</v>
      </c>
      <c r="DX13" t="str">
        <f>IFERROR(__xludf.DUMMYFUNCTION("""COMPUTED_VALUE"""),"WA")</f>
        <v>WA</v>
      </c>
      <c r="DY13" t="str">
        <f>IFERROR(__xludf.DUMMYFUNCTION("""COMPUTED_VALUE"""),"WA")</f>
        <v>WA</v>
      </c>
      <c r="DZ13" t="str">
        <f>IFERROR(__xludf.DUMMYFUNCTION("""COMPUTED_VALUE"""),"x")</f>
        <v>x</v>
      </c>
      <c r="EA13" t="str">
        <f>IFERROR(__xludf.DUMMYFUNCTION("""COMPUTED_VALUE"""),"-")</f>
        <v>-</v>
      </c>
      <c r="EB13" t="str">
        <f>IFERROR(__xludf.DUMMYFUNCTION("""COMPUTED_VALUE"""),"-")</f>
        <v>-</v>
      </c>
      <c r="EC13" t="str">
        <f>IFERROR(__xludf.DUMMYFUNCTION("""COMPUTED_VALUE"""),"-")</f>
        <v>-</v>
      </c>
      <c r="ED13" t="str">
        <f>IFERROR(__xludf.DUMMYFUNCTION("""COMPUTED_VALUE"""),"-")</f>
        <v>-</v>
      </c>
      <c r="EE13" t="str">
        <f>IFERROR(__xludf.DUMMYFUNCTION("""COMPUTED_VALUE"""),"-")</f>
        <v>-</v>
      </c>
      <c r="EF13" t="str">
        <f>IFERROR(__xludf.DUMMYFUNCTION("""COMPUTED_VALUE"""),"-")</f>
        <v>-</v>
      </c>
      <c r="EG13" t="str">
        <f>IFERROR(__xludf.DUMMYFUNCTION("""COMPUTED_VALUE"""),"-")</f>
        <v>-</v>
      </c>
      <c r="EH13" t="str">
        <f>IFERROR(__xludf.DUMMYFUNCTION("""COMPUTED_VALUE"""),"-")</f>
        <v>-</v>
      </c>
      <c r="EI13" t="str">
        <f>IFERROR(__xludf.DUMMYFUNCTION("""COMPUTED_VALUE"""),"-")</f>
        <v>-</v>
      </c>
      <c r="EJ13" t="str">
        <f>IFERROR(__xludf.DUMMYFUNCTION("""COMPUTED_VALUE"""),"-")</f>
        <v>-</v>
      </c>
      <c r="EK13" t="str">
        <f>IFERROR(__xludf.DUMMYFUNCTION("""COMPUTED_VALUE"""),"-")</f>
        <v>-</v>
      </c>
      <c r="EL13" t="str">
        <f>IFERROR(__xludf.DUMMYFUNCTION("""COMPUTED_VALUE"""),"-")</f>
        <v>-</v>
      </c>
      <c r="EM13" t="str">
        <f>IFERROR(__xludf.DUMMYFUNCTION("""COMPUTED_VALUE"""),"-")</f>
        <v>-</v>
      </c>
      <c r="EN13" t="str">
        <f>IFERROR(__xludf.DUMMYFUNCTION("""COMPUTED_VALUE"""),"-")</f>
        <v>-</v>
      </c>
      <c r="EO13" t="str">
        <f>IFERROR(__xludf.DUMMYFUNCTION("""COMPUTED_VALUE"""),"-")</f>
        <v>-</v>
      </c>
      <c r="EP13" t="str">
        <f>IFERROR(__xludf.DUMMYFUNCTION("""COMPUTED_VALUE"""),"-")</f>
        <v>-</v>
      </c>
      <c r="EQ13" t="str">
        <f>IFERROR(__xludf.DUMMYFUNCTION("""COMPUTED_VALUE"""),"x")</f>
        <v>x</v>
      </c>
      <c r="ER13" t="str">
        <f>IFERROR(__xludf.DUMMYFUNCTION("""COMPUTED_VALUE"""),"-")</f>
        <v>-</v>
      </c>
      <c r="ES13" t="str">
        <f>IFERROR(__xludf.DUMMYFUNCTION("""COMPUTED_VALUE"""),"-")</f>
        <v>-</v>
      </c>
      <c r="ET13" t="str">
        <f>IFERROR(__xludf.DUMMYFUNCTION("""COMPUTED_VALUE"""),"-")</f>
        <v>-</v>
      </c>
      <c r="EU13" t="str">
        <f>IFERROR(__xludf.DUMMYFUNCTION("""COMPUTED_VALUE"""),"-")</f>
        <v>-</v>
      </c>
      <c r="EV13" t="str">
        <f>IFERROR(__xludf.DUMMYFUNCTION("""COMPUTED_VALUE"""),"-")</f>
        <v>-</v>
      </c>
      <c r="EW13" t="str">
        <f>IFERROR(__xludf.DUMMYFUNCTION("""COMPUTED_VALUE"""),"-")</f>
        <v>-</v>
      </c>
      <c r="EX13" t="str">
        <f>IFERROR(__xludf.DUMMYFUNCTION("""COMPUTED_VALUE"""),"-")</f>
        <v>-</v>
      </c>
      <c r="EY13" t="str">
        <f>IFERROR(__xludf.DUMMYFUNCTION("""COMPUTED_VALUE"""),"-")</f>
        <v>-</v>
      </c>
      <c r="EZ13" t="str">
        <f>IFERROR(__xludf.DUMMYFUNCTION("""COMPUTED_VALUE"""),"-")</f>
        <v>-</v>
      </c>
      <c r="FA13" t="str">
        <f>IFERROR(__xludf.DUMMYFUNCTION("""COMPUTED_VALUE"""),"-")</f>
        <v>-</v>
      </c>
      <c r="FB13" t="str">
        <f>IFERROR(__xludf.DUMMYFUNCTION("""COMPUTED_VALUE"""),"-")</f>
        <v>-</v>
      </c>
      <c r="FC13" t="str">
        <f>IFERROR(__xludf.DUMMYFUNCTION("""COMPUTED_VALUE"""),"-")</f>
        <v>-</v>
      </c>
      <c r="FD13" t="str">
        <f>IFERROR(__xludf.DUMMYFUNCTION("""COMPUTED_VALUE"""),"-")</f>
        <v>-</v>
      </c>
      <c r="FE13" t="str">
        <f>IFERROR(__xludf.DUMMYFUNCTION("""COMPUTED_VALUE"""),"-")</f>
        <v>-</v>
      </c>
      <c r="FF13" t="str">
        <f>IFERROR(__xludf.DUMMYFUNCTION("""COMPUTED_VALUE"""),"-")</f>
        <v>-</v>
      </c>
      <c r="FG13" t="str">
        <f>IFERROR(__xludf.DUMMYFUNCTION("""COMPUTED_VALUE"""),"-")</f>
        <v>-</v>
      </c>
      <c r="FH13" t="str">
        <f>IFERROR(__xludf.DUMMYFUNCTION("""COMPUTED_VALUE"""),"-")</f>
        <v>-</v>
      </c>
      <c r="FI13" t="str">
        <f>IFERROR(__xludf.DUMMYFUNCTION("""COMPUTED_VALUE"""),"-")</f>
        <v>-</v>
      </c>
      <c r="FJ13" t="str">
        <f>IFERROR(__xludf.DUMMYFUNCTION("""COMPUTED_VALUE"""),"-")</f>
        <v>-</v>
      </c>
      <c r="FK13" t="str">
        <f>IFERROR(__xludf.DUMMYFUNCTION("""COMPUTED_VALUE"""),"-")</f>
        <v>-</v>
      </c>
      <c r="FL13" t="str">
        <f>IFERROR(__xludf.DUMMYFUNCTION("""COMPUTED_VALUE"""),"-")</f>
        <v>-</v>
      </c>
      <c r="FM13" t="str">
        <f>IFERROR(__xludf.DUMMYFUNCTION("""COMPUTED_VALUE"""),"-")</f>
        <v>-</v>
      </c>
      <c r="FN13" t="str">
        <f>IFERROR(__xludf.DUMMYFUNCTION("""COMPUTED_VALUE"""),"-")</f>
        <v>-</v>
      </c>
      <c r="FO13" t="str">
        <f>IFERROR(__xludf.DUMMYFUNCTION("""COMPUTED_VALUE"""),"-")</f>
        <v>-</v>
      </c>
      <c r="FP13" t="str">
        <f>IFERROR(__xludf.DUMMYFUNCTION("""COMPUTED_VALUE"""),"-")</f>
        <v>-</v>
      </c>
      <c r="FQ13" t="str">
        <f>IFERROR(__xludf.DUMMYFUNCTION("""COMPUTED_VALUE"""),"-")</f>
        <v>-</v>
      </c>
      <c r="FR13" t="str">
        <f>IFERROR(__xludf.DUMMYFUNCTION("""COMPUTED_VALUE"""),"-")</f>
        <v>-</v>
      </c>
      <c r="FS13" t="str">
        <f>IFERROR(__xludf.DUMMYFUNCTION("""COMPUTED_VALUE"""),"-")</f>
        <v>-</v>
      </c>
      <c r="FT13" t="str">
        <f>IFERROR(__xludf.DUMMYFUNCTION("""COMPUTED_VALUE"""),"x")</f>
        <v>x</v>
      </c>
      <c r="FU13" t="str">
        <f>IFERROR(__xludf.DUMMYFUNCTION("""COMPUTED_VALUE"""),"-")</f>
        <v>-</v>
      </c>
      <c r="FV13" t="str">
        <f>IFERROR(__xludf.DUMMYFUNCTION("""COMPUTED_VALUE"""),"-")</f>
        <v>-</v>
      </c>
      <c r="FW13" t="str">
        <f>IFERROR(__xludf.DUMMYFUNCTION("""COMPUTED_VALUE"""),"-")</f>
        <v>-</v>
      </c>
      <c r="FX13" t="str">
        <f>IFERROR(__xludf.DUMMYFUNCTION("""COMPUTED_VALUE"""),"-")</f>
        <v>-</v>
      </c>
      <c r="FY13" t="str">
        <f>IFERROR(__xludf.DUMMYFUNCTION("""COMPUTED_VALUE"""),"-")</f>
        <v>-</v>
      </c>
      <c r="FZ13" t="str">
        <f>IFERROR(__xludf.DUMMYFUNCTION("""COMPUTED_VALUE"""),"-")</f>
        <v>-</v>
      </c>
      <c r="GA13" t="str">
        <f>IFERROR(__xludf.DUMMYFUNCTION("""COMPUTED_VALUE"""),"-")</f>
        <v>-</v>
      </c>
      <c r="GB13" t="str">
        <f>IFERROR(__xludf.DUMMYFUNCTION("""COMPUTED_VALUE"""),"-")</f>
        <v>-</v>
      </c>
      <c r="GC13" t="str">
        <f>IFERROR(__xludf.DUMMYFUNCTION("""COMPUTED_VALUE"""),"-")</f>
        <v>-</v>
      </c>
      <c r="GD13" t="str">
        <f>IFERROR(__xludf.DUMMYFUNCTION("""COMPUTED_VALUE"""),"-")</f>
        <v>-</v>
      </c>
      <c r="GE13" t="str">
        <f>IFERROR(__xludf.DUMMYFUNCTION("""COMPUTED_VALUE"""),"-")</f>
        <v>-</v>
      </c>
      <c r="GF13" t="str">
        <f>IFERROR(__xludf.DUMMYFUNCTION("""COMPUTED_VALUE"""),"-")</f>
        <v>-</v>
      </c>
      <c r="GG13" t="str">
        <f>IFERROR(__xludf.DUMMYFUNCTION("""COMPUTED_VALUE"""),"-")</f>
        <v>-</v>
      </c>
      <c r="GH13" t="str">
        <f>IFERROR(__xludf.DUMMYFUNCTION("""COMPUTED_VALUE"""),"-")</f>
        <v>-</v>
      </c>
      <c r="GI13" t="str">
        <f>IFERROR(__xludf.DUMMYFUNCTION("""COMPUTED_VALUE"""),"-")</f>
        <v>-</v>
      </c>
      <c r="GJ13" t="str">
        <f>IFERROR(__xludf.DUMMYFUNCTION("""COMPUTED_VALUE"""),"-")</f>
        <v>-</v>
      </c>
      <c r="GK13" t="str">
        <f>IFERROR(__xludf.DUMMYFUNCTION("""COMPUTED_VALUE"""),"-")</f>
        <v>-</v>
      </c>
      <c r="GL13" t="str">
        <f>IFERROR(__xludf.DUMMYFUNCTION("""COMPUTED_VALUE"""),"-")</f>
        <v>-</v>
      </c>
      <c r="GM13" t="str">
        <f>IFERROR(__xludf.DUMMYFUNCTION("""COMPUTED_VALUE"""),"-")</f>
        <v>-</v>
      </c>
      <c r="GN13" t="str">
        <f>IFERROR(__xludf.DUMMYFUNCTION("""COMPUTED_VALUE"""),"-")</f>
        <v>-</v>
      </c>
      <c r="GO13" t="str">
        <f>IFERROR(__xludf.DUMMYFUNCTION("""COMPUTED_VALUE"""),"-")</f>
        <v>-</v>
      </c>
      <c r="GP13" t="str">
        <f>IFERROR(__xludf.DUMMYFUNCTION("""COMPUTED_VALUE"""),"-")</f>
        <v>-</v>
      </c>
      <c r="GQ13" t="str">
        <f>IFERROR(__xludf.DUMMYFUNCTION("""COMPUTED_VALUE"""),"-")</f>
        <v>-</v>
      </c>
      <c r="GR13" t="str">
        <f>IFERROR(__xludf.DUMMYFUNCTION("""COMPUTED_VALUE"""),"-")</f>
        <v>-</v>
      </c>
      <c r="GS13" t="str">
        <f>IFERROR(__xludf.DUMMYFUNCTION("""COMPUTED_VALUE"""),"x")</f>
        <v>x</v>
      </c>
      <c r="GT13" t="str">
        <f>IFERROR(__xludf.DUMMYFUNCTION("""COMPUTED_VALUE"""),"x")</f>
        <v>x</v>
      </c>
      <c r="GU13">
        <f>IFERROR(__xludf.DUMMYFUNCTION("""COMPUTED_VALUE"""),1.0)</f>
        <v>1</v>
      </c>
      <c r="GV13">
        <f>IFERROR(__xludf.DUMMYFUNCTION("""COMPUTED_VALUE"""),1.0)</f>
        <v>1</v>
      </c>
      <c r="GW13">
        <f>IFERROR(__xludf.DUMMYFUNCTION("""COMPUTED_VALUE"""),1.0)</f>
        <v>1</v>
      </c>
      <c r="GX13">
        <f>IFERROR(__xludf.DUMMYFUNCTION("""COMPUTED_VALUE"""),1.0)</f>
        <v>1</v>
      </c>
      <c r="GY13">
        <f>IFERROR(__xludf.DUMMYFUNCTION("""COMPUTED_VALUE"""),1.0)</f>
        <v>1</v>
      </c>
      <c r="GZ13">
        <f>IFERROR(__xludf.DUMMYFUNCTION("""COMPUTED_VALUE"""),1.0)</f>
        <v>1</v>
      </c>
      <c r="HA13">
        <f>IFERROR(__xludf.DUMMYFUNCTION("""COMPUTED_VALUE"""),1.0)</f>
        <v>1</v>
      </c>
      <c r="HB13">
        <f>IFERROR(__xludf.DUMMYFUNCTION("""COMPUTED_VALUE"""),1.0)</f>
        <v>1</v>
      </c>
      <c r="HC13">
        <f>IFERROR(__xludf.DUMMYFUNCTION("""COMPUTED_VALUE"""),1.0)</f>
        <v>1</v>
      </c>
      <c r="HD13">
        <f>IFERROR(__xludf.DUMMYFUNCTION("""COMPUTED_VALUE"""),1.0)</f>
        <v>1</v>
      </c>
      <c r="HE13">
        <f>IFERROR(__xludf.DUMMYFUNCTION("""COMPUTED_VALUE"""),1.0)</f>
        <v>1</v>
      </c>
      <c r="HF13">
        <f>IFERROR(__xludf.DUMMYFUNCTION("""COMPUTED_VALUE"""),1.0)</f>
        <v>1</v>
      </c>
      <c r="HG13">
        <f>IFERROR(__xludf.DUMMYFUNCTION("""COMPUTED_VALUE"""),1.0)</f>
        <v>1</v>
      </c>
      <c r="HH13">
        <f>IFERROR(__xludf.DUMMYFUNCTION("""COMPUTED_VALUE"""),1.0)</f>
        <v>1</v>
      </c>
      <c r="HI13">
        <f>IFERROR(__xludf.DUMMYFUNCTION("""COMPUTED_VALUE"""),1.0)</f>
        <v>1</v>
      </c>
      <c r="HJ13">
        <f>IFERROR(__xludf.DUMMYFUNCTION("""COMPUTED_VALUE"""),1.0)</f>
        <v>1</v>
      </c>
      <c r="HK13">
        <f>IFERROR(__xludf.DUMMYFUNCTION("""COMPUTED_VALUE"""),1.0)</f>
        <v>1</v>
      </c>
      <c r="HL13">
        <f>IFERROR(__xludf.DUMMYFUNCTION("""COMPUTED_VALUE"""),1.0)</f>
        <v>1</v>
      </c>
      <c r="HM13">
        <f>IFERROR(__xludf.DUMMYFUNCTION("""COMPUTED_VALUE"""),1.0)</f>
        <v>1</v>
      </c>
      <c r="HN13">
        <f>IFERROR(__xludf.DUMMYFUNCTION("""COMPUTED_VALUE"""),1.0)</f>
        <v>1</v>
      </c>
      <c r="HO13">
        <f>IFERROR(__xludf.DUMMYFUNCTION("""COMPUTED_VALUE"""),1.0)</f>
        <v>1</v>
      </c>
      <c r="HP13">
        <f>IFERROR(__xludf.DUMMYFUNCTION("""COMPUTED_VALUE"""),1.0)</f>
        <v>1</v>
      </c>
      <c r="HQ13">
        <f>IFERROR(__xludf.DUMMYFUNCTION("""COMPUTED_VALUE"""),1.0)</f>
        <v>1</v>
      </c>
      <c r="HR13">
        <f>IFERROR(__xludf.DUMMYFUNCTION("""COMPUTED_VALUE"""),1.0)</f>
        <v>1</v>
      </c>
      <c r="HS13">
        <f>IFERROR(__xludf.DUMMYFUNCTION("""COMPUTED_VALUE"""),1.0)</f>
        <v>1</v>
      </c>
      <c r="HT13">
        <f>IFERROR(__xludf.DUMMYFUNCTION("""COMPUTED_VALUE"""),1.0)</f>
        <v>1</v>
      </c>
      <c r="HU13">
        <f>IFERROR(__xludf.DUMMYFUNCTION("""COMPUTED_VALUE"""),1.0)</f>
        <v>1</v>
      </c>
      <c r="HV13">
        <f>IFERROR(__xludf.DUMMYFUNCTION("""COMPUTED_VALUE"""),1.0)</f>
        <v>1</v>
      </c>
      <c r="HW13">
        <f>IFERROR(__xludf.DUMMYFUNCTION("""COMPUTED_VALUE"""),1.0)</f>
        <v>1</v>
      </c>
      <c r="HX13">
        <f>IFERROR(__xludf.DUMMYFUNCTION("""COMPUTED_VALUE"""),1.0)</f>
        <v>1</v>
      </c>
      <c r="HY13">
        <f>IFERROR(__xludf.DUMMYFUNCTION("""COMPUTED_VALUE"""),1.0)</f>
        <v>1</v>
      </c>
      <c r="HZ13">
        <f>IFERROR(__xludf.DUMMYFUNCTION("""COMPUTED_VALUE"""),1.0)</f>
        <v>1</v>
      </c>
      <c r="IA13">
        <f>IFERROR(__xludf.DUMMYFUNCTION("""COMPUTED_VALUE"""),1.0)</f>
        <v>1</v>
      </c>
      <c r="IB13">
        <f>IFERROR(__xludf.DUMMYFUNCTION("""COMPUTED_VALUE"""),1.0)</f>
        <v>1</v>
      </c>
      <c r="IC13">
        <f>IFERROR(__xludf.DUMMYFUNCTION("""COMPUTED_VALUE"""),1.0)</f>
        <v>1</v>
      </c>
      <c r="ID13">
        <f>IFERROR(__xludf.DUMMYFUNCTION("""COMPUTED_VALUE"""),1.0)</f>
        <v>1</v>
      </c>
      <c r="IE13">
        <f>IFERROR(__xludf.DUMMYFUNCTION("""COMPUTED_VALUE"""),1.0)</f>
        <v>1</v>
      </c>
      <c r="IF13">
        <f>IFERROR(__xludf.DUMMYFUNCTION("""COMPUTED_VALUE"""),1.0)</f>
        <v>1</v>
      </c>
      <c r="IG13">
        <f>IFERROR(__xludf.DUMMYFUNCTION("""COMPUTED_VALUE"""),1.0)</f>
        <v>1</v>
      </c>
      <c r="IH13">
        <f>IFERROR(__xludf.DUMMYFUNCTION("""COMPUTED_VALUE"""),1.0)</f>
        <v>1</v>
      </c>
      <c r="II13">
        <f>IFERROR(__xludf.DUMMYFUNCTION("""COMPUTED_VALUE"""),1.0)</f>
        <v>1</v>
      </c>
      <c r="IJ13">
        <f>IFERROR(__xludf.DUMMYFUNCTION("""COMPUTED_VALUE"""),1.0)</f>
        <v>1</v>
      </c>
      <c r="IK13" t="str">
        <f>IFERROR(__xludf.DUMMYFUNCTION("""COMPUTED_VALUE"""),"x")</f>
        <v>x</v>
      </c>
      <c r="IL13">
        <f>IFERROR(__xludf.DUMMYFUNCTION("""COMPUTED_VALUE"""),1.0)</f>
        <v>1</v>
      </c>
      <c r="IM13">
        <f>IFERROR(__xludf.DUMMYFUNCTION("""COMPUTED_VALUE"""),1.0)</f>
        <v>1</v>
      </c>
      <c r="IN13">
        <f>IFERROR(__xludf.DUMMYFUNCTION("""COMPUTED_VALUE"""),1.0)</f>
        <v>1</v>
      </c>
      <c r="IO13">
        <f>IFERROR(__xludf.DUMMYFUNCTION("""COMPUTED_VALUE"""),1.0)</f>
        <v>1</v>
      </c>
      <c r="IP13">
        <f>IFERROR(__xludf.DUMMYFUNCTION("""COMPUTED_VALUE"""),1.0)</f>
        <v>1</v>
      </c>
      <c r="IQ13">
        <f>IFERROR(__xludf.DUMMYFUNCTION("""COMPUTED_VALUE"""),1.0)</f>
        <v>1</v>
      </c>
      <c r="IR13">
        <f>IFERROR(__xludf.DUMMYFUNCTION("""COMPUTED_VALUE"""),1.0)</f>
        <v>1</v>
      </c>
      <c r="IS13">
        <f>IFERROR(__xludf.DUMMYFUNCTION("""COMPUTED_VALUE"""),1.0)</f>
        <v>1</v>
      </c>
      <c r="IT13">
        <f>IFERROR(__xludf.DUMMYFUNCTION("""COMPUTED_VALUE"""),1.0)</f>
        <v>1</v>
      </c>
      <c r="IU13">
        <f>IFERROR(__xludf.DUMMYFUNCTION("""COMPUTED_VALUE"""),1.0)</f>
        <v>1</v>
      </c>
      <c r="IV13">
        <f>IFERROR(__xludf.DUMMYFUNCTION("""COMPUTED_VALUE"""),1.0)</f>
        <v>1</v>
      </c>
      <c r="IW13">
        <f>IFERROR(__xludf.DUMMYFUNCTION("""COMPUTED_VALUE"""),1.0)</f>
        <v>1</v>
      </c>
      <c r="IX13">
        <f>IFERROR(__xludf.DUMMYFUNCTION("""COMPUTED_VALUE"""),1.0)</f>
        <v>1</v>
      </c>
      <c r="IY13">
        <f>IFERROR(__xludf.DUMMYFUNCTION("""COMPUTED_VALUE"""),1.0)</f>
        <v>1</v>
      </c>
      <c r="IZ13">
        <f>IFERROR(__xludf.DUMMYFUNCTION("""COMPUTED_VALUE"""),1.0)</f>
        <v>1</v>
      </c>
      <c r="JA13">
        <f>IFERROR(__xludf.DUMMYFUNCTION("""COMPUTED_VALUE"""),1.0)</f>
        <v>1</v>
      </c>
      <c r="JB13">
        <f>IFERROR(__xludf.DUMMYFUNCTION("""COMPUTED_VALUE"""),1.0)</f>
        <v>1</v>
      </c>
      <c r="JC13">
        <f>IFERROR(__xludf.DUMMYFUNCTION("""COMPUTED_VALUE"""),1.0)</f>
        <v>1</v>
      </c>
      <c r="JD13">
        <f>IFERROR(__xludf.DUMMYFUNCTION("""COMPUTED_VALUE"""),1.0)</f>
        <v>1</v>
      </c>
      <c r="JE13">
        <f>IFERROR(__xludf.DUMMYFUNCTION("""COMPUTED_VALUE"""),1.0)</f>
        <v>1</v>
      </c>
      <c r="JF13">
        <f>IFERROR(__xludf.DUMMYFUNCTION("""COMPUTED_VALUE"""),1.0)</f>
        <v>1</v>
      </c>
      <c r="JG13">
        <f>IFERROR(__xludf.DUMMYFUNCTION("""COMPUTED_VALUE"""),1.0)</f>
        <v>1</v>
      </c>
      <c r="JH13">
        <f>IFERROR(__xludf.DUMMYFUNCTION("""COMPUTED_VALUE"""),1.0)</f>
        <v>1</v>
      </c>
      <c r="JI13">
        <f>IFERROR(__xludf.DUMMYFUNCTION("""COMPUTED_VALUE"""),1.0)</f>
        <v>1</v>
      </c>
      <c r="JJ13">
        <f>IFERROR(__xludf.DUMMYFUNCTION("""COMPUTED_VALUE"""),1.0)</f>
        <v>1</v>
      </c>
      <c r="JK13">
        <f>IFERROR(__xludf.DUMMYFUNCTION("""COMPUTED_VALUE"""),1.0)</f>
        <v>1</v>
      </c>
      <c r="JL13">
        <f>IFERROR(__xludf.DUMMYFUNCTION("""COMPUTED_VALUE"""),0.0)</f>
        <v>0</v>
      </c>
      <c r="JM13">
        <f>IFERROR(__xludf.DUMMYFUNCTION("""COMPUTED_VALUE"""),0.0)</f>
        <v>0</v>
      </c>
      <c r="JN13">
        <f>IFERROR(__xludf.DUMMYFUNCTION("""COMPUTED_VALUE"""),0.0)</f>
        <v>0</v>
      </c>
      <c r="JO13">
        <f>IFERROR(__xludf.DUMMYFUNCTION("""COMPUTED_VALUE"""),0.0)</f>
        <v>0</v>
      </c>
      <c r="JP13">
        <f>IFERROR(__xludf.DUMMYFUNCTION("""COMPUTED_VALUE"""),1.0)</f>
        <v>1</v>
      </c>
      <c r="JQ13">
        <f>IFERROR(__xludf.DUMMYFUNCTION("""COMPUTED_VALUE"""),1.0)</f>
        <v>1</v>
      </c>
      <c r="JR13">
        <f>IFERROR(__xludf.DUMMYFUNCTION("""COMPUTED_VALUE"""),0.0)</f>
        <v>0</v>
      </c>
      <c r="JS13" t="str">
        <f>IFERROR(__xludf.DUMMYFUNCTION("""COMPUTED_VALUE"""),"x")</f>
        <v>x</v>
      </c>
      <c r="JT13">
        <f>IFERROR(__xludf.DUMMYFUNCTION("""COMPUTED_VALUE"""),0.0)</f>
        <v>0</v>
      </c>
      <c r="JU13">
        <f>IFERROR(__xludf.DUMMYFUNCTION("""COMPUTED_VALUE"""),1.0)</f>
        <v>1</v>
      </c>
      <c r="JV13">
        <f>IFERROR(__xludf.DUMMYFUNCTION("""COMPUTED_VALUE"""),0.0)</f>
        <v>0</v>
      </c>
      <c r="JW13">
        <f>IFERROR(__xludf.DUMMYFUNCTION("""COMPUTED_VALUE"""),0.0)</f>
        <v>0</v>
      </c>
      <c r="JX13">
        <f>IFERROR(__xludf.DUMMYFUNCTION("""COMPUTED_VALUE"""),0.0)</f>
        <v>0</v>
      </c>
      <c r="JY13">
        <f>IFERROR(__xludf.DUMMYFUNCTION("""COMPUTED_VALUE"""),0.0)</f>
        <v>0</v>
      </c>
      <c r="JZ13">
        <f>IFERROR(__xludf.DUMMYFUNCTION("""COMPUTED_VALUE"""),0.0)</f>
        <v>0</v>
      </c>
      <c r="KA13">
        <f>IFERROR(__xludf.DUMMYFUNCTION("""COMPUTED_VALUE"""),0.0)</f>
        <v>0</v>
      </c>
      <c r="KB13">
        <f>IFERROR(__xludf.DUMMYFUNCTION("""COMPUTED_VALUE"""),0.0)</f>
        <v>0</v>
      </c>
      <c r="KC13">
        <f>IFERROR(__xludf.DUMMYFUNCTION("""COMPUTED_VALUE"""),0.0)</f>
        <v>0</v>
      </c>
      <c r="KD13">
        <f>IFERROR(__xludf.DUMMYFUNCTION("""COMPUTED_VALUE"""),1.0)</f>
        <v>1</v>
      </c>
      <c r="KE13">
        <f>IFERROR(__xludf.DUMMYFUNCTION("""COMPUTED_VALUE"""),1.0)</f>
        <v>1</v>
      </c>
      <c r="KF13">
        <f>IFERROR(__xludf.DUMMYFUNCTION("""COMPUTED_VALUE"""),1.0)</f>
        <v>1</v>
      </c>
      <c r="KG13">
        <f>IFERROR(__xludf.DUMMYFUNCTION("""COMPUTED_VALUE"""),1.0)</f>
        <v>1</v>
      </c>
      <c r="KH13">
        <f>IFERROR(__xludf.DUMMYFUNCTION("""COMPUTED_VALUE"""),1.0)</f>
        <v>1</v>
      </c>
      <c r="KI13">
        <f>IFERROR(__xludf.DUMMYFUNCTION("""COMPUTED_VALUE"""),1.0)</f>
        <v>1</v>
      </c>
      <c r="KJ13">
        <f>IFERROR(__xludf.DUMMYFUNCTION("""COMPUTED_VALUE"""),0.0)</f>
        <v>0</v>
      </c>
      <c r="KK13">
        <f>IFERROR(__xludf.DUMMYFUNCTION("""COMPUTED_VALUE"""),0.0)</f>
        <v>0</v>
      </c>
      <c r="KL13">
        <f>IFERROR(__xludf.DUMMYFUNCTION("""COMPUTED_VALUE"""),0.0)</f>
        <v>0</v>
      </c>
      <c r="KM13">
        <f>IFERROR(__xludf.DUMMYFUNCTION("""COMPUTED_VALUE"""),0.0)</f>
        <v>0</v>
      </c>
      <c r="KN13">
        <f>IFERROR(__xludf.DUMMYFUNCTION("""COMPUTED_VALUE"""),0.0)</f>
        <v>0</v>
      </c>
      <c r="KO13">
        <f>IFERROR(__xludf.DUMMYFUNCTION("""COMPUTED_VALUE"""),0.0)</f>
        <v>0</v>
      </c>
      <c r="KP13">
        <f>IFERROR(__xludf.DUMMYFUNCTION("""COMPUTED_VALUE"""),0.0)</f>
        <v>0</v>
      </c>
      <c r="KQ13">
        <f>IFERROR(__xludf.DUMMYFUNCTION("""COMPUTED_VALUE"""),0.0)</f>
        <v>0</v>
      </c>
      <c r="KR13">
        <f>IFERROR(__xludf.DUMMYFUNCTION("""COMPUTED_VALUE"""),0.0)</f>
        <v>0</v>
      </c>
      <c r="KS13">
        <f>IFERROR(__xludf.DUMMYFUNCTION("""COMPUTED_VALUE"""),0.0)</f>
        <v>0</v>
      </c>
      <c r="KT13">
        <f>IFERROR(__xludf.DUMMYFUNCTION("""COMPUTED_VALUE"""),0.0)</f>
        <v>0</v>
      </c>
      <c r="KU13">
        <f>IFERROR(__xludf.DUMMYFUNCTION("""COMPUTED_VALUE"""),0.0)</f>
        <v>0</v>
      </c>
      <c r="KV13">
        <f>IFERROR(__xludf.DUMMYFUNCTION("""COMPUTED_VALUE"""),0.0)</f>
        <v>0</v>
      </c>
      <c r="KW13">
        <f>IFERROR(__xludf.DUMMYFUNCTION("""COMPUTED_VALUE"""),0.0)</f>
        <v>0</v>
      </c>
      <c r="KX13">
        <f>IFERROR(__xludf.DUMMYFUNCTION("""COMPUTED_VALUE"""),0.0)</f>
        <v>0</v>
      </c>
      <c r="KY13">
        <f>IFERROR(__xludf.DUMMYFUNCTION("""COMPUTED_VALUE"""),0.0)</f>
        <v>0</v>
      </c>
      <c r="KZ13" t="str">
        <f>IFERROR(__xludf.DUMMYFUNCTION("""COMPUTED_VALUE"""),"x")</f>
        <v>x</v>
      </c>
      <c r="LA13">
        <f>IFERROR(__xludf.DUMMYFUNCTION("""COMPUTED_VALUE"""),0.0)</f>
        <v>0</v>
      </c>
      <c r="LB13">
        <f>IFERROR(__xludf.DUMMYFUNCTION("""COMPUTED_VALUE"""),0.0)</f>
        <v>0</v>
      </c>
      <c r="LC13">
        <f>IFERROR(__xludf.DUMMYFUNCTION("""COMPUTED_VALUE"""),0.0)</f>
        <v>0</v>
      </c>
      <c r="LD13">
        <f>IFERROR(__xludf.DUMMYFUNCTION("""COMPUTED_VALUE"""),0.0)</f>
        <v>0</v>
      </c>
      <c r="LE13">
        <f>IFERROR(__xludf.DUMMYFUNCTION("""COMPUTED_VALUE"""),0.0)</f>
        <v>0</v>
      </c>
      <c r="LF13">
        <f>IFERROR(__xludf.DUMMYFUNCTION("""COMPUTED_VALUE"""),0.0)</f>
        <v>0</v>
      </c>
      <c r="LG13">
        <f>IFERROR(__xludf.DUMMYFUNCTION("""COMPUTED_VALUE"""),0.0)</f>
        <v>0</v>
      </c>
      <c r="LH13">
        <f>IFERROR(__xludf.DUMMYFUNCTION("""COMPUTED_VALUE"""),0.0)</f>
        <v>0</v>
      </c>
      <c r="LI13">
        <f>IFERROR(__xludf.DUMMYFUNCTION("""COMPUTED_VALUE"""),0.0)</f>
        <v>0</v>
      </c>
      <c r="LJ13">
        <f>IFERROR(__xludf.DUMMYFUNCTION("""COMPUTED_VALUE"""),0.0)</f>
        <v>0</v>
      </c>
      <c r="LK13">
        <f>IFERROR(__xludf.DUMMYFUNCTION("""COMPUTED_VALUE"""),0.0)</f>
        <v>0</v>
      </c>
      <c r="LL13">
        <f>IFERROR(__xludf.DUMMYFUNCTION("""COMPUTED_VALUE"""),0.0)</f>
        <v>0</v>
      </c>
      <c r="LM13">
        <f>IFERROR(__xludf.DUMMYFUNCTION("""COMPUTED_VALUE"""),0.0)</f>
        <v>0</v>
      </c>
      <c r="LN13">
        <f>IFERROR(__xludf.DUMMYFUNCTION("""COMPUTED_VALUE"""),0.0)</f>
        <v>0</v>
      </c>
      <c r="LO13">
        <f>IFERROR(__xludf.DUMMYFUNCTION("""COMPUTED_VALUE"""),0.0)</f>
        <v>0</v>
      </c>
      <c r="LP13">
        <f>IFERROR(__xludf.DUMMYFUNCTION("""COMPUTED_VALUE"""),0.0)</f>
        <v>0</v>
      </c>
      <c r="LQ13" t="str">
        <f>IFERROR(__xludf.DUMMYFUNCTION("""COMPUTED_VALUE"""),"x")</f>
        <v>x</v>
      </c>
      <c r="LR13">
        <f>IFERROR(__xludf.DUMMYFUNCTION("""COMPUTED_VALUE"""),0.0)</f>
        <v>0</v>
      </c>
      <c r="LS13">
        <f>IFERROR(__xludf.DUMMYFUNCTION("""COMPUTED_VALUE"""),0.0)</f>
        <v>0</v>
      </c>
      <c r="LT13">
        <f>IFERROR(__xludf.DUMMYFUNCTION("""COMPUTED_VALUE"""),0.0)</f>
        <v>0</v>
      </c>
      <c r="LU13">
        <f>IFERROR(__xludf.DUMMYFUNCTION("""COMPUTED_VALUE"""),0.0)</f>
        <v>0</v>
      </c>
      <c r="LV13">
        <f>IFERROR(__xludf.DUMMYFUNCTION("""COMPUTED_VALUE"""),0.0)</f>
        <v>0</v>
      </c>
      <c r="LW13">
        <f>IFERROR(__xludf.DUMMYFUNCTION("""COMPUTED_VALUE"""),0.0)</f>
        <v>0</v>
      </c>
      <c r="LX13">
        <f>IFERROR(__xludf.DUMMYFUNCTION("""COMPUTED_VALUE"""),0.0)</f>
        <v>0</v>
      </c>
      <c r="LY13">
        <f>IFERROR(__xludf.DUMMYFUNCTION("""COMPUTED_VALUE"""),0.0)</f>
        <v>0</v>
      </c>
      <c r="LZ13">
        <f>IFERROR(__xludf.DUMMYFUNCTION("""COMPUTED_VALUE"""),0.0)</f>
        <v>0</v>
      </c>
      <c r="MA13">
        <f>IFERROR(__xludf.DUMMYFUNCTION("""COMPUTED_VALUE"""),0.0)</f>
        <v>0</v>
      </c>
      <c r="MB13">
        <f>IFERROR(__xludf.DUMMYFUNCTION("""COMPUTED_VALUE"""),0.0)</f>
        <v>0</v>
      </c>
      <c r="MC13">
        <f>IFERROR(__xludf.DUMMYFUNCTION("""COMPUTED_VALUE"""),0.0)</f>
        <v>0</v>
      </c>
      <c r="MD13">
        <f>IFERROR(__xludf.DUMMYFUNCTION("""COMPUTED_VALUE"""),0.0)</f>
        <v>0</v>
      </c>
      <c r="ME13">
        <f>IFERROR(__xludf.DUMMYFUNCTION("""COMPUTED_VALUE"""),0.0)</f>
        <v>0</v>
      </c>
      <c r="MF13">
        <f>IFERROR(__xludf.DUMMYFUNCTION("""COMPUTED_VALUE"""),0.0)</f>
        <v>0</v>
      </c>
      <c r="MG13">
        <f>IFERROR(__xludf.DUMMYFUNCTION("""COMPUTED_VALUE"""),0.0)</f>
        <v>0</v>
      </c>
      <c r="MH13">
        <f>IFERROR(__xludf.DUMMYFUNCTION("""COMPUTED_VALUE"""),0.0)</f>
        <v>0</v>
      </c>
      <c r="MI13">
        <f>IFERROR(__xludf.DUMMYFUNCTION("""COMPUTED_VALUE"""),0.0)</f>
        <v>0</v>
      </c>
      <c r="MJ13">
        <f>IFERROR(__xludf.DUMMYFUNCTION("""COMPUTED_VALUE"""),0.0)</f>
        <v>0</v>
      </c>
      <c r="MK13">
        <f>IFERROR(__xludf.DUMMYFUNCTION("""COMPUTED_VALUE"""),0.0)</f>
        <v>0</v>
      </c>
      <c r="ML13">
        <f>IFERROR(__xludf.DUMMYFUNCTION("""COMPUTED_VALUE"""),0.0)</f>
        <v>0</v>
      </c>
      <c r="MM13">
        <f>IFERROR(__xludf.DUMMYFUNCTION("""COMPUTED_VALUE"""),0.0)</f>
        <v>0</v>
      </c>
      <c r="MN13">
        <f>IFERROR(__xludf.DUMMYFUNCTION("""COMPUTED_VALUE"""),0.0)</f>
        <v>0</v>
      </c>
      <c r="MO13">
        <f>IFERROR(__xludf.DUMMYFUNCTION("""COMPUTED_VALUE"""),0.0)</f>
        <v>0</v>
      </c>
      <c r="MP13">
        <f>IFERROR(__xludf.DUMMYFUNCTION("""COMPUTED_VALUE"""),0.0)</f>
        <v>0</v>
      </c>
      <c r="MQ13">
        <f>IFERROR(__xludf.DUMMYFUNCTION("""COMPUTED_VALUE"""),0.0)</f>
        <v>0</v>
      </c>
      <c r="MR13">
        <f>IFERROR(__xludf.DUMMYFUNCTION("""COMPUTED_VALUE"""),0.0)</f>
        <v>0</v>
      </c>
      <c r="MS13">
        <f>IFERROR(__xludf.DUMMYFUNCTION("""COMPUTED_VALUE"""),0.0)</f>
        <v>0</v>
      </c>
      <c r="MT13" t="str">
        <f>IFERROR(__xludf.DUMMYFUNCTION("""COMPUTED_VALUE"""),"x")</f>
        <v>x</v>
      </c>
      <c r="MU13">
        <f>IFERROR(__xludf.DUMMYFUNCTION("""COMPUTED_VALUE"""),0.0)</f>
        <v>0</v>
      </c>
      <c r="MV13">
        <f>IFERROR(__xludf.DUMMYFUNCTION("""COMPUTED_VALUE"""),0.0)</f>
        <v>0</v>
      </c>
      <c r="MW13">
        <f>IFERROR(__xludf.DUMMYFUNCTION("""COMPUTED_VALUE"""),0.0)</f>
        <v>0</v>
      </c>
      <c r="MX13">
        <f>IFERROR(__xludf.DUMMYFUNCTION("""COMPUTED_VALUE"""),0.0)</f>
        <v>0</v>
      </c>
      <c r="MY13">
        <f>IFERROR(__xludf.DUMMYFUNCTION("""COMPUTED_VALUE"""),0.0)</f>
        <v>0</v>
      </c>
      <c r="MZ13">
        <f>IFERROR(__xludf.DUMMYFUNCTION("""COMPUTED_VALUE"""),0.0)</f>
        <v>0</v>
      </c>
      <c r="NA13">
        <f>IFERROR(__xludf.DUMMYFUNCTION("""COMPUTED_VALUE"""),0.0)</f>
        <v>0</v>
      </c>
      <c r="NB13">
        <f>IFERROR(__xludf.DUMMYFUNCTION("""COMPUTED_VALUE"""),0.0)</f>
        <v>0</v>
      </c>
      <c r="NC13">
        <f>IFERROR(__xludf.DUMMYFUNCTION("""COMPUTED_VALUE"""),0.0)</f>
        <v>0</v>
      </c>
      <c r="ND13">
        <f>IFERROR(__xludf.DUMMYFUNCTION("""COMPUTED_VALUE"""),0.0)</f>
        <v>0</v>
      </c>
      <c r="NE13">
        <f>IFERROR(__xludf.DUMMYFUNCTION("""COMPUTED_VALUE"""),0.0)</f>
        <v>0</v>
      </c>
      <c r="NF13">
        <f>IFERROR(__xludf.DUMMYFUNCTION("""COMPUTED_VALUE"""),0.0)</f>
        <v>0</v>
      </c>
      <c r="NG13">
        <f>IFERROR(__xludf.DUMMYFUNCTION("""COMPUTED_VALUE"""),0.0)</f>
        <v>0</v>
      </c>
      <c r="NH13">
        <f>IFERROR(__xludf.DUMMYFUNCTION("""COMPUTED_VALUE"""),0.0)</f>
        <v>0</v>
      </c>
      <c r="NI13">
        <f>IFERROR(__xludf.DUMMYFUNCTION("""COMPUTED_VALUE"""),0.0)</f>
        <v>0</v>
      </c>
      <c r="NJ13">
        <f>IFERROR(__xludf.DUMMYFUNCTION("""COMPUTED_VALUE"""),0.0)</f>
        <v>0</v>
      </c>
      <c r="NK13">
        <f>IFERROR(__xludf.DUMMYFUNCTION("""COMPUTED_VALUE"""),0.0)</f>
        <v>0</v>
      </c>
      <c r="NL13">
        <f>IFERROR(__xludf.DUMMYFUNCTION("""COMPUTED_VALUE"""),0.0)</f>
        <v>0</v>
      </c>
      <c r="NM13">
        <f>IFERROR(__xludf.DUMMYFUNCTION("""COMPUTED_VALUE"""),0.0)</f>
        <v>0</v>
      </c>
      <c r="NN13">
        <f>IFERROR(__xludf.DUMMYFUNCTION("""COMPUTED_VALUE"""),0.0)</f>
        <v>0</v>
      </c>
      <c r="NO13">
        <f>IFERROR(__xludf.DUMMYFUNCTION("""COMPUTED_VALUE"""),0.0)</f>
        <v>0</v>
      </c>
      <c r="NP13">
        <f>IFERROR(__xludf.DUMMYFUNCTION("""COMPUTED_VALUE"""),0.0)</f>
        <v>0</v>
      </c>
      <c r="NQ13">
        <f>IFERROR(__xludf.DUMMYFUNCTION("""COMPUTED_VALUE"""),0.0)</f>
        <v>0</v>
      </c>
      <c r="NR13">
        <f>IFERROR(__xludf.DUMMYFUNCTION("""COMPUTED_VALUE"""),0.0)</f>
        <v>0</v>
      </c>
    </row>
    <row r="14" ht="15.75" customHeight="1">
      <c r="A14">
        <f>IFERROR(__xludf.DUMMYFUNCTION("""COMPUTED_VALUE"""),13.0)</f>
        <v>13</v>
      </c>
      <c r="B14" t="str">
        <f>IFERROR(__xludf.DUMMYFUNCTION("""COMPUTED_VALUE"""),"MasterTaster")</f>
        <v>MasterTaster</v>
      </c>
      <c r="C14" t="str">
        <f>IFERROR(__xludf.DUMMYFUNCTION("""COMPUTED_VALUE"""),"Jovan")</f>
        <v>Jovan</v>
      </c>
      <c r="D14" t="str">
        <f>IFERROR(__xludf.DUMMYFUNCTION("""COMPUTED_VALUE"""),"Milićev")</f>
        <v>Milićev</v>
      </c>
      <c r="E14">
        <f>IFERROR(__xludf.DUMMYFUNCTION("""COMPUTED_VALUE"""),200.0)</f>
        <v>200</v>
      </c>
      <c r="F14" t="str">
        <f>IFERROR(__xludf.DUMMYFUNCTION("""COMPUTED_VALUE"""),"ODOBREN")</f>
        <v>ODOBREN</v>
      </c>
      <c r="G14" t="str">
        <f>IFERROR(__xludf.DUMMYFUNCTION("""COMPUTED_VALUE"""),"Stari grad")</f>
        <v>Stari grad</v>
      </c>
      <c r="H14" t="str">
        <f>IFERROR(__xludf.DUMMYFUNCTION("""COMPUTED_VALUE"""),"Matematička gimnazija")</f>
        <v>Matematička gimnazija</v>
      </c>
      <c r="I14" t="str">
        <f>IFERROR(__xludf.DUMMYFUNCTION("""COMPUTED_VALUE"""),"OŠ 8.")</f>
        <v>OŠ 8.</v>
      </c>
      <c r="J14" t="str">
        <f>IFERROR(__xludf.DUMMYFUNCTION("""COMPUTED_VALUE"""),"B")</f>
        <v>B</v>
      </c>
      <c r="K14" t="str">
        <f>IFERROR(__xludf.DUMMYFUNCTION("""COMPUTED_VALUE"""),"Pavle Martinović i Petar Radovanović")</f>
        <v>Pavle Martinović i Petar Radovanović</v>
      </c>
      <c r="L14" t="str">
        <f>IFERROR(__xludf.DUMMYFUNCTION("""COMPUTED_VALUE"""),"x")</f>
        <v>x</v>
      </c>
      <c r="M14">
        <f>IFERROR(__xludf.DUMMYFUNCTION("""COMPUTED_VALUE"""),100.0)</f>
        <v>100</v>
      </c>
      <c r="N14">
        <f>IFERROR(__xludf.DUMMYFUNCTION("""COMPUTED_VALUE"""),81.0)</f>
        <v>81</v>
      </c>
      <c r="O14">
        <f>IFERROR(__xludf.DUMMYFUNCTION("""COMPUTED_VALUE"""),19.0)</f>
        <v>19</v>
      </c>
      <c r="P14" t="str">
        <f>IFERROR(__xludf.DUMMYFUNCTION("""COMPUTED_VALUE"""),"-")</f>
        <v>-</v>
      </c>
      <c r="Q14" t="str">
        <f>IFERROR(__xludf.DUMMYFUNCTION("""COMPUTED_VALUE"""),"-")</f>
        <v>-</v>
      </c>
      <c r="R14" t="str">
        <f>IFERROR(__xludf.DUMMYFUNCTION("""COMPUTED_VALUE"""),"-")</f>
        <v>-</v>
      </c>
      <c r="S14" t="str">
        <f>IFERROR(__xludf.DUMMYFUNCTION("""COMPUTED_VALUE"""),"x")</f>
        <v>x</v>
      </c>
      <c r="T14" t="str">
        <f>IFERROR(__xludf.DUMMYFUNCTION("""COMPUTED_VALUE"""),"x")</f>
        <v>x</v>
      </c>
      <c r="U14" t="str">
        <f>IFERROR(__xludf.DUMMYFUNCTION("""COMPUTED_VALUE"""),"OK")</f>
        <v>OK</v>
      </c>
      <c r="V14" t="str">
        <f>IFERROR(__xludf.DUMMYFUNCTION("""COMPUTED_VALUE"""),"OK")</f>
        <v>OK</v>
      </c>
      <c r="W14" t="str">
        <f>IFERROR(__xludf.DUMMYFUNCTION("""COMPUTED_VALUE"""),"OK")</f>
        <v>OK</v>
      </c>
      <c r="X14" t="str">
        <f>IFERROR(__xludf.DUMMYFUNCTION("""COMPUTED_VALUE"""),"OK")</f>
        <v>OK</v>
      </c>
      <c r="Y14" t="str">
        <f>IFERROR(__xludf.DUMMYFUNCTION("""COMPUTED_VALUE"""),"OK")</f>
        <v>OK</v>
      </c>
      <c r="Z14" t="str">
        <f>IFERROR(__xludf.DUMMYFUNCTION("""COMPUTED_VALUE"""),"OK")</f>
        <v>OK</v>
      </c>
      <c r="AA14" t="str">
        <f>IFERROR(__xludf.DUMMYFUNCTION("""COMPUTED_VALUE"""),"OK")</f>
        <v>OK</v>
      </c>
      <c r="AB14" t="str">
        <f>IFERROR(__xludf.DUMMYFUNCTION("""COMPUTED_VALUE"""),"OK")</f>
        <v>OK</v>
      </c>
      <c r="AC14" t="str">
        <f>IFERROR(__xludf.DUMMYFUNCTION("""COMPUTED_VALUE"""),"OK")</f>
        <v>OK</v>
      </c>
      <c r="AD14" t="str">
        <f>IFERROR(__xludf.DUMMYFUNCTION("""COMPUTED_VALUE"""),"OK")</f>
        <v>OK</v>
      </c>
      <c r="AE14" t="str">
        <f>IFERROR(__xludf.DUMMYFUNCTION("""COMPUTED_VALUE"""),"OK")</f>
        <v>OK</v>
      </c>
      <c r="AF14" t="str">
        <f>IFERROR(__xludf.DUMMYFUNCTION("""COMPUTED_VALUE"""),"OK")</f>
        <v>OK</v>
      </c>
      <c r="AG14" t="str">
        <f>IFERROR(__xludf.DUMMYFUNCTION("""COMPUTED_VALUE"""),"OK")</f>
        <v>OK</v>
      </c>
      <c r="AH14" t="str">
        <f>IFERROR(__xludf.DUMMYFUNCTION("""COMPUTED_VALUE"""),"OK")</f>
        <v>OK</v>
      </c>
      <c r="AI14" t="str">
        <f>IFERROR(__xludf.DUMMYFUNCTION("""COMPUTED_VALUE"""),"OK")</f>
        <v>OK</v>
      </c>
      <c r="AJ14" t="str">
        <f>IFERROR(__xludf.DUMMYFUNCTION("""COMPUTED_VALUE"""),"OK")</f>
        <v>OK</v>
      </c>
      <c r="AK14" t="str">
        <f>IFERROR(__xludf.DUMMYFUNCTION("""COMPUTED_VALUE"""),"OK")</f>
        <v>OK</v>
      </c>
      <c r="AL14" t="str">
        <f>IFERROR(__xludf.DUMMYFUNCTION("""COMPUTED_VALUE"""),"OK")</f>
        <v>OK</v>
      </c>
      <c r="AM14" t="str">
        <f>IFERROR(__xludf.DUMMYFUNCTION("""COMPUTED_VALUE"""),"OK")</f>
        <v>OK</v>
      </c>
      <c r="AN14" t="str">
        <f>IFERROR(__xludf.DUMMYFUNCTION("""COMPUTED_VALUE"""),"OK")</f>
        <v>OK</v>
      </c>
      <c r="AO14" t="str">
        <f>IFERROR(__xludf.DUMMYFUNCTION("""COMPUTED_VALUE"""),"OK")</f>
        <v>OK</v>
      </c>
      <c r="AP14" t="str">
        <f>IFERROR(__xludf.DUMMYFUNCTION("""COMPUTED_VALUE"""),"OK")</f>
        <v>OK</v>
      </c>
      <c r="AQ14" t="str">
        <f>IFERROR(__xludf.DUMMYFUNCTION("""COMPUTED_VALUE"""),"OK")</f>
        <v>OK</v>
      </c>
      <c r="AR14" t="str">
        <f>IFERROR(__xludf.DUMMYFUNCTION("""COMPUTED_VALUE"""),"OK")</f>
        <v>OK</v>
      </c>
      <c r="AS14" t="str">
        <f>IFERROR(__xludf.DUMMYFUNCTION("""COMPUTED_VALUE"""),"OK")</f>
        <v>OK</v>
      </c>
      <c r="AT14" t="str">
        <f>IFERROR(__xludf.DUMMYFUNCTION("""COMPUTED_VALUE"""),"OK")</f>
        <v>OK</v>
      </c>
      <c r="AU14" t="str">
        <f>IFERROR(__xludf.DUMMYFUNCTION("""COMPUTED_VALUE"""),"OK")</f>
        <v>OK</v>
      </c>
      <c r="AV14" t="str">
        <f>IFERROR(__xludf.DUMMYFUNCTION("""COMPUTED_VALUE"""),"OK")</f>
        <v>OK</v>
      </c>
      <c r="AW14" t="str">
        <f>IFERROR(__xludf.DUMMYFUNCTION("""COMPUTED_VALUE"""),"OK")</f>
        <v>OK</v>
      </c>
      <c r="AX14" t="str">
        <f>IFERROR(__xludf.DUMMYFUNCTION("""COMPUTED_VALUE"""),"OK")</f>
        <v>OK</v>
      </c>
      <c r="AY14" t="str">
        <f>IFERROR(__xludf.DUMMYFUNCTION("""COMPUTED_VALUE"""),"OK")</f>
        <v>OK</v>
      </c>
      <c r="AZ14" t="str">
        <f>IFERROR(__xludf.DUMMYFUNCTION("""COMPUTED_VALUE"""),"OK")</f>
        <v>OK</v>
      </c>
      <c r="BA14" t="str">
        <f>IFERROR(__xludf.DUMMYFUNCTION("""COMPUTED_VALUE"""),"OK")</f>
        <v>OK</v>
      </c>
      <c r="BB14" t="str">
        <f>IFERROR(__xludf.DUMMYFUNCTION("""COMPUTED_VALUE"""),"OK")</f>
        <v>OK</v>
      </c>
      <c r="BC14" t="str">
        <f>IFERROR(__xludf.DUMMYFUNCTION("""COMPUTED_VALUE"""),"OK")</f>
        <v>OK</v>
      </c>
      <c r="BD14" t="str">
        <f>IFERROR(__xludf.DUMMYFUNCTION("""COMPUTED_VALUE"""),"OK")</f>
        <v>OK</v>
      </c>
      <c r="BE14" t="str">
        <f>IFERROR(__xludf.DUMMYFUNCTION("""COMPUTED_VALUE"""),"OK")</f>
        <v>OK</v>
      </c>
      <c r="BF14" t="str">
        <f>IFERROR(__xludf.DUMMYFUNCTION("""COMPUTED_VALUE"""),"OK")</f>
        <v>OK</v>
      </c>
      <c r="BG14" t="str">
        <f>IFERROR(__xludf.DUMMYFUNCTION("""COMPUTED_VALUE"""),"OK")</f>
        <v>OK</v>
      </c>
      <c r="BH14" t="str">
        <f>IFERROR(__xludf.DUMMYFUNCTION("""COMPUTED_VALUE"""),"OK")</f>
        <v>OK</v>
      </c>
      <c r="BI14" t="str">
        <f>IFERROR(__xludf.DUMMYFUNCTION("""COMPUTED_VALUE"""),"OK")</f>
        <v>OK</v>
      </c>
      <c r="BJ14" t="str">
        <f>IFERROR(__xludf.DUMMYFUNCTION("""COMPUTED_VALUE"""),"OK")</f>
        <v>OK</v>
      </c>
      <c r="BK14" t="str">
        <f>IFERROR(__xludf.DUMMYFUNCTION("""COMPUTED_VALUE"""),"x")</f>
        <v>x</v>
      </c>
      <c r="BL14" t="str">
        <f>IFERROR(__xludf.DUMMYFUNCTION("""COMPUTED_VALUE"""),"OK")</f>
        <v>OK</v>
      </c>
      <c r="BM14" t="str">
        <f>IFERROR(__xludf.DUMMYFUNCTION("""COMPUTED_VALUE"""),"OK")</f>
        <v>OK</v>
      </c>
      <c r="BN14" t="str">
        <f>IFERROR(__xludf.DUMMYFUNCTION("""COMPUTED_VALUE"""),"OK")</f>
        <v>OK</v>
      </c>
      <c r="BO14" t="str">
        <f>IFERROR(__xludf.DUMMYFUNCTION("""COMPUTED_VALUE"""),"OK")</f>
        <v>OK</v>
      </c>
      <c r="BP14" t="str">
        <f>IFERROR(__xludf.DUMMYFUNCTION("""COMPUTED_VALUE"""),"OK")</f>
        <v>OK</v>
      </c>
      <c r="BQ14" t="str">
        <f>IFERROR(__xludf.DUMMYFUNCTION("""COMPUTED_VALUE"""),"OK")</f>
        <v>OK</v>
      </c>
      <c r="BR14" t="str">
        <f>IFERROR(__xludf.DUMMYFUNCTION("""COMPUTED_VALUE"""),"OK")</f>
        <v>OK</v>
      </c>
      <c r="BS14" t="str">
        <f>IFERROR(__xludf.DUMMYFUNCTION("""COMPUTED_VALUE"""),"OK")</f>
        <v>OK</v>
      </c>
      <c r="BT14" t="str">
        <f>IFERROR(__xludf.DUMMYFUNCTION("""COMPUTED_VALUE"""),"OK")</f>
        <v>OK</v>
      </c>
      <c r="BU14" t="str">
        <f>IFERROR(__xludf.DUMMYFUNCTION("""COMPUTED_VALUE"""),"OK")</f>
        <v>OK</v>
      </c>
      <c r="BV14" t="str">
        <f>IFERROR(__xludf.DUMMYFUNCTION("""COMPUTED_VALUE"""),"OK")</f>
        <v>OK</v>
      </c>
      <c r="BW14" t="str">
        <f>IFERROR(__xludf.DUMMYFUNCTION("""COMPUTED_VALUE"""),"OK")</f>
        <v>OK</v>
      </c>
      <c r="BX14" t="str">
        <f>IFERROR(__xludf.DUMMYFUNCTION("""COMPUTED_VALUE"""),"OK")</f>
        <v>OK</v>
      </c>
      <c r="BY14" t="str">
        <f>IFERROR(__xludf.DUMMYFUNCTION("""COMPUTED_VALUE"""),"OK")</f>
        <v>OK</v>
      </c>
      <c r="BZ14" t="str">
        <f>IFERROR(__xludf.DUMMYFUNCTION("""COMPUTED_VALUE"""),"OK")</f>
        <v>OK</v>
      </c>
      <c r="CA14" t="str">
        <f>IFERROR(__xludf.DUMMYFUNCTION("""COMPUTED_VALUE"""),"OK")</f>
        <v>OK</v>
      </c>
      <c r="CB14" t="str">
        <f>IFERROR(__xludf.DUMMYFUNCTION("""COMPUTED_VALUE"""),"OK")</f>
        <v>OK</v>
      </c>
      <c r="CC14" t="str">
        <f>IFERROR(__xludf.DUMMYFUNCTION("""COMPUTED_VALUE"""),"OK")</f>
        <v>OK</v>
      </c>
      <c r="CD14" t="str">
        <f>IFERROR(__xludf.DUMMYFUNCTION("""COMPUTED_VALUE"""),"OK")</f>
        <v>OK</v>
      </c>
      <c r="CE14" t="str">
        <f>IFERROR(__xludf.DUMMYFUNCTION("""COMPUTED_VALUE"""),"OK")</f>
        <v>OK</v>
      </c>
      <c r="CF14" t="str">
        <f>IFERROR(__xludf.DUMMYFUNCTION("""COMPUTED_VALUE"""),"OK")</f>
        <v>OK</v>
      </c>
      <c r="CG14" t="str">
        <f>IFERROR(__xludf.DUMMYFUNCTION("""COMPUTED_VALUE"""),"OK")</f>
        <v>OK</v>
      </c>
      <c r="CH14" t="str">
        <f>IFERROR(__xludf.DUMMYFUNCTION("""COMPUTED_VALUE"""),"OK")</f>
        <v>OK</v>
      </c>
      <c r="CI14" t="str">
        <f>IFERROR(__xludf.DUMMYFUNCTION("""COMPUTED_VALUE"""),"OK")</f>
        <v>OK</v>
      </c>
      <c r="CJ14" t="str">
        <f>IFERROR(__xludf.DUMMYFUNCTION("""COMPUTED_VALUE"""),"OK")</f>
        <v>OK</v>
      </c>
      <c r="CK14" t="str">
        <f>IFERROR(__xludf.DUMMYFUNCTION("""COMPUTED_VALUE"""),"OK")</f>
        <v>OK</v>
      </c>
      <c r="CL14" t="str">
        <f>IFERROR(__xludf.DUMMYFUNCTION("""COMPUTED_VALUE"""),"TLE")</f>
        <v>TLE</v>
      </c>
      <c r="CM14" t="str">
        <f>IFERROR(__xludf.DUMMYFUNCTION("""COMPUTED_VALUE"""),"TLE")</f>
        <v>TLE</v>
      </c>
      <c r="CN14" t="str">
        <f>IFERROR(__xludf.DUMMYFUNCTION("""COMPUTED_VALUE"""),"TLE")</f>
        <v>TLE</v>
      </c>
      <c r="CO14" t="str">
        <f>IFERROR(__xludf.DUMMYFUNCTION("""COMPUTED_VALUE"""),"TLE")</f>
        <v>TLE</v>
      </c>
      <c r="CP14" t="str">
        <f>IFERROR(__xludf.DUMMYFUNCTION("""COMPUTED_VALUE"""),"TLE")</f>
        <v>TLE</v>
      </c>
      <c r="CQ14" t="str">
        <f>IFERROR(__xludf.DUMMYFUNCTION("""COMPUTED_VALUE"""),"OK")</f>
        <v>OK</v>
      </c>
      <c r="CR14" t="str">
        <f>IFERROR(__xludf.DUMMYFUNCTION("""COMPUTED_VALUE"""),"TLE")</f>
        <v>TLE</v>
      </c>
      <c r="CS14" t="str">
        <f>IFERROR(__xludf.DUMMYFUNCTION("""COMPUTED_VALUE"""),"x")</f>
        <v>x</v>
      </c>
      <c r="CT14" t="str">
        <f>IFERROR(__xludf.DUMMYFUNCTION("""COMPUTED_VALUE"""),"OK")</f>
        <v>OK</v>
      </c>
      <c r="CU14" t="str">
        <f>IFERROR(__xludf.DUMMYFUNCTION("""COMPUTED_VALUE"""),"OK")</f>
        <v>OK</v>
      </c>
      <c r="CV14" t="str">
        <f>IFERROR(__xludf.DUMMYFUNCTION("""COMPUTED_VALUE"""),"WA")</f>
        <v>WA</v>
      </c>
      <c r="CW14" t="str">
        <f>IFERROR(__xludf.DUMMYFUNCTION("""COMPUTED_VALUE"""),"WA")</f>
        <v>WA</v>
      </c>
      <c r="CX14" t="str">
        <f>IFERROR(__xludf.DUMMYFUNCTION("""COMPUTED_VALUE"""),"WA")</f>
        <v>WA</v>
      </c>
      <c r="CY14" t="str">
        <f>IFERROR(__xludf.DUMMYFUNCTION("""COMPUTED_VALUE"""),"TLE")</f>
        <v>TLE</v>
      </c>
      <c r="CZ14" t="str">
        <f>IFERROR(__xludf.DUMMYFUNCTION("""COMPUTED_VALUE"""),"WA")</f>
        <v>WA</v>
      </c>
      <c r="DA14" t="str">
        <f>IFERROR(__xludf.DUMMYFUNCTION("""COMPUTED_VALUE"""),"WA")</f>
        <v>WA</v>
      </c>
      <c r="DB14" t="str">
        <f>IFERROR(__xludf.DUMMYFUNCTION("""COMPUTED_VALUE"""),"WA")</f>
        <v>WA</v>
      </c>
      <c r="DC14" t="str">
        <f>IFERROR(__xludf.DUMMYFUNCTION("""COMPUTED_VALUE"""),"WA")</f>
        <v>WA</v>
      </c>
      <c r="DD14" t="str">
        <f>IFERROR(__xludf.DUMMYFUNCTION("""COMPUTED_VALUE"""),"OK")</f>
        <v>OK</v>
      </c>
      <c r="DE14" t="str">
        <f>IFERROR(__xludf.DUMMYFUNCTION("""COMPUTED_VALUE"""),"OK")</f>
        <v>OK</v>
      </c>
      <c r="DF14" t="str">
        <f>IFERROR(__xludf.DUMMYFUNCTION("""COMPUTED_VALUE"""),"OK")</f>
        <v>OK</v>
      </c>
      <c r="DG14" t="str">
        <f>IFERROR(__xludf.DUMMYFUNCTION("""COMPUTED_VALUE"""),"OK")</f>
        <v>OK</v>
      </c>
      <c r="DH14" t="str">
        <f>IFERROR(__xludf.DUMMYFUNCTION("""COMPUTED_VALUE"""),"OK")</f>
        <v>OK</v>
      </c>
      <c r="DI14" t="str">
        <f>IFERROR(__xludf.DUMMYFUNCTION("""COMPUTED_VALUE"""),"OK")</f>
        <v>OK</v>
      </c>
      <c r="DJ14" t="str">
        <f>IFERROR(__xludf.DUMMYFUNCTION("""COMPUTED_VALUE"""),"WA")</f>
        <v>WA</v>
      </c>
      <c r="DK14" t="str">
        <f>IFERROR(__xludf.DUMMYFUNCTION("""COMPUTED_VALUE"""),"WA")</f>
        <v>WA</v>
      </c>
      <c r="DL14" t="str">
        <f>IFERROR(__xludf.DUMMYFUNCTION("""COMPUTED_VALUE"""),"WA")</f>
        <v>WA</v>
      </c>
      <c r="DM14" t="str">
        <f>IFERROR(__xludf.DUMMYFUNCTION("""COMPUTED_VALUE"""),"WA")</f>
        <v>WA</v>
      </c>
      <c r="DN14" t="str">
        <f>IFERROR(__xludf.DUMMYFUNCTION("""COMPUTED_VALUE"""),"WA")</f>
        <v>WA</v>
      </c>
      <c r="DO14" t="str">
        <f>IFERROR(__xludf.DUMMYFUNCTION("""COMPUTED_VALUE"""),"WA")</f>
        <v>WA</v>
      </c>
      <c r="DP14" t="str">
        <f>IFERROR(__xludf.DUMMYFUNCTION("""COMPUTED_VALUE"""),"WA")</f>
        <v>WA</v>
      </c>
      <c r="DQ14" t="str">
        <f>IFERROR(__xludf.DUMMYFUNCTION("""COMPUTED_VALUE"""),"WA")</f>
        <v>WA</v>
      </c>
      <c r="DR14" t="str">
        <f>IFERROR(__xludf.DUMMYFUNCTION("""COMPUTED_VALUE"""),"WA")</f>
        <v>WA</v>
      </c>
      <c r="DS14" t="str">
        <f>IFERROR(__xludf.DUMMYFUNCTION("""COMPUTED_VALUE"""),"WA")</f>
        <v>WA</v>
      </c>
      <c r="DT14" t="str">
        <f>IFERROR(__xludf.DUMMYFUNCTION("""COMPUTED_VALUE"""),"WA")</f>
        <v>WA</v>
      </c>
      <c r="DU14" t="str">
        <f>IFERROR(__xludf.DUMMYFUNCTION("""COMPUTED_VALUE"""),"WA")</f>
        <v>WA</v>
      </c>
      <c r="DV14" t="str">
        <f>IFERROR(__xludf.DUMMYFUNCTION("""COMPUTED_VALUE"""),"WA")</f>
        <v>WA</v>
      </c>
      <c r="DW14" t="str">
        <f>IFERROR(__xludf.DUMMYFUNCTION("""COMPUTED_VALUE"""),"WA")</f>
        <v>WA</v>
      </c>
      <c r="DX14" t="str">
        <f>IFERROR(__xludf.DUMMYFUNCTION("""COMPUTED_VALUE"""),"WA")</f>
        <v>WA</v>
      </c>
      <c r="DY14" t="str">
        <f>IFERROR(__xludf.DUMMYFUNCTION("""COMPUTED_VALUE"""),"WA")</f>
        <v>WA</v>
      </c>
      <c r="DZ14" t="str">
        <f>IFERROR(__xludf.DUMMYFUNCTION("""COMPUTED_VALUE"""),"x")</f>
        <v>x</v>
      </c>
      <c r="EA14" t="str">
        <f>IFERROR(__xludf.DUMMYFUNCTION("""COMPUTED_VALUE"""),"-")</f>
        <v>-</v>
      </c>
      <c r="EB14" t="str">
        <f>IFERROR(__xludf.DUMMYFUNCTION("""COMPUTED_VALUE"""),"-")</f>
        <v>-</v>
      </c>
      <c r="EC14" t="str">
        <f>IFERROR(__xludf.DUMMYFUNCTION("""COMPUTED_VALUE"""),"-")</f>
        <v>-</v>
      </c>
      <c r="ED14" t="str">
        <f>IFERROR(__xludf.DUMMYFUNCTION("""COMPUTED_VALUE"""),"-")</f>
        <v>-</v>
      </c>
      <c r="EE14" t="str">
        <f>IFERROR(__xludf.DUMMYFUNCTION("""COMPUTED_VALUE"""),"-")</f>
        <v>-</v>
      </c>
      <c r="EF14" t="str">
        <f>IFERROR(__xludf.DUMMYFUNCTION("""COMPUTED_VALUE"""),"-")</f>
        <v>-</v>
      </c>
      <c r="EG14" t="str">
        <f>IFERROR(__xludf.DUMMYFUNCTION("""COMPUTED_VALUE"""),"-")</f>
        <v>-</v>
      </c>
      <c r="EH14" t="str">
        <f>IFERROR(__xludf.DUMMYFUNCTION("""COMPUTED_VALUE"""),"-")</f>
        <v>-</v>
      </c>
      <c r="EI14" t="str">
        <f>IFERROR(__xludf.DUMMYFUNCTION("""COMPUTED_VALUE"""),"-")</f>
        <v>-</v>
      </c>
      <c r="EJ14" t="str">
        <f>IFERROR(__xludf.DUMMYFUNCTION("""COMPUTED_VALUE"""),"-")</f>
        <v>-</v>
      </c>
      <c r="EK14" t="str">
        <f>IFERROR(__xludf.DUMMYFUNCTION("""COMPUTED_VALUE"""),"-")</f>
        <v>-</v>
      </c>
      <c r="EL14" t="str">
        <f>IFERROR(__xludf.DUMMYFUNCTION("""COMPUTED_VALUE"""),"-")</f>
        <v>-</v>
      </c>
      <c r="EM14" t="str">
        <f>IFERROR(__xludf.DUMMYFUNCTION("""COMPUTED_VALUE"""),"-")</f>
        <v>-</v>
      </c>
      <c r="EN14" t="str">
        <f>IFERROR(__xludf.DUMMYFUNCTION("""COMPUTED_VALUE"""),"-")</f>
        <v>-</v>
      </c>
      <c r="EO14" t="str">
        <f>IFERROR(__xludf.DUMMYFUNCTION("""COMPUTED_VALUE"""),"-")</f>
        <v>-</v>
      </c>
      <c r="EP14" t="str">
        <f>IFERROR(__xludf.DUMMYFUNCTION("""COMPUTED_VALUE"""),"-")</f>
        <v>-</v>
      </c>
      <c r="EQ14" t="str">
        <f>IFERROR(__xludf.DUMMYFUNCTION("""COMPUTED_VALUE"""),"x")</f>
        <v>x</v>
      </c>
      <c r="ER14" t="str">
        <f>IFERROR(__xludf.DUMMYFUNCTION("""COMPUTED_VALUE"""),"-")</f>
        <v>-</v>
      </c>
      <c r="ES14" t="str">
        <f>IFERROR(__xludf.DUMMYFUNCTION("""COMPUTED_VALUE"""),"-")</f>
        <v>-</v>
      </c>
      <c r="ET14" t="str">
        <f>IFERROR(__xludf.DUMMYFUNCTION("""COMPUTED_VALUE"""),"-")</f>
        <v>-</v>
      </c>
      <c r="EU14" t="str">
        <f>IFERROR(__xludf.DUMMYFUNCTION("""COMPUTED_VALUE"""),"-")</f>
        <v>-</v>
      </c>
      <c r="EV14" t="str">
        <f>IFERROR(__xludf.DUMMYFUNCTION("""COMPUTED_VALUE"""),"-")</f>
        <v>-</v>
      </c>
      <c r="EW14" t="str">
        <f>IFERROR(__xludf.DUMMYFUNCTION("""COMPUTED_VALUE"""),"-")</f>
        <v>-</v>
      </c>
      <c r="EX14" t="str">
        <f>IFERROR(__xludf.DUMMYFUNCTION("""COMPUTED_VALUE"""),"-")</f>
        <v>-</v>
      </c>
      <c r="EY14" t="str">
        <f>IFERROR(__xludf.DUMMYFUNCTION("""COMPUTED_VALUE"""),"-")</f>
        <v>-</v>
      </c>
      <c r="EZ14" t="str">
        <f>IFERROR(__xludf.DUMMYFUNCTION("""COMPUTED_VALUE"""),"-")</f>
        <v>-</v>
      </c>
      <c r="FA14" t="str">
        <f>IFERROR(__xludf.DUMMYFUNCTION("""COMPUTED_VALUE"""),"-")</f>
        <v>-</v>
      </c>
      <c r="FB14" t="str">
        <f>IFERROR(__xludf.DUMMYFUNCTION("""COMPUTED_VALUE"""),"-")</f>
        <v>-</v>
      </c>
      <c r="FC14" t="str">
        <f>IFERROR(__xludf.DUMMYFUNCTION("""COMPUTED_VALUE"""),"-")</f>
        <v>-</v>
      </c>
      <c r="FD14" t="str">
        <f>IFERROR(__xludf.DUMMYFUNCTION("""COMPUTED_VALUE"""),"-")</f>
        <v>-</v>
      </c>
      <c r="FE14" t="str">
        <f>IFERROR(__xludf.DUMMYFUNCTION("""COMPUTED_VALUE"""),"-")</f>
        <v>-</v>
      </c>
      <c r="FF14" t="str">
        <f>IFERROR(__xludf.DUMMYFUNCTION("""COMPUTED_VALUE"""),"-")</f>
        <v>-</v>
      </c>
      <c r="FG14" t="str">
        <f>IFERROR(__xludf.DUMMYFUNCTION("""COMPUTED_VALUE"""),"-")</f>
        <v>-</v>
      </c>
      <c r="FH14" t="str">
        <f>IFERROR(__xludf.DUMMYFUNCTION("""COMPUTED_VALUE"""),"-")</f>
        <v>-</v>
      </c>
      <c r="FI14" t="str">
        <f>IFERROR(__xludf.DUMMYFUNCTION("""COMPUTED_VALUE"""),"-")</f>
        <v>-</v>
      </c>
      <c r="FJ14" t="str">
        <f>IFERROR(__xludf.DUMMYFUNCTION("""COMPUTED_VALUE"""),"-")</f>
        <v>-</v>
      </c>
      <c r="FK14" t="str">
        <f>IFERROR(__xludf.DUMMYFUNCTION("""COMPUTED_VALUE"""),"-")</f>
        <v>-</v>
      </c>
      <c r="FL14" t="str">
        <f>IFERROR(__xludf.DUMMYFUNCTION("""COMPUTED_VALUE"""),"-")</f>
        <v>-</v>
      </c>
      <c r="FM14" t="str">
        <f>IFERROR(__xludf.DUMMYFUNCTION("""COMPUTED_VALUE"""),"-")</f>
        <v>-</v>
      </c>
      <c r="FN14" t="str">
        <f>IFERROR(__xludf.DUMMYFUNCTION("""COMPUTED_VALUE"""),"-")</f>
        <v>-</v>
      </c>
      <c r="FO14" t="str">
        <f>IFERROR(__xludf.DUMMYFUNCTION("""COMPUTED_VALUE"""),"-")</f>
        <v>-</v>
      </c>
      <c r="FP14" t="str">
        <f>IFERROR(__xludf.DUMMYFUNCTION("""COMPUTED_VALUE"""),"-")</f>
        <v>-</v>
      </c>
      <c r="FQ14" t="str">
        <f>IFERROR(__xludf.DUMMYFUNCTION("""COMPUTED_VALUE"""),"-")</f>
        <v>-</v>
      </c>
      <c r="FR14" t="str">
        <f>IFERROR(__xludf.DUMMYFUNCTION("""COMPUTED_VALUE"""),"-")</f>
        <v>-</v>
      </c>
      <c r="FS14" t="str">
        <f>IFERROR(__xludf.DUMMYFUNCTION("""COMPUTED_VALUE"""),"-")</f>
        <v>-</v>
      </c>
      <c r="FT14" t="str">
        <f>IFERROR(__xludf.DUMMYFUNCTION("""COMPUTED_VALUE"""),"x")</f>
        <v>x</v>
      </c>
      <c r="FU14" t="str">
        <f>IFERROR(__xludf.DUMMYFUNCTION("""COMPUTED_VALUE"""),"-")</f>
        <v>-</v>
      </c>
      <c r="FV14" t="str">
        <f>IFERROR(__xludf.DUMMYFUNCTION("""COMPUTED_VALUE"""),"-")</f>
        <v>-</v>
      </c>
      <c r="FW14" t="str">
        <f>IFERROR(__xludf.DUMMYFUNCTION("""COMPUTED_VALUE"""),"-")</f>
        <v>-</v>
      </c>
      <c r="FX14" t="str">
        <f>IFERROR(__xludf.DUMMYFUNCTION("""COMPUTED_VALUE"""),"-")</f>
        <v>-</v>
      </c>
      <c r="FY14" t="str">
        <f>IFERROR(__xludf.DUMMYFUNCTION("""COMPUTED_VALUE"""),"-")</f>
        <v>-</v>
      </c>
      <c r="FZ14" t="str">
        <f>IFERROR(__xludf.DUMMYFUNCTION("""COMPUTED_VALUE"""),"-")</f>
        <v>-</v>
      </c>
      <c r="GA14" t="str">
        <f>IFERROR(__xludf.DUMMYFUNCTION("""COMPUTED_VALUE"""),"-")</f>
        <v>-</v>
      </c>
      <c r="GB14" t="str">
        <f>IFERROR(__xludf.DUMMYFUNCTION("""COMPUTED_VALUE"""),"-")</f>
        <v>-</v>
      </c>
      <c r="GC14" t="str">
        <f>IFERROR(__xludf.DUMMYFUNCTION("""COMPUTED_VALUE"""),"-")</f>
        <v>-</v>
      </c>
      <c r="GD14" t="str">
        <f>IFERROR(__xludf.DUMMYFUNCTION("""COMPUTED_VALUE"""),"-")</f>
        <v>-</v>
      </c>
      <c r="GE14" t="str">
        <f>IFERROR(__xludf.DUMMYFUNCTION("""COMPUTED_VALUE"""),"-")</f>
        <v>-</v>
      </c>
      <c r="GF14" t="str">
        <f>IFERROR(__xludf.DUMMYFUNCTION("""COMPUTED_VALUE"""),"-")</f>
        <v>-</v>
      </c>
      <c r="GG14" t="str">
        <f>IFERROR(__xludf.DUMMYFUNCTION("""COMPUTED_VALUE"""),"-")</f>
        <v>-</v>
      </c>
      <c r="GH14" t="str">
        <f>IFERROR(__xludf.DUMMYFUNCTION("""COMPUTED_VALUE"""),"-")</f>
        <v>-</v>
      </c>
      <c r="GI14" t="str">
        <f>IFERROR(__xludf.DUMMYFUNCTION("""COMPUTED_VALUE"""),"-")</f>
        <v>-</v>
      </c>
      <c r="GJ14" t="str">
        <f>IFERROR(__xludf.DUMMYFUNCTION("""COMPUTED_VALUE"""),"-")</f>
        <v>-</v>
      </c>
      <c r="GK14" t="str">
        <f>IFERROR(__xludf.DUMMYFUNCTION("""COMPUTED_VALUE"""),"-")</f>
        <v>-</v>
      </c>
      <c r="GL14" t="str">
        <f>IFERROR(__xludf.DUMMYFUNCTION("""COMPUTED_VALUE"""),"-")</f>
        <v>-</v>
      </c>
      <c r="GM14" t="str">
        <f>IFERROR(__xludf.DUMMYFUNCTION("""COMPUTED_VALUE"""),"-")</f>
        <v>-</v>
      </c>
      <c r="GN14" t="str">
        <f>IFERROR(__xludf.DUMMYFUNCTION("""COMPUTED_VALUE"""),"-")</f>
        <v>-</v>
      </c>
      <c r="GO14" t="str">
        <f>IFERROR(__xludf.DUMMYFUNCTION("""COMPUTED_VALUE"""),"-")</f>
        <v>-</v>
      </c>
      <c r="GP14" t="str">
        <f>IFERROR(__xludf.DUMMYFUNCTION("""COMPUTED_VALUE"""),"-")</f>
        <v>-</v>
      </c>
      <c r="GQ14" t="str">
        <f>IFERROR(__xludf.DUMMYFUNCTION("""COMPUTED_VALUE"""),"-")</f>
        <v>-</v>
      </c>
      <c r="GR14" t="str">
        <f>IFERROR(__xludf.DUMMYFUNCTION("""COMPUTED_VALUE"""),"-")</f>
        <v>-</v>
      </c>
      <c r="GS14" t="str">
        <f>IFERROR(__xludf.DUMMYFUNCTION("""COMPUTED_VALUE"""),"x")</f>
        <v>x</v>
      </c>
      <c r="GT14" t="str">
        <f>IFERROR(__xludf.DUMMYFUNCTION("""COMPUTED_VALUE"""),"x")</f>
        <v>x</v>
      </c>
      <c r="GU14">
        <f>IFERROR(__xludf.DUMMYFUNCTION("""COMPUTED_VALUE"""),1.0)</f>
        <v>1</v>
      </c>
      <c r="GV14">
        <f>IFERROR(__xludf.DUMMYFUNCTION("""COMPUTED_VALUE"""),1.0)</f>
        <v>1</v>
      </c>
      <c r="GW14">
        <f>IFERROR(__xludf.DUMMYFUNCTION("""COMPUTED_VALUE"""),1.0)</f>
        <v>1</v>
      </c>
      <c r="GX14">
        <f>IFERROR(__xludf.DUMMYFUNCTION("""COMPUTED_VALUE"""),1.0)</f>
        <v>1</v>
      </c>
      <c r="GY14">
        <f>IFERROR(__xludf.DUMMYFUNCTION("""COMPUTED_VALUE"""),1.0)</f>
        <v>1</v>
      </c>
      <c r="GZ14">
        <f>IFERROR(__xludf.DUMMYFUNCTION("""COMPUTED_VALUE"""),1.0)</f>
        <v>1</v>
      </c>
      <c r="HA14">
        <f>IFERROR(__xludf.DUMMYFUNCTION("""COMPUTED_VALUE"""),1.0)</f>
        <v>1</v>
      </c>
      <c r="HB14">
        <f>IFERROR(__xludf.DUMMYFUNCTION("""COMPUTED_VALUE"""),1.0)</f>
        <v>1</v>
      </c>
      <c r="HC14">
        <f>IFERROR(__xludf.DUMMYFUNCTION("""COMPUTED_VALUE"""),1.0)</f>
        <v>1</v>
      </c>
      <c r="HD14">
        <f>IFERROR(__xludf.DUMMYFUNCTION("""COMPUTED_VALUE"""),1.0)</f>
        <v>1</v>
      </c>
      <c r="HE14">
        <f>IFERROR(__xludf.DUMMYFUNCTION("""COMPUTED_VALUE"""),1.0)</f>
        <v>1</v>
      </c>
      <c r="HF14">
        <f>IFERROR(__xludf.DUMMYFUNCTION("""COMPUTED_VALUE"""),1.0)</f>
        <v>1</v>
      </c>
      <c r="HG14">
        <f>IFERROR(__xludf.DUMMYFUNCTION("""COMPUTED_VALUE"""),1.0)</f>
        <v>1</v>
      </c>
      <c r="HH14">
        <f>IFERROR(__xludf.DUMMYFUNCTION("""COMPUTED_VALUE"""),1.0)</f>
        <v>1</v>
      </c>
      <c r="HI14">
        <f>IFERROR(__xludf.DUMMYFUNCTION("""COMPUTED_VALUE"""),1.0)</f>
        <v>1</v>
      </c>
      <c r="HJ14">
        <f>IFERROR(__xludf.DUMMYFUNCTION("""COMPUTED_VALUE"""),1.0)</f>
        <v>1</v>
      </c>
      <c r="HK14">
        <f>IFERROR(__xludf.DUMMYFUNCTION("""COMPUTED_VALUE"""),1.0)</f>
        <v>1</v>
      </c>
      <c r="HL14">
        <f>IFERROR(__xludf.DUMMYFUNCTION("""COMPUTED_VALUE"""),1.0)</f>
        <v>1</v>
      </c>
      <c r="HM14">
        <f>IFERROR(__xludf.DUMMYFUNCTION("""COMPUTED_VALUE"""),1.0)</f>
        <v>1</v>
      </c>
      <c r="HN14">
        <f>IFERROR(__xludf.DUMMYFUNCTION("""COMPUTED_VALUE"""),1.0)</f>
        <v>1</v>
      </c>
      <c r="HO14">
        <f>IFERROR(__xludf.DUMMYFUNCTION("""COMPUTED_VALUE"""),1.0)</f>
        <v>1</v>
      </c>
      <c r="HP14">
        <f>IFERROR(__xludf.DUMMYFUNCTION("""COMPUTED_VALUE"""),1.0)</f>
        <v>1</v>
      </c>
      <c r="HQ14">
        <f>IFERROR(__xludf.DUMMYFUNCTION("""COMPUTED_VALUE"""),1.0)</f>
        <v>1</v>
      </c>
      <c r="HR14">
        <f>IFERROR(__xludf.DUMMYFUNCTION("""COMPUTED_VALUE"""),1.0)</f>
        <v>1</v>
      </c>
      <c r="HS14">
        <f>IFERROR(__xludf.DUMMYFUNCTION("""COMPUTED_VALUE"""),1.0)</f>
        <v>1</v>
      </c>
      <c r="HT14">
        <f>IFERROR(__xludf.DUMMYFUNCTION("""COMPUTED_VALUE"""),1.0)</f>
        <v>1</v>
      </c>
      <c r="HU14">
        <f>IFERROR(__xludf.DUMMYFUNCTION("""COMPUTED_VALUE"""),1.0)</f>
        <v>1</v>
      </c>
      <c r="HV14">
        <f>IFERROR(__xludf.DUMMYFUNCTION("""COMPUTED_VALUE"""),1.0)</f>
        <v>1</v>
      </c>
      <c r="HW14">
        <f>IFERROR(__xludf.DUMMYFUNCTION("""COMPUTED_VALUE"""),1.0)</f>
        <v>1</v>
      </c>
      <c r="HX14">
        <f>IFERROR(__xludf.DUMMYFUNCTION("""COMPUTED_VALUE"""),1.0)</f>
        <v>1</v>
      </c>
      <c r="HY14">
        <f>IFERROR(__xludf.DUMMYFUNCTION("""COMPUTED_VALUE"""),1.0)</f>
        <v>1</v>
      </c>
      <c r="HZ14">
        <f>IFERROR(__xludf.DUMMYFUNCTION("""COMPUTED_VALUE"""),1.0)</f>
        <v>1</v>
      </c>
      <c r="IA14">
        <f>IFERROR(__xludf.DUMMYFUNCTION("""COMPUTED_VALUE"""),1.0)</f>
        <v>1</v>
      </c>
      <c r="IB14">
        <f>IFERROR(__xludf.DUMMYFUNCTION("""COMPUTED_VALUE"""),1.0)</f>
        <v>1</v>
      </c>
      <c r="IC14">
        <f>IFERROR(__xludf.DUMMYFUNCTION("""COMPUTED_VALUE"""),1.0)</f>
        <v>1</v>
      </c>
      <c r="ID14">
        <f>IFERROR(__xludf.DUMMYFUNCTION("""COMPUTED_VALUE"""),1.0)</f>
        <v>1</v>
      </c>
      <c r="IE14">
        <f>IFERROR(__xludf.DUMMYFUNCTION("""COMPUTED_VALUE"""),1.0)</f>
        <v>1</v>
      </c>
      <c r="IF14">
        <f>IFERROR(__xludf.DUMMYFUNCTION("""COMPUTED_VALUE"""),1.0)</f>
        <v>1</v>
      </c>
      <c r="IG14">
        <f>IFERROR(__xludf.DUMMYFUNCTION("""COMPUTED_VALUE"""),1.0)</f>
        <v>1</v>
      </c>
      <c r="IH14">
        <f>IFERROR(__xludf.DUMMYFUNCTION("""COMPUTED_VALUE"""),1.0)</f>
        <v>1</v>
      </c>
      <c r="II14">
        <f>IFERROR(__xludf.DUMMYFUNCTION("""COMPUTED_VALUE"""),1.0)</f>
        <v>1</v>
      </c>
      <c r="IJ14">
        <f>IFERROR(__xludf.DUMMYFUNCTION("""COMPUTED_VALUE"""),1.0)</f>
        <v>1</v>
      </c>
      <c r="IK14" t="str">
        <f>IFERROR(__xludf.DUMMYFUNCTION("""COMPUTED_VALUE"""),"x")</f>
        <v>x</v>
      </c>
      <c r="IL14">
        <f>IFERROR(__xludf.DUMMYFUNCTION("""COMPUTED_VALUE"""),1.0)</f>
        <v>1</v>
      </c>
      <c r="IM14">
        <f>IFERROR(__xludf.DUMMYFUNCTION("""COMPUTED_VALUE"""),1.0)</f>
        <v>1</v>
      </c>
      <c r="IN14">
        <f>IFERROR(__xludf.DUMMYFUNCTION("""COMPUTED_VALUE"""),1.0)</f>
        <v>1</v>
      </c>
      <c r="IO14">
        <f>IFERROR(__xludf.DUMMYFUNCTION("""COMPUTED_VALUE"""),1.0)</f>
        <v>1</v>
      </c>
      <c r="IP14">
        <f>IFERROR(__xludf.DUMMYFUNCTION("""COMPUTED_VALUE"""),1.0)</f>
        <v>1</v>
      </c>
      <c r="IQ14">
        <f>IFERROR(__xludf.DUMMYFUNCTION("""COMPUTED_VALUE"""),1.0)</f>
        <v>1</v>
      </c>
      <c r="IR14">
        <f>IFERROR(__xludf.DUMMYFUNCTION("""COMPUTED_VALUE"""),1.0)</f>
        <v>1</v>
      </c>
      <c r="IS14">
        <f>IFERROR(__xludf.DUMMYFUNCTION("""COMPUTED_VALUE"""),1.0)</f>
        <v>1</v>
      </c>
      <c r="IT14">
        <f>IFERROR(__xludf.DUMMYFUNCTION("""COMPUTED_VALUE"""),1.0)</f>
        <v>1</v>
      </c>
      <c r="IU14">
        <f>IFERROR(__xludf.DUMMYFUNCTION("""COMPUTED_VALUE"""),1.0)</f>
        <v>1</v>
      </c>
      <c r="IV14">
        <f>IFERROR(__xludf.DUMMYFUNCTION("""COMPUTED_VALUE"""),1.0)</f>
        <v>1</v>
      </c>
      <c r="IW14">
        <f>IFERROR(__xludf.DUMMYFUNCTION("""COMPUTED_VALUE"""),1.0)</f>
        <v>1</v>
      </c>
      <c r="IX14">
        <f>IFERROR(__xludf.DUMMYFUNCTION("""COMPUTED_VALUE"""),1.0)</f>
        <v>1</v>
      </c>
      <c r="IY14">
        <f>IFERROR(__xludf.DUMMYFUNCTION("""COMPUTED_VALUE"""),1.0)</f>
        <v>1</v>
      </c>
      <c r="IZ14">
        <f>IFERROR(__xludf.DUMMYFUNCTION("""COMPUTED_VALUE"""),1.0)</f>
        <v>1</v>
      </c>
      <c r="JA14">
        <f>IFERROR(__xludf.DUMMYFUNCTION("""COMPUTED_VALUE"""),1.0)</f>
        <v>1</v>
      </c>
      <c r="JB14">
        <f>IFERROR(__xludf.DUMMYFUNCTION("""COMPUTED_VALUE"""),1.0)</f>
        <v>1</v>
      </c>
      <c r="JC14">
        <f>IFERROR(__xludf.DUMMYFUNCTION("""COMPUTED_VALUE"""),1.0)</f>
        <v>1</v>
      </c>
      <c r="JD14">
        <f>IFERROR(__xludf.DUMMYFUNCTION("""COMPUTED_VALUE"""),1.0)</f>
        <v>1</v>
      </c>
      <c r="JE14">
        <f>IFERROR(__xludf.DUMMYFUNCTION("""COMPUTED_VALUE"""),1.0)</f>
        <v>1</v>
      </c>
      <c r="JF14">
        <f>IFERROR(__xludf.DUMMYFUNCTION("""COMPUTED_VALUE"""),1.0)</f>
        <v>1</v>
      </c>
      <c r="JG14">
        <f>IFERROR(__xludf.DUMMYFUNCTION("""COMPUTED_VALUE"""),1.0)</f>
        <v>1</v>
      </c>
      <c r="JH14">
        <f>IFERROR(__xludf.DUMMYFUNCTION("""COMPUTED_VALUE"""),1.0)</f>
        <v>1</v>
      </c>
      <c r="JI14">
        <f>IFERROR(__xludf.DUMMYFUNCTION("""COMPUTED_VALUE"""),1.0)</f>
        <v>1</v>
      </c>
      <c r="JJ14">
        <f>IFERROR(__xludf.DUMMYFUNCTION("""COMPUTED_VALUE"""),1.0)</f>
        <v>1</v>
      </c>
      <c r="JK14">
        <f>IFERROR(__xludf.DUMMYFUNCTION("""COMPUTED_VALUE"""),1.0)</f>
        <v>1</v>
      </c>
      <c r="JL14">
        <f>IFERROR(__xludf.DUMMYFUNCTION("""COMPUTED_VALUE"""),0.0)</f>
        <v>0</v>
      </c>
      <c r="JM14">
        <f>IFERROR(__xludf.DUMMYFUNCTION("""COMPUTED_VALUE"""),0.0)</f>
        <v>0</v>
      </c>
      <c r="JN14">
        <f>IFERROR(__xludf.DUMMYFUNCTION("""COMPUTED_VALUE"""),0.0)</f>
        <v>0</v>
      </c>
      <c r="JO14">
        <f>IFERROR(__xludf.DUMMYFUNCTION("""COMPUTED_VALUE"""),0.0)</f>
        <v>0</v>
      </c>
      <c r="JP14">
        <f>IFERROR(__xludf.DUMMYFUNCTION("""COMPUTED_VALUE"""),0.0)</f>
        <v>0</v>
      </c>
      <c r="JQ14">
        <f>IFERROR(__xludf.DUMMYFUNCTION("""COMPUTED_VALUE"""),1.0)</f>
        <v>1</v>
      </c>
      <c r="JR14">
        <f>IFERROR(__xludf.DUMMYFUNCTION("""COMPUTED_VALUE"""),0.0)</f>
        <v>0</v>
      </c>
      <c r="JS14" t="str">
        <f>IFERROR(__xludf.DUMMYFUNCTION("""COMPUTED_VALUE"""),"x")</f>
        <v>x</v>
      </c>
      <c r="JT14">
        <f>IFERROR(__xludf.DUMMYFUNCTION("""COMPUTED_VALUE"""),1.0)</f>
        <v>1</v>
      </c>
      <c r="JU14">
        <f>IFERROR(__xludf.DUMMYFUNCTION("""COMPUTED_VALUE"""),1.0)</f>
        <v>1</v>
      </c>
      <c r="JV14">
        <f>IFERROR(__xludf.DUMMYFUNCTION("""COMPUTED_VALUE"""),0.0)</f>
        <v>0</v>
      </c>
      <c r="JW14">
        <f>IFERROR(__xludf.DUMMYFUNCTION("""COMPUTED_VALUE"""),0.0)</f>
        <v>0</v>
      </c>
      <c r="JX14">
        <f>IFERROR(__xludf.DUMMYFUNCTION("""COMPUTED_VALUE"""),0.0)</f>
        <v>0</v>
      </c>
      <c r="JY14">
        <f>IFERROR(__xludf.DUMMYFUNCTION("""COMPUTED_VALUE"""),0.0)</f>
        <v>0</v>
      </c>
      <c r="JZ14">
        <f>IFERROR(__xludf.DUMMYFUNCTION("""COMPUTED_VALUE"""),0.0)</f>
        <v>0</v>
      </c>
      <c r="KA14">
        <f>IFERROR(__xludf.DUMMYFUNCTION("""COMPUTED_VALUE"""),0.0)</f>
        <v>0</v>
      </c>
      <c r="KB14">
        <f>IFERROR(__xludf.DUMMYFUNCTION("""COMPUTED_VALUE"""),0.0)</f>
        <v>0</v>
      </c>
      <c r="KC14">
        <f>IFERROR(__xludf.DUMMYFUNCTION("""COMPUTED_VALUE"""),0.0)</f>
        <v>0</v>
      </c>
      <c r="KD14">
        <f>IFERROR(__xludf.DUMMYFUNCTION("""COMPUTED_VALUE"""),1.0)</f>
        <v>1</v>
      </c>
      <c r="KE14">
        <f>IFERROR(__xludf.DUMMYFUNCTION("""COMPUTED_VALUE"""),1.0)</f>
        <v>1</v>
      </c>
      <c r="KF14">
        <f>IFERROR(__xludf.DUMMYFUNCTION("""COMPUTED_VALUE"""),1.0)</f>
        <v>1</v>
      </c>
      <c r="KG14">
        <f>IFERROR(__xludf.DUMMYFUNCTION("""COMPUTED_VALUE"""),1.0)</f>
        <v>1</v>
      </c>
      <c r="KH14">
        <f>IFERROR(__xludf.DUMMYFUNCTION("""COMPUTED_VALUE"""),1.0)</f>
        <v>1</v>
      </c>
      <c r="KI14">
        <f>IFERROR(__xludf.DUMMYFUNCTION("""COMPUTED_VALUE"""),1.0)</f>
        <v>1</v>
      </c>
      <c r="KJ14">
        <f>IFERROR(__xludf.DUMMYFUNCTION("""COMPUTED_VALUE"""),0.0)</f>
        <v>0</v>
      </c>
      <c r="KK14">
        <f>IFERROR(__xludf.DUMMYFUNCTION("""COMPUTED_VALUE"""),0.0)</f>
        <v>0</v>
      </c>
      <c r="KL14">
        <f>IFERROR(__xludf.DUMMYFUNCTION("""COMPUTED_VALUE"""),0.0)</f>
        <v>0</v>
      </c>
      <c r="KM14">
        <f>IFERROR(__xludf.DUMMYFUNCTION("""COMPUTED_VALUE"""),0.0)</f>
        <v>0</v>
      </c>
      <c r="KN14">
        <f>IFERROR(__xludf.DUMMYFUNCTION("""COMPUTED_VALUE"""),0.0)</f>
        <v>0</v>
      </c>
      <c r="KO14">
        <f>IFERROR(__xludf.DUMMYFUNCTION("""COMPUTED_VALUE"""),0.0)</f>
        <v>0</v>
      </c>
      <c r="KP14">
        <f>IFERROR(__xludf.DUMMYFUNCTION("""COMPUTED_VALUE"""),0.0)</f>
        <v>0</v>
      </c>
      <c r="KQ14">
        <f>IFERROR(__xludf.DUMMYFUNCTION("""COMPUTED_VALUE"""),0.0)</f>
        <v>0</v>
      </c>
      <c r="KR14">
        <f>IFERROR(__xludf.DUMMYFUNCTION("""COMPUTED_VALUE"""),0.0)</f>
        <v>0</v>
      </c>
      <c r="KS14">
        <f>IFERROR(__xludf.DUMMYFUNCTION("""COMPUTED_VALUE"""),0.0)</f>
        <v>0</v>
      </c>
      <c r="KT14">
        <f>IFERROR(__xludf.DUMMYFUNCTION("""COMPUTED_VALUE"""),0.0)</f>
        <v>0</v>
      </c>
      <c r="KU14">
        <f>IFERROR(__xludf.DUMMYFUNCTION("""COMPUTED_VALUE"""),0.0)</f>
        <v>0</v>
      </c>
      <c r="KV14">
        <f>IFERROR(__xludf.DUMMYFUNCTION("""COMPUTED_VALUE"""),0.0)</f>
        <v>0</v>
      </c>
      <c r="KW14">
        <f>IFERROR(__xludf.DUMMYFUNCTION("""COMPUTED_VALUE"""),0.0)</f>
        <v>0</v>
      </c>
      <c r="KX14">
        <f>IFERROR(__xludf.DUMMYFUNCTION("""COMPUTED_VALUE"""),0.0)</f>
        <v>0</v>
      </c>
      <c r="KY14">
        <f>IFERROR(__xludf.DUMMYFUNCTION("""COMPUTED_VALUE"""),0.0)</f>
        <v>0</v>
      </c>
      <c r="KZ14" t="str">
        <f>IFERROR(__xludf.DUMMYFUNCTION("""COMPUTED_VALUE"""),"x")</f>
        <v>x</v>
      </c>
      <c r="LA14">
        <f>IFERROR(__xludf.DUMMYFUNCTION("""COMPUTED_VALUE"""),0.0)</f>
        <v>0</v>
      </c>
      <c r="LB14">
        <f>IFERROR(__xludf.DUMMYFUNCTION("""COMPUTED_VALUE"""),0.0)</f>
        <v>0</v>
      </c>
      <c r="LC14">
        <f>IFERROR(__xludf.DUMMYFUNCTION("""COMPUTED_VALUE"""),0.0)</f>
        <v>0</v>
      </c>
      <c r="LD14">
        <f>IFERROR(__xludf.DUMMYFUNCTION("""COMPUTED_VALUE"""),0.0)</f>
        <v>0</v>
      </c>
      <c r="LE14">
        <f>IFERROR(__xludf.DUMMYFUNCTION("""COMPUTED_VALUE"""),0.0)</f>
        <v>0</v>
      </c>
      <c r="LF14">
        <f>IFERROR(__xludf.DUMMYFUNCTION("""COMPUTED_VALUE"""),0.0)</f>
        <v>0</v>
      </c>
      <c r="LG14">
        <f>IFERROR(__xludf.DUMMYFUNCTION("""COMPUTED_VALUE"""),0.0)</f>
        <v>0</v>
      </c>
      <c r="LH14">
        <f>IFERROR(__xludf.DUMMYFUNCTION("""COMPUTED_VALUE"""),0.0)</f>
        <v>0</v>
      </c>
      <c r="LI14">
        <f>IFERROR(__xludf.DUMMYFUNCTION("""COMPUTED_VALUE"""),0.0)</f>
        <v>0</v>
      </c>
      <c r="LJ14">
        <f>IFERROR(__xludf.DUMMYFUNCTION("""COMPUTED_VALUE"""),0.0)</f>
        <v>0</v>
      </c>
      <c r="LK14">
        <f>IFERROR(__xludf.DUMMYFUNCTION("""COMPUTED_VALUE"""),0.0)</f>
        <v>0</v>
      </c>
      <c r="LL14">
        <f>IFERROR(__xludf.DUMMYFUNCTION("""COMPUTED_VALUE"""),0.0)</f>
        <v>0</v>
      </c>
      <c r="LM14">
        <f>IFERROR(__xludf.DUMMYFUNCTION("""COMPUTED_VALUE"""),0.0)</f>
        <v>0</v>
      </c>
      <c r="LN14">
        <f>IFERROR(__xludf.DUMMYFUNCTION("""COMPUTED_VALUE"""),0.0)</f>
        <v>0</v>
      </c>
      <c r="LO14">
        <f>IFERROR(__xludf.DUMMYFUNCTION("""COMPUTED_VALUE"""),0.0)</f>
        <v>0</v>
      </c>
      <c r="LP14">
        <f>IFERROR(__xludf.DUMMYFUNCTION("""COMPUTED_VALUE"""),0.0)</f>
        <v>0</v>
      </c>
      <c r="LQ14" t="str">
        <f>IFERROR(__xludf.DUMMYFUNCTION("""COMPUTED_VALUE"""),"x")</f>
        <v>x</v>
      </c>
      <c r="LR14">
        <f>IFERROR(__xludf.DUMMYFUNCTION("""COMPUTED_VALUE"""),0.0)</f>
        <v>0</v>
      </c>
      <c r="LS14">
        <f>IFERROR(__xludf.DUMMYFUNCTION("""COMPUTED_VALUE"""),0.0)</f>
        <v>0</v>
      </c>
      <c r="LT14">
        <f>IFERROR(__xludf.DUMMYFUNCTION("""COMPUTED_VALUE"""),0.0)</f>
        <v>0</v>
      </c>
      <c r="LU14">
        <f>IFERROR(__xludf.DUMMYFUNCTION("""COMPUTED_VALUE"""),0.0)</f>
        <v>0</v>
      </c>
      <c r="LV14">
        <f>IFERROR(__xludf.DUMMYFUNCTION("""COMPUTED_VALUE"""),0.0)</f>
        <v>0</v>
      </c>
      <c r="LW14">
        <f>IFERROR(__xludf.DUMMYFUNCTION("""COMPUTED_VALUE"""),0.0)</f>
        <v>0</v>
      </c>
      <c r="LX14">
        <f>IFERROR(__xludf.DUMMYFUNCTION("""COMPUTED_VALUE"""),0.0)</f>
        <v>0</v>
      </c>
      <c r="LY14">
        <f>IFERROR(__xludf.DUMMYFUNCTION("""COMPUTED_VALUE"""),0.0)</f>
        <v>0</v>
      </c>
      <c r="LZ14">
        <f>IFERROR(__xludf.DUMMYFUNCTION("""COMPUTED_VALUE"""),0.0)</f>
        <v>0</v>
      </c>
      <c r="MA14">
        <f>IFERROR(__xludf.DUMMYFUNCTION("""COMPUTED_VALUE"""),0.0)</f>
        <v>0</v>
      </c>
      <c r="MB14">
        <f>IFERROR(__xludf.DUMMYFUNCTION("""COMPUTED_VALUE"""),0.0)</f>
        <v>0</v>
      </c>
      <c r="MC14">
        <f>IFERROR(__xludf.DUMMYFUNCTION("""COMPUTED_VALUE"""),0.0)</f>
        <v>0</v>
      </c>
      <c r="MD14">
        <f>IFERROR(__xludf.DUMMYFUNCTION("""COMPUTED_VALUE"""),0.0)</f>
        <v>0</v>
      </c>
      <c r="ME14">
        <f>IFERROR(__xludf.DUMMYFUNCTION("""COMPUTED_VALUE"""),0.0)</f>
        <v>0</v>
      </c>
      <c r="MF14">
        <f>IFERROR(__xludf.DUMMYFUNCTION("""COMPUTED_VALUE"""),0.0)</f>
        <v>0</v>
      </c>
      <c r="MG14">
        <f>IFERROR(__xludf.DUMMYFUNCTION("""COMPUTED_VALUE"""),0.0)</f>
        <v>0</v>
      </c>
      <c r="MH14">
        <f>IFERROR(__xludf.DUMMYFUNCTION("""COMPUTED_VALUE"""),0.0)</f>
        <v>0</v>
      </c>
      <c r="MI14">
        <f>IFERROR(__xludf.DUMMYFUNCTION("""COMPUTED_VALUE"""),0.0)</f>
        <v>0</v>
      </c>
      <c r="MJ14">
        <f>IFERROR(__xludf.DUMMYFUNCTION("""COMPUTED_VALUE"""),0.0)</f>
        <v>0</v>
      </c>
      <c r="MK14">
        <f>IFERROR(__xludf.DUMMYFUNCTION("""COMPUTED_VALUE"""),0.0)</f>
        <v>0</v>
      </c>
      <c r="ML14">
        <f>IFERROR(__xludf.DUMMYFUNCTION("""COMPUTED_VALUE"""),0.0)</f>
        <v>0</v>
      </c>
      <c r="MM14">
        <f>IFERROR(__xludf.DUMMYFUNCTION("""COMPUTED_VALUE"""),0.0)</f>
        <v>0</v>
      </c>
      <c r="MN14">
        <f>IFERROR(__xludf.DUMMYFUNCTION("""COMPUTED_VALUE"""),0.0)</f>
        <v>0</v>
      </c>
      <c r="MO14">
        <f>IFERROR(__xludf.DUMMYFUNCTION("""COMPUTED_VALUE"""),0.0)</f>
        <v>0</v>
      </c>
      <c r="MP14">
        <f>IFERROR(__xludf.DUMMYFUNCTION("""COMPUTED_VALUE"""),0.0)</f>
        <v>0</v>
      </c>
      <c r="MQ14">
        <f>IFERROR(__xludf.DUMMYFUNCTION("""COMPUTED_VALUE"""),0.0)</f>
        <v>0</v>
      </c>
      <c r="MR14">
        <f>IFERROR(__xludf.DUMMYFUNCTION("""COMPUTED_VALUE"""),0.0)</f>
        <v>0</v>
      </c>
      <c r="MS14">
        <f>IFERROR(__xludf.DUMMYFUNCTION("""COMPUTED_VALUE"""),0.0)</f>
        <v>0</v>
      </c>
      <c r="MT14" t="str">
        <f>IFERROR(__xludf.DUMMYFUNCTION("""COMPUTED_VALUE"""),"x")</f>
        <v>x</v>
      </c>
      <c r="MU14">
        <f>IFERROR(__xludf.DUMMYFUNCTION("""COMPUTED_VALUE"""),0.0)</f>
        <v>0</v>
      </c>
      <c r="MV14">
        <f>IFERROR(__xludf.DUMMYFUNCTION("""COMPUTED_VALUE"""),0.0)</f>
        <v>0</v>
      </c>
      <c r="MW14">
        <f>IFERROR(__xludf.DUMMYFUNCTION("""COMPUTED_VALUE"""),0.0)</f>
        <v>0</v>
      </c>
      <c r="MX14">
        <f>IFERROR(__xludf.DUMMYFUNCTION("""COMPUTED_VALUE"""),0.0)</f>
        <v>0</v>
      </c>
      <c r="MY14">
        <f>IFERROR(__xludf.DUMMYFUNCTION("""COMPUTED_VALUE"""),0.0)</f>
        <v>0</v>
      </c>
      <c r="MZ14">
        <f>IFERROR(__xludf.DUMMYFUNCTION("""COMPUTED_VALUE"""),0.0)</f>
        <v>0</v>
      </c>
      <c r="NA14">
        <f>IFERROR(__xludf.DUMMYFUNCTION("""COMPUTED_VALUE"""),0.0)</f>
        <v>0</v>
      </c>
      <c r="NB14">
        <f>IFERROR(__xludf.DUMMYFUNCTION("""COMPUTED_VALUE"""),0.0)</f>
        <v>0</v>
      </c>
      <c r="NC14">
        <f>IFERROR(__xludf.DUMMYFUNCTION("""COMPUTED_VALUE"""),0.0)</f>
        <v>0</v>
      </c>
      <c r="ND14">
        <f>IFERROR(__xludf.DUMMYFUNCTION("""COMPUTED_VALUE"""),0.0)</f>
        <v>0</v>
      </c>
      <c r="NE14">
        <f>IFERROR(__xludf.DUMMYFUNCTION("""COMPUTED_VALUE"""),0.0)</f>
        <v>0</v>
      </c>
      <c r="NF14">
        <f>IFERROR(__xludf.DUMMYFUNCTION("""COMPUTED_VALUE"""),0.0)</f>
        <v>0</v>
      </c>
      <c r="NG14">
        <f>IFERROR(__xludf.DUMMYFUNCTION("""COMPUTED_VALUE"""),0.0)</f>
        <v>0</v>
      </c>
      <c r="NH14">
        <f>IFERROR(__xludf.DUMMYFUNCTION("""COMPUTED_VALUE"""),0.0)</f>
        <v>0</v>
      </c>
      <c r="NI14">
        <f>IFERROR(__xludf.DUMMYFUNCTION("""COMPUTED_VALUE"""),0.0)</f>
        <v>0</v>
      </c>
      <c r="NJ14">
        <f>IFERROR(__xludf.DUMMYFUNCTION("""COMPUTED_VALUE"""),0.0)</f>
        <v>0</v>
      </c>
      <c r="NK14">
        <f>IFERROR(__xludf.DUMMYFUNCTION("""COMPUTED_VALUE"""),0.0)</f>
        <v>0</v>
      </c>
      <c r="NL14">
        <f>IFERROR(__xludf.DUMMYFUNCTION("""COMPUTED_VALUE"""),0.0)</f>
        <v>0</v>
      </c>
      <c r="NM14">
        <f>IFERROR(__xludf.DUMMYFUNCTION("""COMPUTED_VALUE"""),0.0)</f>
        <v>0</v>
      </c>
      <c r="NN14">
        <f>IFERROR(__xludf.DUMMYFUNCTION("""COMPUTED_VALUE"""),0.0)</f>
        <v>0</v>
      </c>
      <c r="NO14">
        <f>IFERROR(__xludf.DUMMYFUNCTION("""COMPUTED_VALUE"""),0.0)</f>
        <v>0</v>
      </c>
      <c r="NP14">
        <f>IFERROR(__xludf.DUMMYFUNCTION("""COMPUTED_VALUE"""),0.0)</f>
        <v>0</v>
      </c>
      <c r="NQ14">
        <f>IFERROR(__xludf.DUMMYFUNCTION("""COMPUTED_VALUE"""),0.0)</f>
        <v>0</v>
      </c>
      <c r="NR14">
        <f>IFERROR(__xludf.DUMMYFUNCTION("""COMPUTED_VALUE"""),0.0)</f>
        <v>0</v>
      </c>
    </row>
    <row r="15" ht="15.75" customHeight="1">
      <c r="A15">
        <f>IFERROR(__xludf.DUMMYFUNCTION("""COMPUTED_VALUE"""),14.0)</f>
        <v>14</v>
      </c>
      <c r="B15" t="str">
        <f>IFERROR(__xludf.DUMMYFUNCTION("""COMPUTED_VALUE"""),"maksbiiii")</f>
        <v>maksbiiii</v>
      </c>
      <c r="C15" t="str">
        <f>IFERROR(__xludf.DUMMYFUNCTION("""COMPUTED_VALUE"""),"Andrija")</f>
        <v>Andrija</v>
      </c>
      <c r="D15" t="str">
        <f>IFERROR(__xludf.DUMMYFUNCTION("""COMPUTED_VALUE"""),"Maksimović")</f>
        <v>Maksimović</v>
      </c>
      <c r="E15">
        <f>IFERROR(__xludf.DUMMYFUNCTION("""COMPUTED_VALUE"""),200.0)</f>
        <v>200</v>
      </c>
      <c r="F15" t="str">
        <f>IFERROR(__xludf.DUMMYFUNCTION("""COMPUTED_VALUE"""),"ODOBREN")</f>
        <v>ODOBREN</v>
      </c>
      <c r="G15" t="str">
        <f>IFERROR(__xludf.DUMMYFUNCTION("""COMPUTED_VALUE"""),"Kragujevac")</f>
        <v>Kragujevac</v>
      </c>
      <c r="H15" t="str">
        <f>IFERROR(__xludf.DUMMYFUNCTION("""COMPUTED_VALUE"""),"Prva kragujevačka gimnazija")</f>
        <v>Prva kragujevačka gimnazija</v>
      </c>
      <c r="I15" t="str">
        <f>IFERROR(__xludf.DUMMYFUNCTION("""COMPUTED_VALUE"""),"I")</f>
        <v>I</v>
      </c>
      <c r="J15" t="str">
        <f>IFERROR(__xludf.DUMMYFUNCTION("""COMPUTED_VALUE"""),"B")</f>
        <v>B</v>
      </c>
      <c r="K15" t="str">
        <f>IFERROR(__xludf.DUMMYFUNCTION("""COMPUTED_VALUE"""),"Bojan Vucelić")</f>
        <v>Bojan Vucelić</v>
      </c>
      <c r="L15" t="str">
        <f>IFERROR(__xludf.DUMMYFUNCTION("""COMPUTED_VALUE"""),"x")</f>
        <v>x</v>
      </c>
      <c r="M15">
        <f>IFERROR(__xludf.DUMMYFUNCTION("""COMPUTED_VALUE"""),100.0)</f>
        <v>100</v>
      </c>
      <c r="N15">
        <f>IFERROR(__xludf.DUMMYFUNCTION("""COMPUTED_VALUE"""),100.0)</f>
        <v>100</v>
      </c>
      <c r="O15">
        <f>IFERROR(__xludf.DUMMYFUNCTION("""COMPUTED_VALUE"""),0.0)</f>
        <v>0</v>
      </c>
      <c r="P15" t="str">
        <f>IFERROR(__xludf.DUMMYFUNCTION("""COMPUTED_VALUE"""),"-")</f>
        <v>-</v>
      </c>
      <c r="Q15" t="str">
        <f>IFERROR(__xludf.DUMMYFUNCTION("""COMPUTED_VALUE"""),"-")</f>
        <v>-</v>
      </c>
      <c r="R15" t="str">
        <f>IFERROR(__xludf.DUMMYFUNCTION("""COMPUTED_VALUE"""),"-")</f>
        <v>-</v>
      </c>
      <c r="S15" t="str">
        <f>IFERROR(__xludf.DUMMYFUNCTION("""COMPUTED_VALUE"""),"x")</f>
        <v>x</v>
      </c>
      <c r="T15" t="str">
        <f>IFERROR(__xludf.DUMMYFUNCTION("""COMPUTED_VALUE"""),"x")</f>
        <v>x</v>
      </c>
      <c r="U15" t="str">
        <f>IFERROR(__xludf.DUMMYFUNCTION("""COMPUTED_VALUE"""),"OK")</f>
        <v>OK</v>
      </c>
      <c r="V15" t="str">
        <f>IFERROR(__xludf.DUMMYFUNCTION("""COMPUTED_VALUE"""),"OK")</f>
        <v>OK</v>
      </c>
      <c r="W15" t="str">
        <f>IFERROR(__xludf.DUMMYFUNCTION("""COMPUTED_VALUE"""),"OK")</f>
        <v>OK</v>
      </c>
      <c r="X15" t="str">
        <f>IFERROR(__xludf.DUMMYFUNCTION("""COMPUTED_VALUE"""),"OK")</f>
        <v>OK</v>
      </c>
      <c r="Y15" t="str">
        <f>IFERROR(__xludf.DUMMYFUNCTION("""COMPUTED_VALUE"""),"OK")</f>
        <v>OK</v>
      </c>
      <c r="Z15" t="str">
        <f>IFERROR(__xludf.DUMMYFUNCTION("""COMPUTED_VALUE"""),"OK")</f>
        <v>OK</v>
      </c>
      <c r="AA15" t="str">
        <f>IFERROR(__xludf.DUMMYFUNCTION("""COMPUTED_VALUE"""),"OK")</f>
        <v>OK</v>
      </c>
      <c r="AB15" t="str">
        <f>IFERROR(__xludf.DUMMYFUNCTION("""COMPUTED_VALUE"""),"OK")</f>
        <v>OK</v>
      </c>
      <c r="AC15" t="str">
        <f>IFERROR(__xludf.DUMMYFUNCTION("""COMPUTED_VALUE"""),"OK")</f>
        <v>OK</v>
      </c>
      <c r="AD15" t="str">
        <f>IFERROR(__xludf.DUMMYFUNCTION("""COMPUTED_VALUE"""),"OK")</f>
        <v>OK</v>
      </c>
      <c r="AE15" t="str">
        <f>IFERROR(__xludf.DUMMYFUNCTION("""COMPUTED_VALUE"""),"OK")</f>
        <v>OK</v>
      </c>
      <c r="AF15" t="str">
        <f>IFERROR(__xludf.DUMMYFUNCTION("""COMPUTED_VALUE"""),"OK")</f>
        <v>OK</v>
      </c>
      <c r="AG15" t="str">
        <f>IFERROR(__xludf.DUMMYFUNCTION("""COMPUTED_VALUE"""),"OK")</f>
        <v>OK</v>
      </c>
      <c r="AH15" t="str">
        <f>IFERROR(__xludf.DUMMYFUNCTION("""COMPUTED_VALUE"""),"OK")</f>
        <v>OK</v>
      </c>
      <c r="AI15" t="str">
        <f>IFERROR(__xludf.DUMMYFUNCTION("""COMPUTED_VALUE"""),"OK")</f>
        <v>OK</v>
      </c>
      <c r="AJ15" t="str">
        <f>IFERROR(__xludf.DUMMYFUNCTION("""COMPUTED_VALUE"""),"OK")</f>
        <v>OK</v>
      </c>
      <c r="AK15" t="str">
        <f>IFERROR(__xludf.DUMMYFUNCTION("""COMPUTED_VALUE"""),"OK")</f>
        <v>OK</v>
      </c>
      <c r="AL15" t="str">
        <f>IFERROR(__xludf.DUMMYFUNCTION("""COMPUTED_VALUE"""),"OK")</f>
        <v>OK</v>
      </c>
      <c r="AM15" t="str">
        <f>IFERROR(__xludf.DUMMYFUNCTION("""COMPUTED_VALUE"""),"OK")</f>
        <v>OK</v>
      </c>
      <c r="AN15" t="str">
        <f>IFERROR(__xludf.DUMMYFUNCTION("""COMPUTED_VALUE"""),"OK")</f>
        <v>OK</v>
      </c>
      <c r="AO15" t="str">
        <f>IFERROR(__xludf.DUMMYFUNCTION("""COMPUTED_VALUE"""),"OK")</f>
        <v>OK</v>
      </c>
      <c r="AP15" t="str">
        <f>IFERROR(__xludf.DUMMYFUNCTION("""COMPUTED_VALUE"""),"OK")</f>
        <v>OK</v>
      </c>
      <c r="AQ15" t="str">
        <f>IFERROR(__xludf.DUMMYFUNCTION("""COMPUTED_VALUE"""),"OK")</f>
        <v>OK</v>
      </c>
      <c r="AR15" t="str">
        <f>IFERROR(__xludf.DUMMYFUNCTION("""COMPUTED_VALUE"""),"OK")</f>
        <v>OK</v>
      </c>
      <c r="AS15" t="str">
        <f>IFERROR(__xludf.DUMMYFUNCTION("""COMPUTED_VALUE"""),"OK")</f>
        <v>OK</v>
      </c>
      <c r="AT15" t="str">
        <f>IFERROR(__xludf.DUMMYFUNCTION("""COMPUTED_VALUE"""),"OK")</f>
        <v>OK</v>
      </c>
      <c r="AU15" t="str">
        <f>IFERROR(__xludf.DUMMYFUNCTION("""COMPUTED_VALUE"""),"OK")</f>
        <v>OK</v>
      </c>
      <c r="AV15" t="str">
        <f>IFERROR(__xludf.DUMMYFUNCTION("""COMPUTED_VALUE"""),"OK")</f>
        <v>OK</v>
      </c>
      <c r="AW15" t="str">
        <f>IFERROR(__xludf.DUMMYFUNCTION("""COMPUTED_VALUE"""),"OK")</f>
        <v>OK</v>
      </c>
      <c r="AX15" t="str">
        <f>IFERROR(__xludf.DUMMYFUNCTION("""COMPUTED_VALUE"""),"OK")</f>
        <v>OK</v>
      </c>
      <c r="AY15" t="str">
        <f>IFERROR(__xludf.DUMMYFUNCTION("""COMPUTED_VALUE"""),"OK")</f>
        <v>OK</v>
      </c>
      <c r="AZ15" t="str">
        <f>IFERROR(__xludf.DUMMYFUNCTION("""COMPUTED_VALUE"""),"OK")</f>
        <v>OK</v>
      </c>
      <c r="BA15" t="str">
        <f>IFERROR(__xludf.DUMMYFUNCTION("""COMPUTED_VALUE"""),"OK")</f>
        <v>OK</v>
      </c>
      <c r="BB15" t="str">
        <f>IFERROR(__xludf.DUMMYFUNCTION("""COMPUTED_VALUE"""),"OK")</f>
        <v>OK</v>
      </c>
      <c r="BC15" t="str">
        <f>IFERROR(__xludf.DUMMYFUNCTION("""COMPUTED_VALUE"""),"OK")</f>
        <v>OK</v>
      </c>
      <c r="BD15" t="str">
        <f>IFERROR(__xludf.DUMMYFUNCTION("""COMPUTED_VALUE"""),"OK")</f>
        <v>OK</v>
      </c>
      <c r="BE15" t="str">
        <f>IFERROR(__xludf.DUMMYFUNCTION("""COMPUTED_VALUE"""),"OK")</f>
        <v>OK</v>
      </c>
      <c r="BF15" t="str">
        <f>IFERROR(__xludf.DUMMYFUNCTION("""COMPUTED_VALUE"""),"OK")</f>
        <v>OK</v>
      </c>
      <c r="BG15" t="str">
        <f>IFERROR(__xludf.DUMMYFUNCTION("""COMPUTED_VALUE"""),"OK")</f>
        <v>OK</v>
      </c>
      <c r="BH15" t="str">
        <f>IFERROR(__xludf.DUMMYFUNCTION("""COMPUTED_VALUE"""),"OK")</f>
        <v>OK</v>
      </c>
      <c r="BI15" t="str">
        <f>IFERROR(__xludf.DUMMYFUNCTION("""COMPUTED_VALUE"""),"OK")</f>
        <v>OK</v>
      </c>
      <c r="BJ15" t="str">
        <f>IFERROR(__xludf.DUMMYFUNCTION("""COMPUTED_VALUE"""),"OK")</f>
        <v>OK</v>
      </c>
      <c r="BK15" t="str">
        <f>IFERROR(__xludf.DUMMYFUNCTION("""COMPUTED_VALUE"""),"x")</f>
        <v>x</v>
      </c>
      <c r="BL15" t="str">
        <f>IFERROR(__xludf.DUMMYFUNCTION("""COMPUTED_VALUE"""),"OK")</f>
        <v>OK</v>
      </c>
      <c r="BM15" t="str">
        <f>IFERROR(__xludf.DUMMYFUNCTION("""COMPUTED_VALUE"""),"OK")</f>
        <v>OK</v>
      </c>
      <c r="BN15" t="str">
        <f>IFERROR(__xludf.DUMMYFUNCTION("""COMPUTED_VALUE"""),"OK")</f>
        <v>OK</v>
      </c>
      <c r="BO15" t="str">
        <f>IFERROR(__xludf.DUMMYFUNCTION("""COMPUTED_VALUE"""),"OK")</f>
        <v>OK</v>
      </c>
      <c r="BP15" t="str">
        <f>IFERROR(__xludf.DUMMYFUNCTION("""COMPUTED_VALUE"""),"OK")</f>
        <v>OK</v>
      </c>
      <c r="BQ15" t="str">
        <f>IFERROR(__xludf.DUMMYFUNCTION("""COMPUTED_VALUE"""),"OK")</f>
        <v>OK</v>
      </c>
      <c r="BR15" t="str">
        <f>IFERROR(__xludf.DUMMYFUNCTION("""COMPUTED_VALUE"""),"OK")</f>
        <v>OK</v>
      </c>
      <c r="BS15" t="str">
        <f>IFERROR(__xludf.DUMMYFUNCTION("""COMPUTED_VALUE"""),"OK")</f>
        <v>OK</v>
      </c>
      <c r="BT15" t="str">
        <f>IFERROR(__xludf.DUMMYFUNCTION("""COMPUTED_VALUE"""),"OK")</f>
        <v>OK</v>
      </c>
      <c r="BU15" t="str">
        <f>IFERROR(__xludf.DUMMYFUNCTION("""COMPUTED_VALUE"""),"OK")</f>
        <v>OK</v>
      </c>
      <c r="BV15" t="str">
        <f>IFERROR(__xludf.DUMMYFUNCTION("""COMPUTED_VALUE"""),"OK")</f>
        <v>OK</v>
      </c>
      <c r="BW15" t="str">
        <f>IFERROR(__xludf.DUMMYFUNCTION("""COMPUTED_VALUE"""),"OK")</f>
        <v>OK</v>
      </c>
      <c r="BX15" t="str">
        <f>IFERROR(__xludf.DUMMYFUNCTION("""COMPUTED_VALUE"""),"OK")</f>
        <v>OK</v>
      </c>
      <c r="BY15" t="str">
        <f>IFERROR(__xludf.DUMMYFUNCTION("""COMPUTED_VALUE"""),"OK")</f>
        <v>OK</v>
      </c>
      <c r="BZ15" t="str">
        <f>IFERROR(__xludf.DUMMYFUNCTION("""COMPUTED_VALUE"""),"OK")</f>
        <v>OK</v>
      </c>
      <c r="CA15" t="str">
        <f>IFERROR(__xludf.DUMMYFUNCTION("""COMPUTED_VALUE"""),"OK")</f>
        <v>OK</v>
      </c>
      <c r="CB15" t="str">
        <f>IFERROR(__xludf.DUMMYFUNCTION("""COMPUTED_VALUE"""),"OK")</f>
        <v>OK</v>
      </c>
      <c r="CC15" t="str">
        <f>IFERROR(__xludf.DUMMYFUNCTION("""COMPUTED_VALUE"""),"OK")</f>
        <v>OK</v>
      </c>
      <c r="CD15" t="str">
        <f>IFERROR(__xludf.DUMMYFUNCTION("""COMPUTED_VALUE"""),"OK")</f>
        <v>OK</v>
      </c>
      <c r="CE15" t="str">
        <f>IFERROR(__xludf.DUMMYFUNCTION("""COMPUTED_VALUE"""),"OK")</f>
        <v>OK</v>
      </c>
      <c r="CF15" t="str">
        <f>IFERROR(__xludf.DUMMYFUNCTION("""COMPUTED_VALUE"""),"OK")</f>
        <v>OK</v>
      </c>
      <c r="CG15" t="str">
        <f>IFERROR(__xludf.DUMMYFUNCTION("""COMPUTED_VALUE"""),"OK")</f>
        <v>OK</v>
      </c>
      <c r="CH15" t="str">
        <f>IFERROR(__xludf.DUMMYFUNCTION("""COMPUTED_VALUE"""),"OK")</f>
        <v>OK</v>
      </c>
      <c r="CI15" t="str">
        <f>IFERROR(__xludf.DUMMYFUNCTION("""COMPUTED_VALUE"""),"OK")</f>
        <v>OK</v>
      </c>
      <c r="CJ15" t="str">
        <f>IFERROR(__xludf.DUMMYFUNCTION("""COMPUTED_VALUE"""),"OK")</f>
        <v>OK</v>
      </c>
      <c r="CK15" t="str">
        <f>IFERROR(__xludf.DUMMYFUNCTION("""COMPUTED_VALUE"""),"OK")</f>
        <v>OK</v>
      </c>
      <c r="CL15" t="str">
        <f>IFERROR(__xludf.DUMMYFUNCTION("""COMPUTED_VALUE"""),"OK")</f>
        <v>OK</v>
      </c>
      <c r="CM15" t="str">
        <f>IFERROR(__xludf.DUMMYFUNCTION("""COMPUTED_VALUE"""),"OK")</f>
        <v>OK</v>
      </c>
      <c r="CN15" t="str">
        <f>IFERROR(__xludf.DUMMYFUNCTION("""COMPUTED_VALUE"""),"OK")</f>
        <v>OK</v>
      </c>
      <c r="CO15" t="str">
        <f>IFERROR(__xludf.DUMMYFUNCTION("""COMPUTED_VALUE"""),"OK")</f>
        <v>OK</v>
      </c>
      <c r="CP15" t="str">
        <f>IFERROR(__xludf.DUMMYFUNCTION("""COMPUTED_VALUE"""),"OK")</f>
        <v>OK</v>
      </c>
      <c r="CQ15" t="str">
        <f>IFERROR(__xludf.DUMMYFUNCTION("""COMPUTED_VALUE"""),"OK")</f>
        <v>OK</v>
      </c>
      <c r="CR15" t="str">
        <f>IFERROR(__xludf.DUMMYFUNCTION("""COMPUTED_VALUE"""),"OK")</f>
        <v>OK</v>
      </c>
      <c r="CS15" t="str">
        <f>IFERROR(__xludf.DUMMYFUNCTION("""COMPUTED_VALUE"""),"x")</f>
        <v>x</v>
      </c>
      <c r="CT15" t="str">
        <f>IFERROR(__xludf.DUMMYFUNCTION("""COMPUTED_VALUE"""),"CE")</f>
        <v>CE</v>
      </c>
      <c r="CU15" t="str">
        <f>IFERROR(__xludf.DUMMYFUNCTION("""COMPUTED_VALUE"""),"CE")</f>
        <v>CE</v>
      </c>
      <c r="CV15" t="str">
        <f>IFERROR(__xludf.DUMMYFUNCTION("""COMPUTED_VALUE"""),"CE")</f>
        <v>CE</v>
      </c>
      <c r="CW15" t="str">
        <f>IFERROR(__xludf.DUMMYFUNCTION("""COMPUTED_VALUE"""),"CE")</f>
        <v>CE</v>
      </c>
      <c r="CX15" t="str">
        <f>IFERROR(__xludf.DUMMYFUNCTION("""COMPUTED_VALUE"""),"CE")</f>
        <v>CE</v>
      </c>
      <c r="CY15" t="str">
        <f>IFERROR(__xludf.DUMMYFUNCTION("""COMPUTED_VALUE"""),"CE")</f>
        <v>CE</v>
      </c>
      <c r="CZ15" t="str">
        <f>IFERROR(__xludf.DUMMYFUNCTION("""COMPUTED_VALUE"""),"CE")</f>
        <v>CE</v>
      </c>
      <c r="DA15" t="str">
        <f>IFERROR(__xludf.DUMMYFUNCTION("""COMPUTED_VALUE"""),"CE")</f>
        <v>CE</v>
      </c>
      <c r="DB15" t="str">
        <f>IFERROR(__xludf.DUMMYFUNCTION("""COMPUTED_VALUE"""),"CE")</f>
        <v>CE</v>
      </c>
      <c r="DC15" t="str">
        <f>IFERROR(__xludf.DUMMYFUNCTION("""COMPUTED_VALUE"""),"CE")</f>
        <v>CE</v>
      </c>
      <c r="DD15" t="str">
        <f>IFERROR(__xludf.DUMMYFUNCTION("""COMPUTED_VALUE"""),"CE")</f>
        <v>CE</v>
      </c>
      <c r="DE15" t="str">
        <f>IFERROR(__xludf.DUMMYFUNCTION("""COMPUTED_VALUE"""),"CE")</f>
        <v>CE</v>
      </c>
      <c r="DF15" t="str">
        <f>IFERROR(__xludf.DUMMYFUNCTION("""COMPUTED_VALUE"""),"CE")</f>
        <v>CE</v>
      </c>
      <c r="DG15" t="str">
        <f>IFERROR(__xludf.DUMMYFUNCTION("""COMPUTED_VALUE"""),"CE")</f>
        <v>CE</v>
      </c>
      <c r="DH15" t="str">
        <f>IFERROR(__xludf.DUMMYFUNCTION("""COMPUTED_VALUE"""),"CE")</f>
        <v>CE</v>
      </c>
      <c r="DI15" t="str">
        <f>IFERROR(__xludf.DUMMYFUNCTION("""COMPUTED_VALUE"""),"CE")</f>
        <v>CE</v>
      </c>
      <c r="DJ15" t="str">
        <f>IFERROR(__xludf.DUMMYFUNCTION("""COMPUTED_VALUE"""),"CE")</f>
        <v>CE</v>
      </c>
      <c r="DK15" t="str">
        <f>IFERROR(__xludf.DUMMYFUNCTION("""COMPUTED_VALUE"""),"CE")</f>
        <v>CE</v>
      </c>
      <c r="DL15" t="str">
        <f>IFERROR(__xludf.DUMMYFUNCTION("""COMPUTED_VALUE"""),"CE")</f>
        <v>CE</v>
      </c>
      <c r="DM15" t="str">
        <f>IFERROR(__xludf.DUMMYFUNCTION("""COMPUTED_VALUE"""),"CE")</f>
        <v>CE</v>
      </c>
      <c r="DN15" t="str">
        <f>IFERROR(__xludf.DUMMYFUNCTION("""COMPUTED_VALUE"""),"CE")</f>
        <v>CE</v>
      </c>
      <c r="DO15" t="str">
        <f>IFERROR(__xludf.DUMMYFUNCTION("""COMPUTED_VALUE"""),"CE")</f>
        <v>CE</v>
      </c>
      <c r="DP15" t="str">
        <f>IFERROR(__xludf.DUMMYFUNCTION("""COMPUTED_VALUE"""),"CE")</f>
        <v>CE</v>
      </c>
      <c r="DQ15" t="str">
        <f>IFERROR(__xludf.DUMMYFUNCTION("""COMPUTED_VALUE"""),"CE")</f>
        <v>CE</v>
      </c>
      <c r="DR15" t="str">
        <f>IFERROR(__xludf.DUMMYFUNCTION("""COMPUTED_VALUE"""),"CE")</f>
        <v>CE</v>
      </c>
      <c r="DS15" t="str">
        <f>IFERROR(__xludf.DUMMYFUNCTION("""COMPUTED_VALUE"""),"CE")</f>
        <v>CE</v>
      </c>
      <c r="DT15" t="str">
        <f>IFERROR(__xludf.DUMMYFUNCTION("""COMPUTED_VALUE"""),"CE")</f>
        <v>CE</v>
      </c>
      <c r="DU15" t="str">
        <f>IFERROR(__xludf.DUMMYFUNCTION("""COMPUTED_VALUE"""),"CE")</f>
        <v>CE</v>
      </c>
      <c r="DV15" t="str">
        <f>IFERROR(__xludf.DUMMYFUNCTION("""COMPUTED_VALUE"""),"CE")</f>
        <v>CE</v>
      </c>
      <c r="DW15" t="str">
        <f>IFERROR(__xludf.DUMMYFUNCTION("""COMPUTED_VALUE"""),"CE")</f>
        <v>CE</v>
      </c>
      <c r="DX15" t="str">
        <f>IFERROR(__xludf.DUMMYFUNCTION("""COMPUTED_VALUE"""),"CE")</f>
        <v>CE</v>
      </c>
      <c r="DY15" t="str">
        <f>IFERROR(__xludf.DUMMYFUNCTION("""COMPUTED_VALUE"""),"CE")</f>
        <v>CE</v>
      </c>
      <c r="DZ15" t="str">
        <f>IFERROR(__xludf.DUMMYFUNCTION("""COMPUTED_VALUE"""),"x")</f>
        <v>x</v>
      </c>
      <c r="EA15" t="str">
        <f>IFERROR(__xludf.DUMMYFUNCTION("""COMPUTED_VALUE"""),"-")</f>
        <v>-</v>
      </c>
      <c r="EB15" t="str">
        <f>IFERROR(__xludf.DUMMYFUNCTION("""COMPUTED_VALUE"""),"-")</f>
        <v>-</v>
      </c>
      <c r="EC15" t="str">
        <f>IFERROR(__xludf.DUMMYFUNCTION("""COMPUTED_VALUE"""),"-")</f>
        <v>-</v>
      </c>
      <c r="ED15" t="str">
        <f>IFERROR(__xludf.DUMMYFUNCTION("""COMPUTED_VALUE"""),"-")</f>
        <v>-</v>
      </c>
      <c r="EE15" t="str">
        <f>IFERROR(__xludf.DUMMYFUNCTION("""COMPUTED_VALUE"""),"-")</f>
        <v>-</v>
      </c>
      <c r="EF15" t="str">
        <f>IFERROR(__xludf.DUMMYFUNCTION("""COMPUTED_VALUE"""),"-")</f>
        <v>-</v>
      </c>
      <c r="EG15" t="str">
        <f>IFERROR(__xludf.DUMMYFUNCTION("""COMPUTED_VALUE"""),"-")</f>
        <v>-</v>
      </c>
      <c r="EH15" t="str">
        <f>IFERROR(__xludf.DUMMYFUNCTION("""COMPUTED_VALUE"""),"-")</f>
        <v>-</v>
      </c>
      <c r="EI15" t="str">
        <f>IFERROR(__xludf.DUMMYFUNCTION("""COMPUTED_VALUE"""),"-")</f>
        <v>-</v>
      </c>
      <c r="EJ15" t="str">
        <f>IFERROR(__xludf.DUMMYFUNCTION("""COMPUTED_VALUE"""),"-")</f>
        <v>-</v>
      </c>
      <c r="EK15" t="str">
        <f>IFERROR(__xludf.DUMMYFUNCTION("""COMPUTED_VALUE"""),"-")</f>
        <v>-</v>
      </c>
      <c r="EL15" t="str">
        <f>IFERROR(__xludf.DUMMYFUNCTION("""COMPUTED_VALUE"""),"-")</f>
        <v>-</v>
      </c>
      <c r="EM15" t="str">
        <f>IFERROR(__xludf.DUMMYFUNCTION("""COMPUTED_VALUE"""),"-")</f>
        <v>-</v>
      </c>
      <c r="EN15" t="str">
        <f>IFERROR(__xludf.DUMMYFUNCTION("""COMPUTED_VALUE"""),"-")</f>
        <v>-</v>
      </c>
      <c r="EO15" t="str">
        <f>IFERROR(__xludf.DUMMYFUNCTION("""COMPUTED_VALUE"""),"-")</f>
        <v>-</v>
      </c>
      <c r="EP15" t="str">
        <f>IFERROR(__xludf.DUMMYFUNCTION("""COMPUTED_VALUE"""),"-")</f>
        <v>-</v>
      </c>
      <c r="EQ15" t="str">
        <f>IFERROR(__xludf.DUMMYFUNCTION("""COMPUTED_VALUE"""),"x")</f>
        <v>x</v>
      </c>
      <c r="ER15" t="str">
        <f>IFERROR(__xludf.DUMMYFUNCTION("""COMPUTED_VALUE"""),"-")</f>
        <v>-</v>
      </c>
      <c r="ES15" t="str">
        <f>IFERROR(__xludf.DUMMYFUNCTION("""COMPUTED_VALUE"""),"-")</f>
        <v>-</v>
      </c>
      <c r="ET15" t="str">
        <f>IFERROR(__xludf.DUMMYFUNCTION("""COMPUTED_VALUE"""),"-")</f>
        <v>-</v>
      </c>
      <c r="EU15" t="str">
        <f>IFERROR(__xludf.DUMMYFUNCTION("""COMPUTED_VALUE"""),"-")</f>
        <v>-</v>
      </c>
      <c r="EV15" t="str">
        <f>IFERROR(__xludf.DUMMYFUNCTION("""COMPUTED_VALUE"""),"-")</f>
        <v>-</v>
      </c>
      <c r="EW15" t="str">
        <f>IFERROR(__xludf.DUMMYFUNCTION("""COMPUTED_VALUE"""),"-")</f>
        <v>-</v>
      </c>
      <c r="EX15" t="str">
        <f>IFERROR(__xludf.DUMMYFUNCTION("""COMPUTED_VALUE"""),"-")</f>
        <v>-</v>
      </c>
      <c r="EY15" t="str">
        <f>IFERROR(__xludf.DUMMYFUNCTION("""COMPUTED_VALUE"""),"-")</f>
        <v>-</v>
      </c>
      <c r="EZ15" t="str">
        <f>IFERROR(__xludf.DUMMYFUNCTION("""COMPUTED_VALUE"""),"-")</f>
        <v>-</v>
      </c>
      <c r="FA15" t="str">
        <f>IFERROR(__xludf.DUMMYFUNCTION("""COMPUTED_VALUE"""),"-")</f>
        <v>-</v>
      </c>
      <c r="FB15" t="str">
        <f>IFERROR(__xludf.DUMMYFUNCTION("""COMPUTED_VALUE"""),"-")</f>
        <v>-</v>
      </c>
      <c r="FC15" t="str">
        <f>IFERROR(__xludf.DUMMYFUNCTION("""COMPUTED_VALUE"""),"-")</f>
        <v>-</v>
      </c>
      <c r="FD15" t="str">
        <f>IFERROR(__xludf.DUMMYFUNCTION("""COMPUTED_VALUE"""),"-")</f>
        <v>-</v>
      </c>
      <c r="FE15" t="str">
        <f>IFERROR(__xludf.DUMMYFUNCTION("""COMPUTED_VALUE"""),"-")</f>
        <v>-</v>
      </c>
      <c r="FF15" t="str">
        <f>IFERROR(__xludf.DUMMYFUNCTION("""COMPUTED_VALUE"""),"-")</f>
        <v>-</v>
      </c>
      <c r="FG15" t="str">
        <f>IFERROR(__xludf.DUMMYFUNCTION("""COMPUTED_VALUE"""),"-")</f>
        <v>-</v>
      </c>
      <c r="FH15" t="str">
        <f>IFERROR(__xludf.DUMMYFUNCTION("""COMPUTED_VALUE"""),"-")</f>
        <v>-</v>
      </c>
      <c r="FI15" t="str">
        <f>IFERROR(__xludf.DUMMYFUNCTION("""COMPUTED_VALUE"""),"-")</f>
        <v>-</v>
      </c>
      <c r="FJ15" t="str">
        <f>IFERROR(__xludf.DUMMYFUNCTION("""COMPUTED_VALUE"""),"-")</f>
        <v>-</v>
      </c>
      <c r="FK15" t="str">
        <f>IFERROR(__xludf.DUMMYFUNCTION("""COMPUTED_VALUE"""),"-")</f>
        <v>-</v>
      </c>
      <c r="FL15" t="str">
        <f>IFERROR(__xludf.DUMMYFUNCTION("""COMPUTED_VALUE"""),"-")</f>
        <v>-</v>
      </c>
      <c r="FM15" t="str">
        <f>IFERROR(__xludf.DUMMYFUNCTION("""COMPUTED_VALUE"""),"-")</f>
        <v>-</v>
      </c>
      <c r="FN15" t="str">
        <f>IFERROR(__xludf.DUMMYFUNCTION("""COMPUTED_VALUE"""),"-")</f>
        <v>-</v>
      </c>
      <c r="FO15" t="str">
        <f>IFERROR(__xludf.DUMMYFUNCTION("""COMPUTED_VALUE"""),"-")</f>
        <v>-</v>
      </c>
      <c r="FP15" t="str">
        <f>IFERROR(__xludf.DUMMYFUNCTION("""COMPUTED_VALUE"""),"-")</f>
        <v>-</v>
      </c>
      <c r="FQ15" t="str">
        <f>IFERROR(__xludf.DUMMYFUNCTION("""COMPUTED_VALUE"""),"-")</f>
        <v>-</v>
      </c>
      <c r="FR15" t="str">
        <f>IFERROR(__xludf.DUMMYFUNCTION("""COMPUTED_VALUE"""),"-")</f>
        <v>-</v>
      </c>
      <c r="FS15" t="str">
        <f>IFERROR(__xludf.DUMMYFUNCTION("""COMPUTED_VALUE"""),"-")</f>
        <v>-</v>
      </c>
      <c r="FT15" t="str">
        <f>IFERROR(__xludf.DUMMYFUNCTION("""COMPUTED_VALUE"""),"x")</f>
        <v>x</v>
      </c>
      <c r="FU15" t="str">
        <f>IFERROR(__xludf.DUMMYFUNCTION("""COMPUTED_VALUE"""),"-")</f>
        <v>-</v>
      </c>
      <c r="FV15" t="str">
        <f>IFERROR(__xludf.DUMMYFUNCTION("""COMPUTED_VALUE"""),"-")</f>
        <v>-</v>
      </c>
      <c r="FW15" t="str">
        <f>IFERROR(__xludf.DUMMYFUNCTION("""COMPUTED_VALUE"""),"-")</f>
        <v>-</v>
      </c>
      <c r="FX15" t="str">
        <f>IFERROR(__xludf.DUMMYFUNCTION("""COMPUTED_VALUE"""),"-")</f>
        <v>-</v>
      </c>
      <c r="FY15" t="str">
        <f>IFERROR(__xludf.DUMMYFUNCTION("""COMPUTED_VALUE"""),"-")</f>
        <v>-</v>
      </c>
      <c r="FZ15" t="str">
        <f>IFERROR(__xludf.DUMMYFUNCTION("""COMPUTED_VALUE"""),"-")</f>
        <v>-</v>
      </c>
      <c r="GA15" t="str">
        <f>IFERROR(__xludf.DUMMYFUNCTION("""COMPUTED_VALUE"""),"-")</f>
        <v>-</v>
      </c>
      <c r="GB15" t="str">
        <f>IFERROR(__xludf.DUMMYFUNCTION("""COMPUTED_VALUE"""),"-")</f>
        <v>-</v>
      </c>
      <c r="GC15" t="str">
        <f>IFERROR(__xludf.DUMMYFUNCTION("""COMPUTED_VALUE"""),"-")</f>
        <v>-</v>
      </c>
      <c r="GD15" t="str">
        <f>IFERROR(__xludf.DUMMYFUNCTION("""COMPUTED_VALUE"""),"-")</f>
        <v>-</v>
      </c>
      <c r="GE15" t="str">
        <f>IFERROR(__xludf.DUMMYFUNCTION("""COMPUTED_VALUE"""),"-")</f>
        <v>-</v>
      </c>
      <c r="GF15" t="str">
        <f>IFERROR(__xludf.DUMMYFUNCTION("""COMPUTED_VALUE"""),"-")</f>
        <v>-</v>
      </c>
      <c r="GG15" t="str">
        <f>IFERROR(__xludf.DUMMYFUNCTION("""COMPUTED_VALUE"""),"-")</f>
        <v>-</v>
      </c>
      <c r="GH15" t="str">
        <f>IFERROR(__xludf.DUMMYFUNCTION("""COMPUTED_VALUE"""),"-")</f>
        <v>-</v>
      </c>
      <c r="GI15" t="str">
        <f>IFERROR(__xludf.DUMMYFUNCTION("""COMPUTED_VALUE"""),"-")</f>
        <v>-</v>
      </c>
      <c r="GJ15" t="str">
        <f>IFERROR(__xludf.DUMMYFUNCTION("""COMPUTED_VALUE"""),"-")</f>
        <v>-</v>
      </c>
      <c r="GK15" t="str">
        <f>IFERROR(__xludf.DUMMYFUNCTION("""COMPUTED_VALUE"""),"-")</f>
        <v>-</v>
      </c>
      <c r="GL15" t="str">
        <f>IFERROR(__xludf.DUMMYFUNCTION("""COMPUTED_VALUE"""),"-")</f>
        <v>-</v>
      </c>
      <c r="GM15" t="str">
        <f>IFERROR(__xludf.DUMMYFUNCTION("""COMPUTED_VALUE"""),"-")</f>
        <v>-</v>
      </c>
      <c r="GN15" t="str">
        <f>IFERROR(__xludf.DUMMYFUNCTION("""COMPUTED_VALUE"""),"-")</f>
        <v>-</v>
      </c>
      <c r="GO15" t="str">
        <f>IFERROR(__xludf.DUMMYFUNCTION("""COMPUTED_VALUE"""),"-")</f>
        <v>-</v>
      </c>
      <c r="GP15" t="str">
        <f>IFERROR(__xludf.DUMMYFUNCTION("""COMPUTED_VALUE"""),"-")</f>
        <v>-</v>
      </c>
      <c r="GQ15" t="str">
        <f>IFERROR(__xludf.DUMMYFUNCTION("""COMPUTED_VALUE"""),"-")</f>
        <v>-</v>
      </c>
      <c r="GR15" t="str">
        <f>IFERROR(__xludf.DUMMYFUNCTION("""COMPUTED_VALUE"""),"-")</f>
        <v>-</v>
      </c>
      <c r="GS15" t="str">
        <f>IFERROR(__xludf.DUMMYFUNCTION("""COMPUTED_VALUE"""),"x")</f>
        <v>x</v>
      </c>
      <c r="GT15" t="str">
        <f>IFERROR(__xludf.DUMMYFUNCTION("""COMPUTED_VALUE"""),"x")</f>
        <v>x</v>
      </c>
      <c r="GU15">
        <f>IFERROR(__xludf.DUMMYFUNCTION("""COMPUTED_VALUE"""),1.0)</f>
        <v>1</v>
      </c>
      <c r="GV15">
        <f>IFERROR(__xludf.DUMMYFUNCTION("""COMPUTED_VALUE"""),1.0)</f>
        <v>1</v>
      </c>
      <c r="GW15">
        <f>IFERROR(__xludf.DUMMYFUNCTION("""COMPUTED_VALUE"""),1.0)</f>
        <v>1</v>
      </c>
      <c r="GX15">
        <f>IFERROR(__xludf.DUMMYFUNCTION("""COMPUTED_VALUE"""),1.0)</f>
        <v>1</v>
      </c>
      <c r="GY15">
        <f>IFERROR(__xludf.DUMMYFUNCTION("""COMPUTED_VALUE"""),1.0)</f>
        <v>1</v>
      </c>
      <c r="GZ15">
        <f>IFERROR(__xludf.DUMMYFUNCTION("""COMPUTED_VALUE"""),1.0)</f>
        <v>1</v>
      </c>
      <c r="HA15">
        <f>IFERROR(__xludf.DUMMYFUNCTION("""COMPUTED_VALUE"""),1.0)</f>
        <v>1</v>
      </c>
      <c r="HB15">
        <f>IFERROR(__xludf.DUMMYFUNCTION("""COMPUTED_VALUE"""),1.0)</f>
        <v>1</v>
      </c>
      <c r="HC15">
        <f>IFERROR(__xludf.DUMMYFUNCTION("""COMPUTED_VALUE"""),1.0)</f>
        <v>1</v>
      </c>
      <c r="HD15">
        <f>IFERROR(__xludf.DUMMYFUNCTION("""COMPUTED_VALUE"""),1.0)</f>
        <v>1</v>
      </c>
      <c r="HE15">
        <f>IFERROR(__xludf.DUMMYFUNCTION("""COMPUTED_VALUE"""),1.0)</f>
        <v>1</v>
      </c>
      <c r="HF15">
        <f>IFERROR(__xludf.DUMMYFUNCTION("""COMPUTED_VALUE"""),1.0)</f>
        <v>1</v>
      </c>
      <c r="HG15">
        <f>IFERROR(__xludf.DUMMYFUNCTION("""COMPUTED_VALUE"""),1.0)</f>
        <v>1</v>
      </c>
      <c r="HH15">
        <f>IFERROR(__xludf.DUMMYFUNCTION("""COMPUTED_VALUE"""),1.0)</f>
        <v>1</v>
      </c>
      <c r="HI15">
        <f>IFERROR(__xludf.DUMMYFUNCTION("""COMPUTED_VALUE"""),1.0)</f>
        <v>1</v>
      </c>
      <c r="HJ15">
        <f>IFERROR(__xludf.DUMMYFUNCTION("""COMPUTED_VALUE"""),1.0)</f>
        <v>1</v>
      </c>
      <c r="HK15">
        <f>IFERROR(__xludf.DUMMYFUNCTION("""COMPUTED_VALUE"""),1.0)</f>
        <v>1</v>
      </c>
      <c r="HL15">
        <f>IFERROR(__xludf.DUMMYFUNCTION("""COMPUTED_VALUE"""),1.0)</f>
        <v>1</v>
      </c>
      <c r="HM15">
        <f>IFERROR(__xludf.DUMMYFUNCTION("""COMPUTED_VALUE"""),1.0)</f>
        <v>1</v>
      </c>
      <c r="HN15">
        <f>IFERROR(__xludf.DUMMYFUNCTION("""COMPUTED_VALUE"""),1.0)</f>
        <v>1</v>
      </c>
      <c r="HO15">
        <f>IFERROR(__xludf.DUMMYFUNCTION("""COMPUTED_VALUE"""),1.0)</f>
        <v>1</v>
      </c>
      <c r="HP15">
        <f>IFERROR(__xludf.DUMMYFUNCTION("""COMPUTED_VALUE"""),1.0)</f>
        <v>1</v>
      </c>
      <c r="HQ15">
        <f>IFERROR(__xludf.DUMMYFUNCTION("""COMPUTED_VALUE"""),1.0)</f>
        <v>1</v>
      </c>
      <c r="HR15">
        <f>IFERROR(__xludf.DUMMYFUNCTION("""COMPUTED_VALUE"""),1.0)</f>
        <v>1</v>
      </c>
      <c r="HS15">
        <f>IFERROR(__xludf.DUMMYFUNCTION("""COMPUTED_VALUE"""),1.0)</f>
        <v>1</v>
      </c>
      <c r="HT15">
        <f>IFERROR(__xludf.DUMMYFUNCTION("""COMPUTED_VALUE"""),1.0)</f>
        <v>1</v>
      </c>
      <c r="HU15">
        <f>IFERROR(__xludf.DUMMYFUNCTION("""COMPUTED_VALUE"""),1.0)</f>
        <v>1</v>
      </c>
      <c r="HV15">
        <f>IFERROR(__xludf.DUMMYFUNCTION("""COMPUTED_VALUE"""),1.0)</f>
        <v>1</v>
      </c>
      <c r="HW15">
        <f>IFERROR(__xludf.DUMMYFUNCTION("""COMPUTED_VALUE"""),1.0)</f>
        <v>1</v>
      </c>
      <c r="HX15">
        <f>IFERROR(__xludf.DUMMYFUNCTION("""COMPUTED_VALUE"""),1.0)</f>
        <v>1</v>
      </c>
      <c r="HY15">
        <f>IFERROR(__xludf.DUMMYFUNCTION("""COMPUTED_VALUE"""),1.0)</f>
        <v>1</v>
      </c>
      <c r="HZ15">
        <f>IFERROR(__xludf.DUMMYFUNCTION("""COMPUTED_VALUE"""),1.0)</f>
        <v>1</v>
      </c>
      <c r="IA15">
        <f>IFERROR(__xludf.DUMMYFUNCTION("""COMPUTED_VALUE"""),1.0)</f>
        <v>1</v>
      </c>
      <c r="IB15">
        <f>IFERROR(__xludf.DUMMYFUNCTION("""COMPUTED_VALUE"""),1.0)</f>
        <v>1</v>
      </c>
      <c r="IC15">
        <f>IFERROR(__xludf.DUMMYFUNCTION("""COMPUTED_VALUE"""),1.0)</f>
        <v>1</v>
      </c>
      <c r="ID15">
        <f>IFERROR(__xludf.DUMMYFUNCTION("""COMPUTED_VALUE"""),1.0)</f>
        <v>1</v>
      </c>
      <c r="IE15">
        <f>IFERROR(__xludf.DUMMYFUNCTION("""COMPUTED_VALUE"""),1.0)</f>
        <v>1</v>
      </c>
      <c r="IF15">
        <f>IFERROR(__xludf.DUMMYFUNCTION("""COMPUTED_VALUE"""),1.0)</f>
        <v>1</v>
      </c>
      <c r="IG15">
        <f>IFERROR(__xludf.DUMMYFUNCTION("""COMPUTED_VALUE"""),1.0)</f>
        <v>1</v>
      </c>
      <c r="IH15">
        <f>IFERROR(__xludf.DUMMYFUNCTION("""COMPUTED_VALUE"""),1.0)</f>
        <v>1</v>
      </c>
      <c r="II15">
        <f>IFERROR(__xludf.DUMMYFUNCTION("""COMPUTED_VALUE"""),1.0)</f>
        <v>1</v>
      </c>
      <c r="IJ15">
        <f>IFERROR(__xludf.DUMMYFUNCTION("""COMPUTED_VALUE"""),1.0)</f>
        <v>1</v>
      </c>
      <c r="IK15" t="str">
        <f>IFERROR(__xludf.DUMMYFUNCTION("""COMPUTED_VALUE"""),"x")</f>
        <v>x</v>
      </c>
      <c r="IL15">
        <f>IFERROR(__xludf.DUMMYFUNCTION("""COMPUTED_VALUE"""),1.0)</f>
        <v>1</v>
      </c>
      <c r="IM15">
        <f>IFERROR(__xludf.DUMMYFUNCTION("""COMPUTED_VALUE"""),1.0)</f>
        <v>1</v>
      </c>
      <c r="IN15">
        <f>IFERROR(__xludf.DUMMYFUNCTION("""COMPUTED_VALUE"""),1.0)</f>
        <v>1</v>
      </c>
      <c r="IO15">
        <f>IFERROR(__xludf.DUMMYFUNCTION("""COMPUTED_VALUE"""),1.0)</f>
        <v>1</v>
      </c>
      <c r="IP15">
        <f>IFERROR(__xludf.DUMMYFUNCTION("""COMPUTED_VALUE"""),1.0)</f>
        <v>1</v>
      </c>
      <c r="IQ15">
        <f>IFERROR(__xludf.DUMMYFUNCTION("""COMPUTED_VALUE"""),1.0)</f>
        <v>1</v>
      </c>
      <c r="IR15">
        <f>IFERROR(__xludf.DUMMYFUNCTION("""COMPUTED_VALUE"""),1.0)</f>
        <v>1</v>
      </c>
      <c r="IS15">
        <f>IFERROR(__xludf.DUMMYFUNCTION("""COMPUTED_VALUE"""),1.0)</f>
        <v>1</v>
      </c>
      <c r="IT15">
        <f>IFERROR(__xludf.DUMMYFUNCTION("""COMPUTED_VALUE"""),1.0)</f>
        <v>1</v>
      </c>
      <c r="IU15">
        <f>IFERROR(__xludf.DUMMYFUNCTION("""COMPUTED_VALUE"""),1.0)</f>
        <v>1</v>
      </c>
      <c r="IV15">
        <f>IFERROR(__xludf.DUMMYFUNCTION("""COMPUTED_VALUE"""),1.0)</f>
        <v>1</v>
      </c>
      <c r="IW15">
        <f>IFERROR(__xludf.DUMMYFUNCTION("""COMPUTED_VALUE"""),1.0)</f>
        <v>1</v>
      </c>
      <c r="IX15">
        <f>IFERROR(__xludf.DUMMYFUNCTION("""COMPUTED_VALUE"""),1.0)</f>
        <v>1</v>
      </c>
      <c r="IY15">
        <f>IFERROR(__xludf.DUMMYFUNCTION("""COMPUTED_VALUE"""),1.0)</f>
        <v>1</v>
      </c>
      <c r="IZ15">
        <f>IFERROR(__xludf.DUMMYFUNCTION("""COMPUTED_VALUE"""),1.0)</f>
        <v>1</v>
      </c>
      <c r="JA15">
        <f>IFERROR(__xludf.DUMMYFUNCTION("""COMPUTED_VALUE"""),1.0)</f>
        <v>1</v>
      </c>
      <c r="JB15">
        <f>IFERROR(__xludf.DUMMYFUNCTION("""COMPUTED_VALUE"""),1.0)</f>
        <v>1</v>
      </c>
      <c r="JC15">
        <f>IFERROR(__xludf.DUMMYFUNCTION("""COMPUTED_VALUE"""),1.0)</f>
        <v>1</v>
      </c>
      <c r="JD15">
        <f>IFERROR(__xludf.DUMMYFUNCTION("""COMPUTED_VALUE"""),1.0)</f>
        <v>1</v>
      </c>
      <c r="JE15">
        <f>IFERROR(__xludf.DUMMYFUNCTION("""COMPUTED_VALUE"""),1.0)</f>
        <v>1</v>
      </c>
      <c r="JF15">
        <f>IFERROR(__xludf.DUMMYFUNCTION("""COMPUTED_VALUE"""),1.0)</f>
        <v>1</v>
      </c>
      <c r="JG15">
        <f>IFERROR(__xludf.DUMMYFUNCTION("""COMPUTED_VALUE"""),1.0)</f>
        <v>1</v>
      </c>
      <c r="JH15">
        <f>IFERROR(__xludf.DUMMYFUNCTION("""COMPUTED_VALUE"""),1.0)</f>
        <v>1</v>
      </c>
      <c r="JI15">
        <f>IFERROR(__xludf.DUMMYFUNCTION("""COMPUTED_VALUE"""),1.0)</f>
        <v>1</v>
      </c>
      <c r="JJ15">
        <f>IFERROR(__xludf.DUMMYFUNCTION("""COMPUTED_VALUE"""),1.0)</f>
        <v>1</v>
      </c>
      <c r="JK15">
        <f>IFERROR(__xludf.DUMMYFUNCTION("""COMPUTED_VALUE"""),1.0)</f>
        <v>1</v>
      </c>
      <c r="JL15">
        <f>IFERROR(__xludf.DUMMYFUNCTION("""COMPUTED_VALUE"""),1.0)</f>
        <v>1</v>
      </c>
      <c r="JM15">
        <f>IFERROR(__xludf.DUMMYFUNCTION("""COMPUTED_VALUE"""),1.0)</f>
        <v>1</v>
      </c>
      <c r="JN15">
        <f>IFERROR(__xludf.DUMMYFUNCTION("""COMPUTED_VALUE"""),1.0)</f>
        <v>1</v>
      </c>
      <c r="JO15">
        <f>IFERROR(__xludf.DUMMYFUNCTION("""COMPUTED_VALUE"""),1.0)</f>
        <v>1</v>
      </c>
      <c r="JP15">
        <f>IFERROR(__xludf.DUMMYFUNCTION("""COMPUTED_VALUE"""),1.0)</f>
        <v>1</v>
      </c>
      <c r="JQ15">
        <f>IFERROR(__xludf.DUMMYFUNCTION("""COMPUTED_VALUE"""),1.0)</f>
        <v>1</v>
      </c>
      <c r="JR15">
        <f>IFERROR(__xludf.DUMMYFUNCTION("""COMPUTED_VALUE"""),1.0)</f>
        <v>1</v>
      </c>
      <c r="JS15" t="str">
        <f>IFERROR(__xludf.DUMMYFUNCTION("""COMPUTED_VALUE"""),"x")</f>
        <v>x</v>
      </c>
      <c r="JT15">
        <f>IFERROR(__xludf.DUMMYFUNCTION("""COMPUTED_VALUE"""),0.0)</f>
        <v>0</v>
      </c>
      <c r="JU15">
        <f>IFERROR(__xludf.DUMMYFUNCTION("""COMPUTED_VALUE"""),0.0)</f>
        <v>0</v>
      </c>
      <c r="JV15">
        <f>IFERROR(__xludf.DUMMYFUNCTION("""COMPUTED_VALUE"""),0.0)</f>
        <v>0</v>
      </c>
      <c r="JW15">
        <f>IFERROR(__xludf.DUMMYFUNCTION("""COMPUTED_VALUE"""),0.0)</f>
        <v>0</v>
      </c>
      <c r="JX15">
        <f>IFERROR(__xludf.DUMMYFUNCTION("""COMPUTED_VALUE"""),0.0)</f>
        <v>0</v>
      </c>
      <c r="JY15">
        <f>IFERROR(__xludf.DUMMYFUNCTION("""COMPUTED_VALUE"""),0.0)</f>
        <v>0</v>
      </c>
      <c r="JZ15">
        <f>IFERROR(__xludf.DUMMYFUNCTION("""COMPUTED_VALUE"""),0.0)</f>
        <v>0</v>
      </c>
      <c r="KA15">
        <f>IFERROR(__xludf.DUMMYFUNCTION("""COMPUTED_VALUE"""),0.0)</f>
        <v>0</v>
      </c>
      <c r="KB15">
        <f>IFERROR(__xludf.DUMMYFUNCTION("""COMPUTED_VALUE"""),0.0)</f>
        <v>0</v>
      </c>
      <c r="KC15">
        <f>IFERROR(__xludf.DUMMYFUNCTION("""COMPUTED_VALUE"""),0.0)</f>
        <v>0</v>
      </c>
      <c r="KD15">
        <f>IFERROR(__xludf.DUMMYFUNCTION("""COMPUTED_VALUE"""),0.0)</f>
        <v>0</v>
      </c>
      <c r="KE15">
        <f>IFERROR(__xludf.DUMMYFUNCTION("""COMPUTED_VALUE"""),0.0)</f>
        <v>0</v>
      </c>
      <c r="KF15">
        <f>IFERROR(__xludf.DUMMYFUNCTION("""COMPUTED_VALUE"""),0.0)</f>
        <v>0</v>
      </c>
      <c r="KG15">
        <f>IFERROR(__xludf.DUMMYFUNCTION("""COMPUTED_VALUE"""),0.0)</f>
        <v>0</v>
      </c>
      <c r="KH15">
        <f>IFERROR(__xludf.DUMMYFUNCTION("""COMPUTED_VALUE"""),0.0)</f>
        <v>0</v>
      </c>
      <c r="KI15">
        <f>IFERROR(__xludf.DUMMYFUNCTION("""COMPUTED_VALUE"""),0.0)</f>
        <v>0</v>
      </c>
      <c r="KJ15">
        <f>IFERROR(__xludf.DUMMYFUNCTION("""COMPUTED_VALUE"""),0.0)</f>
        <v>0</v>
      </c>
      <c r="KK15">
        <f>IFERROR(__xludf.DUMMYFUNCTION("""COMPUTED_VALUE"""),0.0)</f>
        <v>0</v>
      </c>
      <c r="KL15">
        <f>IFERROR(__xludf.DUMMYFUNCTION("""COMPUTED_VALUE"""),0.0)</f>
        <v>0</v>
      </c>
      <c r="KM15">
        <f>IFERROR(__xludf.DUMMYFUNCTION("""COMPUTED_VALUE"""),0.0)</f>
        <v>0</v>
      </c>
      <c r="KN15">
        <f>IFERROR(__xludf.DUMMYFUNCTION("""COMPUTED_VALUE"""),0.0)</f>
        <v>0</v>
      </c>
      <c r="KO15">
        <f>IFERROR(__xludf.DUMMYFUNCTION("""COMPUTED_VALUE"""),0.0)</f>
        <v>0</v>
      </c>
      <c r="KP15">
        <f>IFERROR(__xludf.DUMMYFUNCTION("""COMPUTED_VALUE"""),0.0)</f>
        <v>0</v>
      </c>
      <c r="KQ15">
        <f>IFERROR(__xludf.DUMMYFUNCTION("""COMPUTED_VALUE"""),0.0)</f>
        <v>0</v>
      </c>
      <c r="KR15">
        <f>IFERROR(__xludf.DUMMYFUNCTION("""COMPUTED_VALUE"""),0.0)</f>
        <v>0</v>
      </c>
      <c r="KS15">
        <f>IFERROR(__xludf.DUMMYFUNCTION("""COMPUTED_VALUE"""),0.0)</f>
        <v>0</v>
      </c>
      <c r="KT15">
        <f>IFERROR(__xludf.DUMMYFUNCTION("""COMPUTED_VALUE"""),0.0)</f>
        <v>0</v>
      </c>
      <c r="KU15">
        <f>IFERROR(__xludf.DUMMYFUNCTION("""COMPUTED_VALUE"""),0.0)</f>
        <v>0</v>
      </c>
      <c r="KV15">
        <f>IFERROR(__xludf.DUMMYFUNCTION("""COMPUTED_VALUE"""),0.0)</f>
        <v>0</v>
      </c>
      <c r="KW15">
        <f>IFERROR(__xludf.DUMMYFUNCTION("""COMPUTED_VALUE"""),0.0)</f>
        <v>0</v>
      </c>
      <c r="KX15">
        <f>IFERROR(__xludf.DUMMYFUNCTION("""COMPUTED_VALUE"""),0.0)</f>
        <v>0</v>
      </c>
      <c r="KY15">
        <f>IFERROR(__xludf.DUMMYFUNCTION("""COMPUTED_VALUE"""),0.0)</f>
        <v>0</v>
      </c>
      <c r="KZ15" t="str">
        <f>IFERROR(__xludf.DUMMYFUNCTION("""COMPUTED_VALUE"""),"x")</f>
        <v>x</v>
      </c>
      <c r="LA15">
        <f>IFERROR(__xludf.DUMMYFUNCTION("""COMPUTED_VALUE"""),0.0)</f>
        <v>0</v>
      </c>
      <c r="LB15">
        <f>IFERROR(__xludf.DUMMYFUNCTION("""COMPUTED_VALUE"""),0.0)</f>
        <v>0</v>
      </c>
      <c r="LC15">
        <f>IFERROR(__xludf.DUMMYFUNCTION("""COMPUTED_VALUE"""),0.0)</f>
        <v>0</v>
      </c>
      <c r="LD15">
        <f>IFERROR(__xludf.DUMMYFUNCTION("""COMPUTED_VALUE"""),0.0)</f>
        <v>0</v>
      </c>
      <c r="LE15">
        <f>IFERROR(__xludf.DUMMYFUNCTION("""COMPUTED_VALUE"""),0.0)</f>
        <v>0</v>
      </c>
      <c r="LF15">
        <f>IFERROR(__xludf.DUMMYFUNCTION("""COMPUTED_VALUE"""),0.0)</f>
        <v>0</v>
      </c>
      <c r="LG15">
        <f>IFERROR(__xludf.DUMMYFUNCTION("""COMPUTED_VALUE"""),0.0)</f>
        <v>0</v>
      </c>
      <c r="LH15">
        <f>IFERROR(__xludf.DUMMYFUNCTION("""COMPUTED_VALUE"""),0.0)</f>
        <v>0</v>
      </c>
      <c r="LI15">
        <f>IFERROR(__xludf.DUMMYFUNCTION("""COMPUTED_VALUE"""),0.0)</f>
        <v>0</v>
      </c>
      <c r="LJ15">
        <f>IFERROR(__xludf.DUMMYFUNCTION("""COMPUTED_VALUE"""),0.0)</f>
        <v>0</v>
      </c>
      <c r="LK15">
        <f>IFERROR(__xludf.DUMMYFUNCTION("""COMPUTED_VALUE"""),0.0)</f>
        <v>0</v>
      </c>
      <c r="LL15">
        <f>IFERROR(__xludf.DUMMYFUNCTION("""COMPUTED_VALUE"""),0.0)</f>
        <v>0</v>
      </c>
      <c r="LM15">
        <f>IFERROR(__xludf.DUMMYFUNCTION("""COMPUTED_VALUE"""),0.0)</f>
        <v>0</v>
      </c>
      <c r="LN15">
        <f>IFERROR(__xludf.DUMMYFUNCTION("""COMPUTED_VALUE"""),0.0)</f>
        <v>0</v>
      </c>
      <c r="LO15">
        <f>IFERROR(__xludf.DUMMYFUNCTION("""COMPUTED_VALUE"""),0.0)</f>
        <v>0</v>
      </c>
      <c r="LP15">
        <f>IFERROR(__xludf.DUMMYFUNCTION("""COMPUTED_VALUE"""),0.0)</f>
        <v>0</v>
      </c>
      <c r="LQ15" t="str">
        <f>IFERROR(__xludf.DUMMYFUNCTION("""COMPUTED_VALUE"""),"x")</f>
        <v>x</v>
      </c>
      <c r="LR15">
        <f>IFERROR(__xludf.DUMMYFUNCTION("""COMPUTED_VALUE"""),0.0)</f>
        <v>0</v>
      </c>
      <c r="LS15">
        <f>IFERROR(__xludf.DUMMYFUNCTION("""COMPUTED_VALUE"""),0.0)</f>
        <v>0</v>
      </c>
      <c r="LT15">
        <f>IFERROR(__xludf.DUMMYFUNCTION("""COMPUTED_VALUE"""),0.0)</f>
        <v>0</v>
      </c>
      <c r="LU15">
        <f>IFERROR(__xludf.DUMMYFUNCTION("""COMPUTED_VALUE"""),0.0)</f>
        <v>0</v>
      </c>
      <c r="LV15">
        <f>IFERROR(__xludf.DUMMYFUNCTION("""COMPUTED_VALUE"""),0.0)</f>
        <v>0</v>
      </c>
      <c r="LW15">
        <f>IFERROR(__xludf.DUMMYFUNCTION("""COMPUTED_VALUE"""),0.0)</f>
        <v>0</v>
      </c>
      <c r="LX15">
        <f>IFERROR(__xludf.DUMMYFUNCTION("""COMPUTED_VALUE"""),0.0)</f>
        <v>0</v>
      </c>
      <c r="LY15">
        <f>IFERROR(__xludf.DUMMYFUNCTION("""COMPUTED_VALUE"""),0.0)</f>
        <v>0</v>
      </c>
      <c r="LZ15">
        <f>IFERROR(__xludf.DUMMYFUNCTION("""COMPUTED_VALUE"""),0.0)</f>
        <v>0</v>
      </c>
      <c r="MA15">
        <f>IFERROR(__xludf.DUMMYFUNCTION("""COMPUTED_VALUE"""),0.0)</f>
        <v>0</v>
      </c>
      <c r="MB15">
        <f>IFERROR(__xludf.DUMMYFUNCTION("""COMPUTED_VALUE"""),0.0)</f>
        <v>0</v>
      </c>
      <c r="MC15">
        <f>IFERROR(__xludf.DUMMYFUNCTION("""COMPUTED_VALUE"""),0.0)</f>
        <v>0</v>
      </c>
      <c r="MD15">
        <f>IFERROR(__xludf.DUMMYFUNCTION("""COMPUTED_VALUE"""),0.0)</f>
        <v>0</v>
      </c>
      <c r="ME15">
        <f>IFERROR(__xludf.DUMMYFUNCTION("""COMPUTED_VALUE"""),0.0)</f>
        <v>0</v>
      </c>
      <c r="MF15">
        <f>IFERROR(__xludf.DUMMYFUNCTION("""COMPUTED_VALUE"""),0.0)</f>
        <v>0</v>
      </c>
      <c r="MG15">
        <f>IFERROR(__xludf.DUMMYFUNCTION("""COMPUTED_VALUE"""),0.0)</f>
        <v>0</v>
      </c>
      <c r="MH15">
        <f>IFERROR(__xludf.DUMMYFUNCTION("""COMPUTED_VALUE"""),0.0)</f>
        <v>0</v>
      </c>
      <c r="MI15">
        <f>IFERROR(__xludf.DUMMYFUNCTION("""COMPUTED_VALUE"""),0.0)</f>
        <v>0</v>
      </c>
      <c r="MJ15">
        <f>IFERROR(__xludf.DUMMYFUNCTION("""COMPUTED_VALUE"""),0.0)</f>
        <v>0</v>
      </c>
      <c r="MK15">
        <f>IFERROR(__xludf.DUMMYFUNCTION("""COMPUTED_VALUE"""),0.0)</f>
        <v>0</v>
      </c>
      <c r="ML15">
        <f>IFERROR(__xludf.DUMMYFUNCTION("""COMPUTED_VALUE"""),0.0)</f>
        <v>0</v>
      </c>
      <c r="MM15">
        <f>IFERROR(__xludf.DUMMYFUNCTION("""COMPUTED_VALUE"""),0.0)</f>
        <v>0</v>
      </c>
      <c r="MN15">
        <f>IFERROR(__xludf.DUMMYFUNCTION("""COMPUTED_VALUE"""),0.0)</f>
        <v>0</v>
      </c>
      <c r="MO15">
        <f>IFERROR(__xludf.DUMMYFUNCTION("""COMPUTED_VALUE"""),0.0)</f>
        <v>0</v>
      </c>
      <c r="MP15">
        <f>IFERROR(__xludf.DUMMYFUNCTION("""COMPUTED_VALUE"""),0.0)</f>
        <v>0</v>
      </c>
      <c r="MQ15">
        <f>IFERROR(__xludf.DUMMYFUNCTION("""COMPUTED_VALUE"""),0.0)</f>
        <v>0</v>
      </c>
      <c r="MR15">
        <f>IFERROR(__xludf.DUMMYFUNCTION("""COMPUTED_VALUE"""),0.0)</f>
        <v>0</v>
      </c>
      <c r="MS15">
        <f>IFERROR(__xludf.DUMMYFUNCTION("""COMPUTED_VALUE"""),0.0)</f>
        <v>0</v>
      </c>
      <c r="MT15" t="str">
        <f>IFERROR(__xludf.DUMMYFUNCTION("""COMPUTED_VALUE"""),"x")</f>
        <v>x</v>
      </c>
      <c r="MU15">
        <f>IFERROR(__xludf.DUMMYFUNCTION("""COMPUTED_VALUE"""),0.0)</f>
        <v>0</v>
      </c>
      <c r="MV15">
        <f>IFERROR(__xludf.DUMMYFUNCTION("""COMPUTED_VALUE"""),0.0)</f>
        <v>0</v>
      </c>
      <c r="MW15">
        <f>IFERROR(__xludf.DUMMYFUNCTION("""COMPUTED_VALUE"""),0.0)</f>
        <v>0</v>
      </c>
      <c r="MX15">
        <f>IFERROR(__xludf.DUMMYFUNCTION("""COMPUTED_VALUE"""),0.0)</f>
        <v>0</v>
      </c>
      <c r="MY15">
        <f>IFERROR(__xludf.DUMMYFUNCTION("""COMPUTED_VALUE"""),0.0)</f>
        <v>0</v>
      </c>
      <c r="MZ15">
        <f>IFERROR(__xludf.DUMMYFUNCTION("""COMPUTED_VALUE"""),0.0)</f>
        <v>0</v>
      </c>
      <c r="NA15">
        <f>IFERROR(__xludf.DUMMYFUNCTION("""COMPUTED_VALUE"""),0.0)</f>
        <v>0</v>
      </c>
      <c r="NB15">
        <f>IFERROR(__xludf.DUMMYFUNCTION("""COMPUTED_VALUE"""),0.0)</f>
        <v>0</v>
      </c>
      <c r="NC15">
        <f>IFERROR(__xludf.DUMMYFUNCTION("""COMPUTED_VALUE"""),0.0)</f>
        <v>0</v>
      </c>
      <c r="ND15">
        <f>IFERROR(__xludf.DUMMYFUNCTION("""COMPUTED_VALUE"""),0.0)</f>
        <v>0</v>
      </c>
      <c r="NE15">
        <f>IFERROR(__xludf.DUMMYFUNCTION("""COMPUTED_VALUE"""),0.0)</f>
        <v>0</v>
      </c>
      <c r="NF15">
        <f>IFERROR(__xludf.DUMMYFUNCTION("""COMPUTED_VALUE"""),0.0)</f>
        <v>0</v>
      </c>
      <c r="NG15">
        <f>IFERROR(__xludf.DUMMYFUNCTION("""COMPUTED_VALUE"""),0.0)</f>
        <v>0</v>
      </c>
      <c r="NH15">
        <f>IFERROR(__xludf.DUMMYFUNCTION("""COMPUTED_VALUE"""),0.0)</f>
        <v>0</v>
      </c>
      <c r="NI15">
        <f>IFERROR(__xludf.DUMMYFUNCTION("""COMPUTED_VALUE"""),0.0)</f>
        <v>0</v>
      </c>
      <c r="NJ15">
        <f>IFERROR(__xludf.DUMMYFUNCTION("""COMPUTED_VALUE"""),0.0)</f>
        <v>0</v>
      </c>
      <c r="NK15">
        <f>IFERROR(__xludf.DUMMYFUNCTION("""COMPUTED_VALUE"""),0.0)</f>
        <v>0</v>
      </c>
      <c r="NL15">
        <f>IFERROR(__xludf.DUMMYFUNCTION("""COMPUTED_VALUE"""),0.0)</f>
        <v>0</v>
      </c>
      <c r="NM15">
        <f>IFERROR(__xludf.DUMMYFUNCTION("""COMPUTED_VALUE"""),0.0)</f>
        <v>0</v>
      </c>
      <c r="NN15">
        <f>IFERROR(__xludf.DUMMYFUNCTION("""COMPUTED_VALUE"""),0.0)</f>
        <v>0</v>
      </c>
      <c r="NO15">
        <f>IFERROR(__xludf.DUMMYFUNCTION("""COMPUTED_VALUE"""),0.0)</f>
        <v>0</v>
      </c>
      <c r="NP15">
        <f>IFERROR(__xludf.DUMMYFUNCTION("""COMPUTED_VALUE"""),0.0)</f>
        <v>0</v>
      </c>
      <c r="NQ15">
        <f>IFERROR(__xludf.DUMMYFUNCTION("""COMPUTED_VALUE"""),0.0)</f>
        <v>0</v>
      </c>
      <c r="NR15">
        <f>IFERROR(__xludf.DUMMYFUNCTION("""COMPUTED_VALUE"""),0.0)</f>
        <v>0</v>
      </c>
    </row>
    <row r="16" ht="15.75" customHeight="1">
      <c r="A16">
        <f>IFERROR(__xludf.DUMMYFUNCTION("""COMPUTED_VALUE"""),15.0)</f>
        <v>15</v>
      </c>
      <c r="B16" t="str">
        <f>IFERROR(__xludf.DUMMYFUNCTION("""COMPUTED_VALUE"""),"Petar_Brankovic")</f>
        <v>Petar_Brankovic</v>
      </c>
      <c r="C16" t="str">
        <f>IFERROR(__xludf.DUMMYFUNCTION("""COMPUTED_VALUE"""),"Petar")</f>
        <v>Petar</v>
      </c>
      <c r="D16" t="str">
        <f>IFERROR(__xludf.DUMMYFUNCTION("""COMPUTED_VALUE"""),"Brankovic")</f>
        <v>Brankovic</v>
      </c>
      <c r="E16">
        <f>IFERROR(__xludf.DUMMYFUNCTION("""COMPUTED_VALUE"""),200.0)</f>
        <v>200</v>
      </c>
      <c r="F16" t="str">
        <f>IFERROR(__xludf.DUMMYFUNCTION("""COMPUTED_VALUE"""),"ODOBREN")</f>
        <v>ODOBREN</v>
      </c>
      <c r="G16" t="str">
        <f>IFERROR(__xludf.DUMMYFUNCTION("""COMPUTED_VALUE"""),"Stari grad")</f>
        <v>Stari grad</v>
      </c>
      <c r="H16" t="str">
        <f>IFERROR(__xludf.DUMMYFUNCTION("""COMPUTED_VALUE"""),"Matematička gimnazija")</f>
        <v>Matematička gimnazija</v>
      </c>
      <c r="I16" t="str">
        <f>IFERROR(__xludf.DUMMYFUNCTION("""COMPUTED_VALUE"""),"I")</f>
        <v>I</v>
      </c>
      <c r="J16" t="str">
        <f>IFERROR(__xludf.DUMMYFUNCTION("""COMPUTED_VALUE"""),"B")</f>
        <v>B</v>
      </c>
      <c r="L16" t="str">
        <f>IFERROR(__xludf.DUMMYFUNCTION("""COMPUTED_VALUE"""),"x")</f>
        <v>x</v>
      </c>
      <c r="M16">
        <f>IFERROR(__xludf.DUMMYFUNCTION("""COMPUTED_VALUE"""),100.0)</f>
        <v>100</v>
      </c>
      <c r="N16">
        <f>IFERROR(__xludf.DUMMYFUNCTION("""COMPUTED_VALUE"""),100.0)</f>
        <v>100</v>
      </c>
      <c r="O16" t="str">
        <f>IFERROR(__xludf.DUMMYFUNCTION("""COMPUTED_VALUE"""),"-")</f>
        <v>-</v>
      </c>
      <c r="P16" t="str">
        <f>IFERROR(__xludf.DUMMYFUNCTION("""COMPUTED_VALUE"""),"-")</f>
        <v>-</v>
      </c>
      <c r="Q16" t="str">
        <f>IFERROR(__xludf.DUMMYFUNCTION("""COMPUTED_VALUE"""),"-")</f>
        <v>-</v>
      </c>
      <c r="R16" t="str">
        <f>IFERROR(__xludf.DUMMYFUNCTION("""COMPUTED_VALUE"""),"-")</f>
        <v>-</v>
      </c>
      <c r="S16" t="str">
        <f>IFERROR(__xludf.DUMMYFUNCTION("""COMPUTED_VALUE"""),"x")</f>
        <v>x</v>
      </c>
      <c r="T16" t="str">
        <f>IFERROR(__xludf.DUMMYFUNCTION("""COMPUTED_VALUE"""),"x")</f>
        <v>x</v>
      </c>
      <c r="U16" t="str">
        <f>IFERROR(__xludf.DUMMYFUNCTION("""COMPUTED_VALUE"""),"OK")</f>
        <v>OK</v>
      </c>
      <c r="V16" t="str">
        <f>IFERROR(__xludf.DUMMYFUNCTION("""COMPUTED_VALUE"""),"OK")</f>
        <v>OK</v>
      </c>
      <c r="W16" t="str">
        <f>IFERROR(__xludf.DUMMYFUNCTION("""COMPUTED_VALUE"""),"OK")</f>
        <v>OK</v>
      </c>
      <c r="X16" t="str">
        <f>IFERROR(__xludf.DUMMYFUNCTION("""COMPUTED_VALUE"""),"OK")</f>
        <v>OK</v>
      </c>
      <c r="Y16" t="str">
        <f>IFERROR(__xludf.DUMMYFUNCTION("""COMPUTED_VALUE"""),"OK")</f>
        <v>OK</v>
      </c>
      <c r="Z16" t="str">
        <f>IFERROR(__xludf.DUMMYFUNCTION("""COMPUTED_VALUE"""),"OK")</f>
        <v>OK</v>
      </c>
      <c r="AA16" t="str">
        <f>IFERROR(__xludf.DUMMYFUNCTION("""COMPUTED_VALUE"""),"OK")</f>
        <v>OK</v>
      </c>
      <c r="AB16" t="str">
        <f>IFERROR(__xludf.DUMMYFUNCTION("""COMPUTED_VALUE"""),"OK")</f>
        <v>OK</v>
      </c>
      <c r="AC16" t="str">
        <f>IFERROR(__xludf.DUMMYFUNCTION("""COMPUTED_VALUE"""),"OK")</f>
        <v>OK</v>
      </c>
      <c r="AD16" t="str">
        <f>IFERROR(__xludf.DUMMYFUNCTION("""COMPUTED_VALUE"""),"OK")</f>
        <v>OK</v>
      </c>
      <c r="AE16" t="str">
        <f>IFERROR(__xludf.DUMMYFUNCTION("""COMPUTED_VALUE"""),"OK")</f>
        <v>OK</v>
      </c>
      <c r="AF16" t="str">
        <f>IFERROR(__xludf.DUMMYFUNCTION("""COMPUTED_VALUE"""),"OK")</f>
        <v>OK</v>
      </c>
      <c r="AG16" t="str">
        <f>IFERROR(__xludf.DUMMYFUNCTION("""COMPUTED_VALUE"""),"OK")</f>
        <v>OK</v>
      </c>
      <c r="AH16" t="str">
        <f>IFERROR(__xludf.DUMMYFUNCTION("""COMPUTED_VALUE"""),"OK")</f>
        <v>OK</v>
      </c>
      <c r="AI16" t="str">
        <f>IFERROR(__xludf.DUMMYFUNCTION("""COMPUTED_VALUE"""),"OK")</f>
        <v>OK</v>
      </c>
      <c r="AJ16" t="str">
        <f>IFERROR(__xludf.DUMMYFUNCTION("""COMPUTED_VALUE"""),"OK")</f>
        <v>OK</v>
      </c>
      <c r="AK16" t="str">
        <f>IFERROR(__xludf.DUMMYFUNCTION("""COMPUTED_VALUE"""),"OK")</f>
        <v>OK</v>
      </c>
      <c r="AL16" t="str">
        <f>IFERROR(__xludf.DUMMYFUNCTION("""COMPUTED_VALUE"""),"OK")</f>
        <v>OK</v>
      </c>
      <c r="AM16" t="str">
        <f>IFERROR(__xludf.DUMMYFUNCTION("""COMPUTED_VALUE"""),"OK")</f>
        <v>OK</v>
      </c>
      <c r="AN16" t="str">
        <f>IFERROR(__xludf.DUMMYFUNCTION("""COMPUTED_VALUE"""),"OK")</f>
        <v>OK</v>
      </c>
      <c r="AO16" t="str">
        <f>IFERROR(__xludf.DUMMYFUNCTION("""COMPUTED_VALUE"""),"OK")</f>
        <v>OK</v>
      </c>
      <c r="AP16" t="str">
        <f>IFERROR(__xludf.DUMMYFUNCTION("""COMPUTED_VALUE"""),"OK")</f>
        <v>OK</v>
      </c>
      <c r="AQ16" t="str">
        <f>IFERROR(__xludf.DUMMYFUNCTION("""COMPUTED_VALUE"""),"OK")</f>
        <v>OK</v>
      </c>
      <c r="AR16" t="str">
        <f>IFERROR(__xludf.DUMMYFUNCTION("""COMPUTED_VALUE"""),"OK")</f>
        <v>OK</v>
      </c>
      <c r="AS16" t="str">
        <f>IFERROR(__xludf.DUMMYFUNCTION("""COMPUTED_VALUE"""),"OK")</f>
        <v>OK</v>
      </c>
      <c r="AT16" t="str">
        <f>IFERROR(__xludf.DUMMYFUNCTION("""COMPUTED_VALUE"""),"OK")</f>
        <v>OK</v>
      </c>
      <c r="AU16" t="str">
        <f>IFERROR(__xludf.DUMMYFUNCTION("""COMPUTED_VALUE"""),"OK")</f>
        <v>OK</v>
      </c>
      <c r="AV16" t="str">
        <f>IFERROR(__xludf.DUMMYFUNCTION("""COMPUTED_VALUE"""),"OK")</f>
        <v>OK</v>
      </c>
      <c r="AW16" t="str">
        <f>IFERROR(__xludf.DUMMYFUNCTION("""COMPUTED_VALUE"""),"OK")</f>
        <v>OK</v>
      </c>
      <c r="AX16" t="str">
        <f>IFERROR(__xludf.DUMMYFUNCTION("""COMPUTED_VALUE"""),"OK")</f>
        <v>OK</v>
      </c>
      <c r="AY16" t="str">
        <f>IFERROR(__xludf.DUMMYFUNCTION("""COMPUTED_VALUE"""),"OK")</f>
        <v>OK</v>
      </c>
      <c r="AZ16" t="str">
        <f>IFERROR(__xludf.DUMMYFUNCTION("""COMPUTED_VALUE"""),"OK")</f>
        <v>OK</v>
      </c>
      <c r="BA16" t="str">
        <f>IFERROR(__xludf.DUMMYFUNCTION("""COMPUTED_VALUE"""),"OK")</f>
        <v>OK</v>
      </c>
      <c r="BB16" t="str">
        <f>IFERROR(__xludf.DUMMYFUNCTION("""COMPUTED_VALUE"""),"OK")</f>
        <v>OK</v>
      </c>
      <c r="BC16" t="str">
        <f>IFERROR(__xludf.DUMMYFUNCTION("""COMPUTED_VALUE"""),"OK")</f>
        <v>OK</v>
      </c>
      <c r="BD16" t="str">
        <f>IFERROR(__xludf.DUMMYFUNCTION("""COMPUTED_VALUE"""),"OK")</f>
        <v>OK</v>
      </c>
      <c r="BE16" t="str">
        <f>IFERROR(__xludf.DUMMYFUNCTION("""COMPUTED_VALUE"""),"OK")</f>
        <v>OK</v>
      </c>
      <c r="BF16" t="str">
        <f>IFERROR(__xludf.DUMMYFUNCTION("""COMPUTED_VALUE"""),"OK")</f>
        <v>OK</v>
      </c>
      <c r="BG16" t="str">
        <f>IFERROR(__xludf.DUMMYFUNCTION("""COMPUTED_VALUE"""),"OK")</f>
        <v>OK</v>
      </c>
      <c r="BH16" t="str">
        <f>IFERROR(__xludf.DUMMYFUNCTION("""COMPUTED_VALUE"""),"OK")</f>
        <v>OK</v>
      </c>
      <c r="BI16" t="str">
        <f>IFERROR(__xludf.DUMMYFUNCTION("""COMPUTED_VALUE"""),"OK")</f>
        <v>OK</v>
      </c>
      <c r="BJ16" t="str">
        <f>IFERROR(__xludf.DUMMYFUNCTION("""COMPUTED_VALUE"""),"OK")</f>
        <v>OK</v>
      </c>
      <c r="BK16" t="str">
        <f>IFERROR(__xludf.DUMMYFUNCTION("""COMPUTED_VALUE"""),"x")</f>
        <v>x</v>
      </c>
      <c r="BL16" t="str">
        <f>IFERROR(__xludf.DUMMYFUNCTION("""COMPUTED_VALUE"""),"OK")</f>
        <v>OK</v>
      </c>
      <c r="BM16" t="str">
        <f>IFERROR(__xludf.DUMMYFUNCTION("""COMPUTED_VALUE"""),"OK")</f>
        <v>OK</v>
      </c>
      <c r="BN16" t="str">
        <f>IFERROR(__xludf.DUMMYFUNCTION("""COMPUTED_VALUE"""),"OK")</f>
        <v>OK</v>
      </c>
      <c r="BO16" t="str">
        <f>IFERROR(__xludf.DUMMYFUNCTION("""COMPUTED_VALUE"""),"OK")</f>
        <v>OK</v>
      </c>
      <c r="BP16" t="str">
        <f>IFERROR(__xludf.DUMMYFUNCTION("""COMPUTED_VALUE"""),"OK")</f>
        <v>OK</v>
      </c>
      <c r="BQ16" t="str">
        <f>IFERROR(__xludf.DUMMYFUNCTION("""COMPUTED_VALUE"""),"OK")</f>
        <v>OK</v>
      </c>
      <c r="BR16" t="str">
        <f>IFERROR(__xludf.DUMMYFUNCTION("""COMPUTED_VALUE"""),"OK")</f>
        <v>OK</v>
      </c>
      <c r="BS16" t="str">
        <f>IFERROR(__xludf.DUMMYFUNCTION("""COMPUTED_VALUE"""),"OK")</f>
        <v>OK</v>
      </c>
      <c r="BT16" t="str">
        <f>IFERROR(__xludf.DUMMYFUNCTION("""COMPUTED_VALUE"""),"OK")</f>
        <v>OK</v>
      </c>
      <c r="BU16" t="str">
        <f>IFERROR(__xludf.DUMMYFUNCTION("""COMPUTED_VALUE"""),"OK")</f>
        <v>OK</v>
      </c>
      <c r="BV16" t="str">
        <f>IFERROR(__xludf.DUMMYFUNCTION("""COMPUTED_VALUE"""),"OK")</f>
        <v>OK</v>
      </c>
      <c r="BW16" t="str">
        <f>IFERROR(__xludf.DUMMYFUNCTION("""COMPUTED_VALUE"""),"OK")</f>
        <v>OK</v>
      </c>
      <c r="BX16" t="str">
        <f>IFERROR(__xludf.DUMMYFUNCTION("""COMPUTED_VALUE"""),"OK")</f>
        <v>OK</v>
      </c>
      <c r="BY16" t="str">
        <f>IFERROR(__xludf.DUMMYFUNCTION("""COMPUTED_VALUE"""),"OK")</f>
        <v>OK</v>
      </c>
      <c r="BZ16" t="str">
        <f>IFERROR(__xludf.DUMMYFUNCTION("""COMPUTED_VALUE"""),"OK")</f>
        <v>OK</v>
      </c>
      <c r="CA16" t="str">
        <f>IFERROR(__xludf.DUMMYFUNCTION("""COMPUTED_VALUE"""),"OK")</f>
        <v>OK</v>
      </c>
      <c r="CB16" t="str">
        <f>IFERROR(__xludf.DUMMYFUNCTION("""COMPUTED_VALUE"""),"OK")</f>
        <v>OK</v>
      </c>
      <c r="CC16" t="str">
        <f>IFERROR(__xludf.DUMMYFUNCTION("""COMPUTED_VALUE"""),"OK")</f>
        <v>OK</v>
      </c>
      <c r="CD16" t="str">
        <f>IFERROR(__xludf.DUMMYFUNCTION("""COMPUTED_VALUE"""),"OK")</f>
        <v>OK</v>
      </c>
      <c r="CE16" t="str">
        <f>IFERROR(__xludf.DUMMYFUNCTION("""COMPUTED_VALUE"""),"OK")</f>
        <v>OK</v>
      </c>
      <c r="CF16" t="str">
        <f>IFERROR(__xludf.DUMMYFUNCTION("""COMPUTED_VALUE"""),"OK")</f>
        <v>OK</v>
      </c>
      <c r="CG16" t="str">
        <f>IFERROR(__xludf.DUMMYFUNCTION("""COMPUTED_VALUE"""),"OK")</f>
        <v>OK</v>
      </c>
      <c r="CH16" t="str">
        <f>IFERROR(__xludf.DUMMYFUNCTION("""COMPUTED_VALUE"""),"OK")</f>
        <v>OK</v>
      </c>
      <c r="CI16" t="str">
        <f>IFERROR(__xludf.DUMMYFUNCTION("""COMPUTED_VALUE"""),"OK")</f>
        <v>OK</v>
      </c>
      <c r="CJ16" t="str">
        <f>IFERROR(__xludf.DUMMYFUNCTION("""COMPUTED_VALUE"""),"OK")</f>
        <v>OK</v>
      </c>
      <c r="CK16" t="str">
        <f>IFERROR(__xludf.DUMMYFUNCTION("""COMPUTED_VALUE"""),"OK")</f>
        <v>OK</v>
      </c>
      <c r="CL16" t="str">
        <f>IFERROR(__xludf.DUMMYFUNCTION("""COMPUTED_VALUE"""),"OK")</f>
        <v>OK</v>
      </c>
      <c r="CM16" t="str">
        <f>IFERROR(__xludf.DUMMYFUNCTION("""COMPUTED_VALUE"""),"OK")</f>
        <v>OK</v>
      </c>
      <c r="CN16" t="str">
        <f>IFERROR(__xludf.DUMMYFUNCTION("""COMPUTED_VALUE"""),"OK")</f>
        <v>OK</v>
      </c>
      <c r="CO16" t="str">
        <f>IFERROR(__xludf.DUMMYFUNCTION("""COMPUTED_VALUE"""),"OK")</f>
        <v>OK</v>
      </c>
      <c r="CP16" t="str">
        <f>IFERROR(__xludf.DUMMYFUNCTION("""COMPUTED_VALUE"""),"OK")</f>
        <v>OK</v>
      </c>
      <c r="CQ16" t="str">
        <f>IFERROR(__xludf.DUMMYFUNCTION("""COMPUTED_VALUE"""),"OK")</f>
        <v>OK</v>
      </c>
      <c r="CR16" t="str">
        <f>IFERROR(__xludf.DUMMYFUNCTION("""COMPUTED_VALUE"""),"OK")</f>
        <v>OK</v>
      </c>
      <c r="CS16" t="str">
        <f>IFERROR(__xludf.DUMMYFUNCTION("""COMPUTED_VALUE"""),"x")</f>
        <v>x</v>
      </c>
      <c r="CT16" t="str">
        <f>IFERROR(__xludf.DUMMYFUNCTION("""COMPUTED_VALUE"""),"-")</f>
        <v>-</v>
      </c>
      <c r="CU16" t="str">
        <f>IFERROR(__xludf.DUMMYFUNCTION("""COMPUTED_VALUE"""),"-")</f>
        <v>-</v>
      </c>
      <c r="CV16" t="str">
        <f>IFERROR(__xludf.DUMMYFUNCTION("""COMPUTED_VALUE"""),"-")</f>
        <v>-</v>
      </c>
      <c r="CW16" t="str">
        <f>IFERROR(__xludf.DUMMYFUNCTION("""COMPUTED_VALUE"""),"-")</f>
        <v>-</v>
      </c>
      <c r="CX16" t="str">
        <f>IFERROR(__xludf.DUMMYFUNCTION("""COMPUTED_VALUE"""),"-")</f>
        <v>-</v>
      </c>
      <c r="CY16" t="str">
        <f>IFERROR(__xludf.DUMMYFUNCTION("""COMPUTED_VALUE"""),"-")</f>
        <v>-</v>
      </c>
      <c r="CZ16" t="str">
        <f>IFERROR(__xludf.DUMMYFUNCTION("""COMPUTED_VALUE"""),"-")</f>
        <v>-</v>
      </c>
      <c r="DA16" t="str">
        <f>IFERROR(__xludf.DUMMYFUNCTION("""COMPUTED_VALUE"""),"-")</f>
        <v>-</v>
      </c>
      <c r="DB16" t="str">
        <f>IFERROR(__xludf.DUMMYFUNCTION("""COMPUTED_VALUE"""),"-")</f>
        <v>-</v>
      </c>
      <c r="DC16" t="str">
        <f>IFERROR(__xludf.DUMMYFUNCTION("""COMPUTED_VALUE"""),"-")</f>
        <v>-</v>
      </c>
      <c r="DD16" t="str">
        <f>IFERROR(__xludf.DUMMYFUNCTION("""COMPUTED_VALUE"""),"-")</f>
        <v>-</v>
      </c>
      <c r="DE16" t="str">
        <f>IFERROR(__xludf.DUMMYFUNCTION("""COMPUTED_VALUE"""),"-")</f>
        <v>-</v>
      </c>
      <c r="DF16" t="str">
        <f>IFERROR(__xludf.DUMMYFUNCTION("""COMPUTED_VALUE"""),"-")</f>
        <v>-</v>
      </c>
      <c r="DG16" t="str">
        <f>IFERROR(__xludf.DUMMYFUNCTION("""COMPUTED_VALUE"""),"-")</f>
        <v>-</v>
      </c>
      <c r="DH16" t="str">
        <f>IFERROR(__xludf.DUMMYFUNCTION("""COMPUTED_VALUE"""),"-")</f>
        <v>-</v>
      </c>
      <c r="DI16" t="str">
        <f>IFERROR(__xludf.DUMMYFUNCTION("""COMPUTED_VALUE"""),"-")</f>
        <v>-</v>
      </c>
      <c r="DJ16" t="str">
        <f>IFERROR(__xludf.DUMMYFUNCTION("""COMPUTED_VALUE"""),"-")</f>
        <v>-</v>
      </c>
      <c r="DK16" t="str">
        <f>IFERROR(__xludf.DUMMYFUNCTION("""COMPUTED_VALUE"""),"-")</f>
        <v>-</v>
      </c>
      <c r="DL16" t="str">
        <f>IFERROR(__xludf.DUMMYFUNCTION("""COMPUTED_VALUE"""),"-")</f>
        <v>-</v>
      </c>
      <c r="DM16" t="str">
        <f>IFERROR(__xludf.DUMMYFUNCTION("""COMPUTED_VALUE"""),"-")</f>
        <v>-</v>
      </c>
      <c r="DN16" t="str">
        <f>IFERROR(__xludf.DUMMYFUNCTION("""COMPUTED_VALUE"""),"-")</f>
        <v>-</v>
      </c>
      <c r="DO16" t="str">
        <f>IFERROR(__xludf.DUMMYFUNCTION("""COMPUTED_VALUE"""),"-")</f>
        <v>-</v>
      </c>
      <c r="DP16" t="str">
        <f>IFERROR(__xludf.DUMMYFUNCTION("""COMPUTED_VALUE"""),"-")</f>
        <v>-</v>
      </c>
      <c r="DQ16" t="str">
        <f>IFERROR(__xludf.DUMMYFUNCTION("""COMPUTED_VALUE"""),"-")</f>
        <v>-</v>
      </c>
      <c r="DR16" t="str">
        <f>IFERROR(__xludf.DUMMYFUNCTION("""COMPUTED_VALUE"""),"-")</f>
        <v>-</v>
      </c>
      <c r="DS16" t="str">
        <f>IFERROR(__xludf.DUMMYFUNCTION("""COMPUTED_VALUE"""),"-")</f>
        <v>-</v>
      </c>
      <c r="DT16" t="str">
        <f>IFERROR(__xludf.DUMMYFUNCTION("""COMPUTED_VALUE"""),"-")</f>
        <v>-</v>
      </c>
      <c r="DU16" t="str">
        <f>IFERROR(__xludf.DUMMYFUNCTION("""COMPUTED_VALUE"""),"-")</f>
        <v>-</v>
      </c>
      <c r="DV16" t="str">
        <f>IFERROR(__xludf.DUMMYFUNCTION("""COMPUTED_VALUE"""),"-")</f>
        <v>-</v>
      </c>
      <c r="DW16" t="str">
        <f>IFERROR(__xludf.DUMMYFUNCTION("""COMPUTED_VALUE"""),"-")</f>
        <v>-</v>
      </c>
      <c r="DX16" t="str">
        <f>IFERROR(__xludf.DUMMYFUNCTION("""COMPUTED_VALUE"""),"-")</f>
        <v>-</v>
      </c>
      <c r="DY16" t="str">
        <f>IFERROR(__xludf.DUMMYFUNCTION("""COMPUTED_VALUE"""),"-")</f>
        <v>-</v>
      </c>
      <c r="DZ16" t="str">
        <f>IFERROR(__xludf.DUMMYFUNCTION("""COMPUTED_VALUE"""),"x")</f>
        <v>x</v>
      </c>
      <c r="EA16" t="str">
        <f>IFERROR(__xludf.DUMMYFUNCTION("""COMPUTED_VALUE"""),"-")</f>
        <v>-</v>
      </c>
      <c r="EB16" t="str">
        <f>IFERROR(__xludf.DUMMYFUNCTION("""COMPUTED_VALUE"""),"-")</f>
        <v>-</v>
      </c>
      <c r="EC16" t="str">
        <f>IFERROR(__xludf.DUMMYFUNCTION("""COMPUTED_VALUE"""),"-")</f>
        <v>-</v>
      </c>
      <c r="ED16" t="str">
        <f>IFERROR(__xludf.DUMMYFUNCTION("""COMPUTED_VALUE"""),"-")</f>
        <v>-</v>
      </c>
      <c r="EE16" t="str">
        <f>IFERROR(__xludf.DUMMYFUNCTION("""COMPUTED_VALUE"""),"-")</f>
        <v>-</v>
      </c>
      <c r="EF16" t="str">
        <f>IFERROR(__xludf.DUMMYFUNCTION("""COMPUTED_VALUE"""),"-")</f>
        <v>-</v>
      </c>
      <c r="EG16" t="str">
        <f>IFERROR(__xludf.DUMMYFUNCTION("""COMPUTED_VALUE"""),"-")</f>
        <v>-</v>
      </c>
      <c r="EH16" t="str">
        <f>IFERROR(__xludf.DUMMYFUNCTION("""COMPUTED_VALUE"""),"-")</f>
        <v>-</v>
      </c>
      <c r="EI16" t="str">
        <f>IFERROR(__xludf.DUMMYFUNCTION("""COMPUTED_VALUE"""),"-")</f>
        <v>-</v>
      </c>
      <c r="EJ16" t="str">
        <f>IFERROR(__xludf.DUMMYFUNCTION("""COMPUTED_VALUE"""),"-")</f>
        <v>-</v>
      </c>
      <c r="EK16" t="str">
        <f>IFERROR(__xludf.DUMMYFUNCTION("""COMPUTED_VALUE"""),"-")</f>
        <v>-</v>
      </c>
      <c r="EL16" t="str">
        <f>IFERROR(__xludf.DUMMYFUNCTION("""COMPUTED_VALUE"""),"-")</f>
        <v>-</v>
      </c>
      <c r="EM16" t="str">
        <f>IFERROR(__xludf.DUMMYFUNCTION("""COMPUTED_VALUE"""),"-")</f>
        <v>-</v>
      </c>
      <c r="EN16" t="str">
        <f>IFERROR(__xludf.DUMMYFUNCTION("""COMPUTED_VALUE"""),"-")</f>
        <v>-</v>
      </c>
      <c r="EO16" t="str">
        <f>IFERROR(__xludf.DUMMYFUNCTION("""COMPUTED_VALUE"""),"-")</f>
        <v>-</v>
      </c>
      <c r="EP16" t="str">
        <f>IFERROR(__xludf.DUMMYFUNCTION("""COMPUTED_VALUE"""),"-")</f>
        <v>-</v>
      </c>
      <c r="EQ16" t="str">
        <f>IFERROR(__xludf.DUMMYFUNCTION("""COMPUTED_VALUE"""),"x")</f>
        <v>x</v>
      </c>
      <c r="ER16" t="str">
        <f>IFERROR(__xludf.DUMMYFUNCTION("""COMPUTED_VALUE"""),"-")</f>
        <v>-</v>
      </c>
      <c r="ES16" t="str">
        <f>IFERROR(__xludf.DUMMYFUNCTION("""COMPUTED_VALUE"""),"-")</f>
        <v>-</v>
      </c>
      <c r="ET16" t="str">
        <f>IFERROR(__xludf.DUMMYFUNCTION("""COMPUTED_VALUE"""),"-")</f>
        <v>-</v>
      </c>
      <c r="EU16" t="str">
        <f>IFERROR(__xludf.DUMMYFUNCTION("""COMPUTED_VALUE"""),"-")</f>
        <v>-</v>
      </c>
      <c r="EV16" t="str">
        <f>IFERROR(__xludf.DUMMYFUNCTION("""COMPUTED_VALUE"""),"-")</f>
        <v>-</v>
      </c>
      <c r="EW16" t="str">
        <f>IFERROR(__xludf.DUMMYFUNCTION("""COMPUTED_VALUE"""),"-")</f>
        <v>-</v>
      </c>
      <c r="EX16" t="str">
        <f>IFERROR(__xludf.DUMMYFUNCTION("""COMPUTED_VALUE"""),"-")</f>
        <v>-</v>
      </c>
      <c r="EY16" t="str">
        <f>IFERROR(__xludf.DUMMYFUNCTION("""COMPUTED_VALUE"""),"-")</f>
        <v>-</v>
      </c>
      <c r="EZ16" t="str">
        <f>IFERROR(__xludf.DUMMYFUNCTION("""COMPUTED_VALUE"""),"-")</f>
        <v>-</v>
      </c>
      <c r="FA16" t="str">
        <f>IFERROR(__xludf.DUMMYFUNCTION("""COMPUTED_VALUE"""),"-")</f>
        <v>-</v>
      </c>
      <c r="FB16" t="str">
        <f>IFERROR(__xludf.DUMMYFUNCTION("""COMPUTED_VALUE"""),"-")</f>
        <v>-</v>
      </c>
      <c r="FC16" t="str">
        <f>IFERROR(__xludf.DUMMYFUNCTION("""COMPUTED_VALUE"""),"-")</f>
        <v>-</v>
      </c>
      <c r="FD16" t="str">
        <f>IFERROR(__xludf.DUMMYFUNCTION("""COMPUTED_VALUE"""),"-")</f>
        <v>-</v>
      </c>
      <c r="FE16" t="str">
        <f>IFERROR(__xludf.DUMMYFUNCTION("""COMPUTED_VALUE"""),"-")</f>
        <v>-</v>
      </c>
      <c r="FF16" t="str">
        <f>IFERROR(__xludf.DUMMYFUNCTION("""COMPUTED_VALUE"""),"-")</f>
        <v>-</v>
      </c>
      <c r="FG16" t="str">
        <f>IFERROR(__xludf.DUMMYFUNCTION("""COMPUTED_VALUE"""),"-")</f>
        <v>-</v>
      </c>
      <c r="FH16" t="str">
        <f>IFERROR(__xludf.DUMMYFUNCTION("""COMPUTED_VALUE"""),"-")</f>
        <v>-</v>
      </c>
      <c r="FI16" t="str">
        <f>IFERROR(__xludf.DUMMYFUNCTION("""COMPUTED_VALUE"""),"-")</f>
        <v>-</v>
      </c>
      <c r="FJ16" t="str">
        <f>IFERROR(__xludf.DUMMYFUNCTION("""COMPUTED_VALUE"""),"-")</f>
        <v>-</v>
      </c>
      <c r="FK16" t="str">
        <f>IFERROR(__xludf.DUMMYFUNCTION("""COMPUTED_VALUE"""),"-")</f>
        <v>-</v>
      </c>
      <c r="FL16" t="str">
        <f>IFERROR(__xludf.DUMMYFUNCTION("""COMPUTED_VALUE"""),"-")</f>
        <v>-</v>
      </c>
      <c r="FM16" t="str">
        <f>IFERROR(__xludf.DUMMYFUNCTION("""COMPUTED_VALUE"""),"-")</f>
        <v>-</v>
      </c>
      <c r="FN16" t="str">
        <f>IFERROR(__xludf.DUMMYFUNCTION("""COMPUTED_VALUE"""),"-")</f>
        <v>-</v>
      </c>
      <c r="FO16" t="str">
        <f>IFERROR(__xludf.DUMMYFUNCTION("""COMPUTED_VALUE"""),"-")</f>
        <v>-</v>
      </c>
      <c r="FP16" t="str">
        <f>IFERROR(__xludf.DUMMYFUNCTION("""COMPUTED_VALUE"""),"-")</f>
        <v>-</v>
      </c>
      <c r="FQ16" t="str">
        <f>IFERROR(__xludf.DUMMYFUNCTION("""COMPUTED_VALUE"""),"-")</f>
        <v>-</v>
      </c>
      <c r="FR16" t="str">
        <f>IFERROR(__xludf.DUMMYFUNCTION("""COMPUTED_VALUE"""),"-")</f>
        <v>-</v>
      </c>
      <c r="FS16" t="str">
        <f>IFERROR(__xludf.DUMMYFUNCTION("""COMPUTED_VALUE"""),"-")</f>
        <v>-</v>
      </c>
      <c r="FT16" t="str">
        <f>IFERROR(__xludf.DUMMYFUNCTION("""COMPUTED_VALUE"""),"x")</f>
        <v>x</v>
      </c>
      <c r="FU16" t="str">
        <f>IFERROR(__xludf.DUMMYFUNCTION("""COMPUTED_VALUE"""),"-")</f>
        <v>-</v>
      </c>
      <c r="FV16" t="str">
        <f>IFERROR(__xludf.DUMMYFUNCTION("""COMPUTED_VALUE"""),"-")</f>
        <v>-</v>
      </c>
      <c r="FW16" t="str">
        <f>IFERROR(__xludf.DUMMYFUNCTION("""COMPUTED_VALUE"""),"-")</f>
        <v>-</v>
      </c>
      <c r="FX16" t="str">
        <f>IFERROR(__xludf.DUMMYFUNCTION("""COMPUTED_VALUE"""),"-")</f>
        <v>-</v>
      </c>
      <c r="FY16" t="str">
        <f>IFERROR(__xludf.DUMMYFUNCTION("""COMPUTED_VALUE"""),"-")</f>
        <v>-</v>
      </c>
      <c r="FZ16" t="str">
        <f>IFERROR(__xludf.DUMMYFUNCTION("""COMPUTED_VALUE"""),"-")</f>
        <v>-</v>
      </c>
      <c r="GA16" t="str">
        <f>IFERROR(__xludf.DUMMYFUNCTION("""COMPUTED_VALUE"""),"-")</f>
        <v>-</v>
      </c>
      <c r="GB16" t="str">
        <f>IFERROR(__xludf.DUMMYFUNCTION("""COMPUTED_VALUE"""),"-")</f>
        <v>-</v>
      </c>
      <c r="GC16" t="str">
        <f>IFERROR(__xludf.DUMMYFUNCTION("""COMPUTED_VALUE"""),"-")</f>
        <v>-</v>
      </c>
      <c r="GD16" t="str">
        <f>IFERROR(__xludf.DUMMYFUNCTION("""COMPUTED_VALUE"""),"-")</f>
        <v>-</v>
      </c>
      <c r="GE16" t="str">
        <f>IFERROR(__xludf.DUMMYFUNCTION("""COMPUTED_VALUE"""),"-")</f>
        <v>-</v>
      </c>
      <c r="GF16" t="str">
        <f>IFERROR(__xludf.DUMMYFUNCTION("""COMPUTED_VALUE"""),"-")</f>
        <v>-</v>
      </c>
      <c r="GG16" t="str">
        <f>IFERROR(__xludf.DUMMYFUNCTION("""COMPUTED_VALUE"""),"-")</f>
        <v>-</v>
      </c>
      <c r="GH16" t="str">
        <f>IFERROR(__xludf.DUMMYFUNCTION("""COMPUTED_VALUE"""),"-")</f>
        <v>-</v>
      </c>
      <c r="GI16" t="str">
        <f>IFERROR(__xludf.DUMMYFUNCTION("""COMPUTED_VALUE"""),"-")</f>
        <v>-</v>
      </c>
      <c r="GJ16" t="str">
        <f>IFERROR(__xludf.DUMMYFUNCTION("""COMPUTED_VALUE"""),"-")</f>
        <v>-</v>
      </c>
      <c r="GK16" t="str">
        <f>IFERROR(__xludf.DUMMYFUNCTION("""COMPUTED_VALUE"""),"-")</f>
        <v>-</v>
      </c>
      <c r="GL16" t="str">
        <f>IFERROR(__xludf.DUMMYFUNCTION("""COMPUTED_VALUE"""),"-")</f>
        <v>-</v>
      </c>
      <c r="GM16" t="str">
        <f>IFERROR(__xludf.DUMMYFUNCTION("""COMPUTED_VALUE"""),"-")</f>
        <v>-</v>
      </c>
      <c r="GN16" t="str">
        <f>IFERROR(__xludf.DUMMYFUNCTION("""COMPUTED_VALUE"""),"-")</f>
        <v>-</v>
      </c>
      <c r="GO16" t="str">
        <f>IFERROR(__xludf.DUMMYFUNCTION("""COMPUTED_VALUE"""),"-")</f>
        <v>-</v>
      </c>
      <c r="GP16" t="str">
        <f>IFERROR(__xludf.DUMMYFUNCTION("""COMPUTED_VALUE"""),"-")</f>
        <v>-</v>
      </c>
      <c r="GQ16" t="str">
        <f>IFERROR(__xludf.DUMMYFUNCTION("""COMPUTED_VALUE"""),"-")</f>
        <v>-</v>
      </c>
      <c r="GR16" t="str">
        <f>IFERROR(__xludf.DUMMYFUNCTION("""COMPUTED_VALUE"""),"-")</f>
        <v>-</v>
      </c>
      <c r="GS16" t="str">
        <f>IFERROR(__xludf.DUMMYFUNCTION("""COMPUTED_VALUE"""),"x")</f>
        <v>x</v>
      </c>
      <c r="GT16" t="str">
        <f>IFERROR(__xludf.DUMMYFUNCTION("""COMPUTED_VALUE"""),"x")</f>
        <v>x</v>
      </c>
      <c r="GU16">
        <f>IFERROR(__xludf.DUMMYFUNCTION("""COMPUTED_VALUE"""),1.0)</f>
        <v>1</v>
      </c>
      <c r="GV16">
        <f>IFERROR(__xludf.DUMMYFUNCTION("""COMPUTED_VALUE"""),1.0)</f>
        <v>1</v>
      </c>
      <c r="GW16">
        <f>IFERROR(__xludf.DUMMYFUNCTION("""COMPUTED_VALUE"""),1.0)</f>
        <v>1</v>
      </c>
      <c r="GX16">
        <f>IFERROR(__xludf.DUMMYFUNCTION("""COMPUTED_VALUE"""),1.0)</f>
        <v>1</v>
      </c>
      <c r="GY16">
        <f>IFERROR(__xludf.DUMMYFUNCTION("""COMPUTED_VALUE"""),1.0)</f>
        <v>1</v>
      </c>
      <c r="GZ16">
        <f>IFERROR(__xludf.DUMMYFUNCTION("""COMPUTED_VALUE"""),1.0)</f>
        <v>1</v>
      </c>
      <c r="HA16">
        <f>IFERROR(__xludf.DUMMYFUNCTION("""COMPUTED_VALUE"""),1.0)</f>
        <v>1</v>
      </c>
      <c r="HB16">
        <f>IFERROR(__xludf.DUMMYFUNCTION("""COMPUTED_VALUE"""),1.0)</f>
        <v>1</v>
      </c>
      <c r="HC16">
        <f>IFERROR(__xludf.DUMMYFUNCTION("""COMPUTED_VALUE"""),1.0)</f>
        <v>1</v>
      </c>
      <c r="HD16">
        <f>IFERROR(__xludf.DUMMYFUNCTION("""COMPUTED_VALUE"""),1.0)</f>
        <v>1</v>
      </c>
      <c r="HE16">
        <f>IFERROR(__xludf.DUMMYFUNCTION("""COMPUTED_VALUE"""),1.0)</f>
        <v>1</v>
      </c>
      <c r="HF16">
        <f>IFERROR(__xludf.DUMMYFUNCTION("""COMPUTED_VALUE"""),1.0)</f>
        <v>1</v>
      </c>
      <c r="HG16">
        <f>IFERROR(__xludf.DUMMYFUNCTION("""COMPUTED_VALUE"""),1.0)</f>
        <v>1</v>
      </c>
      <c r="HH16">
        <f>IFERROR(__xludf.DUMMYFUNCTION("""COMPUTED_VALUE"""),1.0)</f>
        <v>1</v>
      </c>
      <c r="HI16">
        <f>IFERROR(__xludf.DUMMYFUNCTION("""COMPUTED_VALUE"""),1.0)</f>
        <v>1</v>
      </c>
      <c r="HJ16">
        <f>IFERROR(__xludf.DUMMYFUNCTION("""COMPUTED_VALUE"""),1.0)</f>
        <v>1</v>
      </c>
      <c r="HK16">
        <f>IFERROR(__xludf.DUMMYFUNCTION("""COMPUTED_VALUE"""),1.0)</f>
        <v>1</v>
      </c>
      <c r="HL16">
        <f>IFERROR(__xludf.DUMMYFUNCTION("""COMPUTED_VALUE"""),1.0)</f>
        <v>1</v>
      </c>
      <c r="HM16">
        <f>IFERROR(__xludf.DUMMYFUNCTION("""COMPUTED_VALUE"""),1.0)</f>
        <v>1</v>
      </c>
      <c r="HN16">
        <f>IFERROR(__xludf.DUMMYFUNCTION("""COMPUTED_VALUE"""),1.0)</f>
        <v>1</v>
      </c>
      <c r="HO16">
        <f>IFERROR(__xludf.DUMMYFUNCTION("""COMPUTED_VALUE"""),1.0)</f>
        <v>1</v>
      </c>
      <c r="HP16">
        <f>IFERROR(__xludf.DUMMYFUNCTION("""COMPUTED_VALUE"""),1.0)</f>
        <v>1</v>
      </c>
      <c r="HQ16">
        <f>IFERROR(__xludf.DUMMYFUNCTION("""COMPUTED_VALUE"""),1.0)</f>
        <v>1</v>
      </c>
      <c r="HR16">
        <f>IFERROR(__xludf.DUMMYFUNCTION("""COMPUTED_VALUE"""),1.0)</f>
        <v>1</v>
      </c>
      <c r="HS16">
        <f>IFERROR(__xludf.DUMMYFUNCTION("""COMPUTED_VALUE"""),1.0)</f>
        <v>1</v>
      </c>
      <c r="HT16">
        <f>IFERROR(__xludf.DUMMYFUNCTION("""COMPUTED_VALUE"""),1.0)</f>
        <v>1</v>
      </c>
      <c r="HU16">
        <f>IFERROR(__xludf.DUMMYFUNCTION("""COMPUTED_VALUE"""),1.0)</f>
        <v>1</v>
      </c>
      <c r="HV16">
        <f>IFERROR(__xludf.DUMMYFUNCTION("""COMPUTED_VALUE"""),1.0)</f>
        <v>1</v>
      </c>
      <c r="HW16">
        <f>IFERROR(__xludf.DUMMYFUNCTION("""COMPUTED_VALUE"""),1.0)</f>
        <v>1</v>
      </c>
      <c r="HX16">
        <f>IFERROR(__xludf.DUMMYFUNCTION("""COMPUTED_VALUE"""),1.0)</f>
        <v>1</v>
      </c>
      <c r="HY16">
        <f>IFERROR(__xludf.DUMMYFUNCTION("""COMPUTED_VALUE"""),1.0)</f>
        <v>1</v>
      </c>
      <c r="HZ16">
        <f>IFERROR(__xludf.DUMMYFUNCTION("""COMPUTED_VALUE"""),1.0)</f>
        <v>1</v>
      </c>
      <c r="IA16">
        <f>IFERROR(__xludf.DUMMYFUNCTION("""COMPUTED_VALUE"""),1.0)</f>
        <v>1</v>
      </c>
      <c r="IB16">
        <f>IFERROR(__xludf.DUMMYFUNCTION("""COMPUTED_VALUE"""),1.0)</f>
        <v>1</v>
      </c>
      <c r="IC16">
        <f>IFERROR(__xludf.DUMMYFUNCTION("""COMPUTED_VALUE"""),1.0)</f>
        <v>1</v>
      </c>
      <c r="ID16">
        <f>IFERROR(__xludf.DUMMYFUNCTION("""COMPUTED_VALUE"""),1.0)</f>
        <v>1</v>
      </c>
      <c r="IE16">
        <f>IFERROR(__xludf.DUMMYFUNCTION("""COMPUTED_VALUE"""),1.0)</f>
        <v>1</v>
      </c>
      <c r="IF16">
        <f>IFERROR(__xludf.DUMMYFUNCTION("""COMPUTED_VALUE"""),1.0)</f>
        <v>1</v>
      </c>
      <c r="IG16">
        <f>IFERROR(__xludf.DUMMYFUNCTION("""COMPUTED_VALUE"""),1.0)</f>
        <v>1</v>
      </c>
      <c r="IH16">
        <f>IFERROR(__xludf.DUMMYFUNCTION("""COMPUTED_VALUE"""),1.0)</f>
        <v>1</v>
      </c>
      <c r="II16">
        <f>IFERROR(__xludf.DUMMYFUNCTION("""COMPUTED_VALUE"""),1.0)</f>
        <v>1</v>
      </c>
      <c r="IJ16">
        <f>IFERROR(__xludf.DUMMYFUNCTION("""COMPUTED_VALUE"""),1.0)</f>
        <v>1</v>
      </c>
      <c r="IK16" t="str">
        <f>IFERROR(__xludf.DUMMYFUNCTION("""COMPUTED_VALUE"""),"x")</f>
        <v>x</v>
      </c>
      <c r="IL16">
        <f>IFERROR(__xludf.DUMMYFUNCTION("""COMPUTED_VALUE"""),1.0)</f>
        <v>1</v>
      </c>
      <c r="IM16">
        <f>IFERROR(__xludf.DUMMYFUNCTION("""COMPUTED_VALUE"""),1.0)</f>
        <v>1</v>
      </c>
      <c r="IN16">
        <f>IFERROR(__xludf.DUMMYFUNCTION("""COMPUTED_VALUE"""),1.0)</f>
        <v>1</v>
      </c>
      <c r="IO16">
        <f>IFERROR(__xludf.DUMMYFUNCTION("""COMPUTED_VALUE"""),1.0)</f>
        <v>1</v>
      </c>
      <c r="IP16">
        <f>IFERROR(__xludf.DUMMYFUNCTION("""COMPUTED_VALUE"""),1.0)</f>
        <v>1</v>
      </c>
      <c r="IQ16">
        <f>IFERROR(__xludf.DUMMYFUNCTION("""COMPUTED_VALUE"""),1.0)</f>
        <v>1</v>
      </c>
      <c r="IR16">
        <f>IFERROR(__xludf.DUMMYFUNCTION("""COMPUTED_VALUE"""),1.0)</f>
        <v>1</v>
      </c>
      <c r="IS16">
        <f>IFERROR(__xludf.DUMMYFUNCTION("""COMPUTED_VALUE"""),1.0)</f>
        <v>1</v>
      </c>
      <c r="IT16">
        <f>IFERROR(__xludf.DUMMYFUNCTION("""COMPUTED_VALUE"""),1.0)</f>
        <v>1</v>
      </c>
      <c r="IU16">
        <f>IFERROR(__xludf.DUMMYFUNCTION("""COMPUTED_VALUE"""),1.0)</f>
        <v>1</v>
      </c>
      <c r="IV16">
        <f>IFERROR(__xludf.DUMMYFUNCTION("""COMPUTED_VALUE"""),1.0)</f>
        <v>1</v>
      </c>
      <c r="IW16">
        <f>IFERROR(__xludf.DUMMYFUNCTION("""COMPUTED_VALUE"""),1.0)</f>
        <v>1</v>
      </c>
      <c r="IX16">
        <f>IFERROR(__xludf.DUMMYFUNCTION("""COMPUTED_VALUE"""),1.0)</f>
        <v>1</v>
      </c>
      <c r="IY16">
        <f>IFERROR(__xludf.DUMMYFUNCTION("""COMPUTED_VALUE"""),1.0)</f>
        <v>1</v>
      </c>
      <c r="IZ16">
        <f>IFERROR(__xludf.DUMMYFUNCTION("""COMPUTED_VALUE"""),1.0)</f>
        <v>1</v>
      </c>
      <c r="JA16">
        <f>IFERROR(__xludf.DUMMYFUNCTION("""COMPUTED_VALUE"""),1.0)</f>
        <v>1</v>
      </c>
      <c r="JB16">
        <f>IFERROR(__xludf.DUMMYFUNCTION("""COMPUTED_VALUE"""),1.0)</f>
        <v>1</v>
      </c>
      <c r="JC16">
        <f>IFERROR(__xludf.DUMMYFUNCTION("""COMPUTED_VALUE"""),1.0)</f>
        <v>1</v>
      </c>
      <c r="JD16">
        <f>IFERROR(__xludf.DUMMYFUNCTION("""COMPUTED_VALUE"""),1.0)</f>
        <v>1</v>
      </c>
      <c r="JE16">
        <f>IFERROR(__xludf.DUMMYFUNCTION("""COMPUTED_VALUE"""),1.0)</f>
        <v>1</v>
      </c>
      <c r="JF16">
        <f>IFERROR(__xludf.DUMMYFUNCTION("""COMPUTED_VALUE"""),1.0)</f>
        <v>1</v>
      </c>
      <c r="JG16">
        <f>IFERROR(__xludf.DUMMYFUNCTION("""COMPUTED_VALUE"""),1.0)</f>
        <v>1</v>
      </c>
      <c r="JH16">
        <f>IFERROR(__xludf.DUMMYFUNCTION("""COMPUTED_VALUE"""),1.0)</f>
        <v>1</v>
      </c>
      <c r="JI16">
        <f>IFERROR(__xludf.DUMMYFUNCTION("""COMPUTED_VALUE"""),1.0)</f>
        <v>1</v>
      </c>
      <c r="JJ16">
        <f>IFERROR(__xludf.DUMMYFUNCTION("""COMPUTED_VALUE"""),1.0)</f>
        <v>1</v>
      </c>
      <c r="JK16">
        <f>IFERROR(__xludf.DUMMYFUNCTION("""COMPUTED_VALUE"""),1.0)</f>
        <v>1</v>
      </c>
      <c r="JL16">
        <f>IFERROR(__xludf.DUMMYFUNCTION("""COMPUTED_VALUE"""),1.0)</f>
        <v>1</v>
      </c>
      <c r="JM16">
        <f>IFERROR(__xludf.DUMMYFUNCTION("""COMPUTED_VALUE"""),1.0)</f>
        <v>1</v>
      </c>
      <c r="JN16">
        <f>IFERROR(__xludf.DUMMYFUNCTION("""COMPUTED_VALUE"""),1.0)</f>
        <v>1</v>
      </c>
      <c r="JO16">
        <f>IFERROR(__xludf.DUMMYFUNCTION("""COMPUTED_VALUE"""),1.0)</f>
        <v>1</v>
      </c>
      <c r="JP16">
        <f>IFERROR(__xludf.DUMMYFUNCTION("""COMPUTED_VALUE"""),1.0)</f>
        <v>1</v>
      </c>
      <c r="JQ16">
        <f>IFERROR(__xludf.DUMMYFUNCTION("""COMPUTED_VALUE"""),1.0)</f>
        <v>1</v>
      </c>
      <c r="JR16">
        <f>IFERROR(__xludf.DUMMYFUNCTION("""COMPUTED_VALUE"""),1.0)</f>
        <v>1</v>
      </c>
      <c r="JS16" t="str">
        <f>IFERROR(__xludf.DUMMYFUNCTION("""COMPUTED_VALUE"""),"x")</f>
        <v>x</v>
      </c>
      <c r="JT16">
        <f>IFERROR(__xludf.DUMMYFUNCTION("""COMPUTED_VALUE"""),0.0)</f>
        <v>0</v>
      </c>
      <c r="JU16">
        <f>IFERROR(__xludf.DUMMYFUNCTION("""COMPUTED_VALUE"""),0.0)</f>
        <v>0</v>
      </c>
      <c r="JV16">
        <f>IFERROR(__xludf.DUMMYFUNCTION("""COMPUTED_VALUE"""),0.0)</f>
        <v>0</v>
      </c>
      <c r="JW16">
        <f>IFERROR(__xludf.DUMMYFUNCTION("""COMPUTED_VALUE"""),0.0)</f>
        <v>0</v>
      </c>
      <c r="JX16">
        <f>IFERROR(__xludf.DUMMYFUNCTION("""COMPUTED_VALUE"""),0.0)</f>
        <v>0</v>
      </c>
      <c r="JY16">
        <f>IFERROR(__xludf.DUMMYFUNCTION("""COMPUTED_VALUE"""),0.0)</f>
        <v>0</v>
      </c>
      <c r="JZ16">
        <f>IFERROR(__xludf.DUMMYFUNCTION("""COMPUTED_VALUE"""),0.0)</f>
        <v>0</v>
      </c>
      <c r="KA16">
        <f>IFERROR(__xludf.DUMMYFUNCTION("""COMPUTED_VALUE"""),0.0)</f>
        <v>0</v>
      </c>
      <c r="KB16">
        <f>IFERROR(__xludf.DUMMYFUNCTION("""COMPUTED_VALUE"""),0.0)</f>
        <v>0</v>
      </c>
      <c r="KC16">
        <f>IFERROR(__xludf.DUMMYFUNCTION("""COMPUTED_VALUE"""),0.0)</f>
        <v>0</v>
      </c>
      <c r="KD16">
        <f>IFERROR(__xludf.DUMMYFUNCTION("""COMPUTED_VALUE"""),0.0)</f>
        <v>0</v>
      </c>
      <c r="KE16">
        <f>IFERROR(__xludf.DUMMYFUNCTION("""COMPUTED_VALUE"""),0.0)</f>
        <v>0</v>
      </c>
      <c r="KF16">
        <f>IFERROR(__xludf.DUMMYFUNCTION("""COMPUTED_VALUE"""),0.0)</f>
        <v>0</v>
      </c>
      <c r="KG16">
        <f>IFERROR(__xludf.DUMMYFUNCTION("""COMPUTED_VALUE"""),0.0)</f>
        <v>0</v>
      </c>
      <c r="KH16">
        <f>IFERROR(__xludf.DUMMYFUNCTION("""COMPUTED_VALUE"""),0.0)</f>
        <v>0</v>
      </c>
      <c r="KI16">
        <f>IFERROR(__xludf.DUMMYFUNCTION("""COMPUTED_VALUE"""),0.0)</f>
        <v>0</v>
      </c>
      <c r="KJ16">
        <f>IFERROR(__xludf.DUMMYFUNCTION("""COMPUTED_VALUE"""),0.0)</f>
        <v>0</v>
      </c>
      <c r="KK16">
        <f>IFERROR(__xludf.DUMMYFUNCTION("""COMPUTED_VALUE"""),0.0)</f>
        <v>0</v>
      </c>
      <c r="KL16">
        <f>IFERROR(__xludf.DUMMYFUNCTION("""COMPUTED_VALUE"""),0.0)</f>
        <v>0</v>
      </c>
      <c r="KM16">
        <f>IFERROR(__xludf.DUMMYFUNCTION("""COMPUTED_VALUE"""),0.0)</f>
        <v>0</v>
      </c>
      <c r="KN16">
        <f>IFERROR(__xludf.DUMMYFUNCTION("""COMPUTED_VALUE"""),0.0)</f>
        <v>0</v>
      </c>
      <c r="KO16">
        <f>IFERROR(__xludf.DUMMYFUNCTION("""COMPUTED_VALUE"""),0.0)</f>
        <v>0</v>
      </c>
      <c r="KP16">
        <f>IFERROR(__xludf.DUMMYFUNCTION("""COMPUTED_VALUE"""),0.0)</f>
        <v>0</v>
      </c>
      <c r="KQ16">
        <f>IFERROR(__xludf.DUMMYFUNCTION("""COMPUTED_VALUE"""),0.0)</f>
        <v>0</v>
      </c>
      <c r="KR16">
        <f>IFERROR(__xludf.DUMMYFUNCTION("""COMPUTED_VALUE"""),0.0)</f>
        <v>0</v>
      </c>
      <c r="KS16">
        <f>IFERROR(__xludf.DUMMYFUNCTION("""COMPUTED_VALUE"""),0.0)</f>
        <v>0</v>
      </c>
      <c r="KT16">
        <f>IFERROR(__xludf.DUMMYFUNCTION("""COMPUTED_VALUE"""),0.0)</f>
        <v>0</v>
      </c>
      <c r="KU16">
        <f>IFERROR(__xludf.DUMMYFUNCTION("""COMPUTED_VALUE"""),0.0)</f>
        <v>0</v>
      </c>
      <c r="KV16">
        <f>IFERROR(__xludf.DUMMYFUNCTION("""COMPUTED_VALUE"""),0.0)</f>
        <v>0</v>
      </c>
      <c r="KW16">
        <f>IFERROR(__xludf.DUMMYFUNCTION("""COMPUTED_VALUE"""),0.0)</f>
        <v>0</v>
      </c>
      <c r="KX16">
        <f>IFERROR(__xludf.DUMMYFUNCTION("""COMPUTED_VALUE"""),0.0)</f>
        <v>0</v>
      </c>
      <c r="KY16">
        <f>IFERROR(__xludf.DUMMYFUNCTION("""COMPUTED_VALUE"""),0.0)</f>
        <v>0</v>
      </c>
      <c r="KZ16" t="str">
        <f>IFERROR(__xludf.DUMMYFUNCTION("""COMPUTED_VALUE"""),"x")</f>
        <v>x</v>
      </c>
      <c r="LA16">
        <f>IFERROR(__xludf.DUMMYFUNCTION("""COMPUTED_VALUE"""),0.0)</f>
        <v>0</v>
      </c>
      <c r="LB16">
        <f>IFERROR(__xludf.DUMMYFUNCTION("""COMPUTED_VALUE"""),0.0)</f>
        <v>0</v>
      </c>
      <c r="LC16">
        <f>IFERROR(__xludf.DUMMYFUNCTION("""COMPUTED_VALUE"""),0.0)</f>
        <v>0</v>
      </c>
      <c r="LD16">
        <f>IFERROR(__xludf.DUMMYFUNCTION("""COMPUTED_VALUE"""),0.0)</f>
        <v>0</v>
      </c>
      <c r="LE16">
        <f>IFERROR(__xludf.DUMMYFUNCTION("""COMPUTED_VALUE"""),0.0)</f>
        <v>0</v>
      </c>
      <c r="LF16">
        <f>IFERROR(__xludf.DUMMYFUNCTION("""COMPUTED_VALUE"""),0.0)</f>
        <v>0</v>
      </c>
      <c r="LG16">
        <f>IFERROR(__xludf.DUMMYFUNCTION("""COMPUTED_VALUE"""),0.0)</f>
        <v>0</v>
      </c>
      <c r="LH16">
        <f>IFERROR(__xludf.DUMMYFUNCTION("""COMPUTED_VALUE"""),0.0)</f>
        <v>0</v>
      </c>
      <c r="LI16">
        <f>IFERROR(__xludf.DUMMYFUNCTION("""COMPUTED_VALUE"""),0.0)</f>
        <v>0</v>
      </c>
      <c r="LJ16">
        <f>IFERROR(__xludf.DUMMYFUNCTION("""COMPUTED_VALUE"""),0.0)</f>
        <v>0</v>
      </c>
      <c r="LK16">
        <f>IFERROR(__xludf.DUMMYFUNCTION("""COMPUTED_VALUE"""),0.0)</f>
        <v>0</v>
      </c>
      <c r="LL16">
        <f>IFERROR(__xludf.DUMMYFUNCTION("""COMPUTED_VALUE"""),0.0)</f>
        <v>0</v>
      </c>
      <c r="LM16">
        <f>IFERROR(__xludf.DUMMYFUNCTION("""COMPUTED_VALUE"""),0.0)</f>
        <v>0</v>
      </c>
      <c r="LN16">
        <f>IFERROR(__xludf.DUMMYFUNCTION("""COMPUTED_VALUE"""),0.0)</f>
        <v>0</v>
      </c>
      <c r="LO16">
        <f>IFERROR(__xludf.DUMMYFUNCTION("""COMPUTED_VALUE"""),0.0)</f>
        <v>0</v>
      </c>
      <c r="LP16">
        <f>IFERROR(__xludf.DUMMYFUNCTION("""COMPUTED_VALUE"""),0.0)</f>
        <v>0</v>
      </c>
      <c r="LQ16" t="str">
        <f>IFERROR(__xludf.DUMMYFUNCTION("""COMPUTED_VALUE"""),"x")</f>
        <v>x</v>
      </c>
      <c r="LR16">
        <f>IFERROR(__xludf.DUMMYFUNCTION("""COMPUTED_VALUE"""),0.0)</f>
        <v>0</v>
      </c>
      <c r="LS16">
        <f>IFERROR(__xludf.DUMMYFUNCTION("""COMPUTED_VALUE"""),0.0)</f>
        <v>0</v>
      </c>
      <c r="LT16">
        <f>IFERROR(__xludf.DUMMYFUNCTION("""COMPUTED_VALUE"""),0.0)</f>
        <v>0</v>
      </c>
      <c r="LU16">
        <f>IFERROR(__xludf.DUMMYFUNCTION("""COMPUTED_VALUE"""),0.0)</f>
        <v>0</v>
      </c>
      <c r="LV16">
        <f>IFERROR(__xludf.DUMMYFUNCTION("""COMPUTED_VALUE"""),0.0)</f>
        <v>0</v>
      </c>
      <c r="LW16">
        <f>IFERROR(__xludf.DUMMYFUNCTION("""COMPUTED_VALUE"""),0.0)</f>
        <v>0</v>
      </c>
      <c r="LX16">
        <f>IFERROR(__xludf.DUMMYFUNCTION("""COMPUTED_VALUE"""),0.0)</f>
        <v>0</v>
      </c>
      <c r="LY16">
        <f>IFERROR(__xludf.DUMMYFUNCTION("""COMPUTED_VALUE"""),0.0)</f>
        <v>0</v>
      </c>
      <c r="LZ16">
        <f>IFERROR(__xludf.DUMMYFUNCTION("""COMPUTED_VALUE"""),0.0)</f>
        <v>0</v>
      </c>
      <c r="MA16">
        <f>IFERROR(__xludf.DUMMYFUNCTION("""COMPUTED_VALUE"""),0.0)</f>
        <v>0</v>
      </c>
      <c r="MB16">
        <f>IFERROR(__xludf.DUMMYFUNCTION("""COMPUTED_VALUE"""),0.0)</f>
        <v>0</v>
      </c>
      <c r="MC16">
        <f>IFERROR(__xludf.DUMMYFUNCTION("""COMPUTED_VALUE"""),0.0)</f>
        <v>0</v>
      </c>
      <c r="MD16">
        <f>IFERROR(__xludf.DUMMYFUNCTION("""COMPUTED_VALUE"""),0.0)</f>
        <v>0</v>
      </c>
      <c r="ME16">
        <f>IFERROR(__xludf.DUMMYFUNCTION("""COMPUTED_VALUE"""),0.0)</f>
        <v>0</v>
      </c>
      <c r="MF16">
        <f>IFERROR(__xludf.DUMMYFUNCTION("""COMPUTED_VALUE"""),0.0)</f>
        <v>0</v>
      </c>
      <c r="MG16">
        <f>IFERROR(__xludf.DUMMYFUNCTION("""COMPUTED_VALUE"""),0.0)</f>
        <v>0</v>
      </c>
      <c r="MH16">
        <f>IFERROR(__xludf.DUMMYFUNCTION("""COMPUTED_VALUE"""),0.0)</f>
        <v>0</v>
      </c>
      <c r="MI16">
        <f>IFERROR(__xludf.DUMMYFUNCTION("""COMPUTED_VALUE"""),0.0)</f>
        <v>0</v>
      </c>
      <c r="MJ16">
        <f>IFERROR(__xludf.DUMMYFUNCTION("""COMPUTED_VALUE"""),0.0)</f>
        <v>0</v>
      </c>
      <c r="MK16">
        <f>IFERROR(__xludf.DUMMYFUNCTION("""COMPUTED_VALUE"""),0.0)</f>
        <v>0</v>
      </c>
      <c r="ML16">
        <f>IFERROR(__xludf.DUMMYFUNCTION("""COMPUTED_VALUE"""),0.0)</f>
        <v>0</v>
      </c>
      <c r="MM16">
        <f>IFERROR(__xludf.DUMMYFUNCTION("""COMPUTED_VALUE"""),0.0)</f>
        <v>0</v>
      </c>
      <c r="MN16">
        <f>IFERROR(__xludf.DUMMYFUNCTION("""COMPUTED_VALUE"""),0.0)</f>
        <v>0</v>
      </c>
      <c r="MO16">
        <f>IFERROR(__xludf.DUMMYFUNCTION("""COMPUTED_VALUE"""),0.0)</f>
        <v>0</v>
      </c>
      <c r="MP16">
        <f>IFERROR(__xludf.DUMMYFUNCTION("""COMPUTED_VALUE"""),0.0)</f>
        <v>0</v>
      </c>
      <c r="MQ16">
        <f>IFERROR(__xludf.DUMMYFUNCTION("""COMPUTED_VALUE"""),0.0)</f>
        <v>0</v>
      </c>
      <c r="MR16">
        <f>IFERROR(__xludf.DUMMYFUNCTION("""COMPUTED_VALUE"""),0.0)</f>
        <v>0</v>
      </c>
      <c r="MS16">
        <f>IFERROR(__xludf.DUMMYFUNCTION("""COMPUTED_VALUE"""),0.0)</f>
        <v>0</v>
      </c>
      <c r="MT16" t="str">
        <f>IFERROR(__xludf.DUMMYFUNCTION("""COMPUTED_VALUE"""),"x")</f>
        <v>x</v>
      </c>
      <c r="MU16">
        <f>IFERROR(__xludf.DUMMYFUNCTION("""COMPUTED_VALUE"""),0.0)</f>
        <v>0</v>
      </c>
      <c r="MV16">
        <f>IFERROR(__xludf.DUMMYFUNCTION("""COMPUTED_VALUE"""),0.0)</f>
        <v>0</v>
      </c>
      <c r="MW16">
        <f>IFERROR(__xludf.DUMMYFUNCTION("""COMPUTED_VALUE"""),0.0)</f>
        <v>0</v>
      </c>
      <c r="MX16">
        <f>IFERROR(__xludf.DUMMYFUNCTION("""COMPUTED_VALUE"""),0.0)</f>
        <v>0</v>
      </c>
      <c r="MY16">
        <f>IFERROR(__xludf.DUMMYFUNCTION("""COMPUTED_VALUE"""),0.0)</f>
        <v>0</v>
      </c>
      <c r="MZ16">
        <f>IFERROR(__xludf.DUMMYFUNCTION("""COMPUTED_VALUE"""),0.0)</f>
        <v>0</v>
      </c>
      <c r="NA16">
        <f>IFERROR(__xludf.DUMMYFUNCTION("""COMPUTED_VALUE"""),0.0)</f>
        <v>0</v>
      </c>
      <c r="NB16">
        <f>IFERROR(__xludf.DUMMYFUNCTION("""COMPUTED_VALUE"""),0.0)</f>
        <v>0</v>
      </c>
      <c r="NC16">
        <f>IFERROR(__xludf.DUMMYFUNCTION("""COMPUTED_VALUE"""),0.0)</f>
        <v>0</v>
      </c>
      <c r="ND16">
        <f>IFERROR(__xludf.DUMMYFUNCTION("""COMPUTED_VALUE"""),0.0)</f>
        <v>0</v>
      </c>
      <c r="NE16">
        <f>IFERROR(__xludf.DUMMYFUNCTION("""COMPUTED_VALUE"""),0.0)</f>
        <v>0</v>
      </c>
      <c r="NF16">
        <f>IFERROR(__xludf.DUMMYFUNCTION("""COMPUTED_VALUE"""),0.0)</f>
        <v>0</v>
      </c>
      <c r="NG16">
        <f>IFERROR(__xludf.DUMMYFUNCTION("""COMPUTED_VALUE"""),0.0)</f>
        <v>0</v>
      </c>
      <c r="NH16">
        <f>IFERROR(__xludf.DUMMYFUNCTION("""COMPUTED_VALUE"""),0.0)</f>
        <v>0</v>
      </c>
      <c r="NI16">
        <f>IFERROR(__xludf.DUMMYFUNCTION("""COMPUTED_VALUE"""),0.0)</f>
        <v>0</v>
      </c>
      <c r="NJ16">
        <f>IFERROR(__xludf.DUMMYFUNCTION("""COMPUTED_VALUE"""),0.0)</f>
        <v>0</v>
      </c>
      <c r="NK16">
        <f>IFERROR(__xludf.DUMMYFUNCTION("""COMPUTED_VALUE"""),0.0)</f>
        <v>0</v>
      </c>
      <c r="NL16">
        <f>IFERROR(__xludf.DUMMYFUNCTION("""COMPUTED_VALUE"""),0.0)</f>
        <v>0</v>
      </c>
      <c r="NM16">
        <f>IFERROR(__xludf.DUMMYFUNCTION("""COMPUTED_VALUE"""),0.0)</f>
        <v>0</v>
      </c>
      <c r="NN16">
        <f>IFERROR(__xludf.DUMMYFUNCTION("""COMPUTED_VALUE"""),0.0)</f>
        <v>0</v>
      </c>
      <c r="NO16">
        <f>IFERROR(__xludf.DUMMYFUNCTION("""COMPUTED_VALUE"""),0.0)</f>
        <v>0</v>
      </c>
      <c r="NP16">
        <f>IFERROR(__xludf.DUMMYFUNCTION("""COMPUTED_VALUE"""),0.0)</f>
        <v>0</v>
      </c>
      <c r="NQ16">
        <f>IFERROR(__xludf.DUMMYFUNCTION("""COMPUTED_VALUE"""),0.0)</f>
        <v>0</v>
      </c>
      <c r="NR16">
        <f>IFERROR(__xludf.DUMMYFUNCTION("""COMPUTED_VALUE"""),0.0)</f>
        <v>0</v>
      </c>
    </row>
    <row r="17" ht="15.75" customHeight="1">
      <c r="A17">
        <f>IFERROR(__xludf.DUMMYFUNCTION("""COMPUTED_VALUE"""),16.0)</f>
        <v>16</v>
      </c>
      <c r="B17" t="str">
        <f>IFERROR(__xludf.DUMMYFUNCTION("""COMPUTED_VALUE"""),"milutin_")</f>
        <v>milutin_</v>
      </c>
      <c r="C17" t="str">
        <f>IFERROR(__xludf.DUMMYFUNCTION("""COMPUTED_VALUE"""),"Milutin")</f>
        <v>Milutin</v>
      </c>
      <c r="D17" t="str">
        <f>IFERROR(__xludf.DUMMYFUNCTION("""COMPUTED_VALUE"""),"Bačlija")</f>
        <v>Bačlija</v>
      </c>
      <c r="E17">
        <f>IFERROR(__xludf.DUMMYFUNCTION("""COMPUTED_VALUE"""),200.0)</f>
        <v>200</v>
      </c>
      <c r="F17" t="str">
        <f>IFERROR(__xludf.DUMMYFUNCTION("""COMPUTED_VALUE"""),"ODOBREN")</f>
        <v>ODOBREN</v>
      </c>
      <c r="G17" t="str">
        <f>IFERROR(__xludf.DUMMYFUNCTION("""COMPUTED_VALUE"""),"Pirot")</f>
        <v>Pirot</v>
      </c>
      <c r="H17" t="str">
        <f>IFERROR(__xludf.DUMMYFUNCTION("""COMPUTED_VALUE"""),"Tehnička škola")</f>
        <v>Tehnička škola</v>
      </c>
      <c r="I17" t="str">
        <f>IFERROR(__xludf.DUMMYFUNCTION("""COMPUTED_VALUE"""),"III")</f>
        <v>III</v>
      </c>
      <c r="J17" t="str">
        <f>IFERROR(__xludf.DUMMYFUNCTION("""COMPUTED_VALUE"""),"B")</f>
        <v>B</v>
      </c>
      <c r="K17" t="str">
        <f>IFERROR(__xludf.DUMMYFUNCTION("""COMPUTED_VALUE"""),"Boban Blagojevic")</f>
        <v>Boban Blagojevic</v>
      </c>
      <c r="L17" t="str">
        <f>IFERROR(__xludf.DUMMYFUNCTION("""COMPUTED_VALUE"""),"x")</f>
        <v>x</v>
      </c>
      <c r="M17">
        <f>IFERROR(__xludf.DUMMYFUNCTION("""COMPUTED_VALUE"""),100.0)</f>
        <v>100</v>
      </c>
      <c r="N17">
        <f>IFERROR(__xludf.DUMMYFUNCTION("""COMPUTED_VALUE"""),100.0)</f>
        <v>100</v>
      </c>
      <c r="O17" t="str">
        <f>IFERROR(__xludf.DUMMYFUNCTION("""COMPUTED_VALUE"""),"-")</f>
        <v>-</v>
      </c>
      <c r="P17" t="str">
        <f>IFERROR(__xludf.DUMMYFUNCTION("""COMPUTED_VALUE"""),"-")</f>
        <v>-</v>
      </c>
      <c r="Q17" t="str">
        <f>IFERROR(__xludf.DUMMYFUNCTION("""COMPUTED_VALUE"""),"-")</f>
        <v>-</v>
      </c>
      <c r="R17" t="str">
        <f>IFERROR(__xludf.DUMMYFUNCTION("""COMPUTED_VALUE"""),"-")</f>
        <v>-</v>
      </c>
      <c r="S17" t="str">
        <f>IFERROR(__xludf.DUMMYFUNCTION("""COMPUTED_VALUE"""),"x")</f>
        <v>x</v>
      </c>
      <c r="T17" t="str">
        <f>IFERROR(__xludf.DUMMYFUNCTION("""COMPUTED_VALUE"""),"x")</f>
        <v>x</v>
      </c>
      <c r="U17" t="str">
        <f>IFERROR(__xludf.DUMMYFUNCTION("""COMPUTED_VALUE"""),"OK")</f>
        <v>OK</v>
      </c>
      <c r="V17" t="str">
        <f>IFERROR(__xludf.DUMMYFUNCTION("""COMPUTED_VALUE"""),"OK")</f>
        <v>OK</v>
      </c>
      <c r="W17" t="str">
        <f>IFERROR(__xludf.DUMMYFUNCTION("""COMPUTED_VALUE"""),"OK")</f>
        <v>OK</v>
      </c>
      <c r="X17" t="str">
        <f>IFERROR(__xludf.DUMMYFUNCTION("""COMPUTED_VALUE"""),"OK")</f>
        <v>OK</v>
      </c>
      <c r="Y17" t="str">
        <f>IFERROR(__xludf.DUMMYFUNCTION("""COMPUTED_VALUE"""),"OK")</f>
        <v>OK</v>
      </c>
      <c r="Z17" t="str">
        <f>IFERROR(__xludf.DUMMYFUNCTION("""COMPUTED_VALUE"""),"OK")</f>
        <v>OK</v>
      </c>
      <c r="AA17" t="str">
        <f>IFERROR(__xludf.DUMMYFUNCTION("""COMPUTED_VALUE"""),"OK")</f>
        <v>OK</v>
      </c>
      <c r="AB17" t="str">
        <f>IFERROR(__xludf.DUMMYFUNCTION("""COMPUTED_VALUE"""),"OK")</f>
        <v>OK</v>
      </c>
      <c r="AC17" t="str">
        <f>IFERROR(__xludf.DUMMYFUNCTION("""COMPUTED_VALUE"""),"OK")</f>
        <v>OK</v>
      </c>
      <c r="AD17" t="str">
        <f>IFERROR(__xludf.DUMMYFUNCTION("""COMPUTED_VALUE"""),"OK")</f>
        <v>OK</v>
      </c>
      <c r="AE17" t="str">
        <f>IFERROR(__xludf.DUMMYFUNCTION("""COMPUTED_VALUE"""),"OK")</f>
        <v>OK</v>
      </c>
      <c r="AF17" t="str">
        <f>IFERROR(__xludf.DUMMYFUNCTION("""COMPUTED_VALUE"""),"OK")</f>
        <v>OK</v>
      </c>
      <c r="AG17" t="str">
        <f>IFERROR(__xludf.DUMMYFUNCTION("""COMPUTED_VALUE"""),"OK")</f>
        <v>OK</v>
      </c>
      <c r="AH17" t="str">
        <f>IFERROR(__xludf.DUMMYFUNCTION("""COMPUTED_VALUE"""),"OK")</f>
        <v>OK</v>
      </c>
      <c r="AI17" t="str">
        <f>IFERROR(__xludf.DUMMYFUNCTION("""COMPUTED_VALUE"""),"OK")</f>
        <v>OK</v>
      </c>
      <c r="AJ17" t="str">
        <f>IFERROR(__xludf.DUMMYFUNCTION("""COMPUTED_VALUE"""),"OK")</f>
        <v>OK</v>
      </c>
      <c r="AK17" t="str">
        <f>IFERROR(__xludf.DUMMYFUNCTION("""COMPUTED_VALUE"""),"OK")</f>
        <v>OK</v>
      </c>
      <c r="AL17" t="str">
        <f>IFERROR(__xludf.DUMMYFUNCTION("""COMPUTED_VALUE"""),"OK")</f>
        <v>OK</v>
      </c>
      <c r="AM17" t="str">
        <f>IFERROR(__xludf.DUMMYFUNCTION("""COMPUTED_VALUE"""),"OK")</f>
        <v>OK</v>
      </c>
      <c r="AN17" t="str">
        <f>IFERROR(__xludf.DUMMYFUNCTION("""COMPUTED_VALUE"""),"OK")</f>
        <v>OK</v>
      </c>
      <c r="AO17" t="str">
        <f>IFERROR(__xludf.DUMMYFUNCTION("""COMPUTED_VALUE"""),"OK")</f>
        <v>OK</v>
      </c>
      <c r="AP17" t="str">
        <f>IFERROR(__xludf.DUMMYFUNCTION("""COMPUTED_VALUE"""),"OK")</f>
        <v>OK</v>
      </c>
      <c r="AQ17" t="str">
        <f>IFERROR(__xludf.DUMMYFUNCTION("""COMPUTED_VALUE"""),"OK")</f>
        <v>OK</v>
      </c>
      <c r="AR17" t="str">
        <f>IFERROR(__xludf.DUMMYFUNCTION("""COMPUTED_VALUE"""),"OK")</f>
        <v>OK</v>
      </c>
      <c r="AS17" t="str">
        <f>IFERROR(__xludf.DUMMYFUNCTION("""COMPUTED_VALUE"""),"OK")</f>
        <v>OK</v>
      </c>
      <c r="AT17" t="str">
        <f>IFERROR(__xludf.DUMMYFUNCTION("""COMPUTED_VALUE"""),"OK")</f>
        <v>OK</v>
      </c>
      <c r="AU17" t="str">
        <f>IFERROR(__xludf.DUMMYFUNCTION("""COMPUTED_VALUE"""),"OK")</f>
        <v>OK</v>
      </c>
      <c r="AV17" t="str">
        <f>IFERROR(__xludf.DUMMYFUNCTION("""COMPUTED_VALUE"""),"OK")</f>
        <v>OK</v>
      </c>
      <c r="AW17" t="str">
        <f>IFERROR(__xludf.DUMMYFUNCTION("""COMPUTED_VALUE"""),"OK")</f>
        <v>OK</v>
      </c>
      <c r="AX17" t="str">
        <f>IFERROR(__xludf.DUMMYFUNCTION("""COMPUTED_VALUE"""),"OK")</f>
        <v>OK</v>
      </c>
      <c r="AY17" t="str">
        <f>IFERROR(__xludf.DUMMYFUNCTION("""COMPUTED_VALUE"""),"OK")</f>
        <v>OK</v>
      </c>
      <c r="AZ17" t="str">
        <f>IFERROR(__xludf.DUMMYFUNCTION("""COMPUTED_VALUE"""),"OK")</f>
        <v>OK</v>
      </c>
      <c r="BA17" t="str">
        <f>IFERROR(__xludf.DUMMYFUNCTION("""COMPUTED_VALUE"""),"OK")</f>
        <v>OK</v>
      </c>
      <c r="BB17" t="str">
        <f>IFERROR(__xludf.DUMMYFUNCTION("""COMPUTED_VALUE"""),"OK")</f>
        <v>OK</v>
      </c>
      <c r="BC17" t="str">
        <f>IFERROR(__xludf.DUMMYFUNCTION("""COMPUTED_VALUE"""),"OK")</f>
        <v>OK</v>
      </c>
      <c r="BD17" t="str">
        <f>IFERROR(__xludf.DUMMYFUNCTION("""COMPUTED_VALUE"""),"OK")</f>
        <v>OK</v>
      </c>
      <c r="BE17" t="str">
        <f>IFERROR(__xludf.DUMMYFUNCTION("""COMPUTED_VALUE"""),"OK")</f>
        <v>OK</v>
      </c>
      <c r="BF17" t="str">
        <f>IFERROR(__xludf.DUMMYFUNCTION("""COMPUTED_VALUE"""),"OK")</f>
        <v>OK</v>
      </c>
      <c r="BG17" t="str">
        <f>IFERROR(__xludf.DUMMYFUNCTION("""COMPUTED_VALUE"""),"OK")</f>
        <v>OK</v>
      </c>
      <c r="BH17" t="str">
        <f>IFERROR(__xludf.DUMMYFUNCTION("""COMPUTED_VALUE"""),"OK")</f>
        <v>OK</v>
      </c>
      <c r="BI17" t="str">
        <f>IFERROR(__xludf.DUMMYFUNCTION("""COMPUTED_VALUE"""),"OK")</f>
        <v>OK</v>
      </c>
      <c r="BJ17" t="str">
        <f>IFERROR(__xludf.DUMMYFUNCTION("""COMPUTED_VALUE"""),"OK")</f>
        <v>OK</v>
      </c>
      <c r="BK17" t="str">
        <f>IFERROR(__xludf.DUMMYFUNCTION("""COMPUTED_VALUE"""),"x")</f>
        <v>x</v>
      </c>
      <c r="BL17" t="str">
        <f>IFERROR(__xludf.DUMMYFUNCTION("""COMPUTED_VALUE"""),"OK")</f>
        <v>OK</v>
      </c>
      <c r="BM17" t="str">
        <f>IFERROR(__xludf.DUMMYFUNCTION("""COMPUTED_VALUE"""),"OK")</f>
        <v>OK</v>
      </c>
      <c r="BN17" t="str">
        <f>IFERROR(__xludf.DUMMYFUNCTION("""COMPUTED_VALUE"""),"OK")</f>
        <v>OK</v>
      </c>
      <c r="BO17" t="str">
        <f>IFERROR(__xludf.DUMMYFUNCTION("""COMPUTED_VALUE"""),"OK")</f>
        <v>OK</v>
      </c>
      <c r="BP17" t="str">
        <f>IFERROR(__xludf.DUMMYFUNCTION("""COMPUTED_VALUE"""),"OK")</f>
        <v>OK</v>
      </c>
      <c r="BQ17" t="str">
        <f>IFERROR(__xludf.DUMMYFUNCTION("""COMPUTED_VALUE"""),"OK")</f>
        <v>OK</v>
      </c>
      <c r="BR17" t="str">
        <f>IFERROR(__xludf.DUMMYFUNCTION("""COMPUTED_VALUE"""),"OK")</f>
        <v>OK</v>
      </c>
      <c r="BS17" t="str">
        <f>IFERROR(__xludf.DUMMYFUNCTION("""COMPUTED_VALUE"""),"OK")</f>
        <v>OK</v>
      </c>
      <c r="BT17" t="str">
        <f>IFERROR(__xludf.DUMMYFUNCTION("""COMPUTED_VALUE"""),"OK")</f>
        <v>OK</v>
      </c>
      <c r="BU17" t="str">
        <f>IFERROR(__xludf.DUMMYFUNCTION("""COMPUTED_VALUE"""),"OK")</f>
        <v>OK</v>
      </c>
      <c r="BV17" t="str">
        <f>IFERROR(__xludf.DUMMYFUNCTION("""COMPUTED_VALUE"""),"OK")</f>
        <v>OK</v>
      </c>
      <c r="BW17" t="str">
        <f>IFERROR(__xludf.DUMMYFUNCTION("""COMPUTED_VALUE"""),"OK")</f>
        <v>OK</v>
      </c>
      <c r="BX17" t="str">
        <f>IFERROR(__xludf.DUMMYFUNCTION("""COMPUTED_VALUE"""),"OK")</f>
        <v>OK</v>
      </c>
      <c r="BY17" t="str">
        <f>IFERROR(__xludf.DUMMYFUNCTION("""COMPUTED_VALUE"""),"OK")</f>
        <v>OK</v>
      </c>
      <c r="BZ17" t="str">
        <f>IFERROR(__xludf.DUMMYFUNCTION("""COMPUTED_VALUE"""),"OK")</f>
        <v>OK</v>
      </c>
      <c r="CA17" t="str">
        <f>IFERROR(__xludf.DUMMYFUNCTION("""COMPUTED_VALUE"""),"OK")</f>
        <v>OK</v>
      </c>
      <c r="CB17" t="str">
        <f>IFERROR(__xludf.DUMMYFUNCTION("""COMPUTED_VALUE"""),"OK")</f>
        <v>OK</v>
      </c>
      <c r="CC17" t="str">
        <f>IFERROR(__xludf.DUMMYFUNCTION("""COMPUTED_VALUE"""),"OK")</f>
        <v>OK</v>
      </c>
      <c r="CD17" t="str">
        <f>IFERROR(__xludf.DUMMYFUNCTION("""COMPUTED_VALUE"""),"OK")</f>
        <v>OK</v>
      </c>
      <c r="CE17" t="str">
        <f>IFERROR(__xludf.DUMMYFUNCTION("""COMPUTED_VALUE"""),"OK")</f>
        <v>OK</v>
      </c>
      <c r="CF17" t="str">
        <f>IFERROR(__xludf.DUMMYFUNCTION("""COMPUTED_VALUE"""),"OK")</f>
        <v>OK</v>
      </c>
      <c r="CG17" t="str">
        <f>IFERROR(__xludf.DUMMYFUNCTION("""COMPUTED_VALUE"""),"OK")</f>
        <v>OK</v>
      </c>
      <c r="CH17" t="str">
        <f>IFERROR(__xludf.DUMMYFUNCTION("""COMPUTED_VALUE"""),"OK")</f>
        <v>OK</v>
      </c>
      <c r="CI17" t="str">
        <f>IFERROR(__xludf.DUMMYFUNCTION("""COMPUTED_VALUE"""),"OK")</f>
        <v>OK</v>
      </c>
      <c r="CJ17" t="str">
        <f>IFERROR(__xludf.DUMMYFUNCTION("""COMPUTED_VALUE"""),"OK")</f>
        <v>OK</v>
      </c>
      <c r="CK17" t="str">
        <f>IFERROR(__xludf.DUMMYFUNCTION("""COMPUTED_VALUE"""),"OK")</f>
        <v>OK</v>
      </c>
      <c r="CL17" t="str">
        <f>IFERROR(__xludf.DUMMYFUNCTION("""COMPUTED_VALUE"""),"OK")</f>
        <v>OK</v>
      </c>
      <c r="CM17" t="str">
        <f>IFERROR(__xludf.DUMMYFUNCTION("""COMPUTED_VALUE"""),"OK")</f>
        <v>OK</v>
      </c>
      <c r="CN17" t="str">
        <f>IFERROR(__xludf.DUMMYFUNCTION("""COMPUTED_VALUE"""),"OK")</f>
        <v>OK</v>
      </c>
      <c r="CO17" t="str">
        <f>IFERROR(__xludf.DUMMYFUNCTION("""COMPUTED_VALUE"""),"OK")</f>
        <v>OK</v>
      </c>
      <c r="CP17" t="str">
        <f>IFERROR(__xludf.DUMMYFUNCTION("""COMPUTED_VALUE"""),"OK")</f>
        <v>OK</v>
      </c>
      <c r="CQ17" t="str">
        <f>IFERROR(__xludf.DUMMYFUNCTION("""COMPUTED_VALUE"""),"OK")</f>
        <v>OK</v>
      </c>
      <c r="CR17" t="str">
        <f>IFERROR(__xludf.DUMMYFUNCTION("""COMPUTED_VALUE"""),"OK")</f>
        <v>OK</v>
      </c>
      <c r="CS17" t="str">
        <f>IFERROR(__xludf.DUMMYFUNCTION("""COMPUTED_VALUE"""),"x")</f>
        <v>x</v>
      </c>
      <c r="CT17" t="str">
        <f>IFERROR(__xludf.DUMMYFUNCTION("""COMPUTED_VALUE"""),"-")</f>
        <v>-</v>
      </c>
      <c r="CU17" t="str">
        <f>IFERROR(__xludf.DUMMYFUNCTION("""COMPUTED_VALUE"""),"-")</f>
        <v>-</v>
      </c>
      <c r="CV17" t="str">
        <f>IFERROR(__xludf.DUMMYFUNCTION("""COMPUTED_VALUE"""),"-")</f>
        <v>-</v>
      </c>
      <c r="CW17" t="str">
        <f>IFERROR(__xludf.DUMMYFUNCTION("""COMPUTED_VALUE"""),"-")</f>
        <v>-</v>
      </c>
      <c r="CX17" t="str">
        <f>IFERROR(__xludf.DUMMYFUNCTION("""COMPUTED_VALUE"""),"-")</f>
        <v>-</v>
      </c>
      <c r="CY17" t="str">
        <f>IFERROR(__xludf.DUMMYFUNCTION("""COMPUTED_VALUE"""),"-")</f>
        <v>-</v>
      </c>
      <c r="CZ17" t="str">
        <f>IFERROR(__xludf.DUMMYFUNCTION("""COMPUTED_VALUE"""),"-")</f>
        <v>-</v>
      </c>
      <c r="DA17" t="str">
        <f>IFERROR(__xludf.DUMMYFUNCTION("""COMPUTED_VALUE"""),"-")</f>
        <v>-</v>
      </c>
      <c r="DB17" t="str">
        <f>IFERROR(__xludf.DUMMYFUNCTION("""COMPUTED_VALUE"""),"-")</f>
        <v>-</v>
      </c>
      <c r="DC17" t="str">
        <f>IFERROR(__xludf.DUMMYFUNCTION("""COMPUTED_VALUE"""),"-")</f>
        <v>-</v>
      </c>
      <c r="DD17" t="str">
        <f>IFERROR(__xludf.DUMMYFUNCTION("""COMPUTED_VALUE"""),"-")</f>
        <v>-</v>
      </c>
      <c r="DE17" t="str">
        <f>IFERROR(__xludf.DUMMYFUNCTION("""COMPUTED_VALUE"""),"-")</f>
        <v>-</v>
      </c>
      <c r="DF17" t="str">
        <f>IFERROR(__xludf.DUMMYFUNCTION("""COMPUTED_VALUE"""),"-")</f>
        <v>-</v>
      </c>
      <c r="DG17" t="str">
        <f>IFERROR(__xludf.DUMMYFUNCTION("""COMPUTED_VALUE"""),"-")</f>
        <v>-</v>
      </c>
      <c r="DH17" t="str">
        <f>IFERROR(__xludf.DUMMYFUNCTION("""COMPUTED_VALUE"""),"-")</f>
        <v>-</v>
      </c>
      <c r="DI17" t="str">
        <f>IFERROR(__xludf.DUMMYFUNCTION("""COMPUTED_VALUE"""),"-")</f>
        <v>-</v>
      </c>
      <c r="DJ17" t="str">
        <f>IFERROR(__xludf.DUMMYFUNCTION("""COMPUTED_VALUE"""),"-")</f>
        <v>-</v>
      </c>
      <c r="DK17" t="str">
        <f>IFERROR(__xludf.DUMMYFUNCTION("""COMPUTED_VALUE"""),"-")</f>
        <v>-</v>
      </c>
      <c r="DL17" t="str">
        <f>IFERROR(__xludf.DUMMYFUNCTION("""COMPUTED_VALUE"""),"-")</f>
        <v>-</v>
      </c>
      <c r="DM17" t="str">
        <f>IFERROR(__xludf.DUMMYFUNCTION("""COMPUTED_VALUE"""),"-")</f>
        <v>-</v>
      </c>
      <c r="DN17" t="str">
        <f>IFERROR(__xludf.DUMMYFUNCTION("""COMPUTED_VALUE"""),"-")</f>
        <v>-</v>
      </c>
      <c r="DO17" t="str">
        <f>IFERROR(__xludf.DUMMYFUNCTION("""COMPUTED_VALUE"""),"-")</f>
        <v>-</v>
      </c>
      <c r="DP17" t="str">
        <f>IFERROR(__xludf.DUMMYFUNCTION("""COMPUTED_VALUE"""),"-")</f>
        <v>-</v>
      </c>
      <c r="DQ17" t="str">
        <f>IFERROR(__xludf.DUMMYFUNCTION("""COMPUTED_VALUE"""),"-")</f>
        <v>-</v>
      </c>
      <c r="DR17" t="str">
        <f>IFERROR(__xludf.DUMMYFUNCTION("""COMPUTED_VALUE"""),"-")</f>
        <v>-</v>
      </c>
      <c r="DS17" t="str">
        <f>IFERROR(__xludf.DUMMYFUNCTION("""COMPUTED_VALUE"""),"-")</f>
        <v>-</v>
      </c>
      <c r="DT17" t="str">
        <f>IFERROR(__xludf.DUMMYFUNCTION("""COMPUTED_VALUE"""),"-")</f>
        <v>-</v>
      </c>
      <c r="DU17" t="str">
        <f>IFERROR(__xludf.DUMMYFUNCTION("""COMPUTED_VALUE"""),"-")</f>
        <v>-</v>
      </c>
      <c r="DV17" t="str">
        <f>IFERROR(__xludf.DUMMYFUNCTION("""COMPUTED_VALUE"""),"-")</f>
        <v>-</v>
      </c>
      <c r="DW17" t="str">
        <f>IFERROR(__xludf.DUMMYFUNCTION("""COMPUTED_VALUE"""),"-")</f>
        <v>-</v>
      </c>
      <c r="DX17" t="str">
        <f>IFERROR(__xludf.DUMMYFUNCTION("""COMPUTED_VALUE"""),"-")</f>
        <v>-</v>
      </c>
      <c r="DY17" t="str">
        <f>IFERROR(__xludf.DUMMYFUNCTION("""COMPUTED_VALUE"""),"-")</f>
        <v>-</v>
      </c>
      <c r="DZ17" t="str">
        <f>IFERROR(__xludf.DUMMYFUNCTION("""COMPUTED_VALUE"""),"x")</f>
        <v>x</v>
      </c>
      <c r="EA17" t="str">
        <f>IFERROR(__xludf.DUMMYFUNCTION("""COMPUTED_VALUE"""),"-")</f>
        <v>-</v>
      </c>
      <c r="EB17" t="str">
        <f>IFERROR(__xludf.DUMMYFUNCTION("""COMPUTED_VALUE"""),"-")</f>
        <v>-</v>
      </c>
      <c r="EC17" t="str">
        <f>IFERROR(__xludf.DUMMYFUNCTION("""COMPUTED_VALUE"""),"-")</f>
        <v>-</v>
      </c>
      <c r="ED17" t="str">
        <f>IFERROR(__xludf.DUMMYFUNCTION("""COMPUTED_VALUE"""),"-")</f>
        <v>-</v>
      </c>
      <c r="EE17" t="str">
        <f>IFERROR(__xludf.DUMMYFUNCTION("""COMPUTED_VALUE"""),"-")</f>
        <v>-</v>
      </c>
      <c r="EF17" t="str">
        <f>IFERROR(__xludf.DUMMYFUNCTION("""COMPUTED_VALUE"""),"-")</f>
        <v>-</v>
      </c>
      <c r="EG17" t="str">
        <f>IFERROR(__xludf.DUMMYFUNCTION("""COMPUTED_VALUE"""),"-")</f>
        <v>-</v>
      </c>
      <c r="EH17" t="str">
        <f>IFERROR(__xludf.DUMMYFUNCTION("""COMPUTED_VALUE"""),"-")</f>
        <v>-</v>
      </c>
      <c r="EI17" t="str">
        <f>IFERROR(__xludf.DUMMYFUNCTION("""COMPUTED_VALUE"""),"-")</f>
        <v>-</v>
      </c>
      <c r="EJ17" t="str">
        <f>IFERROR(__xludf.DUMMYFUNCTION("""COMPUTED_VALUE"""),"-")</f>
        <v>-</v>
      </c>
      <c r="EK17" t="str">
        <f>IFERROR(__xludf.DUMMYFUNCTION("""COMPUTED_VALUE"""),"-")</f>
        <v>-</v>
      </c>
      <c r="EL17" t="str">
        <f>IFERROR(__xludf.DUMMYFUNCTION("""COMPUTED_VALUE"""),"-")</f>
        <v>-</v>
      </c>
      <c r="EM17" t="str">
        <f>IFERROR(__xludf.DUMMYFUNCTION("""COMPUTED_VALUE"""),"-")</f>
        <v>-</v>
      </c>
      <c r="EN17" t="str">
        <f>IFERROR(__xludf.DUMMYFUNCTION("""COMPUTED_VALUE"""),"-")</f>
        <v>-</v>
      </c>
      <c r="EO17" t="str">
        <f>IFERROR(__xludf.DUMMYFUNCTION("""COMPUTED_VALUE"""),"-")</f>
        <v>-</v>
      </c>
      <c r="EP17" t="str">
        <f>IFERROR(__xludf.DUMMYFUNCTION("""COMPUTED_VALUE"""),"-")</f>
        <v>-</v>
      </c>
      <c r="EQ17" t="str">
        <f>IFERROR(__xludf.DUMMYFUNCTION("""COMPUTED_VALUE"""),"x")</f>
        <v>x</v>
      </c>
      <c r="ER17" t="str">
        <f>IFERROR(__xludf.DUMMYFUNCTION("""COMPUTED_VALUE"""),"-")</f>
        <v>-</v>
      </c>
      <c r="ES17" t="str">
        <f>IFERROR(__xludf.DUMMYFUNCTION("""COMPUTED_VALUE"""),"-")</f>
        <v>-</v>
      </c>
      <c r="ET17" t="str">
        <f>IFERROR(__xludf.DUMMYFUNCTION("""COMPUTED_VALUE"""),"-")</f>
        <v>-</v>
      </c>
      <c r="EU17" t="str">
        <f>IFERROR(__xludf.DUMMYFUNCTION("""COMPUTED_VALUE"""),"-")</f>
        <v>-</v>
      </c>
      <c r="EV17" t="str">
        <f>IFERROR(__xludf.DUMMYFUNCTION("""COMPUTED_VALUE"""),"-")</f>
        <v>-</v>
      </c>
      <c r="EW17" t="str">
        <f>IFERROR(__xludf.DUMMYFUNCTION("""COMPUTED_VALUE"""),"-")</f>
        <v>-</v>
      </c>
      <c r="EX17" t="str">
        <f>IFERROR(__xludf.DUMMYFUNCTION("""COMPUTED_VALUE"""),"-")</f>
        <v>-</v>
      </c>
      <c r="EY17" t="str">
        <f>IFERROR(__xludf.DUMMYFUNCTION("""COMPUTED_VALUE"""),"-")</f>
        <v>-</v>
      </c>
      <c r="EZ17" t="str">
        <f>IFERROR(__xludf.DUMMYFUNCTION("""COMPUTED_VALUE"""),"-")</f>
        <v>-</v>
      </c>
      <c r="FA17" t="str">
        <f>IFERROR(__xludf.DUMMYFUNCTION("""COMPUTED_VALUE"""),"-")</f>
        <v>-</v>
      </c>
      <c r="FB17" t="str">
        <f>IFERROR(__xludf.DUMMYFUNCTION("""COMPUTED_VALUE"""),"-")</f>
        <v>-</v>
      </c>
      <c r="FC17" t="str">
        <f>IFERROR(__xludf.DUMMYFUNCTION("""COMPUTED_VALUE"""),"-")</f>
        <v>-</v>
      </c>
      <c r="FD17" t="str">
        <f>IFERROR(__xludf.DUMMYFUNCTION("""COMPUTED_VALUE"""),"-")</f>
        <v>-</v>
      </c>
      <c r="FE17" t="str">
        <f>IFERROR(__xludf.DUMMYFUNCTION("""COMPUTED_VALUE"""),"-")</f>
        <v>-</v>
      </c>
      <c r="FF17" t="str">
        <f>IFERROR(__xludf.DUMMYFUNCTION("""COMPUTED_VALUE"""),"-")</f>
        <v>-</v>
      </c>
      <c r="FG17" t="str">
        <f>IFERROR(__xludf.DUMMYFUNCTION("""COMPUTED_VALUE"""),"-")</f>
        <v>-</v>
      </c>
      <c r="FH17" t="str">
        <f>IFERROR(__xludf.DUMMYFUNCTION("""COMPUTED_VALUE"""),"-")</f>
        <v>-</v>
      </c>
      <c r="FI17" t="str">
        <f>IFERROR(__xludf.DUMMYFUNCTION("""COMPUTED_VALUE"""),"-")</f>
        <v>-</v>
      </c>
      <c r="FJ17" t="str">
        <f>IFERROR(__xludf.DUMMYFUNCTION("""COMPUTED_VALUE"""),"-")</f>
        <v>-</v>
      </c>
      <c r="FK17" t="str">
        <f>IFERROR(__xludf.DUMMYFUNCTION("""COMPUTED_VALUE"""),"-")</f>
        <v>-</v>
      </c>
      <c r="FL17" t="str">
        <f>IFERROR(__xludf.DUMMYFUNCTION("""COMPUTED_VALUE"""),"-")</f>
        <v>-</v>
      </c>
      <c r="FM17" t="str">
        <f>IFERROR(__xludf.DUMMYFUNCTION("""COMPUTED_VALUE"""),"-")</f>
        <v>-</v>
      </c>
      <c r="FN17" t="str">
        <f>IFERROR(__xludf.DUMMYFUNCTION("""COMPUTED_VALUE"""),"-")</f>
        <v>-</v>
      </c>
      <c r="FO17" t="str">
        <f>IFERROR(__xludf.DUMMYFUNCTION("""COMPUTED_VALUE"""),"-")</f>
        <v>-</v>
      </c>
      <c r="FP17" t="str">
        <f>IFERROR(__xludf.DUMMYFUNCTION("""COMPUTED_VALUE"""),"-")</f>
        <v>-</v>
      </c>
      <c r="FQ17" t="str">
        <f>IFERROR(__xludf.DUMMYFUNCTION("""COMPUTED_VALUE"""),"-")</f>
        <v>-</v>
      </c>
      <c r="FR17" t="str">
        <f>IFERROR(__xludf.DUMMYFUNCTION("""COMPUTED_VALUE"""),"-")</f>
        <v>-</v>
      </c>
      <c r="FS17" t="str">
        <f>IFERROR(__xludf.DUMMYFUNCTION("""COMPUTED_VALUE"""),"-")</f>
        <v>-</v>
      </c>
      <c r="FT17" t="str">
        <f>IFERROR(__xludf.DUMMYFUNCTION("""COMPUTED_VALUE"""),"x")</f>
        <v>x</v>
      </c>
      <c r="FU17" t="str">
        <f>IFERROR(__xludf.DUMMYFUNCTION("""COMPUTED_VALUE"""),"-")</f>
        <v>-</v>
      </c>
      <c r="FV17" t="str">
        <f>IFERROR(__xludf.DUMMYFUNCTION("""COMPUTED_VALUE"""),"-")</f>
        <v>-</v>
      </c>
      <c r="FW17" t="str">
        <f>IFERROR(__xludf.DUMMYFUNCTION("""COMPUTED_VALUE"""),"-")</f>
        <v>-</v>
      </c>
      <c r="FX17" t="str">
        <f>IFERROR(__xludf.DUMMYFUNCTION("""COMPUTED_VALUE"""),"-")</f>
        <v>-</v>
      </c>
      <c r="FY17" t="str">
        <f>IFERROR(__xludf.DUMMYFUNCTION("""COMPUTED_VALUE"""),"-")</f>
        <v>-</v>
      </c>
      <c r="FZ17" t="str">
        <f>IFERROR(__xludf.DUMMYFUNCTION("""COMPUTED_VALUE"""),"-")</f>
        <v>-</v>
      </c>
      <c r="GA17" t="str">
        <f>IFERROR(__xludf.DUMMYFUNCTION("""COMPUTED_VALUE"""),"-")</f>
        <v>-</v>
      </c>
      <c r="GB17" t="str">
        <f>IFERROR(__xludf.DUMMYFUNCTION("""COMPUTED_VALUE"""),"-")</f>
        <v>-</v>
      </c>
      <c r="GC17" t="str">
        <f>IFERROR(__xludf.DUMMYFUNCTION("""COMPUTED_VALUE"""),"-")</f>
        <v>-</v>
      </c>
      <c r="GD17" t="str">
        <f>IFERROR(__xludf.DUMMYFUNCTION("""COMPUTED_VALUE"""),"-")</f>
        <v>-</v>
      </c>
      <c r="GE17" t="str">
        <f>IFERROR(__xludf.DUMMYFUNCTION("""COMPUTED_VALUE"""),"-")</f>
        <v>-</v>
      </c>
      <c r="GF17" t="str">
        <f>IFERROR(__xludf.DUMMYFUNCTION("""COMPUTED_VALUE"""),"-")</f>
        <v>-</v>
      </c>
      <c r="GG17" t="str">
        <f>IFERROR(__xludf.DUMMYFUNCTION("""COMPUTED_VALUE"""),"-")</f>
        <v>-</v>
      </c>
      <c r="GH17" t="str">
        <f>IFERROR(__xludf.DUMMYFUNCTION("""COMPUTED_VALUE"""),"-")</f>
        <v>-</v>
      </c>
      <c r="GI17" t="str">
        <f>IFERROR(__xludf.DUMMYFUNCTION("""COMPUTED_VALUE"""),"-")</f>
        <v>-</v>
      </c>
      <c r="GJ17" t="str">
        <f>IFERROR(__xludf.DUMMYFUNCTION("""COMPUTED_VALUE"""),"-")</f>
        <v>-</v>
      </c>
      <c r="GK17" t="str">
        <f>IFERROR(__xludf.DUMMYFUNCTION("""COMPUTED_VALUE"""),"-")</f>
        <v>-</v>
      </c>
      <c r="GL17" t="str">
        <f>IFERROR(__xludf.DUMMYFUNCTION("""COMPUTED_VALUE"""),"-")</f>
        <v>-</v>
      </c>
      <c r="GM17" t="str">
        <f>IFERROR(__xludf.DUMMYFUNCTION("""COMPUTED_VALUE"""),"-")</f>
        <v>-</v>
      </c>
      <c r="GN17" t="str">
        <f>IFERROR(__xludf.DUMMYFUNCTION("""COMPUTED_VALUE"""),"-")</f>
        <v>-</v>
      </c>
      <c r="GO17" t="str">
        <f>IFERROR(__xludf.DUMMYFUNCTION("""COMPUTED_VALUE"""),"-")</f>
        <v>-</v>
      </c>
      <c r="GP17" t="str">
        <f>IFERROR(__xludf.DUMMYFUNCTION("""COMPUTED_VALUE"""),"-")</f>
        <v>-</v>
      </c>
      <c r="GQ17" t="str">
        <f>IFERROR(__xludf.DUMMYFUNCTION("""COMPUTED_VALUE"""),"-")</f>
        <v>-</v>
      </c>
      <c r="GR17" t="str">
        <f>IFERROR(__xludf.DUMMYFUNCTION("""COMPUTED_VALUE"""),"-")</f>
        <v>-</v>
      </c>
      <c r="GS17" t="str">
        <f>IFERROR(__xludf.DUMMYFUNCTION("""COMPUTED_VALUE"""),"x")</f>
        <v>x</v>
      </c>
      <c r="GT17" t="str">
        <f>IFERROR(__xludf.DUMMYFUNCTION("""COMPUTED_VALUE"""),"x")</f>
        <v>x</v>
      </c>
      <c r="GU17">
        <f>IFERROR(__xludf.DUMMYFUNCTION("""COMPUTED_VALUE"""),1.0)</f>
        <v>1</v>
      </c>
      <c r="GV17">
        <f>IFERROR(__xludf.DUMMYFUNCTION("""COMPUTED_VALUE"""),1.0)</f>
        <v>1</v>
      </c>
      <c r="GW17">
        <f>IFERROR(__xludf.DUMMYFUNCTION("""COMPUTED_VALUE"""),1.0)</f>
        <v>1</v>
      </c>
      <c r="GX17">
        <f>IFERROR(__xludf.DUMMYFUNCTION("""COMPUTED_VALUE"""),1.0)</f>
        <v>1</v>
      </c>
      <c r="GY17">
        <f>IFERROR(__xludf.DUMMYFUNCTION("""COMPUTED_VALUE"""),1.0)</f>
        <v>1</v>
      </c>
      <c r="GZ17">
        <f>IFERROR(__xludf.DUMMYFUNCTION("""COMPUTED_VALUE"""),1.0)</f>
        <v>1</v>
      </c>
      <c r="HA17">
        <f>IFERROR(__xludf.DUMMYFUNCTION("""COMPUTED_VALUE"""),1.0)</f>
        <v>1</v>
      </c>
      <c r="HB17">
        <f>IFERROR(__xludf.DUMMYFUNCTION("""COMPUTED_VALUE"""),1.0)</f>
        <v>1</v>
      </c>
      <c r="HC17">
        <f>IFERROR(__xludf.DUMMYFUNCTION("""COMPUTED_VALUE"""),1.0)</f>
        <v>1</v>
      </c>
      <c r="HD17">
        <f>IFERROR(__xludf.DUMMYFUNCTION("""COMPUTED_VALUE"""),1.0)</f>
        <v>1</v>
      </c>
      <c r="HE17">
        <f>IFERROR(__xludf.DUMMYFUNCTION("""COMPUTED_VALUE"""),1.0)</f>
        <v>1</v>
      </c>
      <c r="HF17">
        <f>IFERROR(__xludf.DUMMYFUNCTION("""COMPUTED_VALUE"""),1.0)</f>
        <v>1</v>
      </c>
      <c r="HG17">
        <f>IFERROR(__xludf.DUMMYFUNCTION("""COMPUTED_VALUE"""),1.0)</f>
        <v>1</v>
      </c>
      <c r="HH17">
        <f>IFERROR(__xludf.DUMMYFUNCTION("""COMPUTED_VALUE"""),1.0)</f>
        <v>1</v>
      </c>
      <c r="HI17">
        <f>IFERROR(__xludf.DUMMYFUNCTION("""COMPUTED_VALUE"""),1.0)</f>
        <v>1</v>
      </c>
      <c r="HJ17">
        <f>IFERROR(__xludf.DUMMYFUNCTION("""COMPUTED_VALUE"""),1.0)</f>
        <v>1</v>
      </c>
      <c r="HK17">
        <f>IFERROR(__xludf.DUMMYFUNCTION("""COMPUTED_VALUE"""),1.0)</f>
        <v>1</v>
      </c>
      <c r="HL17">
        <f>IFERROR(__xludf.DUMMYFUNCTION("""COMPUTED_VALUE"""),1.0)</f>
        <v>1</v>
      </c>
      <c r="HM17">
        <f>IFERROR(__xludf.DUMMYFUNCTION("""COMPUTED_VALUE"""),1.0)</f>
        <v>1</v>
      </c>
      <c r="HN17">
        <f>IFERROR(__xludf.DUMMYFUNCTION("""COMPUTED_VALUE"""),1.0)</f>
        <v>1</v>
      </c>
      <c r="HO17">
        <f>IFERROR(__xludf.DUMMYFUNCTION("""COMPUTED_VALUE"""),1.0)</f>
        <v>1</v>
      </c>
      <c r="HP17">
        <f>IFERROR(__xludf.DUMMYFUNCTION("""COMPUTED_VALUE"""),1.0)</f>
        <v>1</v>
      </c>
      <c r="HQ17">
        <f>IFERROR(__xludf.DUMMYFUNCTION("""COMPUTED_VALUE"""),1.0)</f>
        <v>1</v>
      </c>
      <c r="HR17">
        <f>IFERROR(__xludf.DUMMYFUNCTION("""COMPUTED_VALUE"""),1.0)</f>
        <v>1</v>
      </c>
      <c r="HS17">
        <f>IFERROR(__xludf.DUMMYFUNCTION("""COMPUTED_VALUE"""),1.0)</f>
        <v>1</v>
      </c>
      <c r="HT17">
        <f>IFERROR(__xludf.DUMMYFUNCTION("""COMPUTED_VALUE"""),1.0)</f>
        <v>1</v>
      </c>
      <c r="HU17">
        <f>IFERROR(__xludf.DUMMYFUNCTION("""COMPUTED_VALUE"""),1.0)</f>
        <v>1</v>
      </c>
      <c r="HV17">
        <f>IFERROR(__xludf.DUMMYFUNCTION("""COMPUTED_VALUE"""),1.0)</f>
        <v>1</v>
      </c>
      <c r="HW17">
        <f>IFERROR(__xludf.DUMMYFUNCTION("""COMPUTED_VALUE"""),1.0)</f>
        <v>1</v>
      </c>
      <c r="HX17">
        <f>IFERROR(__xludf.DUMMYFUNCTION("""COMPUTED_VALUE"""),1.0)</f>
        <v>1</v>
      </c>
      <c r="HY17">
        <f>IFERROR(__xludf.DUMMYFUNCTION("""COMPUTED_VALUE"""),1.0)</f>
        <v>1</v>
      </c>
      <c r="HZ17">
        <f>IFERROR(__xludf.DUMMYFUNCTION("""COMPUTED_VALUE"""),1.0)</f>
        <v>1</v>
      </c>
      <c r="IA17">
        <f>IFERROR(__xludf.DUMMYFUNCTION("""COMPUTED_VALUE"""),1.0)</f>
        <v>1</v>
      </c>
      <c r="IB17">
        <f>IFERROR(__xludf.DUMMYFUNCTION("""COMPUTED_VALUE"""),1.0)</f>
        <v>1</v>
      </c>
      <c r="IC17">
        <f>IFERROR(__xludf.DUMMYFUNCTION("""COMPUTED_VALUE"""),1.0)</f>
        <v>1</v>
      </c>
      <c r="ID17">
        <f>IFERROR(__xludf.DUMMYFUNCTION("""COMPUTED_VALUE"""),1.0)</f>
        <v>1</v>
      </c>
      <c r="IE17">
        <f>IFERROR(__xludf.DUMMYFUNCTION("""COMPUTED_VALUE"""),1.0)</f>
        <v>1</v>
      </c>
      <c r="IF17">
        <f>IFERROR(__xludf.DUMMYFUNCTION("""COMPUTED_VALUE"""),1.0)</f>
        <v>1</v>
      </c>
      <c r="IG17">
        <f>IFERROR(__xludf.DUMMYFUNCTION("""COMPUTED_VALUE"""),1.0)</f>
        <v>1</v>
      </c>
      <c r="IH17">
        <f>IFERROR(__xludf.DUMMYFUNCTION("""COMPUTED_VALUE"""),1.0)</f>
        <v>1</v>
      </c>
      <c r="II17">
        <f>IFERROR(__xludf.DUMMYFUNCTION("""COMPUTED_VALUE"""),1.0)</f>
        <v>1</v>
      </c>
      <c r="IJ17">
        <f>IFERROR(__xludf.DUMMYFUNCTION("""COMPUTED_VALUE"""),1.0)</f>
        <v>1</v>
      </c>
      <c r="IK17" t="str">
        <f>IFERROR(__xludf.DUMMYFUNCTION("""COMPUTED_VALUE"""),"x")</f>
        <v>x</v>
      </c>
      <c r="IL17">
        <f>IFERROR(__xludf.DUMMYFUNCTION("""COMPUTED_VALUE"""),1.0)</f>
        <v>1</v>
      </c>
      <c r="IM17">
        <f>IFERROR(__xludf.DUMMYFUNCTION("""COMPUTED_VALUE"""),1.0)</f>
        <v>1</v>
      </c>
      <c r="IN17">
        <f>IFERROR(__xludf.DUMMYFUNCTION("""COMPUTED_VALUE"""),1.0)</f>
        <v>1</v>
      </c>
      <c r="IO17">
        <f>IFERROR(__xludf.DUMMYFUNCTION("""COMPUTED_VALUE"""),1.0)</f>
        <v>1</v>
      </c>
      <c r="IP17">
        <f>IFERROR(__xludf.DUMMYFUNCTION("""COMPUTED_VALUE"""),1.0)</f>
        <v>1</v>
      </c>
      <c r="IQ17">
        <f>IFERROR(__xludf.DUMMYFUNCTION("""COMPUTED_VALUE"""),1.0)</f>
        <v>1</v>
      </c>
      <c r="IR17">
        <f>IFERROR(__xludf.DUMMYFUNCTION("""COMPUTED_VALUE"""),1.0)</f>
        <v>1</v>
      </c>
      <c r="IS17">
        <f>IFERROR(__xludf.DUMMYFUNCTION("""COMPUTED_VALUE"""),1.0)</f>
        <v>1</v>
      </c>
      <c r="IT17">
        <f>IFERROR(__xludf.DUMMYFUNCTION("""COMPUTED_VALUE"""),1.0)</f>
        <v>1</v>
      </c>
      <c r="IU17">
        <f>IFERROR(__xludf.DUMMYFUNCTION("""COMPUTED_VALUE"""),1.0)</f>
        <v>1</v>
      </c>
      <c r="IV17">
        <f>IFERROR(__xludf.DUMMYFUNCTION("""COMPUTED_VALUE"""),1.0)</f>
        <v>1</v>
      </c>
      <c r="IW17">
        <f>IFERROR(__xludf.DUMMYFUNCTION("""COMPUTED_VALUE"""),1.0)</f>
        <v>1</v>
      </c>
      <c r="IX17">
        <f>IFERROR(__xludf.DUMMYFUNCTION("""COMPUTED_VALUE"""),1.0)</f>
        <v>1</v>
      </c>
      <c r="IY17">
        <f>IFERROR(__xludf.DUMMYFUNCTION("""COMPUTED_VALUE"""),1.0)</f>
        <v>1</v>
      </c>
      <c r="IZ17">
        <f>IFERROR(__xludf.DUMMYFUNCTION("""COMPUTED_VALUE"""),1.0)</f>
        <v>1</v>
      </c>
      <c r="JA17">
        <f>IFERROR(__xludf.DUMMYFUNCTION("""COMPUTED_VALUE"""),1.0)</f>
        <v>1</v>
      </c>
      <c r="JB17">
        <f>IFERROR(__xludf.DUMMYFUNCTION("""COMPUTED_VALUE"""),1.0)</f>
        <v>1</v>
      </c>
      <c r="JC17">
        <f>IFERROR(__xludf.DUMMYFUNCTION("""COMPUTED_VALUE"""),1.0)</f>
        <v>1</v>
      </c>
      <c r="JD17">
        <f>IFERROR(__xludf.DUMMYFUNCTION("""COMPUTED_VALUE"""),1.0)</f>
        <v>1</v>
      </c>
      <c r="JE17">
        <f>IFERROR(__xludf.DUMMYFUNCTION("""COMPUTED_VALUE"""),1.0)</f>
        <v>1</v>
      </c>
      <c r="JF17">
        <f>IFERROR(__xludf.DUMMYFUNCTION("""COMPUTED_VALUE"""),1.0)</f>
        <v>1</v>
      </c>
      <c r="JG17">
        <f>IFERROR(__xludf.DUMMYFUNCTION("""COMPUTED_VALUE"""),1.0)</f>
        <v>1</v>
      </c>
      <c r="JH17">
        <f>IFERROR(__xludf.DUMMYFUNCTION("""COMPUTED_VALUE"""),1.0)</f>
        <v>1</v>
      </c>
      <c r="JI17">
        <f>IFERROR(__xludf.DUMMYFUNCTION("""COMPUTED_VALUE"""),1.0)</f>
        <v>1</v>
      </c>
      <c r="JJ17">
        <f>IFERROR(__xludf.DUMMYFUNCTION("""COMPUTED_VALUE"""),1.0)</f>
        <v>1</v>
      </c>
      <c r="JK17">
        <f>IFERROR(__xludf.DUMMYFUNCTION("""COMPUTED_VALUE"""),1.0)</f>
        <v>1</v>
      </c>
      <c r="JL17">
        <f>IFERROR(__xludf.DUMMYFUNCTION("""COMPUTED_VALUE"""),1.0)</f>
        <v>1</v>
      </c>
      <c r="JM17">
        <f>IFERROR(__xludf.DUMMYFUNCTION("""COMPUTED_VALUE"""),1.0)</f>
        <v>1</v>
      </c>
      <c r="JN17">
        <f>IFERROR(__xludf.DUMMYFUNCTION("""COMPUTED_VALUE"""),1.0)</f>
        <v>1</v>
      </c>
      <c r="JO17">
        <f>IFERROR(__xludf.DUMMYFUNCTION("""COMPUTED_VALUE"""),1.0)</f>
        <v>1</v>
      </c>
      <c r="JP17">
        <f>IFERROR(__xludf.DUMMYFUNCTION("""COMPUTED_VALUE"""),1.0)</f>
        <v>1</v>
      </c>
      <c r="JQ17">
        <f>IFERROR(__xludf.DUMMYFUNCTION("""COMPUTED_VALUE"""),1.0)</f>
        <v>1</v>
      </c>
      <c r="JR17">
        <f>IFERROR(__xludf.DUMMYFUNCTION("""COMPUTED_VALUE"""),1.0)</f>
        <v>1</v>
      </c>
      <c r="JS17" t="str">
        <f>IFERROR(__xludf.DUMMYFUNCTION("""COMPUTED_VALUE"""),"x")</f>
        <v>x</v>
      </c>
      <c r="JT17">
        <f>IFERROR(__xludf.DUMMYFUNCTION("""COMPUTED_VALUE"""),0.0)</f>
        <v>0</v>
      </c>
      <c r="JU17">
        <f>IFERROR(__xludf.DUMMYFUNCTION("""COMPUTED_VALUE"""),0.0)</f>
        <v>0</v>
      </c>
      <c r="JV17">
        <f>IFERROR(__xludf.DUMMYFUNCTION("""COMPUTED_VALUE"""),0.0)</f>
        <v>0</v>
      </c>
      <c r="JW17">
        <f>IFERROR(__xludf.DUMMYFUNCTION("""COMPUTED_VALUE"""),0.0)</f>
        <v>0</v>
      </c>
      <c r="JX17">
        <f>IFERROR(__xludf.DUMMYFUNCTION("""COMPUTED_VALUE"""),0.0)</f>
        <v>0</v>
      </c>
      <c r="JY17">
        <f>IFERROR(__xludf.DUMMYFUNCTION("""COMPUTED_VALUE"""),0.0)</f>
        <v>0</v>
      </c>
      <c r="JZ17">
        <f>IFERROR(__xludf.DUMMYFUNCTION("""COMPUTED_VALUE"""),0.0)</f>
        <v>0</v>
      </c>
      <c r="KA17">
        <f>IFERROR(__xludf.DUMMYFUNCTION("""COMPUTED_VALUE"""),0.0)</f>
        <v>0</v>
      </c>
      <c r="KB17">
        <f>IFERROR(__xludf.DUMMYFUNCTION("""COMPUTED_VALUE"""),0.0)</f>
        <v>0</v>
      </c>
      <c r="KC17">
        <f>IFERROR(__xludf.DUMMYFUNCTION("""COMPUTED_VALUE"""),0.0)</f>
        <v>0</v>
      </c>
      <c r="KD17">
        <f>IFERROR(__xludf.DUMMYFUNCTION("""COMPUTED_VALUE"""),0.0)</f>
        <v>0</v>
      </c>
      <c r="KE17">
        <f>IFERROR(__xludf.DUMMYFUNCTION("""COMPUTED_VALUE"""),0.0)</f>
        <v>0</v>
      </c>
      <c r="KF17">
        <f>IFERROR(__xludf.DUMMYFUNCTION("""COMPUTED_VALUE"""),0.0)</f>
        <v>0</v>
      </c>
      <c r="KG17">
        <f>IFERROR(__xludf.DUMMYFUNCTION("""COMPUTED_VALUE"""),0.0)</f>
        <v>0</v>
      </c>
      <c r="KH17">
        <f>IFERROR(__xludf.DUMMYFUNCTION("""COMPUTED_VALUE"""),0.0)</f>
        <v>0</v>
      </c>
      <c r="KI17">
        <f>IFERROR(__xludf.DUMMYFUNCTION("""COMPUTED_VALUE"""),0.0)</f>
        <v>0</v>
      </c>
      <c r="KJ17">
        <f>IFERROR(__xludf.DUMMYFUNCTION("""COMPUTED_VALUE"""),0.0)</f>
        <v>0</v>
      </c>
      <c r="KK17">
        <f>IFERROR(__xludf.DUMMYFUNCTION("""COMPUTED_VALUE"""),0.0)</f>
        <v>0</v>
      </c>
      <c r="KL17">
        <f>IFERROR(__xludf.DUMMYFUNCTION("""COMPUTED_VALUE"""),0.0)</f>
        <v>0</v>
      </c>
      <c r="KM17">
        <f>IFERROR(__xludf.DUMMYFUNCTION("""COMPUTED_VALUE"""),0.0)</f>
        <v>0</v>
      </c>
      <c r="KN17">
        <f>IFERROR(__xludf.DUMMYFUNCTION("""COMPUTED_VALUE"""),0.0)</f>
        <v>0</v>
      </c>
      <c r="KO17">
        <f>IFERROR(__xludf.DUMMYFUNCTION("""COMPUTED_VALUE"""),0.0)</f>
        <v>0</v>
      </c>
      <c r="KP17">
        <f>IFERROR(__xludf.DUMMYFUNCTION("""COMPUTED_VALUE"""),0.0)</f>
        <v>0</v>
      </c>
      <c r="KQ17">
        <f>IFERROR(__xludf.DUMMYFUNCTION("""COMPUTED_VALUE"""),0.0)</f>
        <v>0</v>
      </c>
      <c r="KR17">
        <f>IFERROR(__xludf.DUMMYFUNCTION("""COMPUTED_VALUE"""),0.0)</f>
        <v>0</v>
      </c>
      <c r="KS17">
        <f>IFERROR(__xludf.DUMMYFUNCTION("""COMPUTED_VALUE"""),0.0)</f>
        <v>0</v>
      </c>
      <c r="KT17">
        <f>IFERROR(__xludf.DUMMYFUNCTION("""COMPUTED_VALUE"""),0.0)</f>
        <v>0</v>
      </c>
      <c r="KU17">
        <f>IFERROR(__xludf.DUMMYFUNCTION("""COMPUTED_VALUE"""),0.0)</f>
        <v>0</v>
      </c>
      <c r="KV17">
        <f>IFERROR(__xludf.DUMMYFUNCTION("""COMPUTED_VALUE"""),0.0)</f>
        <v>0</v>
      </c>
      <c r="KW17">
        <f>IFERROR(__xludf.DUMMYFUNCTION("""COMPUTED_VALUE"""),0.0)</f>
        <v>0</v>
      </c>
      <c r="KX17">
        <f>IFERROR(__xludf.DUMMYFUNCTION("""COMPUTED_VALUE"""),0.0)</f>
        <v>0</v>
      </c>
      <c r="KY17">
        <f>IFERROR(__xludf.DUMMYFUNCTION("""COMPUTED_VALUE"""),0.0)</f>
        <v>0</v>
      </c>
      <c r="KZ17" t="str">
        <f>IFERROR(__xludf.DUMMYFUNCTION("""COMPUTED_VALUE"""),"x")</f>
        <v>x</v>
      </c>
      <c r="LA17">
        <f>IFERROR(__xludf.DUMMYFUNCTION("""COMPUTED_VALUE"""),0.0)</f>
        <v>0</v>
      </c>
      <c r="LB17">
        <f>IFERROR(__xludf.DUMMYFUNCTION("""COMPUTED_VALUE"""),0.0)</f>
        <v>0</v>
      </c>
      <c r="LC17">
        <f>IFERROR(__xludf.DUMMYFUNCTION("""COMPUTED_VALUE"""),0.0)</f>
        <v>0</v>
      </c>
      <c r="LD17">
        <f>IFERROR(__xludf.DUMMYFUNCTION("""COMPUTED_VALUE"""),0.0)</f>
        <v>0</v>
      </c>
      <c r="LE17">
        <f>IFERROR(__xludf.DUMMYFUNCTION("""COMPUTED_VALUE"""),0.0)</f>
        <v>0</v>
      </c>
      <c r="LF17">
        <f>IFERROR(__xludf.DUMMYFUNCTION("""COMPUTED_VALUE"""),0.0)</f>
        <v>0</v>
      </c>
      <c r="LG17">
        <f>IFERROR(__xludf.DUMMYFUNCTION("""COMPUTED_VALUE"""),0.0)</f>
        <v>0</v>
      </c>
      <c r="LH17">
        <f>IFERROR(__xludf.DUMMYFUNCTION("""COMPUTED_VALUE"""),0.0)</f>
        <v>0</v>
      </c>
      <c r="LI17">
        <f>IFERROR(__xludf.DUMMYFUNCTION("""COMPUTED_VALUE"""),0.0)</f>
        <v>0</v>
      </c>
      <c r="LJ17">
        <f>IFERROR(__xludf.DUMMYFUNCTION("""COMPUTED_VALUE"""),0.0)</f>
        <v>0</v>
      </c>
      <c r="LK17">
        <f>IFERROR(__xludf.DUMMYFUNCTION("""COMPUTED_VALUE"""),0.0)</f>
        <v>0</v>
      </c>
      <c r="LL17">
        <f>IFERROR(__xludf.DUMMYFUNCTION("""COMPUTED_VALUE"""),0.0)</f>
        <v>0</v>
      </c>
      <c r="LM17">
        <f>IFERROR(__xludf.DUMMYFUNCTION("""COMPUTED_VALUE"""),0.0)</f>
        <v>0</v>
      </c>
      <c r="LN17">
        <f>IFERROR(__xludf.DUMMYFUNCTION("""COMPUTED_VALUE"""),0.0)</f>
        <v>0</v>
      </c>
      <c r="LO17">
        <f>IFERROR(__xludf.DUMMYFUNCTION("""COMPUTED_VALUE"""),0.0)</f>
        <v>0</v>
      </c>
      <c r="LP17">
        <f>IFERROR(__xludf.DUMMYFUNCTION("""COMPUTED_VALUE"""),0.0)</f>
        <v>0</v>
      </c>
      <c r="LQ17" t="str">
        <f>IFERROR(__xludf.DUMMYFUNCTION("""COMPUTED_VALUE"""),"x")</f>
        <v>x</v>
      </c>
      <c r="LR17">
        <f>IFERROR(__xludf.DUMMYFUNCTION("""COMPUTED_VALUE"""),0.0)</f>
        <v>0</v>
      </c>
      <c r="LS17">
        <f>IFERROR(__xludf.DUMMYFUNCTION("""COMPUTED_VALUE"""),0.0)</f>
        <v>0</v>
      </c>
      <c r="LT17">
        <f>IFERROR(__xludf.DUMMYFUNCTION("""COMPUTED_VALUE"""),0.0)</f>
        <v>0</v>
      </c>
      <c r="LU17">
        <f>IFERROR(__xludf.DUMMYFUNCTION("""COMPUTED_VALUE"""),0.0)</f>
        <v>0</v>
      </c>
      <c r="LV17">
        <f>IFERROR(__xludf.DUMMYFUNCTION("""COMPUTED_VALUE"""),0.0)</f>
        <v>0</v>
      </c>
      <c r="LW17">
        <f>IFERROR(__xludf.DUMMYFUNCTION("""COMPUTED_VALUE"""),0.0)</f>
        <v>0</v>
      </c>
      <c r="LX17">
        <f>IFERROR(__xludf.DUMMYFUNCTION("""COMPUTED_VALUE"""),0.0)</f>
        <v>0</v>
      </c>
      <c r="LY17">
        <f>IFERROR(__xludf.DUMMYFUNCTION("""COMPUTED_VALUE"""),0.0)</f>
        <v>0</v>
      </c>
      <c r="LZ17">
        <f>IFERROR(__xludf.DUMMYFUNCTION("""COMPUTED_VALUE"""),0.0)</f>
        <v>0</v>
      </c>
      <c r="MA17">
        <f>IFERROR(__xludf.DUMMYFUNCTION("""COMPUTED_VALUE"""),0.0)</f>
        <v>0</v>
      </c>
      <c r="MB17">
        <f>IFERROR(__xludf.DUMMYFUNCTION("""COMPUTED_VALUE"""),0.0)</f>
        <v>0</v>
      </c>
      <c r="MC17">
        <f>IFERROR(__xludf.DUMMYFUNCTION("""COMPUTED_VALUE"""),0.0)</f>
        <v>0</v>
      </c>
      <c r="MD17">
        <f>IFERROR(__xludf.DUMMYFUNCTION("""COMPUTED_VALUE"""),0.0)</f>
        <v>0</v>
      </c>
      <c r="ME17">
        <f>IFERROR(__xludf.DUMMYFUNCTION("""COMPUTED_VALUE"""),0.0)</f>
        <v>0</v>
      </c>
      <c r="MF17">
        <f>IFERROR(__xludf.DUMMYFUNCTION("""COMPUTED_VALUE"""),0.0)</f>
        <v>0</v>
      </c>
      <c r="MG17">
        <f>IFERROR(__xludf.DUMMYFUNCTION("""COMPUTED_VALUE"""),0.0)</f>
        <v>0</v>
      </c>
      <c r="MH17">
        <f>IFERROR(__xludf.DUMMYFUNCTION("""COMPUTED_VALUE"""),0.0)</f>
        <v>0</v>
      </c>
      <c r="MI17">
        <f>IFERROR(__xludf.DUMMYFUNCTION("""COMPUTED_VALUE"""),0.0)</f>
        <v>0</v>
      </c>
      <c r="MJ17">
        <f>IFERROR(__xludf.DUMMYFUNCTION("""COMPUTED_VALUE"""),0.0)</f>
        <v>0</v>
      </c>
      <c r="MK17">
        <f>IFERROR(__xludf.DUMMYFUNCTION("""COMPUTED_VALUE"""),0.0)</f>
        <v>0</v>
      </c>
      <c r="ML17">
        <f>IFERROR(__xludf.DUMMYFUNCTION("""COMPUTED_VALUE"""),0.0)</f>
        <v>0</v>
      </c>
      <c r="MM17">
        <f>IFERROR(__xludf.DUMMYFUNCTION("""COMPUTED_VALUE"""),0.0)</f>
        <v>0</v>
      </c>
      <c r="MN17">
        <f>IFERROR(__xludf.DUMMYFUNCTION("""COMPUTED_VALUE"""),0.0)</f>
        <v>0</v>
      </c>
      <c r="MO17">
        <f>IFERROR(__xludf.DUMMYFUNCTION("""COMPUTED_VALUE"""),0.0)</f>
        <v>0</v>
      </c>
      <c r="MP17">
        <f>IFERROR(__xludf.DUMMYFUNCTION("""COMPUTED_VALUE"""),0.0)</f>
        <v>0</v>
      </c>
      <c r="MQ17">
        <f>IFERROR(__xludf.DUMMYFUNCTION("""COMPUTED_VALUE"""),0.0)</f>
        <v>0</v>
      </c>
      <c r="MR17">
        <f>IFERROR(__xludf.DUMMYFUNCTION("""COMPUTED_VALUE"""),0.0)</f>
        <v>0</v>
      </c>
      <c r="MS17">
        <f>IFERROR(__xludf.DUMMYFUNCTION("""COMPUTED_VALUE"""),0.0)</f>
        <v>0</v>
      </c>
      <c r="MT17" t="str">
        <f>IFERROR(__xludf.DUMMYFUNCTION("""COMPUTED_VALUE"""),"x")</f>
        <v>x</v>
      </c>
      <c r="MU17">
        <f>IFERROR(__xludf.DUMMYFUNCTION("""COMPUTED_VALUE"""),0.0)</f>
        <v>0</v>
      </c>
      <c r="MV17">
        <f>IFERROR(__xludf.DUMMYFUNCTION("""COMPUTED_VALUE"""),0.0)</f>
        <v>0</v>
      </c>
      <c r="MW17">
        <f>IFERROR(__xludf.DUMMYFUNCTION("""COMPUTED_VALUE"""),0.0)</f>
        <v>0</v>
      </c>
      <c r="MX17">
        <f>IFERROR(__xludf.DUMMYFUNCTION("""COMPUTED_VALUE"""),0.0)</f>
        <v>0</v>
      </c>
      <c r="MY17">
        <f>IFERROR(__xludf.DUMMYFUNCTION("""COMPUTED_VALUE"""),0.0)</f>
        <v>0</v>
      </c>
      <c r="MZ17">
        <f>IFERROR(__xludf.DUMMYFUNCTION("""COMPUTED_VALUE"""),0.0)</f>
        <v>0</v>
      </c>
      <c r="NA17">
        <f>IFERROR(__xludf.DUMMYFUNCTION("""COMPUTED_VALUE"""),0.0)</f>
        <v>0</v>
      </c>
      <c r="NB17">
        <f>IFERROR(__xludf.DUMMYFUNCTION("""COMPUTED_VALUE"""),0.0)</f>
        <v>0</v>
      </c>
      <c r="NC17">
        <f>IFERROR(__xludf.DUMMYFUNCTION("""COMPUTED_VALUE"""),0.0)</f>
        <v>0</v>
      </c>
      <c r="ND17">
        <f>IFERROR(__xludf.DUMMYFUNCTION("""COMPUTED_VALUE"""),0.0)</f>
        <v>0</v>
      </c>
      <c r="NE17">
        <f>IFERROR(__xludf.DUMMYFUNCTION("""COMPUTED_VALUE"""),0.0)</f>
        <v>0</v>
      </c>
      <c r="NF17">
        <f>IFERROR(__xludf.DUMMYFUNCTION("""COMPUTED_VALUE"""),0.0)</f>
        <v>0</v>
      </c>
      <c r="NG17">
        <f>IFERROR(__xludf.DUMMYFUNCTION("""COMPUTED_VALUE"""),0.0)</f>
        <v>0</v>
      </c>
      <c r="NH17">
        <f>IFERROR(__xludf.DUMMYFUNCTION("""COMPUTED_VALUE"""),0.0)</f>
        <v>0</v>
      </c>
      <c r="NI17">
        <f>IFERROR(__xludf.DUMMYFUNCTION("""COMPUTED_VALUE"""),0.0)</f>
        <v>0</v>
      </c>
      <c r="NJ17">
        <f>IFERROR(__xludf.DUMMYFUNCTION("""COMPUTED_VALUE"""),0.0)</f>
        <v>0</v>
      </c>
      <c r="NK17">
        <f>IFERROR(__xludf.DUMMYFUNCTION("""COMPUTED_VALUE"""),0.0)</f>
        <v>0</v>
      </c>
      <c r="NL17">
        <f>IFERROR(__xludf.DUMMYFUNCTION("""COMPUTED_VALUE"""),0.0)</f>
        <v>0</v>
      </c>
      <c r="NM17">
        <f>IFERROR(__xludf.DUMMYFUNCTION("""COMPUTED_VALUE"""),0.0)</f>
        <v>0</v>
      </c>
      <c r="NN17">
        <f>IFERROR(__xludf.DUMMYFUNCTION("""COMPUTED_VALUE"""),0.0)</f>
        <v>0</v>
      </c>
      <c r="NO17">
        <f>IFERROR(__xludf.DUMMYFUNCTION("""COMPUTED_VALUE"""),0.0)</f>
        <v>0</v>
      </c>
      <c r="NP17">
        <f>IFERROR(__xludf.DUMMYFUNCTION("""COMPUTED_VALUE"""),0.0)</f>
        <v>0</v>
      </c>
      <c r="NQ17">
        <f>IFERROR(__xludf.DUMMYFUNCTION("""COMPUTED_VALUE"""),0.0)</f>
        <v>0</v>
      </c>
      <c r="NR17">
        <f>IFERROR(__xludf.DUMMYFUNCTION("""COMPUTED_VALUE"""),0.0)</f>
        <v>0</v>
      </c>
    </row>
    <row r="18" ht="15.75" customHeight="1">
      <c r="A18">
        <f>IFERROR(__xludf.DUMMYFUNCTION("""COMPUTED_VALUE"""),17.0)</f>
        <v>17</v>
      </c>
      <c r="B18" t="str">
        <f>IFERROR(__xludf.DUMMYFUNCTION("""COMPUTED_VALUE"""),"VukHip")</f>
        <v>VukHip</v>
      </c>
      <c r="C18" t="str">
        <f>IFERROR(__xludf.DUMMYFUNCTION("""COMPUTED_VALUE"""),"Vuk")</f>
        <v>Vuk</v>
      </c>
      <c r="D18" t="str">
        <f>IFERROR(__xludf.DUMMYFUNCTION("""COMPUTED_VALUE"""),"Hip")</f>
        <v>Hip</v>
      </c>
      <c r="E18">
        <f>IFERROR(__xludf.DUMMYFUNCTION("""COMPUTED_VALUE"""),198.0)</f>
        <v>198</v>
      </c>
      <c r="F18" t="str">
        <f>IFERROR(__xludf.DUMMYFUNCTION("""COMPUTED_VALUE"""),"ODOBREN")</f>
        <v>ODOBREN</v>
      </c>
      <c r="G18" t="str">
        <f>IFERROR(__xludf.DUMMYFUNCTION("""COMPUTED_VALUE"""),"Stari grad")</f>
        <v>Stari grad</v>
      </c>
      <c r="H18" t="str">
        <f>IFERROR(__xludf.DUMMYFUNCTION("""COMPUTED_VALUE"""),"Matematička gimnazija")</f>
        <v>Matematička gimnazija</v>
      </c>
      <c r="I18" t="str">
        <f>IFERROR(__xludf.DUMMYFUNCTION("""COMPUTED_VALUE"""),"I")</f>
        <v>I</v>
      </c>
      <c r="J18" t="str">
        <f>IFERROR(__xludf.DUMMYFUNCTION("""COMPUTED_VALUE"""),"B")</f>
        <v>B</v>
      </c>
      <c r="K18" t="str">
        <f>IFERROR(__xludf.DUMMYFUNCTION("""COMPUTED_VALUE"""),"Stanka Matković")</f>
        <v>Stanka Matković</v>
      </c>
      <c r="L18" t="str">
        <f>IFERROR(__xludf.DUMMYFUNCTION("""COMPUTED_VALUE"""),"x")</f>
        <v>x</v>
      </c>
      <c r="M18">
        <f>IFERROR(__xludf.DUMMYFUNCTION("""COMPUTED_VALUE"""),100.0)</f>
        <v>100</v>
      </c>
      <c r="N18">
        <f>IFERROR(__xludf.DUMMYFUNCTION("""COMPUTED_VALUE"""),25.0)</f>
        <v>25</v>
      </c>
      <c r="O18">
        <f>IFERROR(__xludf.DUMMYFUNCTION("""COMPUTED_VALUE"""),73.0)</f>
        <v>73</v>
      </c>
      <c r="P18" t="str">
        <f>IFERROR(__xludf.DUMMYFUNCTION("""COMPUTED_VALUE"""),"-")</f>
        <v>-</v>
      </c>
      <c r="Q18" t="str">
        <f>IFERROR(__xludf.DUMMYFUNCTION("""COMPUTED_VALUE"""),"-")</f>
        <v>-</v>
      </c>
      <c r="R18" t="str">
        <f>IFERROR(__xludf.DUMMYFUNCTION("""COMPUTED_VALUE"""),"-")</f>
        <v>-</v>
      </c>
      <c r="S18" t="str">
        <f>IFERROR(__xludf.DUMMYFUNCTION("""COMPUTED_VALUE"""),"x")</f>
        <v>x</v>
      </c>
      <c r="T18" t="str">
        <f>IFERROR(__xludf.DUMMYFUNCTION("""COMPUTED_VALUE"""),"x")</f>
        <v>x</v>
      </c>
      <c r="U18" t="str">
        <f>IFERROR(__xludf.DUMMYFUNCTION("""COMPUTED_VALUE"""),"OK")</f>
        <v>OK</v>
      </c>
      <c r="V18" t="str">
        <f>IFERROR(__xludf.DUMMYFUNCTION("""COMPUTED_VALUE"""),"OK")</f>
        <v>OK</v>
      </c>
      <c r="W18" t="str">
        <f>IFERROR(__xludf.DUMMYFUNCTION("""COMPUTED_VALUE"""),"OK")</f>
        <v>OK</v>
      </c>
      <c r="X18" t="str">
        <f>IFERROR(__xludf.DUMMYFUNCTION("""COMPUTED_VALUE"""),"OK")</f>
        <v>OK</v>
      </c>
      <c r="Y18" t="str">
        <f>IFERROR(__xludf.DUMMYFUNCTION("""COMPUTED_VALUE"""),"OK")</f>
        <v>OK</v>
      </c>
      <c r="Z18" t="str">
        <f>IFERROR(__xludf.DUMMYFUNCTION("""COMPUTED_VALUE"""),"OK")</f>
        <v>OK</v>
      </c>
      <c r="AA18" t="str">
        <f>IFERROR(__xludf.DUMMYFUNCTION("""COMPUTED_VALUE"""),"OK")</f>
        <v>OK</v>
      </c>
      <c r="AB18" t="str">
        <f>IFERROR(__xludf.DUMMYFUNCTION("""COMPUTED_VALUE"""),"OK")</f>
        <v>OK</v>
      </c>
      <c r="AC18" t="str">
        <f>IFERROR(__xludf.DUMMYFUNCTION("""COMPUTED_VALUE"""),"OK")</f>
        <v>OK</v>
      </c>
      <c r="AD18" t="str">
        <f>IFERROR(__xludf.DUMMYFUNCTION("""COMPUTED_VALUE"""),"OK")</f>
        <v>OK</v>
      </c>
      <c r="AE18" t="str">
        <f>IFERROR(__xludf.DUMMYFUNCTION("""COMPUTED_VALUE"""),"OK")</f>
        <v>OK</v>
      </c>
      <c r="AF18" t="str">
        <f>IFERROR(__xludf.DUMMYFUNCTION("""COMPUTED_VALUE"""),"OK")</f>
        <v>OK</v>
      </c>
      <c r="AG18" t="str">
        <f>IFERROR(__xludf.DUMMYFUNCTION("""COMPUTED_VALUE"""),"OK")</f>
        <v>OK</v>
      </c>
      <c r="AH18" t="str">
        <f>IFERROR(__xludf.DUMMYFUNCTION("""COMPUTED_VALUE"""),"OK")</f>
        <v>OK</v>
      </c>
      <c r="AI18" t="str">
        <f>IFERROR(__xludf.DUMMYFUNCTION("""COMPUTED_VALUE"""),"OK")</f>
        <v>OK</v>
      </c>
      <c r="AJ18" t="str">
        <f>IFERROR(__xludf.DUMMYFUNCTION("""COMPUTED_VALUE"""),"OK")</f>
        <v>OK</v>
      </c>
      <c r="AK18" t="str">
        <f>IFERROR(__xludf.DUMMYFUNCTION("""COMPUTED_VALUE"""),"OK")</f>
        <v>OK</v>
      </c>
      <c r="AL18" t="str">
        <f>IFERROR(__xludf.DUMMYFUNCTION("""COMPUTED_VALUE"""),"OK")</f>
        <v>OK</v>
      </c>
      <c r="AM18" t="str">
        <f>IFERROR(__xludf.DUMMYFUNCTION("""COMPUTED_VALUE"""),"OK")</f>
        <v>OK</v>
      </c>
      <c r="AN18" t="str">
        <f>IFERROR(__xludf.DUMMYFUNCTION("""COMPUTED_VALUE"""),"OK")</f>
        <v>OK</v>
      </c>
      <c r="AO18" t="str">
        <f>IFERROR(__xludf.DUMMYFUNCTION("""COMPUTED_VALUE"""),"OK")</f>
        <v>OK</v>
      </c>
      <c r="AP18" t="str">
        <f>IFERROR(__xludf.DUMMYFUNCTION("""COMPUTED_VALUE"""),"OK")</f>
        <v>OK</v>
      </c>
      <c r="AQ18" t="str">
        <f>IFERROR(__xludf.DUMMYFUNCTION("""COMPUTED_VALUE"""),"OK")</f>
        <v>OK</v>
      </c>
      <c r="AR18" t="str">
        <f>IFERROR(__xludf.DUMMYFUNCTION("""COMPUTED_VALUE"""),"OK")</f>
        <v>OK</v>
      </c>
      <c r="AS18" t="str">
        <f>IFERROR(__xludf.DUMMYFUNCTION("""COMPUTED_VALUE"""),"OK")</f>
        <v>OK</v>
      </c>
      <c r="AT18" t="str">
        <f>IFERROR(__xludf.DUMMYFUNCTION("""COMPUTED_VALUE"""),"OK")</f>
        <v>OK</v>
      </c>
      <c r="AU18" t="str">
        <f>IFERROR(__xludf.DUMMYFUNCTION("""COMPUTED_VALUE"""),"OK")</f>
        <v>OK</v>
      </c>
      <c r="AV18" t="str">
        <f>IFERROR(__xludf.DUMMYFUNCTION("""COMPUTED_VALUE"""),"OK")</f>
        <v>OK</v>
      </c>
      <c r="AW18" t="str">
        <f>IFERROR(__xludf.DUMMYFUNCTION("""COMPUTED_VALUE"""),"OK")</f>
        <v>OK</v>
      </c>
      <c r="AX18" t="str">
        <f>IFERROR(__xludf.DUMMYFUNCTION("""COMPUTED_VALUE"""),"OK")</f>
        <v>OK</v>
      </c>
      <c r="AY18" t="str">
        <f>IFERROR(__xludf.DUMMYFUNCTION("""COMPUTED_VALUE"""),"OK")</f>
        <v>OK</v>
      </c>
      <c r="AZ18" t="str">
        <f>IFERROR(__xludf.DUMMYFUNCTION("""COMPUTED_VALUE"""),"OK")</f>
        <v>OK</v>
      </c>
      <c r="BA18" t="str">
        <f>IFERROR(__xludf.DUMMYFUNCTION("""COMPUTED_VALUE"""),"OK")</f>
        <v>OK</v>
      </c>
      <c r="BB18" t="str">
        <f>IFERROR(__xludf.DUMMYFUNCTION("""COMPUTED_VALUE"""),"OK")</f>
        <v>OK</v>
      </c>
      <c r="BC18" t="str">
        <f>IFERROR(__xludf.DUMMYFUNCTION("""COMPUTED_VALUE"""),"OK")</f>
        <v>OK</v>
      </c>
      <c r="BD18" t="str">
        <f>IFERROR(__xludf.DUMMYFUNCTION("""COMPUTED_VALUE"""),"OK")</f>
        <v>OK</v>
      </c>
      <c r="BE18" t="str">
        <f>IFERROR(__xludf.DUMMYFUNCTION("""COMPUTED_VALUE"""),"OK")</f>
        <v>OK</v>
      </c>
      <c r="BF18" t="str">
        <f>IFERROR(__xludf.DUMMYFUNCTION("""COMPUTED_VALUE"""),"OK")</f>
        <v>OK</v>
      </c>
      <c r="BG18" t="str">
        <f>IFERROR(__xludf.DUMMYFUNCTION("""COMPUTED_VALUE"""),"OK")</f>
        <v>OK</v>
      </c>
      <c r="BH18" t="str">
        <f>IFERROR(__xludf.DUMMYFUNCTION("""COMPUTED_VALUE"""),"OK")</f>
        <v>OK</v>
      </c>
      <c r="BI18" t="str">
        <f>IFERROR(__xludf.DUMMYFUNCTION("""COMPUTED_VALUE"""),"OK")</f>
        <v>OK</v>
      </c>
      <c r="BJ18" t="str">
        <f>IFERROR(__xludf.DUMMYFUNCTION("""COMPUTED_VALUE"""),"OK")</f>
        <v>OK</v>
      </c>
      <c r="BK18" t="str">
        <f>IFERROR(__xludf.DUMMYFUNCTION("""COMPUTED_VALUE"""),"x")</f>
        <v>x</v>
      </c>
      <c r="BL18" t="str">
        <f>IFERROR(__xludf.DUMMYFUNCTION("""COMPUTED_VALUE"""),"WA")</f>
        <v>WA</v>
      </c>
      <c r="BM18" t="str">
        <f>IFERROR(__xludf.DUMMYFUNCTION("""COMPUTED_VALUE"""),"OK")</f>
        <v>OK</v>
      </c>
      <c r="BN18" t="str">
        <f>IFERROR(__xludf.DUMMYFUNCTION("""COMPUTED_VALUE"""),"OK")</f>
        <v>OK</v>
      </c>
      <c r="BO18" t="str">
        <f>IFERROR(__xludf.DUMMYFUNCTION("""COMPUTED_VALUE"""),"OK")</f>
        <v>OK</v>
      </c>
      <c r="BP18" t="str">
        <f>IFERROR(__xludf.DUMMYFUNCTION("""COMPUTED_VALUE"""),"OK")</f>
        <v>OK</v>
      </c>
      <c r="BQ18" t="str">
        <f>IFERROR(__xludf.DUMMYFUNCTION("""COMPUTED_VALUE"""),"OK")</f>
        <v>OK</v>
      </c>
      <c r="BR18" t="str">
        <f>IFERROR(__xludf.DUMMYFUNCTION("""COMPUTED_VALUE"""),"OK")</f>
        <v>OK</v>
      </c>
      <c r="BS18" t="str">
        <f>IFERROR(__xludf.DUMMYFUNCTION("""COMPUTED_VALUE"""),"OK")</f>
        <v>OK</v>
      </c>
      <c r="BT18" t="str">
        <f>IFERROR(__xludf.DUMMYFUNCTION("""COMPUTED_VALUE"""),"OK")</f>
        <v>OK</v>
      </c>
      <c r="BU18" t="str">
        <f>IFERROR(__xludf.DUMMYFUNCTION("""COMPUTED_VALUE"""),"OK")</f>
        <v>OK</v>
      </c>
      <c r="BV18" t="str">
        <f>IFERROR(__xludf.DUMMYFUNCTION("""COMPUTED_VALUE"""),"OK")</f>
        <v>OK</v>
      </c>
      <c r="BW18" t="str">
        <f>IFERROR(__xludf.DUMMYFUNCTION("""COMPUTED_VALUE"""),"OK")</f>
        <v>OK</v>
      </c>
      <c r="BX18" t="str">
        <f>IFERROR(__xludf.DUMMYFUNCTION("""COMPUTED_VALUE"""),"OK")</f>
        <v>OK</v>
      </c>
      <c r="BY18" t="str">
        <f>IFERROR(__xludf.DUMMYFUNCTION("""COMPUTED_VALUE"""),"OK")</f>
        <v>OK</v>
      </c>
      <c r="BZ18" t="str">
        <f>IFERROR(__xludf.DUMMYFUNCTION("""COMPUTED_VALUE"""),"WA")</f>
        <v>WA</v>
      </c>
      <c r="CA18" t="str">
        <f>IFERROR(__xludf.DUMMYFUNCTION("""COMPUTED_VALUE"""),"WA")</f>
        <v>WA</v>
      </c>
      <c r="CB18" t="str">
        <f>IFERROR(__xludf.DUMMYFUNCTION("""COMPUTED_VALUE"""),"WA")</f>
        <v>WA</v>
      </c>
      <c r="CC18" t="str">
        <f>IFERROR(__xludf.DUMMYFUNCTION("""COMPUTED_VALUE"""),"WA")</f>
        <v>WA</v>
      </c>
      <c r="CD18" t="str">
        <f>IFERROR(__xludf.DUMMYFUNCTION("""COMPUTED_VALUE"""),"WA")</f>
        <v>WA</v>
      </c>
      <c r="CE18" t="str">
        <f>IFERROR(__xludf.DUMMYFUNCTION("""COMPUTED_VALUE"""),"WA")</f>
        <v>WA</v>
      </c>
      <c r="CF18" t="str">
        <f>IFERROR(__xludf.DUMMYFUNCTION("""COMPUTED_VALUE"""),"WA")</f>
        <v>WA</v>
      </c>
      <c r="CG18" t="str">
        <f>IFERROR(__xludf.DUMMYFUNCTION("""COMPUTED_VALUE"""),"WA")</f>
        <v>WA</v>
      </c>
      <c r="CH18" t="str">
        <f>IFERROR(__xludf.DUMMYFUNCTION("""COMPUTED_VALUE"""),"WA")</f>
        <v>WA</v>
      </c>
      <c r="CI18" t="str">
        <f>IFERROR(__xludf.DUMMYFUNCTION("""COMPUTED_VALUE"""),"WA")</f>
        <v>WA</v>
      </c>
      <c r="CJ18" t="str">
        <f>IFERROR(__xludf.DUMMYFUNCTION("""COMPUTED_VALUE"""),"WA")</f>
        <v>WA</v>
      </c>
      <c r="CK18" t="str">
        <f>IFERROR(__xludf.DUMMYFUNCTION("""COMPUTED_VALUE"""),"WA")</f>
        <v>WA</v>
      </c>
      <c r="CL18" t="str">
        <f>IFERROR(__xludf.DUMMYFUNCTION("""COMPUTED_VALUE"""),"WA")</f>
        <v>WA</v>
      </c>
      <c r="CM18" t="str">
        <f>IFERROR(__xludf.DUMMYFUNCTION("""COMPUTED_VALUE"""),"WA")</f>
        <v>WA</v>
      </c>
      <c r="CN18" t="str">
        <f>IFERROR(__xludf.DUMMYFUNCTION("""COMPUTED_VALUE"""),"WA")</f>
        <v>WA</v>
      </c>
      <c r="CO18" t="str">
        <f>IFERROR(__xludf.DUMMYFUNCTION("""COMPUTED_VALUE"""),"WA")</f>
        <v>WA</v>
      </c>
      <c r="CP18" t="str">
        <f>IFERROR(__xludf.DUMMYFUNCTION("""COMPUTED_VALUE"""),"WA")</f>
        <v>WA</v>
      </c>
      <c r="CQ18" t="str">
        <f>IFERROR(__xludf.DUMMYFUNCTION("""COMPUTED_VALUE"""),"OK")</f>
        <v>OK</v>
      </c>
      <c r="CR18" t="str">
        <f>IFERROR(__xludf.DUMMYFUNCTION("""COMPUTED_VALUE"""),"WA")</f>
        <v>WA</v>
      </c>
      <c r="CS18" t="str">
        <f>IFERROR(__xludf.DUMMYFUNCTION("""COMPUTED_VALUE"""),"x")</f>
        <v>x</v>
      </c>
      <c r="CT18" t="str">
        <f>IFERROR(__xludf.DUMMYFUNCTION("""COMPUTED_VALUE"""),"OK")</f>
        <v>OK</v>
      </c>
      <c r="CU18" t="str">
        <f>IFERROR(__xludf.DUMMYFUNCTION("""COMPUTED_VALUE"""),"OK")</f>
        <v>OK</v>
      </c>
      <c r="CV18" t="str">
        <f>IFERROR(__xludf.DUMMYFUNCTION("""COMPUTED_VALUE"""),"OK")</f>
        <v>OK</v>
      </c>
      <c r="CW18" t="str">
        <f>IFERROR(__xludf.DUMMYFUNCTION("""COMPUTED_VALUE"""),"OK")</f>
        <v>OK</v>
      </c>
      <c r="CX18" t="str">
        <f>IFERROR(__xludf.DUMMYFUNCTION("""COMPUTED_VALUE"""),"OK")</f>
        <v>OK</v>
      </c>
      <c r="CY18" t="str">
        <f>IFERROR(__xludf.DUMMYFUNCTION("""COMPUTED_VALUE"""),"OK")</f>
        <v>OK</v>
      </c>
      <c r="CZ18" t="str">
        <f>IFERROR(__xludf.DUMMYFUNCTION("""COMPUTED_VALUE"""),"OK")</f>
        <v>OK</v>
      </c>
      <c r="DA18" t="str">
        <f>IFERROR(__xludf.DUMMYFUNCTION("""COMPUTED_VALUE"""),"OK")</f>
        <v>OK</v>
      </c>
      <c r="DB18" t="str">
        <f>IFERROR(__xludf.DUMMYFUNCTION("""COMPUTED_VALUE"""),"OK")</f>
        <v>OK</v>
      </c>
      <c r="DC18" t="str">
        <f>IFERROR(__xludf.DUMMYFUNCTION("""COMPUTED_VALUE"""),"OK")</f>
        <v>OK</v>
      </c>
      <c r="DD18" t="str">
        <f>IFERROR(__xludf.DUMMYFUNCTION("""COMPUTED_VALUE"""),"OK")</f>
        <v>OK</v>
      </c>
      <c r="DE18" t="str">
        <f>IFERROR(__xludf.DUMMYFUNCTION("""COMPUTED_VALUE"""),"OK")</f>
        <v>OK</v>
      </c>
      <c r="DF18" t="str">
        <f>IFERROR(__xludf.DUMMYFUNCTION("""COMPUTED_VALUE"""),"OK")</f>
        <v>OK</v>
      </c>
      <c r="DG18" t="str">
        <f>IFERROR(__xludf.DUMMYFUNCTION("""COMPUTED_VALUE"""),"OK")</f>
        <v>OK</v>
      </c>
      <c r="DH18" t="str">
        <f>IFERROR(__xludf.DUMMYFUNCTION("""COMPUTED_VALUE"""),"OK")</f>
        <v>OK</v>
      </c>
      <c r="DI18" t="str">
        <f>IFERROR(__xludf.DUMMYFUNCTION("""COMPUTED_VALUE"""),"OK")</f>
        <v>OK</v>
      </c>
      <c r="DJ18" t="str">
        <f>IFERROR(__xludf.DUMMYFUNCTION("""COMPUTED_VALUE"""),"OK")</f>
        <v>OK</v>
      </c>
      <c r="DK18" t="str">
        <f>IFERROR(__xludf.DUMMYFUNCTION("""COMPUTED_VALUE"""),"OK")</f>
        <v>OK</v>
      </c>
      <c r="DL18" t="str">
        <f>IFERROR(__xludf.DUMMYFUNCTION("""COMPUTED_VALUE"""),"OK")</f>
        <v>OK</v>
      </c>
      <c r="DM18" t="str">
        <f>IFERROR(__xludf.DUMMYFUNCTION("""COMPUTED_VALUE"""),"OK")</f>
        <v>OK</v>
      </c>
      <c r="DN18" t="str">
        <f>IFERROR(__xludf.DUMMYFUNCTION("""COMPUTED_VALUE"""),"OK")</f>
        <v>OK</v>
      </c>
      <c r="DO18" t="str">
        <f>IFERROR(__xludf.DUMMYFUNCTION("""COMPUTED_VALUE"""),"OK")</f>
        <v>OK</v>
      </c>
      <c r="DP18" t="str">
        <f>IFERROR(__xludf.DUMMYFUNCTION("""COMPUTED_VALUE"""),"OK")</f>
        <v>OK</v>
      </c>
      <c r="DQ18" t="str">
        <f>IFERROR(__xludf.DUMMYFUNCTION("""COMPUTED_VALUE"""),"OK")</f>
        <v>OK</v>
      </c>
      <c r="DR18" t="str">
        <f>IFERROR(__xludf.DUMMYFUNCTION("""COMPUTED_VALUE"""),"OK")</f>
        <v>OK</v>
      </c>
      <c r="DS18" t="str">
        <f>IFERROR(__xludf.DUMMYFUNCTION("""COMPUTED_VALUE"""),"OK")</f>
        <v>OK</v>
      </c>
      <c r="DT18" t="str">
        <f>IFERROR(__xludf.DUMMYFUNCTION("""COMPUTED_VALUE"""),"TLE")</f>
        <v>TLE</v>
      </c>
      <c r="DU18" t="str">
        <f>IFERROR(__xludf.DUMMYFUNCTION("""COMPUTED_VALUE"""),"TLE")</f>
        <v>TLE</v>
      </c>
      <c r="DV18" t="str">
        <f>IFERROR(__xludf.DUMMYFUNCTION("""COMPUTED_VALUE"""),"TLE")</f>
        <v>TLE</v>
      </c>
      <c r="DW18" t="str">
        <f>IFERROR(__xludf.DUMMYFUNCTION("""COMPUTED_VALUE"""),"TLE")</f>
        <v>TLE</v>
      </c>
      <c r="DX18" t="str">
        <f>IFERROR(__xludf.DUMMYFUNCTION("""COMPUTED_VALUE"""),"TLE")</f>
        <v>TLE</v>
      </c>
      <c r="DY18" t="str">
        <f>IFERROR(__xludf.DUMMYFUNCTION("""COMPUTED_VALUE"""),"TLE")</f>
        <v>TLE</v>
      </c>
      <c r="DZ18" t="str">
        <f>IFERROR(__xludf.DUMMYFUNCTION("""COMPUTED_VALUE"""),"x")</f>
        <v>x</v>
      </c>
      <c r="EA18" t="str">
        <f>IFERROR(__xludf.DUMMYFUNCTION("""COMPUTED_VALUE"""),"-")</f>
        <v>-</v>
      </c>
      <c r="EB18" t="str">
        <f>IFERROR(__xludf.DUMMYFUNCTION("""COMPUTED_VALUE"""),"-")</f>
        <v>-</v>
      </c>
      <c r="EC18" t="str">
        <f>IFERROR(__xludf.DUMMYFUNCTION("""COMPUTED_VALUE"""),"-")</f>
        <v>-</v>
      </c>
      <c r="ED18" t="str">
        <f>IFERROR(__xludf.DUMMYFUNCTION("""COMPUTED_VALUE"""),"-")</f>
        <v>-</v>
      </c>
      <c r="EE18" t="str">
        <f>IFERROR(__xludf.DUMMYFUNCTION("""COMPUTED_VALUE"""),"-")</f>
        <v>-</v>
      </c>
      <c r="EF18" t="str">
        <f>IFERROR(__xludf.DUMMYFUNCTION("""COMPUTED_VALUE"""),"-")</f>
        <v>-</v>
      </c>
      <c r="EG18" t="str">
        <f>IFERROR(__xludf.DUMMYFUNCTION("""COMPUTED_VALUE"""),"-")</f>
        <v>-</v>
      </c>
      <c r="EH18" t="str">
        <f>IFERROR(__xludf.DUMMYFUNCTION("""COMPUTED_VALUE"""),"-")</f>
        <v>-</v>
      </c>
      <c r="EI18" t="str">
        <f>IFERROR(__xludf.DUMMYFUNCTION("""COMPUTED_VALUE"""),"-")</f>
        <v>-</v>
      </c>
      <c r="EJ18" t="str">
        <f>IFERROR(__xludf.DUMMYFUNCTION("""COMPUTED_VALUE"""),"-")</f>
        <v>-</v>
      </c>
      <c r="EK18" t="str">
        <f>IFERROR(__xludf.DUMMYFUNCTION("""COMPUTED_VALUE"""),"-")</f>
        <v>-</v>
      </c>
      <c r="EL18" t="str">
        <f>IFERROR(__xludf.DUMMYFUNCTION("""COMPUTED_VALUE"""),"-")</f>
        <v>-</v>
      </c>
      <c r="EM18" t="str">
        <f>IFERROR(__xludf.DUMMYFUNCTION("""COMPUTED_VALUE"""),"-")</f>
        <v>-</v>
      </c>
      <c r="EN18" t="str">
        <f>IFERROR(__xludf.DUMMYFUNCTION("""COMPUTED_VALUE"""),"-")</f>
        <v>-</v>
      </c>
      <c r="EO18" t="str">
        <f>IFERROR(__xludf.DUMMYFUNCTION("""COMPUTED_VALUE"""),"-")</f>
        <v>-</v>
      </c>
      <c r="EP18" t="str">
        <f>IFERROR(__xludf.DUMMYFUNCTION("""COMPUTED_VALUE"""),"-")</f>
        <v>-</v>
      </c>
      <c r="EQ18" t="str">
        <f>IFERROR(__xludf.DUMMYFUNCTION("""COMPUTED_VALUE"""),"x")</f>
        <v>x</v>
      </c>
      <c r="ER18" t="str">
        <f>IFERROR(__xludf.DUMMYFUNCTION("""COMPUTED_VALUE"""),"-")</f>
        <v>-</v>
      </c>
      <c r="ES18" t="str">
        <f>IFERROR(__xludf.DUMMYFUNCTION("""COMPUTED_VALUE"""),"-")</f>
        <v>-</v>
      </c>
      <c r="ET18" t="str">
        <f>IFERROR(__xludf.DUMMYFUNCTION("""COMPUTED_VALUE"""),"-")</f>
        <v>-</v>
      </c>
      <c r="EU18" t="str">
        <f>IFERROR(__xludf.DUMMYFUNCTION("""COMPUTED_VALUE"""),"-")</f>
        <v>-</v>
      </c>
      <c r="EV18" t="str">
        <f>IFERROR(__xludf.DUMMYFUNCTION("""COMPUTED_VALUE"""),"-")</f>
        <v>-</v>
      </c>
      <c r="EW18" t="str">
        <f>IFERROR(__xludf.DUMMYFUNCTION("""COMPUTED_VALUE"""),"-")</f>
        <v>-</v>
      </c>
      <c r="EX18" t="str">
        <f>IFERROR(__xludf.DUMMYFUNCTION("""COMPUTED_VALUE"""),"-")</f>
        <v>-</v>
      </c>
      <c r="EY18" t="str">
        <f>IFERROR(__xludf.DUMMYFUNCTION("""COMPUTED_VALUE"""),"-")</f>
        <v>-</v>
      </c>
      <c r="EZ18" t="str">
        <f>IFERROR(__xludf.DUMMYFUNCTION("""COMPUTED_VALUE"""),"-")</f>
        <v>-</v>
      </c>
      <c r="FA18" t="str">
        <f>IFERROR(__xludf.DUMMYFUNCTION("""COMPUTED_VALUE"""),"-")</f>
        <v>-</v>
      </c>
      <c r="FB18" t="str">
        <f>IFERROR(__xludf.DUMMYFUNCTION("""COMPUTED_VALUE"""),"-")</f>
        <v>-</v>
      </c>
      <c r="FC18" t="str">
        <f>IFERROR(__xludf.DUMMYFUNCTION("""COMPUTED_VALUE"""),"-")</f>
        <v>-</v>
      </c>
      <c r="FD18" t="str">
        <f>IFERROR(__xludf.DUMMYFUNCTION("""COMPUTED_VALUE"""),"-")</f>
        <v>-</v>
      </c>
      <c r="FE18" t="str">
        <f>IFERROR(__xludf.DUMMYFUNCTION("""COMPUTED_VALUE"""),"-")</f>
        <v>-</v>
      </c>
      <c r="FF18" t="str">
        <f>IFERROR(__xludf.DUMMYFUNCTION("""COMPUTED_VALUE"""),"-")</f>
        <v>-</v>
      </c>
      <c r="FG18" t="str">
        <f>IFERROR(__xludf.DUMMYFUNCTION("""COMPUTED_VALUE"""),"-")</f>
        <v>-</v>
      </c>
      <c r="FH18" t="str">
        <f>IFERROR(__xludf.DUMMYFUNCTION("""COMPUTED_VALUE"""),"-")</f>
        <v>-</v>
      </c>
      <c r="FI18" t="str">
        <f>IFERROR(__xludf.DUMMYFUNCTION("""COMPUTED_VALUE"""),"-")</f>
        <v>-</v>
      </c>
      <c r="FJ18" t="str">
        <f>IFERROR(__xludf.DUMMYFUNCTION("""COMPUTED_VALUE"""),"-")</f>
        <v>-</v>
      </c>
      <c r="FK18" t="str">
        <f>IFERROR(__xludf.DUMMYFUNCTION("""COMPUTED_VALUE"""),"-")</f>
        <v>-</v>
      </c>
      <c r="FL18" t="str">
        <f>IFERROR(__xludf.DUMMYFUNCTION("""COMPUTED_VALUE"""),"-")</f>
        <v>-</v>
      </c>
      <c r="FM18" t="str">
        <f>IFERROR(__xludf.DUMMYFUNCTION("""COMPUTED_VALUE"""),"-")</f>
        <v>-</v>
      </c>
      <c r="FN18" t="str">
        <f>IFERROR(__xludf.DUMMYFUNCTION("""COMPUTED_VALUE"""),"-")</f>
        <v>-</v>
      </c>
      <c r="FO18" t="str">
        <f>IFERROR(__xludf.DUMMYFUNCTION("""COMPUTED_VALUE"""),"-")</f>
        <v>-</v>
      </c>
      <c r="FP18" t="str">
        <f>IFERROR(__xludf.DUMMYFUNCTION("""COMPUTED_VALUE"""),"-")</f>
        <v>-</v>
      </c>
      <c r="FQ18" t="str">
        <f>IFERROR(__xludf.DUMMYFUNCTION("""COMPUTED_VALUE"""),"-")</f>
        <v>-</v>
      </c>
      <c r="FR18" t="str">
        <f>IFERROR(__xludf.DUMMYFUNCTION("""COMPUTED_VALUE"""),"-")</f>
        <v>-</v>
      </c>
      <c r="FS18" t="str">
        <f>IFERROR(__xludf.DUMMYFUNCTION("""COMPUTED_VALUE"""),"-")</f>
        <v>-</v>
      </c>
      <c r="FT18" t="str">
        <f>IFERROR(__xludf.DUMMYFUNCTION("""COMPUTED_VALUE"""),"x")</f>
        <v>x</v>
      </c>
      <c r="FU18" t="str">
        <f>IFERROR(__xludf.DUMMYFUNCTION("""COMPUTED_VALUE"""),"-")</f>
        <v>-</v>
      </c>
      <c r="FV18" t="str">
        <f>IFERROR(__xludf.DUMMYFUNCTION("""COMPUTED_VALUE"""),"-")</f>
        <v>-</v>
      </c>
      <c r="FW18" t="str">
        <f>IFERROR(__xludf.DUMMYFUNCTION("""COMPUTED_VALUE"""),"-")</f>
        <v>-</v>
      </c>
      <c r="FX18" t="str">
        <f>IFERROR(__xludf.DUMMYFUNCTION("""COMPUTED_VALUE"""),"-")</f>
        <v>-</v>
      </c>
      <c r="FY18" t="str">
        <f>IFERROR(__xludf.DUMMYFUNCTION("""COMPUTED_VALUE"""),"-")</f>
        <v>-</v>
      </c>
      <c r="FZ18" t="str">
        <f>IFERROR(__xludf.DUMMYFUNCTION("""COMPUTED_VALUE"""),"-")</f>
        <v>-</v>
      </c>
      <c r="GA18" t="str">
        <f>IFERROR(__xludf.DUMMYFUNCTION("""COMPUTED_VALUE"""),"-")</f>
        <v>-</v>
      </c>
      <c r="GB18" t="str">
        <f>IFERROR(__xludf.DUMMYFUNCTION("""COMPUTED_VALUE"""),"-")</f>
        <v>-</v>
      </c>
      <c r="GC18" t="str">
        <f>IFERROR(__xludf.DUMMYFUNCTION("""COMPUTED_VALUE"""),"-")</f>
        <v>-</v>
      </c>
      <c r="GD18" t="str">
        <f>IFERROR(__xludf.DUMMYFUNCTION("""COMPUTED_VALUE"""),"-")</f>
        <v>-</v>
      </c>
      <c r="GE18" t="str">
        <f>IFERROR(__xludf.DUMMYFUNCTION("""COMPUTED_VALUE"""),"-")</f>
        <v>-</v>
      </c>
      <c r="GF18" t="str">
        <f>IFERROR(__xludf.DUMMYFUNCTION("""COMPUTED_VALUE"""),"-")</f>
        <v>-</v>
      </c>
      <c r="GG18" t="str">
        <f>IFERROR(__xludf.DUMMYFUNCTION("""COMPUTED_VALUE"""),"-")</f>
        <v>-</v>
      </c>
      <c r="GH18" t="str">
        <f>IFERROR(__xludf.DUMMYFUNCTION("""COMPUTED_VALUE"""),"-")</f>
        <v>-</v>
      </c>
      <c r="GI18" t="str">
        <f>IFERROR(__xludf.DUMMYFUNCTION("""COMPUTED_VALUE"""),"-")</f>
        <v>-</v>
      </c>
      <c r="GJ18" t="str">
        <f>IFERROR(__xludf.DUMMYFUNCTION("""COMPUTED_VALUE"""),"-")</f>
        <v>-</v>
      </c>
      <c r="GK18" t="str">
        <f>IFERROR(__xludf.DUMMYFUNCTION("""COMPUTED_VALUE"""),"-")</f>
        <v>-</v>
      </c>
      <c r="GL18" t="str">
        <f>IFERROR(__xludf.DUMMYFUNCTION("""COMPUTED_VALUE"""),"-")</f>
        <v>-</v>
      </c>
      <c r="GM18" t="str">
        <f>IFERROR(__xludf.DUMMYFUNCTION("""COMPUTED_VALUE"""),"-")</f>
        <v>-</v>
      </c>
      <c r="GN18" t="str">
        <f>IFERROR(__xludf.DUMMYFUNCTION("""COMPUTED_VALUE"""),"-")</f>
        <v>-</v>
      </c>
      <c r="GO18" t="str">
        <f>IFERROR(__xludf.DUMMYFUNCTION("""COMPUTED_VALUE"""),"-")</f>
        <v>-</v>
      </c>
      <c r="GP18" t="str">
        <f>IFERROR(__xludf.DUMMYFUNCTION("""COMPUTED_VALUE"""),"-")</f>
        <v>-</v>
      </c>
      <c r="GQ18" t="str">
        <f>IFERROR(__xludf.DUMMYFUNCTION("""COMPUTED_VALUE"""),"-")</f>
        <v>-</v>
      </c>
      <c r="GR18" t="str">
        <f>IFERROR(__xludf.DUMMYFUNCTION("""COMPUTED_VALUE"""),"-")</f>
        <v>-</v>
      </c>
      <c r="GS18" t="str">
        <f>IFERROR(__xludf.DUMMYFUNCTION("""COMPUTED_VALUE"""),"x")</f>
        <v>x</v>
      </c>
      <c r="GT18" t="str">
        <f>IFERROR(__xludf.DUMMYFUNCTION("""COMPUTED_VALUE"""),"x")</f>
        <v>x</v>
      </c>
      <c r="GU18">
        <f>IFERROR(__xludf.DUMMYFUNCTION("""COMPUTED_VALUE"""),1.0)</f>
        <v>1</v>
      </c>
      <c r="GV18">
        <f>IFERROR(__xludf.DUMMYFUNCTION("""COMPUTED_VALUE"""),1.0)</f>
        <v>1</v>
      </c>
      <c r="GW18">
        <f>IFERROR(__xludf.DUMMYFUNCTION("""COMPUTED_VALUE"""),1.0)</f>
        <v>1</v>
      </c>
      <c r="GX18">
        <f>IFERROR(__xludf.DUMMYFUNCTION("""COMPUTED_VALUE"""),1.0)</f>
        <v>1</v>
      </c>
      <c r="GY18">
        <f>IFERROR(__xludf.DUMMYFUNCTION("""COMPUTED_VALUE"""),1.0)</f>
        <v>1</v>
      </c>
      <c r="GZ18">
        <f>IFERROR(__xludf.DUMMYFUNCTION("""COMPUTED_VALUE"""),1.0)</f>
        <v>1</v>
      </c>
      <c r="HA18">
        <f>IFERROR(__xludf.DUMMYFUNCTION("""COMPUTED_VALUE"""),1.0)</f>
        <v>1</v>
      </c>
      <c r="HB18">
        <f>IFERROR(__xludf.DUMMYFUNCTION("""COMPUTED_VALUE"""),1.0)</f>
        <v>1</v>
      </c>
      <c r="HC18">
        <f>IFERROR(__xludf.DUMMYFUNCTION("""COMPUTED_VALUE"""),1.0)</f>
        <v>1</v>
      </c>
      <c r="HD18">
        <f>IFERROR(__xludf.DUMMYFUNCTION("""COMPUTED_VALUE"""),1.0)</f>
        <v>1</v>
      </c>
      <c r="HE18">
        <f>IFERROR(__xludf.DUMMYFUNCTION("""COMPUTED_VALUE"""),1.0)</f>
        <v>1</v>
      </c>
      <c r="HF18">
        <f>IFERROR(__xludf.DUMMYFUNCTION("""COMPUTED_VALUE"""),1.0)</f>
        <v>1</v>
      </c>
      <c r="HG18">
        <f>IFERROR(__xludf.DUMMYFUNCTION("""COMPUTED_VALUE"""),1.0)</f>
        <v>1</v>
      </c>
      <c r="HH18">
        <f>IFERROR(__xludf.DUMMYFUNCTION("""COMPUTED_VALUE"""),1.0)</f>
        <v>1</v>
      </c>
      <c r="HI18">
        <f>IFERROR(__xludf.DUMMYFUNCTION("""COMPUTED_VALUE"""),1.0)</f>
        <v>1</v>
      </c>
      <c r="HJ18">
        <f>IFERROR(__xludf.DUMMYFUNCTION("""COMPUTED_VALUE"""),1.0)</f>
        <v>1</v>
      </c>
      <c r="HK18">
        <f>IFERROR(__xludf.DUMMYFUNCTION("""COMPUTED_VALUE"""),1.0)</f>
        <v>1</v>
      </c>
      <c r="HL18">
        <f>IFERROR(__xludf.DUMMYFUNCTION("""COMPUTED_VALUE"""),1.0)</f>
        <v>1</v>
      </c>
      <c r="HM18">
        <f>IFERROR(__xludf.DUMMYFUNCTION("""COMPUTED_VALUE"""),1.0)</f>
        <v>1</v>
      </c>
      <c r="HN18">
        <f>IFERROR(__xludf.DUMMYFUNCTION("""COMPUTED_VALUE"""),1.0)</f>
        <v>1</v>
      </c>
      <c r="HO18">
        <f>IFERROR(__xludf.DUMMYFUNCTION("""COMPUTED_VALUE"""),1.0)</f>
        <v>1</v>
      </c>
      <c r="HP18">
        <f>IFERROR(__xludf.DUMMYFUNCTION("""COMPUTED_VALUE"""),1.0)</f>
        <v>1</v>
      </c>
      <c r="HQ18">
        <f>IFERROR(__xludf.DUMMYFUNCTION("""COMPUTED_VALUE"""),1.0)</f>
        <v>1</v>
      </c>
      <c r="HR18">
        <f>IFERROR(__xludf.DUMMYFUNCTION("""COMPUTED_VALUE"""),1.0)</f>
        <v>1</v>
      </c>
      <c r="HS18">
        <f>IFERROR(__xludf.DUMMYFUNCTION("""COMPUTED_VALUE"""),1.0)</f>
        <v>1</v>
      </c>
      <c r="HT18">
        <f>IFERROR(__xludf.DUMMYFUNCTION("""COMPUTED_VALUE"""),1.0)</f>
        <v>1</v>
      </c>
      <c r="HU18">
        <f>IFERROR(__xludf.DUMMYFUNCTION("""COMPUTED_VALUE"""),1.0)</f>
        <v>1</v>
      </c>
      <c r="HV18">
        <f>IFERROR(__xludf.DUMMYFUNCTION("""COMPUTED_VALUE"""),1.0)</f>
        <v>1</v>
      </c>
      <c r="HW18">
        <f>IFERROR(__xludf.DUMMYFUNCTION("""COMPUTED_VALUE"""),1.0)</f>
        <v>1</v>
      </c>
      <c r="HX18">
        <f>IFERROR(__xludf.DUMMYFUNCTION("""COMPUTED_VALUE"""),1.0)</f>
        <v>1</v>
      </c>
      <c r="HY18">
        <f>IFERROR(__xludf.DUMMYFUNCTION("""COMPUTED_VALUE"""),1.0)</f>
        <v>1</v>
      </c>
      <c r="HZ18">
        <f>IFERROR(__xludf.DUMMYFUNCTION("""COMPUTED_VALUE"""),1.0)</f>
        <v>1</v>
      </c>
      <c r="IA18">
        <f>IFERROR(__xludf.DUMMYFUNCTION("""COMPUTED_VALUE"""),1.0)</f>
        <v>1</v>
      </c>
      <c r="IB18">
        <f>IFERROR(__xludf.DUMMYFUNCTION("""COMPUTED_VALUE"""),1.0)</f>
        <v>1</v>
      </c>
      <c r="IC18">
        <f>IFERROR(__xludf.DUMMYFUNCTION("""COMPUTED_VALUE"""),1.0)</f>
        <v>1</v>
      </c>
      <c r="ID18">
        <f>IFERROR(__xludf.DUMMYFUNCTION("""COMPUTED_VALUE"""),1.0)</f>
        <v>1</v>
      </c>
      <c r="IE18">
        <f>IFERROR(__xludf.DUMMYFUNCTION("""COMPUTED_VALUE"""),1.0)</f>
        <v>1</v>
      </c>
      <c r="IF18">
        <f>IFERROR(__xludf.DUMMYFUNCTION("""COMPUTED_VALUE"""),1.0)</f>
        <v>1</v>
      </c>
      <c r="IG18">
        <f>IFERROR(__xludf.DUMMYFUNCTION("""COMPUTED_VALUE"""),1.0)</f>
        <v>1</v>
      </c>
      <c r="IH18">
        <f>IFERROR(__xludf.DUMMYFUNCTION("""COMPUTED_VALUE"""),1.0)</f>
        <v>1</v>
      </c>
      <c r="II18">
        <f>IFERROR(__xludf.DUMMYFUNCTION("""COMPUTED_VALUE"""),1.0)</f>
        <v>1</v>
      </c>
      <c r="IJ18">
        <f>IFERROR(__xludf.DUMMYFUNCTION("""COMPUTED_VALUE"""),1.0)</f>
        <v>1</v>
      </c>
      <c r="IK18" t="str">
        <f>IFERROR(__xludf.DUMMYFUNCTION("""COMPUTED_VALUE"""),"x")</f>
        <v>x</v>
      </c>
      <c r="IL18">
        <f>IFERROR(__xludf.DUMMYFUNCTION("""COMPUTED_VALUE"""),0.0)</f>
        <v>0</v>
      </c>
      <c r="IM18">
        <f>IFERROR(__xludf.DUMMYFUNCTION("""COMPUTED_VALUE"""),1.0)</f>
        <v>1</v>
      </c>
      <c r="IN18">
        <f>IFERROR(__xludf.DUMMYFUNCTION("""COMPUTED_VALUE"""),1.0)</f>
        <v>1</v>
      </c>
      <c r="IO18">
        <f>IFERROR(__xludf.DUMMYFUNCTION("""COMPUTED_VALUE"""),1.0)</f>
        <v>1</v>
      </c>
      <c r="IP18">
        <f>IFERROR(__xludf.DUMMYFUNCTION("""COMPUTED_VALUE"""),1.0)</f>
        <v>1</v>
      </c>
      <c r="IQ18">
        <f>IFERROR(__xludf.DUMMYFUNCTION("""COMPUTED_VALUE"""),1.0)</f>
        <v>1</v>
      </c>
      <c r="IR18">
        <f>IFERROR(__xludf.DUMMYFUNCTION("""COMPUTED_VALUE"""),1.0)</f>
        <v>1</v>
      </c>
      <c r="IS18">
        <f>IFERROR(__xludf.DUMMYFUNCTION("""COMPUTED_VALUE"""),1.0)</f>
        <v>1</v>
      </c>
      <c r="IT18">
        <f>IFERROR(__xludf.DUMMYFUNCTION("""COMPUTED_VALUE"""),1.0)</f>
        <v>1</v>
      </c>
      <c r="IU18">
        <f>IFERROR(__xludf.DUMMYFUNCTION("""COMPUTED_VALUE"""),1.0)</f>
        <v>1</v>
      </c>
      <c r="IV18">
        <f>IFERROR(__xludf.DUMMYFUNCTION("""COMPUTED_VALUE"""),1.0)</f>
        <v>1</v>
      </c>
      <c r="IW18">
        <f>IFERROR(__xludf.DUMMYFUNCTION("""COMPUTED_VALUE"""),1.0)</f>
        <v>1</v>
      </c>
      <c r="IX18">
        <f>IFERROR(__xludf.DUMMYFUNCTION("""COMPUTED_VALUE"""),1.0)</f>
        <v>1</v>
      </c>
      <c r="IY18">
        <f>IFERROR(__xludf.DUMMYFUNCTION("""COMPUTED_VALUE"""),1.0)</f>
        <v>1</v>
      </c>
      <c r="IZ18">
        <f>IFERROR(__xludf.DUMMYFUNCTION("""COMPUTED_VALUE"""),0.0)</f>
        <v>0</v>
      </c>
      <c r="JA18">
        <f>IFERROR(__xludf.DUMMYFUNCTION("""COMPUTED_VALUE"""),0.0)</f>
        <v>0</v>
      </c>
      <c r="JB18">
        <f>IFERROR(__xludf.DUMMYFUNCTION("""COMPUTED_VALUE"""),0.0)</f>
        <v>0</v>
      </c>
      <c r="JC18">
        <f>IFERROR(__xludf.DUMMYFUNCTION("""COMPUTED_VALUE"""),0.0)</f>
        <v>0</v>
      </c>
      <c r="JD18">
        <f>IFERROR(__xludf.DUMMYFUNCTION("""COMPUTED_VALUE"""),0.0)</f>
        <v>0</v>
      </c>
      <c r="JE18">
        <f>IFERROR(__xludf.DUMMYFUNCTION("""COMPUTED_VALUE"""),0.0)</f>
        <v>0</v>
      </c>
      <c r="JF18">
        <f>IFERROR(__xludf.DUMMYFUNCTION("""COMPUTED_VALUE"""),0.0)</f>
        <v>0</v>
      </c>
      <c r="JG18">
        <f>IFERROR(__xludf.DUMMYFUNCTION("""COMPUTED_VALUE"""),0.0)</f>
        <v>0</v>
      </c>
      <c r="JH18">
        <f>IFERROR(__xludf.DUMMYFUNCTION("""COMPUTED_VALUE"""),0.0)</f>
        <v>0</v>
      </c>
      <c r="JI18">
        <f>IFERROR(__xludf.DUMMYFUNCTION("""COMPUTED_VALUE"""),0.0)</f>
        <v>0</v>
      </c>
      <c r="JJ18">
        <f>IFERROR(__xludf.DUMMYFUNCTION("""COMPUTED_VALUE"""),0.0)</f>
        <v>0</v>
      </c>
      <c r="JK18">
        <f>IFERROR(__xludf.DUMMYFUNCTION("""COMPUTED_VALUE"""),0.0)</f>
        <v>0</v>
      </c>
      <c r="JL18">
        <f>IFERROR(__xludf.DUMMYFUNCTION("""COMPUTED_VALUE"""),0.0)</f>
        <v>0</v>
      </c>
      <c r="JM18">
        <f>IFERROR(__xludf.DUMMYFUNCTION("""COMPUTED_VALUE"""),0.0)</f>
        <v>0</v>
      </c>
      <c r="JN18">
        <f>IFERROR(__xludf.DUMMYFUNCTION("""COMPUTED_VALUE"""),0.0)</f>
        <v>0</v>
      </c>
      <c r="JO18">
        <f>IFERROR(__xludf.DUMMYFUNCTION("""COMPUTED_VALUE"""),0.0)</f>
        <v>0</v>
      </c>
      <c r="JP18">
        <f>IFERROR(__xludf.DUMMYFUNCTION("""COMPUTED_VALUE"""),0.0)</f>
        <v>0</v>
      </c>
      <c r="JQ18">
        <f>IFERROR(__xludf.DUMMYFUNCTION("""COMPUTED_VALUE"""),1.0)</f>
        <v>1</v>
      </c>
      <c r="JR18">
        <f>IFERROR(__xludf.DUMMYFUNCTION("""COMPUTED_VALUE"""),0.0)</f>
        <v>0</v>
      </c>
      <c r="JS18" t="str">
        <f>IFERROR(__xludf.DUMMYFUNCTION("""COMPUTED_VALUE"""),"x")</f>
        <v>x</v>
      </c>
      <c r="JT18">
        <f>IFERROR(__xludf.DUMMYFUNCTION("""COMPUTED_VALUE"""),1.0)</f>
        <v>1</v>
      </c>
      <c r="JU18">
        <f>IFERROR(__xludf.DUMMYFUNCTION("""COMPUTED_VALUE"""),1.0)</f>
        <v>1</v>
      </c>
      <c r="JV18">
        <f>IFERROR(__xludf.DUMMYFUNCTION("""COMPUTED_VALUE"""),1.0)</f>
        <v>1</v>
      </c>
      <c r="JW18">
        <f>IFERROR(__xludf.DUMMYFUNCTION("""COMPUTED_VALUE"""),1.0)</f>
        <v>1</v>
      </c>
      <c r="JX18">
        <f>IFERROR(__xludf.DUMMYFUNCTION("""COMPUTED_VALUE"""),1.0)</f>
        <v>1</v>
      </c>
      <c r="JY18">
        <f>IFERROR(__xludf.DUMMYFUNCTION("""COMPUTED_VALUE"""),1.0)</f>
        <v>1</v>
      </c>
      <c r="JZ18">
        <f>IFERROR(__xludf.DUMMYFUNCTION("""COMPUTED_VALUE"""),1.0)</f>
        <v>1</v>
      </c>
      <c r="KA18">
        <f>IFERROR(__xludf.DUMMYFUNCTION("""COMPUTED_VALUE"""),1.0)</f>
        <v>1</v>
      </c>
      <c r="KB18">
        <f>IFERROR(__xludf.DUMMYFUNCTION("""COMPUTED_VALUE"""),1.0)</f>
        <v>1</v>
      </c>
      <c r="KC18">
        <f>IFERROR(__xludf.DUMMYFUNCTION("""COMPUTED_VALUE"""),1.0)</f>
        <v>1</v>
      </c>
      <c r="KD18">
        <f>IFERROR(__xludf.DUMMYFUNCTION("""COMPUTED_VALUE"""),1.0)</f>
        <v>1</v>
      </c>
      <c r="KE18">
        <f>IFERROR(__xludf.DUMMYFUNCTION("""COMPUTED_VALUE"""),1.0)</f>
        <v>1</v>
      </c>
      <c r="KF18">
        <f>IFERROR(__xludf.DUMMYFUNCTION("""COMPUTED_VALUE"""),1.0)</f>
        <v>1</v>
      </c>
      <c r="KG18">
        <f>IFERROR(__xludf.DUMMYFUNCTION("""COMPUTED_VALUE"""),1.0)</f>
        <v>1</v>
      </c>
      <c r="KH18">
        <f>IFERROR(__xludf.DUMMYFUNCTION("""COMPUTED_VALUE"""),1.0)</f>
        <v>1</v>
      </c>
      <c r="KI18">
        <f>IFERROR(__xludf.DUMMYFUNCTION("""COMPUTED_VALUE"""),1.0)</f>
        <v>1</v>
      </c>
      <c r="KJ18">
        <f>IFERROR(__xludf.DUMMYFUNCTION("""COMPUTED_VALUE"""),1.0)</f>
        <v>1</v>
      </c>
      <c r="KK18">
        <f>IFERROR(__xludf.DUMMYFUNCTION("""COMPUTED_VALUE"""),1.0)</f>
        <v>1</v>
      </c>
      <c r="KL18">
        <f>IFERROR(__xludf.DUMMYFUNCTION("""COMPUTED_VALUE"""),1.0)</f>
        <v>1</v>
      </c>
      <c r="KM18">
        <f>IFERROR(__xludf.DUMMYFUNCTION("""COMPUTED_VALUE"""),1.0)</f>
        <v>1</v>
      </c>
      <c r="KN18">
        <f>IFERROR(__xludf.DUMMYFUNCTION("""COMPUTED_VALUE"""),1.0)</f>
        <v>1</v>
      </c>
      <c r="KO18">
        <f>IFERROR(__xludf.DUMMYFUNCTION("""COMPUTED_VALUE"""),1.0)</f>
        <v>1</v>
      </c>
      <c r="KP18">
        <f>IFERROR(__xludf.DUMMYFUNCTION("""COMPUTED_VALUE"""),1.0)</f>
        <v>1</v>
      </c>
      <c r="KQ18">
        <f>IFERROR(__xludf.DUMMYFUNCTION("""COMPUTED_VALUE"""),1.0)</f>
        <v>1</v>
      </c>
      <c r="KR18">
        <f>IFERROR(__xludf.DUMMYFUNCTION("""COMPUTED_VALUE"""),1.0)</f>
        <v>1</v>
      </c>
      <c r="KS18">
        <f>IFERROR(__xludf.DUMMYFUNCTION("""COMPUTED_VALUE"""),1.0)</f>
        <v>1</v>
      </c>
      <c r="KT18">
        <f>IFERROR(__xludf.DUMMYFUNCTION("""COMPUTED_VALUE"""),0.0)</f>
        <v>0</v>
      </c>
      <c r="KU18">
        <f>IFERROR(__xludf.DUMMYFUNCTION("""COMPUTED_VALUE"""),0.0)</f>
        <v>0</v>
      </c>
      <c r="KV18">
        <f>IFERROR(__xludf.DUMMYFUNCTION("""COMPUTED_VALUE"""),0.0)</f>
        <v>0</v>
      </c>
      <c r="KW18">
        <f>IFERROR(__xludf.DUMMYFUNCTION("""COMPUTED_VALUE"""),0.0)</f>
        <v>0</v>
      </c>
      <c r="KX18">
        <f>IFERROR(__xludf.DUMMYFUNCTION("""COMPUTED_VALUE"""),0.0)</f>
        <v>0</v>
      </c>
      <c r="KY18">
        <f>IFERROR(__xludf.DUMMYFUNCTION("""COMPUTED_VALUE"""),0.0)</f>
        <v>0</v>
      </c>
      <c r="KZ18" t="str">
        <f>IFERROR(__xludf.DUMMYFUNCTION("""COMPUTED_VALUE"""),"x")</f>
        <v>x</v>
      </c>
      <c r="LA18">
        <f>IFERROR(__xludf.DUMMYFUNCTION("""COMPUTED_VALUE"""),0.0)</f>
        <v>0</v>
      </c>
      <c r="LB18">
        <f>IFERROR(__xludf.DUMMYFUNCTION("""COMPUTED_VALUE"""),0.0)</f>
        <v>0</v>
      </c>
      <c r="LC18">
        <f>IFERROR(__xludf.DUMMYFUNCTION("""COMPUTED_VALUE"""),0.0)</f>
        <v>0</v>
      </c>
      <c r="LD18">
        <f>IFERROR(__xludf.DUMMYFUNCTION("""COMPUTED_VALUE"""),0.0)</f>
        <v>0</v>
      </c>
      <c r="LE18">
        <f>IFERROR(__xludf.DUMMYFUNCTION("""COMPUTED_VALUE"""),0.0)</f>
        <v>0</v>
      </c>
      <c r="LF18">
        <f>IFERROR(__xludf.DUMMYFUNCTION("""COMPUTED_VALUE"""),0.0)</f>
        <v>0</v>
      </c>
      <c r="LG18">
        <f>IFERROR(__xludf.DUMMYFUNCTION("""COMPUTED_VALUE"""),0.0)</f>
        <v>0</v>
      </c>
      <c r="LH18">
        <f>IFERROR(__xludf.DUMMYFUNCTION("""COMPUTED_VALUE"""),0.0)</f>
        <v>0</v>
      </c>
      <c r="LI18">
        <f>IFERROR(__xludf.DUMMYFUNCTION("""COMPUTED_VALUE"""),0.0)</f>
        <v>0</v>
      </c>
      <c r="LJ18">
        <f>IFERROR(__xludf.DUMMYFUNCTION("""COMPUTED_VALUE"""),0.0)</f>
        <v>0</v>
      </c>
      <c r="LK18">
        <f>IFERROR(__xludf.DUMMYFUNCTION("""COMPUTED_VALUE"""),0.0)</f>
        <v>0</v>
      </c>
      <c r="LL18">
        <f>IFERROR(__xludf.DUMMYFUNCTION("""COMPUTED_VALUE"""),0.0)</f>
        <v>0</v>
      </c>
      <c r="LM18">
        <f>IFERROR(__xludf.DUMMYFUNCTION("""COMPUTED_VALUE"""),0.0)</f>
        <v>0</v>
      </c>
      <c r="LN18">
        <f>IFERROR(__xludf.DUMMYFUNCTION("""COMPUTED_VALUE"""),0.0)</f>
        <v>0</v>
      </c>
      <c r="LO18">
        <f>IFERROR(__xludf.DUMMYFUNCTION("""COMPUTED_VALUE"""),0.0)</f>
        <v>0</v>
      </c>
      <c r="LP18">
        <f>IFERROR(__xludf.DUMMYFUNCTION("""COMPUTED_VALUE"""),0.0)</f>
        <v>0</v>
      </c>
      <c r="LQ18" t="str">
        <f>IFERROR(__xludf.DUMMYFUNCTION("""COMPUTED_VALUE"""),"x")</f>
        <v>x</v>
      </c>
      <c r="LR18">
        <f>IFERROR(__xludf.DUMMYFUNCTION("""COMPUTED_VALUE"""),0.0)</f>
        <v>0</v>
      </c>
      <c r="LS18">
        <f>IFERROR(__xludf.DUMMYFUNCTION("""COMPUTED_VALUE"""),0.0)</f>
        <v>0</v>
      </c>
      <c r="LT18">
        <f>IFERROR(__xludf.DUMMYFUNCTION("""COMPUTED_VALUE"""),0.0)</f>
        <v>0</v>
      </c>
      <c r="LU18">
        <f>IFERROR(__xludf.DUMMYFUNCTION("""COMPUTED_VALUE"""),0.0)</f>
        <v>0</v>
      </c>
      <c r="LV18">
        <f>IFERROR(__xludf.DUMMYFUNCTION("""COMPUTED_VALUE"""),0.0)</f>
        <v>0</v>
      </c>
      <c r="LW18">
        <f>IFERROR(__xludf.DUMMYFUNCTION("""COMPUTED_VALUE"""),0.0)</f>
        <v>0</v>
      </c>
      <c r="LX18">
        <f>IFERROR(__xludf.DUMMYFUNCTION("""COMPUTED_VALUE"""),0.0)</f>
        <v>0</v>
      </c>
      <c r="LY18">
        <f>IFERROR(__xludf.DUMMYFUNCTION("""COMPUTED_VALUE"""),0.0)</f>
        <v>0</v>
      </c>
      <c r="LZ18">
        <f>IFERROR(__xludf.DUMMYFUNCTION("""COMPUTED_VALUE"""),0.0)</f>
        <v>0</v>
      </c>
      <c r="MA18">
        <f>IFERROR(__xludf.DUMMYFUNCTION("""COMPUTED_VALUE"""),0.0)</f>
        <v>0</v>
      </c>
      <c r="MB18">
        <f>IFERROR(__xludf.DUMMYFUNCTION("""COMPUTED_VALUE"""),0.0)</f>
        <v>0</v>
      </c>
      <c r="MC18">
        <f>IFERROR(__xludf.DUMMYFUNCTION("""COMPUTED_VALUE"""),0.0)</f>
        <v>0</v>
      </c>
      <c r="MD18">
        <f>IFERROR(__xludf.DUMMYFUNCTION("""COMPUTED_VALUE"""),0.0)</f>
        <v>0</v>
      </c>
      <c r="ME18">
        <f>IFERROR(__xludf.DUMMYFUNCTION("""COMPUTED_VALUE"""),0.0)</f>
        <v>0</v>
      </c>
      <c r="MF18">
        <f>IFERROR(__xludf.DUMMYFUNCTION("""COMPUTED_VALUE"""),0.0)</f>
        <v>0</v>
      </c>
      <c r="MG18">
        <f>IFERROR(__xludf.DUMMYFUNCTION("""COMPUTED_VALUE"""),0.0)</f>
        <v>0</v>
      </c>
      <c r="MH18">
        <f>IFERROR(__xludf.DUMMYFUNCTION("""COMPUTED_VALUE"""),0.0)</f>
        <v>0</v>
      </c>
      <c r="MI18">
        <f>IFERROR(__xludf.DUMMYFUNCTION("""COMPUTED_VALUE"""),0.0)</f>
        <v>0</v>
      </c>
      <c r="MJ18">
        <f>IFERROR(__xludf.DUMMYFUNCTION("""COMPUTED_VALUE"""),0.0)</f>
        <v>0</v>
      </c>
      <c r="MK18">
        <f>IFERROR(__xludf.DUMMYFUNCTION("""COMPUTED_VALUE"""),0.0)</f>
        <v>0</v>
      </c>
      <c r="ML18">
        <f>IFERROR(__xludf.DUMMYFUNCTION("""COMPUTED_VALUE"""),0.0)</f>
        <v>0</v>
      </c>
      <c r="MM18">
        <f>IFERROR(__xludf.DUMMYFUNCTION("""COMPUTED_VALUE"""),0.0)</f>
        <v>0</v>
      </c>
      <c r="MN18">
        <f>IFERROR(__xludf.DUMMYFUNCTION("""COMPUTED_VALUE"""),0.0)</f>
        <v>0</v>
      </c>
      <c r="MO18">
        <f>IFERROR(__xludf.DUMMYFUNCTION("""COMPUTED_VALUE"""),0.0)</f>
        <v>0</v>
      </c>
      <c r="MP18">
        <f>IFERROR(__xludf.DUMMYFUNCTION("""COMPUTED_VALUE"""),0.0)</f>
        <v>0</v>
      </c>
      <c r="MQ18">
        <f>IFERROR(__xludf.DUMMYFUNCTION("""COMPUTED_VALUE"""),0.0)</f>
        <v>0</v>
      </c>
      <c r="MR18">
        <f>IFERROR(__xludf.DUMMYFUNCTION("""COMPUTED_VALUE"""),0.0)</f>
        <v>0</v>
      </c>
      <c r="MS18">
        <f>IFERROR(__xludf.DUMMYFUNCTION("""COMPUTED_VALUE"""),0.0)</f>
        <v>0</v>
      </c>
      <c r="MT18" t="str">
        <f>IFERROR(__xludf.DUMMYFUNCTION("""COMPUTED_VALUE"""),"x")</f>
        <v>x</v>
      </c>
      <c r="MU18">
        <f>IFERROR(__xludf.DUMMYFUNCTION("""COMPUTED_VALUE"""),0.0)</f>
        <v>0</v>
      </c>
      <c r="MV18">
        <f>IFERROR(__xludf.DUMMYFUNCTION("""COMPUTED_VALUE"""),0.0)</f>
        <v>0</v>
      </c>
      <c r="MW18">
        <f>IFERROR(__xludf.DUMMYFUNCTION("""COMPUTED_VALUE"""),0.0)</f>
        <v>0</v>
      </c>
      <c r="MX18">
        <f>IFERROR(__xludf.DUMMYFUNCTION("""COMPUTED_VALUE"""),0.0)</f>
        <v>0</v>
      </c>
      <c r="MY18">
        <f>IFERROR(__xludf.DUMMYFUNCTION("""COMPUTED_VALUE"""),0.0)</f>
        <v>0</v>
      </c>
      <c r="MZ18">
        <f>IFERROR(__xludf.DUMMYFUNCTION("""COMPUTED_VALUE"""),0.0)</f>
        <v>0</v>
      </c>
      <c r="NA18">
        <f>IFERROR(__xludf.DUMMYFUNCTION("""COMPUTED_VALUE"""),0.0)</f>
        <v>0</v>
      </c>
      <c r="NB18">
        <f>IFERROR(__xludf.DUMMYFUNCTION("""COMPUTED_VALUE"""),0.0)</f>
        <v>0</v>
      </c>
      <c r="NC18">
        <f>IFERROR(__xludf.DUMMYFUNCTION("""COMPUTED_VALUE"""),0.0)</f>
        <v>0</v>
      </c>
      <c r="ND18">
        <f>IFERROR(__xludf.DUMMYFUNCTION("""COMPUTED_VALUE"""),0.0)</f>
        <v>0</v>
      </c>
      <c r="NE18">
        <f>IFERROR(__xludf.DUMMYFUNCTION("""COMPUTED_VALUE"""),0.0)</f>
        <v>0</v>
      </c>
      <c r="NF18">
        <f>IFERROR(__xludf.DUMMYFUNCTION("""COMPUTED_VALUE"""),0.0)</f>
        <v>0</v>
      </c>
      <c r="NG18">
        <f>IFERROR(__xludf.DUMMYFUNCTION("""COMPUTED_VALUE"""),0.0)</f>
        <v>0</v>
      </c>
      <c r="NH18">
        <f>IFERROR(__xludf.DUMMYFUNCTION("""COMPUTED_VALUE"""),0.0)</f>
        <v>0</v>
      </c>
      <c r="NI18">
        <f>IFERROR(__xludf.DUMMYFUNCTION("""COMPUTED_VALUE"""),0.0)</f>
        <v>0</v>
      </c>
      <c r="NJ18">
        <f>IFERROR(__xludf.DUMMYFUNCTION("""COMPUTED_VALUE"""),0.0)</f>
        <v>0</v>
      </c>
      <c r="NK18">
        <f>IFERROR(__xludf.DUMMYFUNCTION("""COMPUTED_VALUE"""),0.0)</f>
        <v>0</v>
      </c>
      <c r="NL18">
        <f>IFERROR(__xludf.DUMMYFUNCTION("""COMPUTED_VALUE"""),0.0)</f>
        <v>0</v>
      </c>
      <c r="NM18">
        <f>IFERROR(__xludf.DUMMYFUNCTION("""COMPUTED_VALUE"""),0.0)</f>
        <v>0</v>
      </c>
      <c r="NN18">
        <f>IFERROR(__xludf.DUMMYFUNCTION("""COMPUTED_VALUE"""),0.0)</f>
        <v>0</v>
      </c>
      <c r="NO18">
        <f>IFERROR(__xludf.DUMMYFUNCTION("""COMPUTED_VALUE"""),0.0)</f>
        <v>0</v>
      </c>
      <c r="NP18">
        <f>IFERROR(__xludf.DUMMYFUNCTION("""COMPUTED_VALUE"""),0.0)</f>
        <v>0</v>
      </c>
      <c r="NQ18">
        <f>IFERROR(__xludf.DUMMYFUNCTION("""COMPUTED_VALUE"""),0.0)</f>
        <v>0</v>
      </c>
      <c r="NR18">
        <f>IFERROR(__xludf.DUMMYFUNCTION("""COMPUTED_VALUE"""),0.0)</f>
        <v>0</v>
      </c>
    </row>
    <row r="19" ht="15.75" customHeight="1">
      <c r="A19">
        <f>IFERROR(__xludf.DUMMYFUNCTION("""COMPUTED_VALUE"""),18.0)</f>
        <v>18</v>
      </c>
      <c r="B19" t="str">
        <f>IFERROR(__xludf.DUMMYFUNCTION("""COMPUTED_VALUE"""),"dolijan")</f>
        <v>dolijan</v>
      </c>
      <c r="C19" t="str">
        <f>IFERROR(__xludf.DUMMYFUNCTION("""COMPUTED_VALUE"""),"Vuk")</f>
        <v>Vuk</v>
      </c>
      <c r="D19" t="str">
        <f>IFERROR(__xludf.DUMMYFUNCTION("""COMPUTED_VALUE"""),"Dolijanović")</f>
        <v>Dolijanović</v>
      </c>
      <c r="E19">
        <f>IFERROR(__xludf.DUMMYFUNCTION("""COMPUTED_VALUE"""),185.0)</f>
        <v>185</v>
      </c>
      <c r="F19" t="str">
        <f>IFERROR(__xludf.DUMMYFUNCTION("""COMPUTED_VALUE"""),"ODOBREN")</f>
        <v>ODOBREN</v>
      </c>
      <c r="G19" t="str">
        <f>IFERROR(__xludf.DUMMYFUNCTION("""COMPUTED_VALUE"""),"Stari grad")</f>
        <v>Stari grad</v>
      </c>
      <c r="H19" t="str">
        <f>IFERROR(__xludf.DUMMYFUNCTION("""COMPUTED_VALUE"""),"Matematička gimnazija")</f>
        <v>Matematička gimnazija</v>
      </c>
      <c r="I19" t="str">
        <f>IFERROR(__xludf.DUMMYFUNCTION("""COMPUTED_VALUE"""),"I")</f>
        <v>I</v>
      </c>
      <c r="J19" t="str">
        <f>IFERROR(__xludf.DUMMYFUNCTION("""COMPUTED_VALUE"""),"B")</f>
        <v>B</v>
      </c>
      <c r="K19" t="str">
        <f>IFERROR(__xludf.DUMMYFUNCTION("""COMPUTED_VALUE"""),"Stanka Matković")</f>
        <v>Stanka Matković</v>
      </c>
      <c r="L19" t="str">
        <f>IFERROR(__xludf.DUMMYFUNCTION("""COMPUTED_VALUE"""),"x")</f>
        <v>x</v>
      </c>
      <c r="M19">
        <f>IFERROR(__xludf.DUMMYFUNCTION("""COMPUTED_VALUE"""),100.0)</f>
        <v>100</v>
      </c>
      <c r="N19">
        <f>IFERROR(__xludf.DUMMYFUNCTION("""COMPUTED_VALUE"""),12.0)</f>
        <v>12</v>
      </c>
      <c r="O19">
        <f>IFERROR(__xludf.DUMMYFUNCTION("""COMPUTED_VALUE"""),73.0)</f>
        <v>73</v>
      </c>
      <c r="P19" t="str">
        <f>IFERROR(__xludf.DUMMYFUNCTION("""COMPUTED_VALUE"""),"-")</f>
        <v>-</v>
      </c>
      <c r="Q19" t="str">
        <f>IFERROR(__xludf.DUMMYFUNCTION("""COMPUTED_VALUE"""),"-")</f>
        <v>-</v>
      </c>
      <c r="R19" t="str">
        <f>IFERROR(__xludf.DUMMYFUNCTION("""COMPUTED_VALUE"""),"-")</f>
        <v>-</v>
      </c>
      <c r="S19" t="str">
        <f>IFERROR(__xludf.DUMMYFUNCTION("""COMPUTED_VALUE"""),"x")</f>
        <v>x</v>
      </c>
      <c r="T19" t="str">
        <f>IFERROR(__xludf.DUMMYFUNCTION("""COMPUTED_VALUE"""),"x")</f>
        <v>x</v>
      </c>
      <c r="U19" t="str">
        <f>IFERROR(__xludf.DUMMYFUNCTION("""COMPUTED_VALUE"""),"OK")</f>
        <v>OK</v>
      </c>
      <c r="V19" t="str">
        <f>IFERROR(__xludf.DUMMYFUNCTION("""COMPUTED_VALUE"""),"OK")</f>
        <v>OK</v>
      </c>
      <c r="W19" t="str">
        <f>IFERROR(__xludf.DUMMYFUNCTION("""COMPUTED_VALUE"""),"OK")</f>
        <v>OK</v>
      </c>
      <c r="X19" t="str">
        <f>IFERROR(__xludf.DUMMYFUNCTION("""COMPUTED_VALUE"""),"OK")</f>
        <v>OK</v>
      </c>
      <c r="Y19" t="str">
        <f>IFERROR(__xludf.DUMMYFUNCTION("""COMPUTED_VALUE"""),"OK")</f>
        <v>OK</v>
      </c>
      <c r="Z19" t="str">
        <f>IFERROR(__xludf.DUMMYFUNCTION("""COMPUTED_VALUE"""),"OK")</f>
        <v>OK</v>
      </c>
      <c r="AA19" t="str">
        <f>IFERROR(__xludf.DUMMYFUNCTION("""COMPUTED_VALUE"""),"OK")</f>
        <v>OK</v>
      </c>
      <c r="AB19" t="str">
        <f>IFERROR(__xludf.DUMMYFUNCTION("""COMPUTED_VALUE"""),"OK")</f>
        <v>OK</v>
      </c>
      <c r="AC19" t="str">
        <f>IFERROR(__xludf.DUMMYFUNCTION("""COMPUTED_VALUE"""),"OK")</f>
        <v>OK</v>
      </c>
      <c r="AD19" t="str">
        <f>IFERROR(__xludf.DUMMYFUNCTION("""COMPUTED_VALUE"""),"OK")</f>
        <v>OK</v>
      </c>
      <c r="AE19" t="str">
        <f>IFERROR(__xludf.DUMMYFUNCTION("""COMPUTED_VALUE"""),"OK")</f>
        <v>OK</v>
      </c>
      <c r="AF19" t="str">
        <f>IFERROR(__xludf.DUMMYFUNCTION("""COMPUTED_VALUE"""),"OK")</f>
        <v>OK</v>
      </c>
      <c r="AG19" t="str">
        <f>IFERROR(__xludf.DUMMYFUNCTION("""COMPUTED_VALUE"""),"OK")</f>
        <v>OK</v>
      </c>
      <c r="AH19" t="str">
        <f>IFERROR(__xludf.DUMMYFUNCTION("""COMPUTED_VALUE"""),"OK")</f>
        <v>OK</v>
      </c>
      <c r="AI19" t="str">
        <f>IFERROR(__xludf.DUMMYFUNCTION("""COMPUTED_VALUE"""),"OK")</f>
        <v>OK</v>
      </c>
      <c r="AJ19" t="str">
        <f>IFERROR(__xludf.DUMMYFUNCTION("""COMPUTED_VALUE"""),"OK")</f>
        <v>OK</v>
      </c>
      <c r="AK19" t="str">
        <f>IFERROR(__xludf.DUMMYFUNCTION("""COMPUTED_VALUE"""),"OK")</f>
        <v>OK</v>
      </c>
      <c r="AL19" t="str">
        <f>IFERROR(__xludf.DUMMYFUNCTION("""COMPUTED_VALUE"""),"OK")</f>
        <v>OK</v>
      </c>
      <c r="AM19" t="str">
        <f>IFERROR(__xludf.DUMMYFUNCTION("""COMPUTED_VALUE"""),"OK")</f>
        <v>OK</v>
      </c>
      <c r="AN19" t="str">
        <f>IFERROR(__xludf.DUMMYFUNCTION("""COMPUTED_VALUE"""),"OK")</f>
        <v>OK</v>
      </c>
      <c r="AO19" t="str">
        <f>IFERROR(__xludf.DUMMYFUNCTION("""COMPUTED_VALUE"""),"OK")</f>
        <v>OK</v>
      </c>
      <c r="AP19" t="str">
        <f>IFERROR(__xludf.DUMMYFUNCTION("""COMPUTED_VALUE"""),"OK")</f>
        <v>OK</v>
      </c>
      <c r="AQ19" t="str">
        <f>IFERROR(__xludf.DUMMYFUNCTION("""COMPUTED_VALUE"""),"OK")</f>
        <v>OK</v>
      </c>
      <c r="AR19" t="str">
        <f>IFERROR(__xludf.DUMMYFUNCTION("""COMPUTED_VALUE"""),"OK")</f>
        <v>OK</v>
      </c>
      <c r="AS19" t="str">
        <f>IFERROR(__xludf.DUMMYFUNCTION("""COMPUTED_VALUE"""),"OK")</f>
        <v>OK</v>
      </c>
      <c r="AT19" t="str">
        <f>IFERROR(__xludf.DUMMYFUNCTION("""COMPUTED_VALUE"""),"OK")</f>
        <v>OK</v>
      </c>
      <c r="AU19" t="str">
        <f>IFERROR(__xludf.DUMMYFUNCTION("""COMPUTED_VALUE"""),"OK")</f>
        <v>OK</v>
      </c>
      <c r="AV19" t="str">
        <f>IFERROR(__xludf.DUMMYFUNCTION("""COMPUTED_VALUE"""),"OK")</f>
        <v>OK</v>
      </c>
      <c r="AW19" t="str">
        <f>IFERROR(__xludf.DUMMYFUNCTION("""COMPUTED_VALUE"""),"OK")</f>
        <v>OK</v>
      </c>
      <c r="AX19" t="str">
        <f>IFERROR(__xludf.DUMMYFUNCTION("""COMPUTED_VALUE"""),"OK")</f>
        <v>OK</v>
      </c>
      <c r="AY19" t="str">
        <f>IFERROR(__xludf.DUMMYFUNCTION("""COMPUTED_VALUE"""),"OK")</f>
        <v>OK</v>
      </c>
      <c r="AZ19" t="str">
        <f>IFERROR(__xludf.DUMMYFUNCTION("""COMPUTED_VALUE"""),"OK")</f>
        <v>OK</v>
      </c>
      <c r="BA19" t="str">
        <f>IFERROR(__xludf.DUMMYFUNCTION("""COMPUTED_VALUE"""),"OK")</f>
        <v>OK</v>
      </c>
      <c r="BB19" t="str">
        <f>IFERROR(__xludf.DUMMYFUNCTION("""COMPUTED_VALUE"""),"OK")</f>
        <v>OK</v>
      </c>
      <c r="BC19" t="str">
        <f>IFERROR(__xludf.DUMMYFUNCTION("""COMPUTED_VALUE"""),"OK")</f>
        <v>OK</v>
      </c>
      <c r="BD19" t="str">
        <f>IFERROR(__xludf.DUMMYFUNCTION("""COMPUTED_VALUE"""),"OK")</f>
        <v>OK</v>
      </c>
      <c r="BE19" t="str">
        <f>IFERROR(__xludf.DUMMYFUNCTION("""COMPUTED_VALUE"""),"OK")</f>
        <v>OK</v>
      </c>
      <c r="BF19" t="str">
        <f>IFERROR(__xludf.DUMMYFUNCTION("""COMPUTED_VALUE"""),"OK")</f>
        <v>OK</v>
      </c>
      <c r="BG19" t="str">
        <f>IFERROR(__xludf.DUMMYFUNCTION("""COMPUTED_VALUE"""),"OK")</f>
        <v>OK</v>
      </c>
      <c r="BH19" t="str">
        <f>IFERROR(__xludf.DUMMYFUNCTION("""COMPUTED_VALUE"""),"OK")</f>
        <v>OK</v>
      </c>
      <c r="BI19" t="str">
        <f>IFERROR(__xludf.DUMMYFUNCTION("""COMPUTED_VALUE"""),"OK")</f>
        <v>OK</v>
      </c>
      <c r="BJ19" t="str">
        <f>IFERROR(__xludf.DUMMYFUNCTION("""COMPUTED_VALUE"""),"OK")</f>
        <v>OK</v>
      </c>
      <c r="BK19" t="str">
        <f>IFERROR(__xludf.DUMMYFUNCTION("""COMPUTED_VALUE"""),"x")</f>
        <v>x</v>
      </c>
      <c r="BL19" t="str">
        <f>IFERROR(__xludf.DUMMYFUNCTION("""COMPUTED_VALUE"""),"OK")</f>
        <v>OK</v>
      </c>
      <c r="BM19" t="str">
        <f>IFERROR(__xludf.DUMMYFUNCTION("""COMPUTED_VALUE"""),"OK")</f>
        <v>OK</v>
      </c>
      <c r="BN19" t="str">
        <f>IFERROR(__xludf.DUMMYFUNCTION("""COMPUTED_VALUE"""),"WA")</f>
        <v>WA</v>
      </c>
      <c r="BO19" t="str">
        <f>IFERROR(__xludf.DUMMYFUNCTION("""COMPUTED_VALUE"""),"OK")</f>
        <v>OK</v>
      </c>
      <c r="BP19" t="str">
        <f>IFERROR(__xludf.DUMMYFUNCTION("""COMPUTED_VALUE"""),"WA")</f>
        <v>WA</v>
      </c>
      <c r="BQ19" t="str">
        <f>IFERROR(__xludf.DUMMYFUNCTION("""COMPUTED_VALUE"""),"OK")</f>
        <v>OK</v>
      </c>
      <c r="BR19" t="str">
        <f>IFERROR(__xludf.DUMMYFUNCTION("""COMPUTED_VALUE"""),"WA")</f>
        <v>WA</v>
      </c>
      <c r="BS19" t="str">
        <f>IFERROR(__xludf.DUMMYFUNCTION("""COMPUTED_VALUE"""),"OK")</f>
        <v>OK</v>
      </c>
      <c r="BT19" t="str">
        <f>IFERROR(__xludf.DUMMYFUNCTION("""COMPUTED_VALUE"""),"OK")</f>
        <v>OK</v>
      </c>
      <c r="BU19" t="str">
        <f>IFERROR(__xludf.DUMMYFUNCTION("""COMPUTED_VALUE"""),"OK")</f>
        <v>OK</v>
      </c>
      <c r="BV19" t="str">
        <f>IFERROR(__xludf.DUMMYFUNCTION("""COMPUTED_VALUE"""),"OK")</f>
        <v>OK</v>
      </c>
      <c r="BW19" t="str">
        <f>IFERROR(__xludf.DUMMYFUNCTION("""COMPUTED_VALUE"""),"OK")</f>
        <v>OK</v>
      </c>
      <c r="BX19" t="str">
        <f>IFERROR(__xludf.DUMMYFUNCTION("""COMPUTED_VALUE"""),"OK")</f>
        <v>OK</v>
      </c>
      <c r="BY19" t="str">
        <f>IFERROR(__xludf.DUMMYFUNCTION("""COMPUTED_VALUE"""),"OK")</f>
        <v>OK</v>
      </c>
      <c r="BZ19" t="str">
        <f>IFERROR(__xludf.DUMMYFUNCTION("""COMPUTED_VALUE"""),"WA")</f>
        <v>WA</v>
      </c>
      <c r="CA19" t="str">
        <f>IFERROR(__xludf.DUMMYFUNCTION("""COMPUTED_VALUE"""),"WA")</f>
        <v>WA</v>
      </c>
      <c r="CB19" t="str">
        <f>IFERROR(__xludf.DUMMYFUNCTION("""COMPUTED_VALUE"""),"WA")</f>
        <v>WA</v>
      </c>
      <c r="CC19" t="str">
        <f>IFERROR(__xludf.DUMMYFUNCTION("""COMPUTED_VALUE"""),"WA")</f>
        <v>WA</v>
      </c>
      <c r="CD19" t="str">
        <f>IFERROR(__xludf.DUMMYFUNCTION("""COMPUTED_VALUE"""),"WA")</f>
        <v>WA</v>
      </c>
      <c r="CE19" t="str">
        <f>IFERROR(__xludf.DUMMYFUNCTION("""COMPUTED_VALUE"""),"WA")</f>
        <v>WA</v>
      </c>
      <c r="CF19" t="str">
        <f>IFERROR(__xludf.DUMMYFUNCTION("""COMPUTED_VALUE"""),"WA")</f>
        <v>WA</v>
      </c>
      <c r="CG19" t="str">
        <f>IFERROR(__xludf.DUMMYFUNCTION("""COMPUTED_VALUE"""),"WA")</f>
        <v>WA</v>
      </c>
      <c r="CH19" t="str">
        <f>IFERROR(__xludf.DUMMYFUNCTION("""COMPUTED_VALUE"""),"WA")</f>
        <v>WA</v>
      </c>
      <c r="CI19" t="str">
        <f>IFERROR(__xludf.DUMMYFUNCTION("""COMPUTED_VALUE"""),"WA")</f>
        <v>WA</v>
      </c>
      <c r="CJ19" t="str">
        <f>IFERROR(__xludf.DUMMYFUNCTION("""COMPUTED_VALUE"""),"WA")</f>
        <v>WA</v>
      </c>
      <c r="CK19" t="str">
        <f>IFERROR(__xludf.DUMMYFUNCTION("""COMPUTED_VALUE"""),"WA")</f>
        <v>WA</v>
      </c>
      <c r="CL19" t="str">
        <f>IFERROR(__xludf.DUMMYFUNCTION("""COMPUTED_VALUE"""),"WA")</f>
        <v>WA</v>
      </c>
      <c r="CM19" t="str">
        <f>IFERROR(__xludf.DUMMYFUNCTION("""COMPUTED_VALUE"""),"WA")</f>
        <v>WA</v>
      </c>
      <c r="CN19" t="str">
        <f>IFERROR(__xludf.DUMMYFUNCTION("""COMPUTED_VALUE"""),"WA")</f>
        <v>WA</v>
      </c>
      <c r="CO19" t="str">
        <f>IFERROR(__xludf.DUMMYFUNCTION("""COMPUTED_VALUE"""),"WA")</f>
        <v>WA</v>
      </c>
      <c r="CP19" t="str">
        <f>IFERROR(__xludf.DUMMYFUNCTION("""COMPUTED_VALUE"""),"WA")</f>
        <v>WA</v>
      </c>
      <c r="CQ19" t="str">
        <f>IFERROR(__xludf.DUMMYFUNCTION("""COMPUTED_VALUE"""),"OK")</f>
        <v>OK</v>
      </c>
      <c r="CR19" t="str">
        <f>IFERROR(__xludf.DUMMYFUNCTION("""COMPUTED_VALUE"""),"WA")</f>
        <v>WA</v>
      </c>
      <c r="CS19" t="str">
        <f>IFERROR(__xludf.DUMMYFUNCTION("""COMPUTED_VALUE"""),"x")</f>
        <v>x</v>
      </c>
      <c r="CT19" t="str">
        <f>IFERROR(__xludf.DUMMYFUNCTION("""COMPUTED_VALUE"""),"OK")</f>
        <v>OK</v>
      </c>
      <c r="CU19" t="str">
        <f>IFERROR(__xludf.DUMMYFUNCTION("""COMPUTED_VALUE"""),"OK")</f>
        <v>OK</v>
      </c>
      <c r="CV19" t="str">
        <f>IFERROR(__xludf.DUMMYFUNCTION("""COMPUTED_VALUE"""),"OK")</f>
        <v>OK</v>
      </c>
      <c r="CW19" t="str">
        <f>IFERROR(__xludf.DUMMYFUNCTION("""COMPUTED_VALUE"""),"OK")</f>
        <v>OK</v>
      </c>
      <c r="CX19" t="str">
        <f>IFERROR(__xludf.DUMMYFUNCTION("""COMPUTED_VALUE"""),"OK")</f>
        <v>OK</v>
      </c>
      <c r="CY19" t="str">
        <f>IFERROR(__xludf.DUMMYFUNCTION("""COMPUTED_VALUE"""),"OK")</f>
        <v>OK</v>
      </c>
      <c r="CZ19" t="str">
        <f>IFERROR(__xludf.DUMMYFUNCTION("""COMPUTED_VALUE"""),"OK")</f>
        <v>OK</v>
      </c>
      <c r="DA19" t="str">
        <f>IFERROR(__xludf.DUMMYFUNCTION("""COMPUTED_VALUE"""),"OK")</f>
        <v>OK</v>
      </c>
      <c r="DB19" t="str">
        <f>IFERROR(__xludf.DUMMYFUNCTION("""COMPUTED_VALUE"""),"OK")</f>
        <v>OK</v>
      </c>
      <c r="DC19" t="str">
        <f>IFERROR(__xludf.DUMMYFUNCTION("""COMPUTED_VALUE"""),"OK")</f>
        <v>OK</v>
      </c>
      <c r="DD19" t="str">
        <f>IFERROR(__xludf.DUMMYFUNCTION("""COMPUTED_VALUE"""),"OK")</f>
        <v>OK</v>
      </c>
      <c r="DE19" t="str">
        <f>IFERROR(__xludf.DUMMYFUNCTION("""COMPUTED_VALUE"""),"OK")</f>
        <v>OK</v>
      </c>
      <c r="DF19" t="str">
        <f>IFERROR(__xludf.DUMMYFUNCTION("""COMPUTED_VALUE"""),"OK")</f>
        <v>OK</v>
      </c>
      <c r="DG19" t="str">
        <f>IFERROR(__xludf.DUMMYFUNCTION("""COMPUTED_VALUE"""),"OK")</f>
        <v>OK</v>
      </c>
      <c r="DH19" t="str">
        <f>IFERROR(__xludf.DUMMYFUNCTION("""COMPUTED_VALUE"""),"OK")</f>
        <v>OK</v>
      </c>
      <c r="DI19" t="str">
        <f>IFERROR(__xludf.DUMMYFUNCTION("""COMPUTED_VALUE"""),"OK")</f>
        <v>OK</v>
      </c>
      <c r="DJ19" t="str">
        <f>IFERROR(__xludf.DUMMYFUNCTION("""COMPUTED_VALUE"""),"OK")</f>
        <v>OK</v>
      </c>
      <c r="DK19" t="str">
        <f>IFERROR(__xludf.DUMMYFUNCTION("""COMPUTED_VALUE"""),"OK")</f>
        <v>OK</v>
      </c>
      <c r="DL19" t="str">
        <f>IFERROR(__xludf.DUMMYFUNCTION("""COMPUTED_VALUE"""),"OK")</f>
        <v>OK</v>
      </c>
      <c r="DM19" t="str">
        <f>IFERROR(__xludf.DUMMYFUNCTION("""COMPUTED_VALUE"""),"OK")</f>
        <v>OK</v>
      </c>
      <c r="DN19" t="str">
        <f>IFERROR(__xludf.DUMMYFUNCTION("""COMPUTED_VALUE"""),"OK")</f>
        <v>OK</v>
      </c>
      <c r="DO19" t="str">
        <f>IFERROR(__xludf.DUMMYFUNCTION("""COMPUTED_VALUE"""),"OK")</f>
        <v>OK</v>
      </c>
      <c r="DP19" t="str">
        <f>IFERROR(__xludf.DUMMYFUNCTION("""COMPUTED_VALUE"""),"OK")</f>
        <v>OK</v>
      </c>
      <c r="DQ19" t="str">
        <f>IFERROR(__xludf.DUMMYFUNCTION("""COMPUTED_VALUE"""),"OK")</f>
        <v>OK</v>
      </c>
      <c r="DR19" t="str">
        <f>IFERROR(__xludf.DUMMYFUNCTION("""COMPUTED_VALUE"""),"OK")</f>
        <v>OK</v>
      </c>
      <c r="DS19" t="str">
        <f>IFERROR(__xludf.DUMMYFUNCTION("""COMPUTED_VALUE"""),"OK")</f>
        <v>OK</v>
      </c>
      <c r="DT19" t="str">
        <f>IFERROR(__xludf.DUMMYFUNCTION("""COMPUTED_VALUE"""),"TLE")</f>
        <v>TLE</v>
      </c>
      <c r="DU19" t="str">
        <f>IFERROR(__xludf.DUMMYFUNCTION("""COMPUTED_VALUE"""),"TLE")</f>
        <v>TLE</v>
      </c>
      <c r="DV19" t="str">
        <f>IFERROR(__xludf.DUMMYFUNCTION("""COMPUTED_VALUE"""),"TLE")</f>
        <v>TLE</v>
      </c>
      <c r="DW19" t="str">
        <f>IFERROR(__xludf.DUMMYFUNCTION("""COMPUTED_VALUE"""),"TLE")</f>
        <v>TLE</v>
      </c>
      <c r="DX19" t="str">
        <f>IFERROR(__xludf.DUMMYFUNCTION("""COMPUTED_VALUE"""),"TLE")</f>
        <v>TLE</v>
      </c>
      <c r="DY19" t="str">
        <f>IFERROR(__xludf.DUMMYFUNCTION("""COMPUTED_VALUE"""),"TLE")</f>
        <v>TLE</v>
      </c>
      <c r="DZ19" t="str">
        <f>IFERROR(__xludf.DUMMYFUNCTION("""COMPUTED_VALUE"""),"x")</f>
        <v>x</v>
      </c>
      <c r="EA19" t="str">
        <f>IFERROR(__xludf.DUMMYFUNCTION("""COMPUTED_VALUE"""),"-")</f>
        <v>-</v>
      </c>
      <c r="EB19" t="str">
        <f>IFERROR(__xludf.DUMMYFUNCTION("""COMPUTED_VALUE"""),"-")</f>
        <v>-</v>
      </c>
      <c r="EC19" t="str">
        <f>IFERROR(__xludf.DUMMYFUNCTION("""COMPUTED_VALUE"""),"-")</f>
        <v>-</v>
      </c>
      <c r="ED19" t="str">
        <f>IFERROR(__xludf.DUMMYFUNCTION("""COMPUTED_VALUE"""),"-")</f>
        <v>-</v>
      </c>
      <c r="EE19" t="str">
        <f>IFERROR(__xludf.DUMMYFUNCTION("""COMPUTED_VALUE"""),"-")</f>
        <v>-</v>
      </c>
      <c r="EF19" t="str">
        <f>IFERROR(__xludf.DUMMYFUNCTION("""COMPUTED_VALUE"""),"-")</f>
        <v>-</v>
      </c>
      <c r="EG19" t="str">
        <f>IFERROR(__xludf.DUMMYFUNCTION("""COMPUTED_VALUE"""),"-")</f>
        <v>-</v>
      </c>
      <c r="EH19" t="str">
        <f>IFERROR(__xludf.DUMMYFUNCTION("""COMPUTED_VALUE"""),"-")</f>
        <v>-</v>
      </c>
      <c r="EI19" t="str">
        <f>IFERROR(__xludf.DUMMYFUNCTION("""COMPUTED_VALUE"""),"-")</f>
        <v>-</v>
      </c>
      <c r="EJ19" t="str">
        <f>IFERROR(__xludf.DUMMYFUNCTION("""COMPUTED_VALUE"""),"-")</f>
        <v>-</v>
      </c>
      <c r="EK19" t="str">
        <f>IFERROR(__xludf.DUMMYFUNCTION("""COMPUTED_VALUE"""),"-")</f>
        <v>-</v>
      </c>
      <c r="EL19" t="str">
        <f>IFERROR(__xludf.DUMMYFUNCTION("""COMPUTED_VALUE"""),"-")</f>
        <v>-</v>
      </c>
      <c r="EM19" t="str">
        <f>IFERROR(__xludf.DUMMYFUNCTION("""COMPUTED_VALUE"""),"-")</f>
        <v>-</v>
      </c>
      <c r="EN19" t="str">
        <f>IFERROR(__xludf.DUMMYFUNCTION("""COMPUTED_VALUE"""),"-")</f>
        <v>-</v>
      </c>
      <c r="EO19" t="str">
        <f>IFERROR(__xludf.DUMMYFUNCTION("""COMPUTED_VALUE"""),"-")</f>
        <v>-</v>
      </c>
      <c r="EP19" t="str">
        <f>IFERROR(__xludf.DUMMYFUNCTION("""COMPUTED_VALUE"""),"-")</f>
        <v>-</v>
      </c>
      <c r="EQ19" t="str">
        <f>IFERROR(__xludf.DUMMYFUNCTION("""COMPUTED_VALUE"""),"x")</f>
        <v>x</v>
      </c>
      <c r="ER19" t="str">
        <f>IFERROR(__xludf.DUMMYFUNCTION("""COMPUTED_VALUE"""),"-")</f>
        <v>-</v>
      </c>
      <c r="ES19" t="str">
        <f>IFERROR(__xludf.DUMMYFUNCTION("""COMPUTED_VALUE"""),"-")</f>
        <v>-</v>
      </c>
      <c r="ET19" t="str">
        <f>IFERROR(__xludf.DUMMYFUNCTION("""COMPUTED_VALUE"""),"-")</f>
        <v>-</v>
      </c>
      <c r="EU19" t="str">
        <f>IFERROR(__xludf.DUMMYFUNCTION("""COMPUTED_VALUE"""),"-")</f>
        <v>-</v>
      </c>
      <c r="EV19" t="str">
        <f>IFERROR(__xludf.DUMMYFUNCTION("""COMPUTED_VALUE"""),"-")</f>
        <v>-</v>
      </c>
      <c r="EW19" t="str">
        <f>IFERROR(__xludf.DUMMYFUNCTION("""COMPUTED_VALUE"""),"-")</f>
        <v>-</v>
      </c>
      <c r="EX19" t="str">
        <f>IFERROR(__xludf.DUMMYFUNCTION("""COMPUTED_VALUE"""),"-")</f>
        <v>-</v>
      </c>
      <c r="EY19" t="str">
        <f>IFERROR(__xludf.DUMMYFUNCTION("""COMPUTED_VALUE"""),"-")</f>
        <v>-</v>
      </c>
      <c r="EZ19" t="str">
        <f>IFERROR(__xludf.DUMMYFUNCTION("""COMPUTED_VALUE"""),"-")</f>
        <v>-</v>
      </c>
      <c r="FA19" t="str">
        <f>IFERROR(__xludf.DUMMYFUNCTION("""COMPUTED_VALUE"""),"-")</f>
        <v>-</v>
      </c>
      <c r="FB19" t="str">
        <f>IFERROR(__xludf.DUMMYFUNCTION("""COMPUTED_VALUE"""),"-")</f>
        <v>-</v>
      </c>
      <c r="FC19" t="str">
        <f>IFERROR(__xludf.DUMMYFUNCTION("""COMPUTED_VALUE"""),"-")</f>
        <v>-</v>
      </c>
      <c r="FD19" t="str">
        <f>IFERROR(__xludf.DUMMYFUNCTION("""COMPUTED_VALUE"""),"-")</f>
        <v>-</v>
      </c>
      <c r="FE19" t="str">
        <f>IFERROR(__xludf.DUMMYFUNCTION("""COMPUTED_VALUE"""),"-")</f>
        <v>-</v>
      </c>
      <c r="FF19" t="str">
        <f>IFERROR(__xludf.DUMMYFUNCTION("""COMPUTED_VALUE"""),"-")</f>
        <v>-</v>
      </c>
      <c r="FG19" t="str">
        <f>IFERROR(__xludf.DUMMYFUNCTION("""COMPUTED_VALUE"""),"-")</f>
        <v>-</v>
      </c>
      <c r="FH19" t="str">
        <f>IFERROR(__xludf.DUMMYFUNCTION("""COMPUTED_VALUE"""),"-")</f>
        <v>-</v>
      </c>
      <c r="FI19" t="str">
        <f>IFERROR(__xludf.DUMMYFUNCTION("""COMPUTED_VALUE"""),"-")</f>
        <v>-</v>
      </c>
      <c r="FJ19" t="str">
        <f>IFERROR(__xludf.DUMMYFUNCTION("""COMPUTED_VALUE"""),"-")</f>
        <v>-</v>
      </c>
      <c r="FK19" t="str">
        <f>IFERROR(__xludf.DUMMYFUNCTION("""COMPUTED_VALUE"""),"-")</f>
        <v>-</v>
      </c>
      <c r="FL19" t="str">
        <f>IFERROR(__xludf.DUMMYFUNCTION("""COMPUTED_VALUE"""),"-")</f>
        <v>-</v>
      </c>
      <c r="FM19" t="str">
        <f>IFERROR(__xludf.DUMMYFUNCTION("""COMPUTED_VALUE"""),"-")</f>
        <v>-</v>
      </c>
      <c r="FN19" t="str">
        <f>IFERROR(__xludf.DUMMYFUNCTION("""COMPUTED_VALUE"""),"-")</f>
        <v>-</v>
      </c>
      <c r="FO19" t="str">
        <f>IFERROR(__xludf.DUMMYFUNCTION("""COMPUTED_VALUE"""),"-")</f>
        <v>-</v>
      </c>
      <c r="FP19" t="str">
        <f>IFERROR(__xludf.DUMMYFUNCTION("""COMPUTED_VALUE"""),"-")</f>
        <v>-</v>
      </c>
      <c r="FQ19" t="str">
        <f>IFERROR(__xludf.DUMMYFUNCTION("""COMPUTED_VALUE"""),"-")</f>
        <v>-</v>
      </c>
      <c r="FR19" t="str">
        <f>IFERROR(__xludf.DUMMYFUNCTION("""COMPUTED_VALUE"""),"-")</f>
        <v>-</v>
      </c>
      <c r="FS19" t="str">
        <f>IFERROR(__xludf.DUMMYFUNCTION("""COMPUTED_VALUE"""),"-")</f>
        <v>-</v>
      </c>
      <c r="FT19" t="str">
        <f>IFERROR(__xludf.DUMMYFUNCTION("""COMPUTED_VALUE"""),"x")</f>
        <v>x</v>
      </c>
      <c r="FU19" t="str">
        <f>IFERROR(__xludf.DUMMYFUNCTION("""COMPUTED_VALUE"""),"-")</f>
        <v>-</v>
      </c>
      <c r="FV19" t="str">
        <f>IFERROR(__xludf.DUMMYFUNCTION("""COMPUTED_VALUE"""),"-")</f>
        <v>-</v>
      </c>
      <c r="FW19" t="str">
        <f>IFERROR(__xludf.DUMMYFUNCTION("""COMPUTED_VALUE"""),"-")</f>
        <v>-</v>
      </c>
      <c r="FX19" t="str">
        <f>IFERROR(__xludf.DUMMYFUNCTION("""COMPUTED_VALUE"""),"-")</f>
        <v>-</v>
      </c>
      <c r="FY19" t="str">
        <f>IFERROR(__xludf.DUMMYFUNCTION("""COMPUTED_VALUE"""),"-")</f>
        <v>-</v>
      </c>
      <c r="FZ19" t="str">
        <f>IFERROR(__xludf.DUMMYFUNCTION("""COMPUTED_VALUE"""),"-")</f>
        <v>-</v>
      </c>
      <c r="GA19" t="str">
        <f>IFERROR(__xludf.DUMMYFUNCTION("""COMPUTED_VALUE"""),"-")</f>
        <v>-</v>
      </c>
      <c r="GB19" t="str">
        <f>IFERROR(__xludf.DUMMYFUNCTION("""COMPUTED_VALUE"""),"-")</f>
        <v>-</v>
      </c>
      <c r="GC19" t="str">
        <f>IFERROR(__xludf.DUMMYFUNCTION("""COMPUTED_VALUE"""),"-")</f>
        <v>-</v>
      </c>
      <c r="GD19" t="str">
        <f>IFERROR(__xludf.DUMMYFUNCTION("""COMPUTED_VALUE"""),"-")</f>
        <v>-</v>
      </c>
      <c r="GE19" t="str">
        <f>IFERROR(__xludf.DUMMYFUNCTION("""COMPUTED_VALUE"""),"-")</f>
        <v>-</v>
      </c>
      <c r="GF19" t="str">
        <f>IFERROR(__xludf.DUMMYFUNCTION("""COMPUTED_VALUE"""),"-")</f>
        <v>-</v>
      </c>
      <c r="GG19" t="str">
        <f>IFERROR(__xludf.DUMMYFUNCTION("""COMPUTED_VALUE"""),"-")</f>
        <v>-</v>
      </c>
      <c r="GH19" t="str">
        <f>IFERROR(__xludf.DUMMYFUNCTION("""COMPUTED_VALUE"""),"-")</f>
        <v>-</v>
      </c>
      <c r="GI19" t="str">
        <f>IFERROR(__xludf.DUMMYFUNCTION("""COMPUTED_VALUE"""),"-")</f>
        <v>-</v>
      </c>
      <c r="GJ19" t="str">
        <f>IFERROR(__xludf.DUMMYFUNCTION("""COMPUTED_VALUE"""),"-")</f>
        <v>-</v>
      </c>
      <c r="GK19" t="str">
        <f>IFERROR(__xludf.DUMMYFUNCTION("""COMPUTED_VALUE"""),"-")</f>
        <v>-</v>
      </c>
      <c r="GL19" t="str">
        <f>IFERROR(__xludf.DUMMYFUNCTION("""COMPUTED_VALUE"""),"-")</f>
        <v>-</v>
      </c>
      <c r="GM19" t="str">
        <f>IFERROR(__xludf.DUMMYFUNCTION("""COMPUTED_VALUE"""),"-")</f>
        <v>-</v>
      </c>
      <c r="GN19" t="str">
        <f>IFERROR(__xludf.DUMMYFUNCTION("""COMPUTED_VALUE"""),"-")</f>
        <v>-</v>
      </c>
      <c r="GO19" t="str">
        <f>IFERROR(__xludf.DUMMYFUNCTION("""COMPUTED_VALUE"""),"-")</f>
        <v>-</v>
      </c>
      <c r="GP19" t="str">
        <f>IFERROR(__xludf.DUMMYFUNCTION("""COMPUTED_VALUE"""),"-")</f>
        <v>-</v>
      </c>
      <c r="GQ19" t="str">
        <f>IFERROR(__xludf.DUMMYFUNCTION("""COMPUTED_VALUE"""),"-")</f>
        <v>-</v>
      </c>
      <c r="GR19" t="str">
        <f>IFERROR(__xludf.DUMMYFUNCTION("""COMPUTED_VALUE"""),"-")</f>
        <v>-</v>
      </c>
      <c r="GS19" t="str">
        <f>IFERROR(__xludf.DUMMYFUNCTION("""COMPUTED_VALUE"""),"x")</f>
        <v>x</v>
      </c>
      <c r="GT19" t="str">
        <f>IFERROR(__xludf.DUMMYFUNCTION("""COMPUTED_VALUE"""),"x")</f>
        <v>x</v>
      </c>
      <c r="GU19">
        <f>IFERROR(__xludf.DUMMYFUNCTION("""COMPUTED_VALUE"""),1.0)</f>
        <v>1</v>
      </c>
      <c r="GV19">
        <f>IFERROR(__xludf.DUMMYFUNCTION("""COMPUTED_VALUE"""),1.0)</f>
        <v>1</v>
      </c>
      <c r="GW19">
        <f>IFERROR(__xludf.DUMMYFUNCTION("""COMPUTED_VALUE"""),1.0)</f>
        <v>1</v>
      </c>
      <c r="GX19">
        <f>IFERROR(__xludf.DUMMYFUNCTION("""COMPUTED_VALUE"""),1.0)</f>
        <v>1</v>
      </c>
      <c r="GY19">
        <f>IFERROR(__xludf.DUMMYFUNCTION("""COMPUTED_VALUE"""),1.0)</f>
        <v>1</v>
      </c>
      <c r="GZ19">
        <f>IFERROR(__xludf.DUMMYFUNCTION("""COMPUTED_VALUE"""),1.0)</f>
        <v>1</v>
      </c>
      <c r="HA19">
        <f>IFERROR(__xludf.DUMMYFUNCTION("""COMPUTED_VALUE"""),1.0)</f>
        <v>1</v>
      </c>
      <c r="HB19">
        <f>IFERROR(__xludf.DUMMYFUNCTION("""COMPUTED_VALUE"""),1.0)</f>
        <v>1</v>
      </c>
      <c r="HC19">
        <f>IFERROR(__xludf.DUMMYFUNCTION("""COMPUTED_VALUE"""),1.0)</f>
        <v>1</v>
      </c>
      <c r="HD19">
        <f>IFERROR(__xludf.DUMMYFUNCTION("""COMPUTED_VALUE"""),1.0)</f>
        <v>1</v>
      </c>
      <c r="HE19">
        <f>IFERROR(__xludf.DUMMYFUNCTION("""COMPUTED_VALUE"""),1.0)</f>
        <v>1</v>
      </c>
      <c r="HF19">
        <f>IFERROR(__xludf.DUMMYFUNCTION("""COMPUTED_VALUE"""),1.0)</f>
        <v>1</v>
      </c>
      <c r="HG19">
        <f>IFERROR(__xludf.DUMMYFUNCTION("""COMPUTED_VALUE"""),1.0)</f>
        <v>1</v>
      </c>
      <c r="HH19">
        <f>IFERROR(__xludf.DUMMYFUNCTION("""COMPUTED_VALUE"""),1.0)</f>
        <v>1</v>
      </c>
      <c r="HI19">
        <f>IFERROR(__xludf.DUMMYFUNCTION("""COMPUTED_VALUE"""),1.0)</f>
        <v>1</v>
      </c>
      <c r="HJ19">
        <f>IFERROR(__xludf.DUMMYFUNCTION("""COMPUTED_VALUE"""),1.0)</f>
        <v>1</v>
      </c>
      <c r="HK19">
        <f>IFERROR(__xludf.DUMMYFUNCTION("""COMPUTED_VALUE"""),1.0)</f>
        <v>1</v>
      </c>
      <c r="HL19">
        <f>IFERROR(__xludf.DUMMYFUNCTION("""COMPUTED_VALUE"""),1.0)</f>
        <v>1</v>
      </c>
      <c r="HM19">
        <f>IFERROR(__xludf.DUMMYFUNCTION("""COMPUTED_VALUE"""),1.0)</f>
        <v>1</v>
      </c>
      <c r="HN19">
        <f>IFERROR(__xludf.DUMMYFUNCTION("""COMPUTED_VALUE"""),1.0)</f>
        <v>1</v>
      </c>
      <c r="HO19">
        <f>IFERROR(__xludf.DUMMYFUNCTION("""COMPUTED_VALUE"""),1.0)</f>
        <v>1</v>
      </c>
      <c r="HP19">
        <f>IFERROR(__xludf.DUMMYFUNCTION("""COMPUTED_VALUE"""),1.0)</f>
        <v>1</v>
      </c>
      <c r="HQ19">
        <f>IFERROR(__xludf.DUMMYFUNCTION("""COMPUTED_VALUE"""),1.0)</f>
        <v>1</v>
      </c>
      <c r="HR19">
        <f>IFERROR(__xludf.DUMMYFUNCTION("""COMPUTED_VALUE"""),1.0)</f>
        <v>1</v>
      </c>
      <c r="HS19">
        <f>IFERROR(__xludf.DUMMYFUNCTION("""COMPUTED_VALUE"""),1.0)</f>
        <v>1</v>
      </c>
      <c r="HT19">
        <f>IFERROR(__xludf.DUMMYFUNCTION("""COMPUTED_VALUE"""),1.0)</f>
        <v>1</v>
      </c>
      <c r="HU19">
        <f>IFERROR(__xludf.DUMMYFUNCTION("""COMPUTED_VALUE"""),1.0)</f>
        <v>1</v>
      </c>
      <c r="HV19">
        <f>IFERROR(__xludf.DUMMYFUNCTION("""COMPUTED_VALUE"""),1.0)</f>
        <v>1</v>
      </c>
      <c r="HW19">
        <f>IFERROR(__xludf.DUMMYFUNCTION("""COMPUTED_VALUE"""),1.0)</f>
        <v>1</v>
      </c>
      <c r="HX19">
        <f>IFERROR(__xludf.DUMMYFUNCTION("""COMPUTED_VALUE"""),1.0)</f>
        <v>1</v>
      </c>
      <c r="HY19">
        <f>IFERROR(__xludf.DUMMYFUNCTION("""COMPUTED_VALUE"""),1.0)</f>
        <v>1</v>
      </c>
      <c r="HZ19">
        <f>IFERROR(__xludf.DUMMYFUNCTION("""COMPUTED_VALUE"""),1.0)</f>
        <v>1</v>
      </c>
      <c r="IA19">
        <f>IFERROR(__xludf.DUMMYFUNCTION("""COMPUTED_VALUE"""),1.0)</f>
        <v>1</v>
      </c>
      <c r="IB19">
        <f>IFERROR(__xludf.DUMMYFUNCTION("""COMPUTED_VALUE"""),1.0)</f>
        <v>1</v>
      </c>
      <c r="IC19">
        <f>IFERROR(__xludf.DUMMYFUNCTION("""COMPUTED_VALUE"""),1.0)</f>
        <v>1</v>
      </c>
      <c r="ID19">
        <f>IFERROR(__xludf.DUMMYFUNCTION("""COMPUTED_VALUE"""),1.0)</f>
        <v>1</v>
      </c>
      <c r="IE19">
        <f>IFERROR(__xludf.DUMMYFUNCTION("""COMPUTED_VALUE"""),1.0)</f>
        <v>1</v>
      </c>
      <c r="IF19">
        <f>IFERROR(__xludf.DUMMYFUNCTION("""COMPUTED_VALUE"""),1.0)</f>
        <v>1</v>
      </c>
      <c r="IG19">
        <f>IFERROR(__xludf.DUMMYFUNCTION("""COMPUTED_VALUE"""),1.0)</f>
        <v>1</v>
      </c>
      <c r="IH19">
        <f>IFERROR(__xludf.DUMMYFUNCTION("""COMPUTED_VALUE"""),1.0)</f>
        <v>1</v>
      </c>
      <c r="II19">
        <f>IFERROR(__xludf.DUMMYFUNCTION("""COMPUTED_VALUE"""),1.0)</f>
        <v>1</v>
      </c>
      <c r="IJ19">
        <f>IFERROR(__xludf.DUMMYFUNCTION("""COMPUTED_VALUE"""),1.0)</f>
        <v>1</v>
      </c>
      <c r="IK19" t="str">
        <f>IFERROR(__xludf.DUMMYFUNCTION("""COMPUTED_VALUE"""),"x")</f>
        <v>x</v>
      </c>
      <c r="IL19">
        <f>IFERROR(__xludf.DUMMYFUNCTION("""COMPUTED_VALUE"""),1.0)</f>
        <v>1</v>
      </c>
      <c r="IM19">
        <f>IFERROR(__xludf.DUMMYFUNCTION("""COMPUTED_VALUE"""),1.0)</f>
        <v>1</v>
      </c>
      <c r="IN19">
        <f>IFERROR(__xludf.DUMMYFUNCTION("""COMPUTED_VALUE"""),0.0)</f>
        <v>0</v>
      </c>
      <c r="IO19">
        <f>IFERROR(__xludf.DUMMYFUNCTION("""COMPUTED_VALUE"""),1.0)</f>
        <v>1</v>
      </c>
      <c r="IP19">
        <f>IFERROR(__xludf.DUMMYFUNCTION("""COMPUTED_VALUE"""),0.0)</f>
        <v>0</v>
      </c>
      <c r="IQ19">
        <f>IFERROR(__xludf.DUMMYFUNCTION("""COMPUTED_VALUE"""),1.0)</f>
        <v>1</v>
      </c>
      <c r="IR19">
        <f>IFERROR(__xludf.DUMMYFUNCTION("""COMPUTED_VALUE"""),0.0)</f>
        <v>0</v>
      </c>
      <c r="IS19">
        <f>IFERROR(__xludf.DUMMYFUNCTION("""COMPUTED_VALUE"""),1.0)</f>
        <v>1</v>
      </c>
      <c r="IT19">
        <f>IFERROR(__xludf.DUMMYFUNCTION("""COMPUTED_VALUE"""),1.0)</f>
        <v>1</v>
      </c>
      <c r="IU19">
        <f>IFERROR(__xludf.DUMMYFUNCTION("""COMPUTED_VALUE"""),1.0)</f>
        <v>1</v>
      </c>
      <c r="IV19">
        <f>IFERROR(__xludf.DUMMYFUNCTION("""COMPUTED_VALUE"""),1.0)</f>
        <v>1</v>
      </c>
      <c r="IW19">
        <f>IFERROR(__xludf.DUMMYFUNCTION("""COMPUTED_VALUE"""),1.0)</f>
        <v>1</v>
      </c>
      <c r="IX19">
        <f>IFERROR(__xludf.DUMMYFUNCTION("""COMPUTED_VALUE"""),1.0)</f>
        <v>1</v>
      </c>
      <c r="IY19">
        <f>IFERROR(__xludf.DUMMYFUNCTION("""COMPUTED_VALUE"""),1.0)</f>
        <v>1</v>
      </c>
      <c r="IZ19">
        <f>IFERROR(__xludf.DUMMYFUNCTION("""COMPUTED_VALUE"""),0.0)</f>
        <v>0</v>
      </c>
      <c r="JA19">
        <f>IFERROR(__xludf.DUMMYFUNCTION("""COMPUTED_VALUE"""),0.0)</f>
        <v>0</v>
      </c>
      <c r="JB19">
        <f>IFERROR(__xludf.DUMMYFUNCTION("""COMPUTED_VALUE"""),0.0)</f>
        <v>0</v>
      </c>
      <c r="JC19">
        <f>IFERROR(__xludf.DUMMYFUNCTION("""COMPUTED_VALUE"""),0.0)</f>
        <v>0</v>
      </c>
      <c r="JD19">
        <f>IFERROR(__xludf.DUMMYFUNCTION("""COMPUTED_VALUE"""),0.0)</f>
        <v>0</v>
      </c>
      <c r="JE19">
        <f>IFERROR(__xludf.DUMMYFUNCTION("""COMPUTED_VALUE"""),0.0)</f>
        <v>0</v>
      </c>
      <c r="JF19">
        <f>IFERROR(__xludf.DUMMYFUNCTION("""COMPUTED_VALUE"""),0.0)</f>
        <v>0</v>
      </c>
      <c r="JG19">
        <f>IFERROR(__xludf.DUMMYFUNCTION("""COMPUTED_VALUE"""),0.0)</f>
        <v>0</v>
      </c>
      <c r="JH19">
        <f>IFERROR(__xludf.DUMMYFUNCTION("""COMPUTED_VALUE"""),0.0)</f>
        <v>0</v>
      </c>
      <c r="JI19">
        <f>IFERROR(__xludf.DUMMYFUNCTION("""COMPUTED_VALUE"""),0.0)</f>
        <v>0</v>
      </c>
      <c r="JJ19">
        <f>IFERROR(__xludf.DUMMYFUNCTION("""COMPUTED_VALUE"""),0.0)</f>
        <v>0</v>
      </c>
      <c r="JK19">
        <f>IFERROR(__xludf.DUMMYFUNCTION("""COMPUTED_VALUE"""),0.0)</f>
        <v>0</v>
      </c>
      <c r="JL19">
        <f>IFERROR(__xludf.DUMMYFUNCTION("""COMPUTED_VALUE"""),0.0)</f>
        <v>0</v>
      </c>
      <c r="JM19">
        <f>IFERROR(__xludf.DUMMYFUNCTION("""COMPUTED_VALUE"""),0.0)</f>
        <v>0</v>
      </c>
      <c r="JN19">
        <f>IFERROR(__xludf.DUMMYFUNCTION("""COMPUTED_VALUE"""),0.0)</f>
        <v>0</v>
      </c>
      <c r="JO19">
        <f>IFERROR(__xludf.DUMMYFUNCTION("""COMPUTED_VALUE"""),0.0)</f>
        <v>0</v>
      </c>
      <c r="JP19">
        <f>IFERROR(__xludf.DUMMYFUNCTION("""COMPUTED_VALUE"""),0.0)</f>
        <v>0</v>
      </c>
      <c r="JQ19">
        <f>IFERROR(__xludf.DUMMYFUNCTION("""COMPUTED_VALUE"""),1.0)</f>
        <v>1</v>
      </c>
      <c r="JR19">
        <f>IFERROR(__xludf.DUMMYFUNCTION("""COMPUTED_VALUE"""),0.0)</f>
        <v>0</v>
      </c>
      <c r="JS19" t="str">
        <f>IFERROR(__xludf.DUMMYFUNCTION("""COMPUTED_VALUE"""),"x")</f>
        <v>x</v>
      </c>
      <c r="JT19">
        <f>IFERROR(__xludf.DUMMYFUNCTION("""COMPUTED_VALUE"""),1.0)</f>
        <v>1</v>
      </c>
      <c r="JU19">
        <f>IFERROR(__xludf.DUMMYFUNCTION("""COMPUTED_VALUE"""),1.0)</f>
        <v>1</v>
      </c>
      <c r="JV19">
        <f>IFERROR(__xludf.DUMMYFUNCTION("""COMPUTED_VALUE"""),1.0)</f>
        <v>1</v>
      </c>
      <c r="JW19">
        <f>IFERROR(__xludf.DUMMYFUNCTION("""COMPUTED_VALUE"""),1.0)</f>
        <v>1</v>
      </c>
      <c r="JX19">
        <f>IFERROR(__xludf.DUMMYFUNCTION("""COMPUTED_VALUE"""),1.0)</f>
        <v>1</v>
      </c>
      <c r="JY19">
        <f>IFERROR(__xludf.DUMMYFUNCTION("""COMPUTED_VALUE"""),1.0)</f>
        <v>1</v>
      </c>
      <c r="JZ19">
        <f>IFERROR(__xludf.DUMMYFUNCTION("""COMPUTED_VALUE"""),1.0)</f>
        <v>1</v>
      </c>
      <c r="KA19">
        <f>IFERROR(__xludf.DUMMYFUNCTION("""COMPUTED_VALUE"""),1.0)</f>
        <v>1</v>
      </c>
      <c r="KB19">
        <f>IFERROR(__xludf.DUMMYFUNCTION("""COMPUTED_VALUE"""),1.0)</f>
        <v>1</v>
      </c>
      <c r="KC19">
        <f>IFERROR(__xludf.DUMMYFUNCTION("""COMPUTED_VALUE"""),1.0)</f>
        <v>1</v>
      </c>
      <c r="KD19">
        <f>IFERROR(__xludf.DUMMYFUNCTION("""COMPUTED_VALUE"""),1.0)</f>
        <v>1</v>
      </c>
      <c r="KE19">
        <f>IFERROR(__xludf.DUMMYFUNCTION("""COMPUTED_VALUE"""),1.0)</f>
        <v>1</v>
      </c>
      <c r="KF19">
        <f>IFERROR(__xludf.DUMMYFUNCTION("""COMPUTED_VALUE"""),1.0)</f>
        <v>1</v>
      </c>
      <c r="KG19">
        <f>IFERROR(__xludf.DUMMYFUNCTION("""COMPUTED_VALUE"""),1.0)</f>
        <v>1</v>
      </c>
      <c r="KH19">
        <f>IFERROR(__xludf.DUMMYFUNCTION("""COMPUTED_VALUE"""),1.0)</f>
        <v>1</v>
      </c>
      <c r="KI19">
        <f>IFERROR(__xludf.DUMMYFUNCTION("""COMPUTED_VALUE"""),1.0)</f>
        <v>1</v>
      </c>
      <c r="KJ19">
        <f>IFERROR(__xludf.DUMMYFUNCTION("""COMPUTED_VALUE"""),1.0)</f>
        <v>1</v>
      </c>
      <c r="KK19">
        <f>IFERROR(__xludf.DUMMYFUNCTION("""COMPUTED_VALUE"""),1.0)</f>
        <v>1</v>
      </c>
      <c r="KL19">
        <f>IFERROR(__xludf.DUMMYFUNCTION("""COMPUTED_VALUE"""),1.0)</f>
        <v>1</v>
      </c>
      <c r="KM19">
        <f>IFERROR(__xludf.DUMMYFUNCTION("""COMPUTED_VALUE"""),1.0)</f>
        <v>1</v>
      </c>
      <c r="KN19">
        <f>IFERROR(__xludf.DUMMYFUNCTION("""COMPUTED_VALUE"""),1.0)</f>
        <v>1</v>
      </c>
      <c r="KO19">
        <f>IFERROR(__xludf.DUMMYFUNCTION("""COMPUTED_VALUE"""),1.0)</f>
        <v>1</v>
      </c>
      <c r="KP19">
        <f>IFERROR(__xludf.DUMMYFUNCTION("""COMPUTED_VALUE"""),1.0)</f>
        <v>1</v>
      </c>
      <c r="KQ19">
        <f>IFERROR(__xludf.DUMMYFUNCTION("""COMPUTED_VALUE"""),1.0)</f>
        <v>1</v>
      </c>
      <c r="KR19">
        <f>IFERROR(__xludf.DUMMYFUNCTION("""COMPUTED_VALUE"""),1.0)</f>
        <v>1</v>
      </c>
      <c r="KS19">
        <f>IFERROR(__xludf.DUMMYFUNCTION("""COMPUTED_VALUE"""),1.0)</f>
        <v>1</v>
      </c>
      <c r="KT19">
        <f>IFERROR(__xludf.DUMMYFUNCTION("""COMPUTED_VALUE"""),0.0)</f>
        <v>0</v>
      </c>
      <c r="KU19">
        <f>IFERROR(__xludf.DUMMYFUNCTION("""COMPUTED_VALUE"""),0.0)</f>
        <v>0</v>
      </c>
      <c r="KV19">
        <f>IFERROR(__xludf.DUMMYFUNCTION("""COMPUTED_VALUE"""),0.0)</f>
        <v>0</v>
      </c>
      <c r="KW19">
        <f>IFERROR(__xludf.DUMMYFUNCTION("""COMPUTED_VALUE"""),0.0)</f>
        <v>0</v>
      </c>
      <c r="KX19">
        <f>IFERROR(__xludf.DUMMYFUNCTION("""COMPUTED_VALUE"""),0.0)</f>
        <v>0</v>
      </c>
      <c r="KY19">
        <f>IFERROR(__xludf.DUMMYFUNCTION("""COMPUTED_VALUE"""),0.0)</f>
        <v>0</v>
      </c>
      <c r="KZ19" t="str">
        <f>IFERROR(__xludf.DUMMYFUNCTION("""COMPUTED_VALUE"""),"x")</f>
        <v>x</v>
      </c>
      <c r="LA19">
        <f>IFERROR(__xludf.DUMMYFUNCTION("""COMPUTED_VALUE"""),0.0)</f>
        <v>0</v>
      </c>
      <c r="LB19">
        <f>IFERROR(__xludf.DUMMYFUNCTION("""COMPUTED_VALUE"""),0.0)</f>
        <v>0</v>
      </c>
      <c r="LC19">
        <f>IFERROR(__xludf.DUMMYFUNCTION("""COMPUTED_VALUE"""),0.0)</f>
        <v>0</v>
      </c>
      <c r="LD19">
        <f>IFERROR(__xludf.DUMMYFUNCTION("""COMPUTED_VALUE"""),0.0)</f>
        <v>0</v>
      </c>
      <c r="LE19">
        <f>IFERROR(__xludf.DUMMYFUNCTION("""COMPUTED_VALUE"""),0.0)</f>
        <v>0</v>
      </c>
      <c r="LF19">
        <f>IFERROR(__xludf.DUMMYFUNCTION("""COMPUTED_VALUE"""),0.0)</f>
        <v>0</v>
      </c>
      <c r="LG19">
        <f>IFERROR(__xludf.DUMMYFUNCTION("""COMPUTED_VALUE"""),0.0)</f>
        <v>0</v>
      </c>
      <c r="LH19">
        <f>IFERROR(__xludf.DUMMYFUNCTION("""COMPUTED_VALUE"""),0.0)</f>
        <v>0</v>
      </c>
      <c r="LI19">
        <f>IFERROR(__xludf.DUMMYFUNCTION("""COMPUTED_VALUE"""),0.0)</f>
        <v>0</v>
      </c>
      <c r="LJ19">
        <f>IFERROR(__xludf.DUMMYFUNCTION("""COMPUTED_VALUE"""),0.0)</f>
        <v>0</v>
      </c>
      <c r="LK19">
        <f>IFERROR(__xludf.DUMMYFUNCTION("""COMPUTED_VALUE"""),0.0)</f>
        <v>0</v>
      </c>
      <c r="LL19">
        <f>IFERROR(__xludf.DUMMYFUNCTION("""COMPUTED_VALUE"""),0.0)</f>
        <v>0</v>
      </c>
      <c r="LM19">
        <f>IFERROR(__xludf.DUMMYFUNCTION("""COMPUTED_VALUE"""),0.0)</f>
        <v>0</v>
      </c>
      <c r="LN19">
        <f>IFERROR(__xludf.DUMMYFUNCTION("""COMPUTED_VALUE"""),0.0)</f>
        <v>0</v>
      </c>
      <c r="LO19">
        <f>IFERROR(__xludf.DUMMYFUNCTION("""COMPUTED_VALUE"""),0.0)</f>
        <v>0</v>
      </c>
      <c r="LP19">
        <f>IFERROR(__xludf.DUMMYFUNCTION("""COMPUTED_VALUE"""),0.0)</f>
        <v>0</v>
      </c>
      <c r="LQ19" t="str">
        <f>IFERROR(__xludf.DUMMYFUNCTION("""COMPUTED_VALUE"""),"x")</f>
        <v>x</v>
      </c>
      <c r="LR19">
        <f>IFERROR(__xludf.DUMMYFUNCTION("""COMPUTED_VALUE"""),0.0)</f>
        <v>0</v>
      </c>
      <c r="LS19">
        <f>IFERROR(__xludf.DUMMYFUNCTION("""COMPUTED_VALUE"""),0.0)</f>
        <v>0</v>
      </c>
      <c r="LT19">
        <f>IFERROR(__xludf.DUMMYFUNCTION("""COMPUTED_VALUE"""),0.0)</f>
        <v>0</v>
      </c>
      <c r="LU19">
        <f>IFERROR(__xludf.DUMMYFUNCTION("""COMPUTED_VALUE"""),0.0)</f>
        <v>0</v>
      </c>
      <c r="LV19">
        <f>IFERROR(__xludf.DUMMYFUNCTION("""COMPUTED_VALUE"""),0.0)</f>
        <v>0</v>
      </c>
      <c r="LW19">
        <f>IFERROR(__xludf.DUMMYFUNCTION("""COMPUTED_VALUE"""),0.0)</f>
        <v>0</v>
      </c>
      <c r="LX19">
        <f>IFERROR(__xludf.DUMMYFUNCTION("""COMPUTED_VALUE"""),0.0)</f>
        <v>0</v>
      </c>
      <c r="LY19">
        <f>IFERROR(__xludf.DUMMYFUNCTION("""COMPUTED_VALUE"""),0.0)</f>
        <v>0</v>
      </c>
      <c r="LZ19">
        <f>IFERROR(__xludf.DUMMYFUNCTION("""COMPUTED_VALUE"""),0.0)</f>
        <v>0</v>
      </c>
      <c r="MA19">
        <f>IFERROR(__xludf.DUMMYFUNCTION("""COMPUTED_VALUE"""),0.0)</f>
        <v>0</v>
      </c>
      <c r="MB19">
        <f>IFERROR(__xludf.DUMMYFUNCTION("""COMPUTED_VALUE"""),0.0)</f>
        <v>0</v>
      </c>
      <c r="MC19">
        <f>IFERROR(__xludf.DUMMYFUNCTION("""COMPUTED_VALUE"""),0.0)</f>
        <v>0</v>
      </c>
      <c r="MD19">
        <f>IFERROR(__xludf.DUMMYFUNCTION("""COMPUTED_VALUE"""),0.0)</f>
        <v>0</v>
      </c>
      <c r="ME19">
        <f>IFERROR(__xludf.DUMMYFUNCTION("""COMPUTED_VALUE"""),0.0)</f>
        <v>0</v>
      </c>
      <c r="MF19">
        <f>IFERROR(__xludf.DUMMYFUNCTION("""COMPUTED_VALUE"""),0.0)</f>
        <v>0</v>
      </c>
      <c r="MG19">
        <f>IFERROR(__xludf.DUMMYFUNCTION("""COMPUTED_VALUE"""),0.0)</f>
        <v>0</v>
      </c>
      <c r="MH19">
        <f>IFERROR(__xludf.DUMMYFUNCTION("""COMPUTED_VALUE"""),0.0)</f>
        <v>0</v>
      </c>
      <c r="MI19">
        <f>IFERROR(__xludf.DUMMYFUNCTION("""COMPUTED_VALUE"""),0.0)</f>
        <v>0</v>
      </c>
      <c r="MJ19">
        <f>IFERROR(__xludf.DUMMYFUNCTION("""COMPUTED_VALUE"""),0.0)</f>
        <v>0</v>
      </c>
      <c r="MK19">
        <f>IFERROR(__xludf.DUMMYFUNCTION("""COMPUTED_VALUE"""),0.0)</f>
        <v>0</v>
      </c>
      <c r="ML19">
        <f>IFERROR(__xludf.DUMMYFUNCTION("""COMPUTED_VALUE"""),0.0)</f>
        <v>0</v>
      </c>
      <c r="MM19">
        <f>IFERROR(__xludf.DUMMYFUNCTION("""COMPUTED_VALUE"""),0.0)</f>
        <v>0</v>
      </c>
      <c r="MN19">
        <f>IFERROR(__xludf.DUMMYFUNCTION("""COMPUTED_VALUE"""),0.0)</f>
        <v>0</v>
      </c>
      <c r="MO19">
        <f>IFERROR(__xludf.DUMMYFUNCTION("""COMPUTED_VALUE"""),0.0)</f>
        <v>0</v>
      </c>
      <c r="MP19">
        <f>IFERROR(__xludf.DUMMYFUNCTION("""COMPUTED_VALUE"""),0.0)</f>
        <v>0</v>
      </c>
      <c r="MQ19">
        <f>IFERROR(__xludf.DUMMYFUNCTION("""COMPUTED_VALUE"""),0.0)</f>
        <v>0</v>
      </c>
      <c r="MR19">
        <f>IFERROR(__xludf.DUMMYFUNCTION("""COMPUTED_VALUE"""),0.0)</f>
        <v>0</v>
      </c>
      <c r="MS19">
        <f>IFERROR(__xludf.DUMMYFUNCTION("""COMPUTED_VALUE"""),0.0)</f>
        <v>0</v>
      </c>
      <c r="MT19" t="str">
        <f>IFERROR(__xludf.DUMMYFUNCTION("""COMPUTED_VALUE"""),"x")</f>
        <v>x</v>
      </c>
      <c r="MU19">
        <f>IFERROR(__xludf.DUMMYFUNCTION("""COMPUTED_VALUE"""),0.0)</f>
        <v>0</v>
      </c>
      <c r="MV19">
        <f>IFERROR(__xludf.DUMMYFUNCTION("""COMPUTED_VALUE"""),0.0)</f>
        <v>0</v>
      </c>
      <c r="MW19">
        <f>IFERROR(__xludf.DUMMYFUNCTION("""COMPUTED_VALUE"""),0.0)</f>
        <v>0</v>
      </c>
      <c r="MX19">
        <f>IFERROR(__xludf.DUMMYFUNCTION("""COMPUTED_VALUE"""),0.0)</f>
        <v>0</v>
      </c>
      <c r="MY19">
        <f>IFERROR(__xludf.DUMMYFUNCTION("""COMPUTED_VALUE"""),0.0)</f>
        <v>0</v>
      </c>
      <c r="MZ19">
        <f>IFERROR(__xludf.DUMMYFUNCTION("""COMPUTED_VALUE"""),0.0)</f>
        <v>0</v>
      </c>
      <c r="NA19">
        <f>IFERROR(__xludf.DUMMYFUNCTION("""COMPUTED_VALUE"""),0.0)</f>
        <v>0</v>
      </c>
      <c r="NB19">
        <f>IFERROR(__xludf.DUMMYFUNCTION("""COMPUTED_VALUE"""),0.0)</f>
        <v>0</v>
      </c>
      <c r="NC19">
        <f>IFERROR(__xludf.DUMMYFUNCTION("""COMPUTED_VALUE"""),0.0)</f>
        <v>0</v>
      </c>
      <c r="ND19">
        <f>IFERROR(__xludf.DUMMYFUNCTION("""COMPUTED_VALUE"""),0.0)</f>
        <v>0</v>
      </c>
      <c r="NE19">
        <f>IFERROR(__xludf.DUMMYFUNCTION("""COMPUTED_VALUE"""),0.0)</f>
        <v>0</v>
      </c>
      <c r="NF19">
        <f>IFERROR(__xludf.DUMMYFUNCTION("""COMPUTED_VALUE"""),0.0)</f>
        <v>0</v>
      </c>
      <c r="NG19">
        <f>IFERROR(__xludf.DUMMYFUNCTION("""COMPUTED_VALUE"""),0.0)</f>
        <v>0</v>
      </c>
      <c r="NH19">
        <f>IFERROR(__xludf.DUMMYFUNCTION("""COMPUTED_VALUE"""),0.0)</f>
        <v>0</v>
      </c>
      <c r="NI19">
        <f>IFERROR(__xludf.DUMMYFUNCTION("""COMPUTED_VALUE"""),0.0)</f>
        <v>0</v>
      </c>
      <c r="NJ19">
        <f>IFERROR(__xludf.DUMMYFUNCTION("""COMPUTED_VALUE"""),0.0)</f>
        <v>0</v>
      </c>
      <c r="NK19">
        <f>IFERROR(__xludf.DUMMYFUNCTION("""COMPUTED_VALUE"""),0.0)</f>
        <v>0</v>
      </c>
      <c r="NL19">
        <f>IFERROR(__xludf.DUMMYFUNCTION("""COMPUTED_VALUE"""),0.0)</f>
        <v>0</v>
      </c>
      <c r="NM19">
        <f>IFERROR(__xludf.DUMMYFUNCTION("""COMPUTED_VALUE"""),0.0)</f>
        <v>0</v>
      </c>
      <c r="NN19">
        <f>IFERROR(__xludf.DUMMYFUNCTION("""COMPUTED_VALUE"""),0.0)</f>
        <v>0</v>
      </c>
      <c r="NO19">
        <f>IFERROR(__xludf.DUMMYFUNCTION("""COMPUTED_VALUE"""),0.0)</f>
        <v>0</v>
      </c>
      <c r="NP19">
        <f>IFERROR(__xludf.DUMMYFUNCTION("""COMPUTED_VALUE"""),0.0)</f>
        <v>0</v>
      </c>
      <c r="NQ19">
        <f>IFERROR(__xludf.DUMMYFUNCTION("""COMPUTED_VALUE"""),0.0)</f>
        <v>0</v>
      </c>
      <c r="NR19">
        <f>IFERROR(__xludf.DUMMYFUNCTION("""COMPUTED_VALUE"""),0.0)</f>
        <v>0</v>
      </c>
    </row>
    <row r="20" ht="15.75" customHeight="1">
      <c r="A20">
        <f>IFERROR(__xludf.DUMMYFUNCTION("""COMPUTED_VALUE"""),19.0)</f>
        <v>19</v>
      </c>
      <c r="B20" t="str">
        <f>IFERROR(__xludf.DUMMYFUNCTION("""COMPUTED_VALUE"""),"Mita04")</f>
        <v>Mita04</v>
      </c>
      <c r="C20" t="str">
        <f>IFERROR(__xludf.DUMMYFUNCTION("""COMPUTED_VALUE"""),"Dimitrije")</f>
        <v>Dimitrije</v>
      </c>
      <c r="D20" t="str">
        <f>IFERROR(__xludf.DUMMYFUNCTION("""COMPUTED_VALUE"""),"Ćirić")</f>
        <v>Ćirić</v>
      </c>
      <c r="E20">
        <f>IFERROR(__xludf.DUMMYFUNCTION("""COMPUTED_VALUE"""),181.0)</f>
        <v>181</v>
      </c>
      <c r="F20" t="str">
        <f>IFERROR(__xludf.DUMMYFUNCTION("""COMPUTED_VALUE"""),"ODOBREN")</f>
        <v>ODOBREN</v>
      </c>
      <c r="G20" t="str">
        <f>IFERROR(__xludf.DUMMYFUNCTION("""COMPUTED_VALUE"""),"Valjevo")</f>
        <v>Valjevo</v>
      </c>
      <c r="H20" t="str">
        <f>IFERROR(__xludf.DUMMYFUNCTION("""COMPUTED_VALUE"""),"Valjevska gimnazija")</f>
        <v>Valjevska gimnazija</v>
      </c>
      <c r="I20" t="str">
        <f>IFERROR(__xludf.DUMMYFUNCTION("""COMPUTED_VALUE"""),"I")</f>
        <v>I</v>
      </c>
      <c r="J20" t="str">
        <f>IFERROR(__xludf.DUMMYFUNCTION("""COMPUTED_VALUE"""),"B")</f>
        <v>B</v>
      </c>
      <c r="K20" t="str">
        <f>IFERROR(__xludf.DUMMYFUNCTION("""COMPUTED_VALUE"""),"Goran Mitrović")</f>
        <v>Goran Mitrović</v>
      </c>
      <c r="L20" t="str">
        <f>IFERROR(__xludf.DUMMYFUNCTION("""COMPUTED_VALUE"""),"x")</f>
        <v>x</v>
      </c>
      <c r="M20">
        <f>IFERROR(__xludf.DUMMYFUNCTION("""COMPUTED_VALUE"""),100.0)</f>
        <v>100</v>
      </c>
      <c r="N20">
        <f>IFERROR(__xludf.DUMMYFUNCTION("""COMPUTED_VALUE"""),81.0)</f>
        <v>81</v>
      </c>
      <c r="O20" t="str">
        <f>IFERROR(__xludf.DUMMYFUNCTION("""COMPUTED_VALUE"""),"-")</f>
        <v>-</v>
      </c>
      <c r="P20" t="str">
        <f>IFERROR(__xludf.DUMMYFUNCTION("""COMPUTED_VALUE"""),"-")</f>
        <v>-</v>
      </c>
      <c r="Q20" t="str">
        <f>IFERROR(__xludf.DUMMYFUNCTION("""COMPUTED_VALUE"""),"-")</f>
        <v>-</v>
      </c>
      <c r="R20" t="str">
        <f>IFERROR(__xludf.DUMMYFUNCTION("""COMPUTED_VALUE"""),"-")</f>
        <v>-</v>
      </c>
      <c r="S20" t="str">
        <f>IFERROR(__xludf.DUMMYFUNCTION("""COMPUTED_VALUE"""),"x")</f>
        <v>x</v>
      </c>
      <c r="T20" t="str">
        <f>IFERROR(__xludf.DUMMYFUNCTION("""COMPUTED_VALUE"""),"x")</f>
        <v>x</v>
      </c>
      <c r="U20" t="str">
        <f>IFERROR(__xludf.DUMMYFUNCTION("""COMPUTED_VALUE"""),"OK")</f>
        <v>OK</v>
      </c>
      <c r="V20" t="str">
        <f>IFERROR(__xludf.DUMMYFUNCTION("""COMPUTED_VALUE"""),"OK")</f>
        <v>OK</v>
      </c>
      <c r="W20" t="str">
        <f>IFERROR(__xludf.DUMMYFUNCTION("""COMPUTED_VALUE"""),"OK")</f>
        <v>OK</v>
      </c>
      <c r="X20" t="str">
        <f>IFERROR(__xludf.DUMMYFUNCTION("""COMPUTED_VALUE"""),"OK")</f>
        <v>OK</v>
      </c>
      <c r="Y20" t="str">
        <f>IFERROR(__xludf.DUMMYFUNCTION("""COMPUTED_VALUE"""),"OK")</f>
        <v>OK</v>
      </c>
      <c r="Z20" t="str">
        <f>IFERROR(__xludf.DUMMYFUNCTION("""COMPUTED_VALUE"""),"OK")</f>
        <v>OK</v>
      </c>
      <c r="AA20" t="str">
        <f>IFERROR(__xludf.DUMMYFUNCTION("""COMPUTED_VALUE"""),"OK")</f>
        <v>OK</v>
      </c>
      <c r="AB20" t="str">
        <f>IFERROR(__xludf.DUMMYFUNCTION("""COMPUTED_VALUE"""),"OK")</f>
        <v>OK</v>
      </c>
      <c r="AC20" t="str">
        <f>IFERROR(__xludf.DUMMYFUNCTION("""COMPUTED_VALUE"""),"OK")</f>
        <v>OK</v>
      </c>
      <c r="AD20" t="str">
        <f>IFERROR(__xludf.DUMMYFUNCTION("""COMPUTED_VALUE"""),"OK")</f>
        <v>OK</v>
      </c>
      <c r="AE20" t="str">
        <f>IFERROR(__xludf.DUMMYFUNCTION("""COMPUTED_VALUE"""),"OK")</f>
        <v>OK</v>
      </c>
      <c r="AF20" t="str">
        <f>IFERROR(__xludf.DUMMYFUNCTION("""COMPUTED_VALUE"""),"OK")</f>
        <v>OK</v>
      </c>
      <c r="AG20" t="str">
        <f>IFERROR(__xludf.DUMMYFUNCTION("""COMPUTED_VALUE"""),"OK")</f>
        <v>OK</v>
      </c>
      <c r="AH20" t="str">
        <f>IFERROR(__xludf.DUMMYFUNCTION("""COMPUTED_VALUE"""),"OK")</f>
        <v>OK</v>
      </c>
      <c r="AI20" t="str">
        <f>IFERROR(__xludf.DUMMYFUNCTION("""COMPUTED_VALUE"""),"OK")</f>
        <v>OK</v>
      </c>
      <c r="AJ20" t="str">
        <f>IFERROR(__xludf.DUMMYFUNCTION("""COMPUTED_VALUE"""),"OK")</f>
        <v>OK</v>
      </c>
      <c r="AK20" t="str">
        <f>IFERROR(__xludf.DUMMYFUNCTION("""COMPUTED_VALUE"""),"OK")</f>
        <v>OK</v>
      </c>
      <c r="AL20" t="str">
        <f>IFERROR(__xludf.DUMMYFUNCTION("""COMPUTED_VALUE"""),"OK")</f>
        <v>OK</v>
      </c>
      <c r="AM20" t="str">
        <f>IFERROR(__xludf.DUMMYFUNCTION("""COMPUTED_VALUE"""),"OK")</f>
        <v>OK</v>
      </c>
      <c r="AN20" t="str">
        <f>IFERROR(__xludf.DUMMYFUNCTION("""COMPUTED_VALUE"""),"OK")</f>
        <v>OK</v>
      </c>
      <c r="AO20" t="str">
        <f>IFERROR(__xludf.DUMMYFUNCTION("""COMPUTED_VALUE"""),"OK")</f>
        <v>OK</v>
      </c>
      <c r="AP20" t="str">
        <f>IFERROR(__xludf.DUMMYFUNCTION("""COMPUTED_VALUE"""),"OK")</f>
        <v>OK</v>
      </c>
      <c r="AQ20" t="str">
        <f>IFERROR(__xludf.DUMMYFUNCTION("""COMPUTED_VALUE"""),"OK")</f>
        <v>OK</v>
      </c>
      <c r="AR20" t="str">
        <f>IFERROR(__xludf.DUMMYFUNCTION("""COMPUTED_VALUE"""),"OK")</f>
        <v>OK</v>
      </c>
      <c r="AS20" t="str">
        <f>IFERROR(__xludf.DUMMYFUNCTION("""COMPUTED_VALUE"""),"OK")</f>
        <v>OK</v>
      </c>
      <c r="AT20" t="str">
        <f>IFERROR(__xludf.DUMMYFUNCTION("""COMPUTED_VALUE"""),"OK")</f>
        <v>OK</v>
      </c>
      <c r="AU20" t="str">
        <f>IFERROR(__xludf.DUMMYFUNCTION("""COMPUTED_VALUE"""),"OK")</f>
        <v>OK</v>
      </c>
      <c r="AV20" t="str">
        <f>IFERROR(__xludf.DUMMYFUNCTION("""COMPUTED_VALUE"""),"OK")</f>
        <v>OK</v>
      </c>
      <c r="AW20" t="str">
        <f>IFERROR(__xludf.DUMMYFUNCTION("""COMPUTED_VALUE"""),"OK")</f>
        <v>OK</v>
      </c>
      <c r="AX20" t="str">
        <f>IFERROR(__xludf.DUMMYFUNCTION("""COMPUTED_VALUE"""),"OK")</f>
        <v>OK</v>
      </c>
      <c r="AY20" t="str">
        <f>IFERROR(__xludf.DUMMYFUNCTION("""COMPUTED_VALUE"""),"OK")</f>
        <v>OK</v>
      </c>
      <c r="AZ20" t="str">
        <f>IFERROR(__xludf.DUMMYFUNCTION("""COMPUTED_VALUE"""),"OK")</f>
        <v>OK</v>
      </c>
      <c r="BA20" t="str">
        <f>IFERROR(__xludf.DUMMYFUNCTION("""COMPUTED_VALUE"""),"OK")</f>
        <v>OK</v>
      </c>
      <c r="BB20" t="str">
        <f>IFERROR(__xludf.DUMMYFUNCTION("""COMPUTED_VALUE"""),"OK")</f>
        <v>OK</v>
      </c>
      <c r="BC20" t="str">
        <f>IFERROR(__xludf.DUMMYFUNCTION("""COMPUTED_VALUE"""),"OK")</f>
        <v>OK</v>
      </c>
      <c r="BD20" t="str">
        <f>IFERROR(__xludf.DUMMYFUNCTION("""COMPUTED_VALUE"""),"OK")</f>
        <v>OK</v>
      </c>
      <c r="BE20" t="str">
        <f>IFERROR(__xludf.DUMMYFUNCTION("""COMPUTED_VALUE"""),"OK")</f>
        <v>OK</v>
      </c>
      <c r="BF20" t="str">
        <f>IFERROR(__xludf.DUMMYFUNCTION("""COMPUTED_VALUE"""),"OK")</f>
        <v>OK</v>
      </c>
      <c r="BG20" t="str">
        <f>IFERROR(__xludf.DUMMYFUNCTION("""COMPUTED_VALUE"""),"OK")</f>
        <v>OK</v>
      </c>
      <c r="BH20" t="str">
        <f>IFERROR(__xludf.DUMMYFUNCTION("""COMPUTED_VALUE"""),"OK")</f>
        <v>OK</v>
      </c>
      <c r="BI20" t="str">
        <f>IFERROR(__xludf.DUMMYFUNCTION("""COMPUTED_VALUE"""),"OK")</f>
        <v>OK</v>
      </c>
      <c r="BJ20" t="str">
        <f>IFERROR(__xludf.DUMMYFUNCTION("""COMPUTED_VALUE"""),"OK")</f>
        <v>OK</v>
      </c>
      <c r="BK20" t="str">
        <f>IFERROR(__xludf.DUMMYFUNCTION("""COMPUTED_VALUE"""),"x")</f>
        <v>x</v>
      </c>
      <c r="BL20" t="str">
        <f>IFERROR(__xludf.DUMMYFUNCTION("""COMPUTED_VALUE"""),"OK")</f>
        <v>OK</v>
      </c>
      <c r="BM20" t="str">
        <f>IFERROR(__xludf.DUMMYFUNCTION("""COMPUTED_VALUE"""),"OK")</f>
        <v>OK</v>
      </c>
      <c r="BN20" t="str">
        <f>IFERROR(__xludf.DUMMYFUNCTION("""COMPUTED_VALUE"""),"OK")</f>
        <v>OK</v>
      </c>
      <c r="BO20" t="str">
        <f>IFERROR(__xludf.DUMMYFUNCTION("""COMPUTED_VALUE"""),"OK")</f>
        <v>OK</v>
      </c>
      <c r="BP20" t="str">
        <f>IFERROR(__xludf.DUMMYFUNCTION("""COMPUTED_VALUE"""),"OK")</f>
        <v>OK</v>
      </c>
      <c r="BQ20" t="str">
        <f>IFERROR(__xludf.DUMMYFUNCTION("""COMPUTED_VALUE"""),"OK")</f>
        <v>OK</v>
      </c>
      <c r="BR20" t="str">
        <f>IFERROR(__xludf.DUMMYFUNCTION("""COMPUTED_VALUE"""),"OK")</f>
        <v>OK</v>
      </c>
      <c r="BS20" t="str">
        <f>IFERROR(__xludf.DUMMYFUNCTION("""COMPUTED_VALUE"""),"OK")</f>
        <v>OK</v>
      </c>
      <c r="BT20" t="str">
        <f>IFERROR(__xludf.DUMMYFUNCTION("""COMPUTED_VALUE"""),"OK")</f>
        <v>OK</v>
      </c>
      <c r="BU20" t="str">
        <f>IFERROR(__xludf.DUMMYFUNCTION("""COMPUTED_VALUE"""),"OK")</f>
        <v>OK</v>
      </c>
      <c r="BV20" t="str">
        <f>IFERROR(__xludf.DUMMYFUNCTION("""COMPUTED_VALUE"""),"OK")</f>
        <v>OK</v>
      </c>
      <c r="BW20" t="str">
        <f>IFERROR(__xludf.DUMMYFUNCTION("""COMPUTED_VALUE"""),"OK")</f>
        <v>OK</v>
      </c>
      <c r="BX20" t="str">
        <f>IFERROR(__xludf.DUMMYFUNCTION("""COMPUTED_VALUE"""),"OK")</f>
        <v>OK</v>
      </c>
      <c r="BY20" t="str">
        <f>IFERROR(__xludf.DUMMYFUNCTION("""COMPUTED_VALUE"""),"OK")</f>
        <v>OK</v>
      </c>
      <c r="BZ20" t="str">
        <f>IFERROR(__xludf.DUMMYFUNCTION("""COMPUTED_VALUE"""),"OK")</f>
        <v>OK</v>
      </c>
      <c r="CA20" t="str">
        <f>IFERROR(__xludf.DUMMYFUNCTION("""COMPUTED_VALUE"""),"OK")</f>
        <v>OK</v>
      </c>
      <c r="CB20" t="str">
        <f>IFERROR(__xludf.DUMMYFUNCTION("""COMPUTED_VALUE"""),"OK")</f>
        <v>OK</v>
      </c>
      <c r="CC20" t="str">
        <f>IFERROR(__xludf.DUMMYFUNCTION("""COMPUTED_VALUE"""),"OK")</f>
        <v>OK</v>
      </c>
      <c r="CD20" t="str">
        <f>IFERROR(__xludf.DUMMYFUNCTION("""COMPUTED_VALUE"""),"OK")</f>
        <v>OK</v>
      </c>
      <c r="CE20" t="str">
        <f>IFERROR(__xludf.DUMMYFUNCTION("""COMPUTED_VALUE"""),"OK")</f>
        <v>OK</v>
      </c>
      <c r="CF20" t="str">
        <f>IFERROR(__xludf.DUMMYFUNCTION("""COMPUTED_VALUE"""),"OK")</f>
        <v>OK</v>
      </c>
      <c r="CG20" t="str">
        <f>IFERROR(__xludf.DUMMYFUNCTION("""COMPUTED_VALUE"""),"OK")</f>
        <v>OK</v>
      </c>
      <c r="CH20" t="str">
        <f>IFERROR(__xludf.DUMMYFUNCTION("""COMPUTED_VALUE"""),"OK")</f>
        <v>OK</v>
      </c>
      <c r="CI20" t="str">
        <f>IFERROR(__xludf.DUMMYFUNCTION("""COMPUTED_VALUE"""),"OK")</f>
        <v>OK</v>
      </c>
      <c r="CJ20" t="str">
        <f>IFERROR(__xludf.DUMMYFUNCTION("""COMPUTED_VALUE"""),"OK")</f>
        <v>OK</v>
      </c>
      <c r="CK20" t="str">
        <f>IFERROR(__xludf.DUMMYFUNCTION("""COMPUTED_VALUE"""),"OK")</f>
        <v>OK</v>
      </c>
      <c r="CL20" t="str">
        <f>IFERROR(__xludf.DUMMYFUNCTION("""COMPUTED_VALUE"""),"TLE")</f>
        <v>TLE</v>
      </c>
      <c r="CM20" t="str">
        <f>IFERROR(__xludf.DUMMYFUNCTION("""COMPUTED_VALUE"""),"TLE")</f>
        <v>TLE</v>
      </c>
      <c r="CN20" t="str">
        <f>IFERROR(__xludf.DUMMYFUNCTION("""COMPUTED_VALUE"""),"TLE")</f>
        <v>TLE</v>
      </c>
      <c r="CO20" t="str">
        <f>IFERROR(__xludf.DUMMYFUNCTION("""COMPUTED_VALUE"""),"TLE")</f>
        <v>TLE</v>
      </c>
      <c r="CP20" t="str">
        <f>IFERROR(__xludf.DUMMYFUNCTION("""COMPUTED_VALUE"""),"TLE")</f>
        <v>TLE</v>
      </c>
      <c r="CQ20" t="str">
        <f>IFERROR(__xludf.DUMMYFUNCTION("""COMPUTED_VALUE"""),"OK")</f>
        <v>OK</v>
      </c>
      <c r="CR20" t="str">
        <f>IFERROR(__xludf.DUMMYFUNCTION("""COMPUTED_VALUE"""),"TLE")</f>
        <v>TLE</v>
      </c>
      <c r="CS20" t="str">
        <f>IFERROR(__xludf.DUMMYFUNCTION("""COMPUTED_VALUE"""),"x")</f>
        <v>x</v>
      </c>
      <c r="CT20" t="str">
        <f>IFERROR(__xludf.DUMMYFUNCTION("""COMPUTED_VALUE"""),"-")</f>
        <v>-</v>
      </c>
      <c r="CU20" t="str">
        <f>IFERROR(__xludf.DUMMYFUNCTION("""COMPUTED_VALUE"""),"-")</f>
        <v>-</v>
      </c>
      <c r="CV20" t="str">
        <f>IFERROR(__xludf.DUMMYFUNCTION("""COMPUTED_VALUE"""),"-")</f>
        <v>-</v>
      </c>
      <c r="CW20" t="str">
        <f>IFERROR(__xludf.DUMMYFUNCTION("""COMPUTED_VALUE"""),"-")</f>
        <v>-</v>
      </c>
      <c r="CX20" t="str">
        <f>IFERROR(__xludf.DUMMYFUNCTION("""COMPUTED_VALUE"""),"-")</f>
        <v>-</v>
      </c>
      <c r="CY20" t="str">
        <f>IFERROR(__xludf.DUMMYFUNCTION("""COMPUTED_VALUE"""),"-")</f>
        <v>-</v>
      </c>
      <c r="CZ20" t="str">
        <f>IFERROR(__xludf.DUMMYFUNCTION("""COMPUTED_VALUE"""),"-")</f>
        <v>-</v>
      </c>
      <c r="DA20" t="str">
        <f>IFERROR(__xludf.DUMMYFUNCTION("""COMPUTED_VALUE"""),"-")</f>
        <v>-</v>
      </c>
      <c r="DB20" t="str">
        <f>IFERROR(__xludf.DUMMYFUNCTION("""COMPUTED_VALUE"""),"-")</f>
        <v>-</v>
      </c>
      <c r="DC20" t="str">
        <f>IFERROR(__xludf.DUMMYFUNCTION("""COMPUTED_VALUE"""),"-")</f>
        <v>-</v>
      </c>
      <c r="DD20" t="str">
        <f>IFERROR(__xludf.DUMMYFUNCTION("""COMPUTED_VALUE"""),"-")</f>
        <v>-</v>
      </c>
      <c r="DE20" t="str">
        <f>IFERROR(__xludf.DUMMYFUNCTION("""COMPUTED_VALUE"""),"-")</f>
        <v>-</v>
      </c>
      <c r="DF20" t="str">
        <f>IFERROR(__xludf.DUMMYFUNCTION("""COMPUTED_VALUE"""),"-")</f>
        <v>-</v>
      </c>
      <c r="DG20" t="str">
        <f>IFERROR(__xludf.DUMMYFUNCTION("""COMPUTED_VALUE"""),"-")</f>
        <v>-</v>
      </c>
      <c r="DH20" t="str">
        <f>IFERROR(__xludf.DUMMYFUNCTION("""COMPUTED_VALUE"""),"-")</f>
        <v>-</v>
      </c>
      <c r="DI20" t="str">
        <f>IFERROR(__xludf.DUMMYFUNCTION("""COMPUTED_VALUE"""),"-")</f>
        <v>-</v>
      </c>
      <c r="DJ20" t="str">
        <f>IFERROR(__xludf.DUMMYFUNCTION("""COMPUTED_VALUE"""),"-")</f>
        <v>-</v>
      </c>
      <c r="DK20" t="str">
        <f>IFERROR(__xludf.DUMMYFUNCTION("""COMPUTED_VALUE"""),"-")</f>
        <v>-</v>
      </c>
      <c r="DL20" t="str">
        <f>IFERROR(__xludf.DUMMYFUNCTION("""COMPUTED_VALUE"""),"-")</f>
        <v>-</v>
      </c>
      <c r="DM20" t="str">
        <f>IFERROR(__xludf.DUMMYFUNCTION("""COMPUTED_VALUE"""),"-")</f>
        <v>-</v>
      </c>
      <c r="DN20" t="str">
        <f>IFERROR(__xludf.DUMMYFUNCTION("""COMPUTED_VALUE"""),"-")</f>
        <v>-</v>
      </c>
      <c r="DO20" t="str">
        <f>IFERROR(__xludf.DUMMYFUNCTION("""COMPUTED_VALUE"""),"-")</f>
        <v>-</v>
      </c>
      <c r="DP20" t="str">
        <f>IFERROR(__xludf.DUMMYFUNCTION("""COMPUTED_VALUE"""),"-")</f>
        <v>-</v>
      </c>
      <c r="DQ20" t="str">
        <f>IFERROR(__xludf.DUMMYFUNCTION("""COMPUTED_VALUE"""),"-")</f>
        <v>-</v>
      </c>
      <c r="DR20" t="str">
        <f>IFERROR(__xludf.DUMMYFUNCTION("""COMPUTED_VALUE"""),"-")</f>
        <v>-</v>
      </c>
      <c r="DS20" t="str">
        <f>IFERROR(__xludf.DUMMYFUNCTION("""COMPUTED_VALUE"""),"-")</f>
        <v>-</v>
      </c>
      <c r="DT20" t="str">
        <f>IFERROR(__xludf.DUMMYFUNCTION("""COMPUTED_VALUE"""),"-")</f>
        <v>-</v>
      </c>
      <c r="DU20" t="str">
        <f>IFERROR(__xludf.DUMMYFUNCTION("""COMPUTED_VALUE"""),"-")</f>
        <v>-</v>
      </c>
      <c r="DV20" t="str">
        <f>IFERROR(__xludf.DUMMYFUNCTION("""COMPUTED_VALUE"""),"-")</f>
        <v>-</v>
      </c>
      <c r="DW20" t="str">
        <f>IFERROR(__xludf.DUMMYFUNCTION("""COMPUTED_VALUE"""),"-")</f>
        <v>-</v>
      </c>
      <c r="DX20" t="str">
        <f>IFERROR(__xludf.DUMMYFUNCTION("""COMPUTED_VALUE"""),"-")</f>
        <v>-</v>
      </c>
      <c r="DY20" t="str">
        <f>IFERROR(__xludf.DUMMYFUNCTION("""COMPUTED_VALUE"""),"-")</f>
        <v>-</v>
      </c>
      <c r="DZ20" t="str">
        <f>IFERROR(__xludf.DUMMYFUNCTION("""COMPUTED_VALUE"""),"x")</f>
        <v>x</v>
      </c>
      <c r="EA20" t="str">
        <f>IFERROR(__xludf.DUMMYFUNCTION("""COMPUTED_VALUE"""),"-")</f>
        <v>-</v>
      </c>
      <c r="EB20" t="str">
        <f>IFERROR(__xludf.DUMMYFUNCTION("""COMPUTED_VALUE"""),"-")</f>
        <v>-</v>
      </c>
      <c r="EC20" t="str">
        <f>IFERROR(__xludf.DUMMYFUNCTION("""COMPUTED_VALUE"""),"-")</f>
        <v>-</v>
      </c>
      <c r="ED20" t="str">
        <f>IFERROR(__xludf.DUMMYFUNCTION("""COMPUTED_VALUE"""),"-")</f>
        <v>-</v>
      </c>
      <c r="EE20" t="str">
        <f>IFERROR(__xludf.DUMMYFUNCTION("""COMPUTED_VALUE"""),"-")</f>
        <v>-</v>
      </c>
      <c r="EF20" t="str">
        <f>IFERROR(__xludf.DUMMYFUNCTION("""COMPUTED_VALUE"""),"-")</f>
        <v>-</v>
      </c>
      <c r="EG20" t="str">
        <f>IFERROR(__xludf.DUMMYFUNCTION("""COMPUTED_VALUE"""),"-")</f>
        <v>-</v>
      </c>
      <c r="EH20" t="str">
        <f>IFERROR(__xludf.DUMMYFUNCTION("""COMPUTED_VALUE"""),"-")</f>
        <v>-</v>
      </c>
      <c r="EI20" t="str">
        <f>IFERROR(__xludf.DUMMYFUNCTION("""COMPUTED_VALUE"""),"-")</f>
        <v>-</v>
      </c>
      <c r="EJ20" t="str">
        <f>IFERROR(__xludf.DUMMYFUNCTION("""COMPUTED_VALUE"""),"-")</f>
        <v>-</v>
      </c>
      <c r="EK20" t="str">
        <f>IFERROR(__xludf.DUMMYFUNCTION("""COMPUTED_VALUE"""),"-")</f>
        <v>-</v>
      </c>
      <c r="EL20" t="str">
        <f>IFERROR(__xludf.DUMMYFUNCTION("""COMPUTED_VALUE"""),"-")</f>
        <v>-</v>
      </c>
      <c r="EM20" t="str">
        <f>IFERROR(__xludf.DUMMYFUNCTION("""COMPUTED_VALUE"""),"-")</f>
        <v>-</v>
      </c>
      <c r="EN20" t="str">
        <f>IFERROR(__xludf.DUMMYFUNCTION("""COMPUTED_VALUE"""),"-")</f>
        <v>-</v>
      </c>
      <c r="EO20" t="str">
        <f>IFERROR(__xludf.DUMMYFUNCTION("""COMPUTED_VALUE"""),"-")</f>
        <v>-</v>
      </c>
      <c r="EP20" t="str">
        <f>IFERROR(__xludf.DUMMYFUNCTION("""COMPUTED_VALUE"""),"-")</f>
        <v>-</v>
      </c>
      <c r="EQ20" t="str">
        <f>IFERROR(__xludf.DUMMYFUNCTION("""COMPUTED_VALUE"""),"x")</f>
        <v>x</v>
      </c>
      <c r="ER20" t="str">
        <f>IFERROR(__xludf.DUMMYFUNCTION("""COMPUTED_VALUE"""),"-")</f>
        <v>-</v>
      </c>
      <c r="ES20" t="str">
        <f>IFERROR(__xludf.DUMMYFUNCTION("""COMPUTED_VALUE"""),"-")</f>
        <v>-</v>
      </c>
      <c r="ET20" t="str">
        <f>IFERROR(__xludf.DUMMYFUNCTION("""COMPUTED_VALUE"""),"-")</f>
        <v>-</v>
      </c>
      <c r="EU20" t="str">
        <f>IFERROR(__xludf.DUMMYFUNCTION("""COMPUTED_VALUE"""),"-")</f>
        <v>-</v>
      </c>
      <c r="EV20" t="str">
        <f>IFERROR(__xludf.DUMMYFUNCTION("""COMPUTED_VALUE"""),"-")</f>
        <v>-</v>
      </c>
      <c r="EW20" t="str">
        <f>IFERROR(__xludf.DUMMYFUNCTION("""COMPUTED_VALUE"""),"-")</f>
        <v>-</v>
      </c>
      <c r="EX20" t="str">
        <f>IFERROR(__xludf.DUMMYFUNCTION("""COMPUTED_VALUE"""),"-")</f>
        <v>-</v>
      </c>
      <c r="EY20" t="str">
        <f>IFERROR(__xludf.DUMMYFUNCTION("""COMPUTED_VALUE"""),"-")</f>
        <v>-</v>
      </c>
      <c r="EZ20" t="str">
        <f>IFERROR(__xludf.DUMMYFUNCTION("""COMPUTED_VALUE"""),"-")</f>
        <v>-</v>
      </c>
      <c r="FA20" t="str">
        <f>IFERROR(__xludf.DUMMYFUNCTION("""COMPUTED_VALUE"""),"-")</f>
        <v>-</v>
      </c>
      <c r="FB20" t="str">
        <f>IFERROR(__xludf.DUMMYFUNCTION("""COMPUTED_VALUE"""),"-")</f>
        <v>-</v>
      </c>
      <c r="FC20" t="str">
        <f>IFERROR(__xludf.DUMMYFUNCTION("""COMPUTED_VALUE"""),"-")</f>
        <v>-</v>
      </c>
      <c r="FD20" t="str">
        <f>IFERROR(__xludf.DUMMYFUNCTION("""COMPUTED_VALUE"""),"-")</f>
        <v>-</v>
      </c>
      <c r="FE20" t="str">
        <f>IFERROR(__xludf.DUMMYFUNCTION("""COMPUTED_VALUE"""),"-")</f>
        <v>-</v>
      </c>
      <c r="FF20" t="str">
        <f>IFERROR(__xludf.DUMMYFUNCTION("""COMPUTED_VALUE"""),"-")</f>
        <v>-</v>
      </c>
      <c r="FG20" t="str">
        <f>IFERROR(__xludf.DUMMYFUNCTION("""COMPUTED_VALUE"""),"-")</f>
        <v>-</v>
      </c>
      <c r="FH20" t="str">
        <f>IFERROR(__xludf.DUMMYFUNCTION("""COMPUTED_VALUE"""),"-")</f>
        <v>-</v>
      </c>
      <c r="FI20" t="str">
        <f>IFERROR(__xludf.DUMMYFUNCTION("""COMPUTED_VALUE"""),"-")</f>
        <v>-</v>
      </c>
      <c r="FJ20" t="str">
        <f>IFERROR(__xludf.DUMMYFUNCTION("""COMPUTED_VALUE"""),"-")</f>
        <v>-</v>
      </c>
      <c r="FK20" t="str">
        <f>IFERROR(__xludf.DUMMYFUNCTION("""COMPUTED_VALUE"""),"-")</f>
        <v>-</v>
      </c>
      <c r="FL20" t="str">
        <f>IFERROR(__xludf.DUMMYFUNCTION("""COMPUTED_VALUE"""),"-")</f>
        <v>-</v>
      </c>
      <c r="FM20" t="str">
        <f>IFERROR(__xludf.DUMMYFUNCTION("""COMPUTED_VALUE"""),"-")</f>
        <v>-</v>
      </c>
      <c r="FN20" t="str">
        <f>IFERROR(__xludf.DUMMYFUNCTION("""COMPUTED_VALUE"""),"-")</f>
        <v>-</v>
      </c>
      <c r="FO20" t="str">
        <f>IFERROR(__xludf.DUMMYFUNCTION("""COMPUTED_VALUE"""),"-")</f>
        <v>-</v>
      </c>
      <c r="FP20" t="str">
        <f>IFERROR(__xludf.DUMMYFUNCTION("""COMPUTED_VALUE"""),"-")</f>
        <v>-</v>
      </c>
      <c r="FQ20" t="str">
        <f>IFERROR(__xludf.DUMMYFUNCTION("""COMPUTED_VALUE"""),"-")</f>
        <v>-</v>
      </c>
      <c r="FR20" t="str">
        <f>IFERROR(__xludf.DUMMYFUNCTION("""COMPUTED_VALUE"""),"-")</f>
        <v>-</v>
      </c>
      <c r="FS20" t="str">
        <f>IFERROR(__xludf.DUMMYFUNCTION("""COMPUTED_VALUE"""),"-")</f>
        <v>-</v>
      </c>
      <c r="FT20" t="str">
        <f>IFERROR(__xludf.DUMMYFUNCTION("""COMPUTED_VALUE"""),"x")</f>
        <v>x</v>
      </c>
      <c r="FU20" t="str">
        <f>IFERROR(__xludf.DUMMYFUNCTION("""COMPUTED_VALUE"""),"-")</f>
        <v>-</v>
      </c>
      <c r="FV20" t="str">
        <f>IFERROR(__xludf.DUMMYFUNCTION("""COMPUTED_VALUE"""),"-")</f>
        <v>-</v>
      </c>
      <c r="FW20" t="str">
        <f>IFERROR(__xludf.DUMMYFUNCTION("""COMPUTED_VALUE"""),"-")</f>
        <v>-</v>
      </c>
      <c r="FX20" t="str">
        <f>IFERROR(__xludf.DUMMYFUNCTION("""COMPUTED_VALUE"""),"-")</f>
        <v>-</v>
      </c>
      <c r="FY20" t="str">
        <f>IFERROR(__xludf.DUMMYFUNCTION("""COMPUTED_VALUE"""),"-")</f>
        <v>-</v>
      </c>
      <c r="FZ20" t="str">
        <f>IFERROR(__xludf.DUMMYFUNCTION("""COMPUTED_VALUE"""),"-")</f>
        <v>-</v>
      </c>
      <c r="GA20" t="str">
        <f>IFERROR(__xludf.DUMMYFUNCTION("""COMPUTED_VALUE"""),"-")</f>
        <v>-</v>
      </c>
      <c r="GB20" t="str">
        <f>IFERROR(__xludf.DUMMYFUNCTION("""COMPUTED_VALUE"""),"-")</f>
        <v>-</v>
      </c>
      <c r="GC20" t="str">
        <f>IFERROR(__xludf.DUMMYFUNCTION("""COMPUTED_VALUE"""),"-")</f>
        <v>-</v>
      </c>
      <c r="GD20" t="str">
        <f>IFERROR(__xludf.DUMMYFUNCTION("""COMPUTED_VALUE"""),"-")</f>
        <v>-</v>
      </c>
      <c r="GE20" t="str">
        <f>IFERROR(__xludf.DUMMYFUNCTION("""COMPUTED_VALUE"""),"-")</f>
        <v>-</v>
      </c>
      <c r="GF20" t="str">
        <f>IFERROR(__xludf.DUMMYFUNCTION("""COMPUTED_VALUE"""),"-")</f>
        <v>-</v>
      </c>
      <c r="GG20" t="str">
        <f>IFERROR(__xludf.DUMMYFUNCTION("""COMPUTED_VALUE"""),"-")</f>
        <v>-</v>
      </c>
      <c r="GH20" t="str">
        <f>IFERROR(__xludf.DUMMYFUNCTION("""COMPUTED_VALUE"""),"-")</f>
        <v>-</v>
      </c>
      <c r="GI20" t="str">
        <f>IFERROR(__xludf.DUMMYFUNCTION("""COMPUTED_VALUE"""),"-")</f>
        <v>-</v>
      </c>
      <c r="GJ20" t="str">
        <f>IFERROR(__xludf.DUMMYFUNCTION("""COMPUTED_VALUE"""),"-")</f>
        <v>-</v>
      </c>
      <c r="GK20" t="str">
        <f>IFERROR(__xludf.DUMMYFUNCTION("""COMPUTED_VALUE"""),"-")</f>
        <v>-</v>
      </c>
      <c r="GL20" t="str">
        <f>IFERROR(__xludf.DUMMYFUNCTION("""COMPUTED_VALUE"""),"-")</f>
        <v>-</v>
      </c>
      <c r="GM20" t="str">
        <f>IFERROR(__xludf.DUMMYFUNCTION("""COMPUTED_VALUE"""),"-")</f>
        <v>-</v>
      </c>
      <c r="GN20" t="str">
        <f>IFERROR(__xludf.DUMMYFUNCTION("""COMPUTED_VALUE"""),"-")</f>
        <v>-</v>
      </c>
      <c r="GO20" t="str">
        <f>IFERROR(__xludf.DUMMYFUNCTION("""COMPUTED_VALUE"""),"-")</f>
        <v>-</v>
      </c>
      <c r="GP20" t="str">
        <f>IFERROR(__xludf.DUMMYFUNCTION("""COMPUTED_VALUE"""),"-")</f>
        <v>-</v>
      </c>
      <c r="GQ20" t="str">
        <f>IFERROR(__xludf.DUMMYFUNCTION("""COMPUTED_VALUE"""),"-")</f>
        <v>-</v>
      </c>
      <c r="GR20" t="str">
        <f>IFERROR(__xludf.DUMMYFUNCTION("""COMPUTED_VALUE"""),"-")</f>
        <v>-</v>
      </c>
      <c r="GS20" t="str">
        <f>IFERROR(__xludf.DUMMYFUNCTION("""COMPUTED_VALUE"""),"x")</f>
        <v>x</v>
      </c>
      <c r="GT20" t="str">
        <f>IFERROR(__xludf.DUMMYFUNCTION("""COMPUTED_VALUE"""),"x")</f>
        <v>x</v>
      </c>
      <c r="GU20">
        <f>IFERROR(__xludf.DUMMYFUNCTION("""COMPUTED_VALUE"""),1.0)</f>
        <v>1</v>
      </c>
      <c r="GV20">
        <f>IFERROR(__xludf.DUMMYFUNCTION("""COMPUTED_VALUE"""),1.0)</f>
        <v>1</v>
      </c>
      <c r="GW20">
        <f>IFERROR(__xludf.DUMMYFUNCTION("""COMPUTED_VALUE"""),1.0)</f>
        <v>1</v>
      </c>
      <c r="GX20">
        <f>IFERROR(__xludf.DUMMYFUNCTION("""COMPUTED_VALUE"""),1.0)</f>
        <v>1</v>
      </c>
      <c r="GY20">
        <f>IFERROR(__xludf.DUMMYFUNCTION("""COMPUTED_VALUE"""),1.0)</f>
        <v>1</v>
      </c>
      <c r="GZ20">
        <f>IFERROR(__xludf.DUMMYFUNCTION("""COMPUTED_VALUE"""),1.0)</f>
        <v>1</v>
      </c>
      <c r="HA20">
        <f>IFERROR(__xludf.DUMMYFUNCTION("""COMPUTED_VALUE"""),1.0)</f>
        <v>1</v>
      </c>
      <c r="HB20">
        <f>IFERROR(__xludf.DUMMYFUNCTION("""COMPUTED_VALUE"""),1.0)</f>
        <v>1</v>
      </c>
      <c r="HC20">
        <f>IFERROR(__xludf.DUMMYFUNCTION("""COMPUTED_VALUE"""),1.0)</f>
        <v>1</v>
      </c>
      <c r="HD20">
        <f>IFERROR(__xludf.DUMMYFUNCTION("""COMPUTED_VALUE"""),1.0)</f>
        <v>1</v>
      </c>
      <c r="HE20">
        <f>IFERROR(__xludf.DUMMYFUNCTION("""COMPUTED_VALUE"""),1.0)</f>
        <v>1</v>
      </c>
      <c r="HF20">
        <f>IFERROR(__xludf.DUMMYFUNCTION("""COMPUTED_VALUE"""),1.0)</f>
        <v>1</v>
      </c>
      <c r="HG20">
        <f>IFERROR(__xludf.DUMMYFUNCTION("""COMPUTED_VALUE"""),1.0)</f>
        <v>1</v>
      </c>
      <c r="HH20">
        <f>IFERROR(__xludf.DUMMYFUNCTION("""COMPUTED_VALUE"""),1.0)</f>
        <v>1</v>
      </c>
      <c r="HI20">
        <f>IFERROR(__xludf.DUMMYFUNCTION("""COMPUTED_VALUE"""),1.0)</f>
        <v>1</v>
      </c>
      <c r="HJ20">
        <f>IFERROR(__xludf.DUMMYFUNCTION("""COMPUTED_VALUE"""),1.0)</f>
        <v>1</v>
      </c>
      <c r="HK20">
        <f>IFERROR(__xludf.DUMMYFUNCTION("""COMPUTED_VALUE"""),1.0)</f>
        <v>1</v>
      </c>
      <c r="HL20">
        <f>IFERROR(__xludf.DUMMYFUNCTION("""COMPUTED_VALUE"""),1.0)</f>
        <v>1</v>
      </c>
      <c r="HM20">
        <f>IFERROR(__xludf.DUMMYFUNCTION("""COMPUTED_VALUE"""),1.0)</f>
        <v>1</v>
      </c>
      <c r="HN20">
        <f>IFERROR(__xludf.DUMMYFUNCTION("""COMPUTED_VALUE"""),1.0)</f>
        <v>1</v>
      </c>
      <c r="HO20">
        <f>IFERROR(__xludf.DUMMYFUNCTION("""COMPUTED_VALUE"""),1.0)</f>
        <v>1</v>
      </c>
      <c r="HP20">
        <f>IFERROR(__xludf.DUMMYFUNCTION("""COMPUTED_VALUE"""),1.0)</f>
        <v>1</v>
      </c>
      <c r="HQ20">
        <f>IFERROR(__xludf.DUMMYFUNCTION("""COMPUTED_VALUE"""),1.0)</f>
        <v>1</v>
      </c>
      <c r="HR20">
        <f>IFERROR(__xludf.DUMMYFUNCTION("""COMPUTED_VALUE"""),1.0)</f>
        <v>1</v>
      </c>
      <c r="HS20">
        <f>IFERROR(__xludf.DUMMYFUNCTION("""COMPUTED_VALUE"""),1.0)</f>
        <v>1</v>
      </c>
      <c r="HT20">
        <f>IFERROR(__xludf.DUMMYFUNCTION("""COMPUTED_VALUE"""),1.0)</f>
        <v>1</v>
      </c>
      <c r="HU20">
        <f>IFERROR(__xludf.DUMMYFUNCTION("""COMPUTED_VALUE"""),1.0)</f>
        <v>1</v>
      </c>
      <c r="HV20">
        <f>IFERROR(__xludf.DUMMYFUNCTION("""COMPUTED_VALUE"""),1.0)</f>
        <v>1</v>
      </c>
      <c r="HW20">
        <f>IFERROR(__xludf.DUMMYFUNCTION("""COMPUTED_VALUE"""),1.0)</f>
        <v>1</v>
      </c>
      <c r="HX20">
        <f>IFERROR(__xludf.DUMMYFUNCTION("""COMPUTED_VALUE"""),1.0)</f>
        <v>1</v>
      </c>
      <c r="HY20">
        <f>IFERROR(__xludf.DUMMYFUNCTION("""COMPUTED_VALUE"""),1.0)</f>
        <v>1</v>
      </c>
      <c r="HZ20">
        <f>IFERROR(__xludf.DUMMYFUNCTION("""COMPUTED_VALUE"""),1.0)</f>
        <v>1</v>
      </c>
      <c r="IA20">
        <f>IFERROR(__xludf.DUMMYFUNCTION("""COMPUTED_VALUE"""),1.0)</f>
        <v>1</v>
      </c>
      <c r="IB20">
        <f>IFERROR(__xludf.DUMMYFUNCTION("""COMPUTED_VALUE"""),1.0)</f>
        <v>1</v>
      </c>
      <c r="IC20">
        <f>IFERROR(__xludf.DUMMYFUNCTION("""COMPUTED_VALUE"""),1.0)</f>
        <v>1</v>
      </c>
      <c r="ID20">
        <f>IFERROR(__xludf.DUMMYFUNCTION("""COMPUTED_VALUE"""),1.0)</f>
        <v>1</v>
      </c>
      <c r="IE20">
        <f>IFERROR(__xludf.DUMMYFUNCTION("""COMPUTED_VALUE"""),1.0)</f>
        <v>1</v>
      </c>
      <c r="IF20">
        <f>IFERROR(__xludf.DUMMYFUNCTION("""COMPUTED_VALUE"""),1.0)</f>
        <v>1</v>
      </c>
      <c r="IG20">
        <f>IFERROR(__xludf.DUMMYFUNCTION("""COMPUTED_VALUE"""),1.0)</f>
        <v>1</v>
      </c>
      <c r="IH20">
        <f>IFERROR(__xludf.DUMMYFUNCTION("""COMPUTED_VALUE"""),1.0)</f>
        <v>1</v>
      </c>
      <c r="II20">
        <f>IFERROR(__xludf.DUMMYFUNCTION("""COMPUTED_VALUE"""),1.0)</f>
        <v>1</v>
      </c>
      <c r="IJ20">
        <f>IFERROR(__xludf.DUMMYFUNCTION("""COMPUTED_VALUE"""),1.0)</f>
        <v>1</v>
      </c>
      <c r="IK20" t="str">
        <f>IFERROR(__xludf.DUMMYFUNCTION("""COMPUTED_VALUE"""),"x")</f>
        <v>x</v>
      </c>
      <c r="IL20">
        <f>IFERROR(__xludf.DUMMYFUNCTION("""COMPUTED_VALUE"""),1.0)</f>
        <v>1</v>
      </c>
      <c r="IM20">
        <f>IFERROR(__xludf.DUMMYFUNCTION("""COMPUTED_VALUE"""),1.0)</f>
        <v>1</v>
      </c>
      <c r="IN20">
        <f>IFERROR(__xludf.DUMMYFUNCTION("""COMPUTED_VALUE"""),1.0)</f>
        <v>1</v>
      </c>
      <c r="IO20">
        <f>IFERROR(__xludf.DUMMYFUNCTION("""COMPUTED_VALUE"""),1.0)</f>
        <v>1</v>
      </c>
      <c r="IP20">
        <f>IFERROR(__xludf.DUMMYFUNCTION("""COMPUTED_VALUE"""),1.0)</f>
        <v>1</v>
      </c>
      <c r="IQ20">
        <f>IFERROR(__xludf.DUMMYFUNCTION("""COMPUTED_VALUE"""),1.0)</f>
        <v>1</v>
      </c>
      <c r="IR20">
        <f>IFERROR(__xludf.DUMMYFUNCTION("""COMPUTED_VALUE"""),1.0)</f>
        <v>1</v>
      </c>
      <c r="IS20">
        <f>IFERROR(__xludf.DUMMYFUNCTION("""COMPUTED_VALUE"""),1.0)</f>
        <v>1</v>
      </c>
      <c r="IT20">
        <f>IFERROR(__xludf.DUMMYFUNCTION("""COMPUTED_VALUE"""),1.0)</f>
        <v>1</v>
      </c>
      <c r="IU20">
        <f>IFERROR(__xludf.DUMMYFUNCTION("""COMPUTED_VALUE"""),1.0)</f>
        <v>1</v>
      </c>
      <c r="IV20">
        <f>IFERROR(__xludf.DUMMYFUNCTION("""COMPUTED_VALUE"""),1.0)</f>
        <v>1</v>
      </c>
      <c r="IW20">
        <f>IFERROR(__xludf.DUMMYFUNCTION("""COMPUTED_VALUE"""),1.0)</f>
        <v>1</v>
      </c>
      <c r="IX20">
        <f>IFERROR(__xludf.DUMMYFUNCTION("""COMPUTED_VALUE"""),1.0)</f>
        <v>1</v>
      </c>
      <c r="IY20">
        <f>IFERROR(__xludf.DUMMYFUNCTION("""COMPUTED_VALUE"""),1.0)</f>
        <v>1</v>
      </c>
      <c r="IZ20">
        <f>IFERROR(__xludf.DUMMYFUNCTION("""COMPUTED_VALUE"""),1.0)</f>
        <v>1</v>
      </c>
      <c r="JA20">
        <f>IFERROR(__xludf.DUMMYFUNCTION("""COMPUTED_VALUE"""),1.0)</f>
        <v>1</v>
      </c>
      <c r="JB20">
        <f>IFERROR(__xludf.DUMMYFUNCTION("""COMPUTED_VALUE"""),1.0)</f>
        <v>1</v>
      </c>
      <c r="JC20">
        <f>IFERROR(__xludf.DUMMYFUNCTION("""COMPUTED_VALUE"""),1.0)</f>
        <v>1</v>
      </c>
      <c r="JD20">
        <f>IFERROR(__xludf.DUMMYFUNCTION("""COMPUTED_VALUE"""),1.0)</f>
        <v>1</v>
      </c>
      <c r="JE20">
        <f>IFERROR(__xludf.DUMMYFUNCTION("""COMPUTED_VALUE"""),1.0)</f>
        <v>1</v>
      </c>
      <c r="JF20">
        <f>IFERROR(__xludf.DUMMYFUNCTION("""COMPUTED_VALUE"""),1.0)</f>
        <v>1</v>
      </c>
      <c r="JG20">
        <f>IFERROR(__xludf.DUMMYFUNCTION("""COMPUTED_VALUE"""),1.0)</f>
        <v>1</v>
      </c>
      <c r="JH20">
        <f>IFERROR(__xludf.DUMMYFUNCTION("""COMPUTED_VALUE"""),1.0)</f>
        <v>1</v>
      </c>
      <c r="JI20">
        <f>IFERROR(__xludf.DUMMYFUNCTION("""COMPUTED_VALUE"""),1.0)</f>
        <v>1</v>
      </c>
      <c r="JJ20">
        <f>IFERROR(__xludf.DUMMYFUNCTION("""COMPUTED_VALUE"""),1.0)</f>
        <v>1</v>
      </c>
      <c r="JK20">
        <f>IFERROR(__xludf.DUMMYFUNCTION("""COMPUTED_VALUE"""),1.0)</f>
        <v>1</v>
      </c>
      <c r="JL20">
        <f>IFERROR(__xludf.DUMMYFUNCTION("""COMPUTED_VALUE"""),0.0)</f>
        <v>0</v>
      </c>
      <c r="JM20">
        <f>IFERROR(__xludf.DUMMYFUNCTION("""COMPUTED_VALUE"""),0.0)</f>
        <v>0</v>
      </c>
      <c r="JN20">
        <f>IFERROR(__xludf.DUMMYFUNCTION("""COMPUTED_VALUE"""),0.0)</f>
        <v>0</v>
      </c>
      <c r="JO20">
        <f>IFERROR(__xludf.DUMMYFUNCTION("""COMPUTED_VALUE"""),0.0)</f>
        <v>0</v>
      </c>
      <c r="JP20">
        <f>IFERROR(__xludf.DUMMYFUNCTION("""COMPUTED_VALUE"""),0.0)</f>
        <v>0</v>
      </c>
      <c r="JQ20">
        <f>IFERROR(__xludf.DUMMYFUNCTION("""COMPUTED_VALUE"""),1.0)</f>
        <v>1</v>
      </c>
      <c r="JR20">
        <f>IFERROR(__xludf.DUMMYFUNCTION("""COMPUTED_VALUE"""),0.0)</f>
        <v>0</v>
      </c>
      <c r="JS20" t="str">
        <f>IFERROR(__xludf.DUMMYFUNCTION("""COMPUTED_VALUE"""),"x")</f>
        <v>x</v>
      </c>
      <c r="JT20">
        <f>IFERROR(__xludf.DUMMYFUNCTION("""COMPUTED_VALUE"""),0.0)</f>
        <v>0</v>
      </c>
      <c r="JU20">
        <f>IFERROR(__xludf.DUMMYFUNCTION("""COMPUTED_VALUE"""),0.0)</f>
        <v>0</v>
      </c>
      <c r="JV20">
        <f>IFERROR(__xludf.DUMMYFUNCTION("""COMPUTED_VALUE"""),0.0)</f>
        <v>0</v>
      </c>
      <c r="JW20">
        <f>IFERROR(__xludf.DUMMYFUNCTION("""COMPUTED_VALUE"""),0.0)</f>
        <v>0</v>
      </c>
      <c r="JX20">
        <f>IFERROR(__xludf.DUMMYFUNCTION("""COMPUTED_VALUE"""),0.0)</f>
        <v>0</v>
      </c>
      <c r="JY20">
        <f>IFERROR(__xludf.DUMMYFUNCTION("""COMPUTED_VALUE"""),0.0)</f>
        <v>0</v>
      </c>
      <c r="JZ20">
        <f>IFERROR(__xludf.DUMMYFUNCTION("""COMPUTED_VALUE"""),0.0)</f>
        <v>0</v>
      </c>
      <c r="KA20">
        <f>IFERROR(__xludf.DUMMYFUNCTION("""COMPUTED_VALUE"""),0.0)</f>
        <v>0</v>
      </c>
      <c r="KB20">
        <f>IFERROR(__xludf.DUMMYFUNCTION("""COMPUTED_VALUE"""),0.0)</f>
        <v>0</v>
      </c>
      <c r="KC20">
        <f>IFERROR(__xludf.DUMMYFUNCTION("""COMPUTED_VALUE"""),0.0)</f>
        <v>0</v>
      </c>
      <c r="KD20">
        <f>IFERROR(__xludf.DUMMYFUNCTION("""COMPUTED_VALUE"""),0.0)</f>
        <v>0</v>
      </c>
      <c r="KE20">
        <f>IFERROR(__xludf.DUMMYFUNCTION("""COMPUTED_VALUE"""),0.0)</f>
        <v>0</v>
      </c>
      <c r="KF20">
        <f>IFERROR(__xludf.DUMMYFUNCTION("""COMPUTED_VALUE"""),0.0)</f>
        <v>0</v>
      </c>
      <c r="KG20">
        <f>IFERROR(__xludf.DUMMYFUNCTION("""COMPUTED_VALUE"""),0.0)</f>
        <v>0</v>
      </c>
      <c r="KH20">
        <f>IFERROR(__xludf.DUMMYFUNCTION("""COMPUTED_VALUE"""),0.0)</f>
        <v>0</v>
      </c>
      <c r="KI20">
        <f>IFERROR(__xludf.DUMMYFUNCTION("""COMPUTED_VALUE"""),0.0)</f>
        <v>0</v>
      </c>
      <c r="KJ20">
        <f>IFERROR(__xludf.DUMMYFUNCTION("""COMPUTED_VALUE"""),0.0)</f>
        <v>0</v>
      </c>
      <c r="KK20">
        <f>IFERROR(__xludf.DUMMYFUNCTION("""COMPUTED_VALUE"""),0.0)</f>
        <v>0</v>
      </c>
      <c r="KL20">
        <f>IFERROR(__xludf.DUMMYFUNCTION("""COMPUTED_VALUE"""),0.0)</f>
        <v>0</v>
      </c>
      <c r="KM20">
        <f>IFERROR(__xludf.DUMMYFUNCTION("""COMPUTED_VALUE"""),0.0)</f>
        <v>0</v>
      </c>
      <c r="KN20">
        <f>IFERROR(__xludf.DUMMYFUNCTION("""COMPUTED_VALUE"""),0.0)</f>
        <v>0</v>
      </c>
      <c r="KO20">
        <f>IFERROR(__xludf.DUMMYFUNCTION("""COMPUTED_VALUE"""),0.0)</f>
        <v>0</v>
      </c>
      <c r="KP20">
        <f>IFERROR(__xludf.DUMMYFUNCTION("""COMPUTED_VALUE"""),0.0)</f>
        <v>0</v>
      </c>
      <c r="KQ20">
        <f>IFERROR(__xludf.DUMMYFUNCTION("""COMPUTED_VALUE"""),0.0)</f>
        <v>0</v>
      </c>
      <c r="KR20">
        <f>IFERROR(__xludf.DUMMYFUNCTION("""COMPUTED_VALUE"""),0.0)</f>
        <v>0</v>
      </c>
      <c r="KS20">
        <f>IFERROR(__xludf.DUMMYFUNCTION("""COMPUTED_VALUE"""),0.0)</f>
        <v>0</v>
      </c>
      <c r="KT20">
        <f>IFERROR(__xludf.DUMMYFUNCTION("""COMPUTED_VALUE"""),0.0)</f>
        <v>0</v>
      </c>
      <c r="KU20">
        <f>IFERROR(__xludf.DUMMYFUNCTION("""COMPUTED_VALUE"""),0.0)</f>
        <v>0</v>
      </c>
      <c r="KV20">
        <f>IFERROR(__xludf.DUMMYFUNCTION("""COMPUTED_VALUE"""),0.0)</f>
        <v>0</v>
      </c>
      <c r="KW20">
        <f>IFERROR(__xludf.DUMMYFUNCTION("""COMPUTED_VALUE"""),0.0)</f>
        <v>0</v>
      </c>
      <c r="KX20">
        <f>IFERROR(__xludf.DUMMYFUNCTION("""COMPUTED_VALUE"""),0.0)</f>
        <v>0</v>
      </c>
      <c r="KY20">
        <f>IFERROR(__xludf.DUMMYFUNCTION("""COMPUTED_VALUE"""),0.0)</f>
        <v>0</v>
      </c>
      <c r="KZ20" t="str">
        <f>IFERROR(__xludf.DUMMYFUNCTION("""COMPUTED_VALUE"""),"x")</f>
        <v>x</v>
      </c>
      <c r="LA20">
        <f>IFERROR(__xludf.DUMMYFUNCTION("""COMPUTED_VALUE"""),0.0)</f>
        <v>0</v>
      </c>
      <c r="LB20">
        <f>IFERROR(__xludf.DUMMYFUNCTION("""COMPUTED_VALUE"""),0.0)</f>
        <v>0</v>
      </c>
      <c r="LC20">
        <f>IFERROR(__xludf.DUMMYFUNCTION("""COMPUTED_VALUE"""),0.0)</f>
        <v>0</v>
      </c>
      <c r="LD20">
        <f>IFERROR(__xludf.DUMMYFUNCTION("""COMPUTED_VALUE"""),0.0)</f>
        <v>0</v>
      </c>
      <c r="LE20">
        <f>IFERROR(__xludf.DUMMYFUNCTION("""COMPUTED_VALUE"""),0.0)</f>
        <v>0</v>
      </c>
      <c r="LF20">
        <f>IFERROR(__xludf.DUMMYFUNCTION("""COMPUTED_VALUE"""),0.0)</f>
        <v>0</v>
      </c>
      <c r="LG20">
        <f>IFERROR(__xludf.DUMMYFUNCTION("""COMPUTED_VALUE"""),0.0)</f>
        <v>0</v>
      </c>
      <c r="LH20">
        <f>IFERROR(__xludf.DUMMYFUNCTION("""COMPUTED_VALUE"""),0.0)</f>
        <v>0</v>
      </c>
      <c r="LI20">
        <f>IFERROR(__xludf.DUMMYFUNCTION("""COMPUTED_VALUE"""),0.0)</f>
        <v>0</v>
      </c>
      <c r="LJ20">
        <f>IFERROR(__xludf.DUMMYFUNCTION("""COMPUTED_VALUE"""),0.0)</f>
        <v>0</v>
      </c>
      <c r="LK20">
        <f>IFERROR(__xludf.DUMMYFUNCTION("""COMPUTED_VALUE"""),0.0)</f>
        <v>0</v>
      </c>
      <c r="LL20">
        <f>IFERROR(__xludf.DUMMYFUNCTION("""COMPUTED_VALUE"""),0.0)</f>
        <v>0</v>
      </c>
      <c r="LM20">
        <f>IFERROR(__xludf.DUMMYFUNCTION("""COMPUTED_VALUE"""),0.0)</f>
        <v>0</v>
      </c>
      <c r="LN20">
        <f>IFERROR(__xludf.DUMMYFUNCTION("""COMPUTED_VALUE"""),0.0)</f>
        <v>0</v>
      </c>
      <c r="LO20">
        <f>IFERROR(__xludf.DUMMYFUNCTION("""COMPUTED_VALUE"""),0.0)</f>
        <v>0</v>
      </c>
      <c r="LP20">
        <f>IFERROR(__xludf.DUMMYFUNCTION("""COMPUTED_VALUE"""),0.0)</f>
        <v>0</v>
      </c>
      <c r="LQ20" t="str">
        <f>IFERROR(__xludf.DUMMYFUNCTION("""COMPUTED_VALUE"""),"x")</f>
        <v>x</v>
      </c>
      <c r="LR20">
        <f>IFERROR(__xludf.DUMMYFUNCTION("""COMPUTED_VALUE"""),0.0)</f>
        <v>0</v>
      </c>
      <c r="LS20">
        <f>IFERROR(__xludf.DUMMYFUNCTION("""COMPUTED_VALUE"""),0.0)</f>
        <v>0</v>
      </c>
      <c r="LT20">
        <f>IFERROR(__xludf.DUMMYFUNCTION("""COMPUTED_VALUE"""),0.0)</f>
        <v>0</v>
      </c>
      <c r="LU20">
        <f>IFERROR(__xludf.DUMMYFUNCTION("""COMPUTED_VALUE"""),0.0)</f>
        <v>0</v>
      </c>
      <c r="LV20">
        <f>IFERROR(__xludf.DUMMYFUNCTION("""COMPUTED_VALUE"""),0.0)</f>
        <v>0</v>
      </c>
      <c r="LW20">
        <f>IFERROR(__xludf.DUMMYFUNCTION("""COMPUTED_VALUE"""),0.0)</f>
        <v>0</v>
      </c>
      <c r="LX20">
        <f>IFERROR(__xludf.DUMMYFUNCTION("""COMPUTED_VALUE"""),0.0)</f>
        <v>0</v>
      </c>
      <c r="LY20">
        <f>IFERROR(__xludf.DUMMYFUNCTION("""COMPUTED_VALUE"""),0.0)</f>
        <v>0</v>
      </c>
      <c r="LZ20">
        <f>IFERROR(__xludf.DUMMYFUNCTION("""COMPUTED_VALUE"""),0.0)</f>
        <v>0</v>
      </c>
      <c r="MA20">
        <f>IFERROR(__xludf.DUMMYFUNCTION("""COMPUTED_VALUE"""),0.0)</f>
        <v>0</v>
      </c>
      <c r="MB20">
        <f>IFERROR(__xludf.DUMMYFUNCTION("""COMPUTED_VALUE"""),0.0)</f>
        <v>0</v>
      </c>
      <c r="MC20">
        <f>IFERROR(__xludf.DUMMYFUNCTION("""COMPUTED_VALUE"""),0.0)</f>
        <v>0</v>
      </c>
      <c r="MD20">
        <f>IFERROR(__xludf.DUMMYFUNCTION("""COMPUTED_VALUE"""),0.0)</f>
        <v>0</v>
      </c>
      <c r="ME20">
        <f>IFERROR(__xludf.DUMMYFUNCTION("""COMPUTED_VALUE"""),0.0)</f>
        <v>0</v>
      </c>
      <c r="MF20">
        <f>IFERROR(__xludf.DUMMYFUNCTION("""COMPUTED_VALUE"""),0.0)</f>
        <v>0</v>
      </c>
      <c r="MG20">
        <f>IFERROR(__xludf.DUMMYFUNCTION("""COMPUTED_VALUE"""),0.0)</f>
        <v>0</v>
      </c>
      <c r="MH20">
        <f>IFERROR(__xludf.DUMMYFUNCTION("""COMPUTED_VALUE"""),0.0)</f>
        <v>0</v>
      </c>
      <c r="MI20">
        <f>IFERROR(__xludf.DUMMYFUNCTION("""COMPUTED_VALUE"""),0.0)</f>
        <v>0</v>
      </c>
      <c r="MJ20">
        <f>IFERROR(__xludf.DUMMYFUNCTION("""COMPUTED_VALUE"""),0.0)</f>
        <v>0</v>
      </c>
      <c r="MK20">
        <f>IFERROR(__xludf.DUMMYFUNCTION("""COMPUTED_VALUE"""),0.0)</f>
        <v>0</v>
      </c>
      <c r="ML20">
        <f>IFERROR(__xludf.DUMMYFUNCTION("""COMPUTED_VALUE"""),0.0)</f>
        <v>0</v>
      </c>
      <c r="MM20">
        <f>IFERROR(__xludf.DUMMYFUNCTION("""COMPUTED_VALUE"""),0.0)</f>
        <v>0</v>
      </c>
      <c r="MN20">
        <f>IFERROR(__xludf.DUMMYFUNCTION("""COMPUTED_VALUE"""),0.0)</f>
        <v>0</v>
      </c>
      <c r="MO20">
        <f>IFERROR(__xludf.DUMMYFUNCTION("""COMPUTED_VALUE"""),0.0)</f>
        <v>0</v>
      </c>
      <c r="MP20">
        <f>IFERROR(__xludf.DUMMYFUNCTION("""COMPUTED_VALUE"""),0.0)</f>
        <v>0</v>
      </c>
      <c r="MQ20">
        <f>IFERROR(__xludf.DUMMYFUNCTION("""COMPUTED_VALUE"""),0.0)</f>
        <v>0</v>
      </c>
      <c r="MR20">
        <f>IFERROR(__xludf.DUMMYFUNCTION("""COMPUTED_VALUE"""),0.0)</f>
        <v>0</v>
      </c>
      <c r="MS20">
        <f>IFERROR(__xludf.DUMMYFUNCTION("""COMPUTED_VALUE"""),0.0)</f>
        <v>0</v>
      </c>
      <c r="MT20" t="str">
        <f>IFERROR(__xludf.DUMMYFUNCTION("""COMPUTED_VALUE"""),"x")</f>
        <v>x</v>
      </c>
      <c r="MU20">
        <f>IFERROR(__xludf.DUMMYFUNCTION("""COMPUTED_VALUE"""),0.0)</f>
        <v>0</v>
      </c>
      <c r="MV20">
        <f>IFERROR(__xludf.DUMMYFUNCTION("""COMPUTED_VALUE"""),0.0)</f>
        <v>0</v>
      </c>
      <c r="MW20">
        <f>IFERROR(__xludf.DUMMYFUNCTION("""COMPUTED_VALUE"""),0.0)</f>
        <v>0</v>
      </c>
      <c r="MX20">
        <f>IFERROR(__xludf.DUMMYFUNCTION("""COMPUTED_VALUE"""),0.0)</f>
        <v>0</v>
      </c>
      <c r="MY20">
        <f>IFERROR(__xludf.DUMMYFUNCTION("""COMPUTED_VALUE"""),0.0)</f>
        <v>0</v>
      </c>
      <c r="MZ20">
        <f>IFERROR(__xludf.DUMMYFUNCTION("""COMPUTED_VALUE"""),0.0)</f>
        <v>0</v>
      </c>
      <c r="NA20">
        <f>IFERROR(__xludf.DUMMYFUNCTION("""COMPUTED_VALUE"""),0.0)</f>
        <v>0</v>
      </c>
      <c r="NB20">
        <f>IFERROR(__xludf.DUMMYFUNCTION("""COMPUTED_VALUE"""),0.0)</f>
        <v>0</v>
      </c>
      <c r="NC20">
        <f>IFERROR(__xludf.DUMMYFUNCTION("""COMPUTED_VALUE"""),0.0)</f>
        <v>0</v>
      </c>
      <c r="ND20">
        <f>IFERROR(__xludf.DUMMYFUNCTION("""COMPUTED_VALUE"""),0.0)</f>
        <v>0</v>
      </c>
      <c r="NE20">
        <f>IFERROR(__xludf.DUMMYFUNCTION("""COMPUTED_VALUE"""),0.0)</f>
        <v>0</v>
      </c>
      <c r="NF20">
        <f>IFERROR(__xludf.DUMMYFUNCTION("""COMPUTED_VALUE"""),0.0)</f>
        <v>0</v>
      </c>
      <c r="NG20">
        <f>IFERROR(__xludf.DUMMYFUNCTION("""COMPUTED_VALUE"""),0.0)</f>
        <v>0</v>
      </c>
      <c r="NH20">
        <f>IFERROR(__xludf.DUMMYFUNCTION("""COMPUTED_VALUE"""),0.0)</f>
        <v>0</v>
      </c>
      <c r="NI20">
        <f>IFERROR(__xludf.DUMMYFUNCTION("""COMPUTED_VALUE"""),0.0)</f>
        <v>0</v>
      </c>
      <c r="NJ20">
        <f>IFERROR(__xludf.DUMMYFUNCTION("""COMPUTED_VALUE"""),0.0)</f>
        <v>0</v>
      </c>
      <c r="NK20">
        <f>IFERROR(__xludf.DUMMYFUNCTION("""COMPUTED_VALUE"""),0.0)</f>
        <v>0</v>
      </c>
      <c r="NL20">
        <f>IFERROR(__xludf.DUMMYFUNCTION("""COMPUTED_VALUE"""),0.0)</f>
        <v>0</v>
      </c>
      <c r="NM20">
        <f>IFERROR(__xludf.DUMMYFUNCTION("""COMPUTED_VALUE"""),0.0)</f>
        <v>0</v>
      </c>
      <c r="NN20">
        <f>IFERROR(__xludf.DUMMYFUNCTION("""COMPUTED_VALUE"""),0.0)</f>
        <v>0</v>
      </c>
      <c r="NO20">
        <f>IFERROR(__xludf.DUMMYFUNCTION("""COMPUTED_VALUE"""),0.0)</f>
        <v>0</v>
      </c>
      <c r="NP20">
        <f>IFERROR(__xludf.DUMMYFUNCTION("""COMPUTED_VALUE"""),0.0)</f>
        <v>0</v>
      </c>
      <c r="NQ20">
        <f>IFERROR(__xludf.DUMMYFUNCTION("""COMPUTED_VALUE"""),0.0)</f>
        <v>0</v>
      </c>
      <c r="NR20">
        <f>IFERROR(__xludf.DUMMYFUNCTION("""COMPUTED_VALUE"""),0.0)</f>
        <v>0</v>
      </c>
    </row>
    <row r="21" ht="15.75" customHeight="1">
      <c r="A21">
        <f>IFERROR(__xludf.DUMMYFUNCTION("""COMPUTED_VALUE"""),20.0)</f>
        <v>20</v>
      </c>
      <c r="B21" t="str">
        <f>IFERROR(__xludf.DUMMYFUNCTION("""COMPUTED_VALUE"""),"RG161IvanJevtic")</f>
        <v>RG161IvanJevtic</v>
      </c>
      <c r="C21" t="str">
        <f>IFERROR(__xludf.DUMMYFUNCTION("""COMPUTED_VALUE"""),"Ivan")</f>
        <v>Ivan</v>
      </c>
      <c r="D21" t="str">
        <f>IFERROR(__xludf.DUMMYFUNCTION("""COMPUTED_VALUE"""),"Jevtić")</f>
        <v>Jevtić</v>
      </c>
      <c r="E21">
        <f>IFERROR(__xludf.DUMMYFUNCTION("""COMPUTED_VALUE"""),161.0)</f>
        <v>161</v>
      </c>
      <c r="F21" t="str">
        <f>IFERROR(__xludf.DUMMYFUNCTION("""COMPUTED_VALUE"""),"ODOBREN")</f>
        <v>ODOBREN</v>
      </c>
      <c r="G21" t="str">
        <f>IFERROR(__xludf.DUMMYFUNCTION("""COMPUTED_VALUE"""),"Stari grad")</f>
        <v>Stari grad</v>
      </c>
      <c r="H21" t="str">
        <f>IFERROR(__xludf.DUMMYFUNCTION("""COMPUTED_VALUE"""),"Računarska gimnazija")</f>
        <v>Računarska gimnazija</v>
      </c>
      <c r="I21" t="str">
        <f>IFERROR(__xludf.DUMMYFUNCTION("""COMPUTED_VALUE"""),"IV")</f>
        <v>IV</v>
      </c>
      <c r="J21" t="str">
        <f>IFERROR(__xludf.DUMMYFUNCTION("""COMPUTED_VALUE"""),"A")</f>
        <v>A</v>
      </c>
      <c r="K21" t="str">
        <f>IFERROR(__xludf.DUMMYFUNCTION("""COMPUTED_VALUE"""),"Ivan Drecun")</f>
        <v>Ivan Drecun</v>
      </c>
      <c r="L21" t="str">
        <f>IFERROR(__xludf.DUMMYFUNCTION("""COMPUTED_VALUE"""),"x")</f>
        <v>x</v>
      </c>
      <c r="M21" t="str">
        <f>IFERROR(__xludf.DUMMYFUNCTION("""COMPUTED_VALUE"""),"-")</f>
        <v>-</v>
      </c>
      <c r="N21" t="str">
        <f>IFERROR(__xludf.DUMMYFUNCTION("""COMPUTED_VALUE"""),"-")</f>
        <v>-</v>
      </c>
      <c r="O21" t="str">
        <f>IFERROR(__xludf.DUMMYFUNCTION("""COMPUTED_VALUE"""),"-")</f>
        <v>-</v>
      </c>
      <c r="P21">
        <f>IFERROR(__xludf.DUMMYFUNCTION("""COMPUTED_VALUE"""),100.0)</f>
        <v>100</v>
      </c>
      <c r="Q21">
        <f>IFERROR(__xludf.DUMMYFUNCTION("""COMPUTED_VALUE"""),43.0)</f>
        <v>43</v>
      </c>
      <c r="R21">
        <f>IFERROR(__xludf.DUMMYFUNCTION("""COMPUTED_VALUE"""),18.0)</f>
        <v>18</v>
      </c>
      <c r="S21" t="str">
        <f>IFERROR(__xludf.DUMMYFUNCTION("""COMPUTED_VALUE"""),"x")</f>
        <v>x</v>
      </c>
      <c r="T21" t="str">
        <f>IFERROR(__xludf.DUMMYFUNCTION("""COMPUTED_VALUE"""),"x")</f>
        <v>x</v>
      </c>
      <c r="U21" t="str">
        <f>IFERROR(__xludf.DUMMYFUNCTION("""COMPUTED_VALUE"""),"-")</f>
        <v>-</v>
      </c>
      <c r="V21" t="str">
        <f>IFERROR(__xludf.DUMMYFUNCTION("""COMPUTED_VALUE"""),"-")</f>
        <v>-</v>
      </c>
      <c r="W21" t="str">
        <f>IFERROR(__xludf.DUMMYFUNCTION("""COMPUTED_VALUE"""),"-")</f>
        <v>-</v>
      </c>
      <c r="X21" t="str">
        <f>IFERROR(__xludf.DUMMYFUNCTION("""COMPUTED_VALUE"""),"-")</f>
        <v>-</v>
      </c>
      <c r="Y21" t="str">
        <f>IFERROR(__xludf.DUMMYFUNCTION("""COMPUTED_VALUE"""),"-")</f>
        <v>-</v>
      </c>
      <c r="Z21" t="str">
        <f>IFERROR(__xludf.DUMMYFUNCTION("""COMPUTED_VALUE"""),"-")</f>
        <v>-</v>
      </c>
      <c r="AA21" t="str">
        <f>IFERROR(__xludf.DUMMYFUNCTION("""COMPUTED_VALUE"""),"-")</f>
        <v>-</v>
      </c>
      <c r="AB21" t="str">
        <f>IFERROR(__xludf.DUMMYFUNCTION("""COMPUTED_VALUE"""),"-")</f>
        <v>-</v>
      </c>
      <c r="AC21" t="str">
        <f>IFERROR(__xludf.DUMMYFUNCTION("""COMPUTED_VALUE"""),"-")</f>
        <v>-</v>
      </c>
      <c r="AD21" t="str">
        <f>IFERROR(__xludf.DUMMYFUNCTION("""COMPUTED_VALUE"""),"-")</f>
        <v>-</v>
      </c>
      <c r="AE21" t="str">
        <f>IFERROR(__xludf.DUMMYFUNCTION("""COMPUTED_VALUE"""),"-")</f>
        <v>-</v>
      </c>
      <c r="AF21" t="str">
        <f>IFERROR(__xludf.DUMMYFUNCTION("""COMPUTED_VALUE"""),"-")</f>
        <v>-</v>
      </c>
      <c r="AG21" t="str">
        <f>IFERROR(__xludf.DUMMYFUNCTION("""COMPUTED_VALUE"""),"-")</f>
        <v>-</v>
      </c>
      <c r="AH21" t="str">
        <f>IFERROR(__xludf.DUMMYFUNCTION("""COMPUTED_VALUE"""),"-")</f>
        <v>-</v>
      </c>
      <c r="AI21" t="str">
        <f>IFERROR(__xludf.DUMMYFUNCTION("""COMPUTED_VALUE"""),"-")</f>
        <v>-</v>
      </c>
      <c r="AJ21" t="str">
        <f>IFERROR(__xludf.DUMMYFUNCTION("""COMPUTED_VALUE"""),"-")</f>
        <v>-</v>
      </c>
      <c r="AK21" t="str">
        <f>IFERROR(__xludf.DUMMYFUNCTION("""COMPUTED_VALUE"""),"-")</f>
        <v>-</v>
      </c>
      <c r="AL21" t="str">
        <f>IFERROR(__xludf.DUMMYFUNCTION("""COMPUTED_VALUE"""),"-")</f>
        <v>-</v>
      </c>
      <c r="AM21" t="str">
        <f>IFERROR(__xludf.DUMMYFUNCTION("""COMPUTED_VALUE"""),"-")</f>
        <v>-</v>
      </c>
      <c r="AN21" t="str">
        <f>IFERROR(__xludf.DUMMYFUNCTION("""COMPUTED_VALUE"""),"-")</f>
        <v>-</v>
      </c>
      <c r="AO21" t="str">
        <f>IFERROR(__xludf.DUMMYFUNCTION("""COMPUTED_VALUE"""),"-")</f>
        <v>-</v>
      </c>
      <c r="AP21" t="str">
        <f>IFERROR(__xludf.DUMMYFUNCTION("""COMPUTED_VALUE"""),"-")</f>
        <v>-</v>
      </c>
      <c r="AQ21" t="str">
        <f>IFERROR(__xludf.DUMMYFUNCTION("""COMPUTED_VALUE"""),"-")</f>
        <v>-</v>
      </c>
      <c r="AR21" t="str">
        <f>IFERROR(__xludf.DUMMYFUNCTION("""COMPUTED_VALUE"""),"-")</f>
        <v>-</v>
      </c>
      <c r="AS21" t="str">
        <f>IFERROR(__xludf.DUMMYFUNCTION("""COMPUTED_VALUE"""),"-")</f>
        <v>-</v>
      </c>
      <c r="AT21" t="str">
        <f>IFERROR(__xludf.DUMMYFUNCTION("""COMPUTED_VALUE"""),"-")</f>
        <v>-</v>
      </c>
      <c r="AU21" t="str">
        <f>IFERROR(__xludf.DUMMYFUNCTION("""COMPUTED_VALUE"""),"-")</f>
        <v>-</v>
      </c>
      <c r="AV21" t="str">
        <f>IFERROR(__xludf.DUMMYFUNCTION("""COMPUTED_VALUE"""),"-")</f>
        <v>-</v>
      </c>
      <c r="AW21" t="str">
        <f>IFERROR(__xludf.DUMMYFUNCTION("""COMPUTED_VALUE"""),"-")</f>
        <v>-</v>
      </c>
      <c r="AX21" t="str">
        <f>IFERROR(__xludf.DUMMYFUNCTION("""COMPUTED_VALUE"""),"-")</f>
        <v>-</v>
      </c>
      <c r="AY21" t="str">
        <f>IFERROR(__xludf.DUMMYFUNCTION("""COMPUTED_VALUE"""),"-")</f>
        <v>-</v>
      </c>
      <c r="AZ21" t="str">
        <f>IFERROR(__xludf.DUMMYFUNCTION("""COMPUTED_VALUE"""),"-")</f>
        <v>-</v>
      </c>
      <c r="BA21" t="str">
        <f>IFERROR(__xludf.DUMMYFUNCTION("""COMPUTED_VALUE"""),"-")</f>
        <v>-</v>
      </c>
      <c r="BB21" t="str">
        <f>IFERROR(__xludf.DUMMYFUNCTION("""COMPUTED_VALUE"""),"-")</f>
        <v>-</v>
      </c>
      <c r="BC21" t="str">
        <f>IFERROR(__xludf.DUMMYFUNCTION("""COMPUTED_VALUE"""),"-")</f>
        <v>-</v>
      </c>
      <c r="BD21" t="str">
        <f>IFERROR(__xludf.DUMMYFUNCTION("""COMPUTED_VALUE"""),"-")</f>
        <v>-</v>
      </c>
      <c r="BE21" t="str">
        <f>IFERROR(__xludf.DUMMYFUNCTION("""COMPUTED_VALUE"""),"-")</f>
        <v>-</v>
      </c>
      <c r="BF21" t="str">
        <f>IFERROR(__xludf.DUMMYFUNCTION("""COMPUTED_VALUE"""),"-")</f>
        <v>-</v>
      </c>
      <c r="BG21" t="str">
        <f>IFERROR(__xludf.DUMMYFUNCTION("""COMPUTED_VALUE"""),"-")</f>
        <v>-</v>
      </c>
      <c r="BH21" t="str">
        <f>IFERROR(__xludf.DUMMYFUNCTION("""COMPUTED_VALUE"""),"-")</f>
        <v>-</v>
      </c>
      <c r="BI21" t="str">
        <f>IFERROR(__xludf.DUMMYFUNCTION("""COMPUTED_VALUE"""),"-")</f>
        <v>-</v>
      </c>
      <c r="BJ21" t="str">
        <f>IFERROR(__xludf.DUMMYFUNCTION("""COMPUTED_VALUE"""),"-")</f>
        <v>-</v>
      </c>
      <c r="BK21" t="str">
        <f>IFERROR(__xludf.DUMMYFUNCTION("""COMPUTED_VALUE"""),"x")</f>
        <v>x</v>
      </c>
      <c r="BL21" t="str">
        <f>IFERROR(__xludf.DUMMYFUNCTION("""COMPUTED_VALUE"""),"-")</f>
        <v>-</v>
      </c>
      <c r="BM21" t="str">
        <f>IFERROR(__xludf.DUMMYFUNCTION("""COMPUTED_VALUE"""),"-")</f>
        <v>-</v>
      </c>
      <c r="BN21" t="str">
        <f>IFERROR(__xludf.DUMMYFUNCTION("""COMPUTED_VALUE"""),"-")</f>
        <v>-</v>
      </c>
      <c r="BO21" t="str">
        <f>IFERROR(__xludf.DUMMYFUNCTION("""COMPUTED_VALUE"""),"-")</f>
        <v>-</v>
      </c>
      <c r="BP21" t="str">
        <f>IFERROR(__xludf.DUMMYFUNCTION("""COMPUTED_VALUE"""),"-")</f>
        <v>-</v>
      </c>
      <c r="BQ21" t="str">
        <f>IFERROR(__xludf.DUMMYFUNCTION("""COMPUTED_VALUE"""),"-")</f>
        <v>-</v>
      </c>
      <c r="BR21" t="str">
        <f>IFERROR(__xludf.DUMMYFUNCTION("""COMPUTED_VALUE"""),"-")</f>
        <v>-</v>
      </c>
      <c r="BS21" t="str">
        <f>IFERROR(__xludf.DUMMYFUNCTION("""COMPUTED_VALUE"""),"-")</f>
        <v>-</v>
      </c>
      <c r="BT21" t="str">
        <f>IFERROR(__xludf.DUMMYFUNCTION("""COMPUTED_VALUE"""),"-")</f>
        <v>-</v>
      </c>
      <c r="BU21" t="str">
        <f>IFERROR(__xludf.DUMMYFUNCTION("""COMPUTED_VALUE"""),"-")</f>
        <v>-</v>
      </c>
      <c r="BV21" t="str">
        <f>IFERROR(__xludf.DUMMYFUNCTION("""COMPUTED_VALUE"""),"-")</f>
        <v>-</v>
      </c>
      <c r="BW21" t="str">
        <f>IFERROR(__xludf.DUMMYFUNCTION("""COMPUTED_VALUE"""),"-")</f>
        <v>-</v>
      </c>
      <c r="BX21" t="str">
        <f>IFERROR(__xludf.DUMMYFUNCTION("""COMPUTED_VALUE"""),"-")</f>
        <v>-</v>
      </c>
      <c r="BY21" t="str">
        <f>IFERROR(__xludf.DUMMYFUNCTION("""COMPUTED_VALUE"""),"-")</f>
        <v>-</v>
      </c>
      <c r="BZ21" t="str">
        <f>IFERROR(__xludf.DUMMYFUNCTION("""COMPUTED_VALUE"""),"-")</f>
        <v>-</v>
      </c>
      <c r="CA21" t="str">
        <f>IFERROR(__xludf.DUMMYFUNCTION("""COMPUTED_VALUE"""),"-")</f>
        <v>-</v>
      </c>
      <c r="CB21" t="str">
        <f>IFERROR(__xludf.DUMMYFUNCTION("""COMPUTED_VALUE"""),"-")</f>
        <v>-</v>
      </c>
      <c r="CC21" t="str">
        <f>IFERROR(__xludf.DUMMYFUNCTION("""COMPUTED_VALUE"""),"-")</f>
        <v>-</v>
      </c>
      <c r="CD21" t="str">
        <f>IFERROR(__xludf.DUMMYFUNCTION("""COMPUTED_VALUE"""),"-")</f>
        <v>-</v>
      </c>
      <c r="CE21" t="str">
        <f>IFERROR(__xludf.DUMMYFUNCTION("""COMPUTED_VALUE"""),"-")</f>
        <v>-</v>
      </c>
      <c r="CF21" t="str">
        <f>IFERROR(__xludf.DUMMYFUNCTION("""COMPUTED_VALUE"""),"-")</f>
        <v>-</v>
      </c>
      <c r="CG21" t="str">
        <f>IFERROR(__xludf.DUMMYFUNCTION("""COMPUTED_VALUE"""),"-")</f>
        <v>-</v>
      </c>
      <c r="CH21" t="str">
        <f>IFERROR(__xludf.DUMMYFUNCTION("""COMPUTED_VALUE"""),"-")</f>
        <v>-</v>
      </c>
      <c r="CI21" t="str">
        <f>IFERROR(__xludf.DUMMYFUNCTION("""COMPUTED_VALUE"""),"-")</f>
        <v>-</v>
      </c>
      <c r="CJ21" t="str">
        <f>IFERROR(__xludf.DUMMYFUNCTION("""COMPUTED_VALUE"""),"-")</f>
        <v>-</v>
      </c>
      <c r="CK21" t="str">
        <f>IFERROR(__xludf.DUMMYFUNCTION("""COMPUTED_VALUE"""),"-")</f>
        <v>-</v>
      </c>
      <c r="CL21" t="str">
        <f>IFERROR(__xludf.DUMMYFUNCTION("""COMPUTED_VALUE"""),"-")</f>
        <v>-</v>
      </c>
      <c r="CM21" t="str">
        <f>IFERROR(__xludf.DUMMYFUNCTION("""COMPUTED_VALUE"""),"-")</f>
        <v>-</v>
      </c>
      <c r="CN21" t="str">
        <f>IFERROR(__xludf.DUMMYFUNCTION("""COMPUTED_VALUE"""),"-")</f>
        <v>-</v>
      </c>
      <c r="CO21" t="str">
        <f>IFERROR(__xludf.DUMMYFUNCTION("""COMPUTED_VALUE"""),"-")</f>
        <v>-</v>
      </c>
      <c r="CP21" t="str">
        <f>IFERROR(__xludf.DUMMYFUNCTION("""COMPUTED_VALUE"""),"-")</f>
        <v>-</v>
      </c>
      <c r="CQ21" t="str">
        <f>IFERROR(__xludf.DUMMYFUNCTION("""COMPUTED_VALUE"""),"-")</f>
        <v>-</v>
      </c>
      <c r="CR21" t="str">
        <f>IFERROR(__xludf.DUMMYFUNCTION("""COMPUTED_VALUE"""),"-")</f>
        <v>-</v>
      </c>
      <c r="CS21" t="str">
        <f>IFERROR(__xludf.DUMMYFUNCTION("""COMPUTED_VALUE"""),"x")</f>
        <v>x</v>
      </c>
      <c r="CT21" t="str">
        <f>IFERROR(__xludf.DUMMYFUNCTION("""COMPUTED_VALUE"""),"-")</f>
        <v>-</v>
      </c>
      <c r="CU21" t="str">
        <f>IFERROR(__xludf.DUMMYFUNCTION("""COMPUTED_VALUE"""),"-")</f>
        <v>-</v>
      </c>
      <c r="CV21" t="str">
        <f>IFERROR(__xludf.DUMMYFUNCTION("""COMPUTED_VALUE"""),"-")</f>
        <v>-</v>
      </c>
      <c r="CW21" t="str">
        <f>IFERROR(__xludf.DUMMYFUNCTION("""COMPUTED_VALUE"""),"-")</f>
        <v>-</v>
      </c>
      <c r="CX21" t="str">
        <f>IFERROR(__xludf.DUMMYFUNCTION("""COMPUTED_VALUE"""),"-")</f>
        <v>-</v>
      </c>
      <c r="CY21" t="str">
        <f>IFERROR(__xludf.DUMMYFUNCTION("""COMPUTED_VALUE"""),"-")</f>
        <v>-</v>
      </c>
      <c r="CZ21" t="str">
        <f>IFERROR(__xludf.DUMMYFUNCTION("""COMPUTED_VALUE"""),"-")</f>
        <v>-</v>
      </c>
      <c r="DA21" t="str">
        <f>IFERROR(__xludf.DUMMYFUNCTION("""COMPUTED_VALUE"""),"-")</f>
        <v>-</v>
      </c>
      <c r="DB21" t="str">
        <f>IFERROR(__xludf.DUMMYFUNCTION("""COMPUTED_VALUE"""),"-")</f>
        <v>-</v>
      </c>
      <c r="DC21" t="str">
        <f>IFERROR(__xludf.DUMMYFUNCTION("""COMPUTED_VALUE"""),"-")</f>
        <v>-</v>
      </c>
      <c r="DD21" t="str">
        <f>IFERROR(__xludf.DUMMYFUNCTION("""COMPUTED_VALUE"""),"-")</f>
        <v>-</v>
      </c>
      <c r="DE21" t="str">
        <f>IFERROR(__xludf.DUMMYFUNCTION("""COMPUTED_VALUE"""),"-")</f>
        <v>-</v>
      </c>
      <c r="DF21" t="str">
        <f>IFERROR(__xludf.DUMMYFUNCTION("""COMPUTED_VALUE"""),"-")</f>
        <v>-</v>
      </c>
      <c r="DG21" t="str">
        <f>IFERROR(__xludf.DUMMYFUNCTION("""COMPUTED_VALUE"""),"-")</f>
        <v>-</v>
      </c>
      <c r="DH21" t="str">
        <f>IFERROR(__xludf.DUMMYFUNCTION("""COMPUTED_VALUE"""),"-")</f>
        <v>-</v>
      </c>
      <c r="DI21" t="str">
        <f>IFERROR(__xludf.DUMMYFUNCTION("""COMPUTED_VALUE"""),"-")</f>
        <v>-</v>
      </c>
      <c r="DJ21" t="str">
        <f>IFERROR(__xludf.DUMMYFUNCTION("""COMPUTED_VALUE"""),"-")</f>
        <v>-</v>
      </c>
      <c r="DK21" t="str">
        <f>IFERROR(__xludf.DUMMYFUNCTION("""COMPUTED_VALUE"""),"-")</f>
        <v>-</v>
      </c>
      <c r="DL21" t="str">
        <f>IFERROR(__xludf.DUMMYFUNCTION("""COMPUTED_VALUE"""),"-")</f>
        <v>-</v>
      </c>
      <c r="DM21" t="str">
        <f>IFERROR(__xludf.DUMMYFUNCTION("""COMPUTED_VALUE"""),"-")</f>
        <v>-</v>
      </c>
      <c r="DN21" t="str">
        <f>IFERROR(__xludf.DUMMYFUNCTION("""COMPUTED_VALUE"""),"-")</f>
        <v>-</v>
      </c>
      <c r="DO21" t="str">
        <f>IFERROR(__xludf.DUMMYFUNCTION("""COMPUTED_VALUE"""),"-")</f>
        <v>-</v>
      </c>
      <c r="DP21" t="str">
        <f>IFERROR(__xludf.DUMMYFUNCTION("""COMPUTED_VALUE"""),"-")</f>
        <v>-</v>
      </c>
      <c r="DQ21" t="str">
        <f>IFERROR(__xludf.DUMMYFUNCTION("""COMPUTED_VALUE"""),"-")</f>
        <v>-</v>
      </c>
      <c r="DR21" t="str">
        <f>IFERROR(__xludf.DUMMYFUNCTION("""COMPUTED_VALUE"""),"-")</f>
        <v>-</v>
      </c>
      <c r="DS21" t="str">
        <f>IFERROR(__xludf.DUMMYFUNCTION("""COMPUTED_VALUE"""),"-")</f>
        <v>-</v>
      </c>
      <c r="DT21" t="str">
        <f>IFERROR(__xludf.DUMMYFUNCTION("""COMPUTED_VALUE"""),"-")</f>
        <v>-</v>
      </c>
      <c r="DU21" t="str">
        <f>IFERROR(__xludf.DUMMYFUNCTION("""COMPUTED_VALUE"""),"-")</f>
        <v>-</v>
      </c>
      <c r="DV21" t="str">
        <f>IFERROR(__xludf.DUMMYFUNCTION("""COMPUTED_VALUE"""),"-")</f>
        <v>-</v>
      </c>
      <c r="DW21" t="str">
        <f>IFERROR(__xludf.DUMMYFUNCTION("""COMPUTED_VALUE"""),"-")</f>
        <v>-</v>
      </c>
      <c r="DX21" t="str">
        <f>IFERROR(__xludf.DUMMYFUNCTION("""COMPUTED_VALUE"""),"-")</f>
        <v>-</v>
      </c>
      <c r="DY21" t="str">
        <f>IFERROR(__xludf.DUMMYFUNCTION("""COMPUTED_VALUE"""),"-")</f>
        <v>-</v>
      </c>
      <c r="DZ21" t="str">
        <f>IFERROR(__xludf.DUMMYFUNCTION("""COMPUTED_VALUE"""),"x")</f>
        <v>x</v>
      </c>
      <c r="EA21" t="str">
        <f>IFERROR(__xludf.DUMMYFUNCTION("""COMPUTED_VALUE"""),"OK")</f>
        <v>OK</v>
      </c>
      <c r="EB21" t="str">
        <f>IFERROR(__xludf.DUMMYFUNCTION("""COMPUTED_VALUE"""),"OK")</f>
        <v>OK</v>
      </c>
      <c r="EC21" t="str">
        <f>IFERROR(__xludf.DUMMYFUNCTION("""COMPUTED_VALUE"""),"OK")</f>
        <v>OK</v>
      </c>
      <c r="ED21" t="str">
        <f>IFERROR(__xludf.DUMMYFUNCTION("""COMPUTED_VALUE"""),"OK")</f>
        <v>OK</v>
      </c>
      <c r="EE21" t="str">
        <f>IFERROR(__xludf.DUMMYFUNCTION("""COMPUTED_VALUE"""),"OK")</f>
        <v>OK</v>
      </c>
      <c r="EF21" t="str">
        <f>IFERROR(__xludf.DUMMYFUNCTION("""COMPUTED_VALUE"""),"OK")</f>
        <v>OK</v>
      </c>
      <c r="EG21" t="str">
        <f>IFERROR(__xludf.DUMMYFUNCTION("""COMPUTED_VALUE"""),"OK")</f>
        <v>OK</v>
      </c>
      <c r="EH21" t="str">
        <f>IFERROR(__xludf.DUMMYFUNCTION("""COMPUTED_VALUE"""),"OK")</f>
        <v>OK</v>
      </c>
      <c r="EI21" t="str">
        <f>IFERROR(__xludf.DUMMYFUNCTION("""COMPUTED_VALUE"""),"OK")</f>
        <v>OK</v>
      </c>
      <c r="EJ21" t="str">
        <f>IFERROR(__xludf.DUMMYFUNCTION("""COMPUTED_VALUE"""),"OK")</f>
        <v>OK</v>
      </c>
      <c r="EK21" t="str">
        <f>IFERROR(__xludf.DUMMYFUNCTION("""COMPUTED_VALUE"""),"OK")</f>
        <v>OK</v>
      </c>
      <c r="EL21" t="str">
        <f>IFERROR(__xludf.DUMMYFUNCTION("""COMPUTED_VALUE"""),"OK")</f>
        <v>OK</v>
      </c>
      <c r="EM21" t="str">
        <f>IFERROR(__xludf.DUMMYFUNCTION("""COMPUTED_VALUE"""),"OK")</f>
        <v>OK</v>
      </c>
      <c r="EN21" t="str">
        <f>IFERROR(__xludf.DUMMYFUNCTION("""COMPUTED_VALUE"""),"OK")</f>
        <v>OK</v>
      </c>
      <c r="EO21" t="str">
        <f>IFERROR(__xludf.DUMMYFUNCTION("""COMPUTED_VALUE"""),"OK")</f>
        <v>OK</v>
      </c>
      <c r="EP21" t="str">
        <f>IFERROR(__xludf.DUMMYFUNCTION("""COMPUTED_VALUE"""),"OK")</f>
        <v>OK</v>
      </c>
      <c r="EQ21" t="str">
        <f>IFERROR(__xludf.DUMMYFUNCTION("""COMPUTED_VALUE"""),"x")</f>
        <v>x</v>
      </c>
      <c r="ER21" t="str">
        <f>IFERROR(__xludf.DUMMYFUNCTION("""COMPUTED_VALUE"""),"OK")</f>
        <v>OK</v>
      </c>
      <c r="ES21" t="str">
        <f>IFERROR(__xludf.DUMMYFUNCTION("""COMPUTED_VALUE"""),"OK")</f>
        <v>OK</v>
      </c>
      <c r="ET21" t="str">
        <f>IFERROR(__xludf.DUMMYFUNCTION("""COMPUTED_VALUE"""),"OK")</f>
        <v>OK</v>
      </c>
      <c r="EU21" t="str">
        <f>IFERROR(__xludf.DUMMYFUNCTION("""COMPUTED_VALUE"""),"OK")</f>
        <v>OK</v>
      </c>
      <c r="EV21" t="str">
        <f>IFERROR(__xludf.DUMMYFUNCTION("""COMPUTED_VALUE"""),"OK")</f>
        <v>OK</v>
      </c>
      <c r="EW21" t="str">
        <f>IFERROR(__xludf.DUMMYFUNCTION("""COMPUTED_VALUE"""),"OK")</f>
        <v>OK</v>
      </c>
      <c r="EX21" t="str">
        <f>IFERROR(__xludf.DUMMYFUNCTION("""COMPUTED_VALUE"""),"OK")</f>
        <v>OK</v>
      </c>
      <c r="EY21" t="str">
        <f>IFERROR(__xludf.DUMMYFUNCTION("""COMPUTED_VALUE"""),"OK")</f>
        <v>OK</v>
      </c>
      <c r="EZ21" t="str">
        <f>IFERROR(__xludf.DUMMYFUNCTION("""COMPUTED_VALUE"""),"OK")</f>
        <v>OK</v>
      </c>
      <c r="FA21" t="str">
        <f>IFERROR(__xludf.DUMMYFUNCTION("""COMPUTED_VALUE"""),"OK")</f>
        <v>OK</v>
      </c>
      <c r="FB21" t="str">
        <f>IFERROR(__xludf.DUMMYFUNCTION("""COMPUTED_VALUE"""),"OK")</f>
        <v>OK</v>
      </c>
      <c r="FC21" t="str">
        <f>IFERROR(__xludf.DUMMYFUNCTION("""COMPUTED_VALUE"""),"OK")</f>
        <v>OK</v>
      </c>
      <c r="FD21" t="str">
        <f>IFERROR(__xludf.DUMMYFUNCTION("""COMPUTED_VALUE"""),"OK")</f>
        <v>OK</v>
      </c>
      <c r="FE21" t="str">
        <f>IFERROR(__xludf.DUMMYFUNCTION("""COMPUTED_VALUE"""),"OK")</f>
        <v>OK</v>
      </c>
      <c r="FF21" t="str">
        <f>IFERROR(__xludf.DUMMYFUNCTION("""COMPUTED_VALUE"""),"OK")</f>
        <v>OK</v>
      </c>
      <c r="FG21" t="str">
        <f>IFERROR(__xludf.DUMMYFUNCTION("""COMPUTED_VALUE"""),"OK")</f>
        <v>OK</v>
      </c>
      <c r="FH21" t="str">
        <f>IFERROR(__xludf.DUMMYFUNCTION("""COMPUTED_VALUE"""),"TLE")</f>
        <v>TLE</v>
      </c>
      <c r="FI21" t="str">
        <f>IFERROR(__xludf.DUMMYFUNCTION("""COMPUTED_VALUE"""),"OK")</f>
        <v>OK</v>
      </c>
      <c r="FJ21" t="str">
        <f>IFERROR(__xludf.DUMMYFUNCTION("""COMPUTED_VALUE"""),"OK")</f>
        <v>OK</v>
      </c>
      <c r="FK21" t="str">
        <f>IFERROR(__xludf.DUMMYFUNCTION("""COMPUTED_VALUE"""),"OK")</f>
        <v>OK</v>
      </c>
      <c r="FL21" t="str">
        <f>IFERROR(__xludf.DUMMYFUNCTION("""COMPUTED_VALUE"""),"OK")</f>
        <v>OK</v>
      </c>
      <c r="FM21" t="str">
        <f>IFERROR(__xludf.DUMMYFUNCTION("""COMPUTED_VALUE"""),"OK")</f>
        <v>OK</v>
      </c>
      <c r="FN21" t="str">
        <f>IFERROR(__xludf.DUMMYFUNCTION("""COMPUTED_VALUE"""),"OK")</f>
        <v>OK</v>
      </c>
      <c r="FO21" t="str">
        <f>IFERROR(__xludf.DUMMYFUNCTION("""COMPUTED_VALUE"""),"OK")</f>
        <v>OK</v>
      </c>
      <c r="FP21" t="str">
        <f>IFERROR(__xludf.DUMMYFUNCTION("""COMPUTED_VALUE"""),"OK")</f>
        <v>OK</v>
      </c>
      <c r="FQ21" t="str">
        <f>IFERROR(__xludf.DUMMYFUNCTION("""COMPUTED_VALUE"""),"OK")</f>
        <v>OK</v>
      </c>
      <c r="FR21" t="str">
        <f>IFERROR(__xludf.DUMMYFUNCTION("""COMPUTED_VALUE"""),"OK")</f>
        <v>OK</v>
      </c>
      <c r="FS21" t="str">
        <f>IFERROR(__xludf.DUMMYFUNCTION("""COMPUTED_VALUE"""),"TLE")</f>
        <v>TLE</v>
      </c>
      <c r="FT21" t="str">
        <f>IFERROR(__xludf.DUMMYFUNCTION("""COMPUTED_VALUE"""),"x")</f>
        <v>x</v>
      </c>
      <c r="FU21" t="str">
        <f>IFERROR(__xludf.DUMMYFUNCTION("""COMPUTED_VALUE"""),"OK")</f>
        <v>OK</v>
      </c>
      <c r="FV21" t="str">
        <f>IFERROR(__xludf.DUMMYFUNCTION("""COMPUTED_VALUE"""),"OK")</f>
        <v>OK</v>
      </c>
      <c r="FW21" t="str">
        <f>IFERROR(__xludf.DUMMYFUNCTION("""COMPUTED_VALUE"""),"OK")</f>
        <v>OK</v>
      </c>
      <c r="FX21" t="str">
        <f>IFERROR(__xludf.DUMMYFUNCTION("""COMPUTED_VALUE"""),"OK")</f>
        <v>OK</v>
      </c>
      <c r="FY21" t="str">
        <f>IFERROR(__xludf.DUMMYFUNCTION("""COMPUTED_VALUE"""),"OK")</f>
        <v>OK</v>
      </c>
      <c r="FZ21" t="str">
        <f>IFERROR(__xludf.DUMMYFUNCTION("""COMPUTED_VALUE"""),"TLE")</f>
        <v>TLE</v>
      </c>
      <c r="GA21" t="str">
        <f>IFERROR(__xludf.DUMMYFUNCTION("""COMPUTED_VALUE"""),"TLE")</f>
        <v>TLE</v>
      </c>
      <c r="GB21" t="str">
        <f>IFERROR(__xludf.DUMMYFUNCTION("""COMPUTED_VALUE"""),"TLE")</f>
        <v>TLE</v>
      </c>
      <c r="GC21" t="str">
        <f>IFERROR(__xludf.DUMMYFUNCTION("""COMPUTED_VALUE"""),"TLE")</f>
        <v>TLE</v>
      </c>
      <c r="GD21" t="str">
        <f>IFERROR(__xludf.DUMMYFUNCTION("""COMPUTED_VALUE"""),"TLE")</f>
        <v>TLE</v>
      </c>
      <c r="GE21" t="str">
        <f>IFERROR(__xludf.DUMMYFUNCTION("""COMPUTED_VALUE"""),"TLE")</f>
        <v>TLE</v>
      </c>
      <c r="GF21" t="str">
        <f>IFERROR(__xludf.DUMMYFUNCTION("""COMPUTED_VALUE"""),"RTE")</f>
        <v>RTE</v>
      </c>
      <c r="GG21" t="str">
        <f>IFERROR(__xludf.DUMMYFUNCTION("""COMPUTED_VALUE"""),"RTE")</f>
        <v>RTE</v>
      </c>
      <c r="GH21" t="str">
        <f>IFERROR(__xludf.DUMMYFUNCTION("""COMPUTED_VALUE"""),"RTE")</f>
        <v>RTE</v>
      </c>
      <c r="GI21" t="str">
        <f>IFERROR(__xludf.DUMMYFUNCTION("""COMPUTED_VALUE"""),"RTE")</f>
        <v>RTE</v>
      </c>
      <c r="GJ21" t="str">
        <f>IFERROR(__xludf.DUMMYFUNCTION("""COMPUTED_VALUE"""),"RTE")</f>
        <v>RTE</v>
      </c>
      <c r="GK21" t="str">
        <f>IFERROR(__xludf.DUMMYFUNCTION("""COMPUTED_VALUE"""),"RTE")</f>
        <v>RTE</v>
      </c>
      <c r="GL21" t="str">
        <f>IFERROR(__xludf.DUMMYFUNCTION("""COMPUTED_VALUE"""),"RTE")</f>
        <v>RTE</v>
      </c>
      <c r="GM21" t="str">
        <f>IFERROR(__xludf.DUMMYFUNCTION("""COMPUTED_VALUE"""),"RTE")</f>
        <v>RTE</v>
      </c>
      <c r="GN21" t="str">
        <f>IFERROR(__xludf.DUMMYFUNCTION("""COMPUTED_VALUE"""),"RTE")</f>
        <v>RTE</v>
      </c>
      <c r="GO21" t="str">
        <f>IFERROR(__xludf.DUMMYFUNCTION("""COMPUTED_VALUE"""),"RTE")</f>
        <v>RTE</v>
      </c>
      <c r="GP21" t="str">
        <f>IFERROR(__xludf.DUMMYFUNCTION("""COMPUTED_VALUE"""),"RTE")</f>
        <v>RTE</v>
      </c>
      <c r="GQ21" t="str">
        <f>IFERROR(__xludf.DUMMYFUNCTION("""COMPUTED_VALUE"""),"RTE")</f>
        <v>RTE</v>
      </c>
      <c r="GR21" t="str">
        <f>IFERROR(__xludf.DUMMYFUNCTION("""COMPUTED_VALUE"""),"RTE")</f>
        <v>RTE</v>
      </c>
      <c r="GS21" t="str">
        <f>IFERROR(__xludf.DUMMYFUNCTION("""COMPUTED_VALUE"""),"x")</f>
        <v>x</v>
      </c>
      <c r="GT21" t="str">
        <f>IFERROR(__xludf.DUMMYFUNCTION("""COMPUTED_VALUE"""),"x")</f>
        <v>x</v>
      </c>
      <c r="GU21">
        <f>IFERROR(__xludf.DUMMYFUNCTION("""COMPUTED_VALUE"""),0.0)</f>
        <v>0</v>
      </c>
      <c r="GV21">
        <f>IFERROR(__xludf.DUMMYFUNCTION("""COMPUTED_VALUE"""),0.0)</f>
        <v>0</v>
      </c>
      <c r="GW21">
        <f>IFERROR(__xludf.DUMMYFUNCTION("""COMPUTED_VALUE"""),0.0)</f>
        <v>0</v>
      </c>
      <c r="GX21">
        <f>IFERROR(__xludf.DUMMYFUNCTION("""COMPUTED_VALUE"""),0.0)</f>
        <v>0</v>
      </c>
      <c r="GY21">
        <f>IFERROR(__xludf.DUMMYFUNCTION("""COMPUTED_VALUE"""),0.0)</f>
        <v>0</v>
      </c>
      <c r="GZ21">
        <f>IFERROR(__xludf.DUMMYFUNCTION("""COMPUTED_VALUE"""),0.0)</f>
        <v>0</v>
      </c>
      <c r="HA21">
        <f>IFERROR(__xludf.DUMMYFUNCTION("""COMPUTED_VALUE"""),0.0)</f>
        <v>0</v>
      </c>
      <c r="HB21">
        <f>IFERROR(__xludf.DUMMYFUNCTION("""COMPUTED_VALUE"""),0.0)</f>
        <v>0</v>
      </c>
      <c r="HC21">
        <f>IFERROR(__xludf.DUMMYFUNCTION("""COMPUTED_VALUE"""),0.0)</f>
        <v>0</v>
      </c>
      <c r="HD21">
        <f>IFERROR(__xludf.DUMMYFUNCTION("""COMPUTED_VALUE"""),0.0)</f>
        <v>0</v>
      </c>
      <c r="HE21">
        <f>IFERROR(__xludf.DUMMYFUNCTION("""COMPUTED_VALUE"""),0.0)</f>
        <v>0</v>
      </c>
      <c r="HF21">
        <f>IFERROR(__xludf.DUMMYFUNCTION("""COMPUTED_VALUE"""),0.0)</f>
        <v>0</v>
      </c>
      <c r="HG21">
        <f>IFERROR(__xludf.DUMMYFUNCTION("""COMPUTED_VALUE"""),0.0)</f>
        <v>0</v>
      </c>
      <c r="HH21">
        <f>IFERROR(__xludf.DUMMYFUNCTION("""COMPUTED_VALUE"""),0.0)</f>
        <v>0</v>
      </c>
      <c r="HI21">
        <f>IFERROR(__xludf.DUMMYFUNCTION("""COMPUTED_VALUE"""),0.0)</f>
        <v>0</v>
      </c>
      <c r="HJ21">
        <f>IFERROR(__xludf.DUMMYFUNCTION("""COMPUTED_VALUE"""),0.0)</f>
        <v>0</v>
      </c>
      <c r="HK21">
        <f>IFERROR(__xludf.DUMMYFUNCTION("""COMPUTED_VALUE"""),0.0)</f>
        <v>0</v>
      </c>
      <c r="HL21">
        <f>IFERROR(__xludf.DUMMYFUNCTION("""COMPUTED_VALUE"""),0.0)</f>
        <v>0</v>
      </c>
      <c r="HM21">
        <f>IFERROR(__xludf.DUMMYFUNCTION("""COMPUTED_VALUE"""),0.0)</f>
        <v>0</v>
      </c>
      <c r="HN21">
        <f>IFERROR(__xludf.DUMMYFUNCTION("""COMPUTED_VALUE"""),0.0)</f>
        <v>0</v>
      </c>
      <c r="HO21">
        <f>IFERROR(__xludf.DUMMYFUNCTION("""COMPUTED_VALUE"""),0.0)</f>
        <v>0</v>
      </c>
      <c r="HP21">
        <f>IFERROR(__xludf.DUMMYFUNCTION("""COMPUTED_VALUE"""),0.0)</f>
        <v>0</v>
      </c>
      <c r="HQ21">
        <f>IFERROR(__xludf.DUMMYFUNCTION("""COMPUTED_VALUE"""),0.0)</f>
        <v>0</v>
      </c>
      <c r="HR21">
        <f>IFERROR(__xludf.DUMMYFUNCTION("""COMPUTED_VALUE"""),0.0)</f>
        <v>0</v>
      </c>
      <c r="HS21">
        <f>IFERROR(__xludf.DUMMYFUNCTION("""COMPUTED_VALUE"""),0.0)</f>
        <v>0</v>
      </c>
      <c r="HT21">
        <f>IFERROR(__xludf.DUMMYFUNCTION("""COMPUTED_VALUE"""),0.0)</f>
        <v>0</v>
      </c>
      <c r="HU21">
        <f>IFERROR(__xludf.DUMMYFUNCTION("""COMPUTED_VALUE"""),0.0)</f>
        <v>0</v>
      </c>
      <c r="HV21">
        <f>IFERROR(__xludf.DUMMYFUNCTION("""COMPUTED_VALUE"""),0.0)</f>
        <v>0</v>
      </c>
      <c r="HW21">
        <f>IFERROR(__xludf.DUMMYFUNCTION("""COMPUTED_VALUE"""),0.0)</f>
        <v>0</v>
      </c>
      <c r="HX21">
        <f>IFERROR(__xludf.DUMMYFUNCTION("""COMPUTED_VALUE"""),0.0)</f>
        <v>0</v>
      </c>
      <c r="HY21">
        <f>IFERROR(__xludf.DUMMYFUNCTION("""COMPUTED_VALUE"""),0.0)</f>
        <v>0</v>
      </c>
      <c r="HZ21">
        <f>IFERROR(__xludf.DUMMYFUNCTION("""COMPUTED_VALUE"""),0.0)</f>
        <v>0</v>
      </c>
      <c r="IA21">
        <f>IFERROR(__xludf.DUMMYFUNCTION("""COMPUTED_VALUE"""),0.0)</f>
        <v>0</v>
      </c>
      <c r="IB21">
        <f>IFERROR(__xludf.DUMMYFUNCTION("""COMPUTED_VALUE"""),0.0)</f>
        <v>0</v>
      </c>
      <c r="IC21">
        <f>IFERROR(__xludf.DUMMYFUNCTION("""COMPUTED_VALUE"""),0.0)</f>
        <v>0</v>
      </c>
      <c r="ID21">
        <f>IFERROR(__xludf.DUMMYFUNCTION("""COMPUTED_VALUE"""),0.0)</f>
        <v>0</v>
      </c>
      <c r="IE21">
        <f>IFERROR(__xludf.DUMMYFUNCTION("""COMPUTED_VALUE"""),0.0)</f>
        <v>0</v>
      </c>
      <c r="IF21">
        <f>IFERROR(__xludf.DUMMYFUNCTION("""COMPUTED_VALUE"""),0.0)</f>
        <v>0</v>
      </c>
      <c r="IG21">
        <f>IFERROR(__xludf.DUMMYFUNCTION("""COMPUTED_VALUE"""),0.0)</f>
        <v>0</v>
      </c>
      <c r="IH21">
        <f>IFERROR(__xludf.DUMMYFUNCTION("""COMPUTED_VALUE"""),0.0)</f>
        <v>0</v>
      </c>
      <c r="II21">
        <f>IFERROR(__xludf.DUMMYFUNCTION("""COMPUTED_VALUE"""),0.0)</f>
        <v>0</v>
      </c>
      <c r="IJ21">
        <f>IFERROR(__xludf.DUMMYFUNCTION("""COMPUTED_VALUE"""),0.0)</f>
        <v>0</v>
      </c>
      <c r="IK21" t="str">
        <f>IFERROR(__xludf.DUMMYFUNCTION("""COMPUTED_VALUE"""),"x")</f>
        <v>x</v>
      </c>
      <c r="IL21">
        <f>IFERROR(__xludf.DUMMYFUNCTION("""COMPUTED_VALUE"""),0.0)</f>
        <v>0</v>
      </c>
      <c r="IM21">
        <f>IFERROR(__xludf.DUMMYFUNCTION("""COMPUTED_VALUE"""),0.0)</f>
        <v>0</v>
      </c>
      <c r="IN21">
        <f>IFERROR(__xludf.DUMMYFUNCTION("""COMPUTED_VALUE"""),0.0)</f>
        <v>0</v>
      </c>
      <c r="IO21">
        <f>IFERROR(__xludf.DUMMYFUNCTION("""COMPUTED_VALUE"""),0.0)</f>
        <v>0</v>
      </c>
      <c r="IP21">
        <f>IFERROR(__xludf.DUMMYFUNCTION("""COMPUTED_VALUE"""),0.0)</f>
        <v>0</v>
      </c>
      <c r="IQ21">
        <f>IFERROR(__xludf.DUMMYFUNCTION("""COMPUTED_VALUE"""),0.0)</f>
        <v>0</v>
      </c>
      <c r="IR21">
        <f>IFERROR(__xludf.DUMMYFUNCTION("""COMPUTED_VALUE"""),0.0)</f>
        <v>0</v>
      </c>
      <c r="IS21">
        <f>IFERROR(__xludf.DUMMYFUNCTION("""COMPUTED_VALUE"""),0.0)</f>
        <v>0</v>
      </c>
      <c r="IT21">
        <f>IFERROR(__xludf.DUMMYFUNCTION("""COMPUTED_VALUE"""),0.0)</f>
        <v>0</v>
      </c>
      <c r="IU21">
        <f>IFERROR(__xludf.DUMMYFUNCTION("""COMPUTED_VALUE"""),0.0)</f>
        <v>0</v>
      </c>
      <c r="IV21">
        <f>IFERROR(__xludf.DUMMYFUNCTION("""COMPUTED_VALUE"""),0.0)</f>
        <v>0</v>
      </c>
      <c r="IW21">
        <f>IFERROR(__xludf.DUMMYFUNCTION("""COMPUTED_VALUE"""),0.0)</f>
        <v>0</v>
      </c>
      <c r="IX21">
        <f>IFERROR(__xludf.DUMMYFUNCTION("""COMPUTED_VALUE"""),0.0)</f>
        <v>0</v>
      </c>
      <c r="IY21">
        <f>IFERROR(__xludf.DUMMYFUNCTION("""COMPUTED_VALUE"""),0.0)</f>
        <v>0</v>
      </c>
      <c r="IZ21">
        <f>IFERROR(__xludf.DUMMYFUNCTION("""COMPUTED_VALUE"""),0.0)</f>
        <v>0</v>
      </c>
      <c r="JA21">
        <f>IFERROR(__xludf.DUMMYFUNCTION("""COMPUTED_VALUE"""),0.0)</f>
        <v>0</v>
      </c>
      <c r="JB21">
        <f>IFERROR(__xludf.DUMMYFUNCTION("""COMPUTED_VALUE"""),0.0)</f>
        <v>0</v>
      </c>
      <c r="JC21">
        <f>IFERROR(__xludf.DUMMYFUNCTION("""COMPUTED_VALUE"""),0.0)</f>
        <v>0</v>
      </c>
      <c r="JD21">
        <f>IFERROR(__xludf.DUMMYFUNCTION("""COMPUTED_VALUE"""),0.0)</f>
        <v>0</v>
      </c>
      <c r="JE21">
        <f>IFERROR(__xludf.DUMMYFUNCTION("""COMPUTED_VALUE"""),0.0)</f>
        <v>0</v>
      </c>
      <c r="JF21">
        <f>IFERROR(__xludf.DUMMYFUNCTION("""COMPUTED_VALUE"""),0.0)</f>
        <v>0</v>
      </c>
      <c r="JG21">
        <f>IFERROR(__xludf.DUMMYFUNCTION("""COMPUTED_VALUE"""),0.0)</f>
        <v>0</v>
      </c>
      <c r="JH21">
        <f>IFERROR(__xludf.DUMMYFUNCTION("""COMPUTED_VALUE"""),0.0)</f>
        <v>0</v>
      </c>
      <c r="JI21">
        <f>IFERROR(__xludf.DUMMYFUNCTION("""COMPUTED_VALUE"""),0.0)</f>
        <v>0</v>
      </c>
      <c r="JJ21">
        <f>IFERROR(__xludf.DUMMYFUNCTION("""COMPUTED_VALUE"""),0.0)</f>
        <v>0</v>
      </c>
      <c r="JK21">
        <f>IFERROR(__xludf.DUMMYFUNCTION("""COMPUTED_VALUE"""),0.0)</f>
        <v>0</v>
      </c>
      <c r="JL21">
        <f>IFERROR(__xludf.DUMMYFUNCTION("""COMPUTED_VALUE"""),0.0)</f>
        <v>0</v>
      </c>
      <c r="JM21">
        <f>IFERROR(__xludf.DUMMYFUNCTION("""COMPUTED_VALUE"""),0.0)</f>
        <v>0</v>
      </c>
      <c r="JN21">
        <f>IFERROR(__xludf.DUMMYFUNCTION("""COMPUTED_VALUE"""),0.0)</f>
        <v>0</v>
      </c>
      <c r="JO21">
        <f>IFERROR(__xludf.DUMMYFUNCTION("""COMPUTED_VALUE"""),0.0)</f>
        <v>0</v>
      </c>
      <c r="JP21">
        <f>IFERROR(__xludf.DUMMYFUNCTION("""COMPUTED_VALUE"""),0.0)</f>
        <v>0</v>
      </c>
      <c r="JQ21">
        <f>IFERROR(__xludf.DUMMYFUNCTION("""COMPUTED_VALUE"""),0.0)</f>
        <v>0</v>
      </c>
      <c r="JR21">
        <f>IFERROR(__xludf.DUMMYFUNCTION("""COMPUTED_VALUE"""),0.0)</f>
        <v>0</v>
      </c>
      <c r="JS21" t="str">
        <f>IFERROR(__xludf.DUMMYFUNCTION("""COMPUTED_VALUE"""),"x")</f>
        <v>x</v>
      </c>
      <c r="JT21">
        <f>IFERROR(__xludf.DUMMYFUNCTION("""COMPUTED_VALUE"""),0.0)</f>
        <v>0</v>
      </c>
      <c r="JU21">
        <f>IFERROR(__xludf.DUMMYFUNCTION("""COMPUTED_VALUE"""),0.0)</f>
        <v>0</v>
      </c>
      <c r="JV21">
        <f>IFERROR(__xludf.DUMMYFUNCTION("""COMPUTED_VALUE"""),0.0)</f>
        <v>0</v>
      </c>
      <c r="JW21">
        <f>IFERROR(__xludf.DUMMYFUNCTION("""COMPUTED_VALUE"""),0.0)</f>
        <v>0</v>
      </c>
      <c r="JX21">
        <f>IFERROR(__xludf.DUMMYFUNCTION("""COMPUTED_VALUE"""),0.0)</f>
        <v>0</v>
      </c>
      <c r="JY21">
        <f>IFERROR(__xludf.DUMMYFUNCTION("""COMPUTED_VALUE"""),0.0)</f>
        <v>0</v>
      </c>
      <c r="JZ21">
        <f>IFERROR(__xludf.DUMMYFUNCTION("""COMPUTED_VALUE"""),0.0)</f>
        <v>0</v>
      </c>
      <c r="KA21">
        <f>IFERROR(__xludf.DUMMYFUNCTION("""COMPUTED_VALUE"""),0.0)</f>
        <v>0</v>
      </c>
      <c r="KB21">
        <f>IFERROR(__xludf.DUMMYFUNCTION("""COMPUTED_VALUE"""),0.0)</f>
        <v>0</v>
      </c>
      <c r="KC21">
        <f>IFERROR(__xludf.DUMMYFUNCTION("""COMPUTED_VALUE"""),0.0)</f>
        <v>0</v>
      </c>
      <c r="KD21">
        <f>IFERROR(__xludf.DUMMYFUNCTION("""COMPUTED_VALUE"""),0.0)</f>
        <v>0</v>
      </c>
      <c r="KE21">
        <f>IFERROR(__xludf.DUMMYFUNCTION("""COMPUTED_VALUE"""),0.0)</f>
        <v>0</v>
      </c>
      <c r="KF21">
        <f>IFERROR(__xludf.DUMMYFUNCTION("""COMPUTED_VALUE"""),0.0)</f>
        <v>0</v>
      </c>
      <c r="KG21">
        <f>IFERROR(__xludf.DUMMYFUNCTION("""COMPUTED_VALUE"""),0.0)</f>
        <v>0</v>
      </c>
      <c r="KH21">
        <f>IFERROR(__xludf.DUMMYFUNCTION("""COMPUTED_VALUE"""),0.0)</f>
        <v>0</v>
      </c>
      <c r="KI21">
        <f>IFERROR(__xludf.DUMMYFUNCTION("""COMPUTED_VALUE"""),0.0)</f>
        <v>0</v>
      </c>
      <c r="KJ21">
        <f>IFERROR(__xludf.DUMMYFUNCTION("""COMPUTED_VALUE"""),0.0)</f>
        <v>0</v>
      </c>
      <c r="KK21">
        <f>IFERROR(__xludf.DUMMYFUNCTION("""COMPUTED_VALUE"""),0.0)</f>
        <v>0</v>
      </c>
      <c r="KL21">
        <f>IFERROR(__xludf.DUMMYFUNCTION("""COMPUTED_VALUE"""),0.0)</f>
        <v>0</v>
      </c>
      <c r="KM21">
        <f>IFERROR(__xludf.DUMMYFUNCTION("""COMPUTED_VALUE"""),0.0)</f>
        <v>0</v>
      </c>
      <c r="KN21">
        <f>IFERROR(__xludf.DUMMYFUNCTION("""COMPUTED_VALUE"""),0.0)</f>
        <v>0</v>
      </c>
      <c r="KO21">
        <f>IFERROR(__xludf.DUMMYFUNCTION("""COMPUTED_VALUE"""),0.0)</f>
        <v>0</v>
      </c>
      <c r="KP21">
        <f>IFERROR(__xludf.DUMMYFUNCTION("""COMPUTED_VALUE"""),0.0)</f>
        <v>0</v>
      </c>
      <c r="KQ21">
        <f>IFERROR(__xludf.DUMMYFUNCTION("""COMPUTED_VALUE"""),0.0)</f>
        <v>0</v>
      </c>
      <c r="KR21">
        <f>IFERROR(__xludf.DUMMYFUNCTION("""COMPUTED_VALUE"""),0.0)</f>
        <v>0</v>
      </c>
      <c r="KS21">
        <f>IFERROR(__xludf.DUMMYFUNCTION("""COMPUTED_VALUE"""),0.0)</f>
        <v>0</v>
      </c>
      <c r="KT21">
        <f>IFERROR(__xludf.DUMMYFUNCTION("""COMPUTED_VALUE"""),0.0)</f>
        <v>0</v>
      </c>
      <c r="KU21">
        <f>IFERROR(__xludf.DUMMYFUNCTION("""COMPUTED_VALUE"""),0.0)</f>
        <v>0</v>
      </c>
      <c r="KV21">
        <f>IFERROR(__xludf.DUMMYFUNCTION("""COMPUTED_VALUE"""),0.0)</f>
        <v>0</v>
      </c>
      <c r="KW21">
        <f>IFERROR(__xludf.DUMMYFUNCTION("""COMPUTED_VALUE"""),0.0)</f>
        <v>0</v>
      </c>
      <c r="KX21">
        <f>IFERROR(__xludf.DUMMYFUNCTION("""COMPUTED_VALUE"""),0.0)</f>
        <v>0</v>
      </c>
      <c r="KY21">
        <f>IFERROR(__xludf.DUMMYFUNCTION("""COMPUTED_VALUE"""),0.0)</f>
        <v>0</v>
      </c>
      <c r="KZ21" t="str">
        <f>IFERROR(__xludf.DUMMYFUNCTION("""COMPUTED_VALUE"""),"x")</f>
        <v>x</v>
      </c>
      <c r="LA21">
        <f>IFERROR(__xludf.DUMMYFUNCTION("""COMPUTED_VALUE"""),1.0)</f>
        <v>1</v>
      </c>
      <c r="LB21">
        <f>IFERROR(__xludf.DUMMYFUNCTION("""COMPUTED_VALUE"""),1.0)</f>
        <v>1</v>
      </c>
      <c r="LC21">
        <f>IFERROR(__xludf.DUMMYFUNCTION("""COMPUTED_VALUE"""),1.0)</f>
        <v>1</v>
      </c>
      <c r="LD21">
        <f>IFERROR(__xludf.DUMMYFUNCTION("""COMPUTED_VALUE"""),1.0)</f>
        <v>1</v>
      </c>
      <c r="LE21">
        <f>IFERROR(__xludf.DUMMYFUNCTION("""COMPUTED_VALUE"""),1.0)</f>
        <v>1</v>
      </c>
      <c r="LF21">
        <f>IFERROR(__xludf.DUMMYFUNCTION("""COMPUTED_VALUE"""),1.0)</f>
        <v>1</v>
      </c>
      <c r="LG21">
        <f>IFERROR(__xludf.DUMMYFUNCTION("""COMPUTED_VALUE"""),1.0)</f>
        <v>1</v>
      </c>
      <c r="LH21">
        <f>IFERROR(__xludf.DUMMYFUNCTION("""COMPUTED_VALUE"""),1.0)</f>
        <v>1</v>
      </c>
      <c r="LI21">
        <f>IFERROR(__xludf.DUMMYFUNCTION("""COMPUTED_VALUE"""),1.0)</f>
        <v>1</v>
      </c>
      <c r="LJ21">
        <f>IFERROR(__xludf.DUMMYFUNCTION("""COMPUTED_VALUE"""),1.0)</f>
        <v>1</v>
      </c>
      <c r="LK21">
        <f>IFERROR(__xludf.DUMMYFUNCTION("""COMPUTED_VALUE"""),1.0)</f>
        <v>1</v>
      </c>
      <c r="LL21">
        <f>IFERROR(__xludf.DUMMYFUNCTION("""COMPUTED_VALUE"""),1.0)</f>
        <v>1</v>
      </c>
      <c r="LM21">
        <f>IFERROR(__xludf.DUMMYFUNCTION("""COMPUTED_VALUE"""),1.0)</f>
        <v>1</v>
      </c>
      <c r="LN21">
        <f>IFERROR(__xludf.DUMMYFUNCTION("""COMPUTED_VALUE"""),1.0)</f>
        <v>1</v>
      </c>
      <c r="LO21">
        <f>IFERROR(__xludf.DUMMYFUNCTION("""COMPUTED_VALUE"""),1.0)</f>
        <v>1</v>
      </c>
      <c r="LP21">
        <f>IFERROR(__xludf.DUMMYFUNCTION("""COMPUTED_VALUE"""),1.0)</f>
        <v>1</v>
      </c>
      <c r="LQ21" t="str">
        <f>IFERROR(__xludf.DUMMYFUNCTION("""COMPUTED_VALUE"""),"x")</f>
        <v>x</v>
      </c>
      <c r="LR21">
        <f>IFERROR(__xludf.DUMMYFUNCTION("""COMPUTED_VALUE"""),1.0)</f>
        <v>1</v>
      </c>
      <c r="LS21">
        <f>IFERROR(__xludf.DUMMYFUNCTION("""COMPUTED_VALUE"""),1.0)</f>
        <v>1</v>
      </c>
      <c r="LT21">
        <f>IFERROR(__xludf.DUMMYFUNCTION("""COMPUTED_VALUE"""),1.0)</f>
        <v>1</v>
      </c>
      <c r="LU21">
        <f>IFERROR(__xludf.DUMMYFUNCTION("""COMPUTED_VALUE"""),1.0)</f>
        <v>1</v>
      </c>
      <c r="LV21">
        <f>IFERROR(__xludf.DUMMYFUNCTION("""COMPUTED_VALUE"""),1.0)</f>
        <v>1</v>
      </c>
      <c r="LW21">
        <f>IFERROR(__xludf.DUMMYFUNCTION("""COMPUTED_VALUE"""),1.0)</f>
        <v>1</v>
      </c>
      <c r="LX21">
        <f>IFERROR(__xludf.DUMMYFUNCTION("""COMPUTED_VALUE"""),1.0)</f>
        <v>1</v>
      </c>
      <c r="LY21">
        <f>IFERROR(__xludf.DUMMYFUNCTION("""COMPUTED_VALUE"""),1.0)</f>
        <v>1</v>
      </c>
      <c r="LZ21">
        <f>IFERROR(__xludf.DUMMYFUNCTION("""COMPUTED_VALUE"""),1.0)</f>
        <v>1</v>
      </c>
      <c r="MA21">
        <f>IFERROR(__xludf.DUMMYFUNCTION("""COMPUTED_VALUE"""),1.0)</f>
        <v>1</v>
      </c>
      <c r="MB21">
        <f>IFERROR(__xludf.DUMMYFUNCTION("""COMPUTED_VALUE"""),1.0)</f>
        <v>1</v>
      </c>
      <c r="MC21">
        <f>IFERROR(__xludf.DUMMYFUNCTION("""COMPUTED_VALUE"""),1.0)</f>
        <v>1</v>
      </c>
      <c r="MD21">
        <f>IFERROR(__xludf.DUMMYFUNCTION("""COMPUTED_VALUE"""),1.0)</f>
        <v>1</v>
      </c>
      <c r="ME21">
        <f>IFERROR(__xludf.DUMMYFUNCTION("""COMPUTED_VALUE"""),1.0)</f>
        <v>1</v>
      </c>
      <c r="MF21">
        <f>IFERROR(__xludf.DUMMYFUNCTION("""COMPUTED_VALUE"""),1.0)</f>
        <v>1</v>
      </c>
      <c r="MG21">
        <f>IFERROR(__xludf.DUMMYFUNCTION("""COMPUTED_VALUE"""),1.0)</f>
        <v>1</v>
      </c>
      <c r="MH21">
        <f>IFERROR(__xludf.DUMMYFUNCTION("""COMPUTED_VALUE"""),0.0)</f>
        <v>0</v>
      </c>
      <c r="MI21">
        <f>IFERROR(__xludf.DUMMYFUNCTION("""COMPUTED_VALUE"""),1.0)</f>
        <v>1</v>
      </c>
      <c r="MJ21">
        <f>IFERROR(__xludf.DUMMYFUNCTION("""COMPUTED_VALUE"""),1.0)</f>
        <v>1</v>
      </c>
      <c r="MK21">
        <f>IFERROR(__xludf.DUMMYFUNCTION("""COMPUTED_VALUE"""),1.0)</f>
        <v>1</v>
      </c>
      <c r="ML21">
        <f>IFERROR(__xludf.DUMMYFUNCTION("""COMPUTED_VALUE"""),1.0)</f>
        <v>1</v>
      </c>
      <c r="MM21">
        <f>IFERROR(__xludf.DUMMYFUNCTION("""COMPUTED_VALUE"""),1.0)</f>
        <v>1</v>
      </c>
      <c r="MN21">
        <f>IFERROR(__xludf.DUMMYFUNCTION("""COMPUTED_VALUE"""),1.0)</f>
        <v>1</v>
      </c>
      <c r="MO21">
        <f>IFERROR(__xludf.DUMMYFUNCTION("""COMPUTED_VALUE"""),1.0)</f>
        <v>1</v>
      </c>
      <c r="MP21">
        <f>IFERROR(__xludf.DUMMYFUNCTION("""COMPUTED_VALUE"""),1.0)</f>
        <v>1</v>
      </c>
      <c r="MQ21">
        <f>IFERROR(__xludf.DUMMYFUNCTION("""COMPUTED_VALUE"""),1.0)</f>
        <v>1</v>
      </c>
      <c r="MR21">
        <f>IFERROR(__xludf.DUMMYFUNCTION("""COMPUTED_VALUE"""),1.0)</f>
        <v>1</v>
      </c>
      <c r="MS21">
        <f>IFERROR(__xludf.DUMMYFUNCTION("""COMPUTED_VALUE"""),0.0)</f>
        <v>0</v>
      </c>
      <c r="MT21" t="str">
        <f>IFERROR(__xludf.DUMMYFUNCTION("""COMPUTED_VALUE"""),"x")</f>
        <v>x</v>
      </c>
      <c r="MU21">
        <f>IFERROR(__xludf.DUMMYFUNCTION("""COMPUTED_VALUE"""),1.0)</f>
        <v>1</v>
      </c>
      <c r="MV21">
        <f>IFERROR(__xludf.DUMMYFUNCTION("""COMPUTED_VALUE"""),1.0)</f>
        <v>1</v>
      </c>
      <c r="MW21">
        <f>IFERROR(__xludf.DUMMYFUNCTION("""COMPUTED_VALUE"""),1.0)</f>
        <v>1</v>
      </c>
      <c r="MX21">
        <f>IFERROR(__xludf.DUMMYFUNCTION("""COMPUTED_VALUE"""),1.0)</f>
        <v>1</v>
      </c>
      <c r="MY21">
        <f>IFERROR(__xludf.DUMMYFUNCTION("""COMPUTED_VALUE"""),1.0)</f>
        <v>1</v>
      </c>
      <c r="MZ21">
        <f>IFERROR(__xludf.DUMMYFUNCTION("""COMPUTED_VALUE"""),0.0)</f>
        <v>0</v>
      </c>
      <c r="NA21">
        <f>IFERROR(__xludf.DUMMYFUNCTION("""COMPUTED_VALUE"""),0.0)</f>
        <v>0</v>
      </c>
      <c r="NB21">
        <f>IFERROR(__xludf.DUMMYFUNCTION("""COMPUTED_VALUE"""),0.0)</f>
        <v>0</v>
      </c>
      <c r="NC21">
        <f>IFERROR(__xludf.DUMMYFUNCTION("""COMPUTED_VALUE"""),0.0)</f>
        <v>0</v>
      </c>
      <c r="ND21">
        <f>IFERROR(__xludf.DUMMYFUNCTION("""COMPUTED_VALUE"""),0.0)</f>
        <v>0</v>
      </c>
      <c r="NE21">
        <f>IFERROR(__xludf.DUMMYFUNCTION("""COMPUTED_VALUE"""),0.0)</f>
        <v>0</v>
      </c>
      <c r="NF21">
        <f>IFERROR(__xludf.DUMMYFUNCTION("""COMPUTED_VALUE"""),0.0)</f>
        <v>0</v>
      </c>
      <c r="NG21">
        <f>IFERROR(__xludf.DUMMYFUNCTION("""COMPUTED_VALUE"""),0.0)</f>
        <v>0</v>
      </c>
      <c r="NH21">
        <f>IFERROR(__xludf.DUMMYFUNCTION("""COMPUTED_VALUE"""),0.0)</f>
        <v>0</v>
      </c>
      <c r="NI21">
        <f>IFERROR(__xludf.DUMMYFUNCTION("""COMPUTED_VALUE"""),0.0)</f>
        <v>0</v>
      </c>
      <c r="NJ21">
        <f>IFERROR(__xludf.DUMMYFUNCTION("""COMPUTED_VALUE"""),0.0)</f>
        <v>0</v>
      </c>
      <c r="NK21">
        <f>IFERROR(__xludf.DUMMYFUNCTION("""COMPUTED_VALUE"""),0.0)</f>
        <v>0</v>
      </c>
      <c r="NL21">
        <f>IFERROR(__xludf.DUMMYFUNCTION("""COMPUTED_VALUE"""),0.0)</f>
        <v>0</v>
      </c>
      <c r="NM21">
        <f>IFERROR(__xludf.DUMMYFUNCTION("""COMPUTED_VALUE"""),0.0)</f>
        <v>0</v>
      </c>
      <c r="NN21">
        <f>IFERROR(__xludf.DUMMYFUNCTION("""COMPUTED_VALUE"""),0.0)</f>
        <v>0</v>
      </c>
      <c r="NO21">
        <f>IFERROR(__xludf.DUMMYFUNCTION("""COMPUTED_VALUE"""),0.0)</f>
        <v>0</v>
      </c>
      <c r="NP21">
        <f>IFERROR(__xludf.DUMMYFUNCTION("""COMPUTED_VALUE"""),0.0)</f>
        <v>0</v>
      </c>
      <c r="NQ21">
        <f>IFERROR(__xludf.DUMMYFUNCTION("""COMPUTED_VALUE"""),0.0)</f>
        <v>0</v>
      </c>
      <c r="NR21">
        <f>IFERROR(__xludf.DUMMYFUNCTION("""COMPUTED_VALUE"""),0.0)</f>
        <v>0</v>
      </c>
    </row>
    <row r="22" ht="15.75" customHeight="1">
      <c r="A22">
        <f>IFERROR(__xludf.DUMMYFUNCTION("""COMPUTED_VALUE"""),21.0)</f>
        <v>21</v>
      </c>
      <c r="B22" t="str">
        <f>IFERROR(__xludf.DUMMYFUNCTION("""COMPUTED_VALUE"""),"Sprdalo")</f>
        <v>Sprdalo</v>
      </c>
      <c r="C22" t="str">
        <f>IFERROR(__xludf.DUMMYFUNCTION("""COMPUTED_VALUE"""),"Marko")</f>
        <v>Marko</v>
      </c>
      <c r="D22" t="str">
        <f>IFERROR(__xludf.DUMMYFUNCTION("""COMPUTED_VALUE"""),"Milenković")</f>
        <v>Milenković</v>
      </c>
      <c r="E22">
        <f>IFERROR(__xludf.DUMMYFUNCTION("""COMPUTED_VALUE"""),150.0)</f>
        <v>150</v>
      </c>
      <c r="F22" t="str">
        <f>IFERROR(__xludf.DUMMYFUNCTION("""COMPUTED_VALUE"""),"ODOBREN")</f>
        <v>ODOBREN</v>
      </c>
      <c r="G22" t="str">
        <f>IFERROR(__xludf.DUMMYFUNCTION("""COMPUTED_VALUE"""),"Niš")</f>
        <v>Niš</v>
      </c>
      <c r="H22" t="str">
        <f>IFERROR(__xludf.DUMMYFUNCTION("""COMPUTED_VALUE"""),"Gimnazija Svetozar Marković")</f>
        <v>Gimnazija Svetozar Marković</v>
      </c>
      <c r="I22" t="str">
        <f>IFERROR(__xludf.DUMMYFUNCTION("""COMPUTED_VALUE"""),"III")</f>
        <v>III</v>
      </c>
      <c r="J22" t="str">
        <f>IFERROR(__xludf.DUMMYFUNCTION("""COMPUTED_VALUE"""),"A")</f>
        <v>A</v>
      </c>
      <c r="K22" t="str">
        <f>IFERROR(__xludf.DUMMYFUNCTION("""COMPUTED_VALUE"""),"Ivan Stošić, Nikola Milosavljević")</f>
        <v>Ivan Stošić, Nikola Milosavljević</v>
      </c>
      <c r="L22" t="str">
        <f>IFERROR(__xludf.DUMMYFUNCTION("""COMPUTED_VALUE"""),"x")</f>
        <v>x</v>
      </c>
      <c r="M22" t="str">
        <f>IFERROR(__xludf.DUMMYFUNCTION("""COMPUTED_VALUE"""),"-")</f>
        <v>-</v>
      </c>
      <c r="N22" t="str">
        <f>IFERROR(__xludf.DUMMYFUNCTION("""COMPUTED_VALUE"""),"-")</f>
        <v>-</v>
      </c>
      <c r="O22" t="str">
        <f>IFERROR(__xludf.DUMMYFUNCTION("""COMPUTED_VALUE"""),"-")</f>
        <v>-</v>
      </c>
      <c r="P22">
        <f>IFERROR(__xludf.DUMMYFUNCTION("""COMPUTED_VALUE"""),100.0)</f>
        <v>100</v>
      </c>
      <c r="Q22">
        <f>IFERROR(__xludf.DUMMYFUNCTION("""COMPUTED_VALUE"""),32.0)</f>
        <v>32</v>
      </c>
      <c r="R22">
        <f>IFERROR(__xludf.DUMMYFUNCTION("""COMPUTED_VALUE"""),18.0)</f>
        <v>18</v>
      </c>
      <c r="S22" t="str">
        <f>IFERROR(__xludf.DUMMYFUNCTION("""COMPUTED_VALUE"""),"x")</f>
        <v>x</v>
      </c>
      <c r="T22" t="str">
        <f>IFERROR(__xludf.DUMMYFUNCTION("""COMPUTED_VALUE"""),"x")</f>
        <v>x</v>
      </c>
      <c r="U22" t="str">
        <f>IFERROR(__xludf.DUMMYFUNCTION("""COMPUTED_VALUE"""),"-")</f>
        <v>-</v>
      </c>
      <c r="V22" t="str">
        <f>IFERROR(__xludf.DUMMYFUNCTION("""COMPUTED_VALUE"""),"-")</f>
        <v>-</v>
      </c>
      <c r="W22" t="str">
        <f>IFERROR(__xludf.DUMMYFUNCTION("""COMPUTED_VALUE"""),"-")</f>
        <v>-</v>
      </c>
      <c r="X22" t="str">
        <f>IFERROR(__xludf.DUMMYFUNCTION("""COMPUTED_VALUE"""),"-")</f>
        <v>-</v>
      </c>
      <c r="Y22" t="str">
        <f>IFERROR(__xludf.DUMMYFUNCTION("""COMPUTED_VALUE"""),"-")</f>
        <v>-</v>
      </c>
      <c r="Z22" t="str">
        <f>IFERROR(__xludf.DUMMYFUNCTION("""COMPUTED_VALUE"""),"-")</f>
        <v>-</v>
      </c>
      <c r="AA22" t="str">
        <f>IFERROR(__xludf.DUMMYFUNCTION("""COMPUTED_VALUE"""),"-")</f>
        <v>-</v>
      </c>
      <c r="AB22" t="str">
        <f>IFERROR(__xludf.DUMMYFUNCTION("""COMPUTED_VALUE"""),"-")</f>
        <v>-</v>
      </c>
      <c r="AC22" t="str">
        <f>IFERROR(__xludf.DUMMYFUNCTION("""COMPUTED_VALUE"""),"-")</f>
        <v>-</v>
      </c>
      <c r="AD22" t="str">
        <f>IFERROR(__xludf.DUMMYFUNCTION("""COMPUTED_VALUE"""),"-")</f>
        <v>-</v>
      </c>
      <c r="AE22" t="str">
        <f>IFERROR(__xludf.DUMMYFUNCTION("""COMPUTED_VALUE"""),"-")</f>
        <v>-</v>
      </c>
      <c r="AF22" t="str">
        <f>IFERROR(__xludf.DUMMYFUNCTION("""COMPUTED_VALUE"""),"-")</f>
        <v>-</v>
      </c>
      <c r="AG22" t="str">
        <f>IFERROR(__xludf.DUMMYFUNCTION("""COMPUTED_VALUE"""),"-")</f>
        <v>-</v>
      </c>
      <c r="AH22" t="str">
        <f>IFERROR(__xludf.DUMMYFUNCTION("""COMPUTED_VALUE"""),"-")</f>
        <v>-</v>
      </c>
      <c r="AI22" t="str">
        <f>IFERROR(__xludf.DUMMYFUNCTION("""COMPUTED_VALUE"""),"-")</f>
        <v>-</v>
      </c>
      <c r="AJ22" t="str">
        <f>IFERROR(__xludf.DUMMYFUNCTION("""COMPUTED_VALUE"""),"-")</f>
        <v>-</v>
      </c>
      <c r="AK22" t="str">
        <f>IFERROR(__xludf.DUMMYFUNCTION("""COMPUTED_VALUE"""),"-")</f>
        <v>-</v>
      </c>
      <c r="AL22" t="str">
        <f>IFERROR(__xludf.DUMMYFUNCTION("""COMPUTED_VALUE"""),"-")</f>
        <v>-</v>
      </c>
      <c r="AM22" t="str">
        <f>IFERROR(__xludf.DUMMYFUNCTION("""COMPUTED_VALUE"""),"-")</f>
        <v>-</v>
      </c>
      <c r="AN22" t="str">
        <f>IFERROR(__xludf.DUMMYFUNCTION("""COMPUTED_VALUE"""),"-")</f>
        <v>-</v>
      </c>
      <c r="AO22" t="str">
        <f>IFERROR(__xludf.DUMMYFUNCTION("""COMPUTED_VALUE"""),"-")</f>
        <v>-</v>
      </c>
      <c r="AP22" t="str">
        <f>IFERROR(__xludf.DUMMYFUNCTION("""COMPUTED_VALUE"""),"-")</f>
        <v>-</v>
      </c>
      <c r="AQ22" t="str">
        <f>IFERROR(__xludf.DUMMYFUNCTION("""COMPUTED_VALUE"""),"-")</f>
        <v>-</v>
      </c>
      <c r="AR22" t="str">
        <f>IFERROR(__xludf.DUMMYFUNCTION("""COMPUTED_VALUE"""),"-")</f>
        <v>-</v>
      </c>
      <c r="AS22" t="str">
        <f>IFERROR(__xludf.DUMMYFUNCTION("""COMPUTED_VALUE"""),"-")</f>
        <v>-</v>
      </c>
      <c r="AT22" t="str">
        <f>IFERROR(__xludf.DUMMYFUNCTION("""COMPUTED_VALUE"""),"-")</f>
        <v>-</v>
      </c>
      <c r="AU22" t="str">
        <f>IFERROR(__xludf.DUMMYFUNCTION("""COMPUTED_VALUE"""),"-")</f>
        <v>-</v>
      </c>
      <c r="AV22" t="str">
        <f>IFERROR(__xludf.DUMMYFUNCTION("""COMPUTED_VALUE"""),"-")</f>
        <v>-</v>
      </c>
      <c r="AW22" t="str">
        <f>IFERROR(__xludf.DUMMYFUNCTION("""COMPUTED_VALUE"""),"-")</f>
        <v>-</v>
      </c>
      <c r="AX22" t="str">
        <f>IFERROR(__xludf.DUMMYFUNCTION("""COMPUTED_VALUE"""),"-")</f>
        <v>-</v>
      </c>
      <c r="AY22" t="str">
        <f>IFERROR(__xludf.DUMMYFUNCTION("""COMPUTED_VALUE"""),"-")</f>
        <v>-</v>
      </c>
      <c r="AZ22" t="str">
        <f>IFERROR(__xludf.DUMMYFUNCTION("""COMPUTED_VALUE"""),"-")</f>
        <v>-</v>
      </c>
      <c r="BA22" t="str">
        <f>IFERROR(__xludf.DUMMYFUNCTION("""COMPUTED_VALUE"""),"-")</f>
        <v>-</v>
      </c>
      <c r="BB22" t="str">
        <f>IFERROR(__xludf.DUMMYFUNCTION("""COMPUTED_VALUE"""),"-")</f>
        <v>-</v>
      </c>
      <c r="BC22" t="str">
        <f>IFERROR(__xludf.DUMMYFUNCTION("""COMPUTED_VALUE"""),"-")</f>
        <v>-</v>
      </c>
      <c r="BD22" t="str">
        <f>IFERROR(__xludf.DUMMYFUNCTION("""COMPUTED_VALUE"""),"-")</f>
        <v>-</v>
      </c>
      <c r="BE22" t="str">
        <f>IFERROR(__xludf.DUMMYFUNCTION("""COMPUTED_VALUE"""),"-")</f>
        <v>-</v>
      </c>
      <c r="BF22" t="str">
        <f>IFERROR(__xludf.DUMMYFUNCTION("""COMPUTED_VALUE"""),"-")</f>
        <v>-</v>
      </c>
      <c r="BG22" t="str">
        <f>IFERROR(__xludf.DUMMYFUNCTION("""COMPUTED_VALUE"""),"-")</f>
        <v>-</v>
      </c>
      <c r="BH22" t="str">
        <f>IFERROR(__xludf.DUMMYFUNCTION("""COMPUTED_VALUE"""),"-")</f>
        <v>-</v>
      </c>
      <c r="BI22" t="str">
        <f>IFERROR(__xludf.DUMMYFUNCTION("""COMPUTED_VALUE"""),"-")</f>
        <v>-</v>
      </c>
      <c r="BJ22" t="str">
        <f>IFERROR(__xludf.DUMMYFUNCTION("""COMPUTED_VALUE"""),"-")</f>
        <v>-</v>
      </c>
      <c r="BK22" t="str">
        <f>IFERROR(__xludf.DUMMYFUNCTION("""COMPUTED_VALUE"""),"x")</f>
        <v>x</v>
      </c>
      <c r="BL22" t="str">
        <f>IFERROR(__xludf.DUMMYFUNCTION("""COMPUTED_VALUE"""),"-")</f>
        <v>-</v>
      </c>
      <c r="BM22" t="str">
        <f>IFERROR(__xludf.DUMMYFUNCTION("""COMPUTED_VALUE"""),"-")</f>
        <v>-</v>
      </c>
      <c r="BN22" t="str">
        <f>IFERROR(__xludf.DUMMYFUNCTION("""COMPUTED_VALUE"""),"-")</f>
        <v>-</v>
      </c>
      <c r="BO22" t="str">
        <f>IFERROR(__xludf.DUMMYFUNCTION("""COMPUTED_VALUE"""),"-")</f>
        <v>-</v>
      </c>
      <c r="BP22" t="str">
        <f>IFERROR(__xludf.DUMMYFUNCTION("""COMPUTED_VALUE"""),"-")</f>
        <v>-</v>
      </c>
      <c r="BQ22" t="str">
        <f>IFERROR(__xludf.DUMMYFUNCTION("""COMPUTED_VALUE"""),"-")</f>
        <v>-</v>
      </c>
      <c r="BR22" t="str">
        <f>IFERROR(__xludf.DUMMYFUNCTION("""COMPUTED_VALUE"""),"-")</f>
        <v>-</v>
      </c>
      <c r="BS22" t="str">
        <f>IFERROR(__xludf.DUMMYFUNCTION("""COMPUTED_VALUE"""),"-")</f>
        <v>-</v>
      </c>
      <c r="BT22" t="str">
        <f>IFERROR(__xludf.DUMMYFUNCTION("""COMPUTED_VALUE"""),"-")</f>
        <v>-</v>
      </c>
      <c r="BU22" t="str">
        <f>IFERROR(__xludf.DUMMYFUNCTION("""COMPUTED_VALUE"""),"-")</f>
        <v>-</v>
      </c>
      <c r="BV22" t="str">
        <f>IFERROR(__xludf.DUMMYFUNCTION("""COMPUTED_VALUE"""),"-")</f>
        <v>-</v>
      </c>
      <c r="BW22" t="str">
        <f>IFERROR(__xludf.DUMMYFUNCTION("""COMPUTED_VALUE"""),"-")</f>
        <v>-</v>
      </c>
      <c r="BX22" t="str">
        <f>IFERROR(__xludf.DUMMYFUNCTION("""COMPUTED_VALUE"""),"-")</f>
        <v>-</v>
      </c>
      <c r="BY22" t="str">
        <f>IFERROR(__xludf.DUMMYFUNCTION("""COMPUTED_VALUE"""),"-")</f>
        <v>-</v>
      </c>
      <c r="BZ22" t="str">
        <f>IFERROR(__xludf.DUMMYFUNCTION("""COMPUTED_VALUE"""),"-")</f>
        <v>-</v>
      </c>
      <c r="CA22" t="str">
        <f>IFERROR(__xludf.DUMMYFUNCTION("""COMPUTED_VALUE"""),"-")</f>
        <v>-</v>
      </c>
      <c r="CB22" t="str">
        <f>IFERROR(__xludf.DUMMYFUNCTION("""COMPUTED_VALUE"""),"-")</f>
        <v>-</v>
      </c>
      <c r="CC22" t="str">
        <f>IFERROR(__xludf.DUMMYFUNCTION("""COMPUTED_VALUE"""),"-")</f>
        <v>-</v>
      </c>
      <c r="CD22" t="str">
        <f>IFERROR(__xludf.DUMMYFUNCTION("""COMPUTED_VALUE"""),"-")</f>
        <v>-</v>
      </c>
      <c r="CE22" t="str">
        <f>IFERROR(__xludf.DUMMYFUNCTION("""COMPUTED_VALUE"""),"-")</f>
        <v>-</v>
      </c>
      <c r="CF22" t="str">
        <f>IFERROR(__xludf.DUMMYFUNCTION("""COMPUTED_VALUE"""),"-")</f>
        <v>-</v>
      </c>
      <c r="CG22" t="str">
        <f>IFERROR(__xludf.DUMMYFUNCTION("""COMPUTED_VALUE"""),"-")</f>
        <v>-</v>
      </c>
      <c r="CH22" t="str">
        <f>IFERROR(__xludf.DUMMYFUNCTION("""COMPUTED_VALUE"""),"-")</f>
        <v>-</v>
      </c>
      <c r="CI22" t="str">
        <f>IFERROR(__xludf.DUMMYFUNCTION("""COMPUTED_VALUE"""),"-")</f>
        <v>-</v>
      </c>
      <c r="CJ22" t="str">
        <f>IFERROR(__xludf.DUMMYFUNCTION("""COMPUTED_VALUE"""),"-")</f>
        <v>-</v>
      </c>
      <c r="CK22" t="str">
        <f>IFERROR(__xludf.DUMMYFUNCTION("""COMPUTED_VALUE"""),"-")</f>
        <v>-</v>
      </c>
      <c r="CL22" t="str">
        <f>IFERROR(__xludf.DUMMYFUNCTION("""COMPUTED_VALUE"""),"-")</f>
        <v>-</v>
      </c>
      <c r="CM22" t="str">
        <f>IFERROR(__xludf.DUMMYFUNCTION("""COMPUTED_VALUE"""),"-")</f>
        <v>-</v>
      </c>
      <c r="CN22" t="str">
        <f>IFERROR(__xludf.DUMMYFUNCTION("""COMPUTED_VALUE"""),"-")</f>
        <v>-</v>
      </c>
      <c r="CO22" t="str">
        <f>IFERROR(__xludf.DUMMYFUNCTION("""COMPUTED_VALUE"""),"-")</f>
        <v>-</v>
      </c>
      <c r="CP22" t="str">
        <f>IFERROR(__xludf.DUMMYFUNCTION("""COMPUTED_VALUE"""),"-")</f>
        <v>-</v>
      </c>
      <c r="CQ22" t="str">
        <f>IFERROR(__xludf.DUMMYFUNCTION("""COMPUTED_VALUE"""),"-")</f>
        <v>-</v>
      </c>
      <c r="CR22" t="str">
        <f>IFERROR(__xludf.DUMMYFUNCTION("""COMPUTED_VALUE"""),"-")</f>
        <v>-</v>
      </c>
      <c r="CS22" t="str">
        <f>IFERROR(__xludf.DUMMYFUNCTION("""COMPUTED_VALUE"""),"x")</f>
        <v>x</v>
      </c>
      <c r="CT22" t="str">
        <f>IFERROR(__xludf.DUMMYFUNCTION("""COMPUTED_VALUE"""),"-")</f>
        <v>-</v>
      </c>
      <c r="CU22" t="str">
        <f>IFERROR(__xludf.DUMMYFUNCTION("""COMPUTED_VALUE"""),"-")</f>
        <v>-</v>
      </c>
      <c r="CV22" t="str">
        <f>IFERROR(__xludf.DUMMYFUNCTION("""COMPUTED_VALUE"""),"-")</f>
        <v>-</v>
      </c>
      <c r="CW22" t="str">
        <f>IFERROR(__xludf.DUMMYFUNCTION("""COMPUTED_VALUE"""),"-")</f>
        <v>-</v>
      </c>
      <c r="CX22" t="str">
        <f>IFERROR(__xludf.DUMMYFUNCTION("""COMPUTED_VALUE"""),"-")</f>
        <v>-</v>
      </c>
      <c r="CY22" t="str">
        <f>IFERROR(__xludf.DUMMYFUNCTION("""COMPUTED_VALUE"""),"-")</f>
        <v>-</v>
      </c>
      <c r="CZ22" t="str">
        <f>IFERROR(__xludf.DUMMYFUNCTION("""COMPUTED_VALUE"""),"-")</f>
        <v>-</v>
      </c>
      <c r="DA22" t="str">
        <f>IFERROR(__xludf.DUMMYFUNCTION("""COMPUTED_VALUE"""),"-")</f>
        <v>-</v>
      </c>
      <c r="DB22" t="str">
        <f>IFERROR(__xludf.DUMMYFUNCTION("""COMPUTED_VALUE"""),"-")</f>
        <v>-</v>
      </c>
      <c r="DC22" t="str">
        <f>IFERROR(__xludf.DUMMYFUNCTION("""COMPUTED_VALUE"""),"-")</f>
        <v>-</v>
      </c>
      <c r="DD22" t="str">
        <f>IFERROR(__xludf.DUMMYFUNCTION("""COMPUTED_VALUE"""),"-")</f>
        <v>-</v>
      </c>
      <c r="DE22" t="str">
        <f>IFERROR(__xludf.DUMMYFUNCTION("""COMPUTED_VALUE"""),"-")</f>
        <v>-</v>
      </c>
      <c r="DF22" t="str">
        <f>IFERROR(__xludf.DUMMYFUNCTION("""COMPUTED_VALUE"""),"-")</f>
        <v>-</v>
      </c>
      <c r="DG22" t="str">
        <f>IFERROR(__xludf.DUMMYFUNCTION("""COMPUTED_VALUE"""),"-")</f>
        <v>-</v>
      </c>
      <c r="DH22" t="str">
        <f>IFERROR(__xludf.DUMMYFUNCTION("""COMPUTED_VALUE"""),"-")</f>
        <v>-</v>
      </c>
      <c r="DI22" t="str">
        <f>IFERROR(__xludf.DUMMYFUNCTION("""COMPUTED_VALUE"""),"-")</f>
        <v>-</v>
      </c>
      <c r="DJ22" t="str">
        <f>IFERROR(__xludf.DUMMYFUNCTION("""COMPUTED_VALUE"""),"-")</f>
        <v>-</v>
      </c>
      <c r="DK22" t="str">
        <f>IFERROR(__xludf.DUMMYFUNCTION("""COMPUTED_VALUE"""),"-")</f>
        <v>-</v>
      </c>
      <c r="DL22" t="str">
        <f>IFERROR(__xludf.DUMMYFUNCTION("""COMPUTED_VALUE"""),"-")</f>
        <v>-</v>
      </c>
      <c r="DM22" t="str">
        <f>IFERROR(__xludf.DUMMYFUNCTION("""COMPUTED_VALUE"""),"-")</f>
        <v>-</v>
      </c>
      <c r="DN22" t="str">
        <f>IFERROR(__xludf.DUMMYFUNCTION("""COMPUTED_VALUE"""),"-")</f>
        <v>-</v>
      </c>
      <c r="DO22" t="str">
        <f>IFERROR(__xludf.DUMMYFUNCTION("""COMPUTED_VALUE"""),"-")</f>
        <v>-</v>
      </c>
      <c r="DP22" t="str">
        <f>IFERROR(__xludf.DUMMYFUNCTION("""COMPUTED_VALUE"""),"-")</f>
        <v>-</v>
      </c>
      <c r="DQ22" t="str">
        <f>IFERROR(__xludf.DUMMYFUNCTION("""COMPUTED_VALUE"""),"-")</f>
        <v>-</v>
      </c>
      <c r="DR22" t="str">
        <f>IFERROR(__xludf.DUMMYFUNCTION("""COMPUTED_VALUE"""),"-")</f>
        <v>-</v>
      </c>
      <c r="DS22" t="str">
        <f>IFERROR(__xludf.DUMMYFUNCTION("""COMPUTED_VALUE"""),"-")</f>
        <v>-</v>
      </c>
      <c r="DT22" t="str">
        <f>IFERROR(__xludf.DUMMYFUNCTION("""COMPUTED_VALUE"""),"-")</f>
        <v>-</v>
      </c>
      <c r="DU22" t="str">
        <f>IFERROR(__xludf.DUMMYFUNCTION("""COMPUTED_VALUE"""),"-")</f>
        <v>-</v>
      </c>
      <c r="DV22" t="str">
        <f>IFERROR(__xludf.DUMMYFUNCTION("""COMPUTED_VALUE"""),"-")</f>
        <v>-</v>
      </c>
      <c r="DW22" t="str">
        <f>IFERROR(__xludf.DUMMYFUNCTION("""COMPUTED_VALUE"""),"-")</f>
        <v>-</v>
      </c>
      <c r="DX22" t="str">
        <f>IFERROR(__xludf.DUMMYFUNCTION("""COMPUTED_VALUE"""),"-")</f>
        <v>-</v>
      </c>
      <c r="DY22" t="str">
        <f>IFERROR(__xludf.DUMMYFUNCTION("""COMPUTED_VALUE"""),"-")</f>
        <v>-</v>
      </c>
      <c r="DZ22" t="str">
        <f>IFERROR(__xludf.DUMMYFUNCTION("""COMPUTED_VALUE"""),"x")</f>
        <v>x</v>
      </c>
      <c r="EA22" t="str">
        <f>IFERROR(__xludf.DUMMYFUNCTION("""COMPUTED_VALUE"""),"OK")</f>
        <v>OK</v>
      </c>
      <c r="EB22" t="str">
        <f>IFERROR(__xludf.DUMMYFUNCTION("""COMPUTED_VALUE"""),"OK")</f>
        <v>OK</v>
      </c>
      <c r="EC22" t="str">
        <f>IFERROR(__xludf.DUMMYFUNCTION("""COMPUTED_VALUE"""),"OK")</f>
        <v>OK</v>
      </c>
      <c r="ED22" t="str">
        <f>IFERROR(__xludf.DUMMYFUNCTION("""COMPUTED_VALUE"""),"OK")</f>
        <v>OK</v>
      </c>
      <c r="EE22" t="str">
        <f>IFERROR(__xludf.DUMMYFUNCTION("""COMPUTED_VALUE"""),"OK")</f>
        <v>OK</v>
      </c>
      <c r="EF22" t="str">
        <f>IFERROR(__xludf.DUMMYFUNCTION("""COMPUTED_VALUE"""),"OK")</f>
        <v>OK</v>
      </c>
      <c r="EG22" t="str">
        <f>IFERROR(__xludf.DUMMYFUNCTION("""COMPUTED_VALUE"""),"OK")</f>
        <v>OK</v>
      </c>
      <c r="EH22" t="str">
        <f>IFERROR(__xludf.DUMMYFUNCTION("""COMPUTED_VALUE"""),"OK")</f>
        <v>OK</v>
      </c>
      <c r="EI22" t="str">
        <f>IFERROR(__xludf.DUMMYFUNCTION("""COMPUTED_VALUE"""),"OK")</f>
        <v>OK</v>
      </c>
      <c r="EJ22" t="str">
        <f>IFERROR(__xludf.DUMMYFUNCTION("""COMPUTED_VALUE"""),"OK")</f>
        <v>OK</v>
      </c>
      <c r="EK22" t="str">
        <f>IFERROR(__xludf.DUMMYFUNCTION("""COMPUTED_VALUE"""),"OK")</f>
        <v>OK</v>
      </c>
      <c r="EL22" t="str">
        <f>IFERROR(__xludf.DUMMYFUNCTION("""COMPUTED_VALUE"""),"OK")</f>
        <v>OK</v>
      </c>
      <c r="EM22" t="str">
        <f>IFERROR(__xludf.DUMMYFUNCTION("""COMPUTED_VALUE"""),"OK")</f>
        <v>OK</v>
      </c>
      <c r="EN22" t="str">
        <f>IFERROR(__xludf.DUMMYFUNCTION("""COMPUTED_VALUE"""),"OK")</f>
        <v>OK</v>
      </c>
      <c r="EO22" t="str">
        <f>IFERROR(__xludf.DUMMYFUNCTION("""COMPUTED_VALUE"""),"OK")</f>
        <v>OK</v>
      </c>
      <c r="EP22" t="str">
        <f>IFERROR(__xludf.DUMMYFUNCTION("""COMPUTED_VALUE"""),"OK")</f>
        <v>OK</v>
      </c>
      <c r="EQ22" t="str">
        <f>IFERROR(__xludf.DUMMYFUNCTION("""COMPUTED_VALUE"""),"x")</f>
        <v>x</v>
      </c>
      <c r="ER22" t="str">
        <f>IFERROR(__xludf.DUMMYFUNCTION("""COMPUTED_VALUE"""),"OK")</f>
        <v>OK</v>
      </c>
      <c r="ES22" t="str">
        <f>IFERROR(__xludf.DUMMYFUNCTION("""COMPUTED_VALUE"""),"TLE")</f>
        <v>TLE</v>
      </c>
      <c r="ET22" t="str">
        <f>IFERROR(__xludf.DUMMYFUNCTION("""COMPUTED_VALUE"""),"TLE")</f>
        <v>TLE</v>
      </c>
      <c r="EU22" t="str">
        <f>IFERROR(__xludf.DUMMYFUNCTION("""COMPUTED_VALUE"""),"TLE")</f>
        <v>TLE</v>
      </c>
      <c r="EV22" t="str">
        <f>IFERROR(__xludf.DUMMYFUNCTION("""COMPUTED_VALUE"""),"TLE")</f>
        <v>TLE</v>
      </c>
      <c r="EW22" t="str">
        <f>IFERROR(__xludf.DUMMYFUNCTION("""COMPUTED_VALUE"""),"TLE")</f>
        <v>TLE</v>
      </c>
      <c r="EX22" t="str">
        <f>IFERROR(__xludf.DUMMYFUNCTION("""COMPUTED_VALUE"""),"OK")</f>
        <v>OK</v>
      </c>
      <c r="EY22" t="str">
        <f>IFERROR(__xludf.DUMMYFUNCTION("""COMPUTED_VALUE"""),"OK")</f>
        <v>OK</v>
      </c>
      <c r="EZ22" t="str">
        <f>IFERROR(__xludf.DUMMYFUNCTION("""COMPUTED_VALUE"""),"OK")</f>
        <v>OK</v>
      </c>
      <c r="FA22" t="str">
        <f>IFERROR(__xludf.DUMMYFUNCTION("""COMPUTED_VALUE"""),"OK")</f>
        <v>OK</v>
      </c>
      <c r="FB22" t="str">
        <f>IFERROR(__xludf.DUMMYFUNCTION("""COMPUTED_VALUE"""),"OK")</f>
        <v>OK</v>
      </c>
      <c r="FC22" t="str">
        <f>IFERROR(__xludf.DUMMYFUNCTION("""COMPUTED_VALUE"""),"OK")</f>
        <v>OK</v>
      </c>
      <c r="FD22" t="str">
        <f>IFERROR(__xludf.DUMMYFUNCTION("""COMPUTED_VALUE"""),"OK")</f>
        <v>OK</v>
      </c>
      <c r="FE22" t="str">
        <f>IFERROR(__xludf.DUMMYFUNCTION("""COMPUTED_VALUE"""),"OK")</f>
        <v>OK</v>
      </c>
      <c r="FF22" t="str">
        <f>IFERROR(__xludf.DUMMYFUNCTION("""COMPUTED_VALUE"""),"OK")</f>
        <v>OK</v>
      </c>
      <c r="FG22" t="str">
        <f>IFERROR(__xludf.DUMMYFUNCTION("""COMPUTED_VALUE"""),"OK")</f>
        <v>OK</v>
      </c>
      <c r="FH22" t="str">
        <f>IFERROR(__xludf.DUMMYFUNCTION("""COMPUTED_VALUE"""),"TLE")</f>
        <v>TLE</v>
      </c>
      <c r="FI22" t="str">
        <f>IFERROR(__xludf.DUMMYFUNCTION("""COMPUTED_VALUE"""),"TLE")</f>
        <v>TLE</v>
      </c>
      <c r="FJ22" t="str">
        <f>IFERROR(__xludf.DUMMYFUNCTION("""COMPUTED_VALUE"""),"TLE")</f>
        <v>TLE</v>
      </c>
      <c r="FK22" t="str">
        <f>IFERROR(__xludf.DUMMYFUNCTION("""COMPUTED_VALUE"""),"TLE")</f>
        <v>TLE</v>
      </c>
      <c r="FL22" t="str">
        <f>IFERROR(__xludf.DUMMYFUNCTION("""COMPUTED_VALUE"""),"TLE")</f>
        <v>TLE</v>
      </c>
      <c r="FM22" t="str">
        <f>IFERROR(__xludf.DUMMYFUNCTION("""COMPUTED_VALUE"""),"TLE")</f>
        <v>TLE</v>
      </c>
      <c r="FN22" t="str">
        <f>IFERROR(__xludf.DUMMYFUNCTION("""COMPUTED_VALUE"""),"TLE")</f>
        <v>TLE</v>
      </c>
      <c r="FO22" t="str">
        <f>IFERROR(__xludf.DUMMYFUNCTION("""COMPUTED_VALUE"""),"TLE")</f>
        <v>TLE</v>
      </c>
      <c r="FP22" t="str">
        <f>IFERROR(__xludf.DUMMYFUNCTION("""COMPUTED_VALUE"""),"TLE")</f>
        <v>TLE</v>
      </c>
      <c r="FQ22" t="str">
        <f>IFERROR(__xludf.DUMMYFUNCTION("""COMPUTED_VALUE"""),"TLE")</f>
        <v>TLE</v>
      </c>
      <c r="FR22" t="str">
        <f>IFERROR(__xludf.DUMMYFUNCTION("""COMPUTED_VALUE"""),"TLE")</f>
        <v>TLE</v>
      </c>
      <c r="FS22" t="str">
        <f>IFERROR(__xludf.DUMMYFUNCTION("""COMPUTED_VALUE"""),"TLE")</f>
        <v>TLE</v>
      </c>
      <c r="FT22" t="str">
        <f>IFERROR(__xludf.DUMMYFUNCTION("""COMPUTED_VALUE"""),"x")</f>
        <v>x</v>
      </c>
      <c r="FU22" t="str">
        <f>IFERROR(__xludf.DUMMYFUNCTION("""COMPUTED_VALUE"""),"OK")</f>
        <v>OK</v>
      </c>
      <c r="FV22" t="str">
        <f>IFERROR(__xludf.DUMMYFUNCTION("""COMPUTED_VALUE"""),"OK")</f>
        <v>OK</v>
      </c>
      <c r="FW22" t="str">
        <f>IFERROR(__xludf.DUMMYFUNCTION("""COMPUTED_VALUE"""),"OK")</f>
        <v>OK</v>
      </c>
      <c r="FX22" t="str">
        <f>IFERROR(__xludf.DUMMYFUNCTION("""COMPUTED_VALUE"""),"OK")</f>
        <v>OK</v>
      </c>
      <c r="FY22" t="str">
        <f>IFERROR(__xludf.DUMMYFUNCTION("""COMPUTED_VALUE"""),"OK")</f>
        <v>OK</v>
      </c>
      <c r="FZ22" t="str">
        <f>IFERROR(__xludf.DUMMYFUNCTION("""COMPUTED_VALUE"""),"OK")</f>
        <v>OK</v>
      </c>
      <c r="GA22" t="str">
        <f>IFERROR(__xludf.DUMMYFUNCTION("""COMPUTED_VALUE"""),"TLE")</f>
        <v>TLE</v>
      </c>
      <c r="GB22" t="str">
        <f>IFERROR(__xludf.DUMMYFUNCTION("""COMPUTED_VALUE"""),"OK")</f>
        <v>OK</v>
      </c>
      <c r="GC22" t="str">
        <f>IFERROR(__xludf.DUMMYFUNCTION("""COMPUTED_VALUE"""),"OK")</f>
        <v>OK</v>
      </c>
      <c r="GD22" t="str">
        <f>IFERROR(__xludf.DUMMYFUNCTION("""COMPUTED_VALUE"""),"OK")</f>
        <v>OK</v>
      </c>
      <c r="GE22" t="str">
        <f>IFERROR(__xludf.DUMMYFUNCTION("""COMPUTED_VALUE"""),"OK")</f>
        <v>OK</v>
      </c>
      <c r="GF22" t="str">
        <f>IFERROR(__xludf.DUMMYFUNCTION("""COMPUTED_VALUE"""),"TLE")</f>
        <v>TLE</v>
      </c>
      <c r="GG22" t="str">
        <f>IFERROR(__xludf.DUMMYFUNCTION("""COMPUTED_VALUE"""),"TLE")</f>
        <v>TLE</v>
      </c>
      <c r="GH22" t="str">
        <f>IFERROR(__xludf.DUMMYFUNCTION("""COMPUTED_VALUE"""),"TLE")</f>
        <v>TLE</v>
      </c>
      <c r="GI22" t="str">
        <f>IFERROR(__xludf.DUMMYFUNCTION("""COMPUTED_VALUE"""),"TLE")</f>
        <v>TLE</v>
      </c>
      <c r="GJ22" t="str">
        <f>IFERROR(__xludf.DUMMYFUNCTION("""COMPUTED_VALUE"""),"TLE")</f>
        <v>TLE</v>
      </c>
      <c r="GK22" t="str">
        <f>IFERROR(__xludf.DUMMYFUNCTION("""COMPUTED_VALUE"""),"TLE")</f>
        <v>TLE</v>
      </c>
      <c r="GL22" t="str">
        <f>IFERROR(__xludf.DUMMYFUNCTION("""COMPUTED_VALUE"""),"TLE")</f>
        <v>TLE</v>
      </c>
      <c r="GM22" t="str">
        <f>IFERROR(__xludf.DUMMYFUNCTION("""COMPUTED_VALUE"""),"TLE")</f>
        <v>TLE</v>
      </c>
      <c r="GN22" t="str">
        <f>IFERROR(__xludf.DUMMYFUNCTION("""COMPUTED_VALUE"""),"TLE")</f>
        <v>TLE</v>
      </c>
      <c r="GO22" t="str">
        <f>IFERROR(__xludf.DUMMYFUNCTION("""COMPUTED_VALUE"""),"TLE")</f>
        <v>TLE</v>
      </c>
      <c r="GP22" t="str">
        <f>IFERROR(__xludf.DUMMYFUNCTION("""COMPUTED_VALUE"""),"TLE")</f>
        <v>TLE</v>
      </c>
      <c r="GQ22" t="str">
        <f>IFERROR(__xludf.DUMMYFUNCTION("""COMPUTED_VALUE"""),"TLE")</f>
        <v>TLE</v>
      </c>
      <c r="GR22" t="str">
        <f>IFERROR(__xludf.DUMMYFUNCTION("""COMPUTED_VALUE"""),"TLE")</f>
        <v>TLE</v>
      </c>
      <c r="GS22" t="str">
        <f>IFERROR(__xludf.DUMMYFUNCTION("""COMPUTED_VALUE"""),"x")</f>
        <v>x</v>
      </c>
      <c r="GT22" t="str">
        <f>IFERROR(__xludf.DUMMYFUNCTION("""COMPUTED_VALUE"""),"x")</f>
        <v>x</v>
      </c>
      <c r="GU22">
        <f>IFERROR(__xludf.DUMMYFUNCTION("""COMPUTED_VALUE"""),0.0)</f>
        <v>0</v>
      </c>
      <c r="GV22">
        <f>IFERROR(__xludf.DUMMYFUNCTION("""COMPUTED_VALUE"""),0.0)</f>
        <v>0</v>
      </c>
      <c r="GW22">
        <f>IFERROR(__xludf.DUMMYFUNCTION("""COMPUTED_VALUE"""),0.0)</f>
        <v>0</v>
      </c>
      <c r="GX22">
        <f>IFERROR(__xludf.DUMMYFUNCTION("""COMPUTED_VALUE"""),0.0)</f>
        <v>0</v>
      </c>
      <c r="GY22">
        <f>IFERROR(__xludf.DUMMYFUNCTION("""COMPUTED_VALUE"""),0.0)</f>
        <v>0</v>
      </c>
      <c r="GZ22">
        <f>IFERROR(__xludf.DUMMYFUNCTION("""COMPUTED_VALUE"""),0.0)</f>
        <v>0</v>
      </c>
      <c r="HA22">
        <f>IFERROR(__xludf.DUMMYFUNCTION("""COMPUTED_VALUE"""),0.0)</f>
        <v>0</v>
      </c>
      <c r="HB22">
        <f>IFERROR(__xludf.DUMMYFUNCTION("""COMPUTED_VALUE"""),0.0)</f>
        <v>0</v>
      </c>
      <c r="HC22">
        <f>IFERROR(__xludf.DUMMYFUNCTION("""COMPUTED_VALUE"""),0.0)</f>
        <v>0</v>
      </c>
      <c r="HD22">
        <f>IFERROR(__xludf.DUMMYFUNCTION("""COMPUTED_VALUE"""),0.0)</f>
        <v>0</v>
      </c>
      <c r="HE22">
        <f>IFERROR(__xludf.DUMMYFUNCTION("""COMPUTED_VALUE"""),0.0)</f>
        <v>0</v>
      </c>
      <c r="HF22">
        <f>IFERROR(__xludf.DUMMYFUNCTION("""COMPUTED_VALUE"""),0.0)</f>
        <v>0</v>
      </c>
      <c r="HG22">
        <f>IFERROR(__xludf.DUMMYFUNCTION("""COMPUTED_VALUE"""),0.0)</f>
        <v>0</v>
      </c>
      <c r="HH22">
        <f>IFERROR(__xludf.DUMMYFUNCTION("""COMPUTED_VALUE"""),0.0)</f>
        <v>0</v>
      </c>
      <c r="HI22">
        <f>IFERROR(__xludf.DUMMYFUNCTION("""COMPUTED_VALUE"""),0.0)</f>
        <v>0</v>
      </c>
      <c r="HJ22">
        <f>IFERROR(__xludf.DUMMYFUNCTION("""COMPUTED_VALUE"""),0.0)</f>
        <v>0</v>
      </c>
      <c r="HK22">
        <f>IFERROR(__xludf.DUMMYFUNCTION("""COMPUTED_VALUE"""),0.0)</f>
        <v>0</v>
      </c>
      <c r="HL22">
        <f>IFERROR(__xludf.DUMMYFUNCTION("""COMPUTED_VALUE"""),0.0)</f>
        <v>0</v>
      </c>
      <c r="HM22">
        <f>IFERROR(__xludf.DUMMYFUNCTION("""COMPUTED_VALUE"""),0.0)</f>
        <v>0</v>
      </c>
      <c r="HN22">
        <f>IFERROR(__xludf.DUMMYFUNCTION("""COMPUTED_VALUE"""),0.0)</f>
        <v>0</v>
      </c>
      <c r="HO22">
        <f>IFERROR(__xludf.DUMMYFUNCTION("""COMPUTED_VALUE"""),0.0)</f>
        <v>0</v>
      </c>
      <c r="HP22">
        <f>IFERROR(__xludf.DUMMYFUNCTION("""COMPUTED_VALUE"""),0.0)</f>
        <v>0</v>
      </c>
      <c r="HQ22">
        <f>IFERROR(__xludf.DUMMYFUNCTION("""COMPUTED_VALUE"""),0.0)</f>
        <v>0</v>
      </c>
      <c r="HR22">
        <f>IFERROR(__xludf.DUMMYFUNCTION("""COMPUTED_VALUE"""),0.0)</f>
        <v>0</v>
      </c>
      <c r="HS22">
        <f>IFERROR(__xludf.DUMMYFUNCTION("""COMPUTED_VALUE"""),0.0)</f>
        <v>0</v>
      </c>
      <c r="HT22">
        <f>IFERROR(__xludf.DUMMYFUNCTION("""COMPUTED_VALUE"""),0.0)</f>
        <v>0</v>
      </c>
      <c r="HU22">
        <f>IFERROR(__xludf.DUMMYFUNCTION("""COMPUTED_VALUE"""),0.0)</f>
        <v>0</v>
      </c>
      <c r="HV22">
        <f>IFERROR(__xludf.DUMMYFUNCTION("""COMPUTED_VALUE"""),0.0)</f>
        <v>0</v>
      </c>
      <c r="HW22">
        <f>IFERROR(__xludf.DUMMYFUNCTION("""COMPUTED_VALUE"""),0.0)</f>
        <v>0</v>
      </c>
      <c r="HX22">
        <f>IFERROR(__xludf.DUMMYFUNCTION("""COMPUTED_VALUE"""),0.0)</f>
        <v>0</v>
      </c>
      <c r="HY22">
        <f>IFERROR(__xludf.DUMMYFUNCTION("""COMPUTED_VALUE"""),0.0)</f>
        <v>0</v>
      </c>
      <c r="HZ22">
        <f>IFERROR(__xludf.DUMMYFUNCTION("""COMPUTED_VALUE"""),0.0)</f>
        <v>0</v>
      </c>
      <c r="IA22">
        <f>IFERROR(__xludf.DUMMYFUNCTION("""COMPUTED_VALUE"""),0.0)</f>
        <v>0</v>
      </c>
      <c r="IB22">
        <f>IFERROR(__xludf.DUMMYFUNCTION("""COMPUTED_VALUE"""),0.0)</f>
        <v>0</v>
      </c>
      <c r="IC22">
        <f>IFERROR(__xludf.DUMMYFUNCTION("""COMPUTED_VALUE"""),0.0)</f>
        <v>0</v>
      </c>
      <c r="ID22">
        <f>IFERROR(__xludf.DUMMYFUNCTION("""COMPUTED_VALUE"""),0.0)</f>
        <v>0</v>
      </c>
      <c r="IE22">
        <f>IFERROR(__xludf.DUMMYFUNCTION("""COMPUTED_VALUE"""),0.0)</f>
        <v>0</v>
      </c>
      <c r="IF22">
        <f>IFERROR(__xludf.DUMMYFUNCTION("""COMPUTED_VALUE"""),0.0)</f>
        <v>0</v>
      </c>
      <c r="IG22">
        <f>IFERROR(__xludf.DUMMYFUNCTION("""COMPUTED_VALUE"""),0.0)</f>
        <v>0</v>
      </c>
      <c r="IH22">
        <f>IFERROR(__xludf.DUMMYFUNCTION("""COMPUTED_VALUE"""),0.0)</f>
        <v>0</v>
      </c>
      <c r="II22">
        <f>IFERROR(__xludf.DUMMYFUNCTION("""COMPUTED_VALUE"""),0.0)</f>
        <v>0</v>
      </c>
      <c r="IJ22">
        <f>IFERROR(__xludf.DUMMYFUNCTION("""COMPUTED_VALUE"""),0.0)</f>
        <v>0</v>
      </c>
      <c r="IK22" t="str">
        <f>IFERROR(__xludf.DUMMYFUNCTION("""COMPUTED_VALUE"""),"x")</f>
        <v>x</v>
      </c>
      <c r="IL22">
        <f>IFERROR(__xludf.DUMMYFUNCTION("""COMPUTED_VALUE"""),0.0)</f>
        <v>0</v>
      </c>
      <c r="IM22">
        <f>IFERROR(__xludf.DUMMYFUNCTION("""COMPUTED_VALUE"""),0.0)</f>
        <v>0</v>
      </c>
      <c r="IN22">
        <f>IFERROR(__xludf.DUMMYFUNCTION("""COMPUTED_VALUE"""),0.0)</f>
        <v>0</v>
      </c>
      <c r="IO22">
        <f>IFERROR(__xludf.DUMMYFUNCTION("""COMPUTED_VALUE"""),0.0)</f>
        <v>0</v>
      </c>
      <c r="IP22">
        <f>IFERROR(__xludf.DUMMYFUNCTION("""COMPUTED_VALUE"""),0.0)</f>
        <v>0</v>
      </c>
      <c r="IQ22">
        <f>IFERROR(__xludf.DUMMYFUNCTION("""COMPUTED_VALUE"""),0.0)</f>
        <v>0</v>
      </c>
      <c r="IR22">
        <f>IFERROR(__xludf.DUMMYFUNCTION("""COMPUTED_VALUE"""),0.0)</f>
        <v>0</v>
      </c>
      <c r="IS22">
        <f>IFERROR(__xludf.DUMMYFUNCTION("""COMPUTED_VALUE"""),0.0)</f>
        <v>0</v>
      </c>
      <c r="IT22">
        <f>IFERROR(__xludf.DUMMYFUNCTION("""COMPUTED_VALUE"""),0.0)</f>
        <v>0</v>
      </c>
      <c r="IU22">
        <f>IFERROR(__xludf.DUMMYFUNCTION("""COMPUTED_VALUE"""),0.0)</f>
        <v>0</v>
      </c>
      <c r="IV22">
        <f>IFERROR(__xludf.DUMMYFUNCTION("""COMPUTED_VALUE"""),0.0)</f>
        <v>0</v>
      </c>
      <c r="IW22">
        <f>IFERROR(__xludf.DUMMYFUNCTION("""COMPUTED_VALUE"""),0.0)</f>
        <v>0</v>
      </c>
      <c r="IX22">
        <f>IFERROR(__xludf.DUMMYFUNCTION("""COMPUTED_VALUE"""),0.0)</f>
        <v>0</v>
      </c>
      <c r="IY22">
        <f>IFERROR(__xludf.DUMMYFUNCTION("""COMPUTED_VALUE"""),0.0)</f>
        <v>0</v>
      </c>
      <c r="IZ22">
        <f>IFERROR(__xludf.DUMMYFUNCTION("""COMPUTED_VALUE"""),0.0)</f>
        <v>0</v>
      </c>
      <c r="JA22">
        <f>IFERROR(__xludf.DUMMYFUNCTION("""COMPUTED_VALUE"""),0.0)</f>
        <v>0</v>
      </c>
      <c r="JB22">
        <f>IFERROR(__xludf.DUMMYFUNCTION("""COMPUTED_VALUE"""),0.0)</f>
        <v>0</v>
      </c>
      <c r="JC22">
        <f>IFERROR(__xludf.DUMMYFUNCTION("""COMPUTED_VALUE"""),0.0)</f>
        <v>0</v>
      </c>
      <c r="JD22">
        <f>IFERROR(__xludf.DUMMYFUNCTION("""COMPUTED_VALUE"""),0.0)</f>
        <v>0</v>
      </c>
      <c r="JE22">
        <f>IFERROR(__xludf.DUMMYFUNCTION("""COMPUTED_VALUE"""),0.0)</f>
        <v>0</v>
      </c>
      <c r="JF22">
        <f>IFERROR(__xludf.DUMMYFUNCTION("""COMPUTED_VALUE"""),0.0)</f>
        <v>0</v>
      </c>
      <c r="JG22">
        <f>IFERROR(__xludf.DUMMYFUNCTION("""COMPUTED_VALUE"""),0.0)</f>
        <v>0</v>
      </c>
      <c r="JH22">
        <f>IFERROR(__xludf.DUMMYFUNCTION("""COMPUTED_VALUE"""),0.0)</f>
        <v>0</v>
      </c>
      <c r="JI22">
        <f>IFERROR(__xludf.DUMMYFUNCTION("""COMPUTED_VALUE"""),0.0)</f>
        <v>0</v>
      </c>
      <c r="JJ22">
        <f>IFERROR(__xludf.DUMMYFUNCTION("""COMPUTED_VALUE"""),0.0)</f>
        <v>0</v>
      </c>
      <c r="JK22">
        <f>IFERROR(__xludf.DUMMYFUNCTION("""COMPUTED_VALUE"""),0.0)</f>
        <v>0</v>
      </c>
      <c r="JL22">
        <f>IFERROR(__xludf.DUMMYFUNCTION("""COMPUTED_VALUE"""),0.0)</f>
        <v>0</v>
      </c>
      <c r="JM22">
        <f>IFERROR(__xludf.DUMMYFUNCTION("""COMPUTED_VALUE"""),0.0)</f>
        <v>0</v>
      </c>
      <c r="JN22">
        <f>IFERROR(__xludf.DUMMYFUNCTION("""COMPUTED_VALUE"""),0.0)</f>
        <v>0</v>
      </c>
      <c r="JO22">
        <f>IFERROR(__xludf.DUMMYFUNCTION("""COMPUTED_VALUE"""),0.0)</f>
        <v>0</v>
      </c>
      <c r="JP22">
        <f>IFERROR(__xludf.DUMMYFUNCTION("""COMPUTED_VALUE"""),0.0)</f>
        <v>0</v>
      </c>
      <c r="JQ22">
        <f>IFERROR(__xludf.DUMMYFUNCTION("""COMPUTED_VALUE"""),0.0)</f>
        <v>0</v>
      </c>
      <c r="JR22">
        <f>IFERROR(__xludf.DUMMYFUNCTION("""COMPUTED_VALUE"""),0.0)</f>
        <v>0</v>
      </c>
      <c r="JS22" t="str">
        <f>IFERROR(__xludf.DUMMYFUNCTION("""COMPUTED_VALUE"""),"x")</f>
        <v>x</v>
      </c>
      <c r="JT22">
        <f>IFERROR(__xludf.DUMMYFUNCTION("""COMPUTED_VALUE"""),0.0)</f>
        <v>0</v>
      </c>
      <c r="JU22">
        <f>IFERROR(__xludf.DUMMYFUNCTION("""COMPUTED_VALUE"""),0.0)</f>
        <v>0</v>
      </c>
      <c r="JV22">
        <f>IFERROR(__xludf.DUMMYFUNCTION("""COMPUTED_VALUE"""),0.0)</f>
        <v>0</v>
      </c>
      <c r="JW22">
        <f>IFERROR(__xludf.DUMMYFUNCTION("""COMPUTED_VALUE"""),0.0)</f>
        <v>0</v>
      </c>
      <c r="JX22">
        <f>IFERROR(__xludf.DUMMYFUNCTION("""COMPUTED_VALUE"""),0.0)</f>
        <v>0</v>
      </c>
      <c r="JY22">
        <f>IFERROR(__xludf.DUMMYFUNCTION("""COMPUTED_VALUE"""),0.0)</f>
        <v>0</v>
      </c>
      <c r="JZ22">
        <f>IFERROR(__xludf.DUMMYFUNCTION("""COMPUTED_VALUE"""),0.0)</f>
        <v>0</v>
      </c>
      <c r="KA22">
        <f>IFERROR(__xludf.DUMMYFUNCTION("""COMPUTED_VALUE"""),0.0)</f>
        <v>0</v>
      </c>
      <c r="KB22">
        <f>IFERROR(__xludf.DUMMYFUNCTION("""COMPUTED_VALUE"""),0.0)</f>
        <v>0</v>
      </c>
      <c r="KC22">
        <f>IFERROR(__xludf.DUMMYFUNCTION("""COMPUTED_VALUE"""),0.0)</f>
        <v>0</v>
      </c>
      <c r="KD22">
        <f>IFERROR(__xludf.DUMMYFUNCTION("""COMPUTED_VALUE"""),0.0)</f>
        <v>0</v>
      </c>
      <c r="KE22">
        <f>IFERROR(__xludf.DUMMYFUNCTION("""COMPUTED_VALUE"""),0.0)</f>
        <v>0</v>
      </c>
      <c r="KF22">
        <f>IFERROR(__xludf.DUMMYFUNCTION("""COMPUTED_VALUE"""),0.0)</f>
        <v>0</v>
      </c>
      <c r="KG22">
        <f>IFERROR(__xludf.DUMMYFUNCTION("""COMPUTED_VALUE"""),0.0)</f>
        <v>0</v>
      </c>
      <c r="KH22">
        <f>IFERROR(__xludf.DUMMYFUNCTION("""COMPUTED_VALUE"""),0.0)</f>
        <v>0</v>
      </c>
      <c r="KI22">
        <f>IFERROR(__xludf.DUMMYFUNCTION("""COMPUTED_VALUE"""),0.0)</f>
        <v>0</v>
      </c>
      <c r="KJ22">
        <f>IFERROR(__xludf.DUMMYFUNCTION("""COMPUTED_VALUE"""),0.0)</f>
        <v>0</v>
      </c>
      <c r="KK22">
        <f>IFERROR(__xludf.DUMMYFUNCTION("""COMPUTED_VALUE"""),0.0)</f>
        <v>0</v>
      </c>
      <c r="KL22">
        <f>IFERROR(__xludf.DUMMYFUNCTION("""COMPUTED_VALUE"""),0.0)</f>
        <v>0</v>
      </c>
      <c r="KM22">
        <f>IFERROR(__xludf.DUMMYFUNCTION("""COMPUTED_VALUE"""),0.0)</f>
        <v>0</v>
      </c>
      <c r="KN22">
        <f>IFERROR(__xludf.DUMMYFUNCTION("""COMPUTED_VALUE"""),0.0)</f>
        <v>0</v>
      </c>
      <c r="KO22">
        <f>IFERROR(__xludf.DUMMYFUNCTION("""COMPUTED_VALUE"""),0.0)</f>
        <v>0</v>
      </c>
      <c r="KP22">
        <f>IFERROR(__xludf.DUMMYFUNCTION("""COMPUTED_VALUE"""),0.0)</f>
        <v>0</v>
      </c>
      <c r="KQ22">
        <f>IFERROR(__xludf.DUMMYFUNCTION("""COMPUTED_VALUE"""),0.0)</f>
        <v>0</v>
      </c>
      <c r="KR22">
        <f>IFERROR(__xludf.DUMMYFUNCTION("""COMPUTED_VALUE"""),0.0)</f>
        <v>0</v>
      </c>
      <c r="KS22">
        <f>IFERROR(__xludf.DUMMYFUNCTION("""COMPUTED_VALUE"""),0.0)</f>
        <v>0</v>
      </c>
      <c r="KT22">
        <f>IFERROR(__xludf.DUMMYFUNCTION("""COMPUTED_VALUE"""),0.0)</f>
        <v>0</v>
      </c>
      <c r="KU22">
        <f>IFERROR(__xludf.DUMMYFUNCTION("""COMPUTED_VALUE"""),0.0)</f>
        <v>0</v>
      </c>
      <c r="KV22">
        <f>IFERROR(__xludf.DUMMYFUNCTION("""COMPUTED_VALUE"""),0.0)</f>
        <v>0</v>
      </c>
      <c r="KW22">
        <f>IFERROR(__xludf.DUMMYFUNCTION("""COMPUTED_VALUE"""),0.0)</f>
        <v>0</v>
      </c>
      <c r="KX22">
        <f>IFERROR(__xludf.DUMMYFUNCTION("""COMPUTED_VALUE"""),0.0)</f>
        <v>0</v>
      </c>
      <c r="KY22">
        <f>IFERROR(__xludf.DUMMYFUNCTION("""COMPUTED_VALUE"""),0.0)</f>
        <v>0</v>
      </c>
      <c r="KZ22" t="str">
        <f>IFERROR(__xludf.DUMMYFUNCTION("""COMPUTED_VALUE"""),"x")</f>
        <v>x</v>
      </c>
      <c r="LA22">
        <f>IFERROR(__xludf.DUMMYFUNCTION("""COMPUTED_VALUE"""),1.0)</f>
        <v>1</v>
      </c>
      <c r="LB22">
        <f>IFERROR(__xludf.DUMMYFUNCTION("""COMPUTED_VALUE"""),1.0)</f>
        <v>1</v>
      </c>
      <c r="LC22">
        <f>IFERROR(__xludf.DUMMYFUNCTION("""COMPUTED_VALUE"""),1.0)</f>
        <v>1</v>
      </c>
      <c r="LD22">
        <f>IFERROR(__xludf.DUMMYFUNCTION("""COMPUTED_VALUE"""),1.0)</f>
        <v>1</v>
      </c>
      <c r="LE22">
        <f>IFERROR(__xludf.DUMMYFUNCTION("""COMPUTED_VALUE"""),1.0)</f>
        <v>1</v>
      </c>
      <c r="LF22">
        <f>IFERROR(__xludf.DUMMYFUNCTION("""COMPUTED_VALUE"""),1.0)</f>
        <v>1</v>
      </c>
      <c r="LG22">
        <f>IFERROR(__xludf.DUMMYFUNCTION("""COMPUTED_VALUE"""),1.0)</f>
        <v>1</v>
      </c>
      <c r="LH22">
        <f>IFERROR(__xludf.DUMMYFUNCTION("""COMPUTED_VALUE"""),1.0)</f>
        <v>1</v>
      </c>
      <c r="LI22">
        <f>IFERROR(__xludf.DUMMYFUNCTION("""COMPUTED_VALUE"""),1.0)</f>
        <v>1</v>
      </c>
      <c r="LJ22">
        <f>IFERROR(__xludf.DUMMYFUNCTION("""COMPUTED_VALUE"""),1.0)</f>
        <v>1</v>
      </c>
      <c r="LK22">
        <f>IFERROR(__xludf.DUMMYFUNCTION("""COMPUTED_VALUE"""),1.0)</f>
        <v>1</v>
      </c>
      <c r="LL22">
        <f>IFERROR(__xludf.DUMMYFUNCTION("""COMPUTED_VALUE"""),1.0)</f>
        <v>1</v>
      </c>
      <c r="LM22">
        <f>IFERROR(__xludf.DUMMYFUNCTION("""COMPUTED_VALUE"""),1.0)</f>
        <v>1</v>
      </c>
      <c r="LN22">
        <f>IFERROR(__xludf.DUMMYFUNCTION("""COMPUTED_VALUE"""),1.0)</f>
        <v>1</v>
      </c>
      <c r="LO22">
        <f>IFERROR(__xludf.DUMMYFUNCTION("""COMPUTED_VALUE"""),1.0)</f>
        <v>1</v>
      </c>
      <c r="LP22">
        <f>IFERROR(__xludf.DUMMYFUNCTION("""COMPUTED_VALUE"""),1.0)</f>
        <v>1</v>
      </c>
      <c r="LQ22" t="str">
        <f>IFERROR(__xludf.DUMMYFUNCTION("""COMPUTED_VALUE"""),"x")</f>
        <v>x</v>
      </c>
      <c r="LR22">
        <f>IFERROR(__xludf.DUMMYFUNCTION("""COMPUTED_VALUE"""),1.0)</f>
        <v>1</v>
      </c>
      <c r="LS22">
        <f>IFERROR(__xludf.DUMMYFUNCTION("""COMPUTED_VALUE"""),0.0)</f>
        <v>0</v>
      </c>
      <c r="LT22">
        <f>IFERROR(__xludf.DUMMYFUNCTION("""COMPUTED_VALUE"""),0.0)</f>
        <v>0</v>
      </c>
      <c r="LU22">
        <f>IFERROR(__xludf.DUMMYFUNCTION("""COMPUTED_VALUE"""),0.0)</f>
        <v>0</v>
      </c>
      <c r="LV22">
        <f>IFERROR(__xludf.DUMMYFUNCTION("""COMPUTED_VALUE"""),0.0)</f>
        <v>0</v>
      </c>
      <c r="LW22">
        <f>IFERROR(__xludf.DUMMYFUNCTION("""COMPUTED_VALUE"""),0.0)</f>
        <v>0</v>
      </c>
      <c r="LX22">
        <f>IFERROR(__xludf.DUMMYFUNCTION("""COMPUTED_VALUE"""),1.0)</f>
        <v>1</v>
      </c>
      <c r="LY22">
        <f>IFERROR(__xludf.DUMMYFUNCTION("""COMPUTED_VALUE"""),1.0)</f>
        <v>1</v>
      </c>
      <c r="LZ22">
        <f>IFERROR(__xludf.DUMMYFUNCTION("""COMPUTED_VALUE"""),1.0)</f>
        <v>1</v>
      </c>
      <c r="MA22">
        <f>IFERROR(__xludf.DUMMYFUNCTION("""COMPUTED_VALUE"""),1.0)</f>
        <v>1</v>
      </c>
      <c r="MB22">
        <f>IFERROR(__xludf.DUMMYFUNCTION("""COMPUTED_VALUE"""),1.0)</f>
        <v>1</v>
      </c>
      <c r="MC22">
        <f>IFERROR(__xludf.DUMMYFUNCTION("""COMPUTED_VALUE"""),1.0)</f>
        <v>1</v>
      </c>
      <c r="MD22">
        <f>IFERROR(__xludf.DUMMYFUNCTION("""COMPUTED_VALUE"""),1.0)</f>
        <v>1</v>
      </c>
      <c r="ME22">
        <f>IFERROR(__xludf.DUMMYFUNCTION("""COMPUTED_VALUE"""),1.0)</f>
        <v>1</v>
      </c>
      <c r="MF22">
        <f>IFERROR(__xludf.DUMMYFUNCTION("""COMPUTED_VALUE"""),1.0)</f>
        <v>1</v>
      </c>
      <c r="MG22">
        <f>IFERROR(__xludf.DUMMYFUNCTION("""COMPUTED_VALUE"""),1.0)</f>
        <v>1</v>
      </c>
      <c r="MH22">
        <f>IFERROR(__xludf.DUMMYFUNCTION("""COMPUTED_VALUE"""),0.0)</f>
        <v>0</v>
      </c>
      <c r="MI22">
        <f>IFERROR(__xludf.DUMMYFUNCTION("""COMPUTED_VALUE"""),0.0)</f>
        <v>0</v>
      </c>
      <c r="MJ22">
        <f>IFERROR(__xludf.DUMMYFUNCTION("""COMPUTED_VALUE"""),0.0)</f>
        <v>0</v>
      </c>
      <c r="MK22">
        <f>IFERROR(__xludf.DUMMYFUNCTION("""COMPUTED_VALUE"""),0.0)</f>
        <v>0</v>
      </c>
      <c r="ML22">
        <f>IFERROR(__xludf.DUMMYFUNCTION("""COMPUTED_VALUE"""),0.0)</f>
        <v>0</v>
      </c>
      <c r="MM22">
        <f>IFERROR(__xludf.DUMMYFUNCTION("""COMPUTED_VALUE"""),0.0)</f>
        <v>0</v>
      </c>
      <c r="MN22">
        <f>IFERROR(__xludf.DUMMYFUNCTION("""COMPUTED_VALUE"""),0.0)</f>
        <v>0</v>
      </c>
      <c r="MO22">
        <f>IFERROR(__xludf.DUMMYFUNCTION("""COMPUTED_VALUE"""),0.0)</f>
        <v>0</v>
      </c>
      <c r="MP22">
        <f>IFERROR(__xludf.DUMMYFUNCTION("""COMPUTED_VALUE"""),0.0)</f>
        <v>0</v>
      </c>
      <c r="MQ22">
        <f>IFERROR(__xludf.DUMMYFUNCTION("""COMPUTED_VALUE"""),0.0)</f>
        <v>0</v>
      </c>
      <c r="MR22">
        <f>IFERROR(__xludf.DUMMYFUNCTION("""COMPUTED_VALUE"""),0.0)</f>
        <v>0</v>
      </c>
      <c r="MS22">
        <f>IFERROR(__xludf.DUMMYFUNCTION("""COMPUTED_VALUE"""),0.0)</f>
        <v>0</v>
      </c>
      <c r="MT22" t="str">
        <f>IFERROR(__xludf.DUMMYFUNCTION("""COMPUTED_VALUE"""),"x")</f>
        <v>x</v>
      </c>
      <c r="MU22">
        <f>IFERROR(__xludf.DUMMYFUNCTION("""COMPUTED_VALUE"""),1.0)</f>
        <v>1</v>
      </c>
      <c r="MV22">
        <f>IFERROR(__xludf.DUMMYFUNCTION("""COMPUTED_VALUE"""),1.0)</f>
        <v>1</v>
      </c>
      <c r="MW22">
        <f>IFERROR(__xludf.DUMMYFUNCTION("""COMPUTED_VALUE"""),1.0)</f>
        <v>1</v>
      </c>
      <c r="MX22">
        <f>IFERROR(__xludf.DUMMYFUNCTION("""COMPUTED_VALUE"""),1.0)</f>
        <v>1</v>
      </c>
      <c r="MY22">
        <f>IFERROR(__xludf.DUMMYFUNCTION("""COMPUTED_VALUE"""),1.0)</f>
        <v>1</v>
      </c>
      <c r="MZ22">
        <f>IFERROR(__xludf.DUMMYFUNCTION("""COMPUTED_VALUE"""),1.0)</f>
        <v>1</v>
      </c>
      <c r="NA22">
        <f>IFERROR(__xludf.DUMMYFUNCTION("""COMPUTED_VALUE"""),0.0)</f>
        <v>0</v>
      </c>
      <c r="NB22">
        <f>IFERROR(__xludf.DUMMYFUNCTION("""COMPUTED_VALUE"""),1.0)</f>
        <v>1</v>
      </c>
      <c r="NC22">
        <f>IFERROR(__xludf.DUMMYFUNCTION("""COMPUTED_VALUE"""),1.0)</f>
        <v>1</v>
      </c>
      <c r="ND22">
        <f>IFERROR(__xludf.DUMMYFUNCTION("""COMPUTED_VALUE"""),1.0)</f>
        <v>1</v>
      </c>
      <c r="NE22">
        <f>IFERROR(__xludf.DUMMYFUNCTION("""COMPUTED_VALUE"""),1.0)</f>
        <v>1</v>
      </c>
      <c r="NF22">
        <f>IFERROR(__xludf.DUMMYFUNCTION("""COMPUTED_VALUE"""),0.0)</f>
        <v>0</v>
      </c>
      <c r="NG22">
        <f>IFERROR(__xludf.DUMMYFUNCTION("""COMPUTED_VALUE"""),0.0)</f>
        <v>0</v>
      </c>
      <c r="NH22">
        <f>IFERROR(__xludf.DUMMYFUNCTION("""COMPUTED_VALUE"""),0.0)</f>
        <v>0</v>
      </c>
      <c r="NI22">
        <f>IFERROR(__xludf.DUMMYFUNCTION("""COMPUTED_VALUE"""),0.0)</f>
        <v>0</v>
      </c>
      <c r="NJ22">
        <f>IFERROR(__xludf.DUMMYFUNCTION("""COMPUTED_VALUE"""),0.0)</f>
        <v>0</v>
      </c>
      <c r="NK22">
        <f>IFERROR(__xludf.DUMMYFUNCTION("""COMPUTED_VALUE"""),0.0)</f>
        <v>0</v>
      </c>
      <c r="NL22">
        <f>IFERROR(__xludf.DUMMYFUNCTION("""COMPUTED_VALUE"""),0.0)</f>
        <v>0</v>
      </c>
      <c r="NM22">
        <f>IFERROR(__xludf.DUMMYFUNCTION("""COMPUTED_VALUE"""),0.0)</f>
        <v>0</v>
      </c>
      <c r="NN22">
        <f>IFERROR(__xludf.DUMMYFUNCTION("""COMPUTED_VALUE"""),0.0)</f>
        <v>0</v>
      </c>
      <c r="NO22">
        <f>IFERROR(__xludf.DUMMYFUNCTION("""COMPUTED_VALUE"""),0.0)</f>
        <v>0</v>
      </c>
      <c r="NP22">
        <f>IFERROR(__xludf.DUMMYFUNCTION("""COMPUTED_VALUE"""),0.0)</f>
        <v>0</v>
      </c>
      <c r="NQ22">
        <f>IFERROR(__xludf.DUMMYFUNCTION("""COMPUTED_VALUE"""),0.0)</f>
        <v>0</v>
      </c>
      <c r="NR22">
        <f>IFERROR(__xludf.DUMMYFUNCTION("""COMPUTED_VALUE"""),0.0)</f>
        <v>0</v>
      </c>
    </row>
    <row r="23" ht="15.75" customHeight="1">
      <c r="A23">
        <f>IFERROR(__xludf.DUMMYFUNCTION("""COMPUTED_VALUE"""),22.0)</f>
        <v>22</v>
      </c>
      <c r="B23" t="str">
        <f>IFERROR(__xludf.DUMMYFUNCTION("""COMPUTED_VALUE"""),"Tosic")</f>
        <v>Tosic</v>
      </c>
      <c r="C23" t="str">
        <f>IFERROR(__xludf.DUMMYFUNCTION("""COMPUTED_VALUE"""),"Momčilo")</f>
        <v>Momčilo</v>
      </c>
      <c r="D23" t="str">
        <f>IFERROR(__xludf.DUMMYFUNCTION("""COMPUTED_VALUE"""),"Tošić")</f>
        <v>Tošić</v>
      </c>
      <c r="E23">
        <f>IFERROR(__xludf.DUMMYFUNCTION("""COMPUTED_VALUE"""),145.0)</f>
        <v>145</v>
      </c>
      <c r="F23" t="str">
        <f>IFERROR(__xludf.DUMMYFUNCTION("""COMPUTED_VALUE"""),"ODOBREN")</f>
        <v>ODOBREN</v>
      </c>
      <c r="G23" t="str">
        <f>IFERROR(__xludf.DUMMYFUNCTION("""COMPUTED_VALUE"""),"Niš")</f>
        <v>Niš</v>
      </c>
      <c r="H23" t="str">
        <f>IFERROR(__xludf.DUMMYFUNCTION("""COMPUTED_VALUE"""),"Gimnazija Svetozar Marković")</f>
        <v>Gimnazija Svetozar Marković</v>
      </c>
      <c r="I23" t="str">
        <f>IFERROR(__xludf.DUMMYFUNCTION("""COMPUTED_VALUE"""),"III")</f>
        <v>III</v>
      </c>
      <c r="J23" t="str">
        <f>IFERROR(__xludf.DUMMYFUNCTION("""COMPUTED_VALUE"""),"A")</f>
        <v>A</v>
      </c>
      <c r="K23" t="str">
        <f>IFERROR(__xludf.DUMMYFUNCTION("""COMPUTED_VALUE"""),"Ivan Stošić, Nikola Milosavljević, Marko Petković")</f>
        <v>Ivan Stošić, Nikola Milosavljević, Marko Petković</v>
      </c>
      <c r="L23" t="str">
        <f>IFERROR(__xludf.DUMMYFUNCTION("""COMPUTED_VALUE"""),"x")</f>
        <v>x</v>
      </c>
      <c r="M23" t="str">
        <f>IFERROR(__xludf.DUMMYFUNCTION("""COMPUTED_VALUE"""),"-")</f>
        <v>-</v>
      </c>
      <c r="N23" t="str">
        <f>IFERROR(__xludf.DUMMYFUNCTION("""COMPUTED_VALUE"""),"-")</f>
        <v>-</v>
      </c>
      <c r="O23" t="str">
        <f>IFERROR(__xludf.DUMMYFUNCTION("""COMPUTED_VALUE"""),"-")</f>
        <v>-</v>
      </c>
      <c r="P23">
        <f>IFERROR(__xludf.DUMMYFUNCTION("""COMPUTED_VALUE"""),100.0)</f>
        <v>100</v>
      </c>
      <c r="Q23">
        <f>IFERROR(__xludf.DUMMYFUNCTION("""COMPUTED_VALUE"""),11.0)</f>
        <v>11</v>
      </c>
      <c r="R23">
        <f>IFERROR(__xludf.DUMMYFUNCTION("""COMPUTED_VALUE"""),34.0)</f>
        <v>34</v>
      </c>
      <c r="S23" t="str">
        <f>IFERROR(__xludf.DUMMYFUNCTION("""COMPUTED_VALUE"""),"x")</f>
        <v>x</v>
      </c>
      <c r="T23" t="str">
        <f>IFERROR(__xludf.DUMMYFUNCTION("""COMPUTED_VALUE"""),"x")</f>
        <v>x</v>
      </c>
      <c r="U23" t="str">
        <f>IFERROR(__xludf.DUMMYFUNCTION("""COMPUTED_VALUE"""),"-")</f>
        <v>-</v>
      </c>
      <c r="V23" t="str">
        <f>IFERROR(__xludf.DUMMYFUNCTION("""COMPUTED_VALUE"""),"-")</f>
        <v>-</v>
      </c>
      <c r="W23" t="str">
        <f>IFERROR(__xludf.DUMMYFUNCTION("""COMPUTED_VALUE"""),"-")</f>
        <v>-</v>
      </c>
      <c r="X23" t="str">
        <f>IFERROR(__xludf.DUMMYFUNCTION("""COMPUTED_VALUE"""),"-")</f>
        <v>-</v>
      </c>
      <c r="Y23" t="str">
        <f>IFERROR(__xludf.DUMMYFUNCTION("""COMPUTED_VALUE"""),"-")</f>
        <v>-</v>
      </c>
      <c r="Z23" t="str">
        <f>IFERROR(__xludf.DUMMYFUNCTION("""COMPUTED_VALUE"""),"-")</f>
        <v>-</v>
      </c>
      <c r="AA23" t="str">
        <f>IFERROR(__xludf.DUMMYFUNCTION("""COMPUTED_VALUE"""),"-")</f>
        <v>-</v>
      </c>
      <c r="AB23" t="str">
        <f>IFERROR(__xludf.DUMMYFUNCTION("""COMPUTED_VALUE"""),"-")</f>
        <v>-</v>
      </c>
      <c r="AC23" t="str">
        <f>IFERROR(__xludf.DUMMYFUNCTION("""COMPUTED_VALUE"""),"-")</f>
        <v>-</v>
      </c>
      <c r="AD23" t="str">
        <f>IFERROR(__xludf.DUMMYFUNCTION("""COMPUTED_VALUE"""),"-")</f>
        <v>-</v>
      </c>
      <c r="AE23" t="str">
        <f>IFERROR(__xludf.DUMMYFUNCTION("""COMPUTED_VALUE"""),"-")</f>
        <v>-</v>
      </c>
      <c r="AF23" t="str">
        <f>IFERROR(__xludf.DUMMYFUNCTION("""COMPUTED_VALUE"""),"-")</f>
        <v>-</v>
      </c>
      <c r="AG23" t="str">
        <f>IFERROR(__xludf.DUMMYFUNCTION("""COMPUTED_VALUE"""),"-")</f>
        <v>-</v>
      </c>
      <c r="AH23" t="str">
        <f>IFERROR(__xludf.DUMMYFUNCTION("""COMPUTED_VALUE"""),"-")</f>
        <v>-</v>
      </c>
      <c r="AI23" t="str">
        <f>IFERROR(__xludf.DUMMYFUNCTION("""COMPUTED_VALUE"""),"-")</f>
        <v>-</v>
      </c>
      <c r="AJ23" t="str">
        <f>IFERROR(__xludf.DUMMYFUNCTION("""COMPUTED_VALUE"""),"-")</f>
        <v>-</v>
      </c>
      <c r="AK23" t="str">
        <f>IFERROR(__xludf.DUMMYFUNCTION("""COMPUTED_VALUE"""),"-")</f>
        <v>-</v>
      </c>
      <c r="AL23" t="str">
        <f>IFERROR(__xludf.DUMMYFUNCTION("""COMPUTED_VALUE"""),"-")</f>
        <v>-</v>
      </c>
      <c r="AM23" t="str">
        <f>IFERROR(__xludf.DUMMYFUNCTION("""COMPUTED_VALUE"""),"-")</f>
        <v>-</v>
      </c>
      <c r="AN23" t="str">
        <f>IFERROR(__xludf.DUMMYFUNCTION("""COMPUTED_VALUE"""),"-")</f>
        <v>-</v>
      </c>
      <c r="AO23" t="str">
        <f>IFERROR(__xludf.DUMMYFUNCTION("""COMPUTED_VALUE"""),"-")</f>
        <v>-</v>
      </c>
      <c r="AP23" t="str">
        <f>IFERROR(__xludf.DUMMYFUNCTION("""COMPUTED_VALUE"""),"-")</f>
        <v>-</v>
      </c>
      <c r="AQ23" t="str">
        <f>IFERROR(__xludf.DUMMYFUNCTION("""COMPUTED_VALUE"""),"-")</f>
        <v>-</v>
      </c>
      <c r="AR23" t="str">
        <f>IFERROR(__xludf.DUMMYFUNCTION("""COMPUTED_VALUE"""),"-")</f>
        <v>-</v>
      </c>
      <c r="AS23" t="str">
        <f>IFERROR(__xludf.DUMMYFUNCTION("""COMPUTED_VALUE"""),"-")</f>
        <v>-</v>
      </c>
      <c r="AT23" t="str">
        <f>IFERROR(__xludf.DUMMYFUNCTION("""COMPUTED_VALUE"""),"-")</f>
        <v>-</v>
      </c>
      <c r="AU23" t="str">
        <f>IFERROR(__xludf.DUMMYFUNCTION("""COMPUTED_VALUE"""),"-")</f>
        <v>-</v>
      </c>
      <c r="AV23" t="str">
        <f>IFERROR(__xludf.DUMMYFUNCTION("""COMPUTED_VALUE"""),"-")</f>
        <v>-</v>
      </c>
      <c r="AW23" t="str">
        <f>IFERROR(__xludf.DUMMYFUNCTION("""COMPUTED_VALUE"""),"-")</f>
        <v>-</v>
      </c>
      <c r="AX23" t="str">
        <f>IFERROR(__xludf.DUMMYFUNCTION("""COMPUTED_VALUE"""),"-")</f>
        <v>-</v>
      </c>
      <c r="AY23" t="str">
        <f>IFERROR(__xludf.DUMMYFUNCTION("""COMPUTED_VALUE"""),"-")</f>
        <v>-</v>
      </c>
      <c r="AZ23" t="str">
        <f>IFERROR(__xludf.DUMMYFUNCTION("""COMPUTED_VALUE"""),"-")</f>
        <v>-</v>
      </c>
      <c r="BA23" t="str">
        <f>IFERROR(__xludf.DUMMYFUNCTION("""COMPUTED_VALUE"""),"-")</f>
        <v>-</v>
      </c>
      <c r="BB23" t="str">
        <f>IFERROR(__xludf.DUMMYFUNCTION("""COMPUTED_VALUE"""),"-")</f>
        <v>-</v>
      </c>
      <c r="BC23" t="str">
        <f>IFERROR(__xludf.DUMMYFUNCTION("""COMPUTED_VALUE"""),"-")</f>
        <v>-</v>
      </c>
      <c r="BD23" t="str">
        <f>IFERROR(__xludf.DUMMYFUNCTION("""COMPUTED_VALUE"""),"-")</f>
        <v>-</v>
      </c>
      <c r="BE23" t="str">
        <f>IFERROR(__xludf.DUMMYFUNCTION("""COMPUTED_VALUE"""),"-")</f>
        <v>-</v>
      </c>
      <c r="BF23" t="str">
        <f>IFERROR(__xludf.DUMMYFUNCTION("""COMPUTED_VALUE"""),"-")</f>
        <v>-</v>
      </c>
      <c r="BG23" t="str">
        <f>IFERROR(__xludf.DUMMYFUNCTION("""COMPUTED_VALUE"""),"-")</f>
        <v>-</v>
      </c>
      <c r="BH23" t="str">
        <f>IFERROR(__xludf.DUMMYFUNCTION("""COMPUTED_VALUE"""),"-")</f>
        <v>-</v>
      </c>
      <c r="BI23" t="str">
        <f>IFERROR(__xludf.DUMMYFUNCTION("""COMPUTED_VALUE"""),"-")</f>
        <v>-</v>
      </c>
      <c r="BJ23" t="str">
        <f>IFERROR(__xludf.DUMMYFUNCTION("""COMPUTED_VALUE"""),"-")</f>
        <v>-</v>
      </c>
      <c r="BK23" t="str">
        <f>IFERROR(__xludf.DUMMYFUNCTION("""COMPUTED_VALUE"""),"x")</f>
        <v>x</v>
      </c>
      <c r="BL23" t="str">
        <f>IFERROR(__xludf.DUMMYFUNCTION("""COMPUTED_VALUE"""),"-")</f>
        <v>-</v>
      </c>
      <c r="BM23" t="str">
        <f>IFERROR(__xludf.DUMMYFUNCTION("""COMPUTED_VALUE"""),"-")</f>
        <v>-</v>
      </c>
      <c r="BN23" t="str">
        <f>IFERROR(__xludf.DUMMYFUNCTION("""COMPUTED_VALUE"""),"-")</f>
        <v>-</v>
      </c>
      <c r="BO23" t="str">
        <f>IFERROR(__xludf.DUMMYFUNCTION("""COMPUTED_VALUE"""),"-")</f>
        <v>-</v>
      </c>
      <c r="BP23" t="str">
        <f>IFERROR(__xludf.DUMMYFUNCTION("""COMPUTED_VALUE"""),"-")</f>
        <v>-</v>
      </c>
      <c r="BQ23" t="str">
        <f>IFERROR(__xludf.DUMMYFUNCTION("""COMPUTED_VALUE"""),"-")</f>
        <v>-</v>
      </c>
      <c r="BR23" t="str">
        <f>IFERROR(__xludf.DUMMYFUNCTION("""COMPUTED_VALUE"""),"-")</f>
        <v>-</v>
      </c>
      <c r="BS23" t="str">
        <f>IFERROR(__xludf.DUMMYFUNCTION("""COMPUTED_VALUE"""),"-")</f>
        <v>-</v>
      </c>
      <c r="BT23" t="str">
        <f>IFERROR(__xludf.DUMMYFUNCTION("""COMPUTED_VALUE"""),"-")</f>
        <v>-</v>
      </c>
      <c r="BU23" t="str">
        <f>IFERROR(__xludf.DUMMYFUNCTION("""COMPUTED_VALUE"""),"-")</f>
        <v>-</v>
      </c>
      <c r="BV23" t="str">
        <f>IFERROR(__xludf.DUMMYFUNCTION("""COMPUTED_VALUE"""),"-")</f>
        <v>-</v>
      </c>
      <c r="BW23" t="str">
        <f>IFERROR(__xludf.DUMMYFUNCTION("""COMPUTED_VALUE"""),"-")</f>
        <v>-</v>
      </c>
      <c r="BX23" t="str">
        <f>IFERROR(__xludf.DUMMYFUNCTION("""COMPUTED_VALUE"""),"-")</f>
        <v>-</v>
      </c>
      <c r="BY23" t="str">
        <f>IFERROR(__xludf.DUMMYFUNCTION("""COMPUTED_VALUE"""),"-")</f>
        <v>-</v>
      </c>
      <c r="BZ23" t="str">
        <f>IFERROR(__xludf.DUMMYFUNCTION("""COMPUTED_VALUE"""),"-")</f>
        <v>-</v>
      </c>
      <c r="CA23" t="str">
        <f>IFERROR(__xludf.DUMMYFUNCTION("""COMPUTED_VALUE"""),"-")</f>
        <v>-</v>
      </c>
      <c r="CB23" t="str">
        <f>IFERROR(__xludf.DUMMYFUNCTION("""COMPUTED_VALUE"""),"-")</f>
        <v>-</v>
      </c>
      <c r="CC23" t="str">
        <f>IFERROR(__xludf.DUMMYFUNCTION("""COMPUTED_VALUE"""),"-")</f>
        <v>-</v>
      </c>
      <c r="CD23" t="str">
        <f>IFERROR(__xludf.DUMMYFUNCTION("""COMPUTED_VALUE"""),"-")</f>
        <v>-</v>
      </c>
      <c r="CE23" t="str">
        <f>IFERROR(__xludf.DUMMYFUNCTION("""COMPUTED_VALUE"""),"-")</f>
        <v>-</v>
      </c>
      <c r="CF23" t="str">
        <f>IFERROR(__xludf.DUMMYFUNCTION("""COMPUTED_VALUE"""),"-")</f>
        <v>-</v>
      </c>
      <c r="CG23" t="str">
        <f>IFERROR(__xludf.DUMMYFUNCTION("""COMPUTED_VALUE"""),"-")</f>
        <v>-</v>
      </c>
      <c r="CH23" t="str">
        <f>IFERROR(__xludf.DUMMYFUNCTION("""COMPUTED_VALUE"""),"-")</f>
        <v>-</v>
      </c>
      <c r="CI23" t="str">
        <f>IFERROR(__xludf.DUMMYFUNCTION("""COMPUTED_VALUE"""),"-")</f>
        <v>-</v>
      </c>
      <c r="CJ23" t="str">
        <f>IFERROR(__xludf.DUMMYFUNCTION("""COMPUTED_VALUE"""),"-")</f>
        <v>-</v>
      </c>
      <c r="CK23" t="str">
        <f>IFERROR(__xludf.DUMMYFUNCTION("""COMPUTED_VALUE"""),"-")</f>
        <v>-</v>
      </c>
      <c r="CL23" t="str">
        <f>IFERROR(__xludf.DUMMYFUNCTION("""COMPUTED_VALUE"""),"-")</f>
        <v>-</v>
      </c>
      <c r="CM23" t="str">
        <f>IFERROR(__xludf.DUMMYFUNCTION("""COMPUTED_VALUE"""),"-")</f>
        <v>-</v>
      </c>
      <c r="CN23" t="str">
        <f>IFERROR(__xludf.DUMMYFUNCTION("""COMPUTED_VALUE"""),"-")</f>
        <v>-</v>
      </c>
      <c r="CO23" t="str">
        <f>IFERROR(__xludf.DUMMYFUNCTION("""COMPUTED_VALUE"""),"-")</f>
        <v>-</v>
      </c>
      <c r="CP23" t="str">
        <f>IFERROR(__xludf.DUMMYFUNCTION("""COMPUTED_VALUE"""),"-")</f>
        <v>-</v>
      </c>
      <c r="CQ23" t="str">
        <f>IFERROR(__xludf.DUMMYFUNCTION("""COMPUTED_VALUE"""),"-")</f>
        <v>-</v>
      </c>
      <c r="CR23" t="str">
        <f>IFERROR(__xludf.DUMMYFUNCTION("""COMPUTED_VALUE"""),"-")</f>
        <v>-</v>
      </c>
      <c r="CS23" t="str">
        <f>IFERROR(__xludf.DUMMYFUNCTION("""COMPUTED_VALUE"""),"x")</f>
        <v>x</v>
      </c>
      <c r="CT23" t="str">
        <f>IFERROR(__xludf.DUMMYFUNCTION("""COMPUTED_VALUE"""),"-")</f>
        <v>-</v>
      </c>
      <c r="CU23" t="str">
        <f>IFERROR(__xludf.DUMMYFUNCTION("""COMPUTED_VALUE"""),"-")</f>
        <v>-</v>
      </c>
      <c r="CV23" t="str">
        <f>IFERROR(__xludf.DUMMYFUNCTION("""COMPUTED_VALUE"""),"-")</f>
        <v>-</v>
      </c>
      <c r="CW23" t="str">
        <f>IFERROR(__xludf.DUMMYFUNCTION("""COMPUTED_VALUE"""),"-")</f>
        <v>-</v>
      </c>
      <c r="CX23" t="str">
        <f>IFERROR(__xludf.DUMMYFUNCTION("""COMPUTED_VALUE"""),"-")</f>
        <v>-</v>
      </c>
      <c r="CY23" t="str">
        <f>IFERROR(__xludf.DUMMYFUNCTION("""COMPUTED_VALUE"""),"-")</f>
        <v>-</v>
      </c>
      <c r="CZ23" t="str">
        <f>IFERROR(__xludf.DUMMYFUNCTION("""COMPUTED_VALUE"""),"-")</f>
        <v>-</v>
      </c>
      <c r="DA23" t="str">
        <f>IFERROR(__xludf.DUMMYFUNCTION("""COMPUTED_VALUE"""),"-")</f>
        <v>-</v>
      </c>
      <c r="DB23" t="str">
        <f>IFERROR(__xludf.DUMMYFUNCTION("""COMPUTED_VALUE"""),"-")</f>
        <v>-</v>
      </c>
      <c r="DC23" t="str">
        <f>IFERROR(__xludf.DUMMYFUNCTION("""COMPUTED_VALUE"""),"-")</f>
        <v>-</v>
      </c>
      <c r="DD23" t="str">
        <f>IFERROR(__xludf.DUMMYFUNCTION("""COMPUTED_VALUE"""),"-")</f>
        <v>-</v>
      </c>
      <c r="DE23" t="str">
        <f>IFERROR(__xludf.DUMMYFUNCTION("""COMPUTED_VALUE"""),"-")</f>
        <v>-</v>
      </c>
      <c r="DF23" t="str">
        <f>IFERROR(__xludf.DUMMYFUNCTION("""COMPUTED_VALUE"""),"-")</f>
        <v>-</v>
      </c>
      <c r="DG23" t="str">
        <f>IFERROR(__xludf.DUMMYFUNCTION("""COMPUTED_VALUE"""),"-")</f>
        <v>-</v>
      </c>
      <c r="DH23" t="str">
        <f>IFERROR(__xludf.DUMMYFUNCTION("""COMPUTED_VALUE"""),"-")</f>
        <v>-</v>
      </c>
      <c r="DI23" t="str">
        <f>IFERROR(__xludf.DUMMYFUNCTION("""COMPUTED_VALUE"""),"-")</f>
        <v>-</v>
      </c>
      <c r="DJ23" t="str">
        <f>IFERROR(__xludf.DUMMYFUNCTION("""COMPUTED_VALUE"""),"-")</f>
        <v>-</v>
      </c>
      <c r="DK23" t="str">
        <f>IFERROR(__xludf.DUMMYFUNCTION("""COMPUTED_VALUE"""),"-")</f>
        <v>-</v>
      </c>
      <c r="DL23" t="str">
        <f>IFERROR(__xludf.DUMMYFUNCTION("""COMPUTED_VALUE"""),"-")</f>
        <v>-</v>
      </c>
      <c r="DM23" t="str">
        <f>IFERROR(__xludf.DUMMYFUNCTION("""COMPUTED_VALUE"""),"-")</f>
        <v>-</v>
      </c>
      <c r="DN23" t="str">
        <f>IFERROR(__xludf.DUMMYFUNCTION("""COMPUTED_VALUE"""),"-")</f>
        <v>-</v>
      </c>
      <c r="DO23" t="str">
        <f>IFERROR(__xludf.DUMMYFUNCTION("""COMPUTED_VALUE"""),"-")</f>
        <v>-</v>
      </c>
      <c r="DP23" t="str">
        <f>IFERROR(__xludf.DUMMYFUNCTION("""COMPUTED_VALUE"""),"-")</f>
        <v>-</v>
      </c>
      <c r="DQ23" t="str">
        <f>IFERROR(__xludf.DUMMYFUNCTION("""COMPUTED_VALUE"""),"-")</f>
        <v>-</v>
      </c>
      <c r="DR23" t="str">
        <f>IFERROR(__xludf.DUMMYFUNCTION("""COMPUTED_VALUE"""),"-")</f>
        <v>-</v>
      </c>
      <c r="DS23" t="str">
        <f>IFERROR(__xludf.DUMMYFUNCTION("""COMPUTED_VALUE"""),"-")</f>
        <v>-</v>
      </c>
      <c r="DT23" t="str">
        <f>IFERROR(__xludf.DUMMYFUNCTION("""COMPUTED_VALUE"""),"-")</f>
        <v>-</v>
      </c>
      <c r="DU23" t="str">
        <f>IFERROR(__xludf.DUMMYFUNCTION("""COMPUTED_VALUE"""),"-")</f>
        <v>-</v>
      </c>
      <c r="DV23" t="str">
        <f>IFERROR(__xludf.DUMMYFUNCTION("""COMPUTED_VALUE"""),"-")</f>
        <v>-</v>
      </c>
      <c r="DW23" t="str">
        <f>IFERROR(__xludf.DUMMYFUNCTION("""COMPUTED_VALUE"""),"-")</f>
        <v>-</v>
      </c>
      <c r="DX23" t="str">
        <f>IFERROR(__xludf.DUMMYFUNCTION("""COMPUTED_VALUE"""),"-")</f>
        <v>-</v>
      </c>
      <c r="DY23" t="str">
        <f>IFERROR(__xludf.DUMMYFUNCTION("""COMPUTED_VALUE"""),"-")</f>
        <v>-</v>
      </c>
      <c r="DZ23" t="str">
        <f>IFERROR(__xludf.DUMMYFUNCTION("""COMPUTED_VALUE"""),"x")</f>
        <v>x</v>
      </c>
      <c r="EA23" t="str">
        <f>IFERROR(__xludf.DUMMYFUNCTION("""COMPUTED_VALUE"""),"OK")</f>
        <v>OK</v>
      </c>
      <c r="EB23" t="str">
        <f>IFERROR(__xludf.DUMMYFUNCTION("""COMPUTED_VALUE"""),"OK")</f>
        <v>OK</v>
      </c>
      <c r="EC23" t="str">
        <f>IFERROR(__xludf.DUMMYFUNCTION("""COMPUTED_VALUE"""),"OK")</f>
        <v>OK</v>
      </c>
      <c r="ED23" t="str">
        <f>IFERROR(__xludf.DUMMYFUNCTION("""COMPUTED_VALUE"""),"OK")</f>
        <v>OK</v>
      </c>
      <c r="EE23" t="str">
        <f>IFERROR(__xludf.DUMMYFUNCTION("""COMPUTED_VALUE"""),"OK")</f>
        <v>OK</v>
      </c>
      <c r="EF23" t="str">
        <f>IFERROR(__xludf.DUMMYFUNCTION("""COMPUTED_VALUE"""),"OK")</f>
        <v>OK</v>
      </c>
      <c r="EG23" t="str">
        <f>IFERROR(__xludf.DUMMYFUNCTION("""COMPUTED_VALUE"""),"OK")</f>
        <v>OK</v>
      </c>
      <c r="EH23" t="str">
        <f>IFERROR(__xludf.DUMMYFUNCTION("""COMPUTED_VALUE"""),"OK")</f>
        <v>OK</v>
      </c>
      <c r="EI23" t="str">
        <f>IFERROR(__xludf.DUMMYFUNCTION("""COMPUTED_VALUE"""),"OK")</f>
        <v>OK</v>
      </c>
      <c r="EJ23" t="str">
        <f>IFERROR(__xludf.DUMMYFUNCTION("""COMPUTED_VALUE"""),"OK")</f>
        <v>OK</v>
      </c>
      <c r="EK23" t="str">
        <f>IFERROR(__xludf.DUMMYFUNCTION("""COMPUTED_VALUE"""),"OK")</f>
        <v>OK</v>
      </c>
      <c r="EL23" t="str">
        <f>IFERROR(__xludf.DUMMYFUNCTION("""COMPUTED_VALUE"""),"OK")</f>
        <v>OK</v>
      </c>
      <c r="EM23" t="str">
        <f>IFERROR(__xludf.DUMMYFUNCTION("""COMPUTED_VALUE"""),"OK")</f>
        <v>OK</v>
      </c>
      <c r="EN23" t="str">
        <f>IFERROR(__xludf.DUMMYFUNCTION("""COMPUTED_VALUE"""),"OK")</f>
        <v>OK</v>
      </c>
      <c r="EO23" t="str">
        <f>IFERROR(__xludf.DUMMYFUNCTION("""COMPUTED_VALUE"""),"OK")</f>
        <v>OK</v>
      </c>
      <c r="EP23" t="str">
        <f>IFERROR(__xludf.DUMMYFUNCTION("""COMPUTED_VALUE"""),"OK")</f>
        <v>OK</v>
      </c>
      <c r="EQ23" t="str">
        <f>IFERROR(__xludf.DUMMYFUNCTION("""COMPUTED_VALUE"""),"x")</f>
        <v>x</v>
      </c>
      <c r="ER23" t="str">
        <f>IFERROR(__xludf.DUMMYFUNCTION("""COMPUTED_VALUE"""),"WA")</f>
        <v>WA</v>
      </c>
      <c r="ES23" t="str">
        <f>IFERROR(__xludf.DUMMYFUNCTION("""COMPUTED_VALUE"""),"OK")</f>
        <v>OK</v>
      </c>
      <c r="ET23" t="str">
        <f>IFERROR(__xludf.DUMMYFUNCTION("""COMPUTED_VALUE"""),"OK")</f>
        <v>OK</v>
      </c>
      <c r="EU23" t="str">
        <f>IFERROR(__xludf.DUMMYFUNCTION("""COMPUTED_VALUE"""),"OK")</f>
        <v>OK</v>
      </c>
      <c r="EV23" t="str">
        <f>IFERROR(__xludf.DUMMYFUNCTION("""COMPUTED_VALUE"""),"OK")</f>
        <v>OK</v>
      </c>
      <c r="EW23" t="str">
        <f>IFERROR(__xludf.DUMMYFUNCTION("""COMPUTED_VALUE"""),"OK")</f>
        <v>OK</v>
      </c>
      <c r="EX23" t="str">
        <f>IFERROR(__xludf.DUMMYFUNCTION("""COMPUTED_VALUE"""),"WA")</f>
        <v>WA</v>
      </c>
      <c r="EY23" t="str">
        <f>IFERROR(__xludf.DUMMYFUNCTION("""COMPUTED_VALUE"""),"WA")</f>
        <v>WA</v>
      </c>
      <c r="EZ23" t="str">
        <f>IFERROR(__xludf.DUMMYFUNCTION("""COMPUTED_VALUE"""),"WA")</f>
        <v>WA</v>
      </c>
      <c r="FA23" t="str">
        <f>IFERROR(__xludf.DUMMYFUNCTION("""COMPUTED_VALUE"""),"WA")</f>
        <v>WA</v>
      </c>
      <c r="FB23" t="str">
        <f>IFERROR(__xludf.DUMMYFUNCTION("""COMPUTED_VALUE"""),"OK")</f>
        <v>OK</v>
      </c>
      <c r="FC23" t="str">
        <f>IFERROR(__xludf.DUMMYFUNCTION("""COMPUTED_VALUE"""),"WA")</f>
        <v>WA</v>
      </c>
      <c r="FD23" t="str">
        <f>IFERROR(__xludf.DUMMYFUNCTION("""COMPUTED_VALUE"""),"WA")</f>
        <v>WA</v>
      </c>
      <c r="FE23" t="str">
        <f>IFERROR(__xludf.DUMMYFUNCTION("""COMPUTED_VALUE"""),"WA")</f>
        <v>WA</v>
      </c>
      <c r="FF23" t="str">
        <f>IFERROR(__xludf.DUMMYFUNCTION("""COMPUTED_VALUE"""),"WA")</f>
        <v>WA</v>
      </c>
      <c r="FG23" t="str">
        <f>IFERROR(__xludf.DUMMYFUNCTION("""COMPUTED_VALUE"""),"WA")</f>
        <v>WA</v>
      </c>
      <c r="FH23" t="str">
        <f>IFERROR(__xludf.DUMMYFUNCTION("""COMPUTED_VALUE"""),"WA")</f>
        <v>WA</v>
      </c>
      <c r="FI23" t="str">
        <f>IFERROR(__xludf.DUMMYFUNCTION("""COMPUTED_VALUE"""),"WA")</f>
        <v>WA</v>
      </c>
      <c r="FJ23" t="str">
        <f>IFERROR(__xludf.DUMMYFUNCTION("""COMPUTED_VALUE"""),"WA")</f>
        <v>WA</v>
      </c>
      <c r="FK23" t="str">
        <f>IFERROR(__xludf.DUMMYFUNCTION("""COMPUTED_VALUE"""),"WA")</f>
        <v>WA</v>
      </c>
      <c r="FL23" t="str">
        <f>IFERROR(__xludf.DUMMYFUNCTION("""COMPUTED_VALUE"""),"OK")</f>
        <v>OK</v>
      </c>
      <c r="FM23" t="str">
        <f>IFERROR(__xludf.DUMMYFUNCTION("""COMPUTED_VALUE"""),"WA")</f>
        <v>WA</v>
      </c>
      <c r="FN23" t="str">
        <f>IFERROR(__xludf.DUMMYFUNCTION("""COMPUTED_VALUE"""),"WA")</f>
        <v>WA</v>
      </c>
      <c r="FO23" t="str">
        <f>IFERROR(__xludf.DUMMYFUNCTION("""COMPUTED_VALUE"""),"WA")</f>
        <v>WA</v>
      </c>
      <c r="FP23" t="str">
        <f>IFERROR(__xludf.DUMMYFUNCTION("""COMPUTED_VALUE"""),"WA")</f>
        <v>WA</v>
      </c>
      <c r="FQ23" t="str">
        <f>IFERROR(__xludf.DUMMYFUNCTION("""COMPUTED_VALUE"""),"WA")</f>
        <v>WA</v>
      </c>
      <c r="FR23" t="str">
        <f>IFERROR(__xludf.DUMMYFUNCTION("""COMPUTED_VALUE"""),"WA")</f>
        <v>WA</v>
      </c>
      <c r="FS23" t="str">
        <f>IFERROR(__xludf.DUMMYFUNCTION("""COMPUTED_VALUE"""),"WA")</f>
        <v>WA</v>
      </c>
      <c r="FT23" t="str">
        <f>IFERROR(__xludf.DUMMYFUNCTION("""COMPUTED_VALUE"""),"x")</f>
        <v>x</v>
      </c>
      <c r="FU23" t="str">
        <f>IFERROR(__xludf.DUMMYFUNCTION("""COMPUTED_VALUE"""),"OK")</f>
        <v>OK</v>
      </c>
      <c r="FV23" t="str">
        <f>IFERROR(__xludf.DUMMYFUNCTION("""COMPUTED_VALUE"""),"OK")</f>
        <v>OK</v>
      </c>
      <c r="FW23" t="str">
        <f>IFERROR(__xludf.DUMMYFUNCTION("""COMPUTED_VALUE"""),"OK")</f>
        <v>OK</v>
      </c>
      <c r="FX23" t="str">
        <f>IFERROR(__xludf.DUMMYFUNCTION("""COMPUTED_VALUE"""),"OK")</f>
        <v>OK</v>
      </c>
      <c r="FY23" t="str">
        <f>IFERROR(__xludf.DUMMYFUNCTION("""COMPUTED_VALUE"""),"OK")</f>
        <v>OK</v>
      </c>
      <c r="FZ23" t="str">
        <f>IFERROR(__xludf.DUMMYFUNCTION("""COMPUTED_VALUE"""),"WA")</f>
        <v>WA</v>
      </c>
      <c r="GA23" t="str">
        <f>IFERROR(__xludf.DUMMYFUNCTION("""COMPUTED_VALUE"""),"WA")</f>
        <v>WA</v>
      </c>
      <c r="GB23" t="str">
        <f>IFERROR(__xludf.DUMMYFUNCTION("""COMPUTED_VALUE"""),"WA")</f>
        <v>WA</v>
      </c>
      <c r="GC23" t="str">
        <f>IFERROR(__xludf.DUMMYFUNCTION("""COMPUTED_VALUE"""),"WA")</f>
        <v>WA</v>
      </c>
      <c r="GD23" t="str">
        <f>IFERROR(__xludf.DUMMYFUNCTION("""COMPUTED_VALUE"""),"WA")</f>
        <v>WA</v>
      </c>
      <c r="GE23" t="str">
        <f>IFERROR(__xludf.DUMMYFUNCTION("""COMPUTED_VALUE"""),"WA")</f>
        <v>WA</v>
      </c>
      <c r="GF23" t="str">
        <f>IFERROR(__xludf.DUMMYFUNCTION("""COMPUTED_VALUE"""),"OK")</f>
        <v>OK</v>
      </c>
      <c r="GG23" t="str">
        <f>IFERROR(__xludf.DUMMYFUNCTION("""COMPUTED_VALUE"""),"OK")</f>
        <v>OK</v>
      </c>
      <c r="GH23" t="str">
        <f>IFERROR(__xludf.DUMMYFUNCTION("""COMPUTED_VALUE"""),"OK")</f>
        <v>OK</v>
      </c>
      <c r="GI23" t="str">
        <f>IFERROR(__xludf.DUMMYFUNCTION("""COMPUTED_VALUE"""),"OK")</f>
        <v>OK</v>
      </c>
      <c r="GJ23" t="str">
        <f>IFERROR(__xludf.DUMMYFUNCTION("""COMPUTED_VALUE"""),"OK")</f>
        <v>OK</v>
      </c>
      <c r="GK23" t="str">
        <f>IFERROR(__xludf.DUMMYFUNCTION("""COMPUTED_VALUE"""),"WA")</f>
        <v>WA</v>
      </c>
      <c r="GL23" t="str">
        <f>IFERROR(__xludf.DUMMYFUNCTION("""COMPUTED_VALUE"""),"WA")</f>
        <v>WA</v>
      </c>
      <c r="GM23" t="str">
        <f>IFERROR(__xludf.DUMMYFUNCTION("""COMPUTED_VALUE"""),"WA")</f>
        <v>WA</v>
      </c>
      <c r="GN23" t="str">
        <f>IFERROR(__xludf.DUMMYFUNCTION("""COMPUTED_VALUE"""),"WA")</f>
        <v>WA</v>
      </c>
      <c r="GO23" t="str">
        <f>IFERROR(__xludf.DUMMYFUNCTION("""COMPUTED_VALUE"""),"WA")</f>
        <v>WA</v>
      </c>
      <c r="GP23" t="str">
        <f>IFERROR(__xludf.DUMMYFUNCTION("""COMPUTED_VALUE"""),"WA")</f>
        <v>WA</v>
      </c>
      <c r="GQ23" t="str">
        <f>IFERROR(__xludf.DUMMYFUNCTION("""COMPUTED_VALUE"""),"WA")</f>
        <v>WA</v>
      </c>
      <c r="GR23" t="str">
        <f>IFERROR(__xludf.DUMMYFUNCTION("""COMPUTED_VALUE"""),"WA")</f>
        <v>WA</v>
      </c>
      <c r="GS23" t="str">
        <f>IFERROR(__xludf.DUMMYFUNCTION("""COMPUTED_VALUE"""),"x")</f>
        <v>x</v>
      </c>
      <c r="GT23" t="str">
        <f>IFERROR(__xludf.DUMMYFUNCTION("""COMPUTED_VALUE"""),"x")</f>
        <v>x</v>
      </c>
      <c r="GU23">
        <f>IFERROR(__xludf.DUMMYFUNCTION("""COMPUTED_VALUE"""),0.0)</f>
        <v>0</v>
      </c>
      <c r="GV23">
        <f>IFERROR(__xludf.DUMMYFUNCTION("""COMPUTED_VALUE"""),0.0)</f>
        <v>0</v>
      </c>
      <c r="GW23">
        <f>IFERROR(__xludf.DUMMYFUNCTION("""COMPUTED_VALUE"""),0.0)</f>
        <v>0</v>
      </c>
      <c r="GX23">
        <f>IFERROR(__xludf.DUMMYFUNCTION("""COMPUTED_VALUE"""),0.0)</f>
        <v>0</v>
      </c>
      <c r="GY23">
        <f>IFERROR(__xludf.DUMMYFUNCTION("""COMPUTED_VALUE"""),0.0)</f>
        <v>0</v>
      </c>
      <c r="GZ23">
        <f>IFERROR(__xludf.DUMMYFUNCTION("""COMPUTED_VALUE"""),0.0)</f>
        <v>0</v>
      </c>
      <c r="HA23">
        <f>IFERROR(__xludf.DUMMYFUNCTION("""COMPUTED_VALUE"""),0.0)</f>
        <v>0</v>
      </c>
      <c r="HB23">
        <f>IFERROR(__xludf.DUMMYFUNCTION("""COMPUTED_VALUE"""),0.0)</f>
        <v>0</v>
      </c>
      <c r="HC23">
        <f>IFERROR(__xludf.DUMMYFUNCTION("""COMPUTED_VALUE"""),0.0)</f>
        <v>0</v>
      </c>
      <c r="HD23">
        <f>IFERROR(__xludf.DUMMYFUNCTION("""COMPUTED_VALUE"""),0.0)</f>
        <v>0</v>
      </c>
      <c r="HE23">
        <f>IFERROR(__xludf.DUMMYFUNCTION("""COMPUTED_VALUE"""),0.0)</f>
        <v>0</v>
      </c>
      <c r="HF23">
        <f>IFERROR(__xludf.DUMMYFUNCTION("""COMPUTED_VALUE"""),0.0)</f>
        <v>0</v>
      </c>
      <c r="HG23">
        <f>IFERROR(__xludf.DUMMYFUNCTION("""COMPUTED_VALUE"""),0.0)</f>
        <v>0</v>
      </c>
      <c r="HH23">
        <f>IFERROR(__xludf.DUMMYFUNCTION("""COMPUTED_VALUE"""),0.0)</f>
        <v>0</v>
      </c>
      <c r="HI23">
        <f>IFERROR(__xludf.DUMMYFUNCTION("""COMPUTED_VALUE"""),0.0)</f>
        <v>0</v>
      </c>
      <c r="HJ23">
        <f>IFERROR(__xludf.DUMMYFUNCTION("""COMPUTED_VALUE"""),0.0)</f>
        <v>0</v>
      </c>
      <c r="HK23">
        <f>IFERROR(__xludf.DUMMYFUNCTION("""COMPUTED_VALUE"""),0.0)</f>
        <v>0</v>
      </c>
      <c r="HL23">
        <f>IFERROR(__xludf.DUMMYFUNCTION("""COMPUTED_VALUE"""),0.0)</f>
        <v>0</v>
      </c>
      <c r="HM23">
        <f>IFERROR(__xludf.DUMMYFUNCTION("""COMPUTED_VALUE"""),0.0)</f>
        <v>0</v>
      </c>
      <c r="HN23">
        <f>IFERROR(__xludf.DUMMYFUNCTION("""COMPUTED_VALUE"""),0.0)</f>
        <v>0</v>
      </c>
      <c r="HO23">
        <f>IFERROR(__xludf.DUMMYFUNCTION("""COMPUTED_VALUE"""),0.0)</f>
        <v>0</v>
      </c>
      <c r="HP23">
        <f>IFERROR(__xludf.DUMMYFUNCTION("""COMPUTED_VALUE"""),0.0)</f>
        <v>0</v>
      </c>
      <c r="HQ23">
        <f>IFERROR(__xludf.DUMMYFUNCTION("""COMPUTED_VALUE"""),0.0)</f>
        <v>0</v>
      </c>
      <c r="HR23">
        <f>IFERROR(__xludf.DUMMYFUNCTION("""COMPUTED_VALUE"""),0.0)</f>
        <v>0</v>
      </c>
      <c r="HS23">
        <f>IFERROR(__xludf.DUMMYFUNCTION("""COMPUTED_VALUE"""),0.0)</f>
        <v>0</v>
      </c>
      <c r="HT23">
        <f>IFERROR(__xludf.DUMMYFUNCTION("""COMPUTED_VALUE"""),0.0)</f>
        <v>0</v>
      </c>
      <c r="HU23">
        <f>IFERROR(__xludf.DUMMYFUNCTION("""COMPUTED_VALUE"""),0.0)</f>
        <v>0</v>
      </c>
      <c r="HV23">
        <f>IFERROR(__xludf.DUMMYFUNCTION("""COMPUTED_VALUE"""),0.0)</f>
        <v>0</v>
      </c>
      <c r="HW23">
        <f>IFERROR(__xludf.DUMMYFUNCTION("""COMPUTED_VALUE"""),0.0)</f>
        <v>0</v>
      </c>
      <c r="HX23">
        <f>IFERROR(__xludf.DUMMYFUNCTION("""COMPUTED_VALUE"""),0.0)</f>
        <v>0</v>
      </c>
      <c r="HY23">
        <f>IFERROR(__xludf.DUMMYFUNCTION("""COMPUTED_VALUE"""),0.0)</f>
        <v>0</v>
      </c>
      <c r="HZ23">
        <f>IFERROR(__xludf.DUMMYFUNCTION("""COMPUTED_VALUE"""),0.0)</f>
        <v>0</v>
      </c>
      <c r="IA23">
        <f>IFERROR(__xludf.DUMMYFUNCTION("""COMPUTED_VALUE"""),0.0)</f>
        <v>0</v>
      </c>
      <c r="IB23">
        <f>IFERROR(__xludf.DUMMYFUNCTION("""COMPUTED_VALUE"""),0.0)</f>
        <v>0</v>
      </c>
      <c r="IC23">
        <f>IFERROR(__xludf.DUMMYFUNCTION("""COMPUTED_VALUE"""),0.0)</f>
        <v>0</v>
      </c>
      <c r="ID23">
        <f>IFERROR(__xludf.DUMMYFUNCTION("""COMPUTED_VALUE"""),0.0)</f>
        <v>0</v>
      </c>
      <c r="IE23">
        <f>IFERROR(__xludf.DUMMYFUNCTION("""COMPUTED_VALUE"""),0.0)</f>
        <v>0</v>
      </c>
      <c r="IF23">
        <f>IFERROR(__xludf.DUMMYFUNCTION("""COMPUTED_VALUE"""),0.0)</f>
        <v>0</v>
      </c>
      <c r="IG23">
        <f>IFERROR(__xludf.DUMMYFUNCTION("""COMPUTED_VALUE"""),0.0)</f>
        <v>0</v>
      </c>
      <c r="IH23">
        <f>IFERROR(__xludf.DUMMYFUNCTION("""COMPUTED_VALUE"""),0.0)</f>
        <v>0</v>
      </c>
      <c r="II23">
        <f>IFERROR(__xludf.DUMMYFUNCTION("""COMPUTED_VALUE"""),0.0)</f>
        <v>0</v>
      </c>
      <c r="IJ23">
        <f>IFERROR(__xludf.DUMMYFUNCTION("""COMPUTED_VALUE"""),0.0)</f>
        <v>0</v>
      </c>
      <c r="IK23" t="str">
        <f>IFERROR(__xludf.DUMMYFUNCTION("""COMPUTED_VALUE"""),"x")</f>
        <v>x</v>
      </c>
      <c r="IL23">
        <f>IFERROR(__xludf.DUMMYFUNCTION("""COMPUTED_VALUE"""),0.0)</f>
        <v>0</v>
      </c>
      <c r="IM23">
        <f>IFERROR(__xludf.DUMMYFUNCTION("""COMPUTED_VALUE"""),0.0)</f>
        <v>0</v>
      </c>
      <c r="IN23">
        <f>IFERROR(__xludf.DUMMYFUNCTION("""COMPUTED_VALUE"""),0.0)</f>
        <v>0</v>
      </c>
      <c r="IO23">
        <f>IFERROR(__xludf.DUMMYFUNCTION("""COMPUTED_VALUE"""),0.0)</f>
        <v>0</v>
      </c>
      <c r="IP23">
        <f>IFERROR(__xludf.DUMMYFUNCTION("""COMPUTED_VALUE"""),0.0)</f>
        <v>0</v>
      </c>
      <c r="IQ23">
        <f>IFERROR(__xludf.DUMMYFUNCTION("""COMPUTED_VALUE"""),0.0)</f>
        <v>0</v>
      </c>
      <c r="IR23">
        <f>IFERROR(__xludf.DUMMYFUNCTION("""COMPUTED_VALUE"""),0.0)</f>
        <v>0</v>
      </c>
      <c r="IS23">
        <f>IFERROR(__xludf.DUMMYFUNCTION("""COMPUTED_VALUE"""),0.0)</f>
        <v>0</v>
      </c>
      <c r="IT23">
        <f>IFERROR(__xludf.DUMMYFUNCTION("""COMPUTED_VALUE"""),0.0)</f>
        <v>0</v>
      </c>
      <c r="IU23">
        <f>IFERROR(__xludf.DUMMYFUNCTION("""COMPUTED_VALUE"""),0.0)</f>
        <v>0</v>
      </c>
      <c r="IV23">
        <f>IFERROR(__xludf.DUMMYFUNCTION("""COMPUTED_VALUE"""),0.0)</f>
        <v>0</v>
      </c>
      <c r="IW23">
        <f>IFERROR(__xludf.DUMMYFUNCTION("""COMPUTED_VALUE"""),0.0)</f>
        <v>0</v>
      </c>
      <c r="IX23">
        <f>IFERROR(__xludf.DUMMYFUNCTION("""COMPUTED_VALUE"""),0.0)</f>
        <v>0</v>
      </c>
      <c r="IY23">
        <f>IFERROR(__xludf.DUMMYFUNCTION("""COMPUTED_VALUE"""),0.0)</f>
        <v>0</v>
      </c>
      <c r="IZ23">
        <f>IFERROR(__xludf.DUMMYFUNCTION("""COMPUTED_VALUE"""),0.0)</f>
        <v>0</v>
      </c>
      <c r="JA23">
        <f>IFERROR(__xludf.DUMMYFUNCTION("""COMPUTED_VALUE"""),0.0)</f>
        <v>0</v>
      </c>
      <c r="JB23">
        <f>IFERROR(__xludf.DUMMYFUNCTION("""COMPUTED_VALUE"""),0.0)</f>
        <v>0</v>
      </c>
      <c r="JC23">
        <f>IFERROR(__xludf.DUMMYFUNCTION("""COMPUTED_VALUE"""),0.0)</f>
        <v>0</v>
      </c>
      <c r="JD23">
        <f>IFERROR(__xludf.DUMMYFUNCTION("""COMPUTED_VALUE"""),0.0)</f>
        <v>0</v>
      </c>
      <c r="JE23">
        <f>IFERROR(__xludf.DUMMYFUNCTION("""COMPUTED_VALUE"""),0.0)</f>
        <v>0</v>
      </c>
      <c r="JF23">
        <f>IFERROR(__xludf.DUMMYFUNCTION("""COMPUTED_VALUE"""),0.0)</f>
        <v>0</v>
      </c>
      <c r="JG23">
        <f>IFERROR(__xludf.DUMMYFUNCTION("""COMPUTED_VALUE"""),0.0)</f>
        <v>0</v>
      </c>
      <c r="JH23">
        <f>IFERROR(__xludf.DUMMYFUNCTION("""COMPUTED_VALUE"""),0.0)</f>
        <v>0</v>
      </c>
      <c r="JI23">
        <f>IFERROR(__xludf.DUMMYFUNCTION("""COMPUTED_VALUE"""),0.0)</f>
        <v>0</v>
      </c>
      <c r="JJ23">
        <f>IFERROR(__xludf.DUMMYFUNCTION("""COMPUTED_VALUE"""),0.0)</f>
        <v>0</v>
      </c>
      <c r="JK23">
        <f>IFERROR(__xludf.DUMMYFUNCTION("""COMPUTED_VALUE"""),0.0)</f>
        <v>0</v>
      </c>
      <c r="JL23">
        <f>IFERROR(__xludf.DUMMYFUNCTION("""COMPUTED_VALUE"""),0.0)</f>
        <v>0</v>
      </c>
      <c r="JM23">
        <f>IFERROR(__xludf.DUMMYFUNCTION("""COMPUTED_VALUE"""),0.0)</f>
        <v>0</v>
      </c>
      <c r="JN23">
        <f>IFERROR(__xludf.DUMMYFUNCTION("""COMPUTED_VALUE"""),0.0)</f>
        <v>0</v>
      </c>
      <c r="JO23">
        <f>IFERROR(__xludf.DUMMYFUNCTION("""COMPUTED_VALUE"""),0.0)</f>
        <v>0</v>
      </c>
      <c r="JP23">
        <f>IFERROR(__xludf.DUMMYFUNCTION("""COMPUTED_VALUE"""),0.0)</f>
        <v>0</v>
      </c>
      <c r="JQ23">
        <f>IFERROR(__xludf.DUMMYFUNCTION("""COMPUTED_VALUE"""),0.0)</f>
        <v>0</v>
      </c>
      <c r="JR23">
        <f>IFERROR(__xludf.DUMMYFUNCTION("""COMPUTED_VALUE"""),0.0)</f>
        <v>0</v>
      </c>
      <c r="JS23" t="str">
        <f>IFERROR(__xludf.DUMMYFUNCTION("""COMPUTED_VALUE"""),"x")</f>
        <v>x</v>
      </c>
      <c r="JT23">
        <f>IFERROR(__xludf.DUMMYFUNCTION("""COMPUTED_VALUE"""),0.0)</f>
        <v>0</v>
      </c>
      <c r="JU23">
        <f>IFERROR(__xludf.DUMMYFUNCTION("""COMPUTED_VALUE"""),0.0)</f>
        <v>0</v>
      </c>
      <c r="JV23">
        <f>IFERROR(__xludf.DUMMYFUNCTION("""COMPUTED_VALUE"""),0.0)</f>
        <v>0</v>
      </c>
      <c r="JW23">
        <f>IFERROR(__xludf.DUMMYFUNCTION("""COMPUTED_VALUE"""),0.0)</f>
        <v>0</v>
      </c>
      <c r="JX23">
        <f>IFERROR(__xludf.DUMMYFUNCTION("""COMPUTED_VALUE"""),0.0)</f>
        <v>0</v>
      </c>
      <c r="JY23">
        <f>IFERROR(__xludf.DUMMYFUNCTION("""COMPUTED_VALUE"""),0.0)</f>
        <v>0</v>
      </c>
      <c r="JZ23">
        <f>IFERROR(__xludf.DUMMYFUNCTION("""COMPUTED_VALUE"""),0.0)</f>
        <v>0</v>
      </c>
      <c r="KA23">
        <f>IFERROR(__xludf.DUMMYFUNCTION("""COMPUTED_VALUE"""),0.0)</f>
        <v>0</v>
      </c>
      <c r="KB23">
        <f>IFERROR(__xludf.DUMMYFUNCTION("""COMPUTED_VALUE"""),0.0)</f>
        <v>0</v>
      </c>
      <c r="KC23">
        <f>IFERROR(__xludf.DUMMYFUNCTION("""COMPUTED_VALUE"""),0.0)</f>
        <v>0</v>
      </c>
      <c r="KD23">
        <f>IFERROR(__xludf.DUMMYFUNCTION("""COMPUTED_VALUE"""),0.0)</f>
        <v>0</v>
      </c>
      <c r="KE23">
        <f>IFERROR(__xludf.DUMMYFUNCTION("""COMPUTED_VALUE"""),0.0)</f>
        <v>0</v>
      </c>
      <c r="KF23">
        <f>IFERROR(__xludf.DUMMYFUNCTION("""COMPUTED_VALUE"""),0.0)</f>
        <v>0</v>
      </c>
      <c r="KG23">
        <f>IFERROR(__xludf.DUMMYFUNCTION("""COMPUTED_VALUE"""),0.0)</f>
        <v>0</v>
      </c>
      <c r="KH23">
        <f>IFERROR(__xludf.DUMMYFUNCTION("""COMPUTED_VALUE"""),0.0)</f>
        <v>0</v>
      </c>
      <c r="KI23">
        <f>IFERROR(__xludf.DUMMYFUNCTION("""COMPUTED_VALUE"""),0.0)</f>
        <v>0</v>
      </c>
      <c r="KJ23">
        <f>IFERROR(__xludf.DUMMYFUNCTION("""COMPUTED_VALUE"""),0.0)</f>
        <v>0</v>
      </c>
      <c r="KK23">
        <f>IFERROR(__xludf.DUMMYFUNCTION("""COMPUTED_VALUE"""),0.0)</f>
        <v>0</v>
      </c>
      <c r="KL23">
        <f>IFERROR(__xludf.DUMMYFUNCTION("""COMPUTED_VALUE"""),0.0)</f>
        <v>0</v>
      </c>
      <c r="KM23">
        <f>IFERROR(__xludf.DUMMYFUNCTION("""COMPUTED_VALUE"""),0.0)</f>
        <v>0</v>
      </c>
      <c r="KN23">
        <f>IFERROR(__xludf.DUMMYFUNCTION("""COMPUTED_VALUE"""),0.0)</f>
        <v>0</v>
      </c>
      <c r="KO23">
        <f>IFERROR(__xludf.DUMMYFUNCTION("""COMPUTED_VALUE"""),0.0)</f>
        <v>0</v>
      </c>
      <c r="KP23">
        <f>IFERROR(__xludf.DUMMYFUNCTION("""COMPUTED_VALUE"""),0.0)</f>
        <v>0</v>
      </c>
      <c r="KQ23">
        <f>IFERROR(__xludf.DUMMYFUNCTION("""COMPUTED_VALUE"""),0.0)</f>
        <v>0</v>
      </c>
      <c r="KR23">
        <f>IFERROR(__xludf.DUMMYFUNCTION("""COMPUTED_VALUE"""),0.0)</f>
        <v>0</v>
      </c>
      <c r="KS23">
        <f>IFERROR(__xludf.DUMMYFUNCTION("""COMPUTED_VALUE"""),0.0)</f>
        <v>0</v>
      </c>
      <c r="KT23">
        <f>IFERROR(__xludf.DUMMYFUNCTION("""COMPUTED_VALUE"""),0.0)</f>
        <v>0</v>
      </c>
      <c r="KU23">
        <f>IFERROR(__xludf.DUMMYFUNCTION("""COMPUTED_VALUE"""),0.0)</f>
        <v>0</v>
      </c>
      <c r="KV23">
        <f>IFERROR(__xludf.DUMMYFUNCTION("""COMPUTED_VALUE"""),0.0)</f>
        <v>0</v>
      </c>
      <c r="KW23">
        <f>IFERROR(__xludf.DUMMYFUNCTION("""COMPUTED_VALUE"""),0.0)</f>
        <v>0</v>
      </c>
      <c r="KX23">
        <f>IFERROR(__xludf.DUMMYFUNCTION("""COMPUTED_VALUE"""),0.0)</f>
        <v>0</v>
      </c>
      <c r="KY23">
        <f>IFERROR(__xludf.DUMMYFUNCTION("""COMPUTED_VALUE"""),0.0)</f>
        <v>0</v>
      </c>
      <c r="KZ23" t="str">
        <f>IFERROR(__xludf.DUMMYFUNCTION("""COMPUTED_VALUE"""),"x")</f>
        <v>x</v>
      </c>
      <c r="LA23">
        <f>IFERROR(__xludf.DUMMYFUNCTION("""COMPUTED_VALUE"""),1.0)</f>
        <v>1</v>
      </c>
      <c r="LB23">
        <f>IFERROR(__xludf.DUMMYFUNCTION("""COMPUTED_VALUE"""),1.0)</f>
        <v>1</v>
      </c>
      <c r="LC23">
        <f>IFERROR(__xludf.DUMMYFUNCTION("""COMPUTED_VALUE"""),1.0)</f>
        <v>1</v>
      </c>
      <c r="LD23">
        <f>IFERROR(__xludf.DUMMYFUNCTION("""COMPUTED_VALUE"""),1.0)</f>
        <v>1</v>
      </c>
      <c r="LE23">
        <f>IFERROR(__xludf.DUMMYFUNCTION("""COMPUTED_VALUE"""),1.0)</f>
        <v>1</v>
      </c>
      <c r="LF23">
        <f>IFERROR(__xludf.DUMMYFUNCTION("""COMPUTED_VALUE"""),1.0)</f>
        <v>1</v>
      </c>
      <c r="LG23">
        <f>IFERROR(__xludf.DUMMYFUNCTION("""COMPUTED_VALUE"""),1.0)</f>
        <v>1</v>
      </c>
      <c r="LH23">
        <f>IFERROR(__xludf.DUMMYFUNCTION("""COMPUTED_VALUE"""),1.0)</f>
        <v>1</v>
      </c>
      <c r="LI23">
        <f>IFERROR(__xludf.DUMMYFUNCTION("""COMPUTED_VALUE"""),1.0)</f>
        <v>1</v>
      </c>
      <c r="LJ23">
        <f>IFERROR(__xludf.DUMMYFUNCTION("""COMPUTED_VALUE"""),1.0)</f>
        <v>1</v>
      </c>
      <c r="LK23">
        <f>IFERROR(__xludf.DUMMYFUNCTION("""COMPUTED_VALUE"""),1.0)</f>
        <v>1</v>
      </c>
      <c r="LL23">
        <f>IFERROR(__xludf.DUMMYFUNCTION("""COMPUTED_VALUE"""),1.0)</f>
        <v>1</v>
      </c>
      <c r="LM23">
        <f>IFERROR(__xludf.DUMMYFUNCTION("""COMPUTED_VALUE"""),1.0)</f>
        <v>1</v>
      </c>
      <c r="LN23">
        <f>IFERROR(__xludf.DUMMYFUNCTION("""COMPUTED_VALUE"""),1.0)</f>
        <v>1</v>
      </c>
      <c r="LO23">
        <f>IFERROR(__xludf.DUMMYFUNCTION("""COMPUTED_VALUE"""),1.0)</f>
        <v>1</v>
      </c>
      <c r="LP23">
        <f>IFERROR(__xludf.DUMMYFUNCTION("""COMPUTED_VALUE"""),1.0)</f>
        <v>1</v>
      </c>
      <c r="LQ23" t="str">
        <f>IFERROR(__xludf.DUMMYFUNCTION("""COMPUTED_VALUE"""),"x")</f>
        <v>x</v>
      </c>
      <c r="LR23">
        <f>IFERROR(__xludf.DUMMYFUNCTION("""COMPUTED_VALUE"""),0.0)</f>
        <v>0</v>
      </c>
      <c r="LS23">
        <f>IFERROR(__xludf.DUMMYFUNCTION("""COMPUTED_VALUE"""),1.0)</f>
        <v>1</v>
      </c>
      <c r="LT23">
        <f>IFERROR(__xludf.DUMMYFUNCTION("""COMPUTED_VALUE"""),1.0)</f>
        <v>1</v>
      </c>
      <c r="LU23">
        <f>IFERROR(__xludf.DUMMYFUNCTION("""COMPUTED_VALUE"""),1.0)</f>
        <v>1</v>
      </c>
      <c r="LV23">
        <f>IFERROR(__xludf.DUMMYFUNCTION("""COMPUTED_VALUE"""),1.0)</f>
        <v>1</v>
      </c>
      <c r="LW23">
        <f>IFERROR(__xludf.DUMMYFUNCTION("""COMPUTED_VALUE"""),1.0)</f>
        <v>1</v>
      </c>
      <c r="LX23">
        <f>IFERROR(__xludf.DUMMYFUNCTION("""COMPUTED_VALUE"""),0.0)</f>
        <v>0</v>
      </c>
      <c r="LY23">
        <f>IFERROR(__xludf.DUMMYFUNCTION("""COMPUTED_VALUE"""),0.0)</f>
        <v>0</v>
      </c>
      <c r="LZ23">
        <f>IFERROR(__xludf.DUMMYFUNCTION("""COMPUTED_VALUE"""),0.0)</f>
        <v>0</v>
      </c>
      <c r="MA23">
        <f>IFERROR(__xludf.DUMMYFUNCTION("""COMPUTED_VALUE"""),0.0)</f>
        <v>0</v>
      </c>
      <c r="MB23">
        <f>IFERROR(__xludf.DUMMYFUNCTION("""COMPUTED_VALUE"""),1.0)</f>
        <v>1</v>
      </c>
      <c r="MC23">
        <f>IFERROR(__xludf.DUMMYFUNCTION("""COMPUTED_VALUE"""),0.0)</f>
        <v>0</v>
      </c>
      <c r="MD23">
        <f>IFERROR(__xludf.DUMMYFUNCTION("""COMPUTED_VALUE"""),0.0)</f>
        <v>0</v>
      </c>
      <c r="ME23">
        <f>IFERROR(__xludf.DUMMYFUNCTION("""COMPUTED_VALUE"""),0.0)</f>
        <v>0</v>
      </c>
      <c r="MF23">
        <f>IFERROR(__xludf.DUMMYFUNCTION("""COMPUTED_VALUE"""),0.0)</f>
        <v>0</v>
      </c>
      <c r="MG23">
        <f>IFERROR(__xludf.DUMMYFUNCTION("""COMPUTED_VALUE"""),0.0)</f>
        <v>0</v>
      </c>
      <c r="MH23">
        <f>IFERROR(__xludf.DUMMYFUNCTION("""COMPUTED_VALUE"""),0.0)</f>
        <v>0</v>
      </c>
      <c r="MI23">
        <f>IFERROR(__xludf.DUMMYFUNCTION("""COMPUTED_VALUE"""),0.0)</f>
        <v>0</v>
      </c>
      <c r="MJ23">
        <f>IFERROR(__xludf.DUMMYFUNCTION("""COMPUTED_VALUE"""),0.0)</f>
        <v>0</v>
      </c>
      <c r="MK23">
        <f>IFERROR(__xludf.DUMMYFUNCTION("""COMPUTED_VALUE"""),0.0)</f>
        <v>0</v>
      </c>
      <c r="ML23">
        <f>IFERROR(__xludf.DUMMYFUNCTION("""COMPUTED_VALUE"""),1.0)</f>
        <v>1</v>
      </c>
      <c r="MM23">
        <f>IFERROR(__xludf.DUMMYFUNCTION("""COMPUTED_VALUE"""),0.0)</f>
        <v>0</v>
      </c>
      <c r="MN23">
        <f>IFERROR(__xludf.DUMMYFUNCTION("""COMPUTED_VALUE"""),0.0)</f>
        <v>0</v>
      </c>
      <c r="MO23">
        <f>IFERROR(__xludf.DUMMYFUNCTION("""COMPUTED_VALUE"""),0.0)</f>
        <v>0</v>
      </c>
      <c r="MP23">
        <f>IFERROR(__xludf.DUMMYFUNCTION("""COMPUTED_VALUE"""),0.0)</f>
        <v>0</v>
      </c>
      <c r="MQ23">
        <f>IFERROR(__xludf.DUMMYFUNCTION("""COMPUTED_VALUE"""),0.0)</f>
        <v>0</v>
      </c>
      <c r="MR23">
        <f>IFERROR(__xludf.DUMMYFUNCTION("""COMPUTED_VALUE"""),0.0)</f>
        <v>0</v>
      </c>
      <c r="MS23">
        <f>IFERROR(__xludf.DUMMYFUNCTION("""COMPUTED_VALUE"""),0.0)</f>
        <v>0</v>
      </c>
      <c r="MT23" t="str">
        <f>IFERROR(__xludf.DUMMYFUNCTION("""COMPUTED_VALUE"""),"x")</f>
        <v>x</v>
      </c>
      <c r="MU23">
        <f>IFERROR(__xludf.DUMMYFUNCTION("""COMPUTED_VALUE"""),1.0)</f>
        <v>1</v>
      </c>
      <c r="MV23">
        <f>IFERROR(__xludf.DUMMYFUNCTION("""COMPUTED_VALUE"""),1.0)</f>
        <v>1</v>
      </c>
      <c r="MW23">
        <f>IFERROR(__xludf.DUMMYFUNCTION("""COMPUTED_VALUE"""),1.0)</f>
        <v>1</v>
      </c>
      <c r="MX23">
        <f>IFERROR(__xludf.DUMMYFUNCTION("""COMPUTED_VALUE"""),1.0)</f>
        <v>1</v>
      </c>
      <c r="MY23">
        <f>IFERROR(__xludf.DUMMYFUNCTION("""COMPUTED_VALUE"""),1.0)</f>
        <v>1</v>
      </c>
      <c r="MZ23">
        <f>IFERROR(__xludf.DUMMYFUNCTION("""COMPUTED_VALUE"""),0.0)</f>
        <v>0</v>
      </c>
      <c r="NA23">
        <f>IFERROR(__xludf.DUMMYFUNCTION("""COMPUTED_VALUE"""),0.0)</f>
        <v>0</v>
      </c>
      <c r="NB23">
        <f>IFERROR(__xludf.DUMMYFUNCTION("""COMPUTED_VALUE"""),0.0)</f>
        <v>0</v>
      </c>
      <c r="NC23">
        <f>IFERROR(__xludf.DUMMYFUNCTION("""COMPUTED_VALUE"""),0.0)</f>
        <v>0</v>
      </c>
      <c r="ND23">
        <f>IFERROR(__xludf.DUMMYFUNCTION("""COMPUTED_VALUE"""),0.0)</f>
        <v>0</v>
      </c>
      <c r="NE23">
        <f>IFERROR(__xludf.DUMMYFUNCTION("""COMPUTED_VALUE"""),0.0)</f>
        <v>0</v>
      </c>
      <c r="NF23">
        <f>IFERROR(__xludf.DUMMYFUNCTION("""COMPUTED_VALUE"""),1.0)</f>
        <v>1</v>
      </c>
      <c r="NG23">
        <f>IFERROR(__xludf.DUMMYFUNCTION("""COMPUTED_VALUE"""),1.0)</f>
        <v>1</v>
      </c>
      <c r="NH23">
        <f>IFERROR(__xludf.DUMMYFUNCTION("""COMPUTED_VALUE"""),1.0)</f>
        <v>1</v>
      </c>
      <c r="NI23">
        <f>IFERROR(__xludf.DUMMYFUNCTION("""COMPUTED_VALUE"""),1.0)</f>
        <v>1</v>
      </c>
      <c r="NJ23">
        <f>IFERROR(__xludf.DUMMYFUNCTION("""COMPUTED_VALUE"""),1.0)</f>
        <v>1</v>
      </c>
      <c r="NK23">
        <f>IFERROR(__xludf.DUMMYFUNCTION("""COMPUTED_VALUE"""),0.0)</f>
        <v>0</v>
      </c>
      <c r="NL23">
        <f>IFERROR(__xludf.DUMMYFUNCTION("""COMPUTED_VALUE"""),0.0)</f>
        <v>0</v>
      </c>
      <c r="NM23">
        <f>IFERROR(__xludf.DUMMYFUNCTION("""COMPUTED_VALUE"""),0.0)</f>
        <v>0</v>
      </c>
      <c r="NN23">
        <f>IFERROR(__xludf.DUMMYFUNCTION("""COMPUTED_VALUE"""),0.0)</f>
        <v>0</v>
      </c>
      <c r="NO23">
        <f>IFERROR(__xludf.DUMMYFUNCTION("""COMPUTED_VALUE"""),0.0)</f>
        <v>0</v>
      </c>
      <c r="NP23">
        <f>IFERROR(__xludf.DUMMYFUNCTION("""COMPUTED_VALUE"""),0.0)</f>
        <v>0</v>
      </c>
      <c r="NQ23">
        <f>IFERROR(__xludf.DUMMYFUNCTION("""COMPUTED_VALUE"""),0.0)</f>
        <v>0</v>
      </c>
      <c r="NR23">
        <f>IFERROR(__xludf.DUMMYFUNCTION("""COMPUTED_VALUE"""),0.0)</f>
        <v>0</v>
      </c>
    </row>
    <row r="24" ht="15.75" customHeight="1">
      <c r="A24">
        <f>IFERROR(__xludf.DUMMYFUNCTION("""COMPUTED_VALUE"""),23.0)</f>
        <v>23</v>
      </c>
      <c r="B24" t="str">
        <f>IFERROR(__xludf.DUMMYFUNCTION("""COMPUTED_VALUE"""),"mikigrubic")</f>
        <v>mikigrubic</v>
      </c>
      <c r="C24" t="str">
        <f>IFERROR(__xludf.DUMMYFUNCTION("""COMPUTED_VALUE"""),"Miroslav")</f>
        <v>Miroslav</v>
      </c>
      <c r="D24" t="str">
        <f>IFERROR(__xludf.DUMMYFUNCTION("""COMPUTED_VALUE"""),"Grubić")</f>
        <v>Grubić</v>
      </c>
      <c r="E24">
        <f>IFERROR(__xludf.DUMMYFUNCTION("""COMPUTED_VALUE"""),145.0)</f>
        <v>145</v>
      </c>
      <c r="F24" t="str">
        <f>IFERROR(__xludf.DUMMYFUNCTION("""COMPUTED_VALUE"""),"ODOBREN")</f>
        <v>ODOBREN</v>
      </c>
      <c r="G24" t="str">
        <f>IFERROR(__xludf.DUMMYFUNCTION("""COMPUTED_VALUE"""),"Novi Sad")</f>
        <v>Novi Sad</v>
      </c>
      <c r="H24" t="str">
        <f>IFERROR(__xludf.DUMMYFUNCTION("""COMPUTED_VALUE"""),"Gimnazija Jovan Jovanović Zmaj")</f>
        <v>Gimnazija Jovan Jovanović Zmaj</v>
      </c>
      <c r="I24" t="str">
        <f>IFERROR(__xludf.DUMMYFUNCTION("""COMPUTED_VALUE"""),"II")</f>
        <v>II</v>
      </c>
      <c r="J24" t="str">
        <f>IFERROR(__xludf.DUMMYFUNCTION("""COMPUTED_VALUE"""),"A")</f>
        <v>A</v>
      </c>
      <c r="L24" t="str">
        <f>IFERROR(__xludf.DUMMYFUNCTION("""COMPUTED_VALUE"""),"x")</f>
        <v>x</v>
      </c>
      <c r="M24" t="str">
        <f>IFERROR(__xludf.DUMMYFUNCTION("""COMPUTED_VALUE"""),"-")</f>
        <v>-</v>
      </c>
      <c r="N24" t="str">
        <f>IFERROR(__xludf.DUMMYFUNCTION("""COMPUTED_VALUE"""),"-")</f>
        <v>-</v>
      </c>
      <c r="O24" t="str">
        <f>IFERROR(__xludf.DUMMYFUNCTION("""COMPUTED_VALUE"""),"-")</f>
        <v>-</v>
      </c>
      <c r="P24">
        <f>IFERROR(__xludf.DUMMYFUNCTION("""COMPUTED_VALUE"""),100.0)</f>
        <v>100</v>
      </c>
      <c r="Q24">
        <f>IFERROR(__xludf.DUMMYFUNCTION("""COMPUTED_VALUE"""),11.0)</f>
        <v>11</v>
      </c>
      <c r="R24">
        <f>IFERROR(__xludf.DUMMYFUNCTION("""COMPUTED_VALUE"""),34.0)</f>
        <v>34</v>
      </c>
      <c r="S24" t="str">
        <f>IFERROR(__xludf.DUMMYFUNCTION("""COMPUTED_VALUE"""),"x")</f>
        <v>x</v>
      </c>
      <c r="T24" t="str">
        <f>IFERROR(__xludf.DUMMYFUNCTION("""COMPUTED_VALUE"""),"x")</f>
        <v>x</v>
      </c>
      <c r="U24" t="str">
        <f>IFERROR(__xludf.DUMMYFUNCTION("""COMPUTED_VALUE"""),"-")</f>
        <v>-</v>
      </c>
      <c r="V24" t="str">
        <f>IFERROR(__xludf.DUMMYFUNCTION("""COMPUTED_VALUE"""),"-")</f>
        <v>-</v>
      </c>
      <c r="W24" t="str">
        <f>IFERROR(__xludf.DUMMYFUNCTION("""COMPUTED_VALUE"""),"-")</f>
        <v>-</v>
      </c>
      <c r="X24" t="str">
        <f>IFERROR(__xludf.DUMMYFUNCTION("""COMPUTED_VALUE"""),"-")</f>
        <v>-</v>
      </c>
      <c r="Y24" t="str">
        <f>IFERROR(__xludf.DUMMYFUNCTION("""COMPUTED_VALUE"""),"-")</f>
        <v>-</v>
      </c>
      <c r="Z24" t="str">
        <f>IFERROR(__xludf.DUMMYFUNCTION("""COMPUTED_VALUE"""),"-")</f>
        <v>-</v>
      </c>
      <c r="AA24" t="str">
        <f>IFERROR(__xludf.DUMMYFUNCTION("""COMPUTED_VALUE"""),"-")</f>
        <v>-</v>
      </c>
      <c r="AB24" t="str">
        <f>IFERROR(__xludf.DUMMYFUNCTION("""COMPUTED_VALUE"""),"-")</f>
        <v>-</v>
      </c>
      <c r="AC24" t="str">
        <f>IFERROR(__xludf.DUMMYFUNCTION("""COMPUTED_VALUE"""),"-")</f>
        <v>-</v>
      </c>
      <c r="AD24" t="str">
        <f>IFERROR(__xludf.DUMMYFUNCTION("""COMPUTED_VALUE"""),"-")</f>
        <v>-</v>
      </c>
      <c r="AE24" t="str">
        <f>IFERROR(__xludf.DUMMYFUNCTION("""COMPUTED_VALUE"""),"-")</f>
        <v>-</v>
      </c>
      <c r="AF24" t="str">
        <f>IFERROR(__xludf.DUMMYFUNCTION("""COMPUTED_VALUE"""),"-")</f>
        <v>-</v>
      </c>
      <c r="AG24" t="str">
        <f>IFERROR(__xludf.DUMMYFUNCTION("""COMPUTED_VALUE"""),"-")</f>
        <v>-</v>
      </c>
      <c r="AH24" t="str">
        <f>IFERROR(__xludf.DUMMYFUNCTION("""COMPUTED_VALUE"""),"-")</f>
        <v>-</v>
      </c>
      <c r="AI24" t="str">
        <f>IFERROR(__xludf.DUMMYFUNCTION("""COMPUTED_VALUE"""),"-")</f>
        <v>-</v>
      </c>
      <c r="AJ24" t="str">
        <f>IFERROR(__xludf.DUMMYFUNCTION("""COMPUTED_VALUE"""),"-")</f>
        <v>-</v>
      </c>
      <c r="AK24" t="str">
        <f>IFERROR(__xludf.DUMMYFUNCTION("""COMPUTED_VALUE"""),"-")</f>
        <v>-</v>
      </c>
      <c r="AL24" t="str">
        <f>IFERROR(__xludf.DUMMYFUNCTION("""COMPUTED_VALUE"""),"-")</f>
        <v>-</v>
      </c>
      <c r="AM24" t="str">
        <f>IFERROR(__xludf.DUMMYFUNCTION("""COMPUTED_VALUE"""),"-")</f>
        <v>-</v>
      </c>
      <c r="AN24" t="str">
        <f>IFERROR(__xludf.DUMMYFUNCTION("""COMPUTED_VALUE"""),"-")</f>
        <v>-</v>
      </c>
      <c r="AO24" t="str">
        <f>IFERROR(__xludf.DUMMYFUNCTION("""COMPUTED_VALUE"""),"-")</f>
        <v>-</v>
      </c>
      <c r="AP24" t="str">
        <f>IFERROR(__xludf.DUMMYFUNCTION("""COMPUTED_VALUE"""),"-")</f>
        <v>-</v>
      </c>
      <c r="AQ24" t="str">
        <f>IFERROR(__xludf.DUMMYFUNCTION("""COMPUTED_VALUE"""),"-")</f>
        <v>-</v>
      </c>
      <c r="AR24" t="str">
        <f>IFERROR(__xludf.DUMMYFUNCTION("""COMPUTED_VALUE"""),"-")</f>
        <v>-</v>
      </c>
      <c r="AS24" t="str">
        <f>IFERROR(__xludf.DUMMYFUNCTION("""COMPUTED_VALUE"""),"-")</f>
        <v>-</v>
      </c>
      <c r="AT24" t="str">
        <f>IFERROR(__xludf.DUMMYFUNCTION("""COMPUTED_VALUE"""),"-")</f>
        <v>-</v>
      </c>
      <c r="AU24" t="str">
        <f>IFERROR(__xludf.DUMMYFUNCTION("""COMPUTED_VALUE"""),"-")</f>
        <v>-</v>
      </c>
      <c r="AV24" t="str">
        <f>IFERROR(__xludf.DUMMYFUNCTION("""COMPUTED_VALUE"""),"-")</f>
        <v>-</v>
      </c>
      <c r="AW24" t="str">
        <f>IFERROR(__xludf.DUMMYFUNCTION("""COMPUTED_VALUE"""),"-")</f>
        <v>-</v>
      </c>
      <c r="AX24" t="str">
        <f>IFERROR(__xludf.DUMMYFUNCTION("""COMPUTED_VALUE"""),"-")</f>
        <v>-</v>
      </c>
      <c r="AY24" t="str">
        <f>IFERROR(__xludf.DUMMYFUNCTION("""COMPUTED_VALUE"""),"-")</f>
        <v>-</v>
      </c>
      <c r="AZ24" t="str">
        <f>IFERROR(__xludf.DUMMYFUNCTION("""COMPUTED_VALUE"""),"-")</f>
        <v>-</v>
      </c>
      <c r="BA24" t="str">
        <f>IFERROR(__xludf.DUMMYFUNCTION("""COMPUTED_VALUE"""),"-")</f>
        <v>-</v>
      </c>
      <c r="BB24" t="str">
        <f>IFERROR(__xludf.DUMMYFUNCTION("""COMPUTED_VALUE"""),"-")</f>
        <v>-</v>
      </c>
      <c r="BC24" t="str">
        <f>IFERROR(__xludf.DUMMYFUNCTION("""COMPUTED_VALUE"""),"-")</f>
        <v>-</v>
      </c>
      <c r="BD24" t="str">
        <f>IFERROR(__xludf.DUMMYFUNCTION("""COMPUTED_VALUE"""),"-")</f>
        <v>-</v>
      </c>
      <c r="BE24" t="str">
        <f>IFERROR(__xludf.DUMMYFUNCTION("""COMPUTED_VALUE"""),"-")</f>
        <v>-</v>
      </c>
      <c r="BF24" t="str">
        <f>IFERROR(__xludf.DUMMYFUNCTION("""COMPUTED_VALUE"""),"-")</f>
        <v>-</v>
      </c>
      <c r="BG24" t="str">
        <f>IFERROR(__xludf.DUMMYFUNCTION("""COMPUTED_VALUE"""),"-")</f>
        <v>-</v>
      </c>
      <c r="BH24" t="str">
        <f>IFERROR(__xludf.DUMMYFUNCTION("""COMPUTED_VALUE"""),"-")</f>
        <v>-</v>
      </c>
      <c r="BI24" t="str">
        <f>IFERROR(__xludf.DUMMYFUNCTION("""COMPUTED_VALUE"""),"-")</f>
        <v>-</v>
      </c>
      <c r="BJ24" t="str">
        <f>IFERROR(__xludf.DUMMYFUNCTION("""COMPUTED_VALUE"""),"-")</f>
        <v>-</v>
      </c>
      <c r="BK24" t="str">
        <f>IFERROR(__xludf.DUMMYFUNCTION("""COMPUTED_VALUE"""),"x")</f>
        <v>x</v>
      </c>
      <c r="BL24" t="str">
        <f>IFERROR(__xludf.DUMMYFUNCTION("""COMPUTED_VALUE"""),"-")</f>
        <v>-</v>
      </c>
      <c r="BM24" t="str">
        <f>IFERROR(__xludf.DUMMYFUNCTION("""COMPUTED_VALUE"""),"-")</f>
        <v>-</v>
      </c>
      <c r="BN24" t="str">
        <f>IFERROR(__xludf.DUMMYFUNCTION("""COMPUTED_VALUE"""),"-")</f>
        <v>-</v>
      </c>
      <c r="BO24" t="str">
        <f>IFERROR(__xludf.DUMMYFUNCTION("""COMPUTED_VALUE"""),"-")</f>
        <v>-</v>
      </c>
      <c r="BP24" t="str">
        <f>IFERROR(__xludf.DUMMYFUNCTION("""COMPUTED_VALUE"""),"-")</f>
        <v>-</v>
      </c>
      <c r="BQ24" t="str">
        <f>IFERROR(__xludf.DUMMYFUNCTION("""COMPUTED_VALUE"""),"-")</f>
        <v>-</v>
      </c>
      <c r="BR24" t="str">
        <f>IFERROR(__xludf.DUMMYFUNCTION("""COMPUTED_VALUE"""),"-")</f>
        <v>-</v>
      </c>
      <c r="BS24" t="str">
        <f>IFERROR(__xludf.DUMMYFUNCTION("""COMPUTED_VALUE"""),"-")</f>
        <v>-</v>
      </c>
      <c r="BT24" t="str">
        <f>IFERROR(__xludf.DUMMYFUNCTION("""COMPUTED_VALUE"""),"-")</f>
        <v>-</v>
      </c>
      <c r="BU24" t="str">
        <f>IFERROR(__xludf.DUMMYFUNCTION("""COMPUTED_VALUE"""),"-")</f>
        <v>-</v>
      </c>
      <c r="BV24" t="str">
        <f>IFERROR(__xludf.DUMMYFUNCTION("""COMPUTED_VALUE"""),"-")</f>
        <v>-</v>
      </c>
      <c r="BW24" t="str">
        <f>IFERROR(__xludf.DUMMYFUNCTION("""COMPUTED_VALUE"""),"-")</f>
        <v>-</v>
      </c>
      <c r="BX24" t="str">
        <f>IFERROR(__xludf.DUMMYFUNCTION("""COMPUTED_VALUE"""),"-")</f>
        <v>-</v>
      </c>
      <c r="BY24" t="str">
        <f>IFERROR(__xludf.DUMMYFUNCTION("""COMPUTED_VALUE"""),"-")</f>
        <v>-</v>
      </c>
      <c r="BZ24" t="str">
        <f>IFERROR(__xludf.DUMMYFUNCTION("""COMPUTED_VALUE"""),"-")</f>
        <v>-</v>
      </c>
      <c r="CA24" t="str">
        <f>IFERROR(__xludf.DUMMYFUNCTION("""COMPUTED_VALUE"""),"-")</f>
        <v>-</v>
      </c>
      <c r="CB24" t="str">
        <f>IFERROR(__xludf.DUMMYFUNCTION("""COMPUTED_VALUE"""),"-")</f>
        <v>-</v>
      </c>
      <c r="CC24" t="str">
        <f>IFERROR(__xludf.DUMMYFUNCTION("""COMPUTED_VALUE"""),"-")</f>
        <v>-</v>
      </c>
      <c r="CD24" t="str">
        <f>IFERROR(__xludf.DUMMYFUNCTION("""COMPUTED_VALUE"""),"-")</f>
        <v>-</v>
      </c>
      <c r="CE24" t="str">
        <f>IFERROR(__xludf.DUMMYFUNCTION("""COMPUTED_VALUE"""),"-")</f>
        <v>-</v>
      </c>
      <c r="CF24" t="str">
        <f>IFERROR(__xludf.DUMMYFUNCTION("""COMPUTED_VALUE"""),"-")</f>
        <v>-</v>
      </c>
      <c r="CG24" t="str">
        <f>IFERROR(__xludf.DUMMYFUNCTION("""COMPUTED_VALUE"""),"-")</f>
        <v>-</v>
      </c>
      <c r="CH24" t="str">
        <f>IFERROR(__xludf.DUMMYFUNCTION("""COMPUTED_VALUE"""),"-")</f>
        <v>-</v>
      </c>
      <c r="CI24" t="str">
        <f>IFERROR(__xludf.DUMMYFUNCTION("""COMPUTED_VALUE"""),"-")</f>
        <v>-</v>
      </c>
      <c r="CJ24" t="str">
        <f>IFERROR(__xludf.DUMMYFUNCTION("""COMPUTED_VALUE"""),"-")</f>
        <v>-</v>
      </c>
      <c r="CK24" t="str">
        <f>IFERROR(__xludf.DUMMYFUNCTION("""COMPUTED_VALUE"""),"-")</f>
        <v>-</v>
      </c>
      <c r="CL24" t="str">
        <f>IFERROR(__xludf.DUMMYFUNCTION("""COMPUTED_VALUE"""),"-")</f>
        <v>-</v>
      </c>
      <c r="CM24" t="str">
        <f>IFERROR(__xludf.DUMMYFUNCTION("""COMPUTED_VALUE"""),"-")</f>
        <v>-</v>
      </c>
      <c r="CN24" t="str">
        <f>IFERROR(__xludf.DUMMYFUNCTION("""COMPUTED_VALUE"""),"-")</f>
        <v>-</v>
      </c>
      <c r="CO24" t="str">
        <f>IFERROR(__xludf.DUMMYFUNCTION("""COMPUTED_VALUE"""),"-")</f>
        <v>-</v>
      </c>
      <c r="CP24" t="str">
        <f>IFERROR(__xludf.DUMMYFUNCTION("""COMPUTED_VALUE"""),"-")</f>
        <v>-</v>
      </c>
      <c r="CQ24" t="str">
        <f>IFERROR(__xludf.DUMMYFUNCTION("""COMPUTED_VALUE"""),"-")</f>
        <v>-</v>
      </c>
      <c r="CR24" t="str">
        <f>IFERROR(__xludf.DUMMYFUNCTION("""COMPUTED_VALUE"""),"-")</f>
        <v>-</v>
      </c>
      <c r="CS24" t="str">
        <f>IFERROR(__xludf.DUMMYFUNCTION("""COMPUTED_VALUE"""),"x")</f>
        <v>x</v>
      </c>
      <c r="CT24" t="str">
        <f>IFERROR(__xludf.DUMMYFUNCTION("""COMPUTED_VALUE"""),"-")</f>
        <v>-</v>
      </c>
      <c r="CU24" t="str">
        <f>IFERROR(__xludf.DUMMYFUNCTION("""COMPUTED_VALUE"""),"-")</f>
        <v>-</v>
      </c>
      <c r="CV24" t="str">
        <f>IFERROR(__xludf.DUMMYFUNCTION("""COMPUTED_VALUE"""),"-")</f>
        <v>-</v>
      </c>
      <c r="CW24" t="str">
        <f>IFERROR(__xludf.DUMMYFUNCTION("""COMPUTED_VALUE"""),"-")</f>
        <v>-</v>
      </c>
      <c r="CX24" t="str">
        <f>IFERROR(__xludf.DUMMYFUNCTION("""COMPUTED_VALUE"""),"-")</f>
        <v>-</v>
      </c>
      <c r="CY24" t="str">
        <f>IFERROR(__xludf.DUMMYFUNCTION("""COMPUTED_VALUE"""),"-")</f>
        <v>-</v>
      </c>
      <c r="CZ24" t="str">
        <f>IFERROR(__xludf.DUMMYFUNCTION("""COMPUTED_VALUE"""),"-")</f>
        <v>-</v>
      </c>
      <c r="DA24" t="str">
        <f>IFERROR(__xludf.DUMMYFUNCTION("""COMPUTED_VALUE"""),"-")</f>
        <v>-</v>
      </c>
      <c r="DB24" t="str">
        <f>IFERROR(__xludf.DUMMYFUNCTION("""COMPUTED_VALUE"""),"-")</f>
        <v>-</v>
      </c>
      <c r="DC24" t="str">
        <f>IFERROR(__xludf.DUMMYFUNCTION("""COMPUTED_VALUE"""),"-")</f>
        <v>-</v>
      </c>
      <c r="DD24" t="str">
        <f>IFERROR(__xludf.DUMMYFUNCTION("""COMPUTED_VALUE"""),"-")</f>
        <v>-</v>
      </c>
      <c r="DE24" t="str">
        <f>IFERROR(__xludf.DUMMYFUNCTION("""COMPUTED_VALUE"""),"-")</f>
        <v>-</v>
      </c>
      <c r="DF24" t="str">
        <f>IFERROR(__xludf.DUMMYFUNCTION("""COMPUTED_VALUE"""),"-")</f>
        <v>-</v>
      </c>
      <c r="DG24" t="str">
        <f>IFERROR(__xludf.DUMMYFUNCTION("""COMPUTED_VALUE"""),"-")</f>
        <v>-</v>
      </c>
      <c r="DH24" t="str">
        <f>IFERROR(__xludf.DUMMYFUNCTION("""COMPUTED_VALUE"""),"-")</f>
        <v>-</v>
      </c>
      <c r="DI24" t="str">
        <f>IFERROR(__xludf.DUMMYFUNCTION("""COMPUTED_VALUE"""),"-")</f>
        <v>-</v>
      </c>
      <c r="DJ24" t="str">
        <f>IFERROR(__xludf.DUMMYFUNCTION("""COMPUTED_VALUE"""),"-")</f>
        <v>-</v>
      </c>
      <c r="DK24" t="str">
        <f>IFERROR(__xludf.DUMMYFUNCTION("""COMPUTED_VALUE"""),"-")</f>
        <v>-</v>
      </c>
      <c r="DL24" t="str">
        <f>IFERROR(__xludf.DUMMYFUNCTION("""COMPUTED_VALUE"""),"-")</f>
        <v>-</v>
      </c>
      <c r="DM24" t="str">
        <f>IFERROR(__xludf.DUMMYFUNCTION("""COMPUTED_VALUE"""),"-")</f>
        <v>-</v>
      </c>
      <c r="DN24" t="str">
        <f>IFERROR(__xludf.DUMMYFUNCTION("""COMPUTED_VALUE"""),"-")</f>
        <v>-</v>
      </c>
      <c r="DO24" t="str">
        <f>IFERROR(__xludf.DUMMYFUNCTION("""COMPUTED_VALUE"""),"-")</f>
        <v>-</v>
      </c>
      <c r="DP24" t="str">
        <f>IFERROR(__xludf.DUMMYFUNCTION("""COMPUTED_VALUE"""),"-")</f>
        <v>-</v>
      </c>
      <c r="DQ24" t="str">
        <f>IFERROR(__xludf.DUMMYFUNCTION("""COMPUTED_VALUE"""),"-")</f>
        <v>-</v>
      </c>
      <c r="DR24" t="str">
        <f>IFERROR(__xludf.DUMMYFUNCTION("""COMPUTED_VALUE"""),"-")</f>
        <v>-</v>
      </c>
      <c r="DS24" t="str">
        <f>IFERROR(__xludf.DUMMYFUNCTION("""COMPUTED_VALUE"""),"-")</f>
        <v>-</v>
      </c>
      <c r="DT24" t="str">
        <f>IFERROR(__xludf.DUMMYFUNCTION("""COMPUTED_VALUE"""),"-")</f>
        <v>-</v>
      </c>
      <c r="DU24" t="str">
        <f>IFERROR(__xludf.DUMMYFUNCTION("""COMPUTED_VALUE"""),"-")</f>
        <v>-</v>
      </c>
      <c r="DV24" t="str">
        <f>IFERROR(__xludf.DUMMYFUNCTION("""COMPUTED_VALUE"""),"-")</f>
        <v>-</v>
      </c>
      <c r="DW24" t="str">
        <f>IFERROR(__xludf.DUMMYFUNCTION("""COMPUTED_VALUE"""),"-")</f>
        <v>-</v>
      </c>
      <c r="DX24" t="str">
        <f>IFERROR(__xludf.DUMMYFUNCTION("""COMPUTED_VALUE"""),"-")</f>
        <v>-</v>
      </c>
      <c r="DY24" t="str">
        <f>IFERROR(__xludf.DUMMYFUNCTION("""COMPUTED_VALUE"""),"-")</f>
        <v>-</v>
      </c>
      <c r="DZ24" t="str">
        <f>IFERROR(__xludf.DUMMYFUNCTION("""COMPUTED_VALUE"""),"x")</f>
        <v>x</v>
      </c>
      <c r="EA24" t="str">
        <f>IFERROR(__xludf.DUMMYFUNCTION("""COMPUTED_VALUE"""),"OK")</f>
        <v>OK</v>
      </c>
      <c r="EB24" t="str">
        <f>IFERROR(__xludf.DUMMYFUNCTION("""COMPUTED_VALUE"""),"OK")</f>
        <v>OK</v>
      </c>
      <c r="EC24" t="str">
        <f>IFERROR(__xludf.DUMMYFUNCTION("""COMPUTED_VALUE"""),"OK")</f>
        <v>OK</v>
      </c>
      <c r="ED24" t="str">
        <f>IFERROR(__xludf.DUMMYFUNCTION("""COMPUTED_VALUE"""),"OK")</f>
        <v>OK</v>
      </c>
      <c r="EE24" t="str">
        <f>IFERROR(__xludf.DUMMYFUNCTION("""COMPUTED_VALUE"""),"OK")</f>
        <v>OK</v>
      </c>
      <c r="EF24" t="str">
        <f>IFERROR(__xludf.DUMMYFUNCTION("""COMPUTED_VALUE"""),"OK")</f>
        <v>OK</v>
      </c>
      <c r="EG24" t="str">
        <f>IFERROR(__xludf.DUMMYFUNCTION("""COMPUTED_VALUE"""),"OK")</f>
        <v>OK</v>
      </c>
      <c r="EH24" t="str">
        <f>IFERROR(__xludf.DUMMYFUNCTION("""COMPUTED_VALUE"""),"OK")</f>
        <v>OK</v>
      </c>
      <c r="EI24" t="str">
        <f>IFERROR(__xludf.DUMMYFUNCTION("""COMPUTED_VALUE"""),"OK")</f>
        <v>OK</v>
      </c>
      <c r="EJ24" t="str">
        <f>IFERROR(__xludf.DUMMYFUNCTION("""COMPUTED_VALUE"""),"OK")</f>
        <v>OK</v>
      </c>
      <c r="EK24" t="str">
        <f>IFERROR(__xludf.DUMMYFUNCTION("""COMPUTED_VALUE"""),"OK")</f>
        <v>OK</v>
      </c>
      <c r="EL24" t="str">
        <f>IFERROR(__xludf.DUMMYFUNCTION("""COMPUTED_VALUE"""),"OK")</f>
        <v>OK</v>
      </c>
      <c r="EM24" t="str">
        <f>IFERROR(__xludf.DUMMYFUNCTION("""COMPUTED_VALUE"""),"OK")</f>
        <v>OK</v>
      </c>
      <c r="EN24" t="str">
        <f>IFERROR(__xludf.DUMMYFUNCTION("""COMPUTED_VALUE"""),"OK")</f>
        <v>OK</v>
      </c>
      <c r="EO24" t="str">
        <f>IFERROR(__xludf.DUMMYFUNCTION("""COMPUTED_VALUE"""),"OK")</f>
        <v>OK</v>
      </c>
      <c r="EP24" t="str">
        <f>IFERROR(__xludf.DUMMYFUNCTION("""COMPUTED_VALUE"""),"OK")</f>
        <v>OK</v>
      </c>
      <c r="EQ24" t="str">
        <f>IFERROR(__xludf.DUMMYFUNCTION("""COMPUTED_VALUE"""),"x")</f>
        <v>x</v>
      </c>
      <c r="ER24" t="str">
        <f>IFERROR(__xludf.DUMMYFUNCTION("""COMPUTED_VALUE"""),"WA")</f>
        <v>WA</v>
      </c>
      <c r="ES24" t="str">
        <f>IFERROR(__xludf.DUMMYFUNCTION("""COMPUTED_VALUE"""),"OK")</f>
        <v>OK</v>
      </c>
      <c r="ET24" t="str">
        <f>IFERROR(__xludf.DUMMYFUNCTION("""COMPUTED_VALUE"""),"OK")</f>
        <v>OK</v>
      </c>
      <c r="EU24" t="str">
        <f>IFERROR(__xludf.DUMMYFUNCTION("""COMPUTED_VALUE"""),"OK")</f>
        <v>OK</v>
      </c>
      <c r="EV24" t="str">
        <f>IFERROR(__xludf.DUMMYFUNCTION("""COMPUTED_VALUE"""),"OK")</f>
        <v>OK</v>
      </c>
      <c r="EW24" t="str">
        <f>IFERROR(__xludf.DUMMYFUNCTION("""COMPUTED_VALUE"""),"OK")</f>
        <v>OK</v>
      </c>
      <c r="EX24" t="str">
        <f>IFERROR(__xludf.DUMMYFUNCTION("""COMPUTED_VALUE"""),"WA")</f>
        <v>WA</v>
      </c>
      <c r="EY24" t="str">
        <f>IFERROR(__xludf.DUMMYFUNCTION("""COMPUTED_VALUE"""),"WA")</f>
        <v>WA</v>
      </c>
      <c r="EZ24" t="str">
        <f>IFERROR(__xludf.DUMMYFUNCTION("""COMPUTED_VALUE"""),"WA")</f>
        <v>WA</v>
      </c>
      <c r="FA24" t="str">
        <f>IFERROR(__xludf.DUMMYFUNCTION("""COMPUTED_VALUE"""),"WA")</f>
        <v>WA</v>
      </c>
      <c r="FB24" t="str">
        <f>IFERROR(__xludf.DUMMYFUNCTION("""COMPUTED_VALUE"""),"OK")</f>
        <v>OK</v>
      </c>
      <c r="FC24" t="str">
        <f>IFERROR(__xludf.DUMMYFUNCTION("""COMPUTED_VALUE"""),"WA")</f>
        <v>WA</v>
      </c>
      <c r="FD24" t="str">
        <f>IFERROR(__xludf.DUMMYFUNCTION("""COMPUTED_VALUE"""),"WA")</f>
        <v>WA</v>
      </c>
      <c r="FE24" t="str">
        <f>IFERROR(__xludf.DUMMYFUNCTION("""COMPUTED_VALUE"""),"WA")</f>
        <v>WA</v>
      </c>
      <c r="FF24" t="str">
        <f>IFERROR(__xludf.DUMMYFUNCTION("""COMPUTED_VALUE"""),"WA")</f>
        <v>WA</v>
      </c>
      <c r="FG24" t="str">
        <f>IFERROR(__xludf.DUMMYFUNCTION("""COMPUTED_VALUE"""),"WA")</f>
        <v>WA</v>
      </c>
      <c r="FH24" t="str">
        <f>IFERROR(__xludf.DUMMYFUNCTION("""COMPUTED_VALUE"""),"WA")</f>
        <v>WA</v>
      </c>
      <c r="FI24" t="str">
        <f>IFERROR(__xludf.DUMMYFUNCTION("""COMPUTED_VALUE"""),"WA")</f>
        <v>WA</v>
      </c>
      <c r="FJ24" t="str">
        <f>IFERROR(__xludf.DUMMYFUNCTION("""COMPUTED_VALUE"""),"WA")</f>
        <v>WA</v>
      </c>
      <c r="FK24" t="str">
        <f>IFERROR(__xludf.DUMMYFUNCTION("""COMPUTED_VALUE"""),"WA")</f>
        <v>WA</v>
      </c>
      <c r="FL24" t="str">
        <f>IFERROR(__xludf.DUMMYFUNCTION("""COMPUTED_VALUE"""),"OK")</f>
        <v>OK</v>
      </c>
      <c r="FM24" t="str">
        <f>IFERROR(__xludf.DUMMYFUNCTION("""COMPUTED_VALUE"""),"WA")</f>
        <v>WA</v>
      </c>
      <c r="FN24" t="str">
        <f>IFERROR(__xludf.DUMMYFUNCTION("""COMPUTED_VALUE"""),"WA")</f>
        <v>WA</v>
      </c>
      <c r="FO24" t="str">
        <f>IFERROR(__xludf.DUMMYFUNCTION("""COMPUTED_VALUE"""),"WA")</f>
        <v>WA</v>
      </c>
      <c r="FP24" t="str">
        <f>IFERROR(__xludf.DUMMYFUNCTION("""COMPUTED_VALUE"""),"WA")</f>
        <v>WA</v>
      </c>
      <c r="FQ24" t="str">
        <f>IFERROR(__xludf.DUMMYFUNCTION("""COMPUTED_VALUE"""),"WA")</f>
        <v>WA</v>
      </c>
      <c r="FR24" t="str">
        <f>IFERROR(__xludf.DUMMYFUNCTION("""COMPUTED_VALUE"""),"WA")</f>
        <v>WA</v>
      </c>
      <c r="FS24" t="str">
        <f>IFERROR(__xludf.DUMMYFUNCTION("""COMPUTED_VALUE"""),"WA")</f>
        <v>WA</v>
      </c>
      <c r="FT24" t="str">
        <f>IFERROR(__xludf.DUMMYFUNCTION("""COMPUTED_VALUE"""),"x")</f>
        <v>x</v>
      </c>
      <c r="FU24" t="str">
        <f>IFERROR(__xludf.DUMMYFUNCTION("""COMPUTED_VALUE"""),"OK")</f>
        <v>OK</v>
      </c>
      <c r="FV24" t="str">
        <f>IFERROR(__xludf.DUMMYFUNCTION("""COMPUTED_VALUE"""),"OK")</f>
        <v>OK</v>
      </c>
      <c r="FW24" t="str">
        <f>IFERROR(__xludf.DUMMYFUNCTION("""COMPUTED_VALUE"""),"OK")</f>
        <v>OK</v>
      </c>
      <c r="FX24" t="str">
        <f>IFERROR(__xludf.DUMMYFUNCTION("""COMPUTED_VALUE"""),"OK")</f>
        <v>OK</v>
      </c>
      <c r="FY24" t="str">
        <f>IFERROR(__xludf.DUMMYFUNCTION("""COMPUTED_VALUE"""),"OK")</f>
        <v>OK</v>
      </c>
      <c r="FZ24" t="str">
        <f>IFERROR(__xludf.DUMMYFUNCTION("""COMPUTED_VALUE"""),"OK")</f>
        <v>OK</v>
      </c>
      <c r="GA24" t="str">
        <f>IFERROR(__xludf.DUMMYFUNCTION("""COMPUTED_VALUE"""),"TLE")</f>
        <v>TLE</v>
      </c>
      <c r="GB24" t="str">
        <f>IFERROR(__xludf.DUMMYFUNCTION("""COMPUTED_VALUE"""),"OK")</f>
        <v>OK</v>
      </c>
      <c r="GC24" t="str">
        <f>IFERROR(__xludf.DUMMYFUNCTION("""COMPUTED_VALUE"""),"OK")</f>
        <v>OK</v>
      </c>
      <c r="GD24" t="str">
        <f>IFERROR(__xludf.DUMMYFUNCTION("""COMPUTED_VALUE"""),"OK")</f>
        <v>OK</v>
      </c>
      <c r="GE24" t="str">
        <f>IFERROR(__xludf.DUMMYFUNCTION("""COMPUTED_VALUE"""),"OK")</f>
        <v>OK</v>
      </c>
      <c r="GF24" t="str">
        <f>IFERROR(__xludf.DUMMYFUNCTION("""COMPUTED_VALUE"""),"OK")</f>
        <v>OK</v>
      </c>
      <c r="GG24" t="str">
        <f>IFERROR(__xludf.DUMMYFUNCTION("""COMPUTED_VALUE"""),"OK")</f>
        <v>OK</v>
      </c>
      <c r="GH24" t="str">
        <f>IFERROR(__xludf.DUMMYFUNCTION("""COMPUTED_VALUE"""),"OK")</f>
        <v>OK</v>
      </c>
      <c r="GI24" t="str">
        <f>IFERROR(__xludf.DUMMYFUNCTION("""COMPUTED_VALUE"""),"OK")</f>
        <v>OK</v>
      </c>
      <c r="GJ24" t="str">
        <f>IFERROR(__xludf.DUMMYFUNCTION("""COMPUTED_VALUE"""),"OK")</f>
        <v>OK</v>
      </c>
      <c r="GK24" t="str">
        <f>IFERROR(__xludf.DUMMYFUNCTION("""COMPUTED_VALUE"""),"WA")</f>
        <v>WA</v>
      </c>
      <c r="GL24" t="str">
        <f>IFERROR(__xludf.DUMMYFUNCTION("""COMPUTED_VALUE"""),"WA")</f>
        <v>WA</v>
      </c>
      <c r="GM24" t="str">
        <f>IFERROR(__xludf.DUMMYFUNCTION("""COMPUTED_VALUE"""),"WA")</f>
        <v>WA</v>
      </c>
      <c r="GN24" t="str">
        <f>IFERROR(__xludf.DUMMYFUNCTION("""COMPUTED_VALUE"""),"WA")</f>
        <v>WA</v>
      </c>
      <c r="GO24" t="str">
        <f>IFERROR(__xludf.DUMMYFUNCTION("""COMPUTED_VALUE"""),"WA")</f>
        <v>WA</v>
      </c>
      <c r="GP24" t="str">
        <f>IFERROR(__xludf.DUMMYFUNCTION("""COMPUTED_VALUE"""),"WA")</f>
        <v>WA</v>
      </c>
      <c r="GQ24" t="str">
        <f>IFERROR(__xludf.DUMMYFUNCTION("""COMPUTED_VALUE"""),"WA")</f>
        <v>WA</v>
      </c>
      <c r="GR24" t="str">
        <f>IFERROR(__xludf.DUMMYFUNCTION("""COMPUTED_VALUE"""),"WA")</f>
        <v>WA</v>
      </c>
      <c r="GS24" t="str">
        <f>IFERROR(__xludf.DUMMYFUNCTION("""COMPUTED_VALUE"""),"x")</f>
        <v>x</v>
      </c>
      <c r="GT24" t="str">
        <f>IFERROR(__xludf.DUMMYFUNCTION("""COMPUTED_VALUE"""),"x")</f>
        <v>x</v>
      </c>
      <c r="GU24">
        <f>IFERROR(__xludf.DUMMYFUNCTION("""COMPUTED_VALUE"""),0.0)</f>
        <v>0</v>
      </c>
      <c r="GV24">
        <f>IFERROR(__xludf.DUMMYFUNCTION("""COMPUTED_VALUE"""),0.0)</f>
        <v>0</v>
      </c>
      <c r="GW24">
        <f>IFERROR(__xludf.DUMMYFUNCTION("""COMPUTED_VALUE"""),0.0)</f>
        <v>0</v>
      </c>
      <c r="GX24">
        <f>IFERROR(__xludf.DUMMYFUNCTION("""COMPUTED_VALUE"""),0.0)</f>
        <v>0</v>
      </c>
      <c r="GY24">
        <f>IFERROR(__xludf.DUMMYFUNCTION("""COMPUTED_VALUE"""),0.0)</f>
        <v>0</v>
      </c>
      <c r="GZ24">
        <f>IFERROR(__xludf.DUMMYFUNCTION("""COMPUTED_VALUE"""),0.0)</f>
        <v>0</v>
      </c>
      <c r="HA24">
        <f>IFERROR(__xludf.DUMMYFUNCTION("""COMPUTED_VALUE"""),0.0)</f>
        <v>0</v>
      </c>
      <c r="HB24">
        <f>IFERROR(__xludf.DUMMYFUNCTION("""COMPUTED_VALUE"""),0.0)</f>
        <v>0</v>
      </c>
      <c r="HC24">
        <f>IFERROR(__xludf.DUMMYFUNCTION("""COMPUTED_VALUE"""),0.0)</f>
        <v>0</v>
      </c>
      <c r="HD24">
        <f>IFERROR(__xludf.DUMMYFUNCTION("""COMPUTED_VALUE"""),0.0)</f>
        <v>0</v>
      </c>
      <c r="HE24">
        <f>IFERROR(__xludf.DUMMYFUNCTION("""COMPUTED_VALUE"""),0.0)</f>
        <v>0</v>
      </c>
      <c r="HF24">
        <f>IFERROR(__xludf.DUMMYFUNCTION("""COMPUTED_VALUE"""),0.0)</f>
        <v>0</v>
      </c>
      <c r="HG24">
        <f>IFERROR(__xludf.DUMMYFUNCTION("""COMPUTED_VALUE"""),0.0)</f>
        <v>0</v>
      </c>
      <c r="HH24">
        <f>IFERROR(__xludf.DUMMYFUNCTION("""COMPUTED_VALUE"""),0.0)</f>
        <v>0</v>
      </c>
      <c r="HI24">
        <f>IFERROR(__xludf.DUMMYFUNCTION("""COMPUTED_VALUE"""),0.0)</f>
        <v>0</v>
      </c>
      <c r="HJ24">
        <f>IFERROR(__xludf.DUMMYFUNCTION("""COMPUTED_VALUE"""),0.0)</f>
        <v>0</v>
      </c>
      <c r="HK24">
        <f>IFERROR(__xludf.DUMMYFUNCTION("""COMPUTED_VALUE"""),0.0)</f>
        <v>0</v>
      </c>
      <c r="HL24">
        <f>IFERROR(__xludf.DUMMYFUNCTION("""COMPUTED_VALUE"""),0.0)</f>
        <v>0</v>
      </c>
      <c r="HM24">
        <f>IFERROR(__xludf.DUMMYFUNCTION("""COMPUTED_VALUE"""),0.0)</f>
        <v>0</v>
      </c>
      <c r="HN24">
        <f>IFERROR(__xludf.DUMMYFUNCTION("""COMPUTED_VALUE"""),0.0)</f>
        <v>0</v>
      </c>
      <c r="HO24">
        <f>IFERROR(__xludf.DUMMYFUNCTION("""COMPUTED_VALUE"""),0.0)</f>
        <v>0</v>
      </c>
      <c r="HP24">
        <f>IFERROR(__xludf.DUMMYFUNCTION("""COMPUTED_VALUE"""),0.0)</f>
        <v>0</v>
      </c>
      <c r="HQ24">
        <f>IFERROR(__xludf.DUMMYFUNCTION("""COMPUTED_VALUE"""),0.0)</f>
        <v>0</v>
      </c>
      <c r="HR24">
        <f>IFERROR(__xludf.DUMMYFUNCTION("""COMPUTED_VALUE"""),0.0)</f>
        <v>0</v>
      </c>
      <c r="HS24">
        <f>IFERROR(__xludf.DUMMYFUNCTION("""COMPUTED_VALUE"""),0.0)</f>
        <v>0</v>
      </c>
      <c r="HT24">
        <f>IFERROR(__xludf.DUMMYFUNCTION("""COMPUTED_VALUE"""),0.0)</f>
        <v>0</v>
      </c>
      <c r="HU24">
        <f>IFERROR(__xludf.DUMMYFUNCTION("""COMPUTED_VALUE"""),0.0)</f>
        <v>0</v>
      </c>
      <c r="HV24">
        <f>IFERROR(__xludf.DUMMYFUNCTION("""COMPUTED_VALUE"""),0.0)</f>
        <v>0</v>
      </c>
      <c r="HW24">
        <f>IFERROR(__xludf.DUMMYFUNCTION("""COMPUTED_VALUE"""),0.0)</f>
        <v>0</v>
      </c>
      <c r="HX24">
        <f>IFERROR(__xludf.DUMMYFUNCTION("""COMPUTED_VALUE"""),0.0)</f>
        <v>0</v>
      </c>
      <c r="HY24">
        <f>IFERROR(__xludf.DUMMYFUNCTION("""COMPUTED_VALUE"""),0.0)</f>
        <v>0</v>
      </c>
      <c r="HZ24">
        <f>IFERROR(__xludf.DUMMYFUNCTION("""COMPUTED_VALUE"""),0.0)</f>
        <v>0</v>
      </c>
      <c r="IA24">
        <f>IFERROR(__xludf.DUMMYFUNCTION("""COMPUTED_VALUE"""),0.0)</f>
        <v>0</v>
      </c>
      <c r="IB24">
        <f>IFERROR(__xludf.DUMMYFUNCTION("""COMPUTED_VALUE"""),0.0)</f>
        <v>0</v>
      </c>
      <c r="IC24">
        <f>IFERROR(__xludf.DUMMYFUNCTION("""COMPUTED_VALUE"""),0.0)</f>
        <v>0</v>
      </c>
      <c r="ID24">
        <f>IFERROR(__xludf.DUMMYFUNCTION("""COMPUTED_VALUE"""),0.0)</f>
        <v>0</v>
      </c>
      <c r="IE24">
        <f>IFERROR(__xludf.DUMMYFUNCTION("""COMPUTED_VALUE"""),0.0)</f>
        <v>0</v>
      </c>
      <c r="IF24">
        <f>IFERROR(__xludf.DUMMYFUNCTION("""COMPUTED_VALUE"""),0.0)</f>
        <v>0</v>
      </c>
      <c r="IG24">
        <f>IFERROR(__xludf.DUMMYFUNCTION("""COMPUTED_VALUE"""),0.0)</f>
        <v>0</v>
      </c>
      <c r="IH24">
        <f>IFERROR(__xludf.DUMMYFUNCTION("""COMPUTED_VALUE"""),0.0)</f>
        <v>0</v>
      </c>
      <c r="II24">
        <f>IFERROR(__xludf.DUMMYFUNCTION("""COMPUTED_VALUE"""),0.0)</f>
        <v>0</v>
      </c>
      <c r="IJ24">
        <f>IFERROR(__xludf.DUMMYFUNCTION("""COMPUTED_VALUE"""),0.0)</f>
        <v>0</v>
      </c>
      <c r="IK24" t="str">
        <f>IFERROR(__xludf.DUMMYFUNCTION("""COMPUTED_VALUE"""),"x")</f>
        <v>x</v>
      </c>
      <c r="IL24">
        <f>IFERROR(__xludf.DUMMYFUNCTION("""COMPUTED_VALUE"""),0.0)</f>
        <v>0</v>
      </c>
      <c r="IM24">
        <f>IFERROR(__xludf.DUMMYFUNCTION("""COMPUTED_VALUE"""),0.0)</f>
        <v>0</v>
      </c>
      <c r="IN24">
        <f>IFERROR(__xludf.DUMMYFUNCTION("""COMPUTED_VALUE"""),0.0)</f>
        <v>0</v>
      </c>
      <c r="IO24">
        <f>IFERROR(__xludf.DUMMYFUNCTION("""COMPUTED_VALUE"""),0.0)</f>
        <v>0</v>
      </c>
      <c r="IP24">
        <f>IFERROR(__xludf.DUMMYFUNCTION("""COMPUTED_VALUE"""),0.0)</f>
        <v>0</v>
      </c>
      <c r="IQ24">
        <f>IFERROR(__xludf.DUMMYFUNCTION("""COMPUTED_VALUE"""),0.0)</f>
        <v>0</v>
      </c>
      <c r="IR24">
        <f>IFERROR(__xludf.DUMMYFUNCTION("""COMPUTED_VALUE"""),0.0)</f>
        <v>0</v>
      </c>
      <c r="IS24">
        <f>IFERROR(__xludf.DUMMYFUNCTION("""COMPUTED_VALUE"""),0.0)</f>
        <v>0</v>
      </c>
      <c r="IT24">
        <f>IFERROR(__xludf.DUMMYFUNCTION("""COMPUTED_VALUE"""),0.0)</f>
        <v>0</v>
      </c>
      <c r="IU24">
        <f>IFERROR(__xludf.DUMMYFUNCTION("""COMPUTED_VALUE"""),0.0)</f>
        <v>0</v>
      </c>
      <c r="IV24">
        <f>IFERROR(__xludf.DUMMYFUNCTION("""COMPUTED_VALUE"""),0.0)</f>
        <v>0</v>
      </c>
      <c r="IW24">
        <f>IFERROR(__xludf.DUMMYFUNCTION("""COMPUTED_VALUE"""),0.0)</f>
        <v>0</v>
      </c>
      <c r="IX24">
        <f>IFERROR(__xludf.DUMMYFUNCTION("""COMPUTED_VALUE"""),0.0)</f>
        <v>0</v>
      </c>
      <c r="IY24">
        <f>IFERROR(__xludf.DUMMYFUNCTION("""COMPUTED_VALUE"""),0.0)</f>
        <v>0</v>
      </c>
      <c r="IZ24">
        <f>IFERROR(__xludf.DUMMYFUNCTION("""COMPUTED_VALUE"""),0.0)</f>
        <v>0</v>
      </c>
      <c r="JA24">
        <f>IFERROR(__xludf.DUMMYFUNCTION("""COMPUTED_VALUE"""),0.0)</f>
        <v>0</v>
      </c>
      <c r="JB24">
        <f>IFERROR(__xludf.DUMMYFUNCTION("""COMPUTED_VALUE"""),0.0)</f>
        <v>0</v>
      </c>
      <c r="JC24">
        <f>IFERROR(__xludf.DUMMYFUNCTION("""COMPUTED_VALUE"""),0.0)</f>
        <v>0</v>
      </c>
      <c r="JD24">
        <f>IFERROR(__xludf.DUMMYFUNCTION("""COMPUTED_VALUE"""),0.0)</f>
        <v>0</v>
      </c>
      <c r="JE24">
        <f>IFERROR(__xludf.DUMMYFUNCTION("""COMPUTED_VALUE"""),0.0)</f>
        <v>0</v>
      </c>
      <c r="JF24">
        <f>IFERROR(__xludf.DUMMYFUNCTION("""COMPUTED_VALUE"""),0.0)</f>
        <v>0</v>
      </c>
      <c r="JG24">
        <f>IFERROR(__xludf.DUMMYFUNCTION("""COMPUTED_VALUE"""),0.0)</f>
        <v>0</v>
      </c>
      <c r="JH24">
        <f>IFERROR(__xludf.DUMMYFUNCTION("""COMPUTED_VALUE"""),0.0)</f>
        <v>0</v>
      </c>
      <c r="JI24">
        <f>IFERROR(__xludf.DUMMYFUNCTION("""COMPUTED_VALUE"""),0.0)</f>
        <v>0</v>
      </c>
      <c r="JJ24">
        <f>IFERROR(__xludf.DUMMYFUNCTION("""COMPUTED_VALUE"""),0.0)</f>
        <v>0</v>
      </c>
      <c r="JK24">
        <f>IFERROR(__xludf.DUMMYFUNCTION("""COMPUTED_VALUE"""),0.0)</f>
        <v>0</v>
      </c>
      <c r="JL24">
        <f>IFERROR(__xludf.DUMMYFUNCTION("""COMPUTED_VALUE"""),0.0)</f>
        <v>0</v>
      </c>
      <c r="JM24">
        <f>IFERROR(__xludf.DUMMYFUNCTION("""COMPUTED_VALUE"""),0.0)</f>
        <v>0</v>
      </c>
      <c r="JN24">
        <f>IFERROR(__xludf.DUMMYFUNCTION("""COMPUTED_VALUE"""),0.0)</f>
        <v>0</v>
      </c>
      <c r="JO24">
        <f>IFERROR(__xludf.DUMMYFUNCTION("""COMPUTED_VALUE"""),0.0)</f>
        <v>0</v>
      </c>
      <c r="JP24">
        <f>IFERROR(__xludf.DUMMYFUNCTION("""COMPUTED_VALUE"""),0.0)</f>
        <v>0</v>
      </c>
      <c r="JQ24">
        <f>IFERROR(__xludf.DUMMYFUNCTION("""COMPUTED_VALUE"""),0.0)</f>
        <v>0</v>
      </c>
      <c r="JR24">
        <f>IFERROR(__xludf.DUMMYFUNCTION("""COMPUTED_VALUE"""),0.0)</f>
        <v>0</v>
      </c>
      <c r="JS24" t="str">
        <f>IFERROR(__xludf.DUMMYFUNCTION("""COMPUTED_VALUE"""),"x")</f>
        <v>x</v>
      </c>
      <c r="JT24">
        <f>IFERROR(__xludf.DUMMYFUNCTION("""COMPUTED_VALUE"""),0.0)</f>
        <v>0</v>
      </c>
      <c r="JU24">
        <f>IFERROR(__xludf.DUMMYFUNCTION("""COMPUTED_VALUE"""),0.0)</f>
        <v>0</v>
      </c>
      <c r="JV24">
        <f>IFERROR(__xludf.DUMMYFUNCTION("""COMPUTED_VALUE"""),0.0)</f>
        <v>0</v>
      </c>
      <c r="JW24">
        <f>IFERROR(__xludf.DUMMYFUNCTION("""COMPUTED_VALUE"""),0.0)</f>
        <v>0</v>
      </c>
      <c r="JX24">
        <f>IFERROR(__xludf.DUMMYFUNCTION("""COMPUTED_VALUE"""),0.0)</f>
        <v>0</v>
      </c>
      <c r="JY24">
        <f>IFERROR(__xludf.DUMMYFUNCTION("""COMPUTED_VALUE"""),0.0)</f>
        <v>0</v>
      </c>
      <c r="JZ24">
        <f>IFERROR(__xludf.DUMMYFUNCTION("""COMPUTED_VALUE"""),0.0)</f>
        <v>0</v>
      </c>
      <c r="KA24">
        <f>IFERROR(__xludf.DUMMYFUNCTION("""COMPUTED_VALUE"""),0.0)</f>
        <v>0</v>
      </c>
      <c r="KB24">
        <f>IFERROR(__xludf.DUMMYFUNCTION("""COMPUTED_VALUE"""),0.0)</f>
        <v>0</v>
      </c>
      <c r="KC24">
        <f>IFERROR(__xludf.DUMMYFUNCTION("""COMPUTED_VALUE"""),0.0)</f>
        <v>0</v>
      </c>
      <c r="KD24">
        <f>IFERROR(__xludf.DUMMYFUNCTION("""COMPUTED_VALUE"""),0.0)</f>
        <v>0</v>
      </c>
      <c r="KE24">
        <f>IFERROR(__xludf.DUMMYFUNCTION("""COMPUTED_VALUE"""),0.0)</f>
        <v>0</v>
      </c>
      <c r="KF24">
        <f>IFERROR(__xludf.DUMMYFUNCTION("""COMPUTED_VALUE"""),0.0)</f>
        <v>0</v>
      </c>
      <c r="KG24">
        <f>IFERROR(__xludf.DUMMYFUNCTION("""COMPUTED_VALUE"""),0.0)</f>
        <v>0</v>
      </c>
      <c r="KH24">
        <f>IFERROR(__xludf.DUMMYFUNCTION("""COMPUTED_VALUE"""),0.0)</f>
        <v>0</v>
      </c>
      <c r="KI24">
        <f>IFERROR(__xludf.DUMMYFUNCTION("""COMPUTED_VALUE"""),0.0)</f>
        <v>0</v>
      </c>
      <c r="KJ24">
        <f>IFERROR(__xludf.DUMMYFUNCTION("""COMPUTED_VALUE"""),0.0)</f>
        <v>0</v>
      </c>
      <c r="KK24">
        <f>IFERROR(__xludf.DUMMYFUNCTION("""COMPUTED_VALUE"""),0.0)</f>
        <v>0</v>
      </c>
      <c r="KL24">
        <f>IFERROR(__xludf.DUMMYFUNCTION("""COMPUTED_VALUE"""),0.0)</f>
        <v>0</v>
      </c>
      <c r="KM24">
        <f>IFERROR(__xludf.DUMMYFUNCTION("""COMPUTED_VALUE"""),0.0)</f>
        <v>0</v>
      </c>
      <c r="KN24">
        <f>IFERROR(__xludf.DUMMYFUNCTION("""COMPUTED_VALUE"""),0.0)</f>
        <v>0</v>
      </c>
      <c r="KO24">
        <f>IFERROR(__xludf.DUMMYFUNCTION("""COMPUTED_VALUE"""),0.0)</f>
        <v>0</v>
      </c>
      <c r="KP24">
        <f>IFERROR(__xludf.DUMMYFUNCTION("""COMPUTED_VALUE"""),0.0)</f>
        <v>0</v>
      </c>
      <c r="KQ24">
        <f>IFERROR(__xludf.DUMMYFUNCTION("""COMPUTED_VALUE"""),0.0)</f>
        <v>0</v>
      </c>
      <c r="KR24">
        <f>IFERROR(__xludf.DUMMYFUNCTION("""COMPUTED_VALUE"""),0.0)</f>
        <v>0</v>
      </c>
      <c r="KS24">
        <f>IFERROR(__xludf.DUMMYFUNCTION("""COMPUTED_VALUE"""),0.0)</f>
        <v>0</v>
      </c>
      <c r="KT24">
        <f>IFERROR(__xludf.DUMMYFUNCTION("""COMPUTED_VALUE"""),0.0)</f>
        <v>0</v>
      </c>
      <c r="KU24">
        <f>IFERROR(__xludf.DUMMYFUNCTION("""COMPUTED_VALUE"""),0.0)</f>
        <v>0</v>
      </c>
      <c r="KV24">
        <f>IFERROR(__xludf.DUMMYFUNCTION("""COMPUTED_VALUE"""),0.0)</f>
        <v>0</v>
      </c>
      <c r="KW24">
        <f>IFERROR(__xludf.DUMMYFUNCTION("""COMPUTED_VALUE"""),0.0)</f>
        <v>0</v>
      </c>
      <c r="KX24">
        <f>IFERROR(__xludf.DUMMYFUNCTION("""COMPUTED_VALUE"""),0.0)</f>
        <v>0</v>
      </c>
      <c r="KY24">
        <f>IFERROR(__xludf.DUMMYFUNCTION("""COMPUTED_VALUE"""),0.0)</f>
        <v>0</v>
      </c>
      <c r="KZ24" t="str">
        <f>IFERROR(__xludf.DUMMYFUNCTION("""COMPUTED_VALUE"""),"x")</f>
        <v>x</v>
      </c>
      <c r="LA24">
        <f>IFERROR(__xludf.DUMMYFUNCTION("""COMPUTED_VALUE"""),1.0)</f>
        <v>1</v>
      </c>
      <c r="LB24">
        <f>IFERROR(__xludf.DUMMYFUNCTION("""COMPUTED_VALUE"""),1.0)</f>
        <v>1</v>
      </c>
      <c r="LC24">
        <f>IFERROR(__xludf.DUMMYFUNCTION("""COMPUTED_VALUE"""),1.0)</f>
        <v>1</v>
      </c>
      <c r="LD24">
        <f>IFERROR(__xludf.DUMMYFUNCTION("""COMPUTED_VALUE"""),1.0)</f>
        <v>1</v>
      </c>
      <c r="LE24">
        <f>IFERROR(__xludf.DUMMYFUNCTION("""COMPUTED_VALUE"""),1.0)</f>
        <v>1</v>
      </c>
      <c r="LF24">
        <f>IFERROR(__xludf.DUMMYFUNCTION("""COMPUTED_VALUE"""),1.0)</f>
        <v>1</v>
      </c>
      <c r="LG24">
        <f>IFERROR(__xludf.DUMMYFUNCTION("""COMPUTED_VALUE"""),1.0)</f>
        <v>1</v>
      </c>
      <c r="LH24">
        <f>IFERROR(__xludf.DUMMYFUNCTION("""COMPUTED_VALUE"""),1.0)</f>
        <v>1</v>
      </c>
      <c r="LI24">
        <f>IFERROR(__xludf.DUMMYFUNCTION("""COMPUTED_VALUE"""),1.0)</f>
        <v>1</v>
      </c>
      <c r="LJ24">
        <f>IFERROR(__xludf.DUMMYFUNCTION("""COMPUTED_VALUE"""),1.0)</f>
        <v>1</v>
      </c>
      <c r="LK24">
        <f>IFERROR(__xludf.DUMMYFUNCTION("""COMPUTED_VALUE"""),1.0)</f>
        <v>1</v>
      </c>
      <c r="LL24">
        <f>IFERROR(__xludf.DUMMYFUNCTION("""COMPUTED_VALUE"""),1.0)</f>
        <v>1</v>
      </c>
      <c r="LM24">
        <f>IFERROR(__xludf.DUMMYFUNCTION("""COMPUTED_VALUE"""),1.0)</f>
        <v>1</v>
      </c>
      <c r="LN24">
        <f>IFERROR(__xludf.DUMMYFUNCTION("""COMPUTED_VALUE"""),1.0)</f>
        <v>1</v>
      </c>
      <c r="LO24">
        <f>IFERROR(__xludf.DUMMYFUNCTION("""COMPUTED_VALUE"""),1.0)</f>
        <v>1</v>
      </c>
      <c r="LP24">
        <f>IFERROR(__xludf.DUMMYFUNCTION("""COMPUTED_VALUE"""),1.0)</f>
        <v>1</v>
      </c>
      <c r="LQ24" t="str">
        <f>IFERROR(__xludf.DUMMYFUNCTION("""COMPUTED_VALUE"""),"x")</f>
        <v>x</v>
      </c>
      <c r="LR24">
        <f>IFERROR(__xludf.DUMMYFUNCTION("""COMPUTED_VALUE"""),0.0)</f>
        <v>0</v>
      </c>
      <c r="LS24">
        <f>IFERROR(__xludf.DUMMYFUNCTION("""COMPUTED_VALUE"""),1.0)</f>
        <v>1</v>
      </c>
      <c r="LT24">
        <f>IFERROR(__xludf.DUMMYFUNCTION("""COMPUTED_VALUE"""),1.0)</f>
        <v>1</v>
      </c>
      <c r="LU24">
        <f>IFERROR(__xludf.DUMMYFUNCTION("""COMPUTED_VALUE"""),1.0)</f>
        <v>1</v>
      </c>
      <c r="LV24">
        <f>IFERROR(__xludf.DUMMYFUNCTION("""COMPUTED_VALUE"""),1.0)</f>
        <v>1</v>
      </c>
      <c r="LW24">
        <f>IFERROR(__xludf.DUMMYFUNCTION("""COMPUTED_VALUE"""),1.0)</f>
        <v>1</v>
      </c>
      <c r="LX24">
        <f>IFERROR(__xludf.DUMMYFUNCTION("""COMPUTED_VALUE"""),0.0)</f>
        <v>0</v>
      </c>
      <c r="LY24">
        <f>IFERROR(__xludf.DUMMYFUNCTION("""COMPUTED_VALUE"""),0.0)</f>
        <v>0</v>
      </c>
      <c r="LZ24">
        <f>IFERROR(__xludf.DUMMYFUNCTION("""COMPUTED_VALUE"""),0.0)</f>
        <v>0</v>
      </c>
      <c r="MA24">
        <f>IFERROR(__xludf.DUMMYFUNCTION("""COMPUTED_VALUE"""),0.0)</f>
        <v>0</v>
      </c>
      <c r="MB24">
        <f>IFERROR(__xludf.DUMMYFUNCTION("""COMPUTED_VALUE"""),1.0)</f>
        <v>1</v>
      </c>
      <c r="MC24">
        <f>IFERROR(__xludf.DUMMYFUNCTION("""COMPUTED_VALUE"""),0.0)</f>
        <v>0</v>
      </c>
      <c r="MD24">
        <f>IFERROR(__xludf.DUMMYFUNCTION("""COMPUTED_VALUE"""),0.0)</f>
        <v>0</v>
      </c>
      <c r="ME24">
        <f>IFERROR(__xludf.DUMMYFUNCTION("""COMPUTED_VALUE"""),0.0)</f>
        <v>0</v>
      </c>
      <c r="MF24">
        <f>IFERROR(__xludf.DUMMYFUNCTION("""COMPUTED_VALUE"""),0.0)</f>
        <v>0</v>
      </c>
      <c r="MG24">
        <f>IFERROR(__xludf.DUMMYFUNCTION("""COMPUTED_VALUE"""),0.0)</f>
        <v>0</v>
      </c>
      <c r="MH24">
        <f>IFERROR(__xludf.DUMMYFUNCTION("""COMPUTED_VALUE"""),0.0)</f>
        <v>0</v>
      </c>
      <c r="MI24">
        <f>IFERROR(__xludf.DUMMYFUNCTION("""COMPUTED_VALUE"""),0.0)</f>
        <v>0</v>
      </c>
      <c r="MJ24">
        <f>IFERROR(__xludf.DUMMYFUNCTION("""COMPUTED_VALUE"""),0.0)</f>
        <v>0</v>
      </c>
      <c r="MK24">
        <f>IFERROR(__xludf.DUMMYFUNCTION("""COMPUTED_VALUE"""),0.0)</f>
        <v>0</v>
      </c>
      <c r="ML24">
        <f>IFERROR(__xludf.DUMMYFUNCTION("""COMPUTED_VALUE"""),1.0)</f>
        <v>1</v>
      </c>
      <c r="MM24">
        <f>IFERROR(__xludf.DUMMYFUNCTION("""COMPUTED_VALUE"""),0.0)</f>
        <v>0</v>
      </c>
      <c r="MN24">
        <f>IFERROR(__xludf.DUMMYFUNCTION("""COMPUTED_VALUE"""),0.0)</f>
        <v>0</v>
      </c>
      <c r="MO24">
        <f>IFERROR(__xludf.DUMMYFUNCTION("""COMPUTED_VALUE"""),0.0)</f>
        <v>0</v>
      </c>
      <c r="MP24">
        <f>IFERROR(__xludf.DUMMYFUNCTION("""COMPUTED_VALUE"""),0.0)</f>
        <v>0</v>
      </c>
      <c r="MQ24">
        <f>IFERROR(__xludf.DUMMYFUNCTION("""COMPUTED_VALUE"""),0.0)</f>
        <v>0</v>
      </c>
      <c r="MR24">
        <f>IFERROR(__xludf.DUMMYFUNCTION("""COMPUTED_VALUE"""),0.0)</f>
        <v>0</v>
      </c>
      <c r="MS24">
        <f>IFERROR(__xludf.DUMMYFUNCTION("""COMPUTED_VALUE"""),0.0)</f>
        <v>0</v>
      </c>
      <c r="MT24" t="str">
        <f>IFERROR(__xludf.DUMMYFUNCTION("""COMPUTED_VALUE"""),"x")</f>
        <v>x</v>
      </c>
      <c r="MU24">
        <f>IFERROR(__xludf.DUMMYFUNCTION("""COMPUTED_VALUE"""),1.0)</f>
        <v>1</v>
      </c>
      <c r="MV24">
        <f>IFERROR(__xludf.DUMMYFUNCTION("""COMPUTED_VALUE"""),1.0)</f>
        <v>1</v>
      </c>
      <c r="MW24">
        <f>IFERROR(__xludf.DUMMYFUNCTION("""COMPUTED_VALUE"""),1.0)</f>
        <v>1</v>
      </c>
      <c r="MX24">
        <f>IFERROR(__xludf.DUMMYFUNCTION("""COMPUTED_VALUE"""),1.0)</f>
        <v>1</v>
      </c>
      <c r="MY24">
        <f>IFERROR(__xludf.DUMMYFUNCTION("""COMPUTED_VALUE"""),1.0)</f>
        <v>1</v>
      </c>
      <c r="MZ24">
        <f>IFERROR(__xludf.DUMMYFUNCTION("""COMPUTED_VALUE"""),1.0)</f>
        <v>1</v>
      </c>
      <c r="NA24">
        <f>IFERROR(__xludf.DUMMYFUNCTION("""COMPUTED_VALUE"""),0.0)</f>
        <v>0</v>
      </c>
      <c r="NB24">
        <f>IFERROR(__xludf.DUMMYFUNCTION("""COMPUTED_VALUE"""),1.0)</f>
        <v>1</v>
      </c>
      <c r="NC24">
        <f>IFERROR(__xludf.DUMMYFUNCTION("""COMPUTED_VALUE"""),1.0)</f>
        <v>1</v>
      </c>
      <c r="ND24">
        <f>IFERROR(__xludf.DUMMYFUNCTION("""COMPUTED_VALUE"""),1.0)</f>
        <v>1</v>
      </c>
      <c r="NE24">
        <f>IFERROR(__xludf.DUMMYFUNCTION("""COMPUTED_VALUE"""),1.0)</f>
        <v>1</v>
      </c>
      <c r="NF24">
        <f>IFERROR(__xludf.DUMMYFUNCTION("""COMPUTED_VALUE"""),1.0)</f>
        <v>1</v>
      </c>
      <c r="NG24">
        <f>IFERROR(__xludf.DUMMYFUNCTION("""COMPUTED_VALUE"""),1.0)</f>
        <v>1</v>
      </c>
      <c r="NH24">
        <f>IFERROR(__xludf.DUMMYFUNCTION("""COMPUTED_VALUE"""),1.0)</f>
        <v>1</v>
      </c>
      <c r="NI24">
        <f>IFERROR(__xludf.DUMMYFUNCTION("""COMPUTED_VALUE"""),1.0)</f>
        <v>1</v>
      </c>
      <c r="NJ24">
        <f>IFERROR(__xludf.DUMMYFUNCTION("""COMPUTED_VALUE"""),1.0)</f>
        <v>1</v>
      </c>
      <c r="NK24">
        <f>IFERROR(__xludf.DUMMYFUNCTION("""COMPUTED_VALUE"""),0.0)</f>
        <v>0</v>
      </c>
      <c r="NL24">
        <f>IFERROR(__xludf.DUMMYFUNCTION("""COMPUTED_VALUE"""),0.0)</f>
        <v>0</v>
      </c>
      <c r="NM24">
        <f>IFERROR(__xludf.DUMMYFUNCTION("""COMPUTED_VALUE"""),0.0)</f>
        <v>0</v>
      </c>
      <c r="NN24">
        <f>IFERROR(__xludf.DUMMYFUNCTION("""COMPUTED_VALUE"""),0.0)</f>
        <v>0</v>
      </c>
      <c r="NO24">
        <f>IFERROR(__xludf.DUMMYFUNCTION("""COMPUTED_VALUE"""),0.0)</f>
        <v>0</v>
      </c>
      <c r="NP24">
        <f>IFERROR(__xludf.DUMMYFUNCTION("""COMPUTED_VALUE"""),0.0)</f>
        <v>0</v>
      </c>
      <c r="NQ24">
        <f>IFERROR(__xludf.DUMMYFUNCTION("""COMPUTED_VALUE"""),0.0)</f>
        <v>0</v>
      </c>
      <c r="NR24">
        <f>IFERROR(__xludf.DUMMYFUNCTION("""COMPUTED_VALUE"""),0.0)</f>
        <v>0</v>
      </c>
    </row>
    <row r="25" ht="15.75" customHeight="1">
      <c r="A25">
        <f>IFERROR(__xludf.DUMMYFUNCTION("""COMPUTED_VALUE"""),24.0)</f>
        <v>24</v>
      </c>
      <c r="B25" t="str">
        <f>IFERROR(__xludf.DUMMYFUNCTION("""COMPUTED_VALUE"""),"RG161MihailoTrajkovic")</f>
        <v>RG161MihailoTrajkovic</v>
      </c>
      <c r="C25" t="str">
        <f>IFERROR(__xludf.DUMMYFUNCTION("""COMPUTED_VALUE"""),"Mihailo")</f>
        <v>Mihailo</v>
      </c>
      <c r="D25" t="str">
        <f>IFERROR(__xludf.DUMMYFUNCTION("""COMPUTED_VALUE"""),"Trajković")</f>
        <v>Trajković</v>
      </c>
      <c r="E25">
        <f>IFERROR(__xludf.DUMMYFUNCTION("""COMPUTED_VALUE"""),144.0)</f>
        <v>144</v>
      </c>
      <c r="F25" t="str">
        <f>IFERROR(__xludf.DUMMYFUNCTION("""COMPUTED_VALUE"""),"ODOBREN")</f>
        <v>ODOBREN</v>
      </c>
      <c r="G25" t="str">
        <f>IFERROR(__xludf.DUMMYFUNCTION("""COMPUTED_VALUE"""),"Stari grad")</f>
        <v>Stari grad</v>
      </c>
      <c r="H25" t="str">
        <f>IFERROR(__xludf.DUMMYFUNCTION("""COMPUTED_VALUE"""),"Računarska gimnazija")</f>
        <v>Računarska gimnazija</v>
      </c>
      <c r="I25" t="str">
        <f>IFERROR(__xludf.DUMMYFUNCTION("""COMPUTED_VALUE"""),"IV")</f>
        <v>IV</v>
      </c>
      <c r="J25" t="str">
        <f>IFERROR(__xludf.DUMMYFUNCTION("""COMPUTED_VALUE"""),"A")</f>
        <v>A</v>
      </c>
      <c r="K25" t="str">
        <f>IFERROR(__xludf.DUMMYFUNCTION("""COMPUTED_VALUE"""),"Ivan Drecun")</f>
        <v>Ivan Drecun</v>
      </c>
      <c r="L25" t="str">
        <f>IFERROR(__xludf.DUMMYFUNCTION("""COMPUTED_VALUE"""),"x")</f>
        <v>x</v>
      </c>
      <c r="M25" t="str">
        <f>IFERROR(__xludf.DUMMYFUNCTION("""COMPUTED_VALUE"""),"-")</f>
        <v>-</v>
      </c>
      <c r="N25" t="str">
        <f>IFERROR(__xludf.DUMMYFUNCTION("""COMPUTED_VALUE"""),"-")</f>
        <v>-</v>
      </c>
      <c r="O25" t="str">
        <f>IFERROR(__xludf.DUMMYFUNCTION("""COMPUTED_VALUE"""),"-")</f>
        <v>-</v>
      </c>
      <c r="P25">
        <f>IFERROR(__xludf.DUMMYFUNCTION("""COMPUTED_VALUE"""),100.0)</f>
        <v>100</v>
      </c>
      <c r="Q25">
        <f>IFERROR(__xludf.DUMMYFUNCTION("""COMPUTED_VALUE"""),0.0)</f>
        <v>0</v>
      </c>
      <c r="R25">
        <f>IFERROR(__xludf.DUMMYFUNCTION("""COMPUTED_VALUE"""),44.0)</f>
        <v>44</v>
      </c>
      <c r="S25" t="str">
        <f>IFERROR(__xludf.DUMMYFUNCTION("""COMPUTED_VALUE"""),"x")</f>
        <v>x</v>
      </c>
      <c r="T25" t="str">
        <f>IFERROR(__xludf.DUMMYFUNCTION("""COMPUTED_VALUE"""),"x")</f>
        <v>x</v>
      </c>
      <c r="U25" t="str">
        <f>IFERROR(__xludf.DUMMYFUNCTION("""COMPUTED_VALUE"""),"-")</f>
        <v>-</v>
      </c>
      <c r="V25" t="str">
        <f>IFERROR(__xludf.DUMMYFUNCTION("""COMPUTED_VALUE"""),"-")</f>
        <v>-</v>
      </c>
      <c r="W25" t="str">
        <f>IFERROR(__xludf.DUMMYFUNCTION("""COMPUTED_VALUE"""),"-")</f>
        <v>-</v>
      </c>
      <c r="X25" t="str">
        <f>IFERROR(__xludf.DUMMYFUNCTION("""COMPUTED_VALUE"""),"-")</f>
        <v>-</v>
      </c>
      <c r="Y25" t="str">
        <f>IFERROR(__xludf.DUMMYFUNCTION("""COMPUTED_VALUE"""),"-")</f>
        <v>-</v>
      </c>
      <c r="Z25" t="str">
        <f>IFERROR(__xludf.DUMMYFUNCTION("""COMPUTED_VALUE"""),"-")</f>
        <v>-</v>
      </c>
      <c r="AA25" t="str">
        <f>IFERROR(__xludf.DUMMYFUNCTION("""COMPUTED_VALUE"""),"-")</f>
        <v>-</v>
      </c>
      <c r="AB25" t="str">
        <f>IFERROR(__xludf.DUMMYFUNCTION("""COMPUTED_VALUE"""),"-")</f>
        <v>-</v>
      </c>
      <c r="AC25" t="str">
        <f>IFERROR(__xludf.DUMMYFUNCTION("""COMPUTED_VALUE"""),"-")</f>
        <v>-</v>
      </c>
      <c r="AD25" t="str">
        <f>IFERROR(__xludf.DUMMYFUNCTION("""COMPUTED_VALUE"""),"-")</f>
        <v>-</v>
      </c>
      <c r="AE25" t="str">
        <f>IFERROR(__xludf.DUMMYFUNCTION("""COMPUTED_VALUE"""),"-")</f>
        <v>-</v>
      </c>
      <c r="AF25" t="str">
        <f>IFERROR(__xludf.DUMMYFUNCTION("""COMPUTED_VALUE"""),"-")</f>
        <v>-</v>
      </c>
      <c r="AG25" t="str">
        <f>IFERROR(__xludf.DUMMYFUNCTION("""COMPUTED_VALUE"""),"-")</f>
        <v>-</v>
      </c>
      <c r="AH25" t="str">
        <f>IFERROR(__xludf.DUMMYFUNCTION("""COMPUTED_VALUE"""),"-")</f>
        <v>-</v>
      </c>
      <c r="AI25" t="str">
        <f>IFERROR(__xludf.DUMMYFUNCTION("""COMPUTED_VALUE"""),"-")</f>
        <v>-</v>
      </c>
      <c r="AJ25" t="str">
        <f>IFERROR(__xludf.DUMMYFUNCTION("""COMPUTED_VALUE"""),"-")</f>
        <v>-</v>
      </c>
      <c r="AK25" t="str">
        <f>IFERROR(__xludf.DUMMYFUNCTION("""COMPUTED_VALUE"""),"-")</f>
        <v>-</v>
      </c>
      <c r="AL25" t="str">
        <f>IFERROR(__xludf.DUMMYFUNCTION("""COMPUTED_VALUE"""),"-")</f>
        <v>-</v>
      </c>
      <c r="AM25" t="str">
        <f>IFERROR(__xludf.DUMMYFUNCTION("""COMPUTED_VALUE"""),"-")</f>
        <v>-</v>
      </c>
      <c r="AN25" t="str">
        <f>IFERROR(__xludf.DUMMYFUNCTION("""COMPUTED_VALUE"""),"-")</f>
        <v>-</v>
      </c>
      <c r="AO25" t="str">
        <f>IFERROR(__xludf.DUMMYFUNCTION("""COMPUTED_VALUE"""),"-")</f>
        <v>-</v>
      </c>
      <c r="AP25" t="str">
        <f>IFERROR(__xludf.DUMMYFUNCTION("""COMPUTED_VALUE"""),"-")</f>
        <v>-</v>
      </c>
      <c r="AQ25" t="str">
        <f>IFERROR(__xludf.DUMMYFUNCTION("""COMPUTED_VALUE"""),"-")</f>
        <v>-</v>
      </c>
      <c r="AR25" t="str">
        <f>IFERROR(__xludf.DUMMYFUNCTION("""COMPUTED_VALUE"""),"-")</f>
        <v>-</v>
      </c>
      <c r="AS25" t="str">
        <f>IFERROR(__xludf.DUMMYFUNCTION("""COMPUTED_VALUE"""),"-")</f>
        <v>-</v>
      </c>
      <c r="AT25" t="str">
        <f>IFERROR(__xludf.DUMMYFUNCTION("""COMPUTED_VALUE"""),"-")</f>
        <v>-</v>
      </c>
      <c r="AU25" t="str">
        <f>IFERROR(__xludf.DUMMYFUNCTION("""COMPUTED_VALUE"""),"-")</f>
        <v>-</v>
      </c>
      <c r="AV25" t="str">
        <f>IFERROR(__xludf.DUMMYFUNCTION("""COMPUTED_VALUE"""),"-")</f>
        <v>-</v>
      </c>
      <c r="AW25" t="str">
        <f>IFERROR(__xludf.DUMMYFUNCTION("""COMPUTED_VALUE"""),"-")</f>
        <v>-</v>
      </c>
      <c r="AX25" t="str">
        <f>IFERROR(__xludf.DUMMYFUNCTION("""COMPUTED_VALUE"""),"-")</f>
        <v>-</v>
      </c>
      <c r="AY25" t="str">
        <f>IFERROR(__xludf.DUMMYFUNCTION("""COMPUTED_VALUE"""),"-")</f>
        <v>-</v>
      </c>
      <c r="AZ25" t="str">
        <f>IFERROR(__xludf.DUMMYFUNCTION("""COMPUTED_VALUE"""),"-")</f>
        <v>-</v>
      </c>
      <c r="BA25" t="str">
        <f>IFERROR(__xludf.DUMMYFUNCTION("""COMPUTED_VALUE"""),"-")</f>
        <v>-</v>
      </c>
      <c r="BB25" t="str">
        <f>IFERROR(__xludf.DUMMYFUNCTION("""COMPUTED_VALUE"""),"-")</f>
        <v>-</v>
      </c>
      <c r="BC25" t="str">
        <f>IFERROR(__xludf.DUMMYFUNCTION("""COMPUTED_VALUE"""),"-")</f>
        <v>-</v>
      </c>
      <c r="BD25" t="str">
        <f>IFERROR(__xludf.DUMMYFUNCTION("""COMPUTED_VALUE"""),"-")</f>
        <v>-</v>
      </c>
      <c r="BE25" t="str">
        <f>IFERROR(__xludf.DUMMYFUNCTION("""COMPUTED_VALUE"""),"-")</f>
        <v>-</v>
      </c>
      <c r="BF25" t="str">
        <f>IFERROR(__xludf.DUMMYFUNCTION("""COMPUTED_VALUE"""),"-")</f>
        <v>-</v>
      </c>
      <c r="BG25" t="str">
        <f>IFERROR(__xludf.DUMMYFUNCTION("""COMPUTED_VALUE"""),"-")</f>
        <v>-</v>
      </c>
      <c r="BH25" t="str">
        <f>IFERROR(__xludf.DUMMYFUNCTION("""COMPUTED_VALUE"""),"-")</f>
        <v>-</v>
      </c>
      <c r="BI25" t="str">
        <f>IFERROR(__xludf.DUMMYFUNCTION("""COMPUTED_VALUE"""),"-")</f>
        <v>-</v>
      </c>
      <c r="BJ25" t="str">
        <f>IFERROR(__xludf.DUMMYFUNCTION("""COMPUTED_VALUE"""),"-")</f>
        <v>-</v>
      </c>
      <c r="BK25" t="str">
        <f>IFERROR(__xludf.DUMMYFUNCTION("""COMPUTED_VALUE"""),"x")</f>
        <v>x</v>
      </c>
      <c r="BL25" t="str">
        <f>IFERROR(__xludf.DUMMYFUNCTION("""COMPUTED_VALUE"""),"-")</f>
        <v>-</v>
      </c>
      <c r="BM25" t="str">
        <f>IFERROR(__xludf.DUMMYFUNCTION("""COMPUTED_VALUE"""),"-")</f>
        <v>-</v>
      </c>
      <c r="BN25" t="str">
        <f>IFERROR(__xludf.DUMMYFUNCTION("""COMPUTED_VALUE"""),"-")</f>
        <v>-</v>
      </c>
      <c r="BO25" t="str">
        <f>IFERROR(__xludf.DUMMYFUNCTION("""COMPUTED_VALUE"""),"-")</f>
        <v>-</v>
      </c>
      <c r="BP25" t="str">
        <f>IFERROR(__xludf.DUMMYFUNCTION("""COMPUTED_VALUE"""),"-")</f>
        <v>-</v>
      </c>
      <c r="BQ25" t="str">
        <f>IFERROR(__xludf.DUMMYFUNCTION("""COMPUTED_VALUE"""),"-")</f>
        <v>-</v>
      </c>
      <c r="BR25" t="str">
        <f>IFERROR(__xludf.DUMMYFUNCTION("""COMPUTED_VALUE"""),"-")</f>
        <v>-</v>
      </c>
      <c r="BS25" t="str">
        <f>IFERROR(__xludf.DUMMYFUNCTION("""COMPUTED_VALUE"""),"-")</f>
        <v>-</v>
      </c>
      <c r="BT25" t="str">
        <f>IFERROR(__xludf.DUMMYFUNCTION("""COMPUTED_VALUE"""),"-")</f>
        <v>-</v>
      </c>
      <c r="BU25" t="str">
        <f>IFERROR(__xludf.DUMMYFUNCTION("""COMPUTED_VALUE"""),"-")</f>
        <v>-</v>
      </c>
      <c r="BV25" t="str">
        <f>IFERROR(__xludf.DUMMYFUNCTION("""COMPUTED_VALUE"""),"-")</f>
        <v>-</v>
      </c>
      <c r="BW25" t="str">
        <f>IFERROR(__xludf.DUMMYFUNCTION("""COMPUTED_VALUE"""),"-")</f>
        <v>-</v>
      </c>
      <c r="BX25" t="str">
        <f>IFERROR(__xludf.DUMMYFUNCTION("""COMPUTED_VALUE"""),"-")</f>
        <v>-</v>
      </c>
      <c r="BY25" t="str">
        <f>IFERROR(__xludf.DUMMYFUNCTION("""COMPUTED_VALUE"""),"-")</f>
        <v>-</v>
      </c>
      <c r="BZ25" t="str">
        <f>IFERROR(__xludf.DUMMYFUNCTION("""COMPUTED_VALUE"""),"-")</f>
        <v>-</v>
      </c>
      <c r="CA25" t="str">
        <f>IFERROR(__xludf.DUMMYFUNCTION("""COMPUTED_VALUE"""),"-")</f>
        <v>-</v>
      </c>
      <c r="CB25" t="str">
        <f>IFERROR(__xludf.DUMMYFUNCTION("""COMPUTED_VALUE"""),"-")</f>
        <v>-</v>
      </c>
      <c r="CC25" t="str">
        <f>IFERROR(__xludf.DUMMYFUNCTION("""COMPUTED_VALUE"""),"-")</f>
        <v>-</v>
      </c>
      <c r="CD25" t="str">
        <f>IFERROR(__xludf.DUMMYFUNCTION("""COMPUTED_VALUE"""),"-")</f>
        <v>-</v>
      </c>
      <c r="CE25" t="str">
        <f>IFERROR(__xludf.DUMMYFUNCTION("""COMPUTED_VALUE"""),"-")</f>
        <v>-</v>
      </c>
      <c r="CF25" t="str">
        <f>IFERROR(__xludf.DUMMYFUNCTION("""COMPUTED_VALUE"""),"-")</f>
        <v>-</v>
      </c>
      <c r="CG25" t="str">
        <f>IFERROR(__xludf.DUMMYFUNCTION("""COMPUTED_VALUE"""),"-")</f>
        <v>-</v>
      </c>
      <c r="CH25" t="str">
        <f>IFERROR(__xludf.DUMMYFUNCTION("""COMPUTED_VALUE"""),"-")</f>
        <v>-</v>
      </c>
      <c r="CI25" t="str">
        <f>IFERROR(__xludf.DUMMYFUNCTION("""COMPUTED_VALUE"""),"-")</f>
        <v>-</v>
      </c>
      <c r="CJ25" t="str">
        <f>IFERROR(__xludf.DUMMYFUNCTION("""COMPUTED_VALUE"""),"-")</f>
        <v>-</v>
      </c>
      <c r="CK25" t="str">
        <f>IFERROR(__xludf.DUMMYFUNCTION("""COMPUTED_VALUE"""),"-")</f>
        <v>-</v>
      </c>
      <c r="CL25" t="str">
        <f>IFERROR(__xludf.DUMMYFUNCTION("""COMPUTED_VALUE"""),"-")</f>
        <v>-</v>
      </c>
      <c r="CM25" t="str">
        <f>IFERROR(__xludf.DUMMYFUNCTION("""COMPUTED_VALUE"""),"-")</f>
        <v>-</v>
      </c>
      <c r="CN25" t="str">
        <f>IFERROR(__xludf.DUMMYFUNCTION("""COMPUTED_VALUE"""),"-")</f>
        <v>-</v>
      </c>
      <c r="CO25" t="str">
        <f>IFERROR(__xludf.DUMMYFUNCTION("""COMPUTED_VALUE"""),"-")</f>
        <v>-</v>
      </c>
      <c r="CP25" t="str">
        <f>IFERROR(__xludf.DUMMYFUNCTION("""COMPUTED_VALUE"""),"-")</f>
        <v>-</v>
      </c>
      <c r="CQ25" t="str">
        <f>IFERROR(__xludf.DUMMYFUNCTION("""COMPUTED_VALUE"""),"-")</f>
        <v>-</v>
      </c>
      <c r="CR25" t="str">
        <f>IFERROR(__xludf.DUMMYFUNCTION("""COMPUTED_VALUE"""),"-")</f>
        <v>-</v>
      </c>
      <c r="CS25" t="str">
        <f>IFERROR(__xludf.DUMMYFUNCTION("""COMPUTED_VALUE"""),"x")</f>
        <v>x</v>
      </c>
      <c r="CT25" t="str">
        <f>IFERROR(__xludf.DUMMYFUNCTION("""COMPUTED_VALUE"""),"-")</f>
        <v>-</v>
      </c>
      <c r="CU25" t="str">
        <f>IFERROR(__xludf.DUMMYFUNCTION("""COMPUTED_VALUE"""),"-")</f>
        <v>-</v>
      </c>
      <c r="CV25" t="str">
        <f>IFERROR(__xludf.DUMMYFUNCTION("""COMPUTED_VALUE"""),"-")</f>
        <v>-</v>
      </c>
      <c r="CW25" t="str">
        <f>IFERROR(__xludf.DUMMYFUNCTION("""COMPUTED_VALUE"""),"-")</f>
        <v>-</v>
      </c>
      <c r="CX25" t="str">
        <f>IFERROR(__xludf.DUMMYFUNCTION("""COMPUTED_VALUE"""),"-")</f>
        <v>-</v>
      </c>
      <c r="CY25" t="str">
        <f>IFERROR(__xludf.DUMMYFUNCTION("""COMPUTED_VALUE"""),"-")</f>
        <v>-</v>
      </c>
      <c r="CZ25" t="str">
        <f>IFERROR(__xludf.DUMMYFUNCTION("""COMPUTED_VALUE"""),"-")</f>
        <v>-</v>
      </c>
      <c r="DA25" t="str">
        <f>IFERROR(__xludf.DUMMYFUNCTION("""COMPUTED_VALUE"""),"-")</f>
        <v>-</v>
      </c>
      <c r="DB25" t="str">
        <f>IFERROR(__xludf.DUMMYFUNCTION("""COMPUTED_VALUE"""),"-")</f>
        <v>-</v>
      </c>
      <c r="DC25" t="str">
        <f>IFERROR(__xludf.DUMMYFUNCTION("""COMPUTED_VALUE"""),"-")</f>
        <v>-</v>
      </c>
      <c r="DD25" t="str">
        <f>IFERROR(__xludf.DUMMYFUNCTION("""COMPUTED_VALUE"""),"-")</f>
        <v>-</v>
      </c>
      <c r="DE25" t="str">
        <f>IFERROR(__xludf.DUMMYFUNCTION("""COMPUTED_VALUE"""),"-")</f>
        <v>-</v>
      </c>
      <c r="DF25" t="str">
        <f>IFERROR(__xludf.DUMMYFUNCTION("""COMPUTED_VALUE"""),"-")</f>
        <v>-</v>
      </c>
      <c r="DG25" t="str">
        <f>IFERROR(__xludf.DUMMYFUNCTION("""COMPUTED_VALUE"""),"-")</f>
        <v>-</v>
      </c>
      <c r="DH25" t="str">
        <f>IFERROR(__xludf.DUMMYFUNCTION("""COMPUTED_VALUE"""),"-")</f>
        <v>-</v>
      </c>
      <c r="DI25" t="str">
        <f>IFERROR(__xludf.DUMMYFUNCTION("""COMPUTED_VALUE"""),"-")</f>
        <v>-</v>
      </c>
      <c r="DJ25" t="str">
        <f>IFERROR(__xludf.DUMMYFUNCTION("""COMPUTED_VALUE"""),"-")</f>
        <v>-</v>
      </c>
      <c r="DK25" t="str">
        <f>IFERROR(__xludf.DUMMYFUNCTION("""COMPUTED_VALUE"""),"-")</f>
        <v>-</v>
      </c>
      <c r="DL25" t="str">
        <f>IFERROR(__xludf.DUMMYFUNCTION("""COMPUTED_VALUE"""),"-")</f>
        <v>-</v>
      </c>
      <c r="DM25" t="str">
        <f>IFERROR(__xludf.DUMMYFUNCTION("""COMPUTED_VALUE"""),"-")</f>
        <v>-</v>
      </c>
      <c r="DN25" t="str">
        <f>IFERROR(__xludf.DUMMYFUNCTION("""COMPUTED_VALUE"""),"-")</f>
        <v>-</v>
      </c>
      <c r="DO25" t="str">
        <f>IFERROR(__xludf.DUMMYFUNCTION("""COMPUTED_VALUE"""),"-")</f>
        <v>-</v>
      </c>
      <c r="DP25" t="str">
        <f>IFERROR(__xludf.DUMMYFUNCTION("""COMPUTED_VALUE"""),"-")</f>
        <v>-</v>
      </c>
      <c r="DQ25" t="str">
        <f>IFERROR(__xludf.DUMMYFUNCTION("""COMPUTED_VALUE"""),"-")</f>
        <v>-</v>
      </c>
      <c r="DR25" t="str">
        <f>IFERROR(__xludf.DUMMYFUNCTION("""COMPUTED_VALUE"""),"-")</f>
        <v>-</v>
      </c>
      <c r="DS25" t="str">
        <f>IFERROR(__xludf.DUMMYFUNCTION("""COMPUTED_VALUE"""),"-")</f>
        <v>-</v>
      </c>
      <c r="DT25" t="str">
        <f>IFERROR(__xludf.DUMMYFUNCTION("""COMPUTED_VALUE"""),"-")</f>
        <v>-</v>
      </c>
      <c r="DU25" t="str">
        <f>IFERROR(__xludf.DUMMYFUNCTION("""COMPUTED_VALUE"""),"-")</f>
        <v>-</v>
      </c>
      <c r="DV25" t="str">
        <f>IFERROR(__xludf.DUMMYFUNCTION("""COMPUTED_VALUE"""),"-")</f>
        <v>-</v>
      </c>
      <c r="DW25" t="str">
        <f>IFERROR(__xludf.DUMMYFUNCTION("""COMPUTED_VALUE"""),"-")</f>
        <v>-</v>
      </c>
      <c r="DX25" t="str">
        <f>IFERROR(__xludf.DUMMYFUNCTION("""COMPUTED_VALUE"""),"-")</f>
        <v>-</v>
      </c>
      <c r="DY25" t="str">
        <f>IFERROR(__xludf.DUMMYFUNCTION("""COMPUTED_VALUE"""),"-")</f>
        <v>-</v>
      </c>
      <c r="DZ25" t="str">
        <f>IFERROR(__xludf.DUMMYFUNCTION("""COMPUTED_VALUE"""),"x")</f>
        <v>x</v>
      </c>
      <c r="EA25" t="str">
        <f>IFERROR(__xludf.DUMMYFUNCTION("""COMPUTED_VALUE"""),"OK")</f>
        <v>OK</v>
      </c>
      <c r="EB25" t="str">
        <f>IFERROR(__xludf.DUMMYFUNCTION("""COMPUTED_VALUE"""),"OK")</f>
        <v>OK</v>
      </c>
      <c r="EC25" t="str">
        <f>IFERROR(__xludf.DUMMYFUNCTION("""COMPUTED_VALUE"""),"OK")</f>
        <v>OK</v>
      </c>
      <c r="ED25" t="str">
        <f>IFERROR(__xludf.DUMMYFUNCTION("""COMPUTED_VALUE"""),"OK")</f>
        <v>OK</v>
      </c>
      <c r="EE25" t="str">
        <f>IFERROR(__xludf.DUMMYFUNCTION("""COMPUTED_VALUE"""),"OK")</f>
        <v>OK</v>
      </c>
      <c r="EF25" t="str">
        <f>IFERROR(__xludf.DUMMYFUNCTION("""COMPUTED_VALUE"""),"OK")</f>
        <v>OK</v>
      </c>
      <c r="EG25" t="str">
        <f>IFERROR(__xludf.DUMMYFUNCTION("""COMPUTED_VALUE"""),"OK")</f>
        <v>OK</v>
      </c>
      <c r="EH25" t="str">
        <f>IFERROR(__xludf.DUMMYFUNCTION("""COMPUTED_VALUE"""),"OK")</f>
        <v>OK</v>
      </c>
      <c r="EI25" t="str">
        <f>IFERROR(__xludf.DUMMYFUNCTION("""COMPUTED_VALUE"""),"OK")</f>
        <v>OK</v>
      </c>
      <c r="EJ25" t="str">
        <f>IFERROR(__xludf.DUMMYFUNCTION("""COMPUTED_VALUE"""),"OK")</f>
        <v>OK</v>
      </c>
      <c r="EK25" t="str">
        <f>IFERROR(__xludf.DUMMYFUNCTION("""COMPUTED_VALUE"""),"OK")</f>
        <v>OK</v>
      </c>
      <c r="EL25" t="str">
        <f>IFERROR(__xludf.DUMMYFUNCTION("""COMPUTED_VALUE"""),"OK")</f>
        <v>OK</v>
      </c>
      <c r="EM25" t="str">
        <f>IFERROR(__xludf.DUMMYFUNCTION("""COMPUTED_VALUE"""),"OK")</f>
        <v>OK</v>
      </c>
      <c r="EN25" t="str">
        <f>IFERROR(__xludf.DUMMYFUNCTION("""COMPUTED_VALUE"""),"OK")</f>
        <v>OK</v>
      </c>
      <c r="EO25" t="str">
        <f>IFERROR(__xludf.DUMMYFUNCTION("""COMPUTED_VALUE"""),"OK")</f>
        <v>OK</v>
      </c>
      <c r="EP25" t="str">
        <f>IFERROR(__xludf.DUMMYFUNCTION("""COMPUTED_VALUE"""),"OK")</f>
        <v>OK</v>
      </c>
      <c r="EQ25" t="str">
        <f>IFERROR(__xludf.DUMMYFUNCTION("""COMPUTED_VALUE"""),"x")</f>
        <v>x</v>
      </c>
      <c r="ER25" t="str">
        <f>IFERROR(__xludf.DUMMYFUNCTION("""COMPUTED_VALUE"""),"OK")</f>
        <v>OK</v>
      </c>
      <c r="ES25" t="str">
        <f>IFERROR(__xludf.DUMMYFUNCTION("""COMPUTED_VALUE"""),"WA")</f>
        <v>WA</v>
      </c>
      <c r="ET25" t="str">
        <f>IFERROR(__xludf.DUMMYFUNCTION("""COMPUTED_VALUE"""),"TLE")</f>
        <v>TLE</v>
      </c>
      <c r="EU25" t="str">
        <f>IFERROR(__xludf.DUMMYFUNCTION("""COMPUTED_VALUE"""),"WA")</f>
        <v>WA</v>
      </c>
      <c r="EV25" t="str">
        <f>IFERROR(__xludf.DUMMYFUNCTION("""COMPUTED_VALUE"""),"WA")</f>
        <v>WA</v>
      </c>
      <c r="EW25" t="str">
        <f>IFERROR(__xludf.DUMMYFUNCTION("""COMPUTED_VALUE"""),"TLE")</f>
        <v>TLE</v>
      </c>
      <c r="EX25" t="str">
        <f>IFERROR(__xludf.DUMMYFUNCTION("""COMPUTED_VALUE"""),"RTE")</f>
        <v>RTE</v>
      </c>
      <c r="EY25" t="str">
        <f>IFERROR(__xludf.DUMMYFUNCTION("""COMPUTED_VALUE"""),"WA")</f>
        <v>WA</v>
      </c>
      <c r="EZ25" t="str">
        <f>IFERROR(__xludf.DUMMYFUNCTION("""COMPUTED_VALUE"""),"RTE")</f>
        <v>RTE</v>
      </c>
      <c r="FA25" t="str">
        <f>IFERROR(__xludf.DUMMYFUNCTION("""COMPUTED_VALUE"""),"RTE")</f>
        <v>RTE</v>
      </c>
      <c r="FB25" t="str">
        <f>IFERROR(__xludf.DUMMYFUNCTION("""COMPUTED_VALUE"""),"OK")</f>
        <v>OK</v>
      </c>
      <c r="FC25" t="str">
        <f>IFERROR(__xludf.DUMMYFUNCTION("""COMPUTED_VALUE"""),"WA")</f>
        <v>WA</v>
      </c>
      <c r="FD25" t="str">
        <f>IFERROR(__xludf.DUMMYFUNCTION("""COMPUTED_VALUE"""),"TLE")</f>
        <v>TLE</v>
      </c>
      <c r="FE25" t="str">
        <f>IFERROR(__xludf.DUMMYFUNCTION("""COMPUTED_VALUE"""),"WA")</f>
        <v>WA</v>
      </c>
      <c r="FF25" t="str">
        <f>IFERROR(__xludf.DUMMYFUNCTION("""COMPUTED_VALUE"""),"WA")</f>
        <v>WA</v>
      </c>
      <c r="FG25" t="str">
        <f>IFERROR(__xludf.DUMMYFUNCTION("""COMPUTED_VALUE"""),"WA")</f>
        <v>WA</v>
      </c>
      <c r="FH25" t="str">
        <f>IFERROR(__xludf.DUMMYFUNCTION("""COMPUTED_VALUE"""),"TLE")</f>
        <v>TLE</v>
      </c>
      <c r="FI25" t="str">
        <f>IFERROR(__xludf.DUMMYFUNCTION("""COMPUTED_VALUE"""),"TLE")</f>
        <v>TLE</v>
      </c>
      <c r="FJ25" t="str">
        <f>IFERROR(__xludf.DUMMYFUNCTION("""COMPUTED_VALUE"""),"TLE")</f>
        <v>TLE</v>
      </c>
      <c r="FK25" t="str">
        <f>IFERROR(__xludf.DUMMYFUNCTION("""COMPUTED_VALUE"""),"TLE")</f>
        <v>TLE</v>
      </c>
      <c r="FL25" t="str">
        <f>IFERROR(__xludf.DUMMYFUNCTION("""COMPUTED_VALUE"""),"WA")</f>
        <v>WA</v>
      </c>
      <c r="FM25" t="str">
        <f>IFERROR(__xludf.DUMMYFUNCTION("""COMPUTED_VALUE"""),"TLE")</f>
        <v>TLE</v>
      </c>
      <c r="FN25" t="str">
        <f>IFERROR(__xludf.DUMMYFUNCTION("""COMPUTED_VALUE"""),"TLE")</f>
        <v>TLE</v>
      </c>
      <c r="FO25" t="str">
        <f>IFERROR(__xludf.DUMMYFUNCTION("""COMPUTED_VALUE"""),"WA")</f>
        <v>WA</v>
      </c>
      <c r="FP25" t="str">
        <f>IFERROR(__xludf.DUMMYFUNCTION("""COMPUTED_VALUE"""),"TLE")</f>
        <v>TLE</v>
      </c>
      <c r="FQ25" t="str">
        <f>IFERROR(__xludf.DUMMYFUNCTION("""COMPUTED_VALUE"""),"TLE")</f>
        <v>TLE</v>
      </c>
      <c r="FR25" t="str">
        <f>IFERROR(__xludf.DUMMYFUNCTION("""COMPUTED_VALUE"""),"TLE")</f>
        <v>TLE</v>
      </c>
      <c r="FS25" t="str">
        <f>IFERROR(__xludf.DUMMYFUNCTION("""COMPUTED_VALUE"""),"WA")</f>
        <v>WA</v>
      </c>
      <c r="FT25" t="str">
        <f>IFERROR(__xludf.DUMMYFUNCTION("""COMPUTED_VALUE"""),"x")</f>
        <v>x</v>
      </c>
      <c r="FU25" t="str">
        <f>IFERROR(__xludf.DUMMYFUNCTION("""COMPUTED_VALUE"""),"OK")</f>
        <v>OK</v>
      </c>
      <c r="FV25" t="str">
        <f>IFERROR(__xludf.DUMMYFUNCTION("""COMPUTED_VALUE"""),"OK")</f>
        <v>OK</v>
      </c>
      <c r="FW25" t="str">
        <f>IFERROR(__xludf.DUMMYFUNCTION("""COMPUTED_VALUE"""),"OK")</f>
        <v>OK</v>
      </c>
      <c r="FX25" t="str">
        <f>IFERROR(__xludf.DUMMYFUNCTION("""COMPUTED_VALUE"""),"OK")</f>
        <v>OK</v>
      </c>
      <c r="FY25" t="str">
        <f>IFERROR(__xludf.DUMMYFUNCTION("""COMPUTED_VALUE"""),"OK")</f>
        <v>OK</v>
      </c>
      <c r="FZ25" t="str">
        <f>IFERROR(__xludf.DUMMYFUNCTION("""COMPUTED_VALUE"""),"OK")</f>
        <v>OK</v>
      </c>
      <c r="GA25" t="str">
        <f>IFERROR(__xludf.DUMMYFUNCTION("""COMPUTED_VALUE"""),"OK")</f>
        <v>OK</v>
      </c>
      <c r="GB25" t="str">
        <f>IFERROR(__xludf.DUMMYFUNCTION("""COMPUTED_VALUE"""),"OK")</f>
        <v>OK</v>
      </c>
      <c r="GC25" t="str">
        <f>IFERROR(__xludf.DUMMYFUNCTION("""COMPUTED_VALUE"""),"OK")</f>
        <v>OK</v>
      </c>
      <c r="GD25" t="str">
        <f>IFERROR(__xludf.DUMMYFUNCTION("""COMPUTED_VALUE"""),"OK")</f>
        <v>OK</v>
      </c>
      <c r="GE25" t="str">
        <f>IFERROR(__xludf.DUMMYFUNCTION("""COMPUTED_VALUE"""),"OK")</f>
        <v>OK</v>
      </c>
      <c r="GF25" t="str">
        <f>IFERROR(__xludf.DUMMYFUNCTION("""COMPUTED_VALUE"""),"RTE")</f>
        <v>RTE</v>
      </c>
      <c r="GG25" t="str">
        <f>IFERROR(__xludf.DUMMYFUNCTION("""COMPUTED_VALUE"""),"RTE")</f>
        <v>RTE</v>
      </c>
      <c r="GH25" t="str">
        <f>IFERROR(__xludf.DUMMYFUNCTION("""COMPUTED_VALUE"""),"RTE")</f>
        <v>RTE</v>
      </c>
      <c r="GI25" t="str">
        <f>IFERROR(__xludf.DUMMYFUNCTION("""COMPUTED_VALUE"""),"RTE")</f>
        <v>RTE</v>
      </c>
      <c r="GJ25" t="str">
        <f>IFERROR(__xludf.DUMMYFUNCTION("""COMPUTED_VALUE"""),"RTE")</f>
        <v>RTE</v>
      </c>
      <c r="GK25" t="str">
        <f>IFERROR(__xludf.DUMMYFUNCTION("""COMPUTED_VALUE"""),"RTE")</f>
        <v>RTE</v>
      </c>
      <c r="GL25" t="str">
        <f>IFERROR(__xludf.DUMMYFUNCTION("""COMPUTED_VALUE"""),"RTE")</f>
        <v>RTE</v>
      </c>
      <c r="GM25" t="str">
        <f>IFERROR(__xludf.DUMMYFUNCTION("""COMPUTED_VALUE"""),"RTE")</f>
        <v>RTE</v>
      </c>
      <c r="GN25" t="str">
        <f>IFERROR(__xludf.DUMMYFUNCTION("""COMPUTED_VALUE"""),"RTE")</f>
        <v>RTE</v>
      </c>
      <c r="GO25" t="str">
        <f>IFERROR(__xludf.DUMMYFUNCTION("""COMPUTED_VALUE"""),"RTE")</f>
        <v>RTE</v>
      </c>
      <c r="GP25" t="str">
        <f>IFERROR(__xludf.DUMMYFUNCTION("""COMPUTED_VALUE"""),"RTE")</f>
        <v>RTE</v>
      </c>
      <c r="GQ25" t="str">
        <f>IFERROR(__xludf.DUMMYFUNCTION("""COMPUTED_VALUE"""),"RTE")</f>
        <v>RTE</v>
      </c>
      <c r="GR25" t="str">
        <f>IFERROR(__xludf.DUMMYFUNCTION("""COMPUTED_VALUE"""),"RTE")</f>
        <v>RTE</v>
      </c>
      <c r="GS25" t="str">
        <f>IFERROR(__xludf.DUMMYFUNCTION("""COMPUTED_VALUE"""),"x")</f>
        <v>x</v>
      </c>
      <c r="GT25" t="str">
        <f>IFERROR(__xludf.DUMMYFUNCTION("""COMPUTED_VALUE"""),"x")</f>
        <v>x</v>
      </c>
      <c r="GU25">
        <f>IFERROR(__xludf.DUMMYFUNCTION("""COMPUTED_VALUE"""),0.0)</f>
        <v>0</v>
      </c>
      <c r="GV25">
        <f>IFERROR(__xludf.DUMMYFUNCTION("""COMPUTED_VALUE"""),0.0)</f>
        <v>0</v>
      </c>
      <c r="GW25">
        <f>IFERROR(__xludf.DUMMYFUNCTION("""COMPUTED_VALUE"""),0.0)</f>
        <v>0</v>
      </c>
      <c r="GX25">
        <f>IFERROR(__xludf.DUMMYFUNCTION("""COMPUTED_VALUE"""),0.0)</f>
        <v>0</v>
      </c>
      <c r="GY25">
        <f>IFERROR(__xludf.DUMMYFUNCTION("""COMPUTED_VALUE"""),0.0)</f>
        <v>0</v>
      </c>
      <c r="GZ25">
        <f>IFERROR(__xludf.DUMMYFUNCTION("""COMPUTED_VALUE"""),0.0)</f>
        <v>0</v>
      </c>
      <c r="HA25">
        <f>IFERROR(__xludf.DUMMYFUNCTION("""COMPUTED_VALUE"""),0.0)</f>
        <v>0</v>
      </c>
      <c r="HB25">
        <f>IFERROR(__xludf.DUMMYFUNCTION("""COMPUTED_VALUE"""),0.0)</f>
        <v>0</v>
      </c>
      <c r="HC25">
        <f>IFERROR(__xludf.DUMMYFUNCTION("""COMPUTED_VALUE"""),0.0)</f>
        <v>0</v>
      </c>
      <c r="HD25">
        <f>IFERROR(__xludf.DUMMYFUNCTION("""COMPUTED_VALUE"""),0.0)</f>
        <v>0</v>
      </c>
      <c r="HE25">
        <f>IFERROR(__xludf.DUMMYFUNCTION("""COMPUTED_VALUE"""),0.0)</f>
        <v>0</v>
      </c>
      <c r="HF25">
        <f>IFERROR(__xludf.DUMMYFUNCTION("""COMPUTED_VALUE"""),0.0)</f>
        <v>0</v>
      </c>
      <c r="HG25">
        <f>IFERROR(__xludf.DUMMYFUNCTION("""COMPUTED_VALUE"""),0.0)</f>
        <v>0</v>
      </c>
      <c r="HH25">
        <f>IFERROR(__xludf.DUMMYFUNCTION("""COMPUTED_VALUE"""),0.0)</f>
        <v>0</v>
      </c>
      <c r="HI25">
        <f>IFERROR(__xludf.DUMMYFUNCTION("""COMPUTED_VALUE"""),0.0)</f>
        <v>0</v>
      </c>
      <c r="HJ25">
        <f>IFERROR(__xludf.DUMMYFUNCTION("""COMPUTED_VALUE"""),0.0)</f>
        <v>0</v>
      </c>
      <c r="HK25">
        <f>IFERROR(__xludf.DUMMYFUNCTION("""COMPUTED_VALUE"""),0.0)</f>
        <v>0</v>
      </c>
      <c r="HL25">
        <f>IFERROR(__xludf.DUMMYFUNCTION("""COMPUTED_VALUE"""),0.0)</f>
        <v>0</v>
      </c>
      <c r="HM25">
        <f>IFERROR(__xludf.DUMMYFUNCTION("""COMPUTED_VALUE"""),0.0)</f>
        <v>0</v>
      </c>
      <c r="HN25">
        <f>IFERROR(__xludf.DUMMYFUNCTION("""COMPUTED_VALUE"""),0.0)</f>
        <v>0</v>
      </c>
      <c r="HO25">
        <f>IFERROR(__xludf.DUMMYFUNCTION("""COMPUTED_VALUE"""),0.0)</f>
        <v>0</v>
      </c>
      <c r="HP25">
        <f>IFERROR(__xludf.DUMMYFUNCTION("""COMPUTED_VALUE"""),0.0)</f>
        <v>0</v>
      </c>
      <c r="HQ25">
        <f>IFERROR(__xludf.DUMMYFUNCTION("""COMPUTED_VALUE"""),0.0)</f>
        <v>0</v>
      </c>
      <c r="HR25">
        <f>IFERROR(__xludf.DUMMYFUNCTION("""COMPUTED_VALUE"""),0.0)</f>
        <v>0</v>
      </c>
      <c r="HS25">
        <f>IFERROR(__xludf.DUMMYFUNCTION("""COMPUTED_VALUE"""),0.0)</f>
        <v>0</v>
      </c>
      <c r="HT25">
        <f>IFERROR(__xludf.DUMMYFUNCTION("""COMPUTED_VALUE"""),0.0)</f>
        <v>0</v>
      </c>
      <c r="HU25">
        <f>IFERROR(__xludf.DUMMYFUNCTION("""COMPUTED_VALUE"""),0.0)</f>
        <v>0</v>
      </c>
      <c r="HV25">
        <f>IFERROR(__xludf.DUMMYFUNCTION("""COMPUTED_VALUE"""),0.0)</f>
        <v>0</v>
      </c>
      <c r="HW25">
        <f>IFERROR(__xludf.DUMMYFUNCTION("""COMPUTED_VALUE"""),0.0)</f>
        <v>0</v>
      </c>
      <c r="HX25">
        <f>IFERROR(__xludf.DUMMYFUNCTION("""COMPUTED_VALUE"""),0.0)</f>
        <v>0</v>
      </c>
      <c r="HY25">
        <f>IFERROR(__xludf.DUMMYFUNCTION("""COMPUTED_VALUE"""),0.0)</f>
        <v>0</v>
      </c>
      <c r="HZ25">
        <f>IFERROR(__xludf.DUMMYFUNCTION("""COMPUTED_VALUE"""),0.0)</f>
        <v>0</v>
      </c>
      <c r="IA25">
        <f>IFERROR(__xludf.DUMMYFUNCTION("""COMPUTED_VALUE"""),0.0)</f>
        <v>0</v>
      </c>
      <c r="IB25">
        <f>IFERROR(__xludf.DUMMYFUNCTION("""COMPUTED_VALUE"""),0.0)</f>
        <v>0</v>
      </c>
      <c r="IC25">
        <f>IFERROR(__xludf.DUMMYFUNCTION("""COMPUTED_VALUE"""),0.0)</f>
        <v>0</v>
      </c>
      <c r="ID25">
        <f>IFERROR(__xludf.DUMMYFUNCTION("""COMPUTED_VALUE"""),0.0)</f>
        <v>0</v>
      </c>
      <c r="IE25">
        <f>IFERROR(__xludf.DUMMYFUNCTION("""COMPUTED_VALUE"""),0.0)</f>
        <v>0</v>
      </c>
      <c r="IF25">
        <f>IFERROR(__xludf.DUMMYFUNCTION("""COMPUTED_VALUE"""),0.0)</f>
        <v>0</v>
      </c>
      <c r="IG25">
        <f>IFERROR(__xludf.DUMMYFUNCTION("""COMPUTED_VALUE"""),0.0)</f>
        <v>0</v>
      </c>
      <c r="IH25">
        <f>IFERROR(__xludf.DUMMYFUNCTION("""COMPUTED_VALUE"""),0.0)</f>
        <v>0</v>
      </c>
      <c r="II25">
        <f>IFERROR(__xludf.DUMMYFUNCTION("""COMPUTED_VALUE"""),0.0)</f>
        <v>0</v>
      </c>
      <c r="IJ25">
        <f>IFERROR(__xludf.DUMMYFUNCTION("""COMPUTED_VALUE"""),0.0)</f>
        <v>0</v>
      </c>
      <c r="IK25" t="str">
        <f>IFERROR(__xludf.DUMMYFUNCTION("""COMPUTED_VALUE"""),"x")</f>
        <v>x</v>
      </c>
      <c r="IL25">
        <f>IFERROR(__xludf.DUMMYFUNCTION("""COMPUTED_VALUE"""),0.0)</f>
        <v>0</v>
      </c>
      <c r="IM25">
        <f>IFERROR(__xludf.DUMMYFUNCTION("""COMPUTED_VALUE"""),0.0)</f>
        <v>0</v>
      </c>
      <c r="IN25">
        <f>IFERROR(__xludf.DUMMYFUNCTION("""COMPUTED_VALUE"""),0.0)</f>
        <v>0</v>
      </c>
      <c r="IO25">
        <f>IFERROR(__xludf.DUMMYFUNCTION("""COMPUTED_VALUE"""),0.0)</f>
        <v>0</v>
      </c>
      <c r="IP25">
        <f>IFERROR(__xludf.DUMMYFUNCTION("""COMPUTED_VALUE"""),0.0)</f>
        <v>0</v>
      </c>
      <c r="IQ25">
        <f>IFERROR(__xludf.DUMMYFUNCTION("""COMPUTED_VALUE"""),0.0)</f>
        <v>0</v>
      </c>
      <c r="IR25">
        <f>IFERROR(__xludf.DUMMYFUNCTION("""COMPUTED_VALUE"""),0.0)</f>
        <v>0</v>
      </c>
      <c r="IS25">
        <f>IFERROR(__xludf.DUMMYFUNCTION("""COMPUTED_VALUE"""),0.0)</f>
        <v>0</v>
      </c>
      <c r="IT25">
        <f>IFERROR(__xludf.DUMMYFUNCTION("""COMPUTED_VALUE"""),0.0)</f>
        <v>0</v>
      </c>
      <c r="IU25">
        <f>IFERROR(__xludf.DUMMYFUNCTION("""COMPUTED_VALUE"""),0.0)</f>
        <v>0</v>
      </c>
      <c r="IV25">
        <f>IFERROR(__xludf.DUMMYFUNCTION("""COMPUTED_VALUE"""),0.0)</f>
        <v>0</v>
      </c>
      <c r="IW25">
        <f>IFERROR(__xludf.DUMMYFUNCTION("""COMPUTED_VALUE"""),0.0)</f>
        <v>0</v>
      </c>
      <c r="IX25">
        <f>IFERROR(__xludf.DUMMYFUNCTION("""COMPUTED_VALUE"""),0.0)</f>
        <v>0</v>
      </c>
      <c r="IY25">
        <f>IFERROR(__xludf.DUMMYFUNCTION("""COMPUTED_VALUE"""),0.0)</f>
        <v>0</v>
      </c>
      <c r="IZ25">
        <f>IFERROR(__xludf.DUMMYFUNCTION("""COMPUTED_VALUE"""),0.0)</f>
        <v>0</v>
      </c>
      <c r="JA25">
        <f>IFERROR(__xludf.DUMMYFUNCTION("""COMPUTED_VALUE"""),0.0)</f>
        <v>0</v>
      </c>
      <c r="JB25">
        <f>IFERROR(__xludf.DUMMYFUNCTION("""COMPUTED_VALUE"""),0.0)</f>
        <v>0</v>
      </c>
      <c r="JC25">
        <f>IFERROR(__xludf.DUMMYFUNCTION("""COMPUTED_VALUE"""),0.0)</f>
        <v>0</v>
      </c>
      <c r="JD25">
        <f>IFERROR(__xludf.DUMMYFUNCTION("""COMPUTED_VALUE"""),0.0)</f>
        <v>0</v>
      </c>
      <c r="JE25">
        <f>IFERROR(__xludf.DUMMYFUNCTION("""COMPUTED_VALUE"""),0.0)</f>
        <v>0</v>
      </c>
      <c r="JF25">
        <f>IFERROR(__xludf.DUMMYFUNCTION("""COMPUTED_VALUE"""),0.0)</f>
        <v>0</v>
      </c>
      <c r="JG25">
        <f>IFERROR(__xludf.DUMMYFUNCTION("""COMPUTED_VALUE"""),0.0)</f>
        <v>0</v>
      </c>
      <c r="JH25">
        <f>IFERROR(__xludf.DUMMYFUNCTION("""COMPUTED_VALUE"""),0.0)</f>
        <v>0</v>
      </c>
      <c r="JI25">
        <f>IFERROR(__xludf.DUMMYFUNCTION("""COMPUTED_VALUE"""),0.0)</f>
        <v>0</v>
      </c>
      <c r="JJ25">
        <f>IFERROR(__xludf.DUMMYFUNCTION("""COMPUTED_VALUE"""),0.0)</f>
        <v>0</v>
      </c>
      <c r="JK25">
        <f>IFERROR(__xludf.DUMMYFUNCTION("""COMPUTED_VALUE"""),0.0)</f>
        <v>0</v>
      </c>
      <c r="JL25">
        <f>IFERROR(__xludf.DUMMYFUNCTION("""COMPUTED_VALUE"""),0.0)</f>
        <v>0</v>
      </c>
      <c r="JM25">
        <f>IFERROR(__xludf.DUMMYFUNCTION("""COMPUTED_VALUE"""),0.0)</f>
        <v>0</v>
      </c>
      <c r="JN25">
        <f>IFERROR(__xludf.DUMMYFUNCTION("""COMPUTED_VALUE"""),0.0)</f>
        <v>0</v>
      </c>
      <c r="JO25">
        <f>IFERROR(__xludf.DUMMYFUNCTION("""COMPUTED_VALUE"""),0.0)</f>
        <v>0</v>
      </c>
      <c r="JP25">
        <f>IFERROR(__xludf.DUMMYFUNCTION("""COMPUTED_VALUE"""),0.0)</f>
        <v>0</v>
      </c>
      <c r="JQ25">
        <f>IFERROR(__xludf.DUMMYFUNCTION("""COMPUTED_VALUE"""),0.0)</f>
        <v>0</v>
      </c>
      <c r="JR25">
        <f>IFERROR(__xludf.DUMMYFUNCTION("""COMPUTED_VALUE"""),0.0)</f>
        <v>0</v>
      </c>
      <c r="JS25" t="str">
        <f>IFERROR(__xludf.DUMMYFUNCTION("""COMPUTED_VALUE"""),"x")</f>
        <v>x</v>
      </c>
      <c r="JT25">
        <f>IFERROR(__xludf.DUMMYFUNCTION("""COMPUTED_VALUE"""),0.0)</f>
        <v>0</v>
      </c>
      <c r="JU25">
        <f>IFERROR(__xludf.DUMMYFUNCTION("""COMPUTED_VALUE"""),0.0)</f>
        <v>0</v>
      </c>
      <c r="JV25">
        <f>IFERROR(__xludf.DUMMYFUNCTION("""COMPUTED_VALUE"""),0.0)</f>
        <v>0</v>
      </c>
      <c r="JW25">
        <f>IFERROR(__xludf.DUMMYFUNCTION("""COMPUTED_VALUE"""),0.0)</f>
        <v>0</v>
      </c>
      <c r="JX25">
        <f>IFERROR(__xludf.DUMMYFUNCTION("""COMPUTED_VALUE"""),0.0)</f>
        <v>0</v>
      </c>
      <c r="JY25">
        <f>IFERROR(__xludf.DUMMYFUNCTION("""COMPUTED_VALUE"""),0.0)</f>
        <v>0</v>
      </c>
      <c r="JZ25">
        <f>IFERROR(__xludf.DUMMYFUNCTION("""COMPUTED_VALUE"""),0.0)</f>
        <v>0</v>
      </c>
      <c r="KA25">
        <f>IFERROR(__xludf.DUMMYFUNCTION("""COMPUTED_VALUE"""),0.0)</f>
        <v>0</v>
      </c>
      <c r="KB25">
        <f>IFERROR(__xludf.DUMMYFUNCTION("""COMPUTED_VALUE"""),0.0)</f>
        <v>0</v>
      </c>
      <c r="KC25">
        <f>IFERROR(__xludf.DUMMYFUNCTION("""COMPUTED_VALUE"""),0.0)</f>
        <v>0</v>
      </c>
      <c r="KD25">
        <f>IFERROR(__xludf.DUMMYFUNCTION("""COMPUTED_VALUE"""),0.0)</f>
        <v>0</v>
      </c>
      <c r="KE25">
        <f>IFERROR(__xludf.DUMMYFUNCTION("""COMPUTED_VALUE"""),0.0)</f>
        <v>0</v>
      </c>
      <c r="KF25">
        <f>IFERROR(__xludf.DUMMYFUNCTION("""COMPUTED_VALUE"""),0.0)</f>
        <v>0</v>
      </c>
      <c r="KG25">
        <f>IFERROR(__xludf.DUMMYFUNCTION("""COMPUTED_VALUE"""),0.0)</f>
        <v>0</v>
      </c>
      <c r="KH25">
        <f>IFERROR(__xludf.DUMMYFUNCTION("""COMPUTED_VALUE"""),0.0)</f>
        <v>0</v>
      </c>
      <c r="KI25">
        <f>IFERROR(__xludf.DUMMYFUNCTION("""COMPUTED_VALUE"""),0.0)</f>
        <v>0</v>
      </c>
      <c r="KJ25">
        <f>IFERROR(__xludf.DUMMYFUNCTION("""COMPUTED_VALUE"""),0.0)</f>
        <v>0</v>
      </c>
      <c r="KK25">
        <f>IFERROR(__xludf.DUMMYFUNCTION("""COMPUTED_VALUE"""),0.0)</f>
        <v>0</v>
      </c>
      <c r="KL25">
        <f>IFERROR(__xludf.DUMMYFUNCTION("""COMPUTED_VALUE"""),0.0)</f>
        <v>0</v>
      </c>
      <c r="KM25">
        <f>IFERROR(__xludf.DUMMYFUNCTION("""COMPUTED_VALUE"""),0.0)</f>
        <v>0</v>
      </c>
      <c r="KN25">
        <f>IFERROR(__xludf.DUMMYFUNCTION("""COMPUTED_VALUE"""),0.0)</f>
        <v>0</v>
      </c>
      <c r="KO25">
        <f>IFERROR(__xludf.DUMMYFUNCTION("""COMPUTED_VALUE"""),0.0)</f>
        <v>0</v>
      </c>
      <c r="KP25">
        <f>IFERROR(__xludf.DUMMYFUNCTION("""COMPUTED_VALUE"""),0.0)</f>
        <v>0</v>
      </c>
      <c r="KQ25">
        <f>IFERROR(__xludf.DUMMYFUNCTION("""COMPUTED_VALUE"""),0.0)</f>
        <v>0</v>
      </c>
      <c r="KR25">
        <f>IFERROR(__xludf.DUMMYFUNCTION("""COMPUTED_VALUE"""),0.0)</f>
        <v>0</v>
      </c>
      <c r="KS25">
        <f>IFERROR(__xludf.DUMMYFUNCTION("""COMPUTED_VALUE"""),0.0)</f>
        <v>0</v>
      </c>
      <c r="KT25">
        <f>IFERROR(__xludf.DUMMYFUNCTION("""COMPUTED_VALUE"""),0.0)</f>
        <v>0</v>
      </c>
      <c r="KU25">
        <f>IFERROR(__xludf.DUMMYFUNCTION("""COMPUTED_VALUE"""),0.0)</f>
        <v>0</v>
      </c>
      <c r="KV25">
        <f>IFERROR(__xludf.DUMMYFUNCTION("""COMPUTED_VALUE"""),0.0)</f>
        <v>0</v>
      </c>
      <c r="KW25">
        <f>IFERROR(__xludf.DUMMYFUNCTION("""COMPUTED_VALUE"""),0.0)</f>
        <v>0</v>
      </c>
      <c r="KX25">
        <f>IFERROR(__xludf.DUMMYFUNCTION("""COMPUTED_VALUE"""),0.0)</f>
        <v>0</v>
      </c>
      <c r="KY25">
        <f>IFERROR(__xludf.DUMMYFUNCTION("""COMPUTED_VALUE"""),0.0)</f>
        <v>0</v>
      </c>
      <c r="KZ25" t="str">
        <f>IFERROR(__xludf.DUMMYFUNCTION("""COMPUTED_VALUE"""),"x")</f>
        <v>x</v>
      </c>
      <c r="LA25">
        <f>IFERROR(__xludf.DUMMYFUNCTION("""COMPUTED_VALUE"""),1.0)</f>
        <v>1</v>
      </c>
      <c r="LB25">
        <f>IFERROR(__xludf.DUMMYFUNCTION("""COMPUTED_VALUE"""),1.0)</f>
        <v>1</v>
      </c>
      <c r="LC25">
        <f>IFERROR(__xludf.DUMMYFUNCTION("""COMPUTED_VALUE"""),1.0)</f>
        <v>1</v>
      </c>
      <c r="LD25">
        <f>IFERROR(__xludf.DUMMYFUNCTION("""COMPUTED_VALUE"""),1.0)</f>
        <v>1</v>
      </c>
      <c r="LE25">
        <f>IFERROR(__xludf.DUMMYFUNCTION("""COMPUTED_VALUE"""),1.0)</f>
        <v>1</v>
      </c>
      <c r="LF25">
        <f>IFERROR(__xludf.DUMMYFUNCTION("""COMPUTED_VALUE"""),1.0)</f>
        <v>1</v>
      </c>
      <c r="LG25">
        <f>IFERROR(__xludf.DUMMYFUNCTION("""COMPUTED_VALUE"""),1.0)</f>
        <v>1</v>
      </c>
      <c r="LH25">
        <f>IFERROR(__xludf.DUMMYFUNCTION("""COMPUTED_VALUE"""),1.0)</f>
        <v>1</v>
      </c>
      <c r="LI25">
        <f>IFERROR(__xludf.DUMMYFUNCTION("""COMPUTED_VALUE"""),1.0)</f>
        <v>1</v>
      </c>
      <c r="LJ25">
        <f>IFERROR(__xludf.DUMMYFUNCTION("""COMPUTED_VALUE"""),1.0)</f>
        <v>1</v>
      </c>
      <c r="LK25">
        <f>IFERROR(__xludf.DUMMYFUNCTION("""COMPUTED_VALUE"""),1.0)</f>
        <v>1</v>
      </c>
      <c r="LL25">
        <f>IFERROR(__xludf.DUMMYFUNCTION("""COMPUTED_VALUE"""),1.0)</f>
        <v>1</v>
      </c>
      <c r="LM25">
        <f>IFERROR(__xludf.DUMMYFUNCTION("""COMPUTED_VALUE"""),1.0)</f>
        <v>1</v>
      </c>
      <c r="LN25">
        <f>IFERROR(__xludf.DUMMYFUNCTION("""COMPUTED_VALUE"""),1.0)</f>
        <v>1</v>
      </c>
      <c r="LO25">
        <f>IFERROR(__xludf.DUMMYFUNCTION("""COMPUTED_VALUE"""),1.0)</f>
        <v>1</v>
      </c>
      <c r="LP25">
        <f>IFERROR(__xludf.DUMMYFUNCTION("""COMPUTED_VALUE"""),1.0)</f>
        <v>1</v>
      </c>
      <c r="LQ25" t="str">
        <f>IFERROR(__xludf.DUMMYFUNCTION("""COMPUTED_VALUE"""),"x")</f>
        <v>x</v>
      </c>
      <c r="LR25">
        <f>IFERROR(__xludf.DUMMYFUNCTION("""COMPUTED_VALUE"""),1.0)</f>
        <v>1</v>
      </c>
      <c r="LS25">
        <f>IFERROR(__xludf.DUMMYFUNCTION("""COMPUTED_VALUE"""),0.0)</f>
        <v>0</v>
      </c>
      <c r="LT25">
        <f>IFERROR(__xludf.DUMMYFUNCTION("""COMPUTED_VALUE"""),0.0)</f>
        <v>0</v>
      </c>
      <c r="LU25">
        <f>IFERROR(__xludf.DUMMYFUNCTION("""COMPUTED_VALUE"""),0.0)</f>
        <v>0</v>
      </c>
      <c r="LV25">
        <f>IFERROR(__xludf.DUMMYFUNCTION("""COMPUTED_VALUE"""),0.0)</f>
        <v>0</v>
      </c>
      <c r="LW25">
        <f>IFERROR(__xludf.DUMMYFUNCTION("""COMPUTED_VALUE"""),0.0)</f>
        <v>0</v>
      </c>
      <c r="LX25">
        <f>IFERROR(__xludf.DUMMYFUNCTION("""COMPUTED_VALUE"""),0.0)</f>
        <v>0</v>
      </c>
      <c r="LY25">
        <f>IFERROR(__xludf.DUMMYFUNCTION("""COMPUTED_VALUE"""),0.0)</f>
        <v>0</v>
      </c>
      <c r="LZ25">
        <f>IFERROR(__xludf.DUMMYFUNCTION("""COMPUTED_VALUE"""),0.0)</f>
        <v>0</v>
      </c>
      <c r="MA25">
        <f>IFERROR(__xludf.DUMMYFUNCTION("""COMPUTED_VALUE"""),0.0)</f>
        <v>0</v>
      </c>
      <c r="MB25">
        <f>IFERROR(__xludf.DUMMYFUNCTION("""COMPUTED_VALUE"""),1.0)</f>
        <v>1</v>
      </c>
      <c r="MC25">
        <f>IFERROR(__xludf.DUMMYFUNCTION("""COMPUTED_VALUE"""),0.0)</f>
        <v>0</v>
      </c>
      <c r="MD25">
        <f>IFERROR(__xludf.DUMMYFUNCTION("""COMPUTED_VALUE"""),0.0)</f>
        <v>0</v>
      </c>
      <c r="ME25">
        <f>IFERROR(__xludf.DUMMYFUNCTION("""COMPUTED_VALUE"""),0.0)</f>
        <v>0</v>
      </c>
      <c r="MF25">
        <f>IFERROR(__xludf.DUMMYFUNCTION("""COMPUTED_VALUE"""),0.0)</f>
        <v>0</v>
      </c>
      <c r="MG25">
        <f>IFERROR(__xludf.DUMMYFUNCTION("""COMPUTED_VALUE"""),0.0)</f>
        <v>0</v>
      </c>
      <c r="MH25">
        <f>IFERROR(__xludf.DUMMYFUNCTION("""COMPUTED_VALUE"""),0.0)</f>
        <v>0</v>
      </c>
      <c r="MI25">
        <f>IFERROR(__xludf.DUMMYFUNCTION("""COMPUTED_VALUE"""),0.0)</f>
        <v>0</v>
      </c>
      <c r="MJ25">
        <f>IFERROR(__xludf.DUMMYFUNCTION("""COMPUTED_VALUE"""),0.0)</f>
        <v>0</v>
      </c>
      <c r="MK25">
        <f>IFERROR(__xludf.DUMMYFUNCTION("""COMPUTED_VALUE"""),0.0)</f>
        <v>0</v>
      </c>
      <c r="ML25">
        <f>IFERROR(__xludf.DUMMYFUNCTION("""COMPUTED_VALUE"""),0.0)</f>
        <v>0</v>
      </c>
      <c r="MM25">
        <f>IFERROR(__xludf.DUMMYFUNCTION("""COMPUTED_VALUE"""),0.0)</f>
        <v>0</v>
      </c>
      <c r="MN25">
        <f>IFERROR(__xludf.DUMMYFUNCTION("""COMPUTED_VALUE"""),0.0)</f>
        <v>0</v>
      </c>
      <c r="MO25">
        <f>IFERROR(__xludf.DUMMYFUNCTION("""COMPUTED_VALUE"""),0.0)</f>
        <v>0</v>
      </c>
      <c r="MP25">
        <f>IFERROR(__xludf.DUMMYFUNCTION("""COMPUTED_VALUE"""),0.0)</f>
        <v>0</v>
      </c>
      <c r="MQ25">
        <f>IFERROR(__xludf.DUMMYFUNCTION("""COMPUTED_VALUE"""),0.0)</f>
        <v>0</v>
      </c>
      <c r="MR25">
        <f>IFERROR(__xludf.DUMMYFUNCTION("""COMPUTED_VALUE"""),0.0)</f>
        <v>0</v>
      </c>
      <c r="MS25">
        <f>IFERROR(__xludf.DUMMYFUNCTION("""COMPUTED_VALUE"""),0.0)</f>
        <v>0</v>
      </c>
      <c r="MT25" t="str">
        <f>IFERROR(__xludf.DUMMYFUNCTION("""COMPUTED_VALUE"""),"x")</f>
        <v>x</v>
      </c>
      <c r="MU25">
        <f>IFERROR(__xludf.DUMMYFUNCTION("""COMPUTED_VALUE"""),1.0)</f>
        <v>1</v>
      </c>
      <c r="MV25">
        <f>IFERROR(__xludf.DUMMYFUNCTION("""COMPUTED_VALUE"""),1.0)</f>
        <v>1</v>
      </c>
      <c r="MW25">
        <f>IFERROR(__xludf.DUMMYFUNCTION("""COMPUTED_VALUE"""),1.0)</f>
        <v>1</v>
      </c>
      <c r="MX25">
        <f>IFERROR(__xludf.DUMMYFUNCTION("""COMPUTED_VALUE"""),1.0)</f>
        <v>1</v>
      </c>
      <c r="MY25">
        <f>IFERROR(__xludf.DUMMYFUNCTION("""COMPUTED_VALUE"""),1.0)</f>
        <v>1</v>
      </c>
      <c r="MZ25">
        <f>IFERROR(__xludf.DUMMYFUNCTION("""COMPUTED_VALUE"""),1.0)</f>
        <v>1</v>
      </c>
      <c r="NA25">
        <f>IFERROR(__xludf.DUMMYFUNCTION("""COMPUTED_VALUE"""),1.0)</f>
        <v>1</v>
      </c>
      <c r="NB25">
        <f>IFERROR(__xludf.DUMMYFUNCTION("""COMPUTED_VALUE"""),1.0)</f>
        <v>1</v>
      </c>
      <c r="NC25">
        <f>IFERROR(__xludf.DUMMYFUNCTION("""COMPUTED_VALUE"""),1.0)</f>
        <v>1</v>
      </c>
      <c r="ND25">
        <f>IFERROR(__xludf.DUMMYFUNCTION("""COMPUTED_VALUE"""),1.0)</f>
        <v>1</v>
      </c>
      <c r="NE25">
        <f>IFERROR(__xludf.DUMMYFUNCTION("""COMPUTED_VALUE"""),1.0)</f>
        <v>1</v>
      </c>
      <c r="NF25">
        <f>IFERROR(__xludf.DUMMYFUNCTION("""COMPUTED_VALUE"""),0.0)</f>
        <v>0</v>
      </c>
      <c r="NG25">
        <f>IFERROR(__xludf.DUMMYFUNCTION("""COMPUTED_VALUE"""),0.0)</f>
        <v>0</v>
      </c>
      <c r="NH25">
        <f>IFERROR(__xludf.DUMMYFUNCTION("""COMPUTED_VALUE"""),0.0)</f>
        <v>0</v>
      </c>
      <c r="NI25">
        <f>IFERROR(__xludf.DUMMYFUNCTION("""COMPUTED_VALUE"""),0.0)</f>
        <v>0</v>
      </c>
      <c r="NJ25">
        <f>IFERROR(__xludf.DUMMYFUNCTION("""COMPUTED_VALUE"""),0.0)</f>
        <v>0</v>
      </c>
      <c r="NK25">
        <f>IFERROR(__xludf.DUMMYFUNCTION("""COMPUTED_VALUE"""),0.0)</f>
        <v>0</v>
      </c>
      <c r="NL25">
        <f>IFERROR(__xludf.DUMMYFUNCTION("""COMPUTED_VALUE"""),0.0)</f>
        <v>0</v>
      </c>
      <c r="NM25">
        <f>IFERROR(__xludf.DUMMYFUNCTION("""COMPUTED_VALUE"""),0.0)</f>
        <v>0</v>
      </c>
      <c r="NN25">
        <f>IFERROR(__xludf.DUMMYFUNCTION("""COMPUTED_VALUE"""),0.0)</f>
        <v>0</v>
      </c>
      <c r="NO25">
        <f>IFERROR(__xludf.DUMMYFUNCTION("""COMPUTED_VALUE"""),0.0)</f>
        <v>0</v>
      </c>
      <c r="NP25">
        <f>IFERROR(__xludf.DUMMYFUNCTION("""COMPUTED_VALUE"""),0.0)</f>
        <v>0</v>
      </c>
      <c r="NQ25">
        <f>IFERROR(__xludf.DUMMYFUNCTION("""COMPUTED_VALUE"""),0.0)</f>
        <v>0</v>
      </c>
      <c r="NR25">
        <f>IFERROR(__xludf.DUMMYFUNCTION("""COMPUTED_VALUE"""),0.0)</f>
        <v>0</v>
      </c>
    </row>
    <row r="26" ht="15.75" customHeight="1">
      <c r="A26">
        <f>IFERROR(__xludf.DUMMYFUNCTION("""COMPUTED_VALUE"""),25.0)</f>
        <v>25</v>
      </c>
      <c r="B26" t="str">
        <f>IFERROR(__xludf.DUMMYFUNCTION("""COMPUTED_VALUE"""),"Habitus")</f>
        <v>Habitus</v>
      </c>
      <c r="C26" t="str">
        <f>IFERROR(__xludf.DUMMYFUNCTION("""COMPUTED_VALUE"""),"Jovan")</f>
        <v>Jovan</v>
      </c>
      <c r="D26" t="str">
        <f>IFERROR(__xludf.DUMMYFUNCTION("""COMPUTED_VALUE"""),"Nikolić")</f>
        <v>Nikolić</v>
      </c>
      <c r="E26">
        <f>IFERROR(__xludf.DUMMYFUNCTION("""COMPUTED_VALUE"""),144.0)</f>
        <v>144</v>
      </c>
      <c r="F26" t="str">
        <f>IFERROR(__xludf.DUMMYFUNCTION("""COMPUTED_VALUE"""),"ODOBREN")</f>
        <v>ODOBREN</v>
      </c>
      <c r="G26" t="str">
        <f>IFERROR(__xludf.DUMMYFUNCTION("""COMPUTED_VALUE"""),"Loznica")</f>
        <v>Loznica</v>
      </c>
      <c r="H26" t="str">
        <f>IFERROR(__xludf.DUMMYFUNCTION("""COMPUTED_VALUE"""),"Kadinjača")</f>
        <v>Kadinjača</v>
      </c>
      <c r="I26" t="str">
        <f>IFERROR(__xludf.DUMMYFUNCTION("""COMPUTED_VALUE"""),"OŠ 8.")</f>
        <v>OŠ 8.</v>
      </c>
      <c r="J26" t="str">
        <f>IFERROR(__xludf.DUMMYFUNCTION("""COMPUTED_VALUE"""),"B")</f>
        <v>B</v>
      </c>
      <c r="K26" t="str">
        <f>IFERROR(__xludf.DUMMYFUNCTION("""COMPUTED_VALUE"""),"Željko Nikolić; Nikola Pavlović")</f>
        <v>Željko Nikolić; Nikola Pavlović</v>
      </c>
      <c r="L26" t="str">
        <f>IFERROR(__xludf.DUMMYFUNCTION("""COMPUTED_VALUE"""),"x")</f>
        <v>x</v>
      </c>
      <c r="M26">
        <f>IFERROR(__xludf.DUMMYFUNCTION("""COMPUTED_VALUE"""),100.0)</f>
        <v>100</v>
      </c>
      <c r="N26">
        <f>IFERROR(__xludf.DUMMYFUNCTION("""COMPUTED_VALUE"""),25.0)</f>
        <v>25</v>
      </c>
      <c r="O26">
        <f>IFERROR(__xludf.DUMMYFUNCTION("""COMPUTED_VALUE"""),19.0)</f>
        <v>19</v>
      </c>
      <c r="P26" t="str">
        <f>IFERROR(__xludf.DUMMYFUNCTION("""COMPUTED_VALUE"""),"-")</f>
        <v>-</v>
      </c>
      <c r="Q26" t="str">
        <f>IFERROR(__xludf.DUMMYFUNCTION("""COMPUTED_VALUE"""),"-")</f>
        <v>-</v>
      </c>
      <c r="R26" t="str">
        <f>IFERROR(__xludf.DUMMYFUNCTION("""COMPUTED_VALUE"""),"-")</f>
        <v>-</v>
      </c>
      <c r="S26" t="str">
        <f>IFERROR(__xludf.DUMMYFUNCTION("""COMPUTED_VALUE"""),"x")</f>
        <v>x</v>
      </c>
      <c r="T26" t="str">
        <f>IFERROR(__xludf.DUMMYFUNCTION("""COMPUTED_VALUE"""),"x")</f>
        <v>x</v>
      </c>
      <c r="U26" t="str">
        <f>IFERROR(__xludf.DUMMYFUNCTION("""COMPUTED_VALUE"""),"OK")</f>
        <v>OK</v>
      </c>
      <c r="V26" t="str">
        <f>IFERROR(__xludf.DUMMYFUNCTION("""COMPUTED_VALUE"""),"OK")</f>
        <v>OK</v>
      </c>
      <c r="W26" t="str">
        <f>IFERROR(__xludf.DUMMYFUNCTION("""COMPUTED_VALUE"""),"OK")</f>
        <v>OK</v>
      </c>
      <c r="X26" t="str">
        <f>IFERROR(__xludf.DUMMYFUNCTION("""COMPUTED_VALUE"""),"OK")</f>
        <v>OK</v>
      </c>
      <c r="Y26" t="str">
        <f>IFERROR(__xludf.DUMMYFUNCTION("""COMPUTED_VALUE"""),"OK")</f>
        <v>OK</v>
      </c>
      <c r="Z26" t="str">
        <f>IFERROR(__xludf.DUMMYFUNCTION("""COMPUTED_VALUE"""),"OK")</f>
        <v>OK</v>
      </c>
      <c r="AA26" t="str">
        <f>IFERROR(__xludf.DUMMYFUNCTION("""COMPUTED_VALUE"""),"OK")</f>
        <v>OK</v>
      </c>
      <c r="AB26" t="str">
        <f>IFERROR(__xludf.DUMMYFUNCTION("""COMPUTED_VALUE"""),"OK")</f>
        <v>OK</v>
      </c>
      <c r="AC26" t="str">
        <f>IFERROR(__xludf.DUMMYFUNCTION("""COMPUTED_VALUE"""),"OK")</f>
        <v>OK</v>
      </c>
      <c r="AD26" t="str">
        <f>IFERROR(__xludf.DUMMYFUNCTION("""COMPUTED_VALUE"""),"OK")</f>
        <v>OK</v>
      </c>
      <c r="AE26" t="str">
        <f>IFERROR(__xludf.DUMMYFUNCTION("""COMPUTED_VALUE"""),"OK")</f>
        <v>OK</v>
      </c>
      <c r="AF26" t="str">
        <f>IFERROR(__xludf.DUMMYFUNCTION("""COMPUTED_VALUE"""),"OK")</f>
        <v>OK</v>
      </c>
      <c r="AG26" t="str">
        <f>IFERROR(__xludf.DUMMYFUNCTION("""COMPUTED_VALUE"""),"OK")</f>
        <v>OK</v>
      </c>
      <c r="AH26" t="str">
        <f>IFERROR(__xludf.DUMMYFUNCTION("""COMPUTED_VALUE"""),"OK")</f>
        <v>OK</v>
      </c>
      <c r="AI26" t="str">
        <f>IFERROR(__xludf.DUMMYFUNCTION("""COMPUTED_VALUE"""),"OK")</f>
        <v>OK</v>
      </c>
      <c r="AJ26" t="str">
        <f>IFERROR(__xludf.DUMMYFUNCTION("""COMPUTED_VALUE"""),"OK")</f>
        <v>OK</v>
      </c>
      <c r="AK26" t="str">
        <f>IFERROR(__xludf.DUMMYFUNCTION("""COMPUTED_VALUE"""),"OK")</f>
        <v>OK</v>
      </c>
      <c r="AL26" t="str">
        <f>IFERROR(__xludf.DUMMYFUNCTION("""COMPUTED_VALUE"""),"OK")</f>
        <v>OK</v>
      </c>
      <c r="AM26" t="str">
        <f>IFERROR(__xludf.DUMMYFUNCTION("""COMPUTED_VALUE"""),"OK")</f>
        <v>OK</v>
      </c>
      <c r="AN26" t="str">
        <f>IFERROR(__xludf.DUMMYFUNCTION("""COMPUTED_VALUE"""),"OK")</f>
        <v>OK</v>
      </c>
      <c r="AO26" t="str">
        <f>IFERROR(__xludf.DUMMYFUNCTION("""COMPUTED_VALUE"""),"OK")</f>
        <v>OK</v>
      </c>
      <c r="AP26" t="str">
        <f>IFERROR(__xludf.DUMMYFUNCTION("""COMPUTED_VALUE"""),"OK")</f>
        <v>OK</v>
      </c>
      <c r="AQ26" t="str">
        <f>IFERROR(__xludf.DUMMYFUNCTION("""COMPUTED_VALUE"""),"OK")</f>
        <v>OK</v>
      </c>
      <c r="AR26" t="str">
        <f>IFERROR(__xludf.DUMMYFUNCTION("""COMPUTED_VALUE"""),"OK")</f>
        <v>OK</v>
      </c>
      <c r="AS26" t="str">
        <f>IFERROR(__xludf.DUMMYFUNCTION("""COMPUTED_VALUE"""),"OK")</f>
        <v>OK</v>
      </c>
      <c r="AT26" t="str">
        <f>IFERROR(__xludf.DUMMYFUNCTION("""COMPUTED_VALUE"""),"OK")</f>
        <v>OK</v>
      </c>
      <c r="AU26" t="str">
        <f>IFERROR(__xludf.DUMMYFUNCTION("""COMPUTED_VALUE"""),"OK")</f>
        <v>OK</v>
      </c>
      <c r="AV26" t="str">
        <f>IFERROR(__xludf.DUMMYFUNCTION("""COMPUTED_VALUE"""),"OK")</f>
        <v>OK</v>
      </c>
      <c r="AW26" t="str">
        <f>IFERROR(__xludf.DUMMYFUNCTION("""COMPUTED_VALUE"""),"OK")</f>
        <v>OK</v>
      </c>
      <c r="AX26" t="str">
        <f>IFERROR(__xludf.DUMMYFUNCTION("""COMPUTED_VALUE"""),"OK")</f>
        <v>OK</v>
      </c>
      <c r="AY26" t="str">
        <f>IFERROR(__xludf.DUMMYFUNCTION("""COMPUTED_VALUE"""),"OK")</f>
        <v>OK</v>
      </c>
      <c r="AZ26" t="str">
        <f>IFERROR(__xludf.DUMMYFUNCTION("""COMPUTED_VALUE"""),"OK")</f>
        <v>OK</v>
      </c>
      <c r="BA26" t="str">
        <f>IFERROR(__xludf.DUMMYFUNCTION("""COMPUTED_VALUE"""),"OK")</f>
        <v>OK</v>
      </c>
      <c r="BB26" t="str">
        <f>IFERROR(__xludf.DUMMYFUNCTION("""COMPUTED_VALUE"""),"OK")</f>
        <v>OK</v>
      </c>
      <c r="BC26" t="str">
        <f>IFERROR(__xludf.DUMMYFUNCTION("""COMPUTED_VALUE"""),"OK")</f>
        <v>OK</v>
      </c>
      <c r="BD26" t="str">
        <f>IFERROR(__xludf.DUMMYFUNCTION("""COMPUTED_VALUE"""),"OK")</f>
        <v>OK</v>
      </c>
      <c r="BE26" t="str">
        <f>IFERROR(__xludf.DUMMYFUNCTION("""COMPUTED_VALUE"""),"OK")</f>
        <v>OK</v>
      </c>
      <c r="BF26" t="str">
        <f>IFERROR(__xludf.DUMMYFUNCTION("""COMPUTED_VALUE"""),"OK")</f>
        <v>OK</v>
      </c>
      <c r="BG26" t="str">
        <f>IFERROR(__xludf.DUMMYFUNCTION("""COMPUTED_VALUE"""),"OK")</f>
        <v>OK</v>
      </c>
      <c r="BH26" t="str">
        <f>IFERROR(__xludf.DUMMYFUNCTION("""COMPUTED_VALUE"""),"OK")</f>
        <v>OK</v>
      </c>
      <c r="BI26" t="str">
        <f>IFERROR(__xludf.DUMMYFUNCTION("""COMPUTED_VALUE"""),"OK")</f>
        <v>OK</v>
      </c>
      <c r="BJ26" t="str">
        <f>IFERROR(__xludf.DUMMYFUNCTION("""COMPUTED_VALUE"""),"OK")</f>
        <v>OK</v>
      </c>
      <c r="BK26" t="str">
        <f>IFERROR(__xludf.DUMMYFUNCTION("""COMPUTED_VALUE"""),"x")</f>
        <v>x</v>
      </c>
      <c r="BL26" t="str">
        <f>IFERROR(__xludf.DUMMYFUNCTION("""COMPUTED_VALUE"""),"OK")</f>
        <v>OK</v>
      </c>
      <c r="BM26" t="str">
        <f>IFERROR(__xludf.DUMMYFUNCTION("""COMPUTED_VALUE"""),"OK")</f>
        <v>OK</v>
      </c>
      <c r="BN26" t="str">
        <f>IFERROR(__xludf.DUMMYFUNCTION("""COMPUTED_VALUE"""),"OK")</f>
        <v>OK</v>
      </c>
      <c r="BO26" t="str">
        <f>IFERROR(__xludf.DUMMYFUNCTION("""COMPUTED_VALUE"""),"OK")</f>
        <v>OK</v>
      </c>
      <c r="BP26" t="str">
        <f>IFERROR(__xludf.DUMMYFUNCTION("""COMPUTED_VALUE"""),"OK")</f>
        <v>OK</v>
      </c>
      <c r="BQ26" t="str">
        <f>IFERROR(__xludf.DUMMYFUNCTION("""COMPUTED_VALUE"""),"OK")</f>
        <v>OK</v>
      </c>
      <c r="BR26" t="str">
        <f>IFERROR(__xludf.DUMMYFUNCTION("""COMPUTED_VALUE"""),"OK")</f>
        <v>OK</v>
      </c>
      <c r="BS26" t="str">
        <f>IFERROR(__xludf.DUMMYFUNCTION("""COMPUTED_VALUE"""),"OK")</f>
        <v>OK</v>
      </c>
      <c r="BT26" t="str">
        <f>IFERROR(__xludf.DUMMYFUNCTION("""COMPUTED_VALUE"""),"OK")</f>
        <v>OK</v>
      </c>
      <c r="BU26" t="str">
        <f>IFERROR(__xludf.DUMMYFUNCTION("""COMPUTED_VALUE"""),"OK")</f>
        <v>OK</v>
      </c>
      <c r="BV26" t="str">
        <f>IFERROR(__xludf.DUMMYFUNCTION("""COMPUTED_VALUE"""),"OK")</f>
        <v>OK</v>
      </c>
      <c r="BW26" t="str">
        <f>IFERROR(__xludf.DUMMYFUNCTION("""COMPUTED_VALUE"""),"OK")</f>
        <v>OK</v>
      </c>
      <c r="BX26" t="str">
        <f>IFERROR(__xludf.DUMMYFUNCTION("""COMPUTED_VALUE"""),"OK")</f>
        <v>OK</v>
      </c>
      <c r="BY26" t="str">
        <f>IFERROR(__xludf.DUMMYFUNCTION("""COMPUTED_VALUE"""),"OK")</f>
        <v>OK</v>
      </c>
      <c r="BZ26" t="str">
        <f>IFERROR(__xludf.DUMMYFUNCTION("""COMPUTED_VALUE"""),"WA")</f>
        <v>WA</v>
      </c>
      <c r="CA26" t="str">
        <f>IFERROR(__xludf.DUMMYFUNCTION("""COMPUTED_VALUE"""),"WA")</f>
        <v>WA</v>
      </c>
      <c r="CB26" t="str">
        <f>IFERROR(__xludf.DUMMYFUNCTION("""COMPUTED_VALUE"""),"WA")</f>
        <v>WA</v>
      </c>
      <c r="CC26" t="str">
        <f>IFERROR(__xludf.DUMMYFUNCTION("""COMPUTED_VALUE"""),"WA")</f>
        <v>WA</v>
      </c>
      <c r="CD26" t="str">
        <f>IFERROR(__xludf.DUMMYFUNCTION("""COMPUTED_VALUE"""),"WA")</f>
        <v>WA</v>
      </c>
      <c r="CE26" t="str">
        <f>IFERROR(__xludf.DUMMYFUNCTION("""COMPUTED_VALUE"""),"WA")</f>
        <v>WA</v>
      </c>
      <c r="CF26" t="str">
        <f>IFERROR(__xludf.DUMMYFUNCTION("""COMPUTED_VALUE"""),"WA")</f>
        <v>WA</v>
      </c>
      <c r="CG26" t="str">
        <f>IFERROR(__xludf.DUMMYFUNCTION("""COMPUTED_VALUE"""),"WA")</f>
        <v>WA</v>
      </c>
      <c r="CH26" t="str">
        <f>IFERROR(__xludf.DUMMYFUNCTION("""COMPUTED_VALUE"""),"WA")</f>
        <v>WA</v>
      </c>
      <c r="CI26" t="str">
        <f>IFERROR(__xludf.DUMMYFUNCTION("""COMPUTED_VALUE"""),"WA")</f>
        <v>WA</v>
      </c>
      <c r="CJ26" t="str">
        <f>IFERROR(__xludf.DUMMYFUNCTION("""COMPUTED_VALUE"""),"WA")</f>
        <v>WA</v>
      </c>
      <c r="CK26" t="str">
        <f>IFERROR(__xludf.DUMMYFUNCTION("""COMPUTED_VALUE"""),"WA")</f>
        <v>WA</v>
      </c>
      <c r="CL26" t="str">
        <f>IFERROR(__xludf.DUMMYFUNCTION("""COMPUTED_VALUE"""),"WA")</f>
        <v>WA</v>
      </c>
      <c r="CM26" t="str">
        <f>IFERROR(__xludf.DUMMYFUNCTION("""COMPUTED_VALUE"""),"WA")</f>
        <v>WA</v>
      </c>
      <c r="CN26" t="str">
        <f>IFERROR(__xludf.DUMMYFUNCTION("""COMPUTED_VALUE"""),"WA")</f>
        <v>WA</v>
      </c>
      <c r="CO26" t="str">
        <f>IFERROR(__xludf.DUMMYFUNCTION("""COMPUTED_VALUE"""),"WA")</f>
        <v>WA</v>
      </c>
      <c r="CP26" t="str">
        <f>IFERROR(__xludf.DUMMYFUNCTION("""COMPUTED_VALUE"""),"WA")</f>
        <v>WA</v>
      </c>
      <c r="CQ26" t="str">
        <f>IFERROR(__xludf.DUMMYFUNCTION("""COMPUTED_VALUE"""),"OK")</f>
        <v>OK</v>
      </c>
      <c r="CR26" t="str">
        <f>IFERROR(__xludf.DUMMYFUNCTION("""COMPUTED_VALUE"""),"WA")</f>
        <v>WA</v>
      </c>
      <c r="CS26" t="str">
        <f>IFERROR(__xludf.DUMMYFUNCTION("""COMPUTED_VALUE"""),"x")</f>
        <v>x</v>
      </c>
      <c r="CT26" t="str">
        <f>IFERROR(__xludf.DUMMYFUNCTION("""COMPUTED_VALUE"""),"WA")</f>
        <v>WA</v>
      </c>
      <c r="CU26" t="str">
        <f>IFERROR(__xludf.DUMMYFUNCTION("""COMPUTED_VALUE"""),"OK")</f>
        <v>OK</v>
      </c>
      <c r="CV26" t="str">
        <f>IFERROR(__xludf.DUMMYFUNCTION("""COMPUTED_VALUE"""),"WA")</f>
        <v>WA</v>
      </c>
      <c r="CW26" t="str">
        <f>IFERROR(__xludf.DUMMYFUNCTION("""COMPUTED_VALUE"""),"WA")</f>
        <v>WA</v>
      </c>
      <c r="CX26" t="str">
        <f>IFERROR(__xludf.DUMMYFUNCTION("""COMPUTED_VALUE"""),"WA")</f>
        <v>WA</v>
      </c>
      <c r="CY26" t="str">
        <f>IFERROR(__xludf.DUMMYFUNCTION("""COMPUTED_VALUE"""),"WA")</f>
        <v>WA</v>
      </c>
      <c r="CZ26" t="str">
        <f>IFERROR(__xludf.DUMMYFUNCTION("""COMPUTED_VALUE"""),"WA")</f>
        <v>WA</v>
      </c>
      <c r="DA26" t="str">
        <f>IFERROR(__xludf.DUMMYFUNCTION("""COMPUTED_VALUE"""),"WA")</f>
        <v>WA</v>
      </c>
      <c r="DB26" t="str">
        <f>IFERROR(__xludf.DUMMYFUNCTION("""COMPUTED_VALUE"""),"OK")</f>
        <v>OK</v>
      </c>
      <c r="DC26" t="str">
        <f>IFERROR(__xludf.DUMMYFUNCTION("""COMPUTED_VALUE"""),"WA")</f>
        <v>WA</v>
      </c>
      <c r="DD26" t="str">
        <f>IFERROR(__xludf.DUMMYFUNCTION("""COMPUTED_VALUE"""),"OK")</f>
        <v>OK</v>
      </c>
      <c r="DE26" t="str">
        <f>IFERROR(__xludf.DUMMYFUNCTION("""COMPUTED_VALUE"""),"OK")</f>
        <v>OK</v>
      </c>
      <c r="DF26" t="str">
        <f>IFERROR(__xludf.DUMMYFUNCTION("""COMPUTED_VALUE"""),"OK")</f>
        <v>OK</v>
      </c>
      <c r="DG26" t="str">
        <f>IFERROR(__xludf.DUMMYFUNCTION("""COMPUTED_VALUE"""),"OK")</f>
        <v>OK</v>
      </c>
      <c r="DH26" t="str">
        <f>IFERROR(__xludf.DUMMYFUNCTION("""COMPUTED_VALUE"""),"OK")</f>
        <v>OK</v>
      </c>
      <c r="DI26" t="str">
        <f>IFERROR(__xludf.DUMMYFUNCTION("""COMPUTED_VALUE"""),"OK")</f>
        <v>OK</v>
      </c>
      <c r="DJ26" t="str">
        <f>IFERROR(__xludf.DUMMYFUNCTION("""COMPUTED_VALUE"""),"WA")</f>
        <v>WA</v>
      </c>
      <c r="DK26" t="str">
        <f>IFERROR(__xludf.DUMMYFUNCTION("""COMPUTED_VALUE"""),"WA")</f>
        <v>WA</v>
      </c>
      <c r="DL26" t="str">
        <f>IFERROR(__xludf.DUMMYFUNCTION("""COMPUTED_VALUE"""),"WA")</f>
        <v>WA</v>
      </c>
      <c r="DM26" t="str">
        <f>IFERROR(__xludf.DUMMYFUNCTION("""COMPUTED_VALUE"""),"WA")</f>
        <v>WA</v>
      </c>
      <c r="DN26" t="str">
        <f>IFERROR(__xludf.DUMMYFUNCTION("""COMPUTED_VALUE"""),"WA")</f>
        <v>WA</v>
      </c>
      <c r="DO26" t="str">
        <f>IFERROR(__xludf.DUMMYFUNCTION("""COMPUTED_VALUE"""),"WA")</f>
        <v>WA</v>
      </c>
      <c r="DP26" t="str">
        <f>IFERROR(__xludf.DUMMYFUNCTION("""COMPUTED_VALUE"""),"WA")</f>
        <v>WA</v>
      </c>
      <c r="DQ26" t="str">
        <f>IFERROR(__xludf.DUMMYFUNCTION("""COMPUTED_VALUE"""),"WA")</f>
        <v>WA</v>
      </c>
      <c r="DR26" t="str">
        <f>IFERROR(__xludf.DUMMYFUNCTION("""COMPUTED_VALUE"""),"WA")</f>
        <v>WA</v>
      </c>
      <c r="DS26" t="str">
        <f>IFERROR(__xludf.DUMMYFUNCTION("""COMPUTED_VALUE"""),"WA")</f>
        <v>WA</v>
      </c>
      <c r="DT26" t="str">
        <f>IFERROR(__xludf.DUMMYFUNCTION("""COMPUTED_VALUE"""),"WA")</f>
        <v>WA</v>
      </c>
      <c r="DU26" t="str">
        <f>IFERROR(__xludf.DUMMYFUNCTION("""COMPUTED_VALUE"""),"WA")</f>
        <v>WA</v>
      </c>
      <c r="DV26" t="str">
        <f>IFERROR(__xludf.DUMMYFUNCTION("""COMPUTED_VALUE"""),"WA")</f>
        <v>WA</v>
      </c>
      <c r="DW26" t="str">
        <f>IFERROR(__xludf.DUMMYFUNCTION("""COMPUTED_VALUE"""),"WA")</f>
        <v>WA</v>
      </c>
      <c r="DX26" t="str">
        <f>IFERROR(__xludf.DUMMYFUNCTION("""COMPUTED_VALUE"""),"WA")</f>
        <v>WA</v>
      </c>
      <c r="DY26" t="str">
        <f>IFERROR(__xludf.DUMMYFUNCTION("""COMPUTED_VALUE"""),"WA")</f>
        <v>WA</v>
      </c>
      <c r="DZ26" t="str">
        <f>IFERROR(__xludf.DUMMYFUNCTION("""COMPUTED_VALUE"""),"x")</f>
        <v>x</v>
      </c>
      <c r="EA26" t="str">
        <f>IFERROR(__xludf.DUMMYFUNCTION("""COMPUTED_VALUE"""),"-")</f>
        <v>-</v>
      </c>
      <c r="EB26" t="str">
        <f>IFERROR(__xludf.DUMMYFUNCTION("""COMPUTED_VALUE"""),"-")</f>
        <v>-</v>
      </c>
      <c r="EC26" t="str">
        <f>IFERROR(__xludf.DUMMYFUNCTION("""COMPUTED_VALUE"""),"-")</f>
        <v>-</v>
      </c>
      <c r="ED26" t="str">
        <f>IFERROR(__xludf.DUMMYFUNCTION("""COMPUTED_VALUE"""),"-")</f>
        <v>-</v>
      </c>
      <c r="EE26" t="str">
        <f>IFERROR(__xludf.DUMMYFUNCTION("""COMPUTED_VALUE"""),"-")</f>
        <v>-</v>
      </c>
      <c r="EF26" t="str">
        <f>IFERROR(__xludf.DUMMYFUNCTION("""COMPUTED_VALUE"""),"-")</f>
        <v>-</v>
      </c>
      <c r="EG26" t="str">
        <f>IFERROR(__xludf.DUMMYFUNCTION("""COMPUTED_VALUE"""),"-")</f>
        <v>-</v>
      </c>
      <c r="EH26" t="str">
        <f>IFERROR(__xludf.DUMMYFUNCTION("""COMPUTED_VALUE"""),"-")</f>
        <v>-</v>
      </c>
      <c r="EI26" t="str">
        <f>IFERROR(__xludf.DUMMYFUNCTION("""COMPUTED_VALUE"""),"-")</f>
        <v>-</v>
      </c>
      <c r="EJ26" t="str">
        <f>IFERROR(__xludf.DUMMYFUNCTION("""COMPUTED_VALUE"""),"-")</f>
        <v>-</v>
      </c>
      <c r="EK26" t="str">
        <f>IFERROR(__xludf.DUMMYFUNCTION("""COMPUTED_VALUE"""),"-")</f>
        <v>-</v>
      </c>
      <c r="EL26" t="str">
        <f>IFERROR(__xludf.DUMMYFUNCTION("""COMPUTED_VALUE"""),"-")</f>
        <v>-</v>
      </c>
      <c r="EM26" t="str">
        <f>IFERROR(__xludf.DUMMYFUNCTION("""COMPUTED_VALUE"""),"-")</f>
        <v>-</v>
      </c>
      <c r="EN26" t="str">
        <f>IFERROR(__xludf.DUMMYFUNCTION("""COMPUTED_VALUE"""),"-")</f>
        <v>-</v>
      </c>
      <c r="EO26" t="str">
        <f>IFERROR(__xludf.DUMMYFUNCTION("""COMPUTED_VALUE"""),"-")</f>
        <v>-</v>
      </c>
      <c r="EP26" t="str">
        <f>IFERROR(__xludf.DUMMYFUNCTION("""COMPUTED_VALUE"""),"-")</f>
        <v>-</v>
      </c>
      <c r="EQ26" t="str">
        <f>IFERROR(__xludf.DUMMYFUNCTION("""COMPUTED_VALUE"""),"x")</f>
        <v>x</v>
      </c>
      <c r="ER26" t="str">
        <f>IFERROR(__xludf.DUMMYFUNCTION("""COMPUTED_VALUE"""),"-")</f>
        <v>-</v>
      </c>
      <c r="ES26" t="str">
        <f>IFERROR(__xludf.DUMMYFUNCTION("""COMPUTED_VALUE"""),"-")</f>
        <v>-</v>
      </c>
      <c r="ET26" t="str">
        <f>IFERROR(__xludf.DUMMYFUNCTION("""COMPUTED_VALUE"""),"-")</f>
        <v>-</v>
      </c>
      <c r="EU26" t="str">
        <f>IFERROR(__xludf.DUMMYFUNCTION("""COMPUTED_VALUE"""),"-")</f>
        <v>-</v>
      </c>
      <c r="EV26" t="str">
        <f>IFERROR(__xludf.DUMMYFUNCTION("""COMPUTED_VALUE"""),"-")</f>
        <v>-</v>
      </c>
      <c r="EW26" t="str">
        <f>IFERROR(__xludf.DUMMYFUNCTION("""COMPUTED_VALUE"""),"-")</f>
        <v>-</v>
      </c>
      <c r="EX26" t="str">
        <f>IFERROR(__xludf.DUMMYFUNCTION("""COMPUTED_VALUE"""),"-")</f>
        <v>-</v>
      </c>
      <c r="EY26" t="str">
        <f>IFERROR(__xludf.DUMMYFUNCTION("""COMPUTED_VALUE"""),"-")</f>
        <v>-</v>
      </c>
      <c r="EZ26" t="str">
        <f>IFERROR(__xludf.DUMMYFUNCTION("""COMPUTED_VALUE"""),"-")</f>
        <v>-</v>
      </c>
      <c r="FA26" t="str">
        <f>IFERROR(__xludf.DUMMYFUNCTION("""COMPUTED_VALUE"""),"-")</f>
        <v>-</v>
      </c>
      <c r="FB26" t="str">
        <f>IFERROR(__xludf.DUMMYFUNCTION("""COMPUTED_VALUE"""),"-")</f>
        <v>-</v>
      </c>
      <c r="FC26" t="str">
        <f>IFERROR(__xludf.DUMMYFUNCTION("""COMPUTED_VALUE"""),"-")</f>
        <v>-</v>
      </c>
      <c r="FD26" t="str">
        <f>IFERROR(__xludf.DUMMYFUNCTION("""COMPUTED_VALUE"""),"-")</f>
        <v>-</v>
      </c>
      <c r="FE26" t="str">
        <f>IFERROR(__xludf.DUMMYFUNCTION("""COMPUTED_VALUE"""),"-")</f>
        <v>-</v>
      </c>
      <c r="FF26" t="str">
        <f>IFERROR(__xludf.DUMMYFUNCTION("""COMPUTED_VALUE"""),"-")</f>
        <v>-</v>
      </c>
      <c r="FG26" t="str">
        <f>IFERROR(__xludf.DUMMYFUNCTION("""COMPUTED_VALUE"""),"-")</f>
        <v>-</v>
      </c>
      <c r="FH26" t="str">
        <f>IFERROR(__xludf.DUMMYFUNCTION("""COMPUTED_VALUE"""),"-")</f>
        <v>-</v>
      </c>
      <c r="FI26" t="str">
        <f>IFERROR(__xludf.DUMMYFUNCTION("""COMPUTED_VALUE"""),"-")</f>
        <v>-</v>
      </c>
      <c r="FJ26" t="str">
        <f>IFERROR(__xludf.DUMMYFUNCTION("""COMPUTED_VALUE"""),"-")</f>
        <v>-</v>
      </c>
      <c r="FK26" t="str">
        <f>IFERROR(__xludf.DUMMYFUNCTION("""COMPUTED_VALUE"""),"-")</f>
        <v>-</v>
      </c>
      <c r="FL26" t="str">
        <f>IFERROR(__xludf.DUMMYFUNCTION("""COMPUTED_VALUE"""),"-")</f>
        <v>-</v>
      </c>
      <c r="FM26" t="str">
        <f>IFERROR(__xludf.DUMMYFUNCTION("""COMPUTED_VALUE"""),"-")</f>
        <v>-</v>
      </c>
      <c r="FN26" t="str">
        <f>IFERROR(__xludf.DUMMYFUNCTION("""COMPUTED_VALUE"""),"-")</f>
        <v>-</v>
      </c>
      <c r="FO26" t="str">
        <f>IFERROR(__xludf.DUMMYFUNCTION("""COMPUTED_VALUE"""),"-")</f>
        <v>-</v>
      </c>
      <c r="FP26" t="str">
        <f>IFERROR(__xludf.DUMMYFUNCTION("""COMPUTED_VALUE"""),"-")</f>
        <v>-</v>
      </c>
      <c r="FQ26" t="str">
        <f>IFERROR(__xludf.DUMMYFUNCTION("""COMPUTED_VALUE"""),"-")</f>
        <v>-</v>
      </c>
      <c r="FR26" t="str">
        <f>IFERROR(__xludf.DUMMYFUNCTION("""COMPUTED_VALUE"""),"-")</f>
        <v>-</v>
      </c>
      <c r="FS26" t="str">
        <f>IFERROR(__xludf.DUMMYFUNCTION("""COMPUTED_VALUE"""),"-")</f>
        <v>-</v>
      </c>
      <c r="FT26" t="str">
        <f>IFERROR(__xludf.DUMMYFUNCTION("""COMPUTED_VALUE"""),"x")</f>
        <v>x</v>
      </c>
      <c r="FU26" t="str">
        <f>IFERROR(__xludf.DUMMYFUNCTION("""COMPUTED_VALUE"""),"-")</f>
        <v>-</v>
      </c>
      <c r="FV26" t="str">
        <f>IFERROR(__xludf.DUMMYFUNCTION("""COMPUTED_VALUE"""),"-")</f>
        <v>-</v>
      </c>
      <c r="FW26" t="str">
        <f>IFERROR(__xludf.DUMMYFUNCTION("""COMPUTED_VALUE"""),"-")</f>
        <v>-</v>
      </c>
      <c r="FX26" t="str">
        <f>IFERROR(__xludf.DUMMYFUNCTION("""COMPUTED_VALUE"""),"-")</f>
        <v>-</v>
      </c>
      <c r="FY26" t="str">
        <f>IFERROR(__xludf.DUMMYFUNCTION("""COMPUTED_VALUE"""),"-")</f>
        <v>-</v>
      </c>
      <c r="FZ26" t="str">
        <f>IFERROR(__xludf.DUMMYFUNCTION("""COMPUTED_VALUE"""),"-")</f>
        <v>-</v>
      </c>
      <c r="GA26" t="str">
        <f>IFERROR(__xludf.DUMMYFUNCTION("""COMPUTED_VALUE"""),"-")</f>
        <v>-</v>
      </c>
      <c r="GB26" t="str">
        <f>IFERROR(__xludf.DUMMYFUNCTION("""COMPUTED_VALUE"""),"-")</f>
        <v>-</v>
      </c>
      <c r="GC26" t="str">
        <f>IFERROR(__xludf.DUMMYFUNCTION("""COMPUTED_VALUE"""),"-")</f>
        <v>-</v>
      </c>
      <c r="GD26" t="str">
        <f>IFERROR(__xludf.DUMMYFUNCTION("""COMPUTED_VALUE"""),"-")</f>
        <v>-</v>
      </c>
      <c r="GE26" t="str">
        <f>IFERROR(__xludf.DUMMYFUNCTION("""COMPUTED_VALUE"""),"-")</f>
        <v>-</v>
      </c>
      <c r="GF26" t="str">
        <f>IFERROR(__xludf.DUMMYFUNCTION("""COMPUTED_VALUE"""),"-")</f>
        <v>-</v>
      </c>
      <c r="GG26" t="str">
        <f>IFERROR(__xludf.DUMMYFUNCTION("""COMPUTED_VALUE"""),"-")</f>
        <v>-</v>
      </c>
      <c r="GH26" t="str">
        <f>IFERROR(__xludf.DUMMYFUNCTION("""COMPUTED_VALUE"""),"-")</f>
        <v>-</v>
      </c>
      <c r="GI26" t="str">
        <f>IFERROR(__xludf.DUMMYFUNCTION("""COMPUTED_VALUE"""),"-")</f>
        <v>-</v>
      </c>
      <c r="GJ26" t="str">
        <f>IFERROR(__xludf.DUMMYFUNCTION("""COMPUTED_VALUE"""),"-")</f>
        <v>-</v>
      </c>
      <c r="GK26" t="str">
        <f>IFERROR(__xludf.DUMMYFUNCTION("""COMPUTED_VALUE"""),"-")</f>
        <v>-</v>
      </c>
      <c r="GL26" t="str">
        <f>IFERROR(__xludf.DUMMYFUNCTION("""COMPUTED_VALUE"""),"-")</f>
        <v>-</v>
      </c>
      <c r="GM26" t="str">
        <f>IFERROR(__xludf.DUMMYFUNCTION("""COMPUTED_VALUE"""),"-")</f>
        <v>-</v>
      </c>
      <c r="GN26" t="str">
        <f>IFERROR(__xludf.DUMMYFUNCTION("""COMPUTED_VALUE"""),"-")</f>
        <v>-</v>
      </c>
      <c r="GO26" t="str">
        <f>IFERROR(__xludf.DUMMYFUNCTION("""COMPUTED_VALUE"""),"-")</f>
        <v>-</v>
      </c>
      <c r="GP26" t="str">
        <f>IFERROR(__xludf.DUMMYFUNCTION("""COMPUTED_VALUE"""),"-")</f>
        <v>-</v>
      </c>
      <c r="GQ26" t="str">
        <f>IFERROR(__xludf.DUMMYFUNCTION("""COMPUTED_VALUE"""),"-")</f>
        <v>-</v>
      </c>
      <c r="GR26" t="str">
        <f>IFERROR(__xludf.DUMMYFUNCTION("""COMPUTED_VALUE"""),"-")</f>
        <v>-</v>
      </c>
      <c r="GS26" t="str">
        <f>IFERROR(__xludf.DUMMYFUNCTION("""COMPUTED_VALUE"""),"x")</f>
        <v>x</v>
      </c>
      <c r="GT26" t="str">
        <f>IFERROR(__xludf.DUMMYFUNCTION("""COMPUTED_VALUE"""),"x")</f>
        <v>x</v>
      </c>
      <c r="GU26">
        <f>IFERROR(__xludf.DUMMYFUNCTION("""COMPUTED_VALUE"""),1.0)</f>
        <v>1</v>
      </c>
      <c r="GV26">
        <f>IFERROR(__xludf.DUMMYFUNCTION("""COMPUTED_VALUE"""),1.0)</f>
        <v>1</v>
      </c>
      <c r="GW26">
        <f>IFERROR(__xludf.DUMMYFUNCTION("""COMPUTED_VALUE"""),1.0)</f>
        <v>1</v>
      </c>
      <c r="GX26">
        <f>IFERROR(__xludf.DUMMYFUNCTION("""COMPUTED_VALUE"""),1.0)</f>
        <v>1</v>
      </c>
      <c r="GY26">
        <f>IFERROR(__xludf.DUMMYFUNCTION("""COMPUTED_VALUE"""),1.0)</f>
        <v>1</v>
      </c>
      <c r="GZ26">
        <f>IFERROR(__xludf.DUMMYFUNCTION("""COMPUTED_VALUE"""),1.0)</f>
        <v>1</v>
      </c>
      <c r="HA26">
        <f>IFERROR(__xludf.DUMMYFUNCTION("""COMPUTED_VALUE"""),1.0)</f>
        <v>1</v>
      </c>
      <c r="HB26">
        <f>IFERROR(__xludf.DUMMYFUNCTION("""COMPUTED_VALUE"""),1.0)</f>
        <v>1</v>
      </c>
      <c r="HC26">
        <f>IFERROR(__xludf.DUMMYFUNCTION("""COMPUTED_VALUE"""),1.0)</f>
        <v>1</v>
      </c>
      <c r="HD26">
        <f>IFERROR(__xludf.DUMMYFUNCTION("""COMPUTED_VALUE"""),1.0)</f>
        <v>1</v>
      </c>
      <c r="HE26">
        <f>IFERROR(__xludf.DUMMYFUNCTION("""COMPUTED_VALUE"""),1.0)</f>
        <v>1</v>
      </c>
      <c r="HF26">
        <f>IFERROR(__xludf.DUMMYFUNCTION("""COMPUTED_VALUE"""),1.0)</f>
        <v>1</v>
      </c>
      <c r="HG26">
        <f>IFERROR(__xludf.DUMMYFUNCTION("""COMPUTED_VALUE"""),1.0)</f>
        <v>1</v>
      </c>
      <c r="HH26">
        <f>IFERROR(__xludf.DUMMYFUNCTION("""COMPUTED_VALUE"""),1.0)</f>
        <v>1</v>
      </c>
      <c r="HI26">
        <f>IFERROR(__xludf.DUMMYFUNCTION("""COMPUTED_VALUE"""),1.0)</f>
        <v>1</v>
      </c>
      <c r="HJ26">
        <f>IFERROR(__xludf.DUMMYFUNCTION("""COMPUTED_VALUE"""),1.0)</f>
        <v>1</v>
      </c>
      <c r="HK26">
        <f>IFERROR(__xludf.DUMMYFUNCTION("""COMPUTED_VALUE"""),1.0)</f>
        <v>1</v>
      </c>
      <c r="HL26">
        <f>IFERROR(__xludf.DUMMYFUNCTION("""COMPUTED_VALUE"""),1.0)</f>
        <v>1</v>
      </c>
      <c r="HM26">
        <f>IFERROR(__xludf.DUMMYFUNCTION("""COMPUTED_VALUE"""),1.0)</f>
        <v>1</v>
      </c>
      <c r="HN26">
        <f>IFERROR(__xludf.DUMMYFUNCTION("""COMPUTED_VALUE"""),1.0)</f>
        <v>1</v>
      </c>
      <c r="HO26">
        <f>IFERROR(__xludf.DUMMYFUNCTION("""COMPUTED_VALUE"""),1.0)</f>
        <v>1</v>
      </c>
      <c r="HP26">
        <f>IFERROR(__xludf.DUMMYFUNCTION("""COMPUTED_VALUE"""),1.0)</f>
        <v>1</v>
      </c>
      <c r="HQ26">
        <f>IFERROR(__xludf.DUMMYFUNCTION("""COMPUTED_VALUE"""),1.0)</f>
        <v>1</v>
      </c>
      <c r="HR26">
        <f>IFERROR(__xludf.DUMMYFUNCTION("""COMPUTED_VALUE"""),1.0)</f>
        <v>1</v>
      </c>
      <c r="HS26">
        <f>IFERROR(__xludf.DUMMYFUNCTION("""COMPUTED_VALUE"""),1.0)</f>
        <v>1</v>
      </c>
      <c r="HT26">
        <f>IFERROR(__xludf.DUMMYFUNCTION("""COMPUTED_VALUE"""),1.0)</f>
        <v>1</v>
      </c>
      <c r="HU26">
        <f>IFERROR(__xludf.DUMMYFUNCTION("""COMPUTED_VALUE"""),1.0)</f>
        <v>1</v>
      </c>
      <c r="HV26">
        <f>IFERROR(__xludf.DUMMYFUNCTION("""COMPUTED_VALUE"""),1.0)</f>
        <v>1</v>
      </c>
      <c r="HW26">
        <f>IFERROR(__xludf.DUMMYFUNCTION("""COMPUTED_VALUE"""),1.0)</f>
        <v>1</v>
      </c>
      <c r="HX26">
        <f>IFERROR(__xludf.DUMMYFUNCTION("""COMPUTED_VALUE"""),1.0)</f>
        <v>1</v>
      </c>
      <c r="HY26">
        <f>IFERROR(__xludf.DUMMYFUNCTION("""COMPUTED_VALUE"""),1.0)</f>
        <v>1</v>
      </c>
      <c r="HZ26">
        <f>IFERROR(__xludf.DUMMYFUNCTION("""COMPUTED_VALUE"""),1.0)</f>
        <v>1</v>
      </c>
      <c r="IA26">
        <f>IFERROR(__xludf.DUMMYFUNCTION("""COMPUTED_VALUE"""),1.0)</f>
        <v>1</v>
      </c>
      <c r="IB26">
        <f>IFERROR(__xludf.DUMMYFUNCTION("""COMPUTED_VALUE"""),1.0)</f>
        <v>1</v>
      </c>
      <c r="IC26">
        <f>IFERROR(__xludf.DUMMYFUNCTION("""COMPUTED_VALUE"""),1.0)</f>
        <v>1</v>
      </c>
      <c r="ID26">
        <f>IFERROR(__xludf.DUMMYFUNCTION("""COMPUTED_VALUE"""),1.0)</f>
        <v>1</v>
      </c>
      <c r="IE26">
        <f>IFERROR(__xludf.DUMMYFUNCTION("""COMPUTED_VALUE"""),1.0)</f>
        <v>1</v>
      </c>
      <c r="IF26">
        <f>IFERROR(__xludf.DUMMYFUNCTION("""COMPUTED_VALUE"""),1.0)</f>
        <v>1</v>
      </c>
      <c r="IG26">
        <f>IFERROR(__xludf.DUMMYFUNCTION("""COMPUTED_VALUE"""),1.0)</f>
        <v>1</v>
      </c>
      <c r="IH26">
        <f>IFERROR(__xludf.DUMMYFUNCTION("""COMPUTED_VALUE"""),1.0)</f>
        <v>1</v>
      </c>
      <c r="II26">
        <f>IFERROR(__xludf.DUMMYFUNCTION("""COMPUTED_VALUE"""),1.0)</f>
        <v>1</v>
      </c>
      <c r="IJ26">
        <f>IFERROR(__xludf.DUMMYFUNCTION("""COMPUTED_VALUE"""),1.0)</f>
        <v>1</v>
      </c>
      <c r="IK26" t="str">
        <f>IFERROR(__xludf.DUMMYFUNCTION("""COMPUTED_VALUE"""),"x")</f>
        <v>x</v>
      </c>
      <c r="IL26">
        <f>IFERROR(__xludf.DUMMYFUNCTION("""COMPUTED_VALUE"""),1.0)</f>
        <v>1</v>
      </c>
      <c r="IM26">
        <f>IFERROR(__xludf.DUMMYFUNCTION("""COMPUTED_VALUE"""),1.0)</f>
        <v>1</v>
      </c>
      <c r="IN26">
        <f>IFERROR(__xludf.DUMMYFUNCTION("""COMPUTED_VALUE"""),1.0)</f>
        <v>1</v>
      </c>
      <c r="IO26">
        <f>IFERROR(__xludf.DUMMYFUNCTION("""COMPUTED_VALUE"""),1.0)</f>
        <v>1</v>
      </c>
      <c r="IP26">
        <f>IFERROR(__xludf.DUMMYFUNCTION("""COMPUTED_VALUE"""),1.0)</f>
        <v>1</v>
      </c>
      <c r="IQ26">
        <f>IFERROR(__xludf.DUMMYFUNCTION("""COMPUTED_VALUE"""),1.0)</f>
        <v>1</v>
      </c>
      <c r="IR26">
        <f>IFERROR(__xludf.DUMMYFUNCTION("""COMPUTED_VALUE"""),1.0)</f>
        <v>1</v>
      </c>
      <c r="IS26">
        <f>IFERROR(__xludf.DUMMYFUNCTION("""COMPUTED_VALUE"""),1.0)</f>
        <v>1</v>
      </c>
      <c r="IT26">
        <f>IFERROR(__xludf.DUMMYFUNCTION("""COMPUTED_VALUE"""),1.0)</f>
        <v>1</v>
      </c>
      <c r="IU26">
        <f>IFERROR(__xludf.DUMMYFUNCTION("""COMPUTED_VALUE"""),1.0)</f>
        <v>1</v>
      </c>
      <c r="IV26">
        <f>IFERROR(__xludf.DUMMYFUNCTION("""COMPUTED_VALUE"""),1.0)</f>
        <v>1</v>
      </c>
      <c r="IW26">
        <f>IFERROR(__xludf.DUMMYFUNCTION("""COMPUTED_VALUE"""),1.0)</f>
        <v>1</v>
      </c>
      <c r="IX26">
        <f>IFERROR(__xludf.DUMMYFUNCTION("""COMPUTED_VALUE"""),1.0)</f>
        <v>1</v>
      </c>
      <c r="IY26">
        <f>IFERROR(__xludf.DUMMYFUNCTION("""COMPUTED_VALUE"""),1.0)</f>
        <v>1</v>
      </c>
      <c r="IZ26">
        <f>IFERROR(__xludf.DUMMYFUNCTION("""COMPUTED_VALUE"""),0.0)</f>
        <v>0</v>
      </c>
      <c r="JA26">
        <f>IFERROR(__xludf.DUMMYFUNCTION("""COMPUTED_VALUE"""),0.0)</f>
        <v>0</v>
      </c>
      <c r="JB26">
        <f>IFERROR(__xludf.DUMMYFUNCTION("""COMPUTED_VALUE"""),0.0)</f>
        <v>0</v>
      </c>
      <c r="JC26">
        <f>IFERROR(__xludf.DUMMYFUNCTION("""COMPUTED_VALUE"""),0.0)</f>
        <v>0</v>
      </c>
      <c r="JD26">
        <f>IFERROR(__xludf.DUMMYFUNCTION("""COMPUTED_VALUE"""),0.0)</f>
        <v>0</v>
      </c>
      <c r="JE26">
        <f>IFERROR(__xludf.DUMMYFUNCTION("""COMPUTED_VALUE"""),0.0)</f>
        <v>0</v>
      </c>
      <c r="JF26">
        <f>IFERROR(__xludf.DUMMYFUNCTION("""COMPUTED_VALUE"""),0.0)</f>
        <v>0</v>
      </c>
      <c r="JG26">
        <f>IFERROR(__xludf.DUMMYFUNCTION("""COMPUTED_VALUE"""),0.0)</f>
        <v>0</v>
      </c>
      <c r="JH26">
        <f>IFERROR(__xludf.DUMMYFUNCTION("""COMPUTED_VALUE"""),0.0)</f>
        <v>0</v>
      </c>
      <c r="JI26">
        <f>IFERROR(__xludf.DUMMYFUNCTION("""COMPUTED_VALUE"""),0.0)</f>
        <v>0</v>
      </c>
      <c r="JJ26">
        <f>IFERROR(__xludf.DUMMYFUNCTION("""COMPUTED_VALUE"""),0.0)</f>
        <v>0</v>
      </c>
      <c r="JK26">
        <f>IFERROR(__xludf.DUMMYFUNCTION("""COMPUTED_VALUE"""),0.0)</f>
        <v>0</v>
      </c>
      <c r="JL26">
        <f>IFERROR(__xludf.DUMMYFUNCTION("""COMPUTED_VALUE"""),0.0)</f>
        <v>0</v>
      </c>
      <c r="JM26">
        <f>IFERROR(__xludf.DUMMYFUNCTION("""COMPUTED_VALUE"""),0.0)</f>
        <v>0</v>
      </c>
      <c r="JN26">
        <f>IFERROR(__xludf.DUMMYFUNCTION("""COMPUTED_VALUE"""),0.0)</f>
        <v>0</v>
      </c>
      <c r="JO26">
        <f>IFERROR(__xludf.DUMMYFUNCTION("""COMPUTED_VALUE"""),0.0)</f>
        <v>0</v>
      </c>
      <c r="JP26">
        <f>IFERROR(__xludf.DUMMYFUNCTION("""COMPUTED_VALUE"""),0.0)</f>
        <v>0</v>
      </c>
      <c r="JQ26">
        <f>IFERROR(__xludf.DUMMYFUNCTION("""COMPUTED_VALUE"""),1.0)</f>
        <v>1</v>
      </c>
      <c r="JR26">
        <f>IFERROR(__xludf.DUMMYFUNCTION("""COMPUTED_VALUE"""),0.0)</f>
        <v>0</v>
      </c>
      <c r="JS26" t="str">
        <f>IFERROR(__xludf.DUMMYFUNCTION("""COMPUTED_VALUE"""),"x")</f>
        <v>x</v>
      </c>
      <c r="JT26">
        <f>IFERROR(__xludf.DUMMYFUNCTION("""COMPUTED_VALUE"""),0.0)</f>
        <v>0</v>
      </c>
      <c r="JU26">
        <f>IFERROR(__xludf.DUMMYFUNCTION("""COMPUTED_VALUE"""),1.0)</f>
        <v>1</v>
      </c>
      <c r="JV26">
        <f>IFERROR(__xludf.DUMMYFUNCTION("""COMPUTED_VALUE"""),0.0)</f>
        <v>0</v>
      </c>
      <c r="JW26">
        <f>IFERROR(__xludf.DUMMYFUNCTION("""COMPUTED_VALUE"""),0.0)</f>
        <v>0</v>
      </c>
      <c r="JX26">
        <f>IFERROR(__xludf.DUMMYFUNCTION("""COMPUTED_VALUE"""),0.0)</f>
        <v>0</v>
      </c>
      <c r="JY26">
        <f>IFERROR(__xludf.DUMMYFUNCTION("""COMPUTED_VALUE"""),0.0)</f>
        <v>0</v>
      </c>
      <c r="JZ26">
        <f>IFERROR(__xludf.DUMMYFUNCTION("""COMPUTED_VALUE"""),0.0)</f>
        <v>0</v>
      </c>
      <c r="KA26">
        <f>IFERROR(__xludf.DUMMYFUNCTION("""COMPUTED_VALUE"""),0.0)</f>
        <v>0</v>
      </c>
      <c r="KB26">
        <f>IFERROR(__xludf.DUMMYFUNCTION("""COMPUTED_VALUE"""),1.0)</f>
        <v>1</v>
      </c>
      <c r="KC26">
        <f>IFERROR(__xludf.DUMMYFUNCTION("""COMPUTED_VALUE"""),0.0)</f>
        <v>0</v>
      </c>
      <c r="KD26">
        <f>IFERROR(__xludf.DUMMYFUNCTION("""COMPUTED_VALUE"""),1.0)</f>
        <v>1</v>
      </c>
      <c r="KE26">
        <f>IFERROR(__xludf.DUMMYFUNCTION("""COMPUTED_VALUE"""),1.0)</f>
        <v>1</v>
      </c>
      <c r="KF26">
        <f>IFERROR(__xludf.DUMMYFUNCTION("""COMPUTED_VALUE"""),1.0)</f>
        <v>1</v>
      </c>
      <c r="KG26">
        <f>IFERROR(__xludf.DUMMYFUNCTION("""COMPUTED_VALUE"""),1.0)</f>
        <v>1</v>
      </c>
      <c r="KH26">
        <f>IFERROR(__xludf.DUMMYFUNCTION("""COMPUTED_VALUE"""),1.0)</f>
        <v>1</v>
      </c>
      <c r="KI26">
        <f>IFERROR(__xludf.DUMMYFUNCTION("""COMPUTED_VALUE"""),1.0)</f>
        <v>1</v>
      </c>
      <c r="KJ26">
        <f>IFERROR(__xludf.DUMMYFUNCTION("""COMPUTED_VALUE"""),0.0)</f>
        <v>0</v>
      </c>
      <c r="KK26">
        <f>IFERROR(__xludf.DUMMYFUNCTION("""COMPUTED_VALUE"""),0.0)</f>
        <v>0</v>
      </c>
      <c r="KL26">
        <f>IFERROR(__xludf.DUMMYFUNCTION("""COMPUTED_VALUE"""),0.0)</f>
        <v>0</v>
      </c>
      <c r="KM26">
        <f>IFERROR(__xludf.DUMMYFUNCTION("""COMPUTED_VALUE"""),0.0)</f>
        <v>0</v>
      </c>
      <c r="KN26">
        <f>IFERROR(__xludf.DUMMYFUNCTION("""COMPUTED_VALUE"""),0.0)</f>
        <v>0</v>
      </c>
      <c r="KO26">
        <f>IFERROR(__xludf.DUMMYFUNCTION("""COMPUTED_VALUE"""),0.0)</f>
        <v>0</v>
      </c>
      <c r="KP26">
        <f>IFERROR(__xludf.DUMMYFUNCTION("""COMPUTED_VALUE"""),0.0)</f>
        <v>0</v>
      </c>
      <c r="KQ26">
        <f>IFERROR(__xludf.DUMMYFUNCTION("""COMPUTED_VALUE"""),0.0)</f>
        <v>0</v>
      </c>
      <c r="KR26">
        <f>IFERROR(__xludf.DUMMYFUNCTION("""COMPUTED_VALUE"""),0.0)</f>
        <v>0</v>
      </c>
      <c r="KS26">
        <f>IFERROR(__xludf.DUMMYFUNCTION("""COMPUTED_VALUE"""),0.0)</f>
        <v>0</v>
      </c>
      <c r="KT26">
        <f>IFERROR(__xludf.DUMMYFUNCTION("""COMPUTED_VALUE"""),0.0)</f>
        <v>0</v>
      </c>
      <c r="KU26">
        <f>IFERROR(__xludf.DUMMYFUNCTION("""COMPUTED_VALUE"""),0.0)</f>
        <v>0</v>
      </c>
      <c r="KV26">
        <f>IFERROR(__xludf.DUMMYFUNCTION("""COMPUTED_VALUE"""),0.0)</f>
        <v>0</v>
      </c>
      <c r="KW26">
        <f>IFERROR(__xludf.DUMMYFUNCTION("""COMPUTED_VALUE"""),0.0)</f>
        <v>0</v>
      </c>
      <c r="KX26">
        <f>IFERROR(__xludf.DUMMYFUNCTION("""COMPUTED_VALUE"""),0.0)</f>
        <v>0</v>
      </c>
      <c r="KY26">
        <f>IFERROR(__xludf.DUMMYFUNCTION("""COMPUTED_VALUE"""),0.0)</f>
        <v>0</v>
      </c>
      <c r="KZ26" t="str">
        <f>IFERROR(__xludf.DUMMYFUNCTION("""COMPUTED_VALUE"""),"x")</f>
        <v>x</v>
      </c>
      <c r="LA26">
        <f>IFERROR(__xludf.DUMMYFUNCTION("""COMPUTED_VALUE"""),0.0)</f>
        <v>0</v>
      </c>
      <c r="LB26">
        <f>IFERROR(__xludf.DUMMYFUNCTION("""COMPUTED_VALUE"""),0.0)</f>
        <v>0</v>
      </c>
      <c r="LC26">
        <f>IFERROR(__xludf.DUMMYFUNCTION("""COMPUTED_VALUE"""),0.0)</f>
        <v>0</v>
      </c>
      <c r="LD26">
        <f>IFERROR(__xludf.DUMMYFUNCTION("""COMPUTED_VALUE"""),0.0)</f>
        <v>0</v>
      </c>
      <c r="LE26">
        <f>IFERROR(__xludf.DUMMYFUNCTION("""COMPUTED_VALUE"""),0.0)</f>
        <v>0</v>
      </c>
      <c r="LF26">
        <f>IFERROR(__xludf.DUMMYFUNCTION("""COMPUTED_VALUE"""),0.0)</f>
        <v>0</v>
      </c>
      <c r="LG26">
        <f>IFERROR(__xludf.DUMMYFUNCTION("""COMPUTED_VALUE"""),0.0)</f>
        <v>0</v>
      </c>
      <c r="LH26">
        <f>IFERROR(__xludf.DUMMYFUNCTION("""COMPUTED_VALUE"""),0.0)</f>
        <v>0</v>
      </c>
      <c r="LI26">
        <f>IFERROR(__xludf.DUMMYFUNCTION("""COMPUTED_VALUE"""),0.0)</f>
        <v>0</v>
      </c>
      <c r="LJ26">
        <f>IFERROR(__xludf.DUMMYFUNCTION("""COMPUTED_VALUE"""),0.0)</f>
        <v>0</v>
      </c>
      <c r="LK26">
        <f>IFERROR(__xludf.DUMMYFUNCTION("""COMPUTED_VALUE"""),0.0)</f>
        <v>0</v>
      </c>
      <c r="LL26">
        <f>IFERROR(__xludf.DUMMYFUNCTION("""COMPUTED_VALUE"""),0.0)</f>
        <v>0</v>
      </c>
      <c r="LM26">
        <f>IFERROR(__xludf.DUMMYFUNCTION("""COMPUTED_VALUE"""),0.0)</f>
        <v>0</v>
      </c>
      <c r="LN26">
        <f>IFERROR(__xludf.DUMMYFUNCTION("""COMPUTED_VALUE"""),0.0)</f>
        <v>0</v>
      </c>
      <c r="LO26">
        <f>IFERROR(__xludf.DUMMYFUNCTION("""COMPUTED_VALUE"""),0.0)</f>
        <v>0</v>
      </c>
      <c r="LP26">
        <f>IFERROR(__xludf.DUMMYFUNCTION("""COMPUTED_VALUE"""),0.0)</f>
        <v>0</v>
      </c>
      <c r="LQ26" t="str">
        <f>IFERROR(__xludf.DUMMYFUNCTION("""COMPUTED_VALUE"""),"x")</f>
        <v>x</v>
      </c>
      <c r="LR26">
        <f>IFERROR(__xludf.DUMMYFUNCTION("""COMPUTED_VALUE"""),0.0)</f>
        <v>0</v>
      </c>
      <c r="LS26">
        <f>IFERROR(__xludf.DUMMYFUNCTION("""COMPUTED_VALUE"""),0.0)</f>
        <v>0</v>
      </c>
      <c r="LT26">
        <f>IFERROR(__xludf.DUMMYFUNCTION("""COMPUTED_VALUE"""),0.0)</f>
        <v>0</v>
      </c>
      <c r="LU26">
        <f>IFERROR(__xludf.DUMMYFUNCTION("""COMPUTED_VALUE"""),0.0)</f>
        <v>0</v>
      </c>
      <c r="LV26">
        <f>IFERROR(__xludf.DUMMYFUNCTION("""COMPUTED_VALUE"""),0.0)</f>
        <v>0</v>
      </c>
      <c r="LW26">
        <f>IFERROR(__xludf.DUMMYFUNCTION("""COMPUTED_VALUE"""),0.0)</f>
        <v>0</v>
      </c>
      <c r="LX26">
        <f>IFERROR(__xludf.DUMMYFUNCTION("""COMPUTED_VALUE"""),0.0)</f>
        <v>0</v>
      </c>
      <c r="LY26">
        <f>IFERROR(__xludf.DUMMYFUNCTION("""COMPUTED_VALUE"""),0.0)</f>
        <v>0</v>
      </c>
      <c r="LZ26">
        <f>IFERROR(__xludf.DUMMYFUNCTION("""COMPUTED_VALUE"""),0.0)</f>
        <v>0</v>
      </c>
      <c r="MA26">
        <f>IFERROR(__xludf.DUMMYFUNCTION("""COMPUTED_VALUE"""),0.0)</f>
        <v>0</v>
      </c>
      <c r="MB26">
        <f>IFERROR(__xludf.DUMMYFUNCTION("""COMPUTED_VALUE"""),0.0)</f>
        <v>0</v>
      </c>
      <c r="MC26">
        <f>IFERROR(__xludf.DUMMYFUNCTION("""COMPUTED_VALUE"""),0.0)</f>
        <v>0</v>
      </c>
      <c r="MD26">
        <f>IFERROR(__xludf.DUMMYFUNCTION("""COMPUTED_VALUE"""),0.0)</f>
        <v>0</v>
      </c>
      <c r="ME26">
        <f>IFERROR(__xludf.DUMMYFUNCTION("""COMPUTED_VALUE"""),0.0)</f>
        <v>0</v>
      </c>
      <c r="MF26">
        <f>IFERROR(__xludf.DUMMYFUNCTION("""COMPUTED_VALUE"""),0.0)</f>
        <v>0</v>
      </c>
      <c r="MG26">
        <f>IFERROR(__xludf.DUMMYFUNCTION("""COMPUTED_VALUE"""),0.0)</f>
        <v>0</v>
      </c>
      <c r="MH26">
        <f>IFERROR(__xludf.DUMMYFUNCTION("""COMPUTED_VALUE"""),0.0)</f>
        <v>0</v>
      </c>
      <c r="MI26">
        <f>IFERROR(__xludf.DUMMYFUNCTION("""COMPUTED_VALUE"""),0.0)</f>
        <v>0</v>
      </c>
      <c r="MJ26">
        <f>IFERROR(__xludf.DUMMYFUNCTION("""COMPUTED_VALUE"""),0.0)</f>
        <v>0</v>
      </c>
      <c r="MK26">
        <f>IFERROR(__xludf.DUMMYFUNCTION("""COMPUTED_VALUE"""),0.0)</f>
        <v>0</v>
      </c>
      <c r="ML26">
        <f>IFERROR(__xludf.DUMMYFUNCTION("""COMPUTED_VALUE"""),0.0)</f>
        <v>0</v>
      </c>
      <c r="MM26">
        <f>IFERROR(__xludf.DUMMYFUNCTION("""COMPUTED_VALUE"""),0.0)</f>
        <v>0</v>
      </c>
      <c r="MN26">
        <f>IFERROR(__xludf.DUMMYFUNCTION("""COMPUTED_VALUE"""),0.0)</f>
        <v>0</v>
      </c>
      <c r="MO26">
        <f>IFERROR(__xludf.DUMMYFUNCTION("""COMPUTED_VALUE"""),0.0)</f>
        <v>0</v>
      </c>
      <c r="MP26">
        <f>IFERROR(__xludf.DUMMYFUNCTION("""COMPUTED_VALUE"""),0.0)</f>
        <v>0</v>
      </c>
      <c r="MQ26">
        <f>IFERROR(__xludf.DUMMYFUNCTION("""COMPUTED_VALUE"""),0.0)</f>
        <v>0</v>
      </c>
      <c r="MR26">
        <f>IFERROR(__xludf.DUMMYFUNCTION("""COMPUTED_VALUE"""),0.0)</f>
        <v>0</v>
      </c>
      <c r="MS26">
        <f>IFERROR(__xludf.DUMMYFUNCTION("""COMPUTED_VALUE"""),0.0)</f>
        <v>0</v>
      </c>
      <c r="MT26" t="str">
        <f>IFERROR(__xludf.DUMMYFUNCTION("""COMPUTED_VALUE"""),"x")</f>
        <v>x</v>
      </c>
      <c r="MU26">
        <f>IFERROR(__xludf.DUMMYFUNCTION("""COMPUTED_VALUE"""),0.0)</f>
        <v>0</v>
      </c>
      <c r="MV26">
        <f>IFERROR(__xludf.DUMMYFUNCTION("""COMPUTED_VALUE"""),0.0)</f>
        <v>0</v>
      </c>
      <c r="MW26">
        <f>IFERROR(__xludf.DUMMYFUNCTION("""COMPUTED_VALUE"""),0.0)</f>
        <v>0</v>
      </c>
      <c r="MX26">
        <f>IFERROR(__xludf.DUMMYFUNCTION("""COMPUTED_VALUE"""),0.0)</f>
        <v>0</v>
      </c>
      <c r="MY26">
        <f>IFERROR(__xludf.DUMMYFUNCTION("""COMPUTED_VALUE"""),0.0)</f>
        <v>0</v>
      </c>
      <c r="MZ26">
        <f>IFERROR(__xludf.DUMMYFUNCTION("""COMPUTED_VALUE"""),0.0)</f>
        <v>0</v>
      </c>
      <c r="NA26">
        <f>IFERROR(__xludf.DUMMYFUNCTION("""COMPUTED_VALUE"""),0.0)</f>
        <v>0</v>
      </c>
      <c r="NB26">
        <f>IFERROR(__xludf.DUMMYFUNCTION("""COMPUTED_VALUE"""),0.0)</f>
        <v>0</v>
      </c>
      <c r="NC26">
        <f>IFERROR(__xludf.DUMMYFUNCTION("""COMPUTED_VALUE"""),0.0)</f>
        <v>0</v>
      </c>
      <c r="ND26">
        <f>IFERROR(__xludf.DUMMYFUNCTION("""COMPUTED_VALUE"""),0.0)</f>
        <v>0</v>
      </c>
      <c r="NE26">
        <f>IFERROR(__xludf.DUMMYFUNCTION("""COMPUTED_VALUE"""),0.0)</f>
        <v>0</v>
      </c>
      <c r="NF26">
        <f>IFERROR(__xludf.DUMMYFUNCTION("""COMPUTED_VALUE"""),0.0)</f>
        <v>0</v>
      </c>
      <c r="NG26">
        <f>IFERROR(__xludf.DUMMYFUNCTION("""COMPUTED_VALUE"""),0.0)</f>
        <v>0</v>
      </c>
      <c r="NH26">
        <f>IFERROR(__xludf.DUMMYFUNCTION("""COMPUTED_VALUE"""),0.0)</f>
        <v>0</v>
      </c>
      <c r="NI26">
        <f>IFERROR(__xludf.DUMMYFUNCTION("""COMPUTED_VALUE"""),0.0)</f>
        <v>0</v>
      </c>
      <c r="NJ26">
        <f>IFERROR(__xludf.DUMMYFUNCTION("""COMPUTED_VALUE"""),0.0)</f>
        <v>0</v>
      </c>
      <c r="NK26">
        <f>IFERROR(__xludf.DUMMYFUNCTION("""COMPUTED_VALUE"""),0.0)</f>
        <v>0</v>
      </c>
      <c r="NL26">
        <f>IFERROR(__xludf.DUMMYFUNCTION("""COMPUTED_VALUE"""),0.0)</f>
        <v>0</v>
      </c>
      <c r="NM26">
        <f>IFERROR(__xludf.DUMMYFUNCTION("""COMPUTED_VALUE"""),0.0)</f>
        <v>0</v>
      </c>
      <c r="NN26">
        <f>IFERROR(__xludf.DUMMYFUNCTION("""COMPUTED_VALUE"""),0.0)</f>
        <v>0</v>
      </c>
      <c r="NO26">
        <f>IFERROR(__xludf.DUMMYFUNCTION("""COMPUTED_VALUE"""),0.0)</f>
        <v>0</v>
      </c>
      <c r="NP26">
        <f>IFERROR(__xludf.DUMMYFUNCTION("""COMPUTED_VALUE"""),0.0)</f>
        <v>0</v>
      </c>
      <c r="NQ26">
        <f>IFERROR(__xludf.DUMMYFUNCTION("""COMPUTED_VALUE"""),0.0)</f>
        <v>0</v>
      </c>
      <c r="NR26">
        <f>IFERROR(__xludf.DUMMYFUNCTION("""COMPUTED_VALUE"""),0.0)</f>
        <v>0</v>
      </c>
    </row>
    <row r="27" ht="15.75" customHeight="1">
      <c r="A27">
        <f>IFERROR(__xludf.DUMMYFUNCTION("""COMPUTED_VALUE"""),26.0)</f>
        <v>26</v>
      </c>
      <c r="B27" t="str">
        <f>IFERROR(__xludf.DUMMYFUNCTION("""COMPUTED_VALUE"""),"AnjaM4")</f>
        <v>AnjaM4</v>
      </c>
      <c r="C27" t="str">
        <f>IFERROR(__xludf.DUMMYFUNCTION("""COMPUTED_VALUE"""),"Anja")</f>
        <v>Anja</v>
      </c>
      <c r="D27" t="str">
        <f>IFERROR(__xludf.DUMMYFUNCTION("""COMPUTED_VALUE"""),"Milićević")</f>
        <v>Milićević</v>
      </c>
      <c r="E27">
        <f>IFERROR(__xludf.DUMMYFUNCTION("""COMPUTED_VALUE"""),143.0)</f>
        <v>143</v>
      </c>
      <c r="F27" t="str">
        <f>IFERROR(__xludf.DUMMYFUNCTION("""COMPUTED_VALUE"""),"ODOBREN")</f>
        <v>ODOBREN</v>
      </c>
      <c r="G27" t="str">
        <f>IFERROR(__xludf.DUMMYFUNCTION("""COMPUTED_VALUE"""),"Stari grad")</f>
        <v>Stari grad</v>
      </c>
      <c r="H27" t="str">
        <f>IFERROR(__xludf.DUMMYFUNCTION("""COMPUTED_VALUE"""),"Matematička gimnazija")</f>
        <v>Matematička gimnazija</v>
      </c>
      <c r="I27" t="str">
        <f>IFERROR(__xludf.DUMMYFUNCTION("""COMPUTED_VALUE"""),"II")</f>
        <v>II</v>
      </c>
      <c r="J27" t="str">
        <f>IFERROR(__xludf.DUMMYFUNCTION("""COMPUTED_VALUE"""),"A")</f>
        <v>A</v>
      </c>
      <c r="K27" t="str">
        <f>IFERROR(__xludf.DUMMYFUNCTION("""COMPUTED_VALUE"""),"Petar Radovanovic")</f>
        <v>Petar Radovanovic</v>
      </c>
      <c r="L27" t="str">
        <f>IFERROR(__xludf.DUMMYFUNCTION("""COMPUTED_VALUE"""),"x")</f>
        <v>x</v>
      </c>
      <c r="M27" t="str">
        <f>IFERROR(__xludf.DUMMYFUNCTION("""COMPUTED_VALUE"""),"-")</f>
        <v>-</v>
      </c>
      <c r="N27" t="str">
        <f>IFERROR(__xludf.DUMMYFUNCTION("""COMPUTED_VALUE"""),"-")</f>
        <v>-</v>
      </c>
      <c r="O27" t="str">
        <f>IFERROR(__xludf.DUMMYFUNCTION("""COMPUTED_VALUE"""),"-")</f>
        <v>-</v>
      </c>
      <c r="P27">
        <f>IFERROR(__xludf.DUMMYFUNCTION("""COMPUTED_VALUE"""),100.0)</f>
        <v>100</v>
      </c>
      <c r="Q27">
        <f>IFERROR(__xludf.DUMMYFUNCTION("""COMPUTED_VALUE"""),43.0)</f>
        <v>43</v>
      </c>
      <c r="R27" t="str">
        <f>IFERROR(__xludf.DUMMYFUNCTION("""COMPUTED_VALUE"""),"-")</f>
        <v>-</v>
      </c>
      <c r="S27" t="str">
        <f>IFERROR(__xludf.DUMMYFUNCTION("""COMPUTED_VALUE"""),"x")</f>
        <v>x</v>
      </c>
      <c r="T27" t="str">
        <f>IFERROR(__xludf.DUMMYFUNCTION("""COMPUTED_VALUE"""),"x")</f>
        <v>x</v>
      </c>
      <c r="U27" t="str">
        <f>IFERROR(__xludf.DUMMYFUNCTION("""COMPUTED_VALUE"""),"-")</f>
        <v>-</v>
      </c>
      <c r="V27" t="str">
        <f>IFERROR(__xludf.DUMMYFUNCTION("""COMPUTED_VALUE"""),"-")</f>
        <v>-</v>
      </c>
      <c r="W27" t="str">
        <f>IFERROR(__xludf.DUMMYFUNCTION("""COMPUTED_VALUE"""),"-")</f>
        <v>-</v>
      </c>
      <c r="X27" t="str">
        <f>IFERROR(__xludf.DUMMYFUNCTION("""COMPUTED_VALUE"""),"-")</f>
        <v>-</v>
      </c>
      <c r="Y27" t="str">
        <f>IFERROR(__xludf.DUMMYFUNCTION("""COMPUTED_VALUE"""),"-")</f>
        <v>-</v>
      </c>
      <c r="Z27" t="str">
        <f>IFERROR(__xludf.DUMMYFUNCTION("""COMPUTED_VALUE"""),"-")</f>
        <v>-</v>
      </c>
      <c r="AA27" t="str">
        <f>IFERROR(__xludf.DUMMYFUNCTION("""COMPUTED_VALUE"""),"-")</f>
        <v>-</v>
      </c>
      <c r="AB27" t="str">
        <f>IFERROR(__xludf.DUMMYFUNCTION("""COMPUTED_VALUE"""),"-")</f>
        <v>-</v>
      </c>
      <c r="AC27" t="str">
        <f>IFERROR(__xludf.DUMMYFUNCTION("""COMPUTED_VALUE"""),"-")</f>
        <v>-</v>
      </c>
      <c r="AD27" t="str">
        <f>IFERROR(__xludf.DUMMYFUNCTION("""COMPUTED_VALUE"""),"-")</f>
        <v>-</v>
      </c>
      <c r="AE27" t="str">
        <f>IFERROR(__xludf.DUMMYFUNCTION("""COMPUTED_VALUE"""),"-")</f>
        <v>-</v>
      </c>
      <c r="AF27" t="str">
        <f>IFERROR(__xludf.DUMMYFUNCTION("""COMPUTED_VALUE"""),"-")</f>
        <v>-</v>
      </c>
      <c r="AG27" t="str">
        <f>IFERROR(__xludf.DUMMYFUNCTION("""COMPUTED_VALUE"""),"-")</f>
        <v>-</v>
      </c>
      <c r="AH27" t="str">
        <f>IFERROR(__xludf.DUMMYFUNCTION("""COMPUTED_VALUE"""),"-")</f>
        <v>-</v>
      </c>
      <c r="AI27" t="str">
        <f>IFERROR(__xludf.DUMMYFUNCTION("""COMPUTED_VALUE"""),"-")</f>
        <v>-</v>
      </c>
      <c r="AJ27" t="str">
        <f>IFERROR(__xludf.DUMMYFUNCTION("""COMPUTED_VALUE"""),"-")</f>
        <v>-</v>
      </c>
      <c r="AK27" t="str">
        <f>IFERROR(__xludf.DUMMYFUNCTION("""COMPUTED_VALUE"""),"-")</f>
        <v>-</v>
      </c>
      <c r="AL27" t="str">
        <f>IFERROR(__xludf.DUMMYFUNCTION("""COMPUTED_VALUE"""),"-")</f>
        <v>-</v>
      </c>
      <c r="AM27" t="str">
        <f>IFERROR(__xludf.DUMMYFUNCTION("""COMPUTED_VALUE"""),"-")</f>
        <v>-</v>
      </c>
      <c r="AN27" t="str">
        <f>IFERROR(__xludf.DUMMYFUNCTION("""COMPUTED_VALUE"""),"-")</f>
        <v>-</v>
      </c>
      <c r="AO27" t="str">
        <f>IFERROR(__xludf.DUMMYFUNCTION("""COMPUTED_VALUE"""),"-")</f>
        <v>-</v>
      </c>
      <c r="AP27" t="str">
        <f>IFERROR(__xludf.DUMMYFUNCTION("""COMPUTED_VALUE"""),"-")</f>
        <v>-</v>
      </c>
      <c r="AQ27" t="str">
        <f>IFERROR(__xludf.DUMMYFUNCTION("""COMPUTED_VALUE"""),"-")</f>
        <v>-</v>
      </c>
      <c r="AR27" t="str">
        <f>IFERROR(__xludf.DUMMYFUNCTION("""COMPUTED_VALUE"""),"-")</f>
        <v>-</v>
      </c>
      <c r="AS27" t="str">
        <f>IFERROR(__xludf.DUMMYFUNCTION("""COMPUTED_VALUE"""),"-")</f>
        <v>-</v>
      </c>
      <c r="AT27" t="str">
        <f>IFERROR(__xludf.DUMMYFUNCTION("""COMPUTED_VALUE"""),"-")</f>
        <v>-</v>
      </c>
      <c r="AU27" t="str">
        <f>IFERROR(__xludf.DUMMYFUNCTION("""COMPUTED_VALUE"""),"-")</f>
        <v>-</v>
      </c>
      <c r="AV27" t="str">
        <f>IFERROR(__xludf.DUMMYFUNCTION("""COMPUTED_VALUE"""),"-")</f>
        <v>-</v>
      </c>
      <c r="AW27" t="str">
        <f>IFERROR(__xludf.DUMMYFUNCTION("""COMPUTED_VALUE"""),"-")</f>
        <v>-</v>
      </c>
      <c r="AX27" t="str">
        <f>IFERROR(__xludf.DUMMYFUNCTION("""COMPUTED_VALUE"""),"-")</f>
        <v>-</v>
      </c>
      <c r="AY27" t="str">
        <f>IFERROR(__xludf.DUMMYFUNCTION("""COMPUTED_VALUE"""),"-")</f>
        <v>-</v>
      </c>
      <c r="AZ27" t="str">
        <f>IFERROR(__xludf.DUMMYFUNCTION("""COMPUTED_VALUE"""),"-")</f>
        <v>-</v>
      </c>
      <c r="BA27" t="str">
        <f>IFERROR(__xludf.DUMMYFUNCTION("""COMPUTED_VALUE"""),"-")</f>
        <v>-</v>
      </c>
      <c r="BB27" t="str">
        <f>IFERROR(__xludf.DUMMYFUNCTION("""COMPUTED_VALUE"""),"-")</f>
        <v>-</v>
      </c>
      <c r="BC27" t="str">
        <f>IFERROR(__xludf.DUMMYFUNCTION("""COMPUTED_VALUE"""),"-")</f>
        <v>-</v>
      </c>
      <c r="BD27" t="str">
        <f>IFERROR(__xludf.DUMMYFUNCTION("""COMPUTED_VALUE"""),"-")</f>
        <v>-</v>
      </c>
      <c r="BE27" t="str">
        <f>IFERROR(__xludf.DUMMYFUNCTION("""COMPUTED_VALUE"""),"-")</f>
        <v>-</v>
      </c>
      <c r="BF27" t="str">
        <f>IFERROR(__xludf.DUMMYFUNCTION("""COMPUTED_VALUE"""),"-")</f>
        <v>-</v>
      </c>
      <c r="BG27" t="str">
        <f>IFERROR(__xludf.DUMMYFUNCTION("""COMPUTED_VALUE"""),"-")</f>
        <v>-</v>
      </c>
      <c r="BH27" t="str">
        <f>IFERROR(__xludf.DUMMYFUNCTION("""COMPUTED_VALUE"""),"-")</f>
        <v>-</v>
      </c>
      <c r="BI27" t="str">
        <f>IFERROR(__xludf.DUMMYFUNCTION("""COMPUTED_VALUE"""),"-")</f>
        <v>-</v>
      </c>
      <c r="BJ27" t="str">
        <f>IFERROR(__xludf.DUMMYFUNCTION("""COMPUTED_VALUE"""),"-")</f>
        <v>-</v>
      </c>
      <c r="BK27" t="str">
        <f>IFERROR(__xludf.DUMMYFUNCTION("""COMPUTED_VALUE"""),"x")</f>
        <v>x</v>
      </c>
      <c r="BL27" t="str">
        <f>IFERROR(__xludf.DUMMYFUNCTION("""COMPUTED_VALUE"""),"-")</f>
        <v>-</v>
      </c>
      <c r="BM27" t="str">
        <f>IFERROR(__xludf.DUMMYFUNCTION("""COMPUTED_VALUE"""),"-")</f>
        <v>-</v>
      </c>
      <c r="BN27" t="str">
        <f>IFERROR(__xludf.DUMMYFUNCTION("""COMPUTED_VALUE"""),"-")</f>
        <v>-</v>
      </c>
      <c r="BO27" t="str">
        <f>IFERROR(__xludf.DUMMYFUNCTION("""COMPUTED_VALUE"""),"-")</f>
        <v>-</v>
      </c>
      <c r="BP27" t="str">
        <f>IFERROR(__xludf.DUMMYFUNCTION("""COMPUTED_VALUE"""),"-")</f>
        <v>-</v>
      </c>
      <c r="BQ27" t="str">
        <f>IFERROR(__xludf.DUMMYFUNCTION("""COMPUTED_VALUE"""),"-")</f>
        <v>-</v>
      </c>
      <c r="BR27" t="str">
        <f>IFERROR(__xludf.DUMMYFUNCTION("""COMPUTED_VALUE"""),"-")</f>
        <v>-</v>
      </c>
      <c r="BS27" t="str">
        <f>IFERROR(__xludf.DUMMYFUNCTION("""COMPUTED_VALUE"""),"-")</f>
        <v>-</v>
      </c>
      <c r="BT27" t="str">
        <f>IFERROR(__xludf.DUMMYFUNCTION("""COMPUTED_VALUE"""),"-")</f>
        <v>-</v>
      </c>
      <c r="BU27" t="str">
        <f>IFERROR(__xludf.DUMMYFUNCTION("""COMPUTED_VALUE"""),"-")</f>
        <v>-</v>
      </c>
      <c r="BV27" t="str">
        <f>IFERROR(__xludf.DUMMYFUNCTION("""COMPUTED_VALUE"""),"-")</f>
        <v>-</v>
      </c>
      <c r="BW27" t="str">
        <f>IFERROR(__xludf.DUMMYFUNCTION("""COMPUTED_VALUE"""),"-")</f>
        <v>-</v>
      </c>
      <c r="BX27" t="str">
        <f>IFERROR(__xludf.DUMMYFUNCTION("""COMPUTED_VALUE"""),"-")</f>
        <v>-</v>
      </c>
      <c r="BY27" t="str">
        <f>IFERROR(__xludf.DUMMYFUNCTION("""COMPUTED_VALUE"""),"-")</f>
        <v>-</v>
      </c>
      <c r="BZ27" t="str">
        <f>IFERROR(__xludf.DUMMYFUNCTION("""COMPUTED_VALUE"""),"-")</f>
        <v>-</v>
      </c>
      <c r="CA27" t="str">
        <f>IFERROR(__xludf.DUMMYFUNCTION("""COMPUTED_VALUE"""),"-")</f>
        <v>-</v>
      </c>
      <c r="CB27" t="str">
        <f>IFERROR(__xludf.DUMMYFUNCTION("""COMPUTED_VALUE"""),"-")</f>
        <v>-</v>
      </c>
      <c r="CC27" t="str">
        <f>IFERROR(__xludf.DUMMYFUNCTION("""COMPUTED_VALUE"""),"-")</f>
        <v>-</v>
      </c>
      <c r="CD27" t="str">
        <f>IFERROR(__xludf.DUMMYFUNCTION("""COMPUTED_VALUE"""),"-")</f>
        <v>-</v>
      </c>
      <c r="CE27" t="str">
        <f>IFERROR(__xludf.DUMMYFUNCTION("""COMPUTED_VALUE"""),"-")</f>
        <v>-</v>
      </c>
      <c r="CF27" t="str">
        <f>IFERROR(__xludf.DUMMYFUNCTION("""COMPUTED_VALUE"""),"-")</f>
        <v>-</v>
      </c>
      <c r="CG27" t="str">
        <f>IFERROR(__xludf.DUMMYFUNCTION("""COMPUTED_VALUE"""),"-")</f>
        <v>-</v>
      </c>
      <c r="CH27" t="str">
        <f>IFERROR(__xludf.DUMMYFUNCTION("""COMPUTED_VALUE"""),"-")</f>
        <v>-</v>
      </c>
      <c r="CI27" t="str">
        <f>IFERROR(__xludf.DUMMYFUNCTION("""COMPUTED_VALUE"""),"-")</f>
        <v>-</v>
      </c>
      <c r="CJ27" t="str">
        <f>IFERROR(__xludf.DUMMYFUNCTION("""COMPUTED_VALUE"""),"-")</f>
        <v>-</v>
      </c>
      <c r="CK27" t="str">
        <f>IFERROR(__xludf.DUMMYFUNCTION("""COMPUTED_VALUE"""),"-")</f>
        <v>-</v>
      </c>
      <c r="CL27" t="str">
        <f>IFERROR(__xludf.DUMMYFUNCTION("""COMPUTED_VALUE"""),"-")</f>
        <v>-</v>
      </c>
      <c r="CM27" t="str">
        <f>IFERROR(__xludf.DUMMYFUNCTION("""COMPUTED_VALUE"""),"-")</f>
        <v>-</v>
      </c>
      <c r="CN27" t="str">
        <f>IFERROR(__xludf.DUMMYFUNCTION("""COMPUTED_VALUE"""),"-")</f>
        <v>-</v>
      </c>
      <c r="CO27" t="str">
        <f>IFERROR(__xludf.DUMMYFUNCTION("""COMPUTED_VALUE"""),"-")</f>
        <v>-</v>
      </c>
      <c r="CP27" t="str">
        <f>IFERROR(__xludf.DUMMYFUNCTION("""COMPUTED_VALUE"""),"-")</f>
        <v>-</v>
      </c>
      <c r="CQ27" t="str">
        <f>IFERROR(__xludf.DUMMYFUNCTION("""COMPUTED_VALUE"""),"-")</f>
        <v>-</v>
      </c>
      <c r="CR27" t="str">
        <f>IFERROR(__xludf.DUMMYFUNCTION("""COMPUTED_VALUE"""),"-")</f>
        <v>-</v>
      </c>
      <c r="CS27" t="str">
        <f>IFERROR(__xludf.DUMMYFUNCTION("""COMPUTED_VALUE"""),"x")</f>
        <v>x</v>
      </c>
      <c r="CT27" t="str">
        <f>IFERROR(__xludf.DUMMYFUNCTION("""COMPUTED_VALUE"""),"-")</f>
        <v>-</v>
      </c>
      <c r="CU27" t="str">
        <f>IFERROR(__xludf.DUMMYFUNCTION("""COMPUTED_VALUE"""),"-")</f>
        <v>-</v>
      </c>
      <c r="CV27" t="str">
        <f>IFERROR(__xludf.DUMMYFUNCTION("""COMPUTED_VALUE"""),"-")</f>
        <v>-</v>
      </c>
      <c r="CW27" t="str">
        <f>IFERROR(__xludf.DUMMYFUNCTION("""COMPUTED_VALUE"""),"-")</f>
        <v>-</v>
      </c>
      <c r="CX27" t="str">
        <f>IFERROR(__xludf.DUMMYFUNCTION("""COMPUTED_VALUE"""),"-")</f>
        <v>-</v>
      </c>
      <c r="CY27" t="str">
        <f>IFERROR(__xludf.DUMMYFUNCTION("""COMPUTED_VALUE"""),"-")</f>
        <v>-</v>
      </c>
      <c r="CZ27" t="str">
        <f>IFERROR(__xludf.DUMMYFUNCTION("""COMPUTED_VALUE"""),"-")</f>
        <v>-</v>
      </c>
      <c r="DA27" t="str">
        <f>IFERROR(__xludf.DUMMYFUNCTION("""COMPUTED_VALUE"""),"-")</f>
        <v>-</v>
      </c>
      <c r="DB27" t="str">
        <f>IFERROR(__xludf.DUMMYFUNCTION("""COMPUTED_VALUE"""),"-")</f>
        <v>-</v>
      </c>
      <c r="DC27" t="str">
        <f>IFERROR(__xludf.DUMMYFUNCTION("""COMPUTED_VALUE"""),"-")</f>
        <v>-</v>
      </c>
      <c r="DD27" t="str">
        <f>IFERROR(__xludf.DUMMYFUNCTION("""COMPUTED_VALUE"""),"-")</f>
        <v>-</v>
      </c>
      <c r="DE27" t="str">
        <f>IFERROR(__xludf.DUMMYFUNCTION("""COMPUTED_VALUE"""),"-")</f>
        <v>-</v>
      </c>
      <c r="DF27" t="str">
        <f>IFERROR(__xludf.DUMMYFUNCTION("""COMPUTED_VALUE"""),"-")</f>
        <v>-</v>
      </c>
      <c r="DG27" t="str">
        <f>IFERROR(__xludf.DUMMYFUNCTION("""COMPUTED_VALUE"""),"-")</f>
        <v>-</v>
      </c>
      <c r="DH27" t="str">
        <f>IFERROR(__xludf.DUMMYFUNCTION("""COMPUTED_VALUE"""),"-")</f>
        <v>-</v>
      </c>
      <c r="DI27" t="str">
        <f>IFERROR(__xludf.DUMMYFUNCTION("""COMPUTED_VALUE"""),"-")</f>
        <v>-</v>
      </c>
      <c r="DJ27" t="str">
        <f>IFERROR(__xludf.DUMMYFUNCTION("""COMPUTED_VALUE"""),"-")</f>
        <v>-</v>
      </c>
      <c r="DK27" t="str">
        <f>IFERROR(__xludf.DUMMYFUNCTION("""COMPUTED_VALUE"""),"-")</f>
        <v>-</v>
      </c>
      <c r="DL27" t="str">
        <f>IFERROR(__xludf.DUMMYFUNCTION("""COMPUTED_VALUE"""),"-")</f>
        <v>-</v>
      </c>
      <c r="DM27" t="str">
        <f>IFERROR(__xludf.DUMMYFUNCTION("""COMPUTED_VALUE"""),"-")</f>
        <v>-</v>
      </c>
      <c r="DN27" t="str">
        <f>IFERROR(__xludf.DUMMYFUNCTION("""COMPUTED_VALUE"""),"-")</f>
        <v>-</v>
      </c>
      <c r="DO27" t="str">
        <f>IFERROR(__xludf.DUMMYFUNCTION("""COMPUTED_VALUE"""),"-")</f>
        <v>-</v>
      </c>
      <c r="DP27" t="str">
        <f>IFERROR(__xludf.DUMMYFUNCTION("""COMPUTED_VALUE"""),"-")</f>
        <v>-</v>
      </c>
      <c r="DQ27" t="str">
        <f>IFERROR(__xludf.DUMMYFUNCTION("""COMPUTED_VALUE"""),"-")</f>
        <v>-</v>
      </c>
      <c r="DR27" t="str">
        <f>IFERROR(__xludf.DUMMYFUNCTION("""COMPUTED_VALUE"""),"-")</f>
        <v>-</v>
      </c>
      <c r="DS27" t="str">
        <f>IFERROR(__xludf.DUMMYFUNCTION("""COMPUTED_VALUE"""),"-")</f>
        <v>-</v>
      </c>
      <c r="DT27" t="str">
        <f>IFERROR(__xludf.DUMMYFUNCTION("""COMPUTED_VALUE"""),"-")</f>
        <v>-</v>
      </c>
      <c r="DU27" t="str">
        <f>IFERROR(__xludf.DUMMYFUNCTION("""COMPUTED_VALUE"""),"-")</f>
        <v>-</v>
      </c>
      <c r="DV27" t="str">
        <f>IFERROR(__xludf.DUMMYFUNCTION("""COMPUTED_VALUE"""),"-")</f>
        <v>-</v>
      </c>
      <c r="DW27" t="str">
        <f>IFERROR(__xludf.DUMMYFUNCTION("""COMPUTED_VALUE"""),"-")</f>
        <v>-</v>
      </c>
      <c r="DX27" t="str">
        <f>IFERROR(__xludf.DUMMYFUNCTION("""COMPUTED_VALUE"""),"-")</f>
        <v>-</v>
      </c>
      <c r="DY27" t="str">
        <f>IFERROR(__xludf.DUMMYFUNCTION("""COMPUTED_VALUE"""),"-")</f>
        <v>-</v>
      </c>
      <c r="DZ27" t="str">
        <f>IFERROR(__xludf.DUMMYFUNCTION("""COMPUTED_VALUE"""),"x")</f>
        <v>x</v>
      </c>
      <c r="EA27" t="str">
        <f>IFERROR(__xludf.DUMMYFUNCTION("""COMPUTED_VALUE"""),"OK")</f>
        <v>OK</v>
      </c>
      <c r="EB27" t="str">
        <f>IFERROR(__xludf.DUMMYFUNCTION("""COMPUTED_VALUE"""),"OK")</f>
        <v>OK</v>
      </c>
      <c r="EC27" t="str">
        <f>IFERROR(__xludf.DUMMYFUNCTION("""COMPUTED_VALUE"""),"OK")</f>
        <v>OK</v>
      </c>
      <c r="ED27" t="str">
        <f>IFERROR(__xludf.DUMMYFUNCTION("""COMPUTED_VALUE"""),"OK")</f>
        <v>OK</v>
      </c>
      <c r="EE27" t="str">
        <f>IFERROR(__xludf.DUMMYFUNCTION("""COMPUTED_VALUE"""),"OK")</f>
        <v>OK</v>
      </c>
      <c r="EF27" t="str">
        <f>IFERROR(__xludf.DUMMYFUNCTION("""COMPUTED_VALUE"""),"OK")</f>
        <v>OK</v>
      </c>
      <c r="EG27" t="str">
        <f>IFERROR(__xludf.DUMMYFUNCTION("""COMPUTED_VALUE"""),"OK")</f>
        <v>OK</v>
      </c>
      <c r="EH27" t="str">
        <f>IFERROR(__xludf.DUMMYFUNCTION("""COMPUTED_VALUE"""),"OK")</f>
        <v>OK</v>
      </c>
      <c r="EI27" t="str">
        <f>IFERROR(__xludf.DUMMYFUNCTION("""COMPUTED_VALUE"""),"OK")</f>
        <v>OK</v>
      </c>
      <c r="EJ27" t="str">
        <f>IFERROR(__xludf.DUMMYFUNCTION("""COMPUTED_VALUE"""),"OK")</f>
        <v>OK</v>
      </c>
      <c r="EK27" t="str">
        <f>IFERROR(__xludf.DUMMYFUNCTION("""COMPUTED_VALUE"""),"OK")</f>
        <v>OK</v>
      </c>
      <c r="EL27" t="str">
        <f>IFERROR(__xludf.DUMMYFUNCTION("""COMPUTED_VALUE"""),"OK")</f>
        <v>OK</v>
      </c>
      <c r="EM27" t="str">
        <f>IFERROR(__xludf.DUMMYFUNCTION("""COMPUTED_VALUE"""),"OK")</f>
        <v>OK</v>
      </c>
      <c r="EN27" t="str">
        <f>IFERROR(__xludf.DUMMYFUNCTION("""COMPUTED_VALUE"""),"OK")</f>
        <v>OK</v>
      </c>
      <c r="EO27" t="str">
        <f>IFERROR(__xludf.DUMMYFUNCTION("""COMPUTED_VALUE"""),"OK")</f>
        <v>OK</v>
      </c>
      <c r="EP27" t="str">
        <f>IFERROR(__xludf.DUMMYFUNCTION("""COMPUTED_VALUE"""),"OK")</f>
        <v>OK</v>
      </c>
      <c r="EQ27" t="str">
        <f>IFERROR(__xludf.DUMMYFUNCTION("""COMPUTED_VALUE"""),"x")</f>
        <v>x</v>
      </c>
      <c r="ER27" t="str">
        <f>IFERROR(__xludf.DUMMYFUNCTION("""COMPUTED_VALUE"""),"OK")</f>
        <v>OK</v>
      </c>
      <c r="ES27" t="str">
        <f>IFERROR(__xludf.DUMMYFUNCTION("""COMPUTED_VALUE"""),"OK")</f>
        <v>OK</v>
      </c>
      <c r="ET27" t="str">
        <f>IFERROR(__xludf.DUMMYFUNCTION("""COMPUTED_VALUE"""),"OK")</f>
        <v>OK</v>
      </c>
      <c r="EU27" t="str">
        <f>IFERROR(__xludf.DUMMYFUNCTION("""COMPUTED_VALUE"""),"OK")</f>
        <v>OK</v>
      </c>
      <c r="EV27" t="str">
        <f>IFERROR(__xludf.DUMMYFUNCTION("""COMPUTED_VALUE"""),"OK")</f>
        <v>OK</v>
      </c>
      <c r="EW27" t="str">
        <f>IFERROR(__xludf.DUMMYFUNCTION("""COMPUTED_VALUE"""),"OK")</f>
        <v>OK</v>
      </c>
      <c r="EX27" t="str">
        <f>IFERROR(__xludf.DUMMYFUNCTION("""COMPUTED_VALUE"""),"OK")</f>
        <v>OK</v>
      </c>
      <c r="EY27" t="str">
        <f>IFERROR(__xludf.DUMMYFUNCTION("""COMPUTED_VALUE"""),"OK")</f>
        <v>OK</v>
      </c>
      <c r="EZ27" t="str">
        <f>IFERROR(__xludf.DUMMYFUNCTION("""COMPUTED_VALUE"""),"OK")</f>
        <v>OK</v>
      </c>
      <c r="FA27" t="str">
        <f>IFERROR(__xludf.DUMMYFUNCTION("""COMPUTED_VALUE"""),"OK")</f>
        <v>OK</v>
      </c>
      <c r="FB27" t="str">
        <f>IFERROR(__xludf.DUMMYFUNCTION("""COMPUTED_VALUE"""),"OK")</f>
        <v>OK</v>
      </c>
      <c r="FC27" t="str">
        <f>IFERROR(__xludf.DUMMYFUNCTION("""COMPUTED_VALUE"""),"OK")</f>
        <v>OK</v>
      </c>
      <c r="FD27" t="str">
        <f>IFERROR(__xludf.DUMMYFUNCTION("""COMPUTED_VALUE"""),"OK")</f>
        <v>OK</v>
      </c>
      <c r="FE27" t="str">
        <f>IFERROR(__xludf.DUMMYFUNCTION("""COMPUTED_VALUE"""),"OK")</f>
        <v>OK</v>
      </c>
      <c r="FF27" t="str">
        <f>IFERROR(__xludf.DUMMYFUNCTION("""COMPUTED_VALUE"""),"OK")</f>
        <v>OK</v>
      </c>
      <c r="FG27" t="str">
        <f>IFERROR(__xludf.DUMMYFUNCTION("""COMPUTED_VALUE"""),"OK")</f>
        <v>OK</v>
      </c>
      <c r="FH27" t="str">
        <f>IFERROR(__xludf.DUMMYFUNCTION("""COMPUTED_VALUE"""),"WA")</f>
        <v>WA</v>
      </c>
      <c r="FI27" t="str">
        <f>IFERROR(__xludf.DUMMYFUNCTION("""COMPUTED_VALUE"""),"OK")</f>
        <v>OK</v>
      </c>
      <c r="FJ27" t="str">
        <f>IFERROR(__xludf.DUMMYFUNCTION("""COMPUTED_VALUE"""),"OK")</f>
        <v>OK</v>
      </c>
      <c r="FK27" t="str">
        <f>IFERROR(__xludf.DUMMYFUNCTION("""COMPUTED_VALUE"""),"OK")</f>
        <v>OK</v>
      </c>
      <c r="FL27" t="str">
        <f>IFERROR(__xludf.DUMMYFUNCTION("""COMPUTED_VALUE"""),"OK")</f>
        <v>OK</v>
      </c>
      <c r="FM27" t="str">
        <f>IFERROR(__xludf.DUMMYFUNCTION("""COMPUTED_VALUE"""),"OK")</f>
        <v>OK</v>
      </c>
      <c r="FN27" t="str">
        <f>IFERROR(__xludf.DUMMYFUNCTION("""COMPUTED_VALUE"""),"OK")</f>
        <v>OK</v>
      </c>
      <c r="FO27" t="str">
        <f>IFERROR(__xludf.DUMMYFUNCTION("""COMPUTED_VALUE"""),"OK")</f>
        <v>OK</v>
      </c>
      <c r="FP27" t="str">
        <f>IFERROR(__xludf.DUMMYFUNCTION("""COMPUTED_VALUE"""),"OK")</f>
        <v>OK</v>
      </c>
      <c r="FQ27" t="str">
        <f>IFERROR(__xludf.DUMMYFUNCTION("""COMPUTED_VALUE"""),"OK")</f>
        <v>OK</v>
      </c>
      <c r="FR27" t="str">
        <f>IFERROR(__xludf.DUMMYFUNCTION("""COMPUTED_VALUE"""),"OK")</f>
        <v>OK</v>
      </c>
      <c r="FS27" t="str">
        <f>IFERROR(__xludf.DUMMYFUNCTION("""COMPUTED_VALUE"""),"TLE")</f>
        <v>TLE</v>
      </c>
      <c r="FT27" t="str">
        <f>IFERROR(__xludf.DUMMYFUNCTION("""COMPUTED_VALUE"""),"x")</f>
        <v>x</v>
      </c>
      <c r="FU27" t="str">
        <f>IFERROR(__xludf.DUMMYFUNCTION("""COMPUTED_VALUE"""),"-")</f>
        <v>-</v>
      </c>
      <c r="FV27" t="str">
        <f>IFERROR(__xludf.DUMMYFUNCTION("""COMPUTED_VALUE"""),"-")</f>
        <v>-</v>
      </c>
      <c r="FW27" t="str">
        <f>IFERROR(__xludf.DUMMYFUNCTION("""COMPUTED_VALUE"""),"-")</f>
        <v>-</v>
      </c>
      <c r="FX27" t="str">
        <f>IFERROR(__xludf.DUMMYFUNCTION("""COMPUTED_VALUE"""),"-")</f>
        <v>-</v>
      </c>
      <c r="FY27" t="str">
        <f>IFERROR(__xludf.DUMMYFUNCTION("""COMPUTED_VALUE"""),"-")</f>
        <v>-</v>
      </c>
      <c r="FZ27" t="str">
        <f>IFERROR(__xludf.DUMMYFUNCTION("""COMPUTED_VALUE"""),"-")</f>
        <v>-</v>
      </c>
      <c r="GA27" t="str">
        <f>IFERROR(__xludf.DUMMYFUNCTION("""COMPUTED_VALUE"""),"-")</f>
        <v>-</v>
      </c>
      <c r="GB27" t="str">
        <f>IFERROR(__xludf.DUMMYFUNCTION("""COMPUTED_VALUE"""),"-")</f>
        <v>-</v>
      </c>
      <c r="GC27" t="str">
        <f>IFERROR(__xludf.DUMMYFUNCTION("""COMPUTED_VALUE"""),"-")</f>
        <v>-</v>
      </c>
      <c r="GD27" t="str">
        <f>IFERROR(__xludf.DUMMYFUNCTION("""COMPUTED_VALUE"""),"-")</f>
        <v>-</v>
      </c>
      <c r="GE27" t="str">
        <f>IFERROR(__xludf.DUMMYFUNCTION("""COMPUTED_VALUE"""),"-")</f>
        <v>-</v>
      </c>
      <c r="GF27" t="str">
        <f>IFERROR(__xludf.DUMMYFUNCTION("""COMPUTED_VALUE"""),"-")</f>
        <v>-</v>
      </c>
      <c r="GG27" t="str">
        <f>IFERROR(__xludf.DUMMYFUNCTION("""COMPUTED_VALUE"""),"-")</f>
        <v>-</v>
      </c>
      <c r="GH27" t="str">
        <f>IFERROR(__xludf.DUMMYFUNCTION("""COMPUTED_VALUE"""),"-")</f>
        <v>-</v>
      </c>
      <c r="GI27" t="str">
        <f>IFERROR(__xludf.DUMMYFUNCTION("""COMPUTED_VALUE"""),"-")</f>
        <v>-</v>
      </c>
      <c r="GJ27" t="str">
        <f>IFERROR(__xludf.DUMMYFUNCTION("""COMPUTED_VALUE"""),"-")</f>
        <v>-</v>
      </c>
      <c r="GK27" t="str">
        <f>IFERROR(__xludf.DUMMYFUNCTION("""COMPUTED_VALUE"""),"-")</f>
        <v>-</v>
      </c>
      <c r="GL27" t="str">
        <f>IFERROR(__xludf.DUMMYFUNCTION("""COMPUTED_VALUE"""),"-")</f>
        <v>-</v>
      </c>
      <c r="GM27" t="str">
        <f>IFERROR(__xludf.DUMMYFUNCTION("""COMPUTED_VALUE"""),"-")</f>
        <v>-</v>
      </c>
      <c r="GN27" t="str">
        <f>IFERROR(__xludf.DUMMYFUNCTION("""COMPUTED_VALUE"""),"-")</f>
        <v>-</v>
      </c>
      <c r="GO27" t="str">
        <f>IFERROR(__xludf.DUMMYFUNCTION("""COMPUTED_VALUE"""),"-")</f>
        <v>-</v>
      </c>
      <c r="GP27" t="str">
        <f>IFERROR(__xludf.DUMMYFUNCTION("""COMPUTED_VALUE"""),"-")</f>
        <v>-</v>
      </c>
      <c r="GQ27" t="str">
        <f>IFERROR(__xludf.DUMMYFUNCTION("""COMPUTED_VALUE"""),"-")</f>
        <v>-</v>
      </c>
      <c r="GR27" t="str">
        <f>IFERROR(__xludf.DUMMYFUNCTION("""COMPUTED_VALUE"""),"-")</f>
        <v>-</v>
      </c>
      <c r="GS27" t="str">
        <f>IFERROR(__xludf.DUMMYFUNCTION("""COMPUTED_VALUE"""),"x")</f>
        <v>x</v>
      </c>
      <c r="GT27" t="str">
        <f>IFERROR(__xludf.DUMMYFUNCTION("""COMPUTED_VALUE"""),"x")</f>
        <v>x</v>
      </c>
      <c r="GU27">
        <f>IFERROR(__xludf.DUMMYFUNCTION("""COMPUTED_VALUE"""),0.0)</f>
        <v>0</v>
      </c>
      <c r="GV27">
        <f>IFERROR(__xludf.DUMMYFUNCTION("""COMPUTED_VALUE"""),0.0)</f>
        <v>0</v>
      </c>
      <c r="GW27">
        <f>IFERROR(__xludf.DUMMYFUNCTION("""COMPUTED_VALUE"""),0.0)</f>
        <v>0</v>
      </c>
      <c r="GX27">
        <f>IFERROR(__xludf.DUMMYFUNCTION("""COMPUTED_VALUE"""),0.0)</f>
        <v>0</v>
      </c>
      <c r="GY27">
        <f>IFERROR(__xludf.DUMMYFUNCTION("""COMPUTED_VALUE"""),0.0)</f>
        <v>0</v>
      </c>
      <c r="GZ27">
        <f>IFERROR(__xludf.DUMMYFUNCTION("""COMPUTED_VALUE"""),0.0)</f>
        <v>0</v>
      </c>
      <c r="HA27">
        <f>IFERROR(__xludf.DUMMYFUNCTION("""COMPUTED_VALUE"""),0.0)</f>
        <v>0</v>
      </c>
      <c r="HB27">
        <f>IFERROR(__xludf.DUMMYFUNCTION("""COMPUTED_VALUE"""),0.0)</f>
        <v>0</v>
      </c>
      <c r="HC27">
        <f>IFERROR(__xludf.DUMMYFUNCTION("""COMPUTED_VALUE"""),0.0)</f>
        <v>0</v>
      </c>
      <c r="HD27">
        <f>IFERROR(__xludf.DUMMYFUNCTION("""COMPUTED_VALUE"""),0.0)</f>
        <v>0</v>
      </c>
      <c r="HE27">
        <f>IFERROR(__xludf.DUMMYFUNCTION("""COMPUTED_VALUE"""),0.0)</f>
        <v>0</v>
      </c>
      <c r="HF27">
        <f>IFERROR(__xludf.DUMMYFUNCTION("""COMPUTED_VALUE"""),0.0)</f>
        <v>0</v>
      </c>
      <c r="HG27">
        <f>IFERROR(__xludf.DUMMYFUNCTION("""COMPUTED_VALUE"""),0.0)</f>
        <v>0</v>
      </c>
      <c r="HH27">
        <f>IFERROR(__xludf.DUMMYFUNCTION("""COMPUTED_VALUE"""),0.0)</f>
        <v>0</v>
      </c>
      <c r="HI27">
        <f>IFERROR(__xludf.DUMMYFUNCTION("""COMPUTED_VALUE"""),0.0)</f>
        <v>0</v>
      </c>
      <c r="HJ27">
        <f>IFERROR(__xludf.DUMMYFUNCTION("""COMPUTED_VALUE"""),0.0)</f>
        <v>0</v>
      </c>
      <c r="HK27">
        <f>IFERROR(__xludf.DUMMYFUNCTION("""COMPUTED_VALUE"""),0.0)</f>
        <v>0</v>
      </c>
      <c r="HL27">
        <f>IFERROR(__xludf.DUMMYFUNCTION("""COMPUTED_VALUE"""),0.0)</f>
        <v>0</v>
      </c>
      <c r="HM27">
        <f>IFERROR(__xludf.DUMMYFUNCTION("""COMPUTED_VALUE"""),0.0)</f>
        <v>0</v>
      </c>
      <c r="HN27">
        <f>IFERROR(__xludf.DUMMYFUNCTION("""COMPUTED_VALUE"""),0.0)</f>
        <v>0</v>
      </c>
      <c r="HO27">
        <f>IFERROR(__xludf.DUMMYFUNCTION("""COMPUTED_VALUE"""),0.0)</f>
        <v>0</v>
      </c>
      <c r="HP27">
        <f>IFERROR(__xludf.DUMMYFUNCTION("""COMPUTED_VALUE"""),0.0)</f>
        <v>0</v>
      </c>
      <c r="HQ27">
        <f>IFERROR(__xludf.DUMMYFUNCTION("""COMPUTED_VALUE"""),0.0)</f>
        <v>0</v>
      </c>
      <c r="HR27">
        <f>IFERROR(__xludf.DUMMYFUNCTION("""COMPUTED_VALUE"""),0.0)</f>
        <v>0</v>
      </c>
      <c r="HS27">
        <f>IFERROR(__xludf.DUMMYFUNCTION("""COMPUTED_VALUE"""),0.0)</f>
        <v>0</v>
      </c>
      <c r="HT27">
        <f>IFERROR(__xludf.DUMMYFUNCTION("""COMPUTED_VALUE"""),0.0)</f>
        <v>0</v>
      </c>
      <c r="HU27">
        <f>IFERROR(__xludf.DUMMYFUNCTION("""COMPUTED_VALUE"""),0.0)</f>
        <v>0</v>
      </c>
      <c r="HV27">
        <f>IFERROR(__xludf.DUMMYFUNCTION("""COMPUTED_VALUE"""),0.0)</f>
        <v>0</v>
      </c>
      <c r="HW27">
        <f>IFERROR(__xludf.DUMMYFUNCTION("""COMPUTED_VALUE"""),0.0)</f>
        <v>0</v>
      </c>
      <c r="HX27">
        <f>IFERROR(__xludf.DUMMYFUNCTION("""COMPUTED_VALUE"""),0.0)</f>
        <v>0</v>
      </c>
      <c r="HY27">
        <f>IFERROR(__xludf.DUMMYFUNCTION("""COMPUTED_VALUE"""),0.0)</f>
        <v>0</v>
      </c>
      <c r="HZ27">
        <f>IFERROR(__xludf.DUMMYFUNCTION("""COMPUTED_VALUE"""),0.0)</f>
        <v>0</v>
      </c>
      <c r="IA27">
        <f>IFERROR(__xludf.DUMMYFUNCTION("""COMPUTED_VALUE"""),0.0)</f>
        <v>0</v>
      </c>
      <c r="IB27">
        <f>IFERROR(__xludf.DUMMYFUNCTION("""COMPUTED_VALUE"""),0.0)</f>
        <v>0</v>
      </c>
      <c r="IC27">
        <f>IFERROR(__xludf.DUMMYFUNCTION("""COMPUTED_VALUE"""),0.0)</f>
        <v>0</v>
      </c>
      <c r="ID27">
        <f>IFERROR(__xludf.DUMMYFUNCTION("""COMPUTED_VALUE"""),0.0)</f>
        <v>0</v>
      </c>
      <c r="IE27">
        <f>IFERROR(__xludf.DUMMYFUNCTION("""COMPUTED_VALUE"""),0.0)</f>
        <v>0</v>
      </c>
      <c r="IF27">
        <f>IFERROR(__xludf.DUMMYFUNCTION("""COMPUTED_VALUE"""),0.0)</f>
        <v>0</v>
      </c>
      <c r="IG27">
        <f>IFERROR(__xludf.DUMMYFUNCTION("""COMPUTED_VALUE"""),0.0)</f>
        <v>0</v>
      </c>
      <c r="IH27">
        <f>IFERROR(__xludf.DUMMYFUNCTION("""COMPUTED_VALUE"""),0.0)</f>
        <v>0</v>
      </c>
      <c r="II27">
        <f>IFERROR(__xludf.DUMMYFUNCTION("""COMPUTED_VALUE"""),0.0)</f>
        <v>0</v>
      </c>
      <c r="IJ27">
        <f>IFERROR(__xludf.DUMMYFUNCTION("""COMPUTED_VALUE"""),0.0)</f>
        <v>0</v>
      </c>
      <c r="IK27" t="str">
        <f>IFERROR(__xludf.DUMMYFUNCTION("""COMPUTED_VALUE"""),"x")</f>
        <v>x</v>
      </c>
      <c r="IL27">
        <f>IFERROR(__xludf.DUMMYFUNCTION("""COMPUTED_VALUE"""),0.0)</f>
        <v>0</v>
      </c>
      <c r="IM27">
        <f>IFERROR(__xludf.DUMMYFUNCTION("""COMPUTED_VALUE"""),0.0)</f>
        <v>0</v>
      </c>
      <c r="IN27">
        <f>IFERROR(__xludf.DUMMYFUNCTION("""COMPUTED_VALUE"""),0.0)</f>
        <v>0</v>
      </c>
      <c r="IO27">
        <f>IFERROR(__xludf.DUMMYFUNCTION("""COMPUTED_VALUE"""),0.0)</f>
        <v>0</v>
      </c>
      <c r="IP27">
        <f>IFERROR(__xludf.DUMMYFUNCTION("""COMPUTED_VALUE"""),0.0)</f>
        <v>0</v>
      </c>
      <c r="IQ27">
        <f>IFERROR(__xludf.DUMMYFUNCTION("""COMPUTED_VALUE"""),0.0)</f>
        <v>0</v>
      </c>
      <c r="IR27">
        <f>IFERROR(__xludf.DUMMYFUNCTION("""COMPUTED_VALUE"""),0.0)</f>
        <v>0</v>
      </c>
      <c r="IS27">
        <f>IFERROR(__xludf.DUMMYFUNCTION("""COMPUTED_VALUE"""),0.0)</f>
        <v>0</v>
      </c>
      <c r="IT27">
        <f>IFERROR(__xludf.DUMMYFUNCTION("""COMPUTED_VALUE"""),0.0)</f>
        <v>0</v>
      </c>
      <c r="IU27">
        <f>IFERROR(__xludf.DUMMYFUNCTION("""COMPUTED_VALUE"""),0.0)</f>
        <v>0</v>
      </c>
      <c r="IV27">
        <f>IFERROR(__xludf.DUMMYFUNCTION("""COMPUTED_VALUE"""),0.0)</f>
        <v>0</v>
      </c>
      <c r="IW27">
        <f>IFERROR(__xludf.DUMMYFUNCTION("""COMPUTED_VALUE"""),0.0)</f>
        <v>0</v>
      </c>
      <c r="IX27">
        <f>IFERROR(__xludf.DUMMYFUNCTION("""COMPUTED_VALUE"""),0.0)</f>
        <v>0</v>
      </c>
      <c r="IY27">
        <f>IFERROR(__xludf.DUMMYFUNCTION("""COMPUTED_VALUE"""),0.0)</f>
        <v>0</v>
      </c>
      <c r="IZ27">
        <f>IFERROR(__xludf.DUMMYFUNCTION("""COMPUTED_VALUE"""),0.0)</f>
        <v>0</v>
      </c>
      <c r="JA27">
        <f>IFERROR(__xludf.DUMMYFUNCTION("""COMPUTED_VALUE"""),0.0)</f>
        <v>0</v>
      </c>
      <c r="JB27">
        <f>IFERROR(__xludf.DUMMYFUNCTION("""COMPUTED_VALUE"""),0.0)</f>
        <v>0</v>
      </c>
      <c r="JC27">
        <f>IFERROR(__xludf.DUMMYFUNCTION("""COMPUTED_VALUE"""),0.0)</f>
        <v>0</v>
      </c>
      <c r="JD27">
        <f>IFERROR(__xludf.DUMMYFUNCTION("""COMPUTED_VALUE"""),0.0)</f>
        <v>0</v>
      </c>
      <c r="JE27">
        <f>IFERROR(__xludf.DUMMYFUNCTION("""COMPUTED_VALUE"""),0.0)</f>
        <v>0</v>
      </c>
      <c r="JF27">
        <f>IFERROR(__xludf.DUMMYFUNCTION("""COMPUTED_VALUE"""),0.0)</f>
        <v>0</v>
      </c>
      <c r="JG27">
        <f>IFERROR(__xludf.DUMMYFUNCTION("""COMPUTED_VALUE"""),0.0)</f>
        <v>0</v>
      </c>
      <c r="JH27">
        <f>IFERROR(__xludf.DUMMYFUNCTION("""COMPUTED_VALUE"""),0.0)</f>
        <v>0</v>
      </c>
      <c r="JI27">
        <f>IFERROR(__xludf.DUMMYFUNCTION("""COMPUTED_VALUE"""),0.0)</f>
        <v>0</v>
      </c>
      <c r="JJ27">
        <f>IFERROR(__xludf.DUMMYFUNCTION("""COMPUTED_VALUE"""),0.0)</f>
        <v>0</v>
      </c>
      <c r="JK27">
        <f>IFERROR(__xludf.DUMMYFUNCTION("""COMPUTED_VALUE"""),0.0)</f>
        <v>0</v>
      </c>
      <c r="JL27">
        <f>IFERROR(__xludf.DUMMYFUNCTION("""COMPUTED_VALUE"""),0.0)</f>
        <v>0</v>
      </c>
      <c r="JM27">
        <f>IFERROR(__xludf.DUMMYFUNCTION("""COMPUTED_VALUE"""),0.0)</f>
        <v>0</v>
      </c>
      <c r="JN27">
        <f>IFERROR(__xludf.DUMMYFUNCTION("""COMPUTED_VALUE"""),0.0)</f>
        <v>0</v>
      </c>
      <c r="JO27">
        <f>IFERROR(__xludf.DUMMYFUNCTION("""COMPUTED_VALUE"""),0.0)</f>
        <v>0</v>
      </c>
      <c r="JP27">
        <f>IFERROR(__xludf.DUMMYFUNCTION("""COMPUTED_VALUE"""),0.0)</f>
        <v>0</v>
      </c>
      <c r="JQ27">
        <f>IFERROR(__xludf.DUMMYFUNCTION("""COMPUTED_VALUE"""),0.0)</f>
        <v>0</v>
      </c>
      <c r="JR27">
        <f>IFERROR(__xludf.DUMMYFUNCTION("""COMPUTED_VALUE"""),0.0)</f>
        <v>0</v>
      </c>
      <c r="JS27" t="str">
        <f>IFERROR(__xludf.DUMMYFUNCTION("""COMPUTED_VALUE"""),"x")</f>
        <v>x</v>
      </c>
      <c r="JT27">
        <f>IFERROR(__xludf.DUMMYFUNCTION("""COMPUTED_VALUE"""),0.0)</f>
        <v>0</v>
      </c>
      <c r="JU27">
        <f>IFERROR(__xludf.DUMMYFUNCTION("""COMPUTED_VALUE"""),0.0)</f>
        <v>0</v>
      </c>
      <c r="JV27">
        <f>IFERROR(__xludf.DUMMYFUNCTION("""COMPUTED_VALUE"""),0.0)</f>
        <v>0</v>
      </c>
      <c r="JW27">
        <f>IFERROR(__xludf.DUMMYFUNCTION("""COMPUTED_VALUE"""),0.0)</f>
        <v>0</v>
      </c>
      <c r="JX27">
        <f>IFERROR(__xludf.DUMMYFUNCTION("""COMPUTED_VALUE"""),0.0)</f>
        <v>0</v>
      </c>
      <c r="JY27">
        <f>IFERROR(__xludf.DUMMYFUNCTION("""COMPUTED_VALUE"""),0.0)</f>
        <v>0</v>
      </c>
      <c r="JZ27">
        <f>IFERROR(__xludf.DUMMYFUNCTION("""COMPUTED_VALUE"""),0.0)</f>
        <v>0</v>
      </c>
      <c r="KA27">
        <f>IFERROR(__xludf.DUMMYFUNCTION("""COMPUTED_VALUE"""),0.0)</f>
        <v>0</v>
      </c>
      <c r="KB27">
        <f>IFERROR(__xludf.DUMMYFUNCTION("""COMPUTED_VALUE"""),0.0)</f>
        <v>0</v>
      </c>
      <c r="KC27">
        <f>IFERROR(__xludf.DUMMYFUNCTION("""COMPUTED_VALUE"""),0.0)</f>
        <v>0</v>
      </c>
      <c r="KD27">
        <f>IFERROR(__xludf.DUMMYFUNCTION("""COMPUTED_VALUE"""),0.0)</f>
        <v>0</v>
      </c>
      <c r="KE27">
        <f>IFERROR(__xludf.DUMMYFUNCTION("""COMPUTED_VALUE"""),0.0)</f>
        <v>0</v>
      </c>
      <c r="KF27">
        <f>IFERROR(__xludf.DUMMYFUNCTION("""COMPUTED_VALUE"""),0.0)</f>
        <v>0</v>
      </c>
      <c r="KG27">
        <f>IFERROR(__xludf.DUMMYFUNCTION("""COMPUTED_VALUE"""),0.0)</f>
        <v>0</v>
      </c>
      <c r="KH27">
        <f>IFERROR(__xludf.DUMMYFUNCTION("""COMPUTED_VALUE"""),0.0)</f>
        <v>0</v>
      </c>
      <c r="KI27">
        <f>IFERROR(__xludf.DUMMYFUNCTION("""COMPUTED_VALUE"""),0.0)</f>
        <v>0</v>
      </c>
      <c r="KJ27">
        <f>IFERROR(__xludf.DUMMYFUNCTION("""COMPUTED_VALUE"""),0.0)</f>
        <v>0</v>
      </c>
      <c r="KK27">
        <f>IFERROR(__xludf.DUMMYFUNCTION("""COMPUTED_VALUE"""),0.0)</f>
        <v>0</v>
      </c>
      <c r="KL27">
        <f>IFERROR(__xludf.DUMMYFUNCTION("""COMPUTED_VALUE"""),0.0)</f>
        <v>0</v>
      </c>
      <c r="KM27">
        <f>IFERROR(__xludf.DUMMYFUNCTION("""COMPUTED_VALUE"""),0.0)</f>
        <v>0</v>
      </c>
      <c r="KN27">
        <f>IFERROR(__xludf.DUMMYFUNCTION("""COMPUTED_VALUE"""),0.0)</f>
        <v>0</v>
      </c>
      <c r="KO27">
        <f>IFERROR(__xludf.DUMMYFUNCTION("""COMPUTED_VALUE"""),0.0)</f>
        <v>0</v>
      </c>
      <c r="KP27">
        <f>IFERROR(__xludf.DUMMYFUNCTION("""COMPUTED_VALUE"""),0.0)</f>
        <v>0</v>
      </c>
      <c r="KQ27">
        <f>IFERROR(__xludf.DUMMYFUNCTION("""COMPUTED_VALUE"""),0.0)</f>
        <v>0</v>
      </c>
      <c r="KR27">
        <f>IFERROR(__xludf.DUMMYFUNCTION("""COMPUTED_VALUE"""),0.0)</f>
        <v>0</v>
      </c>
      <c r="KS27">
        <f>IFERROR(__xludf.DUMMYFUNCTION("""COMPUTED_VALUE"""),0.0)</f>
        <v>0</v>
      </c>
      <c r="KT27">
        <f>IFERROR(__xludf.DUMMYFUNCTION("""COMPUTED_VALUE"""),0.0)</f>
        <v>0</v>
      </c>
      <c r="KU27">
        <f>IFERROR(__xludf.DUMMYFUNCTION("""COMPUTED_VALUE"""),0.0)</f>
        <v>0</v>
      </c>
      <c r="KV27">
        <f>IFERROR(__xludf.DUMMYFUNCTION("""COMPUTED_VALUE"""),0.0)</f>
        <v>0</v>
      </c>
      <c r="KW27">
        <f>IFERROR(__xludf.DUMMYFUNCTION("""COMPUTED_VALUE"""),0.0)</f>
        <v>0</v>
      </c>
      <c r="KX27">
        <f>IFERROR(__xludf.DUMMYFUNCTION("""COMPUTED_VALUE"""),0.0)</f>
        <v>0</v>
      </c>
      <c r="KY27">
        <f>IFERROR(__xludf.DUMMYFUNCTION("""COMPUTED_VALUE"""),0.0)</f>
        <v>0</v>
      </c>
      <c r="KZ27" t="str">
        <f>IFERROR(__xludf.DUMMYFUNCTION("""COMPUTED_VALUE"""),"x")</f>
        <v>x</v>
      </c>
      <c r="LA27">
        <f>IFERROR(__xludf.DUMMYFUNCTION("""COMPUTED_VALUE"""),1.0)</f>
        <v>1</v>
      </c>
      <c r="LB27">
        <f>IFERROR(__xludf.DUMMYFUNCTION("""COMPUTED_VALUE"""),1.0)</f>
        <v>1</v>
      </c>
      <c r="LC27">
        <f>IFERROR(__xludf.DUMMYFUNCTION("""COMPUTED_VALUE"""),1.0)</f>
        <v>1</v>
      </c>
      <c r="LD27">
        <f>IFERROR(__xludf.DUMMYFUNCTION("""COMPUTED_VALUE"""),1.0)</f>
        <v>1</v>
      </c>
      <c r="LE27">
        <f>IFERROR(__xludf.DUMMYFUNCTION("""COMPUTED_VALUE"""),1.0)</f>
        <v>1</v>
      </c>
      <c r="LF27">
        <f>IFERROR(__xludf.DUMMYFUNCTION("""COMPUTED_VALUE"""),1.0)</f>
        <v>1</v>
      </c>
      <c r="LG27">
        <f>IFERROR(__xludf.DUMMYFUNCTION("""COMPUTED_VALUE"""),1.0)</f>
        <v>1</v>
      </c>
      <c r="LH27">
        <f>IFERROR(__xludf.DUMMYFUNCTION("""COMPUTED_VALUE"""),1.0)</f>
        <v>1</v>
      </c>
      <c r="LI27">
        <f>IFERROR(__xludf.DUMMYFUNCTION("""COMPUTED_VALUE"""),1.0)</f>
        <v>1</v>
      </c>
      <c r="LJ27">
        <f>IFERROR(__xludf.DUMMYFUNCTION("""COMPUTED_VALUE"""),1.0)</f>
        <v>1</v>
      </c>
      <c r="LK27">
        <f>IFERROR(__xludf.DUMMYFUNCTION("""COMPUTED_VALUE"""),1.0)</f>
        <v>1</v>
      </c>
      <c r="LL27">
        <f>IFERROR(__xludf.DUMMYFUNCTION("""COMPUTED_VALUE"""),1.0)</f>
        <v>1</v>
      </c>
      <c r="LM27">
        <f>IFERROR(__xludf.DUMMYFUNCTION("""COMPUTED_VALUE"""),1.0)</f>
        <v>1</v>
      </c>
      <c r="LN27">
        <f>IFERROR(__xludf.DUMMYFUNCTION("""COMPUTED_VALUE"""),1.0)</f>
        <v>1</v>
      </c>
      <c r="LO27">
        <f>IFERROR(__xludf.DUMMYFUNCTION("""COMPUTED_VALUE"""),1.0)</f>
        <v>1</v>
      </c>
      <c r="LP27">
        <f>IFERROR(__xludf.DUMMYFUNCTION("""COMPUTED_VALUE"""),1.0)</f>
        <v>1</v>
      </c>
      <c r="LQ27" t="str">
        <f>IFERROR(__xludf.DUMMYFUNCTION("""COMPUTED_VALUE"""),"x")</f>
        <v>x</v>
      </c>
      <c r="LR27">
        <f>IFERROR(__xludf.DUMMYFUNCTION("""COMPUTED_VALUE"""),1.0)</f>
        <v>1</v>
      </c>
      <c r="LS27">
        <f>IFERROR(__xludf.DUMMYFUNCTION("""COMPUTED_VALUE"""),1.0)</f>
        <v>1</v>
      </c>
      <c r="LT27">
        <f>IFERROR(__xludf.DUMMYFUNCTION("""COMPUTED_VALUE"""),1.0)</f>
        <v>1</v>
      </c>
      <c r="LU27">
        <f>IFERROR(__xludf.DUMMYFUNCTION("""COMPUTED_VALUE"""),1.0)</f>
        <v>1</v>
      </c>
      <c r="LV27">
        <f>IFERROR(__xludf.DUMMYFUNCTION("""COMPUTED_VALUE"""),1.0)</f>
        <v>1</v>
      </c>
      <c r="LW27">
        <f>IFERROR(__xludf.DUMMYFUNCTION("""COMPUTED_VALUE"""),1.0)</f>
        <v>1</v>
      </c>
      <c r="LX27">
        <f>IFERROR(__xludf.DUMMYFUNCTION("""COMPUTED_VALUE"""),1.0)</f>
        <v>1</v>
      </c>
      <c r="LY27">
        <f>IFERROR(__xludf.DUMMYFUNCTION("""COMPUTED_VALUE"""),1.0)</f>
        <v>1</v>
      </c>
      <c r="LZ27">
        <f>IFERROR(__xludf.DUMMYFUNCTION("""COMPUTED_VALUE"""),1.0)</f>
        <v>1</v>
      </c>
      <c r="MA27">
        <f>IFERROR(__xludf.DUMMYFUNCTION("""COMPUTED_VALUE"""),1.0)</f>
        <v>1</v>
      </c>
      <c r="MB27">
        <f>IFERROR(__xludf.DUMMYFUNCTION("""COMPUTED_VALUE"""),1.0)</f>
        <v>1</v>
      </c>
      <c r="MC27">
        <f>IFERROR(__xludf.DUMMYFUNCTION("""COMPUTED_VALUE"""),1.0)</f>
        <v>1</v>
      </c>
      <c r="MD27">
        <f>IFERROR(__xludf.DUMMYFUNCTION("""COMPUTED_VALUE"""),1.0)</f>
        <v>1</v>
      </c>
      <c r="ME27">
        <f>IFERROR(__xludf.DUMMYFUNCTION("""COMPUTED_VALUE"""),1.0)</f>
        <v>1</v>
      </c>
      <c r="MF27">
        <f>IFERROR(__xludf.DUMMYFUNCTION("""COMPUTED_VALUE"""),1.0)</f>
        <v>1</v>
      </c>
      <c r="MG27">
        <f>IFERROR(__xludf.DUMMYFUNCTION("""COMPUTED_VALUE"""),1.0)</f>
        <v>1</v>
      </c>
      <c r="MH27">
        <f>IFERROR(__xludf.DUMMYFUNCTION("""COMPUTED_VALUE"""),0.0)</f>
        <v>0</v>
      </c>
      <c r="MI27">
        <f>IFERROR(__xludf.DUMMYFUNCTION("""COMPUTED_VALUE"""),1.0)</f>
        <v>1</v>
      </c>
      <c r="MJ27">
        <f>IFERROR(__xludf.DUMMYFUNCTION("""COMPUTED_VALUE"""),1.0)</f>
        <v>1</v>
      </c>
      <c r="MK27">
        <f>IFERROR(__xludf.DUMMYFUNCTION("""COMPUTED_VALUE"""),1.0)</f>
        <v>1</v>
      </c>
      <c r="ML27">
        <f>IFERROR(__xludf.DUMMYFUNCTION("""COMPUTED_VALUE"""),1.0)</f>
        <v>1</v>
      </c>
      <c r="MM27">
        <f>IFERROR(__xludf.DUMMYFUNCTION("""COMPUTED_VALUE"""),1.0)</f>
        <v>1</v>
      </c>
      <c r="MN27">
        <f>IFERROR(__xludf.DUMMYFUNCTION("""COMPUTED_VALUE"""),1.0)</f>
        <v>1</v>
      </c>
      <c r="MO27">
        <f>IFERROR(__xludf.DUMMYFUNCTION("""COMPUTED_VALUE"""),1.0)</f>
        <v>1</v>
      </c>
      <c r="MP27">
        <f>IFERROR(__xludf.DUMMYFUNCTION("""COMPUTED_VALUE"""),1.0)</f>
        <v>1</v>
      </c>
      <c r="MQ27">
        <f>IFERROR(__xludf.DUMMYFUNCTION("""COMPUTED_VALUE"""),1.0)</f>
        <v>1</v>
      </c>
      <c r="MR27">
        <f>IFERROR(__xludf.DUMMYFUNCTION("""COMPUTED_VALUE"""),1.0)</f>
        <v>1</v>
      </c>
      <c r="MS27">
        <f>IFERROR(__xludf.DUMMYFUNCTION("""COMPUTED_VALUE"""),0.0)</f>
        <v>0</v>
      </c>
      <c r="MT27" t="str">
        <f>IFERROR(__xludf.DUMMYFUNCTION("""COMPUTED_VALUE"""),"x")</f>
        <v>x</v>
      </c>
      <c r="MU27">
        <f>IFERROR(__xludf.DUMMYFUNCTION("""COMPUTED_VALUE"""),0.0)</f>
        <v>0</v>
      </c>
      <c r="MV27">
        <f>IFERROR(__xludf.DUMMYFUNCTION("""COMPUTED_VALUE"""),0.0)</f>
        <v>0</v>
      </c>
      <c r="MW27">
        <f>IFERROR(__xludf.DUMMYFUNCTION("""COMPUTED_VALUE"""),0.0)</f>
        <v>0</v>
      </c>
      <c r="MX27">
        <f>IFERROR(__xludf.DUMMYFUNCTION("""COMPUTED_VALUE"""),0.0)</f>
        <v>0</v>
      </c>
      <c r="MY27">
        <f>IFERROR(__xludf.DUMMYFUNCTION("""COMPUTED_VALUE"""),0.0)</f>
        <v>0</v>
      </c>
      <c r="MZ27">
        <f>IFERROR(__xludf.DUMMYFUNCTION("""COMPUTED_VALUE"""),0.0)</f>
        <v>0</v>
      </c>
      <c r="NA27">
        <f>IFERROR(__xludf.DUMMYFUNCTION("""COMPUTED_VALUE"""),0.0)</f>
        <v>0</v>
      </c>
      <c r="NB27">
        <f>IFERROR(__xludf.DUMMYFUNCTION("""COMPUTED_VALUE"""),0.0)</f>
        <v>0</v>
      </c>
      <c r="NC27">
        <f>IFERROR(__xludf.DUMMYFUNCTION("""COMPUTED_VALUE"""),0.0)</f>
        <v>0</v>
      </c>
      <c r="ND27">
        <f>IFERROR(__xludf.DUMMYFUNCTION("""COMPUTED_VALUE"""),0.0)</f>
        <v>0</v>
      </c>
      <c r="NE27">
        <f>IFERROR(__xludf.DUMMYFUNCTION("""COMPUTED_VALUE"""),0.0)</f>
        <v>0</v>
      </c>
      <c r="NF27">
        <f>IFERROR(__xludf.DUMMYFUNCTION("""COMPUTED_VALUE"""),0.0)</f>
        <v>0</v>
      </c>
      <c r="NG27">
        <f>IFERROR(__xludf.DUMMYFUNCTION("""COMPUTED_VALUE"""),0.0)</f>
        <v>0</v>
      </c>
      <c r="NH27">
        <f>IFERROR(__xludf.DUMMYFUNCTION("""COMPUTED_VALUE"""),0.0)</f>
        <v>0</v>
      </c>
      <c r="NI27">
        <f>IFERROR(__xludf.DUMMYFUNCTION("""COMPUTED_VALUE"""),0.0)</f>
        <v>0</v>
      </c>
      <c r="NJ27">
        <f>IFERROR(__xludf.DUMMYFUNCTION("""COMPUTED_VALUE"""),0.0)</f>
        <v>0</v>
      </c>
      <c r="NK27">
        <f>IFERROR(__xludf.DUMMYFUNCTION("""COMPUTED_VALUE"""),0.0)</f>
        <v>0</v>
      </c>
      <c r="NL27">
        <f>IFERROR(__xludf.DUMMYFUNCTION("""COMPUTED_VALUE"""),0.0)</f>
        <v>0</v>
      </c>
      <c r="NM27">
        <f>IFERROR(__xludf.DUMMYFUNCTION("""COMPUTED_VALUE"""),0.0)</f>
        <v>0</v>
      </c>
      <c r="NN27">
        <f>IFERROR(__xludf.DUMMYFUNCTION("""COMPUTED_VALUE"""),0.0)</f>
        <v>0</v>
      </c>
      <c r="NO27">
        <f>IFERROR(__xludf.DUMMYFUNCTION("""COMPUTED_VALUE"""),0.0)</f>
        <v>0</v>
      </c>
      <c r="NP27">
        <f>IFERROR(__xludf.DUMMYFUNCTION("""COMPUTED_VALUE"""),0.0)</f>
        <v>0</v>
      </c>
      <c r="NQ27">
        <f>IFERROR(__xludf.DUMMYFUNCTION("""COMPUTED_VALUE"""),0.0)</f>
        <v>0</v>
      </c>
      <c r="NR27">
        <f>IFERROR(__xludf.DUMMYFUNCTION("""COMPUTED_VALUE"""),0.0)</f>
        <v>0</v>
      </c>
    </row>
    <row r="28" ht="15.75" customHeight="1">
      <c r="A28">
        <f>IFERROR(__xludf.DUMMYFUNCTION("""COMPUTED_VALUE"""),27.0)</f>
        <v>27</v>
      </c>
      <c r="B28" t="str">
        <f>IFERROR(__xludf.DUMMYFUNCTION("""COMPUTED_VALUE"""),"BrankoGrbic01")</f>
        <v>BrankoGrbic01</v>
      </c>
      <c r="C28" t="str">
        <f>IFERROR(__xludf.DUMMYFUNCTION("""COMPUTED_VALUE"""),"Branko")</f>
        <v>Branko</v>
      </c>
      <c r="D28" t="str">
        <f>IFERROR(__xludf.DUMMYFUNCTION("""COMPUTED_VALUE"""),"Grbić")</f>
        <v>Grbić</v>
      </c>
      <c r="E28">
        <f>IFERROR(__xludf.DUMMYFUNCTION("""COMPUTED_VALUE"""),141.0)</f>
        <v>141</v>
      </c>
      <c r="F28" t="str">
        <f>IFERROR(__xludf.DUMMYFUNCTION("""COMPUTED_VALUE"""),"ODOBREN")</f>
        <v>ODOBREN</v>
      </c>
      <c r="G28" t="str">
        <f>IFERROR(__xludf.DUMMYFUNCTION("""COMPUTED_VALUE"""),"Zaječar")</f>
        <v>Zaječar</v>
      </c>
      <c r="H28" t="str">
        <f>IFERROR(__xludf.DUMMYFUNCTION("""COMPUTED_VALUE"""),"Gimnazija")</f>
        <v>Gimnazija</v>
      </c>
      <c r="I28" t="str">
        <f>IFERROR(__xludf.DUMMYFUNCTION("""COMPUTED_VALUE"""),"IV")</f>
        <v>IV</v>
      </c>
      <c r="J28" t="str">
        <f>IFERROR(__xludf.DUMMYFUNCTION("""COMPUTED_VALUE"""),"B")</f>
        <v>B</v>
      </c>
      <c r="K28" t="str">
        <f>IFERROR(__xludf.DUMMYFUNCTION("""COMPUTED_VALUE"""),"Nemanja Vorkapić, Ana Pašalić")</f>
        <v>Nemanja Vorkapić, Ana Pašalić</v>
      </c>
      <c r="L28" t="str">
        <f>IFERROR(__xludf.DUMMYFUNCTION("""COMPUTED_VALUE"""),"x")</f>
        <v>x</v>
      </c>
      <c r="M28">
        <f>IFERROR(__xludf.DUMMYFUNCTION("""COMPUTED_VALUE"""),100.0)</f>
        <v>100</v>
      </c>
      <c r="N28">
        <f>IFERROR(__xludf.DUMMYFUNCTION("""COMPUTED_VALUE"""),25.0)</f>
        <v>25</v>
      </c>
      <c r="O28">
        <f>IFERROR(__xludf.DUMMYFUNCTION("""COMPUTED_VALUE"""),16.0)</f>
        <v>16</v>
      </c>
      <c r="P28" t="str">
        <f>IFERROR(__xludf.DUMMYFUNCTION("""COMPUTED_VALUE"""),"-")</f>
        <v>-</v>
      </c>
      <c r="Q28" t="str">
        <f>IFERROR(__xludf.DUMMYFUNCTION("""COMPUTED_VALUE"""),"-")</f>
        <v>-</v>
      </c>
      <c r="R28" t="str">
        <f>IFERROR(__xludf.DUMMYFUNCTION("""COMPUTED_VALUE"""),"-")</f>
        <v>-</v>
      </c>
      <c r="S28" t="str">
        <f>IFERROR(__xludf.DUMMYFUNCTION("""COMPUTED_VALUE"""),"x")</f>
        <v>x</v>
      </c>
      <c r="T28" t="str">
        <f>IFERROR(__xludf.DUMMYFUNCTION("""COMPUTED_VALUE"""),"x")</f>
        <v>x</v>
      </c>
      <c r="U28" t="str">
        <f>IFERROR(__xludf.DUMMYFUNCTION("""COMPUTED_VALUE"""),"OK")</f>
        <v>OK</v>
      </c>
      <c r="V28" t="str">
        <f>IFERROR(__xludf.DUMMYFUNCTION("""COMPUTED_VALUE"""),"OK")</f>
        <v>OK</v>
      </c>
      <c r="W28" t="str">
        <f>IFERROR(__xludf.DUMMYFUNCTION("""COMPUTED_VALUE"""),"OK")</f>
        <v>OK</v>
      </c>
      <c r="X28" t="str">
        <f>IFERROR(__xludf.DUMMYFUNCTION("""COMPUTED_VALUE"""),"OK")</f>
        <v>OK</v>
      </c>
      <c r="Y28" t="str">
        <f>IFERROR(__xludf.DUMMYFUNCTION("""COMPUTED_VALUE"""),"OK")</f>
        <v>OK</v>
      </c>
      <c r="Z28" t="str">
        <f>IFERROR(__xludf.DUMMYFUNCTION("""COMPUTED_VALUE"""),"OK")</f>
        <v>OK</v>
      </c>
      <c r="AA28" t="str">
        <f>IFERROR(__xludf.DUMMYFUNCTION("""COMPUTED_VALUE"""),"OK")</f>
        <v>OK</v>
      </c>
      <c r="AB28" t="str">
        <f>IFERROR(__xludf.DUMMYFUNCTION("""COMPUTED_VALUE"""),"OK")</f>
        <v>OK</v>
      </c>
      <c r="AC28" t="str">
        <f>IFERROR(__xludf.DUMMYFUNCTION("""COMPUTED_VALUE"""),"OK")</f>
        <v>OK</v>
      </c>
      <c r="AD28" t="str">
        <f>IFERROR(__xludf.DUMMYFUNCTION("""COMPUTED_VALUE"""),"OK")</f>
        <v>OK</v>
      </c>
      <c r="AE28" t="str">
        <f>IFERROR(__xludf.DUMMYFUNCTION("""COMPUTED_VALUE"""),"OK")</f>
        <v>OK</v>
      </c>
      <c r="AF28" t="str">
        <f>IFERROR(__xludf.DUMMYFUNCTION("""COMPUTED_VALUE"""),"OK")</f>
        <v>OK</v>
      </c>
      <c r="AG28" t="str">
        <f>IFERROR(__xludf.DUMMYFUNCTION("""COMPUTED_VALUE"""),"OK")</f>
        <v>OK</v>
      </c>
      <c r="AH28" t="str">
        <f>IFERROR(__xludf.DUMMYFUNCTION("""COMPUTED_VALUE"""),"OK")</f>
        <v>OK</v>
      </c>
      <c r="AI28" t="str">
        <f>IFERROR(__xludf.DUMMYFUNCTION("""COMPUTED_VALUE"""),"OK")</f>
        <v>OK</v>
      </c>
      <c r="AJ28" t="str">
        <f>IFERROR(__xludf.DUMMYFUNCTION("""COMPUTED_VALUE"""),"OK")</f>
        <v>OK</v>
      </c>
      <c r="AK28" t="str">
        <f>IFERROR(__xludf.DUMMYFUNCTION("""COMPUTED_VALUE"""),"OK")</f>
        <v>OK</v>
      </c>
      <c r="AL28" t="str">
        <f>IFERROR(__xludf.DUMMYFUNCTION("""COMPUTED_VALUE"""),"OK")</f>
        <v>OK</v>
      </c>
      <c r="AM28" t="str">
        <f>IFERROR(__xludf.DUMMYFUNCTION("""COMPUTED_VALUE"""),"OK")</f>
        <v>OK</v>
      </c>
      <c r="AN28" t="str">
        <f>IFERROR(__xludf.DUMMYFUNCTION("""COMPUTED_VALUE"""),"OK")</f>
        <v>OK</v>
      </c>
      <c r="AO28" t="str">
        <f>IFERROR(__xludf.DUMMYFUNCTION("""COMPUTED_VALUE"""),"OK")</f>
        <v>OK</v>
      </c>
      <c r="AP28" t="str">
        <f>IFERROR(__xludf.DUMMYFUNCTION("""COMPUTED_VALUE"""),"OK")</f>
        <v>OK</v>
      </c>
      <c r="AQ28" t="str">
        <f>IFERROR(__xludf.DUMMYFUNCTION("""COMPUTED_VALUE"""),"OK")</f>
        <v>OK</v>
      </c>
      <c r="AR28" t="str">
        <f>IFERROR(__xludf.DUMMYFUNCTION("""COMPUTED_VALUE"""),"OK")</f>
        <v>OK</v>
      </c>
      <c r="AS28" t="str">
        <f>IFERROR(__xludf.DUMMYFUNCTION("""COMPUTED_VALUE"""),"OK")</f>
        <v>OK</v>
      </c>
      <c r="AT28" t="str">
        <f>IFERROR(__xludf.DUMMYFUNCTION("""COMPUTED_VALUE"""),"OK")</f>
        <v>OK</v>
      </c>
      <c r="AU28" t="str">
        <f>IFERROR(__xludf.DUMMYFUNCTION("""COMPUTED_VALUE"""),"OK")</f>
        <v>OK</v>
      </c>
      <c r="AV28" t="str">
        <f>IFERROR(__xludf.DUMMYFUNCTION("""COMPUTED_VALUE"""),"OK")</f>
        <v>OK</v>
      </c>
      <c r="AW28" t="str">
        <f>IFERROR(__xludf.DUMMYFUNCTION("""COMPUTED_VALUE"""),"OK")</f>
        <v>OK</v>
      </c>
      <c r="AX28" t="str">
        <f>IFERROR(__xludf.DUMMYFUNCTION("""COMPUTED_VALUE"""),"OK")</f>
        <v>OK</v>
      </c>
      <c r="AY28" t="str">
        <f>IFERROR(__xludf.DUMMYFUNCTION("""COMPUTED_VALUE"""),"OK")</f>
        <v>OK</v>
      </c>
      <c r="AZ28" t="str">
        <f>IFERROR(__xludf.DUMMYFUNCTION("""COMPUTED_VALUE"""),"OK")</f>
        <v>OK</v>
      </c>
      <c r="BA28" t="str">
        <f>IFERROR(__xludf.DUMMYFUNCTION("""COMPUTED_VALUE"""),"OK")</f>
        <v>OK</v>
      </c>
      <c r="BB28" t="str">
        <f>IFERROR(__xludf.DUMMYFUNCTION("""COMPUTED_VALUE"""),"OK")</f>
        <v>OK</v>
      </c>
      <c r="BC28" t="str">
        <f>IFERROR(__xludf.DUMMYFUNCTION("""COMPUTED_VALUE"""),"OK")</f>
        <v>OK</v>
      </c>
      <c r="BD28" t="str">
        <f>IFERROR(__xludf.DUMMYFUNCTION("""COMPUTED_VALUE"""),"OK")</f>
        <v>OK</v>
      </c>
      <c r="BE28" t="str">
        <f>IFERROR(__xludf.DUMMYFUNCTION("""COMPUTED_VALUE"""),"OK")</f>
        <v>OK</v>
      </c>
      <c r="BF28" t="str">
        <f>IFERROR(__xludf.DUMMYFUNCTION("""COMPUTED_VALUE"""),"OK")</f>
        <v>OK</v>
      </c>
      <c r="BG28" t="str">
        <f>IFERROR(__xludf.DUMMYFUNCTION("""COMPUTED_VALUE"""),"OK")</f>
        <v>OK</v>
      </c>
      <c r="BH28" t="str">
        <f>IFERROR(__xludf.DUMMYFUNCTION("""COMPUTED_VALUE"""),"OK")</f>
        <v>OK</v>
      </c>
      <c r="BI28" t="str">
        <f>IFERROR(__xludf.DUMMYFUNCTION("""COMPUTED_VALUE"""),"OK")</f>
        <v>OK</v>
      </c>
      <c r="BJ28" t="str">
        <f>IFERROR(__xludf.DUMMYFUNCTION("""COMPUTED_VALUE"""),"OK")</f>
        <v>OK</v>
      </c>
      <c r="BK28" t="str">
        <f>IFERROR(__xludf.DUMMYFUNCTION("""COMPUTED_VALUE"""),"x")</f>
        <v>x</v>
      </c>
      <c r="BL28" t="str">
        <f>IFERROR(__xludf.DUMMYFUNCTION("""COMPUTED_VALUE"""),"OK")</f>
        <v>OK</v>
      </c>
      <c r="BM28" t="str">
        <f>IFERROR(__xludf.DUMMYFUNCTION("""COMPUTED_VALUE"""),"OK")</f>
        <v>OK</v>
      </c>
      <c r="BN28" t="str">
        <f>IFERROR(__xludf.DUMMYFUNCTION("""COMPUTED_VALUE"""),"OK")</f>
        <v>OK</v>
      </c>
      <c r="BO28" t="str">
        <f>IFERROR(__xludf.DUMMYFUNCTION("""COMPUTED_VALUE"""),"OK")</f>
        <v>OK</v>
      </c>
      <c r="BP28" t="str">
        <f>IFERROR(__xludf.DUMMYFUNCTION("""COMPUTED_VALUE"""),"OK")</f>
        <v>OK</v>
      </c>
      <c r="BQ28" t="str">
        <f>IFERROR(__xludf.DUMMYFUNCTION("""COMPUTED_VALUE"""),"OK")</f>
        <v>OK</v>
      </c>
      <c r="BR28" t="str">
        <f>IFERROR(__xludf.DUMMYFUNCTION("""COMPUTED_VALUE"""),"OK")</f>
        <v>OK</v>
      </c>
      <c r="BS28" t="str">
        <f>IFERROR(__xludf.DUMMYFUNCTION("""COMPUTED_VALUE"""),"OK")</f>
        <v>OK</v>
      </c>
      <c r="BT28" t="str">
        <f>IFERROR(__xludf.DUMMYFUNCTION("""COMPUTED_VALUE"""),"OK")</f>
        <v>OK</v>
      </c>
      <c r="BU28" t="str">
        <f>IFERROR(__xludf.DUMMYFUNCTION("""COMPUTED_VALUE"""),"OK")</f>
        <v>OK</v>
      </c>
      <c r="BV28" t="str">
        <f>IFERROR(__xludf.DUMMYFUNCTION("""COMPUTED_VALUE"""),"OK")</f>
        <v>OK</v>
      </c>
      <c r="BW28" t="str">
        <f>IFERROR(__xludf.DUMMYFUNCTION("""COMPUTED_VALUE"""),"OK")</f>
        <v>OK</v>
      </c>
      <c r="BX28" t="str">
        <f>IFERROR(__xludf.DUMMYFUNCTION("""COMPUTED_VALUE"""),"OK")</f>
        <v>OK</v>
      </c>
      <c r="BY28" t="str">
        <f>IFERROR(__xludf.DUMMYFUNCTION("""COMPUTED_VALUE"""),"OK")</f>
        <v>OK</v>
      </c>
      <c r="BZ28" t="str">
        <f>IFERROR(__xludf.DUMMYFUNCTION("""COMPUTED_VALUE"""),"WA")</f>
        <v>WA</v>
      </c>
      <c r="CA28" t="str">
        <f>IFERROR(__xludf.DUMMYFUNCTION("""COMPUTED_VALUE"""),"OK")</f>
        <v>OK</v>
      </c>
      <c r="CB28" t="str">
        <f>IFERROR(__xludf.DUMMYFUNCTION("""COMPUTED_VALUE"""),"WA")</f>
        <v>WA</v>
      </c>
      <c r="CC28" t="str">
        <f>IFERROR(__xludf.DUMMYFUNCTION("""COMPUTED_VALUE"""),"WA")</f>
        <v>WA</v>
      </c>
      <c r="CD28" t="str">
        <f>IFERROR(__xludf.DUMMYFUNCTION("""COMPUTED_VALUE"""),"WA")</f>
        <v>WA</v>
      </c>
      <c r="CE28" t="str">
        <f>IFERROR(__xludf.DUMMYFUNCTION("""COMPUTED_VALUE"""),"WA")</f>
        <v>WA</v>
      </c>
      <c r="CF28" t="str">
        <f>IFERROR(__xludf.DUMMYFUNCTION("""COMPUTED_VALUE"""),"WA")</f>
        <v>WA</v>
      </c>
      <c r="CG28" t="str">
        <f>IFERROR(__xludf.DUMMYFUNCTION("""COMPUTED_VALUE"""),"WA")</f>
        <v>WA</v>
      </c>
      <c r="CH28" t="str">
        <f>IFERROR(__xludf.DUMMYFUNCTION("""COMPUTED_VALUE"""),"OK")</f>
        <v>OK</v>
      </c>
      <c r="CI28" t="str">
        <f>IFERROR(__xludf.DUMMYFUNCTION("""COMPUTED_VALUE"""),"WA")</f>
        <v>WA</v>
      </c>
      <c r="CJ28" t="str">
        <f>IFERROR(__xludf.DUMMYFUNCTION("""COMPUTED_VALUE"""),"WA")</f>
        <v>WA</v>
      </c>
      <c r="CK28" t="str">
        <f>IFERROR(__xludf.DUMMYFUNCTION("""COMPUTED_VALUE"""),"WA")</f>
        <v>WA</v>
      </c>
      <c r="CL28" t="str">
        <f>IFERROR(__xludf.DUMMYFUNCTION("""COMPUTED_VALUE"""),"WA")</f>
        <v>WA</v>
      </c>
      <c r="CM28" t="str">
        <f>IFERROR(__xludf.DUMMYFUNCTION("""COMPUTED_VALUE"""),"WA")</f>
        <v>WA</v>
      </c>
      <c r="CN28" t="str">
        <f>IFERROR(__xludf.DUMMYFUNCTION("""COMPUTED_VALUE"""),"WA")</f>
        <v>WA</v>
      </c>
      <c r="CO28" t="str">
        <f>IFERROR(__xludf.DUMMYFUNCTION("""COMPUTED_VALUE"""),"WA")</f>
        <v>WA</v>
      </c>
      <c r="CP28" t="str">
        <f>IFERROR(__xludf.DUMMYFUNCTION("""COMPUTED_VALUE"""),"WA")</f>
        <v>WA</v>
      </c>
      <c r="CQ28" t="str">
        <f>IFERROR(__xludf.DUMMYFUNCTION("""COMPUTED_VALUE"""),"OK")</f>
        <v>OK</v>
      </c>
      <c r="CR28" t="str">
        <f>IFERROR(__xludf.DUMMYFUNCTION("""COMPUTED_VALUE"""),"OK")</f>
        <v>OK</v>
      </c>
      <c r="CS28" t="str">
        <f>IFERROR(__xludf.DUMMYFUNCTION("""COMPUTED_VALUE"""),"x")</f>
        <v>x</v>
      </c>
      <c r="CT28" t="str">
        <f>IFERROR(__xludf.DUMMYFUNCTION("""COMPUTED_VALUE"""),"OK")</f>
        <v>OK</v>
      </c>
      <c r="CU28" t="str">
        <f>IFERROR(__xludf.DUMMYFUNCTION("""COMPUTED_VALUE"""),"OK")</f>
        <v>OK</v>
      </c>
      <c r="CV28" t="str">
        <f>IFERROR(__xludf.DUMMYFUNCTION("""COMPUTED_VALUE"""),"OK")</f>
        <v>OK</v>
      </c>
      <c r="CW28" t="str">
        <f>IFERROR(__xludf.DUMMYFUNCTION("""COMPUTED_VALUE"""),"OK")</f>
        <v>OK</v>
      </c>
      <c r="CX28" t="str">
        <f>IFERROR(__xludf.DUMMYFUNCTION("""COMPUTED_VALUE"""),"OK")</f>
        <v>OK</v>
      </c>
      <c r="CY28" t="str">
        <f>IFERROR(__xludf.DUMMYFUNCTION("""COMPUTED_VALUE"""),"OK")</f>
        <v>OK</v>
      </c>
      <c r="CZ28" t="str">
        <f>IFERROR(__xludf.DUMMYFUNCTION("""COMPUTED_VALUE"""),"OK")</f>
        <v>OK</v>
      </c>
      <c r="DA28" t="str">
        <f>IFERROR(__xludf.DUMMYFUNCTION("""COMPUTED_VALUE"""),"TLE")</f>
        <v>TLE</v>
      </c>
      <c r="DB28" t="str">
        <f>IFERROR(__xludf.DUMMYFUNCTION("""COMPUTED_VALUE"""),"TLE")</f>
        <v>TLE</v>
      </c>
      <c r="DC28" t="str">
        <f>IFERROR(__xludf.DUMMYFUNCTION("""COMPUTED_VALUE"""),"TLE")</f>
        <v>TLE</v>
      </c>
      <c r="DD28" t="str">
        <f>IFERROR(__xludf.DUMMYFUNCTION("""COMPUTED_VALUE"""),"WA")</f>
        <v>WA</v>
      </c>
      <c r="DE28" t="str">
        <f>IFERROR(__xludf.DUMMYFUNCTION("""COMPUTED_VALUE"""),"WA")</f>
        <v>WA</v>
      </c>
      <c r="DF28" t="str">
        <f>IFERROR(__xludf.DUMMYFUNCTION("""COMPUTED_VALUE"""),"WA")</f>
        <v>WA</v>
      </c>
      <c r="DG28" t="str">
        <f>IFERROR(__xludf.DUMMYFUNCTION("""COMPUTED_VALUE"""),"WA")</f>
        <v>WA</v>
      </c>
      <c r="DH28" t="str">
        <f>IFERROR(__xludf.DUMMYFUNCTION("""COMPUTED_VALUE"""),"WA")</f>
        <v>WA</v>
      </c>
      <c r="DI28" t="str">
        <f>IFERROR(__xludf.DUMMYFUNCTION("""COMPUTED_VALUE"""),"WA")</f>
        <v>WA</v>
      </c>
      <c r="DJ28" t="str">
        <f>IFERROR(__xludf.DUMMYFUNCTION("""COMPUTED_VALUE"""),"TLE")</f>
        <v>TLE</v>
      </c>
      <c r="DK28" t="str">
        <f>IFERROR(__xludf.DUMMYFUNCTION("""COMPUTED_VALUE"""),"TLE")</f>
        <v>TLE</v>
      </c>
      <c r="DL28" t="str">
        <f>IFERROR(__xludf.DUMMYFUNCTION("""COMPUTED_VALUE"""),"TLE")</f>
        <v>TLE</v>
      </c>
      <c r="DM28" t="str">
        <f>IFERROR(__xludf.DUMMYFUNCTION("""COMPUTED_VALUE"""),"TLE")</f>
        <v>TLE</v>
      </c>
      <c r="DN28" t="str">
        <f>IFERROR(__xludf.DUMMYFUNCTION("""COMPUTED_VALUE"""),"TLE")</f>
        <v>TLE</v>
      </c>
      <c r="DO28" t="str">
        <f>IFERROR(__xludf.DUMMYFUNCTION("""COMPUTED_VALUE"""),"TLE")</f>
        <v>TLE</v>
      </c>
      <c r="DP28" t="str">
        <f>IFERROR(__xludf.DUMMYFUNCTION("""COMPUTED_VALUE"""),"TLE")</f>
        <v>TLE</v>
      </c>
      <c r="DQ28" t="str">
        <f>IFERROR(__xludf.DUMMYFUNCTION("""COMPUTED_VALUE"""),"TLE")</f>
        <v>TLE</v>
      </c>
      <c r="DR28" t="str">
        <f>IFERROR(__xludf.DUMMYFUNCTION("""COMPUTED_VALUE"""),"TLE")</f>
        <v>TLE</v>
      </c>
      <c r="DS28" t="str">
        <f>IFERROR(__xludf.DUMMYFUNCTION("""COMPUTED_VALUE"""),"TLE")</f>
        <v>TLE</v>
      </c>
      <c r="DT28" t="str">
        <f>IFERROR(__xludf.DUMMYFUNCTION("""COMPUTED_VALUE"""),"TLE")</f>
        <v>TLE</v>
      </c>
      <c r="DU28" t="str">
        <f>IFERROR(__xludf.DUMMYFUNCTION("""COMPUTED_VALUE"""),"TLE")</f>
        <v>TLE</v>
      </c>
      <c r="DV28" t="str">
        <f>IFERROR(__xludf.DUMMYFUNCTION("""COMPUTED_VALUE"""),"TLE")</f>
        <v>TLE</v>
      </c>
      <c r="DW28" t="str">
        <f>IFERROR(__xludf.DUMMYFUNCTION("""COMPUTED_VALUE"""),"TLE")</f>
        <v>TLE</v>
      </c>
      <c r="DX28" t="str">
        <f>IFERROR(__xludf.DUMMYFUNCTION("""COMPUTED_VALUE"""),"TLE")</f>
        <v>TLE</v>
      </c>
      <c r="DY28" t="str">
        <f>IFERROR(__xludf.DUMMYFUNCTION("""COMPUTED_VALUE"""),"TLE")</f>
        <v>TLE</v>
      </c>
      <c r="DZ28" t="str">
        <f>IFERROR(__xludf.DUMMYFUNCTION("""COMPUTED_VALUE"""),"x")</f>
        <v>x</v>
      </c>
      <c r="EA28" t="str">
        <f>IFERROR(__xludf.DUMMYFUNCTION("""COMPUTED_VALUE"""),"-")</f>
        <v>-</v>
      </c>
      <c r="EB28" t="str">
        <f>IFERROR(__xludf.DUMMYFUNCTION("""COMPUTED_VALUE"""),"-")</f>
        <v>-</v>
      </c>
      <c r="EC28" t="str">
        <f>IFERROR(__xludf.DUMMYFUNCTION("""COMPUTED_VALUE"""),"-")</f>
        <v>-</v>
      </c>
      <c r="ED28" t="str">
        <f>IFERROR(__xludf.DUMMYFUNCTION("""COMPUTED_VALUE"""),"-")</f>
        <v>-</v>
      </c>
      <c r="EE28" t="str">
        <f>IFERROR(__xludf.DUMMYFUNCTION("""COMPUTED_VALUE"""),"-")</f>
        <v>-</v>
      </c>
      <c r="EF28" t="str">
        <f>IFERROR(__xludf.DUMMYFUNCTION("""COMPUTED_VALUE"""),"-")</f>
        <v>-</v>
      </c>
      <c r="EG28" t="str">
        <f>IFERROR(__xludf.DUMMYFUNCTION("""COMPUTED_VALUE"""),"-")</f>
        <v>-</v>
      </c>
      <c r="EH28" t="str">
        <f>IFERROR(__xludf.DUMMYFUNCTION("""COMPUTED_VALUE"""),"-")</f>
        <v>-</v>
      </c>
      <c r="EI28" t="str">
        <f>IFERROR(__xludf.DUMMYFUNCTION("""COMPUTED_VALUE"""),"-")</f>
        <v>-</v>
      </c>
      <c r="EJ28" t="str">
        <f>IFERROR(__xludf.DUMMYFUNCTION("""COMPUTED_VALUE"""),"-")</f>
        <v>-</v>
      </c>
      <c r="EK28" t="str">
        <f>IFERROR(__xludf.DUMMYFUNCTION("""COMPUTED_VALUE"""),"-")</f>
        <v>-</v>
      </c>
      <c r="EL28" t="str">
        <f>IFERROR(__xludf.DUMMYFUNCTION("""COMPUTED_VALUE"""),"-")</f>
        <v>-</v>
      </c>
      <c r="EM28" t="str">
        <f>IFERROR(__xludf.DUMMYFUNCTION("""COMPUTED_VALUE"""),"-")</f>
        <v>-</v>
      </c>
      <c r="EN28" t="str">
        <f>IFERROR(__xludf.DUMMYFUNCTION("""COMPUTED_VALUE"""),"-")</f>
        <v>-</v>
      </c>
      <c r="EO28" t="str">
        <f>IFERROR(__xludf.DUMMYFUNCTION("""COMPUTED_VALUE"""),"-")</f>
        <v>-</v>
      </c>
      <c r="EP28" t="str">
        <f>IFERROR(__xludf.DUMMYFUNCTION("""COMPUTED_VALUE"""),"-")</f>
        <v>-</v>
      </c>
      <c r="EQ28" t="str">
        <f>IFERROR(__xludf.DUMMYFUNCTION("""COMPUTED_VALUE"""),"x")</f>
        <v>x</v>
      </c>
      <c r="ER28" t="str">
        <f>IFERROR(__xludf.DUMMYFUNCTION("""COMPUTED_VALUE"""),"-")</f>
        <v>-</v>
      </c>
      <c r="ES28" t="str">
        <f>IFERROR(__xludf.DUMMYFUNCTION("""COMPUTED_VALUE"""),"-")</f>
        <v>-</v>
      </c>
      <c r="ET28" t="str">
        <f>IFERROR(__xludf.DUMMYFUNCTION("""COMPUTED_VALUE"""),"-")</f>
        <v>-</v>
      </c>
      <c r="EU28" t="str">
        <f>IFERROR(__xludf.DUMMYFUNCTION("""COMPUTED_VALUE"""),"-")</f>
        <v>-</v>
      </c>
      <c r="EV28" t="str">
        <f>IFERROR(__xludf.DUMMYFUNCTION("""COMPUTED_VALUE"""),"-")</f>
        <v>-</v>
      </c>
      <c r="EW28" t="str">
        <f>IFERROR(__xludf.DUMMYFUNCTION("""COMPUTED_VALUE"""),"-")</f>
        <v>-</v>
      </c>
      <c r="EX28" t="str">
        <f>IFERROR(__xludf.DUMMYFUNCTION("""COMPUTED_VALUE"""),"-")</f>
        <v>-</v>
      </c>
      <c r="EY28" t="str">
        <f>IFERROR(__xludf.DUMMYFUNCTION("""COMPUTED_VALUE"""),"-")</f>
        <v>-</v>
      </c>
      <c r="EZ28" t="str">
        <f>IFERROR(__xludf.DUMMYFUNCTION("""COMPUTED_VALUE"""),"-")</f>
        <v>-</v>
      </c>
      <c r="FA28" t="str">
        <f>IFERROR(__xludf.DUMMYFUNCTION("""COMPUTED_VALUE"""),"-")</f>
        <v>-</v>
      </c>
      <c r="FB28" t="str">
        <f>IFERROR(__xludf.DUMMYFUNCTION("""COMPUTED_VALUE"""),"-")</f>
        <v>-</v>
      </c>
      <c r="FC28" t="str">
        <f>IFERROR(__xludf.DUMMYFUNCTION("""COMPUTED_VALUE"""),"-")</f>
        <v>-</v>
      </c>
      <c r="FD28" t="str">
        <f>IFERROR(__xludf.DUMMYFUNCTION("""COMPUTED_VALUE"""),"-")</f>
        <v>-</v>
      </c>
      <c r="FE28" t="str">
        <f>IFERROR(__xludf.DUMMYFUNCTION("""COMPUTED_VALUE"""),"-")</f>
        <v>-</v>
      </c>
      <c r="FF28" t="str">
        <f>IFERROR(__xludf.DUMMYFUNCTION("""COMPUTED_VALUE"""),"-")</f>
        <v>-</v>
      </c>
      <c r="FG28" t="str">
        <f>IFERROR(__xludf.DUMMYFUNCTION("""COMPUTED_VALUE"""),"-")</f>
        <v>-</v>
      </c>
      <c r="FH28" t="str">
        <f>IFERROR(__xludf.DUMMYFUNCTION("""COMPUTED_VALUE"""),"-")</f>
        <v>-</v>
      </c>
      <c r="FI28" t="str">
        <f>IFERROR(__xludf.DUMMYFUNCTION("""COMPUTED_VALUE"""),"-")</f>
        <v>-</v>
      </c>
      <c r="FJ28" t="str">
        <f>IFERROR(__xludf.DUMMYFUNCTION("""COMPUTED_VALUE"""),"-")</f>
        <v>-</v>
      </c>
      <c r="FK28" t="str">
        <f>IFERROR(__xludf.DUMMYFUNCTION("""COMPUTED_VALUE"""),"-")</f>
        <v>-</v>
      </c>
      <c r="FL28" t="str">
        <f>IFERROR(__xludf.DUMMYFUNCTION("""COMPUTED_VALUE"""),"-")</f>
        <v>-</v>
      </c>
      <c r="FM28" t="str">
        <f>IFERROR(__xludf.DUMMYFUNCTION("""COMPUTED_VALUE"""),"-")</f>
        <v>-</v>
      </c>
      <c r="FN28" t="str">
        <f>IFERROR(__xludf.DUMMYFUNCTION("""COMPUTED_VALUE"""),"-")</f>
        <v>-</v>
      </c>
      <c r="FO28" t="str">
        <f>IFERROR(__xludf.DUMMYFUNCTION("""COMPUTED_VALUE"""),"-")</f>
        <v>-</v>
      </c>
      <c r="FP28" t="str">
        <f>IFERROR(__xludf.DUMMYFUNCTION("""COMPUTED_VALUE"""),"-")</f>
        <v>-</v>
      </c>
      <c r="FQ28" t="str">
        <f>IFERROR(__xludf.DUMMYFUNCTION("""COMPUTED_VALUE"""),"-")</f>
        <v>-</v>
      </c>
      <c r="FR28" t="str">
        <f>IFERROR(__xludf.DUMMYFUNCTION("""COMPUTED_VALUE"""),"-")</f>
        <v>-</v>
      </c>
      <c r="FS28" t="str">
        <f>IFERROR(__xludf.DUMMYFUNCTION("""COMPUTED_VALUE"""),"-")</f>
        <v>-</v>
      </c>
      <c r="FT28" t="str">
        <f>IFERROR(__xludf.DUMMYFUNCTION("""COMPUTED_VALUE"""),"x")</f>
        <v>x</v>
      </c>
      <c r="FU28" t="str">
        <f>IFERROR(__xludf.DUMMYFUNCTION("""COMPUTED_VALUE"""),"-")</f>
        <v>-</v>
      </c>
      <c r="FV28" t="str">
        <f>IFERROR(__xludf.DUMMYFUNCTION("""COMPUTED_VALUE"""),"-")</f>
        <v>-</v>
      </c>
      <c r="FW28" t="str">
        <f>IFERROR(__xludf.DUMMYFUNCTION("""COMPUTED_VALUE"""),"-")</f>
        <v>-</v>
      </c>
      <c r="FX28" t="str">
        <f>IFERROR(__xludf.DUMMYFUNCTION("""COMPUTED_VALUE"""),"-")</f>
        <v>-</v>
      </c>
      <c r="FY28" t="str">
        <f>IFERROR(__xludf.DUMMYFUNCTION("""COMPUTED_VALUE"""),"-")</f>
        <v>-</v>
      </c>
      <c r="FZ28" t="str">
        <f>IFERROR(__xludf.DUMMYFUNCTION("""COMPUTED_VALUE"""),"-")</f>
        <v>-</v>
      </c>
      <c r="GA28" t="str">
        <f>IFERROR(__xludf.DUMMYFUNCTION("""COMPUTED_VALUE"""),"-")</f>
        <v>-</v>
      </c>
      <c r="GB28" t="str">
        <f>IFERROR(__xludf.DUMMYFUNCTION("""COMPUTED_VALUE"""),"-")</f>
        <v>-</v>
      </c>
      <c r="GC28" t="str">
        <f>IFERROR(__xludf.DUMMYFUNCTION("""COMPUTED_VALUE"""),"-")</f>
        <v>-</v>
      </c>
      <c r="GD28" t="str">
        <f>IFERROR(__xludf.DUMMYFUNCTION("""COMPUTED_VALUE"""),"-")</f>
        <v>-</v>
      </c>
      <c r="GE28" t="str">
        <f>IFERROR(__xludf.DUMMYFUNCTION("""COMPUTED_VALUE"""),"-")</f>
        <v>-</v>
      </c>
      <c r="GF28" t="str">
        <f>IFERROR(__xludf.DUMMYFUNCTION("""COMPUTED_VALUE"""),"-")</f>
        <v>-</v>
      </c>
      <c r="GG28" t="str">
        <f>IFERROR(__xludf.DUMMYFUNCTION("""COMPUTED_VALUE"""),"-")</f>
        <v>-</v>
      </c>
      <c r="GH28" t="str">
        <f>IFERROR(__xludf.DUMMYFUNCTION("""COMPUTED_VALUE"""),"-")</f>
        <v>-</v>
      </c>
      <c r="GI28" t="str">
        <f>IFERROR(__xludf.DUMMYFUNCTION("""COMPUTED_VALUE"""),"-")</f>
        <v>-</v>
      </c>
      <c r="GJ28" t="str">
        <f>IFERROR(__xludf.DUMMYFUNCTION("""COMPUTED_VALUE"""),"-")</f>
        <v>-</v>
      </c>
      <c r="GK28" t="str">
        <f>IFERROR(__xludf.DUMMYFUNCTION("""COMPUTED_VALUE"""),"-")</f>
        <v>-</v>
      </c>
      <c r="GL28" t="str">
        <f>IFERROR(__xludf.DUMMYFUNCTION("""COMPUTED_VALUE"""),"-")</f>
        <v>-</v>
      </c>
      <c r="GM28" t="str">
        <f>IFERROR(__xludf.DUMMYFUNCTION("""COMPUTED_VALUE"""),"-")</f>
        <v>-</v>
      </c>
      <c r="GN28" t="str">
        <f>IFERROR(__xludf.DUMMYFUNCTION("""COMPUTED_VALUE"""),"-")</f>
        <v>-</v>
      </c>
      <c r="GO28" t="str">
        <f>IFERROR(__xludf.DUMMYFUNCTION("""COMPUTED_VALUE"""),"-")</f>
        <v>-</v>
      </c>
      <c r="GP28" t="str">
        <f>IFERROR(__xludf.DUMMYFUNCTION("""COMPUTED_VALUE"""),"-")</f>
        <v>-</v>
      </c>
      <c r="GQ28" t="str">
        <f>IFERROR(__xludf.DUMMYFUNCTION("""COMPUTED_VALUE"""),"-")</f>
        <v>-</v>
      </c>
      <c r="GR28" t="str">
        <f>IFERROR(__xludf.DUMMYFUNCTION("""COMPUTED_VALUE"""),"-")</f>
        <v>-</v>
      </c>
      <c r="GS28" t="str">
        <f>IFERROR(__xludf.DUMMYFUNCTION("""COMPUTED_VALUE"""),"x")</f>
        <v>x</v>
      </c>
      <c r="GT28" t="str">
        <f>IFERROR(__xludf.DUMMYFUNCTION("""COMPUTED_VALUE"""),"x")</f>
        <v>x</v>
      </c>
      <c r="GU28">
        <f>IFERROR(__xludf.DUMMYFUNCTION("""COMPUTED_VALUE"""),1.0)</f>
        <v>1</v>
      </c>
      <c r="GV28">
        <f>IFERROR(__xludf.DUMMYFUNCTION("""COMPUTED_VALUE"""),1.0)</f>
        <v>1</v>
      </c>
      <c r="GW28">
        <f>IFERROR(__xludf.DUMMYFUNCTION("""COMPUTED_VALUE"""),1.0)</f>
        <v>1</v>
      </c>
      <c r="GX28">
        <f>IFERROR(__xludf.DUMMYFUNCTION("""COMPUTED_VALUE"""),1.0)</f>
        <v>1</v>
      </c>
      <c r="GY28">
        <f>IFERROR(__xludf.DUMMYFUNCTION("""COMPUTED_VALUE"""),1.0)</f>
        <v>1</v>
      </c>
      <c r="GZ28">
        <f>IFERROR(__xludf.DUMMYFUNCTION("""COMPUTED_VALUE"""),1.0)</f>
        <v>1</v>
      </c>
      <c r="HA28">
        <f>IFERROR(__xludf.DUMMYFUNCTION("""COMPUTED_VALUE"""),1.0)</f>
        <v>1</v>
      </c>
      <c r="HB28">
        <f>IFERROR(__xludf.DUMMYFUNCTION("""COMPUTED_VALUE"""),1.0)</f>
        <v>1</v>
      </c>
      <c r="HC28">
        <f>IFERROR(__xludf.DUMMYFUNCTION("""COMPUTED_VALUE"""),1.0)</f>
        <v>1</v>
      </c>
      <c r="HD28">
        <f>IFERROR(__xludf.DUMMYFUNCTION("""COMPUTED_VALUE"""),1.0)</f>
        <v>1</v>
      </c>
      <c r="HE28">
        <f>IFERROR(__xludf.DUMMYFUNCTION("""COMPUTED_VALUE"""),1.0)</f>
        <v>1</v>
      </c>
      <c r="HF28">
        <f>IFERROR(__xludf.DUMMYFUNCTION("""COMPUTED_VALUE"""),1.0)</f>
        <v>1</v>
      </c>
      <c r="HG28">
        <f>IFERROR(__xludf.DUMMYFUNCTION("""COMPUTED_VALUE"""),1.0)</f>
        <v>1</v>
      </c>
      <c r="HH28">
        <f>IFERROR(__xludf.DUMMYFUNCTION("""COMPUTED_VALUE"""),1.0)</f>
        <v>1</v>
      </c>
      <c r="HI28">
        <f>IFERROR(__xludf.DUMMYFUNCTION("""COMPUTED_VALUE"""),1.0)</f>
        <v>1</v>
      </c>
      <c r="HJ28">
        <f>IFERROR(__xludf.DUMMYFUNCTION("""COMPUTED_VALUE"""),1.0)</f>
        <v>1</v>
      </c>
      <c r="HK28">
        <f>IFERROR(__xludf.DUMMYFUNCTION("""COMPUTED_VALUE"""),1.0)</f>
        <v>1</v>
      </c>
      <c r="HL28">
        <f>IFERROR(__xludf.DUMMYFUNCTION("""COMPUTED_VALUE"""),1.0)</f>
        <v>1</v>
      </c>
      <c r="HM28">
        <f>IFERROR(__xludf.DUMMYFUNCTION("""COMPUTED_VALUE"""),1.0)</f>
        <v>1</v>
      </c>
      <c r="HN28">
        <f>IFERROR(__xludf.DUMMYFUNCTION("""COMPUTED_VALUE"""),1.0)</f>
        <v>1</v>
      </c>
      <c r="HO28">
        <f>IFERROR(__xludf.DUMMYFUNCTION("""COMPUTED_VALUE"""),1.0)</f>
        <v>1</v>
      </c>
      <c r="HP28">
        <f>IFERROR(__xludf.DUMMYFUNCTION("""COMPUTED_VALUE"""),1.0)</f>
        <v>1</v>
      </c>
      <c r="HQ28">
        <f>IFERROR(__xludf.DUMMYFUNCTION("""COMPUTED_VALUE"""),1.0)</f>
        <v>1</v>
      </c>
      <c r="HR28">
        <f>IFERROR(__xludf.DUMMYFUNCTION("""COMPUTED_VALUE"""),1.0)</f>
        <v>1</v>
      </c>
      <c r="HS28">
        <f>IFERROR(__xludf.DUMMYFUNCTION("""COMPUTED_VALUE"""),1.0)</f>
        <v>1</v>
      </c>
      <c r="HT28">
        <f>IFERROR(__xludf.DUMMYFUNCTION("""COMPUTED_VALUE"""),1.0)</f>
        <v>1</v>
      </c>
      <c r="HU28">
        <f>IFERROR(__xludf.DUMMYFUNCTION("""COMPUTED_VALUE"""),1.0)</f>
        <v>1</v>
      </c>
      <c r="HV28">
        <f>IFERROR(__xludf.DUMMYFUNCTION("""COMPUTED_VALUE"""),1.0)</f>
        <v>1</v>
      </c>
      <c r="HW28">
        <f>IFERROR(__xludf.DUMMYFUNCTION("""COMPUTED_VALUE"""),1.0)</f>
        <v>1</v>
      </c>
      <c r="HX28">
        <f>IFERROR(__xludf.DUMMYFUNCTION("""COMPUTED_VALUE"""),1.0)</f>
        <v>1</v>
      </c>
      <c r="HY28">
        <f>IFERROR(__xludf.DUMMYFUNCTION("""COMPUTED_VALUE"""),1.0)</f>
        <v>1</v>
      </c>
      <c r="HZ28">
        <f>IFERROR(__xludf.DUMMYFUNCTION("""COMPUTED_VALUE"""),1.0)</f>
        <v>1</v>
      </c>
      <c r="IA28">
        <f>IFERROR(__xludf.DUMMYFUNCTION("""COMPUTED_VALUE"""),1.0)</f>
        <v>1</v>
      </c>
      <c r="IB28">
        <f>IFERROR(__xludf.DUMMYFUNCTION("""COMPUTED_VALUE"""),1.0)</f>
        <v>1</v>
      </c>
      <c r="IC28">
        <f>IFERROR(__xludf.DUMMYFUNCTION("""COMPUTED_VALUE"""),1.0)</f>
        <v>1</v>
      </c>
      <c r="ID28">
        <f>IFERROR(__xludf.DUMMYFUNCTION("""COMPUTED_VALUE"""),1.0)</f>
        <v>1</v>
      </c>
      <c r="IE28">
        <f>IFERROR(__xludf.DUMMYFUNCTION("""COMPUTED_VALUE"""),1.0)</f>
        <v>1</v>
      </c>
      <c r="IF28">
        <f>IFERROR(__xludf.DUMMYFUNCTION("""COMPUTED_VALUE"""),1.0)</f>
        <v>1</v>
      </c>
      <c r="IG28">
        <f>IFERROR(__xludf.DUMMYFUNCTION("""COMPUTED_VALUE"""),1.0)</f>
        <v>1</v>
      </c>
      <c r="IH28">
        <f>IFERROR(__xludf.DUMMYFUNCTION("""COMPUTED_VALUE"""),1.0)</f>
        <v>1</v>
      </c>
      <c r="II28">
        <f>IFERROR(__xludf.DUMMYFUNCTION("""COMPUTED_VALUE"""),1.0)</f>
        <v>1</v>
      </c>
      <c r="IJ28">
        <f>IFERROR(__xludf.DUMMYFUNCTION("""COMPUTED_VALUE"""),1.0)</f>
        <v>1</v>
      </c>
      <c r="IK28" t="str">
        <f>IFERROR(__xludf.DUMMYFUNCTION("""COMPUTED_VALUE"""),"x")</f>
        <v>x</v>
      </c>
      <c r="IL28">
        <f>IFERROR(__xludf.DUMMYFUNCTION("""COMPUTED_VALUE"""),1.0)</f>
        <v>1</v>
      </c>
      <c r="IM28">
        <f>IFERROR(__xludf.DUMMYFUNCTION("""COMPUTED_VALUE"""),1.0)</f>
        <v>1</v>
      </c>
      <c r="IN28">
        <f>IFERROR(__xludf.DUMMYFUNCTION("""COMPUTED_VALUE"""),1.0)</f>
        <v>1</v>
      </c>
      <c r="IO28">
        <f>IFERROR(__xludf.DUMMYFUNCTION("""COMPUTED_VALUE"""),1.0)</f>
        <v>1</v>
      </c>
      <c r="IP28">
        <f>IFERROR(__xludf.DUMMYFUNCTION("""COMPUTED_VALUE"""),1.0)</f>
        <v>1</v>
      </c>
      <c r="IQ28">
        <f>IFERROR(__xludf.DUMMYFUNCTION("""COMPUTED_VALUE"""),1.0)</f>
        <v>1</v>
      </c>
      <c r="IR28">
        <f>IFERROR(__xludf.DUMMYFUNCTION("""COMPUTED_VALUE"""),1.0)</f>
        <v>1</v>
      </c>
      <c r="IS28">
        <f>IFERROR(__xludf.DUMMYFUNCTION("""COMPUTED_VALUE"""),1.0)</f>
        <v>1</v>
      </c>
      <c r="IT28">
        <f>IFERROR(__xludf.DUMMYFUNCTION("""COMPUTED_VALUE"""),1.0)</f>
        <v>1</v>
      </c>
      <c r="IU28">
        <f>IFERROR(__xludf.DUMMYFUNCTION("""COMPUTED_VALUE"""),1.0)</f>
        <v>1</v>
      </c>
      <c r="IV28">
        <f>IFERROR(__xludf.DUMMYFUNCTION("""COMPUTED_VALUE"""),1.0)</f>
        <v>1</v>
      </c>
      <c r="IW28">
        <f>IFERROR(__xludf.DUMMYFUNCTION("""COMPUTED_VALUE"""),1.0)</f>
        <v>1</v>
      </c>
      <c r="IX28">
        <f>IFERROR(__xludf.DUMMYFUNCTION("""COMPUTED_VALUE"""),1.0)</f>
        <v>1</v>
      </c>
      <c r="IY28">
        <f>IFERROR(__xludf.DUMMYFUNCTION("""COMPUTED_VALUE"""),1.0)</f>
        <v>1</v>
      </c>
      <c r="IZ28">
        <f>IFERROR(__xludf.DUMMYFUNCTION("""COMPUTED_VALUE"""),0.0)</f>
        <v>0</v>
      </c>
      <c r="JA28">
        <f>IFERROR(__xludf.DUMMYFUNCTION("""COMPUTED_VALUE"""),1.0)</f>
        <v>1</v>
      </c>
      <c r="JB28">
        <f>IFERROR(__xludf.DUMMYFUNCTION("""COMPUTED_VALUE"""),0.0)</f>
        <v>0</v>
      </c>
      <c r="JC28">
        <f>IFERROR(__xludf.DUMMYFUNCTION("""COMPUTED_VALUE"""),0.0)</f>
        <v>0</v>
      </c>
      <c r="JD28">
        <f>IFERROR(__xludf.DUMMYFUNCTION("""COMPUTED_VALUE"""),0.0)</f>
        <v>0</v>
      </c>
      <c r="JE28">
        <f>IFERROR(__xludf.DUMMYFUNCTION("""COMPUTED_VALUE"""),0.0)</f>
        <v>0</v>
      </c>
      <c r="JF28">
        <f>IFERROR(__xludf.DUMMYFUNCTION("""COMPUTED_VALUE"""),0.0)</f>
        <v>0</v>
      </c>
      <c r="JG28">
        <f>IFERROR(__xludf.DUMMYFUNCTION("""COMPUTED_VALUE"""),0.0)</f>
        <v>0</v>
      </c>
      <c r="JH28">
        <f>IFERROR(__xludf.DUMMYFUNCTION("""COMPUTED_VALUE"""),1.0)</f>
        <v>1</v>
      </c>
      <c r="JI28">
        <f>IFERROR(__xludf.DUMMYFUNCTION("""COMPUTED_VALUE"""),0.0)</f>
        <v>0</v>
      </c>
      <c r="JJ28">
        <f>IFERROR(__xludf.DUMMYFUNCTION("""COMPUTED_VALUE"""),0.0)</f>
        <v>0</v>
      </c>
      <c r="JK28">
        <f>IFERROR(__xludf.DUMMYFUNCTION("""COMPUTED_VALUE"""),0.0)</f>
        <v>0</v>
      </c>
      <c r="JL28">
        <f>IFERROR(__xludf.DUMMYFUNCTION("""COMPUTED_VALUE"""),0.0)</f>
        <v>0</v>
      </c>
      <c r="JM28">
        <f>IFERROR(__xludf.DUMMYFUNCTION("""COMPUTED_VALUE"""),0.0)</f>
        <v>0</v>
      </c>
      <c r="JN28">
        <f>IFERROR(__xludf.DUMMYFUNCTION("""COMPUTED_VALUE"""),0.0)</f>
        <v>0</v>
      </c>
      <c r="JO28">
        <f>IFERROR(__xludf.DUMMYFUNCTION("""COMPUTED_VALUE"""),0.0)</f>
        <v>0</v>
      </c>
      <c r="JP28">
        <f>IFERROR(__xludf.DUMMYFUNCTION("""COMPUTED_VALUE"""),0.0)</f>
        <v>0</v>
      </c>
      <c r="JQ28">
        <f>IFERROR(__xludf.DUMMYFUNCTION("""COMPUTED_VALUE"""),1.0)</f>
        <v>1</v>
      </c>
      <c r="JR28">
        <f>IFERROR(__xludf.DUMMYFUNCTION("""COMPUTED_VALUE"""),1.0)</f>
        <v>1</v>
      </c>
      <c r="JS28" t="str">
        <f>IFERROR(__xludf.DUMMYFUNCTION("""COMPUTED_VALUE"""),"x")</f>
        <v>x</v>
      </c>
      <c r="JT28">
        <f>IFERROR(__xludf.DUMMYFUNCTION("""COMPUTED_VALUE"""),1.0)</f>
        <v>1</v>
      </c>
      <c r="JU28">
        <f>IFERROR(__xludf.DUMMYFUNCTION("""COMPUTED_VALUE"""),1.0)</f>
        <v>1</v>
      </c>
      <c r="JV28">
        <f>IFERROR(__xludf.DUMMYFUNCTION("""COMPUTED_VALUE"""),1.0)</f>
        <v>1</v>
      </c>
      <c r="JW28">
        <f>IFERROR(__xludf.DUMMYFUNCTION("""COMPUTED_VALUE"""),1.0)</f>
        <v>1</v>
      </c>
      <c r="JX28">
        <f>IFERROR(__xludf.DUMMYFUNCTION("""COMPUTED_VALUE"""),1.0)</f>
        <v>1</v>
      </c>
      <c r="JY28">
        <f>IFERROR(__xludf.DUMMYFUNCTION("""COMPUTED_VALUE"""),1.0)</f>
        <v>1</v>
      </c>
      <c r="JZ28">
        <f>IFERROR(__xludf.DUMMYFUNCTION("""COMPUTED_VALUE"""),1.0)</f>
        <v>1</v>
      </c>
      <c r="KA28">
        <f>IFERROR(__xludf.DUMMYFUNCTION("""COMPUTED_VALUE"""),0.0)</f>
        <v>0</v>
      </c>
      <c r="KB28">
        <f>IFERROR(__xludf.DUMMYFUNCTION("""COMPUTED_VALUE"""),0.0)</f>
        <v>0</v>
      </c>
      <c r="KC28">
        <f>IFERROR(__xludf.DUMMYFUNCTION("""COMPUTED_VALUE"""),0.0)</f>
        <v>0</v>
      </c>
      <c r="KD28">
        <f>IFERROR(__xludf.DUMMYFUNCTION("""COMPUTED_VALUE"""),0.0)</f>
        <v>0</v>
      </c>
      <c r="KE28">
        <f>IFERROR(__xludf.DUMMYFUNCTION("""COMPUTED_VALUE"""),0.0)</f>
        <v>0</v>
      </c>
      <c r="KF28">
        <f>IFERROR(__xludf.DUMMYFUNCTION("""COMPUTED_VALUE"""),0.0)</f>
        <v>0</v>
      </c>
      <c r="KG28">
        <f>IFERROR(__xludf.DUMMYFUNCTION("""COMPUTED_VALUE"""),0.0)</f>
        <v>0</v>
      </c>
      <c r="KH28">
        <f>IFERROR(__xludf.DUMMYFUNCTION("""COMPUTED_VALUE"""),0.0)</f>
        <v>0</v>
      </c>
      <c r="KI28">
        <f>IFERROR(__xludf.DUMMYFUNCTION("""COMPUTED_VALUE"""),0.0)</f>
        <v>0</v>
      </c>
      <c r="KJ28">
        <f>IFERROR(__xludf.DUMMYFUNCTION("""COMPUTED_VALUE"""),0.0)</f>
        <v>0</v>
      </c>
      <c r="KK28">
        <f>IFERROR(__xludf.DUMMYFUNCTION("""COMPUTED_VALUE"""),0.0)</f>
        <v>0</v>
      </c>
      <c r="KL28">
        <f>IFERROR(__xludf.DUMMYFUNCTION("""COMPUTED_VALUE"""),0.0)</f>
        <v>0</v>
      </c>
      <c r="KM28">
        <f>IFERROR(__xludf.DUMMYFUNCTION("""COMPUTED_VALUE"""),0.0)</f>
        <v>0</v>
      </c>
      <c r="KN28">
        <f>IFERROR(__xludf.DUMMYFUNCTION("""COMPUTED_VALUE"""),0.0)</f>
        <v>0</v>
      </c>
      <c r="KO28">
        <f>IFERROR(__xludf.DUMMYFUNCTION("""COMPUTED_VALUE"""),0.0)</f>
        <v>0</v>
      </c>
      <c r="KP28">
        <f>IFERROR(__xludf.DUMMYFUNCTION("""COMPUTED_VALUE"""),0.0)</f>
        <v>0</v>
      </c>
      <c r="KQ28">
        <f>IFERROR(__xludf.DUMMYFUNCTION("""COMPUTED_VALUE"""),0.0)</f>
        <v>0</v>
      </c>
      <c r="KR28">
        <f>IFERROR(__xludf.DUMMYFUNCTION("""COMPUTED_VALUE"""),0.0)</f>
        <v>0</v>
      </c>
      <c r="KS28">
        <f>IFERROR(__xludf.DUMMYFUNCTION("""COMPUTED_VALUE"""),0.0)</f>
        <v>0</v>
      </c>
      <c r="KT28">
        <f>IFERROR(__xludf.DUMMYFUNCTION("""COMPUTED_VALUE"""),0.0)</f>
        <v>0</v>
      </c>
      <c r="KU28">
        <f>IFERROR(__xludf.DUMMYFUNCTION("""COMPUTED_VALUE"""),0.0)</f>
        <v>0</v>
      </c>
      <c r="KV28">
        <f>IFERROR(__xludf.DUMMYFUNCTION("""COMPUTED_VALUE"""),0.0)</f>
        <v>0</v>
      </c>
      <c r="KW28">
        <f>IFERROR(__xludf.DUMMYFUNCTION("""COMPUTED_VALUE"""),0.0)</f>
        <v>0</v>
      </c>
      <c r="KX28">
        <f>IFERROR(__xludf.DUMMYFUNCTION("""COMPUTED_VALUE"""),0.0)</f>
        <v>0</v>
      </c>
      <c r="KY28">
        <f>IFERROR(__xludf.DUMMYFUNCTION("""COMPUTED_VALUE"""),0.0)</f>
        <v>0</v>
      </c>
      <c r="KZ28" t="str">
        <f>IFERROR(__xludf.DUMMYFUNCTION("""COMPUTED_VALUE"""),"x")</f>
        <v>x</v>
      </c>
      <c r="LA28">
        <f>IFERROR(__xludf.DUMMYFUNCTION("""COMPUTED_VALUE"""),0.0)</f>
        <v>0</v>
      </c>
      <c r="LB28">
        <f>IFERROR(__xludf.DUMMYFUNCTION("""COMPUTED_VALUE"""),0.0)</f>
        <v>0</v>
      </c>
      <c r="LC28">
        <f>IFERROR(__xludf.DUMMYFUNCTION("""COMPUTED_VALUE"""),0.0)</f>
        <v>0</v>
      </c>
      <c r="LD28">
        <f>IFERROR(__xludf.DUMMYFUNCTION("""COMPUTED_VALUE"""),0.0)</f>
        <v>0</v>
      </c>
      <c r="LE28">
        <f>IFERROR(__xludf.DUMMYFUNCTION("""COMPUTED_VALUE"""),0.0)</f>
        <v>0</v>
      </c>
      <c r="LF28">
        <f>IFERROR(__xludf.DUMMYFUNCTION("""COMPUTED_VALUE"""),0.0)</f>
        <v>0</v>
      </c>
      <c r="LG28">
        <f>IFERROR(__xludf.DUMMYFUNCTION("""COMPUTED_VALUE"""),0.0)</f>
        <v>0</v>
      </c>
      <c r="LH28">
        <f>IFERROR(__xludf.DUMMYFUNCTION("""COMPUTED_VALUE"""),0.0)</f>
        <v>0</v>
      </c>
      <c r="LI28">
        <f>IFERROR(__xludf.DUMMYFUNCTION("""COMPUTED_VALUE"""),0.0)</f>
        <v>0</v>
      </c>
      <c r="LJ28">
        <f>IFERROR(__xludf.DUMMYFUNCTION("""COMPUTED_VALUE"""),0.0)</f>
        <v>0</v>
      </c>
      <c r="LK28">
        <f>IFERROR(__xludf.DUMMYFUNCTION("""COMPUTED_VALUE"""),0.0)</f>
        <v>0</v>
      </c>
      <c r="LL28">
        <f>IFERROR(__xludf.DUMMYFUNCTION("""COMPUTED_VALUE"""),0.0)</f>
        <v>0</v>
      </c>
      <c r="LM28">
        <f>IFERROR(__xludf.DUMMYFUNCTION("""COMPUTED_VALUE"""),0.0)</f>
        <v>0</v>
      </c>
      <c r="LN28">
        <f>IFERROR(__xludf.DUMMYFUNCTION("""COMPUTED_VALUE"""),0.0)</f>
        <v>0</v>
      </c>
      <c r="LO28">
        <f>IFERROR(__xludf.DUMMYFUNCTION("""COMPUTED_VALUE"""),0.0)</f>
        <v>0</v>
      </c>
      <c r="LP28">
        <f>IFERROR(__xludf.DUMMYFUNCTION("""COMPUTED_VALUE"""),0.0)</f>
        <v>0</v>
      </c>
      <c r="LQ28" t="str">
        <f>IFERROR(__xludf.DUMMYFUNCTION("""COMPUTED_VALUE"""),"x")</f>
        <v>x</v>
      </c>
      <c r="LR28">
        <f>IFERROR(__xludf.DUMMYFUNCTION("""COMPUTED_VALUE"""),0.0)</f>
        <v>0</v>
      </c>
      <c r="LS28">
        <f>IFERROR(__xludf.DUMMYFUNCTION("""COMPUTED_VALUE"""),0.0)</f>
        <v>0</v>
      </c>
      <c r="LT28">
        <f>IFERROR(__xludf.DUMMYFUNCTION("""COMPUTED_VALUE"""),0.0)</f>
        <v>0</v>
      </c>
      <c r="LU28">
        <f>IFERROR(__xludf.DUMMYFUNCTION("""COMPUTED_VALUE"""),0.0)</f>
        <v>0</v>
      </c>
      <c r="LV28">
        <f>IFERROR(__xludf.DUMMYFUNCTION("""COMPUTED_VALUE"""),0.0)</f>
        <v>0</v>
      </c>
      <c r="LW28">
        <f>IFERROR(__xludf.DUMMYFUNCTION("""COMPUTED_VALUE"""),0.0)</f>
        <v>0</v>
      </c>
      <c r="LX28">
        <f>IFERROR(__xludf.DUMMYFUNCTION("""COMPUTED_VALUE"""),0.0)</f>
        <v>0</v>
      </c>
      <c r="LY28">
        <f>IFERROR(__xludf.DUMMYFUNCTION("""COMPUTED_VALUE"""),0.0)</f>
        <v>0</v>
      </c>
      <c r="LZ28">
        <f>IFERROR(__xludf.DUMMYFUNCTION("""COMPUTED_VALUE"""),0.0)</f>
        <v>0</v>
      </c>
      <c r="MA28">
        <f>IFERROR(__xludf.DUMMYFUNCTION("""COMPUTED_VALUE"""),0.0)</f>
        <v>0</v>
      </c>
      <c r="MB28">
        <f>IFERROR(__xludf.DUMMYFUNCTION("""COMPUTED_VALUE"""),0.0)</f>
        <v>0</v>
      </c>
      <c r="MC28">
        <f>IFERROR(__xludf.DUMMYFUNCTION("""COMPUTED_VALUE"""),0.0)</f>
        <v>0</v>
      </c>
      <c r="MD28">
        <f>IFERROR(__xludf.DUMMYFUNCTION("""COMPUTED_VALUE"""),0.0)</f>
        <v>0</v>
      </c>
      <c r="ME28">
        <f>IFERROR(__xludf.DUMMYFUNCTION("""COMPUTED_VALUE"""),0.0)</f>
        <v>0</v>
      </c>
      <c r="MF28">
        <f>IFERROR(__xludf.DUMMYFUNCTION("""COMPUTED_VALUE"""),0.0)</f>
        <v>0</v>
      </c>
      <c r="MG28">
        <f>IFERROR(__xludf.DUMMYFUNCTION("""COMPUTED_VALUE"""),0.0)</f>
        <v>0</v>
      </c>
      <c r="MH28">
        <f>IFERROR(__xludf.DUMMYFUNCTION("""COMPUTED_VALUE"""),0.0)</f>
        <v>0</v>
      </c>
      <c r="MI28">
        <f>IFERROR(__xludf.DUMMYFUNCTION("""COMPUTED_VALUE"""),0.0)</f>
        <v>0</v>
      </c>
      <c r="MJ28">
        <f>IFERROR(__xludf.DUMMYFUNCTION("""COMPUTED_VALUE"""),0.0)</f>
        <v>0</v>
      </c>
      <c r="MK28">
        <f>IFERROR(__xludf.DUMMYFUNCTION("""COMPUTED_VALUE"""),0.0)</f>
        <v>0</v>
      </c>
      <c r="ML28">
        <f>IFERROR(__xludf.DUMMYFUNCTION("""COMPUTED_VALUE"""),0.0)</f>
        <v>0</v>
      </c>
      <c r="MM28">
        <f>IFERROR(__xludf.DUMMYFUNCTION("""COMPUTED_VALUE"""),0.0)</f>
        <v>0</v>
      </c>
      <c r="MN28">
        <f>IFERROR(__xludf.DUMMYFUNCTION("""COMPUTED_VALUE"""),0.0)</f>
        <v>0</v>
      </c>
      <c r="MO28">
        <f>IFERROR(__xludf.DUMMYFUNCTION("""COMPUTED_VALUE"""),0.0)</f>
        <v>0</v>
      </c>
      <c r="MP28">
        <f>IFERROR(__xludf.DUMMYFUNCTION("""COMPUTED_VALUE"""),0.0)</f>
        <v>0</v>
      </c>
      <c r="MQ28">
        <f>IFERROR(__xludf.DUMMYFUNCTION("""COMPUTED_VALUE"""),0.0)</f>
        <v>0</v>
      </c>
      <c r="MR28">
        <f>IFERROR(__xludf.DUMMYFUNCTION("""COMPUTED_VALUE"""),0.0)</f>
        <v>0</v>
      </c>
      <c r="MS28">
        <f>IFERROR(__xludf.DUMMYFUNCTION("""COMPUTED_VALUE"""),0.0)</f>
        <v>0</v>
      </c>
      <c r="MT28" t="str">
        <f>IFERROR(__xludf.DUMMYFUNCTION("""COMPUTED_VALUE"""),"x")</f>
        <v>x</v>
      </c>
      <c r="MU28">
        <f>IFERROR(__xludf.DUMMYFUNCTION("""COMPUTED_VALUE"""),0.0)</f>
        <v>0</v>
      </c>
      <c r="MV28">
        <f>IFERROR(__xludf.DUMMYFUNCTION("""COMPUTED_VALUE"""),0.0)</f>
        <v>0</v>
      </c>
      <c r="MW28">
        <f>IFERROR(__xludf.DUMMYFUNCTION("""COMPUTED_VALUE"""),0.0)</f>
        <v>0</v>
      </c>
      <c r="MX28">
        <f>IFERROR(__xludf.DUMMYFUNCTION("""COMPUTED_VALUE"""),0.0)</f>
        <v>0</v>
      </c>
      <c r="MY28">
        <f>IFERROR(__xludf.DUMMYFUNCTION("""COMPUTED_VALUE"""),0.0)</f>
        <v>0</v>
      </c>
      <c r="MZ28">
        <f>IFERROR(__xludf.DUMMYFUNCTION("""COMPUTED_VALUE"""),0.0)</f>
        <v>0</v>
      </c>
      <c r="NA28">
        <f>IFERROR(__xludf.DUMMYFUNCTION("""COMPUTED_VALUE"""),0.0)</f>
        <v>0</v>
      </c>
      <c r="NB28">
        <f>IFERROR(__xludf.DUMMYFUNCTION("""COMPUTED_VALUE"""),0.0)</f>
        <v>0</v>
      </c>
      <c r="NC28">
        <f>IFERROR(__xludf.DUMMYFUNCTION("""COMPUTED_VALUE"""),0.0)</f>
        <v>0</v>
      </c>
      <c r="ND28">
        <f>IFERROR(__xludf.DUMMYFUNCTION("""COMPUTED_VALUE"""),0.0)</f>
        <v>0</v>
      </c>
      <c r="NE28">
        <f>IFERROR(__xludf.DUMMYFUNCTION("""COMPUTED_VALUE"""),0.0)</f>
        <v>0</v>
      </c>
      <c r="NF28">
        <f>IFERROR(__xludf.DUMMYFUNCTION("""COMPUTED_VALUE"""),0.0)</f>
        <v>0</v>
      </c>
      <c r="NG28">
        <f>IFERROR(__xludf.DUMMYFUNCTION("""COMPUTED_VALUE"""),0.0)</f>
        <v>0</v>
      </c>
      <c r="NH28">
        <f>IFERROR(__xludf.DUMMYFUNCTION("""COMPUTED_VALUE"""),0.0)</f>
        <v>0</v>
      </c>
      <c r="NI28">
        <f>IFERROR(__xludf.DUMMYFUNCTION("""COMPUTED_VALUE"""),0.0)</f>
        <v>0</v>
      </c>
      <c r="NJ28">
        <f>IFERROR(__xludf.DUMMYFUNCTION("""COMPUTED_VALUE"""),0.0)</f>
        <v>0</v>
      </c>
      <c r="NK28">
        <f>IFERROR(__xludf.DUMMYFUNCTION("""COMPUTED_VALUE"""),0.0)</f>
        <v>0</v>
      </c>
      <c r="NL28">
        <f>IFERROR(__xludf.DUMMYFUNCTION("""COMPUTED_VALUE"""),0.0)</f>
        <v>0</v>
      </c>
      <c r="NM28">
        <f>IFERROR(__xludf.DUMMYFUNCTION("""COMPUTED_VALUE"""),0.0)</f>
        <v>0</v>
      </c>
      <c r="NN28">
        <f>IFERROR(__xludf.DUMMYFUNCTION("""COMPUTED_VALUE"""),0.0)</f>
        <v>0</v>
      </c>
      <c r="NO28">
        <f>IFERROR(__xludf.DUMMYFUNCTION("""COMPUTED_VALUE"""),0.0)</f>
        <v>0</v>
      </c>
      <c r="NP28">
        <f>IFERROR(__xludf.DUMMYFUNCTION("""COMPUTED_VALUE"""),0.0)</f>
        <v>0</v>
      </c>
      <c r="NQ28">
        <f>IFERROR(__xludf.DUMMYFUNCTION("""COMPUTED_VALUE"""),0.0)</f>
        <v>0</v>
      </c>
      <c r="NR28">
        <f>IFERROR(__xludf.DUMMYFUNCTION("""COMPUTED_VALUE"""),0.0)</f>
        <v>0</v>
      </c>
    </row>
    <row r="29" ht="15.75" customHeight="1">
      <c r="A29">
        <f>IFERROR(__xludf.DUMMYFUNCTION("""COMPUTED_VALUE"""),28.0)</f>
        <v>28</v>
      </c>
      <c r="B29" t="str">
        <f>IFERROR(__xludf.DUMMYFUNCTION("""COMPUTED_VALUE"""),"MilosP")</f>
        <v>MilosP</v>
      </c>
      <c r="C29" t="str">
        <f>IFERROR(__xludf.DUMMYFUNCTION("""COMPUTED_VALUE"""),"Miloš")</f>
        <v>Miloš</v>
      </c>
      <c r="D29" t="str">
        <f>IFERROR(__xludf.DUMMYFUNCTION("""COMPUTED_VALUE"""),"Purić")</f>
        <v>Purić</v>
      </c>
      <c r="E29">
        <f>IFERROR(__xludf.DUMMYFUNCTION("""COMPUTED_VALUE"""),141.0)</f>
        <v>141</v>
      </c>
      <c r="F29" t="str">
        <f>IFERROR(__xludf.DUMMYFUNCTION("""COMPUTED_VALUE"""),"ODOBREN")</f>
        <v>ODOBREN</v>
      </c>
      <c r="G29" t="str">
        <f>IFERROR(__xludf.DUMMYFUNCTION("""COMPUTED_VALUE"""),"Stari grad")</f>
        <v>Stari grad</v>
      </c>
      <c r="H29" t="str">
        <f>IFERROR(__xludf.DUMMYFUNCTION("""COMPUTED_VALUE"""),"Matematička gimnazija")</f>
        <v>Matematička gimnazija</v>
      </c>
      <c r="I29" t="str">
        <f>IFERROR(__xludf.DUMMYFUNCTION("""COMPUTED_VALUE"""),"II")</f>
        <v>II</v>
      </c>
      <c r="J29" t="str">
        <f>IFERROR(__xludf.DUMMYFUNCTION("""COMPUTED_VALUE"""),"A")</f>
        <v>A</v>
      </c>
      <c r="K29" t="str">
        <f>IFERROR(__xludf.DUMMYFUNCTION("""COMPUTED_VALUE"""),"Mijodrag Djurišić")</f>
        <v>Mijodrag Djurišić</v>
      </c>
      <c r="L29" t="str">
        <f>IFERROR(__xludf.DUMMYFUNCTION("""COMPUTED_VALUE"""),"x")</f>
        <v>x</v>
      </c>
      <c r="M29" t="str">
        <f>IFERROR(__xludf.DUMMYFUNCTION("""COMPUTED_VALUE"""),"-")</f>
        <v>-</v>
      </c>
      <c r="N29" t="str">
        <f>IFERROR(__xludf.DUMMYFUNCTION("""COMPUTED_VALUE"""),"-")</f>
        <v>-</v>
      </c>
      <c r="O29" t="str">
        <f>IFERROR(__xludf.DUMMYFUNCTION("""COMPUTED_VALUE"""),"-")</f>
        <v>-</v>
      </c>
      <c r="P29">
        <f>IFERROR(__xludf.DUMMYFUNCTION("""COMPUTED_VALUE"""),100.0)</f>
        <v>100</v>
      </c>
      <c r="Q29">
        <f>IFERROR(__xludf.DUMMYFUNCTION("""COMPUTED_VALUE"""),23.0)</f>
        <v>23</v>
      </c>
      <c r="R29">
        <f>IFERROR(__xludf.DUMMYFUNCTION("""COMPUTED_VALUE"""),18.0)</f>
        <v>18</v>
      </c>
      <c r="S29" t="str">
        <f>IFERROR(__xludf.DUMMYFUNCTION("""COMPUTED_VALUE"""),"x")</f>
        <v>x</v>
      </c>
      <c r="T29" t="str">
        <f>IFERROR(__xludf.DUMMYFUNCTION("""COMPUTED_VALUE"""),"x")</f>
        <v>x</v>
      </c>
      <c r="U29" t="str">
        <f>IFERROR(__xludf.DUMMYFUNCTION("""COMPUTED_VALUE"""),"-")</f>
        <v>-</v>
      </c>
      <c r="V29" t="str">
        <f>IFERROR(__xludf.DUMMYFUNCTION("""COMPUTED_VALUE"""),"-")</f>
        <v>-</v>
      </c>
      <c r="W29" t="str">
        <f>IFERROR(__xludf.DUMMYFUNCTION("""COMPUTED_VALUE"""),"-")</f>
        <v>-</v>
      </c>
      <c r="X29" t="str">
        <f>IFERROR(__xludf.DUMMYFUNCTION("""COMPUTED_VALUE"""),"-")</f>
        <v>-</v>
      </c>
      <c r="Y29" t="str">
        <f>IFERROR(__xludf.DUMMYFUNCTION("""COMPUTED_VALUE"""),"-")</f>
        <v>-</v>
      </c>
      <c r="Z29" t="str">
        <f>IFERROR(__xludf.DUMMYFUNCTION("""COMPUTED_VALUE"""),"-")</f>
        <v>-</v>
      </c>
      <c r="AA29" t="str">
        <f>IFERROR(__xludf.DUMMYFUNCTION("""COMPUTED_VALUE"""),"-")</f>
        <v>-</v>
      </c>
      <c r="AB29" t="str">
        <f>IFERROR(__xludf.DUMMYFUNCTION("""COMPUTED_VALUE"""),"-")</f>
        <v>-</v>
      </c>
      <c r="AC29" t="str">
        <f>IFERROR(__xludf.DUMMYFUNCTION("""COMPUTED_VALUE"""),"-")</f>
        <v>-</v>
      </c>
      <c r="AD29" t="str">
        <f>IFERROR(__xludf.DUMMYFUNCTION("""COMPUTED_VALUE"""),"-")</f>
        <v>-</v>
      </c>
      <c r="AE29" t="str">
        <f>IFERROR(__xludf.DUMMYFUNCTION("""COMPUTED_VALUE"""),"-")</f>
        <v>-</v>
      </c>
      <c r="AF29" t="str">
        <f>IFERROR(__xludf.DUMMYFUNCTION("""COMPUTED_VALUE"""),"-")</f>
        <v>-</v>
      </c>
      <c r="AG29" t="str">
        <f>IFERROR(__xludf.DUMMYFUNCTION("""COMPUTED_VALUE"""),"-")</f>
        <v>-</v>
      </c>
      <c r="AH29" t="str">
        <f>IFERROR(__xludf.DUMMYFUNCTION("""COMPUTED_VALUE"""),"-")</f>
        <v>-</v>
      </c>
      <c r="AI29" t="str">
        <f>IFERROR(__xludf.DUMMYFUNCTION("""COMPUTED_VALUE"""),"-")</f>
        <v>-</v>
      </c>
      <c r="AJ29" t="str">
        <f>IFERROR(__xludf.DUMMYFUNCTION("""COMPUTED_VALUE"""),"-")</f>
        <v>-</v>
      </c>
      <c r="AK29" t="str">
        <f>IFERROR(__xludf.DUMMYFUNCTION("""COMPUTED_VALUE"""),"-")</f>
        <v>-</v>
      </c>
      <c r="AL29" t="str">
        <f>IFERROR(__xludf.DUMMYFUNCTION("""COMPUTED_VALUE"""),"-")</f>
        <v>-</v>
      </c>
      <c r="AM29" t="str">
        <f>IFERROR(__xludf.DUMMYFUNCTION("""COMPUTED_VALUE"""),"-")</f>
        <v>-</v>
      </c>
      <c r="AN29" t="str">
        <f>IFERROR(__xludf.DUMMYFUNCTION("""COMPUTED_VALUE"""),"-")</f>
        <v>-</v>
      </c>
      <c r="AO29" t="str">
        <f>IFERROR(__xludf.DUMMYFUNCTION("""COMPUTED_VALUE"""),"-")</f>
        <v>-</v>
      </c>
      <c r="AP29" t="str">
        <f>IFERROR(__xludf.DUMMYFUNCTION("""COMPUTED_VALUE"""),"-")</f>
        <v>-</v>
      </c>
      <c r="AQ29" t="str">
        <f>IFERROR(__xludf.DUMMYFUNCTION("""COMPUTED_VALUE"""),"-")</f>
        <v>-</v>
      </c>
      <c r="AR29" t="str">
        <f>IFERROR(__xludf.DUMMYFUNCTION("""COMPUTED_VALUE"""),"-")</f>
        <v>-</v>
      </c>
      <c r="AS29" t="str">
        <f>IFERROR(__xludf.DUMMYFUNCTION("""COMPUTED_VALUE"""),"-")</f>
        <v>-</v>
      </c>
      <c r="AT29" t="str">
        <f>IFERROR(__xludf.DUMMYFUNCTION("""COMPUTED_VALUE"""),"-")</f>
        <v>-</v>
      </c>
      <c r="AU29" t="str">
        <f>IFERROR(__xludf.DUMMYFUNCTION("""COMPUTED_VALUE"""),"-")</f>
        <v>-</v>
      </c>
      <c r="AV29" t="str">
        <f>IFERROR(__xludf.DUMMYFUNCTION("""COMPUTED_VALUE"""),"-")</f>
        <v>-</v>
      </c>
      <c r="AW29" t="str">
        <f>IFERROR(__xludf.DUMMYFUNCTION("""COMPUTED_VALUE"""),"-")</f>
        <v>-</v>
      </c>
      <c r="AX29" t="str">
        <f>IFERROR(__xludf.DUMMYFUNCTION("""COMPUTED_VALUE"""),"-")</f>
        <v>-</v>
      </c>
      <c r="AY29" t="str">
        <f>IFERROR(__xludf.DUMMYFUNCTION("""COMPUTED_VALUE"""),"-")</f>
        <v>-</v>
      </c>
      <c r="AZ29" t="str">
        <f>IFERROR(__xludf.DUMMYFUNCTION("""COMPUTED_VALUE"""),"-")</f>
        <v>-</v>
      </c>
      <c r="BA29" t="str">
        <f>IFERROR(__xludf.DUMMYFUNCTION("""COMPUTED_VALUE"""),"-")</f>
        <v>-</v>
      </c>
      <c r="BB29" t="str">
        <f>IFERROR(__xludf.DUMMYFUNCTION("""COMPUTED_VALUE"""),"-")</f>
        <v>-</v>
      </c>
      <c r="BC29" t="str">
        <f>IFERROR(__xludf.DUMMYFUNCTION("""COMPUTED_VALUE"""),"-")</f>
        <v>-</v>
      </c>
      <c r="BD29" t="str">
        <f>IFERROR(__xludf.DUMMYFUNCTION("""COMPUTED_VALUE"""),"-")</f>
        <v>-</v>
      </c>
      <c r="BE29" t="str">
        <f>IFERROR(__xludf.DUMMYFUNCTION("""COMPUTED_VALUE"""),"-")</f>
        <v>-</v>
      </c>
      <c r="BF29" t="str">
        <f>IFERROR(__xludf.DUMMYFUNCTION("""COMPUTED_VALUE"""),"-")</f>
        <v>-</v>
      </c>
      <c r="BG29" t="str">
        <f>IFERROR(__xludf.DUMMYFUNCTION("""COMPUTED_VALUE"""),"-")</f>
        <v>-</v>
      </c>
      <c r="BH29" t="str">
        <f>IFERROR(__xludf.DUMMYFUNCTION("""COMPUTED_VALUE"""),"-")</f>
        <v>-</v>
      </c>
      <c r="BI29" t="str">
        <f>IFERROR(__xludf.DUMMYFUNCTION("""COMPUTED_VALUE"""),"-")</f>
        <v>-</v>
      </c>
      <c r="BJ29" t="str">
        <f>IFERROR(__xludf.DUMMYFUNCTION("""COMPUTED_VALUE"""),"-")</f>
        <v>-</v>
      </c>
      <c r="BK29" t="str">
        <f>IFERROR(__xludf.DUMMYFUNCTION("""COMPUTED_VALUE"""),"x")</f>
        <v>x</v>
      </c>
      <c r="BL29" t="str">
        <f>IFERROR(__xludf.DUMMYFUNCTION("""COMPUTED_VALUE"""),"-")</f>
        <v>-</v>
      </c>
      <c r="BM29" t="str">
        <f>IFERROR(__xludf.DUMMYFUNCTION("""COMPUTED_VALUE"""),"-")</f>
        <v>-</v>
      </c>
      <c r="BN29" t="str">
        <f>IFERROR(__xludf.DUMMYFUNCTION("""COMPUTED_VALUE"""),"-")</f>
        <v>-</v>
      </c>
      <c r="BO29" t="str">
        <f>IFERROR(__xludf.DUMMYFUNCTION("""COMPUTED_VALUE"""),"-")</f>
        <v>-</v>
      </c>
      <c r="BP29" t="str">
        <f>IFERROR(__xludf.DUMMYFUNCTION("""COMPUTED_VALUE"""),"-")</f>
        <v>-</v>
      </c>
      <c r="BQ29" t="str">
        <f>IFERROR(__xludf.DUMMYFUNCTION("""COMPUTED_VALUE"""),"-")</f>
        <v>-</v>
      </c>
      <c r="BR29" t="str">
        <f>IFERROR(__xludf.DUMMYFUNCTION("""COMPUTED_VALUE"""),"-")</f>
        <v>-</v>
      </c>
      <c r="BS29" t="str">
        <f>IFERROR(__xludf.DUMMYFUNCTION("""COMPUTED_VALUE"""),"-")</f>
        <v>-</v>
      </c>
      <c r="BT29" t="str">
        <f>IFERROR(__xludf.DUMMYFUNCTION("""COMPUTED_VALUE"""),"-")</f>
        <v>-</v>
      </c>
      <c r="BU29" t="str">
        <f>IFERROR(__xludf.DUMMYFUNCTION("""COMPUTED_VALUE"""),"-")</f>
        <v>-</v>
      </c>
      <c r="BV29" t="str">
        <f>IFERROR(__xludf.DUMMYFUNCTION("""COMPUTED_VALUE"""),"-")</f>
        <v>-</v>
      </c>
      <c r="BW29" t="str">
        <f>IFERROR(__xludf.DUMMYFUNCTION("""COMPUTED_VALUE"""),"-")</f>
        <v>-</v>
      </c>
      <c r="BX29" t="str">
        <f>IFERROR(__xludf.DUMMYFUNCTION("""COMPUTED_VALUE"""),"-")</f>
        <v>-</v>
      </c>
      <c r="BY29" t="str">
        <f>IFERROR(__xludf.DUMMYFUNCTION("""COMPUTED_VALUE"""),"-")</f>
        <v>-</v>
      </c>
      <c r="BZ29" t="str">
        <f>IFERROR(__xludf.DUMMYFUNCTION("""COMPUTED_VALUE"""),"-")</f>
        <v>-</v>
      </c>
      <c r="CA29" t="str">
        <f>IFERROR(__xludf.DUMMYFUNCTION("""COMPUTED_VALUE"""),"-")</f>
        <v>-</v>
      </c>
      <c r="CB29" t="str">
        <f>IFERROR(__xludf.DUMMYFUNCTION("""COMPUTED_VALUE"""),"-")</f>
        <v>-</v>
      </c>
      <c r="CC29" t="str">
        <f>IFERROR(__xludf.DUMMYFUNCTION("""COMPUTED_VALUE"""),"-")</f>
        <v>-</v>
      </c>
      <c r="CD29" t="str">
        <f>IFERROR(__xludf.DUMMYFUNCTION("""COMPUTED_VALUE"""),"-")</f>
        <v>-</v>
      </c>
      <c r="CE29" t="str">
        <f>IFERROR(__xludf.DUMMYFUNCTION("""COMPUTED_VALUE"""),"-")</f>
        <v>-</v>
      </c>
      <c r="CF29" t="str">
        <f>IFERROR(__xludf.DUMMYFUNCTION("""COMPUTED_VALUE"""),"-")</f>
        <v>-</v>
      </c>
      <c r="CG29" t="str">
        <f>IFERROR(__xludf.DUMMYFUNCTION("""COMPUTED_VALUE"""),"-")</f>
        <v>-</v>
      </c>
      <c r="CH29" t="str">
        <f>IFERROR(__xludf.DUMMYFUNCTION("""COMPUTED_VALUE"""),"-")</f>
        <v>-</v>
      </c>
      <c r="CI29" t="str">
        <f>IFERROR(__xludf.DUMMYFUNCTION("""COMPUTED_VALUE"""),"-")</f>
        <v>-</v>
      </c>
      <c r="CJ29" t="str">
        <f>IFERROR(__xludf.DUMMYFUNCTION("""COMPUTED_VALUE"""),"-")</f>
        <v>-</v>
      </c>
      <c r="CK29" t="str">
        <f>IFERROR(__xludf.DUMMYFUNCTION("""COMPUTED_VALUE"""),"-")</f>
        <v>-</v>
      </c>
      <c r="CL29" t="str">
        <f>IFERROR(__xludf.DUMMYFUNCTION("""COMPUTED_VALUE"""),"-")</f>
        <v>-</v>
      </c>
      <c r="CM29" t="str">
        <f>IFERROR(__xludf.DUMMYFUNCTION("""COMPUTED_VALUE"""),"-")</f>
        <v>-</v>
      </c>
      <c r="CN29" t="str">
        <f>IFERROR(__xludf.DUMMYFUNCTION("""COMPUTED_VALUE"""),"-")</f>
        <v>-</v>
      </c>
      <c r="CO29" t="str">
        <f>IFERROR(__xludf.DUMMYFUNCTION("""COMPUTED_VALUE"""),"-")</f>
        <v>-</v>
      </c>
      <c r="CP29" t="str">
        <f>IFERROR(__xludf.DUMMYFUNCTION("""COMPUTED_VALUE"""),"-")</f>
        <v>-</v>
      </c>
      <c r="CQ29" t="str">
        <f>IFERROR(__xludf.DUMMYFUNCTION("""COMPUTED_VALUE"""),"-")</f>
        <v>-</v>
      </c>
      <c r="CR29" t="str">
        <f>IFERROR(__xludf.DUMMYFUNCTION("""COMPUTED_VALUE"""),"-")</f>
        <v>-</v>
      </c>
      <c r="CS29" t="str">
        <f>IFERROR(__xludf.DUMMYFUNCTION("""COMPUTED_VALUE"""),"x")</f>
        <v>x</v>
      </c>
      <c r="CT29" t="str">
        <f>IFERROR(__xludf.DUMMYFUNCTION("""COMPUTED_VALUE"""),"-")</f>
        <v>-</v>
      </c>
      <c r="CU29" t="str">
        <f>IFERROR(__xludf.DUMMYFUNCTION("""COMPUTED_VALUE"""),"-")</f>
        <v>-</v>
      </c>
      <c r="CV29" t="str">
        <f>IFERROR(__xludf.DUMMYFUNCTION("""COMPUTED_VALUE"""),"-")</f>
        <v>-</v>
      </c>
      <c r="CW29" t="str">
        <f>IFERROR(__xludf.DUMMYFUNCTION("""COMPUTED_VALUE"""),"-")</f>
        <v>-</v>
      </c>
      <c r="CX29" t="str">
        <f>IFERROR(__xludf.DUMMYFUNCTION("""COMPUTED_VALUE"""),"-")</f>
        <v>-</v>
      </c>
      <c r="CY29" t="str">
        <f>IFERROR(__xludf.DUMMYFUNCTION("""COMPUTED_VALUE"""),"-")</f>
        <v>-</v>
      </c>
      <c r="CZ29" t="str">
        <f>IFERROR(__xludf.DUMMYFUNCTION("""COMPUTED_VALUE"""),"-")</f>
        <v>-</v>
      </c>
      <c r="DA29" t="str">
        <f>IFERROR(__xludf.DUMMYFUNCTION("""COMPUTED_VALUE"""),"-")</f>
        <v>-</v>
      </c>
      <c r="DB29" t="str">
        <f>IFERROR(__xludf.DUMMYFUNCTION("""COMPUTED_VALUE"""),"-")</f>
        <v>-</v>
      </c>
      <c r="DC29" t="str">
        <f>IFERROR(__xludf.DUMMYFUNCTION("""COMPUTED_VALUE"""),"-")</f>
        <v>-</v>
      </c>
      <c r="DD29" t="str">
        <f>IFERROR(__xludf.DUMMYFUNCTION("""COMPUTED_VALUE"""),"-")</f>
        <v>-</v>
      </c>
      <c r="DE29" t="str">
        <f>IFERROR(__xludf.DUMMYFUNCTION("""COMPUTED_VALUE"""),"-")</f>
        <v>-</v>
      </c>
      <c r="DF29" t="str">
        <f>IFERROR(__xludf.DUMMYFUNCTION("""COMPUTED_VALUE"""),"-")</f>
        <v>-</v>
      </c>
      <c r="DG29" t="str">
        <f>IFERROR(__xludf.DUMMYFUNCTION("""COMPUTED_VALUE"""),"-")</f>
        <v>-</v>
      </c>
      <c r="DH29" t="str">
        <f>IFERROR(__xludf.DUMMYFUNCTION("""COMPUTED_VALUE"""),"-")</f>
        <v>-</v>
      </c>
      <c r="DI29" t="str">
        <f>IFERROR(__xludf.DUMMYFUNCTION("""COMPUTED_VALUE"""),"-")</f>
        <v>-</v>
      </c>
      <c r="DJ29" t="str">
        <f>IFERROR(__xludf.DUMMYFUNCTION("""COMPUTED_VALUE"""),"-")</f>
        <v>-</v>
      </c>
      <c r="DK29" t="str">
        <f>IFERROR(__xludf.DUMMYFUNCTION("""COMPUTED_VALUE"""),"-")</f>
        <v>-</v>
      </c>
      <c r="DL29" t="str">
        <f>IFERROR(__xludf.DUMMYFUNCTION("""COMPUTED_VALUE"""),"-")</f>
        <v>-</v>
      </c>
      <c r="DM29" t="str">
        <f>IFERROR(__xludf.DUMMYFUNCTION("""COMPUTED_VALUE"""),"-")</f>
        <v>-</v>
      </c>
      <c r="DN29" t="str">
        <f>IFERROR(__xludf.DUMMYFUNCTION("""COMPUTED_VALUE"""),"-")</f>
        <v>-</v>
      </c>
      <c r="DO29" t="str">
        <f>IFERROR(__xludf.DUMMYFUNCTION("""COMPUTED_VALUE"""),"-")</f>
        <v>-</v>
      </c>
      <c r="DP29" t="str">
        <f>IFERROR(__xludf.DUMMYFUNCTION("""COMPUTED_VALUE"""),"-")</f>
        <v>-</v>
      </c>
      <c r="DQ29" t="str">
        <f>IFERROR(__xludf.DUMMYFUNCTION("""COMPUTED_VALUE"""),"-")</f>
        <v>-</v>
      </c>
      <c r="DR29" t="str">
        <f>IFERROR(__xludf.DUMMYFUNCTION("""COMPUTED_VALUE"""),"-")</f>
        <v>-</v>
      </c>
      <c r="DS29" t="str">
        <f>IFERROR(__xludf.DUMMYFUNCTION("""COMPUTED_VALUE"""),"-")</f>
        <v>-</v>
      </c>
      <c r="DT29" t="str">
        <f>IFERROR(__xludf.DUMMYFUNCTION("""COMPUTED_VALUE"""),"-")</f>
        <v>-</v>
      </c>
      <c r="DU29" t="str">
        <f>IFERROR(__xludf.DUMMYFUNCTION("""COMPUTED_VALUE"""),"-")</f>
        <v>-</v>
      </c>
      <c r="DV29" t="str">
        <f>IFERROR(__xludf.DUMMYFUNCTION("""COMPUTED_VALUE"""),"-")</f>
        <v>-</v>
      </c>
      <c r="DW29" t="str">
        <f>IFERROR(__xludf.DUMMYFUNCTION("""COMPUTED_VALUE"""),"-")</f>
        <v>-</v>
      </c>
      <c r="DX29" t="str">
        <f>IFERROR(__xludf.DUMMYFUNCTION("""COMPUTED_VALUE"""),"-")</f>
        <v>-</v>
      </c>
      <c r="DY29" t="str">
        <f>IFERROR(__xludf.DUMMYFUNCTION("""COMPUTED_VALUE"""),"-")</f>
        <v>-</v>
      </c>
      <c r="DZ29" t="str">
        <f>IFERROR(__xludf.DUMMYFUNCTION("""COMPUTED_VALUE"""),"x")</f>
        <v>x</v>
      </c>
      <c r="EA29" t="str">
        <f>IFERROR(__xludf.DUMMYFUNCTION("""COMPUTED_VALUE"""),"OK")</f>
        <v>OK</v>
      </c>
      <c r="EB29" t="str">
        <f>IFERROR(__xludf.DUMMYFUNCTION("""COMPUTED_VALUE"""),"OK")</f>
        <v>OK</v>
      </c>
      <c r="EC29" t="str">
        <f>IFERROR(__xludf.DUMMYFUNCTION("""COMPUTED_VALUE"""),"OK")</f>
        <v>OK</v>
      </c>
      <c r="ED29" t="str">
        <f>IFERROR(__xludf.DUMMYFUNCTION("""COMPUTED_VALUE"""),"OK")</f>
        <v>OK</v>
      </c>
      <c r="EE29" t="str">
        <f>IFERROR(__xludf.DUMMYFUNCTION("""COMPUTED_VALUE"""),"OK")</f>
        <v>OK</v>
      </c>
      <c r="EF29" t="str">
        <f>IFERROR(__xludf.DUMMYFUNCTION("""COMPUTED_VALUE"""),"OK")</f>
        <v>OK</v>
      </c>
      <c r="EG29" t="str">
        <f>IFERROR(__xludf.DUMMYFUNCTION("""COMPUTED_VALUE"""),"OK")</f>
        <v>OK</v>
      </c>
      <c r="EH29" t="str">
        <f>IFERROR(__xludf.DUMMYFUNCTION("""COMPUTED_VALUE"""),"OK")</f>
        <v>OK</v>
      </c>
      <c r="EI29" t="str">
        <f>IFERROR(__xludf.DUMMYFUNCTION("""COMPUTED_VALUE"""),"OK")</f>
        <v>OK</v>
      </c>
      <c r="EJ29" t="str">
        <f>IFERROR(__xludf.DUMMYFUNCTION("""COMPUTED_VALUE"""),"OK")</f>
        <v>OK</v>
      </c>
      <c r="EK29" t="str">
        <f>IFERROR(__xludf.DUMMYFUNCTION("""COMPUTED_VALUE"""),"OK")</f>
        <v>OK</v>
      </c>
      <c r="EL29" t="str">
        <f>IFERROR(__xludf.DUMMYFUNCTION("""COMPUTED_VALUE"""),"OK")</f>
        <v>OK</v>
      </c>
      <c r="EM29" t="str">
        <f>IFERROR(__xludf.DUMMYFUNCTION("""COMPUTED_VALUE"""),"OK")</f>
        <v>OK</v>
      </c>
      <c r="EN29" t="str">
        <f>IFERROR(__xludf.DUMMYFUNCTION("""COMPUTED_VALUE"""),"OK")</f>
        <v>OK</v>
      </c>
      <c r="EO29" t="str">
        <f>IFERROR(__xludf.DUMMYFUNCTION("""COMPUTED_VALUE"""),"OK")</f>
        <v>OK</v>
      </c>
      <c r="EP29" t="str">
        <f>IFERROR(__xludf.DUMMYFUNCTION("""COMPUTED_VALUE"""),"OK")</f>
        <v>OK</v>
      </c>
      <c r="EQ29" t="str">
        <f>IFERROR(__xludf.DUMMYFUNCTION("""COMPUTED_VALUE"""),"x")</f>
        <v>x</v>
      </c>
      <c r="ER29" t="str">
        <f>IFERROR(__xludf.DUMMYFUNCTION("""COMPUTED_VALUE"""),"OK")</f>
        <v>OK</v>
      </c>
      <c r="ES29" t="str">
        <f>IFERROR(__xludf.DUMMYFUNCTION("""COMPUTED_VALUE"""),"OK")</f>
        <v>OK</v>
      </c>
      <c r="ET29" t="str">
        <f>IFERROR(__xludf.DUMMYFUNCTION("""COMPUTED_VALUE"""),"OK")</f>
        <v>OK</v>
      </c>
      <c r="EU29" t="str">
        <f>IFERROR(__xludf.DUMMYFUNCTION("""COMPUTED_VALUE"""),"OK")</f>
        <v>OK</v>
      </c>
      <c r="EV29" t="str">
        <f>IFERROR(__xludf.DUMMYFUNCTION("""COMPUTED_VALUE"""),"OK")</f>
        <v>OK</v>
      </c>
      <c r="EW29" t="str">
        <f>IFERROR(__xludf.DUMMYFUNCTION("""COMPUTED_VALUE"""),"OK")</f>
        <v>OK</v>
      </c>
      <c r="EX29" t="str">
        <f>IFERROR(__xludf.DUMMYFUNCTION("""COMPUTED_VALUE"""),"OK")</f>
        <v>OK</v>
      </c>
      <c r="EY29" t="str">
        <f>IFERROR(__xludf.DUMMYFUNCTION("""COMPUTED_VALUE"""),"OK")</f>
        <v>OK</v>
      </c>
      <c r="EZ29" t="str">
        <f>IFERROR(__xludf.DUMMYFUNCTION("""COMPUTED_VALUE"""),"OK")</f>
        <v>OK</v>
      </c>
      <c r="FA29" t="str">
        <f>IFERROR(__xludf.DUMMYFUNCTION("""COMPUTED_VALUE"""),"OK")</f>
        <v>OK</v>
      </c>
      <c r="FB29" t="str">
        <f>IFERROR(__xludf.DUMMYFUNCTION("""COMPUTED_VALUE"""),"OK")</f>
        <v>OK</v>
      </c>
      <c r="FC29" t="str">
        <f>IFERROR(__xludf.DUMMYFUNCTION("""COMPUTED_VALUE"""),"OK")</f>
        <v>OK</v>
      </c>
      <c r="FD29" t="str">
        <f>IFERROR(__xludf.DUMMYFUNCTION("""COMPUTED_VALUE"""),"OK")</f>
        <v>OK</v>
      </c>
      <c r="FE29" t="str">
        <f>IFERROR(__xludf.DUMMYFUNCTION("""COMPUTED_VALUE"""),"TLE")</f>
        <v>TLE</v>
      </c>
      <c r="FF29" t="str">
        <f>IFERROR(__xludf.DUMMYFUNCTION("""COMPUTED_VALUE"""),"TLE")</f>
        <v>TLE</v>
      </c>
      <c r="FG29" t="str">
        <f>IFERROR(__xludf.DUMMYFUNCTION("""COMPUTED_VALUE"""),"TLE")</f>
        <v>TLE</v>
      </c>
      <c r="FH29" t="str">
        <f>IFERROR(__xludf.DUMMYFUNCTION("""COMPUTED_VALUE"""),"OK")</f>
        <v>OK</v>
      </c>
      <c r="FI29" t="str">
        <f>IFERROR(__xludf.DUMMYFUNCTION("""COMPUTED_VALUE"""),"OK")</f>
        <v>OK</v>
      </c>
      <c r="FJ29" t="str">
        <f>IFERROR(__xludf.DUMMYFUNCTION("""COMPUTED_VALUE"""),"TLE")</f>
        <v>TLE</v>
      </c>
      <c r="FK29" t="str">
        <f>IFERROR(__xludf.DUMMYFUNCTION("""COMPUTED_VALUE"""),"OK")</f>
        <v>OK</v>
      </c>
      <c r="FL29" t="str">
        <f>IFERROR(__xludf.DUMMYFUNCTION("""COMPUTED_VALUE"""),"OK")</f>
        <v>OK</v>
      </c>
      <c r="FM29" t="str">
        <f>IFERROR(__xludf.DUMMYFUNCTION("""COMPUTED_VALUE"""),"OK")</f>
        <v>OK</v>
      </c>
      <c r="FN29" t="str">
        <f>IFERROR(__xludf.DUMMYFUNCTION("""COMPUTED_VALUE"""),"TLE")</f>
        <v>TLE</v>
      </c>
      <c r="FO29" t="str">
        <f>IFERROR(__xludf.DUMMYFUNCTION("""COMPUTED_VALUE"""),"TLE")</f>
        <v>TLE</v>
      </c>
      <c r="FP29" t="str">
        <f>IFERROR(__xludf.DUMMYFUNCTION("""COMPUTED_VALUE"""),"TLE")</f>
        <v>TLE</v>
      </c>
      <c r="FQ29" t="str">
        <f>IFERROR(__xludf.DUMMYFUNCTION("""COMPUTED_VALUE"""),"TLE")</f>
        <v>TLE</v>
      </c>
      <c r="FR29" t="str">
        <f>IFERROR(__xludf.DUMMYFUNCTION("""COMPUTED_VALUE"""),"OK")</f>
        <v>OK</v>
      </c>
      <c r="FS29" t="str">
        <f>IFERROR(__xludf.DUMMYFUNCTION("""COMPUTED_VALUE"""),"TLE")</f>
        <v>TLE</v>
      </c>
      <c r="FT29" t="str">
        <f>IFERROR(__xludf.DUMMYFUNCTION("""COMPUTED_VALUE"""),"x")</f>
        <v>x</v>
      </c>
      <c r="FU29" t="str">
        <f>IFERROR(__xludf.DUMMYFUNCTION("""COMPUTED_VALUE"""),"OK")</f>
        <v>OK</v>
      </c>
      <c r="FV29" t="str">
        <f>IFERROR(__xludf.DUMMYFUNCTION("""COMPUTED_VALUE"""),"OK")</f>
        <v>OK</v>
      </c>
      <c r="FW29" t="str">
        <f>IFERROR(__xludf.DUMMYFUNCTION("""COMPUTED_VALUE"""),"OK")</f>
        <v>OK</v>
      </c>
      <c r="FX29" t="str">
        <f>IFERROR(__xludf.DUMMYFUNCTION("""COMPUTED_VALUE"""),"OK")</f>
        <v>OK</v>
      </c>
      <c r="FY29" t="str">
        <f>IFERROR(__xludf.DUMMYFUNCTION("""COMPUTED_VALUE"""),"OK")</f>
        <v>OK</v>
      </c>
      <c r="FZ29" t="str">
        <f>IFERROR(__xludf.DUMMYFUNCTION("""COMPUTED_VALUE"""),"TLE")</f>
        <v>TLE</v>
      </c>
      <c r="GA29" t="str">
        <f>IFERROR(__xludf.DUMMYFUNCTION("""COMPUTED_VALUE"""),"TLE")</f>
        <v>TLE</v>
      </c>
      <c r="GB29" t="str">
        <f>IFERROR(__xludf.DUMMYFUNCTION("""COMPUTED_VALUE"""),"TLE")</f>
        <v>TLE</v>
      </c>
      <c r="GC29" t="str">
        <f>IFERROR(__xludf.DUMMYFUNCTION("""COMPUTED_VALUE"""),"TLE")</f>
        <v>TLE</v>
      </c>
      <c r="GD29" t="str">
        <f>IFERROR(__xludf.DUMMYFUNCTION("""COMPUTED_VALUE"""),"TLE")</f>
        <v>TLE</v>
      </c>
      <c r="GE29" t="str">
        <f>IFERROR(__xludf.DUMMYFUNCTION("""COMPUTED_VALUE"""),"TLE")</f>
        <v>TLE</v>
      </c>
      <c r="GF29" t="str">
        <f>IFERROR(__xludf.DUMMYFUNCTION("""COMPUTED_VALUE"""),"TLE")</f>
        <v>TLE</v>
      </c>
      <c r="GG29" t="str">
        <f>IFERROR(__xludf.DUMMYFUNCTION("""COMPUTED_VALUE"""),"TLE")</f>
        <v>TLE</v>
      </c>
      <c r="GH29" t="str">
        <f>IFERROR(__xludf.DUMMYFUNCTION("""COMPUTED_VALUE"""),"TLE")</f>
        <v>TLE</v>
      </c>
      <c r="GI29" t="str">
        <f>IFERROR(__xludf.DUMMYFUNCTION("""COMPUTED_VALUE"""),"TLE")</f>
        <v>TLE</v>
      </c>
      <c r="GJ29" t="str">
        <f>IFERROR(__xludf.DUMMYFUNCTION("""COMPUTED_VALUE"""),"TLE")</f>
        <v>TLE</v>
      </c>
      <c r="GK29" t="str">
        <f>IFERROR(__xludf.DUMMYFUNCTION("""COMPUTED_VALUE"""),"TLE")</f>
        <v>TLE</v>
      </c>
      <c r="GL29" t="str">
        <f>IFERROR(__xludf.DUMMYFUNCTION("""COMPUTED_VALUE"""),"TLE")</f>
        <v>TLE</v>
      </c>
      <c r="GM29" t="str">
        <f>IFERROR(__xludf.DUMMYFUNCTION("""COMPUTED_VALUE"""),"TLE")</f>
        <v>TLE</v>
      </c>
      <c r="GN29" t="str">
        <f>IFERROR(__xludf.DUMMYFUNCTION("""COMPUTED_VALUE"""),"TLE")</f>
        <v>TLE</v>
      </c>
      <c r="GO29" t="str">
        <f>IFERROR(__xludf.DUMMYFUNCTION("""COMPUTED_VALUE"""),"TLE")</f>
        <v>TLE</v>
      </c>
      <c r="GP29" t="str">
        <f>IFERROR(__xludf.DUMMYFUNCTION("""COMPUTED_VALUE"""),"TLE")</f>
        <v>TLE</v>
      </c>
      <c r="GQ29" t="str">
        <f>IFERROR(__xludf.DUMMYFUNCTION("""COMPUTED_VALUE"""),"TLE")</f>
        <v>TLE</v>
      </c>
      <c r="GR29" t="str">
        <f>IFERROR(__xludf.DUMMYFUNCTION("""COMPUTED_VALUE"""),"TLE")</f>
        <v>TLE</v>
      </c>
      <c r="GS29" t="str">
        <f>IFERROR(__xludf.DUMMYFUNCTION("""COMPUTED_VALUE"""),"x")</f>
        <v>x</v>
      </c>
      <c r="GT29" t="str">
        <f>IFERROR(__xludf.DUMMYFUNCTION("""COMPUTED_VALUE"""),"x")</f>
        <v>x</v>
      </c>
      <c r="GU29">
        <f>IFERROR(__xludf.DUMMYFUNCTION("""COMPUTED_VALUE"""),0.0)</f>
        <v>0</v>
      </c>
      <c r="GV29">
        <f>IFERROR(__xludf.DUMMYFUNCTION("""COMPUTED_VALUE"""),0.0)</f>
        <v>0</v>
      </c>
      <c r="GW29">
        <f>IFERROR(__xludf.DUMMYFUNCTION("""COMPUTED_VALUE"""),0.0)</f>
        <v>0</v>
      </c>
      <c r="GX29">
        <f>IFERROR(__xludf.DUMMYFUNCTION("""COMPUTED_VALUE"""),0.0)</f>
        <v>0</v>
      </c>
      <c r="GY29">
        <f>IFERROR(__xludf.DUMMYFUNCTION("""COMPUTED_VALUE"""),0.0)</f>
        <v>0</v>
      </c>
      <c r="GZ29">
        <f>IFERROR(__xludf.DUMMYFUNCTION("""COMPUTED_VALUE"""),0.0)</f>
        <v>0</v>
      </c>
      <c r="HA29">
        <f>IFERROR(__xludf.DUMMYFUNCTION("""COMPUTED_VALUE"""),0.0)</f>
        <v>0</v>
      </c>
      <c r="HB29">
        <f>IFERROR(__xludf.DUMMYFUNCTION("""COMPUTED_VALUE"""),0.0)</f>
        <v>0</v>
      </c>
      <c r="HC29">
        <f>IFERROR(__xludf.DUMMYFUNCTION("""COMPUTED_VALUE"""),0.0)</f>
        <v>0</v>
      </c>
      <c r="HD29">
        <f>IFERROR(__xludf.DUMMYFUNCTION("""COMPUTED_VALUE"""),0.0)</f>
        <v>0</v>
      </c>
      <c r="HE29">
        <f>IFERROR(__xludf.DUMMYFUNCTION("""COMPUTED_VALUE"""),0.0)</f>
        <v>0</v>
      </c>
      <c r="HF29">
        <f>IFERROR(__xludf.DUMMYFUNCTION("""COMPUTED_VALUE"""),0.0)</f>
        <v>0</v>
      </c>
      <c r="HG29">
        <f>IFERROR(__xludf.DUMMYFUNCTION("""COMPUTED_VALUE"""),0.0)</f>
        <v>0</v>
      </c>
      <c r="HH29">
        <f>IFERROR(__xludf.DUMMYFUNCTION("""COMPUTED_VALUE"""),0.0)</f>
        <v>0</v>
      </c>
      <c r="HI29">
        <f>IFERROR(__xludf.DUMMYFUNCTION("""COMPUTED_VALUE"""),0.0)</f>
        <v>0</v>
      </c>
      <c r="HJ29">
        <f>IFERROR(__xludf.DUMMYFUNCTION("""COMPUTED_VALUE"""),0.0)</f>
        <v>0</v>
      </c>
      <c r="HK29">
        <f>IFERROR(__xludf.DUMMYFUNCTION("""COMPUTED_VALUE"""),0.0)</f>
        <v>0</v>
      </c>
      <c r="HL29">
        <f>IFERROR(__xludf.DUMMYFUNCTION("""COMPUTED_VALUE"""),0.0)</f>
        <v>0</v>
      </c>
      <c r="HM29">
        <f>IFERROR(__xludf.DUMMYFUNCTION("""COMPUTED_VALUE"""),0.0)</f>
        <v>0</v>
      </c>
      <c r="HN29">
        <f>IFERROR(__xludf.DUMMYFUNCTION("""COMPUTED_VALUE"""),0.0)</f>
        <v>0</v>
      </c>
      <c r="HO29">
        <f>IFERROR(__xludf.DUMMYFUNCTION("""COMPUTED_VALUE"""),0.0)</f>
        <v>0</v>
      </c>
      <c r="HP29">
        <f>IFERROR(__xludf.DUMMYFUNCTION("""COMPUTED_VALUE"""),0.0)</f>
        <v>0</v>
      </c>
      <c r="HQ29">
        <f>IFERROR(__xludf.DUMMYFUNCTION("""COMPUTED_VALUE"""),0.0)</f>
        <v>0</v>
      </c>
      <c r="HR29">
        <f>IFERROR(__xludf.DUMMYFUNCTION("""COMPUTED_VALUE"""),0.0)</f>
        <v>0</v>
      </c>
      <c r="HS29">
        <f>IFERROR(__xludf.DUMMYFUNCTION("""COMPUTED_VALUE"""),0.0)</f>
        <v>0</v>
      </c>
      <c r="HT29">
        <f>IFERROR(__xludf.DUMMYFUNCTION("""COMPUTED_VALUE"""),0.0)</f>
        <v>0</v>
      </c>
      <c r="HU29">
        <f>IFERROR(__xludf.DUMMYFUNCTION("""COMPUTED_VALUE"""),0.0)</f>
        <v>0</v>
      </c>
      <c r="HV29">
        <f>IFERROR(__xludf.DUMMYFUNCTION("""COMPUTED_VALUE"""),0.0)</f>
        <v>0</v>
      </c>
      <c r="HW29">
        <f>IFERROR(__xludf.DUMMYFUNCTION("""COMPUTED_VALUE"""),0.0)</f>
        <v>0</v>
      </c>
      <c r="HX29">
        <f>IFERROR(__xludf.DUMMYFUNCTION("""COMPUTED_VALUE"""),0.0)</f>
        <v>0</v>
      </c>
      <c r="HY29">
        <f>IFERROR(__xludf.DUMMYFUNCTION("""COMPUTED_VALUE"""),0.0)</f>
        <v>0</v>
      </c>
      <c r="HZ29">
        <f>IFERROR(__xludf.DUMMYFUNCTION("""COMPUTED_VALUE"""),0.0)</f>
        <v>0</v>
      </c>
      <c r="IA29">
        <f>IFERROR(__xludf.DUMMYFUNCTION("""COMPUTED_VALUE"""),0.0)</f>
        <v>0</v>
      </c>
      <c r="IB29">
        <f>IFERROR(__xludf.DUMMYFUNCTION("""COMPUTED_VALUE"""),0.0)</f>
        <v>0</v>
      </c>
      <c r="IC29">
        <f>IFERROR(__xludf.DUMMYFUNCTION("""COMPUTED_VALUE"""),0.0)</f>
        <v>0</v>
      </c>
      <c r="ID29">
        <f>IFERROR(__xludf.DUMMYFUNCTION("""COMPUTED_VALUE"""),0.0)</f>
        <v>0</v>
      </c>
      <c r="IE29">
        <f>IFERROR(__xludf.DUMMYFUNCTION("""COMPUTED_VALUE"""),0.0)</f>
        <v>0</v>
      </c>
      <c r="IF29">
        <f>IFERROR(__xludf.DUMMYFUNCTION("""COMPUTED_VALUE"""),0.0)</f>
        <v>0</v>
      </c>
      <c r="IG29">
        <f>IFERROR(__xludf.DUMMYFUNCTION("""COMPUTED_VALUE"""),0.0)</f>
        <v>0</v>
      </c>
      <c r="IH29">
        <f>IFERROR(__xludf.DUMMYFUNCTION("""COMPUTED_VALUE"""),0.0)</f>
        <v>0</v>
      </c>
      <c r="II29">
        <f>IFERROR(__xludf.DUMMYFUNCTION("""COMPUTED_VALUE"""),0.0)</f>
        <v>0</v>
      </c>
      <c r="IJ29">
        <f>IFERROR(__xludf.DUMMYFUNCTION("""COMPUTED_VALUE"""),0.0)</f>
        <v>0</v>
      </c>
      <c r="IK29" t="str">
        <f>IFERROR(__xludf.DUMMYFUNCTION("""COMPUTED_VALUE"""),"x")</f>
        <v>x</v>
      </c>
      <c r="IL29">
        <f>IFERROR(__xludf.DUMMYFUNCTION("""COMPUTED_VALUE"""),0.0)</f>
        <v>0</v>
      </c>
      <c r="IM29">
        <f>IFERROR(__xludf.DUMMYFUNCTION("""COMPUTED_VALUE"""),0.0)</f>
        <v>0</v>
      </c>
      <c r="IN29">
        <f>IFERROR(__xludf.DUMMYFUNCTION("""COMPUTED_VALUE"""),0.0)</f>
        <v>0</v>
      </c>
      <c r="IO29">
        <f>IFERROR(__xludf.DUMMYFUNCTION("""COMPUTED_VALUE"""),0.0)</f>
        <v>0</v>
      </c>
      <c r="IP29">
        <f>IFERROR(__xludf.DUMMYFUNCTION("""COMPUTED_VALUE"""),0.0)</f>
        <v>0</v>
      </c>
      <c r="IQ29">
        <f>IFERROR(__xludf.DUMMYFUNCTION("""COMPUTED_VALUE"""),0.0)</f>
        <v>0</v>
      </c>
      <c r="IR29">
        <f>IFERROR(__xludf.DUMMYFUNCTION("""COMPUTED_VALUE"""),0.0)</f>
        <v>0</v>
      </c>
      <c r="IS29">
        <f>IFERROR(__xludf.DUMMYFUNCTION("""COMPUTED_VALUE"""),0.0)</f>
        <v>0</v>
      </c>
      <c r="IT29">
        <f>IFERROR(__xludf.DUMMYFUNCTION("""COMPUTED_VALUE"""),0.0)</f>
        <v>0</v>
      </c>
      <c r="IU29">
        <f>IFERROR(__xludf.DUMMYFUNCTION("""COMPUTED_VALUE"""),0.0)</f>
        <v>0</v>
      </c>
      <c r="IV29">
        <f>IFERROR(__xludf.DUMMYFUNCTION("""COMPUTED_VALUE"""),0.0)</f>
        <v>0</v>
      </c>
      <c r="IW29">
        <f>IFERROR(__xludf.DUMMYFUNCTION("""COMPUTED_VALUE"""),0.0)</f>
        <v>0</v>
      </c>
      <c r="IX29">
        <f>IFERROR(__xludf.DUMMYFUNCTION("""COMPUTED_VALUE"""),0.0)</f>
        <v>0</v>
      </c>
      <c r="IY29">
        <f>IFERROR(__xludf.DUMMYFUNCTION("""COMPUTED_VALUE"""),0.0)</f>
        <v>0</v>
      </c>
      <c r="IZ29">
        <f>IFERROR(__xludf.DUMMYFUNCTION("""COMPUTED_VALUE"""),0.0)</f>
        <v>0</v>
      </c>
      <c r="JA29">
        <f>IFERROR(__xludf.DUMMYFUNCTION("""COMPUTED_VALUE"""),0.0)</f>
        <v>0</v>
      </c>
      <c r="JB29">
        <f>IFERROR(__xludf.DUMMYFUNCTION("""COMPUTED_VALUE"""),0.0)</f>
        <v>0</v>
      </c>
      <c r="JC29">
        <f>IFERROR(__xludf.DUMMYFUNCTION("""COMPUTED_VALUE"""),0.0)</f>
        <v>0</v>
      </c>
      <c r="JD29">
        <f>IFERROR(__xludf.DUMMYFUNCTION("""COMPUTED_VALUE"""),0.0)</f>
        <v>0</v>
      </c>
      <c r="JE29">
        <f>IFERROR(__xludf.DUMMYFUNCTION("""COMPUTED_VALUE"""),0.0)</f>
        <v>0</v>
      </c>
      <c r="JF29">
        <f>IFERROR(__xludf.DUMMYFUNCTION("""COMPUTED_VALUE"""),0.0)</f>
        <v>0</v>
      </c>
      <c r="JG29">
        <f>IFERROR(__xludf.DUMMYFUNCTION("""COMPUTED_VALUE"""),0.0)</f>
        <v>0</v>
      </c>
      <c r="JH29">
        <f>IFERROR(__xludf.DUMMYFUNCTION("""COMPUTED_VALUE"""),0.0)</f>
        <v>0</v>
      </c>
      <c r="JI29">
        <f>IFERROR(__xludf.DUMMYFUNCTION("""COMPUTED_VALUE"""),0.0)</f>
        <v>0</v>
      </c>
      <c r="JJ29">
        <f>IFERROR(__xludf.DUMMYFUNCTION("""COMPUTED_VALUE"""),0.0)</f>
        <v>0</v>
      </c>
      <c r="JK29">
        <f>IFERROR(__xludf.DUMMYFUNCTION("""COMPUTED_VALUE"""),0.0)</f>
        <v>0</v>
      </c>
      <c r="JL29">
        <f>IFERROR(__xludf.DUMMYFUNCTION("""COMPUTED_VALUE"""),0.0)</f>
        <v>0</v>
      </c>
      <c r="JM29">
        <f>IFERROR(__xludf.DUMMYFUNCTION("""COMPUTED_VALUE"""),0.0)</f>
        <v>0</v>
      </c>
      <c r="JN29">
        <f>IFERROR(__xludf.DUMMYFUNCTION("""COMPUTED_VALUE"""),0.0)</f>
        <v>0</v>
      </c>
      <c r="JO29">
        <f>IFERROR(__xludf.DUMMYFUNCTION("""COMPUTED_VALUE"""),0.0)</f>
        <v>0</v>
      </c>
      <c r="JP29">
        <f>IFERROR(__xludf.DUMMYFUNCTION("""COMPUTED_VALUE"""),0.0)</f>
        <v>0</v>
      </c>
      <c r="JQ29">
        <f>IFERROR(__xludf.DUMMYFUNCTION("""COMPUTED_VALUE"""),0.0)</f>
        <v>0</v>
      </c>
      <c r="JR29">
        <f>IFERROR(__xludf.DUMMYFUNCTION("""COMPUTED_VALUE"""),0.0)</f>
        <v>0</v>
      </c>
      <c r="JS29" t="str">
        <f>IFERROR(__xludf.DUMMYFUNCTION("""COMPUTED_VALUE"""),"x")</f>
        <v>x</v>
      </c>
      <c r="JT29">
        <f>IFERROR(__xludf.DUMMYFUNCTION("""COMPUTED_VALUE"""),0.0)</f>
        <v>0</v>
      </c>
      <c r="JU29">
        <f>IFERROR(__xludf.DUMMYFUNCTION("""COMPUTED_VALUE"""),0.0)</f>
        <v>0</v>
      </c>
      <c r="JV29">
        <f>IFERROR(__xludf.DUMMYFUNCTION("""COMPUTED_VALUE"""),0.0)</f>
        <v>0</v>
      </c>
      <c r="JW29">
        <f>IFERROR(__xludf.DUMMYFUNCTION("""COMPUTED_VALUE"""),0.0)</f>
        <v>0</v>
      </c>
      <c r="JX29">
        <f>IFERROR(__xludf.DUMMYFUNCTION("""COMPUTED_VALUE"""),0.0)</f>
        <v>0</v>
      </c>
      <c r="JY29">
        <f>IFERROR(__xludf.DUMMYFUNCTION("""COMPUTED_VALUE"""),0.0)</f>
        <v>0</v>
      </c>
      <c r="JZ29">
        <f>IFERROR(__xludf.DUMMYFUNCTION("""COMPUTED_VALUE"""),0.0)</f>
        <v>0</v>
      </c>
      <c r="KA29">
        <f>IFERROR(__xludf.DUMMYFUNCTION("""COMPUTED_VALUE"""),0.0)</f>
        <v>0</v>
      </c>
      <c r="KB29">
        <f>IFERROR(__xludf.DUMMYFUNCTION("""COMPUTED_VALUE"""),0.0)</f>
        <v>0</v>
      </c>
      <c r="KC29">
        <f>IFERROR(__xludf.DUMMYFUNCTION("""COMPUTED_VALUE"""),0.0)</f>
        <v>0</v>
      </c>
      <c r="KD29">
        <f>IFERROR(__xludf.DUMMYFUNCTION("""COMPUTED_VALUE"""),0.0)</f>
        <v>0</v>
      </c>
      <c r="KE29">
        <f>IFERROR(__xludf.DUMMYFUNCTION("""COMPUTED_VALUE"""),0.0)</f>
        <v>0</v>
      </c>
      <c r="KF29">
        <f>IFERROR(__xludf.DUMMYFUNCTION("""COMPUTED_VALUE"""),0.0)</f>
        <v>0</v>
      </c>
      <c r="KG29">
        <f>IFERROR(__xludf.DUMMYFUNCTION("""COMPUTED_VALUE"""),0.0)</f>
        <v>0</v>
      </c>
      <c r="KH29">
        <f>IFERROR(__xludf.DUMMYFUNCTION("""COMPUTED_VALUE"""),0.0)</f>
        <v>0</v>
      </c>
      <c r="KI29">
        <f>IFERROR(__xludf.DUMMYFUNCTION("""COMPUTED_VALUE"""),0.0)</f>
        <v>0</v>
      </c>
      <c r="KJ29">
        <f>IFERROR(__xludf.DUMMYFUNCTION("""COMPUTED_VALUE"""),0.0)</f>
        <v>0</v>
      </c>
      <c r="KK29">
        <f>IFERROR(__xludf.DUMMYFUNCTION("""COMPUTED_VALUE"""),0.0)</f>
        <v>0</v>
      </c>
      <c r="KL29">
        <f>IFERROR(__xludf.DUMMYFUNCTION("""COMPUTED_VALUE"""),0.0)</f>
        <v>0</v>
      </c>
      <c r="KM29">
        <f>IFERROR(__xludf.DUMMYFUNCTION("""COMPUTED_VALUE"""),0.0)</f>
        <v>0</v>
      </c>
      <c r="KN29">
        <f>IFERROR(__xludf.DUMMYFUNCTION("""COMPUTED_VALUE"""),0.0)</f>
        <v>0</v>
      </c>
      <c r="KO29">
        <f>IFERROR(__xludf.DUMMYFUNCTION("""COMPUTED_VALUE"""),0.0)</f>
        <v>0</v>
      </c>
      <c r="KP29">
        <f>IFERROR(__xludf.DUMMYFUNCTION("""COMPUTED_VALUE"""),0.0)</f>
        <v>0</v>
      </c>
      <c r="KQ29">
        <f>IFERROR(__xludf.DUMMYFUNCTION("""COMPUTED_VALUE"""),0.0)</f>
        <v>0</v>
      </c>
      <c r="KR29">
        <f>IFERROR(__xludf.DUMMYFUNCTION("""COMPUTED_VALUE"""),0.0)</f>
        <v>0</v>
      </c>
      <c r="KS29">
        <f>IFERROR(__xludf.DUMMYFUNCTION("""COMPUTED_VALUE"""),0.0)</f>
        <v>0</v>
      </c>
      <c r="KT29">
        <f>IFERROR(__xludf.DUMMYFUNCTION("""COMPUTED_VALUE"""),0.0)</f>
        <v>0</v>
      </c>
      <c r="KU29">
        <f>IFERROR(__xludf.DUMMYFUNCTION("""COMPUTED_VALUE"""),0.0)</f>
        <v>0</v>
      </c>
      <c r="KV29">
        <f>IFERROR(__xludf.DUMMYFUNCTION("""COMPUTED_VALUE"""),0.0)</f>
        <v>0</v>
      </c>
      <c r="KW29">
        <f>IFERROR(__xludf.DUMMYFUNCTION("""COMPUTED_VALUE"""),0.0)</f>
        <v>0</v>
      </c>
      <c r="KX29">
        <f>IFERROR(__xludf.DUMMYFUNCTION("""COMPUTED_VALUE"""),0.0)</f>
        <v>0</v>
      </c>
      <c r="KY29">
        <f>IFERROR(__xludf.DUMMYFUNCTION("""COMPUTED_VALUE"""),0.0)</f>
        <v>0</v>
      </c>
      <c r="KZ29" t="str">
        <f>IFERROR(__xludf.DUMMYFUNCTION("""COMPUTED_VALUE"""),"x")</f>
        <v>x</v>
      </c>
      <c r="LA29">
        <f>IFERROR(__xludf.DUMMYFUNCTION("""COMPUTED_VALUE"""),1.0)</f>
        <v>1</v>
      </c>
      <c r="LB29">
        <f>IFERROR(__xludf.DUMMYFUNCTION("""COMPUTED_VALUE"""),1.0)</f>
        <v>1</v>
      </c>
      <c r="LC29">
        <f>IFERROR(__xludf.DUMMYFUNCTION("""COMPUTED_VALUE"""),1.0)</f>
        <v>1</v>
      </c>
      <c r="LD29">
        <f>IFERROR(__xludf.DUMMYFUNCTION("""COMPUTED_VALUE"""),1.0)</f>
        <v>1</v>
      </c>
      <c r="LE29">
        <f>IFERROR(__xludf.DUMMYFUNCTION("""COMPUTED_VALUE"""),1.0)</f>
        <v>1</v>
      </c>
      <c r="LF29">
        <f>IFERROR(__xludf.DUMMYFUNCTION("""COMPUTED_VALUE"""),1.0)</f>
        <v>1</v>
      </c>
      <c r="LG29">
        <f>IFERROR(__xludf.DUMMYFUNCTION("""COMPUTED_VALUE"""),1.0)</f>
        <v>1</v>
      </c>
      <c r="LH29">
        <f>IFERROR(__xludf.DUMMYFUNCTION("""COMPUTED_VALUE"""),1.0)</f>
        <v>1</v>
      </c>
      <c r="LI29">
        <f>IFERROR(__xludf.DUMMYFUNCTION("""COMPUTED_VALUE"""),1.0)</f>
        <v>1</v>
      </c>
      <c r="LJ29">
        <f>IFERROR(__xludf.DUMMYFUNCTION("""COMPUTED_VALUE"""),1.0)</f>
        <v>1</v>
      </c>
      <c r="LK29">
        <f>IFERROR(__xludf.DUMMYFUNCTION("""COMPUTED_VALUE"""),1.0)</f>
        <v>1</v>
      </c>
      <c r="LL29">
        <f>IFERROR(__xludf.DUMMYFUNCTION("""COMPUTED_VALUE"""),1.0)</f>
        <v>1</v>
      </c>
      <c r="LM29">
        <f>IFERROR(__xludf.DUMMYFUNCTION("""COMPUTED_VALUE"""),1.0)</f>
        <v>1</v>
      </c>
      <c r="LN29">
        <f>IFERROR(__xludf.DUMMYFUNCTION("""COMPUTED_VALUE"""),1.0)</f>
        <v>1</v>
      </c>
      <c r="LO29">
        <f>IFERROR(__xludf.DUMMYFUNCTION("""COMPUTED_VALUE"""),1.0)</f>
        <v>1</v>
      </c>
      <c r="LP29">
        <f>IFERROR(__xludf.DUMMYFUNCTION("""COMPUTED_VALUE"""),1.0)</f>
        <v>1</v>
      </c>
      <c r="LQ29" t="str">
        <f>IFERROR(__xludf.DUMMYFUNCTION("""COMPUTED_VALUE"""),"x")</f>
        <v>x</v>
      </c>
      <c r="LR29">
        <f>IFERROR(__xludf.DUMMYFUNCTION("""COMPUTED_VALUE"""),1.0)</f>
        <v>1</v>
      </c>
      <c r="LS29">
        <f>IFERROR(__xludf.DUMMYFUNCTION("""COMPUTED_VALUE"""),1.0)</f>
        <v>1</v>
      </c>
      <c r="LT29">
        <f>IFERROR(__xludf.DUMMYFUNCTION("""COMPUTED_VALUE"""),1.0)</f>
        <v>1</v>
      </c>
      <c r="LU29">
        <f>IFERROR(__xludf.DUMMYFUNCTION("""COMPUTED_VALUE"""),1.0)</f>
        <v>1</v>
      </c>
      <c r="LV29">
        <f>IFERROR(__xludf.DUMMYFUNCTION("""COMPUTED_VALUE"""),1.0)</f>
        <v>1</v>
      </c>
      <c r="LW29">
        <f>IFERROR(__xludf.DUMMYFUNCTION("""COMPUTED_VALUE"""),1.0)</f>
        <v>1</v>
      </c>
      <c r="LX29">
        <f>IFERROR(__xludf.DUMMYFUNCTION("""COMPUTED_VALUE"""),1.0)</f>
        <v>1</v>
      </c>
      <c r="LY29">
        <f>IFERROR(__xludf.DUMMYFUNCTION("""COMPUTED_VALUE"""),1.0)</f>
        <v>1</v>
      </c>
      <c r="LZ29">
        <f>IFERROR(__xludf.DUMMYFUNCTION("""COMPUTED_VALUE"""),1.0)</f>
        <v>1</v>
      </c>
      <c r="MA29">
        <f>IFERROR(__xludf.DUMMYFUNCTION("""COMPUTED_VALUE"""),1.0)</f>
        <v>1</v>
      </c>
      <c r="MB29">
        <f>IFERROR(__xludf.DUMMYFUNCTION("""COMPUTED_VALUE"""),1.0)</f>
        <v>1</v>
      </c>
      <c r="MC29">
        <f>IFERROR(__xludf.DUMMYFUNCTION("""COMPUTED_VALUE"""),1.0)</f>
        <v>1</v>
      </c>
      <c r="MD29">
        <f>IFERROR(__xludf.DUMMYFUNCTION("""COMPUTED_VALUE"""),1.0)</f>
        <v>1</v>
      </c>
      <c r="ME29">
        <f>IFERROR(__xludf.DUMMYFUNCTION("""COMPUTED_VALUE"""),0.0)</f>
        <v>0</v>
      </c>
      <c r="MF29">
        <f>IFERROR(__xludf.DUMMYFUNCTION("""COMPUTED_VALUE"""),0.0)</f>
        <v>0</v>
      </c>
      <c r="MG29">
        <f>IFERROR(__xludf.DUMMYFUNCTION("""COMPUTED_VALUE"""),0.0)</f>
        <v>0</v>
      </c>
      <c r="MH29">
        <f>IFERROR(__xludf.DUMMYFUNCTION("""COMPUTED_VALUE"""),1.0)</f>
        <v>1</v>
      </c>
      <c r="MI29">
        <f>IFERROR(__xludf.DUMMYFUNCTION("""COMPUTED_VALUE"""),1.0)</f>
        <v>1</v>
      </c>
      <c r="MJ29">
        <f>IFERROR(__xludf.DUMMYFUNCTION("""COMPUTED_VALUE"""),0.0)</f>
        <v>0</v>
      </c>
      <c r="MK29">
        <f>IFERROR(__xludf.DUMMYFUNCTION("""COMPUTED_VALUE"""),1.0)</f>
        <v>1</v>
      </c>
      <c r="ML29">
        <f>IFERROR(__xludf.DUMMYFUNCTION("""COMPUTED_VALUE"""),1.0)</f>
        <v>1</v>
      </c>
      <c r="MM29">
        <f>IFERROR(__xludf.DUMMYFUNCTION("""COMPUTED_VALUE"""),1.0)</f>
        <v>1</v>
      </c>
      <c r="MN29">
        <f>IFERROR(__xludf.DUMMYFUNCTION("""COMPUTED_VALUE"""),0.0)</f>
        <v>0</v>
      </c>
      <c r="MO29">
        <f>IFERROR(__xludf.DUMMYFUNCTION("""COMPUTED_VALUE"""),0.0)</f>
        <v>0</v>
      </c>
      <c r="MP29">
        <f>IFERROR(__xludf.DUMMYFUNCTION("""COMPUTED_VALUE"""),0.0)</f>
        <v>0</v>
      </c>
      <c r="MQ29">
        <f>IFERROR(__xludf.DUMMYFUNCTION("""COMPUTED_VALUE"""),0.0)</f>
        <v>0</v>
      </c>
      <c r="MR29">
        <f>IFERROR(__xludf.DUMMYFUNCTION("""COMPUTED_VALUE"""),1.0)</f>
        <v>1</v>
      </c>
      <c r="MS29">
        <f>IFERROR(__xludf.DUMMYFUNCTION("""COMPUTED_VALUE"""),0.0)</f>
        <v>0</v>
      </c>
      <c r="MT29" t="str">
        <f>IFERROR(__xludf.DUMMYFUNCTION("""COMPUTED_VALUE"""),"x")</f>
        <v>x</v>
      </c>
      <c r="MU29">
        <f>IFERROR(__xludf.DUMMYFUNCTION("""COMPUTED_VALUE"""),1.0)</f>
        <v>1</v>
      </c>
      <c r="MV29">
        <f>IFERROR(__xludf.DUMMYFUNCTION("""COMPUTED_VALUE"""),1.0)</f>
        <v>1</v>
      </c>
      <c r="MW29">
        <f>IFERROR(__xludf.DUMMYFUNCTION("""COMPUTED_VALUE"""),1.0)</f>
        <v>1</v>
      </c>
      <c r="MX29">
        <f>IFERROR(__xludf.DUMMYFUNCTION("""COMPUTED_VALUE"""),1.0)</f>
        <v>1</v>
      </c>
      <c r="MY29">
        <f>IFERROR(__xludf.DUMMYFUNCTION("""COMPUTED_VALUE"""),1.0)</f>
        <v>1</v>
      </c>
      <c r="MZ29">
        <f>IFERROR(__xludf.DUMMYFUNCTION("""COMPUTED_VALUE"""),0.0)</f>
        <v>0</v>
      </c>
      <c r="NA29">
        <f>IFERROR(__xludf.DUMMYFUNCTION("""COMPUTED_VALUE"""),0.0)</f>
        <v>0</v>
      </c>
      <c r="NB29">
        <f>IFERROR(__xludf.DUMMYFUNCTION("""COMPUTED_VALUE"""),0.0)</f>
        <v>0</v>
      </c>
      <c r="NC29">
        <f>IFERROR(__xludf.DUMMYFUNCTION("""COMPUTED_VALUE"""),0.0)</f>
        <v>0</v>
      </c>
      <c r="ND29">
        <f>IFERROR(__xludf.DUMMYFUNCTION("""COMPUTED_VALUE"""),0.0)</f>
        <v>0</v>
      </c>
      <c r="NE29">
        <f>IFERROR(__xludf.DUMMYFUNCTION("""COMPUTED_VALUE"""),0.0)</f>
        <v>0</v>
      </c>
      <c r="NF29">
        <f>IFERROR(__xludf.DUMMYFUNCTION("""COMPUTED_VALUE"""),0.0)</f>
        <v>0</v>
      </c>
      <c r="NG29">
        <f>IFERROR(__xludf.DUMMYFUNCTION("""COMPUTED_VALUE"""),0.0)</f>
        <v>0</v>
      </c>
      <c r="NH29">
        <f>IFERROR(__xludf.DUMMYFUNCTION("""COMPUTED_VALUE"""),0.0)</f>
        <v>0</v>
      </c>
      <c r="NI29">
        <f>IFERROR(__xludf.DUMMYFUNCTION("""COMPUTED_VALUE"""),0.0)</f>
        <v>0</v>
      </c>
      <c r="NJ29">
        <f>IFERROR(__xludf.DUMMYFUNCTION("""COMPUTED_VALUE"""),0.0)</f>
        <v>0</v>
      </c>
      <c r="NK29">
        <f>IFERROR(__xludf.DUMMYFUNCTION("""COMPUTED_VALUE"""),0.0)</f>
        <v>0</v>
      </c>
      <c r="NL29">
        <f>IFERROR(__xludf.DUMMYFUNCTION("""COMPUTED_VALUE"""),0.0)</f>
        <v>0</v>
      </c>
      <c r="NM29">
        <f>IFERROR(__xludf.DUMMYFUNCTION("""COMPUTED_VALUE"""),0.0)</f>
        <v>0</v>
      </c>
      <c r="NN29">
        <f>IFERROR(__xludf.DUMMYFUNCTION("""COMPUTED_VALUE"""),0.0)</f>
        <v>0</v>
      </c>
      <c r="NO29">
        <f>IFERROR(__xludf.DUMMYFUNCTION("""COMPUTED_VALUE"""),0.0)</f>
        <v>0</v>
      </c>
      <c r="NP29">
        <f>IFERROR(__xludf.DUMMYFUNCTION("""COMPUTED_VALUE"""),0.0)</f>
        <v>0</v>
      </c>
      <c r="NQ29">
        <f>IFERROR(__xludf.DUMMYFUNCTION("""COMPUTED_VALUE"""),0.0)</f>
        <v>0</v>
      </c>
      <c r="NR29">
        <f>IFERROR(__xludf.DUMMYFUNCTION("""COMPUTED_VALUE"""),0.0)</f>
        <v>0</v>
      </c>
    </row>
    <row r="30" ht="15.75" customHeight="1">
      <c r="A30">
        <f>IFERROR(__xludf.DUMMYFUNCTION("""COMPUTED_VALUE"""),29.0)</f>
        <v>29</v>
      </c>
      <c r="B30" t="str">
        <f>IFERROR(__xludf.DUMMYFUNCTION("""COMPUTED_VALUE"""),"veljkot")</f>
        <v>veljkot</v>
      </c>
      <c r="C30" t="str">
        <f>IFERROR(__xludf.DUMMYFUNCTION("""COMPUTED_VALUE"""),"Veljko")</f>
        <v>Veljko</v>
      </c>
      <c r="D30" t="str">
        <f>IFERROR(__xludf.DUMMYFUNCTION("""COMPUTED_VALUE"""),"Toljić")</f>
        <v>Toljić</v>
      </c>
      <c r="E30">
        <f>IFERROR(__xludf.DUMMYFUNCTION("""COMPUTED_VALUE"""),134.0)</f>
        <v>134</v>
      </c>
      <c r="F30" t="str">
        <f>IFERROR(__xludf.DUMMYFUNCTION("""COMPUTED_VALUE"""),"ODOBREN")</f>
        <v>ODOBREN</v>
      </c>
      <c r="G30" t="str">
        <f>IFERROR(__xludf.DUMMYFUNCTION("""COMPUTED_VALUE"""),"Niš")</f>
        <v>Niš</v>
      </c>
      <c r="H30" t="str">
        <f>IFERROR(__xludf.DUMMYFUNCTION("""COMPUTED_VALUE"""),"Gimnazija Svetozar Marković")</f>
        <v>Gimnazija Svetozar Marković</v>
      </c>
      <c r="I30" t="str">
        <f>IFERROR(__xludf.DUMMYFUNCTION("""COMPUTED_VALUE"""),"II")</f>
        <v>II</v>
      </c>
      <c r="J30" t="str">
        <f>IFERROR(__xludf.DUMMYFUNCTION("""COMPUTED_VALUE"""),"A")</f>
        <v>A</v>
      </c>
      <c r="K30" t="str">
        <f>IFERROR(__xludf.DUMMYFUNCTION("""COMPUTED_VALUE"""),"Ivan Stošić,Nikola Milosavljević")</f>
        <v>Ivan Stošić,Nikola Milosavljević</v>
      </c>
      <c r="L30" t="str">
        <f>IFERROR(__xludf.DUMMYFUNCTION("""COMPUTED_VALUE"""),"x")</f>
        <v>x</v>
      </c>
      <c r="M30" t="str">
        <f>IFERROR(__xludf.DUMMYFUNCTION("""COMPUTED_VALUE"""),"-")</f>
        <v>-</v>
      </c>
      <c r="N30" t="str">
        <f>IFERROR(__xludf.DUMMYFUNCTION("""COMPUTED_VALUE"""),"-")</f>
        <v>-</v>
      </c>
      <c r="O30" t="str">
        <f>IFERROR(__xludf.DUMMYFUNCTION("""COMPUTED_VALUE"""),"-")</f>
        <v>-</v>
      </c>
      <c r="P30">
        <f>IFERROR(__xludf.DUMMYFUNCTION("""COMPUTED_VALUE"""),100.0)</f>
        <v>100</v>
      </c>
      <c r="Q30">
        <f>IFERROR(__xludf.DUMMYFUNCTION("""COMPUTED_VALUE"""),0.0)</f>
        <v>0</v>
      </c>
      <c r="R30">
        <f>IFERROR(__xludf.DUMMYFUNCTION("""COMPUTED_VALUE"""),34.0)</f>
        <v>34</v>
      </c>
      <c r="S30" t="str">
        <f>IFERROR(__xludf.DUMMYFUNCTION("""COMPUTED_VALUE"""),"x")</f>
        <v>x</v>
      </c>
      <c r="T30" t="str">
        <f>IFERROR(__xludf.DUMMYFUNCTION("""COMPUTED_VALUE"""),"x")</f>
        <v>x</v>
      </c>
      <c r="U30" t="str">
        <f>IFERROR(__xludf.DUMMYFUNCTION("""COMPUTED_VALUE"""),"-")</f>
        <v>-</v>
      </c>
      <c r="V30" t="str">
        <f>IFERROR(__xludf.DUMMYFUNCTION("""COMPUTED_VALUE"""),"-")</f>
        <v>-</v>
      </c>
      <c r="W30" t="str">
        <f>IFERROR(__xludf.DUMMYFUNCTION("""COMPUTED_VALUE"""),"-")</f>
        <v>-</v>
      </c>
      <c r="X30" t="str">
        <f>IFERROR(__xludf.DUMMYFUNCTION("""COMPUTED_VALUE"""),"-")</f>
        <v>-</v>
      </c>
      <c r="Y30" t="str">
        <f>IFERROR(__xludf.DUMMYFUNCTION("""COMPUTED_VALUE"""),"-")</f>
        <v>-</v>
      </c>
      <c r="Z30" t="str">
        <f>IFERROR(__xludf.DUMMYFUNCTION("""COMPUTED_VALUE"""),"-")</f>
        <v>-</v>
      </c>
      <c r="AA30" t="str">
        <f>IFERROR(__xludf.DUMMYFUNCTION("""COMPUTED_VALUE"""),"-")</f>
        <v>-</v>
      </c>
      <c r="AB30" t="str">
        <f>IFERROR(__xludf.DUMMYFUNCTION("""COMPUTED_VALUE"""),"-")</f>
        <v>-</v>
      </c>
      <c r="AC30" t="str">
        <f>IFERROR(__xludf.DUMMYFUNCTION("""COMPUTED_VALUE"""),"-")</f>
        <v>-</v>
      </c>
      <c r="AD30" t="str">
        <f>IFERROR(__xludf.DUMMYFUNCTION("""COMPUTED_VALUE"""),"-")</f>
        <v>-</v>
      </c>
      <c r="AE30" t="str">
        <f>IFERROR(__xludf.DUMMYFUNCTION("""COMPUTED_VALUE"""),"-")</f>
        <v>-</v>
      </c>
      <c r="AF30" t="str">
        <f>IFERROR(__xludf.DUMMYFUNCTION("""COMPUTED_VALUE"""),"-")</f>
        <v>-</v>
      </c>
      <c r="AG30" t="str">
        <f>IFERROR(__xludf.DUMMYFUNCTION("""COMPUTED_VALUE"""),"-")</f>
        <v>-</v>
      </c>
      <c r="AH30" t="str">
        <f>IFERROR(__xludf.DUMMYFUNCTION("""COMPUTED_VALUE"""),"-")</f>
        <v>-</v>
      </c>
      <c r="AI30" t="str">
        <f>IFERROR(__xludf.DUMMYFUNCTION("""COMPUTED_VALUE"""),"-")</f>
        <v>-</v>
      </c>
      <c r="AJ30" t="str">
        <f>IFERROR(__xludf.DUMMYFUNCTION("""COMPUTED_VALUE"""),"-")</f>
        <v>-</v>
      </c>
      <c r="AK30" t="str">
        <f>IFERROR(__xludf.DUMMYFUNCTION("""COMPUTED_VALUE"""),"-")</f>
        <v>-</v>
      </c>
      <c r="AL30" t="str">
        <f>IFERROR(__xludf.DUMMYFUNCTION("""COMPUTED_VALUE"""),"-")</f>
        <v>-</v>
      </c>
      <c r="AM30" t="str">
        <f>IFERROR(__xludf.DUMMYFUNCTION("""COMPUTED_VALUE"""),"-")</f>
        <v>-</v>
      </c>
      <c r="AN30" t="str">
        <f>IFERROR(__xludf.DUMMYFUNCTION("""COMPUTED_VALUE"""),"-")</f>
        <v>-</v>
      </c>
      <c r="AO30" t="str">
        <f>IFERROR(__xludf.DUMMYFUNCTION("""COMPUTED_VALUE"""),"-")</f>
        <v>-</v>
      </c>
      <c r="AP30" t="str">
        <f>IFERROR(__xludf.DUMMYFUNCTION("""COMPUTED_VALUE"""),"-")</f>
        <v>-</v>
      </c>
      <c r="AQ30" t="str">
        <f>IFERROR(__xludf.DUMMYFUNCTION("""COMPUTED_VALUE"""),"-")</f>
        <v>-</v>
      </c>
      <c r="AR30" t="str">
        <f>IFERROR(__xludf.DUMMYFUNCTION("""COMPUTED_VALUE"""),"-")</f>
        <v>-</v>
      </c>
      <c r="AS30" t="str">
        <f>IFERROR(__xludf.DUMMYFUNCTION("""COMPUTED_VALUE"""),"-")</f>
        <v>-</v>
      </c>
      <c r="AT30" t="str">
        <f>IFERROR(__xludf.DUMMYFUNCTION("""COMPUTED_VALUE"""),"-")</f>
        <v>-</v>
      </c>
      <c r="AU30" t="str">
        <f>IFERROR(__xludf.DUMMYFUNCTION("""COMPUTED_VALUE"""),"-")</f>
        <v>-</v>
      </c>
      <c r="AV30" t="str">
        <f>IFERROR(__xludf.DUMMYFUNCTION("""COMPUTED_VALUE"""),"-")</f>
        <v>-</v>
      </c>
      <c r="AW30" t="str">
        <f>IFERROR(__xludf.DUMMYFUNCTION("""COMPUTED_VALUE"""),"-")</f>
        <v>-</v>
      </c>
      <c r="AX30" t="str">
        <f>IFERROR(__xludf.DUMMYFUNCTION("""COMPUTED_VALUE"""),"-")</f>
        <v>-</v>
      </c>
      <c r="AY30" t="str">
        <f>IFERROR(__xludf.DUMMYFUNCTION("""COMPUTED_VALUE"""),"-")</f>
        <v>-</v>
      </c>
      <c r="AZ30" t="str">
        <f>IFERROR(__xludf.DUMMYFUNCTION("""COMPUTED_VALUE"""),"-")</f>
        <v>-</v>
      </c>
      <c r="BA30" t="str">
        <f>IFERROR(__xludf.DUMMYFUNCTION("""COMPUTED_VALUE"""),"-")</f>
        <v>-</v>
      </c>
      <c r="BB30" t="str">
        <f>IFERROR(__xludf.DUMMYFUNCTION("""COMPUTED_VALUE"""),"-")</f>
        <v>-</v>
      </c>
      <c r="BC30" t="str">
        <f>IFERROR(__xludf.DUMMYFUNCTION("""COMPUTED_VALUE"""),"-")</f>
        <v>-</v>
      </c>
      <c r="BD30" t="str">
        <f>IFERROR(__xludf.DUMMYFUNCTION("""COMPUTED_VALUE"""),"-")</f>
        <v>-</v>
      </c>
      <c r="BE30" t="str">
        <f>IFERROR(__xludf.DUMMYFUNCTION("""COMPUTED_VALUE"""),"-")</f>
        <v>-</v>
      </c>
      <c r="BF30" t="str">
        <f>IFERROR(__xludf.DUMMYFUNCTION("""COMPUTED_VALUE"""),"-")</f>
        <v>-</v>
      </c>
      <c r="BG30" t="str">
        <f>IFERROR(__xludf.DUMMYFUNCTION("""COMPUTED_VALUE"""),"-")</f>
        <v>-</v>
      </c>
      <c r="BH30" t="str">
        <f>IFERROR(__xludf.DUMMYFUNCTION("""COMPUTED_VALUE"""),"-")</f>
        <v>-</v>
      </c>
      <c r="BI30" t="str">
        <f>IFERROR(__xludf.DUMMYFUNCTION("""COMPUTED_VALUE"""),"-")</f>
        <v>-</v>
      </c>
      <c r="BJ30" t="str">
        <f>IFERROR(__xludf.DUMMYFUNCTION("""COMPUTED_VALUE"""),"-")</f>
        <v>-</v>
      </c>
      <c r="BK30" t="str">
        <f>IFERROR(__xludf.DUMMYFUNCTION("""COMPUTED_VALUE"""),"x")</f>
        <v>x</v>
      </c>
      <c r="BL30" t="str">
        <f>IFERROR(__xludf.DUMMYFUNCTION("""COMPUTED_VALUE"""),"-")</f>
        <v>-</v>
      </c>
      <c r="BM30" t="str">
        <f>IFERROR(__xludf.DUMMYFUNCTION("""COMPUTED_VALUE"""),"-")</f>
        <v>-</v>
      </c>
      <c r="BN30" t="str">
        <f>IFERROR(__xludf.DUMMYFUNCTION("""COMPUTED_VALUE"""),"-")</f>
        <v>-</v>
      </c>
      <c r="BO30" t="str">
        <f>IFERROR(__xludf.DUMMYFUNCTION("""COMPUTED_VALUE"""),"-")</f>
        <v>-</v>
      </c>
      <c r="BP30" t="str">
        <f>IFERROR(__xludf.DUMMYFUNCTION("""COMPUTED_VALUE"""),"-")</f>
        <v>-</v>
      </c>
      <c r="BQ30" t="str">
        <f>IFERROR(__xludf.DUMMYFUNCTION("""COMPUTED_VALUE"""),"-")</f>
        <v>-</v>
      </c>
      <c r="BR30" t="str">
        <f>IFERROR(__xludf.DUMMYFUNCTION("""COMPUTED_VALUE"""),"-")</f>
        <v>-</v>
      </c>
      <c r="BS30" t="str">
        <f>IFERROR(__xludf.DUMMYFUNCTION("""COMPUTED_VALUE"""),"-")</f>
        <v>-</v>
      </c>
      <c r="BT30" t="str">
        <f>IFERROR(__xludf.DUMMYFUNCTION("""COMPUTED_VALUE"""),"-")</f>
        <v>-</v>
      </c>
      <c r="BU30" t="str">
        <f>IFERROR(__xludf.DUMMYFUNCTION("""COMPUTED_VALUE"""),"-")</f>
        <v>-</v>
      </c>
      <c r="BV30" t="str">
        <f>IFERROR(__xludf.DUMMYFUNCTION("""COMPUTED_VALUE"""),"-")</f>
        <v>-</v>
      </c>
      <c r="BW30" t="str">
        <f>IFERROR(__xludf.DUMMYFUNCTION("""COMPUTED_VALUE"""),"-")</f>
        <v>-</v>
      </c>
      <c r="BX30" t="str">
        <f>IFERROR(__xludf.DUMMYFUNCTION("""COMPUTED_VALUE"""),"-")</f>
        <v>-</v>
      </c>
      <c r="BY30" t="str">
        <f>IFERROR(__xludf.DUMMYFUNCTION("""COMPUTED_VALUE"""),"-")</f>
        <v>-</v>
      </c>
      <c r="BZ30" t="str">
        <f>IFERROR(__xludf.DUMMYFUNCTION("""COMPUTED_VALUE"""),"-")</f>
        <v>-</v>
      </c>
      <c r="CA30" t="str">
        <f>IFERROR(__xludf.DUMMYFUNCTION("""COMPUTED_VALUE"""),"-")</f>
        <v>-</v>
      </c>
      <c r="CB30" t="str">
        <f>IFERROR(__xludf.DUMMYFUNCTION("""COMPUTED_VALUE"""),"-")</f>
        <v>-</v>
      </c>
      <c r="CC30" t="str">
        <f>IFERROR(__xludf.DUMMYFUNCTION("""COMPUTED_VALUE"""),"-")</f>
        <v>-</v>
      </c>
      <c r="CD30" t="str">
        <f>IFERROR(__xludf.DUMMYFUNCTION("""COMPUTED_VALUE"""),"-")</f>
        <v>-</v>
      </c>
      <c r="CE30" t="str">
        <f>IFERROR(__xludf.DUMMYFUNCTION("""COMPUTED_VALUE"""),"-")</f>
        <v>-</v>
      </c>
      <c r="CF30" t="str">
        <f>IFERROR(__xludf.DUMMYFUNCTION("""COMPUTED_VALUE"""),"-")</f>
        <v>-</v>
      </c>
      <c r="CG30" t="str">
        <f>IFERROR(__xludf.DUMMYFUNCTION("""COMPUTED_VALUE"""),"-")</f>
        <v>-</v>
      </c>
      <c r="CH30" t="str">
        <f>IFERROR(__xludf.DUMMYFUNCTION("""COMPUTED_VALUE"""),"-")</f>
        <v>-</v>
      </c>
      <c r="CI30" t="str">
        <f>IFERROR(__xludf.DUMMYFUNCTION("""COMPUTED_VALUE"""),"-")</f>
        <v>-</v>
      </c>
      <c r="CJ30" t="str">
        <f>IFERROR(__xludf.DUMMYFUNCTION("""COMPUTED_VALUE"""),"-")</f>
        <v>-</v>
      </c>
      <c r="CK30" t="str">
        <f>IFERROR(__xludf.DUMMYFUNCTION("""COMPUTED_VALUE"""),"-")</f>
        <v>-</v>
      </c>
      <c r="CL30" t="str">
        <f>IFERROR(__xludf.DUMMYFUNCTION("""COMPUTED_VALUE"""),"-")</f>
        <v>-</v>
      </c>
      <c r="CM30" t="str">
        <f>IFERROR(__xludf.DUMMYFUNCTION("""COMPUTED_VALUE"""),"-")</f>
        <v>-</v>
      </c>
      <c r="CN30" t="str">
        <f>IFERROR(__xludf.DUMMYFUNCTION("""COMPUTED_VALUE"""),"-")</f>
        <v>-</v>
      </c>
      <c r="CO30" t="str">
        <f>IFERROR(__xludf.DUMMYFUNCTION("""COMPUTED_VALUE"""),"-")</f>
        <v>-</v>
      </c>
      <c r="CP30" t="str">
        <f>IFERROR(__xludf.DUMMYFUNCTION("""COMPUTED_VALUE"""),"-")</f>
        <v>-</v>
      </c>
      <c r="CQ30" t="str">
        <f>IFERROR(__xludf.DUMMYFUNCTION("""COMPUTED_VALUE"""),"-")</f>
        <v>-</v>
      </c>
      <c r="CR30" t="str">
        <f>IFERROR(__xludf.DUMMYFUNCTION("""COMPUTED_VALUE"""),"-")</f>
        <v>-</v>
      </c>
      <c r="CS30" t="str">
        <f>IFERROR(__xludf.DUMMYFUNCTION("""COMPUTED_VALUE"""),"x")</f>
        <v>x</v>
      </c>
      <c r="CT30" t="str">
        <f>IFERROR(__xludf.DUMMYFUNCTION("""COMPUTED_VALUE"""),"-")</f>
        <v>-</v>
      </c>
      <c r="CU30" t="str">
        <f>IFERROR(__xludf.DUMMYFUNCTION("""COMPUTED_VALUE"""),"-")</f>
        <v>-</v>
      </c>
      <c r="CV30" t="str">
        <f>IFERROR(__xludf.DUMMYFUNCTION("""COMPUTED_VALUE"""),"-")</f>
        <v>-</v>
      </c>
      <c r="CW30" t="str">
        <f>IFERROR(__xludf.DUMMYFUNCTION("""COMPUTED_VALUE"""),"-")</f>
        <v>-</v>
      </c>
      <c r="CX30" t="str">
        <f>IFERROR(__xludf.DUMMYFUNCTION("""COMPUTED_VALUE"""),"-")</f>
        <v>-</v>
      </c>
      <c r="CY30" t="str">
        <f>IFERROR(__xludf.DUMMYFUNCTION("""COMPUTED_VALUE"""),"-")</f>
        <v>-</v>
      </c>
      <c r="CZ30" t="str">
        <f>IFERROR(__xludf.DUMMYFUNCTION("""COMPUTED_VALUE"""),"-")</f>
        <v>-</v>
      </c>
      <c r="DA30" t="str">
        <f>IFERROR(__xludf.DUMMYFUNCTION("""COMPUTED_VALUE"""),"-")</f>
        <v>-</v>
      </c>
      <c r="DB30" t="str">
        <f>IFERROR(__xludf.DUMMYFUNCTION("""COMPUTED_VALUE"""),"-")</f>
        <v>-</v>
      </c>
      <c r="DC30" t="str">
        <f>IFERROR(__xludf.DUMMYFUNCTION("""COMPUTED_VALUE"""),"-")</f>
        <v>-</v>
      </c>
      <c r="DD30" t="str">
        <f>IFERROR(__xludf.DUMMYFUNCTION("""COMPUTED_VALUE"""),"-")</f>
        <v>-</v>
      </c>
      <c r="DE30" t="str">
        <f>IFERROR(__xludf.DUMMYFUNCTION("""COMPUTED_VALUE"""),"-")</f>
        <v>-</v>
      </c>
      <c r="DF30" t="str">
        <f>IFERROR(__xludf.DUMMYFUNCTION("""COMPUTED_VALUE"""),"-")</f>
        <v>-</v>
      </c>
      <c r="DG30" t="str">
        <f>IFERROR(__xludf.DUMMYFUNCTION("""COMPUTED_VALUE"""),"-")</f>
        <v>-</v>
      </c>
      <c r="DH30" t="str">
        <f>IFERROR(__xludf.DUMMYFUNCTION("""COMPUTED_VALUE"""),"-")</f>
        <v>-</v>
      </c>
      <c r="DI30" t="str">
        <f>IFERROR(__xludf.DUMMYFUNCTION("""COMPUTED_VALUE"""),"-")</f>
        <v>-</v>
      </c>
      <c r="DJ30" t="str">
        <f>IFERROR(__xludf.DUMMYFUNCTION("""COMPUTED_VALUE"""),"-")</f>
        <v>-</v>
      </c>
      <c r="DK30" t="str">
        <f>IFERROR(__xludf.DUMMYFUNCTION("""COMPUTED_VALUE"""),"-")</f>
        <v>-</v>
      </c>
      <c r="DL30" t="str">
        <f>IFERROR(__xludf.DUMMYFUNCTION("""COMPUTED_VALUE"""),"-")</f>
        <v>-</v>
      </c>
      <c r="DM30" t="str">
        <f>IFERROR(__xludf.DUMMYFUNCTION("""COMPUTED_VALUE"""),"-")</f>
        <v>-</v>
      </c>
      <c r="DN30" t="str">
        <f>IFERROR(__xludf.DUMMYFUNCTION("""COMPUTED_VALUE"""),"-")</f>
        <v>-</v>
      </c>
      <c r="DO30" t="str">
        <f>IFERROR(__xludf.DUMMYFUNCTION("""COMPUTED_VALUE"""),"-")</f>
        <v>-</v>
      </c>
      <c r="DP30" t="str">
        <f>IFERROR(__xludf.DUMMYFUNCTION("""COMPUTED_VALUE"""),"-")</f>
        <v>-</v>
      </c>
      <c r="DQ30" t="str">
        <f>IFERROR(__xludf.DUMMYFUNCTION("""COMPUTED_VALUE"""),"-")</f>
        <v>-</v>
      </c>
      <c r="DR30" t="str">
        <f>IFERROR(__xludf.DUMMYFUNCTION("""COMPUTED_VALUE"""),"-")</f>
        <v>-</v>
      </c>
      <c r="DS30" t="str">
        <f>IFERROR(__xludf.DUMMYFUNCTION("""COMPUTED_VALUE"""),"-")</f>
        <v>-</v>
      </c>
      <c r="DT30" t="str">
        <f>IFERROR(__xludf.DUMMYFUNCTION("""COMPUTED_VALUE"""),"-")</f>
        <v>-</v>
      </c>
      <c r="DU30" t="str">
        <f>IFERROR(__xludf.DUMMYFUNCTION("""COMPUTED_VALUE"""),"-")</f>
        <v>-</v>
      </c>
      <c r="DV30" t="str">
        <f>IFERROR(__xludf.DUMMYFUNCTION("""COMPUTED_VALUE"""),"-")</f>
        <v>-</v>
      </c>
      <c r="DW30" t="str">
        <f>IFERROR(__xludf.DUMMYFUNCTION("""COMPUTED_VALUE"""),"-")</f>
        <v>-</v>
      </c>
      <c r="DX30" t="str">
        <f>IFERROR(__xludf.DUMMYFUNCTION("""COMPUTED_VALUE"""),"-")</f>
        <v>-</v>
      </c>
      <c r="DY30" t="str">
        <f>IFERROR(__xludf.DUMMYFUNCTION("""COMPUTED_VALUE"""),"-")</f>
        <v>-</v>
      </c>
      <c r="DZ30" t="str">
        <f>IFERROR(__xludf.DUMMYFUNCTION("""COMPUTED_VALUE"""),"x")</f>
        <v>x</v>
      </c>
      <c r="EA30" t="str">
        <f>IFERROR(__xludf.DUMMYFUNCTION("""COMPUTED_VALUE"""),"OK")</f>
        <v>OK</v>
      </c>
      <c r="EB30" t="str">
        <f>IFERROR(__xludf.DUMMYFUNCTION("""COMPUTED_VALUE"""),"OK")</f>
        <v>OK</v>
      </c>
      <c r="EC30" t="str">
        <f>IFERROR(__xludf.DUMMYFUNCTION("""COMPUTED_VALUE"""),"OK")</f>
        <v>OK</v>
      </c>
      <c r="ED30" t="str">
        <f>IFERROR(__xludf.DUMMYFUNCTION("""COMPUTED_VALUE"""),"OK")</f>
        <v>OK</v>
      </c>
      <c r="EE30" t="str">
        <f>IFERROR(__xludf.DUMMYFUNCTION("""COMPUTED_VALUE"""),"OK")</f>
        <v>OK</v>
      </c>
      <c r="EF30" t="str">
        <f>IFERROR(__xludf.DUMMYFUNCTION("""COMPUTED_VALUE"""),"OK")</f>
        <v>OK</v>
      </c>
      <c r="EG30" t="str">
        <f>IFERROR(__xludf.DUMMYFUNCTION("""COMPUTED_VALUE"""),"OK")</f>
        <v>OK</v>
      </c>
      <c r="EH30" t="str">
        <f>IFERROR(__xludf.DUMMYFUNCTION("""COMPUTED_VALUE"""),"OK")</f>
        <v>OK</v>
      </c>
      <c r="EI30" t="str">
        <f>IFERROR(__xludf.DUMMYFUNCTION("""COMPUTED_VALUE"""),"OK")</f>
        <v>OK</v>
      </c>
      <c r="EJ30" t="str">
        <f>IFERROR(__xludf.DUMMYFUNCTION("""COMPUTED_VALUE"""),"OK")</f>
        <v>OK</v>
      </c>
      <c r="EK30" t="str">
        <f>IFERROR(__xludf.DUMMYFUNCTION("""COMPUTED_VALUE"""),"OK")</f>
        <v>OK</v>
      </c>
      <c r="EL30" t="str">
        <f>IFERROR(__xludf.DUMMYFUNCTION("""COMPUTED_VALUE"""),"OK")</f>
        <v>OK</v>
      </c>
      <c r="EM30" t="str">
        <f>IFERROR(__xludf.DUMMYFUNCTION("""COMPUTED_VALUE"""),"OK")</f>
        <v>OK</v>
      </c>
      <c r="EN30" t="str">
        <f>IFERROR(__xludf.DUMMYFUNCTION("""COMPUTED_VALUE"""),"OK")</f>
        <v>OK</v>
      </c>
      <c r="EO30" t="str">
        <f>IFERROR(__xludf.DUMMYFUNCTION("""COMPUTED_VALUE"""),"OK")</f>
        <v>OK</v>
      </c>
      <c r="EP30" t="str">
        <f>IFERROR(__xludf.DUMMYFUNCTION("""COMPUTED_VALUE"""),"OK")</f>
        <v>OK</v>
      </c>
      <c r="EQ30" t="str">
        <f>IFERROR(__xludf.DUMMYFUNCTION("""COMPUTED_VALUE"""),"x")</f>
        <v>x</v>
      </c>
      <c r="ER30" t="str">
        <f>IFERROR(__xludf.DUMMYFUNCTION("""COMPUTED_VALUE"""),"WA")</f>
        <v>WA</v>
      </c>
      <c r="ES30" t="str">
        <f>IFERROR(__xludf.DUMMYFUNCTION("""COMPUTED_VALUE"""),"WA")</f>
        <v>WA</v>
      </c>
      <c r="ET30" t="str">
        <f>IFERROR(__xludf.DUMMYFUNCTION("""COMPUTED_VALUE"""),"WA")</f>
        <v>WA</v>
      </c>
      <c r="EU30" t="str">
        <f>IFERROR(__xludf.DUMMYFUNCTION("""COMPUTED_VALUE"""),"WA")</f>
        <v>WA</v>
      </c>
      <c r="EV30" t="str">
        <f>IFERROR(__xludf.DUMMYFUNCTION("""COMPUTED_VALUE"""),"WA")</f>
        <v>WA</v>
      </c>
      <c r="EW30" t="str">
        <f>IFERROR(__xludf.DUMMYFUNCTION("""COMPUTED_VALUE"""),"WA")</f>
        <v>WA</v>
      </c>
      <c r="EX30" t="str">
        <f>IFERROR(__xludf.DUMMYFUNCTION("""COMPUTED_VALUE"""),"WA")</f>
        <v>WA</v>
      </c>
      <c r="EY30" t="str">
        <f>IFERROR(__xludf.DUMMYFUNCTION("""COMPUTED_VALUE"""),"WA")</f>
        <v>WA</v>
      </c>
      <c r="EZ30" t="str">
        <f>IFERROR(__xludf.DUMMYFUNCTION("""COMPUTED_VALUE"""),"WA")</f>
        <v>WA</v>
      </c>
      <c r="FA30" t="str">
        <f>IFERROR(__xludf.DUMMYFUNCTION("""COMPUTED_VALUE"""),"WA")</f>
        <v>WA</v>
      </c>
      <c r="FB30" t="str">
        <f>IFERROR(__xludf.DUMMYFUNCTION("""COMPUTED_VALUE"""),"WA")</f>
        <v>WA</v>
      </c>
      <c r="FC30" t="str">
        <f>IFERROR(__xludf.DUMMYFUNCTION("""COMPUTED_VALUE"""),"WA")</f>
        <v>WA</v>
      </c>
      <c r="FD30" t="str">
        <f>IFERROR(__xludf.DUMMYFUNCTION("""COMPUTED_VALUE"""),"WA")</f>
        <v>WA</v>
      </c>
      <c r="FE30" t="str">
        <f>IFERROR(__xludf.DUMMYFUNCTION("""COMPUTED_VALUE"""),"WA")</f>
        <v>WA</v>
      </c>
      <c r="FF30" t="str">
        <f>IFERROR(__xludf.DUMMYFUNCTION("""COMPUTED_VALUE"""),"WA")</f>
        <v>WA</v>
      </c>
      <c r="FG30" t="str">
        <f>IFERROR(__xludf.DUMMYFUNCTION("""COMPUTED_VALUE"""),"WA")</f>
        <v>WA</v>
      </c>
      <c r="FH30" t="str">
        <f>IFERROR(__xludf.DUMMYFUNCTION("""COMPUTED_VALUE"""),"WA")</f>
        <v>WA</v>
      </c>
      <c r="FI30" t="str">
        <f>IFERROR(__xludf.DUMMYFUNCTION("""COMPUTED_VALUE"""),"WA")</f>
        <v>WA</v>
      </c>
      <c r="FJ30" t="str">
        <f>IFERROR(__xludf.DUMMYFUNCTION("""COMPUTED_VALUE"""),"WA")</f>
        <v>WA</v>
      </c>
      <c r="FK30" t="str">
        <f>IFERROR(__xludf.DUMMYFUNCTION("""COMPUTED_VALUE"""),"WA")</f>
        <v>WA</v>
      </c>
      <c r="FL30" t="str">
        <f>IFERROR(__xludf.DUMMYFUNCTION("""COMPUTED_VALUE"""),"WA")</f>
        <v>WA</v>
      </c>
      <c r="FM30" t="str">
        <f>IFERROR(__xludf.DUMMYFUNCTION("""COMPUTED_VALUE"""),"WA")</f>
        <v>WA</v>
      </c>
      <c r="FN30" t="str">
        <f>IFERROR(__xludf.DUMMYFUNCTION("""COMPUTED_VALUE"""),"WA")</f>
        <v>WA</v>
      </c>
      <c r="FO30" t="str">
        <f>IFERROR(__xludf.DUMMYFUNCTION("""COMPUTED_VALUE"""),"WA")</f>
        <v>WA</v>
      </c>
      <c r="FP30" t="str">
        <f>IFERROR(__xludf.DUMMYFUNCTION("""COMPUTED_VALUE"""),"WA")</f>
        <v>WA</v>
      </c>
      <c r="FQ30" t="str">
        <f>IFERROR(__xludf.DUMMYFUNCTION("""COMPUTED_VALUE"""),"WA")</f>
        <v>WA</v>
      </c>
      <c r="FR30" t="str">
        <f>IFERROR(__xludf.DUMMYFUNCTION("""COMPUTED_VALUE"""),"WA")</f>
        <v>WA</v>
      </c>
      <c r="FS30" t="str">
        <f>IFERROR(__xludf.DUMMYFUNCTION("""COMPUTED_VALUE"""),"WA")</f>
        <v>WA</v>
      </c>
      <c r="FT30" t="str">
        <f>IFERROR(__xludf.DUMMYFUNCTION("""COMPUTED_VALUE"""),"x")</f>
        <v>x</v>
      </c>
      <c r="FU30" t="str">
        <f>IFERROR(__xludf.DUMMYFUNCTION("""COMPUTED_VALUE"""),"OK")</f>
        <v>OK</v>
      </c>
      <c r="FV30" t="str">
        <f>IFERROR(__xludf.DUMMYFUNCTION("""COMPUTED_VALUE"""),"OK")</f>
        <v>OK</v>
      </c>
      <c r="FW30" t="str">
        <f>IFERROR(__xludf.DUMMYFUNCTION("""COMPUTED_VALUE"""),"OK")</f>
        <v>OK</v>
      </c>
      <c r="FX30" t="str">
        <f>IFERROR(__xludf.DUMMYFUNCTION("""COMPUTED_VALUE"""),"OK")</f>
        <v>OK</v>
      </c>
      <c r="FY30" t="str">
        <f>IFERROR(__xludf.DUMMYFUNCTION("""COMPUTED_VALUE"""),"OK")</f>
        <v>OK</v>
      </c>
      <c r="FZ30" t="str">
        <f>IFERROR(__xludf.DUMMYFUNCTION("""COMPUTED_VALUE"""),"TLE")</f>
        <v>TLE</v>
      </c>
      <c r="GA30" t="str">
        <f>IFERROR(__xludf.DUMMYFUNCTION("""COMPUTED_VALUE"""),"TLE")</f>
        <v>TLE</v>
      </c>
      <c r="GB30" t="str">
        <f>IFERROR(__xludf.DUMMYFUNCTION("""COMPUTED_VALUE"""),"TLE")</f>
        <v>TLE</v>
      </c>
      <c r="GC30" t="str">
        <f>IFERROR(__xludf.DUMMYFUNCTION("""COMPUTED_VALUE"""),"TLE")</f>
        <v>TLE</v>
      </c>
      <c r="GD30" t="str">
        <f>IFERROR(__xludf.DUMMYFUNCTION("""COMPUTED_VALUE"""),"TLE")</f>
        <v>TLE</v>
      </c>
      <c r="GE30" t="str">
        <f>IFERROR(__xludf.DUMMYFUNCTION("""COMPUTED_VALUE"""),"TLE")</f>
        <v>TLE</v>
      </c>
      <c r="GF30" t="str">
        <f>IFERROR(__xludf.DUMMYFUNCTION("""COMPUTED_VALUE"""),"OK")</f>
        <v>OK</v>
      </c>
      <c r="GG30" t="str">
        <f>IFERROR(__xludf.DUMMYFUNCTION("""COMPUTED_VALUE"""),"OK")</f>
        <v>OK</v>
      </c>
      <c r="GH30" t="str">
        <f>IFERROR(__xludf.DUMMYFUNCTION("""COMPUTED_VALUE"""),"OK")</f>
        <v>OK</v>
      </c>
      <c r="GI30" t="str">
        <f>IFERROR(__xludf.DUMMYFUNCTION("""COMPUTED_VALUE"""),"OK")</f>
        <v>OK</v>
      </c>
      <c r="GJ30" t="str">
        <f>IFERROR(__xludf.DUMMYFUNCTION("""COMPUTED_VALUE"""),"OK")</f>
        <v>OK</v>
      </c>
      <c r="GK30" t="str">
        <f>IFERROR(__xludf.DUMMYFUNCTION("""COMPUTED_VALUE"""),"TLE")</f>
        <v>TLE</v>
      </c>
      <c r="GL30" t="str">
        <f>IFERROR(__xludf.DUMMYFUNCTION("""COMPUTED_VALUE"""),"TLE")</f>
        <v>TLE</v>
      </c>
      <c r="GM30" t="str">
        <f>IFERROR(__xludf.DUMMYFUNCTION("""COMPUTED_VALUE"""),"TLE")</f>
        <v>TLE</v>
      </c>
      <c r="GN30" t="str">
        <f>IFERROR(__xludf.DUMMYFUNCTION("""COMPUTED_VALUE"""),"TLE")</f>
        <v>TLE</v>
      </c>
      <c r="GO30" t="str">
        <f>IFERROR(__xludf.DUMMYFUNCTION("""COMPUTED_VALUE"""),"TLE")</f>
        <v>TLE</v>
      </c>
      <c r="GP30" t="str">
        <f>IFERROR(__xludf.DUMMYFUNCTION("""COMPUTED_VALUE"""),"TLE")</f>
        <v>TLE</v>
      </c>
      <c r="GQ30" t="str">
        <f>IFERROR(__xludf.DUMMYFUNCTION("""COMPUTED_VALUE"""),"TLE")</f>
        <v>TLE</v>
      </c>
      <c r="GR30" t="str">
        <f>IFERROR(__xludf.DUMMYFUNCTION("""COMPUTED_VALUE"""),"TLE")</f>
        <v>TLE</v>
      </c>
      <c r="GS30" t="str">
        <f>IFERROR(__xludf.DUMMYFUNCTION("""COMPUTED_VALUE"""),"x")</f>
        <v>x</v>
      </c>
      <c r="GT30" t="str">
        <f>IFERROR(__xludf.DUMMYFUNCTION("""COMPUTED_VALUE"""),"x")</f>
        <v>x</v>
      </c>
      <c r="GU30">
        <f>IFERROR(__xludf.DUMMYFUNCTION("""COMPUTED_VALUE"""),0.0)</f>
        <v>0</v>
      </c>
      <c r="GV30">
        <f>IFERROR(__xludf.DUMMYFUNCTION("""COMPUTED_VALUE"""),0.0)</f>
        <v>0</v>
      </c>
      <c r="GW30">
        <f>IFERROR(__xludf.DUMMYFUNCTION("""COMPUTED_VALUE"""),0.0)</f>
        <v>0</v>
      </c>
      <c r="GX30">
        <f>IFERROR(__xludf.DUMMYFUNCTION("""COMPUTED_VALUE"""),0.0)</f>
        <v>0</v>
      </c>
      <c r="GY30">
        <f>IFERROR(__xludf.DUMMYFUNCTION("""COMPUTED_VALUE"""),0.0)</f>
        <v>0</v>
      </c>
      <c r="GZ30">
        <f>IFERROR(__xludf.DUMMYFUNCTION("""COMPUTED_VALUE"""),0.0)</f>
        <v>0</v>
      </c>
      <c r="HA30">
        <f>IFERROR(__xludf.DUMMYFUNCTION("""COMPUTED_VALUE"""),0.0)</f>
        <v>0</v>
      </c>
      <c r="HB30">
        <f>IFERROR(__xludf.DUMMYFUNCTION("""COMPUTED_VALUE"""),0.0)</f>
        <v>0</v>
      </c>
      <c r="HC30">
        <f>IFERROR(__xludf.DUMMYFUNCTION("""COMPUTED_VALUE"""),0.0)</f>
        <v>0</v>
      </c>
      <c r="HD30">
        <f>IFERROR(__xludf.DUMMYFUNCTION("""COMPUTED_VALUE"""),0.0)</f>
        <v>0</v>
      </c>
      <c r="HE30">
        <f>IFERROR(__xludf.DUMMYFUNCTION("""COMPUTED_VALUE"""),0.0)</f>
        <v>0</v>
      </c>
      <c r="HF30">
        <f>IFERROR(__xludf.DUMMYFUNCTION("""COMPUTED_VALUE"""),0.0)</f>
        <v>0</v>
      </c>
      <c r="HG30">
        <f>IFERROR(__xludf.DUMMYFUNCTION("""COMPUTED_VALUE"""),0.0)</f>
        <v>0</v>
      </c>
      <c r="HH30">
        <f>IFERROR(__xludf.DUMMYFUNCTION("""COMPUTED_VALUE"""),0.0)</f>
        <v>0</v>
      </c>
      <c r="HI30">
        <f>IFERROR(__xludf.DUMMYFUNCTION("""COMPUTED_VALUE"""),0.0)</f>
        <v>0</v>
      </c>
      <c r="HJ30">
        <f>IFERROR(__xludf.DUMMYFUNCTION("""COMPUTED_VALUE"""),0.0)</f>
        <v>0</v>
      </c>
      <c r="HK30">
        <f>IFERROR(__xludf.DUMMYFUNCTION("""COMPUTED_VALUE"""),0.0)</f>
        <v>0</v>
      </c>
      <c r="HL30">
        <f>IFERROR(__xludf.DUMMYFUNCTION("""COMPUTED_VALUE"""),0.0)</f>
        <v>0</v>
      </c>
      <c r="HM30">
        <f>IFERROR(__xludf.DUMMYFUNCTION("""COMPUTED_VALUE"""),0.0)</f>
        <v>0</v>
      </c>
      <c r="HN30">
        <f>IFERROR(__xludf.DUMMYFUNCTION("""COMPUTED_VALUE"""),0.0)</f>
        <v>0</v>
      </c>
      <c r="HO30">
        <f>IFERROR(__xludf.DUMMYFUNCTION("""COMPUTED_VALUE"""),0.0)</f>
        <v>0</v>
      </c>
      <c r="HP30">
        <f>IFERROR(__xludf.DUMMYFUNCTION("""COMPUTED_VALUE"""),0.0)</f>
        <v>0</v>
      </c>
      <c r="HQ30">
        <f>IFERROR(__xludf.DUMMYFUNCTION("""COMPUTED_VALUE"""),0.0)</f>
        <v>0</v>
      </c>
      <c r="HR30">
        <f>IFERROR(__xludf.DUMMYFUNCTION("""COMPUTED_VALUE"""),0.0)</f>
        <v>0</v>
      </c>
      <c r="HS30">
        <f>IFERROR(__xludf.DUMMYFUNCTION("""COMPUTED_VALUE"""),0.0)</f>
        <v>0</v>
      </c>
      <c r="HT30">
        <f>IFERROR(__xludf.DUMMYFUNCTION("""COMPUTED_VALUE"""),0.0)</f>
        <v>0</v>
      </c>
      <c r="HU30">
        <f>IFERROR(__xludf.DUMMYFUNCTION("""COMPUTED_VALUE"""),0.0)</f>
        <v>0</v>
      </c>
      <c r="HV30">
        <f>IFERROR(__xludf.DUMMYFUNCTION("""COMPUTED_VALUE"""),0.0)</f>
        <v>0</v>
      </c>
      <c r="HW30">
        <f>IFERROR(__xludf.DUMMYFUNCTION("""COMPUTED_VALUE"""),0.0)</f>
        <v>0</v>
      </c>
      <c r="HX30">
        <f>IFERROR(__xludf.DUMMYFUNCTION("""COMPUTED_VALUE"""),0.0)</f>
        <v>0</v>
      </c>
      <c r="HY30">
        <f>IFERROR(__xludf.DUMMYFUNCTION("""COMPUTED_VALUE"""),0.0)</f>
        <v>0</v>
      </c>
      <c r="HZ30">
        <f>IFERROR(__xludf.DUMMYFUNCTION("""COMPUTED_VALUE"""),0.0)</f>
        <v>0</v>
      </c>
      <c r="IA30">
        <f>IFERROR(__xludf.DUMMYFUNCTION("""COMPUTED_VALUE"""),0.0)</f>
        <v>0</v>
      </c>
      <c r="IB30">
        <f>IFERROR(__xludf.DUMMYFUNCTION("""COMPUTED_VALUE"""),0.0)</f>
        <v>0</v>
      </c>
      <c r="IC30">
        <f>IFERROR(__xludf.DUMMYFUNCTION("""COMPUTED_VALUE"""),0.0)</f>
        <v>0</v>
      </c>
      <c r="ID30">
        <f>IFERROR(__xludf.DUMMYFUNCTION("""COMPUTED_VALUE"""),0.0)</f>
        <v>0</v>
      </c>
      <c r="IE30">
        <f>IFERROR(__xludf.DUMMYFUNCTION("""COMPUTED_VALUE"""),0.0)</f>
        <v>0</v>
      </c>
      <c r="IF30">
        <f>IFERROR(__xludf.DUMMYFUNCTION("""COMPUTED_VALUE"""),0.0)</f>
        <v>0</v>
      </c>
      <c r="IG30">
        <f>IFERROR(__xludf.DUMMYFUNCTION("""COMPUTED_VALUE"""),0.0)</f>
        <v>0</v>
      </c>
      <c r="IH30">
        <f>IFERROR(__xludf.DUMMYFUNCTION("""COMPUTED_VALUE"""),0.0)</f>
        <v>0</v>
      </c>
      <c r="II30">
        <f>IFERROR(__xludf.DUMMYFUNCTION("""COMPUTED_VALUE"""),0.0)</f>
        <v>0</v>
      </c>
      <c r="IJ30">
        <f>IFERROR(__xludf.DUMMYFUNCTION("""COMPUTED_VALUE"""),0.0)</f>
        <v>0</v>
      </c>
      <c r="IK30" t="str">
        <f>IFERROR(__xludf.DUMMYFUNCTION("""COMPUTED_VALUE"""),"x")</f>
        <v>x</v>
      </c>
      <c r="IL30">
        <f>IFERROR(__xludf.DUMMYFUNCTION("""COMPUTED_VALUE"""),0.0)</f>
        <v>0</v>
      </c>
      <c r="IM30">
        <f>IFERROR(__xludf.DUMMYFUNCTION("""COMPUTED_VALUE"""),0.0)</f>
        <v>0</v>
      </c>
      <c r="IN30">
        <f>IFERROR(__xludf.DUMMYFUNCTION("""COMPUTED_VALUE"""),0.0)</f>
        <v>0</v>
      </c>
      <c r="IO30">
        <f>IFERROR(__xludf.DUMMYFUNCTION("""COMPUTED_VALUE"""),0.0)</f>
        <v>0</v>
      </c>
      <c r="IP30">
        <f>IFERROR(__xludf.DUMMYFUNCTION("""COMPUTED_VALUE"""),0.0)</f>
        <v>0</v>
      </c>
      <c r="IQ30">
        <f>IFERROR(__xludf.DUMMYFUNCTION("""COMPUTED_VALUE"""),0.0)</f>
        <v>0</v>
      </c>
      <c r="IR30">
        <f>IFERROR(__xludf.DUMMYFUNCTION("""COMPUTED_VALUE"""),0.0)</f>
        <v>0</v>
      </c>
      <c r="IS30">
        <f>IFERROR(__xludf.DUMMYFUNCTION("""COMPUTED_VALUE"""),0.0)</f>
        <v>0</v>
      </c>
      <c r="IT30">
        <f>IFERROR(__xludf.DUMMYFUNCTION("""COMPUTED_VALUE"""),0.0)</f>
        <v>0</v>
      </c>
      <c r="IU30">
        <f>IFERROR(__xludf.DUMMYFUNCTION("""COMPUTED_VALUE"""),0.0)</f>
        <v>0</v>
      </c>
      <c r="IV30">
        <f>IFERROR(__xludf.DUMMYFUNCTION("""COMPUTED_VALUE"""),0.0)</f>
        <v>0</v>
      </c>
      <c r="IW30">
        <f>IFERROR(__xludf.DUMMYFUNCTION("""COMPUTED_VALUE"""),0.0)</f>
        <v>0</v>
      </c>
      <c r="IX30">
        <f>IFERROR(__xludf.DUMMYFUNCTION("""COMPUTED_VALUE"""),0.0)</f>
        <v>0</v>
      </c>
      <c r="IY30">
        <f>IFERROR(__xludf.DUMMYFUNCTION("""COMPUTED_VALUE"""),0.0)</f>
        <v>0</v>
      </c>
      <c r="IZ30">
        <f>IFERROR(__xludf.DUMMYFUNCTION("""COMPUTED_VALUE"""),0.0)</f>
        <v>0</v>
      </c>
      <c r="JA30">
        <f>IFERROR(__xludf.DUMMYFUNCTION("""COMPUTED_VALUE"""),0.0)</f>
        <v>0</v>
      </c>
      <c r="JB30">
        <f>IFERROR(__xludf.DUMMYFUNCTION("""COMPUTED_VALUE"""),0.0)</f>
        <v>0</v>
      </c>
      <c r="JC30">
        <f>IFERROR(__xludf.DUMMYFUNCTION("""COMPUTED_VALUE"""),0.0)</f>
        <v>0</v>
      </c>
      <c r="JD30">
        <f>IFERROR(__xludf.DUMMYFUNCTION("""COMPUTED_VALUE"""),0.0)</f>
        <v>0</v>
      </c>
      <c r="JE30">
        <f>IFERROR(__xludf.DUMMYFUNCTION("""COMPUTED_VALUE"""),0.0)</f>
        <v>0</v>
      </c>
      <c r="JF30">
        <f>IFERROR(__xludf.DUMMYFUNCTION("""COMPUTED_VALUE"""),0.0)</f>
        <v>0</v>
      </c>
      <c r="JG30">
        <f>IFERROR(__xludf.DUMMYFUNCTION("""COMPUTED_VALUE"""),0.0)</f>
        <v>0</v>
      </c>
      <c r="JH30">
        <f>IFERROR(__xludf.DUMMYFUNCTION("""COMPUTED_VALUE"""),0.0)</f>
        <v>0</v>
      </c>
      <c r="JI30">
        <f>IFERROR(__xludf.DUMMYFUNCTION("""COMPUTED_VALUE"""),0.0)</f>
        <v>0</v>
      </c>
      <c r="JJ30">
        <f>IFERROR(__xludf.DUMMYFUNCTION("""COMPUTED_VALUE"""),0.0)</f>
        <v>0</v>
      </c>
      <c r="JK30">
        <f>IFERROR(__xludf.DUMMYFUNCTION("""COMPUTED_VALUE"""),0.0)</f>
        <v>0</v>
      </c>
      <c r="JL30">
        <f>IFERROR(__xludf.DUMMYFUNCTION("""COMPUTED_VALUE"""),0.0)</f>
        <v>0</v>
      </c>
      <c r="JM30">
        <f>IFERROR(__xludf.DUMMYFUNCTION("""COMPUTED_VALUE"""),0.0)</f>
        <v>0</v>
      </c>
      <c r="JN30">
        <f>IFERROR(__xludf.DUMMYFUNCTION("""COMPUTED_VALUE"""),0.0)</f>
        <v>0</v>
      </c>
      <c r="JO30">
        <f>IFERROR(__xludf.DUMMYFUNCTION("""COMPUTED_VALUE"""),0.0)</f>
        <v>0</v>
      </c>
      <c r="JP30">
        <f>IFERROR(__xludf.DUMMYFUNCTION("""COMPUTED_VALUE"""),0.0)</f>
        <v>0</v>
      </c>
      <c r="JQ30">
        <f>IFERROR(__xludf.DUMMYFUNCTION("""COMPUTED_VALUE"""),0.0)</f>
        <v>0</v>
      </c>
      <c r="JR30">
        <f>IFERROR(__xludf.DUMMYFUNCTION("""COMPUTED_VALUE"""),0.0)</f>
        <v>0</v>
      </c>
      <c r="JS30" t="str">
        <f>IFERROR(__xludf.DUMMYFUNCTION("""COMPUTED_VALUE"""),"x")</f>
        <v>x</v>
      </c>
      <c r="JT30">
        <f>IFERROR(__xludf.DUMMYFUNCTION("""COMPUTED_VALUE"""),0.0)</f>
        <v>0</v>
      </c>
      <c r="JU30">
        <f>IFERROR(__xludf.DUMMYFUNCTION("""COMPUTED_VALUE"""),0.0)</f>
        <v>0</v>
      </c>
      <c r="JV30">
        <f>IFERROR(__xludf.DUMMYFUNCTION("""COMPUTED_VALUE"""),0.0)</f>
        <v>0</v>
      </c>
      <c r="JW30">
        <f>IFERROR(__xludf.DUMMYFUNCTION("""COMPUTED_VALUE"""),0.0)</f>
        <v>0</v>
      </c>
      <c r="JX30">
        <f>IFERROR(__xludf.DUMMYFUNCTION("""COMPUTED_VALUE"""),0.0)</f>
        <v>0</v>
      </c>
      <c r="JY30">
        <f>IFERROR(__xludf.DUMMYFUNCTION("""COMPUTED_VALUE"""),0.0)</f>
        <v>0</v>
      </c>
      <c r="JZ30">
        <f>IFERROR(__xludf.DUMMYFUNCTION("""COMPUTED_VALUE"""),0.0)</f>
        <v>0</v>
      </c>
      <c r="KA30">
        <f>IFERROR(__xludf.DUMMYFUNCTION("""COMPUTED_VALUE"""),0.0)</f>
        <v>0</v>
      </c>
      <c r="KB30">
        <f>IFERROR(__xludf.DUMMYFUNCTION("""COMPUTED_VALUE"""),0.0)</f>
        <v>0</v>
      </c>
      <c r="KC30">
        <f>IFERROR(__xludf.DUMMYFUNCTION("""COMPUTED_VALUE"""),0.0)</f>
        <v>0</v>
      </c>
      <c r="KD30">
        <f>IFERROR(__xludf.DUMMYFUNCTION("""COMPUTED_VALUE"""),0.0)</f>
        <v>0</v>
      </c>
      <c r="KE30">
        <f>IFERROR(__xludf.DUMMYFUNCTION("""COMPUTED_VALUE"""),0.0)</f>
        <v>0</v>
      </c>
      <c r="KF30">
        <f>IFERROR(__xludf.DUMMYFUNCTION("""COMPUTED_VALUE"""),0.0)</f>
        <v>0</v>
      </c>
      <c r="KG30">
        <f>IFERROR(__xludf.DUMMYFUNCTION("""COMPUTED_VALUE"""),0.0)</f>
        <v>0</v>
      </c>
      <c r="KH30">
        <f>IFERROR(__xludf.DUMMYFUNCTION("""COMPUTED_VALUE"""),0.0)</f>
        <v>0</v>
      </c>
      <c r="KI30">
        <f>IFERROR(__xludf.DUMMYFUNCTION("""COMPUTED_VALUE"""),0.0)</f>
        <v>0</v>
      </c>
      <c r="KJ30">
        <f>IFERROR(__xludf.DUMMYFUNCTION("""COMPUTED_VALUE"""),0.0)</f>
        <v>0</v>
      </c>
      <c r="KK30">
        <f>IFERROR(__xludf.DUMMYFUNCTION("""COMPUTED_VALUE"""),0.0)</f>
        <v>0</v>
      </c>
      <c r="KL30">
        <f>IFERROR(__xludf.DUMMYFUNCTION("""COMPUTED_VALUE"""),0.0)</f>
        <v>0</v>
      </c>
      <c r="KM30">
        <f>IFERROR(__xludf.DUMMYFUNCTION("""COMPUTED_VALUE"""),0.0)</f>
        <v>0</v>
      </c>
      <c r="KN30">
        <f>IFERROR(__xludf.DUMMYFUNCTION("""COMPUTED_VALUE"""),0.0)</f>
        <v>0</v>
      </c>
      <c r="KO30">
        <f>IFERROR(__xludf.DUMMYFUNCTION("""COMPUTED_VALUE"""),0.0)</f>
        <v>0</v>
      </c>
      <c r="KP30">
        <f>IFERROR(__xludf.DUMMYFUNCTION("""COMPUTED_VALUE"""),0.0)</f>
        <v>0</v>
      </c>
      <c r="KQ30">
        <f>IFERROR(__xludf.DUMMYFUNCTION("""COMPUTED_VALUE"""),0.0)</f>
        <v>0</v>
      </c>
      <c r="KR30">
        <f>IFERROR(__xludf.DUMMYFUNCTION("""COMPUTED_VALUE"""),0.0)</f>
        <v>0</v>
      </c>
      <c r="KS30">
        <f>IFERROR(__xludf.DUMMYFUNCTION("""COMPUTED_VALUE"""),0.0)</f>
        <v>0</v>
      </c>
      <c r="KT30">
        <f>IFERROR(__xludf.DUMMYFUNCTION("""COMPUTED_VALUE"""),0.0)</f>
        <v>0</v>
      </c>
      <c r="KU30">
        <f>IFERROR(__xludf.DUMMYFUNCTION("""COMPUTED_VALUE"""),0.0)</f>
        <v>0</v>
      </c>
      <c r="KV30">
        <f>IFERROR(__xludf.DUMMYFUNCTION("""COMPUTED_VALUE"""),0.0)</f>
        <v>0</v>
      </c>
      <c r="KW30">
        <f>IFERROR(__xludf.DUMMYFUNCTION("""COMPUTED_VALUE"""),0.0)</f>
        <v>0</v>
      </c>
      <c r="KX30">
        <f>IFERROR(__xludf.DUMMYFUNCTION("""COMPUTED_VALUE"""),0.0)</f>
        <v>0</v>
      </c>
      <c r="KY30">
        <f>IFERROR(__xludf.DUMMYFUNCTION("""COMPUTED_VALUE"""),0.0)</f>
        <v>0</v>
      </c>
      <c r="KZ30" t="str">
        <f>IFERROR(__xludf.DUMMYFUNCTION("""COMPUTED_VALUE"""),"x")</f>
        <v>x</v>
      </c>
      <c r="LA30">
        <f>IFERROR(__xludf.DUMMYFUNCTION("""COMPUTED_VALUE"""),1.0)</f>
        <v>1</v>
      </c>
      <c r="LB30">
        <f>IFERROR(__xludf.DUMMYFUNCTION("""COMPUTED_VALUE"""),1.0)</f>
        <v>1</v>
      </c>
      <c r="LC30">
        <f>IFERROR(__xludf.DUMMYFUNCTION("""COMPUTED_VALUE"""),1.0)</f>
        <v>1</v>
      </c>
      <c r="LD30">
        <f>IFERROR(__xludf.DUMMYFUNCTION("""COMPUTED_VALUE"""),1.0)</f>
        <v>1</v>
      </c>
      <c r="LE30">
        <f>IFERROR(__xludf.DUMMYFUNCTION("""COMPUTED_VALUE"""),1.0)</f>
        <v>1</v>
      </c>
      <c r="LF30">
        <f>IFERROR(__xludf.DUMMYFUNCTION("""COMPUTED_VALUE"""),1.0)</f>
        <v>1</v>
      </c>
      <c r="LG30">
        <f>IFERROR(__xludf.DUMMYFUNCTION("""COMPUTED_VALUE"""),1.0)</f>
        <v>1</v>
      </c>
      <c r="LH30">
        <f>IFERROR(__xludf.DUMMYFUNCTION("""COMPUTED_VALUE"""),1.0)</f>
        <v>1</v>
      </c>
      <c r="LI30">
        <f>IFERROR(__xludf.DUMMYFUNCTION("""COMPUTED_VALUE"""),1.0)</f>
        <v>1</v>
      </c>
      <c r="LJ30">
        <f>IFERROR(__xludf.DUMMYFUNCTION("""COMPUTED_VALUE"""),1.0)</f>
        <v>1</v>
      </c>
      <c r="LK30">
        <f>IFERROR(__xludf.DUMMYFUNCTION("""COMPUTED_VALUE"""),1.0)</f>
        <v>1</v>
      </c>
      <c r="LL30">
        <f>IFERROR(__xludf.DUMMYFUNCTION("""COMPUTED_VALUE"""),1.0)</f>
        <v>1</v>
      </c>
      <c r="LM30">
        <f>IFERROR(__xludf.DUMMYFUNCTION("""COMPUTED_VALUE"""),1.0)</f>
        <v>1</v>
      </c>
      <c r="LN30">
        <f>IFERROR(__xludf.DUMMYFUNCTION("""COMPUTED_VALUE"""),1.0)</f>
        <v>1</v>
      </c>
      <c r="LO30">
        <f>IFERROR(__xludf.DUMMYFUNCTION("""COMPUTED_VALUE"""),1.0)</f>
        <v>1</v>
      </c>
      <c r="LP30">
        <f>IFERROR(__xludf.DUMMYFUNCTION("""COMPUTED_VALUE"""),1.0)</f>
        <v>1</v>
      </c>
      <c r="LQ30" t="str">
        <f>IFERROR(__xludf.DUMMYFUNCTION("""COMPUTED_VALUE"""),"x")</f>
        <v>x</v>
      </c>
      <c r="LR30">
        <f>IFERROR(__xludf.DUMMYFUNCTION("""COMPUTED_VALUE"""),0.0)</f>
        <v>0</v>
      </c>
      <c r="LS30">
        <f>IFERROR(__xludf.DUMMYFUNCTION("""COMPUTED_VALUE"""),0.0)</f>
        <v>0</v>
      </c>
      <c r="LT30">
        <f>IFERROR(__xludf.DUMMYFUNCTION("""COMPUTED_VALUE"""),0.0)</f>
        <v>0</v>
      </c>
      <c r="LU30">
        <f>IFERROR(__xludf.DUMMYFUNCTION("""COMPUTED_VALUE"""),0.0)</f>
        <v>0</v>
      </c>
      <c r="LV30">
        <f>IFERROR(__xludf.DUMMYFUNCTION("""COMPUTED_VALUE"""),0.0)</f>
        <v>0</v>
      </c>
      <c r="LW30">
        <f>IFERROR(__xludf.DUMMYFUNCTION("""COMPUTED_VALUE"""),0.0)</f>
        <v>0</v>
      </c>
      <c r="LX30">
        <f>IFERROR(__xludf.DUMMYFUNCTION("""COMPUTED_VALUE"""),0.0)</f>
        <v>0</v>
      </c>
      <c r="LY30">
        <f>IFERROR(__xludf.DUMMYFUNCTION("""COMPUTED_VALUE"""),0.0)</f>
        <v>0</v>
      </c>
      <c r="LZ30">
        <f>IFERROR(__xludf.DUMMYFUNCTION("""COMPUTED_VALUE"""),0.0)</f>
        <v>0</v>
      </c>
      <c r="MA30">
        <f>IFERROR(__xludf.DUMMYFUNCTION("""COMPUTED_VALUE"""),0.0)</f>
        <v>0</v>
      </c>
      <c r="MB30">
        <f>IFERROR(__xludf.DUMMYFUNCTION("""COMPUTED_VALUE"""),0.0)</f>
        <v>0</v>
      </c>
      <c r="MC30">
        <f>IFERROR(__xludf.DUMMYFUNCTION("""COMPUTED_VALUE"""),0.0)</f>
        <v>0</v>
      </c>
      <c r="MD30">
        <f>IFERROR(__xludf.DUMMYFUNCTION("""COMPUTED_VALUE"""),0.0)</f>
        <v>0</v>
      </c>
      <c r="ME30">
        <f>IFERROR(__xludf.DUMMYFUNCTION("""COMPUTED_VALUE"""),0.0)</f>
        <v>0</v>
      </c>
      <c r="MF30">
        <f>IFERROR(__xludf.DUMMYFUNCTION("""COMPUTED_VALUE"""),0.0)</f>
        <v>0</v>
      </c>
      <c r="MG30">
        <f>IFERROR(__xludf.DUMMYFUNCTION("""COMPUTED_VALUE"""),0.0)</f>
        <v>0</v>
      </c>
      <c r="MH30">
        <f>IFERROR(__xludf.DUMMYFUNCTION("""COMPUTED_VALUE"""),0.0)</f>
        <v>0</v>
      </c>
      <c r="MI30">
        <f>IFERROR(__xludf.DUMMYFUNCTION("""COMPUTED_VALUE"""),0.0)</f>
        <v>0</v>
      </c>
      <c r="MJ30">
        <f>IFERROR(__xludf.DUMMYFUNCTION("""COMPUTED_VALUE"""),0.0)</f>
        <v>0</v>
      </c>
      <c r="MK30">
        <f>IFERROR(__xludf.DUMMYFUNCTION("""COMPUTED_VALUE"""),0.0)</f>
        <v>0</v>
      </c>
      <c r="ML30">
        <f>IFERROR(__xludf.DUMMYFUNCTION("""COMPUTED_VALUE"""),0.0)</f>
        <v>0</v>
      </c>
      <c r="MM30">
        <f>IFERROR(__xludf.DUMMYFUNCTION("""COMPUTED_VALUE"""),0.0)</f>
        <v>0</v>
      </c>
      <c r="MN30">
        <f>IFERROR(__xludf.DUMMYFUNCTION("""COMPUTED_VALUE"""),0.0)</f>
        <v>0</v>
      </c>
      <c r="MO30">
        <f>IFERROR(__xludf.DUMMYFUNCTION("""COMPUTED_VALUE"""),0.0)</f>
        <v>0</v>
      </c>
      <c r="MP30">
        <f>IFERROR(__xludf.DUMMYFUNCTION("""COMPUTED_VALUE"""),0.0)</f>
        <v>0</v>
      </c>
      <c r="MQ30">
        <f>IFERROR(__xludf.DUMMYFUNCTION("""COMPUTED_VALUE"""),0.0)</f>
        <v>0</v>
      </c>
      <c r="MR30">
        <f>IFERROR(__xludf.DUMMYFUNCTION("""COMPUTED_VALUE"""),0.0)</f>
        <v>0</v>
      </c>
      <c r="MS30">
        <f>IFERROR(__xludf.DUMMYFUNCTION("""COMPUTED_VALUE"""),0.0)</f>
        <v>0</v>
      </c>
      <c r="MT30" t="str">
        <f>IFERROR(__xludf.DUMMYFUNCTION("""COMPUTED_VALUE"""),"x")</f>
        <v>x</v>
      </c>
      <c r="MU30">
        <f>IFERROR(__xludf.DUMMYFUNCTION("""COMPUTED_VALUE"""),1.0)</f>
        <v>1</v>
      </c>
      <c r="MV30">
        <f>IFERROR(__xludf.DUMMYFUNCTION("""COMPUTED_VALUE"""),1.0)</f>
        <v>1</v>
      </c>
      <c r="MW30">
        <f>IFERROR(__xludf.DUMMYFUNCTION("""COMPUTED_VALUE"""),1.0)</f>
        <v>1</v>
      </c>
      <c r="MX30">
        <f>IFERROR(__xludf.DUMMYFUNCTION("""COMPUTED_VALUE"""),1.0)</f>
        <v>1</v>
      </c>
      <c r="MY30">
        <f>IFERROR(__xludf.DUMMYFUNCTION("""COMPUTED_VALUE"""),1.0)</f>
        <v>1</v>
      </c>
      <c r="MZ30">
        <f>IFERROR(__xludf.DUMMYFUNCTION("""COMPUTED_VALUE"""),0.0)</f>
        <v>0</v>
      </c>
      <c r="NA30">
        <f>IFERROR(__xludf.DUMMYFUNCTION("""COMPUTED_VALUE"""),0.0)</f>
        <v>0</v>
      </c>
      <c r="NB30">
        <f>IFERROR(__xludf.DUMMYFUNCTION("""COMPUTED_VALUE"""),0.0)</f>
        <v>0</v>
      </c>
      <c r="NC30">
        <f>IFERROR(__xludf.DUMMYFUNCTION("""COMPUTED_VALUE"""),0.0)</f>
        <v>0</v>
      </c>
      <c r="ND30">
        <f>IFERROR(__xludf.DUMMYFUNCTION("""COMPUTED_VALUE"""),0.0)</f>
        <v>0</v>
      </c>
      <c r="NE30">
        <f>IFERROR(__xludf.DUMMYFUNCTION("""COMPUTED_VALUE"""),0.0)</f>
        <v>0</v>
      </c>
      <c r="NF30">
        <f>IFERROR(__xludf.DUMMYFUNCTION("""COMPUTED_VALUE"""),1.0)</f>
        <v>1</v>
      </c>
      <c r="NG30">
        <f>IFERROR(__xludf.DUMMYFUNCTION("""COMPUTED_VALUE"""),1.0)</f>
        <v>1</v>
      </c>
      <c r="NH30">
        <f>IFERROR(__xludf.DUMMYFUNCTION("""COMPUTED_VALUE"""),1.0)</f>
        <v>1</v>
      </c>
      <c r="NI30">
        <f>IFERROR(__xludf.DUMMYFUNCTION("""COMPUTED_VALUE"""),1.0)</f>
        <v>1</v>
      </c>
      <c r="NJ30">
        <f>IFERROR(__xludf.DUMMYFUNCTION("""COMPUTED_VALUE"""),1.0)</f>
        <v>1</v>
      </c>
      <c r="NK30">
        <f>IFERROR(__xludf.DUMMYFUNCTION("""COMPUTED_VALUE"""),0.0)</f>
        <v>0</v>
      </c>
      <c r="NL30">
        <f>IFERROR(__xludf.DUMMYFUNCTION("""COMPUTED_VALUE"""),0.0)</f>
        <v>0</v>
      </c>
      <c r="NM30">
        <f>IFERROR(__xludf.DUMMYFUNCTION("""COMPUTED_VALUE"""),0.0)</f>
        <v>0</v>
      </c>
      <c r="NN30">
        <f>IFERROR(__xludf.DUMMYFUNCTION("""COMPUTED_VALUE"""),0.0)</f>
        <v>0</v>
      </c>
      <c r="NO30">
        <f>IFERROR(__xludf.DUMMYFUNCTION("""COMPUTED_VALUE"""),0.0)</f>
        <v>0</v>
      </c>
      <c r="NP30">
        <f>IFERROR(__xludf.DUMMYFUNCTION("""COMPUTED_VALUE"""),0.0)</f>
        <v>0</v>
      </c>
      <c r="NQ30">
        <f>IFERROR(__xludf.DUMMYFUNCTION("""COMPUTED_VALUE"""),0.0)</f>
        <v>0</v>
      </c>
      <c r="NR30">
        <f>IFERROR(__xludf.DUMMYFUNCTION("""COMPUTED_VALUE"""),0.0)</f>
        <v>0</v>
      </c>
    </row>
    <row r="31" ht="15.75" customHeight="1">
      <c r="A31">
        <f>IFERROR(__xludf.DUMMYFUNCTION("""COMPUTED_VALUE"""),30.0)</f>
        <v>30</v>
      </c>
      <c r="B31" t="str">
        <f>IFERROR(__xludf.DUMMYFUNCTION("""COMPUTED_VALUE"""),"Magdalina")</f>
        <v>Magdalina</v>
      </c>
      <c r="C31" t="str">
        <f>IFERROR(__xludf.DUMMYFUNCTION("""COMPUTED_VALUE"""),"Магдалина")</f>
        <v>Магдалина</v>
      </c>
      <c r="D31" t="str">
        <f>IFERROR(__xludf.DUMMYFUNCTION("""COMPUTED_VALUE"""),"Јелић")</f>
        <v>Јелић</v>
      </c>
      <c r="E31">
        <f>IFERROR(__xludf.DUMMYFUNCTION("""COMPUTED_VALUE"""),134.0)</f>
        <v>134</v>
      </c>
      <c r="F31" t="str">
        <f>IFERROR(__xludf.DUMMYFUNCTION("""COMPUTED_VALUE"""),"ODOBREN")</f>
        <v>ODOBREN</v>
      </c>
      <c r="G31" t="str">
        <f>IFERROR(__xludf.DUMMYFUNCTION("""COMPUTED_VALUE"""),"Stari grad")</f>
        <v>Stari grad</v>
      </c>
      <c r="H31" t="str">
        <f>IFERROR(__xludf.DUMMYFUNCTION("""COMPUTED_VALUE"""),"Matematička gimnazija")</f>
        <v>Matematička gimnazija</v>
      </c>
      <c r="I31" t="str">
        <f>IFERROR(__xludf.DUMMYFUNCTION("""COMPUTED_VALUE"""),"IV")</f>
        <v>IV</v>
      </c>
      <c r="J31" t="str">
        <f>IFERROR(__xludf.DUMMYFUNCTION("""COMPUTED_VALUE"""),"A")</f>
        <v>A</v>
      </c>
      <c r="K31" t="str">
        <f>IFERROR(__xludf.DUMMYFUNCTION("""COMPUTED_VALUE"""),"Јелена Хаџи Пурић")</f>
        <v>Јелена Хаџи Пурић</v>
      </c>
      <c r="L31" t="str">
        <f>IFERROR(__xludf.DUMMYFUNCTION("""COMPUTED_VALUE"""),"x")</f>
        <v>x</v>
      </c>
      <c r="M31" t="str">
        <f>IFERROR(__xludf.DUMMYFUNCTION("""COMPUTED_VALUE"""),"-")</f>
        <v>-</v>
      </c>
      <c r="N31" t="str">
        <f>IFERROR(__xludf.DUMMYFUNCTION("""COMPUTED_VALUE"""),"-")</f>
        <v>-</v>
      </c>
      <c r="O31" t="str">
        <f>IFERROR(__xludf.DUMMYFUNCTION("""COMPUTED_VALUE"""),"-")</f>
        <v>-</v>
      </c>
      <c r="P31">
        <f>IFERROR(__xludf.DUMMYFUNCTION("""COMPUTED_VALUE"""),100.0)</f>
        <v>100</v>
      </c>
      <c r="Q31">
        <f>IFERROR(__xludf.DUMMYFUNCTION("""COMPUTED_VALUE"""),0.0)</f>
        <v>0</v>
      </c>
      <c r="R31">
        <f>IFERROR(__xludf.DUMMYFUNCTION("""COMPUTED_VALUE"""),34.0)</f>
        <v>34</v>
      </c>
      <c r="S31" t="str">
        <f>IFERROR(__xludf.DUMMYFUNCTION("""COMPUTED_VALUE"""),"x")</f>
        <v>x</v>
      </c>
      <c r="T31" t="str">
        <f>IFERROR(__xludf.DUMMYFUNCTION("""COMPUTED_VALUE"""),"x")</f>
        <v>x</v>
      </c>
      <c r="U31" t="str">
        <f>IFERROR(__xludf.DUMMYFUNCTION("""COMPUTED_VALUE"""),"-")</f>
        <v>-</v>
      </c>
      <c r="V31" t="str">
        <f>IFERROR(__xludf.DUMMYFUNCTION("""COMPUTED_VALUE"""),"-")</f>
        <v>-</v>
      </c>
      <c r="W31" t="str">
        <f>IFERROR(__xludf.DUMMYFUNCTION("""COMPUTED_VALUE"""),"-")</f>
        <v>-</v>
      </c>
      <c r="X31" t="str">
        <f>IFERROR(__xludf.DUMMYFUNCTION("""COMPUTED_VALUE"""),"-")</f>
        <v>-</v>
      </c>
      <c r="Y31" t="str">
        <f>IFERROR(__xludf.DUMMYFUNCTION("""COMPUTED_VALUE"""),"-")</f>
        <v>-</v>
      </c>
      <c r="Z31" t="str">
        <f>IFERROR(__xludf.DUMMYFUNCTION("""COMPUTED_VALUE"""),"-")</f>
        <v>-</v>
      </c>
      <c r="AA31" t="str">
        <f>IFERROR(__xludf.DUMMYFUNCTION("""COMPUTED_VALUE"""),"-")</f>
        <v>-</v>
      </c>
      <c r="AB31" t="str">
        <f>IFERROR(__xludf.DUMMYFUNCTION("""COMPUTED_VALUE"""),"-")</f>
        <v>-</v>
      </c>
      <c r="AC31" t="str">
        <f>IFERROR(__xludf.DUMMYFUNCTION("""COMPUTED_VALUE"""),"-")</f>
        <v>-</v>
      </c>
      <c r="AD31" t="str">
        <f>IFERROR(__xludf.DUMMYFUNCTION("""COMPUTED_VALUE"""),"-")</f>
        <v>-</v>
      </c>
      <c r="AE31" t="str">
        <f>IFERROR(__xludf.DUMMYFUNCTION("""COMPUTED_VALUE"""),"-")</f>
        <v>-</v>
      </c>
      <c r="AF31" t="str">
        <f>IFERROR(__xludf.DUMMYFUNCTION("""COMPUTED_VALUE"""),"-")</f>
        <v>-</v>
      </c>
      <c r="AG31" t="str">
        <f>IFERROR(__xludf.DUMMYFUNCTION("""COMPUTED_VALUE"""),"-")</f>
        <v>-</v>
      </c>
      <c r="AH31" t="str">
        <f>IFERROR(__xludf.DUMMYFUNCTION("""COMPUTED_VALUE"""),"-")</f>
        <v>-</v>
      </c>
      <c r="AI31" t="str">
        <f>IFERROR(__xludf.DUMMYFUNCTION("""COMPUTED_VALUE"""),"-")</f>
        <v>-</v>
      </c>
      <c r="AJ31" t="str">
        <f>IFERROR(__xludf.DUMMYFUNCTION("""COMPUTED_VALUE"""),"-")</f>
        <v>-</v>
      </c>
      <c r="AK31" t="str">
        <f>IFERROR(__xludf.DUMMYFUNCTION("""COMPUTED_VALUE"""),"-")</f>
        <v>-</v>
      </c>
      <c r="AL31" t="str">
        <f>IFERROR(__xludf.DUMMYFUNCTION("""COMPUTED_VALUE"""),"-")</f>
        <v>-</v>
      </c>
      <c r="AM31" t="str">
        <f>IFERROR(__xludf.DUMMYFUNCTION("""COMPUTED_VALUE"""),"-")</f>
        <v>-</v>
      </c>
      <c r="AN31" t="str">
        <f>IFERROR(__xludf.DUMMYFUNCTION("""COMPUTED_VALUE"""),"-")</f>
        <v>-</v>
      </c>
      <c r="AO31" t="str">
        <f>IFERROR(__xludf.DUMMYFUNCTION("""COMPUTED_VALUE"""),"-")</f>
        <v>-</v>
      </c>
      <c r="AP31" t="str">
        <f>IFERROR(__xludf.DUMMYFUNCTION("""COMPUTED_VALUE"""),"-")</f>
        <v>-</v>
      </c>
      <c r="AQ31" t="str">
        <f>IFERROR(__xludf.DUMMYFUNCTION("""COMPUTED_VALUE"""),"-")</f>
        <v>-</v>
      </c>
      <c r="AR31" t="str">
        <f>IFERROR(__xludf.DUMMYFUNCTION("""COMPUTED_VALUE"""),"-")</f>
        <v>-</v>
      </c>
      <c r="AS31" t="str">
        <f>IFERROR(__xludf.DUMMYFUNCTION("""COMPUTED_VALUE"""),"-")</f>
        <v>-</v>
      </c>
      <c r="AT31" t="str">
        <f>IFERROR(__xludf.DUMMYFUNCTION("""COMPUTED_VALUE"""),"-")</f>
        <v>-</v>
      </c>
      <c r="AU31" t="str">
        <f>IFERROR(__xludf.DUMMYFUNCTION("""COMPUTED_VALUE"""),"-")</f>
        <v>-</v>
      </c>
      <c r="AV31" t="str">
        <f>IFERROR(__xludf.DUMMYFUNCTION("""COMPUTED_VALUE"""),"-")</f>
        <v>-</v>
      </c>
      <c r="AW31" t="str">
        <f>IFERROR(__xludf.DUMMYFUNCTION("""COMPUTED_VALUE"""),"-")</f>
        <v>-</v>
      </c>
      <c r="AX31" t="str">
        <f>IFERROR(__xludf.DUMMYFUNCTION("""COMPUTED_VALUE"""),"-")</f>
        <v>-</v>
      </c>
      <c r="AY31" t="str">
        <f>IFERROR(__xludf.DUMMYFUNCTION("""COMPUTED_VALUE"""),"-")</f>
        <v>-</v>
      </c>
      <c r="AZ31" t="str">
        <f>IFERROR(__xludf.DUMMYFUNCTION("""COMPUTED_VALUE"""),"-")</f>
        <v>-</v>
      </c>
      <c r="BA31" t="str">
        <f>IFERROR(__xludf.DUMMYFUNCTION("""COMPUTED_VALUE"""),"-")</f>
        <v>-</v>
      </c>
      <c r="BB31" t="str">
        <f>IFERROR(__xludf.DUMMYFUNCTION("""COMPUTED_VALUE"""),"-")</f>
        <v>-</v>
      </c>
      <c r="BC31" t="str">
        <f>IFERROR(__xludf.DUMMYFUNCTION("""COMPUTED_VALUE"""),"-")</f>
        <v>-</v>
      </c>
      <c r="BD31" t="str">
        <f>IFERROR(__xludf.DUMMYFUNCTION("""COMPUTED_VALUE"""),"-")</f>
        <v>-</v>
      </c>
      <c r="BE31" t="str">
        <f>IFERROR(__xludf.DUMMYFUNCTION("""COMPUTED_VALUE"""),"-")</f>
        <v>-</v>
      </c>
      <c r="BF31" t="str">
        <f>IFERROR(__xludf.DUMMYFUNCTION("""COMPUTED_VALUE"""),"-")</f>
        <v>-</v>
      </c>
      <c r="BG31" t="str">
        <f>IFERROR(__xludf.DUMMYFUNCTION("""COMPUTED_VALUE"""),"-")</f>
        <v>-</v>
      </c>
      <c r="BH31" t="str">
        <f>IFERROR(__xludf.DUMMYFUNCTION("""COMPUTED_VALUE"""),"-")</f>
        <v>-</v>
      </c>
      <c r="BI31" t="str">
        <f>IFERROR(__xludf.DUMMYFUNCTION("""COMPUTED_VALUE"""),"-")</f>
        <v>-</v>
      </c>
      <c r="BJ31" t="str">
        <f>IFERROR(__xludf.DUMMYFUNCTION("""COMPUTED_VALUE"""),"-")</f>
        <v>-</v>
      </c>
      <c r="BK31" t="str">
        <f>IFERROR(__xludf.DUMMYFUNCTION("""COMPUTED_VALUE"""),"x")</f>
        <v>x</v>
      </c>
      <c r="BL31" t="str">
        <f>IFERROR(__xludf.DUMMYFUNCTION("""COMPUTED_VALUE"""),"-")</f>
        <v>-</v>
      </c>
      <c r="BM31" t="str">
        <f>IFERROR(__xludf.DUMMYFUNCTION("""COMPUTED_VALUE"""),"-")</f>
        <v>-</v>
      </c>
      <c r="BN31" t="str">
        <f>IFERROR(__xludf.DUMMYFUNCTION("""COMPUTED_VALUE"""),"-")</f>
        <v>-</v>
      </c>
      <c r="BO31" t="str">
        <f>IFERROR(__xludf.DUMMYFUNCTION("""COMPUTED_VALUE"""),"-")</f>
        <v>-</v>
      </c>
      <c r="BP31" t="str">
        <f>IFERROR(__xludf.DUMMYFUNCTION("""COMPUTED_VALUE"""),"-")</f>
        <v>-</v>
      </c>
      <c r="BQ31" t="str">
        <f>IFERROR(__xludf.DUMMYFUNCTION("""COMPUTED_VALUE"""),"-")</f>
        <v>-</v>
      </c>
      <c r="BR31" t="str">
        <f>IFERROR(__xludf.DUMMYFUNCTION("""COMPUTED_VALUE"""),"-")</f>
        <v>-</v>
      </c>
      <c r="BS31" t="str">
        <f>IFERROR(__xludf.DUMMYFUNCTION("""COMPUTED_VALUE"""),"-")</f>
        <v>-</v>
      </c>
      <c r="BT31" t="str">
        <f>IFERROR(__xludf.DUMMYFUNCTION("""COMPUTED_VALUE"""),"-")</f>
        <v>-</v>
      </c>
      <c r="BU31" t="str">
        <f>IFERROR(__xludf.DUMMYFUNCTION("""COMPUTED_VALUE"""),"-")</f>
        <v>-</v>
      </c>
      <c r="BV31" t="str">
        <f>IFERROR(__xludf.DUMMYFUNCTION("""COMPUTED_VALUE"""),"-")</f>
        <v>-</v>
      </c>
      <c r="BW31" t="str">
        <f>IFERROR(__xludf.DUMMYFUNCTION("""COMPUTED_VALUE"""),"-")</f>
        <v>-</v>
      </c>
      <c r="BX31" t="str">
        <f>IFERROR(__xludf.DUMMYFUNCTION("""COMPUTED_VALUE"""),"-")</f>
        <v>-</v>
      </c>
      <c r="BY31" t="str">
        <f>IFERROR(__xludf.DUMMYFUNCTION("""COMPUTED_VALUE"""),"-")</f>
        <v>-</v>
      </c>
      <c r="BZ31" t="str">
        <f>IFERROR(__xludf.DUMMYFUNCTION("""COMPUTED_VALUE"""),"-")</f>
        <v>-</v>
      </c>
      <c r="CA31" t="str">
        <f>IFERROR(__xludf.DUMMYFUNCTION("""COMPUTED_VALUE"""),"-")</f>
        <v>-</v>
      </c>
      <c r="CB31" t="str">
        <f>IFERROR(__xludf.DUMMYFUNCTION("""COMPUTED_VALUE"""),"-")</f>
        <v>-</v>
      </c>
      <c r="CC31" t="str">
        <f>IFERROR(__xludf.DUMMYFUNCTION("""COMPUTED_VALUE"""),"-")</f>
        <v>-</v>
      </c>
      <c r="CD31" t="str">
        <f>IFERROR(__xludf.DUMMYFUNCTION("""COMPUTED_VALUE"""),"-")</f>
        <v>-</v>
      </c>
      <c r="CE31" t="str">
        <f>IFERROR(__xludf.DUMMYFUNCTION("""COMPUTED_VALUE"""),"-")</f>
        <v>-</v>
      </c>
      <c r="CF31" t="str">
        <f>IFERROR(__xludf.DUMMYFUNCTION("""COMPUTED_VALUE"""),"-")</f>
        <v>-</v>
      </c>
      <c r="CG31" t="str">
        <f>IFERROR(__xludf.DUMMYFUNCTION("""COMPUTED_VALUE"""),"-")</f>
        <v>-</v>
      </c>
      <c r="CH31" t="str">
        <f>IFERROR(__xludf.DUMMYFUNCTION("""COMPUTED_VALUE"""),"-")</f>
        <v>-</v>
      </c>
      <c r="CI31" t="str">
        <f>IFERROR(__xludf.DUMMYFUNCTION("""COMPUTED_VALUE"""),"-")</f>
        <v>-</v>
      </c>
      <c r="CJ31" t="str">
        <f>IFERROR(__xludf.DUMMYFUNCTION("""COMPUTED_VALUE"""),"-")</f>
        <v>-</v>
      </c>
      <c r="CK31" t="str">
        <f>IFERROR(__xludf.DUMMYFUNCTION("""COMPUTED_VALUE"""),"-")</f>
        <v>-</v>
      </c>
      <c r="CL31" t="str">
        <f>IFERROR(__xludf.DUMMYFUNCTION("""COMPUTED_VALUE"""),"-")</f>
        <v>-</v>
      </c>
      <c r="CM31" t="str">
        <f>IFERROR(__xludf.DUMMYFUNCTION("""COMPUTED_VALUE"""),"-")</f>
        <v>-</v>
      </c>
      <c r="CN31" t="str">
        <f>IFERROR(__xludf.DUMMYFUNCTION("""COMPUTED_VALUE"""),"-")</f>
        <v>-</v>
      </c>
      <c r="CO31" t="str">
        <f>IFERROR(__xludf.DUMMYFUNCTION("""COMPUTED_VALUE"""),"-")</f>
        <v>-</v>
      </c>
      <c r="CP31" t="str">
        <f>IFERROR(__xludf.DUMMYFUNCTION("""COMPUTED_VALUE"""),"-")</f>
        <v>-</v>
      </c>
      <c r="CQ31" t="str">
        <f>IFERROR(__xludf.DUMMYFUNCTION("""COMPUTED_VALUE"""),"-")</f>
        <v>-</v>
      </c>
      <c r="CR31" t="str">
        <f>IFERROR(__xludf.DUMMYFUNCTION("""COMPUTED_VALUE"""),"-")</f>
        <v>-</v>
      </c>
      <c r="CS31" t="str">
        <f>IFERROR(__xludf.DUMMYFUNCTION("""COMPUTED_VALUE"""),"x")</f>
        <v>x</v>
      </c>
      <c r="CT31" t="str">
        <f>IFERROR(__xludf.DUMMYFUNCTION("""COMPUTED_VALUE"""),"-")</f>
        <v>-</v>
      </c>
      <c r="CU31" t="str">
        <f>IFERROR(__xludf.DUMMYFUNCTION("""COMPUTED_VALUE"""),"-")</f>
        <v>-</v>
      </c>
      <c r="CV31" t="str">
        <f>IFERROR(__xludf.DUMMYFUNCTION("""COMPUTED_VALUE"""),"-")</f>
        <v>-</v>
      </c>
      <c r="CW31" t="str">
        <f>IFERROR(__xludf.DUMMYFUNCTION("""COMPUTED_VALUE"""),"-")</f>
        <v>-</v>
      </c>
      <c r="CX31" t="str">
        <f>IFERROR(__xludf.DUMMYFUNCTION("""COMPUTED_VALUE"""),"-")</f>
        <v>-</v>
      </c>
      <c r="CY31" t="str">
        <f>IFERROR(__xludf.DUMMYFUNCTION("""COMPUTED_VALUE"""),"-")</f>
        <v>-</v>
      </c>
      <c r="CZ31" t="str">
        <f>IFERROR(__xludf.DUMMYFUNCTION("""COMPUTED_VALUE"""),"-")</f>
        <v>-</v>
      </c>
      <c r="DA31" t="str">
        <f>IFERROR(__xludf.DUMMYFUNCTION("""COMPUTED_VALUE"""),"-")</f>
        <v>-</v>
      </c>
      <c r="DB31" t="str">
        <f>IFERROR(__xludf.DUMMYFUNCTION("""COMPUTED_VALUE"""),"-")</f>
        <v>-</v>
      </c>
      <c r="DC31" t="str">
        <f>IFERROR(__xludf.DUMMYFUNCTION("""COMPUTED_VALUE"""),"-")</f>
        <v>-</v>
      </c>
      <c r="DD31" t="str">
        <f>IFERROR(__xludf.DUMMYFUNCTION("""COMPUTED_VALUE"""),"-")</f>
        <v>-</v>
      </c>
      <c r="DE31" t="str">
        <f>IFERROR(__xludf.DUMMYFUNCTION("""COMPUTED_VALUE"""),"-")</f>
        <v>-</v>
      </c>
      <c r="DF31" t="str">
        <f>IFERROR(__xludf.DUMMYFUNCTION("""COMPUTED_VALUE"""),"-")</f>
        <v>-</v>
      </c>
      <c r="DG31" t="str">
        <f>IFERROR(__xludf.DUMMYFUNCTION("""COMPUTED_VALUE"""),"-")</f>
        <v>-</v>
      </c>
      <c r="DH31" t="str">
        <f>IFERROR(__xludf.DUMMYFUNCTION("""COMPUTED_VALUE"""),"-")</f>
        <v>-</v>
      </c>
      <c r="DI31" t="str">
        <f>IFERROR(__xludf.DUMMYFUNCTION("""COMPUTED_VALUE"""),"-")</f>
        <v>-</v>
      </c>
      <c r="DJ31" t="str">
        <f>IFERROR(__xludf.DUMMYFUNCTION("""COMPUTED_VALUE"""),"-")</f>
        <v>-</v>
      </c>
      <c r="DK31" t="str">
        <f>IFERROR(__xludf.DUMMYFUNCTION("""COMPUTED_VALUE"""),"-")</f>
        <v>-</v>
      </c>
      <c r="DL31" t="str">
        <f>IFERROR(__xludf.DUMMYFUNCTION("""COMPUTED_VALUE"""),"-")</f>
        <v>-</v>
      </c>
      <c r="DM31" t="str">
        <f>IFERROR(__xludf.DUMMYFUNCTION("""COMPUTED_VALUE"""),"-")</f>
        <v>-</v>
      </c>
      <c r="DN31" t="str">
        <f>IFERROR(__xludf.DUMMYFUNCTION("""COMPUTED_VALUE"""),"-")</f>
        <v>-</v>
      </c>
      <c r="DO31" t="str">
        <f>IFERROR(__xludf.DUMMYFUNCTION("""COMPUTED_VALUE"""),"-")</f>
        <v>-</v>
      </c>
      <c r="DP31" t="str">
        <f>IFERROR(__xludf.DUMMYFUNCTION("""COMPUTED_VALUE"""),"-")</f>
        <v>-</v>
      </c>
      <c r="DQ31" t="str">
        <f>IFERROR(__xludf.DUMMYFUNCTION("""COMPUTED_VALUE"""),"-")</f>
        <v>-</v>
      </c>
      <c r="DR31" t="str">
        <f>IFERROR(__xludf.DUMMYFUNCTION("""COMPUTED_VALUE"""),"-")</f>
        <v>-</v>
      </c>
      <c r="DS31" t="str">
        <f>IFERROR(__xludf.DUMMYFUNCTION("""COMPUTED_VALUE"""),"-")</f>
        <v>-</v>
      </c>
      <c r="DT31" t="str">
        <f>IFERROR(__xludf.DUMMYFUNCTION("""COMPUTED_VALUE"""),"-")</f>
        <v>-</v>
      </c>
      <c r="DU31" t="str">
        <f>IFERROR(__xludf.DUMMYFUNCTION("""COMPUTED_VALUE"""),"-")</f>
        <v>-</v>
      </c>
      <c r="DV31" t="str">
        <f>IFERROR(__xludf.DUMMYFUNCTION("""COMPUTED_VALUE"""),"-")</f>
        <v>-</v>
      </c>
      <c r="DW31" t="str">
        <f>IFERROR(__xludf.DUMMYFUNCTION("""COMPUTED_VALUE"""),"-")</f>
        <v>-</v>
      </c>
      <c r="DX31" t="str">
        <f>IFERROR(__xludf.DUMMYFUNCTION("""COMPUTED_VALUE"""),"-")</f>
        <v>-</v>
      </c>
      <c r="DY31" t="str">
        <f>IFERROR(__xludf.DUMMYFUNCTION("""COMPUTED_VALUE"""),"-")</f>
        <v>-</v>
      </c>
      <c r="DZ31" t="str">
        <f>IFERROR(__xludf.DUMMYFUNCTION("""COMPUTED_VALUE"""),"x")</f>
        <v>x</v>
      </c>
      <c r="EA31" t="str">
        <f>IFERROR(__xludf.DUMMYFUNCTION("""COMPUTED_VALUE"""),"OK")</f>
        <v>OK</v>
      </c>
      <c r="EB31" t="str">
        <f>IFERROR(__xludf.DUMMYFUNCTION("""COMPUTED_VALUE"""),"OK")</f>
        <v>OK</v>
      </c>
      <c r="EC31" t="str">
        <f>IFERROR(__xludf.DUMMYFUNCTION("""COMPUTED_VALUE"""),"OK")</f>
        <v>OK</v>
      </c>
      <c r="ED31" t="str">
        <f>IFERROR(__xludf.DUMMYFUNCTION("""COMPUTED_VALUE"""),"OK")</f>
        <v>OK</v>
      </c>
      <c r="EE31" t="str">
        <f>IFERROR(__xludf.DUMMYFUNCTION("""COMPUTED_VALUE"""),"OK")</f>
        <v>OK</v>
      </c>
      <c r="EF31" t="str">
        <f>IFERROR(__xludf.DUMMYFUNCTION("""COMPUTED_VALUE"""),"OK")</f>
        <v>OK</v>
      </c>
      <c r="EG31" t="str">
        <f>IFERROR(__xludf.DUMMYFUNCTION("""COMPUTED_VALUE"""),"OK")</f>
        <v>OK</v>
      </c>
      <c r="EH31" t="str">
        <f>IFERROR(__xludf.DUMMYFUNCTION("""COMPUTED_VALUE"""),"OK")</f>
        <v>OK</v>
      </c>
      <c r="EI31" t="str">
        <f>IFERROR(__xludf.DUMMYFUNCTION("""COMPUTED_VALUE"""),"OK")</f>
        <v>OK</v>
      </c>
      <c r="EJ31" t="str">
        <f>IFERROR(__xludf.DUMMYFUNCTION("""COMPUTED_VALUE"""),"OK")</f>
        <v>OK</v>
      </c>
      <c r="EK31" t="str">
        <f>IFERROR(__xludf.DUMMYFUNCTION("""COMPUTED_VALUE"""),"OK")</f>
        <v>OK</v>
      </c>
      <c r="EL31" t="str">
        <f>IFERROR(__xludf.DUMMYFUNCTION("""COMPUTED_VALUE"""),"OK")</f>
        <v>OK</v>
      </c>
      <c r="EM31" t="str">
        <f>IFERROR(__xludf.DUMMYFUNCTION("""COMPUTED_VALUE"""),"OK")</f>
        <v>OK</v>
      </c>
      <c r="EN31" t="str">
        <f>IFERROR(__xludf.DUMMYFUNCTION("""COMPUTED_VALUE"""),"OK")</f>
        <v>OK</v>
      </c>
      <c r="EO31" t="str">
        <f>IFERROR(__xludf.DUMMYFUNCTION("""COMPUTED_VALUE"""),"OK")</f>
        <v>OK</v>
      </c>
      <c r="EP31" t="str">
        <f>IFERROR(__xludf.DUMMYFUNCTION("""COMPUTED_VALUE"""),"OK")</f>
        <v>OK</v>
      </c>
      <c r="EQ31" t="str">
        <f>IFERROR(__xludf.DUMMYFUNCTION("""COMPUTED_VALUE"""),"x")</f>
        <v>x</v>
      </c>
      <c r="ER31" t="str">
        <f>IFERROR(__xludf.DUMMYFUNCTION("""COMPUTED_VALUE"""),"WA")</f>
        <v>WA</v>
      </c>
      <c r="ES31" t="str">
        <f>IFERROR(__xludf.DUMMYFUNCTION("""COMPUTED_VALUE"""),"TLE")</f>
        <v>TLE</v>
      </c>
      <c r="ET31" t="str">
        <f>IFERROR(__xludf.DUMMYFUNCTION("""COMPUTED_VALUE"""),"TLE")</f>
        <v>TLE</v>
      </c>
      <c r="EU31" t="str">
        <f>IFERROR(__xludf.DUMMYFUNCTION("""COMPUTED_VALUE"""),"TLE")</f>
        <v>TLE</v>
      </c>
      <c r="EV31" t="str">
        <f>IFERROR(__xludf.DUMMYFUNCTION("""COMPUTED_VALUE"""),"TLE")</f>
        <v>TLE</v>
      </c>
      <c r="EW31" t="str">
        <f>IFERROR(__xludf.DUMMYFUNCTION("""COMPUTED_VALUE"""),"TLE")</f>
        <v>TLE</v>
      </c>
      <c r="EX31" t="str">
        <f>IFERROR(__xludf.DUMMYFUNCTION("""COMPUTED_VALUE"""),"WA")</f>
        <v>WA</v>
      </c>
      <c r="EY31" t="str">
        <f>IFERROR(__xludf.DUMMYFUNCTION("""COMPUTED_VALUE"""),"WA")</f>
        <v>WA</v>
      </c>
      <c r="EZ31" t="str">
        <f>IFERROR(__xludf.DUMMYFUNCTION("""COMPUTED_VALUE"""),"WA")</f>
        <v>WA</v>
      </c>
      <c r="FA31" t="str">
        <f>IFERROR(__xludf.DUMMYFUNCTION("""COMPUTED_VALUE"""),"WA")</f>
        <v>WA</v>
      </c>
      <c r="FB31" t="str">
        <f>IFERROR(__xludf.DUMMYFUNCTION("""COMPUTED_VALUE"""),"OK")</f>
        <v>OK</v>
      </c>
      <c r="FC31" t="str">
        <f>IFERROR(__xludf.DUMMYFUNCTION("""COMPUTED_VALUE"""),"WA")</f>
        <v>WA</v>
      </c>
      <c r="FD31" t="str">
        <f>IFERROR(__xludf.DUMMYFUNCTION("""COMPUTED_VALUE"""),"TLE")</f>
        <v>TLE</v>
      </c>
      <c r="FE31" t="str">
        <f>IFERROR(__xludf.DUMMYFUNCTION("""COMPUTED_VALUE"""),"WA")</f>
        <v>WA</v>
      </c>
      <c r="FF31" t="str">
        <f>IFERROR(__xludf.DUMMYFUNCTION("""COMPUTED_VALUE"""),"WA")</f>
        <v>WA</v>
      </c>
      <c r="FG31" t="str">
        <f>IFERROR(__xludf.DUMMYFUNCTION("""COMPUTED_VALUE"""),"WA")</f>
        <v>WA</v>
      </c>
      <c r="FH31" t="str">
        <f>IFERROR(__xludf.DUMMYFUNCTION("""COMPUTED_VALUE"""),"TLE")</f>
        <v>TLE</v>
      </c>
      <c r="FI31" t="str">
        <f>IFERROR(__xludf.DUMMYFUNCTION("""COMPUTED_VALUE"""),"TLE")</f>
        <v>TLE</v>
      </c>
      <c r="FJ31" t="str">
        <f>IFERROR(__xludf.DUMMYFUNCTION("""COMPUTED_VALUE"""),"TLE")</f>
        <v>TLE</v>
      </c>
      <c r="FK31" t="str">
        <f>IFERROR(__xludf.DUMMYFUNCTION("""COMPUTED_VALUE"""),"TLE")</f>
        <v>TLE</v>
      </c>
      <c r="FL31" t="str">
        <f>IFERROR(__xludf.DUMMYFUNCTION("""COMPUTED_VALUE"""),"TLE")</f>
        <v>TLE</v>
      </c>
      <c r="FM31" t="str">
        <f>IFERROR(__xludf.DUMMYFUNCTION("""COMPUTED_VALUE"""),"TLE")</f>
        <v>TLE</v>
      </c>
      <c r="FN31" t="str">
        <f>IFERROR(__xludf.DUMMYFUNCTION("""COMPUTED_VALUE"""),"TLE")</f>
        <v>TLE</v>
      </c>
      <c r="FO31" t="str">
        <f>IFERROR(__xludf.DUMMYFUNCTION("""COMPUTED_VALUE"""),"TLE")</f>
        <v>TLE</v>
      </c>
      <c r="FP31" t="str">
        <f>IFERROR(__xludf.DUMMYFUNCTION("""COMPUTED_VALUE"""),"TLE")</f>
        <v>TLE</v>
      </c>
      <c r="FQ31" t="str">
        <f>IFERROR(__xludf.DUMMYFUNCTION("""COMPUTED_VALUE"""),"TLE")</f>
        <v>TLE</v>
      </c>
      <c r="FR31" t="str">
        <f>IFERROR(__xludf.DUMMYFUNCTION("""COMPUTED_VALUE"""),"TLE")</f>
        <v>TLE</v>
      </c>
      <c r="FS31" t="str">
        <f>IFERROR(__xludf.DUMMYFUNCTION("""COMPUTED_VALUE"""),"TLE")</f>
        <v>TLE</v>
      </c>
      <c r="FT31" t="str">
        <f>IFERROR(__xludf.DUMMYFUNCTION("""COMPUTED_VALUE"""),"x")</f>
        <v>x</v>
      </c>
      <c r="FU31" t="str">
        <f>IFERROR(__xludf.DUMMYFUNCTION("""COMPUTED_VALUE"""),"OK")</f>
        <v>OK</v>
      </c>
      <c r="FV31" t="str">
        <f>IFERROR(__xludf.DUMMYFUNCTION("""COMPUTED_VALUE"""),"OK")</f>
        <v>OK</v>
      </c>
      <c r="FW31" t="str">
        <f>IFERROR(__xludf.DUMMYFUNCTION("""COMPUTED_VALUE"""),"OK")</f>
        <v>OK</v>
      </c>
      <c r="FX31" t="str">
        <f>IFERROR(__xludf.DUMMYFUNCTION("""COMPUTED_VALUE"""),"OK")</f>
        <v>OK</v>
      </c>
      <c r="FY31" t="str">
        <f>IFERROR(__xludf.DUMMYFUNCTION("""COMPUTED_VALUE"""),"OK")</f>
        <v>OK</v>
      </c>
      <c r="FZ31" t="str">
        <f>IFERROR(__xludf.DUMMYFUNCTION("""COMPUTED_VALUE"""),"WA")</f>
        <v>WA</v>
      </c>
      <c r="GA31" t="str">
        <f>IFERROR(__xludf.DUMMYFUNCTION("""COMPUTED_VALUE"""),"WA")</f>
        <v>WA</v>
      </c>
      <c r="GB31" t="str">
        <f>IFERROR(__xludf.DUMMYFUNCTION("""COMPUTED_VALUE"""),"WA")</f>
        <v>WA</v>
      </c>
      <c r="GC31" t="str">
        <f>IFERROR(__xludf.DUMMYFUNCTION("""COMPUTED_VALUE"""),"WA")</f>
        <v>WA</v>
      </c>
      <c r="GD31" t="str">
        <f>IFERROR(__xludf.DUMMYFUNCTION("""COMPUTED_VALUE"""),"WA")</f>
        <v>WA</v>
      </c>
      <c r="GE31" t="str">
        <f>IFERROR(__xludf.DUMMYFUNCTION("""COMPUTED_VALUE"""),"WA")</f>
        <v>WA</v>
      </c>
      <c r="GF31" t="str">
        <f>IFERROR(__xludf.DUMMYFUNCTION("""COMPUTED_VALUE"""),"OK")</f>
        <v>OK</v>
      </c>
      <c r="GG31" t="str">
        <f>IFERROR(__xludf.DUMMYFUNCTION("""COMPUTED_VALUE"""),"OK")</f>
        <v>OK</v>
      </c>
      <c r="GH31" t="str">
        <f>IFERROR(__xludf.DUMMYFUNCTION("""COMPUTED_VALUE"""),"OK")</f>
        <v>OK</v>
      </c>
      <c r="GI31" t="str">
        <f>IFERROR(__xludf.DUMMYFUNCTION("""COMPUTED_VALUE"""),"OK")</f>
        <v>OK</v>
      </c>
      <c r="GJ31" t="str">
        <f>IFERROR(__xludf.DUMMYFUNCTION("""COMPUTED_VALUE"""),"OK")</f>
        <v>OK</v>
      </c>
      <c r="GK31" t="str">
        <f>IFERROR(__xludf.DUMMYFUNCTION("""COMPUTED_VALUE"""),"WA")</f>
        <v>WA</v>
      </c>
      <c r="GL31" t="str">
        <f>IFERROR(__xludf.DUMMYFUNCTION("""COMPUTED_VALUE"""),"WA")</f>
        <v>WA</v>
      </c>
      <c r="GM31" t="str">
        <f>IFERROR(__xludf.DUMMYFUNCTION("""COMPUTED_VALUE"""),"WA")</f>
        <v>WA</v>
      </c>
      <c r="GN31" t="str">
        <f>IFERROR(__xludf.DUMMYFUNCTION("""COMPUTED_VALUE"""),"WA")</f>
        <v>WA</v>
      </c>
      <c r="GO31" t="str">
        <f>IFERROR(__xludf.DUMMYFUNCTION("""COMPUTED_VALUE"""),"WA")</f>
        <v>WA</v>
      </c>
      <c r="GP31" t="str">
        <f>IFERROR(__xludf.DUMMYFUNCTION("""COMPUTED_VALUE"""),"WA")</f>
        <v>WA</v>
      </c>
      <c r="GQ31" t="str">
        <f>IFERROR(__xludf.DUMMYFUNCTION("""COMPUTED_VALUE"""),"WA")</f>
        <v>WA</v>
      </c>
      <c r="GR31" t="str">
        <f>IFERROR(__xludf.DUMMYFUNCTION("""COMPUTED_VALUE"""),"WA")</f>
        <v>WA</v>
      </c>
      <c r="GS31" t="str">
        <f>IFERROR(__xludf.DUMMYFUNCTION("""COMPUTED_VALUE"""),"x")</f>
        <v>x</v>
      </c>
      <c r="GT31" t="str">
        <f>IFERROR(__xludf.DUMMYFUNCTION("""COMPUTED_VALUE"""),"x")</f>
        <v>x</v>
      </c>
      <c r="GU31">
        <f>IFERROR(__xludf.DUMMYFUNCTION("""COMPUTED_VALUE"""),0.0)</f>
        <v>0</v>
      </c>
      <c r="GV31">
        <f>IFERROR(__xludf.DUMMYFUNCTION("""COMPUTED_VALUE"""),0.0)</f>
        <v>0</v>
      </c>
      <c r="GW31">
        <f>IFERROR(__xludf.DUMMYFUNCTION("""COMPUTED_VALUE"""),0.0)</f>
        <v>0</v>
      </c>
      <c r="GX31">
        <f>IFERROR(__xludf.DUMMYFUNCTION("""COMPUTED_VALUE"""),0.0)</f>
        <v>0</v>
      </c>
      <c r="GY31">
        <f>IFERROR(__xludf.DUMMYFUNCTION("""COMPUTED_VALUE"""),0.0)</f>
        <v>0</v>
      </c>
      <c r="GZ31">
        <f>IFERROR(__xludf.DUMMYFUNCTION("""COMPUTED_VALUE"""),0.0)</f>
        <v>0</v>
      </c>
      <c r="HA31">
        <f>IFERROR(__xludf.DUMMYFUNCTION("""COMPUTED_VALUE"""),0.0)</f>
        <v>0</v>
      </c>
      <c r="HB31">
        <f>IFERROR(__xludf.DUMMYFUNCTION("""COMPUTED_VALUE"""),0.0)</f>
        <v>0</v>
      </c>
      <c r="HC31">
        <f>IFERROR(__xludf.DUMMYFUNCTION("""COMPUTED_VALUE"""),0.0)</f>
        <v>0</v>
      </c>
      <c r="HD31">
        <f>IFERROR(__xludf.DUMMYFUNCTION("""COMPUTED_VALUE"""),0.0)</f>
        <v>0</v>
      </c>
      <c r="HE31">
        <f>IFERROR(__xludf.DUMMYFUNCTION("""COMPUTED_VALUE"""),0.0)</f>
        <v>0</v>
      </c>
      <c r="HF31">
        <f>IFERROR(__xludf.DUMMYFUNCTION("""COMPUTED_VALUE"""),0.0)</f>
        <v>0</v>
      </c>
      <c r="HG31">
        <f>IFERROR(__xludf.DUMMYFUNCTION("""COMPUTED_VALUE"""),0.0)</f>
        <v>0</v>
      </c>
      <c r="HH31">
        <f>IFERROR(__xludf.DUMMYFUNCTION("""COMPUTED_VALUE"""),0.0)</f>
        <v>0</v>
      </c>
      <c r="HI31">
        <f>IFERROR(__xludf.DUMMYFUNCTION("""COMPUTED_VALUE"""),0.0)</f>
        <v>0</v>
      </c>
      <c r="HJ31">
        <f>IFERROR(__xludf.DUMMYFUNCTION("""COMPUTED_VALUE"""),0.0)</f>
        <v>0</v>
      </c>
      <c r="HK31">
        <f>IFERROR(__xludf.DUMMYFUNCTION("""COMPUTED_VALUE"""),0.0)</f>
        <v>0</v>
      </c>
      <c r="HL31">
        <f>IFERROR(__xludf.DUMMYFUNCTION("""COMPUTED_VALUE"""),0.0)</f>
        <v>0</v>
      </c>
      <c r="HM31">
        <f>IFERROR(__xludf.DUMMYFUNCTION("""COMPUTED_VALUE"""),0.0)</f>
        <v>0</v>
      </c>
      <c r="HN31">
        <f>IFERROR(__xludf.DUMMYFUNCTION("""COMPUTED_VALUE"""),0.0)</f>
        <v>0</v>
      </c>
      <c r="HO31">
        <f>IFERROR(__xludf.DUMMYFUNCTION("""COMPUTED_VALUE"""),0.0)</f>
        <v>0</v>
      </c>
      <c r="HP31">
        <f>IFERROR(__xludf.DUMMYFUNCTION("""COMPUTED_VALUE"""),0.0)</f>
        <v>0</v>
      </c>
      <c r="HQ31">
        <f>IFERROR(__xludf.DUMMYFUNCTION("""COMPUTED_VALUE"""),0.0)</f>
        <v>0</v>
      </c>
      <c r="HR31">
        <f>IFERROR(__xludf.DUMMYFUNCTION("""COMPUTED_VALUE"""),0.0)</f>
        <v>0</v>
      </c>
      <c r="HS31">
        <f>IFERROR(__xludf.DUMMYFUNCTION("""COMPUTED_VALUE"""),0.0)</f>
        <v>0</v>
      </c>
      <c r="HT31">
        <f>IFERROR(__xludf.DUMMYFUNCTION("""COMPUTED_VALUE"""),0.0)</f>
        <v>0</v>
      </c>
      <c r="HU31">
        <f>IFERROR(__xludf.DUMMYFUNCTION("""COMPUTED_VALUE"""),0.0)</f>
        <v>0</v>
      </c>
      <c r="HV31">
        <f>IFERROR(__xludf.DUMMYFUNCTION("""COMPUTED_VALUE"""),0.0)</f>
        <v>0</v>
      </c>
      <c r="HW31">
        <f>IFERROR(__xludf.DUMMYFUNCTION("""COMPUTED_VALUE"""),0.0)</f>
        <v>0</v>
      </c>
      <c r="HX31">
        <f>IFERROR(__xludf.DUMMYFUNCTION("""COMPUTED_VALUE"""),0.0)</f>
        <v>0</v>
      </c>
      <c r="HY31">
        <f>IFERROR(__xludf.DUMMYFUNCTION("""COMPUTED_VALUE"""),0.0)</f>
        <v>0</v>
      </c>
      <c r="HZ31">
        <f>IFERROR(__xludf.DUMMYFUNCTION("""COMPUTED_VALUE"""),0.0)</f>
        <v>0</v>
      </c>
      <c r="IA31">
        <f>IFERROR(__xludf.DUMMYFUNCTION("""COMPUTED_VALUE"""),0.0)</f>
        <v>0</v>
      </c>
      <c r="IB31">
        <f>IFERROR(__xludf.DUMMYFUNCTION("""COMPUTED_VALUE"""),0.0)</f>
        <v>0</v>
      </c>
      <c r="IC31">
        <f>IFERROR(__xludf.DUMMYFUNCTION("""COMPUTED_VALUE"""),0.0)</f>
        <v>0</v>
      </c>
      <c r="ID31">
        <f>IFERROR(__xludf.DUMMYFUNCTION("""COMPUTED_VALUE"""),0.0)</f>
        <v>0</v>
      </c>
      <c r="IE31">
        <f>IFERROR(__xludf.DUMMYFUNCTION("""COMPUTED_VALUE"""),0.0)</f>
        <v>0</v>
      </c>
      <c r="IF31">
        <f>IFERROR(__xludf.DUMMYFUNCTION("""COMPUTED_VALUE"""),0.0)</f>
        <v>0</v>
      </c>
      <c r="IG31">
        <f>IFERROR(__xludf.DUMMYFUNCTION("""COMPUTED_VALUE"""),0.0)</f>
        <v>0</v>
      </c>
      <c r="IH31">
        <f>IFERROR(__xludf.DUMMYFUNCTION("""COMPUTED_VALUE"""),0.0)</f>
        <v>0</v>
      </c>
      <c r="II31">
        <f>IFERROR(__xludf.DUMMYFUNCTION("""COMPUTED_VALUE"""),0.0)</f>
        <v>0</v>
      </c>
      <c r="IJ31">
        <f>IFERROR(__xludf.DUMMYFUNCTION("""COMPUTED_VALUE"""),0.0)</f>
        <v>0</v>
      </c>
      <c r="IK31" t="str">
        <f>IFERROR(__xludf.DUMMYFUNCTION("""COMPUTED_VALUE"""),"x")</f>
        <v>x</v>
      </c>
      <c r="IL31">
        <f>IFERROR(__xludf.DUMMYFUNCTION("""COMPUTED_VALUE"""),0.0)</f>
        <v>0</v>
      </c>
      <c r="IM31">
        <f>IFERROR(__xludf.DUMMYFUNCTION("""COMPUTED_VALUE"""),0.0)</f>
        <v>0</v>
      </c>
      <c r="IN31">
        <f>IFERROR(__xludf.DUMMYFUNCTION("""COMPUTED_VALUE"""),0.0)</f>
        <v>0</v>
      </c>
      <c r="IO31">
        <f>IFERROR(__xludf.DUMMYFUNCTION("""COMPUTED_VALUE"""),0.0)</f>
        <v>0</v>
      </c>
      <c r="IP31">
        <f>IFERROR(__xludf.DUMMYFUNCTION("""COMPUTED_VALUE"""),0.0)</f>
        <v>0</v>
      </c>
      <c r="IQ31">
        <f>IFERROR(__xludf.DUMMYFUNCTION("""COMPUTED_VALUE"""),0.0)</f>
        <v>0</v>
      </c>
      <c r="IR31">
        <f>IFERROR(__xludf.DUMMYFUNCTION("""COMPUTED_VALUE"""),0.0)</f>
        <v>0</v>
      </c>
      <c r="IS31">
        <f>IFERROR(__xludf.DUMMYFUNCTION("""COMPUTED_VALUE"""),0.0)</f>
        <v>0</v>
      </c>
      <c r="IT31">
        <f>IFERROR(__xludf.DUMMYFUNCTION("""COMPUTED_VALUE"""),0.0)</f>
        <v>0</v>
      </c>
      <c r="IU31">
        <f>IFERROR(__xludf.DUMMYFUNCTION("""COMPUTED_VALUE"""),0.0)</f>
        <v>0</v>
      </c>
      <c r="IV31">
        <f>IFERROR(__xludf.DUMMYFUNCTION("""COMPUTED_VALUE"""),0.0)</f>
        <v>0</v>
      </c>
      <c r="IW31">
        <f>IFERROR(__xludf.DUMMYFUNCTION("""COMPUTED_VALUE"""),0.0)</f>
        <v>0</v>
      </c>
      <c r="IX31">
        <f>IFERROR(__xludf.DUMMYFUNCTION("""COMPUTED_VALUE"""),0.0)</f>
        <v>0</v>
      </c>
      <c r="IY31">
        <f>IFERROR(__xludf.DUMMYFUNCTION("""COMPUTED_VALUE"""),0.0)</f>
        <v>0</v>
      </c>
      <c r="IZ31">
        <f>IFERROR(__xludf.DUMMYFUNCTION("""COMPUTED_VALUE"""),0.0)</f>
        <v>0</v>
      </c>
      <c r="JA31">
        <f>IFERROR(__xludf.DUMMYFUNCTION("""COMPUTED_VALUE"""),0.0)</f>
        <v>0</v>
      </c>
      <c r="JB31">
        <f>IFERROR(__xludf.DUMMYFUNCTION("""COMPUTED_VALUE"""),0.0)</f>
        <v>0</v>
      </c>
      <c r="JC31">
        <f>IFERROR(__xludf.DUMMYFUNCTION("""COMPUTED_VALUE"""),0.0)</f>
        <v>0</v>
      </c>
      <c r="JD31">
        <f>IFERROR(__xludf.DUMMYFUNCTION("""COMPUTED_VALUE"""),0.0)</f>
        <v>0</v>
      </c>
      <c r="JE31">
        <f>IFERROR(__xludf.DUMMYFUNCTION("""COMPUTED_VALUE"""),0.0)</f>
        <v>0</v>
      </c>
      <c r="JF31">
        <f>IFERROR(__xludf.DUMMYFUNCTION("""COMPUTED_VALUE"""),0.0)</f>
        <v>0</v>
      </c>
      <c r="JG31">
        <f>IFERROR(__xludf.DUMMYFUNCTION("""COMPUTED_VALUE"""),0.0)</f>
        <v>0</v>
      </c>
      <c r="JH31">
        <f>IFERROR(__xludf.DUMMYFUNCTION("""COMPUTED_VALUE"""),0.0)</f>
        <v>0</v>
      </c>
      <c r="JI31">
        <f>IFERROR(__xludf.DUMMYFUNCTION("""COMPUTED_VALUE"""),0.0)</f>
        <v>0</v>
      </c>
      <c r="JJ31">
        <f>IFERROR(__xludf.DUMMYFUNCTION("""COMPUTED_VALUE"""),0.0)</f>
        <v>0</v>
      </c>
      <c r="JK31">
        <f>IFERROR(__xludf.DUMMYFUNCTION("""COMPUTED_VALUE"""),0.0)</f>
        <v>0</v>
      </c>
      <c r="JL31">
        <f>IFERROR(__xludf.DUMMYFUNCTION("""COMPUTED_VALUE"""),0.0)</f>
        <v>0</v>
      </c>
      <c r="JM31">
        <f>IFERROR(__xludf.DUMMYFUNCTION("""COMPUTED_VALUE"""),0.0)</f>
        <v>0</v>
      </c>
      <c r="JN31">
        <f>IFERROR(__xludf.DUMMYFUNCTION("""COMPUTED_VALUE"""),0.0)</f>
        <v>0</v>
      </c>
      <c r="JO31">
        <f>IFERROR(__xludf.DUMMYFUNCTION("""COMPUTED_VALUE"""),0.0)</f>
        <v>0</v>
      </c>
      <c r="JP31">
        <f>IFERROR(__xludf.DUMMYFUNCTION("""COMPUTED_VALUE"""),0.0)</f>
        <v>0</v>
      </c>
      <c r="JQ31">
        <f>IFERROR(__xludf.DUMMYFUNCTION("""COMPUTED_VALUE"""),0.0)</f>
        <v>0</v>
      </c>
      <c r="JR31">
        <f>IFERROR(__xludf.DUMMYFUNCTION("""COMPUTED_VALUE"""),0.0)</f>
        <v>0</v>
      </c>
      <c r="JS31" t="str">
        <f>IFERROR(__xludf.DUMMYFUNCTION("""COMPUTED_VALUE"""),"x")</f>
        <v>x</v>
      </c>
      <c r="JT31">
        <f>IFERROR(__xludf.DUMMYFUNCTION("""COMPUTED_VALUE"""),0.0)</f>
        <v>0</v>
      </c>
      <c r="JU31">
        <f>IFERROR(__xludf.DUMMYFUNCTION("""COMPUTED_VALUE"""),0.0)</f>
        <v>0</v>
      </c>
      <c r="JV31">
        <f>IFERROR(__xludf.DUMMYFUNCTION("""COMPUTED_VALUE"""),0.0)</f>
        <v>0</v>
      </c>
      <c r="JW31">
        <f>IFERROR(__xludf.DUMMYFUNCTION("""COMPUTED_VALUE"""),0.0)</f>
        <v>0</v>
      </c>
      <c r="JX31">
        <f>IFERROR(__xludf.DUMMYFUNCTION("""COMPUTED_VALUE"""),0.0)</f>
        <v>0</v>
      </c>
      <c r="JY31">
        <f>IFERROR(__xludf.DUMMYFUNCTION("""COMPUTED_VALUE"""),0.0)</f>
        <v>0</v>
      </c>
      <c r="JZ31">
        <f>IFERROR(__xludf.DUMMYFUNCTION("""COMPUTED_VALUE"""),0.0)</f>
        <v>0</v>
      </c>
      <c r="KA31">
        <f>IFERROR(__xludf.DUMMYFUNCTION("""COMPUTED_VALUE"""),0.0)</f>
        <v>0</v>
      </c>
      <c r="KB31">
        <f>IFERROR(__xludf.DUMMYFUNCTION("""COMPUTED_VALUE"""),0.0)</f>
        <v>0</v>
      </c>
      <c r="KC31">
        <f>IFERROR(__xludf.DUMMYFUNCTION("""COMPUTED_VALUE"""),0.0)</f>
        <v>0</v>
      </c>
      <c r="KD31">
        <f>IFERROR(__xludf.DUMMYFUNCTION("""COMPUTED_VALUE"""),0.0)</f>
        <v>0</v>
      </c>
      <c r="KE31">
        <f>IFERROR(__xludf.DUMMYFUNCTION("""COMPUTED_VALUE"""),0.0)</f>
        <v>0</v>
      </c>
      <c r="KF31">
        <f>IFERROR(__xludf.DUMMYFUNCTION("""COMPUTED_VALUE"""),0.0)</f>
        <v>0</v>
      </c>
      <c r="KG31">
        <f>IFERROR(__xludf.DUMMYFUNCTION("""COMPUTED_VALUE"""),0.0)</f>
        <v>0</v>
      </c>
      <c r="KH31">
        <f>IFERROR(__xludf.DUMMYFUNCTION("""COMPUTED_VALUE"""),0.0)</f>
        <v>0</v>
      </c>
      <c r="KI31">
        <f>IFERROR(__xludf.DUMMYFUNCTION("""COMPUTED_VALUE"""),0.0)</f>
        <v>0</v>
      </c>
      <c r="KJ31">
        <f>IFERROR(__xludf.DUMMYFUNCTION("""COMPUTED_VALUE"""),0.0)</f>
        <v>0</v>
      </c>
      <c r="KK31">
        <f>IFERROR(__xludf.DUMMYFUNCTION("""COMPUTED_VALUE"""),0.0)</f>
        <v>0</v>
      </c>
      <c r="KL31">
        <f>IFERROR(__xludf.DUMMYFUNCTION("""COMPUTED_VALUE"""),0.0)</f>
        <v>0</v>
      </c>
      <c r="KM31">
        <f>IFERROR(__xludf.DUMMYFUNCTION("""COMPUTED_VALUE"""),0.0)</f>
        <v>0</v>
      </c>
      <c r="KN31">
        <f>IFERROR(__xludf.DUMMYFUNCTION("""COMPUTED_VALUE"""),0.0)</f>
        <v>0</v>
      </c>
      <c r="KO31">
        <f>IFERROR(__xludf.DUMMYFUNCTION("""COMPUTED_VALUE"""),0.0)</f>
        <v>0</v>
      </c>
      <c r="KP31">
        <f>IFERROR(__xludf.DUMMYFUNCTION("""COMPUTED_VALUE"""),0.0)</f>
        <v>0</v>
      </c>
      <c r="KQ31">
        <f>IFERROR(__xludf.DUMMYFUNCTION("""COMPUTED_VALUE"""),0.0)</f>
        <v>0</v>
      </c>
      <c r="KR31">
        <f>IFERROR(__xludf.DUMMYFUNCTION("""COMPUTED_VALUE"""),0.0)</f>
        <v>0</v>
      </c>
      <c r="KS31">
        <f>IFERROR(__xludf.DUMMYFUNCTION("""COMPUTED_VALUE"""),0.0)</f>
        <v>0</v>
      </c>
      <c r="KT31">
        <f>IFERROR(__xludf.DUMMYFUNCTION("""COMPUTED_VALUE"""),0.0)</f>
        <v>0</v>
      </c>
      <c r="KU31">
        <f>IFERROR(__xludf.DUMMYFUNCTION("""COMPUTED_VALUE"""),0.0)</f>
        <v>0</v>
      </c>
      <c r="KV31">
        <f>IFERROR(__xludf.DUMMYFUNCTION("""COMPUTED_VALUE"""),0.0)</f>
        <v>0</v>
      </c>
      <c r="KW31">
        <f>IFERROR(__xludf.DUMMYFUNCTION("""COMPUTED_VALUE"""),0.0)</f>
        <v>0</v>
      </c>
      <c r="KX31">
        <f>IFERROR(__xludf.DUMMYFUNCTION("""COMPUTED_VALUE"""),0.0)</f>
        <v>0</v>
      </c>
      <c r="KY31">
        <f>IFERROR(__xludf.DUMMYFUNCTION("""COMPUTED_VALUE"""),0.0)</f>
        <v>0</v>
      </c>
      <c r="KZ31" t="str">
        <f>IFERROR(__xludf.DUMMYFUNCTION("""COMPUTED_VALUE"""),"x")</f>
        <v>x</v>
      </c>
      <c r="LA31">
        <f>IFERROR(__xludf.DUMMYFUNCTION("""COMPUTED_VALUE"""),1.0)</f>
        <v>1</v>
      </c>
      <c r="LB31">
        <f>IFERROR(__xludf.DUMMYFUNCTION("""COMPUTED_VALUE"""),1.0)</f>
        <v>1</v>
      </c>
      <c r="LC31">
        <f>IFERROR(__xludf.DUMMYFUNCTION("""COMPUTED_VALUE"""),1.0)</f>
        <v>1</v>
      </c>
      <c r="LD31">
        <f>IFERROR(__xludf.DUMMYFUNCTION("""COMPUTED_VALUE"""),1.0)</f>
        <v>1</v>
      </c>
      <c r="LE31">
        <f>IFERROR(__xludf.DUMMYFUNCTION("""COMPUTED_VALUE"""),1.0)</f>
        <v>1</v>
      </c>
      <c r="LF31">
        <f>IFERROR(__xludf.DUMMYFUNCTION("""COMPUTED_VALUE"""),1.0)</f>
        <v>1</v>
      </c>
      <c r="LG31">
        <f>IFERROR(__xludf.DUMMYFUNCTION("""COMPUTED_VALUE"""),1.0)</f>
        <v>1</v>
      </c>
      <c r="LH31">
        <f>IFERROR(__xludf.DUMMYFUNCTION("""COMPUTED_VALUE"""),1.0)</f>
        <v>1</v>
      </c>
      <c r="LI31">
        <f>IFERROR(__xludf.DUMMYFUNCTION("""COMPUTED_VALUE"""),1.0)</f>
        <v>1</v>
      </c>
      <c r="LJ31">
        <f>IFERROR(__xludf.DUMMYFUNCTION("""COMPUTED_VALUE"""),1.0)</f>
        <v>1</v>
      </c>
      <c r="LK31">
        <f>IFERROR(__xludf.DUMMYFUNCTION("""COMPUTED_VALUE"""),1.0)</f>
        <v>1</v>
      </c>
      <c r="LL31">
        <f>IFERROR(__xludf.DUMMYFUNCTION("""COMPUTED_VALUE"""),1.0)</f>
        <v>1</v>
      </c>
      <c r="LM31">
        <f>IFERROR(__xludf.DUMMYFUNCTION("""COMPUTED_VALUE"""),1.0)</f>
        <v>1</v>
      </c>
      <c r="LN31">
        <f>IFERROR(__xludf.DUMMYFUNCTION("""COMPUTED_VALUE"""),1.0)</f>
        <v>1</v>
      </c>
      <c r="LO31">
        <f>IFERROR(__xludf.DUMMYFUNCTION("""COMPUTED_VALUE"""),1.0)</f>
        <v>1</v>
      </c>
      <c r="LP31">
        <f>IFERROR(__xludf.DUMMYFUNCTION("""COMPUTED_VALUE"""),1.0)</f>
        <v>1</v>
      </c>
      <c r="LQ31" t="str">
        <f>IFERROR(__xludf.DUMMYFUNCTION("""COMPUTED_VALUE"""),"x")</f>
        <v>x</v>
      </c>
      <c r="LR31">
        <f>IFERROR(__xludf.DUMMYFUNCTION("""COMPUTED_VALUE"""),0.0)</f>
        <v>0</v>
      </c>
      <c r="LS31">
        <f>IFERROR(__xludf.DUMMYFUNCTION("""COMPUTED_VALUE"""),0.0)</f>
        <v>0</v>
      </c>
      <c r="LT31">
        <f>IFERROR(__xludf.DUMMYFUNCTION("""COMPUTED_VALUE"""),0.0)</f>
        <v>0</v>
      </c>
      <c r="LU31">
        <f>IFERROR(__xludf.DUMMYFUNCTION("""COMPUTED_VALUE"""),0.0)</f>
        <v>0</v>
      </c>
      <c r="LV31">
        <f>IFERROR(__xludf.DUMMYFUNCTION("""COMPUTED_VALUE"""),0.0)</f>
        <v>0</v>
      </c>
      <c r="LW31">
        <f>IFERROR(__xludf.DUMMYFUNCTION("""COMPUTED_VALUE"""),0.0)</f>
        <v>0</v>
      </c>
      <c r="LX31">
        <f>IFERROR(__xludf.DUMMYFUNCTION("""COMPUTED_VALUE"""),0.0)</f>
        <v>0</v>
      </c>
      <c r="LY31">
        <f>IFERROR(__xludf.DUMMYFUNCTION("""COMPUTED_VALUE"""),0.0)</f>
        <v>0</v>
      </c>
      <c r="LZ31">
        <f>IFERROR(__xludf.DUMMYFUNCTION("""COMPUTED_VALUE"""),0.0)</f>
        <v>0</v>
      </c>
      <c r="MA31">
        <f>IFERROR(__xludf.DUMMYFUNCTION("""COMPUTED_VALUE"""),0.0)</f>
        <v>0</v>
      </c>
      <c r="MB31">
        <f>IFERROR(__xludf.DUMMYFUNCTION("""COMPUTED_VALUE"""),1.0)</f>
        <v>1</v>
      </c>
      <c r="MC31">
        <f>IFERROR(__xludf.DUMMYFUNCTION("""COMPUTED_VALUE"""),0.0)</f>
        <v>0</v>
      </c>
      <c r="MD31">
        <f>IFERROR(__xludf.DUMMYFUNCTION("""COMPUTED_VALUE"""),0.0)</f>
        <v>0</v>
      </c>
      <c r="ME31">
        <f>IFERROR(__xludf.DUMMYFUNCTION("""COMPUTED_VALUE"""),0.0)</f>
        <v>0</v>
      </c>
      <c r="MF31">
        <f>IFERROR(__xludf.DUMMYFUNCTION("""COMPUTED_VALUE"""),0.0)</f>
        <v>0</v>
      </c>
      <c r="MG31">
        <f>IFERROR(__xludf.DUMMYFUNCTION("""COMPUTED_VALUE"""),0.0)</f>
        <v>0</v>
      </c>
      <c r="MH31">
        <f>IFERROR(__xludf.DUMMYFUNCTION("""COMPUTED_VALUE"""),0.0)</f>
        <v>0</v>
      </c>
      <c r="MI31">
        <f>IFERROR(__xludf.DUMMYFUNCTION("""COMPUTED_VALUE"""),0.0)</f>
        <v>0</v>
      </c>
      <c r="MJ31">
        <f>IFERROR(__xludf.DUMMYFUNCTION("""COMPUTED_VALUE"""),0.0)</f>
        <v>0</v>
      </c>
      <c r="MK31">
        <f>IFERROR(__xludf.DUMMYFUNCTION("""COMPUTED_VALUE"""),0.0)</f>
        <v>0</v>
      </c>
      <c r="ML31">
        <f>IFERROR(__xludf.DUMMYFUNCTION("""COMPUTED_VALUE"""),0.0)</f>
        <v>0</v>
      </c>
      <c r="MM31">
        <f>IFERROR(__xludf.DUMMYFUNCTION("""COMPUTED_VALUE"""),0.0)</f>
        <v>0</v>
      </c>
      <c r="MN31">
        <f>IFERROR(__xludf.DUMMYFUNCTION("""COMPUTED_VALUE"""),0.0)</f>
        <v>0</v>
      </c>
      <c r="MO31">
        <f>IFERROR(__xludf.DUMMYFUNCTION("""COMPUTED_VALUE"""),0.0)</f>
        <v>0</v>
      </c>
      <c r="MP31">
        <f>IFERROR(__xludf.DUMMYFUNCTION("""COMPUTED_VALUE"""),0.0)</f>
        <v>0</v>
      </c>
      <c r="MQ31">
        <f>IFERROR(__xludf.DUMMYFUNCTION("""COMPUTED_VALUE"""),0.0)</f>
        <v>0</v>
      </c>
      <c r="MR31">
        <f>IFERROR(__xludf.DUMMYFUNCTION("""COMPUTED_VALUE"""),0.0)</f>
        <v>0</v>
      </c>
      <c r="MS31">
        <f>IFERROR(__xludf.DUMMYFUNCTION("""COMPUTED_VALUE"""),0.0)</f>
        <v>0</v>
      </c>
      <c r="MT31" t="str">
        <f>IFERROR(__xludf.DUMMYFUNCTION("""COMPUTED_VALUE"""),"x")</f>
        <v>x</v>
      </c>
      <c r="MU31">
        <f>IFERROR(__xludf.DUMMYFUNCTION("""COMPUTED_VALUE"""),1.0)</f>
        <v>1</v>
      </c>
      <c r="MV31">
        <f>IFERROR(__xludf.DUMMYFUNCTION("""COMPUTED_VALUE"""),1.0)</f>
        <v>1</v>
      </c>
      <c r="MW31">
        <f>IFERROR(__xludf.DUMMYFUNCTION("""COMPUTED_VALUE"""),1.0)</f>
        <v>1</v>
      </c>
      <c r="MX31">
        <f>IFERROR(__xludf.DUMMYFUNCTION("""COMPUTED_VALUE"""),1.0)</f>
        <v>1</v>
      </c>
      <c r="MY31">
        <f>IFERROR(__xludf.DUMMYFUNCTION("""COMPUTED_VALUE"""),1.0)</f>
        <v>1</v>
      </c>
      <c r="MZ31">
        <f>IFERROR(__xludf.DUMMYFUNCTION("""COMPUTED_VALUE"""),0.0)</f>
        <v>0</v>
      </c>
      <c r="NA31">
        <f>IFERROR(__xludf.DUMMYFUNCTION("""COMPUTED_VALUE"""),0.0)</f>
        <v>0</v>
      </c>
      <c r="NB31">
        <f>IFERROR(__xludf.DUMMYFUNCTION("""COMPUTED_VALUE"""),0.0)</f>
        <v>0</v>
      </c>
      <c r="NC31">
        <f>IFERROR(__xludf.DUMMYFUNCTION("""COMPUTED_VALUE"""),0.0)</f>
        <v>0</v>
      </c>
      <c r="ND31">
        <f>IFERROR(__xludf.DUMMYFUNCTION("""COMPUTED_VALUE"""),0.0)</f>
        <v>0</v>
      </c>
      <c r="NE31">
        <f>IFERROR(__xludf.DUMMYFUNCTION("""COMPUTED_VALUE"""),0.0)</f>
        <v>0</v>
      </c>
      <c r="NF31">
        <f>IFERROR(__xludf.DUMMYFUNCTION("""COMPUTED_VALUE"""),1.0)</f>
        <v>1</v>
      </c>
      <c r="NG31">
        <f>IFERROR(__xludf.DUMMYFUNCTION("""COMPUTED_VALUE"""),1.0)</f>
        <v>1</v>
      </c>
      <c r="NH31">
        <f>IFERROR(__xludf.DUMMYFUNCTION("""COMPUTED_VALUE"""),1.0)</f>
        <v>1</v>
      </c>
      <c r="NI31">
        <f>IFERROR(__xludf.DUMMYFUNCTION("""COMPUTED_VALUE"""),1.0)</f>
        <v>1</v>
      </c>
      <c r="NJ31">
        <f>IFERROR(__xludf.DUMMYFUNCTION("""COMPUTED_VALUE"""),1.0)</f>
        <v>1</v>
      </c>
      <c r="NK31">
        <f>IFERROR(__xludf.DUMMYFUNCTION("""COMPUTED_VALUE"""),0.0)</f>
        <v>0</v>
      </c>
      <c r="NL31">
        <f>IFERROR(__xludf.DUMMYFUNCTION("""COMPUTED_VALUE"""),0.0)</f>
        <v>0</v>
      </c>
      <c r="NM31">
        <f>IFERROR(__xludf.DUMMYFUNCTION("""COMPUTED_VALUE"""),0.0)</f>
        <v>0</v>
      </c>
      <c r="NN31">
        <f>IFERROR(__xludf.DUMMYFUNCTION("""COMPUTED_VALUE"""),0.0)</f>
        <v>0</v>
      </c>
      <c r="NO31">
        <f>IFERROR(__xludf.DUMMYFUNCTION("""COMPUTED_VALUE"""),0.0)</f>
        <v>0</v>
      </c>
      <c r="NP31">
        <f>IFERROR(__xludf.DUMMYFUNCTION("""COMPUTED_VALUE"""),0.0)</f>
        <v>0</v>
      </c>
      <c r="NQ31">
        <f>IFERROR(__xludf.DUMMYFUNCTION("""COMPUTED_VALUE"""),0.0)</f>
        <v>0</v>
      </c>
      <c r="NR31">
        <f>IFERROR(__xludf.DUMMYFUNCTION("""COMPUTED_VALUE"""),0.0)</f>
        <v>0</v>
      </c>
    </row>
    <row r="32" ht="15.75" customHeight="1">
      <c r="A32">
        <f>IFERROR(__xludf.DUMMYFUNCTION("""COMPUTED_VALUE"""),31.0)</f>
        <v>31</v>
      </c>
      <c r="B32" t="str">
        <f>IFERROR(__xludf.DUMMYFUNCTION("""COMPUTED_VALUE"""),"aleksami")</f>
        <v>aleksami</v>
      </c>
      <c r="C32" t="str">
        <f>IFERROR(__xludf.DUMMYFUNCTION("""COMPUTED_VALUE"""),"Aleksa")</f>
        <v>Aleksa</v>
      </c>
      <c r="D32" t="str">
        <f>IFERROR(__xludf.DUMMYFUNCTION("""COMPUTED_VALUE"""),"Miljković")</f>
        <v>Miljković</v>
      </c>
      <c r="E32">
        <f>IFERROR(__xludf.DUMMYFUNCTION("""COMPUTED_VALUE"""),134.0)</f>
        <v>134</v>
      </c>
      <c r="F32" t="str">
        <f>IFERROR(__xludf.DUMMYFUNCTION("""COMPUTED_VALUE"""),"ODOBREN")</f>
        <v>ODOBREN</v>
      </c>
      <c r="G32" t="str">
        <f>IFERROR(__xludf.DUMMYFUNCTION("""COMPUTED_VALUE"""),"Stari grad")</f>
        <v>Stari grad</v>
      </c>
      <c r="H32" t="str">
        <f>IFERROR(__xludf.DUMMYFUNCTION("""COMPUTED_VALUE"""),"Matematička gimnazija")</f>
        <v>Matematička gimnazija</v>
      </c>
      <c r="I32" t="str">
        <f>IFERROR(__xludf.DUMMYFUNCTION("""COMPUTED_VALUE"""),"IV")</f>
        <v>IV</v>
      </c>
      <c r="J32" t="str">
        <f>IFERROR(__xludf.DUMMYFUNCTION("""COMPUTED_VALUE"""),"A")</f>
        <v>A</v>
      </c>
      <c r="K32" t="str">
        <f>IFERROR(__xludf.DUMMYFUNCTION("""COMPUTED_VALUE"""),"Duša Vuković")</f>
        <v>Duša Vuković</v>
      </c>
      <c r="L32" t="str">
        <f>IFERROR(__xludf.DUMMYFUNCTION("""COMPUTED_VALUE"""),"x")</f>
        <v>x</v>
      </c>
      <c r="M32" t="str">
        <f>IFERROR(__xludf.DUMMYFUNCTION("""COMPUTED_VALUE"""),"-")</f>
        <v>-</v>
      </c>
      <c r="N32" t="str">
        <f>IFERROR(__xludf.DUMMYFUNCTION("""COMPUTED_VALUE"""),"-")</f>
        <v>-</v>
      </c>
      <c r="O32" t="str">
        <f>IFERROR(__xludf.DUMMYFUNCTION("""COMPUTED_VALUE"""),"-")</f>
        <v>-</v>
      </c>
      <c r="P32">
        <f>IFERROR(__xludf.DUMMYFUNCTION("""COMPUTED_VALUE"""),100.0)</f>
        <v>100</v>
      </c>
      <c r="Q32">
        <f>IFERROR(__xludf.DUMMYFUNCTION("""COMPUTED_VALUE"""),0.0)</f>
        <v>0</v>
      </c>
      <c r="R32">
        <f>IFERROR(__xludf.DUMMYFUNCTION("""COMPUTED_VALUE"""),34.0)</f>
        <v>34</v>
      </c>
      <c r="S32" t="str">
        <f>IFERROR(__xludf.DUMMYFUNCTION("""COMPUTED_VALUE"""),"x")</f>
        <v>x</v>
      </c>
      <c r="T32" t="str">
        <f>IFERROR(__xludf.DUMMYFUNCTION("""COMPUTED_VALUE"""),"x")</f>
        <v>x</v>
      </c>
      <c r="U32" t="str">
        <f>IFERROR(__xludf.DUMMYFUNCTION("""COMPUTED_VALUE"""),"-")</f>
        <v>-</v>
      </c>
      <c r="V32" t="str">
        <f>IFERROR(__xludf.DUMMYFUNCTION("""COMPUTED_VALUE"""),"-")</f>
        <v>-</v>
      </c>
      <c r="W32" t="str">
        <f>IFERROR(__xludf.DUMMYFUNCTION("""COMPUTED_VALUE"""),"-")</f>
        <v>-</v>
      </c>
      <c r="X32" t="str">
        <f>IFERROR(__xludf.DUMMYFUNCTION("""COMPUTED_VALUE"""),"-")</f>
        <v>-</v>
      </c>
      <c r="Y32" t="str">
        <f>IFERROR(__xludf.DUMMYFUNCTION("""COMPUTED_VALUE"""),"-")</f>
        <v>-</v>
      </c>
      <c r="Z32" t="str">
        <f>IFERROR(__xludf.DUMMYFUNCTION("""COMPUTED_VALUE"""),"-")</f>
        <v>-</v>
      </c>
      <c r="AA32" t="str">
        <f>IFERROR(__xludf.DUMMYFUNCTION("""COMPUTED_VALUE"""),"-")</f>
        <v>-</v>
      </c>
      <c r="AB32" t="str">
        <f>IFERROR(__xludf.DUMMYFUNCTION("""COMPUTED_VALUE"""),"-")</f>
        <v>-</v>
      </c>
      <c r="AC32" t="str">
        <f>IFERROR(__xludf.DUMMYFUNCTION("""COMPUTED_VALUE"""),"-")</f>
        <v>-</v>
      </c>
      <c r="AD32" t="str">
        <f>IFERROR(__xludf.DUMMYFUNCTION("""COMPUTED_VALUE"""),"-")</f>
        <v>-</v>
      </c>
      <c r="AE32" t="str">
        <f>IFERROR(__xludf.DUMMYFUNCTION("""COMPUTED_VALUE"""),"-")</f>
        <v>-</v>
      </c>
      <c r="AF32" t="str">
        <f>IFERROR(__xludf.DUMMYFUNCTION("""COMPUTED_VALUE"""),"-")</f>
        <v>-</v>
      </c>
      <c r="AG32" t="str">
        <f>IFERROR(__xludf.DUMMYFUNCTION("""COMPUTED_VALUE"""),"-")</f>
        <v>-</v>
      </c>
      <c r="AH32" t="str">
        <f>IFERROR(__xludf.DUMMYFUNCTION("""COMPUTED_VALUE"""),"-")</f>
        <v>-</v>
      </c>
      <c r="AI32" t="str">
        <f>IFERROR(__xludf.DUMMYFUNCTION("""COMPUTED_VALUE"""),"-")</f>
        <v>-</v>
      </c>
      <c r="AJ32" t="str">
        <f>IFERROR(__xludf.DUMMYFUNCTION("""COMPUTED_VALUE"""),"-")</f>
        <v>-</v>
      </c>
      <c r="AK32" t="str">
        <f>IFERROR(__xludf.DUMMYFUNCTION("""COMPUTED_VALUE"""),"-")</f>
        <v>-</v>
      </c>
      <c r="AL32" t="str">
        <f>IFERROR(__xludf.DUMMYFUNCTION("""COMPUTED_VALUE"""),"-")</f>
        <v>-</v>
      </c>
      <c r="AM32" t="str">
        <f>IFERROR(__xludf.DUMMYFUNCTION("""COMPUTED_VALUE"""),"-")</f>
        <v>-</v>
      </c>
      <c r="AN32" t="str">
        <f>IFERROR(__xludf.DUMMYFUNCTION("""COMPUTED_VALUE"""),"-")</f>
        <v>-</v>
      </c>
      <c r="AO32" t="str">
        <f>IFERROR(__xludf.DUMMYFUNCTION("""COMPUTED_VALUE"""),"-")</f>
        <v>-</v>
      </c>
      <c r="AP32" t="str">
        <f>IFERROR(__xludf.DUMMYFUNCTION("""COMPUTED_VALUE"""),"-")</f>
        <v>-</v>
      </c>
      <c r="AQ32" t="str">
        <f>IFERROR(__xludf.DUMMYFUNCTION("""COMPUTED_VALUE"""),"-")</f>
        <v>-</v>
      </c>
      <c r="AR32" t="str">
        <f>IFERROR(__xludf.DUMMYFUNCTION("""COMPUTED_VALUE"""),"-")</f>
        <v>-</v>
      </c>
      <c r="AS32" t="str">
        <f>IFERROR(__xludf.DUMMYFUNCTION("""COMPUTED_VALUE"""),"-")</f>
        <v>-</v>
      </c>
      <c r="AT32" t="str">
        <f>IFERROR(__xludf.DUMMYFUNCTION("""COMPUTED_VALUE"""),"-")</f>
        <v>-</v>
      </c>
      <c r="AU32" t="str">
        <f>IFERROR(__xludf.DUMMYFUNCTION("""COMPUTED_VALUE"""),"-")</f>
        <v>-</v>
      </c>
      <c r="AV32" t="str">
        <f>IFERROR(__xludf.DUMMYFUNCTION("""COMPUTED_VALUE"""),"-")</f>
        <v>-</v>
      </c>
      <c r="AW32" t="str">
        <f>IFERROR(__xludf.DUMMYFUNCTION("""COMPUTED_VALUE"""),"-")</f>
        <v>-</v>
      </c>
      <c r="AX32" t="str">
        <f>IFERROR(__xludf.DUMMYFUNCTION("""COMPUTED_VALUE"""),"-")</f>
        <v>-</v>
      </c>
      <c r="AY32" t="str">
        <f>IFERROR(__xludf.DUMMYFUNCTION("""COMPUTED_VALUE"""),"-")</f>
        <v>-</v>
      </c>
      <c r="AZ32" t="str">
        <f>IFERROR(__xludf.DUMMYFUNCTION("""COMPUTED_VALUE"""),"-")</f>
        <v>-</v>
      </c>
      <c r="BA32" t="str">
        <f>IFERROR(__xludf.DUMMYFUNCTION("""COMPUTED_VALUE"""),"-")</f>
        <v>-</v>
      </c>
      <c r="BB32" t="str">
        <f>IFERROR(__xludf.DUMMYFUNCTION("""COMPUTED_VALUE"""),"-")</f>
        <v>-</v>
      </c>
      <c r="BC32" t="str">
        <f>IFERROR(__xludf.DUMMYFUNCTION("""COMPUTED_VALUE"""),"-")</f>
        <v>-</v>
      </c>
      <c r="BD32" t="str">
        <f>IFERROR(__xludf.DUMMYFUNCTION("""COMPUTED_VALUE"""),"-")</f>
        <v>-</v>
      </c>
      <c r="BE32" t="str">
        <f>IFERROR(__xludf.DUMMYFUNCTION("""COMPUTED_VALUE"""),"-")</f>
        <v>-</v>
      </c>
      <c r="BF32" t="str">
        <f>IFERROR(__xludf.DUMMYFUNCTION("""COMPUTED_VALUE"""),"-")</f>
        <v>-</v>
      </c>
      <c r="BG32" t="str">
        <f>IFERROR(__xludf.DUMMYFUNCTION("""COMPUTED_VALUE"""),"-")</f>
        <v>-</v>
      </c>
      <c r="BH32" t="str">
        <f>IFERROR(__xludf.DUMMYFUNCTION("""COMPUTED_VALUE"""),"-")</f>
        <v>-</v>
      </c>
      <c r="BI32" t="str">
        <f>IFERROR(__xludf.DUMMYFUNCTION("""COMPUTED_VALUE"""),"-")</f>
        <v>-</v>
      </c>
      <c r="BJ32" t="str">
        <f>IFERROR(__xludf.DUMMYFUNCTION("""COMPUTED_VALUE"""),"-")</f>
        <v>-</v>
      </c>
      <c r="BK32" t="str">
        <f>IFERROR(__xludf.DUMMYFUNCTION("""COMPUTED_VALUE"""),"x")</f>
        <v>x</v>
      </c>
      <c r="BL32" t="str">
        <f>IFERROR(__xludf.DUMMYFUNCTION("""COMPUTED_VALUE"""),"-")</f>
        <v>-</v>
      </c>
      <c r="BM32" t="str">
        <f>IFERROR(__xludf.DUMMYFUNCTION("""COMPUTED_VALUE"""),"-")</f>
        <v>-</v>
      </c>
      <c r="BN32" t="str">
        <f>IFERROR(__xludf.DUMMYFUNCTION("""COMPUTED_VALUE"""),"-")</f>
        <v>-</v>
      </c>
      <c r="BO32" t="str">
        <f>IFERROR(__xludf.DUMMYFUNCTION("""COMPUTED_VALUE"""),"-")</f>
        <v>-</v>
      </c>
      <c r="BP32" t="str">
        <f>IFERROR(__xludf.DUMMYFUNCTION("""COMPUTED_VALUE"""),"-")</f>
        <v>-</v>
      </c>
      <c r="BQ32" t="str">
        <f>IFERROR(__xludf.DUMMYFUNCTION("""COMPUTED_VALUE"""),"-")</f>
        <v>-</v>
      </c>
      <c r="BR32" t="str">
        <f>IFERROR(__xludf.DUMMYFUNCTION("""COMPUTED_VALUE"""),"-")</f>
        <v>-</v>
      </c>
      <c r="BS32" t="str">
        <f>IFERROR(__xludf.DUMMYFUNCTION("""COMPUTED_VALUE"""),"-")</f>
        <v>-</v>
      </c>
      <c r="BT32" t="str">
        <f>IFERROR(__xludf.DUMMYFUNCTION("""COMPUTED_VALUE"""),"-")</f>
        <v>-</v>
      </c>
      <c r="BU32" t="str">
        <f>IFERROR(__xludf.DUMMYFUNCTION("""COMPUTED_VALUE"""),"-")</f>
        <v>-</v>
      </c>
      <c r="BV32" t="str">
        <f>IFERROR(__xludf.DUMMYFUNCTION("""COMPUTED_VALUE"""),"-")</f>
        <v>-</v>
      </c>
      <c r="BW32" t="str">
        <f>IFERROR(__xludf.DUMMYFUNCTION("""COMPUTED_VALUE"""),"-")</f>
        <v>-</v>
      </c>
      <c r="BX32" t="str">
        <f>IFERROR(__xludf.DUMMYFUNCTION("""COMPUTED_VALUE"""),"-")</f>
        <v>-</v>
      </c>
      <c r="BY32" t="str">
        <f>IFERROR(__xludf.DUMMYFUNCTION("""COMPUTED_VALUE"""),"-")</f>
        <v>-</v>
      </c>
      <c r="BZ32" t="str">
        <f>IFERROR(__xludf.DUMMYFUNCTION("""COMPUTED_VALUE"""),"-")</f>
        <v>-</v>
      </c>
      <c r="CA32" t="str">
        <f>IFERROR(__xludf.DUMMYFUNCTION("""COMPUTED_VALUE"""),"-")</f>
        <v>-</v>
      </c>
      <c r="CB32" t="str">
        <f>IFERROR(__xludf.DUMMYFUNCTION("""COMPUTED_VALUE"""),"-")</f>
        <v>-</v>
      </c>
      <c r="CC32" t="str">
        <f>IFERROR(__xludf.DUMMYFUNCTION("""COMPUTED_VALUE"""),"-")</f>
        <v>-</v>
      </c>
      <c r="CD32" t="str">
        <f>IFERROR(__xludf.DUMMYFUNCTION("""COMPUTED_VALUE"""),"-")</f>
        <v>-</v>
      </c>
      <c r="CE32" t="str">
        <f>IFERROR(__xludf.DUMMYFUNCTION("""COMPUTED_VALUE"""),"-")</f>
        <v>-</v>
      </c>
      <c r="CF32" t="str">
        <f>IFERROR(__xludf.DUMMYFUNCTION("""COMPUTED_VALUE"""),"-")</f>
        <v>-</v>
      </c>
      <c r="CG32" t="str">
        <f>IFERROR(__xludf.DUMMYFUNCTION("""COMPUTED_VALUE"""),"-")</f>
        <v>-</v>
      </c>
      <c r="CH32" t="str">
        <f>IFERROR(__xludf.DUMMYFUNCTION("""COMPUTED_VALUE"""),"-")</f>
        <v>-</v>
      </c>
      <c r="CI32" t="str">
        <f>IFERROR(__xludf.DUMMYFUNCTION("""COMPUTED_VALUE"""),"-")</f>
        <v>-</v>
      </c>
      <c r="CJ32" t="str">
        <f>IFERROR(__xludf.DUMMYFUNCTION("""COMPUTED_VALUE"""),"-")</f>
        <v>-</v>
      </c>
      <c r="CK32" t="str">
        <f>IFERROR(__xludf.DUMMYFUNCTION("""COMPUTED_VALUE"""),"-")</f>
        <v>-</v>
      </c>
      <c r="CL32" t="str">
        <f>IFERROR(__xludf.DUMMYFUNCTION("""COMPUTED_VALUE"""),"-")</f>
        <v>-</v>
      </c>
      <c r="CM32" t="str">
        <f>IFERROR(__xludf.DUMMYFUNCTION("""COMPUTED_VALUE"""),"-")</f>
        <v>-</v>
      </c>
      <c r="CN32" t="str">
        <f>IFERROR(__xludf.DUMMYFUNCTION("""COMPUTED_VALUE"""),"-")</f>
        <v>-</v>
      </c>
      <c r="CO32" t="str">
        <f>IFERROR(__xludf.DUMMYFUNCTION("""COMPUTED_VALUE"""),"-")</f>
        <v>-</v>
      </c>
      <c r="CP32" t="str">
        <f>IFERROR(__xludf.DUMMYFUNCTION("""COMPUTED_VALUE"""),"-")</f>
        <v>-</v>
      </c>
      <c r="CQ32" t="str">
        <f>IFERROR(__xludf.DUMMYFUNCTION("""COMPUTED_VALUE"""),"-")</f>
        <v>-</v>
      </c>
      <c r="CR32" t="str">
        <f>IFERROR(__xludf.DUMMYFUNCTION("""COMPUTED_VALUE"""),"-")</f>
        <v>-</v>
      </c>
      <c r="CS32" t="str">
        <f>IFERROR(__xludf.DUMMYFUNCTION("""COMPUTED_VALUE"""),"x")</f>
        <v>x</v>
      </c>
      <c r="CT32" t="str">
        <f>IFERROR(__xludf.DUMMYFUNCTION("""COMPUTED_VALUE"""),"-")</f>
        <v>-</v>
      </c>
      <c r="CU32" t="str">
        <f>IFERROR(__xludf.DUMMYFUNCTION("""COMPUTED_VALUE"""),"-")</f>
        <v>-</v>
      </c>
      <c r="CV32" t="str">
        <f>IFERROR(__xludf.DUMMYFUNCTION("""COMPUTED_VALUE"""),"-")</f>
        <v>-</v>
      </c>
      <c r="CW32" t="str">
        <f>IFERROR(__xludf.DUMMYFUNCTION("""COMPUTED_VALUE"""),"-")</f>
        <v>-</v>
      </c>
      <c r="CX32" t="str">
        <f>IFERROR(__xludf.DUMMYFUNCTION("""COMPUTED_VALUE"""),"-")</f>
        <v>-</v>
      </c>
      <c r="CY32" t="str">
        <f>IFERROR(__xludf.DUMMYFUNCTION("""COMPUTED_VALUE"""),"-")</f>
        <v>-</v>
      </c>
      <c r="CZ32" t="str">
        <f>IFERROR(__xludf.DUMMYFUNCTION("""COMPUTED_VALUE"""),"-")</f>
        <v>-</v>
      </c>
      <c r="DA32" t="str">
        <f>IFERROR(__xludf.DUMMYFUNCTION("""COMPUTED_VALUE"""),"-")</f>
        <v>-</v>
      </c>
      <c r="DB32" t="str">
        <f>IFERROR(__xludf.DUMMYFUNCTION("""COMPUTED_VALUE"""),"-")</f>
        <v>-</v>
      </c>
      <c r="DC32" t="str">
        <f>IFERROR(__xludf.DUMMYFUNCTION("""COMPUTED_VALUE"""),"-")</f>
        <v>-</v>
      </c>
      <c r="DD32" t="str">
        <f>IFERROR(__xludf.DUMMYFUNCTION("""COMPUTED_VALUE"""),"-")</f>
        <v>-</v>
      </c>
      <c r="DE32" t="str">
        <f>IFERROR(__xludf.DUMMYFUNCTION("""COMPUTED_VALUE"""),"-")</f>
        <v>-</v>
      </c>
      <c r="DF32" t="str">
        <f>IFERROR(__xludf.DUMMYFUNCTION("""COMPUTED_VALUE"""),"-")</f>
        <v>-</v>
      </c>
      <c r="DG32" t="str">
        <f>IFERROR(__xludf.DUMMYFUNCTION("""COMPUTED_VALUE"""),"-")</f>
        <v>-</v>
      </c>
      <c r="DH32" t="str">
        <f>IFERROR(__xludf.DUMMYFUNCTION("""COMPUTED_VALUE"""),"-")</f>
        <v>-</v>
      </c>
      <c r="DI32" t="str">
        <f>IFERROR(__xludf.DUMMYFUNCTION("""COMPUTED_VALUE"""),"-")</f>
        <v>-</v>
      </c>
      <c r="DJ32" t="str">
        <f>IFERROR(__xludf.DUMMYFUNCTION("""COMPUTED_VALUE"""),"-")</f>
        <v>-</v>
      </c>
      <c r="DK32" t="str">
        <f>IFERROR(__xludf.DUMMYFUNCTION("""COMPUTED_VALUE"""),"-")</f>
        <v>-</v>
      </c>
      <c r="DL32" t="str">
        <f>IFERROR(__xludf.DUMMYFUNCTION("""COMPUTED_VALUE"""),"-")</f>
        <v>-</v>
      </c>
      <c r="DM32" t="str">
        <f>IFERROR(__xludf.DUMMYFUNCTION("""COMPUTED_VALUE"""),"-")</f>
        <v>-</v>
      </c>
      <c r="DN32" t="str">
        <f>IFERROR(__xludf.DUMMYFUNCTION("""COMPUTED_VALUE"""),"-")</f>
        <v>-</v>
      </c>
      <c r="DO32" t="str">
        <f>IFERROR(__xludf.DUMMYFUNCTION("""COMPUTED_VALUE"""),"-")</f>
        <v>-</v>
      </c>
      <c r="DP32" t="str">
        <f>IFERROR(__xludf.DUMMYFUNCTION("""COMPUTED_VALUE"""),"-")</f>
        <v>-</v>
      </c>
      <c r="DQ32" t="str">
        <f>IFERROR(__xludf.DUMMYFUNCTION("""COMPUTED_VALUE"""),"-")</f>
        <v>-</v>
      </c>
      <c r="DR32" t="str">
        <f>IFERROR(__xludf.DUMMYFUNCTION("""COMPUTED_VALUE"""),"-")</f>
        <v>-</v>
      </c>
      <c r="DS32" t="str">
        <f>IFERROR(__xludf.DUMMYFUNCTION("""COMPUTED_VALUE"""),"-")</f>
        <v>-</v>
      </c>
      <c r="DT32" t="str">
        <f>IFERROR(__xludf.DUMMYFUNCTION("""COMPUTED_VALUE"""),"-")</f>
        <v>-</v>
      </c>
      <c r="DU32" t="str">
        <f>IFERROR(__xludf.DUMMYFUNCTION("""COMPUTED_VALUE"""),"-")</f>
        <v>-</v>
      </c>
      <c r="DV32" t="str">
        <f>IFERROR(__xludf.DUMMYFUNCTION("""COMPUTED_VALUE"""),"-")</f>
        <v>-</v>
      </c>
      <c r="DW32" t="str">
        <f>IFERROR(__xludf.DUMMYFUNCTION("""COMPUTED_VALUE"""),"-")</f>
        <v>-</v>
      </c>
      <c r="DX32" t="str">
        <f>IFERROR(__xludf.DUMMYFUNCTION("""COMPUTED_VALUE"""),"-")</f>
        <v>-</v>
      </c>
      <c r="DY32" t="str">
        <f>IFERROR(__xludf.DUMMYFUNCTION("""COMPUTED_VALUE"""),"-")</f>
        <v>-</v>
      </c>
      <c r="DZ32" t="str">
        <f>IFERROR(__xludf.DUMMYFUNCTION("""COMPUTED_VALUE"""),"x")</f>
        <v>x</v>
      </c>
      <c r="EA32" t="str">
        <f>IFERROR(__xludf.DUMMYFUNCTION("""COMPUTED_VALUE"""),"OK")</f>
        <v>OK</v>
      </c>
      <c r="EB32" t="str">
        <f>IFERROR(__xludf.DUMMYFUNCTION("""COMPUTED_VALUE"""),"OK")</f>
        <v>OK</v>
      </c>
      <c r="EC32" t="str">
        <f>IFERROR(__xludf.DUMMYFUNCTION("""COMPUTED_VALUE"""),"OK")</f>
        <v>OK</v>
      </c>
      <c r="ED32" t="str">
        <f>IFERROR(__xludf.DUMMYFUNCTION("""COMPUTED_VALUE"""),"OK")</f>
        <v>OK</v>
      </c>
      <c r="EE32" t="str">
        <f>IFERROR(__xludf.DUMMYFUNCTION("""COMPUTED_VALUE"""),"OK")</f>
        <v>OK</v>
      </c>
      <c r="EF32" t="str">
        <f>IFERROR(__xludf.DUMMYFUNCTION("""COMPUTED_VALUE"""),"OK")</f>
        <v>OK</v>
      </c>
      <c r="EG32" t="str">
        <f>IFERROR(__xludf.DUMMYFUNCTION("""COMPUTED_VALUE"""),"OK")</f>
        <v>OK</v>
      </c>
      <c r="EH32" t="str">
        <f>IFERROR(__xludf.DUMMYFUNCTION("""COMPUTED_VALUE"""),"OK")</f>
        <v>OK</v>
      </c>
      <c r="EI32" t="str">
        <f>IFERROR(__xludf.DUMMYFUNCTION("""COMPUTED_VALUE"""),"OK")</f>
        <v>OK</v>
      </c>
      <c r="EJ32" t="str">
        <f>IFERROR(__xludf.DUMMYFUNCTION("""COMPUTED_VALUE"""),"OK")</f>
        <v>OK</v>
      </c>
      <c r="EK32" t="str">
        <f>IFERROR(__xludf.DUMMYFUNCTION("""COMPUTED_VALUE"""),"OK")</f>
        <v>OK</v>
      </c>
      <c r="EL32" t="str">
        <f>IFERROR(__xludf.DUMMYFUNCTION("""COMPUTED_VALUE"""),"OK")</f>
        <v>OK</v>
      </c>
      <c r="EM32" t="str">
        <f>IFERROR(__xludf.DUMMYFUNCTION("""COMPUTED_VALUE"""),"OK")</f>
        <v>OK</v>
      </c>
      <c r="EN32" t="str">
        <f>IFERROR(__xludf.DUMMYFUNCTION("""COMPUTED_VALUE"""),"OK")</f>
        <v>OK</v>
      </c>
      <c r="EO32" t="str">
        <f>IFERROR(__xludf.DUMMYFUNCTION("""COMPUTED_VALUE"""),"OK")</f>
        <v>OK</v>
      </c>
      <c r="EP32" t="str">
        <f>IFERROR(__xludf.DUMMYFUNCTION("""COMPUTED_VALUE"""),"OK")</f>
        <v>OK</v>
      </c>
      <c r="EQ32" t="str">
        <f>IFERROR(__xludf.DUMMYFUNCTION("""COMPUTED_VALUE"""),"x")</f>
        <v>x</v>
      </c>
      <c r="ER32" t="str">
        <f>IFERROR(__xludf.DUMMYFUNCTION("""COMPUTED_VALUE"""),"OK")</f>
        <v>OK</v>
      </c>
      <c r="ES32" t="str">
        <f>IFERROR(__xludf.DUMMYFUNCTION("""COMPUTED_VALUE"""),"WA")</f>
        <v>WA</v>
      </c>
      <c r="ET32" t="str">
        <f>IFERROR(__xludf.DUMMYFUNCTION("""COMPUTED_VALUE"""),"WA")</f>
        <v>WA</v>
      </c>
      <c r="EU32" t="str">
        <f>IFERROR(__xludf.DUMMYFUNCTION("""COMPUTED_VALUE"""),"WA")</f>
        <v>WA</v>
      </c>
      <c r="EV32" t="str">
        <f>IFERROR(__xludf.DUMMYFUNCTION("""COMPUTED_VALUE"""),"WA")</f>
        <v>WA</v>
      </c>
      <c r="EW32" t="str">
        <f>IFERROR(__xludf.DUMMYFUNCTION("""COMPUTED_VALUE"""),"WA")</f>
        <v>WA</v>
      </c>
      <c r="EX32" t="str">
        <f>IFERROR(__xludf.DUMMYFUNCTION("""COMPUTED_VALUE"""),"OK")</f>
        <v>OK</v>
      </c>
      <c r="EY32" t="str">
        <f>IFERROR(__xludf.DUMMYFUNCTION("""COMPUTED_VALUE"""),"WA")</f>
        <v>WA</v>
      </c>
      <c r="EZ32" t="str">
        <f>IFERROR(__xludf.DUMMYFUNCTION("""COMPUTED_VALUE"""),"OK")</f>
        <v>OK</v>
      </c>
      <c r="FA32" t="str">
        <f>IFERROR(__xludf.DUMMYFUNCTION("""COMPUTED_VALUE"""),"OK")</f>
        <v>OK</v>
      </c>
      <c r="FB32" t="str">
        <f>IFERROR(__xludf.DUMMYFUNCTION("""COMPUTED_VALUE"""),"OK")</f>
        <v>OK</v>
      </c>
      <c r="FC32" t="str">
        <f>IFERROR(__xludf.DUMMYFUNCTION("""COMPUTED_VALUE"""),"OK")</f>
        <v>OK</v>
      </c>
      <c r="FD32" t="str">
        <f>IFERROR(__xludf.DUMMYFUNCTION("""COMPUTED_VALUE"""),"WA")</f>
        <v>WA</v>
      </c>
      <c r="FE32" t="str">
        <f>IFERROR(__xludf.DUMMYFUNCTION("""COMPUTED_VALUE"""),"WA")</f>
        <v>WA</v>
      </c>
      <c r="FF32" t="str">
        <f>IFERROR(__xludf.DUMMYFUNCTION("""COMPUTED_VALUE"""),"WA")</f>
        <v>WA</v>
      </c>
      <c r="FG32" t="str">
        <f>IFERROR(__xludf.DUMMYFUNCTION("""COMPUTED_VALUE"""),"WA")</f>
        <v>WA</v>
      </c>
      <c r="FH32" t="str">
        <f>IFERROR(__xludf.DUMMYFUNCTION("""COMPUTED_VALUE"""),"WA")</f>
        <v>WA</v>
      </c>
      <c r="FI32" t="str">
        <f>IFERROR(__xludf.DUMMYFUNCTION("""COMPUTED_VALUE"""),"WA")</f>
        <v>WA</v>
      </c>
      <c r="FJ32" t="str">
        <f>IFERROR(__xludf.DUMMYFUNCTION("""COMPUTED_VALUE"""),"WA")</f>
        <v>WA</v>
      </c>
      <c r="FK32" t="str">
        <f>IFERROR(__xludf.DUMMYFUNCTION("""COMPUTED_VALUE"""),"WA")</f>
        <v>WA</v>
      </c>
      <c r="FL32" t="str">
        <f>IFERROR(__xludf.DUMMYFUNCTION("""COMPUTED_VALUE"""),"WA")</f>
        <v>WA</v>
      </c>
      <c r="FM32" t="str">
        <f>IFERROR(__xludf.DUMMYFUNCTION("""COMPUTED_VALUE"""),"WA")</f>
        <v>WA</v>
      </c>
      <c r="FN32" t="str">
        <f>IFERROR(__xludf.DUMMYFUNCTION("""COMPUTED_VALUE"""),"WA")</f>
        <v>WA</v>
      </c>
      <c r="FO32" t="str">
        <f>IFERROR(__xludf.DUMMYFUNCTION("""COMPUTED_VALUE"""),"WA")</f>
        <v>WA</v>
      </c>
      <c r="FP32" t="str">
        <f>IFERROR(__xludf.DUMMYFUNCTION("""COMPUTED_VALUE"""),"WA")</f>
        <v>WA</v>
      </c>
      <c r="FQ32" t="str">
        <f>IFERROR(__xludf.DUMMYFUNCTION("""COMPUTED_VALUE"""),"WA")</f>
        <v>WA</v>
      </c>
      <c r="FR32" t="str">
        <f>IFERROR(__xludf.DUMMYFUNCTION("""COMPUTED_VALUE"""),"WA")</f>
        <v>WA</v>
      </c>
      <c r="FS32" t="str">
        <f>IFERROR(__xludf.DUMMYFUNCTION("""COMPUTED_VALUE"""),"WA")</f>
        <v>WA</v>
      </c>
      <c r="FT32" t="str">
        <f>IFERROR(__xludf.DUMMYFUNCTION("""COMPUTED_VALUE"""),"x")</f>
        <v>x</v>
      </c>
      <c r="FU32" t="str">
        <f>IFERROR(__xludf.DUMMYFUNCTION("""COMPUTED_VALUE"""),"OK")</f>
        <v>OK</v>
      </c>
      <c r="FV32" t="str">
        <f>IFERROR(__xludf.DUMMYFUNCTION("""COMPUTED_VALUE"""),"OK")</f>
        <v>OK</v>
      </c>
      <c r="FW32" t="str">
        <f>IFERROR(__xludf.DUMMYFUNCTION("""COMPUTED_VALUE"""),"OK")</f>
        <v>OK</v>
      </c>
      <c r="FX32" t="str">
        <f>IFERROR(__xludf.DUMMYFUNCTION("""COMPUTED_VALUE"""),"OK")</f>
        <v>OK</v>
      </c>
      <c r="FY32" t="str">
        <f>IFERROR(__xludf.DUMMYFUNCTION("""COMPUTED_VALUE"""),"OK")</f>
        <v>OK</v>
      </c>
      <c r="FZ32" t="str">
        <f>IFERROR(__xludf.DUMMYFUNCTION("""COMPUTED_VALUE"""),"WA")</f>
        <v>WA</v>
      </c>
      <c r="GA32" t="str">
        <f>IFERROR(__xludf.DUMMYFUNCTION("""COMPUTED_VALUE"""),"WA")</f>
        <v>WA</v>
      </c>
      <c r="GB32" t="str">
        <f>IFERROR(__xludf.DUMMYFUNCTION("""COMPUTED_VALUE"""),"WA")</f>
        <v>WA</v>
      </c>
      <c r="GC32" t="str">
        <f>IFERROR(__xludf.DUMMYFUNCTION("""COMPUTED_VALUE"""),"WA")</f>
        <v>WA</v>
      </c>
      <c r="GD32" t="str">
        <f>IFERROR(__xludf.DUMMYFUNCTION("""COMPUTED_VALUE"""),"WA")</f>
        <v>WA</v>
      </c>
      <c r="GE32" t="str">
        <f>IFERROR(__xludf.DUMMYFUNCTION("""COMPUTED_VALUE"""),"WA")</f>
        <v>WA</v>
      </c>
      <c r="GF32" t="str">
        <f>IFERROR(__xludf.DUMMYFUNCTION("""COMPUTED_VALUE"""),"OK")</f>
        <v>OK</v>
      </c>
      <c r="GG32" t="str">
        <f>IFERROR(__xludf.DUMMYFUNCTION("""COMPUTED_VALUE"""),"OK")</f>
        <v>OK</v>
      </c>
      <c r="GH32" t="str">
        <f>IFERROR(__xludf.DUMMYFUNCTION("""COMPUTED_VALUE"""),"OK")</f>
        <v>OK</v>
      </c>
      <c r="GI32" t="str">
        <f>IFERROR(__xludf.DUMMYFUNCTION("""COMPUTED_VALUE"""),"OK")</f>
        <v>OK</v>
      </c>
      <c r="GJ32" t="str">
        <f>IFERROR(__xludf.DUMMYFUNCTION("""COMPUTED_VALUE"""),"OK")</f>
        <v>OK</v>
      </c>
      <c r="GK32" t="str">
        <f>IFERROR(__xludf.DUMMYFUNCTION("""COMPUTED_VALUE"""),"WA")</f>
        <v>WA</v>
      </c>
      <c r="GL32" t="str">
        <f>IFERROR(__xludf.DUMMYFUNCTION("""COMPUTED_VALUE"""),"WA")</f>
        <v>WA</v>
      </c>
      <c r="GM32" t="str">
        <f>IFERROR(__xludf.DUMMYFUNCTION("""COMPUTED_VALUE"""),"WA")</f>
        <v>WA</v>
      </c>
      <c r="GN32" t="str">
        <f>IFERROR(__xludf.DUMMYFUNCTION("""COMPUTED_VALUE"""),"WA")</f>
        <v>WA</v>
      </c>
      <c r="GO32" t="str">
        <f>IFERROR(__xludf.DUMMYFUNCTION("""COMPUTED_VALUE"""),"WA")</f>
        <v>WA</v>
      </c>
      <c r="GP32" t="str">
        <f>IFERROR(__xludf.DUMMYFUNCTION("""COMPUTED_VALUE"""),"WA")</f>
        <v>WA</v>
      </c>
      <c r="GQ32" t="str">
        <f>IFERROR(__xludf.DUMMYFUNCTION("""COMPUTED_VALUE"""),"WA")</f>
        <v>WA</v>
      </c>
      <c r="GR32" t="str">
        <f>IFERROR(__xludf.DUMMYFUNCTION("""COMPUTED_VALUE"""),"WA")</f>
        <v>WA</v>
      </c>
      <c r="GS32" t="str">
        <f>IFERROR(__xludf.DUMMYFUNCTION("""COMPUTED_VALUE"""),"x")</f>
        <v>x</v>
      </c>
      <c r="GT32" t="str">
        <f>IFERROR(__xludf.DUMMYFUNCTION("""COMPUTED_VALUE"""),"x")</f>
        <v>x</v>
      </c>
      <c r="GU32">
        <f>IFERROR(__xludf.DUMMYFUNCTION("""COMPUTED_VALUE"""),0.0)</f>
        <v>0</v>
      </c>
      <c r="GV32">
        <f>IFERROR(__xludf.DUMMYFUNCTION("""COMPUTED_VALUE"""),0.0)</f>
        <v>0</v>
      </c>
      <c r="GW32">
        <f>IFERROR(__xludf.DUMMYFUNCTION("""COMPUTED_VALUE"""),0.0)</f>
        <v>0</v>
      </c>
      <c r="GX32">
        <f>IFERROR(__xludf.DUMMYFUNCTION("""COMPUTED_VALUE"""),0.0)</f>
        <v>0</v>
      </c>
      <c r="GY32">
        <f>IFERROR(__xludf.DUMMYFUNCTION("""COMPUTED_VALUE"""),0.0)</f>
        <v>0</v>
      </c>
      <c r="GZ32">
        <f>IFERROR(__xludf.DUMMYFUNCTION("""COMPUTED_VALUE"""),0.0)</f>
        <v>0</v>
      </c>
      <c r="HA32">
        <f>IFERROR(__xludf.DUMMYFUNCTION("""COMPUTED_VALUE"""),0.0)</f>
        <v>0</v>
      </c>
      <c r="HB32">
        <f>IFERROR(__xludf.DUMMYFUNCTION("""COMPUTED_VALUE"""),0.0)</f>
        <v>0</v>
      </c>
      <c r="HC32">
        <f>IFERROR(__xludf.DUMMYFUNCTION("""COMPUTED_VALUE"""),0.0)</f>
        <v>0</v>
      </c>
      <c r="HD32">
        <f>IFERROR(__xludf.DUMMYFUNCTION("""COMPUTED_VALUE"""),0.0)</f>
        <v>0</v>
      </c>
      <c r="HE32">
        <f>IFERROR(__xludf.DUMMYFUNCTION("""COMPUTED_VALUE"""),0.0)</f>
        <v>0</v>
      </c>
      <c r="HF32">
        <f>IFERROR(__xludf.DUMMYFUNCTION("""COMPUTED_VALUE"""),0.0)</f>
        <v>0</v>
      </c>
      <c r="HG32">
        <f>IFERROR(__xludf.DUMMYFUNCTION("""COMPUTED_VALUE"""),0.0)</f>
        <v>0</v>
      </c>
      <c r="HH32">
        <f>IFERROR(__xludf.DUMMYFUNCTION("""COMPUTED_VALUE"""),0.0)</f>
        <v>0</v>
      </c>
      <c r="HI32">
        <f>IFERROR(__xludf.DUMMYFUNCTION("""COMPUTED_VALUE"""),0.0)</f>
        <v>0</v>
      </c>
      <c r="HJ32">
        <f>IFERROR(__xludf.DUMMYFUNCTION("""COMPUTED_VALUE"""),0.0)</f>
        <v>0</v>
      </c>
      <c r="HK32">
        <f>IFERROR(__xludf.DUMMYFUNCTION("""COMPUTED_VALUE"""),0.0)</f>
        <v>0</v>
      </c>
      <c r="HL32">
        <f>IFERROR(__xludf.DUMMYFUNCTION("""COMPUTED_VALUE"""),0.0)</f>
        <v>0</v>
      </c>
      <c r="HM32">
        <f>IFERROR(__xludf.DUMMYFUNCTION("""COMPUTED_VALUE"""),0.0)</f>
        <v>0</v>
      </c>
      <c r="HN32">
        <f>IFERROR(__xludf.DUMMYFUNCTION("""COMPUTED_VALUE"""),0.0)</f>
        <v>0</v>
      </c>
      <c r="HO32">
        <f>IFERROR(__xludf.DUMMYFUNCTION("""COMPUTED_VALUE"""),0.0)</f>
        <v>0</v>
      </c>
      <c r="HP32">
        <f>IFERROR(__xludf.DUMMYFUNCTION("""COMPUTED_VALUE"""),0.0)</f>
        <v>0</v>
      </c>
      <c r="HQ32">
        <f>IFERROR(__xludf.DUMMYFUNCTION("""COMPUTED_VALUE"""),0.0)</f>
        <v>0</v>
      </c>
      <c r="HR32">
        <f>IFERROR(__xludf.DUMMYFUNCTION("""COMPUTED_VALUE"""),0.0)</f>
        <v>0</v>
      </c>
      <c r="HS32">
        <f>IFERROR(__xludf.DUMMYFUNCTION("""COMPUTED_VALUE"""),0.0)</f>
        <v>0</v>
      </c>
      <c r="HT32">
        <f>IFERROR(__xludf.DUMMYFUNCTION("""COMPUTED_VALUE"""),0.0)</f>
        <v>0</v>
      </c>
      <c r="HU32">
        <f>IFERROR(__xludf.DUMMYFUNCTION("""COMPUTED_VALUE"""),0.0)</f>
        <v>0</v>
      </c>
      <c r="HV32">
        <f>IFERROR(__xludf.DUMMYFUNCTION("""COMPUTED_VALUE"""),0.0)</f>
        <v>0</v>
      </c>
      <c r="HW32">
        <f>IFERROR(__xludf.DUMMYFUNCTION("""COMPUTED_VALUE"""),0.0)</f>
        <v>0</v>
      </c>
      <c r="HX32">
        <f>IFERROR(__xludf.DUMMYFUNCTION("""COMPUTED_VALUE"""),0.0)</f>
        <v>0</v>
      </c>
      <c r="HY32">
        <f>IFERROR(__xludf.DUMMYFUNCTION("""COMPUTED_VALUE"""),0.0)</f>
        <v>0</v>
      </c>
      <c r="HZ32">
        <f>IFERROR(__xludf.DUMMYFUNCTION("""COMPUTED_VALUE"""),0.0)</f>
        <v>0</v>
      </c>
      <c r="IA32">
        <f>IFERROR(__xludf.DUMMYFUNCTION("""COMPUTED_VALUE"""),0.0)</f>
        <v>0</v>
      </c>
      <c r="IB32">
        <f>IFERROR(__xludf.DUMMYFUNCTION("""COMPUTED_VALUE"""),0.0)</f>
        <v>0</v>
      </c>
      <c r="IC32">
        <f>IFERROR(__xludf.DUMMYFUNCTION("""COMPUTED_VALUE"""),0.0)</f>
        <v>0</v>
      </c>
      <c r="ID32">
        <f>IFERROR(__xludf.DUMMYFUNCTION("""COMPUTED_VALUE"""),0.0)</f>
        <v>0</v>
      </c>
      <c r="IE32">
        <f>IFERROR(__xludf.DUMMYFUNCTION("""COMPUTED_VALUE"""),0.0)</f>
        <v>0</v>
      </c>
      <c r="IF32">
        <f>IFERROR(__xludf.DUMMYFUNCTION("""COMPUTED_VALUE"""),0.0)</f>
        <v>0</v>
      </c>
      <c r="IG32">
        <f>IFERROR(__xludf.DUMMYFUNCTION("""COMPUTED_VALUE"""),0.0)</f>
        <v>0</v>
      </c>
      <c r="IH32">
        <f>IFERROR(__xludf.DUMMYFUNCTION("""COMPUTED_VALUE"""),0.0)</f>
        <v>0</v>
      </c>
      <c r="II32">
        <f>IFERROR(__xludf.DUMMYFUNCTION("""COMPUTED_VALUE"""),0.0)</f>
        <v>0</v>
      </c>
      <c r="IJ32">
        <f>IFERROR(__xludf.DUMMYFUNCTION("""COMPUTED_VALUE"""),0.0)</f>
        <v>0</v>
      </c>
      <c r="IK32" t="str">
        <f>IFERROR(__xludf.DUMMYFUNCTION("""COMPUTED_VALUE"""),"x")</f>
        <v>x</v>
      </c>
      <c r="IL32">
        <f>IFERROR(__xludf.DUMMYFUNCTION("""COMPUTED_VALUE"""),0.0)</f>
        <v>0</v>
      </c>
      <c r="IM32">
        <f>IFERROR(__xludf.DUMMYFUNCTION("""COMPUTED_VALUE"""),0.0)</f>
        <v>0</v>
      </c>
      <c r="IN32">
        <f>IFERROR(__xludf.DUMMYFUNCTION("""COMPUTED_VALUE"""),0.0)</f>
        <v>0</v>
      </c>
      <c r="IO32">
        <f>IFERROR(__xludf.DUMMYFUNCTION("""COMPUTED_VALUE"""),0.0)</f>
        <v>0</v>
      </c>
      <c r="IP32">
        <f>IFERROR(__xludf.DUMMYFUNCTION("""COMPUTED_VALUE"""),0.0)</f>
        <v>0</v>
      </c>
      <c r="IQ32">
        <f>IFERROR(__xludf.DUMMYFUNCTION("""COMPUTED_VALUE"""),0.0)</f>
        <v>0</v>
      </c>
      <c r="IR32">
        <f>IFERROR(__xludf.DUMMYFUNCTION("""COMPUTED_VALUE"""),0.0)</f>
        <v>0</v>
      </c>
      <c r="IS32">
        <f>IFERROR(__xludf.DUMMYFUNCTION("""COMPUTED_VALUE"""),0.0)</f>
        <v>0</v>
      </c>
      <c r="IT32">
        <f>IFERROR(__xludf.DUMMYFUNCTION("""COMPUTED_VALUE"""),0.0)</f>
        <v>0</v>
      </c>
      <c r="IU32">
        <f>IFERROR(__xludf.DUMMYFUNCTION("""COMPUTED_VALUE"""),0.0)</f>
        <v>0</v>
      </c>
      <c r="IV32">
        <f>IFERROR(__xludf.DUMMYFUNCTION("""COMPUTED_VALUE"""),0.0)</f>
        <v>0</v>
      </c>
      <c r="IW32">
        <f>IFERROR(__xludf.DUMMYFUNCTION("""COMPUTED_VALUE"""),0.0)</f>
        <v>0</v>
      </c>
      <c r="IX32">
        <f>IFERROR(__xludf.DUMMYFUNCTION("""COMPUTED_VALUE"""),0.0)</f>
        <v>0</v>
      </c>
      <c r="IY32">
        <f>IFERROR(__xludf.DUMMYFUNCTION("""COMPUTED_VALUE"""),0.0)</f>
        <v>0</v>
      </c>
      <c r="IZ32">
        <f>IFERROR(__xludf.DUMMYFUNCTION("""COMPUTED_VALUE"""),0.0)</f>
        <v>0</v>
      </c>
      <c r="JA32">
        <f>IFERROR(__xludf.DUMMYFUNCTION("""COMPUTED_VALUE"""),0.0)</f>
        <v>0</v>
      </c>
      <c r="JB32">
        <f>IFERROR(__xludf.DUMMYFUNCTION("""COMPUTED_VALUE"""),0.0)</f>
        <v>0</v>
      </c>
      <c r="JC32">
        <f>IFERROR(__xludf.DUMMYFUNCTION("""COMPUTED_VALUE"""),0.0)</f>
        <v>0</v>
      </c>
      <c r="JD32">
        <f>IFERROR(__xludf.DUMMYFUNCTION("""COMPUTED_VALUE"""),0.0)</f>
        <v>0</v>
      </c>
      <c r="JE32">
        <f>IFERROR(__xludf.DUMMYFUNCTION("""COMPUTED_VALUE"""),0.0)</f>
        <v>0</v>
      </c>
      <c r="JF32">
        <f>IFERROR(__xludf.DUMMYFUNCTION("""COMPUTED_VALUE"""),0.0)</f>
        <v>0</v>
      </c>
      <c r="JG32">
        <f>IFERROR(__xludf.DUMMYFUNCTION("""COMPUTED_VALUE"""),0.0)</f>
        <v>0</v>
      </c>
      <c r="JH32">
        <f>IFERROR(__xludf.DUMMYFUNCTION("""COMPUTED_VALUE"""),0.0)</f>
        <v>0</v>
      </c>
      <c r="JI32">
        <f>IFERROR(__xludf.DUMMYFUNCTION("""COMPUTED_VALUE"""),0.0)</f>
        <v>0</v>
      </c>
      <c r="JJ32">
        <f>IFERROR(__xludf.DUMMYFUNCTION("""COMPUTED_VALUE"""),0.0)</f>
        <v>0</v>
      </c>
      <c r="JK32">
        <f>IFERROR(__xludf.DUMMYFUNCTION("""COMPUTED_VALUE"""),0.0)</f>
        <v>0</v>
      </c>
      <c r="JL32">
        <f>IFERROR(__xludf.DUMMYFUNCTION("""COMPUTED_VALUE"""),0.0)</f>
        <v>0</v>
      </c>
      <c r="JM32">
        <f>IFERROR(__xludf.DUMMYFUNCTION("""COMPUTED_VALUE"""),0.0)</f>
        <v>0</v>
      </c>
      <c r="JN32">
        <f>IFERROR(__xludf.DUMMYFUNCTION("""COMPUTED_VALUE"""),0.0)</f>
        <v>0</v>
      </c>
      <c r="JO32">
        <f>IFERROR(__xludf.DUMMYFUNCTION("""COMPUTED_VALUE"""),0.0)</f>
        <v>0</v>
      </c>
      <c r="JP32">
        <f>IFERROR(__xludf.DUMMYFUNCTION("""COMPUTED_VALUE"""),0.0)</f>
        <v>0</v>
      </c>
      <c r="JQ32">
        <f>IFERROR(__xludf.DUMMYFUNCTION("""COMPUTED_VALUE"""),0.0)</f>
        <v>0</v>
      </c>
      <c r="JR32">
        <f>IFERROR(__xludf.DUMMYFUNCTION("""COMPUTED_VALUE"""),0.0)</f>
        <v>0</v>
      </c>
      <c r="JS32" t="str">
        <f>IFERROR(__xludf.DUMMYFUNCTION("""COMPUTED_VALUE"""),"x")</f>
        <v>x</v>
      </c>
      <c r="JT32">
        <f>IFERROR(__xludf.DUMMYFUNCTION("""COMPUTED_VALUE"""),0.0)</f>
        <v>0</v>
      </c>
      <c r="JU32">
        <f>IFERROR(__xludf.DUMMYFUNCTION("""COMPUTED_VALUE"""),0.0)</f>
        <v>0</v>
      </c>
      <c r="JV32">
        <f>IFERROR(__xludf.DUMMYFUNCTION("""COMPUTED_VALUE"""),0.0)</f>
        <v>0</v>
      </c>
      <c r="JW32">
        <f>IFERROR(__xludf.DUMMYFUNCTION("""COMPUTED_VALUE"""),0.0)</f>
        <v>0</v>
      </c>
      <c r="JX32">
        <f>IFERROR(__xludf.DUMMYFUNCTION("""COMPUTED_VALUE"""),0.0)</f>
        <v>0</v>
      </c>
      <c r="JY32">
        <f>IFERROR(__xludf.DUMMYFUNCTION("""COMPUTED_VALUE"""),0.0)</f>
        <v>0</v>
      </c>
      <c r="JZ32">
        <f>IFERROR(__xludf.DUMMYFUNCTION("""COMPUTED_VALUE"""),0.0)</f>
        <v>0</v>
      </c>
      <c r="KA32">
        <f>IFERROR(__xludf.DUMMYFUNCTION("""COMPUTED_VALUE"""),0.0)</f>
        <v>0</v>
      </c>
      <c r="KB32">
        <f>IFERROR(__xludf.DUMMYFUNCTION("""COMPUTED_VALUE"""),0.0)</f>
        <v>0</v>
      </c>
      <c r="KC32">
        <f>IFERROR(__xludf.DUMMYFUNCTION("""COMPUTED_VALUE"""),0.0)</f>
        <v>0</v>
      </c>
      <c r="KD32">
        <f>IFERROR(__xludf.DUMMYFUNCTION("""COMPUTED_VALUE"""),0.0)</f>
        <v>0</v>
      </c>
      <c r="KE32">
        <f>IFERROR(__xludf.DUMMYFUNCTION("""COMPUTED_VALUE"""),0.0)</f>
        <v>0</v>
      </c>
      <c r="KF32">
        <f>IFERROR(__xludf.DUMMYFUNCTION("""COMPUTED_VALUE"""),0.0)</f>
        <v>0</v>
      </c>
      <c r="KG32">
        <f>IFERROR(__xludf.DUMMYFUNCTION("""COMPUTED_VALUE"""),0.0)</f>
        <v>0</v>
      </c>
      <c r="KH32">
        <f>IFERROR(__xludf.DUMMYFUNCTION("""COMPUTED_VALUE"""),0.0)</f>
        <v>0</v>
      </c>
      <c r="KI32">
        <f>IFERROR(__xludf.DUMMYFUNCTION("""COMPUTED_VALUE"""),0.0)</f>
        <v>0</v>
      </c>
      <c r="KJ32">
        <f>IFERROR(__xludf.DUMMYFUNCTION("""COMPUTED_VALUE"""),0.0)</f>
        <v>0</v>
      </c>
      <c r="KK32">
        <f>IFERROR(__xludf.DUMMYFUNCTION("""COMPUTED_VALUE"""),0.0)</f>
        <v>0</v>
      </c>
      <c r="KL32">
        <f>IFERROR(__xludf.DUMMYFUNCTION("""COMPUTED_VALUE"""),0.0)</f>
        <v>0</v>
      </c>
      <c r="KM32">
        <f>IFERROR(__xludf.DUMMYFUNCTION("""COMPUTED_VALUE"""),0.0)</f>
        <v>0</v>
      </c>
      <c r="KN32">
        <f>IFERROR(__xludf.DUMMYFUNCTION("""COMPUTED_VALUE"""),0.0)</f>
        <v>0</v>
      </c>
      <c r="KO32">
        <f>IFERROR(__xludf.DUMMYFUNCTION("""COMPUTED_VALUE"""),0.0)</f>
        <v>0</v>
      </c>
      <c r="KP32">
        <f>IFERROR(__xludf.DUMMYFUNCTION("""COMPUTED_VALUE"""),0.0)</f>
        <v>0</v>
      </c>
      <c r="KQ32">
        <f>IFERROR(__xludf.DUMMYFUNCTION("""COMPUTED_VALUE"""),0.0)</f>
        <v>0</v>
      </c>
      <c r="KR32">
        <f>IFERROR(__xludf.DUMMYFUNCTION("""COMPUTED_VALUE"""),0.0)</f>
        <v>0</v>
      </c>
      <c r="KS32">
        <f>IFERROR(__xludf.DUMMYFUNCTION("""COMPUTED_VALUE"""),0.0)</f>
        <v>0</v>
      </c>
      <c r="KT32">
        <f>IFERROR(__xludf.DUMMYFUNCTION("""COMPUTED_VALUE"""),0.0)</f>
        <v>0</v>
      </c>
      <c r="KU32">
        <f>IFERROR(__xludf.DUMMYFUNCTION("""COMPUTED_VALUE"""),0.0)</f>
        <v>0</v>
      </c>
      <c r="KV32">
        <f>IFERROR(__xludf.DUMMYFUNCTION("""COMPUTED_VALUE"""),0.0)</f>
        <v>0</v>
      </c>
      <c r="KW32">
        <f>IFERROR(__xludf.DUMMYFUNCTION("""COMPUTED_VALUE"""),0.0)</f>
        <v>0</v>
      </c>
      <c r="KX32">
        <f>IFERROR(__xludf.DUMMYFUNCTION("""COMPUTED_VALUE"""),0.0)</f>
        <v>0</v>
      </c>
      <c r="KY32">
        <f>IFERROR(__xludf.DUMMYFUNCTION("""COMPUTED_VALUE"""),0.0)</f>
        <v>0</v>
      </c>
      <c r="KZ32" t="str">
        <f>IFERROR(__xludf.DUMMYFUNCTION("""COMPUTED_VALUE"""),"x")</f>
        <v>x</v>
      </c>
      <c r="LA32">
        <f>IFERROR(__xludf.DUMMYFUNCTION("""COMPUTED_VALUE"""),1.0)</f>
        <v>1</v>
      </c>
      <c r="LB32">
        <f>IFERROR(__xludf.DUMMYFUNCTION("""COMPUTED_VALUE"""),1.0)</f>
        <v>1</v>
      </c>
      <c r="LC32">
        <f>IFERROR(__xludf.DUMMYFUNCTION("""COMPUTED_VALUE"""),1.0)</f>
        <v>1</v>
      </c>
      <c r="LD32">
        <f>IFERROR(__xludf.DUMMYFUNCTION("""COMPUTED_VALUE"""),1.0)</f>
        <v>1</v>
      </c>
      <c r="LE32">
        <f>IFERROR(__xludf.DUMMYFUNCTION("""COMPUTED_VALUE"""),1.0)</f>
        <v>1</v>
      </c>
      <c r="LF32">
        <f>IFERROR(__xludf.DUMMYFUNCTION("""COMPUTED_VALUE"""),1.0)</f>
        <v>1</v>
      </c>
      <c r="LG32">
        <f>IFERROR(__xludf.DUMMYFUNCTION("""COMPUTED_VALUE"""),1.0)</f>
        <v>1</v>
      </c>
      <c r="LH32">
        <f>IFERROR(__xludf.DUMMYFUNCTION("""COMPUTED_VALUE"""),1.0)</f>
        <v>1</v>
      </c>
      <c r="LI32">
        <f>IFERROR(__xludf.DUMMYFUNCTION("""COMPUTED_VALUE"""),1.0)</f>
        <v>1</v>
      </c>
      <c r="LJ32">
        <f>IFERROR(__xludf.DUMMYFUNCTION("""COMPUTED_VALUE"""),1.0)</f>
        <v>1</v>
      </c>
      <c r="LK32">
        <f>IFERROR(__xludf.DUMMYFUNCTION("""COMPUTED_VALUE"""),1.0)</f>
        <v>1</v>
      </c>
      <c r="LL32">
        <f>IFERROR(__xludf.DUMMYFUNCTION("""COMPUTED_VALUE"""),1.0)</f>
        <v>1</v>
      </c>
      <c r="LM32">
        <f>IFERROR(__xludf.DUMMYFUNCTION("""COMPUTED_VALUE"""),1.0)</f>
        <v>1</v>
      </c>
      <c r="LN32">
        <f>IFERROR(__xludf.DUMMYFUNCTION("""COMPUTED_VALUE"""),1.0)</f>
        <v>1</v>
      </c>
      <c r="LO32">
        <f>IFERROR(__xludf.DUMMYFUNCTION("""COMPUTED_VALUE"""),1.0)</f>
        <v>1</v>
      </c>
      <c r="LP32">
        <f>IFERROR(__xludf.DUMMYFUNCTION("""COMPUTED_VALUE"""),1.0)</f>
        <v>1</v>
      </c>
      <c r="LQ32" t="str">
        <f>IFERROR(__xludf.DUMMYFUNCTION("""COMPUTED_VALUE"""),"x")</f>
        <v>x</v>
      </c>
      <c r="LR32">
        <f>IFERROR(__xludf.DUMMYFUNCTION("""COMPUTED_VALUE"""),1.0)</f>
        <v>1</v>
      </c>
      <c r="LS32">
        <f>IFERROR(__xludf.DUMMYFUNCTION("""COMPUTED_VALUE"""),0.0)</f>
        <v>0</v>
      </c>
      <c r="LT32">
        <f>IFERROR(__xludf.DUMMYFUNCTION("""COMPUTED_VALUE"""),0.0)</f>
        <v>0</v>
      </c>
      <c r="LU32">
        <f>IFERROR(__xludf.DUMMYFUNCTION("""COMPUTED_VALUE"""),0.0)</f>
        <v>0</v>
      </c>
      <c r="LV32">
        <f>IFERROR(__xludf.DUMMYFUNCTION("""COMPUTED_VALUE"""),0.0)</f>
        <v>0</v>
      </c>
      <c r="LW32">
        <f>IFERROR(__xludf.DUMMYFUNCTION("""COMPUTED_VALUE"""),0.0)</f>
        <v>0</v>
      </c>
      <c r="LX32">
        <f>IFERROR(__xludf.DUMMYFUNCTION("""COMPUTED_VALUE"""),1.0)</f>
        <v>1</v>
      </c>
      <c r="LY32">
        <f>IFERROR(__xludf.DUMMYFUNCTION("""COMPUTED_VALUE"""),0.0)</f>
        <v>0</v>
      </c>
      <c r="LZ32">
        <f>IFERROR(__xludf.DUMMYFUNCTION("""COMPUTED_VALUE"""),1.0)</f>
        <v>1</v>
      </c>
      <c r="MA32">
        <f>IFERROR(__xludf.DUMMYFUNCTION("""COMPUTED_VALUE"""),1.0)</f>
        <v>1</v>
      </c>
      <c r="MB32">
        <f>IFERROR(__xludf.DUMMYFUNCTION("""COMPUTED_VALUE"""),1.0)</f>
        <v>1</v>
      </c>
      <c r="MC32">
        <f>IFERROR(__xludf.DUMMYFUNCTION("""COMPUTED_VALUE"""),1.0)</f>
        <v>1</v>
      </c>
      <c r="MD32">
        <f>IFERROR(__xludf.DUMMYFUNCTION("""COMPUTED_VALUE"""),0.0)</f>
        <v>0</v>
      </c>
      <c r="ME32">
        <f>IFERROR(__xludf.DUMMYFUNCTION("""COMPUTED_VALUE"""),0.0)</f>
        <v>0</v>
      </c>
      <c r="MF32">
        <f>IFERROR(__xludf.DUMMYFUNCTION("""COMPUTED_VALUE"""),0.0)</f>
        <v>0</v>
      </c>
      <c r="MG32">
        <f>IFERROR(__xludf.DUMMYFUNCTION("""COMPUTED_VALUE"""),0.0)</f>
        <v>0</v>
      </c>
      <c r="MH32">
        <f>IFERROR(__xludf.DUMMYFUNCTION("""COMPUTED_VALUE"""),0.0)</f>
        <v>0</v>
      </c>
      <c r="MI32">
        <f>IFERROR(__xludf.DUMMYFUNCTION("""COMPUTED_VALUE"""),0.0)</f>
        <v>0</v>
      </c>
      <c r="MJ32">
        <f>IFERROR(__xludf.DUMMYFUNCTION("""COMPUTED_VALUE"""),0.0)</f>
        <v>0</v>
      </c>
      <c r="MK32">
        <f>IFERROR(__xludf.DUMMYFUNCTION("""COMPUTED_VALUE"""),0.0)</f>
        <v>0</v>
      </c>
      <c r="ML32">
        <f>IFERROR(__xludf.DUMMYFUNCTION("""COMPUTED_VALUE"""),0.0)</f>
        <v>0</v>
      </c>
      <c r="MM32">
        <f>IFERROR(__xludf.DUMMYFUNCTION("""COMPUTED_VALUE"""),0.0)</f>
        <v>0</v>
      </c>
      <c r="MN32">
        <f>IFERROR(__xludf.DUMMYFUNCTION("""COMPUTED_VALUE"""),0.0)</f>
        <v>0</v>
      </c>
      <c r="MO32">
        <f>IFERROR(__xludf.DUMMYFUNCTION("""COMPUTED_VALUE"""),0.0)</f>
        <v>0</v>
      </c>
      <c r="MP32">
        <f>IFERROR(__xludf.DUMMYFUNCTION("""COMPUTED_VALUE"""),0.0)</f>
        <v>0</v>
      </c>
      <c r="MQ32">
        <f>IFERROR(__xludf.DUMMYFUNCTION("""COMPUTED_VALUE"""),0.0)</f>
        <v>0</v>
      </c>
      <c r="MR32">
        <f>IFERROR(__xludf.DUMMYFUNCTION("""COMPUTED_VALUE"""),0.0)</f>
        <v>0</v>
      </c>
      <c r="MS32">
        <f>IFERROR(__xludf.DUMMYFUNCTION("""COMPUTED_VALUE"""),0.0)</f>
        <v>0</v>
      </c>
      <c r="MT32" t="str">
        <f>IFERROR(__xludf.DUMMYFUNCTION("""COMPUTED_VALUE"""),"x")</f>
        <v>x</v>
      </c>
      <c r="MU32">
        <f>IFERROR(__xludf.DUMMYFUNCTION("""COMPUTED_VALUE"""),1.0)</f>
        <v>1</v>
      </c>
      <c r="MV32">
        <f>IFERROR(__xludf.DUMMYFUNCTION("""COMPUTED_VALUE"""),1.0)</f>
        <v>1</v>
      </c>
      <c r="MW32">
        <f>IFERROR(__xludf.DUMMYFUNCTION("""COMPUTED_VALUE"""),1.0)</f>
        <v>1</v>
      </c>
      <c r="MX32">
        <f>IFERROR(__xludf.DUMMYFUNCTION("""COMPUTED_VALUE"""),1.0)</f>
        <v>1</v>
      </c>
      <c r="MY32">
        <f>IFERROR(__xludf.DUMMYFUNCTION("""COMPUTED_VALUE"""),1.0)</f>
        <v>1</v>
      </c>
      <c r="MZ32">
        <f>IFERROR(__xludf.DUMMYFUNCTION("""COMPUTED_VALUE"""),0.0)</f>
        <v>0</v>
      </c>
      <c r="NA32">
        <f>IFERROR(__xludf.DUMMYFUNCTION("""COMPUTED_VALUE"""),0.0)</f>
        <v>0</v>
      </c>
      <c r="NB32">
        <f>IFERROR(__xludf.DUMMYFUNCTION("""COMPUTED_VALUE"""),0.0)</f>
        <v>0</v>
      </c>
      <c r="NC32">
        <f>IFERROR(__xludf.DUMMYFUNCTION("""COMPUTED_VALUE"""),0.0)</f>
        <v>0</v>
      </c>
      <c r="ND32">
        <f>IFERROR(__xludf.DUMMYFUNCTION("""COMPUTED_VALUE"""),0.0)</f>
        <v>0</v>
      </c>
      <c r="NE32">
        <f>IFERROR(__xludf.DUMMYFUNCTION("""COMPUTED_VALUE"""),0.0)</f>
        <v>0</v>
      </c>
      <c r="NF32">
        <f>IFERROR(__xludf.DUMMYFUNCTION("""COMPUTED_VALUE"""),1.0)</f>
        <v>1</v>
      </c>
      <c r="NG32">
        <f>IFERROR(__xludf.DUMMYFUNCTION("""COMPUTED_VALUE"""),1.0)</f>
        <v>1</v>
      </c>
      <c r="NH32">
        <f>IFERROR(__xludf.DUMMYFUNCTION("""COMPUTED_VALUE"""),1.0)</f>
        <v>1</v>
      </c>
      <c r="NI32">
        <f>IFERROR(__xludf.DUMMYFUNCTION("""COMPUTED_VALUE"""),1.0)</f>
        <v>1</v>
      </c>
      <c r="NJ32">
        <f>IFERROR(__xludf.DUMMYFUNCTION("""COMPUTED_VALUE"""),1.0)</f>
        <v>1</v>
      </c>
      <c r="NK32">
        <f>IFERROR(__xludf.DUMMYFUNCTION("""COMPUTED_VALUE"""),0.0)</f>
        <v>0</v>
      </c>
      <c r="NL32">
        <f>IFERROR(__xludf.DUMMYFUNCTION("""COMPUTED_VALUE"""),0.0)</f>
        <v>0</v>
      </c>
      <c r="NM32">
        <f>IFERROR(__xludf.DUMMYFUNCTION("""COMPUTED_VALUE"""),0.0)</f>
        <v>0</v>
      </c>
      <c r="NN32">
        <f>IFERROR(__xludf.DUMMYFUNCTION("""COMPUTED_VALUE"""),0.0)</f>
        <v>0</v>
      </c>
      <c r="NO32">
        <f>IFERROR(__xludf.DUMMYFUNCTION("""COMPUTED_VALUE"""),0.0)</f>
        <v>0</v>
      </c>
      <c r="NP32">
        <f>IFERROR(__xludf.DUMMYFUNCTION("""COMPUTED_VALUE"""),0.0)</f>
        <v>0</v>
      </c>
      <c r="NQ32">
        <f>IFERROR(__xludf.DUMMYFUNCTION("""COMPUTED_VALUE"""),0.0)</f>
        <v>0</v>
      </c>
      <c r="NR32">
        <f>IFERROR(__xludf.DUMMYFUNCTION("""COMPUTED_VALUE"""),0.0)</f>
        <v>0</v>
      </c>
    </row>
    <row r="33" ht="15.75" customHeight="1">
      <c r="A33">
        <f>IFERROR(__xludf.DUMMYFUNCTION("""COMPUTED_VALUE"""),32.0)</f>
        <v>32</v>
      </c>
      <c r="B33" t="str">
        <f>IFERROR(__xludf.DUMMYFUNCTION("""COMPUTED_VALUE"""),"mushisgosuuu")</f>
        <v>mushisgosuuu</v>
      </c>
      <c r="C33" t="str">
        <f>IFERROR(__xludf.DUMMYFUNCTION("""COMPUTED_VALUE"""),"Petar")</f>
        <v>Petar</v>
      </c>
      <c r="D33" t="str">
        <f>IFERROR(__xludf.DUMMYFUNCTION("""COMPUTED_VALUE"""),"Vasiljević")</f>
        <v>Vasiljević</v>
      </c>
      <c r="E33">
        <f>IFERROR(__xludf.DUMMYFUNCTION("""COMPUTED_VALUE"""),131.0)</f>
        <v>131</v>
      </c>
      <c r="F33" t="str">
        <f>IFERROR(__xludf.DUMMYFUNCTION("""COMPUTED_VALUE"""),"ODOBREN")</f>
        <v>ODOBREN</v>
      </c>
      <c r="G33" t="str">
        <f>IFERROR(__xludf.DUMMYFUNCTION("""COMPUTED_VALUE"""),"Zaječar")</f>
        <v>Zaječar</v>
      </c>
      <c r="H33" t="str">
        <f>IFERROR(__xludf.DUMMYFUNCTION("""COMPUTED_VALUE"""),"Gimnazija")</f>
        <v>Gimnazija</v>
      </c>
      <c r="I33" t="str">
        <f>IFERROR(__xludf.DUMMYFUNCTION("""COMPUTED_VALUE"""),"IV")</f>
        <v>IV</v>
      </c>
      <c r="J33" t="str">
        <f>IFERROR(__xludf.DUMMYFUNCTION("""COMPUTED_VALUE"""),"B")</f>
        <v>B</v>
      </c>
      <c r="K33" t="str">
        <f>IFERROR(__xludf.DUMMYFUNCTION("""COMPUTED_VALUE"""),"Ana Pašalić")</f>
        <v>Ana Pašalić</v>
      </c>
      <c r="L33" t="str">
        <f>IFERROR(__xludf.DUMMYFUNCTION("""COMPUTED_VALUE"""),"x")</f>
        <v>x</v>
      </c>
      <c r="M33">
        <f>IFERROR(__xludf.DUMMYFUNCTION("""COMPUTED_VALUE"""),100.0)</f>
        <v>100</v>
      </c>
      <c r="N33">
        <f>IFERROR(__xludf.DUMMYFUNCTION("""COMPUTED_VALUE"""),12.0)</f>
        <v>12</v>
      </c>
      <c r="O33">
        <f>IFERROR(__xludf.DUMMYFUNCTION("""COMPUTED_VALUE"""),19.0)</f>
        <v>19</v>
      </c>
      <c r="P33" t="str">
        <f>IFERROR(__xludf.DUMMYFUNCTION("""COMPUTED_VALUE"""),"-")</f>
        <v>-</v>
      </c>
      <c r="Q33" t="str">
        <f>IFERROR(__xludf.DUMMYFUNCTION("""COMPUTED_VALUE"""),"-")</f>
        <v>-</v>
      </c>
      <c r="R33" t="str">
        <f>IFERROR(__xludf.DUMMYFUNCTION("""COMPUTED_VALUE"""),"-")</f>
        <v>-</v>
      </c>
      <c r="S33" t="str">
        <f>IFERROR(__xludf.DUMMYFUNCTION("""COMPUTED_VALUE"""),"x")</f>
        <v>x</v>
      </c>
      <c r="T33" t="str">
        <f>IFERROR(__xludf.DUMMYFUNCTION("""COMPUTED_VALUE"""),"x")</f>
        <v>x</v>
      </c>
      <c r="U33" t="str">
        <f>IFERROR(__xludf.DUMMYFUNCTION("""COMPUTED_VALUE"""),"OK")</f>
        <v>OK</v>
      </c>
      <c r="V33" t="str">
        <f>IFERROR(__xludf.DUMMYFUNCTION("""COMPUTED_VALUE"""),"OK")</f>
        <v>OK</v>
      </c>
      <c r="W33" t="str">
        <f>IFERROR(__xludf.DUMMYFUNCTION("""COMPUTED_VALUE"""),"OK")</f>
        <v>OK</v>
      </c>
      <c r="X33" t="str">
        <f>IFERROR(__xludf.DUMMYFUNCTION("""COMPUTED_VALUE"""),"OK")</f>
        <v>OK</v>
      </c>
      <c r="Y33" t="str">
        <f>IFERROR(__xludf.DUMMYFUNCTION("""COMPUTED_VALUE"""),"OK")</f>
        <v>OK</v>
      </c>
      <c r="Z33" t="str">
        <f>IFERROR(__xludf.DUMMYFUNCTION("""COMPUTED_VALUE"""),"OK")</f>
        <v>OK</v>
      </c>
      <c r="AA33" t="str">
        <f>IFERROR(__xludf.DUMMYFUNCTION("""COMPUTED_VALUE"""),"OK")</f>
        <v>OK</v>
      </c>
      <c r="AB33" t="str">
        <f>IFERROR(__xludf.DUMMYFUNCTION("""COMPUTED_VALUE"""),"OK")</f>
        <v>OK</v>
      </c>
      <c r="AC33" t="str">
        <f>IFERROR(__xludf.DUMMYFUNCTION("""COMPUTED_VALUE"""),"OK")</f>
        <v>OK</v>
      </c>
      <c r="AD33" t="str">
        <f>IFERROR(__xludf.DUMMYFUNCTION("""COMPUTED_VALUE"""),"OK")</f>
        <v>OK</v>
      </c>
      <c r="AE33" t="str">
        <f>IFERROR(__xludf.DUMMYFUNCTION("""COMPUTED_VALUE"""),"OK")</f>
        <v>OK</v>
      </c>
      <c r="AF33" t="str">
        <f>IFERROR(__xludf.DUMMYFUNCTION("""COMPUTED_VALUE"""),"OK")</f>
        <v>OK</v>
      </c>
      <c r="AG33" t="str">
        <f>IFERROR(__xludf.DUMMYFUNCTION("""COMPUTED_VALUE"""),"OK")</f>
        <v>OK</v>
      </c>
      <c r="AH33" t="str">
        <f>IFERROR(__xludf.DUMMYFUNCTION("""COMPUTED_VALUE"""),"OK")</f>
        <v>OK</v>
      </c>
      <c r="AI33" t="str">
        <f>IFERROR(__xludf.DUMMYFUNCTION("""COMPUTED_VALUE"""),"OK")</f>
        <v>OK</v>
      </c>
      <c r="AJ33" t="str">
        <f>IFERROR(__xludf.DUMMYFUNCTION("""COMPUTED_VALUE"""),"OK")</f>
        <v>OK</v>
      </c>
      <c r="AK33" t="str">
        <f>IFERROR(__xludf.DUMMYFUNCTION("""COMPUTED_VALUE"""),"OK")</f>
        <v>OK</v>
      </c>
      <c r="AL33" t="str">
        <f>IFERROR(__xludf.DUMMYFUNCTION("""COMPUTED_VALUE"""),"OK")</f>
        <v>OK</v>
      </c>
      <c r="AM33" t="str">
        <f>IFERROR(__xludf.DUMMYFUNCTION("""COMPUTED_VALUE"""),"OK")</f>
        <v>OK</v>
      </c>
      <c r="AN33" t="str">
        <f>IFERROR(__xludf.DUMMYFUNCTION("""COMPUTED_VALUE"""),"OK")</f>
        <v>OK</v>
      </c>
      <c r="AO33" t="str">
        <f>IFERROR(__xludf.DUMMYFUNCTION("""COMPUTED_VALUE"""),"OK")</f>
        <v>OK</v>
      </c>
      <c r="AP33" t="str">
        <f>IFERROR(__xludf.DUMMYFUNCTION("""COMPUTED_VALUE"""),"OK")</f>
        <v>OK</v>
      </c>
      <c r="AQ33" t="str">
        <f>IFERROR(__xludf.DUMMYFUNCTION("""COMPUTED_VALUE"""),"OK")</f>
        <v>OK</v>
      </c>
      <c r="AR33" t="str">
        <f>IFERROR(__xludf.DUMMYFUNCTION("""COMPUTED_VALUE"""),"OK")</f>
        <v>OK</v>
      </c>
      <c r="AS33" t="str">
        <f>IFERROR(__xludf.DUMMYFUNCTION("""COMPUTED_VALUE"""),"OK")</f>
        <v>OK</v>
      </c>
      <c r="AT33" t="str">
        <f>IFERROR(__xludf.DUMMYFUNCTION("""COMPUTED_VALUE"""),"OK")</f>
        <v>OK</v>
      </c>
      <c r="AU33" t="str">
        <f>IFERROR(__xludf.DUMMYFUNCTION("""COMPUTED_VALUE"""),"OK")</f>
        <v>OK</v>
      </c>
      <c r="AV33" t="str">
        <f>IFERROR(__xludf.DUMMYFUNCTION("""COMPUTED_VALUE"""),"OK")</f>
        <v>OK</v>
      </c>
      <c r="AW33" t="str">
        <f>IFERROR(__xludf.DUMMYFUNCTION("""COMPUTED_VALUE"""),"OK")</f>
        <v>OK</v>
      </c>
      <c r="AX33" t="str">
        <f>IFERROR(__xludf.DUMMYFUNCTION("""COMPUTED_VALUE"""),"OK")</f>
        <v>OK</v>
      </c>
      <c r="AY33" t="str">
        <f>IFERROR(__xludf.DUMMYFUNCTION("""COMPUTED_VALUE"""),"OK")</f>
        <v>OK</v>
      </c>
      <c r="AZ33" t="str">
        <f>IFERROR(__xludf.DUMMYFUNCTION("""COMPUTED_VALUE"""),"OK")</f>
        <v>OK</v>
      </c>
      <c r="BA33" t="str">
        <f>IFERROR(__xludf.DUMMYFUNCTION("""COMPUTED_VALUE"""),"OK")</f>
        <v>OK</v>
      </c>
      <c r="BB33" t="str">
        <f>IFERROR(__xludf.DUMMYFUNCTION("""COMPUTED_VALUE"""),"OK")</f>
        <v>OK</v>
      </c>
      <c r="BC33" t="str">
        <f>IFERROR(__xludf.DUMMYFUNCTION("""COMPUTED_VALUE"""),"OK")</f>
        <v>OK</v>
      </c>
      <c r="BD33" t="str">
        <f>IFERROR(__xludf.DUMMYFUNCTION("""COMPUTED_VALUE"""),"OK")</f>
        <v>OK</v>
      </c>
      <c r="BE33" t="str">
        <f>IFERROR(__xludf.DUMMYFUNCTION("""COMPUTED_VALUE"""),"OK")</f>
        <v>OK</v>
      </c>
      <c r="BF33" t="str">
        <f>IFERROR(__xludf.DUMMYFUNCTION("""COMPUTED_VALUE"""),"OK")</f>
        <v>OK</v>
      </c>
      <c r="BG33" t="str">
        <f>IFERROR(__xludf.DUMMYFUNCTION("""COMPUTED_VALUE"""),"OK")</f>
        <v>OK</v>
      </c>
      <c r="BH33" t="str">
        <f>IFERROR(__xludf.DUMMYFUNCTION("""COMPUTED_VALUE"""),"OK")</f>
        <v>OK</v>
      </c>
      <c r="BI33" t="str">
        <f>IFERROR(__xludf.DUMMYFUNCTION("""COMPUTED_VALUE"""),"OK")</f>
        <v>OK</v>
      </c>
      <c r="BJ33" t="str">
        <f>IFERROR(__xludf.DUMMYFUNCTION("""COMPUTED_VALUE"""),"OK")</f>
        <v>OK</v>
      </c>
      <c r="BK33" t="str">
        <f>IFERROR(__xludf.DUMMYFUNCTION("""COMPUTED_VALUE"""),"x")</f>
        <v>x</v>
      </c>
      <c r="BL33" t="str">
        <f>IFERROR(__xludf.DUMMYFUNCTION("""COMPUTED_VALUE"""),"OK")</f>
        <v>OK</v>
      </c>
      <c r="BM33" t="str">
        <f>IFERROR(__xludf.DUMMYFUNCTION("""COMPUTED_VALUE"""),"OK")</f>
        <v>OK</v>
      </c>
      <c r="BN33" t="str">
        <f>IFERROR(__xludf.DUMMYFUNCTION("""COMPUTED_VALUE"""),"WA")</f>
        <v>WA</v>
      </c>
      <c r="BO33" t="str">
        <f>IFERROR(__xludf.DUMMYFUNCTION("""COMPUTED_VALUE"""),"OK")</f>
        <v>OK</v>
      </c>
      <c r="BP33" t="str">
        <f>IFERROR(__xludf.DUMMYFUNCTION("""COMPUTED_VALUE"""),"WA")</f>
        <v>WA</v>
      </c>
      <c r="BQ33" t="str">
        <f>IFERROR(__xludf.DUMMYFUNCTION("""COMPUTED_VALUE"""),"OK")</f>
        <v>OK</v>
      </c>
      <c r="BR33" t="str">
        <f>IFERROR(__xludf.DUMMYFUNCTION("""COMPUTED_VALUE"""),"WA")</f>
        <v>WA</v>
      </c>
      <c r="BS33" t="str">
        <f>IFERROR(__xludf.DUMMYFUNCTION("""COMPUTED_VALUE"""),"OK")</f>
        <v>OK</v>
      </c>
      <c r="BT33" t="str">
        <f>IFERROR(__xludf.DUMMYFUNCTION("""COMPUTED_VALUE"""),"OK")</f>
        <v>OK</v>
      </c>
      <c r="BU33" t="str">
        <f>IFERROR(__xludf.DUMMYFUNCTION("""COMPUTED_VALUE"""),"OK")</f>
        <v>OK</v>
      </c>
      <c r="BV33" t="str">
        <f>IFERROR(__xludf.DUMMYFUNCTION("""COMPUTED_VALUE"""),"OK")</f>
        <v>OK</v>
      </c>
      <c r="BW33" t="str">
        <f>IFERROR(__xludf.DUMMYFUNCTION("""COMPUTED_VALUE"""),"OK")</f>
        <v>OK</v>
      </c>
      <c r="BX33" t="str">
        <f>IFERROR(__xludf.DUMMYFUNCTION("""COMPUTED_VALUE"""),"OK")</f>
        <v>OK</v>
      </c>
      <c r="BY33" t="str">
        <f>IFERROR(__xludf.DUMMYFUNCTION("""COMPUTED_VALUE"""),"OK")</f>
        <v>OK</v>
      </c>
      <c r="BZ33" t="str">
        <f>IFERROR(__xludf.DUMMYFUNCTION("""COMPUTED_VALUE"""),"WA")</f>
        <v>WA</v>
      </c>
      <c r="CA33" t="str">
        <f>IFERROR(__xludf.DUMMYFUNCTION("""COMPUTED_VALUE"""),"WA")</f>
        <v>WA</v>
      </c>
      <c r="CB33" t="str">
        <f>IFERROR(__xludf.DUMMYFUNCTION("""COMPUTED_VALUE"""),"WA")</f>
        <v>WA</v>
      </c>
      <c r="CC33" t="str">
        <f>IFERROR(__xludf.DUMMYFUNCTION("""COMPUTED_VALUE"""),"WA")</f>
        <v>WA</v>
      </c>
      <c r="CD33" t="str">
        <f>IFERROR(__xludf.DUMMYFUNCTION("""COMPUTED_VALUE"""),"WA")</f>
        <v>WA</v>
      </c>
      <c r="CE33" t="str">
        <f>IFERROR(__xludf.DUMMYFUNCTION("""COMPUTED_VALUE"""),"WA")</f>
        <v>WA</v>
      </c>
      <c r="CF33" t="str">
        <f>IFERROR(__xludf.DUMMYFUNCTION("""COMPUTED_VALUE"""),"WA")</f>
        <v>WA</v>
      </c>
      <c r="CG33" t="str">
        <f>IFERROR(__xludf.DUMMYFUNCTION("""COMPUTED_VALUE"""),"WA")</f>
        <v>WA</v>
      </c>
      <c r="CH33" t="str">
        <f>IFERROR(__xludf.DUMMYFUNCTION("""COMPUTED_VALUE"""),"WA")</f>
        <v>WA</v>
      </c>
      <c r="CI33" t="str">
        <f>IFERROR(__xludf.DUMMYFUNCTION("""COMPUTED_VALUE"""),"WA")</f>
        <v>WA</v>
      </c>
      <c r="CJ33" t="str">
        <f>IFERROR(__xludf.DUMMYFUNCTION("""COMPUTED_VALUE"""),"WA")</f>
        <v>WA</v>
      </c>
      <c r="CK33" t="str">
        <f>IFERROR(__xludf.DUMMYFUNCTION("""COMPUTED_VALUE"""),"WA")</f>
        <v>WA</v>
      </c>
      <c r="CL33" t="str">
        <f>IFERROR(__xludf.DUMMYFUNCTION("""COMPUTED_VALUE"""),"WA")</f>
        <v>WA</v>
      </c>
      <c r="CM33" t="str">
        <f>IFERROR(__xludf.DUMMYFUNCTION("""COMPUTED_VALUE"""),"WA")</f>
        <v>WA</v>
      </c>
      <c r="CN33" t="str">
        <f>IFERROR(__xludf.DUMMYFUNCTION("""COMPUTED_VALUE"""),"WA")</f>
        <v>WA</v>
      </c>
      <c r="CO33" t="str">
        <f>IFERROR(__xludf.DUMMYFUNCTION("""COMPUTED_VALUE"""),"WA")</f>
        <v>WA</v>
      </c>
      <c r="CP33" t="str">
        <f>IFERROR(__xludf.DUMMYFUNCTION("""COMPUTED_VALUE"""),"WA")</f>
        <v>WA</v>
      </c>
      <c r="CQ33" t="str">
        <f>IFERROR(__xludf.DUMMYFUNCTION("""COMPUTED_VALUE"""),"OK")</f>
        <v>OK</v>
      </c>
      <c r="CR33" t="str">
        <f>IFERROR(__xludf.DUMMYFUNCTION("""COMPUTED_VALUE"""),"WA")</f>
        <v>WA</v>
      </c>
      <c r="CS33" t="str">
        <f>IFERROR(__xludf.DUMMYFUNCTION("""COMPUTED_VALUE"""),"x")</f>
        <v>x</v>
      </c>
      <c r="CT33" t="str">
        <f>IFERROR(__xludf.DUMMYFUNCTION("""COMPUTED_VALUE"""),"OK")</f>
        <v>OK</v>
      </c>
      <c r="CU33" t="str">
        <f>IFERROR(__xludf.DUMMYFUNCTION("""COMPUTED_VALUE"""),"OK")</f>
        <v>OK</v>
      </c>
      <c r="CV33" t="str">
        <f>IFERROR(__xludf.DUMMYFUNCTION("""COMPUTED_VALUE"""),"WA")</f>
        <v>WA</v>
      </c>
      <c r="CW33" t="str">
        <f>IFERROR(__xludf.DUMMYFUNCTION("""COMPUTED_VALUE"""),"WA")</f>
        <v>WA</v>
      </c>
      <c r="CX33" t="str">
        <f>IFERROR(__xludf.DUMMYFUNCTION("""COMPUTED_VALUE"""),"WA")</f>
        <v>WA</v>
      </c>
      <c r="CY33" t="str">
        <f>IFERROR(__xludf.DUMMYFUNCTION("""COMPUTED_VALUE"""),"WA")</f>
        <v>WA</v>
      </c>
      <c r="CZ33" t="str">
        <f>IFERROR(__xludf.DUMMYFUNCTION("""COMPUTED_VALUE"""),"WA")</f>
        <v>WA</v>
      </c>
      <c r="DA33" t="str">
        <f>IFERROR(__xludf.DUMMYFUNCTION("""COMPUTED_VALUE"""),"WA")</f>
        <v>WA</v>
      </c>
      <c r="DB33" t="str">
        <f>IFERROR(__xludf.DUMMYFUNCTION("""COMPUTED_VALUE"""),"WA")</f>
        <v>WA</v>
      </c>
      <c r="DC33" t="str">
        <f>IFERROR(__xludf.DUMMYFUNCTION("""COMPUTED_VALUE"""),"WA")</f>
        <v>WA</v>
      </c>
      <c r="DD33" t="str">
        <f>IFERROR(__xludf.DUMMYFUNCTION("""COMPUTED_VALUE"""),"OK")</f>
        <v>OK</v>
      </c>
      <c r="DE33" t="str">
        <f>IFERROR(__xludf.DUMMYFUNCTION("""COMPUTED_VALUE"""),"OK")</f>
        <v>OK</v>
      </c>
      <c r="DF33" t="str">
        <f>IFERROR(__xludf.DUMMYFUNCTION("""COMPUTED_VALUE"""),"OK")</f>
        <v>OK</v>
      </c>
      <c r="DG33" t="str">
        <f>IFERROR(__xludf.DUMMYFUNCTION("""COMPUTED_VALUE"""),"OK")</f>
        <v>OK</v>
      </c>
      <c r="DH33" t="str">
        <f>IFERROR(__xludf.DUMMYFUNCTION("""COMPUTED_VALUE"""),"OK")</f>
        <v>OK</v>
      </c>
      <c r="DI33" t="str">
        <f>IFERROR(__xludf.DUMMYFUNCTION("""COMPUTED_VALUE"""),"OK")</f>
        <v>OK</v>
      </c>
      <c r="DJ33" t="str">
        <f>IFERROR(__xludf.DUMMYFUNCTION("""COMPUTED_VALUE"""),"WA")</f>
        <v>WA</v>
      </c>
      <c r="DK33" t="str">
        <f>IFERROR(__xludf.DUMMYFUNCTION("""COMPUTED_VALUE"""),"WA")</f>
        <v>WA</v>
      </c>
      <c r="DL33" t="str">
        <f>IFERROR(__xludf.DUMMYFUNCTION("""COMPUTED_VALUE"""),"WA")</f>
        <v>WA</v>
      </c>
      <c r="DM33" t="str">
        <f>IFERROR(__xludf.DUMMYFUNCTION("""COMPUTED_VALUE"""),"WA")</f>
        <v>WA</v>
      </c>
      <c r="DN33" t="str">
        <f>IFERROR(__xludf.DUMMYFUNCTION("""COMPUTED_VALUE"""),"WA")</f>
        <v>WA</v>
      </c>
      <c r="DO33" t="str">
        <f>IFERROR(__xludf.DUMMYFUNCTION("""COMPUTED_VALUE"""),"WA")</f>
        <v>WA</v>
      </c>
      <c r="DP33" t="str">
        <f>IFERROR(__xludf.DUMMYFUNCTION("""COMPUTED_VALUE"""),"WA")</f>
        <v>WA</v>
      </c>
      <c r="DQ33" t="str">
        <f>IFERROR(__xludf.DUMMYFUNCTION("""COMPUTED_VALUE"""),"WA")</f>
        <v>WA</v>
      </c>
      <c r="DR33" t="str">
        <f>IFERROR(__xludf.DUMMYFUNCTION("""COMPUTED_VALUE"""),"WA")</f>
        <v>WA</v>
      </c>
      <c r="DS33" t="str">
        <f>IFERROR(__xludf.DUMMYFUNCTION("""COMPUTED_VALUE"""),"WA")</f>
        <v>WA</v>
      </c>
      <c r="DT33" t="str">
        <f>IFERROR(__xludf.DUMMYFUNCTION("""COMPUTED_VALUE"""),"WA")</f>
        <v>WA</v>
      </c>
      <c r="DU33" t="str">
        <f>IFERROR(__xludf.DUMMYFUNCTION("""COMPUTED_VALUE"""),"WA")</f>
        <v>WA</v>
      </c>
      <c r="DV33" t="str">
        <f>IFERROR(__xludf.DUMMYFUNCTION("""COMPUTED_VALUE"""),"WA")</f>
        <v>WA</v>
      </c>
      <c r="DW33" t="str">
        <f>IFERROR(__xludf.DUMMYFUNCTION("""COMPUTED_VALUE"""),"WA")</f>
        <v>WA</v>
      </c>
      <c r="DX33" t="str">
        <f>IFERROR(__xludf.DUMMYFUNCTION("""COMPUTED_VALUE"""),"WA")</f>
        <v>WA</v>
      </c>
      <c r="DY33" t="str">
        <f>IFERROR(__xludf.DUMMYFUNCTION("""COMPUTED_VALUE"""),"WA")</f>
        <v>WA</v>
      </c>
      <c r="DZ33" t="str">
        <f>IFERROR(__xludf.DUMMYFUNCTION("""COMPUTED_VALUE"""),"x")</f>
        <v>x</v>
      </c>
      <c r="EA33" t="str">
        <f>IFERROR(__xludf.DUMMYFUNCTION("""COMPUTED_VALUE"""),"-")</f>
        <v>-</v>
      </c>
      <c r="EB33" t="str">
        <f>IFERROR(__xludf.DUMMYFUNCTION("""COMPUTED_VALUE"""),"-")</f>
        <v>-</v>
      </c>
      <c r="EC33" t="str">
        <f>IFERROR(__xludf.DUMMYFUNCTION("""COMPUTED_VALUE"""),"-")</f>
        <v>-</v>
      </c>
      <c r="ED33" t="str">
        <f>IFERROR(__xludf.DUMMYFUNCTION("""COMPUTED_VALUE"""),"-")</f>
        <v>-</v>
      </c>
      <c r="EE33" t="str">
        <f>IFERROR(__xludf.DUMMYFUNCTION("""COMPUTED_VALUE"""),"-")</f>
        <v>-</v>
      </c>
      <c r="EF33" t="str">
        <f>IFERROR(__xludf.DUMMYFUNCTION("""COMPUTED_VALUE"""),"-")</f>
        <v>-</v>
      </c>
      <c r="EG33" t="str">
        <f>IFERROR(__xludf.DUMMYFUNCTION("""COMPUTED_VALUE"""),"-")</f>
        <v>-</v>
      </c>
      <c r="EH33" t="str">
        <f>IFERROR(__xludf.DUMMYFUNCTION("""COMPUTED_VALUE"""),"-")</f>
        <v>-</v>
      </c>
      <c r="EI33" t="str">
        <f>IFERROR(__xludf.DUMMYFUNCTION("""COMPUTED_VALUE"""),"-")</f>
        <v>-</v>
      </c>
      <c r="EJ33" t="str">
        <f>IFERROR(__xludf.DUMMYFUNCTION("""COMPUTED_VALUE"""),"-")</f>
        <v>-</v>
      </c>
      <c r="EK33" t="str">
        <f>IFERROR(__xludf.DUMMYFUNCTION("""COMPUTED_VALUE"""),"-")</f>
        <v>-</v>
      </c>
      <c r="EL33" t="str">
        <f>IFERROR(__xludf.DUMMYFUNCTION("""COMPUTED_VALUE"""),"-")</f>
        <v>-</v>
      </c>
      <c r="EM33" t="str">
        <f>IFERROR(__xludf.DUMMYFUNCTION("""COMPUTED_VALUE"""),"-")</f>
        <v>-</v>
      </c>
      <c r="EN33" t="str">
        <f>IFERROR(__xludf.DUMMYFUNCTION("""COMPUTED_VALUE"""),"-")</f>
        <v>-</v>
      </c>
      <c r="EO33" t="str">
        <f>IFERROR(__xludf.DUMMYFUNCTION("""COMPUTED_VALUE"""),"-")</f>
        <v>-</v>
      </c>
      <c r="EP33" t="str">
        <f>IFERROR(__xludf.DUMMYFUNCTION("""COMPUTED_VALUE"""),"-")</f>
        <v>-</v>
      </c>
      <c r="EQ33" t="str">
        <f>IFERROR(__xludf.DUMMYFUNCTION("""COMPUTED_VALUE"""),"x")</f>
        <v>x</v>
      </c>
      <c r="ER33" t="str">
        <f>IFERROR(__xludf.DUMMYFUNCTION("""COMPUTED_VALUE"""),"-")</f>
        <v>-</v>
      </c>
      <c r="ES33" t="str">
        <f>IFERROR(__xludf.DUMMYFUNCTION("""COMPUTED_VALUE"""),"-")</f>
        <v>-</v>
      </c>
      <c r="ET33" t="str">
        <f>IFERROR(__xludf.DUMMYFUNCTION("""COMPUTED_VALUE"""),"-")</f>
        <v>-</v>
      </c>
      <c r="EU33" t="str">
        <f>IFERROR(__xludf.DUMMYFUNCTION("""COMPUTED_VALUE"""),"-")</f>
        <v>-</v>
      </c>
      <c r="EV33" t="str">
        <f>IFERROR(__xludf.DUMMYFUNCTION("""COMPUTED_VALUE"""),"-")</f>
        <v>-</v>
      </c>
      <c r="EW33" t="str">
        <f>IFERROR(__xludf.DUMMYFUNCTION("""COMPUTED_VALUE"""),"-")</f>
        <v>-</v>
      </c>
      <c r="EX33" t="str">
        <f>IFERROR(__xludf.DUMMYFUNCTION("""COMPUTED_VALUE"""),"-")</f>
        <v>-</v>
      </c>
      <c r="EY33" t="str">
        <f>IFERROR(__xludf.DUMMYFUNCTION("""COMPUTED_VALUE"""),"-")</f>
        <v>-</v>
      </c>
      <c r="EZ33" t="str">
        <f>IFERROR(__xludf.DUMMYFUNCTION("""COMPUTED_VALUE"""),"-")</f>
        <v>-</v>
      </c>
      <c r="FA33" t="str">
        <f>IFERROR(__xludf.DUMMYFUNCTION("""COMPUTED_VALUE"""),"-")</f>
        <v>-</v>
      </c>
      <c r="FB33" t="str">
        <f>IFERROR(__xludf.DUMMYFUNCTION("""COMPUTED_VALUE"""),"-")</f>
        <v>-</v>
      </c>
      <c r="FC33" t="str">
        <f>IFERROR(__xludf.DUMMYFUNCTION("""COMPUTED_VALUE"""),"-")</f>
        <v>-</v>
      </c>
      <c r="FD33" t="str">
        <f>IFERROR(__xludf.DUMMYFUNCTION("""COMPUTED_VALUE"""),"-")</f>
        <v>-</v>
      </c>
      <c r="FE33" t="str">
        <f>IFERROR(__xludf.DUMMYFUNCTION("""COMPUTED_VALUE"""),"-")</f>
        <v>-</v>
      </c>
      <c r="FF33" t="str">
        <f>IFERROR(__xludf.DUMMYFUNCTION("""COMPUTED_VALUE"""),"-")</f>
        <v>-</v>
      </c>
      <c r="FG33" t="str">
        <f>IFERROR(__xludf.DUMMYFUNCTION("""COMPUTED_VALUE"""),"-")</f>
        <v>-</v>
      </c>
      <c r="FH33" t="str">
        <f>IFERROR(__xludf.DUMMYFUNCTION("""COMPUTED_VALUE"""),"-")</f>
        <v>-</v>
      </c>
      <c r="FI33" t="str">
        <f>IFERROR(__xludf.DUMMYFUNCTION("""COMPUTED_VALUE"""),"-")</f>
        <v>-</v>
      </c>
      <c r="FJ33" t="str">
        <f>IFERROR(__xludf.DUMMYFUNCTION("""COMPUTED_VALUE"""),"-")</f>
        <v>-</v>
      </c>
      <c r="FK33" t="str">
        <f>IFERROR(__xludf.DUMMYFUNCTION("""COMPUTED_VALUE"""),"-")</f>
        <v>-</v>
      </c>
      <c r="FL33" t="str">
        <f>IFERROR(__xludf.DUMMYFUNCTION("""COMPUTED_VALUE"""),"-")</f>
        <v>-</v>
      </c>
      <c r="FM33" t="str">
        <f>IFERROR(__xludf.DUMMYFUNCTION("""COMPUTED_VALUE"""),"-")</f>
        <v>-</v>
      </c>
      <c r="FN33" t="str">
        <f>IFERROR(__xludf.DUMMYFUNCTION("""COMPUTED_VALUE"""),"-")</f>
        <v>-</v>
      </c>
      <c r="FO33" t="str">
        <f>IFERROR(__xludf.DUMMYFUNCTION("""COMPUTED_VALUE"""),"-")</f>
        <v>-</v>
      </c>
      <c r="FP33" t="str">
        <f>IFERROR(__xludf.DUMMYFUNCTION("""COMPUTED_VALUE"""),"-")</f>
        <v>-</v>
      </c>
      <c r="FQ33" t="str">
        <f>IFERROR(__xludf.DUMMYFUNCTION("""COMPUTED_VALUE"""),"-")</f>
        <v>-</v>
      </c>
      <c r="FR33" t="str">
        <f>IFERROR(__xludf.DUMMYFUNCTION("""COMPUTED_VALUE"""),"-")</f>
        <v>-</v>
      </c>
      <c r="FS33" t="str">
        <f>IFERROR(__xludf.DUMMYFUNCTION("""COMPUTED_VALUE"""),"-")</f>
        <v>-</v>
      </c>
      <c r="FT33" t="str">
        <f>IFERROR(__xludf.DUMMYFUNCTION("""COMPUTED_VALUE"""),"x")</f>
        <v>x</v>
      </c>
      <c r="FU33" t="str">
        <f>IFERROR(__xludf.DUMMYFUNCTION("""COMPUTED_VALUE"""),"-")</f>
        <v>-</v>
      </c>
      <c r="FV33" t="str">
        <f>IFERROR(__xludf.DUMMYFUNCTION("""COMPUTED_VALUE"""),"-")</f>
        <v>-</v>
      </c>
      <c r="FW33" t="str">
        <f>IFERROR(__xludf.DUMMYFUNCTION("""COMPUTED_VALUE"""),"-")</f>
        <v>-</v>
      </c>
      <c r="FX33" t="str">
        <f>IFERROR(__xludf.DUMMYFUNCTION("""COMPUTED_VALUE"""),"-")</f>
        <v>-</v>
      </c>
      <c r="FY33" t="str">
        <f>IFERROR(__xludf.DUMMYFUNCTION("""COMPUTED_VALUE"""),"-")</f>
        <v>-</v>
      </c>
      <c r="FZ33" t="str">
        <f>IFERROR(__xludf.DUMMYFUNCTION("""COMPUTED_VALUE"""),"-")</f>
        <v>-</v>
      </c>
      <c r="GA33" t="str">
        <f>IFERROR(__xludf.DUMMYFUNCTION("""COMPUTED_VALUE"""),"-")</f>
        <v>-</v>
      </c>
      <c r="GB33" t="str">
        <f>IFERROR(__xludf.DUMMYFUNCTION("""COMPUTED_VALUE"""),"-")</f>
        <v>-</v>
      </c>
      <c r="GC33" t="str">
        <f>IFERROR(__xludf.DUMMYFUNCTION("""COMPUTED_VALUE"""),"-")</f>
        <v>-</v>
      </c>
      <c r="GD33" t="str">
        <f>IFERROR(__xludf.DUMMYFUNCTION("""COMPUTED_VALUE"""),"-")</f>
        <v>-</v>
      </c>
      <c r="GE33" t="str">
        <f>IFERROR(__xludf.DUMMYFUNCTION("""COMPUTED_VALUE"""),"-")</f>
        <v>-</v>
      </c>
      <c r="GF33" t="str">
        <f>IFERROR(__xludf.DUMMYFUNCTION("""COMPUTED_VALUE"""),"-")</f>
        <v>-</v>
      </c>
      <c r="GG33" t="str">
        <f>IFERROR(__xludf.DUMMYFUNCTION("""COMPUTED_VALUE"""),"-")</f>
        <v>-</v>
      </c>
      <c r="GH33" t="str">
        <f>IFERROR(__xludf.DUMMYFUNCTION("""COMPUTED_VALUE"""),"-")</f>
        <v>-</v>
      </c>
      <c r="GI33" t="str">
        <f>IFERROR(__xludf.DUMMYFUNCTION("""COMPUTED_VALUE"""),"-")</f>
        <v>-</v>
      </c>
      <c r="GJ33" t="str">
        <f>IFERROR(__xludf.DUMMYFUNCTION("""COMPUTED_VALUE"""),"-")</f>
        <v>-</v>
      </c>
      <c r="GK33" t="str">
        <f>IFERROR(__xludf.DUMMYFUNCTION("""COMPUTED_VALUE"""),"-")</f>
        <v>-</v>
      </c>
      <c r="GL33" t="str">
        <f>IFERROR(__xludf.DUMMYFUNCTION("""COMPUTED_VALUE"""),"-")</f>
        <v>-</v>
      </c>
      <c r="GM33" t="str">
        <f>IFERROR(__xludf.DUMMYFUNCTION("""COMPUTED_VALUE"""),"-")</f>
        <v>-</v>
      </c>
      <c r="GN33" t="str">
        <f>IFERROR(__xludf.DUMMYFUNCTION("""COMPUTED_VALUE"""),"-")</f>
        <v>-</v>
      </c>
      <c r="GO33" t="str">
        <f>IFERROR(__xludf.DUMMYFUNCTION("""COMPUTED_VALUE"""),"-")</f>
        <v>-</v>
      </c>
      <c r="GP33" t="str">
        <f>IFERROR(__xludf.DUMMYFUNCTION("""COMPUTED_VALUE"""),"-")</f>
        <v>-</v>
      </c>
      <c r="GQ33" t="str">
        <f>IFERROR(__xludf.DUMMYFUNCTION("""COMPUTED_VALUE"""),"-")</f>
        <v>-</v>
      </c>
      <c r="GR33" t="str">
        <f>IFERROR(__xludf.DUMMYFUNCTION("""COMPUTED_VALUE"""),"-")</f>
        <v>-</v>
      </c>
      <c r="GS33" t="str">
        <f>IFERROR(__xludf.DUMMYFUNCTION("""COMPUTED_VALUE"""),"x")</f>
        <v>x</v>
      </c>
      <c r="GT33" t="str">
        <f>IFERROR(__xludf.DUMMYFUNCTION("""COMPUTED_VALUE"""),"x")</f>
        <v>x</v>
      </c>
      <c r="GU33">
        <f>IFERROR(__xludf.DUMMYFUNCTION("""COMPUTED_VALUE"""),1.0)</f>
        <v>1</v>
      </c>
      <c r="GV33">
        <f>IFERROR(__xludf.DUMMYFUNCTION("""COMPUTED_VALUE"""),1.0)</f>
        <v>1</v>
      </c>
      <c r="GW33">
        <f>IFERROR(__xludf.DUMMYFUNCTION("""COMPUTED_VALUE"""),1.0)</f>
        <v>1</v>
      </c>
      <c r="GX33">
        <f>IFERROR(__xludf.DUMMYFUNCTION("""COMPUTED_VALUE"""),1.0)</f>
        <v>1</v>
      </c>
      <c r="GY33">
        <f>IFERROR(__xludf.DUMMYFUNCTION("""COMPUTED_VALUE"""),1.0)</f>
        <v>1</v>
      </c>
      <c r="GZ33">
        <f>IFERROR(__xludf.DUMMYFUNCTION("""COMPUTED_VALUE"""),1.0)</f>
        <v>1</v>
      </c>
      <c r="HA33">
        <f>IFERROR(__xludf.DUMMYFUNCTION("""COMPUTED_VALUE"""),1.0)</f>
        <v>1</v>
      </c>
      <c r="HB33">
        <f>IFERROR(__xludf.DUMMYFUNCTION("""COMPUTED_VALUE"""),1.0)</f>
        <v>1</v>
      </c>
      <c r="HC33">
        <f>IFERROR(__xludf.DUMMYFUNCTION("""COMPUTED_VALUE"""),1.0)</f>
        <v>1</v>
      </c>
      <c r="HD33">
        <f>IFERROR(__xludf.DUMMYFUNCTION("""COMPUTED_VALUE"""),1.0)</f>
        <v>1</v>
      </c>
      <c r="HE33">
        <f>IFERROR(__xludf.DUMMYFUNCTION("""COMPUTED_VALUE"""),1.0)</f>
        <v>1</v>
      </c>
      <c r="HF33">
        <f>IFERROR(__xludf.DUMMYFUNCTION("""COMPUTED_VALUE"""),1.0)</f>
        <v>1</v>
      </c>
      <c r="HG33">
        <f>IFERROR(__xludf.DUMMYFUNCTION("""COMPUTED_VALUE"""),1.0)</f>
        <v>1</v>
      </c>
      <c r="HH33">
        <f>IFERROR(__xludf.DUMMYFUNCTION("""COMPUTED_VALUE"""),1.0)</f>
        <v>1</v>
      </c>
      <c r="HI33">
        <f>IFERROR(__xludf.DUMMYFUNCTION("""COMPUTED_VALUE"""),1.0)</f>
        <v>1</v>
      </c>
      <c r="HJ33">
        <f>IFERROR(__xludf.DUMMYFUNCTION("""COMPUTED_VALUE"""),1.0)</f>
        <v>1</v>
      </c>
      <c r="HK33">
        <f>IFERROR(__xludf.DUMMYFUNCTION("""COMPUTED_VALUE"""),1.0)</f>
        <v>1</v>
      </c>
      <c r="HL33">
        <f>IFERROR(__xludf.DUMMYFUNCTION("""COMPUTED_VALUE"""),1.0)</f>
        <v>1</v>
      </c>
      <c r="HM33">
        <f>IFERROR(__xludf.DUMMYFUNCTION("""COMPUTED_VALUE"""),1.0)</f>
        <v>1</v>
      </c>
      <c r="HN33">
        <f>IFERROR(__xludf.DUMMYFUNCTION("""COMPUTED_VALUE"""),1.0)</f>
        <v>1</v>
      </c>
      <c r="HO33">
        <f>IFERROR(__xludf.DUMMYFUNCTION("""COMPUTED_VALUE"""),1.0)</f>
        <v>1</v>
      </c>
      <c r="HP33">
        <f>IFERROR(__xludf.DUMMYFUNCTION("""COMPUTED_VALUE"""),1.0)</f>
        <v>1</v>
      </c>
      <c r="HQ33">
        <f>IFERROR(__xludf.DUMMYFUNCTION("""COMPUTED_VALUE"""),1.0)</f>
        <v>1</v>
      </c>
      <c r="HR33">
        <f>IFERROR(__xludf.DUMMYFUNCTION("""COMPUTED_VALUE"""),1.0)</f>
        <v>1</v>
      </c>
      <c r="HS33">
        <f>IFERROR(__xludf.DUMMYFUNCTION("""COMPUTED_VALUE"""),1.0)</f>
        <v>1</v>
      </c>
      <c r="HT33">
        <f>IFERROR(__xludf.DUMMYFUNCTION("""COMPUTED_VALUE"""),1.0)</f>
        <v>1</v>
      </c>
      <c r="HU33">
        <f>IFERROR(__xludf.DUMMYFUNCTION("""COMPUTED_VALUE"""),1.0)</f>
        <v>1</v>
      </c>
      <c r="HV33">
        <f>IFERROR(__xludf.DUMMYFUNCTION("""COMPUTED_VALUE"""),1.0)</f>
        <v>1</v>
      </c>
      <c r="HW33">
        <f>IFERROR(__xludf.DUMMYFUNCTION("""COMPUTED_VALUE"""),1.0)</f>
        <v>1</v>
      </c>
      <c r="HX33">
        <f>IFERROR(__xludf.DUMMYFUNCTION("""COMPUTED_VALUE"""),1.0)</f>
        <v>1</v>
      </c>
      <c r="HY33">
        <f>IFERROR(__xludf.DUMMYFUNCTION("""COMPUTED_VALUE"""),1.0)</f>
        <v>1</v>
      </c>
      <c r="HZ33">
        <f>IFERROR(__xludf.DUMMYFUNCTION("""COMPUTED_VALUE"""),1.0)</f>
        <v>1</v>
      </c>
      <c r="IA33">
        <f>IFERROR(__xludf.DUMMYFUNCTION("""COMPUTED_VALUE"""),1.0)</f>
        <v>1</v>
      </c>
      <c r="IB33">
        <f>IFERROR(__xludf.DUMMYFUNCTION("""COMPUTED_VALUE"""),1.0)</f>
        <v>1</v>
      </c>
      <c r="IC33">
        <f>IFERROR(__xludf.DUMMYFUNCTION("""COMPUTED_VALUE"""),1.0)</f>
        <v>1</v>
      </c>
      <c r="ID33">
        <f>IFERROR(__xludf.DUMMYFUNCTION("""COMPUTED_VALUE"""),1.0)</f>
        <v>1</v>
      </c>
      <c r="IE33">
        <f>IFERROR(__xludf.DUMMYFUNCTION("""COMPUTED_VALUE"""),1.0)</f>
        <v>1</v>
      </c>
      <c r="IF33">
        <f>IFERROR(__xludf.DUMMYFUNCTION("""COMPUTED_VALUE"""),1.0)</f>
        <v>1</v>
      </c>
      <c r="IG33">
        <f>IFERROR(__xludf.DUMMYFUNCTION("""COMPUTED_VALUE"""),1.0)</f>
        <v>1</v>
      </c>
      <c r="IH33">
        <f>IFERROR(__xludf.DUMMYFUNCTION("""COMPUTED_VALUE"""),1.0)</f>
        <v>1</v>
      </c>
      <c r="II33">
        <f>IFERROR(__xludf.DUMMYFUNCTION("""COMPUTED_VALUE"""),1.0)</f>
        <v>1</v>
      </c>
      <c r="IJ33">
        <f>IFERROR(__xludf.DUMMYFUNCTION("""COMPUTED_VALUE"""),1.0)</f>
        <v>1</v>
      </c>
      <c r="IK33" t="str">
        <f>IFERROR(__xludf.DUMMYFUNCTION("""COMPUTED_VALUE"""),"x")</f>
        <v>x</v>
      </c>
      <c r="IL33">
        <f>IFERROR(__xludf.DUMMYFUNCTION("""COMPUTED_VALUE"""),1.0)</f>
        <v>1</v>
      </c>
      <c r="IM33">
        <f>IFERROR(__xludf.DUMMYFUNCTION("""COMPUTED_VALUE"""),1.0)</f>
        <v>1</v>
      </c>
      <c r="IN33">
        <f>IFERROR(__xludf.DUMMYFUNCTION("""COMPUTED_VALUE"""),0.0)</f>
        <v>0</v>
      </c>
      <c r="IO33">
        <f>IFERROR(__xludf.DUMMYFUNCTION("""COMPUTED_VALUE"""),1.0)</f>
        <v>1</v>
      </c>
      <c r="IP33">
        <f>IFERROR(__xludf.DUMMYFUNCTION("""COMPUTED_VALUE"""),0.0)</f>
        <v>0</v>
      </c>
      <c r="IQ33">
        <f>IFERROR(__xludf.DUMMYFUNCTION("""COMPUTED_VALUE"""),1.0)</f>
        <v>1</v>
      </c>
      <c r="IR33">
        <f>IFERROR(__xludf.DUMMYFUNCTION("""COMPUTED_VALUE"""),0.0)</f>
        <v>0</v>
      </c>
      <c r="IS33">
        <f>IFERROR(__xludf.DUMMYFUNCTION("""COMPUTED_VALUE"""),1.0)</f>
        <v>1</v>
      </c>
      <c r="IT33">
        <f>IFERROR(__xludf.DUMMYFUNCTION("""COMPUTED_VALUE"""),1.0)</f>
        <v>1</v>
      </c>
      <c r="IU33">
        <f>IFERROR(__xludf.DUMMYFUNCTION("""COMPUTED_VALUE"""),1.0)</f>
        <v>1</v>
      </c>
      <c r="IV33">
        <f>IFERROR(__xludf.DUMMYFUNCTION("""COMPUTED_VALUE"""),1.0)</f>
        <v>1</v>
      </c>
      <c r="IW33">
        <f>IFERROR(__xludf.DUMMYFUNCTION("""COMPUTED_VALUE"""),1.0)</f>
        <v>1</v>
      </c>
      <c r="IX33">
        <f>IFERROR(__xludf.DUMMYFUNCTION("""COMPUTED_VALUE"""),1.0)</f>
        <v>1</v>
      </c>
      <c r="IY33">
        <f>IFERROR(__xludf.DUMMYFUNCTION("""COMPUTED_VALUE"""),1.0)</f>
        <v>1</v>
      </c>
      <c r="IZ33">
        <f>IFERROR(__xludf.DUMMYFUNCTION("""COMPUTED_VALUE"""),0.0)</f>
        <v>0</v>
      </c>
      <c r="JA33">
        <f>IFERROR(__xludf.DUMMYFUNCTION("""COMPUTED_VALUE"""),0.0)</f>
        <v>0</v>
      </c>
      <c r="JB33">
        <f>IFERROR(__xludf.DUMMYFUNCTION("""COMPUTED_VALUE"""),0.0)</f>
        <v>0</v>
      </c>
      <c r="JC33">
        <f>IFERROR(__xludf.DUMMYFUNCTION("""COMPUTED_VALUE"""),0.0)</f>
        <v>0</v>
      </c>
      <c r="JD33">
        <f>IFERROR(__xludf.DUMMYFUNCTION("""COMPUTED_VALUE"""),0.0)</f>
        <v>0</v>
      </c>
      <c r="JE33">
        <f>IFERROR(__xludf.DUMMYFUNCTION("""COMPUTED_VALUE"""),0.0)</f>
        <v>0</v>
      </c>
      <c r="JF33">
        <f>IFERROR(__xludf.DUMMYFUNCTION("""COMPUTED_VALUE"""),0.0)</f>
        <v>0</v>
      </c>
      <c r="JG33">
        <f>IFERROR(__xludf.DUMMYFUNCTION("""COMPUTED_VALUE"""),0.0)</f>
        <v>0</v>
      </c>
      <c r="JH33">
        <f>IFERROR(__xludf.DUMMYFUNCTION("""COMPUTED_VALUE"""),0.0)</f>
        <v>0</v>
      </c>
      <c r="JI33">
        <f>IFERROR(__xludf.DUMMYFUNCTION("""COMPUTED_VALUE"""),0.0)</f>
        <v>0</v>
      </c>
      <c r="JJ33">
        <f>IFERROR(__xludf.DUMMYFUNCTION("""COMPUTED_VALUE"""),0.0)</f>
        <v>0</v>
      </c>
      <c r="JK33">
        <f>IFERROR(__xludf.DUMMYFUNCTION("""COMPUTED_VALUE"""),0.0)</f>
        <v>0</v>
      </c>
      <c r="JL33">
        <f>IFERROR(__xludf.DUMMYFUNCTION("""COMPUTED_VALUE"""),0.0)</f>
        <v>0</v>
      </c>
      <c r="JM33">
        <f>IFERROR(__xludf.DUMMYFUNCTION("""COMPUTED_VALUE"""),0.0)</f>
        <v>0</v>
      </c>
      <c r="JN33">
        <f>IFERROR(__xludf.DUMMYFUNCTION("""COMPUTED_VALUE"""),0.0)</f>
        <v>0</v>
      </c>
      <c r="JO33">
        <f>IFERROR(__xludf.DUMMYFUNCTION("""COMPUTED_VALUE"""),0.0)</f>
        <v>0</v>
      </c>
      <c r="JP33">
        <f>IFERROR(__xludf.DUMMYFUNCTION("""COMPUTED_VALUE"""),0.0)</f>
        <v>0</v>
      </c>
      <c r="JQ33">
        <f>IFERROR(__xludf.DUMMYFUNCTION("""COMPUTED_VALUE"""),1.0)</f>
        <v>1</v>
      </c>
      <c r="JR33">
        <f>IFERROR(__xludf.DUMMYFUNCTION("""COMPUTED_VALUE"""),0.0)</f>
        <v>0</v>
      </c>
      <c r="JS33" t="str">
        <f>IFERROR(__xludf.DUMMYFUNCTION("""COMPUTED_VALUE"""),"x")</f>
        <v>x</v>
      </c>
      <c r="JT33">
        <f>IFERROR(__xludf.DUMMYFUNCTION("""COMPUTED_VALUE"""),1.0)</f>
        <v>1</v>
      </c>
      <c r="JU33">
        <f>IFERROR(__xludf.DUMMYFUNCTION("""COMPUTED_VALUE"""),1.0)</f>
        <v>1</v>
      </c>
      <c r="JV33">
        <f>IFERROR(__xludf.DUMMYFUNCTION("""COMPUTED_VALUE"""),0.0)</f>
        <v>0</v>
      </c>
      <c r="JW33">
        <f>IFERROR(__xludf.DUMMYFUNCTION("""COMPUTED_VALUE"""),0.0)</f>
        <v>0</v>
      </c>
      <c r="JX33">
        <f>IFERROR(__xludf.DUMMYFUNCTION("""COMPUTED_VALUE"""),0.0)</f>
        <v>0</v>
      </c>
      <c r="JY33">
        <f>IFERROR(__xludf.DUMMYFUNCTION("""COMPUTED_VALUE"""),0.0)</f>
        <v>0</v>
      </c>
      <c r="JZ33">
        <f>IFERROR(__xludf.DUMMYFUNCTION("""COMPUTED_VALUE"""),0.0)</f>
        <v>0</v>
      </c>
      <c r="KA33">
        <f>IFERROR(__xludf.DUMMYFUNCTION("""COMPUTED_VALUE"""),0.0)</f>
        <v>0</v>
      </c>
      <c r="KB33">
        <f>IFERROR(__xludf.DUMMYFUNCTION("""COMPUTED_VALUE"""),0.0)</f>
        <v>0</v>
      </c>
      <c r="KC33">
        <f>IFERROR(__xludf.DUMMYFUNCTION("""COMPUTED_VALUE"""),0.0)</f>
        <v>0</v>
      </c>
      <c r="KD33">
        <f>IFERROR(__xludf.DUMMYFUNCTION("""COMPUTED_VALUE"""),1.0)</f>
        <v>1</v>
      </c>
      <c r="KE33">
        <f>IFERROR(__xludf.DUMMYFUNCTION("""COMPUTED_VALUE"""),1.0)</f>
        <v>1</v>
      </c>
      <c r="KF33">
        <f>IFERROR(__xludf.DUMMYFUNCTION("""COMPUTED_VALUE"""),1.0)</f>
        <v>1</v>
      </c>
      <c r="KG33">
        <f>IFERROR(__xludf.DUMMYFUNCTION("""COMPUTED_VALUE"""),1.0)</f>
        <v>1</v>
      </c>
      <c r="KH33">
        <f>IFERROR(__xludf.DUMMYFUNCTION("""COMPUTED_VALUE"""),1.0)</f>
        <v>1</v>
      </c>
      <c r="KI33">
        <f>IFERROR(__xludf.DUMMYFUNCTION("""COMPUTED_VALUE"""),1.0)</f>
        <v>1</v>
      </c>
      <c r="KJ33">
        <f>IFERROR(__xludf.DUMMYFUNCTION("""COMPUTED_VALUE"""),0.0)</f>
        <v>0</v>
      </c>
      <c r="KK33">
        <f>IFERROR(__xludf.DUMMYFUNCTION("""COMPUTED_VALUE"""),0.0)</f>
        <v>0</v>
      </c>
      <c r="KL33">
        <f>IFERROR(__xludf.DUMMYFUNCTION("""COMPUTED_VALUE"""),0.0)</f>
        <v>0</v>
      </c>
      <c r="KM33">
        <f>IFERROR(__xludf.DUMMYFUNCTION("""COMPUTED_VALUE"""),0.0)</f>
        <v>0</v>
      </c>
      <c r="KN33">
        <f>IFERROR(__xludf.DUMMYFUNCTION("""COMPUTED_VALUE"""),0.0)</f>
        <v>0</v>
      </c>
      <c r="KO33">
        <f>IFERROR(__xludf.DUMMYFUNCTION("""COMPUTED_VALUE"""),0.0)</f>
        <v>0</v>
      </c>
      <c r="KP33">
        <f>IFERROR(__xludf.DUMMYFUNCTION("""COMPUTED_VALUE"""),0.0)</f>
        <v>0</v>
      </c>
      <c r="KQ33">
        <f>IFERROR(__xludf.DUMMYFUNCTION("""COMPUTED_VALUE"""),0.0)</f>
        <v>0</v>
      </c>
      <c r="KR33">
        <f>IFERROR(__xludf.DUMMYFUNCTION("""COMPUTED_VALUE"""),0.0)</f>
        <v>0</v>
      </c>
      <c r="KS33">
        <f>IFERROR(__xludf.DUMMYFUNCTION("""COMPUTED_VALUE"""),0.0)</f>
        <v>0</v>
      </c>
      <c r="KT33">
        <f>IFERROR(__xludf.DUMMYFUNCTION("""COMPUTED_VALUE"""),0.0)</f>
        <v>0</v>
      </c>
      <c r="KU33">
        <f>IFERROR(__xludf.DUMMYFUNCTION("""COMPUTED_VALUE"""),0.0)</f>
        <v>0</v>
      </c>
      <c r="KV33">
        <f>IFERROR(__xludf.DUMMYFUNCTION("""COMPUTED_VALUE"""),0.0)</f>
        <v>0</v>
      </c>
      <c r="KW33">
        <f>IFERROR(__xludf.DUMMYFUNCTION("""COMPUTED_VALUE"""),0.0)</f>
        <v>0</v>
      </c>
      <c r="KX33">
        <f>IFERROR(__xludf.DUMMYFUNCTION("""COMPUTED_VALUE"""),0.0)</f>
        <v>0</v>
      </c>
      <c r="KY33">
        <f>IFERROR(__xludf.DUMMYFUNCTION("""COMPUTED_VALUE"""),0.0)</f>
        <v>0</v>
      </c>
      <c r="KZ33" t="str">
        <f>IFERROR(__xludf.DUMMYFUNCTION("""COMPUTED_VALUE"""),"x")</f>
        <v>x</v>
      </c>
      <c r="LA33">
        <f>IFERROR(__xludf.DUMMYFUNCTION("""COMPUTED_VALUE"""),0.0)</f>
        <v>0</v>
      </c>
      <c r="LB33">
        <f>IFERROR(__xludf.DUMMYFUNCTION("""COMPUTED_VALUE"""),0.0)</f>
        <v>0</v>
      </c>
      <c r="LC33">
        <f>IFERROR(__xludf.DUMMYFUNCTION("""COMPUTED_VALUE"""),0.0)</f>
        <v>0</v>
      </c>
      <c r="LD33">
        <f>IFERROR(__xludf.DUMMYFUNCTION("""COMPUTED_VALUE"""),0.0)</f>
        <v>0</v>
      </c>
      <c r="LE33">
        <f>IFERROR(__xludf.DUMMYFUNCTION("""COMPUTED_VALUE"""),0.0)</f>
        <v>0</v>
      </c>
      <c r="LF33">
        <f>IFERROR(__xludf.DUMMYFUNCTION("""COMPUTED_VALUE"""),0.0)</f>
        <v>0</v>
      </c>
      <c r="LG33">
        <f>IFERROR(__xludf.DUMMYFUNCTION("""COMPUTED_VALUE"""),0.0)</f>
        <v>0</v>
      </c>
      <c r="LH33">
        <f>IFERROR(__xludf.DUMMYFUNCTION("""COMPUTED_VALUE"""),0.0)</f>
        <v>0</v>
      </c>
      <c r="LI33">
        <f>IFERROR(__xludf.DUMMYFUNCTION("""COMPUTED_VALUE"""),0.0)</f>
        <v>0</v>
      </c>
      <c r="LJ33">
        <f>IFERROR(__xludf.DUMMYFUNCTION("""COMPUTED_VALUE"""),0.0)</f>
        <v>0</v>
      </c>
      <c r="LK33">
        <f>IFERROR(__xludf.DUMMYFUNCTION("""COMPUTED_VALUE"""),0.0)</f>
        <v>0</v>
      </c>
      <c r="LL33">
        <f>IFERROR(__xludf.DUMMYFUNCTION("""COMPUTED_VALUE"""),0.0)</f>
        <v>0</v>
      </c>
      <c r="LM33">
        <f>IFERROR(__xludf.DUMMYFUNCTION("""COMPUTED_VALUE"""),0.0)</f>
        <v>0</v>
      </c>
      <c r="LN33">
        <f>IFERROR(__xludf.DUMMYFUNCTION("""COMPUTED_VALUE"""),0.0)</f>
        <v>0</v>
      </c>
      <c r="LO33">
        <f>IFERROR(__xludf.DUMMYFUNCTION("""COMPUTED_VALUE"""),0.0)</f>
        <v>0</v>
      </c>
      <c r="LP33">
        <f>IFERROR(__xludf.DUMMYFUNCTION("""COMPUTED_VALUE"""),0.0)</f>
        <v>0</v>
      </c>
      <c r="LQ33" t="str">
        <f>IFERROR(__xludf.DUMMYFUNCTION("""COMPUTED_VALUE"""),"x")</f>
        <v>x</v>
      </c>
      <c r="LR33">
        <f>IFERROR(__xludf.DUMMYFUNCTION("""COMPUTED_VALUE"""),0.0)</f>
        <v>0</v>
      </c>
      <c r="LS33">
        <f>IFERROR(__xludf.DUMMYFUNCTION("""COMPUTED_VALUE"""),0.0)</f>
        <v>0</v>
      </c>
      <c r="LT33">
        <f>IFERROR(__xludf.DUMMYFUNCTION("""COMPUTED_VALUE"""),0.0)</f>
        <v>0</v>
      </c>
      <c r="LU33">
        <f>IFERROR(__xludf.DUMMYFUNCTION("""COMPUTED_VALUE"""),0.0)</f>
        <v>0</v>
      </c>
      <c r="LV33">
        <f>IFERROR(__xludf.DUMMYFUNCTION("""COMPUTED_VALUE"""),0.0)</f>
        <v>0</v>
      </c>
      <c r="LW33">
        <f>IFERROR(__xludf.DUMMYFUNCTION("""COMPUTED_VALUE"""),0.0)</f>
        <v>0</v>
      </c>
      <c r="LX33">
        <f>IFERROR(__xludf.DUMMYFUNCTION("""COMPUTED_VALUE"""),0.0)</f>
        <v>0</v>
      </c>
      <c r="LY33">
        <f>IFERROR(__xludf.DUMMYFUNCTION("""COMPUTED_VALUE"""),0.0)</f>
        <v>0</v>
      </c>
      <c r="LZ33">
        <f>IFERROR(__xludf.DUMMYFUNCTION("""COMPUTED_VALUE"""),0.0)</f>
        <v>0</v>
      </c>
      <c r="MA33">
        <f>IFERROR(__xludf.DUMMYFUNCTION("""COMPUTED_VALUE"""),0.0)</f>
        <v>0</v>
      </c>
      <c r="MB33">
        <f>IFERROR(__xludf.DUMMYFUNCTION("""COMPUTED_VALUE"""),0.0)</f>
        <v>0</v>
      </c>
      <c r="MC33">
        <f>IFERROR(__xludf.DUMMYFUNCTION("""COMPUTED_VALUE"""),0.0)</f>
        <v>0</v>
      </c>
      <c r="MD33">
        <f>IFERROR(__xludf.DUMMYFUNCTION("""COMPUTED_VALUE"""),0.0)</f>
        <v>0</v>
      </c>
      <c r="ME33">
        <f>IFERROR(__xludf.DUMMYFUNCTION("""COMPUTED_VALUE"""),0.0)</f>
        <v>0</v>
      </c>
      <c r="MF33">
        <f>IFERROR(__xludf.DUMMYFUNCTION("""COMPUTED_VALUE"""),0.0)</f>
        <v>0</v>
      </c>
      <c r="MG33">
        <f>IFERROR(__xludf.DUMMYFUNCTION("""COMPUTED_VALUE"""),0.0)</f>
        <v>0</v>
      </c>
      <c r="MH33">
        <f>IFERROR(__xludf.DUMMYFUNCTION("""COMPUTED_VALUE"""),0.0)</f>
        <v>0</v>
      </c>
      <c r="MI33">
        <f>IFERROR(__xludf.DUMMYFUNCTION("""COMPUTED_VALUE"""),0.0)</f>
        <v>0</v>
      </c>
      <c r="MJ33">
        <f>IFERROR(__xludf.DUMMYFUNCTION("""COMPUTED_VALUE"""),0.0)</f>
        <v>0</v>
      </c>
      <c r="MK33">
        <f>IFERROR(__xludf.DUMMYFUNCTION("""COMPUTED_VALUE"""),0.0)</f>
        <v>0</v>
      </c>
      <c r="ML33">
        <f>IFERROR(__xludf.DUMMYFUNCTION("""COMPUTED_VALUE"""),0.0)</f>
        <v>0</v>
      </c>
      <c r="MM33">
        <f>IFERROR(__xludf.DUMMYFUNCTION("""COMPUTED_VALUE"""),0.0)</f>
        <v>0</v>
      </c>
      <c r="MN33">
        <f>IFERROR(__xludf.DUMMYFUNCTION("""COMPUTED_VALUE"""),0.0)</f>
        <v>0</v>
      </c>
      <c r="MO33">
        <f>IFERROR(__xludf.DUMMYFUNCTION("""COMPUTED_VALUE"""),0.0)</f>
        <v>0</v>
      </c>
      <c r="MP33">
        <f>IFERROR(__xludf.DUMMYFUNCTION("""COMPUTED_VALUE"""),0.0)</f>
        <v>0</v>
      </c>
      <c r="MQ33">
        <f>IFERROR(__xludf.DUMMYFUNCTION("""COMPUTED_VALUE"""),0.0)</f>
        <v>0</v>
      </c>
      <c r="MR33">
        <f>IFERROR(__xludf.DUMMYFUNCTION("""COMPUTED_VALUE"""),0.0)</f>
        <v>0</v>
      </c>
      <c r="MS33">
        <f>IFERROR(__xludf.DUMMYFUNCTION("""COMPUTED_VALUE"""),0.0)</f>
        <v>0</v>
      </c>
      <c r="MT33" t="str">
        <f>IFERROR(__xludf.DUMMYFUNCTION("""COMPUTED_VALUE"""),"x")</f>
        <v>x</v>
      </c>
      <c r="MU33">
        <f>IFERROR(__xludf.DUMMYFUNCTION("""COMPUTED_VALUE"""),0.0)</f>
        <v>0</v>
      </c>
      <c r="MV33">
        <f>IFERROR(__xludf.DUMMYFUNCTION("""COMPUTED_VALUE"""),0.0)</f>
        <v>0</v>
      </c>
      <c r="MW33">
        <f>IFERROR(__xludf.DUMMYFUNCTION("""COMPUTED_VALUE"""),0.0)</f>
        <v>0</v>
      </c>
      <c r="MX33">
        <f>IFERROR(__xludf.DUMMYFUNCTION("""COMPUTED_VALUE"""),0.0)</f>
        <v>0</v>
      </c>
      <c r="MY33">
        <f>IFERROR(__xludf.DUMMYFUNCTION("""COMPUTED_VALUE"""),0.0)</f>
        <v>0</v>
      </c>
      <c r="MZ33">
        <f>IFERROR(__xludf.DUMMYFUNCTION("""COMPUTED_VALUE"""),0.0)</f>
        <v>0</v>
      </c>
      <c r="NA33">
        <f>IFERROR(__xludf.DUMMYFUNCTION("""COMPUTED_VALUE"""),0.0)</f>
        <v>0</v>
      </c>
      <c r="NB33">
        <f>IFERROR(__xludf.DUMMYFUNCTION("""COMPUTED_VALUE"""),0.0)</f>
        <v>0</v>
      </c>
      <c r="NC33">
        <f>IFERROR(__xludf.DUMMYFUNCTION("""COMPUTED_VALUE"""),0.0)</f>
        <v>0</v>
      </c>
      <c r="ND33">
        <f>IFERROR(__xludf.DUMMYFUNCTION("""COMPUTED_VALUE"""),0.0)</f>
        <v>0</v>
      </c>
      <c r="NE33">
        <f>IFERROR(__xludf.DUMMYFUNCTION("""COMPUTED_VALUE"""),0.0)</f>
        <v>0</v>
      </c>
      <c r="NF33">
        <f>IFERROR(__xludf.DUMMYFUNCTION("""COMPUTED_VALUE"""),0.0)</f>
        <v>0</v>
      </c>
      <c r="NG33">
        <f>IFERROR(__xludf.DUMMYFUNCTION("""COMPUTED_VALUE"""),0.0)</f>
        <v>0</v>
      </c>
      <c r="NH33">
        <f>IFERROR(__xludf.DUMMYFUNCTION("""COMPUTED_VALUE"""),0.0)</f>
        <v>0</v>
      </c>
      <c r="NI33">
        <f>IFERROR(__xludf.DUMMYFUNCTION("""COMPUTED_VALUE"""),0.0)</f>
        <v>0</v>
      </c>
      <c r="NJ33">
        <f>IFERROR(__xludf.DUMMYFUNCTION("""COMPUTED_VALUE"""),0.0)</f>
        <v>0</v>
      </c>
      <c r="NK33">
        <f>IFERROR(__xludf.DUMMYFUNCTION("""COMPUTED_VALUE"""),0.0)</f>
        <v>0</v>
      </c>
      <c r="NL33">
        <f>IFERROR(__xludf.DUMMYFUNCTION("""COMPUTED_VALUE"""),0.0)</f>
        <v>0</v>
      </c>
      <c r="NM33">
        <f>IFERROR(__xludf.DUMMYFUNCTION("""COMPUTED_VALUE"""),0.0)</f>
        <v>0</v>
      </c>
      <c r="NN33">
        <f>IFERROR(__xludf.DUMMYFUNCTION("""COMPUTED_VALUE"""),0.0)</f>
        <v>0</v>
      </c>
      <c r="NO33">
        <f>IFERROR(__xludf.DUMMYFUNCTION("""COMPUTED_VALUE"""),0.0)</f>
        <v>0</v>
      </c>
      <c r="NP33">
        <f>IFERROR(__xludf.DUMMYFUNCTION("""COMPUTED_VALUE"""),0.0)</f>
        <v>0</v>
      </c>
      <c r="NQ33">
        <f>IFERROR(__xludf.DUMMYFUNCTION("""COMPUTED_VALUE"""),0.0)</f>
        <v>0</v>
      </c>
      <c r="NR33">
        <f>IFERROR(__xludf.DUMMYFUNCTION("""COMPUTED_VALUE"""),0.0)</f>
        <v>0</v>
      </c>
    </row>
    <row r="34" ht="15.75" customHeight="1">
      <c r="A34">
        <f>IFERROR(__xludf.DUMMYFUNCTION("""COMPUTED_VALUE"""),33.0)</f>
        <v>33</v>
      </c>
      <c r="B34" t="str">
        <f>IFERROR(__xludf.DUMMYFUNCTION("""COMPUTED_VALUE"""),"HECAM_CA_CEBEPA")</f>
        <v>HECAM_CA_CEBEPA</v>
      </c>
      <c r="C34" t="str">
        <f>IFERROR(__xludf.DUMMYFUNCTION("""COMPUTED_VALUE"""),"Јован")</f>
        <v>Јован</v>
      </c>
      <c r="D34" t="str">
        <f>IFERROR(__xludf.DUMMYFUNCTION("""COMPUTED_VALUE"""),"Торомановић")</f>
        <v>Торомановић</v>
      </c>
      <c r="E34">
        <f>IFERROR(__xludf.DUMMYFUNCTION("""COMPUTED_VALUE"""),131.0)</f>
        <v>131</v>
      </c>
      <c r="F34" t="str">
        <f>IFERROR(__xludf.DUMMYFUNCTION("""COMPUTED_VALUE"""),"ODOBREN")</f>
        <v>ODOBREN</v>
      </c>
      <c r="G34" t="str">
        <f>IFERROR(__xludf.DUMMYFUNCTION("""COMPUTED_VALUE"""),"Stari grad")</f>
        <v>Stari grad</v>
      </c>
      <c r="H34" t="str">
        <f>IFERROR(__xludf.DUMMYFUNCTION("""COMPUTED_VALUE"""),"Matematička gimnazija")</f>
        <v>Matematička gimnazija</v>
      </c>
      <c r="I34" t="str">
        <f>IFERROR(__xludf.DUMMYFUNCTION("""COMPUTED_VALUE"""),"IV")</f>
        <v>IV</v>
      </c>
      <c r="J34" t="str">
        <f>IFERROR(__xludf.DUMMYFUNCTION("""COMPUTED_VALUE"""),"A")</f>
        <v>A</v>
      </c>
      <c r="K34" t="str">
        <f>IFERROR(__xludf.DUMMYFUNCTION("""COMPUTED_VALUE"""),"Јелена Хаџи Пурић")</f>
        <v>Јелена Хаџи Пурић</v>
      </c>
      <c r="L34" t="str">
        <f>IFERROR(__xludf.DUMMYFUNCTION("""COMPUTED_VALUE"""),"x")</f>
        <v>x</v>
      </c>
      <c r="M34" t="str">
        <f>IFERROR(__xludf.DUMMYFUNCTION("""COMPUTED_VALUE"""),"-")</f>
        <v>-</v>
      </c>
      <c r="N34" t="str">
        <f>IFERROR(__xludf.DUMMYFUNCTION("""COMPUTED_VALUE"""),"-")</f>
        <v>-</v>
      </c>
      <c r="O34" t="str">
        <f>IFERROR(__xludf.DUMMYFUNCTION("""COMPUTED_VALUE"""),"-")</f>
        <v>-</v>
      </c>
      <c r="P34">
        <f>IFERROR(__xludf.DUMMYFUNCTION("""COMPUTED_VALUE"""),100.0)</f>
        <v>100</v>
      </c>
      <c r="Q34">
        <f>IFERROR(__xludf.DUMMYFUNCTION("""COMPUTED_VALUE"""),31.0)</f>
        <v>31</v>
      </c>
      <c r="R34">
        <f>IFERROR(__xludf.DUMMYFUNCTION("""COMPUTED_VALUE"""),0.0)</f>
        <v>0</v>
      </c>
      <c r="S34" t="str">
        <f>IFERROR(__xludf.DUMMYFUNCTION("""COMPUTED_VALUE"""),"x")</f>
        <v>x</v>
      </c>
      <c r="T34" t="str">
        <f>IFERROR(__xludf.DUMMYFUNCTION("""COMPUTED_VALUE"""),"x")</f>
        <v>x</v>
      </c>
      <c r="U34" t="str">
        <f>IFERROR(__xludf.DUMMYFUNCTION("""COMPUTED_VALUE"""),"-")</f>
        <v>-</v>
      </c>
      <c r="V34" t="str">
        <f>IFERROR(__xludf.DUMMYFUNCTION("""COMPUTED_VALUE"""),"-")</f>
        <v>-</v>
      </c>
      <c r="W34" t="str">
        <f>IFERROR(__xludf.DUMMYFUNCTION("""COMPUTED_VALUE"""),"-")</f>
        <v>-</v>
      </c>
      <c r="X34" t="str">
        <f>IFERROR(__xludf.DUMMYFUNCTION("""COMPUTED_VALUE"""),"-")</f>
        <v>-</v>
      </c>
      <c r="Y34" t="str">
        <f>IFERROR(__xludf.DUMMYFUNCTION("""COMPUTED_VALUE"""),"-")</f>
        <v>-</v>
      </c>
      <c r="Z34" t="str">
        <f>IFERROR(__xludf.DUMMYFUNCTION("""COMPUTED_VALUE"""),"-")</f>
        <v>-</v>
      </c>
      <c r="AA34" t="str">
        <f>IFERROR(__xludf.DUMMYFUNCTION("""COMPUTED_VALUE"""),"-")</f>
        <v>-</v>
      </c>
      <c r="AB34" t="str">
        <f>IFERROR(__xludf.DUMMYFUNCTION("""COMPUTED_VALUE"""),"-")</f>
        <v>-</v>
      </c>
      <c r="AC34" t="str">
        <f>IFERROR(__xludf.DUMMYFUNCTION("""COMPUTED_VALUE"""),"-")</f>
        <v>-</v>
      </c>
      <c r="AD34" t="str">
        <f>IFERROR(__xludf.DUMMYFUNCTION("""COMPUTED_VALUE"""),"-")</f>
        <v>-</v>
      </c>
      <c r="AE34" t="str">
        <f>IFERROR(__xludf.DUMMYFUNCTION("""COMPUTED_VALUE"""),"-")</f>
        <v>-</v>
      </c>
      <c r="AF34" t="str">
        <f>IFERROR(__xludf.DUMMYFUNCTION("""COMPUTED_VALUE"""),"-")</f>
        <v>-</v>
      </c>
      <c r="AG34" t="str">
        <f>IFERROR(__xludf.DUMMYFUNCTION("""COMPUTED_VALUE"""),"-")</f>
        <v>-</v>
      </c>
      <c r="AH34" t="str">
        <f>IFERROR(__xludf.DUMMYFUNCTION("""COMPUTED_VALUE"""),"-")</f>
        <v>-</v>
      </c>
      <c r="AI34" t="str">
        <f>IFERROR(__xludf.DUMMYFUNCTION("""COMPUTED_VALUE"""),"-")</f>
        <v>-</v>
      </c>
      <c r="AJ34" t="str">
        <f>IFERROR(__xludf.DUMMYFUNCTION("""COMPUTED_VALUE"""),"-")</f>
        <v>-</v>
      </c>
      <c r="AK34" t="str">
        <f>IFERROR(__xludf.DUMMYFUNCTION("""COMPUTED_VALUE"""),"-")</f>
        <v>-</v>
      </c>
      <c r="AL34" t="str">
        <f>IFERROR(__xludf.DUMMYFUNCTION("""COMPUTED_VALUE"""),"-")</f>
        <v>-</v>
      </c>
      <c r="AM34" t="str">
        <f>IFERROR(__xludf.DUMMYFUNCTION("""COMPUTED_VALUE"""),"-")</f>
        <v>-</v>
      </c>
      <c r="AN34" t="str">
        <f>IFERROR(__xludf.DUMMYFUNCTION("""COMPUTED_VALUE"""),"-")</f>
        <v>-</v>
      </c>
      <c r="AO34" t="str">
        <f>IFERROR(__xludf.DUMMYFUNCTION("""COMPUTED_VALUE"""),"-")</f>
        <v>-</v>
      </c>
      <c r="AP34" t="str">
        <f>IFERROR(__xludf.DUMMYFUNCTION("""COMPUTED_VALUE"""),"-")</f>
        <v>-</v>
      </c>
      <c r="AQ34" t="str">
        <f>IFERROR(__xludf.DUMMYFUNCTION("""COMPUTED_VALUE"""),"-")</f>
        <v>-</v>
      </c>
      <c r="AR34" t="str">
        <f>IFERROR(__xludf.DUMMYFUNCTION("""COMPUTED_VALUE"""),"-")</f>
        <v>-</v>
      </c>
      <c r="AS34" t="str">
        <f>IFERROR(__xludf.DUMMYFUNCTION("""COMPUTED_VALUE"""),"-")</f>
        <v>-</v>
      </c>
      <c r="AT34" t="str">
        <f>IFERROR(__xludf.DUMMYFUNCTION("""COMPUTED_VALUE"""),"-")</f>
        <v>-</v>
      </c>
      <c r="AU34" t="str">
        <f>IFERROR(__xludf.DUMMYFUNCTION("""COMPUTED_VALUE"""),"-")</f>
        <v>-</v>
      </c>
      <c r="AV34" t="str">
        <f>IFERROR(__xludf.DUMMYFUNCTION("""COMPUTED_VALUE"""),"-")</f>
        <v>-</v>
      </c>
      <c r="AW34" t="str">
        <f>IFERROR(__xludf.DUMMYFUNCTION("""COMPUTED_VALUE"""),"-")</f>
        <v>-</v>
      </c>
      <c r="AX34" t="str">
        <f>IFERROR(__xludf.DUMMYFUNCTION("""COMPUTED_VALUE"""),"-")</f>
        <v>-</v>
      </c>
      <c r="AY34" t="str">
        <f>IFERROR(__xludf.DUMMYFUNCTION("""COMPUTED_VALUE"""),"-")</f>
        <v>-</v>
      </c>
      <c r="AZ34" t="str">
        <f>IFERROR(__xludf.DUMMYFUNCTION("""COMPUTED_VALUE"""),"-")</f>
        <v>-</v>
      </c>
      <c r="BA34" t="str">
        <f>IFERROR(__xludf.DUMMYFUNCTION("""COMPUTED_VALUE"""),"-")</f>
        <v>-</v>
      </c>
      <c r="BB34" t="str">
        <f>IFERROR(__xludf.DUMMYFUNCTION("""COMPUTED_VALUE"""),"-")</f>
        <v>-</v>
      </c>
      <c r="BC34" t="str">
        <f>IFERROR(__xludf.DUMMYFUNCTION("""COMPUTED_VALUE"""),"-")</f>
        <v>-</v>
      </c>
      <c r="BD34" t="str">
        <f>IFERROR(__xludf.DUMMYFUNCTION("""COMPUTED_VALUE"""),"-")</f>
        <v>-</v>
      </c>
      <c r="BE34" t="str">
        <f>IFERROR(__xludf.DUMMYFUNCTION("""COMPUTED_VALUE"""),"-")</f>
        <v>-</v>
      </c>
      <c r="BF34" t="str">
        <f>IFERROR(__xludf.DUMMYFUNCTION("""COMPUTED_VALUE"""),"-")</f>
        <v>-</v>
      </c>
      <c r="BG34" t="str">
        <f>IFERROR(__xludf.DUMMYFUNCTION("""COMPUTED_VALUE"""),"-")</f>
        <v>-</v>
      </c>
      <c r="BH34" t="str">
        <f>IFERROR(__xludf.DUMMYFUNCTION("""COMPUTED_VALUE"""),"-")</f>
        <v>-</v>
      </c>
      <c r="BI34" t="str">
        <f>IFERROR(__xludf.DUMMYFUNCTION("""COMPUTED_VALUE"""),"-")</f>
        <v>-</v>
      </c>
      <c r="BJ34" t="str">
        <f>IFERROR(__xludf.DUMMYFUNCTION("""COMPUTED_VALUE"""),"-")</f>
        <v>-</v>
      </c>
      <c r="BK34" t="str">
        <f>IFERROR(__xludf.DUMMYFUNCTION("""COMPUTED_VALUE"""),"x")</f>
        <v>x</v>
      </c>
      <c r="BL34" t="str">
        <f>IFERROR(__xludf.DUMMYFUNCTION("""COMPUTED_VALUE"""),"-")</f>
        <v>-</v>
      </c>
      <c r="BM34" t="str">
        <f>IFERROR(__xludf.DUMMYFUNCTION("""COMPUTED_VALUE"""),"-")</f>
        <v>-</v>
      </c>
      <c r="BN34" t="str">
        <f>IFERROR(__xludf.DUMMYFUNCTION("""COMPUTED_VALUE"""),"-")</f>
        <v>-</v>
      </c>
      <c r="BO34" t="str">
        <f>IFERROR(__xludf.DUMMYFUNCTION("""COMPUTED_VALUE"""),"-")</f>
        <v>-</v>
      </c>
      <c r="BP34" t="str">
        <f>IFERROR(__xludf.DUMMYFUNCTION("""COMPUTED_VALUE"""),"-")</f>
        <v>-</v>
      </c>
      <c r="BQ34" t="str">
        <f>IFERROR(__xludf.DUMMYFUNCTION("""COMPUTED_VALUE"""),"-")</f>
        <v>-</v>
      </c>
      <c r="BR34" t="str">
        <f>IFERROR(__xludf.DUMMYFUNCTION("""COMPUTED_VALUE"""),"-")</f>
        <v>-</v>
      </c>
      <c r="BS34" t="str">
        <f>IFERROR(__xludf.DUMMYFUNCTION("""COMPUTED_VALUE"""),"-")</f>
        <v>-</v>
      </c>
      <c r="BT34" t="str">
        <f>IFERROR(__xludf.DUMMYFUNCTION("""COMPUTED_VALUE"""),"-")</f>
        <v>-</v>
      </c>
      <c r="BU34" t="str">
        <f>IFERROR(__xludf.DUMMYFUNCTION("""COMPUTED_VALUE"""),"-")</f>
        <v>-</v>
      </c>
      <c r="BV34" t="str">
        <f>IFERROR(__xludf.DUMMYFUNCTION("""COMPUTED_VALUE"""),"-")</f>
        <v>-</v>
      </c>
      <c r="BW34" t="str">
        <f>IFERROR(__xludf.DUMMYFUNCTION("""COMPUTED_VALUE"""),"-")</f>
        <v>-</v>
      </c>
      <c r="BX34" t="str">
        <f>IFERROR(__xludf.DUMMYFUNCTION("""COMPUTED_VALUE"""),"-")</f>
        <v>-</v>
      </c>
      <c r="BY34" t="str">
        <f>IFERROR(__xludf.DUMMYFUNCTION("""COMPUTED_VALUE"""),"-")</f>
        <v>-</v>
      </c>
      <c r="BZ34" t="str">
        <f>IFERROR(__xludf.DUMMYFUNCTION("""COMPUTED_VALUE"""),"-")</f>
        <v>-</v>
      </c>
      <c r="CA34" t="str">
        <f>IFERROR(__xludf.DUMMYFUNCTION("""COMPUTED_VALUE"""),"-")</f>
        <v>-</v>
      </c>
      <c r="CB34" t="str">
        <f>IFERROR(__xludf.DUMMYFUNCTION("""COMPUTED_VALUE"""),"-")</f>
        <v>-</v>
      </c>
      <c r="CC34" t="str">
        <f>IFERROR(__xludf.DUMMYFUNCTION("""COMPUTED_VALUE"""),"-")</f>
        <v>-</v>
      </c>
      <c r="CD34" t="str">
        <f>IFERROR(__xludf.DUMMYFUNCTION("""COMPUTED_VALUE"""),"-")</f>
        <v>-</v>
      </c>
      <c r="CE34" t="str">
        <f>IFERROR(__xludf.DUMMYFUNCTION("""COMPUTED_VALUE"""),"-")</f>
        <v>-</v>
      </c>
      <c r="CF34" t="str">
        <f>IFERROR(__xludf.DUMMYFUNCTION("""COMPUTED_VALUE"""),"-")</f>
        <v>-</v>
      </c>
      <c r="CG34" t="str">
        <f>IFERROR(__xludf.DUMMYFUNCTION("""COMPUTED_VALUE"""),"-")</f>
        <v>-</v>
      </c>
      <c r="CH34" t="str">
        <f>IFERROR(__xludf.DUMMYFUNCTION("""COMPUTED_VALUE"""),"-")</f>
        <v>-</v>
      </c>
      <c r="CI34" t="str">
        <f>IFERROR(__xludf.DUMMYFUNCTION("""COMPUTED_VALUE"""),"-")</f>
        <v>-</v>
      </c>
      <c r="CJ34" t="str">
        <f>IFERROR(__xludf.DUMMYFUNCTION("""COMPUTED_VALUE"""),"-")</f>
        <v>-</v>
      </c>
      <c r="CK34" t="str">
        <f>IFERROR(__xludf.DUMMYFUNCTION("""COMPUTED_VALUE"""),"-")</f>
        <v>-</v>
      </c>
      <c r="CL34" t="str">
        <f>IFERROR(__xludf.DUMMYFUNCTION("""COMPUTED_VALUE"""),"-")</f>
        <v>-</v>
      </c>
      <c r="CM34" t="str">
        <f>IFERROR(__xludf.DUMMYFUNCTION("""COMPUTED_VALUE"""),"-")</f>
        <v>-</v>
      </c>
      <c r="CN34" t="str">
        <f>IFERROR(__xludf.DUMMYFUNCTION("""COMPUTED_VALUE"""),"-")</f>
        <v>-</v>
      </c>
      <c r="CO34" t="str">
        <f>IFERROR(__xludf.DUMMYFUNCTION("""COMPUTED_VALUE"""),"-")</f>
        <v>-</v>
      </c>
      <c r="CP34" t="str">
        <f>IFERROR(__xludf.DUMMYFUNCTION("""COMPUTED_VALUE"""),"-")</f>
        <v>-</v>
      </c>
      <c r="CQ34" t="str">
        <f>IFERROR(__xludf.DUMMYFUNCTION("""COMPUTED_VALUE"""),"-")</f>
        <v>-</v>
      </c>
      <c r="CR34" t="str">
        <f>IFERROR(__xludf.DUMMYFUNCTION("""COMPUTED_VALUE"""),"-")</f>
        <v>-</v>
      </c>
      <c r="CS34" t="str">
        <f>IFERROR(__xludf.DUMMYFUNCTION("""COMPUTED_VALUE"""),"x")</f>
        <v>x</v>
      </c>
      <c r="CT34" t="str">
        <f>IFERROR(__xludf.DUMMYFUNCTION("""COMPUTED_VALUE"""),"-")</f>
        <v>-</v>
      </c>
      <c r="CU34" t="str">
        <f>IFERROR(__xludf.DUMMYFUNCTION("""COMPUTED_VALUE"""),"-")</f>
        <v>-</v>
      </c>
      <c r="CV34" t="str">
        <f>IFERROR(__xludf.DUMMYFUNCTION("""COMPUTED_VALUE"""),"-")</f>
        <v>-</v>
      </c>
      <c r="CW34" t="str">
        <f>IFERROR(__xludf.DUMMYFUNCTION("""COMPUTED_VALUE"""),"-")</f>
        <v>-</v>
      </c>
      <c r="CX34" t="str">
        <f>IFERROR(__xludf.DUMMYFUNCTION("""COMPUTED_VALUE"""),"-")</f>
        <v>-</v>
      </c>
      <c r="CY34" t="str">
        <f>IFERROR(__xludf.DUMMYFUNCTION("""COMPUTED_VALUE"""),"-")</f>
        <v>-</v>
      </c>
      <c r="CZ34" t="str">
        <f>IFERROR(__xludf.DUMMYFUNCTION("""COMPUTED_VALUE"""),"-")</f>
        <v>-</v>
      </c>
      <c r="DA34" t="str">
        <f>IFERROR(__xludf.DUMMYFUNCTION("""COMPUTED_VALUE"""),"-")</f>
        <v>-</v>
      </c>
      <c r="DB34" t="str">
        <f>IFERROR(__xludf.DUMMYFUNCTION("""COMPUTED_VALUE"""),"-")</f>
        <v>-</v>
      </c>
      <c r="DC34" t="str">
        <f>IFERROR(__xludf.DUMMYFUNCTION("""COMPUTED_VALUE"""),"-")</f>
        <v>-</v>
      </c>
      <c r="DD34" t="str">
        <f>IFERROR(__xludf.DUMMYFUNCTION("""COMPUTED_VALUE"""),"-")</f>
        <v>-</v>
      </c>
      <c r="DE34" t="str">
        <f>IFERROR(__xludf.DUMMYFUNCTION("""COMPUTED_VALUE"""),"-")</f>
        <v>-</v>
      </c>
      <c r="DF34" t="str">
        <f>IFERROR(__xludf.DUMMYFUNCTION("""COMPUTED_VALUE"""),"-")</f>
        <v>-</v>
      </c>
      <c r="DG34" t="str">
        <f>IFERROR(__xludf.DUMMYFUNCTION("""COMPUTED_VALUE"""),"-")</f>
        <v>-</v>
      </c>
      <c r="DH34" t="str">
        <f>IFERROR(__xludf.DUMMYFUNCTION("""COMPUTED_VALUE"""),"-")</f>
        <v>-</v>
      </c>
      <c r="DI34" t="str">
        <f>IFERROR(__xludf.DUMMYFUNCTION("""COMPUTED_VALUE"""),"-")</f>
        <v>-</v>
      </c>
      <c r="DJ34" t="str">
        <f>IFERROR(__xludf.DUMMYFUNCTION("""COMPUTED_VALUE"""),"-")</f>
        <v>-</v>
      </c>
      <c r="DK34" t="str">
        <f>IFERROR(__xludf.DUMMYFUNCTION("""COMPUTED_VALUE"""),"-")</f>
        <v>-</v>
      </c>
      <c r="DL34" t="str">
        <f>IFERROR(__xludf.DUMMYFUNCTION("""COMPUTED_VALUE"""),"-")</f>
        <v>-</v>
      </c>
      <c r="DM34" t="str">
        <f>IFERROR(__xludf.DUMMYFUNCTION("""COMPUTED_VALUE"""),"-")</f>
        <v>-</v>
      </c>
      <c r="DN34" t="str">
        <f>IFERROR(__xludf.DUMMYFUNCTION("""COMPUTED_VALUE"""),"-")</f>
        <v>-</v>
      </c>
      <c r="DO34" t="str">
        <f>IFERROR(__xludf.DUMMYFUNCTION("""COMPUTED_VALUE"""),"-")</f>
        <v>-</v>
      </c>
      <c r="DP34" t="str">
        <f>IFERROR(__xludf.DUMMYFUNCTION("""COMPUTED_VALUE"""),"-")</f>
        <v>-</v>
      </c>
      <c r="DQ34" t="str">
        <f>IFERROR(__xludf.DUMMYFUNCTION("""COMPUTED_VALUE"""),"-")</f>
        <v>-</v>
      </c>
      <c r="DR34" t="str">
        <f>IFERROR(__xludf.DUMMYFUNCTION("""COMPUTED_VALUE"""),"-")</f>
        <v>-</v>
      </c>
      <c r="DS34" t="str">
        <f>IFERROR(__xludf.DUMMYFUNCTION("""COMPUTED_VALUE"""),"-")</f>
        <v>-</v>
      </c>
      <c r="DT34" t="str">
        <f>IFERROR(__xludf.DUMMYFUNCTION("""COMPUTED_VALUE"""),"-")</f>
        <v>-</v>
      </c>
      <c r="DU34" t="str">
        <f>IFERROR(__xludf.DUMMYFUNCTION("""COMPUTED_VALUE"""),"-")</f>
        <v>-</v>
      </c>
      <c r="DV34" t="str">
        <f>IFERROR(__xludf.DUMMYFUNCTION("""COMPUTED_VALUE"""),"-")</f>
        <v>-</v>
      </c>
      <c r="DW34" t="str">
        <f>IFERROR(__xludf.DUMMYFUNCTION("""COMPUTED_VALUE"""),"-")</f>
        <v>-</v>
      </c>
      <c r="DX34" t="str">
        <f>IFERROR(__xludf.DUMMYFUNCTION("""COMPUTED_VALUE"""),"-")</f>
        <v>-</v>
      </c>
      <c r="DY34" t="str">
        <f>IFERROR(__xludf.DUMMYFUNCTION("""COMPUTED_VALUE"""),"-")</f>
        <v>-</v>
      </c>
      <c r="DZ34" t="str">
        <f>IFERROR(__xludf.DUMMYFUNCTION("""COMPUTED_VALUE"""),"x")</f>
        <v>x</v>
      </c>
      <c r="EA34" t="str">
        <f>IFERROR(__xludf.DUMMYFUNCTION("""COMPUTED_VALUE"""),"OK")</f>
        <v>OK</v>
      </c>
      <c r="EB34" t="str">
        <f>IFERROR(__xludf.DUMMYFUNCTION("""COMPUTED_VALUE"""),"OK")</f>
        <v>OK</v>
      </c>
      <c r="EC34" t="str">
        <f>IFERROR(__xludf.DUMMYFUNCTION("""COMPUTED_VALUE"""),"OK")</f>
        <v>OK</v>
      </c>
      <c r="ED34" t="str">
        <f>IFERROR(__xludf.DUMMYFUNCTION("""COMPUTED_VALUE"""),"OK")</f>
        <v>OK</v>
      </c>
      <c r="EE34" t="str">
        <f>IFERROR(__xludf.DUMMYFUNCTION("""COMPUTED_VALUE"""),"OK")</f>
        <v>OK</v>
      </c>
      <c r="EF34" t="str">
        <f>IFERROR(__xludf.DUMMYFUNCTION("""COMPUTED_VALUE"""),"OK")</f>
        <v>OK</v>
      </c>
      <c r="EG34" t="str">
        <f>IFERROR(__xludf.DUMMYFUNCTION("""COMPUTED_VALUE"""),"OK")</f>
        <v>OK</v>
      </c>
      <c r="EH34" t="str">
        <f>IFERROR(__xludf.DUMMYFUNCTION("""COMPUTED_VALUE"""),"OK")</f>
        <v>OK</v>
      </c>
      <c r="EI34" t="str">
        <f>IFERROR(__xludf.DUMMYFUNCTION("""COMPUTED_VALUE"""),"OK")</f>
        <v>OK</v>
      </c>
      <c r="EJ34" t="str">
        <f>IFERROR(__xludf.DUMMYFUNCTION("""COMPUTED_VALUE"""),"OK")</f>
        <v>OK</v>
      </c>
      <c r="EK34" t="str">
        <f>IFERROR(__xludf.DUMMYFUNCTION("""COMPUTED_VALUE"""),"OK")</f>
        <v>OK</v>
      </c>
      <c r="EL34" t="str">
        <f>IFERROR(__xludf.DUMMYFUNCTION("""COMPUTED_VALUE"""),"OK")</f>
        <v>OK</v>
      </c>
      <c r="EM34" t="str">
        <f>IFERROR(__xludf.DUMMYFUNCTION("""COMPUTED_VALUE"""),"OK")</f>
        <v>OK</v>
      </c>
      <c r="EN34" t="str">
        <f>IFERROR(__xludf.DUMMYFUNCTION("""COMPUTED_VALUE"""),"OK")</f>
        <v>OK</v>
      </c>
      <c r="EO34" t="str">
        <f>IFERROR(__xludf.DUMMYFUNCTION("""COMPUTED_VALUE"""),"OK")</f>
        <v>OK</v>
      </c>
      <c r="EP34" t="str">
        <f>IFERROR(__xludf.DUMMYFUNCTION("""COMPUTED_VALUE"""),"OK")</f>
        <v>OK</v>
      </c>
      <c r="EQ34" t="str">
        <f>IFERROR(__xludf.DUMMYFUNCTION("""COMPUTED_VALUE"""),"x")</f>
        <v>x</v>
      </c>
      <c r="ER34" t="str">
        <f>IFERROR(__xludf.DUMMYFUNCTION("""COMPUTED_VALUE"""),"OK")</f>
        <v>OK</v>
      </c>
      <c r="ES34" t="str">
        <f>IFERROR(__xludf.DUMMYFUNCTION("""COMPUTED_VALUE"""),"OK")</f>
        <v>OK</v>
      </c>
      <c r="ET34" t="str">
        <f>IFERROR(__xludf.DUMMYFUNCTION("""COMPUTED_VALUE"""),"OK")</f>
        <v>OK</v>
      </c>
      <c r="EU34" t="str">
        <f>IFERROR(__xludf.DUMMYFUNCTION("""COMPUTED_VALUE"""),"OK")</f>
        <v>OK</v>
      </c>
      <c r="EV34" t="str">
        <f>IFERROR(__xludf.DUMMYFUNCTION("""COMPUTED_VALUE"""),"OK")</f>
        <v>OK</v>
      </c>
      <c r="EW34" t="str">
        <f>IFERROR(__xludf.DUMMYFUNCTION("""COMPUTED_VALUE"""),"OK")</f>
        <v>OK</v>
      </c>
      <c r="EX34" t="str">
        <f>IFERROR(__xludf.DUMMYFUNCTION("""COMPUTED_VALUE"""),"OK")</f>
        <v>OK</v>
      </c>
      <c r="EY34" t="str">
        <f>IFERROR(__xludf.DUMMYFUNCTION("""COMPUTED_VALUE"""),"OK")</f>
        <v>OK</v>
      </c>
      <c r="EZ34" t="str">
        <f>IFERROR(__xludf.DUMMYFUNCTION("""COMPUTED_VALUE"""),"OK")</f>
        <v>OK</v>
      </c>
      <c r="FA34" t="str">
        <f>IFERROR(__xludf.DUMMYFUNCTION("""COMPUTED_VALUE"""),"WA")</f>
        <v>WA</v>
      </c>
      <c r="FB34" t="str">
        <f>IFERROR(__xludf.DUMMYFUNCTION("""COMPUTED_VALUE"""),"OK")</f>
        <v>OK</v>
      </c>
      <c r="FC34" t="str">
        <f>IFERROR(__xludf.DUMMYFUNCTION("""COMPUTED_VALUE"""),"OK")</f>
        <v>OK</v>
      </c>
      <c r="FD34" t="str">
        <f>IFERROR(__xludf.DUMMYFUNCTION("""COMPUTED_VALUE"""),"OK")</f>
        <v>OK</v>
      </c>
      <c r="FE34" t="str">
        <f>IFERROR(__xludf.DUMMYFUNCTION("""COMPUTED_VALUE"""),"OK")</f>
        <v>OK</v>
      </c>
      <c r="FF34" t="str">
        <f>IFERROR(__xludf.DUMMYFUNCTION("""COMPUTED_VALUE"""),"OK")</f>
        <v>OK</v>
      </c>
      <c r="FG34" t="str">
        <f>IFERROR(__xludf.DUMMYFUNCTION("""COMPUTED_VALUE"""),"OK")</f>
        <v>OK</v>
      </c>
      <c r="FH34" t="str">
        <f>IFERROR(__xludf.DUMMYFUNCTION("""COMPUTED_VALUE"""),"OK")</f>
        <v>OK</v>
      </c>
      <c r="FI34" t="str">
        <f>IFERROR(__xludf.DUMMYFUNCTION("""COMPUTED_VALUE"""),"OK")</f>
        <v>OK</v>
      </c>
      <c r="FJ34" t="str">
        <f>IFERROR(__xludf.DUMMYFUNCTION("""COMPUTED_VALUE"""),"OK")</f>
        <v>OK</v>
      </c>
      <c r="FK34" t="str">
        <f>IFERROR(__xludf.DUMMYFUNCTION("""COMPUTED_VALUE"""),"WA")</f>
        <v>WA</v>
      </c>
      <c r="FL34" t="str">
        <f>IFERROR(__xludf.DUMMYFUNCTION("""COMPUTED_VALUE"""),"OK")</f>
        <v>OK</v>
      </c>
      <c r="FM34" t="str">
        <f>IFERROR(__xludf.DUMMYFUNCTION("""COMPUTED_VALUE"""),"WA")</f>
        <v>WA</v>
      </c>
      <c r="FN34" t="str">
        <f>IFERROR(__xludf.DUMMYFUNCTION("""COMPUTED_VALUE"""),"OK")</f>
        <v>OK</v>
      </c>
      <c r="FO34" t="str">
        <f>IFERROR(__xludf.DUMMYFUNCTION("""COMPUTED_VALUE"""),"OK")</f>
        <v>OK</v>
      </c>
      <c r="FP34" t="str">
        <f>IFERROR(__xludf.DUMMYFUNCTION("""COMPUTED_VALUE"""),"WA")</f>
        <v>WA</v>
      </c>
      <c r="FQ34" t="str">
        <f>IFERROR(__xludf.DUMMYFUNCTION("""COMPUTED_VALUE"""),"WA")</f>
        <v>WA</v>
      </c>
      <c r="FR34" t="str">
        <f>IFERROR(__xludf.DUMMYFUNCTION("""COMPUTED_VALUE"""),"OK")</f>
        <v>OK</v>
      </c>
      <c r="FS34" t="str">
        <f>IFERROR(__xludf.DUMMYFUNCTION("""COMPUTED_VALUE"""),"WA")</f>
        <v>WA</v>
      </c>
      <c r="FT34" t="str">
        <f>IFERROR(__xludf.DUMMYFUNCTION("""COMPUTED_VALUE"""),"x")</f>
        <v>x</v>
      </c>
      <c r="FU34" t="str">
        <f>IFERROR(__xludf.DUMMYFUNCTION("""COMPUTED_VALUE"""),"OK")</f>
        <v>OK</v>
      </c>
      <c r="FV34" t="str">
        <f>IFERROR(__xludf.DUMMYFUNCTION("""COMPUTED_VALUE"""),"WA")</f>
        <v>WA</v>
      </c>
      <c r="FW34" t="str">
        <f>IFERROR(__xludf.DUMMYFUNCTION("""COMPUTED_VALUE"""),"WA")</f>
        <v>WA</v>
      </c>
      <c r="FX34" t="str">
        <f>IFERROR(__xludf.DUMMYFUNCTION("""COMPUTED_VALUE"""),"WA")</f>
        <v>WA</v>
      </c>
      <c r="FY34" t="str">
        <f>IFERROR(__xludf.DUMMYFUNCTION("""COMPUTED_VALUE"""),"WA")</f>
        <v>WA</v>
      </c>
      <c r="FZ34" t="str">
        <f>IFERROR(__xludf.DUMMYFUNCTION("""COMPUTED_VALUE"""),"WA")</f>
        <v>WA</v>
      </c>
      <c r="GA34" t="str">
        <f>IFERROR(__xludf.DUMMYFUNCTION("""COMPUTED_VALUE"""),"WA")</f>
        <v>WA</v>
      </c>
      <c r="GB34" t="str">
        <f>IFERROR(__xludf.DUMMYFUNCTION("""COMPUTED_VALUE"""),"WA")</f>
        <v>WA</v>
      </c>
      <c r="GC34" t="str">
        <f>IFERROR(__xludf.DUMMYFUNCTION("""COMPUTED_VALUE"""),"WA")</f>
        <v>WA</v>
      </c>
      <c r="GD34" t="str">
        <f>IFERROR(__xludf.DUMMYFUNCTION("""COMPUTED_VALUE"""),"WA")</f>
        <v>WA</v>
      </c>
      <c r="GE34" t="str">
        <f>IFERROR(__xludf.DUMMYFUNCTION("""COMPUTED_VALUE"""),"WA")</f>
        <v>WA</v>
      </c>
      <c r="GF34" t="str">
        <f>IFERROR(__xludf.DUMMYFUNCTION("""COMPUTED_VALUE"""),"WA")</f>
        <v>WA</v>
      </c>
      <c r="GG34" t="str">
        <f>IFERROR(__xludf.DUMMYFUNCTION("""COMPUTED_VALUE"""),"WA")</f>
        <v>WA</v>
      </c>
      <c r="GH34" t="str">
        <f>IFERROR(__xludf.DUMMYFUNCTION("""COMPUTED_VALUE"""),"TLE")</f>
        <v>TLE</v>
      </c>
      <c r="GI34" t="str">
        <f>IFERROR(__xludf.DUMMYFUNCTION("""COMPUTED_VALUE"""),"TLE")</f>
        <v>TLE</v>
      </c>
      <c r="GJ34" t="str">
        <f>IFERROR(__xludf.DUMMYFUNCTION("""COMPUTED_VALUE"""),"TLE")</f>
        <v>TLE</v>
      </c>
      <c r="GK34" t="str">
        <f>IFERROR(__xludf.DUMMYFUNCTION("""COMPUTED_VALUE"""),"WA")</f>
        <v>WA</v>
      </c>
      <c r="GL34" t="str">
        <f>IFERROR(__xludf.DUMMYFUNCTION("""COMPUTED_VALUE"""),"TLE")</f>
        <v>TLE</v>
      </c>
      <c r="GM34" t="str">
        <f>IFERROR(__xludf.DUMMYFUNCTION("""COMPUTED_VALUE"""),"TLE")</f>
        <v>TLE</v>
      </c>
      <c r="GN34" t="str">
        <f>IFERROR(__xludf.DUMMYFUNCTION("""COMPUTED_VALUE"""),"WA")</f>
        <v>WA</v>
      </c>
      <c r="GO34" t="str">
        <f>IFERROR(__xludf.DUMMYFUNCTION("""COMPUTED_VALUE"""),"TLE")</f>
        <v>TLE</v>
      </c>
      <c r="GP34" t="str">
        <f>IFERROR(__xludf.DUMMYFUNCTION("""COMPUTED_VALUE"""),"TLE")</f>
        <v>TLE</v>
      </c>
      <c r="GQ34" t="str">
        <f>IFERROR(__xludf.DUMMYFUNCTION("""COMPUTED_VALUE"""),"TLE")</f>
        <v>TLE</v>
      </c>
      <c r="GR34" t="str">
        <f>IFERROR(__xludf.DUMMYFUNCTION("""COMPUTED_VALUE"""),"TLE")</f>
        <v>TLE</v>
      </c>
      <c r="GS34" t="str">
        <f>IFERROR(__xludf.DUMMYFUNCTION("""COMPUTED_VALUE"""),"x")</f>
        <v>x</v>
      </c>
      <c r="GT34" t="str">
        <f>IFERROR(__xludf.DUMMYFUNCTION("""COMPUTED_VALUE"""),"x")</f>
        <v>x</v>
      </c>
      <c r="GU34">
        <f>IFERROR(__xludf.DUMMYFUNCTION("""COMPUTED_VALUE"""),0.0)</f>
        <v>0</v>
      </c>
      <c r="GV34">
        <f>IFERROR(__xludf.DUMMYFUNCTION("""COMPUTED_VALUE"""),0.0)</f>
        <v>0</v>
      </c>
      <c r="GW34">
        <f>IFERROR(__xludf.DUMMYFUNCTION("""COMPUTED_VALUE"""),0.0)</f>
        <v>0</v>
      </c>
      <c r="GX34">
        <f>IFERROR(__xludf.DUMMYFUNCTION("""COMPUTED_VALUE"""),0.0)</f>
        <v>0</v>
      </c>
      <c r="GY34">
        <f>IFERROR(__xludf.DUMMYFUNCTION("""COMPUTED_VALUE"""),0.0)</f>
        <v>0</v>
      </c>
      <c r="GZ34">
        <f>IFERROR(__xludf.DUMMYFUNCTION("""COMPUTED_VALUE"""),0.0)</f>
        <v>0</v>
      </c>
      <c r="HA34">
        <f>IFERROR(__xludf.DUMMYFUNCTION("""COMPUTED_VALUE"""),0.0)</f>
        <v>0</v>
      </c>
      <c r="HB34">
        <f>IFERROR(__xludf.DUMMYFUNCTION("""COMPUTED_VALUE"""),0.0)</f>
        <v>0</v>
      </c>
      <c r="HC34">
        <f>IFERROR(__xludf.DUMMYFUNCTION("""COMPUTED_VALUE"""),0.0)</f>
        <v>0</v>
      </c>
      <c r="HD34">
        <f>IFERROR(__xludf.DUMMYFUNCTION("""COMPUTED_VALUE"""),0.0)</f>
        <v>0</v>
      </c>
      <c r="HE34">
        <f>IFERROR(__xludf.DUMMYFUNCTION("""COMPUTED_VALUE"""),0.0)</f>
        <v>0</v>
      </c>
      <c r="HF34">
        <f>IFERROR(__xludf.DUMMYFUNCTION("""COMPUTED_VALUE"""),0.0)</f>
        <v>0</v>
      </c>
      <c r="HG34">
        <f>IFERROR(__xludf.DUMMYFUNCTION("""COMPUTED_VALUE"""),0.0)</f>
        <v>0</v>
      </c>
      <c r="HH34">
        <f>IFERROR(__xludf.DUMMYFUNCTION("""COMPUTED_VALUE"""),0.0)</f>
        <v>0</v>
      </c>
      <c r="HI34">
        <f>IFERROR(__xludf.DUMMYFUNCTION("""COMPUTED_VALUE"""),0.0)</f>
        <v>0</v>
      </c>
      <c r="HJ34">
        <f>IFERROR(__xludf.DUMMYFUNCTION("""COMPUTED_VALUE"""),0.0)</f>
        <v>0</v>
      </c>
      <c r="HK34">
        <f>IFERROR(__xludf.DUMMYFUNCTION("""COMPUTED_VALUE"""),0.0)</f>
        <v>0</v>
      </c>
      <c r="HL34">
        <f>IFERROR(__xludf.DUMMYFUNCTION("""COMPUTED_VALUE"""),0.0)</f>
        <v>0</v>
      </c>
      <c r="HM34">
        <f>IFERROR(__xludf.DUMMYFUNCTION("""COMPUTED_VALUE"""),0.0)</f>
        <v>0</v>
      </c>
      <c r="HN34">
        <f>IFERROR(__xludf.DUMMYFUNCTION("""COMPUTED_VALUE"""),0.0)</f>
        <v>0</v>
      </c>
      <c r="HO34">
        <f>IFERROR(__xludf.DUMMYFUNCTION("""COMPUTED_VALUE"""),0.0)</f>
        <v>0</v>
      </c>
      <c r="HP34">
        <f>IFERROR(__xludf.DUMMYFUNCTION("""COMPUTED_VALUE"""),0.0)</f>
        <v>0</v>
      </c>
      <c r="HQ34">
        <f>IFERROR(__xludf.DUMMYFUNCTION("""COMPUTED_VALUE"""),0.0)</f>
        <v>0</v>
      </c>
      <c r="HR34">
        <f>IFERROR(__xludf.DUMMYFUNCTION("""COMPUTED_VALUE"""),0.0)</f>
        <v>0</v>
      </c>
      <c r="HS34">
        <f>IFERROR(__xludf.DUMMYFUNCTION("""COMPUTED_VALUE"""),0.0)</f>
        <v>0</v>
      </c>
      <c r="HT34">
        <f>IFERROR(__xludf.DUMMYFUNCTION("""COMPUTED_VALUE"""),0.0)</f>
        <v>0</v>
      </c>
      <c r="HU34">
        <f>IFERROR(__xludf.DUMMYFUNCTION("""COMPUTED_VALUE"""),0.0)</f>
        <v>0</v>
      </c>
      <c r="HV34">
        <f>IFERROR(__xludf.DUMMYFUNCTION("""COMPUTED_VALUE"""),0.0)</f>
        <v>0</v>
      </c>
      <c r="HW34">
        <f>IFERROR(__xludf.DUMMYFUNCTION("""COMPUTED_VALUE"""),0.0)</f>
        <v>0</v>
      </c>
      <c r="HX34">
        <f>IFERROR(__xludf.DUMMYFUNCTION("""COMPUTED_VALUE"""),0.0)</f>
        <v>0</v>
      </c>
      <c r="HY34">
        <f>IFERROR(__xludf.DUMMYFUNCTION("""COMPUTED_VALUE"""),0.0)</f>
        <v>0</v>
      </c>
      <c r="HZ34">
        <f>IFERROR(__xludf.DUMMYFUNCTION("""COMPUTED_VALUE"""),0.0)</f>
        <v>0</v>
      </c>
      <c r="IA34">
        <f>IFERROR(__xludf.DUMMYFUNCTION("""COMPUTED_VALUE"""),0.0)</f>
        <v>0</v>
      </c>
      <c r="IB34">
        <f>IFERROR(__xludf.DUMMYFUNCTION("""COMPUTED_VALUE"""),0.0)</f>
        <v>0</v>
      </c>
      <c r="IC34">
        <f>IFERROR(__xludf.DUMMYFUNCTION("""COMPUTED_VALUE"""),0.0)</f>
        <v>0</v>
      </c>
      <c r="ID34">
        <f>IFERROR(__xludf.DUMMYFUNCTION("""COMPUTED_VALUE"""),0.0)</f>
        <v>0</v>
      </c>
      <c r="IE34">
        <f>IFERROR(__xludf.DUMMYFUNCTION("""COMPUTED_VALUE"""),0.0)</f>
        <v>0</v>
      </c>
      <c r="IF34">
        <f>IFERROR(__xludf.DUMMYFUNCTION("""COMPUTED_VALUE"""),0.0)</f>
        <v>0</v>
      </c>
      <c r="IG34">
        <f>IFERROR(__xludf.DUMMYFUNCTION("""COMPUTED_VALUE"""),0.0)</f>
        <v>0</v>
      </c>
      <c r="IH34">
        <f>IFERROR(__xludf.DUMMYFUNCTION("""COMPUTED_VALUE"""),0.0)</f>
        <v>0</v>
      </c>
      <c r="II34">
        <f>IFERROR(__xludf.DUMMYFUNCTION("""COMPUTED_VALUE"""),0.0)</f>
        <v>0</v>
      </c>
      <c r="IJ34">
        <f>IFERROR(__xludf.DUMMYFUNCTION("""COMPUTED_VALUE"""),0.0)</f>
        <v>0</v>
      </c>
      <c r="IK34" t="str">
        <f>IFERROR(__xludf.DUMMYFUNCTION("""COMPUTED_VALUE"""),"x")</f>
        <v>x</v>
      </c>
      <c r="IL34">
        <f>IFERROR(__xludf.DUMMYFUNCTION("""COMPUTED_VALUE"""),0.0)</f>
        <v>0</v>
      </c>
      <c r="IM34">
        <f>IFERROR(__xludf.DUMMYFUNCTION("""COMPUTED_VALUE"""),0.0)</f>
        <v>0</v>
      </c>
      <c r="IN34">
        <f>IFERROR(__xludf.DUMMYFUNCTION("""COMPUTED_VALUE"""),0.0)</f>
        <v>0</v>
      </c>
      <c r="IO34">
        <f>IFERROR(__xludf.DUMMYFUNCTION("""COMPUTED_VALUE"""),0.0)</f>
        <v>0</v>
      </c>
      <c r="IP34">
        <f>IFERROR(__xludf.DUMMYFUNCTION("""COMPUTED_VALUE"""),0.0)</f>
        <v>0</v>
      </c>
      <c r="IQ34">
        <f>IFERROR(__xludf.DUMMYFUNCTION("""COMPUTED_VALUE"""),0.0)</f>
        <v>0</v>
      </c>
      <c r="IR34">
        <f>IFERROR(__xludf.DUMMYFUNCTION("""COMPUTED_VALUE"""),0.0)</f>
        <v>0</v>
      </c>
      <c r="IS34">
        <f>IFERROR(__xludf.DUMMYFUNCTION("""COMPUTED_VALUE"""),0.0)</f>
        <v>0</v>
      </c>
      <c r="IT34">
        <f>IFERROR(__xludf.DUMMYFUNCTION("""COMPUTED_VALUE"""),0.0)</f>
        <v>0</v>
      </c>
      <c r="IU34">
        <f>IFERROR(__xludf.DUMMYFUNCTION("""COMPUTED_VALUE"""),0.0)</f>
        <v>0</v>
      </c>
      <c r="IV34">
        <f>IFERROR(__xludf.DUMMYFUNCTION("""COMPUTED_VALUE"""),0.0)</f>
        <v>0</v>
      </c>
      <c r="IW34">
        <f>IFERROR(__xludf.DUMMYFUNCTION("""COMPUTED_VALUE"""),0.0)</f>
        <v>0</v>
      </c>
      <c r="IX34">
        <f>IFERROR(__xludf.DUMMYFUNCTION("""COMPUTED_VALUE"""),0.0)</f>
        <v>0</v>
      </c>
      <c r="IY34">
        <f>IFERROR(__xludf.DUMMYFUNCTION("""COMPUTED_VALUE"""),0.0)</f>
        <v>0</v>
      </c>
      <c r="IZ34">
        <f>IFERROR(__xludf.DUMMYFUNCTION("""COMPUTED_VALUE"""),0.0)</f>
        <v>0</v>
      </c>
      <c r="JA34">
        <f>IFERROR(__xludf.DUMMYFUNCTION("""COMPUTED_VALUE"""),0.0)</f>
        <v>0</v>
      </c>
      <c r="JB34">
        <f>IFERROR(__xludf.DUMMYFUNCTION("""COMPUTED_VALUE"""),0.0)</f>
        <v>0</v>
      </c>
      <c r="JC34">
        <f>IFERROR(__xludf.DUMMYFUNCTION("""COMPUTED_VALUE"""),0.0)</f>
        <v>0</v>
      </c>
      <c r="JD34">
        <f>IFERROR(__xludf.DUMMYFUNCTION("""COMPUTED_VALUE"""),0.0)</f>
        <v>0</v>
      </c>
      <c r="JE34">
        <f>IFERROR(__xludf.DUMMYFUNCTION("""COMPUTED_VALUE"""),0.0)</f>
        <v>0</v>
      </c>
      <c r="JF34">
        <f>IFERROR(__xludf.DUMMYFUNCTION("""COMPUTED_VALUE"""),0.0)</f>
        <v>0</v>
      </c>
      <c r="JG34">
        <f>IFERROR(__xludf.DUMMYFUNCTION("""COMPUTED_VALUE"""),0.0)</f>
        <v>0</v>
      </c>
      <c r="JH34">
        <f>IFERROR(__xludf.DUMMYFUNCTION("""COMPUTED_VALUE"""),0.0)</f>
        <v>0</v>
      </c>
      <c r="JI34">
        <f>IFERROR(__xludf.DUMMYFUNCTION("""COMPUTED_VALUE"""),0.0)</f>
        <v>0</v>
      </c>
      <c r="JJ34">
        <f>IFERROR(__xludf.DUMMYFUNCTION("""COMPUTED_VALUE"""),0.0)</f>
        <v>0</v>
      </c>
      <c r="JK34">
        <f>IFERROR(__xludf.DUMMYFUNCTION("""COMPUTED_VALUE"""),0.0)</f>
        <v>0</v>
      </c>
      <c r="JL34">
        <f>IFERROR(__xludf.DUMMYFUNCTION("""COMPUTED_VALUE"""),0.0)</f>
        <v>0</v>
      </c>
      <c r="JM34">
        <f>IFERROR(__xludf.DUMMYFUNCTION("""COMPUTED_VALUE"""),0.0)</f>
        <v>0</v>
      </c>
      <c r="JN34">
        <f>IFERROR(__xludf.DUMMYFUNCTION("""COMPUTED_VALUE"""),0.0)</f>
        <v>0</v>
      </c>
      <c r="JO34">
        <f>IFERROR(__xludf.DUMMYFUNCTION("""COMPUTED_VALUE"""),0.0)</f>
        <v>0</v>
      </c>
      <c r="JP34">
        <f>IFERROR(__xludf.DUMMYFUNCTION("""COMPUTED_VALUE"""),0.0)</f>
        <v>0</v>
      </c>
      <c r="JQ34">
        <f>IFERROR(__xludf.DUMMYFUNCTION("""COMPUTED_VALUE"""),0.0)</f>
        <v>0</v>
      </c>
      <c r="JR34">
        <f>IFERROR(__xludf.DUMMYFUNCTION("""COMPUTED_VALUE"""),0.0)</f>
        <v>0</v>
      </c>
      <c r="JS34" t="str">
        <f>IFERROR(__xludf.DUMMYFUNCTION("""COMPUTED_VALUE"""),"x")</f>
        <v>x</v>
      </c>
      <c r="JT34">
        <f>IFERROR(__xludf.DUMMYFUNCTION("""COMPUTED_VALUE"""),0.0)</f>
        <v>0</v>
      </c>
      <c r="JU34">
        <f>IFERROR(__xludf.DUMMYFUNCTION("""COMPUTED_VALUE"""),0.0)</f>
        <v>0</v>
      </c>
      <c r="JV34">
        <f>IFERROR(__xludf.DUMMYFUNCTION("""COMPUTED_VALUE"""),0.0)</f>
        <v>0</v>
      </c>
      <c r="JW34">
        <f>IFERROR(__xludf.DUMMYFUNCTION("""COMPUTED_VALUE"""),0.0)</f>
        <v>0</v>
      </c>
      <c r="JX34">
        <f>IFERROR(__xludf.DUMMYFUNCTION("""COMPUTED_VALUE"""),0.0)</f>
        <v>0</v>
      </c>
      <c r="JY34">
        <f>IFERROR(__xludf.DUMMYFUNCTION("""COMPUTED_VALUE"""),0.0)</f>
        <v>0</v>
      </c>
      <c r="JZ34">
        <f>IFERROR(__xludf.DUMMYFUNCTION("""COMPUTED_VALUE"""),0.0)</f>
        <v>0</v>
      </c>
      <c r="KA34">
        <f>IFERROR(__xludf.DUMMYFUNCTION("""COMPUTED_VALUE"""),0.0)</f>
        <v>0</v>
      </c>
      <c r="KB34">
        <f>IFERROR(__xludf.DUMMYFUNCTION("""COMPUTED_VALUE"""),0.0)</f>
        <v>0</v>
      </c>
      <c r="KC34">
        <f>IFERROR(__xludf.DUMMYFUNCTION("""COMPUTED_VALUE"""),0.0)</f>
        <v>0</v>
      </c>
      <c r="KD34">
        <f>IFERROR(__xludf.DUMMYFUNCTION("""COMPUTED_VALUE"""),0.0)</f>
        <v>0</v>
      </c>
      <c r="KE34">
        <f>IFERROR(__xludf.DUMMYFUNCTION("""COMPUTED_VALUE"""),0.0)</f>
        <v>0</v>
      </c>
      <c r="KF34">
        <f>IFERROR(__xludf.DUMMYFUNCTION("""COMPUTED_VALUE"""),0.0)</f>
        <v>0</v>
      </c>
      <c r="KG34">
        <f>IFERROR(__xludf.DUMMYFUNCTION("""COMPUTED_VALUE"""),0.0)</f>
        <v>0</v>
      </c>
      <c r="KH34">
        <f>IFERROR(__xludf.DUMMYFUNCTION("""COMPUTED_VALUE"""),0.0)</f>
        <v>0</v>
      </c>
      <c r="KI34">
        <f>IFERROR(__xludf.DUMMYFUNCTION("""COMPUTED_VALUE"""),0.0)</f>
        <v>0</v>
      </c>
      <c r="KJ34">
        <f>IFERROR(__xludf.DUMMYFUNCTION("""COMPUTED_VALUE"""),0.0)</f>
        <v>0</v>
      </c>
      <c r="KK34">
        <f>IFERROR(__xludf.DUMMYFUNCTION("""COMPUTED_VALUE"""),0.0)</f>
        <v>0</v>
      </c>
      <c r="KL34">
        <f>IFERROR(__xludf.DUMMYFUNCTION("""COMPUTED_VALUE"""),0.0)</f>
        <v>0</v>
      </c>
      <c r="KM34">
        <f>IFERROR(__xludf.DUMMYFUNCTION("""COMPUTED_VALUE"""),0.0)</f>
        <v>0</v>
      </c>
      <c r="KN34">
        <f>IFERROR(__xludf.DUMMYFUNCTION("""COMPUTED_VALUE"""),0.0)</f>
        <v>0</v>
      </c>
      <c r="KO34">
        <f>IFERROR(__xludf.DUMMYFUNCTION("""COMPUTED_VALUE"""),0.0)</f>
        <v>0</v>
      </c>
      <c r="KP34">
        <f>IFERROR(__xludf.DUMMYFUNCTION("""COMPUTED_VALUE"""),0.0)</f>
        <v>0</v>
      </c>
      <c r="KQ34">
        <f>IFERROR(__xludf.DUMMYFUNCTION("""COMPUTED_VALUE"""),0.0)</f>
        <v>0</v>
      </c>
      <c r="KR34">
        <f>IFERROR(__xludf.DUMMYFUNCTION("""COMPUTED_VALUE"""),0.0)</f>
        <v>0</v>
      </c>
      <c r="KS34">
        <f>IFERROR(__xludf.DUMMYFUNCTION("""COMPUTED_VALUE"""),0.0)</f>
        <v>0</v>
      </c>
      <c r="KT34">
        <f>IFERROR(__xludf.DUMMYFUNCTION("""COMPUTED_VALUE"""),0.0)</f>
        <v>0</v>
      </c>
      <c r="KU34">
        <f>IFERROR(__xludf.DUMMYFUNCTION("""COMPUTED_VALUE"""),0.0)</f>
        <v>0</v>
      </c>
      <c r="KV34">
        <f>IFERROR(__xludf.DUMMYFUNCTION("""COMPUTED_VALUE"""),0.0)</f>
        <v>0</v>
      </c>
      <c r="KW34">
        <f>IFERROR(__xludf.DUMMYFUNCTION("""COMPUTED_VALUE"""),0.0)</f>
        <v>0</v>
      </c>
      <c r="KX34">
        <f>IFERROR(__xludf.DUMMYFUNCTION("""COMPUTED_VALUE"""),0.0)</f>
        <v>0</v>
      </c>
      <c r="KY34">
        <f>IFERROR(__xludf.DUMMYFUNCTION("""COMPUTED_VALUE"""),0.0)</f>
        <v>0</v>
      </c>
      <c r="KZ34" t="str">
        <f>IFERROR(__xludf.DUMMYFUNCTION("""COMPUTED_VALUE"""),"x")</f>
        <v>x</v>
      </c>
      <c r="LA34">
        <f>IFERROR(__xludf.DUMMYFUNCTION("""COMPUTED_VALUE"""),1.0)</f>
        <v>1</v>
      </c>
      <c r="LB34">
        <f>IFERROR(__xludf.DUMMYFUNCTION("""COMPUTED_VALUE"""),1.0)</f>
        <v>1</v>
      </c>
      <c r="LC34">
        <f>IFERROR(__xludf.DUMMYFUNCTION("""COMPUTED_VALUE"""),1.0)</f>
        <v>1</v>
      </c>
      <c r="LD34">
        <f>IFERROR(__xludf.DUMMYFUNCTION("""COMPUTED_VALUE"""),1.0)</f>
        <v>1</v>
      </c>
      <c r="LE34">
        <f>IFERROR(__xludf.DUMMYFUNCTION("""COMPUTED_VALUE"""),1.0)</f>
        <v>1</v>
      </c>
      <c r="LF34">
        <f>IFERROR(__xludf.DUMMYFUNCTION("""COMPUTED_VALUE"""),1.0)</f>
        <v>1</v>
      </c>
      <c r="LG34">
        <f>IFERROR(__xludf.DUMMYFUNCTION("""COMPUTED_VALUE"""),1.0)</f>
        <v>1</v>
      </c>
      <c r="LH34">
        <f>IFERROR(__xludf.DUMMYFUNCTION("""COMPUTED_VALUE"""),1.0)</f>
        <v>1</v>
      </c>
      <c r="LI34">
        <f>IFERROR(__xludf.DUMMYFUNCTION("""COMPUTED_VALUE"""),1.0)</f>
        <v>1</v>
      </c>
      <c r="LJ34">
        <f>IFERROR(__xludf.DUMMYFUNCTION("""COMPUTED_VALUE"""),1.0)</f>
        <v>1</v>
      </c>
      <c r="LK34">
        <f>IFERROR(__xludf.DUMMYFUNCTION("""COMPUTED_VALUE"""),1.0)</f>
        <v>1</v>
      </c>
      <c r="LL34">
        <f>IFERROR(__xludf.DUMMYFUNCTION("""COMPUTED_VALUE"""),1.0)</f>
        <v>1</v>
      </c>
      <c r="LM34">
        <f>IFERROR(__xludf.DUMMYFUNCTION("""COMPUTED_VALUE"""),1.0)</f>
        <v>1</v>
      </c>
      <c r="LN34">
        <f>IFERROR(__xludf.DUMMYFUNCTION("""COMPUTED_VALUE"""),1.0)</f>
        <v>1</v>
      </c>
      <c r="LO34">
        <f>IFERROR(__xludf.DUMMYFUNCTION("""COMPUTED_VALUE"""),1.0)</f>
        <v>1</v>
      </c>
      <c r="LP34">
        <f>IFERROR(__xludf.DUMMYFUNCTION("""COMPUTED_VALUE"""),1.0)</f>
        <v>1</v>
      </c>
      <c r="LQ34" t="str">
        <f>IFERROR(__xludf.DUMMYFUNCTION("""COMPUTED_VALUE"""),"x")</f>
        <v>x</v>
      </c>
      <c r="LR34">
        <f>IFERROR(__xludf.DUMMYFUNCTION("""COMPUTED_VALUE"""),1.0)</f>
        <v>1</v>
      </c>
      <c r="LS34">
        <f>IFERROR(__xludf.DUMMYFUNCTION("""COMPUTED_VALUE"""),1.0)</f>
        <v>1</v>
      </c>
      <c r="LT34">
        <f>IFERROR(__xludf.DUMMYFUNCTION("""COMPUTED_VALUE"""),1.0)</f>
        <v>1</v>
      </c>
      <c r="LU34">
        <f>IFERROR(__xludf.DUMMYFUNCTION("""COMPUTED_VALUE"""),1.0)</f>
        <v>1</v>
      </c>
      <c r="LV34">
        <f>IFERROR(__xludf.DUMMYFUNCTION("""COMPUTED_VALUE"""),1.0)</f>
        <v>1</v>
      </c>
      <c r="LW34">
        <f>IFERROR(__xludf.DUMMYFUNCTION("""COMPUTED_VALUE"""),1.0)</f>
        <v>1</v>
      </c>
      <c r="LX34">
        <f>IFERROR(__xludf.DUMMYFUNCTION("""COMPUTED_VALUE"""),1.0)</f>
        <v>1</v>
      </c>
      <c r="LY34">
        <f>IFERROR(__xludf.DUMMYFUNCTION("""COMPUTED_VALUE"""),1.0)</f>
        <v>1</v>
      </c>
      <c r="LZ34">
        <f>IFERROR(__xludf.DUMMYFUNCTION("""COMPUTED_VALUE"""),1.0)</f>
        <v>1</v>
      </c>
      <c r="MA34">
        <f>IFERROR(__xludf.DUMMYFUNCTION("""COMPUTED_VALUE"""),0.0)</f>
        <v>0</v>
      </c>
      <c r="MB34">
        <f>IFERROR(__xludf.DUMMYFUNCTION("""COMPUTED_VALUE"""),1.0)</f>
        <v>1</v>
      </c>
      <c r="MC34">
        <f>IFERROR(__xludf.DUMMYFUNCTION("""COMPUTED_VALUE"""),1.0)</f>
        <v>1</v>
      </c>
      <c r="MD34">
        <f>IFERROR(__xludf.DUMMYFUNCTION("""COMPUTED_VALUE"""),1.0)</f>
        <v>1</v>
      </c>
      <c r="ME34">
        <f>IFERROR(__xludf.DUMMYFUNCTION("""COMPUTED_VALUE"""),1.0)</f>
        <v>1</v>
      </c>
      <c r="MF34">
        <f>IFERROR(__xludf.DUMMYFUNCTION("""COMPUTED_VALUE"""),1.0)</f>
        <v>1</v>
      </c>
      <c r="MG34">
        <f>IFERROR(__xludf.DUMMYFUNCTION("""COMPUTED_VALUE"""),1.0)</f>
        <v>1</v>
      </c>
      <c r="MH34">
        <f>IFERROR(__xludf.DUMMYFUNCTION("""COMPUTED_VALUE"""),1.0)</f>
        <v>1</v>
      </c>
      <c r="MI34">
        <f>IFERROR(__xludf.DUMMYFUNCTION("""COMPUTED_VALUE"""),1.0)</f>
        <v>1</v>
      </c>
      <c r="MJ34">
        <f>IFERROR(__xludf.DUMMYFUNCTION("""COMPUTED_VALUE"""),1.0)</f>
        <v>1</v>
      </c>
      <c r="MK34">
        <f>IFERROR(__xludf.DUMMYFUNCTION("""COMPUTED_VALUE"""),0.0)</f>
        <v>0</v>
      </c>
      <c r="ML34">
        <f>IFERROR(__xludf.DUMMYFUNCTION("""COMPUTED_VALUE"""),1.0)</f>
        <v>1</v>
      </c>
      <c r="MM34">
        <f>IFERROR(__xludf.DUMMYFUNCTION("""COMPUTED_VALUE"""),0.0)</f>
        <v>0</v>
      </c>
      <c r="MN34">
        <f>IFERROR(__xludf.DUMMYFUNCTION("""COMPUTED_VALUE"""),1.0)</f>
        <v>1</v>
      </c>
      <c r="MO34">
        <f>IFERROR(__xludf.DUMMYFUNCTION("""COMPUTED_VALUE"""),1.0)</f>
        <v>1</v>
      </c>
      <c r="MP34">
        <f>IFERROR(__xludf.DUMMYFUNCTION("""COMPUTED_VALUE"""),0.0)</f>
        <v>0</v>
      </c>
      <c r="MQ34">
        <f>IFERROR(__xludf.DUMMYFUNCTION("""COMPUTED_VALUE"""),0.0)</f>
        <v>0</v>
      </c>
      <c r="MR34">
        <f>IFERROR(__xludf.DUMMYFUNCTION("""COMPUTED_VALUE"""),1.0)</f>
        <v>1</v>
      </c>
      <c r="MS34">
        <f>IFERROR(__xludf.DUMMYFUNCTION("""COMPUTED_VALUE"""),0.0)</f>
        <v>0</v>
      </c>
      <c r="MT34" t="str">
        <f>IFERROR(__xludf.DUMMYFUNCTION("""COMPUTED_VALUE"""),"x")</f>
        <v>x</v>
      </c>
      <c r="MU34">
        <f>IFERROR(__xludf.DUMMYFUNCTION("""COMPUTED_VALUE"""),1.0)</f>
        <v>1</v>
      </c>
      <c r="MV34">
        <f>IFERROR(__xludf.DUMMYFUNCTION("""COMPUTED_VALUE"""),0.0)</f>
        <v>0</v>
      </c>
      <c r="MW34">
        <f>IFERROR(__xludf.DUMMYFUNCTION("""COMPUTED_VALUE"""),0.0)</f>
        <v>0</v>
      </c>
      <c r="MX34">
        <f>IFERROR(__xludf.DUMMYFUNCTION("""COMPUTED_VALUE"""),0.0)</f>
        <v>0</v>
      </c>
      <c r="MY34">
        <f>IFERROR(__xludf.DUMMYFUNCTION("""COMPUTED_VALUE"""),0.0)</f>
        <v>0</v>
      </c>
      <c r="MZ34">
        <f>IFERROR(__xludf.DUMMYFUNCTION("""COMPUTED_VALUE"""),0.0)</f>
        <v>0</v>
      </c>
      <c r="NA34">
        <f>IFERROR(__xludf.DUMMYFUNCTION("""COMPUTED_VALUE"""),0.0)</f>
        <v>0</v>
      </c>
      <c r="NB34">
        <f>IFERROR(__xludf.DUMMYFUNCTION("""COMPUTED_VALUE"""),0.0)</f>
        <v>0</v>
      </c>
      <c r="NC34">
        <f>IFERROR(__xludf.DUMMYFUNCTION("""COMPUTED_VALUE"""),0.0)</f>
        <v>0</v>
      </c>
      <c r="ND34">
        <f>IFERROR(__xludf.DUMMYFUNCTION("""COMPUTED_VALUE"""),0.0)</f>
        <v>0</v>
      </c>
      <c r="NE34">
        <f>IFERROR(__xludf.DUMMYFUNCTION("""COMPUTED_VALUE"""),0.0)</f>
        <v>0</v>
      </c>
      <c r="NF34">
        <f>IFERROR(__xludf.DUMMYFUNCTION("""COMPUTED_VALUE"""),0.0)</f>
        <v>0</v>
      </c>
      <c r="NG34">
        <f>IFERROR(__xludf.DUMMYFUNCTION("""COMPUTED_VALUE"""),0.0)</f>
        <v>0</v>
      </c>
      <c r="NH34">
        <f>IFERROR(__xludf.DUMMYFUNCTION("""COMPUTED_VALUE"""),0.0)</f>
        <v>0</v>
      </c>
      <c r="NI34">
        <f>IFERROR(__xludf.DUMMYFUNCTION("""COMPUTED_VALUE"""),0.0)</f>
        <v>0</v>
      </c>
      <c r="NJ34">
        <f>IFERROR(__xludf.DUMMYFUNCTION("""COMPUTED_VALUE"""),0.0)</f>
        <v>0</v>
      </c>
      <c r="NK34">
        <f>IFERROR(__xludf.DUMMYFUNCTION("""COMPUTED_VALUE"""),0.0)</f>
        <v>0</v>
      </c>
      <c r="NL34">
        <f>IFERROR(__xludf.DUMMYFUNCTION("""COMPUTED_VALUE"""),0.0)</f>
        <v>0</v>
      </c>
      <c r="NM34">
        <f>IFERROR(__xludf.DUMMYFUNCTION("""COMPUTED_VALUE"""),0.0)</f>
        <v>0</v>
      </c>
      <c r="NN34">
        <f>IFERROR(__xludf.DUMMYFUNCTION("""COMPUTED_VALUE"""),0.0)</f>
        <v>0</v>
      </c>
      <c r="NO34">
        <f>IFERROR(__xludf.DUMMYFUNCTION("""COMPUTED_VALUE"""),0.0)</f>
        <v>0</v>
      </c>
      <c r="NP34">
        <f>IFERROR(__xludf.DUMMYFUNCTION("""COMPUTED_VALUE"""),0.0)</f>
        <v>0</v>
      </c>
      <c r="NQ34">
        <f>IFERROR(__xludf.DUMMYFUNCTION("""COMPUTED_VALUE"""),0.0)</f>
        <v>0</v>
      </c>
      <c r="NR34">
        <f>IFERROR(__xludf.DUMMYFUNCTION("""COMPUTED_VALUE"""),0.0)</f>
        <v>0</v>
      </c>
    </row>
    <row r="35" ht="15.75" customHeight="1">
      <c r="A35">
        <f>IFERROR(__xludf.DUMMYFUNCTION("""COMPUTED_VALUE"""),34.0)</f>
        <v>34</v>
      </c>
      <c r="B35" t="str">
        <f>IFERROR(__xludf.DUMMYFUNCTION("""COMPUTED_VALUE"""),"papa")</f>
        <v>papa</v>
      </c>
      <c r="C35" t="str">
        <f>IFERROR(__xludf.DUMMYFUNCTION("""COMPUTED_VALUE"""),"Pavle")</f>
        <v>Pavle</v>
      </c>
      <c r="D35" t="str">
        <f>IFERROR(__xludf.DUMMYFUNCTION("""COMPUTED_VALUE"""),"Janevski")</f>
        <v>Janevski</v>
      </c>
      <c r="E35">
        <f>IFERROR(__xludf.DUMMYFUNCTION("""COMPUTED_VALUE"""),130.0)</f>
        <v>130</v>
      </c>
      <c r="F35" t="str">
        <f>IFERROR(__xludf.DUMMYFUNCTION("""COMPUTED_VALUE"""),"ODOBREN")</f>
        <v>ODOBREN</v>
      </c>
      <c r="G35" t="str">
        <f>IFERROR(__xludf.DUMMYFUNCTION("""COMPUTED_VALUE"""),"Niš")</f>
        <v>Niš</v>
      </c>
      <c r="H35" t="str">
        <f>IFERROR(__xludf.DUMMYFUNCTION("""COMPUTED_VALUE"""),"Gimnazija Bora Stanković")</f>
        <v>Gimnazija Bora Stanković</v>
      </c>
      <c r="I35" t="str">
        <f>IFERROR(__xludf.DUMMYFUNCTION("""COMPUTED_VALUE"""),"IV")</f>
        <v>IV</v>
      </c>
      <c r="J35" t="str">
        <f>IFERROR(__xludf.DUMMYFUNCTION("""COMPUTED_VALUE"""),"A")</f>
        <v>A</v>
      </c>
      <c r="K35" t="str">
        <f>IFERROR(__xludf.DUMMYFUNCTION("""COMPUTED_VALUE"""),"Vladan Mihajlovic")</f>
        <v>Vladan Mihajlovic</v>
      </c>
      <c r="L35" t="str">
        <f>IFERROR(__xludf.DUMMYFUNCTION("""COMPUTED_VALUE"""),"x")</f>
        <v>x</v>
      </c>
      <c r="M35" t="str">
        <f>IFERROR(__xludf.DUMMYFUNCTION("""COMPUTED_VALUE"""),"-")</f>
        <v>-</v>
      </c>
      <c r="N35" t="str">
        <f>IFERROR(__xludf.DUMMYFUNCTION("""COMPUTED_VALUE"""),"-")</f>
        <v>-</v>
      </c>
      <c r="O35" t="str">
        <f>IFERROR(__xludf.DUMMYFUNCTION("""COMPUTED_VALUE"""),"-")</f>
        <v>-</v>
      </c>
      <c r="P35">
        <f>IFERROR(__xludf.DUMMYFUNCTION("""COMPUTED_VALUE"""),100.0)</f>
        <v>100</v>
      </c>
      <c r="Q35">
        <f>IFERROR(__xludf.DUMMYFUNCTION("""COMPUTED_VALUE"""),12.0)</f>
        <v>12</v>
      </c>
      <c r="R35">
        <f>IFERROR(__xludf.DUMMYFUNCTION("""COMPUTED_VALUE"""),18.0)</f>
        <v>18</v>
      </c>
      <c r="S35" t="str">
        <f>IFERROR(__xludf.DUMMYFUNCTION("""COMPUTED_VALUE"""),"x")</f>
        <v>x</v>
      </c>
      <c r="T35" t="str">
        <f>IFERROR(__xludf.DUMMYFUNCTION("""COMPUTED_VALUE"""),"x")</f>
        <v>x</v>
      </c>
      <c r="U35" t="str">
        <f>IFERROR(__xludf.DUMMYFUNCTION("""COMPUTED_VALUE"""),"-")</f>
        <v>-</v>
      </c>
      <c r="V35" t="str">
        <f>IFERROR(__xludf.DUMMYFUNCTION("""COMPUTED_VALUE"""),"-")</f>
        <v>-</v>
      </c>
      <c r="W35" t="str">
        <f>IFERROR(__xludf.DUMMYFUNCTION("""COMPUTED_VALUE"""),"-")</f>
        <v>-</v>
      </c>
      <c r="X35" t="str">
        <f>IFERROR(__xludf.DUMMYFUNCTION("""COMPUTED_VALUE"""),"-")</f>
        <v>-</v>
      </c>
      <c r="Y35" t="str">
        <f>IFERROR(__xludf.DUMMYFUNCTION("""COMPUTED_VALUE"""),"-")</f>
        <v>-</v>
      </c>
      <c r="Z35" t="str">
        <f>IFERROR(__xludf.DUMMYFUNCTION("""COMPUTED_VALUE"""),"-")</f>
        <v>-</v>
      </c>
      <c r="AA35" t="str">
        <f>IFERROR(__xludf.DUMMYFUNCTION("""COMPUTED_VALUE"""),"-")</f>
        <v>-</v>
      </c>
      <c r="AB35" t="str">
        <f>IFERROR(__xludf.DUMMYFUNCTION("""COMPUTED_VALUE"""),"-")</f>
        <v>-</v>
      </c>
      <c r="AC35" t="str">
        <f>IFERROR(__xludf.DUMMYFUNCTION("""COMPUTED_VALUE"""),"-")</f>
        <v>-</v>
      </c>
      <c r="AD35" t="str">
        <f>IFERROR(__xludf.DUMMYFUNCTION("""COMPUTED_VALUE"""),"-")</f>
        <v>-</v>
      </c>
      <c r="AE35" t="str">
        <f>IFERROR(__xludf.DUMMYFUNCTION("""COMPUTED_VALUE"""),"-")</f>
        <v>-</v>
      </c>
      <c r="AF35" t="str">
        <f>IFERROR(__xludf.DUMMYFUNCTION("""COMPUTED_VALUE"""),"-")</f>
        <v>-</v>
      </c>
      <c r="AG35" t="str">
        <f>IFERROR(__xludf.DUMMYFUNCTION("""COMPUTED_VALUE"""),"-")</f>
        <v>-</v>
      </c>
      <c r="AH35" t="str">
        <f>IFERROR(__xludf.DUMMYFUNCTION("""COMPUTED_VALUE"""),"-")</f>
        <v>-</v>
      </c>
      <c r="AI35" t="str">
        <f>IFERROR(__xludf.DUMMYFUNCTION("""COMPUTED_VALUE"""),"-")</f>
        <v>-</v>
      </c>
      <c r="AJ35" t="str">
        <f>IFERROR(__xludf.DUMMYFUNCTION("""COMPUTED_VALUE"""),"-")</f>
        <v>-</v>
      </c>
      <c r="AK35" t="str">
        <f>IFERROR(__xludf.DUMMYFUNCTION("""COMPUTED_VALUE"""),"-")</f>
        <v>-</v>
      </c>
      <c r="AL35" t="str">
        <f>IFERROR(__xludf.DUMMYFUNCTION("""COMPUTED_VALUE"""),"-")</f>
        <v>-</v>
      </c>
      <c r="AM35" t="str">
        <f>IFERROR(__xludf.DUMMYFUNCTION("""COMPUTED_VALUE"""),"-")</f>
        <v>-</v>
      </c>
      <c r="AN35" t="str">
        <f>IFERROR(__xludf.DUMMYFUNCTION("""COMPUTED_VALUE"""),"-")</f>
        <v>-</v>
      </c>
      <c r="AO35" t="str">
        <f>IFERROR(__xludf.DUMMYFUNCTION("""COMPUTED_VALUE"""),"-")</f>
        <v>-</v>
      </c>
      <c r="AP35" t="str">
        <f>IFERROR(__xludf.DUMMYFUNCTION("""COMPUTED_VALUE"""),"-")</f>
        <v>-</v>
      </c>
      <c r="AQ35" t="str">
        <f>IFERROR(__xludf.DUMMYFUNCTION("""COMPUTED_VALUE"""),"-")</f>
        <v>-</v>
      </c>
      <c r="AR35" t="str">
        <f>IFERROR(__xludf.DUMMYFUNCTION("""COMPUTED_VALUE"""),"-")</f>
        <v>-</v>
      </c>
      <c r="AS35" t="str">
        <f>IFERROR(__xludf.DUMMYFUNCTION("""COMPUTED_VALUE"""),"-")</f>
        <v>-</v>
      </c>
      <c r="AT35" t="str">
        <f>IFERROR(__xludf.DUMMYFUNCTION("""COMPUTED_VALUE"""),"-")</f>
        <v>-</v>
      </c>
      <c r="AU35" t="str">
        <f>IFERROR(__xludf.DUMMYFUNCTION("""COMPUTED_VALUE"""),"-")</f>
        <v>-</v>
      </c>
      <c r="AV35" t="str">
        <f>IFERROR(__xludf.DUMMYFUNCTION("""COMPUTED_VALUE"""),"-")</f>
        <v>-</v>
      </c>
      <c r="AW35" t="str">
        <f>IFERROR(__xludf.DUMMYFUNCTION("""COMPUTED_VALUE"""),"-")</f>
        <v>-</v>
      </c>
      <c r="AX35" t="str">
        <f>IFERROR(__xludf.DUMMYFUNCTION("""COMPUTED_VALUE"""),"-")</f>
        <v>-</v>
      </c>
      <c r="AY35" t="str">
        <f>IFERROR(__xludf.DUMMYFUNCTION("""COMPUTED_VALUE"""),"-")</f>
        <v>-</v>
      </c>
      <c r="AZ35" t="str">
        <f>IFERROR(__xludf.DUMMYFUNCTION("""COMPUTED_VALUE"""),"-")</f>
        <v>-</v>
      </c>
      <c r="BA35" t="str">
        <f>IFERROR(__xludf.DUMMYFUNCTION("""COMPUTED_VALUE"""),"-")</f>
        <v>-</v>
      </c>
      <c r="BB35" t="str">
        <f>IFERROR(__xludf.DUMMYFUNCTION("""COMPUTED_VALUE"""),"-")</f>
        <v>-</v>
      </c>
      <c r="BC35" t="str">
        <f>IFERROR(__xludf.DUMMYFUNCTION("""COMPUTED_VALUE"""),"-")</f>
        <v>-</v>
      </c>
      <c r="BD35" t="str">
        <f>IFERROR(__xludf.DUMMYFUNCTION("""COMPUTED_VALUE"""),"-")</f>
        <v>-</v>
      </c>
      <c r="BE35" t="str">
        <f>IFERROR(__xludf.DUMMYFUNCTION("""COMPUTED_VALUE"""),"-")</f>
        <v>-</v>
      </c>
      <c r="BF35" t="str">
        <f>IFERROR(__xludf.DUMMYFUNCTION("""COMPUTED_VALUE"""),"-")</f>
        <v>-</v>
      </c>
      <c r="BG35" t="str">
        <f>IFERROR(__xludf.DUMMYFUNCTION("""COMPUTED_VALUE"""),"-")</f>
        <v>-</v>
      </c>
      <c r="BH35" t="str">
        <f>IFERROR(__xludf.DUMMYFUNCTION("""COMPUTED_VALUE"""),"-")</f>
        <v>-</v>
      </c>
      <c r="BI35" t="str">
        <f>IFERROR(__xludf.DUMMYFUNCTION("""COMPUTED_VALUE"""),"-")</f>
        <v>-</v>
      </c>
      <c r="BJ35" t="str">
        <f>IFERROR(__xludf.DUMMYFUNCTION("""COMPUTED_VALUE"""),"-")</f>
        <v>-</v>
      </c>
      <c r="BK35" t="str">
        <f>IFERROR(__xludf.DUMMYFUNCTION("""COMPUTED_VALUE"""),"x")</f>
        <v>x</v>
      </c>
      <c r="BL35" t="str">
        <f>IFERROR(__xludf.DUMMYFUNCTION("""COMPUTED_VALUE"""),"-")</f>
        <v>-</v>
      </c>
      <c r="BM35" t="str">
        <f>IFERROR(__xludf.DUMMYFUNCTION("""COMPUTED_VALUE"""),"-")</f>
        <v>-</v>
      </c>
      <c r="BN35" t="str">
        <f>IFERROR(__xludf.DUMMYFUNCTION("""COMPUTED_VALUE"""),"-")</f>
        <v>-</v>
      </c>
      <c r="BO35" t="str">
        <f>IFERROR(__xludf.DUMMYFUNCTION("""COMPUTED_VALUE"""),"-")</f>
        <v>-</v>
      </c>
      <c r="BP35" t="str">
        <f>IFERROR(__xludf.DUMMYFUNCTION("""COMPUTED_VALUE"""),"-")</f>
        <v>-</v>
      </c>
      <c r="BQ35" t="str">
        <f>IFERROR(__xludf.DUMMYFUNCTION("""COMPUTED_VALUE"""),"-")</f>
        <v>-</v>
      </c>
      <c r="BR35" t="str">
        <f>IFERROR(__xludf.DUMMYFUNCTION("""COMPUTED_VALUE"""),"-")</f>
        <v>-</v>
      </c>
      <c r="BS35" t="str">
        <f>IFERROR(__xludf.DUMMYFUNCTION("""COMPUTED_VALUE"""),"-")</f>
        <v>-</v>
      </c>
      <c r="BT35" t="str">
        <f>IFERROR(__xludf.DUMMYFUNCTION("""COMPUTED_VALUE"""),"-")</f>
        <v>-</v>
      </c>
      <c r="BU35" t="str">
        <f>IFERROR(__xludf.DUMMYFUNCTION("""COMPUTED_VALUE"""),"-")</f>
        <v>-</v>
      </c>
      <c r="BV35" t="str">
        <f>IFERROR(__xludf.DUMMYFUNCTION("""COMPUTED_VALUE"""),"-")</f>
        <v>-</v>
      </c>
      <c r="BW35" t="str">
        <f>IFERROR(__xludf.DUMMYFUNCTION("""COMPUTED_VALUE"""),"-")</f>
        <v>-</v>
      </c>
      <c r="BX35" t="str">
        <f>IFERROR(__xludf.DUMMYFUNCTION("""COMPUTED_VALUE"""),"-")</f>
        <v>-</v>
      </c>
      <c r="BY35" t="str">
        <f>IFERROR(__xludf.DUMMYFUNCTION("""COMPUTED_VALUE"""),"-")</f>
        <v>-</v>
      </c>
      <c r="BZ35" t="str">
        <f>IFERROR(__xludf.DUMMYFUNCTION("""COMPUTED_VALUE"""),"-")</f>
        <v>-</v>
      </c>
      <c r="CA35" t="str">
        <f>IFERROR(__xludf.DUMMYFUNCTION("""COMPUTED_VALUE"""),"-")</f>
        <v>-</v>
      </c>
      <c r="CB35" t="str">
        <f>IFERROR(__xludf.DUMMYFUNCTION("""COMPUTED_VALUE"""),"-")</f>
        <v>-</v>
      </c>
      <c r="CC35" t="str">
        <f>IFERROR(__xludf.DUMMYFUNCTION("""COMPUTED_VALUE"""),"-")</f>
        <v>-</v>
      </c>
      <c r="CD35" t="str">
        <f>IFERROR(__xludf.DUMMYFUNCTION("""COMPUTED_VALUE"""),"-")</f>
        <v>-</v>
      </c>
      <c r="CE35" t="str">
        <f>IFERROR(__xludf.DUMMYFUNCTION("""COMPUTED_VALUE"""),"-")</f>
        <v>-</v>
      </c>
      <c r="CF35" t="str">
        <f>IFERROR(__xludf.DUMMYFUNCTION("""COMPUTED_VALUE"""),"-")</f>
        <v>-</v>
      </c>
      <c r="CG35" t="str">
        <f>IFERROR(__xludf.DUMMYFUNCTION("""COMPUTED_VALUE"""),"-")</f>
        <v>-</v>
      </c>
      <c r="CH35" t="str">
        <f>IFERROR(__xludf.DUMMYFUNCTION("""COMPUTED_VALUE"""),"-")</f>
        <v>-</v>
      </c>
      <c r="CI35" t="str">
        <f>IFERROR(__xludf.DUMMYFUNCTION("""COMPUTED_VALUE"""),"-")</f>
        <v>-</v>
      </c>
      <c r="CJ35" t="str">
        <f>IFERROR(__xludf.DUMMYFUNCTION("""COMPUTED_VALUE"""),"-")</f>
        <v>-</v>
      </c>
      <c r="CK35" t="str">
        <f>IFERROR(__xludf.DUMMYFUNCTION("""COMPUTED_VALUE"""),"-")</f>
        <v>-</v>
      </c>
      <c r="CL35" t="str">
        <f>IFERROR(__xludf.DUMMYFUNCTION("""COMPUTED_VALUE"""),"-")</f>
        <v>-</v>
      </c>
      <c r="CM35" t="str">
        <f>IFERROR(__xludf.DUMMYFUNCTION("""COMPUTED_VALUE"""),"-")</f>
        <v>-</v>
      </c>
      <c r="CN35" t="str">
        <f>IFERROR(__xludf.DUMMYFUNCTION("""COMPUTED_VALUE"""),"-")</f>
        <v>-</v>
      </c>
      <c r="CO35" t="str">
        <f>IFERROR(__xludf.DUMMYFUNCTION("""COMPUTED_VALUE"""),"-")</f>
        <v>-</v>
      </c>
      <c r="CP35" t="str">
        <f>IFERROR(__xludf.DUMMYFUNCTION("""COMPUTED_VALUE"""),"-")</f>
        <v>-</v>
      </c>
      <c r="CQ35" t="str">
        <f>IFERROR(__xludf.DUMMYFUNCTION("""COMPUTED_VALUE"""),"-")</f>
        <v>-</v>
      </c>
      <c r="CR35" t="str">
        <f>IFERROR(__xludf.DUMMYFUNCTION("""COMPUTED_VALUE"""),"-")</f>
        <v>-</v>
      </c>
      <c r="CS35" t="str">
        <f>IFERROR(__xludf.DUMMYFUNCTION("""COMPUTED_VALUE"""),"x")</f>
        <v>x</v>
      </c>
      <c r="CT35" t="str">
        <f>IFERROR(__xludf.DUMMYFUNCTION("""COMPUTED_VALUE"""),"-")</f>
        <v>-</v>
      </c>
      <c r="CU35" t="str">
        <f>IFERROR(__xludf.DUMMYFUNCTION("""COMPUTED_VALUE"""),"-")</f>
        <v>-</v>
      </c>
      <c r="CV35" t="str">
        <f>IFERROR(__xludf.DUMMYFUNCTION("""COMPUTED_VALUE"""),"-")</f>
        <v>-</v>
      </c>
      <c r="CW35" t="str">
        <f>IFERROR(__xludf.DUMMYFUNCTION("""COMPUTED_VALUE"""),"-")</f>
        <v>-</v>
      </c>
      <c r="CX35" t="str">
        <f>IFERROR(__xludf.DUMMYFUNCTION("""COMPUTED_VALUE"""),"-")</f>
        <v>-</v>
      </c>
      <c r="CY35" t="str">
        <f>IFERROR(__xludf.DUMMYFUNCTION("""COMPUTED_VALUE"""),"-")</f>
        <v>-</v>
      </c>
      <c r="CZ35" t="str">
        <f>IFERROR(__xludf.DUMMYFUNCTION("""COMPUTED_VALUE"""),"-")</f>
        <v>-</v>
      </c>
      <c r="DA35" t="str">
        <f>IFERROR(__xludf.DUMMYFUNCTION("""COMPUTED_VALUE"""),"-")</f>
        <v>-</v>
      </c>
      <c r="DB35" t="str">
        <f>IFERROR(__xludf.DUMMYFUNCTION("""COMPUTED_VALUE"""),"-")</f>
        <v>-</v>
      </c>
      <c r="DC35" t="str">
        <f>IFERROR(__xludf.DUMMYFUNCTION("""COMPUTED_VALUE"""),"-")</f>
        <v>-</v>
      </c>
      <c r="DD35" t="str">
        <f>IFERROR(__xludf.DUMMYFUNCTION("""COMPUTED_VALUE"""),"-")</f>
        <v>-</v>
      </c>
      <c r="DE35" t="str">
        <f>IFERROR(__xludf.DUMMYFUNCTION("""COMPUTED_VALUE"""),"-")</f>
        <v>-</v>
      </c>
      <c r="DF35" t="str">
        <f>IFERROR(__xludf.DUMMYFUNCTION("""COMPUTED_VALUE"""),"-")</f>
        <v>-</v>
      </c>
      <c r="DG35" t="str">
        <f>IFERROR(__xludf.DUMMYFUNCTION("""COMPUTED_VALUE"""),"-")</f>
        <v>-</v>
      </c>
      <c r="DH35" t="str">
        <f>IFERROR(__xludf.DUMMYFUNCTION("""COMPUTED_VALUE"""),"-")</f>
        <v>-</v>
      </c>
      <c r="DI35" t="str">
        <f>IFERROR(__xludf.DUMMYFUNCTION("""COMPUTED_VALUE"""),"-")</f>
        <v>-</v>
      </c>
      <c r="DJ35" t="str">
        <f>IFERROR(__xludf.DUMMYFUNCTION("""COMPUTED_VALUE"""),"-")</f>
        <v>-</v>
      </c>
      <c r="DK35" t="str">
        <f>IFERROR(__xludf.DUMMYFUNCTION("""COMPUTED_VALUE"""),"-")</f>
        <v>-</v>
      </c>
      <c r="DL35" t="str">
        <f>IFERROR(__xludf.DUMMYFUNCTION("""COMPUTED_VALUE"""),"-")</f>
        <v>-</v>
      </c>
      <c r="DM35" t="str">
        <f>IFERROR(__xludf.DUMMYFUNCTION("""COMPUTED_VALUE"""),"-")</f>
        <v>-</v>
      </c>
      <c r="DN35" t="str">
        <f>IFERROR(__xludf.DUMMYFUNCTION("""COMPUTED_VALUE"""),"-")</f>
        <v>-</v>
      </c>
      <c r="DO35" t="str">
        <f>IFERROR(__xludf.DUMMYFUNCTION("""COMPUTED_VALUE"""),"-")</f>
        <v>-</v>
      </c>
      <c r="DP35" t="str">
        <f>IFERROR(__xludf.DUMMYFUNCTION("""COMPUTED_VALUE"""),"-")</f>
        <v>-</v>
      </c>
      <c r="DQ35" t="str">
        <f>IFERROR(__xludf.DUMMYFUNCTION("""COMPUTED_VALUE"""),"-")</f>
        <v>-</v>
      </c>
      <c r="DR35" t="str">
        <f>IFERROR(__xludf.DUMMYFUNCTION("""COMPUTED_VALUE"""),"-")</f>
        <v>-</v>
      </c>
      <c r="DS35" t="str">
        <f>IFERROR(__xludf.DUMMYFUNCTION("""COMPUTED_VALUE"""),"-")</f>
        <v>-</v>
      </c>
      <c r="DT35" t="str">
        <f>IFERROR(__xludf.DUMMYFUNCTION("""COMPUTED_VALUE"""),"-")</f>
        <v>-</v>
      </c>
      <c r="DU35" t="str">
        <f>IFERROR(__xludf.DUMMYFUNCTION("""COMPUTED_VALUE"""),"-")</f>
        <v>-</v>
      </c>
      <c r="DV35" t="str">
        <f>IFERROR(__xludf.DUMMYFUNCTION("""COMPUTED_VALUE"""),"-")</f>
        <v>-</v>
      </c>
      <c r="DW35" t="str">
        <f>IFERROR(__xludf.DUMMYFUNCTION("""COMPUTED_VALUE"""),"-")</f>
        <v>-</v>
      </c>
      <c r="DX35" t="str">
        <f>IFERROR(__xludf.DUMMYFUNCTION("""COMPUTED_VALUE"""),"-")</f>
        <v>-</v>
      </c>
      <c r="DY35" t="str">
        <f>IFERROR(__xludf.DUMMYFUNCTION("""COMPUTED_VALUE"""),"-")</f>
        <v>-</v>
      </c>
      <c r="DZ35" t="str">
        <f>IFERROR(__xludf.DUMMYFUNCTION("""COMPUTED_VALUE"""),"x")</f>
        <v>x</v>
      </c>
      <c r="EA35" t="str">
        <f>IFERROR(__xludf.DUMMYFUNCTION("""COMPUTED_VALUE"""),"OK")</f>
        <v>OK</v>
      </c>
      <c r="EB35" t="str">
        <f>IFERROR(__xludf.DUMMYFUNCTION("""COMPUTED_VALUE"""),"OK")</f>
        <v>OK</v>
      </c>
      <c r="EC35" t="str">
        <f>IFERROR(__xludf.DUMMYFUNCTION("""COMPUTED_VALUE"""),"OK")</f>
        <v>OK</v>
      </c>
      <c r="ED35" t="str">
        <f>IFERROR(__xludf.DUMMYFUNCTION("""COMPUTED_VALUE"""),"OK")</f>
        <v>OK</v>
      </c>
      <c r="EE35" t="str">
        <f>IFERROR(__xludf.DUMMYFUNCTION("""COMPUTED_VALUE"""),"OK")</f>
        <v>OK</v>
      </c>
      <c r="EF35" t="str">
        <f>IFERROR(__xludf.DUMMYFUNCTION("""COMPUTED_VALUE"""),"OK")</f>
        <v>OK</v>
      </c>
      <c r="EG35" t="str">
        <f>IFERROR(__xludf.DUMMYFUNCTION("""COMPUTED_VALUE"""),"OK")</f>
        <v>OK</v>
      </c>
      <c r="EH35" t="str">
        <f>IFERROR(__xludf.DUMMYFUNCTION("""COMPUTED_VALUE"""),"OK")</f>
        <v>OK</v>
      </c>
      <c r="EI35" t="str">
        <f>IFERROR(__xludf.DUMMYFUNCTION("""COMPUTED_VALUE"""),"OK")</f>
        <v>OK</v>
      </c>
      <c r="EJ35" t="str">
        <f>IFERROR(__xludf.DUMMYFUNCTION("""COMPUTED_VALUE"""),"OK")</f>
        <v>OK</v>
      </c>
      <c r="EK35" t="str">
        <f>IFERROR(__xludf.DUMMYFUNCTION("""COMPUTED_VALUE"""),"OK")</f>
        <v>OK</v>
      </c>
      <c r="EL35" t="str">
        <f>IFERROR(__xludf.DUMMYFUNCTION("""COMPUTED_VALUE"""),"OK")</f>
        <v>OK</v>
      </c>
      <c r="EM35" t="str">
        <f>IFERROR(__xludf.DUMMYFUNCTION("""COMPUTED_VALUE"""),"OK")</f>
        <v>OK</v>
      </c>
      <c r="EN35" t="str">
        <f>IFERROR(__xludf.DUMMYFUNCTION("""COMPUTED_VALUE"""),"OK")</f>
        <v>OK</v>
      </c>
      <c r="EO35" t="str">
        <f>IFERROR(__xludf.DUMMYFUNCTION("""COMPUTED_VALUE"""),"OK")</f>
        <v>OK</v>
      </c>
      <c r="EP35" t="str">
        <f>IFERROR(__xludf.DUMMYFUNCTION("""COMPUTED_VALUE"""),"OK")</f>
        <v>OK</v>
      </c>
      <c r="EQ35" t="str">
        <f>IFERROR(__xludf.DUMMYFUNCTION("""COMPUTED_VALUE"""),"x")</f>
        <v>x</v>
      </c>
      <c r="ER35" t="str">
        <f>IFERROR(__xludf.DUMMYFUNCTION("""COMPUTED_VALUE"""),"OK")</f>
        <v>OK</v>
      </c>
      <c r="ES35" t="str">
        <f>IFERROR(__xludf.DUMMYFUNCTION("""COMPUTED_VALUE"""),"OK")</f>
        <v>OK</v>
      </c>
      <c r="ET35" t="str">
        <f>IFERROR(__xludf.DUMMYFUNCTION("""COMPUTED_VALUE"""),"OK")</f>
        <v>OK</v>
      </c>
      <c r="EU35" t="str">
        <f>IFERROR(__xludf.DUMMYFUNCTION("""COMPUTED_VALUE"""),"OK")</f>
        <v>OK</v>
      </c>
      <c r="EV35" t="str">
        <f>IFERROR(__xludf.DUMMYFUNCTION("""COMPUTED_VALUE"""),"WA")</f>
        <v>WA</v>
      </c>
      <c r="EW35" t="str">
        <f>IFERROR(__xludf.DUMMYFUNCTION("""COMPUTED_VALUE"""),"OK")</f>
        <v>OK</v>
      </c>
      <c r="EX35" t="str">
        <f>IFERROR(__xludf.DUMMYFUNCTION("""COMPUTED_VALUE"""),"OK")</f>
        <v>OK</v>
      </c>
      <c r="EY35" t="str">
        <f>IFERROR(__xludf.DUMMYFUNCTION("""COMPUTED_VALUE"""),"OK")</f>
        <v>OK</v>
      </c>
      <c r="EZ35" t="str">
        <f>IFERROR(__xludf.DUMMYFUNCTION("""COMPUTED_VALUE"""),"OK")</f>
        <v>OK</v>
      </c>
      <c r="FA35" t="str">
        <f>IFERROR(__xludf.DUMMYFUNCTION("""COMPUTED_VALUE"""),"OK")</f>
        <v>OK</v>
      </c>
      <c r="FB35" t="str">
        <f>IFERROR(__xludf.DUMMYFUNCTION("""COMPUTED_VALUE"""),"OK")</f>
        <v>OK</v>
      </c>
      <c r="FC35" t="str">
        <f>IFERROR(__xludf.DUMMYFUNCTION("""COMPUTED_VALUE"""),"OK")</f>
        <v>OK</v>
      </c>
      <c r="FD35" t="str">
        <f>IFERROR(__xludf.DUMMYFUNCTION("""COMPUTED_VALUE"""),"OK")</f>
        <v>OK</v>
      </c>
      <c r="FE35" t="str">
        <f>IFERROR(__xludf.DUMMYFUNCTION("""COMPUTED_VALUE"""),"WA")</f>
        <v>WA</v>
      </c>
      <c r="FF35" t="str">
        <f>IFERROR(__xludf.DUMMYFUNCTION("""COMPUTED_VALUE"""),"OK")</f>
        <v>OK</v>
      </c>
      <c r="FG35" t="str">
        <f>IFERROR(__xludf.DUMMYFUNCTION("""COMPUTED_VALUE"""),"OK")</f>
        <v>OK</v>
      </c>
      <c r="FH35" t="str">
        <f>IFERROR(__xludf.DUMMYFUNCTION("""COMPUTED_VALUE"""),"WA")</f>
        <v>WA</v>
      </c>
      <c r="FI35" t="str">
        <f>IFERROR(__xludf.DUMMYFUNCTION("""COMPUTED_VALUE"""),"OK")</f>
        <v>OK</v>
      </c>
      <c r="FJ35" t="str">
        <f>IFERROR(__xludf.DUMMYFUNCTION("""COMPUTED_VALUE"""),"WA")</f>
        <v>WA</v>
      </c>
      <c r="FK35" t="str">
        <f>IFERROR(__xludf.DUMMYFUNCTION("""COMPUTED_VALUE"""),"WA")</f>
        <v>WA</v>
      </c>
      <c r="FL35" t="str">
        <f>IFERROR(__xludf.DUMMYFUNCTION("""COMPUTED_VALUE"""),"OK")</f>
        <v>OK</v>
      </c>
      <c r="FM35" t="str">
        <f>IFERROR(__xludf.DUMMYFUNCTION("""COMPUTED_VALUE"""),"WA")</f>
        <v>WA</v>
      </c>
      <c r="FN35" t="str">
        <f>IFERROR(__xludf.DUMMYFUNCTION("""COMPUTED_VALUE"""),"OK")</f>
        <v>OK</v>
      </c>
      <c r="FO35" t="str">
        <f>IFERROR(__xludf.DUMMYFUNCTION("""COMPUTED_VALUE"""),"OK")</f>
        <v>OK</v>
      </c>
      <c r="FP35" t="str">
        <f>IFERROR(__xludf.DUMMYFUNCTION("""COMPUTED_VALUE"""),"OK")</f>
        <v>OK</v>
      </c>
      <c r="FQ35" t="str">
        <f>IFERROR(__xludf.DUMMYFUNCTION("""COMPUTED_VALUE"""),"OK")</f>
        <v>OK</v>
      </c>
      <c r="FR35" t="str">
        <f>IFERROR(__xludf.DUMMYFUNCTION("""COMPUTED_VALUE"""),"OK")</f>
        <v>OK</v>
      </c>
      <c r="FS35" t="str">
        <f>IFERROR(__xludf.DUMMYFUNCTION("""COMPUTED_VALUE"""),"TLE")</f>
        <v>TLE</v>
      </c>
      <c r="FT35" t="str">
        <f>IFERROR(__xludf.DUMMYFUNCTION("""COMPUTED_VALUE"""),"x")</f>
        <v>x</v>
      </c>
      <c r="FU35" t="str">
        <f>IFERROR(__xludf.DUMMYFUNCTION("""COMPUTED_VALUE"""),"OK")</f>
        <v>OK</v>
      </c>
      <c r="FV35" t="str">
        <f>IFERROR(__xludf.DUMMYFUNCTION("""COMPUTED_VALUE"""),"OK")</f>
        <v>OK</v>
      </c>
      <c r="FW35" t="str">
        <f>IFERROR(__xludf.DUMMYFUNCTION("""COMPUTED_VALUE"""),"OK")</f>
        <v>OK</v>
      </c>
      <c r="FX35" t="str">
        <f>IFERROR(__xludf.DUMMYFUNCTION("""COMPUTED_VALUE"""),"OK")</f>
        <v>OK</v>
      </c>
      <c r="FY35" t="str">
        <f>IFERROR(__xludf.DUMMYFUNCTION("""COMPUTED_VALUE"""),"OK")</f>
        <v>OK</v>
      </c>
      <c r="FZ35" t="str">
        <f>IFERROR(__xludf.DUMMYFUNCTION("""COMPUTED_VALUE"""),"OK")</f>
        <v>OK</v>
      </c>
      <c r="GA35" t="str">
        <f>IFERROR(__xludf.DUMMYFUNCTION("""COMPUTED_VALUE"""),"TLE")</f>
        <v>TLE</v>
      </c>
      <c r="GB35" t="str">
        <f>IFERROR(__xludf.DUMMYFUNCTION("""COMPUTED_VALUE"""),"TLE")</f>
        <v>TLE</v>
      </c>
      <c r="GC35" t="str">
        <f>IFERROR(__xludf.DUMMYFUNCTION("""COMPUTED_VALUE"""),"OK")</f>
        <v>OK</v>
      </c>
      <c r="GD35" t="str">
        <f>IFERROR(__xludf.DUMMYFUNCTION("""COMPUTED_VALUE"""),"OK")</f>
        <v>OK</v>
      </c>
      <c r="GE35" t="str">
        <f>IFERROR(__xludf.DUMMYFUNCTION("""COMPUTED_VALUE"""),"OK")</f>
        <v>OK</v>
      </c>
      <c r="GF35" t="str">
        <f>IFERROR(__xludf.DUMMYFUNCTION("""COMPUTED_VALUE"""),"RTE")</f>
        <v>RTE</v>
      </c>
      <c r="GG35" t="str">
        <f>IFERROR(__xludf.DUMMYFUNCTION("""COMPUTED_VALUE"""),"RTE")</f>
        <v>RTE</v>
      </c>
      <c r="GH35" t="str">
        <f>IFERROR(__xludf.DUMMYFUNCTION("""COMPUTED_VALUE"""),"RTE")</f>
        <v>RTE</v>
      </c>
      <c r="GI35" t="str">
        <f>IFERROR(__xludf.DUMMYFUNCTION("""COMPUTED_VALUE"""),"RTE")</f>
        <v>RTE</v>
      </c>
      <c r="GJ35" t="str">
        <f>IFERROR(__xludf.DUMMYFUNCTION("""COMPUTED_VALUE"""),"RTE")</f>
        <v>RTE</v>
      </c>
      <c r="GK35" t="str">
        <f>IFERROR(__xludf.DUMMYFUNCTION("""COMPUTED_VALUE"""),"RTE")</f>
        <v>RTE</v>
      </c>
      <c r="GL35" t="str">
        <f>IFERROR(__xludf.DUMMYFUNCTION("""COMPUTED_VALUE"""),"RTE")</f>
        <v>RTE</v>
      </c>
      <c r="GM35" t="str">
        <f>IFERROR(__xludf.DUMMYFUNCTION("""COMPUTED_VALUE"""),"RTE")</f>
        <v>RTE</v>
      </c>
      <c r="GN35" t="str">
        <f>IFERROR(__xludf.DUMMYFUNCTION("""COMPUTED_VALUE"""),"RTE")</f>
        <v>RTE</v>
      </c>
      <c r="GO35" t="str">
        <f>IFERROR(__xludf.DUMMYFUNCTION("""COMPUTED_VALUE"""),"RTE")</f>
        <v>RTE</v>
      </c>
      <c r="GP35" t="str">
        <f>IFERROR(__xludf.DUMMYFUNCTION("""COMPUTED_VALUE"""),"RTE")</f>
        <v>RTE</v>
      </c>
      <c r="GQ35" t="str">
        <f>IFERROR(__xludf.DUMMYFUNCTION("""COMPUTED_VALUE"""),"RTE")</f>
        <v>RTE</v>
      </c>
      <c r="GR35" t="str">
        <f>IFERROR(__xludf.DUMMYFUNCTION("""COMPUTED_VALUE"""),"RTE")</f>
        <v>RTE</v>
      </c>
      <c r="GS35" t="str">
        <f>IFERROR(__xludf.DUMMYFUNCTION("""COMPUTED_VALUE"""),"x")</f>
        <v>x</v>
      </c>
      <c r="GT35" t="str">
        <f>IFERROR(__xludf.DUMMYFUNCTION("""COMPUTED_VALUE"""),"x")</f>
        <v>x</v>
      </c>
      <c r="GU35">
        <f>IFERROR(__xludf.DUMMYFUNCTION("""COMPUTED_VALUE"""),0.0)</f>
        <v>0</v>
      </c>
      <c r="GV35">
        <f>IFERROR(__xludf.DUMMYFUNCTION("""COMPUTED_VALUE"""),0.0)</f>
        <v>0</v>
      </c>
      <c r="GW35">
        <f>IFERROR(__xludf.DUMMYFUNCTION("""COMPUTED_VALUE"""),0.0)</f>
        <v>0</v>
      </c>
      <c r="GX35">
        <f>IFERROR(__xludf.DUMMYFUNCTION("""COMPUTED_VALUE"""),0.0)</f>
        <v>0</v>
      </c>
      <c r="GY35">
        <f>IFERROR(__xludf.DUMMYFUNCTION("""COMPUTED_VALUE"""),0.0)</f>
        <v>0</v>
      </c>
      <c r="GZ35">
        <f>IFERROR(__xludf.DUMMYFUNCTION("""COMPUTED_VALUE"""),0.0)</f>
        <v>0</v>
      </c>
      <c r="HA35">
        <f>IFERROR(__xludf.DUMMYFUNCTION("""COMPUTED_VALUE"""),0.0)</f>
        <v>0</v>
      </c>
      <c r="HB35">
        <f>IFERROR(__xludf.DUMMYFUNCTION("""COMPUTED_VALUE"""),0.0)</f>
        <v>0</v>
      </c>
      <c r="HC35">
        <f>IFERROR(__xludf.DUMMYFUNCTION("""COMPUTED_VALUE"""),0.0)</f>
        <v>0</v>
      </c>
      <c r="HD35">
        <f>IFERROR(__xludf.DUMMYFUNCTION("""COMPUTED_VALUE"""),0.0)</f>
        <v>0</v>
      </c>
      <c r="HE35">
        <f>IFERROR(__xludf.DUMMYFUNCTION("""COMPUTED_VALUE"""),0.0)</f>
        <v>0</v>
      </c>
      <c r="HF35">
        <f>IFERROR(__xludf.DUMMYFUNCTION("""COMPUTED_VALUE"""),0.0)</f>
        <v>0</v>
      </c>
      <c r="HG35">
        <f>IFERROR(__xludf.DUMMYFUNCTION("""COMPUTED_VALUE"""),0.0)</f>
        <v>0</v>
      </c>
      <c r="HH35">
        <f>IFERROR(__xludf.DUMMYFUNCTION("""COMPUTED_VALUE"""),0.0)</f>
        <v>0</v>
      </c>
      <c r="HI35">
        <f>IFERROR(__xludf.DUMMYFUNCTION("""COMPUTED_VALUE"""),0.0)</f>
        <v>0</v>
      </c>
      <c r="HJ35">
        <f>IFERROR(__xludf.DUMMYFUNCTION("""COMPUTED_VALUE"""),0.0)</f>
        <v>0</v>
      </c>
      <c r="HK35">
        <f>IFERROR(__xludf.DUMMYFUNCTION("""COMPUTED_VALUE"""),0.0)</f>
        <v>0</v>
      </c>
      <c r="HL35">
        <f>IFERROR(__xludf.DUMMYFUNCTION("""COMPUTED_VALUE"""),0.0)</f>
        <v>0</v>
      </c>
      <c r="HM35">
        <f>IFERROR(__xludf.DUMMYFUNCTION("""COMPUTED_VALUE"""),0.0)</f>
        <v>0</v>
      </c>
      <c r="HN35">
        <f>IFERROR(__xludf.DUMMYFUNCTION("""COMPUTED_VALUE"""),0.0)</f>
        <v>0</v>
      </c>
      <c r="HO35">
        <f>IFERROR(__xludf.DUMMYFUNCTION("""COMPUTED_VALUE"""),0.0)</f>
        <v>0</v>
      </c>
      <c r="HP35">
        <f>IFERROR(__xludf.DUMMYFUNCTION("""COMPUTED_VALUE"""),0.0)</f>
        <v>0</v>
      </c>
      <c r="HQ35">
        <f>IFERROR(__xludf.DUMMYFUNCTION("""COMPUTED_VALUE"""),0.0)</f>
        <v>0</v>
      </c>
      <c r="HR35">
        <f>IFERROR(__xludf.DUMMYFUNCTION("""COMPUTED_VALUE"""),0.0)</f>
        <v>0</v>
      </c>
      <c r="HS35">
        <f>IFERROR(__xludf.DUMMYFUNCTION("""COMPUTED_VALUE"""),0.0)</f>
        <v>0</v>
      </c>
      <c r="HT35">
        <f>IFERROR(__xludf.DUMMYFUNCTION("""COMPUTED_VALUE"""),0.0)</f>
        <v>0</v>
      </c>
      <c r="HU35">
        <f>IFERROR(__xludf.DUMMYFUNCTION("""COMPUTED_VALUE"""),0.0)</f>
        <v>0</v>
      </c>
      <c r="HV35">
        <f>IFERROR(__xludf.DUMMYFUNCTION("""COMPUTED_VALUE"""),0.0)</f>
        <v>0</v>
      </c>
      <c r="HW35">
        <f>IFERROR(__xludf.DUMMYFUNCTION("""COMPUTED_VALUE"""),0.0)</f>
        <v>0</v>
      </c>
      <c r="HX35">
        <f>IFERROR(__xludf.DUMMYFUNCTION("""COMPUTED_VALUE"""),0.0)</f>
        <v>0</v>
      </c>
      <c r="HY35">
        <f>IFERROR(__xludf.DUMMYFUNCTION("""COMPUTED_VALUE"""),0.0)</f>
        <v>0</v>
      </c>
      <c r="HZ35">
        <f>IFERROR(__xludf.DUMMYFUNCTION("""COMPUTED_VALUE"""),0.0)</f>
        <v>0</v>
      </c>
      <c r="IA35">
        <f>IFERROR(__xludf.DUMMYFUNCTION("""COMPUTED_VALUE"""),0.0)</f>
        <v>0</v>
      </c>
      <c r="IB35">
        <f>IFERROR(__xludf.DUMMYFUNCTION("""COMPUTED_VALUE"""),0.0)</f>
        <v>0</v>
      </c>
      <c r="IC35">
        <f>IFERROR(__xludf.DUMMYFUNCTION("""COMPUTED_VALUE"""),0.0)</f>
        <v>0</v>
      </c>
      <c r="ID35">
        <f>IFERROR(__xludf.DUMMYFUNCTION("""COMPUTED_VALUE"""),0.0)</f>
        <v>0</v>
      </c>
      <c r="IE35">
        <f>IFERROR(__xludf.DUMMYFUNCTION("""COMPUTED_VALUE"""),0.0)</f>
        <v>0</v>
      </c>
      <c r="IF35">
        <f>IFERROR(__xludf.DUMMYFUNCTION("""COMPUTED_VALUE"""),0.0)</f>
        <v>0</v>
      </c>
      <c r="IG35">
        <f>IFERROR(__xludf.DUMMYFUNCTION("""COMPUTED_VALUE"""),0.0)</f>
        <v>0</v>
      </c>
      <c r="IH35">
        <f>IFERROR(__xludf.DUMMYFUNCTION("""COMPUTED_VALUE"""),0.0)</f>
        <v>0</v>
      </c>
      <c r="II35">
        <f>IFERROR(__xludf.DUMMYFUNCTION("""COMPUTED_VALUE"""),0.0)</f>
        <v>0</v>
      </c>
      <c r="IJ35">
        <f>IFERROR(__xludf.DUMMYFUNCTION("""COMPUTED_VALUE"""),0.0)</f>
        <v>0</v>
      </c>
      <c r="IK35" t="str">
        <f>IFERROR(__xludf.DUMMYFUNCTION("""COMPUTED_VALUE"""),"x")</f>
        <v>x</v>
      </c>
      <c r="IL35">
        <f>IFERROR(__xludf.DUMMYFUNCTION("""COMPUTED_VALUE"""),0.0)</f>
        <v>0</v>
      </c>
      <c r="IM35">
        <f>IFERROR(__xludf.DUMMYFUNCTION("""COMPUTED_VALUE"""),0.0)</f>
        <v>0</v>
      </c>
      <c r="IN35">
        <f>IFERROR(__xludf.DUMMYFUNCTION("""COMPUTED_VALUE"""),0.0)</f>
        <v>0</v>
      </c>
      <c r="IO35">
        <f>IFERROR(__xludf.DUMMYFUNCTION("""COMPUTED_VALUE"""),0.0)</f>
        <v>0</v>
      </c>
      <c r="IP35">
        <f>IFERROR(__xludf.DUMMYFUNCTION("""COMPUTED_VALUE"""),0.0)</f>
        <v>0</v>
      </c>
      <c r="IQ35">
        <f>IFERROR(__xludf.DUMMYFUNCTION("""COMPUTED_VALUE"""),0.0)</f>
        <v>0</v>
      </c>
      <c r="IR35">
        <f>IFERROR(__xludf.DUMMYFUNCTION("""COMPUTED_VALUE"""),0.0)</f>
        <v>0</v>
      </c>
      <c r="IS35">
        <f>IFERROR(__xludf.DUMMYFUNCTION("""COMPUTED_VALUE"""),0.0)</f>
        <v>0</v>
      </c>
      <c r="IT35">
        <f>IFERROR(__xludf.DUMMYFUNCTION("""COMPUTED_VALUE"""),0.0)</f>
        <v>0</v>
      </c>
      <c r="IU35">
        <f>IFERROR(__xludf.DUMMYFUNCTION("""COMPUTED_VALUE"""),0.0)</f>
        <v>0</v>
      </c>
      <c r="IV35">
        <f>IFERROR(__xludf.DUMMYFUNCTION("""COMPUTED_VALUE"""),0.0)</f>
        <v>0</v>
      </c>
      <c r="IW35">
        <f>IFERROR(__xludf.DUMMYFUNCTION("""COMPUTED_VALUE"""),0.0)</f>
        <v>0</v>
      </c>
      <c r="IX35">
        <f>IFERROR(__xludf.DUMMYFUNCTION("""COMPUTED_VALUE"""),0.0)</f>
        <v>0</v>
      </c>
      <c r="IY35">
        <f>IFERROR(__xludf.DUMMYFUNCTION("""COMPUTED_VALUE"""),0.0)</f>
        <v>0</v>
      </c>
      <c r="IZ35">
        <f>IFERROR(__xludf.DUMMYFUNCTION("""COMPUTED_VALUE"""),0.0)</f>
        <v>0</v>
      </c>
      <c r="JA35">
        <f>IFERROR(__xludf.DUMMYFUNCTION("""COMPUTED_VALUE"""),0.0)</f>
        <v>0</v>
      </c>
      <c r="JB35">
        <f>IFERROR(__xludf.DUMMYFUNCTION("""COMPUTED_VALUE"""),0.0)</f>
        <v>0</v>
      </c>
      <c r="JC35">
        <f>IFERROR(__xludf.DUMMYFUNCTION("""COMPUTED_VALUE"""),0.0)</f>
        <v>0</v>
      </c>
      <c r="JD35">
        <f>IFERROR(__xludf.DUMMYFUNCTION("""COMPUTED_VALUE"""),0.0)</f>
        <v>0</v>
      </c>
      <c r="JE35">
        <f>IFERROR(__xludf.DUMMYFUNCTION("""COMPUTED_VALUE"""),0.0)</f>
        <v>0</v>
      </c>
      <c r="JF35">
        <f>IFERROR(__xludf.DUMMYFUNCTION("""COMPUTED_VALUE"""),0.0)</f>
        <v>0</v>
      </c>
      <c r="JG35">
        <f>IFERROR(__xludf.DUMMYFUNCTION("""COMPUTED_VALUE"""),0.0)</f>
        <v>0</v>
      </c>
      <c r="JH35">
        <f>IFERROR(__xludf.DUMMYFUNCTION("""COMPUTED_VALUE"""),0.0)</f>
        <v>0</v>
      </c>
      <c r="JI35">
        <f>IFERROR(__xludf.DUMMYFUNCTION("""COMPUTED_VALUE"""),0.0)</f>
        <v>0</v>
      </c>
      <c r="JJ35">
        <f>IFERROR(__xludf.DUMMYFUNCTION("""COMPUTED_VALUE"""),0.0)</f>
        <v>0</v>
      </c>
      <c r="JK35">
        <f>IFERROR(__xludf.DUMMYFUNCTION("""COMPUTED_VALUE"""),0.0)</f>
        <v>0</v>
      </c>
      <c r="JL35">
        <f>IFERROR(__xludf.DUMMYFUNCTION("""COMPUTED_VALUE"""),0.0)</f>
        <v>0</v>
      </c>
      <c r="JM35">
        <f>IFERROR(__xludf.DUMMYFUNCTION("""COMPUTED_VALUE"""),0.0)</f>
        <v>0</v>
      </c>
      <c r="JN35">
        <f>IFERROR(__xludf.DUMMYFUNCTION("""COMPUTED_VALUE"""),0.0)</f>
        <v>0</v>
      </c>
      <c r="JO35">
        <f>IFERROR(__xludf.DUMMYFUNCTION("""COMPUTED_VALUE"""),0.0)</f>
        <v>0</v>
      </c>
      <c r="JP35">
        <f>IFERROR(__xludf.DUMMYFUNCTION("""COMPUTED_VALUE"""),0.0)</f>
        <v>0</v>
      </c>
      <c r="JQ35">
        <f>IFERROR(__xludf.DUMMYFUNCTION("""COMPUTED_VALUE"""),0.0)</f>
        <v>0</v>
      </c>
      <c r="JR35">
        <f>IFERROR(__xludf.DUMMYFUNCTION("""COMPUTED_VALUE"""),0.0)</f>
        <v>0</v>
      </c>
      <c r="JS35" t="str">
        <f>IFERROR(__xludf.DUMMYFUNCTION("""COMPUTED_VALUE"""),"x")</f>
        <v>x</v>
      </c>
      <c r="JT35">
        <f>IFERROR(__xludf.DUMMYFUNCTION("""COMPUTED_VALUE"""),0.0)</f>
        <v>0</v>
      </c>
      <c r="JU35">
        <f>IFERROR(__xludf.DUMMYFUNCTION("""COMPUTED_VALUE"""),0.0)</f>
        <v>0</v>
      </c>
      <c r="JV35">
        <f>IFERROR(__xludf.DUMMYFUNCTION("""COMPUTED_VALUE"""),0.0)</f>
        <v>0</v>
      </c>
      <c r="JW35">
        <f>IFERROR(__xludf.DUMMYFUNCTION("""COMPUTED_VALUE"""),0.0)</f>
        <v>0</v>
      </c>
      <c r="JX35">
        <f>IFERROR(__xludf.DUMMYFUNCTION("""COMPUTED_VALUE"""),0.0)</f>
        <v>0</v>
      </c>
      <c r="JY35">
        <f>IFERROR(__xludf.DUMMYFUNCTION("""COMPUTED_VALUE"""),0.0)</f>
        <v>0</v>
      </c>
      <c r="JZ35">
        <f>IFERROR(__xludf.DUMMYFUNCTION("""COMPUTED_VALUE"""),0.0)</f>
        <v>0</v>
      </c>
      <c r="KA35">
        <f>IFERROR(__xludf.DUMMYFUNCTION("""COMPUTED_VALUE"""),0.0)</f>
        <v>0</v>
      </c>
      <c r="KB35">
        <f>IFERROR(__xludf.DUMMYFUNCTION("""COMPUTED_VALUE"""),0.0)</f>
        <v>0</v>
      </c>
      <c r="KC35">
        <f>IFERROR(__xludf.DUMMYFUNCTION("""COMPUTED_VALUE"""),0.0)</f>
        <v>0</v>
      </c>
      <c r="KD35">
        <f>IFERROR(__xludf.DUMMYFUNCTION("""COMPUTED_VALUE"""),0.0)</f>
        <v>0</v>
      </c>
      <c r="KE35">
        <f>IFERROR(__xludf.DUMMYFUNCTION("""COMPUTED_VALUE"""),0.0)</f>
        <v>0</v>
      </c>
      <c r="KF35">
        <f>IFERROR(__xludf.DUMMYFUNCTION("""COMPUTED_VALUE"""),0.0)</f>
        <v>0</v>
      </c>
      <c r="KG35">
        <f>IFERROR(__xludf.DUMMYFUNCTION("""COMPUTED_VALUE"""),0.0)</f>
        <v>0</v>
      </c>
      <c r="KH35">
        <f>IFERROR(__xludf.DUMMYFUNCTION("""COMPUTED_VALUE"""),0.0)</f>
        <v>0</v>
      </c>
      <c r="KI35">
        <f>IFERROR(__xludf.DUMMYFUNCTION("""COMPUTED_VALUE"""),0.0)</f>
        <v>0</v>
      </c>
      <c r="KJ35">
        <f>IFERROR(__xludf.DUMMYFUNCTION("""COMPUTED_VALUE"""),0.0)</f>
        <v>0</v>
      </c>
      <c r="KK35">
        <f>IFERROR(__xludf.DUMMYFUNCTION("""COMPUTED_VALUE"""),0.0)</f>
        <v>0</v>
      </c>
      <c r="KL35">
        <f>IFERROR(__xludf.DUMMYFUNCTION("""COMPUTED_VALUE"""),0.0)</f>
        <v>0</v>
      </c>
      <c r="KM35">
        <f>IFERROR(__xludf.DUMMYFUNCTION("""COMPUTED_VALUE"""),0.0)</f>
        <v>0</v>
      </c>
      <c r="KN35">
        <f>IFERROR(__xludf.DUMMYFUNCTION("""COMPUTED_VALUE"""),0.0)</f>
        <v>0</v>
      </c>
      <c r="KO35">
        <f>IFERROR(__xludf.DUMMYFUNCTION("""COMPUTED_VALUE"""),0.0)</f>
        <v>0</v>
      </c>
      <c r="KP35">
        <f>IFERROR(__xludf.DUMMYFUNCTION("""COMPUTED_VALUE"""),0.0)</f>
        <v>0</v>
      </c>
      <c r="KQ35">
        <f>IFERROR(__xludf.DUMMYFUNCTION("""COMPUTED_VALUE"""),0.0)</f>
        <v>0</v>
      </c>
      <c r="KR35">
        <f>IFERROR(__xludf.DUMMYFUNCTION("""COMPUTED_VALUE"""),0.0)</f>
        <v>0</v>
      </c>
      <c r="KS35">
        <f>IFERROR(__xludf.DUMMYFUNCTION("""COMPUTED_VALUE"""),0.0)</f>
        <v>0</v>
      </c>
      <c r="KT35">
        <f>IFERROR(__xludf.DUMMYFUNCTION("""COMPUTED_VALUE"""),0.0)</f>
        <v>0</v>
      </c>
      <c r="KU35">
        <f>IFERROR(__xludf.DUMMYFUNCTION("""COMPUTED_VALUE"""),0.0)</f>
        <v>0</v>
      </c>
      <c r="KV35">
        <f>IFERROR(__xludf.DUMMYFUNCTION("""COMPUTED_VALUE"""),0.0)</f>
        <v>0</v>
      </c>
      <c r="KW35">
        <f>IFERROR(__xludf.DUMMYFUNCTION("""COMPUTED_VALUE"""),0.0)</f>
        <v>0</v>
      </c>
      <c r="KX35">
        <f>IFERROR(__xludf.DUMMYFUNCTION("""COMPUTED_VALUE"""),0.0)</f>
        <v>0</v>
      </c>
      <c r="KY35">
        <f>IFERROR(__xludf.DUMMYFUNCTION("""COMPUTED_VALUE"""),0.0)</f>
        <v>0</v>
      </c>
      <c r="KZ35" t="str">
        <f>IFERROR(__xludf.DUMMYFUNCTION("""COMPUTED_VALUE"""),"x")</f>
        <v>x</v>
      </c>
      <c r="LA35">
        <f>IFERROR(__xludf.DUMMYFUNCTION("""COMPUTED_VALUE"""),1.0)</f>
        <v>1</v>
      </c>
      <c r="LB35">
        <f>IFERROR(__xludf.DUMMYFUNCTION("""COMPUTED_VALUE"""),1.0)</f>
        <v>1</v>
      </c>
      <c r="LC35">
        <f>IFERROR(__xludf.DUMMYFUNCTION("""COMPUTED_VALUE"""),1.0)</f>
        <v>1</v>
      </c>
      <c r="LD35">
        <f>IFERROR(__xludf.DUMMYFUNCTION("""COMPUTED_VALUE"""),1.0)</f>
        <v>1</v>
      </c>
      <c r="LE35">
        <f>IFERROR(__xludf.DUMMYFUNCTION("""COMPUTED_VALUE"""),1.0)</f>
        <v>1</v>
      </c>
      <c r="LF35">
        <f>IFERROR(__xludf.DUMMYFUNCTION("""COMPUTED_VALUE"""),1.0)</f>
        <v>1</v>
      </c>
      <c r="LG35">
        <f>IFERROR(__xludf.DUMMYFUNCTION("""COMPUTED_VALUE"""),1.0)</f>
        <v>1</v>
      </c>
      <c r="LH35">
        <f>IFERROR(__xludf.DUMMYFUNCTION("""COMPUTED_VALUE"""),1.0)</f>
        <v>1</v>
      </c>
      <c r="LI35">
        <f>IFERROR(__xludf.DUMMYFUNCTION("""COMPUTED_VALUE"""),1.0)</f>
        <v>1</v>
      </c>
      <c r="LJ35">
        <f>IFERROR(__xludf.DUMMYFUNCTION("""COMPUTED_VALUE"""),1.0)</f>
        <v>1</v>
      </c>
      <c r="LK35">
        <f>IFERROR(__xludf.DUMMYFUNCTION("""COMPUTED_VALUE"""),1.0)</f>
        <v>1</v>
      </c>
      <c r="LL35">
        <f>IFERROR(__xludf.DUMMYFUNCTION("""COMPUTED_VALUE"""),1.0)</f>
        <v>1</v>
      </c>
      <c r="LM35">
        <f>IFERROR(__xludf.DUMMYFUNCTION("""COMPUTED_VALUE"""),1.0)</f>
        <v>1</v>
      </c>
      <c r="LN35">
        <f>IFERROR(__xludf.DUMMYFUNCTION("""COMPUTED_VALUE"""),1.0)</f>
        <v>1</v>
      </c>
      <c r="LO35">
        <f>IFERROR(__xludf.DUMMYFUNCTION("""COMPUTED_VALUE"""),1.0)</f>
        <v>1</v>
      </c>
      <c r="LP35">
        <f>IFERROR(__xludf.DUMMYFUNCTION("""COMPUTED_VALUE"""),1.0)</f>
        <v>1</v>
      </c>
      <c r="LQ35" t="str">
        <f>IFERROR(__xludf.DUMMYFUNCTION("""COMPUTED_VALUE"""),"x")</f>
        <v>x</v>
      </c>
      <c r="LR35">
        <f>IFERROR(__xludf.DUMMYFUNCTION("""COMPUTED_VALUE"""),1.0)</f>
        <v>1</v>
      </c>
      <c r="LS35">
        <f>IFERROR(__xludf.DUMMYFUNCTION("""COMPUTED_VALUE"""),1.0)</f>
        <v>1</v>
      </c>
      <c r="LT35">
        <f>IFERROR(__xludf.DUMMYFUNCTION("""COMPUTED_VALUE"""),1.0)</f>
        <v>1</v>
      </c>
      <c r="LU35">
        <f>IFERROR(__xludf.DUMMYFUNCTION("""COMPUTED_VALUE"""),1.0)</f>
        <v>1</v>
      </c>
      <c r="LV35">
        <f>IFERROR(__xludf.DUMMYFUNCTION("""COMPUTED_VALUE"""),0.0)</f>
        <v>0</v>
      </c>
      <c r="LW35">
        <f>IFERROR(__xludf.DUMMYFUNCTION("""COMPUTED_VALUE"""),1.0)</f>
        <v>1</v>
      </c>
      <c r="LX35">
        <f>IFERROR(__xludf.DUMMYFUNCTION("""COMPUTED_VALUE"""),1.0)</f>
        <v>1</v>
      </c>
      <c r="LY35">
        <f>IFERROR(__xludf.DUMMYFUNCTION("""COMPUTED_VALUE"""),1.0)</f>
        <v>1</v>
      </c>
      <c r="LZ35">
        <f>IFERROR(__xludf.DUMMYFUNCTION("""COMPUTED_VALUE"""),1.0)</f>
        <v>1</v>
      </c>
      <c r="MA35">
        <f>IFERROR(__xludf.DUMMYFUNCTION("""COMPUTED_VALUE"""),1.0)</f>
        <v>1</v>
      </c>
      <c r="MB35">
        <f>IFERROR(__xludf.DUMMYFUNCTION("""COMPUTED_VALUE"""),1.0)</f>
        <v>1</v>
      </c>
      <c r="MC35">
        <f>IFERROR(__xludf.DUMMYFUNCTION("""COMPUTED_VALUE"""),1.0)</f>
        <v>1</v>
      </c>
      <c r="MD35">
        <f>IFERROR(__xludf.DUMMYFUNCTION("""COMPUTED_VALUE"""),1.0)</f>
        <v>1</v>
      </c>
      <c r="ME35">
        <f>IFERROR(__xludf.DUMMYFUNCTION("""COMPUTED_VALUE"""),0.0)</f>
        <v>0</v>
      </c>
      <c r="MF35">
        <f>IFERROR(__xludf.DUMMYFUNCTION("""COMPUTED_VALUE"""),1.0)</f>
        <v>1</v>
      </c>
      <c r="MG35">
        <f>IFERROR(__xludf.DUMMYFUNCTION("""COMPUTED_VALUE"""),1.0)</f>
        <v>1</v>
      </c>
      <c r="MH35">
        <f>IFERROR(__xludf.DUMMYFUNCTION("""COMPUTED_VALUE"""),0.0)</f>
        <v>0</v>
      </c>
      <c r="MI35">
        <f>IFERROR(__xludf.DUMMYFUNCTION("""COMPUTED_VALUE"""),1.0)</f>
        <v>1</v>
      </c>
      <c r="MJ35">
        <f>IFERROR(__xludf.DUMMYFUNCTION("""COMPUTED_VALUE"""),0.0)</f>
        <v>0</v>
      </c>
      <c r="MK35">
        <f>IFERROR(__xludf.DUMMYFUNCTION("""COMPUTED_VALUE"""),0.0)</f>
        <v>0</v>
      </c>
      <c r="ML35">
        <f>IFERROR(__xludf.DUMMYFUNCTION("""COMPUTED_VALUE"""),1.0)</f>
        <v>1</v>
      </c>
      <c r="MM35">
        <f>IFERROR(__xludf.DUMMYFUNCTION("""COMPUTED_VALUE"""),0.0)</f>
        <v>0</v>
      </c>
      <c r="MN35">
        <f>IFERROR(__xludf.DUMMYFUNCTION("""COMPUTED_VALUE"""),1.0)</f>
        <v>1</v>
      </c>
      <c r="MO35">
        <f>IFERROR(__xludf.DUMMYFUNCTION("""COMPUTED_VALUE"""),1.0)</f>
        <v>1</v>
      </c>
      <c r="MP35">
        <f>IFERROR(__xludf.DUMMYFUNCTION("""COMPUTED_VALUE"""),1.0)</f>
        <v>1</v>
      </c>
      <c r="MQ35">
        <f>IFERROR(__xludf.DUMMYFUNCTION("""COMPUTED_VALUE"""),1.0)</f>
        <v>1</v>
      </c>
      <c r="MR35">
        <f>IFERROR(__xludf.DUMMYFUNCTION("""COMPUTED_VALUE"""),1.0)</f>
        <v>1</v>
      </c>
      <c r="MS35">
        <f>IFERROR(__xludf.DUMMYFUNCTION("""COMPUTED_VALUE"""),0.0)</f>
        <v>0</v>
      </c>
      <c r="MT35" t="str">
        <f>IFERROR(__xludf.DUMMYFUNCTION("""COMPUTED_VALUE"""),"x")</f>
        <v>x</v>
      </c>
      <c r="MU35">
        <f>IFERROR(__xludf.DUMMYFUNCTION("""COMPUTED_VALUE"""),1.0)</f>
        <v>1</v>
      </c>
      <c r="MV35">
        <f>IFERROR(__xludf.DUMMYFUNCTION("""COMPUTED_VALUE"""),1.0)</f>
        <v>1</v>
      </c>
      <c r="MW35">
        <f>IFERROR(__xludf.DUMMYFUNCTION("""COMPUTED_VALUE"""),1.0)</f>
        <v>1</v>
      </c>
      <c r="MX35">
        <f>IFERROR(__xludf.DUMMYFUNCTION("""COMPUTED_VALUE"""),1.0)</f>
        <v>1</v>
      </c>
      <c r="MY35">
        <f>IFERROR(__xludf.DUMMYFUNCTION("""COMPUTED_VALUE"""),1.0)</f>
        <v>1</v>
      </c>
      <c r="MZ35">
        <f>IFERROR(__xludf.DUMMYFUNCTION("""COMPUTED_VALUE"""),1.0)</f>
        <v>1</v>
      </c>
      <c r="NA35">
        <f>IFERROR(__xludf.DUMMYFUNCTION("""COMPUTED_VALUE"""),0.0)</f>
        <v>0</v>
      </c>
      <c r="NB35">
        <f>IFERROR(__xludf.DUMMYFUNCTION("""COMPUTED_VALUE"""),0.0)</f>
        <v>0</v>
      </c>
      <c r="NC35">
        <f>IFERROR(__xludf.DUMMYFUNCTION("""COMPUTED_VALUE"""),1.0)</f>
        <v>1</v>
      </c>
      <c r="ND35">
        <f>IFERROR(__xludf.DUMMYFUNCTION("""COMPUTED_VALUE"""),1.0)</f>
        <v>1</v>
      </c>
      <c r="NE35">
        <f>IFERROR(__xludf.DUMMYFUNCTION("""COMPUTED_VALUE"""),1.0)</f>
        <v>1</v>
      </c>
      <c r="NF35">
        <f>IFERROR(__xludf.DUMMYFUNCTION("""COMPUTED_VALUE"""),0.0)</f>
        <v>0</v>
      </c>
      <c r="NG35">
        <f>IFERROR(__xludf.DUMMYFUNCTION("""COMPUTED_VALUE"""),0.0)</f>
        <v>0</v>
      </c>
      <c r="NH35">
        <f>IFERROR(__xludf.DUMMYFUNCTION("""COMPUTED_VALUE"""),0.0)</f>
        <v>0</v>
      </c>
      <c r="NI35">
        <f>IFERROR(__xludf.DUMMYFUNCTION("""COMPUTED_VALUE"""),0.0)</f>
        <v>0</v>
      </c>
      <c r="NJ35">
        <f>IFERROR(__xludf.DUMMYFUNCTION("""COMPUTED_VALUE"""),0.0)</f>
        <v>0</v>
      </c>
      <c r="NK35">
        <f>IFERROR(__xludf.DUMMYFUNCTION("""COMPUTED_VALUE"""),0.0)</f>
        <v>0</v>
      </c>
      <c r="NL35">
        <f>IFERROR(__xludf.DUMMYFUNCTION("""COMPUTED_VALUE"""),0.0)</f>
        <v>0</v>
      </c>
      <c r="NM35">
        <f>IFERROR(__xludf.DUMMYFUNCTION("""COMPUTED_VALUE"""),0.0)</f>
        <v>0</v>
      </c>
      <c r="NN35">
        <f>IFERROR(__xludf.DUMMYFUNCTION("""COMPUTED_VALUE"""),0.0)</f>
        <v>0</v>
      </c>
      <c r="NO35">
        <f>IFERROR(__xludf.DUMMYFUNCTION("""COMPUTED_VALUE"""),0.0)</f>
        <v>0</v>
      </c>
      <c r="NP35">
        <f>IFERROR(__xludf.DUMMYFUNCTION("""COMPUTED_VALUE"""),0.0)</f>
        <v>0</v>
      </c>
      <c r="NQ35">
        <f>IFERROR(__xludf.DUMMYFUNCTION("""COMPUTED_VALUE"""),0.0)</f>
        <v>0</v>
      </c>
      <c r="NR35">
        <f>IFERROR(__xludf.DUMMYFUNCTION("""COMPUTED_VALUE"""),0.0)</f>
        <v>0</v>
      </c>
    </row>
    <row r="36" ht="15.75" customHeight="1">
      <c r="A36">
        <f>IFERROR(__xludf.DUMMYFUNCTION("""COMPUTED_VALUE"""),35.0)</f>
        <v>35</v>
      </c>
      <c r="B36" t="str">
        <f>IFERROR(__xludf.DUMMYFUNCTION("""COMPUTED_VALUE"""),"LordZerato")</f>
        <v>LordZerato</v>
      </c>
      <c r="C36" t="str">
        <f>IFERROR(__xludf.DUMMYFUNCTION("""COMPUTED_VALUE"""),"Zlatko")</f>
        <v>Zlatko</v>
      </c>
      <c r="D36" t="str">
        <f>IFERROR(__xludf.DUMMYFUNCTION("""COMPUTED_VALUE"""),"Golubović")</f>
        <v>Golubović</v>
      </c>
      <c r="E36">
        <f>IFERROR(__xludf.DUMMYFUNCTION("""COMPUTED_VALUE"""),129.0)</f>
        <v>129</v>
      </c>
      <c r="F36" t="str">
        <f>IFERROR(__xludf.DUMMYFUNCTION("""COMPUTED_VALUE"""),"ODOBREN")</f>
        <v>ODOBREN</v>
      </c>
      <c r="G36" t="str">
        <f>IFERROR(__xludf.DUMMYFUNCTION("""COMPUTED_VALUE"""),"Kragujevac")</f>
        <v>Kragujevac</v>
      </c>
      <c r="H36" t="str">
        <f>IFERROR(__xludf.DUMMYFUNCTION("""COMPUTED_VALUE"""),"Prva kragujevačka gimnazija")</f>
        <v>Prva kragujevačka gimnazija</v>
      </c>
      <c r="I36" t="str">
        <f>IFERROR(__xludf.DUMMYFUNCTION("""COMPUTED_VALUE"""),"III")</f>
        <v>III</v>
      </c>
      <c r="J36" t="str">
        <f>IFERROR(__xludf.DUMMYFUNCTION("""COMPUTED_VALUE"""),"A")</f>
        <v>A</v>
      </c>
      <c r="L36" t="str">
        <f>IFERROR(__xludf.DUMMYFUNCTION("""COMPUTED_VALUE"""),"x")</f>
        <v>x</v>
      </c>
      <c r="M36" t="str">
        <f>IFERROR(__xludf.DUMMYFUNCTION("""COMPUTED_VALUE"""),"-")</f>
        <v>-</v>
      </c>
      <c r="N36" t="str">
        <f>IFERROR(__xludf.DUMMYFUNCTION("""COMPUTED_VALUE"""),"-")</f>
        <v>-</v>
      </c>
      <c r="O36" t="str">
        <f>IFERROR(__xludf.DUMMYFUNCTION("""COMPUTED_VALUE"""),"-")</f>
        <v>-</v>
      </c>
      <c r="P36">
        <f>IFERROR(__xludf.DUMMYFUNCTION("""COMPUTED_VALUE"""),100.0)</f>
        <v>100</v>
      </c>
      <c r="Q36">
        <f>IFERROR(__xludf.DUMMYFUNCTION("""COMPUTED_VALUE"""),11.0)</f>
        <v>11</v>
      </c>
      <c r="R36">
        <f>IFERROR(__xludf.DUMMYFUNCTION("""COMPUTED_VALUE"""),18.0)</f>
        <v>18</v>
      </c>
      <c r="S36" t="str">
        <f>IFERROR(__xludf.DUMMYFUNCTION("""COMPUTED_VALUE"""),"x")</f>
        <v>x</v>
      </c>
      <c r="T36" t="str">
        <f>IFERROR(__xludf.DUMMYFUNCTION("""COMPUTED_VALUE"""),"x")</f>
        <v>x</v>
      </c>
      <c r="U36" t="str">
        <f>IFERROR(__xludf.DUMMYFUNCTION("""COMPUTED_VALUE"""),"-")</f>
        <v>-</v>
      </c>
      <c r="V36" t="str">
        <f>IFERROR(__xludf.DUMMYFUNCTION("""COMPUTED_VALUE"""),"-")</f>
        <v>-</v>
      </c>
      <c r="W36" t="str">
        <f>IFERROR(__xludf.DUMMYFUNCTION("""COMPUTED_VALUE"""),"-")</f>
        <v>-</v>
      </c>
      <c r="X36" t="str">
        <f>IFERROR(__xludf.DUMMYFUNCTION("""COMPUTED_VALUE"""),"-")</f>
        <v>-</v>
      </c>
      <c r="Y36" t="str">
        <f>IFERROR(__xludf.DUMMYFUNCTION("""COMPUTED_VALUE"""),"-")</f>
        <v>-</v>
      </c>
      <c r="Z36" t="str">
        <f>IFERROR(__xludf.DUMMYFUNCTION("""COMPUTED_VALUE"""),"-")</f>
        <v>-</v>
      </c>
      <c r="AA36" t="str">
        <f>IFERROR(__xludf.DUMMYFUNCTION("""COMPUTED_VALUE"""),"-")</f>
        <v>-</v>
      </c>
      <c r="AB36" t="str">
        <f>IFERROR(__xludf.DUMMYFUNCTION("""COMPUTED_VALUE"""),"-")</f>
        <v>-</v>
      </c>
      <c r="AC36" t="str">
        <f>IFERROR(__xludf.DUMMYFUNCTION("""COMPUTED_VALUE"""),"-")</f>
        <v>-</v>
      </c>
      <c r="AD36" t="str">
        <f>IFERROR(__xludf.DUMMYFUNCTION("""COMPUTED_VALUE"""),"-")</f>
        <v>-</v>
      </c>
      <c r="AE36" t="str">
        <f>IFERROR(__xludf.DUMMYFUNCTION("""COMPUTED_VALUE"""),"-")</f>
        <v>-</v>
      </c>
      <c r="AF36" t="str">
        <f>IFERROR(__xludf.DUMMYFUNCTION("""COMPUTED_VALUE"""),"-")</f>
        <v>-</v>
      </c>
      <c r="AG36" t="str">
        <f>IFERROR(__xludf.DUMMYFUNCTION("""COMPUTED_VALUE"""),"-")</f>
        <v>-</v>
      </c>
      <c r="AH36" t="str">
        <f>IFERROR(__xludf.DUMMYFUNCTION("""COMPUTED_VALUE"""),"-")</f>
        <v>-</v>
      </c>
      <c r="AI36" t="str">
        <f>IFERROR(__xludf.DUMMYFUNCTION("""COMPUTED_VALUE"""),"-")</f>
        <v>-</v>
      </c>
      <c r="AJ36" t="str">
        <f>IFERROR(__xludf.DUMMYFUNCTION("""COMPUTED_VALUE"""),"-")</f>
        <v>-</v>
      </c>
      <c r="AK36" t="str">
        <f>IFERROR(__xludf.DUMMYFUNCTION("""COMPUTED_VALUE"""),"-")</f>
        <v>-</v>
      </c>
      <c r="AL36" t="str">
        <f>IFERROR(__xludf.DUMMYFUNCTION("""COMPUTED_VALUE"""),"-")</f>
        <v>-</v>
      </c>
      <c r="AM36" t="str">
        <f>IFERROR(__xludf.DUMMYFUNCTION("""COMPUTED_VALUE"""),"-")</f>
        <v>-</v>
      </c>
      <c r="AN36" t="str">
        <f>IFERROR(__xludf.DUMMYFUNCTION("""COMPUTED_VALUE"""),"-")</f>
        <v>-</v>
      </c>
      <c r="AO36" t="str">
        <f>IFERROR(__xludf.DUMMYFUNCTION("""COMPUTED_VALUE"""),"-")</f>
        <v>-</v>
      </c>
      <c r="AP36" t="str">
        <f>IFERROR(__xludf.DUMMYFUNCTION("""COMPUTED_VALUE"""),"-")</f>
        <v>-</v>
      </c>
      <c r="AQ36" t="str">
        <f>IFERROR(__xludf.DUMMYFUNCTION("""COMPUTED_VALUE"""),"-")</f>
        <v>-</v>
      </c>
      <c r="AR36" t="str">
        <f>IFERROR(__xludf.DUMMYFUNCTION("""COMPUTED_VALUE"""),"-")</f>
        <v>-</v>
      </c>
      <c r="AS36" t="str">
        <f>IFERROR(__xludf.DUMMYFUNCTION("""COMPUTED_VALUE"""),"-")</f>
        <v>-</v>
      </c>
      <c r="AT36" t="str">
        <f>IFERROR(__xludf.DUMMYFUNCTION("""COMPUTED_VALUE"""),"-")</f>
        <v>-</v>
      </c>
      <c r="AU36" t="str">
        <f>IFERROR(__xludf.DUMMYFUNCTION("""COMPUTED_VALUE"""),"-")</f>
        <v>-</v>
      </c>
      <c r="AV36" t="str">
        <f>IFERROR(__xludf.DUMMYFUNCTION("""COMPUTED_VALUE"""),"-")</f>
        <v>-</v>
      </c>
      <c r="AW36" t="str">
        <f>IFERROR(__xludf.DUMMYFUNCTION("""COMPUTED_VALUE"""),"-")</f>
        <v>-</v>
      </c>
      <c r="AX36" t="str">
        <f>IFERROR(__xludf.DUMMYFUNCTION("""COMPUTED_VALUE"""),"-")</f>
        <v>-</v>
      </c>
      <c r="AY36" t="str">
        <f>IFERROR(__xludf.DUMMYFUNCTION("""COMPUTED_VALUE"""),"-")</f>
        <v>-</v>
      </c>
      <c r="AZ36" t="str">
        <f>IFERROR(__xludf.DUMMYFUNCTION("""COMPUTED_VALUE"""),"-")</f>
        <v>-</v>
      </c>
      <c r="BA36" t="str">
        <f>IFERROR(__xludf.DUMMYFUNCTION("""COMPUTED_VALUE"""),"-")</f>
        <v>-</v>
      </c>
      <c r="BB36" t="str">
        <f>IFERROR(__xludf.DUMMYFUNCTION("""COMPUTED_VALUE"""),"-")</f>
        <v>-</v>
      </c>
      <c r="BC36" t="str">
        <f>IFERROR(__xludf.DUMMYFUNCTION("""COMPUTED_VALUE"""),"-")</f>
        <v>-</v>
      </c>
      <c r="BD36" t="str">
        <f>IFERROR(__xludf.DUMMYFUNCTION("""COMPUTED_VALUE"""),"-")</f>
        <v>-</v>
      </c>
      <c r="BE36" t="str">
        <f>IFERROR(__xludf.DUMMYFUNCTION("""COMPUTED_VALUE"""),"-")</f>
        <v>-</v>
      </c>
      <c r="BF36" t="str">
        <f>IFERROR(__xludf.DUMMYFUNCTION("""COMPUTED_VALUE"""),"-")</f>
        <v>-</v>
      </c>
      <c r="BG36" t="str">
        <f>IFERROR(__xludf.DUMMYFUNCTION("""COMPUTED_VALUE"""),"-")</f>
        <v>-</v>
      </c>
      <c r="BH36" t="str">
        <f>IFERROR(__xludf.DUMMYFUNCTION("""COMPUTED_VALUE"""),"-")</f>
        <v>-</v>
      </c>
      <c r="BI36" t="str">
        <f>IFERROR(__xludf.DUMMYFUNCTION("""COMPUTED_VALUE"""),"-")</f>
        <v>-</v>
      </c>
      <c r="BJ36" t="str">
        <f>IFERROR(__xludf.DUMMYFUNCTION("""COMPUTED_VALUE"""),"-")</f>
        <v>-</v>
      </c>
      <c r="BK36" t="str">
        <f>IFERROR(__xludf.DUMMYFUNCTION("""COMPUTED_VALUE"""),"x")</f>
        <v>x</v>
      </c>
      <c r="BL36" t="str">
        <f>IFERROR(__xludf.DUMMYFUNCTION("""COMPUTED_VALUE"""),"-")</f>
        <v>-</v>
      </c>
      <c r="BM36" t="str">
        <f>IFERROR(__xludf.DUMMYFUNCTION("""COMPUTED_VALUE"""),"-")</f>
        <v>-</v>
      </c>
      <c r="BN36" t="str">
        <f>IFERROR(__xludf.DUMMYFUNCTION("""COMPUTED_VALUE"""),"-")</f>
        <v>-</v>
      </c>
      <c r="BO36" t="str">
        <f>IFERROR(__xludf.DUMMYFUNCTION("""COMPUTED_VALUE"""),"-")</f>
        <v>-</v>
      </c>
      <c r="BP36" t="str">
        <f>IFERROR(__xludf.DUMMYFUNCTION("""COMPUTED_VALUE"""),"-")</f>
        <v>-</v>
      </c>
      <c r="BQ36" t="str">
        <f>IFERROR(__xludf.DUMMYFUNCTION("""COMPUTED_VALUE"""),"-")</f>
        <v>-</v>
      </c>
      <c r="BR36" t="str">
        <f>IFERROR(__xludf.DUMMYFUNCTION("""COMPUTED_VALUE"""),"-")</f>
        <v>-</v>
      </c>
      <c r="BS36" t="str">
        <f>IFERROR(__xludf.DUMMYFUNCTION("""COMPUTED_VALUE"""),"-")</f>
        <v>-</v>
      </c>
      <c r="BT36" t="str">
        <f>IFERROR(__xludf.DUMMYFUNCTION("""COMPUTED_VALUE"""),"-")</f>
        <v>-</v>
      </c>
      <c r="BU36" t="str">
        <f>IFERROR(__xludf.DUMMYFUNCTION("""COMPUTED_VALUE"""),"-")</f>
        <v>-</v>
      </c>
      <c r="BV36" t="str">
        <f>IFERROR(__xludf.DUMMYFUNCTION("""COMPUTED_VALUE"""),"-")</f>
        <v>-</v>
      </c>
      <c r="BW36" t="str">
        <f>IFERROR(__xludf.DUMMYFUNCTION("""COMPUTED_VALUE"""),"-")</f>
        <v>-</v>
      </c>
      <c r="BX36" t="str">
        <f>IFERROR(__xludf.DUMMYFUNCTION("""COMPUTED_VALUE"""),"-")</f>
        <v>-</v>
      </c>
      <c r="BY36" t="str">
        <f>IFERROR(__xludf.DUMMYFUNCTION("""COMPUTED_VALUE"""),"-")</f>
        <v>-</v>
      </c>
      <c r="BZ36" t="str">
        <f>IFERROR(__xludf.DUMMYFUNCTION("""COMPUTED_VALUE"""),"-")</f>
        <v>-</v>
      </c>
      <c r="CA36" t="str">
        <f>IFERROR(__xludf.DUMMYFUNCTION("""COMPUTED_VALUE"""),"-")</f>
        <v>-</v>
      </c>
      <c r="CB36" t="str">
        <f>IFERROR(__xludf.DUMMYFUNCTION("""COMPUTED_VALUE"""),"-")</f>
        <v>-</v>
      </c>
      <c r="CC36" t="str">
        <f>IFERROR(__xludf.DUMMYFUNCTION("""COMPUTED_VALUE"""),"-")</f>
        <v>-</v>
      </c>
      <c r="CD36" t="str">
        <f>IFERROR(__xludf.DUMMYFUNCTION("""COMPUTED_VALUE"""),"-")</f>
        <v>-</v>
      </c>
      <c r="CE36" t="str">
        <f>IFERROR(__xludf.DUMMYFUNCTION("""COMPUTED_VALUE"""),"-")</f>
        <v>-</v>
      </c>
      <c r="CF36" t="str">
        <f>IFERROR(__xludf.DUMMYFUNCTION("""COMPUTED_VALUE"""),"-")</f>
        <v>-</v>
      </c>
      <c r="CG36" t="str">
        <f>IFERROR(__xludf.DUMMYFUNCTION("""COMPUTED_VALUE"""),"-")</f>
        <v>-</v>
      </c>
      <c r="CH36" t="str">
        <f>IFERROR(__xludf.DUMMYFUNCTION("""COMPUTED_VALUE"""),"-")</f>
        <v>-</v>
      </c>
      <c r="CI36" t="str">
        <f>IFERROR(__xludf.DUMMYFUNCTION("""COMPUTED_VALUE"""),"-")</f>
        <v>-</v>
      </c>
      <c r="CJ36" t="str">
        <f>IFERROR(__xludf.DUMMYFUNCTION("""COMPUTED_VALUE"""),"-")</f>
        <v>-</v>
      </c>
      <c r="CK36" t="str">
        <f>IFERROR(__xludf.DUMMYFUNCTION("""COMPUTED_VALUE"""),"-")</f>
        <v>-</v>
      </c>
      <c r="CL36" t="str">
        <f>IFERROR(__xludf.DUMMYFUNCTION("""COMPUTED_VALUE"""),"-")</f>
        <v>-</v>
      </c>
      <c r="CM36" t="str">
        <f>IFERROR(__xludf.DUMMYFUNCTION("""COMPUTED_VALUE"""),"-")</f>
        <v>-</v>
      </c>
      <c r="CN36" t="str">
        <f>IFERROR(__xludf.DUMMYFUNCTION("""COMPUTED_VALUE"""),"-")</f>
        <v>-</v>
      </c>
      <c r="CO36" t="str">
        <f>IFERROR(__xludf.DUMMYFUNCTION("""COMPUTED_VALUE"""),"-")</f>
        <v>-</v>
      </c>
      <c r="CP36" t="str">
        <f>IFERROR(__xludf.DUMMYFUNCTION("""COMPUTED_VALUE"""),"-")</f>
        <v>-</v>
      </c>
      <c r="CQ36" t="str">
        <f>IFERROR(__xludf.DUMMYFUNCTION("""COMPUTED_VALUE"""),"-")</f>
        <v>-</v>
      </c>
      <c r="CR36" t="str">
        <f>IFERROR(__xludf.DUMMYFUNCTION("""COMPUTED_VALUE"""),"-")</f>
        <v>-</v>
      </c>
      <c r="CS36" t="str">
        <f>IFERROR(__xludf.DUMMYFUNCTION("""COMPUTED_VALUE"""),"x")</f>
        <v>x</v>
      </c>
      <c r="CT36" t="str">
        <f>IFERROR(__xludf.DUMMYFUNCTION("""COMPUTED_VALUE"""),"-")</f>
        <v>-</v>
      </c>
      <c r="CU36" t="str">
        <f>IFERROR(__xludf.DUMMYFUNCTION("""COMPUTED_VALUE"""),"-")</f>
        <v>-</v>
      </c>
      <c r="CV36" t="str">
        <f>IFERROR(__xludf.DUMMYFUNCTION("""COMPUTED_VALUE"""),"-")</f>
        <v>-</v>
      </c>
      <c r="CW36" t="str">
        <f>IFERROR(__xludf.DUMMYFUNCTION("""COMPUTED_VALUE"""),"-")</f>
        <v>-</v>
      </c>
      <c r="CX36" t="str">
        <f>IFERROR(__xludf.DUMMYFUNCTION("""COMPUTED_VALUE"""),"-")</f>
        <v>-</v>
      </c>
      <c r="CY36" t="str">
        <f>IFERROR(__xludf.DUMMYFUNCTION("""COMPUTED_VALUE"""),"-")</f>
        <v>-</v>
      </c>
      <c r="CZ36" t="str">
        <f>IFERROR(__xludf.DUMMYFUNCTION("""COMPUTED_VALUE"""),"-")</f>
        <v>-</v>
      </c>
      <c r="DA36" t="str">
        <f>IFERROR(__xludf.DUMMYFUNCTION("""COMPUTED_VALUE"""),"-")</f>
        <v>-</v>
      </c>
      <c r="DB36" t="str">
        <f>IFERROR(__xludf.DUMMYFUNCTION("""COMPUTED_VALUE"""),"-")</f>
        <v>-</v>
      </c>
      <c r="DC36" t="str">
        <f>IFERROR(__xludf.DUMMYFUNCTION("""COMPUTED_VALUE"""),"-")</f>
        <v>-</v>
      </c>
      <c r="DD36" t="str">
        <f>IFERROR(__xludf.DUMMYFUNCTION("""COMPUTED_VALUE"""),"-")</f>
        <v>-</v>
      </c>
      <c r="DE36" t="str">
        <f>IFERROR(__xludf.DUMMYFUNCTION("""COMPUTED_VALUE"""),"-")</f>
        <v>-</v>
      </c>
      <c r="DF36" t="str">
        <f>IFERROR(__xludf.DUMMYFUNCTION("""COMPUTED_VALUE"""),"-")</f>
        <v>-</v>
      </c>
      <c r="DG36" t="str">
        <f>IFERROR(__xludf.DUMMYFUNCTION("""COMPUTED_VALUE"""),"-")</f>
        <v>-</v>
      </c>
      <c r="DH36" t="str">
        <f>IFERROR(__xludf.DUMMYFUNCTION("""COMPUTED_VALUE"""),"-")</f>
        <v>-</v>
      </c>
      <c r="DI36" t="str">
        <f>IFERROR(__xludf.DUMMYFUNCTION("""COMPUTED_VALUE"""),"-")</f>
        <v>-</v>
      </c>
      <c r="DJ36" t="str">
        <f>IFERROR(__xludf.DUMMYFUNCTION("""COMPUTED_VALUE"""),"-")</f>
        <v>-</v>
      </c>
      <c r="DK36" t="str">
        <f>IFERROR(__xludf.DUMMYFUNCTION("""COMPUTED_VALUE"""),"-")</f>
        <v>-</v>
      </c>
      <c r="DL36" t="str">
        <f>IFERROR(__xludf.DUMMYFUNCTION("""COMPUTED_VALUE"""),"-")</f>
        <v>-</v>
      </c>
      <c r="DM36" t="str">
        <f>IFERROR(__xludf.DUMMYFUNCTION("""COMPUTED_VALUE"""),"-")</f>
        <v>-</v>
      </c>
      <c r="DN36" t="str">
        <f>IFERROR(__xludf.DUMMYFUNCTION("""COMPUTED_VALUE"""),"-")</f>
        <v>-</v>
      </c>
      <c r="DO36" t="str">
        <f>IFERROR(__xludf.DUMMYFUNCTION("""COMPUTED_VALUE"""),"-")</f>
        <v>-</v>
      </c>
      <c r="DP36" t="str">
        <f>IFERROR(__xludf.DUMMYFUNCTION("""COMPUTED_VALUE"""),"-")</f>
        <v>-</v>
      </c>
      <c r="DQ36" t="str">
        <f>IFERROR(__xludf.DUMMYFUNCTION("""COMPUTED_VALUE"""),"-")</f>
        <v>-</v>
      </c>
      <c r="DR36" t="str">
        <f>IFERROR(__xludf.DUMMYFUNCTION("""COMPUTED_VALUE"""),"-")</f>
        <v>-</v>
      </c>
      <c r="DS36" t="str">
        <f>IFERROR(__xludf.DUMMYFUNCTION("""COMPUTED_VALUE"""),"-")</f>
        <v>-</v>
      </c>
      <c r="DT36" t="str">
        <f>IFERROR(__xludf.DUMMYFUNCTION("""COMPUTED_VALUE"""),"-")</f>
        <v>-</v>
      </c>
      <c r="DU36" t="str">
        <f>IFERROR(__xludf.DUMMYFUNCTION("""COMPUTED_VALUE"""),"-")</f>
        <v>-</v>
      </c>
      <c r="DV36" t="str">
        <f>IFERROR(__xludf.DUMMYFUNCTION("""COMPUTED_VALUE"""),"-")</f>
        <v>-</v>
      </c>
      <c r="DW36" t="str">
        <f>IFERROR(__xludf.DUMMYFUNCTION("""COMPUTED_VALUE"""),"-")</f>
        <v>-</v>
      </c>
      <c r="DX36" t="str">
        <f>IFERROR(__xludf.DUMMYFUNCTION("""COMPUTED_VALUE"""),"-")</f>
        <v>-</v>
      </c>
      <c r="DY36" t="str">
        <f>IFERROR(__xludf.DUMMYFUNCTION("""COMPUTED_VALUE"""),"-")</f>
        <v>-</v>
      </c>
      <c r="DZ36" t="str">
        <f>IFERROR(__xludf.DUMMYFUNCTION("""COMPUTED_VALUE"""),"x")</f>
        <v>x</v>
      </c>
      <c r="EA36" t="str">
        <f>IFERROR(__xludf.DUMMYFUNCTION("""COMPUTED_VALUE"""),"OK")</f>
        <v>OK</v>
      </c>
      <c r="EB36" t="str">
        <f>IFERROR(__xludf.DUMMYFUNCTION("""COMPUTED_VALUE"""),"OK")</f>
        <v>OK</v>
      </c>
      <c r="EC36" t="str">
        <f>IFERROR(__xludf.DUMMYFUNCTION("""COMPUTED_VALUE"""),"OK")</f>
        <v>OK</v>
      </c>
      <c r="ED36" t="str">
        <f>IFERROR(__xludf.DUMMYFUNCTION("""COMPUTED_VALUE"""),"OK")</f>
        <v>OK</v>
      </c>
      <c r="EE36" t="str">
        <f>IFERROR(__xludf.DUMMYFUNCTION("""COMPUTED_VALUE"""),"OK")</f>
        <v>OK</v>
      </c>
      <c r="EF36" t="str">
        <f>IFERROR(__xludf.DUMMYFUNCTION("""COMPUTED_VALUE"""),"OK")</f>
        <v>OK</v>
      </c>
      <c r="EG36" t="str">
        <f>IFERROR(__xludf.DUMMYFUNCTION("""COMPUTED_VALUE"""),"OK")</f>
        <v>OK</v>
      </c>
      <c r="EH36" t="str">
        <f>IFERROR(__xludf.DUMMYFUNCTION("""COMPUTED_VALUE"""),"OK")</f>
        <v>OK</v>
      </c>
      <c r="EI36" t="str">
        <f>IFERROR(__xludf.DUMMYFUNCTION("""COMPUTED_VALUE"""),"OK")</f>
        <v>OK</v>
      </c>
      <c r="EJ36" t="str">
        <f>IFERROR(__xludf.DUMMYFUNCTION("""COMPUTED_VALUE"""),"OK")</f>
        <v>OK</v>
      </c>
      <c r="EK36" t="str">
        <f>IFERROR(__xludf.DUMMYFUNCTION("""COMPUTED_VALUE"""),"OK")</f>
        <v>OK</v>
      </c>
      <c r="EL36" t="str">
        <f>IFERROR(__xludf.DUMMYFUNCTION("""COMPUTED_VALUE"""),"OK")</f>
        <v>OK</v>
      </c>
      <c r="EM36" t="str">
        <f>IFERROR(__xludf.DUMMYFUNCTION("""COMPUTED_VALUE"""),"OK")</f>
        <v>OK</v>
      </c>
      <c r="EN36" t="str">
        <f>IFERROR(__xludf.DUMMYFUNCTION("""COMPUTED_VALUE"""),"OK")</f>
        <v>OK</v>
      </c>
      <c r="EO36" t="str">
        <f>IFERROR(__xludf.DUMMYFUNCTION("""COMPUTED_VALUE"""),"OK")</f>
        <v>OK</v>
      </c>
      <c r="EP36" t="str">
        <f>IFERROR(__xludf.DUMMYFUNCTION("""COMPUTED_VALUE"""),"OK")</f>
        <v>OK</v>
      </c>
      <c r="EQ36" t="str">
        <f>IFERROR(__xludf.DUMMYFUNCTION("""COMPUTED_VALUE"""),"x")</f>
        <v>x</v>
      </c>
      <c r="ER36" t="str">
        <f>IFERROR(__xludf.DUMMYFUNCTION("""COMPUTED_VALUE"""),"WA")</f>
        <v>WA</v>
      </c>
      <c r="ES36" t="str">
        <f>IFERROR(__xludf.DUMMYFUNCTION("""COMPUTED_VALUE"""),"OK")</f>
        <v>OK</v>
      </c>
      <c r="ET36" t="str">
        <f>IFERROR(__xludf.DUMMYFUNCTION("""COMPUTED_VALUE"""),"OK")</f>
        <v>OK</v>
      </c>
      <c r="EU36" t="str">
        <f>IFERROR(__xludf.DUMMYFUNCTION("""COMPUTED_VALUE"""),"OK")</f>
        <v>OK</v>
      </c>
      <c r="EV36" t="str">
        <f>IFERROR(__xludf.DUMMYFUNCTION("""COMPUTED_VALUE"""),"OK")</f>
        <v>OK</v>
      </c>
      <c r="EW36" t="str">
        <f>IFERROR(__xludf.DUMMYFUNCTION("""COMPUTED_VALUE"""),"OK")</f>
        <v>OK</v>
      </c>
      <c r="EX36" t="str">
        <f>IFERROR(__xludf.DUMMYFUNCTION("""COMPUTED_VALUE"""),"WA")</f>
        <v>WA</v>
      </c>
      <c r="EY36" t="str">
        <f>IFERROR(__xludf.DUMMYFUNCTION("""COMPUTED_VALUE"""),"WA")</f>
        <v>WA</v>
      </c>
      <c r="EZ36" t="str">
        <f>IFERROR(__xludf.DUMMYFUNCTION("""COMPUTED_VALUE"""),"WA")</f>
        <v>WA</v>
      </c>
      <c r="FA36" t="str">
        <f>IFERROR(__xludf.DUMMYFUNCTION("""COMPUTED_VALUE"""),"WA")</f>
        <v>WA</v>
      </c>
      <c r="FB36" t="str">
        <f>IFERROR(__xludf.DUMMYFUNCTION("""COMPUTED_VALUE"""),"OK")</f>
        <v>OK</v>
      </c>
      <c r="FC36" t="str">
        <f>IFERROR(__xludf.DUMMYFUNCTION("""COMPUTED_VALUE"""),"WA")</f>
        <v>WA</v>
      </c>
      <c r="FD36" t="str">
        <f>IFERROR(__xludf.DUMMYFUNCTION("""COMPUTED_VALUE"""),"WA")</f>
        <v>WA</v>
      </c>
      <c r="FE36" t="str">
        <f>IFERROR(__xludf.DUMMYFUNCTION("""COMPUTED_VALUE"""),"WA")</f>
        <v>WA</v>
      </c>
      <c r="FF36" t="str">
        <f>IFERROR(__xludf.DUMMYFUNCTION("""COMPUTED_VALUE"""),"WA")</f>
        <v>WA</v>
      </c>
      <c r="FG36" t="str">
        <f>IFERROR(__xludf.DUMMYFUNCTION("""COMPUTED_VALUE"""),"WA")</f>
        <v>WA</v>
      </c>
      <c r="FH36" t="str">
        <f>IFERROR(__xludf.DUMMYFUNCTION("""COMPUTED_VALUE"""),"WA")</f>
        <v>WA</v>
      </c>
      <c r="FI36" t="str">
        <f>IFERROR(__xludf.DUMMYFUNCTION("""COMPUTED_VALUE"""),"WA")</f>
        <v>WA</v>
      </c>
      <c r="FJ36" t="str">
        <f>IFERROR(__xludf.DUMMYFUNCTION("""COMPUTED_VALUE"""),"WA")</f>
        <v>WA</v>
      </c>
      <c r="FK36" t="str">
        <f>IFERROR(__xludf.DUMMYFUNCTION("""COMPUTED_VALUE"""),"WA")</f>
        <v>WA</v>
      </c>
      <c r="FL36" t="str">
        <f>IFERROR(__xludf.DUMMYFUNCTION("""COMPUTED_VALUE"""),"OK")</f>
        <v>OK</v>
      </c>
      <c r="FM36" t="str">
        <f>IFERROR(__xludf.DUMMYFUNCTION("""COMPUTED_VALUE"""),"WA")</f>
        <v>WA</v>
      </c>
      <c r="FN36" t="str">
        <f>IFERROR(__xludf.DUMMYFUNCTION("""COMPUTED_VALUE"""),"WA")</f>
        <v>WA</v>
      </c>
      <c r="FO36" t="str">
        <f>IFERROR(__xludf.DUMMYFUNCTION("""COMPUTED_VALUE"""),"WA")</f>
        <v>WA</v>
      </c>
      <c r="FP36" t="str">
        <f>IFERROR(__xludf.DUMMYFUNCTION("""COMPUTED_VALUE"""),"WA")</f>
        <v>WA</v>
      </c>
      <c r="FQ36" t="str">
        <f>IFERROR(__xludf.DUMMYFUNCTION("""COMPUTED_VALUE"""),"WA")</f>
        <v>WA</v>
      </c>
      <c r="FR36" t="str">
        <f>IFERROR(__xludf.DUMMYFUNCTION("""COMPUTED_VALUE"""),"WA")</f>
        <v>WA</v>
      </c>
      <c r="FS36" t="str">
        <f>IFERROR(__xludf.DUMMYFUNCTION("""COMPUTED_VALUE"""),"WA")</f>
        <v>WA</v>
      </c>
      <c r="FT36" t="str">
        <f>IFERROR(__xludf.DUMMYFUNCTION("""COMPUTED_VALUE"""),"x")</f>
        <v>x</v>
      </c>
      <c r="FU36" t="str">
        <f>IFERROR(__xludf.DUMMYFUNCTION("""COMPUTED_VALUE"""),"OK")</f>
        <v>OK</v>
      </c>
      <c r="FV36" t="str">
        <f>IFERROR(__xludf.DUMMYFUNCTION("""COMPUTED_VALUE"""),"OK")</f>
        <v>OK</v>
      </c>
      <c r="FW36" t="str">
        <f>IFERROR(__xludf.DUMMYFUNCTION("""COMPUTED_VALUE"""),"OK")</f>
        <v>OK</v>
      </c>
      <c r="FX36" t="str">
        <f>IFERROR(__xludf.DUMMYFUNCTION("""COMPUTED_VALUE"""),"OK")</f>
        <v>OK</v>
      </c>
      <c r="FY36" t="str">
        <f>IFERROR(__xludf.DUMMYFUNCTION("""COMPUTED_VALUE"""),"OK")</f>
        <v>OK</v>
      </c>
      <c r="FZ36" t="str">
        <f>IFERROR(__xludf.DUMMYFUNCTION("""COMPUTED_VALUE"""),"OK")</f>
        <v>OK</v>
      </c>
      <c r="GA36" t="str">
        <f>IFERROR(__xludf.DUMMYFUNCTION("""COMPUTED_VALUE"""),"TLE")</f>
        <v>TLE</v>
      </c>
      <c r="GB36" t="str">
        <f>IFERROR(__xludf.DUMMYFUNCTION("""COMPUTED_VALUE"""),"TLE")</f>
        <v>TLE</v>
      </c>
      <c r="GC36" t="str">
        <f>IFERROR(__xludf.DUMMYFUNCTION("""COMPUTED_VALUE"""),"OK")</f>
        <v>OK</v>
      </c>
      <c r="GD36" t="str">
        <f>IFERROR(__xludf.DUMMYFUNCTION("""COMPUTED_VALUE"""),"OK")</f>
        <v>OK</v>
      </c>
      <c r="GE36" t="str">
        <f>IFERROR(__xludf.DUMMYFUNCTION("""COMPUTED_VALUE"""),"OK")</f>
        <v>OK</v>
      </c>
      <c r="GF36" t="str">
        <f>IFERROR(__xludf.DUMMYFUNCTION("""COMPUTED_VALUE"""),"TLE")</f>
        <v>TLE</v>
      </c>
      <c r="GG36" t="str">
        <f>IFERROR(__xludf.DUMMYFUNCTION("""COMPUTED_VALUE"""),"TLE")</f>
        <v>TLE</v>
      </c>
      <c r="GH36" t="str">
        <f>IFERROR(__xludf.DUMMYFUNCTION("""COMPUTED_VALUE"""),"TLE")</f>
        <v>TLE</v>
      </c>
      <c r="GI36" t="str">
        <f>IFERROR(__xludf.DUMMYFUNCTION("""COMPUTED_VALUE"""),"TLE")</f>
        <v>TLE</v>
      </c>
      <c r="GJ36" t="str">
        <f>IFERROR(__xludf.DUMMYFUNCTION("""COMPUTED_VALUE"""),"MLE")</f>
        <v>MLE</v>
      </c>
      <c r="GK36" t="str">
        <f>IFERROR(__xludf.DUMMYFUNCTION("""COMPUTED_VALUE"""),"TLE")</f>
        <v>TLE</v>
      </c>
      <c r="GL36" t="str">
        <f>IFERROR(__xludf.DUMMYFUNCTION("""COMPUTED_VALUE"""),"TLE")</f>
        <v>TLE</v>
      </c>
      <c r="GM36" t="str">
        <f>IFERROR(__xludf.DUMMYFUNCTION("""COMPUTED_VALUE"""),"TLE")</f>
        <v>TLE</v>
      </c>
      <c r="GN36" t="str">
        <f>IFERROR(__xludf.DUMMYFUNCTION("""COMPUTED_VALUE"""),"TLE")</f>
        <v>TLE</v>
      </c>
      <c r="GO36" t="str">
        <f>IFERROR(__xludf.DUMMYFUNCTION("""COMPUTED_VALUE"""),"TLE")</f>
        <v>TLE</v>
      </c>
      <c r="GP36" t="str">
        <f>IFERROR(__xludf.DUMMYFUNCTION("""COMPUTED_VALUE"""),"TLE")</f>
        <v>TLE</v>
      </c>
      <c r="GQ36" t="str">
        <f>IFERROR(__xludf.DUMMYFUNCTION("""COMPUTED_VALUE"""),"MLE")</f>
        <v>MLE</v>
      </c>
      <c r="GR36" t="str">
        <f>IFERROR(__xludf.DUMMYFUNCTION("""COMPUTED_VALUE"""),"TLE")</f>
        <v>TLE</v>
      </c>
      <c r="GS36" t="str">
        <f>IFERROR(__xludf.DUMMYFUNCTION("""COMPUTED_VALUE"""),"x")</f>
        <v>x</v>
      </c>
      <c r="GT36" t="str">
        <f>IFERROR(__xludf.DUMMYFUNCTION("""COMPUTED_VALUE"""),"x")</f>
        <v>x</v>
      </c>
      <c r="GU36">
        <f>IFERROR(__xludf.DUMMYFUNCTION("""COMPUTED_VALUE"""),0.0)</f>
        <v>0</v>
      </c>
      <c r="GV36">
        <f>IFERROR(__xludf.DUMMYFUNCTION("""COMPUTED_VALUE"""),0.0)</f>
        <v>0</v>
      </c>
      <c r="GW36">
        <f>IFERROR(__xludf.DUMMYFUNCTION("""COMPUTED_VALUE"""),0.0)</f>
        <v>0</v>
      </c>
      <c r="GX36">
        <f>IFERROR(__xludf.DUMMYFUNCTION("""COMPUTED_VALUE"""),0.0)</f>
        <v>0</v>
      </c>
      <c r="GY36">
        <f>IFERROR(__xludf.DUMMYFUNCTION("""COMPUTED_VALUE"""),0.0)</f>
        <v>0</v>
      </c>
      <c r="GZ36">
        <f>IFERROR(__xludf.DUMMYFUNCTION("""COMPUTED_VALUE"""),0.0)</f>
        <v>0</v>
      </c>
      <c r="HA36">
        <f>IFERROR(__xludf.DUMMYFUNCTION("""COMPUTED_VALUE"""),0.0)</f>
        <v>0</v>
      </c>
      <c r="HB36">
        <f>IFERROR(__xludf.DUMMYFUNCTION("""COMPUTED_VALUE"""),0.0)</f>
        <v>0</v>
      </c>
      <c r="HC36">
        <f>IFERROR(__xludf.DUMMYFUNCTION("""COMPUTED_VALUE"""),0.0)</f>
        <v>0</v>
      </c>
      <c r="HD36">
        <f>IFERROR(__xludf.DUMMYFUNCTION("""COMPUTED_VALUE"""),0.0)</f>
        <v>0</v>
      </c>
      <c r="HE36">
        <f>IFERROR(__xludf.DUMMYFUNCTION("""COMPUTED_VALUE"""),0.0)</f>
        <v>0</v>
      </c>
      <c r="HF36">
        <f>IFERROR(__xludf.DUMMYFUNCTION("""COMPUTED_VALUE"""),0.0)</f>
        <v>0</v>
      </c>
      <c r="HG36">
        <f>IFERROR(__xludf.DUMMYFUNCTION("""COMPUTED_VALUE"""),0.0)</f>
        <v>0</v>
      </c>
      <c r="HH36">
        <f>IFERROR(__xludf.DUMMYFUNCTION("""COMPUTED_VALUE"""),0.0)</f>
        <v>0</v>
      </c>
      <c r="HI36">
        <f>IFERROR(__xludf.DUMMYFUNCTION("""COMPUTED_VALUE"""),0.0)</f>
        <v>0</v>
      </c>
      <c r="HJ36">
        <f>IFERROR(__xludf.DUMMYFUNCTION("""COMPUTED_VALUE"""),0.0)</f>
        <v>0</v>
      </c>
      <c r="HK36">
        <f>IFERROR(__xludf.DUMMYFUNCTION("""COMPUTED_VALUE"""),0.0)</f>
        <v>0</v>
      </c>
      <c r="HL36">
        <f>IFERROR(__xludf.DUMMYFUNCTION("""COMPUTED_VALUE"""),0.0)</f>
        <v>0</v>
      </c>
      <c r="HM36">
        <f>IFERROR(__xludf.DUMMYFUNCTION("""COMPUTED_VALUE"""),0.0)</f>
        <v>0</v>
      </c>
      <c r="HN36">
        <f>IFERROR(__xludf.DUMMYFUNCTION("""COMPUTED_VALUE"""),0.0)</f>
        <v>0</v>
      </c>
      <c r="HO36">
        <f>IFERROR(__xludf.DUMMYFUNCTION("""COMPUTED_VALUE"""),0.0)</f>
        <v>0</v>
      </c>
      <c r="HP36">
        <f>IFERROR(__xludf.DUMMYFUNCTION("""COMPUTED_VALUE"""),0.0)</f>
        <v>0</v>
      </c>
      <c r="HQ36">
        <f>IFERROR(__xludf.DUMMYFUNCTION("""COMPUTED_VALUE"""),0.0)</f>
        <v>0</v>
      </c>
      <c r="HR36">
        <f>IFERROR(__xludf.DUMMYFUNCTION("""COMPUTED_VALUE"""),0.0)</f>
        <v>0</v>
      </c>
      <c r="HS36">
        <f>IFERROR(__xludf.DUMMYFUNCTION("""COMPUTED_VALUE"""),0.0)</f>
        <v>0</v>
      </c>
      <c r="HT36">
        <f>IFERROR(__xludf.DUMMYFUNCTION("""COMPUTED_VALUE"""),0.0)</f>
        <v>0</v>
      </c>
      <c r="HU36">
        <f>IFERROR(__xludf.DUMMYFUNCTION("""COMPUTED_VALUE"""),0.0)</f>
        <v>0</v>
      </c>
      <c r="HV36">
        <f>IFERROR(__xludf.DUMMYFUNCTION("""COMPUTED_VALUE"""),0.0)</f>
        <v>0</v>
      </c>
      <c r="HW36">
        <f>IFERROR(__xludf.DUMMYFUNCTION("""COMPUTED_VALUE"""),0.0)</f>
        <v>0</v>
      </c>
      <c r="HX36">
        <f>IFERROR(__xludf.DUMMYFUNCTION("""COMPUTED_VALUE"""),0.0)</f>
        <v>0</v>
      </c>
      <c r="HY36">
        <f>IFERROR(__xludf.DUMMYFUNCTION("""COMPUTED_VALUE"""),0.0)</f>
        <v>0</v>
      </c>
      <c r="HZ36">
        <f>IFERROR(__xludf.DUMMYFUNCTION("""COMPUTED_VALUE"""),0.0)</f>
        <v>0</v>
      </c>
      <c r="IA36">
        <f>IFERROR(__xludf.DUMMYFUNCTION("""COMPUTED_VALUE"""),0.0)</f>
        <v>0</v>
      </c>
      <c r="IB36">
        <f>IFERROR(__xludf.DUMMYFUNCTION("""COMPUTED_VALUE"""),0.0)</f>
        <v>0</v>
      </c>
      <c r="IC36">
        <f>IFERROR(__xludf.DUMMYFUNCTION("""COMPUTED_VALUE"""),0.0)</f>
        <v>0</v>
      </c>
      <c r="ID36">
        <f>IFERROR(__xludf.DUMMYFUNCTION("""COMPUTED_VALUE"""),0.0)</f>
        <v>0</v>
      </c>
      <c r="IE36">
        <f>IFERROR(__xludf.DUMMYFUNCTION("""COMPUTED_VALUE"""),0.0)</f>
        <v>0</v>
      </c>
      <c r="IF36">
        <f>IFERROR(__xludf.DUMMYFUNCTION("""COMPUTED_VALUE"""),0.0)</f>
        <v>0</v>
      </c>
      <c r="IG36">
        <f>IFERROR(__xludf.DUMMYFUNCTION("""COMPUTED_VALUE"""),0.0)</f>
        <v>0</v>
      </c>
      <c r="IH36">
        <f>IFERROR(__xludf.DUMMYFUNCTION("""COMPUTED_VALUE"""),0.0)</f>
        <v>0</v>
      </c>
      <c r="II36">
        <f>IFERROR(__xludf.DUMMYFUNCTION("""COMPUTED_VALUE"""),0.0)</f>
        <v>0</v>
      </c>
      <c r="IJ36">
        <f>IFERROR(__xludf.DUMMYFUNCTION("""COMPUTED_VALUE"""),0.0)</f>
        <v>0</v>
      </c>
      <c r="IK36" t="str">
        <f>IFERROR(__xludf.DUMMYFUNCTION("""COMPUTED_VALUE"""),"x")</f>
        <v>x</v>
      </c>
      <c r="IL36">
        <f>IFERROR(__xludf.DUMMYFUNCTION("""COMPUTED_VALUE"""),0.0)</f>
        <v>0</v>
      </c>
      <c r="IM36">
        <f>IFERROR(__xludf.DUMMYFUNCTION("""COMPUTED_VALUE"""),0.0)</f>
        <v>0</v>
      </c>
      <c r="IN36">
        <f>IFERROR(__xludf.DUMMYFUNCTION("""COMPUTED_VALUE"""),0.0)</f>
        <v>0</v>
      </c>
      <c r="IO36">
        <f>IFERROR(__xludf.DUMMYFUNCTION("""COMPUTED_VALUE"""),0.0)</f>
        <v>0</v>
      </c>
      <c r="IP36">
        <f>IFERROR(__xludf.DUMMYFUNCTION("""COMPUTED_VALUE"""),0.0)</f>
        <v>0</v>
      </c>
      <c r="IQ36">
        <f>IFERROR(__xludf.DUMMYFUNCTION("""COMPUTED_VALUE"""),0.0)</f>
        <v>0</v>
      </c>
      <c r="IR36">
        <f>IFERROR(__xludf.DUMMYFUNCTION("""COMPUTED_VALUE"""),0.0)</f>
        <v>0</v>
      </c>
      <c r="IS36">
        <f>IFERROR(__xludf.DUMMYFUNCTION("""COMPUTED_VALUE"""),0.0)</f>
        <v>0</v>
      </c>
      <c r="IT36">
        <f>IFERROR(__xludf.DUMMYFUNCTION("""COMPUTED_VALUE"""),0.0)</f>
        <v>0</v>
      </c>
      <c r="IU36">
        <f>IFERROR(__xludf.DUMMYFUNCTION("""COMPUTED_VALUE"""),0.0)</f>
        <v>0</v>
      </c>
      <c r="IV36">
        <f>IFERROR(__xludf.DUMMYFUNCTION("""COMPUTED_VALUE"""),0.0)</f>
        <v>0</v>
      </c>
      <c r="IW36">
        <f>IFERROR(__xludf.DUMMYFUNCTION("""COMPUTED_VALUE"""),0.0)</f>
        <v>0</v>
      </c>
      <c r="IX36">
        <f>IFERROR(__xludf.DUMMYFUNCTION("""COMPUTED_VALUE"""),0.0)</f>
        <v>0</v>
      </c>
      <c r="IY36">
        <f>IFERROR(__xludf.DUMMYFUNCTION("""COMPUTED_VALUE"""),0.0)</f>
        <v>0</v>
      </c>
      <c r="IZ36">
        <f>IFERROR(__xludf.DUMMYFUNCTION("""COMPUTED_VALUE"""),0.0)</f>
        <v>0</v>
      </c>
      <c r="JA36">
        <f>IFERROR(__xludf.DUMMYFUNCTION("""COMPUTED_VALUE"""),0.0)</f>
        <v>0</v>
      </c>
      <c r="JB36">
        <f>IFERROR(__xludf.DUMMYFUNCTION("""COMPUTED_VALUE"""),0.0)</f>
        <v>0</v>
      </c>
      <c r="JC36">
        <f>IFERROR(__xludf.DUMMYFUNCTION("""COMPUTED_VALUE"""),0.0)</f>
        <v>0</v>
      </c>
      <c r="JD36">
        <f>IFERROR(__xludf.DUMMYFUNCTION("""COMPUTED_VALUE"""),0.0)</f>
        <v>0</v>
      </c>
      <c r="JE36">
        <f>IFERROR(__xludf.DUMMYFUNCTION("""COMPUTED_VALUE"""),0.0)</f>
        <v>0</v>
      </c>
      <c r="JF36">
        <f>IFERROR(__xludf.DUMMYFUNCTION("""COMPUTED_VALUE"""),0.0)</f>
        <v>0</v>
      </c>
      <c r="JG36">
        <f>IFERROR(__xludf.DUMMYFUNCTION("""COMPUTED_VALUE"""),0.0)</f>
        <v>0</v>
      </c>
      <c r="JH36">
        <f>IFERROR(__xludf.DUMMYFUNCTION("""COMPUTED_VALUE"""),0.0)</f>
        <v>0</v>
      </c>
      <c r="JI36">
        <f>IFERROR(__xludf.DUMMYFUNCTION("""COMPUTED_VALUE"""),0.0)</f>
        <v>0</v>
      </c>
      <c r="JJ36">
        <f>IFERROR(__xludf.DUMMYFUNCTION("""COMPUTED_VALUE"""),0.0)</f>
        <v>0</v>
      </c>
      <c r="JK36">
        <f>IFERROR(__xludf.DUMMYFUNCTION("""COMPUTED_VALUE"""),0.0)</f>
        <v>0</v>
      </c>
      <c r="JL36">
        <f>IFERROR(__xludf.DUMMYFUNCTION("""COMPUTED_VALUE"""),0.0)</f>
        <v>0</v>
      </c>
      <c r="JM36">
        <f>IFERROR(__xludf.DUMMYFUNCTION("""COMPUTED_VALUE"""),0.0)</f>
        <v>0</v>
      </c>
      <c r="JN36">
        <f>IFERROR(__xludf.DUMMYFUNCTION("""COMPUTED_VALUE"""),0.0)</f>
        <v>0</v>
      </c>
      <c r="JO36">
        <f>IFERROR(__xludf.DUMMYFUNCTION("""COMPUTED_VALUE"""),0.0)</f>
        <v>0</v>
      </c>
      <c r="JP36">
        <f>IFERROR(__xludf.DUMMYFUNCTION("""COMPUTED_VALUE"""),0.0)</f>
        <v>0</v>
      </c>
      <c r="JQ36">
        <f>IFERROR(__xludf.DUMMYFUNCTION("""COMPUTED_VALUE"""),0.0)</f>
        <v>0</v>
      </c>
      <c r="JR36">
        <f>IFERROR(__xludf.DUMMYFUNCTION("""COMPUTED_VALUE"""),0.0)</f>
        <v>0</v>
      </c>
      <c r="JS36" t="str">
        <f>IFERROR(__xludf.DUMMYFUNCTION("""COMPUTED_VALUE"""),"x")</f>
        <v>x</v>
      </c>
      <c r="JT36">
        <f>IFERROR(__xludf.DUMMYFUNCTION("""COMPUTED_VALUE"""),0.0)</f>
        <v>0</v>
      </c>
      <c r="JU36">
        <f>IFERROR(__xludf.DUMMYFUNCTION("""COMPUTED_VALUE"""),0.0)</f>
        <v>0</v>
      </c>
      <c r="JV36">
        <f>IFERROR(__xludf.DUMMYFUNCTION("""COMPUTED_VALUE"""),0.0)</f>
        <v>0</v>
      </c>
      <c r="JW36">
        <f>IFERROR(__xludf.DUMMYFUNCTION("""COMPUTED_VALUE"""),0.0)</f>
        <v>0</v>
      </c>
      <c r="JX36">
        <f>IFERROR(__xludf.DUMMYFUNCTION("""COMPUTED_VALUE"""),0.0)</f>
        <v>0</v>
      </c>
      <c r="JY36">
        <f>IFERROR(__xludf.DUMMYFUNCTION("""COMPUTED_VALUE"""),0.0)</f>
        <v>0</v>
      </c>
      <c r="JZ36">
        <f>IFERROR(__xludf.DUMMYFUNCTION("""COMPUTED_VALUE"""),0.0)</f>
        <v>0</v>
      </c>
      <c r="KA36">
        <f>IFERROR(__xludf.DUMMYFUNCTION("""COMPUTED_VALUE"""),0.0)</f>
        <v>0</v>
      </c>
      <c r="KB36">
        <f>IFERROR(__xludf.DUMMYFUNCTION("""COMPUTED_VALUE"""),0.0)</f>
        <v>0</v>
      </c>
      <c r="KC36">
        <f>IFERROR(__xludf.DUMMYFUNCTION("""COMPUTED_VALUE"""),0.0)</f>
        <v>0</v>
      </c>
      <c r="KD36">
        <f>IFERROR(__xludf.DUMMYFUNCTION("""COMPUTED_VALUE"""),0.0)</f>
        <v>0</v>
      </c>
      <c r="KE36">
        <f>IFERROR(__xludf.DUMMYFUNCTION("""COMPUTED_VALUE"""),0.0)</f>
        <v>0</v>
      </c>
      <c r="KF36">
        <f>IFERROR(__xludf.DUMMYFUNCTION("""COMPUTED_VALUE"""),0.0)</f>
        <v>0</v>
      </c>
      <c r="KG36">
        <f>IFERROR(__xludf.DUMMYFUNCTION("""COMPUTED_VALUE"""),0.0)</f>
        <v>0</v>
      </c>
      <c r="KH36">
        <f>IFERROR(__xludf.DUMMYFUNCTION("""COMPUTED_VALUE"""),0.0)</f>
        <v>0</v>
      </c>
      <c r="KI36">
        <f>IFERROR(__xludf.DUMMYFUNCTION("""COMPUTED_VALUE"""),0.0)</f>
        <v>0</v>
      </c>
      <c r="KJ36">
        <f>IFERROR(__xludf.DUMMYFUNCTION("""COMPUTED_VALUE"""),0.0)</f>
        <v>0</v>
      </c>
      <c r="KK36">
        <f>IFERROR(__xludf.DUMMYFUNCTION("""COMPUTED_VALUE"""),0.0)</f>
        <v>0</v>
      </c>
      <c r="KL36">
        <f>IFERROR(__xludf.DUMMYFUNCTION("""COMPUTED_VALUE"""),0.0)</f>
        <v>0</v>
      </c>
      <c r="KM36">
        <f>IFERROR(__xludf.DUMMYFUNCTION("""COMPUTED_VALUE"""),0.0)</f>
        <v>0</v>
      </c>
      <c r="KN36">
        <f>IFERROR(__xludf.DUMMYFUNCTION("""COMPUTED_VALUE"""),0.0)</f>
        <v>0</v>
      </c>
      <c r="KO36">
        <f>IFERROR(__xludf.DUMMYFUNCTION("""COMPUTED_VALUE"""),0.0)</f>
        <v>0</v>
      </c>
      <c r="KP36">
        <f>IFERROR(__xludf.DUMMYFUNCTION("""COMPUTED_VALUE"""),0.0)</f>
        <v>0</v>
      </c>
      <c r="KQ36">
        <f>IFERROR(__xludf.DUMMYFUNCTION("""COMPUTED_VALUE"""),0.0)</f>
        <v>0</v>
      </c>
      <c r="KR36">
        <f>IFERROR(__xludf.DUMMYFUNCTION("""COMPUTED_VALUE"""),0.0)</f>
        <v>0</v>
      </c>
      <c r="KS36">
        <f>IFERROR(__xludf.DUMMYFUNCTION("""COMPUTED_VALUE"""),0.0)</f>
        <v>0</v>
      </c>
      <c r="KT36">
        <f>IFERROR(__xludf.DUMMYFUNCTION("""COMPUTED_VALUE"""),0.0)</f>
        <v>0</v>
      </c>
      <c r="KU36">
        <f>IFERROR(__xludf.DUMMYFUNCTION("""COMPUTED_VALUE"""),0.0)</f>
        <v>0</v>
      </c>
      <c r="KV36">
        <f>IFERROR(__xludf.DUMMYFUNCTION("""COMPUTED_VALUE"""),0.0)</f>
        <v>0</v>
      </c>
      <c r="KW36">
        <f>IFERROR(__xludf.DUMMYFUNCTION("""COMPUTED_VALUE"""),0.0)</f>
        <v>0</v>
      </c>
      <c r="KX36">
        <f>IFERROR(__xludf.DUMMYFUNCTION("""COMPUTED_VALUE"""),0.0)</f>
        <v>0</v>
      </c>
      <c r="KY36">
        <f>IFERROR(__xludf.DUMMYFUNCTION("""COMPUTED_VALUE"""),0.0)</f>
        <v>0</v>
      </c>
      <c r="KZ36" t="str">
        <f>IFERROR(__xludf.DUMMYFUNCTION("""COMPUTED_VALUE"""),"x")</f>
        <v>x</v>
      </c>
      <c r="LA36">
        <f>IFERROR(__xludf.DUMMYFUNCTION("""COMPUTED_VALUE"""),1.0)</f>
        <v>1</v>
      </c>
      <c r="LB36">
        <f>IFERROR(__xludf.DUMMYFUNCTION("""COMPUTED_VALUE"""),1.0)</f>
        <v>1</v>
      </c>
      <c r="LC36">
        <f>IFERROR(__xludf.DUMMYFUNCTION("""COMPUTED_VALUE"""),1.0)</f>
        <v>1</v>
      </c>
      <c r="LD36">
        <f>IFERROR(__xludf.DUMMYFUNCTION("""COMPUTED_VALUE"""),1.0)</f>
        <v>1</v>
      </c>
      <c r="LE36">
        <f>IFERROR(__xludf.DUMMYFUNCTION("""COMPUTED_VALUE"""),1.0)</f>
        <v>1</v>
      </c>
      <c r="LF36">
        <f>IFERROR(__xludf.DUMMYFUNCTION("""COMPUTED_VALUE"""),1.0)</f>
        <v>1</v>
      </c>
      <c r="LG36">
        <f>IFERROR(__xludf.DUMMYFUNCTION("""COMPUTED_VALUE"""),1.0)</f>
        <v>1</v>
      </c>
      <c r="LH36">
        <f>IFERROR(__xludf.DUMMYFUNCTION("""COMPUTED_VALUE"""),1.0)</f>
        <v>1</v>
      </c>
      <c r="LI36">
        <f>IFERROR(__xludf.DUMMYFUNCTION("""COMPUTED_VALUE"""),1.0)</f>
        <v>1</v>
      </c>
      <c r="LJ36">
        <f>IFERROR(__xludf.DUMMYFUNCTION("""COMPUTED_VALUE"""),1.0)</f>
        <v>1</v>
      </c>
      <c r="LK36">
        <f>IFERROR(__xludf.DUMMYFUNCTION("""COMPUTED_VALUE"""),1.0)</f>
        <v>1</v>
      </c>
      <c r="LL36">
        <f>IFERROR(__xludf.DUMMYFUNCTION("""COMPUTED_VALUE"""),1.0)</f>
        <v>1</v>
      </c>
      <c r="LM36">
        <f>IFERROR(__xludf.DUMMYFUNCTION("""COMPUTED_VALUE"""),1.0)</f>
        <v>1</v>
      </c>
      <c r="LN36">
        <f>IFERROR(__xludf.DUMMYFUNCTION("""COMPUTED_VALUE"""),1.0)</f>
        <v>1</v>
      </c>
      <c r="LO36">
        <f>IFERROR(__xludf.DUMMYFUNCTION("""COMPUTED_VALUE"""),1.0)</f>
        <v>1</v>
      </c>
      <c r="LP36">
        <f>IFERROR(__xludf.DUMMYFUNCTION("""COMPUTED_VALUE"""),1.0)</f>
        <v>1</v>
      </c>
      <c r="LQ36" t="str">
        <f>IFERROR(__xludf.DUMMYFUNCTION("""COMPUTED_VALUE"""),"x")</f>
        <v>x</v>
      </c>
      <c r="LR36">
        <f>IFERROR(__xludf.DUMMYFUNCTION("""COMPUTED_VALUE"""),0.0)</f>
        <v>0</v>
      </c>
      <c r="LS36">
        <f>IFERROR(__xludf.DUMMYFUNCTION("""COMPUTED_VALUE"""),1.0)</f>
        <v>1</v>
      </c>
      <c r="LT36">
        <f>IFERROR(__xludf.DUMMYFUNCTION("""COMPUTED_VALUE"""),1.0)</f>
        <v>1</v>
      </c>
      <c r="LU36">
        <f>IFERROR(__xludf.DUMMYFUNCTION("""COMPUTED_VALUE"""),1.0)</f>
        <v>1</v>
      </c>
      <c r="LV36">
        <f>IFERROR(__xludf.DUMMYFUNCTION("""COMPUTED_VALUE"""),1.0)</f>
        <v>1</v>
      </c>
      <c r="LW36">
        <f>IFERROR(__xludf.DUMMYFUNCTION("""COMPUTED_VALUE"""),1.0)</f>
        <v>1</v>
      </c>
      <c r="LX36">
        <f>IFERROR(__xludf.DUMMYFUNCTION("""COMPUTED_VALUE"""),0.0)</f>
        <v>0</v>
      </c>
      <c r="LY36">
        <f>IFERROR(__xludf.DUMMYFUNCTION("""COMPUTED_VALUE"""),0.0)</f>
        <v>0</v>
      </c>
      <c r="LZ36">
        <f>IFERROR(__xludf.DUMMYFUNCTION("""COMPUTED_VALUE"""),0.0)</f>
        <v>0</v>
      </c>
      <c r="MA36">
        <f>IFERROR(__xludf.DUMMYFUNCTION("""COMPUTED_VALUE"""),0.0)</f>
        <v>0</v>
      </c>
      <c r="MB36">
        <f>IFERROR(__xludf.DUMMYFUNCTION("""COMPUTED_VALUE"""),1.0)</f>
        <v>1</v>
      </c>
      <c r="MC36">
        <f>IFERROR(__xludf.DUMMYFUNCTION("""COMPUTED_VALUE"""),0.0)</f>
        <v>0</v>
      </c>
      <c r="MD36">
        <f>IFERROR(__xludf.DUMMYFUNCTION("""COMPUTED_VALUE"""),0.0)</f>
        <v>0</v>
      </c>
      <c r="ME36">
        <f>IFERROR(__xludf.DUMMYFUNCTION("""COMPUTED_VALUE"""),0.0)</f>
        <v>0</v>
      </c>
      <c r="MF36">
        <f>IFERROR(__xludf.DUMMYFUNCTION("""COMPUTED_VALUE"""),0.0)</f>
        <v>0</v>
      </c>
      <c r="MG36">
        <f>IFERROR(__xludf.DUMMYFUNCTION("""COMPUTED_VALUE"""),0.0)</f>
        <v>0</v>
      </c>
      <c r="MH36">
        <f>IFERROR(__xludf.DUMMYFUNCTION("""COMPUTED_VALUE"""),0.0)</f>
        <v>0</v>
      </c>
      <c r="MI36">
        <f>IFERROR(__xludf.DUMMYFUNCTION("""COMPUTED_VALUE"""),0.0)</f>
        <v>0</v>
      </c>
      <c r="MJ36">
        <f>IFERROR(__xludf.DUMMYFUNCTION("""COMPUTED_VALUE"""),0.0)</f>
        <v>0</v>
      </c>
      <c r="MK36">
        <f>IFERROR(__xludf.DUMMYFUNCTION("""COMPUTED_VALUE"""),0.0)</f>
        <v>0</v>
      </c>
      <c r="ML36">
        <f>IFERROR(__xludf.DUMMYFUNCTION("""COMPUTED_VALUE"""),1.0)</f>
        <v>1</v>
      </c>
      <c r="MM36">
        <f>IFERROR(__xludf.DUMMYFUNCTION("""COMPUTED_VALUE"""),0.0)</f>
        <v>0</v>
      </c>
      <c r="MN36">
        <f>IFERROR(__xludf.DUMMYFUNCTION("""COMPUTED_VALUE"""),0.0)</f>
        <v>0</v>
      </c>
      <c r="MO36">
        <f>IFERROR(__xludf.DUMMYFUNCTION("""COMPUTED_VALUE"""),0.0)</f>
        <v>0</v>
      </c>
      <c r="MP36">
        <f>IFERROR(__xludf.DUMMYFUNCTION("""COMPUTED_VALUE"""),0.0)</f>
        <v>0</v>
      </c>
      <c r="MQ36">
        <f>IFERROR(__xludf.DUMMYFUNCTION("""COMPUTED_VALUE"""),0.0)</f>
        <v>0</v>
      </c>
      <c r="MR36">
        <f>IFERROR(__xludf.DUMMYFUNCTION("""COMPUTED_VALUE"""),0.0)</f>
        <v>0</v>
      </c>
      <c r="MS36">
        <f>IFERROR(__xludf.DUMMYFUNCTION("""COMPUTED_VALUE"""),0.0)</f>
        <v>0</v>
      </c>
      <c r="MT36" t="str">
        <f>IFERROR(__xludf.DUMMYFUNCTION("""COMPUTED_VALUE"""),"x")</f>
        <v>x</v>
      </c>
      <c r="MU36">
        <f>IFERROR(__xludf.DUMMYFUNCTION("""COMPUTED_VALUE"""),1.0)</f>
        <v>1</v>
      </c>
      <c r="MV36">
        <f>IFERROR(__xludf.DUMMYFUNCTION("""COMPUTED_VALUE"""),1.0)</f>
        <v>1</v>
      </c>
      <c r="MW36">
        <f>IFERROR(__xludf.DUMMYFUNCTION("""COMPUTED_VALUE"""),1.0)</f>
        <v>1</v>
      </c>
      <c r="MX36">
        <f>IFERROR(__xludf.DUMMYFUNCTION("""COMPUTED_VALUE"""),1.0)</f>
        <v>1</v>
      </c>
      <c r="MY36">
        <f>IFERROR(__xludf.DUMMYFUNCTION("""COMPUTED_VALUE"""),1.0)</f>
        <v>1</v>
      </c>
      <c r="MZ36">
        <f>IFERROR(__xludf.DUMMYFUNCTION("""COMPUTED_VALUE"""),1.0)</f>
        <v>1</v>
      </c>
      <c r="NA36">
        <f>IFERROR(__xludf.DUMMYFUNCTION("""COMPUTED_VALUE"""),0.0)</f>
        <v>0</v>
      </c>
      <c r="NB36">
        <f>IFERROR(__xludf.DUMMYFUNCTION("""COMPUTED_VALUE"""),0.0)</f>
        <v>0</v>
      </c>
      <c r="NC36">
        <f>IFERROR(__xludf.DUMMYFUNCTION("""COMPUTED_VALUE"""),1.0)</f>
        <v>1</v>
      </c>
      <c r="ND36">
        <f>IFERROR(__xludf.DUMMYFUNCTION("""COMPUTED_VALUE"""),1.0)</f>
        <v>1</v>
      </c>
      <c r="NE36">
        <f>IFERROR(__xludf.DUMMYFUNCTION("""COMPUTED_VALUE"""),1.0)</f>
        <v>1</v>
      </c>
      <c r="NF36">
        <f>IFERROR(__xludf.DUMMYFUNCTION("""COMPUTED_VALUE"""),0.0)</f>
        <v>0</v>
      </c>
      <c r="NG36">
        <f>IFERROR(__xludf.DUMMYFUNCTION("""COMPUTED_VALUE"""),0.0)</f>
        <v>0</v>
      </c>
      <c r="NH36">
        <f>IFERROR(__xludf.DUMMYFUNCTION("""COMPUTED_VALUE"""),0.0)</f>
        <v>0</v>
      </c>
      <c r="NI36">
        <f>IFERROR(__xludf.DUMMYFUNCTION("""COMPUTED_VALUE"""),0.0)</f>
        <v>0</v>
      </c>
      <c r="NJ36">
        <f>IFERROR(__xludf.DUMMYFUNCTION("""COMPUTED_VALUE"""),0.0)</f>
        <v>0</v>
      </c>
      <c r="NK36">
        <f>IFERROR(__xludf.DUMMYFUNCTION("""COMPUTED_VALUE"""),0.0)</f>
        <v>0</v>
      </c>
      <c r="NL36">
        <f>IFERROR(__xludf.DUMMYFUNCTION("""COMPUTED_VALUE"""),0.0)</f>
        <v>0</v>
      </c>
      <c r="NM36">
        <f>IFERROR(__xludf.DUMMYFUNCTION("""COMPUTED_VALUE"""),0.0)</f>
        <v>0</v>
      </c>
      <c r="NN36">
        <f>IFERROR(__xludf.DUMMYFUNCTION("""COMPUTED_VALUE"""),0.0)</f>
        <v>0</v>
      </c>
      <c r="NO36">
        <f>IFERROR(__xludf.DUMMYFUNCTION("""COMPUTED_VALUE"""),0.0)</f>
        <v>0</v>
      </c>
      <c r="NP36">
        <f>IFERROR(__xludf.DUMMYFUNCTION("""COMPUTED_VALUE"""),0.0)</f>
        <v>0</v>
      </c>
      <c r="NQ36">
        <f>IFERROR(__xludf.DUMMYFUNCTION("""COMPUTED_VALUE"""),0.0)</f>
        <v>0</v>
      </c>
      <c r="NR36">
        <f>IFERROR(__xludf.DUMMYFUNCTION("""COMPUTED_VALUE"""),0.0)</f>
        <v>0</v>
      </c>
    </row>
    <row r="37" ht="15.75" customHeight="1">
      <c r="A37">
        <f>IFERROR(__xludf.DUMMYFUNCTION("""COMPUTED_VALUE"""),36.0)</f>
        <v>36</v>
      </c>
      <c r="B37" t="str">
        <f>IFERROR(__xludf.DUMMYFUNCTION("""COMPUTED_VALUE"""),"nikicakica")</f>
        <v>nikicakica</v>
      </c>
      <c r="C37" t="str">
        <f>IFERROR(__xludf.DUMMYFUNCTION("""COMPUTED_VALUE"""),"Nikola")</f>
        <v>Nikola</v>
      </c>
      <c r="D37" t="str">
        <f>IFERROR(__xludf.DUMMYFUNCTION("""COMPUTED_VALUE"""),"Čuturić")</f>
        <v>Čuturić</v>
      </c>
      <c r="E37">
        <f>IFERROR(__xludf.DUMMYFUNCTION("""COMPUTED_VALUE"""),129.0)</f>
        <v>129</v>
      </c>
      <c r="F37" t="str">
        <f>IFERROR(__xludf.DUMMYFUNCTION("""COMPUTED_VALUE"""),"ODOBREN")</f>
        <v>ODOBREN</v>
      </c>
      <c r="G37" t="str">
        <f>IFERROR(__xludf.DUMMYFUNCTION("""COMPUTED_VALUE"""),"Stari grad")</f>
        <v>Stari grad</v>
      </c>
      <c r="H37" t="str">
        <f>IFERROR(__xludf.DUMMYFUNCTION("""COMPUTED_VALUE"""),"Matematička gimnazija")</f>
        <v>Matematička gimnazija</v>
      </c>
      <c r="I37" t="str">
        <f>IFERROR(__xludf.DUMMYFUNCTION("""COMPUTED_VALUE"""),"III")</f>
        <v>III</v>
      </c>
      <c r="J37" t="str">
        <f>IFERROR(__xludf.DUMMYFUNCTION("""COMPUTED_VALUE"""),"A")</f>
        <v>A</v>
      </c>
      <c r="K37" t="str">
        <f>IFERROR(__xludf.DUMMYFUNCTION("""COMPUTED_VALUE"""),"Mijodrag Đurišić")</f>
        <v>Mijodrag Đurišić</v>
      </c>
      <c r="L37" t="str">
        <f>IFERROR(__xludf.DUMMYFUNCTION("""COMPUTED_VALUE"""),"x")</f>
        <v>x</v>
      </c>
      <c r="M37" t="str">
        <f>IFERROR(__xludf.DUMMYFUNCTION("""COMPUTED_VALUE"""),"-")</f>
        <v>-</v>
      </c>
      <c r="N37" t="str">
        <f>IFERROR(__xludf.DUMMYFUNCTION("""COMPUTED_VALUE"""),"-")</f>
        <v>-</v>
      </c>
      <c r="O37" t="str">
        <f>IFERROR(__xludf.DUMMYFUNCTION("""COMPUTED_VALUE"""),"-")</f>
        <v>-</v>
      </c>
      <c r="P37">
        <f>IFERROR(__xludf.DUMMYFUNCTION("""COMPUTED_VALUE"""),100.0)</f>
        <v>100</v>
      </c>
      <c r="Q37">
        <f>IFERROR(__xludf.DUMMYFUNCTION("""COMPUTED_VALUE"""),11.0)</f>
        <v>11</v>
      </c>
      <c r="R37">
        <f>IFERROR(__xludf.DUMMYFUNCTION("""COMPUTED_VALUE"""),18.0)</f>
        <v>18</v>
      </c>
      <c r="S37" t="str">
        <f>IFERROR(__xludf.DUMMYFUNCTION("""COMPUTED_VALUE"""),"x")</f>
        <v>x</v>
      </c>
      <c r="T37" t="str">
        <f>IFERROR(__xludf.DUMMYFUNCTION("""COMPUTED_VALUE"""),"x")</f>
        <v>x</v>
      </c>
      <c r="U37" t="str">
        <f>IFERROR(__xludf.DUMMYFUNCTION("""COMPUTED_VALUE"""),"-")</f>
        <v>-</v>
      </c>
      <c r="V37" t="str">
        <f>IFERROR(__xludf.DUMMYFUNCTION("""COMPUTED_VALUE"""),"-")</f>
        <v>-</v>
      </c>
      <c r="W37" t="str">
        <f>IFERROR(__xludf.DUMMYFUNCTION("""COMPUTED_VALUE"""),"-")</f>
        <v>-</v>
      </c>
      <c r="X37" t="str">
        <f>IFERROR(__xludf.DUMMYFUNCTION("""COMPUTED_VALUE"""),"-")</f>
        <v>-</v>
      </c>
      <c r="Y37" t="str">
        <f>IFERROR(__xludf.DUMMYFUNCTION("""COMPUTED_VALUE"""),"-")</f>
        <v>-</v>
      </c>
      <c r="Z37" t="str">
        <f>IFERROR(__xludf.DUMMYFUNCTION("""COMPUTED_VALUE"""),"-")</f>
        <v>-</v>
      </c>
      <c r="AA37" t="str">
        <f>IFERROR(__xludf.DUMMYFUNCTION("""COMPUTED_VALUE"""),"-")</f>
        <v>-</v>
      </c>
      <c r="AB37" t="str">
        <f>IFERROR(__xludf.DUMMYFUNCTION("""COMPUTED_VALUE"""),"-")</f>
        <v>-</v>
      </c>
      <c r="AC37" t="str">
        <f>IFERROR(__xludf.DUMMYFUNCTION("""COMPUTED_VALUE"""),"-")</f>
        <v>-</v>
      </c>
      <c r="AD37" t="str">
        <f>IFERROR(__xludf.DUMMYFUNCTION("""COMPUTED_VALUE"""),"-")</f>
        <v>-</v>
      </c>
      <c r="AE37" t="str">
        <f>IFERROR(__xludf.DUMMYFUNCTION("""COMPUTED_VALUE"""),"-")</f>
        <v>-</v>
      </c>
      <c r="AF37" t="str">
        <f>IFERROR(__xludf.DUMMYFUNCTION("""COMPUTED_VALUE"""),"-")</f>
        <v>-</v>
      </c>
      <c r="AG37" t="str">
        <f>IFERROR(__xludf.DUMMYFUNCTION("""COMPUTED_VALUE"""),"-")</f>
        <v>-</v>
      </c>
      <c r="AH37" t="str">
        <f>IFERROR(__xludf.DUMMYFUNCTION("""COMPUTED_VALUE"""),"-")</f>
        <v>-</v>
      </c>
      <c r="AI37" t="str">
        <f>IFERROR(__xludf.DUMMYFUNCTION("""COMPUTED_VALUE"""),"-")</f>
        <v>-</v>
      </c>
      <c r="AJ37" t="str">
        <f>IFERROR(__xludf.DUMMYFUNCTION("""COMPUTED_VALUE"""),"-")</f>
        <v>-</v>
      </c>
      <c r="AK37" t="str">
        <f>IFERROR(__xludf.DUMMYFUNCTION("""COMPUTED_VALUE"""),"-")</f>
        <v>-</v>
      </c>
      <c r="AL37" t="str">
        <f>IFERROR(__xludf.DUMMYFUNCTION("""COMPUTED_VALUE"""),"-")</f>
        <v>-</v>
      </c>
      <c r="AM37" t="str">
        <f>IFERROR(__xludf.DUMMYFUNCTION("""COMPUTED_VALUE"""),"-")</f>
        <v>-</v>
      </c>
      <c r="AN37" t="str">
        <f>IFERROR(__xludf.DUMMYFUNCTION("""COMPUTED_VALUE"""),"-")</f>
        <v>-</v>
      </c>
      <c r="AO37" t="str">
        <f>IFERROR(__xludf.DUMMYFUNCTION("""COMPUTED_VALUE"""),"-")</f>
        <v>-</v>
      </c>
      <c r="AP37" t="str">
        <f>IFERROR(__xludf.DUMMYFUNCTION("""COMPUTED_VALUE"""),"-")</f>
        <v>-</v>
      </c>
      <c r="AQ37" t="str">
        <f>IFERROR(__xludf.DUMMYFUNCTION("""COMPUTED_VALUE"""),"-")</f>
        <v>-</v>
      </c>
      <c r="AR37" t="str">
        <f>IFERROR(__xludf.DUMMYFUNCTION("""COMPUTED_VALUE"""),"-")</f>
        <v>-</v>
      </c>
      <c r="AS37" t="str">
        <f>IFERROR(__xludf.DUMMYFUNCTION("""COMPUTED_VALUE"""),"-")</f>
        <v>-</v>
      </c>
      <c r="AT37" t="str">
        <f>IFERROR(__xludf.DUMMYFUNCTION("""COMPUTED_VALUE"""),"-")</f>
        <v>-</v>
      </c>
      <c r="AU37" t="str">
        <f>IFERROR(__xludf.DUMMYFUNCTION("""COMPUTED_VALUE"""),"-")</f>
        <v>-</v>
      </c>
      <c r="AV37" t="str">
        <f>IFERROR(__xludf.DUMMYFUNCTION("""COMPUTED_VALUE"""),"-")</f>
        <v>-</v>
      </c>
      <c r="AW37" t="str">
        <f>IFERROR(__xludf.DUMMYFUNCTION("""COMPUTED_VALUE"""),"-")</f>
        <v>-</v>
      </c>
      <c r="AX37" t="str">
        <f>IFERROR(__xludf.DUMMYFUNCTION("""COMPUTED_VALUE"""),"-")</f>
        <v>-</v>
      </c>
      <c r="AY37" t="str">
        <f>IFERROR(__xludf.DUMMYFUNCTION("""COMPUTED_VALUE"""),"-")</f>
        <v>-</v>
      </c>
      <c r="AZ37" t="str">
        <f>IFERROR(__xludf.DUMMYFUNCTION("""COMPUTED_VALUE"""),"-")</f>
        <v>-</v>
      </c>
      <c r="BA37" t="str">
        <f>IFERROR(__xludf.DUMMYFUNCTION("""COMPUTED_VALUE"""),"-")</f>
        <v>-</v>
      </c>
      <c r="BB37" t="str">
        <f>IFERROR(__xludf.DUMMYFUNCTION("""COMPUTED_VALUE"""),"-")</f>
        <v>-</v>
      </c>
      <c r="BC37" t="str">
        <f>IFERROR(__xludf.DUMMYFUNCTION("""COMPUTED_VALUE"""),"-")</f>
        <v>-</v>
      </c>
      <c r="BD37" t="str">
        <f>IFERROR(__xludf.DUMMYFUNCTION("""COMPUTED_VALUE"""),"-")</f>
        <v>-</v>
      </c>
      <c r="BE37" t="str">
        <f>IFERROR(__xludf.DUMMYFUNCTION("""COMPUTED_VALUE"""),"-")</f>
        <v>-</v>
      </c>
      <c r="BF37" t="str">
        <f>IFERROR(__xludf.DUMMYFUNCTION("""COMPUTED_VALUE"""),"-")</f>
        <v>-</v>
      </c>
      <c r="BG37" t="str">
        <f>IFERROR(__xludf.DUMMYFUNCTION("""COMPUTED_VALUE"""),"-")</f>
        <v>-</v>
      </c>
      <c r="BH37" t="str">
        <f>IFERROR(__xludf.DUMMYFUNCTION("""COMPUTED_VALUE"""),"-")</f>
        <v>-</v>
      </c>
      <c r="BI37" t="str">
        <f>IFERROR(__xludf.DUMMYFUNCTION("""COMPUTED_VALUE"""),"-")</f>
        <v>-</v>
      </c>
      <c r="BJ37" t="str">
        <f>IFERROR(__xludf.DUMMYFUNCTION("""COMPUTED_VALUE"""),"-")</f>
        <v>-</v>
      </c>
      <c r="BK37" t="str">
        <f>IFERROR(__xludf.DUMMYFUNCTION("""COMPUTED_VALUE"""),"x")</f>
        <v>x</v>
      </c>
      <c r="BL37" t="str">
        <f>IFERROR(__xludf.DUMMYFUNCTION("""COMPUTED_VALUE"""),"-")</f>
        <v>-</v>
      </c>
      <c r="BM37" t="str">
        <f>IFERROR(__xludf.DUMMYFUNCTION("""COMPUTED_VALUE"""),"-")</f>
        <v>-</v>
      </c>
      <c r="BN37" t="str">
        <f>IFERROR(__xludf.DUMMYFUNCTION("""COMPUTED_VALUE"""),"-")</f>
        <v>-</v>
      </c>
      <c r="BO37" t="str">
        <f>IFERROR(__xludf.DUMMYFUNCTION("""COMPUTED_VALUE"""),"-")</f>
        <v>-</v>
      </c>
      <c r="BP37" t="str">
        <f>IFERROR(__xludf.DUMMYFUNCTION("""COMPUTED_VALUE"""),"-")</f>
        <v>-</v>
      </c>
      <c r="BQ37" t="str">
        <f>IFERROR(__xludf.DUMMYFUNCTION("""COMPUTED_VALUE"""),"-")</f>
        <v>-</v>
      </c>
      <c r="BR37" t="str">
        <f>IFERROR(__xludf.DUMMYFUNCTION("""COMPUTED_VALUE"""),"-")</f>
        <v>-</v>
      </c>
      <c r="BS37" t="str">
        <f>IFERROR(__xludf.DUMMYFUNCTION("""COMPUTED_VALUE"""),"-")</f>
        <v>-</v>
      </c>
      <c r="BT37" t="str">
        <f>IFERROR(__xludf.DUMMYFUNCTION("""COMPUTED_VALUE"""),"-")</f>
        <v>-</v>
      </c>
      <c r="BU37" t="str">
        <f>IFERROR(__xludf.DUMMYFUNCTION("""COMPUTED_VALUE"""),"-")</f>
        <v>-</v>
      </c>
      <c r="BV37" t="str">
        <f>IFERROR(__xludf.DUMMYFUNCTION("""COMPUTED_VALUE"""),"-")</f>
        <v>-</v>
      </c>
      <c r="BW37" t="str">
        <f>IFERROR(__xludf.DUMMYFUNCTION("""COMPUTED_VALUE"""),"-")</f>
        <v>-</v>
      </c>
      <c r="BX37" t="str">
        <f>IFERROR(__xludf.DUMMYFUNCTION("""COMPUTED_VALUE"""),"-")</f>
        <v>-</v>
      </c>
      <c r="BY37" t="str">
        <f>IFERROR(__xludf.DUMMYFUNCTION("""COMPUTED_VALUE"""),"-")</f>
        <v>-</v>
      </c>
      <c r="BZ37" t="str">
        <f>IFERROR(__xludf.DUMMYFUNCTION("""COMPUTED_VALUE"""),"-")</f>
        <v>-</v>
      </c>
      <c r="CA37" t="str">
        <f>IFERROR(__xludf.DUMMYFUNCTION("""COMPUTED_VALUE"""),"-")</f>
        <v>-</v>
      </c>
      <c r="CB37" t="str">
        <f>IFERROR(__xludf.DUMMYFUNCTION("""COMPUTED_VALUE"""),"-")</f>
        <v>-</v>
      </c>
      <c r="CC37" t="str">
        <f>IFERROR(__xludf.DUMMYFUNCTION("""COMPUTED_VALUE"""),"-")</f>
        <v>-</v>
      </c>
      <c r="CD37" t="str">
        <f>IFERROR(__xludf.DUMMYFUNCTION("""COMPUTED_VALUE"""),"-")</f>
        <v>-</v>
      </c>
      <c r="CE37" t="str">
        <f>IFERROR(__xludf.DUMMYFUNCTION("""COMPUTED_VALUE"""),"-")</f>
        <v>-</v>
      </c>
      <c r="CF37" t="str">
        <f>IFERROR(__xludf.DUMMYFUNCTION("""COMPUTED_VALUE"""),"-")</f>
        <v>-</v>
      </c>
      <c r="CG37" t="str">
        <f>IFERROR(__xludf.DUMMYFUNCTION("""COMPUTED_VALUE"""),"-")</f>
        <v>-</v>
      </c>
      <c r="CH37" t="str">
        <f>IFERROR(__xludf.DUMMYFUNCTION("""COMPUTED_VALUE"""),"-")</f>
        <v>-</v>
      </c>
      <c r="CI37" t="str">
        <f>IFERROR(__xludf.DUMMYFUNCTION("""COMPUTED_VALUE"""),"-")</f>
        <v>-</v>
      </c>
      <c r="CJ37" t="str">
        <f>IFERROR(__xludf.DUMMYFUNCTION("""COMPUTED_VALUE"""),"-")</f>
        <v>-</v>
      </c>
      <c r="CK37" t="str">
        <f>IFERROR(__xludf.DUMMYFUNCTION("""COMPUTED_VALUE"""),"-")</f>
        <v>-</v>
      </c>
      <c r="CL37" t="str">
        <f>IFERROR(__xludf.DUMMYFUNCTION("""COMPUTED_VALUE"""),"-")</f>
        <v>-</v>
      </c>
      <c r="CM37" t="str">
        <f>IFERROR(__xludf.DUMMYFUNCTION("""COMPUTED_VALUE"""),"-")</f>
        <v>-</v>
      </c>
      <c r="CN37" t="str">
        <f>IFERROR(__xludf.DUMMYFUNCTION("""COMPUTED_VALUE"""),"-")</f>
        <v>-</v>
      </c>
      <c r="CO37" t="str">
        <f>IFERROR(__xludf.DUMMYFUNCTION("""COMPUTED_VALUE"""),"-")</f>
        <v>-</v>
      </c>
      <c r="CP37" t="str">
        <f>IFERROR(__xludf.DUMMYFUNCTION("""COMPUTED_VALUE"""),"-")</f>
        <v>-</v>
      </c>
      <c r="CQ37" t="str">
        <f>IFERROR(__xludf.DUMMYFUNCTION("""COMPUTED_VALUE"""),"-")</f>
        <v>-</v>
      </c>
      <c r="CR37" t="str">
        <f>IFERROR(__xludf.DUMMYFUNCTION("""COMPUTED_VALUE"""),"-")</f>
        <v>-</v>
      </c>
      <c r="CS37" t="str">
        <f>IFERROR(__xludf.DUMMYFUNCTION("""COMPUTED_VALUE"""),"x")</f>
        <v>x</v>
      </c>
      <c r="CT37" t="str">
        <f>IFERROR(__xludf.DUMMYFUNCTION("""COMPUTED_VALUE"""),"-")</f>
        <v>-</v>
      </c>
      <c r="CU37" t="str">
        <f>IFERROR(__xludf.DUMMYFUNCTION("""COMPUTED_VALUE"""),"-")</f>
        <v>-</v>
      </c>
      <c r="CV37" t="str">
        <f>IFERROR(__xludf.DUMMYFUNCTION("""COMPUTED_VALUE"""),"-")</f>
        <v>-</v>
      </c>
      <c r="CW37" t="str">
        <f>IFERROR(__xludf.DUMMYFUNCTION("""COMPUTED_VALUE"""),"-")</f>
        <v>-</v>
      </c>
      <c r="CX37" t="str">
        <f>IFERROR(__xludf.DUMMYFUNCTION("""COMPUTED_VALUE"""),"-")</f>
        <v>-</v>
      </c>
      <c r="CY37" t="str">
        <f>IFERROR(__xludf.DUMMYFUNCTION("""COMPUTED_VALUE"""),"-")</f>
        <v>-</v>
      </c>
      <c r="CZ37" t="str">
        <f>IFERROR(__xludf.DUMMYFUNCTION("""COMPUTED_VALUE"""),"-")</f>
        <v>-</v>
      </c>
      <c r="DA37" t="str">
        <f>IFERROR(__xludf.DUMMYFUNCTION("""COMPUTED_VALUE"""),"-")</f>
        <v>-</v>
      </c>
      <c r="DB37" t="str">
        <f>IFERROR(__xludf.DUMMYFUNCTION("""COMPUTED_VALUE"""),"-")</f>
        <v>-</v>
      </c>
      <c r="DC37" t="str">
        <f>IFERROR(__xludf.DUMMYFUNCTION("""COMPUTED_VALUE"""),"-")</f>
        <v>-</v>
      </c>
      <c r="DD37" t="str">
        <f>IFERROR(__xludf.DUMMYFUNCTION("""COMPUTED_VALUE"""),"-")</f>
        <v>-</v>
      </c>
      <c r="DE37" t="str">
        <f>IFERROR(__xludf.DUMMYFUNCTION("""COMPUTED_VALUE"""),"-")</f>
        <v>-</v>
      </c>
      <c r="DF37" t="str">
        <f>IFERROR(__xludf.DUMMYFUNCTION("""COMPUTED_VALUE"""),"-")</f>
        <v>-</v>
      </c>
      <c r="DG37" t="str">
        <f>IFERROR(__xludf.DUMMYFUNCTION("""COMPUTED_VALUE"""),"-")</f>
        <v>-</v>
      </c>
      <c r="DH37" t="str">
        <f>IFERROR(__xludf.DUMMYFUNCTION("""COMPUTED_VALUE"""),"-")</f>
        <v>-</v>
      </c>
      <c r="DI37" t="str">
        <f>IFERROR(__xludf.DUMMYFUNCTION("""COMPUTED_VALUE"""),"-")</f>
        <v>-</v>
      </c>
      <c r="DJ37" t="str">
        <f>IFERROR(__xludf.DUMMYFUNCTION("""COMPUTED_VALUE"""),"-")</f>
        <v>-</v>
      </c>
      <c r="DK37" t="str">
        <f>IFERROR(__xludf.DUMMYFUNCTION("""COMPUTED_VALUE"""),"-")</f>
        <v>-</v>
      </c>
      <c r="DL37" t="str">
        <f>IFERROR(__xludf.DUMMYFUNCTION("""COMPUTED_VALUE"""),"-")</f>
        <v>-</v>
      </c>
      <c r="DM37" t="str">
        <f>IFERROR(__xludf.DUMMYFUNCTION("""COMPUTED_VALUE"""),"-")</f>
        <v>-</v>
      </c>
      <c r="DN37" t="str">
        <f>IFERROR(__xludf.DUMMYFUNCTION("""COMPUTED_VALUE"""),"-")</f>
        <v>-</v>
      </c>
      <c r="DO37" t="str">
        <f>IFERROR(__xludf.DUMMYFUNCTION("""COMPUTED_VALUE"""),"-")</f>
        <v>-</v>
      </c>
      <c r="DP37" t="str">
        <f>IFERROR(__xludf.DUMMYFUNCTION("""COMPUTED_VALUE"""),"-")</f>
        <v>-</v>
      </c>
      <c r="DQ37" t="str">
        <f>IFERROR(__xludf.DUMMYFUNCTION("""COMPUTED_VALUE"""),"-")</f>
        <v>-</v>
      </c>
      <c r="DR37" t="str">
        <f>IFERROR(__xludf.DUMMYFUNCTION("""COMPUTED_VALUE"""),"-")</f>
        <v>-</v>
      </c>
      <c r="DS37" t="str">
        <f>IFERROR(__xludf.DUMMYFUNCTION("""COMPUTED_VALUE"""),"-")</f>
        <v>-</v>
      </c>
      <c r="DT37" t="str">
        <f>IFERROR(__xludf.DUMMYFUNCTION("""COMPUTED_VALUE"""),"-")</f>
        <v>-</v>
      </c>
      <c r="DU37" t="str">
        <f>IFERROR(__xludf.DUMMYFUNCTION("""COMPUTED_VALUE"""),"-")</f>
        <v>-</v>
      </c>
      <c r="DV37" t="str">
        <f>IFERROR(__xludf.DUMMYFUNCTION("""COMPUTED_VALUE"""),"-")</f>
        <v>-</v>
      </c>
      <c r="DW37" t="str">
        <f>IFERROR(__xludf.DUMMYFUNCTION("""COMPUTED_VALUE"""),"-")</f>
        <v>-</v>
      </c>
      <c r="DX37" t="str">
        <f>IFERROR(__xludf.DUMMYFUNCTION("""COMPUTED_VALUE"""),"-")</f>
        <v>-</v>
      </c>
      <c r="DY37" t="str">
        <f>IFERROR(__xludf.DUMMYFUNCTION("""COMPUTED_VALUE"""),"-")</f>
        <v>-</v>
      </c>
      <c r="DZ37" t="str">
        <f>IFERROR(__xludf.DUMMYFUNCTION("""COMPUTED_VALUE"""),"x")</f>
        <v>x</v>
      </c>
      <c r="EA37" t="str">
        <f>IFERROR(__xludf.DUMMYFUNCTION("""COMPUTED_VALUE"""),"OK")</f>
        <v>OK</v>
      </c>
      <c r="EB37" t="str">
        <f>IFERROR(__xludf.DUMMYFUNCTION("""COMPUTED_VALUE"""),"OK")</f>
        <v>OK</v>
      </c>
      <c r="EC37" t="str">
        <f>IFERROR(__xludf.DUMMYFUNCTION("""COMPUTED_VALUE"""),"OK")</f>
        <v>OK</v>
      </c>
      <c r="ED37" t="str">
        <f>IFERROR(__xludf.DUMMYFUNCTION("""COMPUTED_VALUE"""),"OK")</f>
        <v>OK</v>
      </c>
      <c r="EE37" t="str">
        <f>IFERROR(__xludf.DUMMYFUNCTION("""COMPUTED_VALUE"""),"OK")</f>
        <v>OK</v>
      </c>
      <c r="EF37" t="str">
        <f>IFERROR(__xludf.DUMMYFUNCTION("""COMPUTED_VALUE"""),"OK")</f>
        <v>OK</v>
      </c>
      <c r="EG37" t="str">
        <f>IFERROR(__xludf.DUMMYFUNCTION("""COMPUTED_VALUE"""),"OK")</f>
        <v>OK</v>
      </c>
      <c r="EH37" t="str">
        <f>IFERROR(__xludf.DUMMYFUNCTION("""COMPUTED_VALUE"""),"OK")</f>
        <v>OK</v>
      </c>
      <c r="EI37" t="str">
        <f>IFERROR(__xludf.DUMMYFUNCTION("""COMPUTED_VALUE"""),"OK")</f>
        <v>OK</v>
      </c>
      <c r="EJ37" t="str">
        <f>IFERROR(__xludf.DUMMYFUNCTION("""COMPUTED_VALUE"""),"OK")</f>
        <v>OK</v>
      </c>
      <c r="EK37" t="str">
        <f>IFERROR(__xludf.DUMMYFUNCTION("""COMPUTED_VALUE"""),"OK")</f>
        <v>OK</v>
      </c>
      <c r="EL37" t="str">
        <f>IFERROR(__xludf.DUMMYFUNCTION("""COMPUTED_VALUE"""),"OK")</f>
        <v>OK</v>
      </c>
      <c r="EM37" t="str">
        <f>IFERROR(__xludf.DUMMYFUNCTION("""COMPUTED_VALUE"""),"OK")</f>
        <v>OK</v>
      </c>
      <c r="EN37" t="str">
        <f>IFERROR(__xludf.DUMMYFUNCTION("""COMPUTED_VALUE"""),"OK")</f>
        <v>OK</v>
      </c>
      <c r="EO37" t="str">
        <f>IFERROR(__xludf.DUMMYFUNCTION("""COMPUTED_VALUE"""),"OK")</f>
        <v>OK</v>
      </c>
      <c r="EP37" t="str">
        <f>IFERROR(__xludf.DUMMYFUNCTION("""COMPUTED_VALUE"""),"OK")</f>
        <v>OK</v>
      </c>
      <c r="EQ37" t="str">
        <f>IFERROR(__xludf.DUMMYFUNCTION("""COMPUTED_VALUE"""),"x")</f>
        <v>x</v>
      </c>
      <c r="ER37" t="str">
        <f>IFERROR(__xludf.DUMMYFUNCTION("""COMPUTED_VALUE"""),"WA")</f>
        <v>WA</v>
      </c>
      <c r="ES37" t="str">
        <f>IFERROR(__xludf.DUMMYFUNCTION("""COMPUTED_VALUE"""),"OK")</f>
        <v>OK</v>
      </c>
      <c r="ET37" t="str">
        <f>IFERROR(__xludf.DUMMYFUNCTION("""COMPUTED_VALUE"""),"OK")</f>
        <v>OK</v>
      </c>
      <c r="EU37" t="str">
        <f>IFERROR(__xludf.DUMMYFUNCTION("""COMPUTED_VALUE"""),"OK")</f>
        <v>OK</v>
      </c>
      <c r="EV37" t="str">
        <f>IFERROR(__xludf.DUMMYFUNCTION("""COMPUTED_VALUE"""),"OK")</f>
        <v>OK</v>
      </c>
      <c r="EW37" t="str">
        <f>IFERROR(__xludf.DUMMYFUNCTION("""COMPUTED_VALUE"""),"OK")</f>
        <v>OK</v>
      </c>
      <c r="EX37" t="str">
        <f>IFERROR(__xludf.DUMMYFUNCTION("""COMPUTED_VALUE"""),"WA")</f>
        <v>WA</v>
      </c>
      <c r="EY37" t="str">
        <f>IFERROR(__xludf.DUMMYFUNCTION("""COMPUTED_VALUE"""),"WA")</f>
        <v>WA</v>
      </c>
      <c r="EZ37" t="str">
        <f>IFERROR(__xludf.DUMMYFUNCTION("""COMPUTED_VALUE"""),"WA")</f>
        <v>WA</v>
      </c>
      <c r="FA37" t="str">
        <f>IFERROR(__xludf.DUMMYFUNCTION("""COMPUTED_VALUE"""),"WA")</f>
        <v>WA</v>
      </c>
      <c r="FB37" t="str">
        <f>IFERROR(__xludf.DUMMYFUNCTION("""COMPUTED_VALUE"""),"OK")</f>
        <v>OK</v>
      </c>
      <c r="FC37" t="str">
        <f>IFERROR(__xludf.DUMMYFUNCTION("""COMPUTED_VALUE"""),"WA")</f>
        <v>WA</v>
      </c>
      <c r="FD37" t="str">
        <f>IFERROR(__xludf.DUMMYFUNCTION("""COMPUTED_VALUE"""),"WA")</f>
        <v>WA</v>
      </c>
      <c r="FE37" t="str">
        <f>IFERROR(__xludf.DUMMYFUNCTION("""COMPUTED_VALUE"""),"WA")</f>
        <v>WA</v>
      </c>
      <c r="FF37" t="str">
        <f>IFERROR(__xludf.DUMMYFUNCTION("""COMPUTED_VALUE"""),"WA")</f>
        <v>WA</v>
      </c>
      <c r="FG37" t="str">
        <f>IFERROR(__xludf.DUMMYFUNCTION("""COMPUTED_VALUE"""),"WA")</f>
        <v>WA</v>
      </c>
      <c r="FH37" t="str">
        <f>IFERROR(__xludf.DUMMYFUNCTION("""COMPUTED_VALUE"""),"WA")</f>
        <v>WA</v>
      </c>
      <c r="FI37" t="str">
        <f>IFERROR(__xludf.DUMMYFUNCTION("""COMPUTED_VALUE"""),"WA")</f>
        <v>WA</v>
      </c>
      <c r="FJ37" t="str">
        <f>IFERROR(__xludf.DUMMYFUNCTION("""COMPUTED_VALUE"""),"WA")</f>
        <v>WA</v>
      </c>
      <c r="FK37" t="str">
        <f>IFERROR(__xludf.DUMMYFUNCTION("""COMPUTED_VALUE"""),"WA")</f>
        <v>WA</v>
      </c>
      <c r="FL37" t="str">
        <f>IFERROR(__xludf.DUMMYFUNCTION("""COMPUTED_VALUE"""),"OK")</f>
        <v>OK</v>
      </c>
      <c r="FM37" t="str">
        <f>IFERROR(__xludf.DUMMYFUNCTION("""COMPUTED_VALUE"""),"WA")</f>
        <v>WA</v>
      </c>
      <c r="FN37" t="str">
        <f>IFERROR(__xludf.DUMMYFUNCTION("""COMPUTED_VALUE"""),"WA")</f>
        <v>WA</v>
      </c>
      <c r="FO37" t="str">
        <f>IFERROR(__xludf.DUMMYFUNCTION("""COMPUTED_VALUE"""),"WA")</f>
        <v>WA</v>
      </c>
      <c r="FP37" t="str">
        <f>IFERROR(__xludf.DUMMYFUNCTION("""COMPUTED_VALUE"""),"WA")</f>
        <v>WA</v>
      </c>
      <c r="FQ37" t="str">
        <f>IFERROR(__xludf.DUMMYFUNCTION("""COMPUTED_VALUE"""),"WA")</f>
        <v>WA</v>
      </c>
      <c r="FR37" t="str">
        <f>IFERROR(__xludf.DUMMYFUNCTION("""COMPUTED_VALUE"""),"WA")</f>
        <v>WA</v>
      </c>
      <c r="FS37" t="str">
        <f>IFERROR(__xludf.DUMMYFUNCTION("""COMPUTED_VALUE"""),"WA")</f>
        <v>WA</v>
      </c>
      <c r="FT37" t="str">
        <f>IFERROR(__xludf.DUMMYFUNCTION("""COMPUTED_VALUE"""),"x")</f>
        <v>x</v>
      </c>
      <c r="FU37" t="str">
        <f>IFERROR(__xludf.DUMMYFUNCTION("""COMPUTED_VALUE"""),"OK")</f>
        <v>OK</v>
      </c>
      <c r="FV37" t="str">
        <f>IFERROR(__xludf.DUMMYFUNCTION("""COMPUTED_VALUE"""),"OK")</f>
        <v>OK</v>
      </c>
      <c r="FW37" t="str">
        <f>IFERROR(__xludf.DUMMYFUNCTION("""COMPUTED_VALUE"""),"OK")</f>
        <v>OK</v>
      </c>
      <c r="FX37" t="str">
        <f>IFERROR(__xludf.DUMMYFUNCTION("""COMPUTED_VALUE"""),"OK")</f>
        <v>OK</v>
      </c>
      <c r="FY37" t="str">
        <f>IFERROR(__xludf.DUMMYFUNCTION("""COMPUTED_VALUE"""),"OK")</f>
        <v>OK</v>
      </c>
      <c r="FZ37" t="str">
        <f>IFERROR(__xludf.DUMMYFUNCTION("""COMPUTED_VALUE"""),"OK")</f>
        <v>OK</v>
      </c>
      <c r="GA37" t="str">
        <f>IFERROR(__xludf.DUMMYFUNCTION("""COMPUTED_VALUE"""),"TLE")</f>
        <v>TLE</v>
      </c>
      <c r="GB37" t="str">
        <f>IFERROR(__xludf.DUMMYFUNCTION("""COMPUTED_VALUE"""),"TLE")</f>
        <v>TLE</v>
      </c>
      <c r="GC37" t="str">
        <f>IFERROR(__xludf.DUMMYFUNCTION("""COMPUTED_VALUE"""),"OK")</f>
        <v>OK</v>
      </c>
      <c r="GD37" t="str">
        <f>IFERROR(__xludf.DUMMYFUNCTION("""COMPUTED_VALUE"""),"OK")</f>
        <v>OK</v>
      </c>
      <c r="GE37" t="str">
        <f>IFERROR(__xludf.DUMMYFUNCTION("""COMPUTED_VALUE"""),"OK")</f>
        <v>OK</v>
      </c>
      <c r="GF37" t="str">
        <f>IFERROR(__xludf.DUMMYFUNCTION("""COMPUTED_VALUE"""),"TLE")</f>
        <v>TLE</v>
      </c>
      <c r="GG37" t="str">
        <f>IFERROR(__xludf.DUMMYFUNCTION("""COMPUTED_VALUE"""),"TLE")</f>
        <v>TLE</v>
      </c>
      <c r="GH37" t="str">
        <f>IFERROR(__xludf.DUMMYFUNCTION("""COMPUTED_VALUE"""),"TLE")</f>
        <v>TLE</v>
      </c>
      <c r="GI37" t="str">
        <f>IFERROR(__xludf.DUMMYFUNCTION("""COMPUTED_VALUE"""),"TLE")</f>
        <v>TLE</v>
      </c>
      <c r="GJ37" t="str">
        <f>IFERROR(__xludf.DUMMYFUNCTION("""COMPUTED_VALUE"""),"MLE")</f>
        <v>MLE</v>
      </c>
      <c r="GK37" t="str">
        <f>IFERROR(__xludf.DUMMYFUNCTION("""COMPUTED_VALUE"""),"TLE")</f>
        <v>TLE</v>
      </c>
      <c r="GL37" t="str">
        <f>IFERROR(__xludf.DUMMYFUNCTION("""COMPUTED_VALUE"""),"TLE")</f>
        <v>TLE</v>
      </c>
      <c r="GM37" t="str">
        <f>IFERROR(__xludf.DUMMYFUNCTION("""COMPUTED_VALUE"""),"TLE")</f>
        <v>TLE</v>
      </c>
      <c r="GN37" t="str">
        <f>IFERROR(__xludf.DUMMYFUNCTION("""COMPUTED_VALUE"""),"TLE")</f>
        <v>TLE</v>
      </c>
      <c r="GO37" t="str">
        <f>IFERROR(__xludf.DUMMYFUNCTION("""COMPUTED_VALUE"""),"TLE")</f>
        <v>TLE</v>
      </c>
      <c r="GP37" t="str">
        <f>IFERROR(__xludf.DUMMYFUNCTION("""COMPUTED_VALUE"""),"TLE")</f>
        <v>TLE</v>
      </c>
      <c r="GQ37" t="str">
        <f>IFERROR(__xludf.DUMMYFUNCTION("""COMPUTED_VALUE"""),"TLE")</f>
        <v>TLE</v>
      </c>
      <c r="GR37" t="str">
        <f>IFERROR(__xludf.DUMMYFUNCTION("""COMPUTED_VALUE"""),"TLE")</f>
        <v>TLE</v>
      </c>
      <c r="GS37" t="str">
        <f>IFERROR(__xludf.DUMMYFUNCTION("""COMPUTED_VALUE"""),"x")</f>
        <v>x</v>
      </c>
      <c r="GT37" t="str">
        <f>IFERROR(__xludf.DUMMYFUNCTION("""COMPUTED_VALUE"""),"x")</f>
        <v>x</v>
      </c>
      <c r="GU37">
        <f>IFERROR(__xludf.DUMMYFUNCTION("""COMPUTED_VALUE"""),0.0)</f>
        <v>0</v>
      </c>
      <c r="GV37">
        <f>IFERROR(__xludf.DUMMYFUNCTION("""COMPUTED_VALUE"""),0.0)</f>
        <v>0</v>
      </c>
      <c r="GW37">
        <f>IFERROR(__xludf.DUMMYFUNCTION("""COMPUTED_VALUE"""),0.0)</f>
        <v>0</v>
      </c>
      <c r="GX37">
        <f>IFERROR(__xludf.DUMMYFUNCTION("""COMPUTED_VALUE"""),0.0)</f>
        <v>0</v>
      </c>
      <c r="GY37">
        <f>IFERROR(__xludf.DUMMYFUNCTION("""COMPUTED_VALUE"""),0.0)</f>
        <v>0</v>
      </c>
      <c r="GZ37">
        <f>IFERROR(__xludf.DUMMYFUNCTION("""COMPUTED_VALUE"""),0.0)</f>
        <v>0</v>
      </c>
      <c r="HA37">
        <f>IFERROR(__xludf.DUMMYFUNCTION("""COMPUTED_VALUE"""),0.0)</f>
        <v>0</v>
      </c>
      <c r="HB37">
        <f>IFERROR(__xludf.DUMMYFUNCTION("""COMPUTED_VALUE"""),0.0)</f>
        <v>0</v>
      </c>
      <c r="HC37">
        <f>IFERROR(__xludf.DUMMYFUNCTION("""COMPUTED_VALUE"""),0.0)</f>
        <v>0</v>
      </c>
      <c r="HD37">
        <f>IFERROR(__xludf.DUMMYFUNCTION("""COMPUTED_VALUE"""),0.0)</f>
        <v>0</v>
      </c>
      <c r="HE37">
        <f>IFERROR(__xludf.DUMMYFUNCTION("""COMPUTED_VALUE"""),0.0)</f>
        <v>0</v>
      </c>
      <c r="HF37">
        <f>IFERROR(__xludf.DUMMYFUNCTION("""COMPUTED_VALUE"""),0.0)</f>
        <v>0</v>
      </c>
      <c r="HG37">
        <f>IFERROR(__xludf.DUMMYFUNCTION("""COMPUTED_VALUE"""),0.0)</f>
        <v>0</v>
      </c>
      <c r="HH37">
        <f>IFERROR(__xludf.DUMMYFUNCTION("""COMPUTED_VALUE"""),0.0)</f>
        <v>0</v>
      </c>
      <c r="HI37">
        <f>IFERROR(__xludf.DUMMYFUNCTION("""COMPUTED_VALUE"""),0.0)</f>
        <v>0</v>
      </c>
      <c r="HJ37">
        <f>IFERROR(__xludf.DUMMYFUNCTION("""COMPUTED_VALUE"""),0.0)</f>
        <v>0</v>
      </c>
      <c r="HK37">
        <f>IFERROR(__xludf.DUMMYFUNCTION("""COMPUTED_VALUE"""),0.0)</f>
        <v>0</v>
      </c>
      <c r="HL37">
        <f>IFERROR(__xludf.DUMMYFUNCTION("""COMPUTED_VALUE"""),0.0)</f>
        <v>0</v>
      </c>
      <c r="HM37">
        <f>IFERROR(__xludf.DUMMYFUNCTION("""COMPUTED_VALUE"""),0.0)</f>
        <v>0</v>
      </c>
      <c r="HN37">
        <f>IFERROR(__xludf.DUMMYFUNCTION("""COMPUTED_VALUE"""),0.0)</f>
        <v>0</v>
      </c>
      <c r="HO37">
        <f>IFERROR(__xludf.DUMMYFUNCTION("""COMPUTED_VALUE"""),0.0)</f>
        <v>0</v>
      </c>
      <c r="HP37">
        <f>IFERROR(__xludf.DUMMYFUNCTION("""COMPUTED_VALUE"""),0.0)</f>
        <v>0</v>
      </c>
      <c r="HQ37">
        <f>IFERROR(__xludf.DUMMYFUNCTION("""COMPUTED_VALUE"""),0.0)</f>
        <v>0</v>
      </c>
      <c r="HR37">
        <f>IFERROR(__xludf.DUMMYFUNCTION("""COMPUTED_VALUE"""),0.0)</f>
        <v>0</v>
      </c>
      <c r="HS37">
        <f>IFERROR(__xludf.DUMMYFUNCTION("""COMPUTED_VALUE"""),0.0)</f>
        <v>0</v>
      </c>
      <c r="HT37">
        <f>IFERROR(__xludf.DUMMYFUNCTION("""COMPUTED_VALUE"""),0.0)</f>
        <v>0</v>
      </c>
      <c r="HU37">
        <f>IFERROR(__xludf.DUMMYFUNCTION("""COMPUTED_VALUE"""),0.0)</f>
        <v>0</v>
      </c>
      <c r="HV37">
        <f>IFERROR(__xludf.DUMMYFUNCTION("""COMPUTED_VALUE"""),0.0)</f>
        <v>0</v>
      </c>
      <c r="HW37">
        <f>IFERROR(__xludf.DUMMYFUNCTION("""COMPUTED_VALUE"""),0.0)</f>
        <v>0</v>
      </c>
      <c r="HX37">
        <f>IFERROR(__xludf.DUMMYFUNCTION("""COMPUTED_VALUE"""),0.0)</f>
        <v>0</v>
      </c>
      <c r="HY37">
        <f>IFERROR(__xludf.DUMMYFUNCTION("""COMPUTED_VALUE"""),0.0)</f>
        <v>0</v>
      </c>
      <c r="HZ37">
        <f>IFERROR(__xludf.DUMMYFUNCTION("""COMPUTED_VALUE"""),0.0)</f>
        <v>0</v>
      </c>
      <c r="IA37">
        <f>IFERROR(__xludf.DUMMYFUNCTION("""COMPUTED_VALUE"""),0.0)</f>
        <v>0</v>
      </c>
      <c r="IB37">
        <f>IFERROR(__xludf.DUMMYFUNCTION("""COMPUTED_VALUE"""),0.0)</f>
        <v>0</v>
      </c>
      <c r="IC37">
        <f>IFERROR(__xludf.DUMMYFUNCTION("""COMPUTED_VALUE"""),0.0)</f>
        <v>0</v>
      </c>
      <c r="ID37">
        <f>IFERROR(__xludf.DUMMYFUNCTION("""COMPUTED_VALUE"""),0.0)</f>
        <v>0</v>
      </c>
      <c r="IE37">
        <f>IFERROR(__xludf.DUMMYFUNCTION("""COMPUTED_VALUE"""),0.0)</f>
        <v>0</v>
      </c>
      <c r="IF37">
        <f>IFERROR(__xludf.DUMMYFUNCTION("""COMPUTED_VALUE"""),0.0)</f>
        <v>0</v>
      </c>
      <c r="IG37">
        <f>IFERROR(__xludf.DUMMYFUNCTION("""COMPUTED_VALUE"""),0.0)</f>
        <v>0</v>
      </c>
      <c r="IH37">
        <f>IFERROR(__xludf.DUMMYFUNCTION("""COMPUTED_VALUE"""),0.0)</f>
        <v>0</v>
      </c>
      <c r="II37">
        <f>IFERROR(__xludf.DUMMYFUNCTION("""COMPUTED_VALUE"""),0.0)</f>
        <v>0</v>
      </c>
      <c r="IJ37">
        <f>IFERROR(__xludf.DUMMYFUNCTION("""COMPUTED_VALUE"""),0.0)</f>
        <v>0</v>
      </c>
      <c r="IK37" t="str">
        <f>IFERROR(__xludf.DUMMYFUNCTION("""COMPUTED_VALUE"""),"x")</f>
        <v>x</v>
      </c>
      <c r="IL37">
        <f>IFERROR(__xludf.DUMMYFUNCTION("""COMPUTED_VALUE"""),0.0)</f>
        <v>0</v>
      </c>
      <c r="IM37">
        <f>IFERROR(__xludf.DUMMYFUNCTION("""COMPUTED_VALUE"""),0.0)</f>
        <v>0</v>
      </c>
      <c r="IN37">
        <f>IFERROR(__xludf.DUMMYFUNCTION("""COMPUTED_VALUE"""),0.0)</f>
        <v>0</v>
      </c>
      <c r="IO37">
        <f>IFERROR(__xludf.DUMMYFUNCTION("""COMPUTED_VALUE"""),0.0)</f>
        <v>0</v>
      </c>
      <c r="IP37">
        <f>IFERROR(__xludf.DUMMYFUNCTION("""COMPUTED_VALUE"""),0.0)</f>
        <v>0</v>
      </c>
      <c r="IQ37">
        <f>IFERROR(__xludf.DUMMYFUNCTION("""COMPUTED_VALUE"""),0.0)</f>
        <v>0</v>
      </c>
      <c r="IR37">
        <f>IFERROR(__xludf.DUMMYFUNCTION("""COMPUTED_VALUE"""),0.0)</f>
        <v>0</v>
      </c>
      <c r="IS37">
        <f>IFERROR(__xludf.DUMMYFUNCTION("""COMPUTED_VALUE"""),0.0)</f>
        <v>0</v>
      </c>
      <c r="IT37">
        <f>IFERROR(__xludf.DUMMYFUNCTION("""COMPUTED_VALUE"""),0.0)</f>
        <v>0</v>
      </c>
      <c r="IU37">
        <f>IFERROR(__xludf.DUMMYFUNCTION("""COMPUTED_VALUE"""),0.0)</f>
        <v>0</v>
      </c>
      <c r="IV37">
        <f>IFERROR(__xludf.DUMMYFUNCTION("""COMPUTED_VALUE"""),0.0)</f>
        <v>0</v>
      </c>
      <c r="IW37">
        <f>IFERROR(__xludf.DUMMYFUNCTION("""COMPUTED_VALUE"""),0.0)</f>
        <v>0</v>
      </c>
      <c r="IX37">
        <f>IFERROR(__xludf.DUMMYFUNCTION("""COMPUTED_VALUE"""),0.0)</f>
        <v>0</v>
      </c>
      <c r="IY37">
        <f>IFERROR(__xludf.DUMMYFUNCTION("""COMPUTED_VALUE"""),0.0)</f>
        <v>0</v>
      </c>
      <c r="IZ37">
        <f>IFERROR(__xludf.DUMMYFUNCTION("""COMPUTED_VALUE"""),0.0)</f>
        <v>0</v>
      </c>
      <c r="JA37">
        <f>IFERROR(__xludf.DUMMYFUNCTION("""COMPUTED_VALUE"""),0.0)</f>
        <v>0</v>
      </c>
      <c r="JB37">
        <f>IFERROR(__xludf.DUMMYFUNCTION("""COMPUTED_VALUE"""),0.0)</f>
        <v>0</v>
      </c>
      <c r="JC37">
        <f>IFERROR(__xludf.DUMMYFUNCTION("""COMPUTED_VALUE"""),0.0)</f>
        <v>0</v>
      </c>
      <c r="JD37">
        <f>IFERROR(__xludf.DUMMYFUNCTION("""COMPUTED_VALUE"""),0.0)</f>
        <v>0</v>
      </c>
      <c r="JE37">
        <f>IFERROR(__xludf.DUMMYFUNCTION("""COMPUTED_VALUE"""),0.0)</f>
        <v>0</v>
      </c>
      <c r="JF37">
        <f>IFERROR(__xludf.DUMMYFUNCTION("""COMPUTED_VALUE"""),0.0)</f>
        <v>0</v>
      </c>
      <c r="JG37">
        <f>IFERROR(__xludf.DUMMYFUNCTION("""COMPUTED_VALUE"""),0.0)</f>
        <v>0</v>
      </c>
      <c r="JH37">
        <f>IFERROR(__xludf.DUMMYFUNCTION("""COMPUTED_VALUE"""),0.0)</f>
        <v>0</v>
      </c>
      <c r="JI37">
        <f>IFERROR(__xludf.DUMMYFUNCTION("""COMPUTED_VALUE"""),0.0)</f>
        <v>0</v>
      </c>
      <c r="JJ37">
        <f>IFERROR(__xludf.DUMMYFUNCTION("""COMPUTED_VALUE"""),0.0)</f>
        <v>0</v>
      </c>
      <c r="JK37">
        <f>IFERROR(__xludf.DUMMYFUNCTION("""COMPUTED_VALUE"""),0.0)</f>
        <v>0</v>
      </c>
      <c r="JL37">
        <f>IFERROR(__xludf.DUMMYFUNCTION("""COMPUTED_VALUE"""),0.0)</f>
        <v>0</v>
      </c>
      <c r="JM37">
        <f>IFERROR(__xludf.DUMMYFUNCTION("""COMPUTED_VALUE"""),0.0)</f>
        <v>0</v>
      </c>
      <c r="JN37">
        <f>IFERROR(__xludf.DUMMYFUNCTION("""COMPUTED_VALUE"""),0.0)</f>
        <v>0</v>
      </c>
      <c r="JO37">
        <f>IFERROR(__xludf.DUMMYFUNCTION("""COMPUTED_VALUE"""),0.0)</f>
        <v>0</v>
      </c>
      <c r="JP37">
        <f>IFERROR(__xludf.DUMMYFUNCTION("""COMPUTED_VALUE"""),0.0)</f>
        <v>0</v>
      </c>
      <c r="JQ37">
        <f>IFERROR(__xludf.DUMMYFUNCTION("""COMPUTED_VALUE"""),0.0)</f>
        <v>0</v>
      </c>
      <c r="JR37">
        <f>IFERROR(__xludf.DUMMYFUNCTION("""COMPUTED_VALUE"""),0.0)</f>
        <v>0</v>
      </c>
      <c r="JS37" t="str">
        <f>IFERROR(__xludf.DUMMYFUNCTION("""COMPUTED_VALUE"""),"x")</f>
        <v>x</v>
      </c>
      <c r="JT37">
        <f>IFERROR(__xludf.DUMMYFUNCTION("""COMPUTED_VALUE"""),0.0)</f>
        <v>0</v>
      </c>
      <c r="JU37">
        <f>IFERROR(__xludf.DUMMYFUNCTION("""COMPUTED_VALUE"""),0.0)</f>
        <v>0</v>
      </c>
      <c r="JV37">
        <f>IFERROR(__xludf.DUMMYFUNCTION("""COMPUTED_VALUE"""),0.0)</f>
        <v>0</v>
      </c>
      <c r="JW37">
        <f>IFERROR(__xludf.DUMMYFUNCTION("""COMPUTED_VALUE"""),0.0)</f>
        <v>0</v>
      </c>
      <c r="JX37">
        <f>IFERROR(__xludf.DUMMYFUNCTION("""COMPUTED_VALUE"""),0.0)</f>
        <v>0</v>
      </c>
      <c r="JY37">
        <f>IFERROR(__xludf.DUMMYFUNCTION("""COMPUTED_VALUE"""),0.0)</f>
        <v>0</v>
      </c>
      <c r="JZ37">
        <f>IFERROR(__xludf.DUMMYFUNCTION("""COMPUTED_VALUE"""),0.0)</f>
        <v>0</v>
      </c>
      <c r="KA37">
        <f>IFERROR(__xludf.DUMMYFUNCTION("""COMPUTED_VALUE"""),0.0)</f>
        <v>0</v>
      </c>
      <c r="KB37">
        <f>IFERROR(__xludf.DUMMYFUNCTION("""COMPUTED_VALUE"""),0.0)</f>
        <v>0</v>
      </c>
      <c r="KC37">
        <f>IFERROR(__xludf.DUMMYFUNCTION("""COMPUTED_VALUE"""),0.0)</f>
        <v>0</v>
      </c>
      <c r="KD37">
        <f>IFERROR(__xludf.DUMMYFUNCTION("""COMPUTED_VALUE"""),0.0)</f>
        <v>0</v>
      </c>
      <c r="KE37">
        <f>IFERROR(__xludf.DUMMYFUNCTION("""COMPUTED_VALUE"""),0.0)</f>
        <v>0</v>
      </c>
      <c r="KF37">
        <f>IFERROR(__xludf.DUMMYFUNCTION("""COMPUTED_VALUE"""),0.0)</f>
        <v>0</v>
      </c>
      <c r="KG37">
        <f>IFERROR(__xludf.DUMMYFUNCTION("""COMPUTED_VALUE"""),0.0)</f>
        <v>0</v>
      </c>
      <c r="KH37">
        <f>IFERROR(__xludf.DUMMYFUNCTION("""COMPUTED_VALUE"""),0.0)</f>
        <v>0</v>
      </c>
      <c r="KI37">
        <f>IFERROR(__xludf.DUMMYFUNCTION("""COMPUTED_VALUE"""),0.0)</f>
        <v>0</v>
      </c>
      <c r="KJ37">
        <f>IFERROR(__xludf.DUMMYFUNCTION("""COMPUTED_VALUE"""),0.0)</f>
        <v>0</v>
      </c>
      <c r="KK37">
        <f>IFERROR(__xludf.DUMMYFUNCTION("""COMPUTED_VALUE"""),0.0)</f>
        <v>0</v>
      </c>
      <c r="KL37">
        <f>IFERROR(__xludf.DUMMYFUNCTION("""COMPUTED_VALUE"""),0.0)</f>
        <v>0</v>
      </c>
      <c r="KM37">
        <f>IFERROR(__xludf.DUMMYFUNCTION("""COMPUTED_VALUE"""),0.0)</f>
        <v>0</v>
      </c>
      <c r="KN37">
        <f>IFERROR(__xludf.DUMMYFUNCTION("""COMPUTED_VALUE"""),0.0)</f>
        <v>0</v>
      </c>
      <c r="KO37">
        <f>IFERROR(__xludf.DUMMYFUNCTION("""COMPUTED_VALUE"""),0.0)</f>
        <v>0</v>
      </c>
      <c r="KP37">
        <f>IFERROR(__xludf.DUMMYFUNCTION("""COMPUTED_VALUE"""),0.0)</f>
        <v>0</v>
      </c>
      <c r="KQ37">
        <f>IFERROR(__xludf.DUMMYFUNCTION("""COMPUTED_VALUE"""),0.0)</f>
        <v>0</v>
      </c>
      <c r="KR37">
        <f>IFERROR(__xludf.DUMMYFUNCTION("""COMPUTED_VALUE"""),0.0)</f>
        <v>0</v>
      </c>
      <c r="KS37">
        <f>IFERROR(__xludf.DUMMYFUNCTION("""COMPUTED_VALUE"""),0.0)</f>
        <v>0</v>
      </c>
      <c r="KT37">
        <f>IFERROR(__xludf.DUMMYFUNCTION("""COMPUTED_VALUE"""),0.0)</f>
        <v>0</v>
      </c>
      <c r="KU37">
        <f>IFERROR(__xludf.DUMMYFUNCTION("""COMPUTED_VALUE"""),0.0)</f>
        <v>0</v>
      </c>
      <c r="KV37">
        <f>IFERROR(__xludf.DUMMYFUNCTION("""COMPUTED_VALUE"""),0.0)</f>
        <v>0</v>
      </c>
      <c r="KW37">
        <f>IFERROR(__xludf.DUMMYFUNCTION("""COMPUTED_VALUE"""),0.0)</f>
        <v>0</v>
      </c>
      <c r="KX37">
        <f>IFERROR(__xludf.DUMMYFUNCTION("""COMPUTED_VALUE"""),0.0)</f>
        <v>0</v>
      </c>
      <c r="KY37">
        <f>IFERROR(__xludf.DUMMYFUNCTION("""COMPUTED_VALUE"""),0.0)</f>
        <v>0</v>
      </c>
      <c r="KZ37" t="str">
        <f>IFERROR(__xludf.DUMMYFUNCTION("""COMPUTED_VALUE"""),"x")</f>
        <v>x</v>
      </c>
      <c r="LA37">
        <f>IFERROR(__xludf.DUMMYFUNCTION("""COMPUTED_VALUE"""),1.0)</f>
        <v>1</v>
      </c>
      <c r="LB37">
        <f>IFERROR(__xludf.DUMMYFUNCTION("""COMPUTED_VALUE"""),1.0)</f>
        <v>1</v>
      </c>
      <c r="LC37">
        <f>IFERROR(__xludf.DUMMYFUNCTION("""COMPUTED_VALUE"""),1.0)</f>
        <v>1</v>
      </c>
      <c r="LD37">
        <f>IFERROR(__xludf.DUMMYFUNCTION("""COMPUTED_VALUE"""),1.0)</f>
        <v>1</v>
      </c>
      <c r="LE37">
        <f>IFERROR(__xludf.DUMMYFUNCTION("""COMPUTED_VALUE"""),1.0)</f>
        <v>1</v>
      </c>
      <c r="LF37">
        <f>IFERROR(__xludf.DUMMYFUNCTION("""COMPUTED_VALUE"""),1.0)</f>
        <v>1</v>
      </c>
      <c r="LG37">
        <f>IFERROR(__xludf.DUMMYFUNCTION("""COMPUTED_VALUE"""),1.0)</f>
        <v>1</v>
      </c>
      <c r="LH37">
        <f>IFERROR(__xludf.DUMMYFUNCTION("""COMPUTED_VALUE"""),1.0)</f>
        <v>1</v>
      </c>
      <c r="LI37">
        <f>IFERROR(__xludf.DUMMYFUNCTION("""COMPUTED_VALUE"""),1.0)</f>
        <v>1</v>
      </c>
      <c r="LJ37">
        <f>IFERROR(__xludf.DUMMYFUNCTION("""COMPUTED_VALUE"""),1.0)</f>
        <v>1</v>
      </c>
      <c r="LK37">
        <f>IFERROR(__xludf.DUMMYFUNCTION("""COMPUTED_VALUE"""),1.0)</f>
        <v>1</v>
      </c>
      <c r="LL37">
        <f>IFERROR(__xludf.DUMMYFUNCTION("""COMPUTED_VALUE"""),1.0)</f>
        <v>1</v>
      </c>
      <c r="LM37">
        <f>IFERROR(__xludf.DUMMYFUNCTION("""COMPUTED_VALUE"""),1.0)</f>
        <v>1</v>
      </c>
      <c r="LN37">
        <f>IFERROR(__xludf.DUMMYFUNCTION("""COMPUTED_VALUE"""),1.0)</f>
        <v>1</v>
      </c>
      <c r="LO37">
        <f>IFERROR(__xludf.DUMMYFUNCTION("""COMPUTED_VALUE"""),1.0)</f>
        <v>1</v>
      </c>
      <c r="LP37">
        <f>IFERROR(__xludf.DUMMYFUNCTION("""COMPUTED_VALUE"""),1.0)</f>
        <v>1</v>
      </c>
      <c r="LQ37" t="str">
        <f>IFERROR(__xludf.DUMMYFUNCTION("""COMPUTED_VALUE"""),"x")</f>
        <v>x</v>
      </c>
      <c r="LR37">
        <f>IFERROR(__xludf.DUMMYFUNCTION("""COMPUTED_VALUE"""),0.0)</f>
        <v>0</v>
      </c>
      <c r="LS37">
        <f>IFERROR(__xludf.DUMMYFUNCTION("""COMPUTED_VALUE"""),1.0)</f>
        <v>1</v>
      </c>
      <c r="LT37">
        <f>IFERROR(__xludf.DUMMYFUNCTION("""COMPUTED_VALUE"""),1.0)</f>
        <v>1</v>
      </c>
      <c r="LU37">
        <f>IFERROR(__xludf.DUMMYFUNCTION("""COMPUTED_VALUE"""),1.0)</f>
        <v>1</v>
      </c>
      <c r="LV37">
        <f>IFERROR(__xludf.DUMMYFUNCTION("""COMPUTED_VALUE"""),1.0)</f>
        <v>1</v>
      </c>
      <c r="LW37">
        <f>IFERROR(__xludf.DUMMYFUNCTION("""COMPUTED_VALUE"""),1.0)</f>
        <v>1</v>
      </c>
      <c r="LX37">
        <f>IFERROR(__xludf.DUMMYFUNCTION("""COMPUTED_VALUE"""),0.0)</f>
        <v>0</v>
      </c>
      <c r="LY37">
        <f>IFERROR(__xludf.DUMMYFUNCTION("""COMPUTED_VALUE"""),0.0)</f>
        <v>0</v>
      </c>
      <c r="LZ37">
        <f>IFERROR(__xludf.DUMMYFUNCTION("""COMPUTED_VALUE"""),0.0)</f>
        <v>0</v>
      </c>
      <c r="MA37">
        <f>IFERROR(__xludf.DUMMYFUNCTION("""COMPUTED_VALUE"""),0.0)</f>
        <v>0</v>
      </c>
      <c r="MB37">
        <f>IFERROR(__xludf.DUMMYFUNCTION("""COMPUTED_VALUE"""),1.0)</f>
        <v>1</v>
      </c>
      <c r="MC37">
        <f>IFERROR(__xludf.DUMMYFUNCTION("""COMPUTED_VALUE"""),0.0)</f>
        <v>0</v>
      </c>
      <c r="MD37">
        <f>IFERROR(__xludf.DUMMYFUNCTION("""COMPUTED_VALUE"""),0.0)</f>
        <v>0</v>
      </c>
      <c r="ME37">
        <f>IFERROR(__xludf.DUMMYFUNCTION("""COMPUTED_VALUE"""),0.0)</f>
        <v>0</v>
      </c>
      <c r="MF37">
        <f>IFERROR(__xludf.DUMMYFUNCTION("""COMPUTED_VALUE"""),0.0)</f>
        <v>0</v>
      </c>
      <c r="MG37">
        <f>IFERROR(__xludf.DUMMYFUNCTION("""COMPUTED_VALUE"""),0.0)</f>
        <v>0</v>
      </c>
      <c r="MH37">
        <f>IFERROR(__xludf.DUMMYFUNCTION("""COMPUTED_VALUE"""),0.0)</f>
        <v>0</v>
      </c>
      <c r="MI37">
        <f>IFERROR(__xludf.DUMMYFUNCTION("""COMPUTED_VALUE"""),0.0)</f>
        <v>0</v>
      </c>
      <c r="MJ37">
        <f>IFERROR(__xludf.DUMMYFUNCTION("""COMPUTED_VALUE"""),0.0)</f>
        <v>0</v>
      </c>
      <c r="MK37">
        <f>IFERROR(__xludf.DUMMYFUNCTION("""COMPUTED_VALUE"""),0.0)</f>
        <v>0</v>
      </c>
      <c r="ML37">
        <f>IFERROR(__xludf.DUMMYFUNCTION("""COMPUTED_VALUE"""),1.0)</f>
        <v>1</v>
      </c>
      <c r="MM37">
        <f>IFERROR(__xludf.DUMMYFUNCTION("""COMPUTED_VALUE"""),0.0)</f>
        <v>0</v>
      </c>
      <c r="MN37">
        <f>IFERROR(__xludf.DUMMYFUNCTION("""COMPUTED_VALUE"""),0.0)</f>
        <v>0</v>
      </c>
      <c r="MO37">
        <f>IFERROR(__xludf.DUMMYFUNCTION("""COMPUTED_VALUE"""),0.0)</f>
        <v>0</v>
      </c>
      <c r="MP37">
        <f>IFERROR(__xludf.DUMMYFUNCTION("""COMPUTED_VALUE"""),0.0)</f>
        <v>0</v>
      </c>
      <c r="MQ37">
        <f>IFERROR(__xludf.DUMMYFUNCTION("""COMPUTED_VALUE"""),0.0)</f>
        <v>0</v>
      </c>
      <c r="MR37">
        <f>IFERROR(__xludf.DUMMYFUNCTION("""COMPUTED_VALUE"""),0.0)</f>
        <v>0</v>
      </c>
      <c r="MS37">
        <f>IFERROR(__xludf.DUMMYFUNCTION("""COMPUTED_VALUE"""),0.0)</f>
        <v>0</v>
      </c>
      <c r="MT37" t="str">
        <f>IFERROR(__xludf.DUMMYFUNCTION("""COMPUTED_VALUE"""),"x")</f>
        <v>x</v>
      </c>
      <c r="MU37">
        <f>IFERROR(__xludf.DUMMYFUNCTION("""COMPUTED_VALUE"""),1.0)</f>
        <v>1</v>
      </c>
      <c r="MV37">
        <f>IFERROR(__xludf.DUMMYFUNCTION("""COMPUTED_VALUE"""),1.0)</f>
        <v>1</v>
      </c>
      <c r="MW37">
        <f>IFERROR(__xludf.DUMMYFUNCTION("""COMPUTED_VALUE"""),1.0)</f>
        <v>1</v>
      </c>
      <c r="MX37">
        <f>IFERROR(__xludf.DUMMYFUNCTION("""COMPUTED_VALUE"""),1.0)</f>
        <v>1</v>
      </c>
      <c r="MY37">
        <f>IFERROR(__xludf.DUMMYFUNCTION("""COMPUTED_VALUE"""),1.0)</f>
        <v>1</v>
      </c>
      <c r="MZ37">
        <f>IFERROR(__xludf.DUMMYFUNCTION("""COMPUTED_VALUE"""),1.0)</f>
        <v>1</v>
      </c>
      <c r="NA37">
        <f>IFERROR(__xludf.DUMMYFUNCTION("""COMPUTED_VALUE"""),0.0)</f>
        <v>0</v>
      </c>
      <c r="NB37">
        <f>IFERROR(__xludf.DUMMYFUNCTION("""COMPUTED_VALUE"""),0.0)</f>
        <v>0</v>
      </c>
      <c r="NC37">
        <f>IFERROR(__xludf.DUMMYFUNCTION("""COMPUTED_VALUE"""),1.0)</f>
        <v>1</v>
      </c>
      <c r="ND37">
        <f>IFERROR(__xludf.DUMMYFUNCTION("""COMPUTED_VALUE"""),1.0)</f>
        <v>1</v>
      </c>
      <c r="NE37">
        <f>IFERROR(__xludf.DUMMYFUNCTION("""COMPUTED_VALUE"""),1.0)</f>
        <v>1</v>
      </c>
      <c r="NF37">
        <f>IFERROR(__xludf.DUMMYFUNCTION("""COMPUTED_VALUE"""),0.0)</f>
        <v>0</v>
      </c>
      <c r="NG37">
        <f>IFERROR(__xludf.DUMMYFUNCTION("""COMPUTED_VALUE"""),0.0)</f>
        <v>0</v>
      </c>
      <c r="NH37">
        <f>IFERROR(__xludf.DUMMYFUNCTION("""COMPUTED_VALUE"""),0.0)</f>
        <v>0</v>
      </c>
      <c r="NI37">
        <f>IFERROR(__xludf.DUMMYFUNCTION("""COMPUTED_VALUE"""),0.0)</f>
        <v>0</v>
      </c>
      <c r="NJ37">
        <f>IFERROR(__xludf.DUMMYFUNCTION("""COMPUTED_VALUE"""),0.0)</f>
        <v>0</v>
      </c>
      <c r="NK37">
        <f>IFERROR(__xludf.DUMMYFUNCTION("""COMPUTED_VALUE"""),0.0)</f>
        <v>0</v>
      </c>
      <c r="NL37">
        <f>IFERROR(__xludf.DUMMYFUNCTION("""COMPUTED_VALUE"""),0.0)</f>
        <v>0</v>
      </c>
      <c r="NM37">
        <f>IFERROR(__xludf.DUMMYFUNCTION("""COMPUTED_VALUE"""),0.0)</f>
        <v>0</v>
      </c>
      <c r="NN37">
        <f>IFERROR(__xludf.DUMMYFUNCTION("""COMPUTED_VALUE"""),0.0)</f>
        <v>0</v>
      </c>
      <c r="NO37">
        <f>IFERROR(__xludf.DUMMYFUNCTION("""COMPUTED_VALUE"""),0.0)</f>
        <v>0</v>
      </c>
      <c r="NP37">
        <f>IFERROR(__xludf.DUMMYFUNCTION("""COMPUTED_VALUE"""),0.0)</f>
        <v>0</v>
      </c>
      <c r="NQ37">
        <f>IFERROR(__xludf.DUMMYFUNCTION("""COMPUTED_VALUE"""),0.0)</f>
        <v>0</v>
      </c>
      <c r="NR37">
        <f>IFERROR(__xludf.DUMMYFUNCTION("""COMPUTED_VALUE"""),0.0)</f>
        <v>0</v>
      </c>
    </row>
    <row r="38" ht="15.75" customHeight="1">
      <c r="A38">
        <f>IFERROR(__xludf.DUMMYFUNCTION("""COMPUTED_VALUE"""),37.0)</f>
        <v>37</v>
      </c>
      <c r="B38" t="str">
        <f>IFERROR(__xludf.DUMMYFUNCTION("""COMPUTED_VALUE"""),"vukasinbabic06")</f>
        <v>vukasinbabic06</v>
      </c>
      <c r="C38" t="str">
        <f>IFERROR(__xludf.DUMMYFUNCTION("""COMPUTED_VALUE"""),"Вукашин")</f>
        <v>Вукашин</v>
      </c>
      <c r="D38" t="str">
        <f>IFERROR(__xludf.DUMMYFUNCTION("""COMPUTED_VALUE"""),"Бабић")</f>
        <v>Бабић</v>
      </c>
      <c r="E38">
        <f>IFERROR(__xludf.DUMMYFUNCTION("""COMPUTED_VALUE"""),128.0)</f>
        <v>128</v>
      </c>
      <c r="F38" t="str">
        <f>IFERROR(__xludf.DUMMYFUNCTION("""COMPUTED_VALUE"""),"ODOBREN")</f>
        <v>ODOBREN</v>
      </c>
      <c r="G38" t="str">
        <f>IFERROR(__xludf.DUMMYFUNCTION("""COMPUTED_VALUE"""),"Šabac")</f>
        <v>Šabac</v>
      </c>
      <c r="H38" t="str">
        <f>IFERROR(__xludf.DUMMYFUNCTION("""COMPUTED_VALUE"""),"Nikolaj Velimirović")</f>
        <v>Nikolaj Velimirović</v>
      </c>
      <c r="I38" t="str">
        <f>IFERROR(__xludf.DUMMYFUNCTION("""COMPUTED_VALUE"""),"OŠ 8.")</f>
        <v>OŠ 8.</v>
      </c>
      <c r="J38" t="str">
        <f>IFERROR(__xludf.DUMMYFUNCTION("""COMPUTED_VALUE"""),"B")</f>
        <v>B</v>
      </c>
      <c r="K38" t="str">
        <f>IFERROR(__xludf.DUMMYFUNCTION("""COMPUTED_VALUE"""),"Ђорђе Бабић")</f>
        <v>Ђорђе Бабић</v>
      </c>
      <c r="L38" t="str">
        <f>IFERROR(__xludf.DUMMYFUNCTION("""COMPUTED_VALUE"""),"x")</f>
        <v>x</v>
      </c>
      <c r="M38">
        <f>IFERROR(__xludf.DUMMYFUNCTION("""COMPUTED_VALUE"""),100.0)</f>
        <v>100</v>
      </c>
      <c r="N38">
        <f>IFERROR(__xludf.DUMMYFUNCTION("""COMPUTED_VALUE"""),12.0)</f>
        <v>12</v>
      </c>
      <c r="O38">
        <f>IFERROR(__xludf.DUMMYFUNCTION("""COMPUTED_VALUE"""),16.0)</f>
        <v>16</v>
      </c>
      <c r="P38" t="str">
        <f>IFERROR(__xludf.DUMMYFUNCTION("""COMPUTED_VALUE"""),"-")</f>
        <v>-</v>
      </c>
      <c r="Q38" t="str">
        <f>IFERROR(__xludf.DUMMYFUNCTION("""COMPUTED_VALUE"""),"-")</f>
        <v>-</v>
      </c>
      <c r="R38" t="str">
        <f>IFERROR(__xludf.DUMMYFUNCTION("""COMPUTED_VALUE"""),"-")</f>
        <v>-</v>
      </c>
      <c r="S38" t="str">
        <f>IFERROR(__xludf.DUMMYFUNCTION("""COMPUTED_VALUE"""),"x")</f>
        <v>x</v>
      </c>
      <c r="T38" t="str">
        <f>IFERROR(__xludf.DUMMYFUNCTION("""COMPUTED_VALUE"""),"x")</f>
        <v>x</v>
      </c>
      <c r="U38" t="str">
        <f>IFERROR(__xludf.DUMMYFUNCTION("""COMPUTED_VALUE"""),"OK")</f>
        <v>OK</v>
      </c>
      <c r="V38" t="str">
        <f>IFERROR(__xludf.DUMMYFUNCTION("""COMPUTED_VALUE"""),"OK")</f>
        <v>OK</v>
      </c>
      <c r="W38" t="str">
        <f>IFERROR(__xludf.DUMMYFUNCTION("""COMPUTED_VALUE"""),"OK")</f>
        <v>OK</v>
      </c>
      <c r="X38" t="str">
        <f>IFERROR(__xludf.DUMMYFUNCTION("""COMPUTED_VALUE"""),"OK")</f>
        <v>OK</v>
      </c>
      <c r="Y38" t="str">
        <f>IFERROR(__xludf.DUMMYFUNCTION("""COMPUTED_VALUE"""),"OK")</f>
        <v>OK</v>
      </c>
      <c r="Z38" t="str">
        <f>IFERROR(__xludf.DUMMYFUNCTION("""COMPUTED_VALUE"""),"OK")</f>
        <v>OK</v>
      </c>
      <c r="AA38" t="str">
        <f>IFERROR(__xludf.DUMMYFUNCTION("""COMPUTED_VALUE"""),"OK")</f>
        <v>OK</v>
      </c>
      <c r="AB38" t="str">
        <f>IFERROR(__xludf.DUMMYFUNCTION("""COMPUTED_VALUE"""),"OK")</f>
        <v>OK</v>
      </c>
      <c r="AC38" t="str">
        <f>IFERROR(__xludf.DUMMYFUNCTION("""COMPUTED_VALUE"""),"OK")</f>
        <v>OK</v>
      </c>
      <c r="AD38" t="str">
        <f>IFERROR(__xludf.DUMMYFUNCTION("""COMPUTED_VALUE"""),"OK")</f>
        <v>OK</v>
      </c>
      <c r="AE38" t="str">
        <f>IFERROR(__xludf.DUMMYFUNCTION("""COMPUTED_VALUE"""),"OK")</f>
        <v>OK</v>
      </c>
      <c r="AF38" t="str">
        <f>IFERROR(__xludf.DUMMYFUNCTION("""COMPUTED_VALUE"""),"OK")</f>
        <v>OK</v>
      </c>
      <c r="AG38" t="str">
        <f>IFERROR(__xludf.DUMMYFUNCTION("""COMPUTED_VALUE"""),"OK")</f>
        <v>OK</v>
      </c>
      <c r="AH38" t="str">
        <f>IFERROR(__xludf.DUMMYFUNCTION("""COMPUTED_VALUE"""),"OK")</f>
        <v>OK</v>
      </c>
      <c r="AI38" t="str">
        <f>IFERROR(__xludf.DUMMYFUNCTION("""COMPUTED_VALUE"""),"OK")</f>
        <v>OK</v>
      </c>
      <c r="AJ38" t="str">
        <f>IFERROR(__xludf.DUMMYFUNCTION("""COMPUTED_VALUE"""),"OK")</f>
        <v>OK</v>
      </c>
      <c r="AK38" t="str">
        <f>IFERROR(__xludf.DUMMYFUNCTION("""COMPUTED_VALUE"""),"OK")</f>
        <v>OK</v>
      </c>
      <c r="AL38" t="str">
        <f>IFERROR(__xludf.DUMMYFUNCTION("""COMPUTED_VALUE"""),"OK")</f>
        <v>OK</v>
      </c>
      <c r="AM38" t="str">
        <f>IFERROR(__xludf.DUMMYFUNCTION("""COMPUTED_VALUE"""),"OK")</f>
        <v>OK</v>
      </c>
      <c r="AN38" t="str">
        <f>IFERROR(__xludf.DUMMYFUNCTION("""COMPUTED_VALUE"""),"OK")</f>
        <v>OK</v>
      </c>
      <c r="AO38" t="str">
        <f>IFERROR(__xludf.DUMMYFUNCTION("""COMPUTED_VALUE"""),"OK")</f>
        <v>OK</v>
      </c>
      <c r="AP38" t="str">
        <f>IFERROR(__xludf.DUMMYFUNCTION("""COMPUTED_VALUE"""),"OK")</f>
        <v>OK</v>
      </c>
      <c r="AQ38" t="str">
        <f>IFERROR(__xludf.DUMMYFUNCTION("""COMPUTED_VALUE"""),"OK")</f>
        <v>OK</v>
      </c>
      <c r="AR38" t="str">
        <f>IFERROR(__xludf.DUMMYFUNCTION("""COMPUTED_VALUE"""),"OK")</f>
        <v>OK</v>
      </c>
      <c r="AS38" t="str">
        <f>IFERROR(__xludf.DUMMYFUNCTION("""COMPUTED_VALUE"""),"OK")</f>
        <v>OK</v>
      </c>
      <c r="AT38" t="str">
        <f>IFERROR(__xludf.DUMMYFUNCTION("""COMPUTED_VALUE"""),"OK")</f>
        <v>OK</v>
      </c>
      <c r="AU38" t="str">
        <f>IFERROR(__xludf.DUMMYFUNCTION("""COMPUTED_VALUE"""),"OK")</f>
        <v>OK</v>
      </c>
      <c r="AV38" t="str">
        <f>IFERROR(__xludf.DUMMYFUNCTION("""COMPUTED_VALUE"""),"OK")</f>
        <v>OK</v>
      </c>
      <c r="AW38" t="str">
        <f>IFERROR(__xludf.DUMMYFUNCTION("""COMPUTED_VALUE"""),"OK")</f>
        <v>OK</v>
      </c>
      <c r="AX38" t="str">
        <f>IFERROR(__xludf.DUMMYFUNCTION("""COMPUTED_VALUE"""),"OK")</f>
        <v>OK</v>
      </c>
      <c r="AY38" t="str">
        <f>IFERROR(__xludf.DUMMYFUNCTION("""COMPUTED_VALUE"""),"OK")</f>
        <v>OK</v>
      </c>
      <c r="AZ38" t="str">
        <f>IFERROR(__xludf.DUMMYFUNCTION("""COMPUTED_VALUE"""),"OK")</f>
        <v>OK</v>
      </c>
      <c r="BA38" t="str">
        <f>IFERROR(__xludf.DUMMYFUNCTION("""COMPUTED_VALUE"""),"OK")</f>
        <v>OK</v>
      </c>
      <c r="BB38" t="str">
        <f>IFERROR(__xludf.DUMMYFUNCTION("""COMPUTED_VALUE"""),"OK")</f>
        <v>OK</v>
      </c>
      <c r="BC38" t="str">
        <f>IFERROR(__xludf.DUMMYFUNCTION("""COMPUTED_VALUE"""),"OK")</f>
        <v>OK</v>
      </c>
      <c r="BD38" t="str">
        <f>IFERROR(__xludf.DUMMYFUNCTION("""COMPUTED_VALUE"""),"OK")</f>
        <v>OK</v>
      </c>
      <c r="BE38" t="str">
        <f>IFERROR(__xludf.DUMMYFUNCTION("""COMPUTED_VALUE"""),"OK")</f>
        <v>OK</v>
      </c>
      <c r="BF38" t="str">
        <f>IFERROR(__xludf.DUMMYFUNCTION("""COMPUTED_VALUE"""),"OK")</f>
        <v>OK</v>
      </c>
      <c r="BG38" t="str">
        <f>IFERROR(__xludf.DUMMYFUNCTION("""COMPUTED_VALUE"""),"OK")</f>
        <v>OK</v>
      </c>
      <c r="BH38" t="str">
        <f>IFERROR(__xludf.DUMMYFUNCTION("""COMPUTED_VALUE"""),"OK")</f>
        <v>OK</v>
      </c>
      <c r="BI38" t="str">
        <f>IFERROR(__xludf.DUMMYFUNCTION("""COMPUTED_VALUE"""),"OK")</f>
        <v>OK</v>
      </c>
      <c r="BJ38" t="str">
        <f>IFERROR(__xludf.DUMMYFUNCTION("""COMPUTED_VALUE"""),"OK")</f>
        <v>OK</v>
      </c>
      <c r="BK38" t="str">
        <f>IFERROR(__xludf.DUMMYFUNCTION("""COMPUTED_VALUE"""),"x")</f>
        <v>x</v>
      </c>
      <c r="BL38" t="str">
        <f>IFERROR(__xludf.DUMMYFUNCTION("""COMPUTED_VALUE"""),"OK")</f>
        <v>OK</v>
      </c>
      <c r="BM38" t="str">
        <f>IFERROR(__xludf.DUMMYFUNCTION("""COMPUTED_VALUE"""),"OK")</f>
        <v>OK</v>
      </c>
      <c r="BN38" t="str">
        <f>IFERROR(__xludf.DUMMYFUNCTION("""COMPUTED_VALUE"""),"WA")</f>
        <v>WA</v>
      </c>
      <c r="BO38" t="str">
        <f>IFERROR(__xludf.DUMMYFUNCTION("""COMPUTED_VALUE"""),"OK")</f>
        <v>OK</v>
      </c>
      <c r="BP38" t="str">
        <f>IFERROR(__xludf.DUMMYFUNCTION("""COMPUTED_VALUE"""),"WA")</f>
        <v>WA</v>
      </c>
      <c r="BQ38" t="str">
        <f>IFERROR(__xludf.DUMMYFUNCTION("""COMPUTED_VALUE"""),"OK")</f>
        <v>OK</v>
      </c>
      <c r="BR38" t="str">
        <f>IFERROR(__xludf.DUMMYFUNCTION("""COMPUTED_VALUE"""),"WA")</f>
        <v>WA</v>
      </c>
      <c r="BS38" t="str">
        <f>IFERROR(__xludf.DUMMYFUNCTION("""COMPUTED_VALUE"""),"OK")</f>
        <v>OK</v>
      </c>
      <c r="BT38" t="str">
        <f>IFERROR(__xludf.DUMMYFUNCTION("""COMPUTED_VALUE"""),"OK")</f>
        <v>OK</v>
      </c>
      <c r="BU38" t="str">
        <f>IFERROR(__xludf.DUMMYFUNCTION("""COMPUTED_VALUE"""),"OK")</f>
        <v>OK</v>
      </c>
      <c r="BV38" t="str">
        <f>IFERROR(__xludf.DUMMYFUNCTION("""COMPUTED_VALUE"""),"OK")</f>
        <v>OK</v>
      </c>
      <c r="BW38" t="str">
        <f>IFERROR(__xludf.DUMMYFUNCTION("""COMPUTED_VALUE"""),"OK")</f>
        <v>OK</v>
      </c>
      <c r="BX38" t="str">
        <f>IFERROR(__xludf.DUMMYFUNCTION("""COMPUTED_VALUE"""),"OK")</f>
        <v>OK</v>
      </c>
      <c r="BY38" t="str">
        <f>IFERROR(__xludf.DUMMYFUNCTION("""COMPUTED_VALUE"""),"OK")</f>
        <v>OK</v>
      </c>
      <c r="BZ38" t="str">
        <f>IFERROR(__xludf.DUMMYFUNCTION("""COMPUTED_VALUE"""),"WA")</f>
        <v>WA</v>
      </c>
      <c r="CA38" t="str">
        <f>IFERROR(__xludf.DUMMYFUNCTION("""COMPUTED_VALUE"""),"WA")</f>
        <v>WA</v>
      </c>
      <c r="CB38" t="str">
        <f>IFERROR(__xludf.DUMMYFUNCTION("""COMPUTED_VALUE"""),"WA")</f>
        <v>WA</v>
      </c>
      <c r="CC38" t="str">
        <f>IFERROR(__xludf.DUMMYFUNCTION("""COMPUTED_VALUE"""),"WA")</f>
        <v>WA</v>
      </c>
      <c r="CD38" t="str">
        <f>IFERROR(__xludf.DUMMYFUNCTION("""COMPUTED_VALUE"""),"WA")</f>
        <v>WA</v>
      </c>
      <c r="CE38" t="str">
        <f>IFERROR(__xludf.DUMMYFUNCTION("""COMPUTED_VALUE"""),"WA")</f>
        <v>WA</v>
      </c>
      <c r="CF38" t="str">
        <f>IFERROR(__xludf.DUMMYFUNCTION("""COMPUTED_VALUE"""),"WA")</f>
        <v>WA</v>
      </c>
      <c r="CG38" t="str">
        <f>IFERROR(__xludf.DUMMYFUNCTION("""COMPUTED_VALUE"""),"WA")</f>
        <v>WA</v>
      </c>
      <c r="CH38" t="str">
        <f>IFERROR(__xludf.DUMMYFUNCTION("""COMPUTED_VALUE"""),"WA")</f>
        <v>WA</v>
      </c>
      <c r="CI38" t="str">
        <f>IFERROR(__xludf.DUMMYFUNCTION("""COMPUTED_VALUE"""),"WA")</f>
        <v>WA</v>
      </c>
      <c r="CJ38" t="str">
        <f>IFERROR(__xludf.DUMMYFUNCTION("""COMPUTED_VALUE"""),"WA")</f>
        <v>WA</v>
      </c>
      <c r="CK38" t="str">
        <f>IFERROR(__xludf.DUMMYFUNCTION("""COMPUTED_VALUE"""),"WA")</f>
        <v>WA</v>
      </c>
      <c r="CL38" t="str">
        <f>IFERROR(__xludf.DUMMYFUNCTION("""COMPUTED_VALUE"""),"WA")</f>
        <v>WA</v>
      </c>
      <c r="CM38" t="str">
        <f>IFERROR(__xludf.DUMMYFUNCTION("""COMPUTED_VALUE"""),"WA")</f>
        <v>WA</v>
      </c>
      <c r="CN38" t="str">
        <f>IFERROR(__xludf.DUMMYFUNCTION("""COMPUTED_VALUE"""),"WA")</f>
        <v>WA</v>
      </c>
      <c r="CO38" t="str">
        <f>IFERROR(__xludf.DUMMYFUNCTION("""COMPUTED_VALUE"""),"WA")</f>
        <v>WA</v>
      </c>
      <c r="CP38" t="str">
        <f>IFERROR(__xludf.DUMMYFUNCTION("""COMPUTED_VALUE"""),"WA")</f>
        <v>WA</v>
      </c>
      <c r="CQ38" t="str">
        <f>IFERROR(__xludf.DUMMYFUNCTION("""COMPUTED_VALUE"""),"OK")</f>
        <v>OK</v>
      </c>
      <c r="CR38" t="str">
        <f>IFERROR(__xludf.DUMMYFUNCTION("""COMPUTED_VALUE"""),"WA")</f>
        <v>WA</v>
      </c>
      <c r="CS38" t="str">
        <f>IFERROR(__xludf.DUMMYFUNCTION("""COMPUTED_VALUE"""),"x")</f>
        <v>x</v>
      </c>
      <c r="CT38" t="str">
        <f>IFERROR(__xludf.DUMMYFUNCTION("""COMPUTED_VALUE"""),"OK")</f>
        <v>OK</v>
      </c>
      <c r="CU38" t="str">
        <f>IFERROR(__xludf.DUMMYFUNCTION("""COMPUTED_VALUE"""),"OK")</f>
        <v>OK</v>
      </c>
      <c r="CV38" t="str">
        <f>IFERROR(__xludf.DUMMYFUNCTION("""COMPUTED_VALUE"""),"OK")</f>
        <v>OK</v>
      </c>
      <c r="CW38" t="str">
        <f>IFERROR(__xludf.DUMMYFUNCTION("""COMPUTED_VALUE"""),"OK")</f>
        <v>OK</v>
      </c>
      <c r="CX38" t="str">
        <f>IFERROR(__xludf.DUMMYFUNCTION("""COMPUTED_VALUE"""),"OK")</f>
        <v>OK</v>
      </c>
      <c r="CY38" t="str">
        <f>IFERROR(__xludf.DUMMYFUNCTION("""COMPUTED_VALUE"""),"OK")</f>
        <v>OK</v>
      </c>
      <c r="CZ38" t="str">
        <f>IFERROR(__xludf.DUMMYFUNCTION("""COMPUTED_VALUE"""),"OK")</f>
        <v>OK</v>
      </c>
      <c r="DA38" t="str">
        <f>IFERROR(__xludf.DUMMYFUNCTION("""COMPUTED_VALUE"""),"TLE")</f>
        <v>TLE</v>
      </c>
      <c r="DB38" t="str">
        <f>IFERROR(__xludf.DUMMYFUNCTION("""COMPUTED_VALUE"""),"TLE")</f>
        <v>TLE</v>
      </c>
      <c r="DC38" t="str">
        <f>IFERROR(__xludf.DUMMYFUNCTION("""COMPUTED_VALUE"""),"TLE")</f>
        <v>TLE</v>
      </c>
      <c r="DD38" t="str">
        <f>IFERROR(__xludf.DUMMYFUNCTION("""COMPUTED_VALUE"""),"OK")</f>
        <v>OK</v>
      </c>
      <c r="DE38" t="str">
        <f>IFERROR(__xludf.DUMMYFUNCTION("""COMPUTED_VALUE"""),"TLE")</f>
        <v>TLE</v>
      </c>
      <c r="DF38" t="str">
        <f>IFERROR(__xludf.DUMMYFUNCTION("""COMPUTED_VALUE"""),"OK")</f>
        <v>OK</v>
      </c>
      <c r="DG38" t="str">
        <f>IFERROR(__xludf.DUMMYFUNCTION("""COMPUTED_VALUE"""),"TLE")</f>
        <v>TLE</v>
      </c>
      <c r="DH38" t="str">
        <f>IFERROR(__xludf.DUMMYFUNCTION("""COMPUTED_VALUE"""),"TLE")</f>
        <v>TLE</v>
      </c>
      <c r="DI38" t="str">
        <f>IFERROR(__xludf.DUMMYFUNCTION("""COMPUTED_VALUE"""),"TLE")</f>
        <v>TLE</v>
      </c>
      <c r="DJ38" t="str">
        <f>IFERROR(__xludf.DUMMYFUNCTION("""COMPUTED_VALUE"""),"TLE")</f>
        <v>TLE</v>
      </c>
      <c r="DK38" t="str">
        <f>IFERROR(__xludf.DUMMYFUNCTION("""COMPUTED_VALUE"""),"TLE")</f>
        <v>TLE</v>
      </c>
      <c r="DL38" t="str">
        <f>IFERROR(__xludf.DUMMYFUNCTION("""COMPUTED_VALUE"""),"TLE")</f>
        <v>TLE</v>
      </c>
      <c r="DM38" t="str">
        <f>IFERROR(__xludf.DUMMYFUNCTION("""COMPUTED_VALUE"""),"TLE")</f>
        <v>TLE</v>
      </c>
      <c r="DN38" t="str">
        <f>IFERROR(__xludf.DUMMYFUNCTION("""COMPUTED_VALUE"""),"TLE")</f>
        <v>TLE</v>
      </c>
      <c r="DO38" t="str">
        <f>IFERROR(__xludf.DUMMYFUNCTION("""COMPUTED_VALUE"""),"TLE")</f>
        <v>TLE</v>
      </c>
      <c r="DP38" t="str">
        <f>IFERROR(__xludf.DUMMYFUNCTION("""COMPUTED_VALUE"""),"TLE")</f>
        <v>TLE</v>
      </c>
      <c r="DQ38" t="str">
        <f>IFERROR(__xludf.DUMMYFUNCTION("""COMPUTED_VALUE"""),"TLE")</f>
        <v>TLE</v>
      </c>
      <c r="DR38" t="str">
        <f>IFERROR(__xludf.DUMMYFUNCTION("""COMPUTED_VALUE"""),"TLE")</f>
        <v>TLE</v>
      </c>
      <c r="DS38" t="str">
        <f>IFERROR(__xludf.DUMMYFUNCTION("""COMPUTED_VALUE"""),"TLE")</f>
        <v>TLE</v>
      </c>
      <c r="DT38" t="str">
        <f>IFERROR(__xludf.DUMMYFUNCTION("""COMPUTED_VALUE"""),"TLE")</f>
        <v>TLE</v>
      </c>
      <c r="DU38" t="str">
        <f>IFERROR(__xludf.DUMMYFUNCTION("""COMPUTED_VALUE"""),"TLE")</f>
        <v>TLE</v>
      </c>
      <c r="DV38" t="str">
        <f>IFERROR(__xludf.DUMMYFUNCTION("""COMPUTED_VALUE"""),"TLE")</f>
        <v>TLE</v>
      </c>
      <c r="DW38" t="str">
        <f>IFERROR(__xludf.DUMMYFUNCTION("""COMPUTED_VALUE"""),"TLE")</f>
        <v>TLE</v>
      </c>
      <c r="DX38" t="str">
        <f>IFERROR(__xludf.DUMMYFUNCTION("""COMPUTED_VALUE"""),"TLE")</f>
        <v>TLE</v>
      </c>
      <c r="DY38" t="str">
        <f>IFERROR(__xludf.DUMMYFUNCTION("""COMPUTED_VALUE"""),"TLE")</f>
        <v>TLE</v>
      </c>
      <c r="DZ38" t="str">
        <f>IFERROR(__xludf.DUMMYFUNCTION("""COMPUTED_VALUE"""),"x")</f>
        <v>x</v>
      </c>
      <c r="EA38" t="str">
        <f>IFERROR(__xludf.DUMMYFUNCTION("""COMPUTED_VALUE"""),"-")</f>
        <v>-</v>
      </c>
      <c r="EB38" t="str">
        <f>IFERROR(__xludf.DUMMYFUNCTION("""COMPUTED_VALUE"""),"-")</f>
        <v>-</v>
      </c>
      <c r="EC38" t="str">
        <f>IFERROR(__xludf.DUMMYFUNCTION("""COMPUTED_VALUE"""),"-")</f>
        <v>-</v>
      </c>
      <c r="ED38" t="str">
        <f>IFERROR(__xludf.DUMMYFUNCTION("""COMPUTED_VALUE"""),"-")</f>
        <v>-</v>
      </c>
      <c r="EE38" t="str">
        <f>IFERROR(__xludf.DUMMYFUNCTION("""COMPUTED_VALUE"""),"-")</f>
        <v>-</v>
      </c>
      <c r="EF38" t="str">
        <f>IFERROR(__xludf.DUMMYFUNCTION("""COMPUTED_VALUE"""),"-")</f>
        <v>-</v>
      </c>
      <c r="EG38" t="str">
        <f>IFERROR(__xludf.DUMMYFUNCTION("""COMPUTED_VALUE"""),"-")</f>
        <v>-</v>
      </c>
      <c r="EH38" t="str">
        <f>IFERROR(__xludf.DUMMYFUNCTION("""COMPUTED_VALUE"""),"-")</f>
        <v>-</v>
      </c>
      <c r="EI38" t="str">
        <f>IFERROR(__xludf.DUMMYFUNCTION("""COMPUTED_VALUE"""),"-")</f>
        <v>-</v>
      </c>
      <c r="EJ38" t="str">
        <f>IFERROR(__xludf.DUMMYFUNCTION("""COMPUTED_VALUE"""),"-")</f>
        <v>-</v>
      </c>
      <c r="EK38" t="str">
        <f>IFERROR(__xludf.DUMMYFUNCTION("""COMPUTED_VALUE"""),"-")</f>
        <v>-</v>
      </c>
      <c r="EL38" t="str">
        <f>IFERROR(__xludf.DUMMYFUNCTION("""COMPUTED_VALUE"""),"-")</f>
        <v>-</v>
      </c>
      <c r="EM38" t="str">
        <f>IFERROR(__xludf.DUMMYFUNCTION("""COMPUTED_VALUE"""),"-")</f>
        <v>-</v>
      </c>
      <c r="EN38" t="str">
        <f>IFERROR(__xludf.DUMMYFUNCTION("""COMPUTED_VALUE"""),"-")</f>
        <v>-</v>
      </c>
      <c r="EO38" t="str">
        <f>IFERROR(__xludf.DUMMYFUNCTION("""COMPUTED_VALUE"""),"-")</f>
        <v>-</v>
      </c>
      <c r="EP38" t="str">
        <f>IFERROR(__xludf.DUMMYFUNCTION("""COMPUTED_VALUE"""),"-")</f>
        <v>-</v>
      </c>
      <c r="EQ38" t="str">
        <f>IFERROR(__xludf.DUMMYFUNCTION("""COMPUTED_VALUE"""),"x")</f>
        <v>x</v>
      </c>
      <c r="ER38" t="str">
        <f>IFERROR(__xludf.DUMMYFUNCTION("""COMPUTED_VALUE"""),"-")</f>
        <v>-</v>
      </c>
      <c r="ES38" t="str">
        <f>IFERROR(__xludf.DUMMYFUNCTION("""COMPUTED_VALUE"""),"-")</f>
        <v>-</v>
      </c>
      <c r="ET38" t="str">
        <f>IFERROR(__xludf.DUMMYFUNCTION("""COMPUTED_VALUE"""),"-")</f>
        <v>-</v>
      </c>
      <c r="EU38" t="str">
        <f>IFERROR(__xludf.DUMMYFUNCTION("""COMPUTED_VALUE"""),"-")</f>
        <v>-</v>
      </c>
      <c r="EV38" t="str">
        <f>IFERROR(__xludf.DUMMYFUNCTION("""COMPUTED_VALUE"""),"-")</f>
        <v>-</v>
      </c>
      <c r="EW38" t="str">
        <f>IFERROR(__xludf.DUMMYFUNCTION("""COMPUTED_VALUE"""),"-")</f>
        <v>-</v>
      </c>
      <c r="EX38" t="str">
        <f>IFERROR(__xludf.DUMMYFUNCTION("""COMPUTED_VALUE"""),"-")</f>
        <v>-</v>
      </c>
      <c r="EY38" t="str">
        <f>IFERROR(__xludf.DUMMYFUNCTION("""COMPUTED_VALUE"""),"-")</f>
        <v>-</v>
      </c>
      <c r="EZ38" t="str">
        <f>IFERROR(__xludf.DUMMYFUNCTION("""COMPUTED_VALUE"""),"-")</f>
        <v>-</v>
      </c>
      <c r="FA38" t="str">
        <f>IFERROR(__xludf.DUMMYFUNCTION("""COMPUTED_VALUE"""),"-")</f>
        <v>-</v>
      </c>
      <c r="FB38" t="str">
        <f>IFERROR(__xludf.DUMMYFUNCTION("""COMPUTED_VALUE"""),"-")</f>
        <v>-</v>
      </c>
      <c r="FC38" t="str">
        <f>IFERROR(__xludf.DUMMYFUNCTION("""COMPUTED_VALUE"""),"-")</f>
        <v>-</v>
      </c>
      <c r="FD38" t="str">
        <f>IFERROR(__xludf.DUMMYFUNCTION("""COMPUTED_VALUE"""),"-")</f>
        <v>-</v>
      </c>
      <c r="FE38" t="str">
        <f>IFERROR(__xludf.DUMMYFUNCTION("""COMPUTED_VALUE"""),"-")</f>
        <v>-</v>
      </c>
      <c r="FF38" t="str">
        <f>IFERROR(__xludf.DUMMYFUNCTION("""COMPUTED_VALUE"""),"-")</f>
        <v>-</v>
      </c>
      <c r="FG38" t="str">
        <f>IFERROR(__xludf.DUMMYFUNCTION("""COMPUTED_VALUE"""),"-")</f>
        <v>-</v>
      </c>
      <c r="FH38" t="str">
        <f>IFERROR(__xludf.DUMMYFUNCTION("""COMPUTED_VALUE"""),"-")</f>
        <v>-</v>
      </c>
      <c r="FI38" t="str">
        <f>IFERROR(__xludf.DUMMYFUNCTION("""COMPUTED_VALUE"""),"-")</f>
        <v>-</v>
      </c>
      <c r="FJ38" t="str">
        <f>IFERROR(__xludf.DUMMYFUNCTION("""COMPUTED_VALUE"""),"-")</f>
        <v>-</v>
      </c>
      <c r="FK38" t="str">
        <f>IFERROR(__xludf.DUMMYFUNCTION("""COMPUTED_VALUE"""),"-")</f>
        <v>-</v>
      </c>
      <c r="FL38" t="str">
        <f>IFERROR(__xludf.DUMMYFUNCTION("""COMPUTED_VALUE"""),"-")</f>
        <v>-</v>
      </c>
      <c r="FM38" t="str">
        <f>IFERROR(__xludf.DUMMYFUNCTION("""COMPUTED_VALUE"""),"-")</f>
        <v>-</v>
      </c>
      <c r="FN38" t="str">
        <f>IFERROR(__xludf.DUMMYFUNCTION("""COMPUTED_VALUE"""),"-")</f>
        <v>-</v>
      </c>
      <c r="FO38" t="str">
        <f>IFERROR(__xludf.DUMMYFUNCTION("""COMPUTED_VALUE"""),"-")</f>
        <v>-</v>
      </c>
      <c r="FP38" t="str">
        <f>IFERROR(__xludf.DUMMYFUNCTION("""COMPUTED_VALUE"""),"-")</f>
        <v>-</v>
      </c>
      <c r="FQ38" t="str">
        <f>IFERROR(__xludf.DUMMYFUNCTION("""COMPUTED_VALUE"""),"-")</f>
        <v>-</v>
      </c>
      <c r="FR38" t="str">
        <f>IFERROR(__xludf.DUMMYFUNCTION("""COMPUTED_VALUE"""),"-")</f>
        <v>-</v>
      </c>
      <c r="FS38" t="str">
        <f>IFERROR(__xludf.DUMMYFUNCTION("""COMPUTED_VALUE"""),"-")</f>
        <v>-</v>
      </c>
      <c r="FT38" t="str">
        <f>IFERROR(__xludf.DUMMYFUNCTION("""COMPUTED_VALUE"""),"x")</f>
        <v>x</v>
      </c>
      <c r="FU38" t="str">
        <f>IFERROR(__xludf.DUMMYFUNCTION("""COMPUTED_VALUE"""),"-")</f>
        <v>-</v>
      </c>
      <c r="FV38" t="str">
        <f>IFERROR(__xludf.DUMMYFUNCTION("""COMPUTED_VALUE"""),"-")</f>
        <v>-</v>
      </c>
      <c r="FW38" t="str">
        <f>IFERROR(__xludf.DUMMYFUNCTION("""COMPUTED_VALUE"""),"-")</f>
        <v>-</v>
      </c>
      <c r="FX38" t="str">
        <f>IFERROR(__xludf.DUMMYFUNCTION("""COMPUTED_VALUE"""),"-")</f>
        <v>-</v>
      </c>
      <c r="FY38" t="str">
        <f>IFERROR(__xludf.DUMMYFUNCTION("""COMPUTED_VALUE"""),"-")</f>
        <v>-</v>
      </c>
      <c r="FZ38" t="str">
        <f>IFERROR(__xludf.DUMMYFUNCTION("""COMPUTED_VALUE"""),"-")</f>
        <v>-</v>
      </c>
      <c r="GA38" t="str">
        <f>IFERROR(__xludf.DUMMYFUNCTION("""COMPUTED_VALUE"""),"-")</f>
        <v>-</v>
      </c>
      <c r="GB38" t="str">
        <f>IFERROR(__xludf.DUMMYFUNCTION("""COMPUTED_VALUE"""),"-")</f>
        <v>-</v>
      </c>
      <c r="GC38" t="str">
        <f>IFERROR(__xludf.DUMMYFUNCTION("""COMPUTED_VALUE"""),"-")</f>
        <v>-</v>
      </c>
      <c r="GD38" t="str">
        <f>IFERROR(__xludf.DUMMYFUNCTION("""COMPUTED_VALUE"""),"-")</f>
        <v>-</v>
      </c>
      <c r="GE38" t="str">
        <f>IFERROR(__xludf.DUMMYFUNCTION("""COMPUTED_VALUE"""),"-")</f>
        <v>-</v>
      </c>
      <c r="GF38" t="str">
        <f>IFERROR(__xludf.DUMMYFUNCTION("""COMPUTED_VALUE"""),"-")</f>
        <v>-</v>
      </c>
      <c r="GG38" t="str">
        <f>IFERROR(__xludf.DUMMYFUNCTION("""COMPUTED_VALUE"""),"-")</f>
        <v>-</v>
      </c>
      <c r="GH38" t="str">
        <f>IFERROR(__xludf.DUMMYFUNCTION("""COMPUTED_VALUE"""),"-")</f>
        <v>-</v>
      </c>
      <c r="GI38" t="str">
        <f>IFERROR(__xludf.DUMMYFUNCTION("""COMPUTED_VALUE"""),"-")</f>
        <v>-</v>
      </c>
      <c r="GJ38" t="str">
        <f>IFERROR(__xludf.DUMMYFUNCTION("""COMPUTED_VALUE"""),"-")</f>
        <v>-</v>
      </c>
      <c r="GK38" t="str">
        <f>IFERROR(__xludf.DUMMYFUNCTION("""COMPUTED_VALUE"""),"-")</f>
        <v>-</v>
      </c>
      <c r="GL38" t="str">
        <f>IFERROR(__xludf.DUMMYFUNCTION("""COMPUTED_VALUE"""),"-")</f>
        <v>-</v>
      </c>
      <c r="GM38" t="str">
        <f>IFERROR(__xludf.DUMMYFUNCTION("""COMPUTED_VALUE"""),"-")</f>
        <v>-</v>
      </c>
      <c r="GN38" t="str">
        <f>IFERROR(__xludf.DUMMYFUNCTION("""COMPUTED_VALUE"""),"-")</f>
        <v>-</v>
      </c>
      <c r="GO38" t="str">
        <f>IFERROR(__xludf.DUMMYFUNCTION("""COMPUTED_VALUE"""),"-")</f>
        <v>-</v>
      </c>
      <c r="GP38" t="str">
        <f>IFERROR(__xludf.DUMMYFUNCTION("""COMPUTED_VALUE"""),"-")</f>
        <v>-</v>
      </c>
      <c r="GQ38" t="str">
        <f>IFERROR(__xludf.DUMMYFUNCTION("""COMPUTED_VALUE"""),"-")</f>
        <v>-</v>
      </c>
      <c r="GR38" t="str">
        <f>IFERROR(__xludf.DUMMYFUNCTION("""COMPUTED_VALUE"""),"-")</f>
        <v>-</v>
      </c>
      <c r="GS38" t="str">
        <f>IFERROR(__xludf.DUMMYFUNCTION("""COMPUTED_VALUE"""),"x")</f>
        <v>x</v>
      </c>
      <c r="GT38" t="str">
        <f>IFERROR(__xludf.DUMMYFUNCTION("""COMPUTED_VALUE"""),"x")</f>
        <v>x</v>
      </c>
      <c r="GU38">
        <f>IFERROR(__xludf.DUMMYFUNCTION("""COMPUTED_VALUE"""),1.0)</f>
        <v>1</v>
      </c>
      <c r="GV38">
        <f>IFERROR(__xludf.DUMMYFUNCTION("""COMPUTED_VALUE"""),1.0)</f>
        <v>1</v>
      </c>
      <c r="GW38">
        <f>IFERROR(__xludf.DUMMYFUNCTION("""COMPUTED_VALUE"""),1.0)</f>
        <v>1</v>
      </c>
      <c r="GX38">
        <f>IFERROR(__xludf.DUMMYFUNCTION("""COMPUTED_VALUE"""),1.0)</f>
        <v>1</v>
      </c>
      <c r="GY38">
        <f>IFERROR(__xludf.DUMMYFUNCTION("""COMPUTED_VALUE"""),1.0)</f>
        <v>1</v>
      </c>
      <c r="GZ38">
        <f>IFERROR(__xludf.DUMMYFUNCTION("""COMPUTED_VALUE"""),1.0)</f>
        <v>1</v>
      </c>
      <c r="HA38">
        <f>IFERROR(__xludf.DUMMYFUNCTION("""COMPUTED_VALUE"""),1.0)</f>
        <v>1</v>
      </c>
      <c r="HB38">
        <f>IFERROR(__xludf.DUMMYFUNCTION("""COMPUTED_VALUE"""),1.0)</f>
        <v>1</v>
      </c>
      <c r="HC38">
        <f>IFERROR(__xludf.DUMMYFUNCTION("""COMPUTED_VALUE"""),1.0)</f>
        <v>1</v>
      </c>
      <c r="HD38">
        <f>IFERROR(__xludf.DUMMYFUNCTION("""COMPUTED_VALUE"""),1.0)</f>
        <v>1</v>
      </c>
      <c r="HE38">
        <f>IFERROR(__xludf.DUMMYFUNCTION("""COMPUTED_VALUE"""),1.0)</f>
        <v>1</v>
      </c>
      <c r="HF38">
        <f>IFERROR(__xludf.DUMMYFUNCTION("""COMPUTED_VALUE"""),1.0)</f>
        <v>1</v>
      </c>
      <c r="HG38">
        <f>IFERROR(__xludf.DUMMYFUNCTION("""COMPUTED_VALUE"""),1.0)</f>
        <v>1</v>
      </c>
      <c r="HH38">
        <f>IFERROR(__xludf.DUMMYFUNCTION("""COMPUTED_VALUE"""),1.0)</f>
        <v>1</v>
      </c>
      <c r="HI38">
        <f>IFERROR(__xludf.DUMMYFUNCTION("""COMPUTED_VALUE"""),1.0)</f>
        <v>1</v>
      </c>
      <c r="HJ38">
        <f>IFERROR(__xludf.DUMMYFUNCTION("""COMPUTED_VALUE"""),1.0)</f>
        <v>1</v>
      </c>
      <c r="HK38">
        <f>IFERROR(__xludf.DUMMYFUNCTION("""COMPUTED_VALUE"""),1.0)</f>
        <v>1</v>
      </c>
      <c r="HL38">
        <f>IFERROR(__xludf.DUMMYFUNCTION("""COMPUTED_VALUE"""),1.0)</f>
        <v>1</v>
      </c>
      <c r="HM38">
        <f>IFERROR(__xludf.DUMMYFUNCTION("""COMPUTED_VALUE"""),1.0)</f>
        <v>1</v>
      </c>
      <c r="HN38">
        <f>IFERROR(__xludf.DUMMYFUNCTION("""COMPUTED_VALUE"""),1.0)</f>
        <v>1</v>
      </c>
      <c r="HO38">
        <f>IFERROR(__xludf.DUMMYFUNCTION("""COMPUTED_VALUE"""),1.0)</f>
        <v>1</v>
      </c>
      <c r="HP38">
        <f>IFERROR(__xludf.DUMMYFUNCTION("""COMPUTED_VALUE"""),1.0)</f>
        <v>1</v>
      </c>
      <c r="HQ38">
        <f>IFERROR(__xludf.DUMMYFUNCTION("""COMPUTED_VALUE"""),1.0)</f>
        <v>1</v>
      </c>
      <c r="HR38">
        <f>IFERROR(__xludf.DUMMYFUNCTION("""COMPUTED_VALUE"""),1.0)</f>
        <v>1</v>
      </c>
      <c r="HS38">
        <f>IFERROR(__xludf.DUMMYFUNCTION("""COMPUTED_VALUE"""),1.0)</f>
        <v>1</v>
      </c>
      <c r="HT38">
        <f>IFERROR(__xludf.DUMMYFUNCTION("""COMPUTED_VALUE"""),1.0)</f>
        <v>1</v>
      </c>
      <c r="HU38">
        <f>IFERROR(__xludf.DUMMYFUNCTION("""COMPUTED_VALUE"""),1.0)</f>
        <v>1</v>
      </c>
      <c r="HV38">
        <f>IFERROR(__xludf.DUMMYFUNCTION("""COMPUTED_VALUE"""),1.0)</f>
        <v>1</v>
      </c>
      <c r="HW38">
        <f>IFERROR(__xludf.DUMMYFUNCTION("""COMPUTED_VALUE"""),1.0)</f>
        <v>1</v>
      </c>
      <c r="HX38">
        <f>IFERROR(__xludf.DUMMYFUNCTION("""COMPUTED_VALUE"""),1.0)</f>
        <v>1</v>
      </c>
      <c r="HY38">
        <f>IFERROR(__xludf.DUMMYFUNCTION("""COMPUTED_VALUE"""),1.0)</f>
        <v>1</v>
      </c>
      <c r="HZ38">
        <f>IFERROR(__xludf.DUMMYFUNCTION("""COMPUTED_VALUE"""),1.0)</f>
        <v>1</v>
      </c>
      <c r="IA38">
        <f>IFERROR(__xludf.DUMMYFUNCTION("""COMPUTED_VALUE"""),1.0)</f>
        <v>1</v>
      </c>
      <c r="IB38">
        <f>IFERROR(__xludf.DUMMYFUNCTION("""COMPUTED_VALUE"""),1.0)</f>
        <v>1</v>
      </c>
      <c r="IC38">
        <f>IFERROR(__xludf.DUMMYFUNCTION("""COMPUTED_VALUE"""),1.0)</f>
        <v>1</v>
      </c>
      <c r="ID38">
        <f>IFERROR(__xludf.DUMMYFUNCTION("""COMPUTED_VALUE"""),1.0)</f>
        <v>1</v>
      </c>
      <c r="IE38">
        <f>IFERROR(__xludf.DUMMYFUNCTION("""COMPUTED_VALUE"""),1.0)</f>
        <v>1</v>
      </c>
      <c r="IF38">
        <f>IFERROR(__xludf.DUMMYFUNCTION("""COMPUTED_VALUE"""),1.0)</f>
        <v>1</v>
      </c>
      <c r="IG38">
        <f>IFERROR(__xludf.DUMMYFUNCTION("""COMPUTED_VALUE"""),1.0)</f>
        <v>1</v>
      </c>
      <c r="IH38">
        <f>IFERROR(__xludf.DUMMYFUNCTION("""COMPUTED_VALUE"""),1.0)</f>
        <v>1</v>
      </c>
      <c r="II38">
        <f>IFERROR(__xludf.DUMMYFUNCTION("""COMPUTED_VALUE"""),1.0)</f>
        <v>1</v>
      </c>
      <c r="IJ38">
        <f>IFERROR(__xludf.DUMMYFUNCTION("""COMPUTED_VALUE"""),1.0)</f>
        <v>1</v>
      </c>
      <c r="IK38" t="str">
        <f>IFERROR(__xludf.DUMMYFUNCTION("""COMPUTED_VALUE"""),"x")</f>
        <v>x</v>
      </c>
      <c r="IL38">
        <f>IFERROR(__xludf.DUMMYFUNCTION("""COMPUTED_VALUE"""),1.0)</f>
        <v>1</v>
      </c>
      <c r="IM38">
        <f>IFERROR(__xludf.DUMMYFUNCTION("""COMPUTED_VALUE"""),1.0)</f>
        <v>1</v>
      </c>
      <c r="IN38">
        <f>IFERROR(__xludf.DUMMYFUNCTION("""COMPUTED_VALUE"""),0.0)</f>
        <v>0</v>
      </c>
      <c r="IO38">
        <f>IFERROR(__xludf.DUMMYFUNCTION("""COMPUTED_VALUE"""),1.0)</f>
        <v>1</v>
      </c>
      <c r="IP38">
        <f>IFERROR(__xludf.DUMMYFUNCTION("""COMPUTED_VALUE"""),0.0)</f>
        <v>0</v>
      </c>
      <c r="IQ38">
        <f>IFERROR(__xludf.DUMMYFUNCTION("""COMPUTED_VALUE"""),1.0)</f>
        <v>1</v>
      </c>
      <c r="IR38">
        <f>IFERROR(__xludf.DUMMYFUNCTION("""COMPUTED_VALUE"""),0.0)</f>
        <v>0</v>
      </c>
      <c r="IS38">
        <f>IFERROR(__xludf.DUMMYFUNCTION("""COMPUTED_VALUE"""),1.0)</f>
        <v>1</v>
      </c>
      <c r="IT38">
        <f>IFERROR(__xludf.DUMMYFUNCTION("""COMPUTED_VALUE"""),1.0)</f>
        <v>1</v>
      </c>
      <c r="IU38">
        <f>IFERROR(__xludf.DUMMYFUNCTION("""COMPUTED_VALUE"""),1.0)</f>
        <v>1</v>
      </c>
      <c r="IV38">
        <f>IFERROR(__xludf.DUMMYFUNCTION("""COMPUTED_VALUE"""),1.0)</f>
        <v>1</v>
      </c>
      <c r="IW38">
        <f>IFERROR(__xludf.DUMMYFUNCTION("""COMPUTED_VALUE"""),1.0)</f>
        <v>1</v>
      </c>
      <c r="IX38">
        <f>IFERROR(__xludf.DUMMYFUNCTION("""COMPUTED_VALUE"""),1.0)</f>
        <v>1</v>
      </c>
      <c r="IY38">
        <f>IFERROR(__xludf.DUMMYFUNCTION("""COMPUTED_VALUE"""),1.0)</f>
        <v>1</v>
      </c>
      <c r="IZ38">
        <f>IFERROR(__xludf.DUMMYFUNCTION("""COMPUTED_VALUE"""),0.0)</f>
        <v>0</v>
      </c>
      <c r="JA38">
        <f>IFERROR(__xludf.DUMMYFUNCTION("""COMPUTED_VALUE"""),0.0)</f>
        <v>0</v>
      </c>
      <c r="JB38">
        <f>IFERROR(__xludf.DUMMYFUNCTION("""COMPUTED_VALUE"""),0.0)</f>
        <v>0</v>
      </c>
      <c r="JC38">
        <f>IFERROR(__xludf.DUMMYFUNCTION("""COMPUTED_VALUE"""),0.0)</f>
        <v>0</v>
      </c>
      <c r="JD38">
        <f>IFERROR(__xludf.DUMMYFUNCTION("""COMPUTED_VALUE"""),0.0)</f>
        <v>0</v>
      </c>
      <c r="JE38">
        <f>IFERROR(__xludf.DUMMYFUNCTION("""COMPUTED_VALUE"""),0.0)</f>
        <v>0</v>
      </c>
      <c r="JF38">
        <f>IFERROR(__xludf.DUMMYFUNCTION("""COMPUTED_VALUE"""),0.0)</f>
        <v>0</v>
      </c>
      <c r="JG38">
        <f>IFERROR(__xludf.DUMMYFUNCTION("""COMPUTED_VALUE"""),0.0)</f>
        <v>0</v>
      </c>
      <c r="JH38">
        <f>IFERROR(__xludf.DUMMYFUNCTION("""COMPUTED_VALUE"""),0.0)</f>
        <v>0</v>
      </c>
      <c r="JI38">
        <f>IFERROR(__xludf.DUMMYFUNCTION("""COMPUTED_VALUE"""),0.0)</f>
        <v>0</v>
      </c>
      <c r="JJ38">
        <f>IFERROR(__xludf.DUMMYFUNCTION("""COMPUTED_VALUE"""),0.0)</f>
        <v>0</v>
      </c>
      <c r="JK38">
        <f>IFERROR(__xludf.DUMMYFUNCTION("""COMPUTED_VALUE"""),0.0)</f>
        <v>0</v>
      </c>
      <c r="JL38">
        <f>IFERROR(__xludf.DUMMYFUNCTION("""COMPUTED_VALUE"""),0.0)</f>
        <v>0</v>
      </c>
      <c r="JM38">
        <f>IFERROR(__xludf.DUMMYFUNCTION("""COMPUTED_VALUE"""),0.0)</f>
        <v>0</v>
      </c>
      <c r="JN38">
        <f>IFERROR(__xludf.DUMMYFUNCTION("""COMPUTED_VALUE"""),0.0)</f>
        <v>0</v>
      </c>
      <c r="JO38">
        <f>IFERROR(__xludf.DUMMYFUNCTION("""COMPUTED_VALUE"""),0.0)</f>
        <v>0</v>
      </c>
      <c r="JP38">
        <f>IFERROR(__xludf.DUMMYFUNCTION("""COMPUTED_VALUE"""),0.0)</f>
        <v>0</v>
      </c>
      <c r="JQ38">
        <f>IFERROR(__xludf.DUMMYFUNCTION("""COMPUTED_VALUE"""),1.0)</f>
        <v>1</v>
      </c>
      <c r="JR38">
        <f>IFERROR(__xludf.DUMMYFUNCTION("""COMPUTED_VALUE"""),0.0)</f>
        <v>0</v>
      </c>
      <c r="JS38" t="str">
        <f>IFERROR(__xludf.DUMMYFUNCTION("""COMPUTED_VALUE"""),"x")</f>
        <v>x</v>
      </c>
      <c r="JT38">
        <f>IFERROR(__xludf.DUMMYFUNCTION("""COMPUTED_VALUE"""),1.0)</f>
        <v>1</v>
      </c>
      <c r="JU38">
        <f>IFERROR(__xludf.DUMMYFUNCTION("""COMPUTED_VALUE"""),1.0)</f>
        <v>1</v>
      </c>
      <c r="JV38">
        <f>IFERROR(__xludf.DUMMYFUNCTION("""COMPUTED_VALUE"""),1.0)</f>
        <v>1</v>
      </c>
      <c r="JW38">
        <f>IFERROR(__xludf.DUMMYFUNCTION("""COMPUTED_VALUE"""),1.0)</f>
        <v>1</v>
      </c>
      <c r="JX38">
        <f>IFERROR(__xludf.DUMMYFUNCTION("""COMPUTED_VALUE"""),1.0)</f>
        <v>1</v>
      </c>
      <c r="JY38">
        <f>IFERROR(__xludf.DUMMYFUNCTION("""COMPUTED_VALUE"""),1.0)</f>
        <v>1</v>
      </c>
      <c r="JZ38">
        <f>IFERROR(__xludf.DUMMYFUNCTION("""COMPUTED_VALUE"""),1.0)</f>
        <v>1</v>
      </c>
      <c r="KA38">
        <f>IFERROR(__xludf.DUMMYFUNCTION("""COMPUTED_VALUE"""),0.0)</f>
        <v>0</v>
      </c>
      <c r="KB38">
        <f>IFERROR(__xludf.DUMMYFUNCTION("""COMPUTED_VALUE"""),0.0)</f>
        <v>0</v>
      </c>
      <c r="KC38">
        <f>IFERROR(__xludf.DUMMYFUNCTION("""COMPUTED_VALUE"""),0.0)</f>
        <v>0</v>
      </c>
      <c r="KD38">
        <f>IFERROR(__xludf.DUMMYFUNCTION("""COMPUTED_VALUE"""),1.0)</f>
        <v>1</v>
      </c>
      <c r="KE38">
        <f>IFERROR(__xludf.DUMMYFUNCTION("""COMPUTED_VALUE"""),0.0)</f>
        <v>0</v>
      </c>
      <c r="KF38">
        <f>IFERROR(__xludf.DUMMYFUNCTION("""COMPUTED_VALUE"""),1.0)</f>
        <v>1</v>
      </c>
      <c r="KG38">
        <f>IFERROR(__xludf.DUMMYFUNCTION("""COMPUTED_VALUE"""),0.0)</f>
        <v>0</v>
      </c>
      <c r="KH38">
        <f>IFERROR(__xludf.DUMMYFUNCTION("""COMPUTED_VALUE"""),0.0)</f>
        <v>0</v>
      </c>
      <c r="KI38">
        <f>IFERROR(__xludf.DUMMYFUNCTION("""COMPUTED_VALUE"""),0.0)</f>
        <v>0</v>
      </c>
      <c r="KJ38">
        <f>IFERROR(__xludf.DUMMYFUNCTION("""COMPUTED_VALUE"""),0.0)</f>
        <v>0</v>
      </c>
      <c r="KK38">
        <f>IFERROR(__xludf.DUMMYFUNCTION("""COMPUTED_VALUE"""),0.0)</f>
        <v>0</v>
      </c>
      <c r="KL38">
        <f>IFERROR(__xludf.DUMMYFUNCTION("""COMPUTED_VALUE"""),0.0)</f>
        <v>0</v>
      </c>
      <c r="KM38">
        <f>IFERROR(__xludf.DUMMYFUNCTION("""COMPUTED_VALUE"""),0.0)</f>
        <v>0</v>
      </c>
      <c r="KN38">
        <f>IFERROR(__xludf.DUMMYFUNCTION("""COMPUTED_VALUE"""),0.0)</f>
        <v>0</v>
      </c>
      <c r="KO38">
        <f>IFERROR(__xludf.DUMMYFUNCTION("""COMPUTED_VALUE"""),0.0)</f>
        <v>0</v>
      </c>
      <c r="KP38">
        <f>IFERROR(__xludf.DUMMYFUNCTION("""COMPUTED_VALUE"""),0.0)</f>
        <v>0</v>
      </c>
      <c r="KQ38">
        <f>IFERROR(__xludf.DUMMYFUNCTION("""COMPUTED_VALUE"""),0.0)</f>
        <v>0</v>
      </c>
      <c r="KR38">
        <f>IFERROR(__xludf.DUMMYFUNCTION("""COMPUTED_VALUE"""),0.0)</f>
        <v>0</v>
      </c>
      <c r="KS38">
        <f>IFERROR(__xludf.DUMMYFUNCTION("""COMPUTED_VALUE"""),0.0)</f>
        <v>0</v>
      </c>
      <c r="KT38">
        <f>IFERROR(__xludf.DUMMYFUNCTION("""COMPUTED_VALUE"""),0.0)</f>
        <v>0</v>
      </c>
      <c r="KU38">
        <f>IFERROR(__xludf.DUMMYFUNCTION("""COMPUTED_VALUE"""),0.0)</f>
        <v>0</v>
      </c>
      <c r="KV38">
        <f>IFERROR(__xludf.DUMMYFUNCTION("""COMPUTED_VALUE"""),0.0)</f>
        <v>0</v>
      </c>
      <c r="KW38">
        <f>IFERROR(__xludf.DUMMYFUNCTION("""COMPUTED_VALUE"""),0.0)</f>
        <v>0</v>
      </c>
      <c r="KX38">
        <f>IFERROR(__xludf.DUMMYFUNCTION("""COMPUTED_VALUE"""),0.0)</f>
        <v>0</v>
      </c>
      <c r="KY38">
        <f>IFERROR(__xludf.DUMMYFUNCTION("""COMPUTED_VALUE"""),0.0)</f>
        <v>0</v>
      </c>
      <c r="KZ38" t="str">
        <f>IFERROR(__xludf.DUMMYFUNCTION("""COMPUTED_VALUE"""),"x")</f>
        <v>x</v>
      </c>
      <c r="LA38">
        <f>IFERROR(__xludf.DUMMYFUNCTION("""COMPUTED_VALUE"""),0.0)</f>
        <v>0</v>
      </c>
      <c r="LB38">
        <f>IFERROR(__xludf.DUMMYFUNCTION("""COMPUTED_VALUE"""),0.0)</f>
        <v>0</v>
      </c>
      <c r="LC38">
        <f>IFERROR(__xludf.DUMMYFUNCTION("""COMPUTED_VALUE"""),0.0)</f>
        <v>0</v>
      </c>
      <c r="LD38">
        <f>IFERROR(__xludf.DUMMYFUNCTION("""COMPUTED_VALUE"""),0.0)</f>
        <v>0</v>
      </c>
      <c r="LE38">
        <f>IFERROR(__xludf.DUMMYFUNCTION("""COMPUTED_VALUE"""),0.0)</f>
        <v>0</v>
      </c>
      <c r="LF38">
        <f>IFERROR(__xludf.DUMMYFUNCTION("""COMPUTED_VALUE"""),0.0)</f>
        <v>0</v>
      </c>
      <c r="LG38">
        <f>IFERROR(__xludf.DUMMYFUNCTION("""COMPUTED_VALUE"""),0.0)</f>
        <v>0</v>
      </c>
      <c r="LH38">
        <f>IFERROR(__xludf.DUMMYFUNCTION("""COMPUTED_VALUE"""),0.0)</f>
        <v>0</v>
      </c>
      <c r="LI38">
        <f>IFERROR(__xludf.DUMMYFUNCTION("""COMPUTED_VALUE"""),0.0)</f>
        <v>0</v>
      </c>
      <c r="LJ38">
        <f>IFERROR(__xludf.DUMMYFUNCTION("""COMPUTED_VALUE"""),0.0)</f>
        <v>0</v>
      </c>
      <c r="LK38">
        <f>IFERROR(__xludf.DUMMYFUNCTION("""COMPUTED_VALUE"""),0.0)</f>
        <v>0</v>
      </c>
      <c r="LL38">
        <f>IFERROR(__xludf.DUMMYFUNCTION("""COMPUTED_VALUE"""),0.0)</f>
        <v>0</v>
      </c>
      <c r="LM38">
        <f>IFERROR(__xludf.DUMMYFUNCTION("""COMPUTED_VALUE"""),0.0)</f>
        <v>0</v>
      </c>
      <c r="LN38">
        <f>IFERROR(__xludf.DUMMYFUNCTION("""COMPUTED_VALUE"""),0.0)</f>
        <v>0</v>
      </c>
      <c r="LO38">
        <f>IFERROR(__xludf.DUMMYFUNCTION("""COMPUTED_VALUE"""),0.0)</f>
        <v>0</v>
      </c>
      <c r="LP38">
        <f>IFERROR(__xludf.DUMMYFUNCTION("""COMPUTED_VALUE"""),0.0)</f>
        <v>0</v>
      </c>
      <c r="LQ38" t="str">
        <f>IFERROR(__xludf.DUMMYFUNCTION("""COMPUTED_VALUE"""),"x")</f>
        <v>x</v>
      </c>
      <c r="LR38">
        <f>IFERROR(__xludf.DUMMYFUNCTION("""COMPUTED_VALUE"""),0.0)</f>
        <v>0</v>
      </c>
      <c r="LS38">
        <f>IFERROR(__xludf.DUMMYFUNCTION("""COMPUTED_VALUE"""),0.0)</f>
        <v>0</v>
      </c>
      <c r="LT38">
        <f>IFERROR(__xludf.DUMMYFUNCTION("""COMPUTED_VALUE"""),0.0)</f>
        <v>0</v>
      </c>
      <c r="LU38">
        <f>IFERROR(__xludf.DUMMYFUNCTION("""COMPUTED_VALUE"""),0.0)</f>
        <v>0</v>
      </c>
      <c r="LV38">
        <f>IFERROR(__xludf.DUMMYFUNCTION("""COMPUTED_VALUE"""),0.0)</f>
        <v>0</v>
      </c>
      <c r="LW38">
        <f>IFERROR(__xludf.DUMMYFUNCTION("""COMPUTED_VALUE"""),0.0)</f>
        <v>0</v>
      </c>
      <c r="LX38">
        <f>IFERROR(__xludf.DUMMYFUNCTION("""COMPUTED_VALUE"""),0.0)</f>
        <v>0</v>
      </c>
      <c r="LY38">
        <f>IFERROR(__xludf.DUMMYFUNCTION("""COMPUTED_VALUE"""),0.0)</f>
        <v>0</v>
      </c>
      <c r="LZ38">
        <f>IFERROR(__xludf.DUMMYFUNCTION("""COMPUTED_VALUE"""),0.0)</f>
        <v>0</v>
      </c>
      <c r="MA38">
        <f>IFERROR(__xludf.DUMMYFUNCTION("""COMPUTED_VALUE"""),0.0)</f>
        <v>0</v>
      </c>
      <c r="MB38">
        <f>IFERROR(__xludf.DUMMYFUNCTION("""COMPUTED_VALUE"""),0.0)</f>
        <v>0</v>
      </c>
      <c r="MC38">
        <f>IFERROR(__xludf.DUMMYFUNCTION("""COMPUTED_VALUE"""),0.0)</f>
        <v>0</v>
      </c>
      <c r="MD38">
        <f>IFERROR(__xludf.DUMMYFUNCTION("""COMPUTED_VALUE"""),0.0)</f>
        <v>0</v>
      </c>
      <c r="ME38">
        <f>IFERROR(__xludf.DUMMYFUNCTION("""COMPUTED_VALUE"""),0.0)</f>
        <v>0</v>
      </c>
      <c r="MF38">
        <f>IFERROR(__xludf.DUMMYFUNCTION("""COMPUTED_VALUE"""),0.0)</f>
        <v>0</v>
      </c>
      <c r="MG38">
        <f>IFERROR(__xludf.DUMMYFUNCTION("""COMPUTED_VALUE"""),0.0)</f>
        <v>0</v>
      </c>
      <c r="MH38">
        <f>IFERROR(__xludf.DUMMYFUNCTION("""COMPUTED_VALUE"""),0.0)</f>
        <v>0</v>
      </c>
      <c r="MI38">
        <f>IFERROR(__xludf.DUMMYFUNCTION("""COMPUTED_VALUE"""),0.0)</f>
        <v>0</v>
      </c>
      <c r="MJ38">
        <f>IFERROR(__xludf.DUMMYFUNCTION("""COMPUTED_VALUE"""),0.0)</f>
        <v>0</v>
      </c>
      <c r="MK38">
        <f>IFERROR(__xludf.DUMMYFUNCTION("""COMPUTED_VALUE"""),0.0)</f>
        <v>0</v>
      </c>
      <c r="ML38">
        <f>IFERROR(__xludf.DUMMYFUNCTION("""COMPUTED_VALUE"""),0.0)</f>
        <v>0</v>
      </c>
      <c r="MM38">
        <f>IFERROR(__xludf.DUMMYFUNCTION("""COMPUTED_VALUE"""),0.0)</f>
        <v>0</v>
      </c>
      <c r="MN38">
        <f>IFERROR(__xludf.DUMMYFUNCTION("""COMPUTED_VALUE"""),0.0)</f>
        <v>0</v>
      </c>
      <c r="MO38">
        <f>IFERROR(__xludf.DUMMYFUNCTION("""COMPUTED_VALUE"""),0.0)</f>
        <v>0</v>
      </c>
      <c r="MP38">
        <f>IFERROR(__xludf.DUMMYFUNCTION("""COMPUTED_VALUE"""),0.0)</f>
        <v>0</v>
      </c>
      <c r="MQ38">
        <f>IFERROR(__xludf.DUMMYFUNCTION("""COMPUTED_VALUE"""),0.0)</f>
        <v>0</v>
      </c>
      <c r="MR38">
        <f>IFERROR(__xludf.DUMMYFUNCTION("""COMPUTED_VALUE"""),0.0)</f>
        <v>0</v>
      </c>
      <c r="MS38">
        <f>IFERROR(__xludf.DUMMYFUNCTION("""COMPUTED_VALUE"""),0.0)</f>
        <v>0</v>
      </c>
      <c r="MT38" t="str">
        <f>IFERROR(__xludf.DUMMYFUNCTION("""COMPUTED_VALUE"""),"x")</f>
        <v>x</v>
      </c>
      <c r="MU38">
        <f>IFERROR(__xludf.DUMMYFUNCTION("""COMPUTED_VALUE"""),0.0)</f>
        <v>0</v>
      </c>
      <c r="MV38">
        <f>IFERROR(__xludf.DUMMYFUNCTION("""COMPUTED_VALUE"""),0.0)</f>
        <v>0</v>
      </c>
      <c r="MW38">
        <f>IFERROR(__xludf.DUMMYFUNCTION("""COMPUTED_VALUE"""),0.0)</f>
        <v>0</v>
      </c>
      <c r="MX38">
        <f>IFERROR(__xludf.DUMMYFUNCTION("""COMPUTED_VALUE"""),0.0)</f>
        <v>0</v>
      </c>
      <c r="MY38">
        <f>IFERROR(__xludf.DUMMYFUNCTION("""COMPUTED_VALUE"""),0.0)</f>
        <v>0</v>
      </c>
      <c r="MZ38">
        <f>IFERROR(__xludf.DUMMYFUNCTION("""COMPUTED_VALUE"""),0.0)</f>
        <v>0</v>
      </c>
      <c r="NA38">
        <f>IFERROR(__xludf.DUMMYFUNCTION("""COMPUTED_VALUE"""),0.0)</f>
        <v>0</v>
      </c>
      <c r="NB38">
        <f>IFERROR(__xludf.DUMMYFUNCTION("""COMPUTED_VALUE"""),0.0)</f>
        <v>0</v>
      </c>
      <c r="NC38">
        <f>IFERROR(__xludf.DUMMYFUNCTION("""COMPUTED_VALUE"""),0.0)</f>
        <v>0</v>
      </c>
      <c r="ND38">
        <f>IFERROR(__xludf.DUMMYFUNCTION("""COMPUTED_VALUE"""),0.0)</f>
        <v>0</v>
      </c>
      <c r="NE38">
        <f>IFERROR(__xludf.DUMMYFUNCTION("""COMPUTED_VALUE"""),0.0)</f>
        <v>0</v>
      </c>
      <c r="NF38">
        <f>IFERROR(__xludf.DUMMYFUNCTION("""COMPUTED_VALUE"""),0.0)</f>
        <v>0</v>
      </c>
      <c r="NG38">
        <f>IFERROR(__xludf.DUMMYFUNCTION("""COMPUTED_VALUE"""),0.0)</f>
        <v>0</v>
      </c>
      <c r="NH38">
        <f>IFERROR(__xludf.DUMMYFUNCTION("""COMPUTED_VALUE"""),0.0)</f>
        <v>0</v>
      </c>
      <c r="NI38">
        <f>IFERROR(__xludf.DUMMYFUNCTION("""COMPUTED_VALUE"""),0.0)</f>
        <v>0</v>
      </c>
      <c r="NJ38">
        <f>IFERROR(__xludf.DUMMYFUNCTION("""COMPUTED_VALUE"""),0.0)</f>
        <v>0</v>
      </c>
      <c r="NK38">
        <f>IFERROR(__xludf.DUMMYFUNCTION("""COMPUTED_VALUE"""),0.0)</f>
        <v>0</v>
      </c>
      <c r="NL38">
        <f>IFERROR(__xludf.DUMMYFUNCTION("""COMPUTED_VALUE"""),0.0)</f>
        <v>0</v>
      </c>
      <c r="NM38">
        <f>IFERROR(__xludf.DUMMYFUNCTION("""COMPUTED_VALUE"""),0.0)</f>
        <v>0</v>
      </c>
      <c r="NN38">
        <f>IFERROR(__xludf.DUMMYFUNCTION("""COMPUTED_VALUE"""),0.0)</f>
        <v>0</v>
      </c>
      <c r="NO38">
        <f>IFERROR(__xludf.DUMMYFUNCTION("""COMPUTED_VALUE"""),0.0)</f>
        <v>0</v>
      </c>
      <c r="NP38">
        <f>IFERROR(__xludf.DUMMYFUNCTION("""COMPUTED_VALUE"""),0.0)</f>
        <v>0</v>
      </c>
      <c r="NQ38">
        <f>IFERROR(__xludf.DUMMYFUNCTION("""COMPUTED_VALUE"""),0.0)</f>
        <v>0</v>
      </c>
      <c r="NR38">
        <f>IFERROR(__xludf.DUMMYFUNCTION("""COMPUTED_VALUE"""),0.0)</f>
        <v>0</v>
      </c>
    </row>
    <row r="39" ht="15.75" customHeight="1">
      <c r="A39">
        <f>IFERROR(__xludf.DUMMYFUNCTION("""COMPUTED_VALUE"""),38.0)</f>
        <v>38</v>
      </c>
      <c r="B39" t="str">
        <f>IFERROR(__xludf.DUMMYFUNCTION("""COMPUTED_VALUE"""),"NemanjaSo2005")</f>
        <v>NemanjaSo2005</v>
      </c>
      <c r="C39" t="str">
        <f>IFERROR(__xludf.DUMMYFUNCTION("""COMPUTED_VALUE"""),"Nemanja")</f>
        <v>Nemanja</v>
      </c>
      <c r="D39" t="str">
        <f>IFERROR(__xludf.DUMMYFUNCTION("""COMPUTED_VALUE"""),"Majski")</f>
        <v>Majski</v>
      </c>
      <c r="E39">
        <f>IFERROR(__xludf.DUMMYFUNCTION("""COMPUTED_VALUE"""),125.0)</f>
        <v>125</v>
      </c>
      <c r="F39" t="str">
        <f>IFERROR(__xludf.DUMMYFUNCTION("""COMPUTED_VALUE"""),"ODOBREN")</f>
        <v>ODOBREN</v>
      </c>
      <c r="G39" t="str">
        <f>IFERROR(__xludf.DUMMYFUNCTION("""COMPUTED_VALUE"""),"Sombor")</f>
        <v>Sombor</v>
      </c>
      <c r="H39" t="str">
        <f>IFERROR(__xludf.DUMMYFUNCTION("""COMPUTED_VALUE"""),"Gimnazija Veljko Petrović")</f>
        <v>Gimnazija Veljko Petrović</v>
      </c>
      <c r="I39" t="str">
        <f>IFERROR(__xludf.DUMMYFUNCTION("""COMPUTED_VALUE"""),"OŠ 8.")</f>
        <v>OŠ 8.</v>
      </c>
      <c r="J39" t="str">
        <f>IFERROR(__xludf.DUMMYFUNCTION("""COMPUTED_VALUE"""),"B")</f>
        <v>B</v>
      </c>
      <c r="K39" t="str">
        <f>IFERROR(__xludf.DUMMYFUNCTION("""COMPUTED_VALUE"""),"Duško Obradović")</f>
        <v>Duško Obradović</v>
      </c>
      <c r="L39" t="str">
        <f>IFERROR(__xludf.DUMMYFUNCTION("""COMPUTED_VALUE"""),"x")</f>
        <v>x</v>
      </c>
      <c r="M39">
        <f>IFERROR(__xludf.DUMMYFUNCTION("""COMPUTED_VALUE"""),100.0)</f>
        <v>100</v>
      </c>
      <c r="N39">
        <f>IFERROR(__xludf.DUMMYFUNCTION("""COMPUTED_VALUE"""),25.0)</f>
        <v>25</v>
      </c>
      <c r="O39">
        <f>IFERROR(__xludf.DUMMYFUNCTION("""COMPUTED_VALUE"""),0.0)</f>
        <v>0</v>
      </c>
      <c r="P39" t="str">
        <f>IFERROR(__xludf.DUMMYFUNCTION("""COMPUTED_VALUE"""),"-")</f>
        <v>-</v>
      </c>
      <c r="Q39" t="str">
        <f>IFERROR(__xludf.DUMMYFUNCTION("""COMPUTED_VALUE"""),"-")</f>
        <v>-</v>
      </c>
      <c r="R39" t="str">
        <f>IFERROR(__xludf.DUMMYFUNCTION("""COMPUTED_VALUE"""),"-")</f>
        <v>-</v>
      </c>
      <c r="S39" t="str">
        <f>IFERROR(__xludf.DUMMYFUNCTION("""COMPUTED_VALUE"""),"x")</f>
        <v>x</v>
      </c>
      <c r="T39" t="str">
        <f>IFERROR(__xludf.DUMMYFUNCTION("""COMPUTED_VALUE"""),"x")</f>
        <v>x</v>
      </c>
      <c r="U39" t="str">
        <f>IFERROR(__xludf.DUMMYFUNCTION("""COMPUTED_VALUE"""),"OK")</f>
        <v>OK</v>
      </c>
      <c r="V39" t="str">
        <f>IFERROR(__xludf.DUMMYFUNCTION("""COMPUTED_VALUE"""),"OK")</f>
        <v>OK</v>
      </c>
      <c r="W39" t="str">
        <f>IFERROR(__xludf.DUMMYFUNCTION("""COMPUTED_VALUE"""),"OK")</f>
        <v>OK</v>
      </c>
      <c r="X39" t="str">
        <f>IFERROR(__xludf.DUMMYFUNCTION("""COMPUTED_VALUE"""),"OK")</f>
        <v>OK</v>
      </c>
      <c r="Y39" t="str">
        <f>IFERROR(__xludf.DUMMYFUNCTION("""COMPUTED_VALUE"""),"OK")</f>
        <v>OK</v>
      </c>
      <c r="Z39" t="str">
        <f>IFERROR(__xludf.DUMMYFUNCTION("""COMPUTED_VALUE"""),"OK")</f>
        <v>OK</v>
      </c>
      <c r="AA39" t="str">
        <f>IFERROR(__xludf.DUMMYFUNCTION("""COMPUTED_VALUE"""),"OK")</f>
        <v>OK</v>
      </c>
      <c r="AB39" t="str">
        <f>IFERROR(__xludf.DUMMYFUNCTION("""COMPUTED_VALUE"""),"OK")</f>
        <v>OK</v>
      </c>
      <c r="AC39" t="str">
        <f>IFERROR(__xludf.DUMMYFUNCTION("""COMPUTED_VALUE"""),"OK")</f>
        <v>OK</v>
      </c>
      <c r="AD39" t="str">
        <f>IFERROR(__xludf.DUMMYFUNCTION("""COMPUTED_VALUE"""),"OK")</f>
        <v>OK</v>
      </c>
      <c r="AE39" t="str">
        <f>IFERROR(__xludf.DUMMYFUNCTION("""COMPUTED_VALUE"""),"OK")</f>
        <v>OK</v>
      </c>
      <c r="AF39" t="str">
        <f>IFERROR(__xludf.DUMMYFUNCTION("""COMPUTED_VALUE"""),"OK")</f>
        <v>OK</v>
      </c>
      <c r="AG39" t="str">
        <f>IFERROR(__xludf.DUMMYFUNCTION("""COMPUTED_VALUE"""),"OK")</f>
        <v>OK</v>
      </c>
      <c r="AH39" t="str">
        <f>IFERROR(__xludf.DUMMYFUNCTION("""COMPUTED_VALUE"""),"OK")</f>
        <v>OK</v>
      </c>
      <c r="AI39" t="str">
        <f>IFERROR(__xludf.DUMMYFUNCTION("""COMPUTED_VALUE"""),"OK")</f>
        <v>OK</v>
      </c>
      <c r="AJ39" t="str">
        <f>IFERROR(__xludf.DUMMYFUNCTION("""COMPUTED_VALUE"""),"OK")</f>
        <v>OK</v>
      </c>
      <c r="AK39" t="str">
        <f>IFERROR(__xludf.DUMMYFUNCTION("""COMPUTED_VALUE"""),"OK")</f>
        <v>OK</v>
      </c>
      <c r="AL39" t="str">
        <f>IFERROR(__xludf.DUMMYFUNCTION("""COMPUTED_VALUE"""),"OK")</f>
        <v>OK</v>
      </c>
      <c r="AM39" t="str">
        <f>IFERROR(__xludf.DUMMYFUNCTION("""COMPUTED_VALUE"""),"OK")</f>
        <v>OK</v>
      </c>
      <c r="AN39" t="str">
        <f>IFERROR(__xludf.DUMMYFUNCTION("""COMPUTED_VALUE"""),"OK")</f>
        <v>OK</v>
      </c>
      <c r="AO39" t="str">
        <f>IFERROR(__xludf.DUMMYFUNCTION("""COMPUTED_VALUE"""),"OK")</f>
        <v>OK</v>
      </c>
      <c r="AP39" t="str">
        <f>IFERROR(__xludf.DUMMYFUNCTION("""COMPUTED_VALUE"""),"OK")</f>
        <v>OK</v>
      </c>
      <c r="AQ39" t="str">
        <f>IFERROR(__xludf.DUMMYFUNCTION("""COMPUTED_VALUE"""),"OK")</f>
        <v>OK</v>
      </c>
      <c r="AR39" t="str">
        <f>IFERROR(__xludf.DUMMYFUNCTION("""COMPUTED_VALUE"""),"OK")</f>
        <v>OK</v>
      </c>
      <c r="AS39" t="str">
        <f>IFERROR(__xludf.DUMMYFUNCTION("""COMPUTED_VALUE"""),"OK")</f>
        <v>OK</v>
      </c>
      <c r="AT39" t="str">
        <f>IFERROR(__xludf.DUMMYFUNCTION("""COMPUTED_VALUE"""),"OK")</f>
        <v>OK</v>
      </c>
      <c r="AU39" t="str">
        <f>IFERROR(__xludf.DUMMYFUNCTION("""COMPUTED_VALUE"""),"OK")</f>
        <v>OK</v>
      </c>
      <c r="AV39" t="str">
        <f>IFERROR(__xludf.DUMMYFUNCTION("""COMPUTED_VALUE"""),"OK")</f>
        <v>OK</v>
      </c>
      <c r="AW39" t="str">
        <f>IFERROR(__xludf.DUMMYFUNCTION("""COMPUTED_VALUE"""),"OK")</f>
        <v>OK</v>
      </c>
      <c r="AX39" t="str">
        <f>IFERROR(__xludf.DUMMYFUNCTION("""COMPUTED_VALUE"""),"OK")</f>
        <v>OK</v>
      </c>
      <c r="AY39" t="str">
        <f>IFERROR(__xludf.DUMMYFUNCTION("""COMPUTED_VALUE"""),"OK")</f>
        <v>OK</v>
      </c>
      <c r="AZ39" t="str">
        <f>IFERROR(__xludf.DUMMYFUNCTION("""COMPUTED_VALUE"""),"OK")</f>
        <v>OK</v>
      </c>
      <c r="BA39" t="str">
        <f>IFERROR(__xludf.DUMMYFUNCTION("""COMPUTED_VALUE"""),"OK")</f>
        <v>OK</v>
      </c>
      <c r="BB39" t="str">
        <f>IFERROR(__xludf.DUMMYFUNCTION("""COMPUTED_VALUE"""),"OK")</f>
        <v>OK</v>
      </c>
      <c r="BC39" t="str">
        <f>IFERROR(__xludf.DUMMYFUNCTION("""COMPUTED_VALUE"""),"OK")</f>
        <v>OK</v>
      </c>
      <c r="BD39" t="str">
        <f>IFERROR(__xludf.DUMMYFUNCTION("""COMPUTED_VALUE"""),"OK")</f>
        <v>OK</v>
      </c>
      <c r="BE39" t="str">
        <f>IFERROR(__xludf.DUMMYFUNCTION("""COMPUTED_VALUE"""),"OK")</f>
        <v>OK</v>
      </c>
      <c r="BF39" t="str">
        <f>IFERROR(__xludf.DUMMYFUNCTION("""COMPUTED_VALUE"""),"OK")</f>
        <v>OK</v>
      </c>
      <c r="BG39" t="str">
        <f>IFERROR(__xludf.DUMMYFUNCTION("""COMPUTED_VALUE"""),"OK")</f>
        <v>OK</v>
      </c>
      <c r="BH39" t="str">
        <f>IFERROR(__xludf.DUMMYFUNCTION("""COMPUTED_VALUE"""),"OK")</f>
        <v>OK</v>
      </c>
      <c r="BI39" t="str">
        <f>IFERROR(__xludf.DUMMYFUNCTION("""COMPUTED_VALUE"""),"OK")</f>
        <v>OK</v>
      </c>
      <c r="BJ39" t="str">
        <f>IFERROR(__xludf.DUMMYFUNCTION("""COMPUTED_VALUE"""),"OK")</f>
        <v>OK</v>
      </c>
      <c r="BK39" t="str">
        <f>IFERROR(__xludf.DUMMYFUNCTION("""COMPUTED_VALUE"""),"x")</f>
        <v>x</v>
      </c>
      <c r="BL39" t="str">
        <f>IFERROR(__xludf.DUMMYFUNCTION("""COMPUTED_VALUE"""),"OK")</f>
        <v>OK</v>
      </c>
      <c r="BM39" t="str">
        <f>IFERROR(__xludf.DUMMYFUNCTION("""COMPUTED_VALUE"""),"OK")</f>
        <v>OK</v>
      </c>
      <c r="BN39" t="str">
        <f>IFERROR(__xludf.DUMMYFUNCTION("""COMPUTED_VALUE"""),"OK")</f>
        <v>OK</v>
      </c>
      <c r="BO39" t="str">
        <f>IFERROR(__xludf.DUMMYFUNCTION("""COMPUTED_VALUE"""),"OK")</f>
        <v>OK</v>
      </c>
      <c r="BP39" t="str">
        <f>IFERROR(__xludf.DUMMYFUNCTION("""COMPUTED_VALUE"""),"OK")</f>
        <v>OK</v>
      </c>
      <c r="BQ39" t="str">
        <f>IFERROR(__xludf.DUMMYFUNCTION("""COMPUTED_VALUE"""),"OK")</f>
        <v>OK</v>
      </c>
      <c r="BR39" t="str">
        <f>IFERROR(__xludf.DUMMYFUNCTION("""COMPUTED_VALUE"""),"OK")</f>
        <v>OK</v>
      </c>
      <c r="BS39" t="str">
        <f>IFERROR(__xludf.DUMMYFUNCTION("""COMPUTED_VALUE"""),"OK")</f>
        <v>OK</v>
      </c>
      <c r="BT39" t="str">
        <f>IFERROR(__xludf.DUMMYFUNCTION("""COMPUTED_VALUE"""),"OK")</f>
        <v>OK</v>
      </c>
      <c r="BU39" t="str">
        <f>IFERROR(__xludf.DUMMYFUNCTION("""COMPUTED_VALUE"""),"OK")</f>
        <v>OK</v>
      </c>
      <c r="BV39" t="str">
        <f>IFERROR(__xludf.DUMMYFUNCTION("""COMPUTED_VALUE"""),"OK")</f>
        <v>OK</v>
      </c>
      <c r="BW39" t="str">
        <f>IFERROR(__xludf.DUMMYFUNCTION("""COMPUTED_VALUE"""),"OK")</f>
        <v>OK</v>
      </c>
      <c r="BX39" t="str">
        <f>IFERROR(__xludf.DUMMYFUNCTION("""COMPUTED_VALUE"""),"OK")</f>
        <v>OK</v>
      </c>
      <c r="BY39" t="str">
        <f>IFERROR(__xludf.DUMMYFUNCTION("""COMPUTED_VALUE"""),"OK")</f>
        <v>OK</v>
      </c>
      <c r="BZ39" t="str">
        <f>IFERROR(__xludf.DUMMYFUNCTION("""COMPUTED_VALUE"""),"WA")</f>
        <v>WA</v>
      </c>
      <c r="CA39" t="str">
        <f>IFERROR(__xludf.DUMMYFUNCTION("""COMPUTED_VALUE"""),"OK")</f>
        <v>OK</v>
      </c>
      <c r="CB39" t="str">
        <f>IFERROR(__xludf.DUMMYFUNCTION("""COMPUTED_VALUE"""),"WA")</f>
        <v>WA</v>
      </c>
      <c r="CC39" t="str">
        <f>IFERROR(__xludf.DUMMYFUNCTION("""COMPUTED_VALUE"""),"WA")</f>
        <v>WA</v>
      </c>
      <c r="CD39" t="str">
        <f>IFERROR(__xludf.DUMMYFUNCTION("""COMPUTED_VALUE"""),"WA")</f>
        <v>WA</v>
      </c>
      <c r="CE39" t="str">
        <f>IFERROR(__xludf.DUMMYFUNCTION("""COMPUTED_VALUE"""),"WA")</f>
        <v>WA</v>
      </c>
      <c r="CF39" t="str">
        <f>IFERROR(__xludf.DUMMYFUNCTION("""COMPUTED_VALUE"""),"WA")</f>
        <v>WA</v>
      </c>
      <c r="CG39" t="str">
        <f>IFERROR(__xludf.DUMMYFUNCTION("""COMPUTED_VALUE"""),"WA")</f>
        <v>WA</v>
      </c>
      <c r="CH39" t="str">
        <f>IFERROR(__xludf.DUMMYFUNCTION("""COMPUTED_VALUE"""),"OK")</f>
        <v>OK</v>
      </c>
      <c r="CI39" t="str">
        <f>IFERROR(__xludf.DUMMYFUNCTION("""COMPUTED_VALUE"""),"WA")</f>
        <v>WA</v>
      </c>
      <c r="CJ39" t="str">
        <f>IFERROR(__xludf.DUMMYFUNCTION("""COMPUTED_VALUE"""),"WA")</f>
        <v>WA</v>
      </c>
      <c r="CK39" t="str">
        <f>IFERROR(__xludf.DUMMYFUNCTION("""COMPUTED_VALUE"""),"WA")</f>
        <v>WA</v>
      </c>
      <c r="CL39" t="str">
        <f>IFERROR(__xludf.DUMMYFUNCTION("""COMPUTED_VALUE"""),"WA")</f>
        <v>WA</v>
      </c>
      <c r="CM39" t="str">
        <f>IFERROR(__xludf.DUMMYFUNCTION("""COMPUTED_VALUE"""),"WA")</f>
        <v>WA</v>
      </c>
      <c r="CN39" t="str">
        <f>IFERROR(__xludf.DUMMYFUNCTION("""COMPUTED_VALUE"""),"WA")</f>
        <v>WA</v>
      </c>
      <c r="CO39" t="str">
        <f>IFERROR(__xludf.DUMMYFUNCTION("""COMPUTED_VALUE"""),"WA")</f>
        <v>WA</v>
      </c>
      <c r="CP39" t="str">
        <f>IFERROR(__xludf.DUMMYFUNCTION("""COMPUTED_VALUE"""),"WA")</f>
        <v>WA</v>
      </c>
      <c r="CQ39" t="str">
        <f>IFERROR(__xludf.DUMMYFUNCTION("""COMPUTED_VALUE"""),"OK")</f>
        <v>OK</v>
      </c>
      <c r="CR39" t="str">
        <f>IFERROR(__xludf.DUMMYFUNCTION("""COMPUTED_VALUE"""),"OK")</f>
        <v>OK</v>
      </c>
      <c r="CS39" t="str">
        <f>IFERROR(__xludf.DUMMYFUNCTION("""COMPUTED_VALUE"""),"x")</f>
        <v>x</v>
      </c>
      <c r="CT39" t="str">
        <f>IFERROR(__xludf.DUMMYFUNCTION("""COMPUTED_VALUE"""),"WA")</f>
        <v>WA</v>
      </c>
      <c r="CU39" t="str">
        <f>IFERROR(__xludf.DUMMYFUNCTION("""COMPUTED_VALUE"""),"OK")</f>
        <v>OK</v>
      </c>
      <c r="CV39" t="str">
        <f>IFERROR(__xludf.DUMMYFUNCTION("""COMPUTED_VALUE"""),"WA")</f>
        <v>WA</v>
      </c>
      <c r="CW39" t="str">
        <f>IFERROR(__xludf.DUMMYFUNCTION("""COMPUTED_VALUE"""),"WA")</f>
        <v>WA</v>
      </c>
      <c r="CX39" t="str">
        <f>IFERROR(__xludf.DUMMYFUNCTION("""COMPUTED_VALUE"""),"WA")</f>
        <v>WA</v>
      </c>
      <c r="CY39" t="str">
        <f>IFERROR(__xludf.DUMMYFUNCTION("""COMPUTED_VALUE"""),"WA")</f>
        <v>WA</v>
      </c>
      <c r="CZ39" t="str">
        <f>IFERROR(__xludf.DUMMYFUNCTION("""COMPUTED_VALUE"""),"WA")</f>
        <v>WA</v>
      </c>
      <c r="DA39" t="str">
        <f>IFERROR(__xludf.DUMMYFUNCTION("""COMPUTED_VALUE"""),"WA")</f>
        <v>WA</v>
      </c>
      <c r="DB39" t="str">
        <f>IFERROR(__xludf.DUMMYFUNCTION("""COMPUTED_VALUE"""),"OK")</f>
        <v>OK</v>
      </c>
      <c r="DC39" t="str">
        <f>IFERROR(__xludf.DUMMYFUNCTION("""COMPUTED_VALUE"""),"WA")</f>
        <v>WA</v>
      </c>
      <c r="DD39" t="str">
        <f>IFERROR(__xludf.DUMMYFUNCTION("""COMPUTED_VALUE"""),"WA")</f>
        <v>WA</v>
      </c>
      <c r="DE39" t="str">
        <f>IFERROR(__xludf.DUMMYFUNCTION("""COMPUTED_VALUE"""),"WA")</f>
        <v>WA</v>
      </c>
      <c r="DF39" t="str">
        <f>IFERROR(__xludf.DUMMYFUNCTION("""COMPUTED_VALUE"""),"WA")</f>
        <v>WA</v>
      </c>
      <c r="DG39" t="str">
        <f>IFERROR(__xludf.DUMMYFUNCTION("""COMPUTED_VALUE"""),"WA")</f>
        <v>WA</v>
      </c>
      <c r="DH39" t="str">
        <f>IFERROR(__xludf.DUMMYFUNCTION("""COMPUTED_VALUE"""),"WA")</f>
        <v>WA</v>
      </c>
      <c r="DI39" t="str">
        <f>IFERROR(__xludf.DUMMYFUNCTION("""COMPUTED_VALUE"""),"WA")</f>
        <v>WA</v>
      </c>
      <c r="DJ39" t="str">
        <f>IFERROR(__xludf.DUMMYFUNCTION("""COMPUTED_VALUE"""),"OK")</f>
        <v>OK</v>
      </c>
      <c r="DK39" t="str">
        <f>IFERROR(__xludf.DUMMYFUNCTION("""COMPUTED_VALUE"""),"WA")</f>
        <v>WA</v>
      </c>
      <c r="DL39" t="str">
        <f>IFERROR(__xludf.DUMMYFUNCTION("""COMPUTED_VALUE"""),"WA")</f>
        <v>WA</v>
      </c>
      <c r="DM39" t="str">
        <f>IFERROR(__xludf.DUMMYFUNCTION("""COMPUTED_VALUE"""),"WA")</f>
        <v>WA</v>
      </c>
      <c r="DN39" t="str">
        <f>IFERROR(__xludf.DUMMYFUNCTION("""COMPUTED_VALUE"""),"WA")</f>
        <v>WA</v>
      </c>
      <c r="DO39" t="str">
        <f>IFERROR(__xludf.DUMMYFUNCTION("""COMPUTED_VALUE"""),"WA")</f>
        <v>WA</v>
      </c>
      <c r="DP39" t="str">
        <f>IFERROR(__xludf.DUMMYFUNCTION("""COMPUTED_VALUE"""),"WA")</f>
        <v>WA</v>
      </c>
      <c r="DQ39" t="str">
        <f>IFERROR(__xludf.DUMMYFUNCTION("""COMPUTED_VALUE"""),"WA")</f>
        <v>WA</v>
      </c>
      <c r="DR39" t="str">
        <f>IFERROR(__xludf.DUMMYFUNCTION("""COMPUTED_VALUE"""),"WA")</f>
        <v>WA</v>
      </c>
      <c r="DS39" t="str">
        <f>IFERROR(__xludf.DUMMYFUNCTION("""COMPUTED_VALUE"""),"WA")</f>
        <v>WA</v>
      </c>
      <c r="DT39" t="str">
        <f>IFERROR(__xludf.DUMMYFUNCTION("""COMPUTED_VALUE"""),"WA")</f>
        <v>WA</v>
      </c>
      <c r="DU39" t="str">
        <f>IFERROR(__xludf.DUMMYFUNCTION("""COMPUTED_VALUE"""),"WA")</f>
        <v>WA</v>
      </c>
      <c r="DV39" t="str">
        <f>IFERROR(__xludf.DUMMYFUNCTION("""COMPUTED_VALUE"""),"WA")</f>
        <v>WA</v>
      </c>
      <c r="DW39" t="str">
        <f>IFERROR(__xludf.DUMMYFUNCTION("""COMPUTED_VALUE"""),"WA")</f>
        <v>WA</v>
      </c>
      <c r="DX39" t="str">
        <f>IFERROR(__xludf.DUMMYFUNCTION("""COMPUTED_VALUE"""),"WA")</f>
        <v>WA</v>
      </c>
      <c r="DY39" t="str">
        <f>IFERROR(__xludf.DUMMYFUNCTION("""COMPUTED_VALUE"""),"WA")</f>
        <v>WA</v>
      </c>
      <c r="DZ39" t="str">
        <f>IFERROR(__xludf.DUMMYFUNCTION("""COMPUTED_VALUE"""),"x")</f>
        <v>x</v>
      </c>
      <c r="EA39" t="str">
        <f>IFERROR(__xludf.DUMMYFUNCTION("""COMPUTED_VALUE"""),"-")</f>
        <v>-</v>
      </c>
      <c r="EB39" t="str">
        <f>IFERROR(__xludf.DUMMYFUNCTION("""COMPUTED_VALUE"""),"-")</f>
        <v>-</v>
      </c>
      <c r="EC39" t="str">
        <f>IFERROR(__xludf.DUMMYFUNCTION("""COMPUTED_VALUE"""),"-")</f>
        <v>-</v>
      </c>
      <c r="ED39" t="str">
        <f>IFERROR(__xludf.DUMMYFUNCTION("""COMPUTED_VALUE"""),"-")</f>
        <v>-</v>
      </c>
      <c r="EE39" t="str">
        <f>IFERROR(__xludf.DUMMYFUNCTION("""COMPUTED_VALUE"""),"-")</f>
        <v>-</v>
      </c>
      <c r="EF39" t="str">
        <f>IFERROR(__xludf.DUMMYFUNCTION("""COMPUTED_VALUE"""),"-")</f>
        <v>-</v>
      </c>
      <c r="EG39" t="str">
        <f>IFERROR(__xludf.DUMMYFUNCTION("""COMPUTED_VALUE"""),"-")</f>
        <v>-</v>
      </c>
      <c r="EH39" t="str">
        <f>IFERROR(__xludf.DUMMYFUNCTION("""COMPUTED_VALUE"""),"-")</f>
        <v>-</v>
      </c>
      <c r="EI39" t="str">
        <f>IFERROR(__xludf.DUMMYFUNCTION("""COMPUTED_VALUE"""),"-")</f>
        <v>-</v>
      </c>
      <c r="EJ39" t="str">
        <f>IFERROR(__xludf.DUMMYFUNCTION("""COMPUTED_VALUE"""),"-")</f>
        <v>-</v>
      </c>
      <c r="EK39" t="str">
        <f>IFERROR(__xludf.DUMMYFUNCTION("""COMPUTED_VALUE"""),"-")</f>
        <v>-</v>
      </c>
      <c r="EL39" t="str">
        <f>IFERROR(__xludf.DUMMYFUNCTION("""COMPUTED_VALUE"""),"-")</f>
        <v>-</v>
      </c>
      <c r="EM39" t="str">
        <f>IFERROR(__xludf.DUMMYFUNCTION("""COMPUTED_VALUE"""),"-")</f>
        <v>-</v>
      </c>
      <c r="EN39" t="str">
        <f>IFERROR(__xludf.DUMMYFUNCTION("""COMPUTED_VALUE"""),"-")</f>
        <v>-</v>
      </c>
      <c r="EO39" t="str">
        <f>IFERROR(__xludf.DUMMYFUNCTION("""COMPUTED_VALUE"""),"-")</f>
        <v>-</v>
      </c>
      <c r="EP39" t="str">
        <f>IFERROR(__xludf.DUMMYFUNCTION("""COMPUTED_VALUE"""),"-")</f>
        <v>-</v>
      </c>
      <c r="EQ39" t="str">
        <f>IFERROR(__xludf.DUMMYFUNCTION("""COMPUTED_VALUE"""),"x")</f>
        <v>x</v>
      </c>
      <c r="ER39" t="str">
        <f>IFERROR(__xludf.DUMMYFUNCTION("""COMPUTED_VALUE"""),"-")</f>
        <v>-</v>
      </c>
      <c r="ES39" t="str">
        <f>IFERROR(__xludf.DUMMYFUNCTION("""COMPUTED_VALUE"""),"-")</f>
        <v>-</v>
      </c>
      <c r="ET39" t="str">
        <f>IFERROR(__xludf.DUMMYFUNCTION("""COMPUTED_VALUE"""),"-")</f>
        <v>-</v>
      </c>
      <c r="EU39" t="str">
        <f>IFERROR(__xludf.DUMMYFUNCTION("""COMPUTED_VALUE"""),"-")</f>
        <v>-</v>
      </c>
      <c r="EV39" t="str">
        <f>IFERROR(__xludf.DUMMYFUNCTION("""COMPUTED_VALUE"""),"-")</f>
        <v>-</v>
      </c>
      <c r="EW39" t="str">
        <f>IFERROR(__xludf.DUMMYFUNCTION("""COMPUTED_VALUE"""),"-")</f>
        <v>-</v>
      </c>
      <c r="EX39" t="str">
        <f>IFERROR(__xludf.DUMMYFUNCTION("""COMPUTED_VALUE"""),"-")</f>
        <v>-</v>
      </c>
      <c r="EY39" t="str">
        <f>IFERROR(__xludf.DUMMYFUNCTION("""COMPUTED_VALUE"""),"-")</f>
        <v>-</v>
      </c>
      <c r="EZ39" t="str">
        <f>IFERROR(__xludf.DUMMYFUNCTION("""COMPUTED_VALUE"""),"-")</f>
        <v>-</v>
      </c>
      <c r="FA39" t="str">
        <f>IFERROR(__xludf.DUMMYFUNCTION("""COMPUTED_VALUE"""),"-")</f>
        <v>-</v>
      </c>
      <c r="FB39" t="str">
        <f>IFERROR(__xludf.DUMMYFUNCTION("""COMPUTED_VALUE"""),"-")</f>
        <v>-</v>
      </c>
      <c r="FC39" t="str">
        <f>IFERROR(__xludf.DUMMYFUNCTION("""COMPUTED_VALUE"""),"-")</f>
        <v>-</v>
      </c>
      <c r="FD39" t="str">
        <f>IFERROR(__xludf.DUMMYFUNCTION("""COMPUTED_VALUE"""),"-")</f>
        <v>-</v>
      </c>
      <c r="FE39" t="str">
        <f>IFERROR(__xludf.DUMMYFUNCTION("""COMPUTED_VALUE"""),"-")</f>
        <v>-</v>
      </c>
      <c r="FF39" t="str">
        <f>IFERROR(__xludf.DUMMYFUNCTION("""COMPUTED_VALUE"""),"-")</f>
        <v>-</v>
      </c>
      <c r="FG39" t="str">
        <f>IFERROR(__xludf.DUMMYFUNCTION("""COMPUTED_VALUE"""),"-")</f>
        <v>-</v>
      </c>
      <c r="FH39" t="str">
        <f>IFERROR(__xludf.DUMMYFUNCTION("""COMPUTED_VALUE"""),"-")</f>
        <v>-</v>
      </c>
      <c r="FI39" t="str">
        <f>IFERROR(__xludf.DUMMYFUNCTION("""COMPUTED_VALUE"""),"-")</f>
        <v>-</v>
      </c>
      <c r="FJ39" t="str">
        <f>IFERROR(__xludf.DUMMYFUNCTION("""COMPUTED_VALUE"""),"-")</f>
        <v>-</v>
      </c>
      <c r="FK39" t="str">
        <f>IFERROR(__xludf.DUMMYFUNCTION("""COMPUTED_VALUE"""),"-")</f>
        <v>-</v>
      </c>
      <c r="FL39" t="str">
        <f>IFERROR(__xludf.DUMMYFUNCTION("""COMPUTED_VALUE"""),"-")</f>
        <v>-</v>
      </c>
      <c r="FM39" t="str">
        <f>IFERROR(__xludf.DUMMYFUNCTION("""COMPUTED_VALUE"""),"-")</f>
        <v>-</v>
      </c>
      <c r="FN39" t="str">
        <f>IFERROR(__xludf.DUMMYFUNCTION("""COMPUTED_VALUE"""),"-")</f>
        <v>-</v>
      </c>
      <c r="FO39" t="str">
        <f>IFERROR(__xludf.DUMMYFUNCTION("""COMPUTED_VALUE"""),"-")</f>
        <v>-</v>
      </c>
      <c r="FP39" t="str">
        <f>IFERROR(__xludf.DUMMYFUNCTION("""COMPUTED_VALUE"""),"-")</f>
        <v>-</v>
      </c>
      <c r="FQ39" t="str">
        <f>IFERROR(__xludf.DUMMYFUNCTION("""COMPUTED_VALUE"""),"-")</f>
        <v>-</v>
      </c>
      <c r="FR39" t="str">
        <f>IFERROR(__xludf.DUMMYFUNCTION("""COMPUTED_VALUE"""),"-")</f>
        <v>-</v>
      </c>
      <c r="FS39" t="str">
        <f>IFERROR(__xludf.DUMMYFUNCTION("""COMPUTED_VALUE"""),"-")</f>
        <v>-</v>
      </c>
      <c r="FT39" t="str">
        <f>IFERROR(__xludf.DUMMYFUNCTION("""COMPUTED_VALUE"""),"x")</f>
        <v>x</v>
      </c>
      <c r="FU39" t="str">
        <f>IFERROR(__xludf.DUMMYFUNCTION("""COMPUTED_VALUE"""),"-")</f>
        <v>-</v>
      </c>
      <c r="FV39" t="str">
        <f>IFERROR(__xludf.DUMMYFUNCTION("""COMPUTED_VALUE"""),"-")</f>
        <v>-</v>
      </c>
      <c r="FW39" t="str">
        <f>IFERROR(__xludf.DUMMYFUNCTION("""COMPUTED_VALUE"""),"-")</f>
        <v>-</v>
      </c>
      <c r="FX39" t="str">
        <f>IFERROR(__xludf.DUMMYFUNCTION("""COMPUTED_VALUE"""),"-")</f>
        <v>-</v>
      </c>
      <c r="FY39" t="str">
        <f>IFERROR(__xludf.DUMMYFUNCTION("""COMPUTED_VALUE"""),"-")</f>
        <v>-</v>
      </c>
      <c r="FZ39" t="str">
        <f>IFERROR(__xludf.DUMMYFUNCTION("""COMPUTED_VALUE"""),"-")</f>
        <v>-</v>
      </c>
      <c r="GA39" t="str">
        <f>IFERROR(__xludf.DUMMYFUNCTION("""COMPUTED_VALUE"""),"-")</f>
        <v>-</v>
      </c>
      <c r="GB39" t="str">
        <f>IFERROR(__xludf.DUMMYFUNCTION("""COMPUTED_VALUE"""),"-")</f>
        <v>-</v>
      </c>
      <c r="GC39" t="str">
        <f>IFERROR(__xludf.DUMMYFUNCTION("""COMPUTED_VALUE"""),"-")</f>
        <v>-</v>
      </c>
      <c r="GD39" t="str">
        <f>IFERROR(__xludf.DUMMYFUNCTION("""COMPUTED_VALUE"""),"-")</f>
        <v>-</v>
      </c>
      <c r="GE39" t="str">
        <f>IFERROR(__xludf.DUMMYFUNCTION("""COMPUTED_VALUE"""),"-")</f>
        <v>-</v>
      </c>
      <c r="GF39" t="str">
        <f>IFERROR(__xludf.DUMMYFUNCTION("""COMPUTED_VALUE"""),"-")</f>
        <v>-</v>
      </c>
      <c r="GG39" t="str">
        <f>IFERROR(__xludf.DUMMYFUNCTION("""COMPUTED_VALUE"""),"-")</f>
        <v>-</v>
      </c>
      <c r="GH39" t="str">
        <f>IFERROR(__xludf.DUMMYFUNCTION("""COMPUTED_VALUE"""),"-")</f>
        <v>-</v>
      </c>
      <c r="GI39" t="str">
        <f>IFERROR(__xludf.DUMMYFUNCTION("""COMPUTED_VALUE"""),"-")</f>
        <v>-</v>
      </c>
      <c r="GJ39" t="str">
        <f>IFERROR(__xludf.DUMMYFUNCTION("""COMPUTED_VALUE"""),"-")</f>
        <v>-</v>
      </c>
      <c r="GK39" t="str">
        <f>IFERROR(__xludf.DUMMYFUNCTION("""COMPUTED_VALUE"""),"-")</f>
        <v>-</v>
      </c>
      <c r="GL39" t="str">
        <f>IFERROR(__xludf.DUMMYFUNCTION("""COMPUTED_VALUE"""),"-")</f>
        <v>-</v>
      </c>
      <c r="GM39" t="str">
        <f>IFERROR(__xludf.DUMMYFUNCTION("""COMPUTED_VALUE"""),"-")</f>
        <v>-</v>
      </c>
      <c r="GN39" t="str">
        <f>IFERROR(__xludf.DUMMYFUNCTION("""COMPUTED_VALUE"""),"-")</f>
        <v>-</v>
      </c>
      <c r="GO39" t="str">
        <f>IFERROR(__xludf.DUMMYFUNCTION("""COMPUTED_VALUE"""),"-")</f>
        <v>-</v>
      </c>
      <c r="GP39" t="str">
        <f>IFERROR(__xludf.DUMMYFUNCTION("""COMPUTED_VALUE"""),"-")</f>
        <v>-</v>
      </c>
      <c r="GQ39" t="str">
        <f>IFERROR(__xludf.DUMMYFUNCTION("""COMPUTED_VALUE"""),"-")</f>
        <v>-</v>
      </c>
      <c r="GR39" t="str">
        <f>IFERROR(__xludf.DUMMYFUNCTION("""COMPUTED_VALUE"""),"-")</f>
        <v>-</v>
      </c>
      <c r="GS39" t="str">
        <f>IFERROR(__xludf.DUMMYFUNCTION("""COMPUTED_VALUE"""),"x")</f>
        <v>x</v>
      </c>
      <c r="GT39" t="str">
        <f>IFERROR(__xludf.DUMMYFUNCTION("""COMPUTED_VALUE"""),"x")</f>
        <v>x</v>
      </c>
      <c r="GU39">
        <f>IFERROR(__xludf.DUMMYFUNCTION("""COMPUTED_VALUE"""),1.0)</f>
        <v>1</v>
      </c>
      <c r="GV39">
        <f>IFERROR(__xludf.DUMMYFUNCTION("""COMPUTED_VALUE"""),1.0)</f>
        <v>1</v>
      </c>
      <c r="GW39">
        <f>IFERROR(__xludf.DUMMYFUNCTION("""COMPUTED_VALUE"""),1.0)</f>
        <v>1</v>
      </c>
      <c r="GX39">
        <f>IFERROR(__xludf.DUMMYFUNCTION("""COMPUTED_VALUE"""),1.0)</f>
        <v>1</v>
      </c>
      <c r="GY39">
        <f>IFERROR(__xludf.DUMMYFUNCTION("""COMPUTED_VALUE"""),1.0)</f>
        <v>1</v>
      </c>
      <c r="GZ39">
        <f>IFERROR(__xludf.DUMMYFUNCTION("""COMPUTED_VALUE"""),1.0)</f>
        <v>1</v>
      </c>
      <c r="HA39">
        <f>IFERROR(__xludf.DUMMYFUNCTION("""COMPUTED_VALUE"""),1.0)</f>
        <v>1</v>
      </c>
      <c r="HB39">
        <f>IFERROR(__xludf.DUMMYFUNCTION("""COMPUTED_VALUE"""),1.0)</f>
        <v>1</v>
      </c>
      <c r="HC39">
        <f>IFERROR(__xludf.DUMMYFUNCTION("""COMPUTED_VALUE"""),1.0)</f>
        <v>1</v>
      </c>
      <c r="HD39">
        <f>IFERROR(__xludf.DUMMYFUNCTION("""COMPUTED_VALUE"""),1.0)</f>
        <v>1</v>
      </c>
      <c r="HE39">
        <f>IFERROR(__xludf.DUMMYFUNCTION("""COMPUTED_VALUE"""),1.0)</f>
        <v>1</v>
      </c>
      <c r="HF39">
        <f>IFERROR(__xludf.DUMMYFUNCTION("""COMPUTED_VALUE"""),1.0)</f>
        <v>1</v>
      </c>
      <c r="HG39">
        <f>IFERROR(__xludf.DUMMYFUNCTION("""COMPUTED_VALUE"""),1.0)</f>
        <v>1</v>
      </c>
      <c r="HH39">
        <f>IFERROR(__xludf.DUMMYFUNCTION("""COMPUTED_VALUE"""),1.0)</f>
        <v>1</v>
      </c>
      <c r="HI39">
        <f>IFERROR(__xludf.DUMMYFUNCTION("""COMPUTED_VALUE"""),1.0)</f>
        <v>1</v>
      </c>
      <c r="HJ39">
        <f>IFERROR(__xludf.DUMMYFUNCTION("""COMPUTED_VALUE"""),1.0)</f>
        <v>1</v>
      </c>
      <c r="HK39">
        <f>IFERROR(__xludf.DUMMYFUNCTION("""COMPUTED_VALUE"""),1.0)</f>
        <v>1</v>
      </c>
      <c r="HL39">
        <f>IFERROR(__xludf.DUMMYFUNCTION("""COMPUTED_VALUE"""),1.0)</f>
        <v>1</v>
      </c>
      <c r="HM39">
        <f>IFERROR(__xludf.DUMMYFUNCTION("""COMPUTED_VALUE"""),1.0)</f>
        <v>1</v>
      </c>
      <c r="HN39">
        <f>IFERROR(__xludf.DUMMYFUNCTION("""COMPUTED_VALUE"""),1.0)</f>
        <v>1</v>
      </c>
      <c r="HO39">
        <f>IFERROR(__xludf.DUMMYFUNCTION("""COMPUTED_VALUE"""),1.0)</f>
        <v>1</v>
      </c>
      <c r="HP39">
        <f>IFERROR(__xludf.DUMMYFUNCTION("""COMPUTED_VALUE"""),1.0)</f>
        <v>1</v>
      </c>
      <c r="HQ39">
        <f>IFERROR(__xludf.DUMMYFUNCTION("""COMPUTED_VALUE"""),1.0)</f>
        <v>1</v>
      </c>
      <c r="HR39">
        <f>IFERROR(__xludf.DUMMYFUNCTION("""COMPUTED_VALUE"""),1.0)</f>
        <v>1</v>
      </c>
      <c r="HS39">
        <f>IFERROR(__xludf.DUMMYFUNCTION("""COMPUTED_VALUE"""),1.0)</f>
        <v>1</v>
      </c>
      <c r="HT39">
        <f>IFERROR(__xludf.DUMMYFUNCTION("""COMPUTED_VALUE"""),1.0)</f>
        <v>1</v>
      </c>
      <c r="HU39">
        <f>IFERROR(__xludf.DUMMYFUNCTION("""COMPUTED_VALUE"""),1.0)</f>
        <v>1</v>
      </c>
      <c r="HV39">
        <f>IFERROR(__xludf.DUMMYFUNCTION("""COMPUTED_VALUE"""),1.0)</f>
        <v>1</v>
      </c>
      <c r="HW39">
        <f>IFERROR(__xludf.DUMMYFUNCTION("""COMPUTED_VALUE"""),1.0)</f>
        <v>1</v>
      </c>
      <c r="HX39">
        <f>IFERROR(__xludf.DUMMYFUNCTION("""COMPUTED_VALUE"""),1.0)</f>
        <v>1</v>
      </c>
      <c r="HY39">
        <f>IFERROR(__xludf.DUMMYFUNCTION("""COMPUTED_VALUE"""),1.0)</f>
        <v>1</v>
      </c>
      <c r="HZ39">
        <f>IFERROR(__xludf.DUMMYFUNCTION("""COMPUTED_VALUE"""),1.0)</f>
        <v>1</v>
      </c>
      <c r="IA39">
        <f>IFERROR(__xludf.DUMMYFUNCTION("""COMPUTED_VALUE"""),1.0)</f>
        <v>1</v>
      </c>
      <c r="IB39">
        <f>IFERROR(__xludf.DUMMYFUNCTION("""COMPUTED_VALUE"""),1.0)</f>
        <v>1</v>
      </c>
      <c r="IC39">
        <f>IFERROR(__xludf.DUMMYFUNCTION("""COMPUTED_VALUE"""),1.0)</f>
        <v>1</v>
      </c>
      <c r="ID39">
        <f>IFERROR(__xludf.DUMMYFUNCTION("""COMPUTED_VALUE"""),1.0)</f>
        <v>1</v>
      </c>
      <c r="IE39">
        <f>IFERROR(__xludf.DUMMYFUNCTION("""COMPUTED_VALUE"""),1.0)</f>
        <v>1</v>
      </c>
      <c r="IF39">
        <f>IFERROR(__xludf.DUMMYFUNCTION("""COMPUTED_VALUE"""),1.0)</f>
        <v>1</v>
      </c>
      <c r="IG39">
        <f>IFERROR(__xludf.DUMMYFUNCTION("""COMPUTED_VALUE"""),1.0)</f>
        <v>1</v>
      </c>
      <c r="IH39">
        <f>IFERROR(__xludf.DUMMYFUNCTION("""COMPUTED_VALUE"""),1.0)</f>
        <v>1</v>
      </c>
      <c r="II39">
        <f>IFERROR(__xludf.DUMMYFUNCTION("""COMPUTED_VALUE"""),1.0)</f>
        <v>1</v>
      </c>
      <c r="IJ39">
        <f>IFERROR(__xludf.DUMMYFUNCTION("""COMPUTED_VALUE"""),1.0)</f>
        <v>1</v>
      </c>
      <c r="IK39" t="str">
        <f>IFERROR(__xludf.DUMMYFUNCTION("""COMPUTED_VALUE"""),"x")</f>
        <v>x</v>
      </c>
      <c r="IL39">
        <f>IFERROR(__xludf.DUMMYFUNCTION("""COMPUTED_VALUE"""),1.0)</f>
        <v>1</v>
      </c>
      <c r="IM39">
        <f>IFERROR(__xludf.DUMMYFUNCTION("""COMPUTED_VALUE"""),1.0)</f>
        <v>1</v>
      </c>
      <c r="IN39">
        <f>IFERROR(__xludf.DUMMYFUNCTION("""COMPUTED_VALUE"""),1.0)</f>
        <v>1</v>
      </c>
      <c r="IO39">
        <f>IFERROR(__xludf.DUMMYFUNCTION("""COMPUTED_VALUE"""),1.0)</f>
        <v>1</v>
      </c>
      <c r="IP39">
        <f>IFERROR(__xludf.DUMMYFUNCTION("""COMPUTED_VALUE"""),1.0)</f>
        <v>1</v>
      </c>
      <c r="IQ39">
        <f>IFERROR(__xludf.DUMMYFUNCTION("""COMPUTED_VALUE"""),1.0)</f>
        <v>1</v>
      </c>
      <c r="IR39">
        <f>IFERROR(__xludf.DUMMYFUNCTION("""COMPUTED_VALUE"""),1.0)</f>
        <v>1</v>
      </c>
      <c r="IS39">
        <f>IFERROR(__xludf.DUMMYFUNCTION("""COMPUTED_VALUE"""),1.0)</f>
        <v>1</v>
      </c>
      <c r="IT39">
        <f>IFERROR(__xludf.DUMMYFUNCTION("""COMPUTED_VALUE"""),1.0)</f>
        <v>1</v>
      </c>
      <c r="IU39">
        <f>IFERROR(__xludf.DUMMYFUNCTION("""COMPUTED_VALUE"""),1.0)</f>
        <v>1</v>
      </c>
      <c r="IV39">
        <f>IFERROR(__xludf.DUMMYFUNCTION("""COMPUTED_VALUE"""),1.0)</f>
        <v>1</v>
      </c>
      <c r="IW39">
        <f>IFERROR(__xludf.DUMMYFUNCTION("""COMPUTED_VALUE"""),1.0)</f>
        <v>1</v>
      </c>
      <c r="IX39">
        <f>IFERROR(__xludf.DUMMYFUNCTION("""COMPUTED_VALUE"""),1.0)</f>
        <v>1</v>
      </c>
      <c r="IY39">
        <f>IFERROR(__xludf.DUMMYFUNCTION("""COMPUTED_VALUE"""),1.0)</f>
        <v>1</v>
      </c>
      <c r="IZ39">
        <f>IFERROR(__xludf.DUMMYFUNCTION("""COMPUTED_VALUE"""),0.0)</f>
        <v>0</v>
      </c>
      <c r="JA39">
        <f>IFERROR(__xludf.DUMMYFUNCTION("""COMPUTED_VALUE"""),1.0)</f>
        <v>1</v>
      </c>
      <c r="JB39">
        <f>IFERROR(__xludf.DUMMYFUNCTION("""COMPUTED_VALUE"""),0.0)</f>
        <v>0</v>
      </c>
      <c r="JC39">
        <f>IFERROR(__xludf.DUMMYFUNCTION("""COMPUTED_VALUE"""),0.0)</f>
        <v>0</v>
      </c>
      <c r="JD39">
        <f>IFERROR(__xludf.DUMMYFUNCTION("""COMPUTED_VALUE"""),0.0)</f>
        <v>0</v>
      </c>
      <c r="JE39">
        <f>IFERROR(__xludf.DUMMYFUNCTION("""COMPUTED_VALUE"""),0.0)</f>
        <v>0</v>
      </c>
      <c r="JF39">
        <f>IFERROR(__xludf.DUMMYFUNCTION("""COMPUTED_VALUE"""),0.0)</f>
        <v>0</v>
      </c>
      <c r="JG39">
        <f>IFERROR(__xludf.DUMMYFUNCTION("""COMPUTED_VALUE"""),0.0)</f>
        <v>0</v>
      </c>
      <c r="JH39">
        <f>IFERROR(__xludf.DUMMYFUNCTION("""COMPUTED_VALUE"""),1.0)</f>
        <v>1</v>
      </c>
      <c r="JI39">
        <f>IFERROR(__xludf.DUMMYFUNCTION("""COMPUTED_VALUE"""),0.0)</f>
        <v>0</v>
      </c>
      <c r="JJ39">
        <f>IFERROR(__xludf.DUMMYFUNCTION("""COMPUTED_VALUE"""),0.0)</f>
        <v>0</v>
      </c>
      <c r="JK39">
        <f>IFERROR(__xludf.DUMMYFUNCTION("""COMPUTED_VALUE"""),0.0)</f>
        <v>0</v>
      </c>
      <c r="JL39">
        <f>IFERROR(__xludf.DUMMYFUNCTION("""COMPUTED_VALUE"""),0.0)</f>
        <v>0</v>
      </c>
      <c r="JM39">
        <f>IFERROR(__xludf.DUMMYFUNCTION("""COMPUTED_VALUE"""),0.0)</f>
        <v>0</v>
      </c>
      <c r="JN39">
        <f>IFERROR(__xludf.DUMMYFUNCTION("""COMPUTED_VALUE"""),0.0)</f>
        <v>0</v>
      </c>
      <c r="JO39">
        <f>IFERROR(__xludf.DUMMYFUNCTION("""COMPUTED_VALUE"""),0.0)</f>
        <v>0</v>
      </c>
      <c r="JP39">
        <f>IFERROR(__xludf.DUMMYFUNCTION("""COMPUTED_VALUE"""),0.0)</f>
        <v>0</v>
      </c>
      <c r="JQ39">
        <f>IFERROR(__xludf.DUMMYFUNCTION("""COMPUTED_VALUE"""),1.0)</f>
        <v>1</v>
      </c>
      <c r="JR39">
        <f>IFERROR(__xludf.DUMMYFUNCTION("""COMPUTED_VALUE"""),1.0)</f>
        <v>1</v>
      </c>
      <c r="JS39" t="str">
        <f>IFERROR(__xludf.DUMMYFUNCTION("""COMPUTED_VALUE"""),"x")</f>
        <v>x</v>
      </c>
      <c r="JT39">
        <f>IFERROR(__xludf.DUMMYFUNCTION("""COMPUTED_VALUE"""),0.0)</f>
        <v>0</v>
      </c>
      <c r="JU39">
        <f>IFERROR(__xludf.DUMMYFUNCTION("""COMPUTED_VALUE"""),1.0)</f>
        <v>1</v>
      </c>
      <c r="JV39">
        <f>IFERROR(__xludf.DUMMYFUNCTION("""COMPUTED_VALUE"""),0.0)</f>
        <v>0</v>
      </c>
      <c r="JW39">
        <f>IFERROR(__xludf.DUMMYFUNCTION("""COMPUTED_VALUE"""),0.0)</f>
        <v>0</v>
      </c>
      <c r="JX39">
        <f>IFERROR(__xludf.DUMMYFUNCTION("""COMPUTED_VALUE"""),0.0)</f>
        <v>0</v>
      </c>
      <c r="JY39">
        <f>IFERROR(__xludf.DUMMYFUNCTION("""COMPUTED_VALUE"""),0.0)</f>
        <v>0</v>
      </c>
      <c r="JZ39">
        <f>IFERROR(__xludf.DUMMYFUNCTION("""COMPUTED_VALUE"""),0.0)</f>
        <v>0</v>
      </c>
      <c r="KA39">
        <f>IFERROR(__xludf.DUMMYFUNCTION("""COMPUTED_VALUE"""),0.0)</f>
        <v>0</v>
      </c>
      <c r="KB39">
        <f>IFERROR(__xludf.DUMMYFUNCTION("""COMPUTED_VALUE"""),1.0)</f>
        <v>1</v>
      </c>
      <c r="KC39">
        <f>IFERROR(__xludf.DUMMYFUNCTION("""COMPUTED_VALUE"""),0.0)</f>
        <v>0</v>
      </c>
      <c r="KD39">
        <f>IFERROR(__xludf.DUMMYFUNCTION("""COMPUTED_VALUE"""),0.0)</f>
        <v>0</v>
      </c>
      <c r="KE39">
        <f>IFERROR(__xludf.DUMMYFUNCTION("""COMPUTED_VALUE"""),0.0)</f>
        <v>0</v>
      </c>
      <c r="KF39">
        <f>IFERROR(__xludf.DUMMYFUNCTION("""COMPUTED_VALUE"""),0.0)</f>
        <v>0</v>
      </c>
      <c r="KG39">
        <f>IFERROR(__xludf.DUMMYFUNCTION("""COMPUTED_VALUE"""),0.0)</f>
        <v>0</v>
      </c>
      <c r="KH39">
        <f>IFERROR(__xludf.DUMMYFUNCTION("""COMPUTED_VALUE"""),0.0)</f>
        <v>0</v>
      </c>
      <c r="KI39">
        <f>IFERROR(__xludf.DUMMYFUNCTION("""COMPUTED_VALUE"""),0.0)</f>
        <v>0</v>
      </c>
      <c r="KJ39">
        <f>IFERROR(__xludf.DUMMYFUNCTION("""COMPUTED_VALUE"""),1.0)</f>
        <v>1</v>
      </c>
      <c r="KK39">
        <f>IFERROR(__xludf.DUMMYFUNCTION("""COMPUTED_VALUE"""),0.0)</f>
        <v>0</v>
      </c>
      <c r="KL39">
        <f>IFERROR(__xludf.DUMMYFUNCTION("""COMPUTED_VALUE"""),0.0)</f>
        <v>0</v>
      </c>
      <c r="KM39">
        <f>IFERROR(__xludf.DUMMYFUNCTION("""COMPUTED_VALUE"""),0.0)</f>
        <v>0</v>
      </c>
      <c r="KN39">
        <f>IFERROR(__xludf.DUMMYFUNCTION("""COMPUTED_VALUE"""),0.0)</f>
        <v>0</v>
      </c>
      <c r="KO39">
        <f>IFERROR(__xludf.DUMMYFUNCTION("""COMPUTED_VALUE"""),0.0)</f>
        <v>0</v>
      </c>
      <c r="KP39">
        <f>IFERROR(__xludf.DUMMYFUNCTION("""COMPUTED_VALUE"""),0.0)</f>
        <v>0</v>
      </c>
      <c r="KQ39">
        <f>IFERROR(__xludf.DUMMYFUNCTION("""COMPUTED_VALUE"""),0.0)</f>
        <v>0</v>
      </c>
      <c r="KR39">
        <f>IFERROR(__xludf.DUMMYFUNCTION("""COMPUTED_VALUE"""),0.0)</f>
        <v>0</v>
      </c>
      <c r="KS39">
        <f>IFERROR(__xludf.DUMMYFUNCTION("""COMPUTED_VALUE"""),0.0)</f>
        <v>0</v>
      </c>
      <c r="KT39">
        <f>IFERROR(__xludf.DUMMYFUNCTION("""COMPUTED_VALUE"""),0.0)</f>
        <v>0</v>
      </c>
      <c r="KU39">
        <f>IFERROR(__xludf.DUMMYFUNCTION("""COMPUTED_VALUE"""),0.0)</f>
        <v>0</v>
      </c>
      <c r="KV39">
        <f>IFERROR(__xludf.DUMMYFUNCTION("""COMPUTED_VALUE"""),0.0)</f>
        <v>0</v>
      </c>
      <c r="KW39">
        <f>IFERROR(__xludf.DUMMYFUNCTION("""COMPUTED_VALUE"""),0.0)</f>
        <v>0</v>
      </c>
      <c r="KX39">
        <f>IFERROR(__xludf.DUMMYFUNCTION("""COMPUTED_VALUE"""),0.0)</f>
        <v>0</v>
      </c>
      <c r="KY39">
        <f>IFERROR(__xludf.DUMMYFUNCTION("""COMPUTED_VALUE"""),0.0)</f>
        <v>0</v>
      </c>
      <c r="KZ39" t="str">
        <f>IFERROR(__xludf.DUMMYFUNCTION("""COMPUTED_VALUE"""),"x")</f>
        <v>x</v>
      </c>
      <c r="LA39">
        <f>IFERROR(__xludf.DUMMYFUNCTION("""COMPUTED_VALUE"""),0.0)</f>
        <v>0</v>
      </c>
      <c r="LB39">
        <f>IFERROR(__xludf.DUMMYFUNCTION("""COMPUTED_VALUE"""),0.0)</f>
        <v>0</v>
      </c>
      <c r="LC39">
        <f>IFERROR(__xludf.DUMMYFUNCTION("""COMPUTED_VALUE"""),0.0)</f>
        <v>0</v>
      </c>
      <c r="LD39">
        <f>IFERROR(__xludf.DUMMYFUNCTION("""COMPUTED_VALUE"""),0.0)</f>
        <v>0</v>
      </c>
      <c r="LE39">
        <f>IFERROR(__xludf.DUMMYFUNCTION("""COMPUTED_VALUE"""),0.0)</f>
        <v>0</v>
      </c>
      <c r="LF39">
        <f>IFERROR(__xludf.DUMMYFUNCTION("""COMPUTED_VALUE"""),0.0)</f>
        <v>0</v>
      </c>
      <c r="LG39">
        <f>IFERROR(__xludf.DUMMYFUNCTION("""COMPUTED_VALUE"""),0.0)</f>
        <v>0</v>
      </c>
      <c r="LH39">
        <f>IFERROR(__xludf.DUMMYFUNCTION("""COMPUTED_VALUE"""),0.0)</f>
        <v>0</v>
      </c>
      <c r="LI39">
        <f>IFERROR(__xludf.DUMMYFUNCTION("""COMPUTED_VALUE"""),0.0)</f>
        <v>0</v>
      </c>
      <c r="LJ39">
        <f>IFERROR(__xludf.DUMMYFUNCTION("""COMPUTED_VALUE"""),0.0)</f>
        <v>0</v>
      </c>
      <c r="LK39">
        <f>IFERROR(__xludf.DUMMYFUNCTION("""COMPUTED_VALUE"""),0.0)</f>
        <v>0</v>
      </c>
      <c r="LL39">
        <f>IFERROR(__xludf.DUMMYFUNCTION("""COMPUTED_VALUE"""),0.0)</f>
        <v>0</v>
      </c>
      <c r="LM39">
        <f>IFERROR(__xludf.DUMMYFUNCTION("""COMPUTED_VALUE"""),0.0)</f>
        <v>0</v>
      </c>
      <c r="LN39">
        <f>IFERROR(__xludf.DUMMYFUNCTION("""COMPUTED_VALUE"""),0.0)</f>
        <v>0</v>
      </c>
      <c r="LO39">
        <f>IFERROR(__xludf.DUMMYFUNCTION("""COMPUTED_VALUE"""),0.0)</f>
        <v>0</v>
      </c>
      <c r="LP39">
        <f>IFERROR(__xludf.DUMMYFUNCTION("""COMPUTED_VALUE"""),0.0)</f>
        <v>0</v>
      </c>
      <c r="LQ39" t="str">
        <f>IFERROR(__xludf.DUMMYFUNCTION("""COMPUTED_VALUE"""),"x")</f>
        <v>x</v>
      </c>
      <c r="LR39">
        <f>IFERROR(__xludf.DUMMYFUNCTION("""COMPUTED_VALUE"""),0.0)</f>
        <v>0</v>
      </c>
      <c r="LS39">
        <f>IFERROR(__xludf.DUMMYFUNCTION("""COMPUTED_VALUE"""),0.0)</f>
        <v>0</v>
      </c>
      <c r="LT39">
        <f>IFERROR(__xludf.DUMMYFUNCTION("""COMPUTED_VALUE"""),0.0)</f>
        <v>0</v>
      </c>
      <c r="LU39">
        <f>IFERROR(__xludf.DUMMYFUNCTION("""COMPUTED_VALUE"""),0.0)</f>
        <v>0</v>
      </c>
      <c r="LV39">
        <f>IFERROR(__xludf.DUMMYFUNCTION("""COMPUTED_VALUE"""),0.0)</f>
        <v>0</v>
      </c>
      <c r="LW39">
        <f>IFERROR(__xludf.DUMMYFUNCTION("""COMPUTED_VALUE"""),0.0)</f>
        <v>0</v>
      </c>
      <c r="LX39">
        <f>IFERROR(__xludf.DUMMYFUNCTION("""COMPUTED_VALUE"""),0.0)</f>
        <v>0</v>
      </c>
      <c r="LY39">
        <f>IFERROR(__xludf.DUMMYFUNCTION("""COMPUTED_VALUE"""),0.0)</f>
        <v>0</v>
      </c>
      <c r="LZ39">
        <f>IFERROR(__xludf.DUMMYFUNCTION("""COMPUTED_VALUE"""),0.0)</f>
        <v>0</v>
      </c>
      <c r="MA39">
        <f>IFERROR(__xludf.DUMMYFUNCTION("""COMPUTED_VALUE"""),0.0)</f>
        <v>0</v>
      </c>
      <c r="MB39">
        <f>IFERROR(__xludf.DUMMYFUNCTION("""COMPUTED_VALUE"""),0.0)</f>
        <v>0</v>
      </c>
      <c r="MC39">
        <f>IFERROR(__xludf.DUMMYFUNCTION("""COMPUTED_VALUE"""),0.0)</f>
        <v>0</v>
      </c>
      <c r="MD39">
        <f>IFERROR(__xludf.DUMMYFUNCTION("""COMPUTED_VALUE"""),0.0)</f>
        <v>0</v>
      </c>
      <c r="ME39">
        <f>IFERROR(__xludf.DUMMYFUNCTION("""COMPUTED_VALUE"""),0.0)</f>
        <v>0</v>
      </c>
      <c r="MF39">
        <f>IFERROR(__xludf.DUMMYFUNCTION("""COMPUTED_VALUE"""),0.0)</f>
        <v>0</v>
      </c>
      <c r="MG39">
        <f>IFERROR(__xludf.DUMMYFUNCTION("""COMPUTED_VALUE"""),0.0)</f>
        <v>0</v>
      </c>
      <c r="MH39">
        <f>IFERROR(__xludf.DUMMYFUNCTION("""COMPUTED_VALUE"""),0.0)</f>
        <v>0</v>
      </c>
      <c r="MI39">
        <f>IFERROR(__xludf.DUMMYFUNCTION("""COMPUTED_VALUE"""),0.0)</f>
        <v>0</v>
      </c>
      <c r="MJ39">
        <f>IFERROR(__xludf.DUMMYFUNCTION("""COMPUTED_VALUE"""),0.0)</f>
        <v>0</v>
      </c>
      <c r="MK39">
        <f>IFERROR(__xludf.DUMMYFUNCTION("""COMPUTED_VALUE"""),0.0)</f>
        <v>0</v>
      </c>
      <c r="ML39">
        <f>IFERROR(__xludf.DUMMYFUNCTION("""COMPUTED_VALUE"""),0.0)</f>
        <v>0</v>
      </c>
      <c r="MM39">
        <f>IFERROR(__xludf.DUMMYFUNCTION("""COMPUTED_VALUE"""),0.0)</f>
        <v>0</v>
      </c>
      <c r="MN39">
        <f>IFERROR(__xludf.DUMMYFUNCTION("""COMPUTED_VALUE"""),0.0)</f>
        <v>0</v>
      </c>
      <c r="MO39">
        <f>IFERROR(__xludf.DUMMYFUNCTION("""COMPUTED_VALUE"""),0.0)</f>
        <v>0</v>
      </c>
      <c r="MP39">
        <f>IFERROR(__xludf.DUMMYFUNCTION("""COMPUTED_VALUE"""),0.0)</f>
        <v>0</v>
      </c>
      <c r="MQ39">
        <f>IFERROR(__xludf.DUMMYFUNCTION("""COMPUTED_VALUE"""),0.0)</f>
        <v>0</v>
      </c>
      <c r="MR39">
        <f>IFERROR(__xludf.DUMMYFUNCTION("""COMPUTED_VALUE"""),0.0)</f>
        <v>0</v>
      </c>
      <c r="MS39">
        <f>IFERROR(__xludf.DUMMYFUNCTION("""COMPUTED_VALUE"""),0.0)</f>
        <v>0</v>
      </c>
      <c r="MT39" t="str">
        <f>IFERROR(__xludf.DUMMYFUNCTION("""COMPUTED_VALUE"""),"x")</f>
        <v>x</v>
      </c>
      <c r="MU39">
        <f>IFERROR(__xludf.DUMMYFUNCTION("""COMPUTED_VALUE"""),0.0)</f>
        <v>0</v>
      </c>
      <c r="MV39">
        <f>IFERROR(__xludf.DUMMYFUNCTION("""COMPUTED_VALUE"""),0.0)</f>
        <v>0</v>
      </c>
      <c r="MW39">
        <f>IFERROR(__xludf.DUMMYFUNCTION("""COMPUTED_VALUE"""),0.0)</f>
        <v>0</v>
      </c>
      <c r="MX39">
        <f>IFERROR(__xludf.DUMMYFUNCTION("""COMPUTED_VALUE"""),0.0)</f>
        <v>0</v>
      </c>
      <c r="MY39">
        <f>IFERROR(__xludf.DUMMYFUNCTION("""COMPUTED_VALUE"""),0.0)</f>
        <v>0</v>
      </c>
      <c r="MZ39">
        <f>IFERROR(__xludf.DUMMYFUNCTION("""COMPUTED_VALUE"""),0.0)</f>
        <v>0</v>
      </c>
      <c r="NA39">
        <f>IFERROR(__xludf.DUMMYFUNCTION("""COMPUTED_VALUE"""),0.0)</f>
        <v>0</v>
      </c>
      <c r="NB39">
        <f>IFERROR(__xludf.DUMMYFUNCTION("""COMPUTED_VALUE"""),0.0)</f>
        <v>0</v>
      </c>
      <c r="NC39">
        <f>IFERROR(__xludf.DUMMYFUNCTION("""COMPUTED_VALUE"""),0.0)</f>
        <v>0</v>
      </c>
      <c r="ND39">
        <f>IFERROR(__xludf.DUMMYFUNCTION("""COMPUTED_VALUE"""),0.0)</f>
        <v>0</v>
      </c>
      <c r="NE39">
        <f>IFERROR(__xludf.DUMMYFUNCTION("""COMPUTED_VALUE"""),0.0)</f>
        <v>0</v>
      </c>
      <c r="NF39">
        <f>IFERROR(__xludf.DUMMYFUNCTION("""COMPUTED_VALUE"""),0.0)</f>
        <v>0</v>
      </c>
      <c r="NG39">
        <f>IFERROR(__xludf.DUMMYFUNCTION("""COMPUTED_VALUE"""),0.0)</f>
        <v>0</v>
      </c>
      <c r="NH39">
        <f>IFERROR(__xludf.DUMMYFUNCTION("""COMPUTED_VALUE"""),0.0)</f>
        <v>0</v>
      </c>
      <c r="NI39">
        <f>IFERROR(__xludf.DUMMYFUNCTION("""COMPUTED_VALUE"""),0.0)</f>
        <v>0</v>
      </c>
      <c r="NJ39">
        <f>IFERROR(__xludf.DUMMYFUNCTION("""COMPUTED_VALUE"""),0.0)</f>
        <v>0</v>
      </c>
      <c r="NK39">
        <f>IFERROR(__xludf.DUMMYFUNCTION("""COMPUTED_VALUE"""),0.0)</f>
        <v>0</v>
      </c>
      <c r="NL39">
        <f>IFERROR(__xludf.DUMMYFUNCTION("""COMPUTED_VALUE"""),0.0)</f>
        <v>0</v>
      </c>
      <c r="NM39">
        <f>IFERROR(__xludf.DUMMYFUNCTION("""COMPUTED_VALUE"""),0.0)</f>
        <v>0</v>
      </c>
      <c r="NN39">
        <f>IFERROR(__xludf.DUMMYFUNCTION("""COMPUTED_VALUE"""),0.0)</f>
        <v>0</v>
      </c>
      <c r="NO39">
        <f>IFERROR(__xludf.DUMMYFUNCTION("""COMPUTED_VALUE"""),0.0)</f>
        <v>0</v>
      </c>
      <c r="NP39">
        <f>IFERROR(__xludf.DUMMYFUNCTION("""COMPUTED_VALUE"""),0.0)</f>
        <v>0</v>
      </c>
      <c r="NQ39">
        <f>IFERROR(__xludf.DUMMYFUNCTION("""COMPUTED_VALUE"""),0.0)</f>
        <v>0</v>
      </c>
      <c r="NR39">
        <f>IFERROR(__xludf.DUMMYFUNCTION("""COMPUTED_VALUE"""),0.0)</f>
        <v>0</v>
      </c>
    </row>
    <row r="40" ht="15.75" customHeight="1">
      <c r="A40">
        <f>IFERROR(__xludf.DUMMYFUNCTION("""COMPUTED_VALUE"""),39.0)</f>
        <v>39</v>
      </c>
      <c r="B40" t="str">
        <f>IFERROR(__xludf.DUMMYFUNCTION("""COMPUTED_VALUE"""),"stefancurovic")</f>
        <v>stefancurovic</v>
      </c>
      <c r="C40" t="str">
        <f>IFERROR(__xludf.DUMMYFUNCTION("""COMPUTED_VALUE"""),"Stefan")</f>
        <v>Stefan</v>
      </c>
      <c r="D40" t="str">
        <f>IFERROR(__xludf.DUMMYFUNCTION("""COMPUTED_VALUE"""),"Curović")</f>
        <v>Curović</v>
      </c>
      <c r="E40">
        <f>IFERROR(__xludf.DUMMYFUNCTION("""COMPUTED_VALUE"""),125.0)</f>
        <v>125</v>
      </c>
      <c r="F40" t="str">
        <f>IFERROR(__xludf.DUMMYFUNCTION("""COMPUTED_VALUE"""),"ODOBREN")</f>
        <v>ODOBREN</v>
      </c>
      <c r="G40" t="str">
        <f>IFERROR(__xludf.DUMMYFUNCTION("""COMPUTED_VALUE"""),"Stari grad")</f>
        <v>Stari grad</v>
      </c>
      <c r="H40" t="str">
        <f>IFERROR(__xludf.DUMMYFUNCTION("""COMPUTED_VALUE"""),"Prva beogradska gimnazija")</f>
        <v>Prva beogradska gimnazija</v>
      </c>
      <c r="I40" t="str">
        <f>IFERROR(__xludf.DUMMYFUNCTION("""COMPUTED_VALUE"""),"IV")</f>
        <v>IV</v>
      </c>
      <c r="J40" t="str">
        <f>IFERROR(__xludf.DUMMYFUNCTION("""COMPUTED_VALUE"""),"B")</f>
        <v>B</v>
      </c>
      <c r="L40" t="str">
        <f>IFERROR(__xludf.DUMMYFUNCTION("""COMPUTED_VALUE"""),"x")</f>
        <v>x</v>
      </c>
      <c r="M40">
        <f>IFERROR(__xludf.DUMMYFUNCTION("""COMPUTED_VALUE"""),100.0)</f>
        <v>100</v>
      </c>
      <c r="N40">
        <f>IFERROR(__xludf.DUMMYFUNCTION("""COMPUTED_VALUE"""),25.0)</f>
        <v>25</v>
      </c>
      <c r="O40" t="str">
        <f>IFERROR(__xludf.DUMMYFUNCTION("""COMPUTED_VALUE"""),"-")</f>
        <v>-</v>
      </c>
      <c r="P40" t="str">
        <f>IFERROR(__xludf.DUMMYFUNCTION("""COMPUTED_VALUE"""),"-")</f>
        <v>-</v>
      </c>
      <c r="Q40" t="str">
        <f>IFERROR(__xludf.DUMMYFUNCTION("""COMPUTED_VALUE"""),"-")</f>
        <v>-</v>
      </c>
      <c r="R40" t="str">
        <f>IFERROR(__xludf.DUMMYFUNCTION("""COMPUTED_VALUE"""),"-")</f>
        <v>-</v>
      </c>
      <c r="S40" t="str">
        <f>IFERROR(__xludf.DUMMYFUNCTION("""COMPUTED_VALUE"""),"x")</f>
        <v>x</v>
      </c>
      <c r="T40" t="str">
        <f>IFERROR(__xludf.DUMMYFUNCTION("""COMPUTED_VALUE"""),"x")</f>
        <v>x</v>
      </c>
      <c r="U40" t="str">
        <f>IFERROR(__xludf.DUMMYFUNCTION("""COMPUTED_VALUE"""),"OK")</f>
        <v>OK</v>
      </c>
      <c r="V40" t="str">
        <f>IFERROR(__xludf.DUMMYFUNCTION("""COMPUTED_VALUE"""),"OK")</f>
        <v>OK</v>
      </c>
      <c r="W40" t="str">
        <f>IFERROR(__xludf.DUMMYFUNCTION("""COMPUTED_VALUE"""),"OK")</f>
        <v>OK</v>
      </c>
      <c r="X40" t="str">
        <f>IFERROR(__xludf.DUMMYFUNCTION("""COMPUTED_VALUE"""),"OK")</f>
        <v>OK</v>
      </c>
      <c r="Y40" t="str">
        <f>IFERROR(__xludf.DUMMYFUNCTION("""COMPUTED_VALUE"""),"OK")</f>
        <v>OK</v>
      </c>
      <c r="Z40" t="str">
        <f>IFERROR(__xludf.DUMMYFUNCTION("""COMPUTED_VALUE"""),"OK")</f>
        <v>OK</v>
      </c>
      <c r="AA40" t="str">
        <f>IFERROR(__xludf.DUMMYFUNCTION("""COMPUTED_VALUE"""),"OK")</f>
        <v>OK</v>
      </c>
      <c r="AB40" t="str">
        <f>IFERROR(__xludf.DUMMYFUNCTION("""COMPUTED_VALUE"""),"OK")</f>
        <v>OK</v>
      </c>
      <c r="AC40" t="str">
        <f>IFERROR(__xludf.DUMMYFUNCTION("""COMPUTED_VALUE"""),"OK")</f>
        <v>OK</v>
      </c>
      <c r="AD40" t="str">
        <f>IFERROR(__xludf.DUMMYFUNCTION("""COMPUTED_VALUE"""),"OK")</f>
        <v>OK</v>
      </c>
      <c r="AE40" t="str">
        <f>IFERROR(__xludf.DUMMYFUNCTION("""COMPUTED_VALUE"""),"OK")</f>
        <v>OK</v>
      </c>
      <c r="AF40" t="str">
        <f>IFERROR(__xludf.DUMMYFUNCTION("""COMPUTED_VALUE"""),"OK")</f>
        <v>OK</v>
      </c>
      <c r="AG40" t="str">
        <f>IFERROR(__xludf.DUMMYFUNCTION("""COMPUTED_VALUE"""),"OK")</f>
        <v>OK</v>
      </c>
      <c r="AH40" t="str">
        <f>IFERROR(__xludf.DUMMYFUNCTION("""COMPUTED_VALUE"""),"OK")</f>
        <v>OK</v>
      </c>
      <c r="AI40" t="str">
        <f>IFERROR(__xludf.DUMMYFUNCTION("""COMPUTED_VALUE"""),"OK")</f>
        <v>OK</v>
      </c>
      <c r="AJ40" t="str">
        <f>IFERROR(__xludf.DUMMYFUNCTION("""COMPUTED_VALUE"""),"OK")</f>
        <v>OK</v>
      </c>
      <c r="AK40" t="str">
        <f>IFERROR(__xludf.DUMMYFUNCTION("""COMPUTED_VALUE"""),"OK")</f>
        <v>OK</v>
      </c>
      <c r="AL40" t="str">
        <f>IFERROR(__xludf.DUMMYFUNCTION("""COMPUTED_VALUE"""),"OK")</f>
        <v>OK</v>
      </c>
      <c r="AM40" t="str">
        <f>IFERROR(__xludf.DUMMYFUNCTION("""COMPUTED_VALUE"""),"OK")</f>
        <v>OK</v>
      </c>
      <c r="AN40" t="str">
        <f>IFERROR(__xludf.DUMMYFUNCTION("""COMPUTED_VALUE"""),"OK")</f>
        <v>OK</v>
      </c>
      <c r="AO40" t="str">
        <f>IFERROR(__xludf.DUMMYFUNCTION("""COMPUTED_VALUE"""),"OK")</f>
        <v>OK</v>
      </c>
      <c r="AP40" t="str">
        <f>IFERROR(__xludf.DUMMYFUNCTION("""COMPUTED_VALUE"""),"OK")</f>
        <v>OK</v>
      </c>
      <c r="AQ40" t="str">
        <f>IFERROR(__xludf.DUMMYFUNCTION("""COMPUTED_VALUE"""),"OK")</f>
        <v>OK</v>
      </c>
      <c r="AR40" t="str">
        <f>IFERROR(__xludf.DUMMYFUNCTION("""COMPUTED_VALUE"""),"OK")</f>
        <v>OK</v>
      </c>
      <c r="AS40" t="str">
        <f>IFERROR(__xludf.DUMMYFUNCTION("""COMPUTED_VALUE"""),"OK")</f>
        <v>OK</v>
      </c>
      <c r="AT40" t="str">
        <f>IFERROR(__xludf.DUMMYFUNCTION("""COMPUTED_VALUE"""),"OK")</f>
        <v>OK</v>
      </c>
      <c r="AU40" t="str">
        <f>IFERROR(__xludf.DUMMYFUNCTION("""COMPUTED_VALUE"""),"OK")</f>
        <v>OK</v>
      </c>
      <c r="AV40" t="str">
        <f>IFERROR(__xludf.DUMMYFUNCTION("""COMPUTED_VALUE"""),"OK")</f>
        <v>OK</v>
      </c>
      <c r="AW40" t="str">
        <f>IFERROR(__xludf.DUMMYFUNCTION("""COMPUTED_VALUE"""),"OK")</f>
        <v>OK</v>
      </c>
      <c r="AX40" t="str">
        <f>IFERROR(__xludf.DUMMYFUNCTION("""COMPUTED_VALUE"""),"OK")</f>
        <v>OK</v>
      </c>
      <c r="AY40" t="str">
        <f>IFERROR(__xludf.DUMMYFUNCTION("""COMPUTED_VALUE"""),"OK")</f>
        <v>OK</v>
      </c>
      <c r="AZ40" t="str">
        <f>IFERROR(__xludf.DUMMYFUNCTION("""COMPUTED_VALUE"""),"OK")</f>
        <v>OK</v>
      </c>
      <c r="BA40" t="str">
        <f>IFERROR(__xludf.DUMMYFUNCTION("""COMPUTED_VALUE"""),"OK")</f>
        <v>OK</v>
      </c>
      <c r="BB40" t="str">
        <f>IFERROR(__xludf.DUMMYFUNCTION("""COMPUTED_VALUE"""),"OK")</f>
        <v>OK</v>
      </c>
      <c r="BC40" t="str">
        <f>IFERROR(__xludf.DUMMYFUNCTION("""COMPUTED_VALUE"""),"OK")</f>
        <v>OK</v>
      </c>
      <c r="BD40" t="str">
        <f>IFERROR(__xludf.DUMMYFUNCTION("""COMPUTED_VALUE"""),"OK")</f>
        <v>OK</v>
      </c>
      <c r="BE40" t="str">
        <f>IFERROR(__xludf.DUMMYFUNCTION("""COMPUTED_VALUE"""),"OK")</f>
        <v>OK</v>
      </c>
      <c r="BF40" t="str">
        <f>IFERROR(__xludf.DUMMYFUNCTION("""COMPUTED_VALUE"""),"OK")</f>
        <v>OK</v>
      </c>
      <c r="BG40" t="str">
        <f>IFERROR(__xludf.DUMMYFUNCTION("""COMPUTED_VALUE"""),"OK")</f>
        <v>OK</v>
      </c>
      <c r="BH40" t="str">
        <f>IFERROR(__xludf.DUMMYFUNCTION("""COMPUTED_VALUE"""),"OK")</f>
        <v>OK</v>
      </c>
      <c r="BI40" t="str">
        <f>IFERROR(__xludf.DUMMYFUNCTION("""COMPUTED_VALUE"""),"OK")</f>
        <v>OK</v>
      </c>
      <c r="BJ40" t="str">
        <f>IFERROR(__xludf.DUMMYFUNCTION("""COMPUTED_VALUE"""),"OK")</f>
        <v>OK</v>
      </c>
      <c r="BK40" t="str">
        <f>IFERROR(__xludf.DUMMYFUNCTION("""COMPUTED_VALUE"""),"x")</f>
        <v>x</v>
      </c>
      <c r="BL40" t="str">
        <f>IFERROR(__xludf.DUMMYFUNCTION("""COMPUTED_VALUE"""),"OK")</f>
        <v>OK</v>
      </c>
      <c r="BM40" t="str">
        <f>IFERROR(__xludf.DUMMYFUNCTION("""COMPUTED_VALUE"""),"OK")</f>
        <v>OK</v>
      </c>
      <c r="BN40" t="str">
        <f>IFERROR(__xludf.DUMMYFUNCTION("""COMPUTED_VALUE"""),"OK")</f>
        <v>OK</v>
      </c>
      <c r="BO40" t="str">
        <f>IFERROR(__xludf.DUMMYFUNCTION("""COMPUTED_VALUE"""),"OK")</f>
        <v>OK</v>
      </c>
      <c r="BP40" t="str">
        <f>IFERROR(__xludf.DUMMYFUNCTION("""COMPUTED_VALUE"""),"OK")</f>
        <v>OK</v>
      </c>
      <c r="BQ40" t="str">
        <f>IFERROR(__xludf.DUMMYFUNCTION("""COMPUTED_VALUE"""),"OK")</f>
        <v>OK</v>
      </c>
      <c r="BR40" t="str">
        <f>IFERROR(__xludf.DUMMYFUNCTION("""COMPUTED_VALUE"""),"OK")</f>
        <v>OK</v>
      </c>
      <c r="BS40" t="str">
        <f>IFERROR(__xludf.DUMMYFUNCTION("""COMPUTED_VALUE"""),"OK")</f>
        <v>OK</v>
      </c>
      <c r="BT40" t="str">
        <f>IFERROR(__xludf.DUMMYFUNCTION("""COMPUTED_VALUE"""),"OK")</f>
        <v>OK</v>
      </c>
      <c r="BU40" t="str">
        <f>IFERROR(__xludf.DUMMYFUNCTION("""COMPUTED_VALUE"""),"OK")</f>
        <v>OK</v>
      </c>
      <c r="BV40" t="str">
        <f>IFERROR(__xludf.DUMMYFUNCTION("""COMPUTED_VALUE"""),"OK")</f>
        <v>OK</v>
      </c>
      <c r="BW40" t="str">
        <f>IFERROR(__xludf.DUMMYFUNCTION("""COMPUTED_VALUE"""),"OK")</f>
        <v>OK</v>
      </c>
      <c r="BX40" t="str">
        <f>IFERROR(__xludf.DUMMYFUNCTION("""COMPUTED_VALUE"""),"OK")</f>
        <v>OK</v>
      </c>
      <c r="BY40" t="str">
        <f>IFERROR(__xludf.DUMMYFUNCTION("""COMPUTED_VALUE"""),"OK")</f>
        <v>OK</v>
      </c>
      <c r="BZ40" t="str">
        <f>IFERROR(__xludf.DUMMYFUNCTION("""COMPUTED_VALUE"""),"WA")</f>
        <v>WA</v>
      </c>
      <c r="CA40" t="str">
        <f>IFERROR(__xludf.DUMMYFUNCTION("""COMPUTED_VALUE"""),"OK")</f>
        <v>OK</v>
      </c>
      <c r="CB40" t="str">
        <f>IFERROR(__xludf.DUMMYFUNCTION("""COMPUTED_VALUE"""),"WA")</f>
        <v>WA</v>
      </c>
      <c r="CC40" t="str">
        <f>IFERROR(__xludf.DUMMYFUNCTION("""COMPUTED_VALUE"""),"WA")</f>
        <v>WA</v>
      </c>
      <c r="CD40" t="str">
        <f>IFERROR(__xludf.DUMMYFUNCTION("""COMPUTED_VALUE"""),"WA")</f>
        <v>WA</v>
      </c>
      <c r="CE40" t="str">
        <f>IFERROR(__xludf.DUMMYFUNCTION("""COMPUTED_VALUE"""),"WA")</f>
        <v>WA</v>
      </c>
      <c r="CF40" t="str">
        <f>IFERROR(__xludf.DUMMYFUNCTION("""COMPUTED_VALUE"""),"WA")</f>
        <v>WA</v>
      </c>
      <c r="CG40" t="str">
        <f>IFERROR(__xludf.DUMMYFUNCTION("""COMPUTED_VALUE"""),"WA")</f>
        <v>WA</v>
      </c>
      <c r="CH40" t="str">
        <f>IFERROR(__xludf.DUMMYFUNCTION("""COMPUTED_VALUE"""),"OK")</f>
        <v>OK</v>
      </c>
      <c r="CI40" t="str">
        <f>IFERROR(__xludf.DUMMYFUNCTION("""COMPUTED_VALUE"""),"WA")</f>
        <v>WA</v>
      </c>
      <c r="CJ40" t="str">
        <f>IFERROR(__xludf.DUMMYFUNCTION("""COMPUTED_VALUE"""),"WA")</f>
        <v>WA</v>
      </c>
      <c r="CK40" t="str">
        <f>IFERROR(__xludf.DUMMYFUNCTION("""COMPUTED_VALUE"""),"WA")</f>
        <v>WA</v>
      </c>
      <c r="CL40" t="str">
        <f>IFERROR(__xludf.DUMMYFUNCTION("""COMPUTED_VALUE"""),"WA")</f>
        <v>WA</v>
      </c>
      <c r="CM40" t="str">
        <f>IFERROR(__xludf.DUMMYFUNCTION("""COMPUTED_VALUE"""),"WA")</f>
        <v>WA</v>
      </c>
      <c r="CN40" t="str">
        <f>IFERROR(__xludf.DUMMYFUNCTION("""COMPUTED_VALUE"""),"WA")</f>
        <v>WA</v>
      </c>
      <c r="CO40" t="str">
        <f>IFERROR(__xludf.DUMMYFUNCTION("""COMPUTED_VALUE"""),"WA")</f>
        <v>WA</v>
      </c>
      <c r="CP40" t="str">
        <f>IFERROR(__xludf.DUMMYFUNCTION("""COMPUTED_VALUE"""),"WA")</f>
        <v>WA</v>
      </c>
      <c r="CQ40" t="str">
        <f>IFERROR(__xludf.DUMMYFUNCTION("""COMPUTED_VALUE"""),"OK")</f>
        <v>OK</v>
      </c>
      <c r="CR40" t="str">
        <f>IFERROR(__xludf.DUMMYFUNCTION("""COMPUTED_VALUE"""),"OK")</f>
        <v>OK</v>
      </c>
      <c r="CS40" t="str">
        <f>IFERROR(__xludf.DUMMYFUNCTION("""COMPUTED_VALUE"""),"x")</f>
        <v>x</v>
      </c>
      <c r="CT40" t="str">
        <f>IFERROR(__xludf.DUMMYFUNCTION("""COMPUTED_VALUE"""),"-")</f>
        <v>-</v>
      </c>
      <c r="CU40" t="str">
        <f>IFERROR(__xludf.DUMMYFUNCTION("""COMPUTED_VALUE"""),"-")</f>
        <v>-</v>
      </c>
      <c r="CV40" t="str">
        <f>IFERROR(__xludf.DUMMYFUNCTION("""COMPUTED_VALUE"""),"-")</f>
        <v>-</v>
      </c>
      <c r="CW40" t="str">
        <f>IFERROR(__xludf.DUMMYFUNCTION("""COMPUTED_VALUE"""),"-")</f>
        <v>-</v>
      </c>
      <c r="CX40" t="str">
        <f>IFERROR(__xludf.DUMMYFUNCTION("""COMPUTED_VALUE"""),"-")</f>
        <v>-</v>
      </c>
      <c r="CY40" t="str">
        <f>IFERROR(__xludf.DUMMYFUNCTION("""COMPUTED_VALUE"""),"-")</f>
        <v>-</v>
      </c>
      <c r="CZ40" t="str">
        <f>IFERROR(__xludf.DUMMYFUNCTION("""COMPUTED_VALUE"""),"-")</f>
        <v>-</v>
      </c>
      <c r="DA40" t="str">
        <f>IFERROR(__xludf.DUMMYFUNCTION("""COMPUTED_VALUE"""),"-")</f>
        <v>-</v>
      </c>
      <c r="DB40" t="str">
        <f>IFERROR(__xludf.DUMMYFUNCTION("""COMPUTED_VALUE"""),"-")</f>
        <v>-</v>
      </c>
      <c r="DC40" t="str">
        <f>IFERROR(__xludf.DUMMYFUNCTION("""COMPUTED_VALUE"""),"-")</f>
        <v>-</v>
      </c>
      <c r="DD40" t="str">
        <f>IFERROR(__xludf.DUMMYFUNCTION("""COMPUTED_VALUE"""),"-")</f>
        <v>-</v>
      </c>
      <c r="DE40" t="str">
        <f>IFERROR(__xludf.DUMMYFUNCTION("""COMPUTED_VALUE"""),"-")</f>
        <v>-</v>
      </c>
      <c r="DF40" t="str">
        <f>IFERROR(__xludf.DUMMYFUNCTION("""COMPUTED_VALUE"""),"-")</f>
        <v>-</v>
      </c>
      <c r="DG40" t="str">
        <f>IFERROR(__xludf.DUMMYFUNCTION("""COMPUTED_VALUE"""),"-")</f>
        <v>-</v>
      </c>
      <c r="DH40" t="str">
        <f>IFERROR(__xludf.DUMMYFUNCTION("""COMPUTED_VALUE"""),"-")</f>
        <v>-</v>
      </c>
      <c r="DI40" t="str">
        <f>IFERROR(__xludf.DUMMYFUNCTION("""COMPUTED_VALUE"""),"-")</f>
        <v>-</v>
      </c>
      <c r="DJ40" t="str">
        <f>IFERROR(__xludf.DUMMYFUNCTION("""COMPUTED_VALUE"""),"-")</f>
        <v>-</v>
      </c>
      <c r="DK40" t="str">
        <f>IFERROR(__xludf.DUMMYFUNCTION("""COMPUTED_VALUE"""),"-")</f>
        <v>-</v>
      </c>
      <c r="DL40" t="str">
        <f>IFERROR(__xludf.DUMMYFUNCTION("""COMPUTED_VALUE"""),"-")</f>
        <v>-</v>
      </c>
      <c r="DM40" t="str">
        <f>IFERROR(__xludf.DUMMYFUNCTION("""COMPUTED_VALUE"""),"-")</f>
        <v>-</v>
      </c>
      <c r="DN40" t="str">
        <f>IFERROR(__xludf.DUMMYFUNCTION("""COMPUTED_VALUE"""),"-")</f>
        <v>-</v>
      </c>
      <c r="DO40" t="str">
        <f>IFERROR(__xludf.DUMMYFUNCTION("""COMPUTED_VALUE"""),"-")</f>
        <v>-</v>
      </c>
      <c r="DP40" t="str">
        <f>IFERROR(__xludf.DUMMYFUNCTION("""COMPUTED_VALUE"""),"-")</f>
        <v>-</v>
      </c>
      <c r="DQ40" t="str">
        <f>IFERROR(__xludf.DUMMYFUNCTION("""COMPUTED_VALUE"""),"-")</f>
        <v>-</v>
      </c>
      <c r="DR40" t="str">
        <f>IFERROR(__xludf.DUMMYFUNCTION("""COMPUTED_VALUE"""),"-")</f>
        <v>-</v>
      </c>
      <c r="DS40" t="str">
        <f>IFERROR(__xludf.DUMMYFUNCTION("""COMPUTED_VALUE"""),"-")</f>
        <v>-</v>
      </c>
      <c r="DT40" t="str">
        <f>IFERROR(__xludf.DUMMYFUNCTION("""COMPUTED_VALUE"""),"-")</f>
        <v>-</v>
      </c>
      <c r="DU40" t="str">
        <f>IFERROR(__xludf.DUMMYFUNCTION("""COMPUTED_VALUE"""),"-")</f>
        <v>-</v>
      </c>
      <c r="DV40" t="str">
        <f>IFERROR(__xludf.DUMMYFUNCTION("""COMPUTED_VALUE"""),"-")</f>
        <v>-</v>
      </c>
      <c r="DW40" t="str">
        <f>IFERROR(__xludf.DUMMYFUNCTION("""COMPUTED_VALUE"""),"-")</f>
        <v>-</v>
      </c>
      <c r="DX40" t="str">
        <f>IFERROR(__xludf.DUMMYFUNCTION("""COMPUTED_VALUE"""),"-")</f>
        <v>-</v>
      </c>
      <c r="DY40" t="str">
        <f>IFERROR(__xludf.DUMMYFUNCTION("""COMPUTED_VALUE"""),"-")</f>
        <v>-</v>
      </c>
      <c r="DZ40" t="str">
        <f>IFERROR(__xludf.DUMMYFUNCTION("""COMPUTED_VALUE"""),"x")</f>
        <v>x</v>
      </c>
      <c r="EA40" t="str">
        <f>IFERROR(__xludf.DUMMYFUNCTION("""COMPUTED_VALUE"""),"-")</f>
        <v>-</v>
      </c>
      <c r="EB40" t="str">
        <f>IFERROR(__xludf.DUMMYFUNCTION("""COMPUTED_VALUE"""),"-")</f>
        <v>-</v>
      </c>
      <c r="EC40" t="str">
        <f>IFERROR(__xludf.DUMMYFUNCTION("""COMPUTED_VALUE"""),"-")</f>
        <v>-</v>
      </c>
      <c r="ED40" t="str">
        <f>IFERROR(__xludf.DUMMYFUNCTION("""COMPUTED_VALUE"""),"-")</f>
        <v>-</v>
      </c>
      <c r="EE40" t="str">
        <f>IFERROR(__xludf.DUMMYFUNCTION("""COMPUTED_VALUE"""),"-")</f>
        <v>-</v>
      </c>
      <c r="EF40" t="str">
        <f>IFERROR(__xludf.DUMMYFUNCTION("""COMPUTED_VALUE"""),"-")</f>
        <v>-</v>
      </c>
      <c r="EG40" t="str">
        <f>IFERROR(__xludf.DUMMYFUNCTION("""COMPUTED_VALUE"""),"-")</f>
        <v>-</v>
      </c>
      <c r="EH40" t="str">
        <f>IFERROR(__xludf.DUMMYFUNCTION("""COMPUTED_VALUE"""),"-")</f>
        <v>-</v>
      </c>
      <c r="EI40" t="str">
        <f>IFERROR(__xludf.DUMMYFUNCTION("""COMPUTED_VALUE"""),"-")</f>
        <v>-</v>
      </c>
      <c r="EJ40" t="str">
        <f>IFERROR(__xludf.DUMMYFUNCTION("""COMPUTED_VALUE"""),"-")</f>
        <v>-</v>
      </c>
      <c r="EK40" t="str">
        <f>IFERROR(__xludf.DUMMYFUNCTION("""COMPUTED_VALUE"""),"-")</f>
        <v>-</v>
      </c>
      <c r="EL40" t="str">
        <f>IFERROR(__xludf.DUMMYFUNCTION("""COMPUTED_VALUE"""),"-")</f>
        <v>-</v>
      </c>
      <c r="EM40" t="str">
        <f>IFERROR(__xludf.DUMMYFUNCTION("""COMPUTED_VALUE"""),"-")</f>
        <v>-</v>
      </c>
      <c r="EN40" t="str">
        <f>IFERROR(__xludf.DUMMYFUNCTION("""COMPUTED_VALUE"""),"-")</f>
        <v>-</v>
      </c>
      <c r="EO40" t="str">
        <f>IFERROR(__xludf.DUMMYFUNCTION("""COMPUTED_VALUE"""),"-")</f>
        <v>-</v>
      </c>
      <c r="EP40" t="str">
        <f>IFERROR(__xludf.DUMMYFUNCTION("""COMPUTED_VALUE"""),"-")</f>
        <v>-</v>
      </c>
      <c r="EQ40" t="str">
        <f>IFERROR(__xludf.DUMMYFUNCTION("""COMPUTED_VALUE"""),"x")</f>
        <v>x</v>
      </c>
      <c r="ER40" t="str">
        <f>IFERROR(__xludf.DUMMYFUNCTION("""COMPUTED_VALUE"""),"-")</f>
        <v>-</v>
      </c>
      <c r="ES40" t="str">
        <f>IFERROR(__xludf.DUMMYFUNCTION("""COMPUTED_VALUE"""),"-")</f>
        <v>-</v>
      </c>
      <c r="ET40" t="str">
        <f>IFERROR(__xludf.DUMMYFUNCTION("""COMPUTED_VALUE"""),"-")</f>
        <v>-</v>
      </c>
      <c r="EU40" t="str">
        <f>IFERROR(__xludf.DUMMYFUNCTION("""COMPUTED_VALUE"""),"-")</f>
        <v>-</v>
      </c>
      <c r="EV40" t="str">
        <f>IFERROR(__xludf.DUMMYFUNCTION("""COMPUTED_VALUE"""),"-")</f>
        <v>-</v>
      </c>
      <c r="EW40" t="str">
        <f>IFERROR(__xludf.DUMMYFUNCTION("""COMPUTED_VALUE"""),"-")</f>
        <v>-</v>
      </c>
      <c r="EX40" t="str">
        <f>IFERROR(__xludf.DUMMYFUNCTION("""COMPUTED_VALUE"""),"-")</f>
        <v>-</v>
      </c>
      <c r="EY40" t="str">
        <f>IFERROR(__xludf.DUMMYFUNCTION("""COMPUTED_VALUE"""),"-")</f>
        <v>-</v>
      </c>
      <c r="EZ40" t="str">
        <f>IFERROR(__xludf.DUMMYFUNCTION("""COMPUTED_VALUE"""),"-")</f>
        <v>-</v>
      </c>
      <c r="FA40" t="str">
        <f>IFERROR(__xludf.DUMMYFUNCTION("""COMPUTED_VALUE"""),"-")</f>
        <v>-</v>
      </c>
      <c r="FB40" t="str">
        <f>IFERROR(__xludf.DUMMYFUNCTION("""COMPUTED_VALUE"""),"-")</f>
        <v>-</v>
      </c>
      <c r="FC40" t="str">
        <f>IFERROR(__xludf.DUMMYFUNCTION("""COMPUTED_VALUE"""),"-")</f>
        <v>-</v>
      </c>
      <c r="FD40" t="str">
        <f>IFERROR(__xludf.DUMMYFUNCTION("""COMPUTED_VALUE"""),"-")</f>
        <v>-</v>
      </c>
      <c r="FE40" t="str">
        <f>IFERROR(__xludf.DUMMYFUNCTION("""COMPUTED_VALUE"""),"-")</f>
        <v>-</v>
      </c>
      <c r="FF40" t="str">
        <f>IFERROR(__xludf.DUMMYFUNCTION("""COMPUTED_VALUE"""),"-")</f>
        <v>-</v>
      </c>
      <c r="FG40" t="str">
        <f>IFERROR(__xludf.DUMMYFUNCTION("""COMPUTED_VALUE"""),"-")</f>
        <v>-</v>
      </c>
      <c r="FH40" t="str">
        <f>IFERROR(__xludf.DUMMYFUNCTION("""COMPUTED_VALUE"""),"-")</f>
        <v>-</v>
      </c>
      <c r="FI40" t="str">
        <f>IFERROR(__xludf.DUMMYFUNCTION("""COMPUTED_VALUE"""),"-")</f>
        <v>-</v>
      </c>
      <c r="FJ40" t="str">
        <f>IFERROR(__xludf.DUMMYFUNCTION("""COMPUTED_VALUE"""),"-")</f>
        <v>-</v>
      </c>
      <c r="FK40" t="str">
        <f>IFERROR(__xludf.DUMMYFUNCTION("""COMPUTED_VALUE"""),"-")</f>
        <v>-</v>
      </c>
      <c r="FL40" t="str">
        <f>IFERROR(__xludf.DUMMYFUNCTION("""COMPUTED_VALUE"""),"-")</f>
        <v>-</v>
      </c>
      <c r="FM40" t="str">
        <f>IFERROR(__xludf.DUMMYFUNCTION("""COMPUTED_VALUE"""),"-")</f>
        <v>-</v>
      </c>
      <c r="FN40" t="str">
        <f>IFERROR(__xludf.DUMMYFUNCTION("""COMPUTED_VALUE"""),"-")</f>
        <v>-</v>
      </c>
      <c r="FO40" t="str">
        <f>IFERROR(__xludf.DUMMYFUNCTION("""COMPUTED_VALUE"""),"-")</f>
        <v>-</v>
      </c>
      <c r="FP40" t="str">
        <f>IFERROR(__xludf.DUMMYFUNCTION("""COMPUTED_VALUE"""),"-")</f>
        <v>-</v>
      </c>
      <c r="FQ40" t="str">
        <f>IFERROR(__xludf.DUMMYFUNCTION("""COMPUTED_VALUE"""),"-")</f>
        <v>-</v>
      </c>
      <c r="FR40" t="str">
        <f>IFERROR(__xludf.DUMMYFUNCTION("""COMPUTED_VALUE"""),"-")</f>
        <v>-</v>
      </c>
      <c r="FS40" t="str">
        <f>IFERROR(__xludf.DUMMYFUNCTION("""COMPUTED_VALUE"""),"-")</f>
        <v>-</v>
      </c>
      <c r="FT40" t="str">
        <f>IFERROR(__xludf.DUMMYFUNCTION("""COMPUTED_VALUE"""),"x")</f>
        <v>x</v>
      </c>
      <c r="FU40" t="str">
        <f>IFERROR(__xludf.DUMMYFUNCTION("""COMPUTED_VALUE"""),"-")</f>
        <v>-</v>
      </c>
      <c r="FV40" t="str">
        <f>IFERROR(__xludf.DUMMYFUNCTION("""COMPUTED_VALUE"""),"-")</f>
        <v>-</v>
      </c>
      <c r="FW40" t="str">
        <f>IFERROR(__xludf.DUMMYFUNCTION("""COMPUTED_VALUE"""),"-")</f>
        <v>-</v>
      </c>
      <c r="FX40" t="str">
        <f>IFERROR(__xludf.DUMMYFUNCTION("""COMPUTED_VALUE"""),"-")</f>
        <v>-</v>
      </c>
      <c r="FY40" t="str">
        <f>IFERROR(__xludf.DUMMYFUNCTION("""COMPUTED_VALUE"""),"-")</f>
        <v>-</v>
      </c>
      <c r="FZ40" t="str">
        <f>IFERROR(__xludf.DUMMYFUNCTION("""COMPUTED_VALUE"""),"-")</f>
        <v>-</v>
      </c>
      <c r="GA40" t="str">
        <f>IFERROR(__xludf.DUMMYFUNCTION("""COMPUTED_VALUE"""),"-")</f>
        <v>-</v>
      </c>
      <c r="GB40" t="str">
        <f>IFERROR(__xludf.DUMMYFUNCTION("""COMPUTED_VALUE"""),"-")</f>
        <v>-</v>
      </c>
      <c r="GC40" t="str">
        <f>IFERROR(__xludf.DUMMYFUNCTION("""COMPUTED_VALUE"""),"-")</f>
        <v>-</v>
      </c>
      <c r="GD40" t="str">
        <f>IFERROR(__xludf.DUMMYFUNCTION("""COMPUTED_VALUE"""),"-")</f>
        <v>-</v>
      </c>
      <c r="GE40" t="str">
        <f>IFERROR(__xludf.DUMMYFUNCTION("""COMPUTED_VALUE"""),"-")</f>
        <v>-</v>
      </c>
      <c r="GF40" t="str">
        <f>IFERROR(__xludf.DUMMYFUNCTION("""COMPUTED_VALUE"""),"-")</f>
        <v>-</v>
      </c>
      <c r="GG40" t="str">
        <f>IFERROR(__xludf.DUMMYFUNCTION("""COMPUTED_VALUE"""),"-")</f>
        <v>-</v>
      </c>
      <c r="GH40" t="str">
        <f>IFERROR(__xludf.DUMMYFUNCTION("""COMPUTED_VALUE"""),"-")</f>
        <v>-</v>
      </c>
      <c r="GI40" t="str">
        <f>IFERROR(__xludf.DUMMYFUNCTION("""COMPUTED_VALUE"""),"-")</f>
        <v>-</v>
      </c>
      <c r="GJ40" t="str">
        <f>IFERROR(__xludf.DUMMYFUNCTION("""COMPUTED_VALUE"""),"-")</f>
        <v>-</v>
      </c>
      <c r="GK40" t="str">
        <f>IFERROR(__xludf.DUMMYFUNCTION("""COMPUTED_VALUE"""),"-")</f>
        <v>-</v>
      </c>
      <c r="GL40" t="str">
        <f>IFERROR(__xludf.DUMMYFUNCTION("""COMPUTED_VALUE"""),"-")</f>
        <v>-</v>
      </c>
      <c r="GM40" t="str">
        <f>IFERROR(__xludf.DUMMYFUNCTION("""COMPUTED_VALUE"""),"-")</f>
        <v>-</v>
      </c>
      <c r="GN40" t="str">
        <f>IFERROR(__xludf.DUMMYFUNCTION("""COMPUTED_VALUE"""),"-")</f>
        <v>-</v>
      </c>
      <c r="GO40" t="str">
        <f>IFERROR(__xludf.DUMMYFUNCTION("""COMPUTED_VALUE"""),"-")</f>
        <v>-</v>
      </c>
      <c r="GP40" t="str">
        <f>IFERROR(__xludf.DUMMYFUNCTION("""COMPUTED_VALUE"""),"-")</f>
        <v>-</v>
      </c>
      <c r="GQ40" t="str">
        <f>IFERROR(__xludf.DUMMYFUNCTION("""COMPUTED_VALUE"""),"-")</f>
        <v>-</v>
      </c>
      <c r="GR40" t="str">
        <f>IFERROR(__xludf.DUMMYFUNCTION("""COMPUTED_VALUE"""),"-")</f>
        <v>-</v>
      </c>
      <c r="GS40" t="str">
        <f>IFERROR(__xludf.DUMMYFUNCTION("""COMPUTED_VALUE"""),"x")</f>
        <v>x</v>
      </c>
      <c r="GT40" t="str">
        <f>IFERROR(__xludf.DUMMYFUNCTION("""COMPUTED_VALUE"""),"x")</f>
        <v>x</v>
      </c>
      <c r="GU40">
        <f>IFERROR(__xludf.DUMMYFUNCTION("""COMPUTED_VALUE"""),1.0)</f>
        <v>1</v>
      </c>
      <c r="GV40">
        <f>IFERROR(__xludf.DUMMYFUNCTION("""COMPUTED_VALUE"""),1.0)</f>
        <v>1</v>
      </c>
      <c r="GW40">
        <f>IFERROR(__xludf.DUMMYFUNCTION("""COMPUTED_VALUE"""),1.0)</f>
        <v>1</v>
      </c>
      <c r="GX40">
        <f>IFERROR(__xludf.DUMMYFUNCTION("""COMPUTED_VALUE"""),1.0)</f>
        <v>1</v>
      </c>
      <c r="GY40">
        <f>IFERROR(__xludf.DUMMYFUNCTION("""COMPUTED_VALUE"""),1.0)</f>
        <v>1</v>
      </c>
      <c r="GZ40">
        <f>IFERROR(__xludf.DUMMYFUNCTION("""COMPUTED_VALUE"""),1.0)</f>
        <v>1</v>
      </c>
      <c r="HA40">
        <f>IFERROR(__xludf.DUMMYFUNCTION("""COMPUTED_VALUE"""),1.0)</f>
        <v>1</v>
      </c>
      <c r="HB40">
        <f>IFERROR(__xludf.DUMMYFUNCTION("""COMPUTED_VALUE"""),1.0)</f>
        <v>1</v>
      </c>
      <c r="HC40">
        <f>IFERROR(__xludf.DUMMYFUNCTION("""COMPUTED_VALUE"""),1.0)</f>
        <v>1</v>
      </c>
      <c r="HD40">
        <f>IFERROR(__xludf.DUMMYFUNCTION("""COMPUTED_VALUE"""),1.0)</f>
        <v>1</v>
      </c>
      <c r="HE40">
        <f>IFERROR(__xludf.DUMMYFUNCTION("""COMPUTED_VALUE"""),1.0)</f>
        <v>1</v>
      </c>
      <c r="HF40">
        <f>IFERROR(__xludf.DUMMYFUNCTION("""COMPUTED_VALUE"""),1.0)</f>
        <v>1</v>
      </c>
      <c r="HG40">
        <f>IFERROR(__xludf.DUMMYFUNCTION("""COMPUTED_VALUE"""),1.0)</f>
        <v>1</v>
      </c>
      <c r="HH40">
        <f>IFERROR(__xludf.DUMMYFUNCTION("""COMPUTED_VALUE"""),1.0)</f>
        <v>1</v>
      </c>
      <c r="HI40">
        <f>IFERROR(__xludf.DUMMYFUNCTION("""COMPUTED_VALUE"""),1.0)</f>
        <v>1</v>
      </c>
      <c r="HJ40">
        <f>IFERROR(__xludf.DUMMYFUNCTION("""COMPUTED_VALUE"""),1.0)</f>
        <v>1</v>
      </c>
      <c r="HK40">
        <f>IFERROR(__xludf.DUMMYFUNCTION("""COMPUTED_VALUE"""),1.0)</f>
        <v>1</v>
      </c>
      <c r="HL40">
        <f>IFERROR(__xludf.DUMMYFUNCTION("""COMPUTED_VALUE"""),1.0)</f>
        <v>1</v>
      </c>
      <c r="HM40">
        <f>IFERROR(__xludf.DUMMYFUNCTION("""COMPUTED_VALUE"""),1.0)</f>
        <v>1</v>
      </c>
      <c r="HN40">
        <f>IFERROR(__xludf.DUMMYFUNCTION("""COMPUTED_VALUE"""),1.0)</f>
        <v>1</v>
      </c>
      <c r="HO40">
        <f>IFERROR(__xludf.DUMMYFUNCTION("""COMPUTED_VALUE"""),1.0)</f>
        <v>1</v>
      </c>
      <c r="HP40">
        <f>IFERROR(__xludf.DUMMYFUNCTION("""COMPUTED_VALUE"""),1.0)</f>
        <v>1</v>
      </c>
      <c r="HQ40">
        <f>IFERROR(__xludf.DUMMYFUNCTION("""COMPUTED_VALUE"""),1.0)</f>
        <v>1</v>
      </c>
      <c r="HR40">
        <f>IFERROR(__xludf.DUMMYFUNCTION("""COMPUTED_VALUE"""),1.0)</f>
        <v>1</v>
      </c>
      <c r="HS40">
        <f>IFERROR(__xludf.DUMMYFUNCTION("""COMPUTED_VALUE"""),1.0)</f>
        <v>1</v>
      </c>
      <c r="HT40">
        <f>IFERROR(__xludf.DUMMYFUNCTION("""COMPUTED_VALUE"""),1.0)</f>
        <v>1</v>
      </c>
      <c r="HU40">
        <f>IFERROR(__xludf.DUMMYFUNCTION("""COMPUTED_VALUE"""),1.0)</f>
        <v>1</v>
      </c>
      <c r="HV40">
        <f>IFERROR(__xludf.DUMMYFUNCTION("""COMPUTED_VALUE"""),1.0)</f>
        <v>1</v>
      </c>
      <c r="HW40">
        <f>IFERROR(__xludf.DUMMYFUNCTION("""COMPUTED_VALUE"""),1.0)</f>
        <v>1</v>
      </c>
      <c r="HX40">
        <f>IFERROR(__xludf.DUMMYFUNCTION("""COMPUTED_VALUE"""),1.0)</f>
        <v>1</v>
      </c>
      <c r="HY40">
        <f>IFERROR(__xludf.DUMMYFUNCTION("""COMPUTED_VALUE"""),1.0)</f>
        <v>1</v>
      </c>
      <c r="HZ40">
        <f>IFERROR(__xludf.DUMMYFUNCTION("""COMPUTED_VALUE"""),1.0)</f>
        <v>1</v>
      </c>
      <c r="IA40">
        <f>IFERROR(__xludf.DUMMYFUNCTION("""COMPUTED_VALUE"""),1.0)</f>
        <v>1</v>
      </c>
      <c r="IB40">
        <f>IFERROR(__xludf.DUMMYFUNCTION("""COMPUTED_VALUE"""),1.0)</f>
        <v>1</v>
      </c>
      <c r="IC40">
        <f>IFERROR(__xludf.DUMMYFUNCTION("""COMPUTED_VALUE"""),1.0)</f>
        <v>1</v>
      </c>
      <c r="ID40">
        <f>IFERROR(__xludf.DUMMYFUNCTION("""COMPUTED_VALUE"""),1.0)</f>
        <v>1</v>
      </c>
      <c r="IE40">
        <f>IFERROR(__xludf.DUMMYFUNCTION("""COMPUTED_VALUE"""),1.0)</f>
        <v>1</v>
      </c>
      <c r="IF40">
        <f>IFERROR(__xludf.DUMMYFUNCTION("""COMPUTED_VALUE"""),1.0)</f>
        <v>1</v>
      </c>
      <c r="IG40">
        <f>IFERROR(__xludf.DUMMYFUNCTION("""COMPUTED_VALUE"""),1.0)</f>
        <v>1</v>
      </c>
      <c r="IH40">
        <f>IFERROR(__xludf.DUMMYFUNCTION("""COMPUTED_VALUE"""),1.0)</f>
        <v>1</v>
      </c>
      <c r="II40">
        <f>IFERROR(__xludf.DUMMYFUNCTION("""COMPUTED_VALUE"""),1.0)</f>
        <v>1</v>
      </c>
      <c r="IJ40">
        <f>IFERROR(__xludf.DUMMYFUNCTION("""COMPUTED_VALUE"""),1.0)</f>
        <v>1</v>
      </c>
      <c r="IK40" t="str">
        <f>IFERROR(__xludf.DUMMYFUNCTION("""COMPUTED_VALUE"""),"x")</f>
        <v>x</v>
      </c>
      <c r="IL40">
        <f>IFERROR(__xludf.DUMMYFUNCTION("""COMPUTED_VALUE"""),1.0)</f>
        <v>1</v>
      </c>
      <c r="IM40">
        <f>IFERROR(__xludf.DUMMYFUNCTION("""COMPUTED_VALUE"""),1.0)</f>
        <v>1</v>
      </c>
      <c r="IN40">
        <f>IFERROR(__xludf.DUMMYFUNCTION("""COMPUTED_VALUE"""),1.0)</f>
        <v>1</v>
      </c>
      <c r="IO40">
        <f>IFERROR(__xludf.DUMMYFUNCTION("""COMPUTED_VALUE"""),1.0)</f>
        <v>1</v>
      </c>
      <c r="IP40">
        <f>IFERROR(__xludf.DUMMYFUNCTION("""COMPUTED_VALUE"""),1.0)</f>
        <v>1</v>
      </c>
      <c r="IQ40">
        <f>IFERROR(__xludf.DUMMYFUNCTION("""COMPUTED_VALUE"""),1.0)</f>
        <v>1</v>
      </c>
      <c r="IR40">
        <f>IFERROR(__xludf.DUMMYFUNCTION("""COMPUTED_VALUE"""),1.0)</f>
        <v>1</v>
      </c>
      <c r="IS40">
        <f>IFERROR(__xludf.DUMMYFUNCTION("""COMPUTED_VALUE"""),1.0)</f>
        <v>1</v>
      </c>
      <c r="IT40">
        <f>IFERROR(__xludf.DUMMYFUNCTION("""COMPUTED_VALUE"""),1.0)</f>
        <v>1</v>
      </c>
      <c r="IU40">
        <f>IFERROR(__xludf.DUMMYFUNCTION("""COMPUTED_VALUE"""),1.0)</f>
        <v>1</v>
      </c>
      <c r="IV40">
        <f>IFERROR(__xludf.DUMMYFUNCTION("""COMPUTED_VALUE"""),1.0)</f>
        <v>1</v>
      </c>
      <c r="IW40">
        <f>IFERROR(__xludf.DUMMYFUNCTION("""COMPUTED_VALUE"""),1.0)</f>
        <v>1</v>
      </c>
      <c r="IX40">
        <f>IFERROR(__xludf.DUMMYFUNCTION("""COMPUTED_VALUE"""),1.0)</f>
        <v>1</v>
      </c>
      <c r="IY40">
        <f>IFERROR(__xludf.DUMMYFUNCTION("""COMPUTED_VALUE"""),1.0)</f>
        <v>1</v>
      </c>
      <c r="IZ40">
        <f>IFERROR(__xludf.DUMMYFUNCTION("""COMPUTED_VALUE"""),0.0)</f>
        <v>0</v>
      </c>
      <c r="JA40">
        <f>IFERROR(__xludf.DUMMYFUNCTION("""COMPUTED_VALUE"""),1.0)</f>
        <v>1</v>
      </c>
      <c r="JB40">
        <f>IFERROR(__xludf.DUMMYFUNCTION("""COMPUTED_VALUE"""),0.0)</f>
        <v>0</v>
      </c>
      <c r="JC40">
        <f>IFERROR(__xludf.DUMMYFUNCTION("""COMPUTED_VALUE"""),0.0)</f>
        <v>0</v>
      </c>
      <c r="JD40">
        <f>IFERROR(__xludf.DUMMYFUNCTION("""COMPUTED_VALUE"""),0.0)</f>
        <v>0</v>
      </c>
      <c r="JE40">
        <f>IFERROR(__xludf.DUMMYFUNCTION("""COMPUTED_VALUE"""),0.0)</f>
        <v>0</v>
      </c>
      <c r="JF40">
        <f>IFERROR(__xludf.DUMMYFUNCTION("""COMPUTED_VALUE"""),0.0)</f>
        <v>0</v>
      </c>
      <c r="JG40">
        <f>IFERROR(__xludf.DUMMYFUNCTION("""COMPUTED_VALUE"""),0.0)</f>
        <v>0</v>
      </c>
      <c r="JH40">
        <f>IFERROR(__xludf.DUMMYFUNCTION("""COMPUTED_VALUE"""),1.0)</f>
        <v>1</v>
      </c>
      <c r="JI40">
        <f>IFERROR(__xludf.DUMMYFUNCTION("""COMPUTED_VALUE"""),0.0)</f>
        <v>0</v>
      </c>
      <c r="JJ40">
        <f>IFERROR(__xludf.DUMMYFUNCTION("""COMPUTED_VALUE"""),0.0)</f>
        <v>0</v>
      </c>
      <c r="JK40">
        <f>IFERROR(__xludf.DUMMYFUNCTION("""COMPUTED_VALUE"""),0.0)</f>
        <v>0</v>
      </c>
      <c r="JL40">
        <f>IFERROR(__xludf.DUMMYFUNCTION("""COMPUTED_VALUE"""),0.0)</f>
        <v>0</v>
      </c>
      <c r="JM40">
        <f>IFERROR(__xludf.DUMMYFUNCTION("""COMPUTED_VALUE"""),0.0)</f>
        <v>0</v>
      </c>
      <c r="JN40">
        <f>IFERROR(__xludf.DUMMYFUNCTION("""COMPUTED_VALUE"""),0.0)</f>
        <v>0</v>
      </c>
      <c r="JO40">
        <f>IFERROR(__xludf.DUMMYFUNCTION("""COMPUTED_VALUE"""),0.0)</f>
        <v>0</v>
      </c>
      <c r="JP40">
        <f>IFERROR(__xludf.DUMMYFUNCTION("""COMPUTED_VALUE"""),0.0)</f>
        <v>0</v>
      </c>
      <c r="JQ40">
        <f>IFERROR(__xludf.DUMMYFUNCTION("""COMPUTED_VALUE"""),1.0)</f>
        <v>1</v>
      </c>
      <c r="JR40">
        <f>IFERROR(__xludf.DUMMYFUNCTION("""COMPUTED_VALUE"""),1.0)</f>
        <v>1</v>
      </c>
      <c r="JS40" t="str">
        <f>IFERROR(__xludf.DUMMYFUNCTION("""COMPUTED_VALUE"""),"x")</f>
        <v>x</v>
      </c>
      <c r="JT40">
        <f>IFERROR(__xludf.DUMMYFUNCTION("""COMPUTED_VALUE"""),0.0)</f>
        <v>0</v>
      </c>
      <c r="JU40">
        <f>IFERROR(__xludf.DUMMYFUNCTION("""COMPUTED_VALUE"""),0.0)</f>
        <v>0</v>
      </c>
      <c r="JV40">
        <f>IFERROR(__xludf.DUMMYFUNCTION("""COMPUTED_VALUE"""),0.0)</f>
        <v>0</v>
      </c>
      <c r="JW40">
        <f>IFERROR(__xludf.DUMMYFUNCTION("""COMPUTED_VALUE"""),0.0)</f>
        <v>0</v>
      </c>
      <c r="JX40">
        <f>IFERROR(__xludf.DUMMYFUNCTION("""COMPUTED_VALUE"""),0.0)</f>
        <v>0</v>
      </c>
      <c r="JY40">
        <f>IFERROR(__xludf.DUMMYFUNCTION("""COMPUTED_VALUE"""),0.0)</f>
        <v>0</v>
      </c>
      <c r="JZ40">
        <f>IFERROR(__xludf.DUMMYFUNCTION("""COMPUTED_VALUE"""),0.0)</f>
        <v>0</v>
      </c>
      <c r="KA40">
        <f>IFERROR(__xludf.DUMMYFUNCTION("""COMPUTED_VALUE"""),0.0)</f>
        <v>0</v>
      </c>
      <c r="KB40">
        <f>IFERROR(__xludf.DUMMYFUNCTION("""COMPUTED_VALUE"""),0.0)</f>
        <v>0</v>
      </c>
      <c r="KC40">
        <f>IFERROR(__xludf.DUMMYFUNCTION("""COMPUTED_VALUE"""),0.0)</f>
        <v>0</v>
      </c>
      <c r="KD40">
        <f>IFERROR(__xludf.DUMMYFUNCTION("""COMPUTED_VALUE"""),0.0)</f>
        <v>0</v>
      </c>
      <c r="KE40">
        <f>IFERROR(__xludf.DUMMYFUNCTION("""COMPUTED_VALUE"""),0.0)</f>
        <v>0</v>
      </c>
      <c r="KF40">
        <f>IFERROR(__xludf.DUMMYFUNCTION("""COMPUTED_VALUE"""),0.0)</f>
        <v>0</v>
      </c>
      <c r="KG40">
        <f>IFERROR(__xludf.DUMMYFUNCTION("""COMPUTED_VALUE"""),0.0)</f>
        <v>0</v>
      </c>
      <c r="KH40">
        <f>IFERROR(__xludf.DUMMYFUNCTION("""COMPUTED_VALUE"""),0.0)</f>
        <v>0</v>
      </c>
      <c r="KI40">
        <f>IFERROR(__xludf.DUMMYFUNCTION("""COMPUTED_VALUE"""),0.0)</f>
        <v>0</v>
      </c>
      <c r="KJ40">
        <f>IFERROR(__xludf.DUMMYFUNCTION("""COMPUTED_VALUE"""),0.0)</f>
        <v>0</v>
      </c>
      <c r="KK40">
        <f>IFERROR(__xludf.DUMMYFUNCTION("""COMPUTED_VALUE"""),0.0)</f>
        <v>0</v>
      </c>
      <c r="KL40">
        <f>IFERROR(__xludf.DUMMYFUNCTION("""COMPUTED_VALUE"""),0.0)</f>
        <v>0</v>
      </c>
      <c r="KM40">
        <f>IFERROR(__xludf.DUMMYFUNCTION("""COMPUTED_VALUE"""),0.0)</f>
        <v>0</v>
      </c>
      <c r="KN40">
        <f>IFERROR(__xludf.DUMMYFUNCTION("""COMPUTED_VALUE"""),0.0)</f>
        <v>0</v>
      </c>
      <c r="KO40">
        <f>IFERROR(__xludf.DUMMYFUNCTION("""COMPUTED_VALUE"""),0.0)</f>
        <v>0</v>
      </c>
      <c r="KP40">
        <f>IFERROR(__xludf.DUMMYFUNCTION("""COMPUTED_VALUE"""),0.0)</f>
        <v>0</v>
      </c>
      <c r="KQ40">
        <f>IFERROR(__xludf.DUMMYFUNCTION("""COMPUTED_VALUE"""),0.0)</f>
        <v>0</v>
      </c>
      <c r="KR40">
        <f>IFERROR(__xludf.DUMMYFUNCTION("""COMPUTED_VALUE"""),0.0)</f>
        <v>0</v>
      </c>
      <c r="KS40">
        <f>IFERROR(__xludf.DUMMYFUNCTION("""COMPUTED_VALUE"""),0.0)</f>
        <v>0</v>
      </c>
      <c r="KT40">
        <f>IFERROR(__xludf.DUMMYFUNCTION("""COMPUTED_VALUE"""),0.0)</f>
        <v>0</v>
      </c>
      <c r="KU40">
        <f>IFERROR(__xludf.DUMMYFUNCTION("""COMPUTED_VALUE"""),0.0)</f>
        <v>0</v>
      </c>
      <c r="KV40">
        <f>IFERROR(__xludf.DUMMYFUNCTION("""COMPUTED_VALUE"""),0.0)</f>
        <v>0</v>
      </c>
      <c r="KW40">
        <f>IFERROR(__xludf.DUMMYFUNCTION("""COMPUTED_VALUE"""),0.0)</f>
        <v>0</v>
      </c>
      <c r="KX40">
        <f>IFERROR(__xludf.DUMMYFUNCTION("""COMPUTED_VALUE"""),0.0)</f>
        <v>0</v>
      </c>
      <c r="KY40">
        <f>IFERROR(__xludf.DUMMYFUNCTION("""COMPUTED_VALUE"""),0.0)</f>
        <v>0</v>
      </c>
      <c r="KZ40" t="str">
        <f>IFERROR(__xludf.DUMMYFUNCTION("""COMPUTED_VALUE"""),"x")</f>
        <v>x</v>
      </c>
      <c r="LA40">
        <f>IFERROR(__xludf.DUMMYFUNCTION("""COMPUTED_VALUE"""),0.0)</f>
        <v>0</v>
      </c>
      <c r="LB40">
        <f>IFERROR(__xludf.DUMMYFUNCTION("""COMPUTED_VALUE"""),0.0)</f>
        <v>0</v>
      </c>
      <c r="LC40">
        <f>IFERROR(__xludf.DUMMYFUNCTION("""COMPUTED_VALUE"""),0.0)</f>
        <v>0</v>
      </c>
      <c r="LD40">
        <f>IFERROR(__xludf.DUMMYFUNCTION("""COMPUTED_VALUE"""),0.0)</f>
        <v>0</v>
      </c>
      <c r="LE40">
        <f>IFERROR(__xludf.DUMMYFUNCTION("""COMPUTED_VALUE"""),0.0)</f>
        <v>0</v>
      </c>
      <c r="LF40">
        <f>IFERROR(__xludf.DUMMYFUNCTION("""COMPUTED_VALUE"""),0.0)</f>
        <v>0</v>
      </c>
      <c r="LG40">
        <f>IFERROR(__xludf.DUMMYFUNCTION("""COMPUTED_VALUE"""),0.0)</f>
        <v>0</v>
      </c>
      <c r="LH40">
        <f>IFERROR(__xludf.DUMMYFUNCTION("""COMPUTED_VALUE"""),0.0)</f>
        <v>0</v>
      </c>
      <c r="LI40">
        <f>IFERROR(__xludf.DUMMYFUNCTION("""COMPUTED_VALUE"""),0.0)</f>
        <v>0</v>
      </c>
      <c r="LJ40">
        <f>IFERROR(__xludf.DUMMYFUNCTION("""COMPUTED_VALUE"""),0.0)</f>
        <v>0</v>
      </c>
      <c r="LK40">
        <f>IFERROR(__xludf.DUMMYFUNCTION("""COMPUTED_VALUE"""),0.0)</f>
        <v>0</v>
      </c>
      <c r="LL40">
        <f>IFERROR(__xludf.DUMMYFUNCTION("""COMPUTED_VALUE"""),0.0)</f>
        <v>0</v>
      </c>
      <c r="LM40">
        <f>IFERROR(__xludf.DUMMYFUNCTION("""COMPUTED_VALUE"""),0.0)</f>
        <v>0</v>
      </c>
      <c r="LN40">
        <f>IFERROR(__xludf.DUMMYFUNCTION("""COMPUTED_VALUE"""),0.0)</f>
        <v>0</v>
      </c>
      <c r="LO40">
        <f>IFERROR(__xludf.DUMMYFUNCTION("""COMPUTED_VALUE"""),0.0)</f>
        <v>0</v>
      </c>
      <c r="LP40">
        <f>IFERROR(__xludf.DUMMYFUNCTION("""COMPUTED_VALUE"""),0.0)</f>
        <v>0</v>
      </c>
      <c r="LQ40" t="str">
        <f>IFERROR(__xludf.DUMMYFUNCTION("""COMPUTED_VALUE"""),"x")</f>
        <v>x</v>
      </c>
      <c r="LR40">
        <f>IFERROR(__xludf.DUMMYFUNCTION("""COMPUTED_VALUE"""),0.0)</f>
        <v>0</v>
      </c>
      <c r="LS40">
        <f>IFERROR(__xludf.DUMMYFUNCTION("""COMPUTED_VALUE"""),0.0)</f>
        <v>0</v>
      </c>
      <c r="LT40">
        <f>IFERROR(__xludf.DUMMYFUNCTION("""COMPUTED_VALUE"""),0.0)</f>
        <v>0</v>
      </c>
      <c r="LU40">
        <f>IFERROR(__xludf.DUMMYFUNCTION("""COMPUTED_VALUE"""),0.0)</f>
        <v>0</v>
      </c>
      <c r="LV40">
        <f>IFERROR(__xludf.DUMMYFUNCTION("""COMPUTED_VALUE"""),0.0)</f>
        <v>0</v>
      </c>
      <c r="LW40">
        <f>IFERROR(__xludf.DUMMYFUNCTION("""COMPUTED_VALUE"""),0.0)</f>
        <v>0</v>
      </c>
      <c r="LX40">
        <f>IFERROR(__xludf.DUMMYFUNCTION("""COMPUTED_VALUE"""),0.0)</f>
        <v>0</v>
      </c>
      <c r="LY40">
        <f>IFERROR(__xludf.DUMMYFUNCTION("""COMPUTED_VALUE"""),0.0)</f>
        <v>0</v>
      </c>
      <c r="LZ40">
        <f>IFERROR(__xludf.DUMMYFUNCTION("""COMPUTED_VALUE"""),0.0)</f>
        <v>0</v>
      </c>
      <c r="MA40">
        <f>IFERROR(__xludf.DUMMYFUNCTION("""COMPUTED_VALUE"""),0.0)</f>
        <v>0</v>
      </c>
      <c r="MB40">
        <f>IFERROR(__xludf.DUMMYFUNCTION("""COMPUTED_VALUE"""),0.0)</f>
        <v>0</v>
      </c>
      <c r="MC40">
        <f>IFERROR(__xludf.DUMMYFUNCTION("""COMPUTED_VALUE"""),0.0)</f>
        <v>0</v>
      </c>
      <c r="MD40">
        <f>IFERROR(__xludf.DUMMYFUNCTION("""COMPUTED_VALUE"""),0.0)</f>
        <v>0</v>
      </c>
      <c r="ME40">
        <f>IFERROR(__xludf.DUMMYFUNCTION("""COMPUTED_VALUE"""),0.0)</f>
        <v>0</v>
      </c>
      <c r="MF40">
        <f>IFERROR(__xludf.DUMMYFUNCTION("""COMPUTED_VALUE"""),0.0)</f>
        <v>0</v>
      </c>
      <c r="MG40">
        <f>IFERROR(__xludf.DUMMYFUNCTION("""COMPUTED_VALUE"""),0.0)</f>
        <v>0</v>
      </c>
      <c r="MH40">
        <f>IFERROR(__xludf.DUMMYFUNCTION("""COMPUTED_VALUE"""),0.0)</f>
        <v>0</v>
      </c>
      <c r="MI40">
        <f>IFERROR(__xludf.DUMMYFUNCTION("""COMPUTED_VALUE"""),0.0)</f>
        <v>0</v>
      </c>
      <c r="MJ40">
        <f>IFERROR(__xludf.DUMMYFUNCTION("""COMPUTED_VALUE"""),0.0)</f>
        <v>0</v>
      </c>
      <c r="MK40">
        <f>IFERROR(__xludf.DUMMYFUNCTION("""COMPUTED_VALUE"""),0.0)</f>
        <v>0</v>
      </c>
      <c r="ML40">
        <f>IFERROR(__xludf.DUMMYFUNCTION("""COMPUTED_VALUE"""),0.0)</f>
        <v>0</v>
      </c>
      <c r="MM40">
        <f>IFERROR(__xludf.DUMMYFUNCTION("""COMPUTED_VALUE"""),0.0)</f>
        <v>0</v>
      </c>
      <c r="MN40">
        <f>IFERROR(__xludf.DUMMYFUNCTION("""COMPUTED_VALUE"""),0.0)</f>
        <v>0</v>
      </c>
      <c r="MO40">
        <f>IFERROR(__xludf.DUMMYFUNCTION("""COMPUTED_VALUE"""),0.0)</f>
        <v>0</v>
      </c>
      <c r="MP40">
        <f>IFERROR(__xludf.DUMMYFUNCTION("""COMPUTED_VALUE"""),0.0)</f>
        <v>0</v>
      </c>
      <c r="MQ40">
        <f>IFERROR(__xludf.DUMMYFUNCTION("""COMPUTED_VALUE"""),0.0)</f>
        <v>0</v>
      </c>
      <c r="MR40">
        <f>IFERROR(__xludf.DUMMYFUNCTION("""COMPUTED_VALUE"""),0.0)</f>
        <v>0</v>
      </c>
      <c r="MS40">
        <f>IFERROR(__xludf.DUMMYFUNCTION("""COMPUTED_VALUE"""),0.0)</f>
        <v>0</v>
      </c>
      <c r="MT40" t="str">
        <f>IFERROR(__xludf.DUMMYFUNCTION("""COMPUTED_VALUE"""),"x")</f>
        <v>x</v>
      </c>
      <c r="MU40">
        <f>IFERROR(__xludf.DUMMYFUNCTION("""COMPUTED_VALUE"""),0.0)</f>
        <v>0</v>
      </c>
      <c r="MV40">
        <f>IFERROR(__xludf.DUMMYFUNCTION("""COMPUTED_VALUE"""),0.0)</f>
        <v>0</v>
      </c>
      <c r="MW40">
        <f>IFERROR(__xludf.DUMMYFUNCTION("""COMPUTED_VALUE"""),0.0)</f>
        <v>0</v>
      </c>
      <c r="MX40">
        <f>IFERROR(__xludf.DUMMYFUNCTION("""COMPUTED_VALUE"""),0.0)</f>
        <v>0</v>
      </c>
      <c r="MY40">
        <f>IFERROR(__xludf.DUMMYFUNCTION("""COMPUTED_VALUE"""),0.0)</f>
        <v>0</v>
      </c>
      <c r="MZ40">
        <f>IFERROR(__xludf.DUMMYFUNCTION("""COMPUTED_VALUE"""),0.0)</f>
        <v>0</v>
      </c>
      <c r="NA40">
        <f>IFERROR(__xludf.DUMMYFUNCTION("""COMPUTED_VALUE"""),0.0)</f>
        <v>0</v>
      </c>
      <c r="NB40">
        <f>IFERROR(__xludf.DUMMYFUNCTION("""COMPUTED_VALUE"""),0.0)</f>
        <v>0</v>
      </c>
      <c r="NC40">
        <f>IFERROR(__xludf.DUMMYFUNCTION("""COMPUTED_VALUE"""),0.0)</f>
        <v>0</v>
      </c>
      <c r="ND40">
        <f>IFERROR(__xludf.DUMMYFUNCTION("""COMPUTED_VALUE"""),0.0)</f>
        <v>0</v>
      </c>
      <c r="NE40">
        <f>IFERROR(__xludf.DUMMYFUNCTION("""COMPUTED_VALUE"""),0.0)</f>
        <v>0</v>
      </c>
      <c r="NF40">
        <f>IFERROR(__xludf.DUMMYFUNCTION("""COMPUTED_VALUE"""),0.0)</f>
        <v>0</v>
      </c>
      <c r="NG40">
        <f>IFERROR(__xludf.DUMMYFUNCTION("""COMPUTED_VALUE"""),0.0)</f>
        <v>0</v>
      </c>
      <c r="NH40">
        <f>IFERROR(__xludf.DUMMYFUNCTION("""COMPUTED_VALUE"""),0.0)</f>
        <v>0</v>
      </c>
      <c r="NI40">
        <f>IFERROR(__xludf.DUMMYFUNCTION("""COMPUTED_VALUE"""),0.0)</f>
        <v>0</v>
      </c>
      <c r="NJ40">
        <f>IFERROR(__xludf.DUMMYFUNCTION("""COMPUTED_VALUE"""),0.0)</f>
        <v>0</v>
      </c>
      <c r="NK40">
        <f>IFERROR(__xludf.DUMMYFUNCTION("""COMPUTED_VALUE"""),0.0)</f>
        <v>0</v>
      </c>
      <c r="NL40">
        <f>IFERROR(__xludf.DUMMYFUNCTION("""COMPUTED_VALUE"""),0.0)</f>
        <v>0</v>
      </c>
      <c r="NM40">
        <f>IFERROR(__xludf.DUMMYFUNCTION("""COMPUTED_VALUE"""),0.0)</f>
        <v>0</v>
      </c>
      <c r="NN40">
        <f>IFERROR(__xludf.DUMMYFUNCTION("""COMPUTED_VALUE"""),0.0)</f>
        <v>0</v>
      </c>
      <c r="NO40">
        <f>IFERROR(__xludf.DUMMYFUNCTION("""COMPUTED_VALUE"""),0.0)</f>
        <v>0</v>
      </c>
      <c r="NP40">
        <f>IFERROR(__xludf.DUMMYFUNCTION("""COMPUTED_VALUE"""),0.0)</f>
        <v>0</v>
      </c>
      <c r="NQ40">
        <f>IFERROR(__xludf.DUMMYFUNCTION("""COMPUTED_VALUE"""),0.0)</f>
        <v>0</v>
      </c>
      <c r="NR40">
        <f>IFERROR(__xludf.DUMMYFUNCTION("""COMPUTED_VALUE"""),0.0)</f>
        <v>0</v>
      </c>
    </row>
    <row r="41" ht="15.75" customHeight="1">
      <c r="A41">
        <f>IFERROR(__xludf.DUMMYFUNCTION("""COMPUTED_VALUE"""),40.0)</f>
        <v>40</v>
      </c>
      <c r="B41" t="str">
        <f>IFERROR(__xludf.DUMMYFUNCTION("""COMPUTED_VALUE"""),"MilosMbeograd")</f>
        <v>MilosMbeograd</v>
      </c>
      <c r="C41" t="str">
        <f>IFERROR(__xludf.DUMMYFUNCTION("""COMPUTED_VALUE"""),"Milos")</f>
        <v>Milos</v>
      </c>
      <c r="D41" t="str">
        <f>IFERROR(__xludf.DUMMYFUNCTION("""COMPUTED_VALUE"""),"Milutinovic")</f>
        <v>Milutinovic</v>
      </c>
      <c r="E41">
        <f>IFERROR(__xludf.DUMMYFUNCTION("""COMPUTED_VALUE"""),125.0)</f>
        <v>125</v>
      </c>
      <c r="F41" t="str">
        <f>IFERROR(__xludf.DUMMYFUNCTION("""COMPUTED_VALUE"""),"ODOBREN")</f>
        <v>ODOBREN</v>
      </c>
      <c r="G41" t="str">
        <f>IFERROR(__xludf.DUMMYFUNCTION("""COMPUTED_VALUE"""),"Zvezdara")</f>
        <v>Zvezdara</v>
      </c>
      <c r="H41" t="str">
        <f>IFERROR(__xludf.DUMMYFUNCTION("""COMPUTED_VALUE"""),"Despot Stefan Lazarević")</f>
        <v>Despot Stefan Lazarević</v>
      </c>
      <c r="I41" t="str">
        <f>IFERROR(__xludf.DUMMYFUNCTION("""COMPUTED_VALUE"""),"OŠ 8.")</f>
        <v>OŠ 8.</v>
      </c>
      <c r="J41" t="str">
        <f>IFERROR(__xludf.DUMMYFUNCTION("""COMPUTED_VALUE"""),"B")</f>
        <v>B</v>
      </c>
      <c r="K41" t="str">
        <f>IFERROR(__xludf.DUMMYFUNCTION("""COMPUTED_VALUE"""),"Sanja Dačević")</f>
        <v>Sanja Dačević</v>
      </c>
      <c r="L41" t="str">
        <f>IFERROR(__xludf.DUMMYFUNCTION("""COMPUTED_VALUE"""),"x")</f>
        <v>x</v>
      </c>
      <c r="M41">
        <f>IFERROR(__xludf.DUMMYFUNCTION("""COMPUTED_VALUE"""),100.0)</f>
        <v>100</v>
      </c>
      <c r="N41">
        <f>IFERROR(__xludf.DUMMYFUNCTION("""COMPUTED_VALUE"""),25.0)</f>
        <v>25</v>
      </c>
      <c r="O41" t="str">
        <f>IFERROR(__xludf.DUMMYFUNCTION("""COMPUTED_VALUE"""),"-")</f>
        <v>-</v>
      </c>
      <c r="P41" t="str">
        <f>IFERROR(__xludf.DUMMYFUNCTION("""COMPUTED_VALUE"""),"-")</f>
        <v>-</v>
      </c>
      <c r="Q41" t="str">
        <f>IFERROR(__xludf.DUMMYFUNCTION("""COMPUTED_VALUE"""),"-")</f>
        <v>-</v>
      </c>
      <c r="R41" t="str">
        <f>IFERROR(__xludf.DUMMYFUNCTION("""COMPUTED_VALUE"""),"-")</f>
        <v>-</v>
      </c>
      <c r="S41" t="str">
        <f>IFERROR(__xludf.DUMMYFUNCTION("""COMPUTED_VALUE"""),"x")</f>
        <v>x</v>
      </c>
      <c r="T41" t="str">
        <f>IFERROR(__xludf.DUMMYFUNCTION("""COMPUTED_VALUE"""),"x")</f>
        <v>x</v>
      </c>
      <c r="U41" t="str">
        <f>IFERROR(__xludf.DUMMYFUNCTION("""COMPUTED_VALUE"""),"OK")</f>
        <v>OK</v>
      </c>
      <c r="V41" t="str">
        <f>IFERROR(__xludf.DUMMYFUNCTION("""COMPUTED_VALUE"""),"OK")</f>
        <v>OK</v>
      </c>
      <c r="W41" t="str">
        <f>IFERROR(__xludf.DUMMYFUNCTION("""COMPUTED_VALUE"""),"OK")</f>
        <v>OK</v>
      </c>
      <c r="X41" t="str">
        <f>IFERROR(__xludf.DUMMYFUNCTION("""COMPUTED_VALUE"""),"OK")</f>
        <v>OK</v>
      </c>
      <c r="Y41" t="str">
        <f>IFERROR(__xludf.DUMMYFUNCTION("""COMPUTED_VALUE"""),"OK")</f>
        <v>OK</v>
      </c>
      <c r="Z41" t="str">
        <f>IFERROR(__xludf.DUMMYFUNCTION("""COMPUTED_VALUE"""),"OK")</f>
        <v>OK</v>
      </c>
      <c r="AA41" t="str">
        <f>IFERROR(__xludf.DUMMYFUNCTION("""COMPUTED_VALUE"""),"OK")</f>
        <v>OK</v>
      </c>
      <c r="AB41" t="str">
        <f>IFERROR(__xludf.DUMMYFUNCTION("""COMPUTED_VALUE"""),"OK")</f>
        <v>OK</v>
      </c>
      <c r="AC41" t="str">
        <f>IFERROR(__xludf.DUMMYFUNCTION("""COMPUTED_VALUE"""),"OK")</f>
        <v>OK</v>
      </c>
      <c r="AD41" t="str">
        <f>IFERROR(__xludf.DUMMYFUNCTION("""COMPUTED_VALUE"""),"OK")</f>
        <v>OK</v>
      </c>
      <c r="AE41" t="str">
        <f>IFERROR(__xludf.DUMMYFUNCTION("""COMPUTED_VALUE"""),"OK")</f>
        <v>OK</v>
      </c>
      <c r="AF41" t="str">
        <f>IFERROR(__xludf.DUMMYFUNCTION("""COMPUTED_VALUE"""),"OK")</f>
        <v>OK</v>
      </c>
      <c r="AG41" t="str">
        <f>IFERROR(__xludf.DUMMYFUNCTION("""COMPUTED_VALUE"""),"OK")</f>
        <v>OK</v>
      </c>
      <c r="AH41" t="str">
        <f>IFERROR(__xludf.DUMMYFUNCTION("""COMPUTED_VALUE"""),"OK")</f>
        <v>OK</v>
      </c>
      <c r="AI41" t="str">
        <f>IFERROR(__xludf.DUMMYFUNCTION("""COMPUTED_VALUE"""),"OK")</f>
        <v>OK</v>
      </c>
      <c r="AJ41" t="str">
        <f>IFERROR(__xludf.DUMMYFUNCTION("""COMPUTED_VALUE"""),"OK")</f>
        <v>OK</v>
      </c>
      <c r="AK41" t="str">
        <f>IFERROR(__xludf.DUMMYFUNCTION("""COMPUTED_VALUE"""),"OK")</f>
        <v>OK</v>
      </c>
      <c r="AL41" t="str">
        <f>IFERROR(__xludf.DUMMYFUNCTION("""COMPUTED_VALUE"""),"OK")</f>
        <v>OK</v>
      </c>
      <c r="AM41" t="str">
        <f>IFERROR(__xludf.DUMMYFUNCTION("""COMPUTED_VALUE"""),"OK")</f>
        <v>OK</v>
      </c>
      <c r="AN41" t="str">
        <f>IFERROR(__xludf.DUMMYFUNCTION("""COMPUTED_VALUE"""),"OK")</f>
        <v>OK</v>
      </c>
      <c r="AO41" t="str">
        <f>IFERROR(__xludf.DUMMYFUNCTION("""COMPUTED_VALUE"""),"OK")</f>
        <v>OK</v>
      </c>
      <c r="AP41" t="str">
        <f>IFERROR(__xludf.DUMMYFUNCTION("""COMPUTED_VALUE"""),"OK")</f>
        <v>OK</v>
      </c>
      <c r="AQ41" t="str">
        <f>IFERROR(__xludf.DUMMYFUNCTION("""COMPUTED_VALUE"""),"OK")</f>
        <v>OK</v>
      </c>
      <c r="AR41" t="str">
        <f>IFERROR(__xludf.DUMMYFUNCTION("""COMPUTED_VALUE"""),"OK")</f>
        <v>OK</v>
      </c>
      <c r="AS41" t="str">
        <f>IFERROR(__xludf.DUMMYFUNCTION("""COMPUTED_VALUE"""),"OK")</f>
        <v>OK</v>
      </c>
      <c r="AT41" t="str">
        <f>IFERROR(__xludf.DUMMYFUNCTION("""COMPUTED_VALUE"""),"OK")</f>
        <v>OK</v>
      </c>
      <c r="AU41" t="str">
        <f>IFERROR(__xludf.DUMMYFUNCTION("""COMPUTED_VALUE"""),"OK")</f>
        <v>OK</v>
      </c>
      <c r="AV41" t="str">
        <f>IFERROR(__xludf.DUMMYFUNCTION("""COMPUTED_VALUE"""),"OK")</f>
        <v>OK</v>
      </c>
      <c r="AW41" t="str">
        <f>IFERROR(__xludf.DUMMYFUNCTION("""COMPUTED_VALUE"""),"OK")</f>
        <v>OK</v>
      </c>
      <c r="AX41" t="str">
        <f>IFERROR(__xludf.DUMMYFUNCTION("""COMPUTED_VALUE"""),"OK")</f>
        <v>OK</v>
      </c>
      <c r="AY41" t="str">
        <f>IFERROR(__xludf.DUMMYFUNCTION("""COMPUTED_VALUE"""),"OK")</f>
        <v>OK</v>
      </c>
      <c r="AZ41" t="str">
        <f>IFERROR(__xludf.DUMMYFUNCTION("""COMPUTED_VALUE"""),"OK")</f>
        <v>OK</v>
      </c>
      <c r="BA41" t="str">
        <f>IFERROR(__xludf.DUMMYFUNCTION("""COMPUTED_VALUE"""),"OK")</f>
        <v>OK</v>
      </c>
      <c r="BB41" t="str">
        <f>IFERROR(__xludf.DUMMYFUNCTION("""COMPUTED_VALUE"""),"OK")</f>
        <v>OK</v>
      </c>
      <c r="BC41" t="str">
        <f>IFERROR(__xludf.DUMMYFUNCTION("""COMPUTED_VALUE"""),"OK")</f>
        <v>OK</v>
      </c>
      <c r="BD41" t="str">
        <f>IFERROR(__xludf.DUMMYFUNCTION("""COMPUTED_VALUE"""),"OK")</f>
        <v>OK</v>
      </c>
      <c r="BE41" t="str">
        <f>IFERROR(__xludf.DUMMYFUNCTION("""COMPUTED_VALUE"""),"OK")</f>
        <v>OK</v>
      </c>
      <c r="BF41" t="str">
        <f>IFERROR(__xludf.DUMMYFUNCTION("""COMPUTED_VALUE"""),"OK")</f>
        <v>OK</v>
      </c>
      <c r="BG41" t="str">
        <f>IFERROR(__xludf.DUMMYFUNCTION("""COMPUTED_VALUE"""),"OK")</f>
        <v>OK</v>
      </c>
      <c r="BH41" t="str">
        <f>IFERROR(__xludf.DUMMYFUNCTION("""COMPUTED_VALUE"""),"OK")</f>
        <v>OK</v>
      </c>
      <c r="BI41" t="str">
        <f>IFERROR(__xludf.DUMMYFUNCTION("""COMPUTED_VALUE"""),"OK")</f>
        <v>OK</v>
      </c>
      <c r="BJ41" t="str">
        <f>IFERROR(__xludf.DUMMYFUNCTION("""COMPUTED_VALUE"""),"OK")</f>
        <v>OK</v>
      </c>
      <c r="BK41" t="str">
        <f>IFERROR(__xludf.DUMMYFUNCTION("""COMPUTED_VALUE"""),"x")</f>
        <v>x</v>
      </c>
      <c r="BL41" t="str">
        <f>IFERROR(__xludf.DUMMYFUNCTION("""COMPUTED_VALUE"""),"OK")</f>
        <v>OK</v>
      </c>
      <c r="BM41" t="str">
        <f>IFERROR(__xludf.DUMMYFUNCTION("""COMPUTED_VALUE"""),"OK")</f>
        <v>OK</v>
      </c>
      <c r="BN41" t="str">
        <f>IFERROR(__xludf.DUMMYFUNCTION("""COMPUTED_VALUE"""),"OK")</f>
        <v>OK</v>
      </c>
      <c r="BO41" t="str">
        <f>IFERROR(__xludf.DUMMYFUNCTION("""COMPUTED_VALUE"""),"OK")</f>
        <v>OK</v>
      </c>
      <c r="BP41" t="str">
        <f>IFERROR(__xludf.DUMMYFUNCTION("""COMPUTED_VALUE"""),"OK")</f>
        <v>OK</v>
      </c>
      <c r="BQ41" t="str">
        <f>IFERROR(__xludf.DUMMYFUNCTION("""COMPUTED_VALUE"""),"OK")</f>
        <v>OK</v>
      </c>
      <c r="BR41" t="str">
        <f>IFERROR(__xludf.DUMMYFUNCTION("""COMPUTED_VALUE"""),"OK")</f>
        <v>OK</v>
      </c>
      <c r="BS41" t="str">
        <f>IFERROR(__xludf.DUMMYFUNCTION("""COMPUTED_VALUE"""),"OK")</f>
        <v>OK</v>
      </c>
      <c r="BT41" t="str">
        <f>IFERROR(__xludf.DUMMYFUNCTION("""COMPUTED_VALUE"""),"OK")</f>
        <v>OK</v>
      </c>
      <c r="BU41" t="str">
        <f>IFERROR(__xludf.DUMMYFUNCTION("""COMPUTED_VALUE"""),"OK")</f>
        <v>OK</v>
      </c>
      <c r="BV41" t="str">
        <f>IFERROR(__xludf.DUMMYFUNCTION("""COMPUTED_VALUE"""),"OK")</f>
        <v>OK</v>
      </c>
      <c r="BW41" t="str">
        <f>IFERROR(__xludf.DUMMYFUNCTION("""COMPUTED_VALUE"""),"OK")</f>
        <v>OK</v>
      </c>
      <c r="BX41" t="str">
        <f>IFERROR(__xludf.DUMMYFUNCTION("""COMPUTED_VALUE"""),"OK")</f>
        <v>OK</v>
      </c>
      <c r="BY41" t="str">
        <f>IFERROR(__xludf.DUMMYFUNCTION("""COMPUTED_VALUE"""),"OK")</f>
        <v>OK</v>
      </c>
      <c r="BZ41" t="str">
        <f>IFERROR(__xludf.DUMMYFUNCTION("""COMPUTED_VALUE"""),"WA")</f>
        <v>WA</v>
      </c>
      <c r="CA41" t="str">
        <f>IFERROR(__xludf.DUMMYFUNCTION("""COMPUTED_VALUE"""),"WA")</f>
        <v>WA</v>
      </c>
      <c r="CB41" t="str">
        <f>IFERROR(__xludf.DUMMYFUNCTION("""COMPUTED_VALUE"""),"WA")</f>
        <v>WA</v>
      </c>
      <c r="CC41" t="str">
        <f>IFERROR(__xludf.DUMMYFUNCTION("""COMPUTED_VALUE"""),"WA")</f>
        <v>WA</v>
      </c>
      <c r="CD41" t="str">
        <f>IFERROR(__xludf.DUMMYFUNCTION("""COMPUTED_VALUE"""),"WA")</f>
        <v>WA</v>
      </c>
      <c r="CE41" t="str">
        <f>IFERROR(__xludf.DUMMYFUNCTION("""COMPUTED_VALUE"""),"WA")</f>
        <v>WA</v>
      </c>
      <c r="CF41" t="str">
        <f>IFERROR(__xludf.DUMMYFUNCTION("""COMPUTED_VALUE"""),"WA")</f>
        <v>WA</v>
      </c>
      <c r="CG41" t="str">
        <f>IFERROR(__xludf.DUMMYFUNCTION("""COMPUTED_VALUE"""),"WA")</f>
        <v>WA</v>
      </c>
      <c r="CH41" t="str">
        <f>IFERROR(__xludf.DUMMYFUNCTION("""COMPUTED_VALUE"""),"WA")</f>
        <v>WA</v>
      </c>
      <c r="CI41" t="str">
        <f>IFERROR(__xludf.DUMMYFUNCTION("""COMPUTED_VALUE"""),"WA")</f>
        <v>WA</v>
      </c>
      <c r="CJ41" t="str">
        <f>IFERROR(__xludf.DUMMYFUNCTION("""COMPUTED_VALUE"""),"WA")</f>
        <v>WA</v>
      </c>
      <c r="CK41" t="str">
        <f>IFERROR(__xludf.DUMMYFUNCTION("""COMPUTED_VALUE"""),"WA")</f>
        <v>WA</v>
      </c>
      <c r="CL41" t="str">
        <f>IFERROR(__xludf.DUMMYFUNCTION("""COMPUTED_VALUE"""),"WA")</f>
        <v>WA</v>
      </c>
      <c r="CM41" t="str">
        <f>IFERROR(__xludf.DUMMYFUNCTION("""COMPUTED_VALUE"""),"WA")</f>
        <v>WA</v>
      </c>
      <c r="CN41" t="str">
        <f>IFERROR(__xludf.DUMMYFUNCTION("""COMPUTED_VALUE"""),"WA")</f>
        <v>WA</v>
      </c>
      <c r="CO41" t="str">
        <f>IFERROR(__xludf.DUMMYFUNCTION("""COMPUTED_VALUE"""),"WA")</f>
        <v>WA</v>
      </c>
      <c r="CP41" t="str">
        <f>IFERROR(__xludf.DUMMYFUNCTION("""COMPUTED_VALUE"""),"WA")</f>
        <v>WA</v>
      </c>
      <c r="CQ41" t="str">
        <f>IFERROR(__xludf.DUMMYFUNCTION("""COMPUTED_VALUE"""),"OK")</f>
        <v>OK</v>
      </c>
      <c r="CR41" t="str">
        <f>IFERROR(__xludf.DUMMYFUNCTION("""COMPUTED_VALUE"""),"WA")</f>
        <v>WA</v>
      </c>
      <c r="CS41" t="str">
        <f>IFERROR(__xludf.DUMMYFUNCTION("""COMPUTED_VALUE"""),"x")</f>
        <v>x</v>
      </c>
      <c r="CT41" t="str">
        <f>IFERROR(__xludf.DUMMYFUNCTION("""COMPUTED_VALUE"""),"-")</f>
        <v>-</v>
      </c>
      <c r="CU41" t="str">
        <f>IFERROR(__xludf.DUMMYFUNCTION("""COMPUTED_VALUE"""),"-")</f>
        <v>-</v>
      </c>
      <c r="CV41" t="str">
        <f>IFERROR(__xludf.DUMMYFUNCTION("""COMPUTED_VALUE"""),"-")</f>
        <v>-</v>
      </c>
      <c r="CW41" t="str">
        <f>IFERROR(__xludf.DUMMYFUNCTION("""COMPUTED_VALUE"""),"-")</f>
        <v>-</v>
      </c>
      <c r="CX41" t="str">
        <f>IFERROR(__xludf.DUMMYFUNCTION("""COMPUTED_VALUE"""),"-")</f>
        <v>-</v>
      </c>
      <c r="CY41" t="str">
        <f>IFERROR(__xludf.DUMMYFUNCTION("""COMPUTED_VALUE"""),"-")</f>
        <v>-</v>
      </c>
      <c r="CZ41" t="str">
        <f>IFERROR(__xludf.DUMMYFUNCTION("""COMPUTED_VALUE"""),"-")</f>
        <v>-</v>
      </c>
      <c r="DA41" t="str">
        <f>IFERROR(__xludf.DUMMYFUNCTION("""COMPUTED_VALUE"""),"-")</f>
        <v>-</v>
      </c>
      <c r="DB41" t="str">
        <f>IFERROR(__xludf.DUMMYFUNCTION("""COMPUTED_VALUE"""),"-")</f>
        <v>-</v>
      </c>
      <c r="DC41" t="str">
        <f>IFERROR(__xludf.DUMMYFUNCTION("""COMPUTED_VALUE"""),"-")</f>
        <v>-</v>
      </c>
      <c r="DD41" t="str">
        <f>IFERROR(__xludf.DUMMYFUNCTION("""COMPUTED_VALUE"""),"-")</f>
        <v>-</v>
      </c>
      <c r="DE41" t="str">
        <f>IFERROR(__xludf.DUMMYFUNCTION("""COMPUTED_VALUE"""),"-")</f>
        <v>-</v>
      </c>
      <c r="DF41" t="str">
        <f>IFERROR(__xludf.DUMMYFUNCTION("""COMPUTED_VALUE"""),"-")</f>
        <v>-</v>
      </c>
      <c r="DG41" t="str">
        <f>IFERROR(__xludf.DUMMYFUNCTION("""COMPUTED_VALUE"""),"-")</f>
        <v>-</v>
      </c>
      <c r="DH41" t="str">
        <f>IFERROR(__xludf.DUMMYFUNCTION("""COMPUTED_VALUE"""),"-")</f>
        <v>-</v>
      </c>
      <c r="DI41" t="str">
        <f>IFERROR(__xludf.DUMMYFUNCTION("""COMPUTED_VALUE"""),"-")</f>
        <v>-</v>
      </c>
      <c r="DJ41" t="str">
        <f>IFERROR(__xludf.DUMMYFUNCTION("""COMPUTED_VALUE"""),"-")</f>
        <v>-</v>
      </c>
      <c r="DK41" t="str">
        <f>IFERROR(__xludf.DUMMYFUNCTION("""COMPUTED_VALUE"""),"-")</f>
        <v>-</v>
      </c>
      <c r="DL41" t="str">
        <f>IFERROR(__xludf.DUMMYFUNCTION("""COMPUTED_VALUE"""),"-")</f>
        <v>-</v>
      </c>
      <c r="DM41" t="str">
        <f>IFERROR(__xludf.DUMMYFUNCTION("""COMPUTED_VALUE"""),"-")</f>
        <v>-</v>
      </c>
      <c r="DN41" t="str">
        <f>IFERROR(__xludf.DUMMYFUNCTION("""COMPUTED_VALUE"""),"-")</f>
        <v>-</v>
      </c>
      <c r="DO41" t="str">
        <f>IFERROR(__xludf.DUMMYFUNCTION("""COMPUTED_VALUE"""),"-")</f>
        <v>-</v>
      </c>
      <c r="DP41" t="str">
        <f>IFERROR(__xludf.DUMMYFUNCTION("""COMPUTED_VALUE"""),"-")</f>
        <v>-</v>
      </c>
      <c r="DQ41" t="str">
        <f>IFERROR(__xludf.DUMMYFUNCTION("""COMPUTED_VALUE"""),"-")</f>
        <v>-</v>
      </c>
      <c r="DR41" t="str">
        <f>IFERROR(__xludf.DUMMYFUNCTION("""COMPUTED_VALUE"""),"-")</f>
        <v>-</v>
      </c>
      <c r="DS41" t="str">
        <f>IFERROR(__xludf.DUMMYFUNCTION("""COMPUTED_VALUE"""),"-")</f>
        <v>-</v>
      </c>
      <c r="DT41" t="str">
        <f>IFERROR(__xludf.DUMMYFUNCTION("""COMPUTED_VALUE"""),"-")</f>
        <v>-</v>
      </c>
      <c r="DU41" t="str">
        <f>IFERROR(__xludf.DUMMYFUNCTION("""COMPUTED_VALUE"""),"-")</f>
        <v>-</v>
      </c>
      <c r="DV41" t="str">
        <f>IFERROR(__xludf.DUMMYFUNCTION("""COMPUTED_VALUE"""),"-")</f>
        <v>-</v>
      </c>
      <c r="DW41" t="str">
        <f>IFERROR(__xludf.DUMMYFUNCTION("""COMPUTED_VALUE"""),"-")</f>
        <v>-</v>
      </c>
      <c r="DX41" t="str">
        <f>IFERROR(__xludf.DUMMYFUNCTION("""COMPUTED_VALUE"""),"-")</f>
        <v>-</v>
      </c>
      <c r="DY41" t="str">
        <f>IFERROR(__xludf.DUMMYFUNCTION("""COMPUTED_VALUE"""),"-")</f>
        <v>-</v>
      </c>
      <c r="DZ41" t="str">
        <f>IFERROR(__xludf.DUMMYFUNCTION("""COMPUTED_VALUE"""),"x")</f>
        <v>x</v>
      </c>
      <c r="EA41" t="str">
        <f>IFERROR(__xludf.DUMMYFUNCTION("""COMPUTED_VALUE"""),"-")</f>
        <v>-</v>
      </c>
      <c r="EB41" t="str">
        <f>IFERROR(__xludf.DUMMYFUNCTION("""COMPUTED_VALUE"""),"-")</f>
        <v>-</v>
      </c>
      <c r="EC41" t="str">
        <f>IFERROR(__xludf.DUMMYFUNCTION("""COMPUTED_VALUE"""),"-")</f>
        <v>-</v>
      </c>
      <c r="ED41" t="str">
        <f>IFERROR(__xludf.DUMMYFUNCTION("""COMPUTED_VALUE"""),"-")</f>
        <v>-</v>
      </c>
      <c r="EE41" t="str">
        <f>IFERROR(__xludf.DUMMYFUNCTION("""COMPUTED_VALUE"""),"-")</f>
        <v>-</v>
      </c>
      <c r="EF41" t="str">
        <f>IFERROR(__xludf.DUMMYFUNCTION("""COMPUTED_VALUE"""),"-")</f>
        <v>-</v>
      </c>
      <c r="EG41" t="str">
        <f>IFERROR(__xludf.DUMMYFUNCTION("""COMPUTED_VALUE"""),"-")</f>
        <v>-</v>
      </c>
      <c r="EH41" t="str">
        <f>IFERROR(__xludf.DUMMYFUNCTION("""COMPUTED_VALUE"""),"-")</f>
        <v>-</v>
      </c>
      <c r="EI41" t="str">
        <f>IFERROR(__xludf.DUMMYFUNCTION("""COMPUTED_VALUE"""),"-")</f>
        <v>-</v>
      </c>
      <c r="EJ41" t="str">
        <f>IFERROR(__xludf.DUMMYFUNCTION("""COMPUTED_VALUE"""),"-")</f>
        <v>-</v>
      </c>
      <c r="EK41" t="str">
        <f>IFERROR(__xludf.DUMMYFUNCTION("""COMPUTED_VALUE"""),"-")</f>
        <v>-</v>
      </c>
      <c r="EL41" t="str">
        <f>IFERROR(__xludf.DUMMYFUNCTION("""COMPUTED_VALUE"""),"-")</f>
        <v>-</v>
      </c>
      <c r="EM41" t="str">
        <f>IFERROR(__xludf.DUMMYFUNCTION("""COMPUTED_VALUE"""),"-")</f>
        <v>-</v>
      </c>
      <c r="EN41" t="str">
        <f>IFERROR(__xludf.DUMMYFUNCTION("""COMPUTED_VALUE"""),"-")</f>
        <v>-</v>
      </c>
      <c r="EO41" t="str">
        <f>IFERROR(__xludf.DUMMYFUNCTION("""COMPUTED_VALUE"""),"-")</f>
        <v>-</v>
      </c>
      <c r="EP41" t="str">
        <f>IFERROR(__xludf.DUMMYFUNCTION("""COMPUTED_VALUE"""),"-")</f>
        <v>-</v>
      </c>
      <c r="EQ41" t="str">
        <f>IFERROR(__xludf.DUMMYFUNCTION("""COMPUTED_VALUE"""),"x")</f>
        <v>x</v>
      </c>
      <c r="ER41" t="str">
        <f>IFERROR(__xludf.DUMMYFUNCTION("""COMPUTED_VALUE"""),"-")</f>
        <v>-</v>
      </c>
      <c r="ES41" t="str">
        <f>IFERROR(__xludf.DUMMYFUNCTION("""COMPUTED_VALUE"""),"-")</f>
        <v>-</v>
      </c>
      <c r="ET41" t="str">
        <f>IFERROR(__xludf.DUMMYFUNCTION("""COMPUTED_VALUE"""),"-")</f>
        <v>-</v>
      </c>
      <c r="EU41" t="str">
        <f>IFERROR(__xludf.DUMMYFUNCTION("""COMPUTED_VALUE"""),"-")</f>
        <v>-</v>
      </c>
      <c r="EV41" t="str">
        <f>IFERROR(__xludf.DUMMYFUNCTION("""COMPUTED_VALUE"""),"-")</f>
        <v>-</v>
      </c>
      <c r="EW41" t="str">
        <f>IFERROR(__xludf.DUMMYFUNCTION("""COMPUTED_VALUE"""),"-")</f>
        <v>-</v>
      </c>
      <c r="EX41" t="str">
        <f>IFERROR(__xludf.DUMMYFUNCTION("""COMPUTED_VALUE"""),"-")</f>
        <v>-</v>
      </c>
      <c r="EY41" t="str">
        <f>IFERROR(__xludf.DUMMYFUNCTION("""COMPUTED_VALUE"""),"-")</f>
        <v>-</v>
      </c>
      <c r="EZ41" t="str">
        <f>IFERROR(__xludf.DUMMYFUNCTION("""COMPUTED_VALUE"""),"-")</f>
        <v>-</v>
      </c>
      <c r="FA41" t="str">
        <f>IFERROR(__xludf.DUMMYFUNCTION("""COMPUTED_VALUE"""),"-")</f>
        <v>-</v>
      </c>
      <c r="FB41" t="str">
        <f>IFERROR(__xludf.DUMMYFUNCTION("""COMPUTED_VALUE"""),"-")</f>
        <v>-</v>
      </c>
      <c r="FC41" t="str">
        <f>IFERROR(__xludf.DUMMYFUNCTION("""COMPUTED_VALUE"""),"-")</f>
        <v>-</v>
      </c>
      <c r="FD41" t="str">
        <f>IFERROR(__xludf.DUMMYFUNCTION("""COMPUTED_VALUE"""),"-")</f>
        <v>-</v>
      </c>
      <c r="FE41" t="str">
        <f>IFERROR(__xludf.DUMMYFUNCTION("""COMPUTED_VALUE"""),"-")</f>
        <v>-</v>
      </c>
      <c r="FF41" t="str">
        <f>IFERROR(__xludf.DUMMYFUNCTION("""COMPUTED_VALUE"""),"-")</f>
        <v>-</v>
      </c>
      <c r="FG41" t="str">
        <f>IFERROR(__xludf.DUMMYFUNCTION("""COMPUTED_VALUE"""),"-")</f>
        <v>-</v>
      </c>
      <c r="FH41" t="str">
        <f>IFERROR(__xludf.DUMMYFUNCTION("""COMPUTED_VALUE"""),"-")</f>
        <v>-</v>
      </c>
      <c r="FI41" t="str">
        <f>IFERROR(__xludf.DUMMYFUNCTION("""COMPUTED_VALUE"""),"-")</f>
        <v>-</v>
      </c>
      <c r="FJ41" t="str">
        <f>IFERROR(__xludf.DUMMYFUNCTION("""COMPUTED_VALUE"""),"-")</f>
        <v>-</v>
      </c>
      <c r="FK41" t="str">
        <f>IFERROR(__xludf.DUMMYFUNCTION("""COMPUTED_VALUE"""),"-")</f>
        <v>-</v>
      </c>
      <c r="FL41" t="str">
        <f>IFERROR(__xludf.DUMMYFUNCTION("""COMPUTED_VALUE"""),"-")</f>
        <v>-</v>
      </c>
      <c r="FM41" t="str">
        <f>IFERROR(__xludf.DUMMYFUNCTION("""COMPUTED_VALUE"""),"-")</f>
        <v>-</v>
      </c>
      <c r="FN41" t="str">
        <f>IFERROR(__xludf.DUMMYFUNCTION("""COMPUTED_VALUE"""),"-")</f>
        <v>-</v>
      </c>
      <c r="FO41" t="str">
        <f>IFERROR(__xludf.DUMMYFUNCTION("""COMPUTED_VALUE"""),"-")</f>
        <v>-</v>
      </c>
      <c r="FP41" t="str">
        <f>IFERROR(__xludf.DUMMYFUNCTION("""COMPUTED_VALUE"""),"-")</f>
        <v>-</v>
      </c>
      <c r="FQ41" t="str">
        <f>IFERROR(__xludf.DUMMYFUNCTION("""COMPUTED_VALUE"""),"-")</f>
        <v>-</v>
      </c>
      <c r="FR41" t="str">
        <f>IFERROR(__xludf.DUMMYFUNCTION("""COMPUTED_VALUE"""),"-")</f>
        <v>-</v>
      </c>
      <c r="FS41" t="str">
        <f>IFERROR(__xludf.DUMMYFUNCTION("""COMPUTED_VALUE"""),"-")</f>
        <v>-</v>
      </c>
      <c r="FT41" t="str">
        <f>IFERROR(__xludf.DUMMYFUNCTION("""COMPUTED_VALUE"""),"x")</f>
        <v>x</v>
      </c>
      <c r="FU41" t="str">
        <f>IFERROR(__xludf.DUMMYFUNCTION("""COMPUTED_VALUE"""),"-")</f>
        <v>-</v>
      </c>
      <c r="FV41" t="str">
        <f>IFERROR(__xludf.DUMMYFUNCTION("""COMPUTED_VALUE"""),"-")</f>
        <v>-</v>
      </c>
      <c r="FW41" t="str">
        <f>IFERROR(__xludf.DUMMYFUNCTION("""COMPUTED_VALUE"""),"-")</f>
        <v>-</v>
      </c>
      <c r="FX41" t="str">
        <f>IFERROR(__xludf.DUMMYFUNCTION("""COMPUTED_VALUE"""),"-")</f>
        <v>-</v>
      </c>
      <c r="FY41" t="str">
        <f>IFERROR(__xludf.DUMMYFUNCTION("""COMPUTED_VALUE"""),"-")</f>
        <v>-</v>
      </c>
      <c r="FZ41" t="str">
        <f>IFERROR(__xludf.DUMMYFUNCTION("""COMPUTED_VALUE"""),"-")</f>
        <v>-</v>
      </c>
      <c r="GA41" t="str">
        <f>IFERROR(__xludf.DUMMYFUNCTION("""COMPUTED_VALUE"""),"-")</f>
        <v>-</v>
      </c>
      <c r="GB41" t="str">
        <f>IFERROR(__xludf.DUMMYFUNCTION("""COMPUTED_VALUE"""),"-")</f>
        <v>-</v>
      </c>
      <c r="GC41" t="str">
        <f>IFERROR(__xludf.DUMMYFUNCTION("""COMPUTED_VALUE"""),"-")</f>
        <v>-</v>
      </c>
      <c r="GD41" t="str">
        <f>IFERROR(__xludf.DUMMYFUNCTION("""COMPUTED_VALUE"""),"-")</f>
        <v>-</v>
      </c>
      <c r="GE41" t="str">
        <f>IFERROR(__xludf.DUMMYFUNCTION("""COMPUTED_VALUE"""),"-")</f>
        <v>-</v>
      </c>
      <c r="GF41" t="str">
        <f>IFERROR(__xludf.DUMMYFUNCTION("""COMPUTED_VALUE"""),"-")</f>
        <v>-</v>
      </c>
      <c r="GG41" t="str">
        <f>IFERROR(__xludf.DUMMYFUNCTION("""COMPUTED_VALUE"""),"-")</f>
        <v>-</v>
      </c>
      <c r="GH41" t="str">
        <f>IFERROR(__xludf.DUMMYFUNCTION("""COMPUTED_VALUE"""),"-")</f>
        <v>-</v>
      </c>
      <c r="GI41" t="str">
        <f>IFERROR(__xludf.DUMMYFUNCTION("""COMPUTED_VALUE"""),"-")</f>
        <v>-</v>
      </c>
      <c r="GJ41" t="str">
        <f>IFERROR(__xludf.DUMMYFUNCTION("""COMPUTED_VALUE"""),"-")</f>
        <v>-</v>
      </c>
      <c r="GK41" t="str">
        <f>IFERROR(__xludf.DUMMYFUNCTION("""COMPUTED_VALUE"""),"-")</f>
        <v>-</v>
      </c>
      <c r="GL41" t="str">
        <f>IFERROR(__xludf.DUMMYFUNCTION("""COMPUTED_VALUE"""),"-")</f>
        <v>-</v>
      </c>
      <c r="GM41" t="str">
        <f>IFERROR(__xludf.DUMMYFUNCTION("""COMPUTED_VALUE"""),"-")</f>
        <v>-</v>
      </c>
      <c r="GN41" t="str">
        <f>IFERROR(__xludf.DUMMYFUNCTION("""COMPUTED_VALUE"""),"-")</f>
        <v>-</v>
      </c>
      <c r="GO41" t="str">
        <f>IFERROR(__xludf.DUMMYFUNCTION("""COMPUTED_VALUE"""),"-")</f>
        <v>-</v>
      </c>
      <c r="GP41" t="str">
        <f>IFERROR(__xludf.DUMMYFUNCTION("""COMPUTED_VALUE"""),"-")</f>
        <v>-</v>
      </c>
      <c r="GQ41" t="str">
        <f>IFERROR(__xludf.DUMMYFUNCTION("""COMPUTED_VALUE"""),"-")</f>
        <v>-</v>
      </c>
      <c r="GR41" t="str">
        <f>IFERROR(__xludf.DUMMYFUNCTION("""COMPUTED_VALUE"""),"-")</f>
        <v>-</v>
      </c>
      <c r="GS41" t="str">
        <f>IFERROR(__xludf.DUMMYFUNCTION("""COMPUTED_VALUE"""),"x")</f>
        <v>x</v>
      </c>
      <c r="GT41" t="str">
        <f>IFERROR(__xludf.DUMMYFUNCTION("""COMPUTED_VALUE"""),"x")</f>
        <v>x</v>
      </c>
      <c r="GU41">
        <f>IFERROR(__xludf.DUMMYFUNCTION("""COMPUTED_VALUE"""),1.0)</f>
        <v>1</v>
      </c>
      <c r="GV41">
        <f>IFERROR(__xludf.DUMMYFUNCTION("""COMPUTED_VALUE"""),1.0)</f>
        <v>1</v>
      </c>
      <c r="GW41">
        <f>IFERROR(__xludf.DUMMYFUNCTION("""COMPUTED_VALUE"""),1.0)</f>
        <v>1</v>
      </c>
      <c r="GX41">
        <f>IFERROR(__xludf.DUMMYFUNCTION("""COMPUTED_VALUE"""),1.0)</f>
        <v>1</v>
      </c>
      <c r="GY41">
        <f>IFERROR(__xludf.DUMMYFUNCTION("""COMPUTED_VALUE"""),1.0)</f>
        <v>1</v>
      </c>
      <c r="GZ41">
        <f>IFERROR(__xludf.DUMMYFUNCTION("""COMPUTED_VALUE"""),1.0)</f>
        <v>1</v>
      </c>
      <c r="HA41">
        <f>IFERROR(__xludf.DUMMYFUNCTION("""COMPUTED_VALUE"""),1.0)</f>
        <v>1</v>
      </c>
      <c r="HB41">
        <f>IFERROR(__xludf.DUMMYFUNCTION("""COMPUTED_VALUE"""),1.0)</f>
        <v>1</v>
      </c>
      <c r="HC41">
        <f>IFERROR(__xludf.DUMMYFUNCTION("""COMPUTED_VALUE"""),1.0)</f>
        <v>1</v>
      </c>
      <c r="HD41">
        <f>IFERROR(__xludf.DUMMYFUNCTION("""COMPUTED_VALUE"""),1.0)</f>
        <v>1</v>
      </c>
      <c r="HE41">
        <f>IFERROR(__xludf.DUMMYFUNCTION("""COMPUTED_VALUE"""),1.0)</f>
        <v>1</v>
      </c>
      <c r="HF41">
        <f>IFERROR(__xludf.DUMMYFUNCTION("""COMPUTED_VALUE"""),1.0)</f>
        <v>1</v>
      </c>
      <c r="HG41">
        <f>IFERROR(__xludf.DUMMYFUNCTION("""COMPUTED_VALUE"""),1.0)</f>
        <v>1</v>
      </c>
      <c r="HH41">
        <f>IFERROR(__xludf.DUMMYFUNCTION("""COMPUTED_VALUE"""),1.0)</f>
        <v>1</v>
      </c>
      <c r="HI41">
        <f>IFERROR(__xludf.DUMMYFUNCTION("""COMPUTED_VALUE"""),1.0)</f>
        <v>1</v>
      </c>
      <c r="HJ41">
        <f>IFERROR(__xludf.DUMMYFUNCTION("""COMPUTED_VALUE"""),1.0)</f>
        <v>1</v>
      </c>
      <c r="HK41">
        <f>IFERROR(__xludf.DUMMYFUNCTION("""COMPUTED_VALUE"""),1.0)</f>
        <v>1</v>
      </c>
      <c r="HL41">
        <f>IFERROR(__xludf.DUMMYFUNCTION("""COMPUTED_VALUE"""),1.0)</f>
        <v>1</v>
      </c>
      <c r="HM41">
        <f>IFERROR(__xludf.DUMMYFUNCTION("""COMPUTED_VALUE"""),1.0)</f>
        <v>1</v>
      </c>
      <c r="HN41">
        <f>IFERROR(__xludf.DUMMYFUNCTION("""COMPUTED_VALUE"""),1.0)</f>
        <v>1</v>
      </c>
      <c r="HO41">
        <f>IFERROR(__xludf.DUMMYFUNCTION("""COMPUTED_VALUE"""),1.0)</f>
        <v>1</v>
      </c>
      <c r="HP41">
        <f>IFERROR(__xludf.DUMMYFUNCTION("""COMPUTED_VALUE"""),1.0)</f>
        <v>1</v>
      </c>
      <c r="HQ41">
        <f>IFERROR(__xludf.DUMMYFUNCTION("""COMPUTED_VALUE"""),1.0)</f>
        <v>1</v>
      </c>
      <c r="HR41">
        <f>IFERROR(__xludf.DUMMYFUNCTION("""COMPUTED_VALUE"""),1.0)</f>
        <v>1</v>
      </c>
      <c r="HS41">
        <f>IFERROR(__xludf.DUMMYFUNCTION("""COMPUTED_VALUE"""),1.0)</f>
        <v>1</v>
      </c>
      <c r="HT41">
        <f>IFERROR(__xludf.DUMMYFUNCTION("""COMPUTED_VALUE"""),1.0)</f>
        <v>1</v>
      </c>
      <c r="HU41">
        <f>IFERROR(__xludf.DUMMYFUNCTION("""COMPUTED_VALUE"""),1.0)</f>
        <v>1</v>
      </c>
      <c r="HV41">
        <f>IFERROR(__xludf.DUMMYFUNCTION("""COMPUTED_VALUE"""),1.0)</f>
        <v>1</v>
      </c>
      <c r="HW41">
        <f>IFERROR(__xludf.DUMMYFUNCTION("""COMPUTED_VALUE"""),1.0)</f>
        <v>1</v>
      </c>
      <c r="HX41">
        <f>IFERROR(__xludf.DUMMYFUNCTION("""COMPUTED_VALUE"""),1.0)</f>
        <v>1</v>
      </c>
      <c r="HY41">
        <f>IFERROR(__xludf.DUMMYFUNCTION("""COMPUTED_VALUE"""),1.0)</f>
        <v>1</v>
      </c>
      <c r="HZ41">
        <f>IFERROR(__xludf.DUMMYFUNCTION("""COMPUTED_VALUE"""),1.0)</f>
        <v>1</v>
      </c>
      <c r="IA41">
        <f>IFERROR(__xludf.DUMMYFUNCTION("""COMPUTED_VALUE"""),1.0)</f>
        <v>1</v>
      </c>
      <c r="IB41">
        <f>IFERROR(__xludf.DUMMYFUNCTION("""COMPUTED_VALUE"""),1.0)</f>
        <v>1</v>
      </c>
      <c r="IC41">
        <f>IFERROR(__xludf.DUMMYFUNCTION("""COMPUTED_VALUE"""),1.0)</f>
        <v>1</v>
      </c>
      <c r="ID41">
        <f>IFERROR(__xludf.DUMMYFUNCTION("""COMPUTED_VALUE"""),1.0)</f>
        <v>1</v>
      </c>
      <c r="IE41">
        <f>IFERROR(__xludf.DUMMYFUNCTION("""COMPUTED_VALUE"""),1.0)</f>
        <v>1</v>
      </c>
      <c r="IF41">
        <f>IFERROR(__xludf.DUMMYFUNCTION("""COMPUTED_VALUE"""),1.0)</f>
        <v>1</v>
      </c>
      <c r="IG41">
        <f>IFERROR(__xludf.DUMMYFUNCTION("""COMPUTED_VALUE"""),1.0)</f>
        <v>1</v>
      </c>
      <c r="IH41">
        <f>IFERROR(__xludf.DUMMYFUNCTION("""COMPUTED_VALUE"""),1.0)</f>
        <v>1</v>
      </c>
      <c r="II41">
        <f>IFERROR(__xludf.DUMMYFUNCTION("""COMPUTED_VALUE"""),1.0)</f>
        <v>1</v>
      </c>
      <c r="IJ41">
        <f>IFERROR(__xludf.DUMMYFUNCTION("""COMPUTED_VALUE"""),1.0)</f>
        <v>1</v>
      </c>
      <c r="IK41" t="str">
        <f>IFERROR(__xludf.DUMMYFUNCTION("""COMPUTED_VALUE"""),"x")</f>
        <v>x</v>
      </c>
      <c r="IL41">
        <f>IFERROR(__xludf.DUMMYFUNCTION("""COMPUTED_VALUE"""),1.0)</f>
        <v>1</v>
      </c>
      <c r="IM41">
        <f>IFERROR(__xludf.DUMMYFUNCTION("""COMPUTED_VALUE"""),1.0)</f>
        <v>1</v>
      </c>
      <c r="IN41">
        <f>IFERROR(__xludf.DUMMYFUNCTION("""COMPUTED_VALUE"""),1.0)</f>
        <v>1</v>
      </c>
      <c r="IO41">
        <f>IFERROR(__xludf.DUMMYFUNCTION("""COMPUTED_VALUE"""),1.0)</f>
        <v>1</v>
      </c>
      <c r="IP41">
        <f>IFERROR(__xludf.DUMMYFUNCTION("""COMPUTED_VALUE"""),1.0)</f>
        <v>1</v>
      </c>
      <c r="IQ41">
        <f>IFERROR(__xludf.DUMMYFUNCTION("""COMPUTED_VALUE"""),1.0)</f>
        <v>1</v>
      </c>
      <c r="IR41">
        <f>IFERROR(__xludf.DUMMYFUNCTION("""COMPUTED_VALUE"""),1.0)</f>
        <v>1</v>
      </c>
      <c r="IS41">
        <f>IFERROR(__xludf.DUMMYFUNCTION("""COMPUTED_VALUE"""),1.0)</f>
        <v>1</v>
      </c>
      <c r="IT41">
        <f>IFERROR(__xludf.DUMMYFUNCTION("""COMPUTED_VALUE"""),1.0)</f>
        <v>1</v>
      </c>
      <c r="IU41">
        <f>IFERROR(__xludf.DUMMYFUNCTION("""COMPUTED_VALUE"""),1.0)</f>
        <v>1</v>
      </c>
      <c r="IV41">
        <f>IFERROR(__xludf.DUMMYFUNCTION("""COMPUTED_VALUE"""),1.0)</f>
        <v>1</v>
      </c>
      <c r="IW41">
        <f>IFERROR(__xludf.DUMMYFUNCTION("""COMPUTED_VALUE"""),1.0)</f>
        <v>1</v>
      </c>
      <c r="IX41">
        <f>IFERROR(__xludf.DUMMYFUNCTION("""COMPUTED_VALUE"""),1.0)</f>
        <v>1</v>
      </c>
      <c r="IY41">
        <f>IFERROR(__xludf.DUMMYFUNCTION("""COMPUTED_VALUE"""),1.0)</f>
        <v>1</v>
      </c>
      <c r="IZ41">
        <f>IFERROR(__xludf.DUMMYFUNCTION("""COMPUTED_VALUE"""),0.0)</f>
        <v>0</v>
      </c>
      <c r="JA41">
        <f>IFERROR(__xludf.DUMMYFUNCTION("""COMPUTED_VALUE"""),0.0)</f>
        <v>0</v>
      </c>
      <c r="JB41">
        <f>IFERROR(__xludf.DUMMYFUNCTION("""COMPUTED_VALUE"""),0.0)</f>
        <v>0</v>
      </c>
      <c r="JC41">
        <f>IFERROR(__xludf.DUMMYFUNCTION("""COMPUTED_VALUE"""),0.0)</f>
        <v>0</v>
      </c>
      <c r="JD41">
        <f>IFERROR(__xludf.DUMMYFUNCTION("""COMPUTED_VALUE"""),0.0)</f>
        <v>0</v>
      </c>
      <c r="JE41">
        <f>IFERROR(__xludf.DUMMYFUNCTION("""COMPUTED_VALUE"""),0.0)</f>
        <v>0</v>
      </c>
      <c r="JF41">
        <f>IFERROR(__xludf.DUMMYFUNCTION("""COMPUTED_VALUE"""),0.0)</f>
        <v>0</v>
      </c>
      <c r="JG41">
        <f>IFERROR(__xludf.DUMMYFUNCTION("""COMPUTED_VALUE"""),0.0)</f>
        <v>0</v>
      </c>
      <c r="JH41">
        <f>IFERROR(__xludf.DUMMYFUNCTION("""COMPUTED_VALUE"""),0.0)</f>
        <v>0</v>
      </c>
      <c r="JI41">
        <f>IFERROR(__xludf.DUMMYFUNCTION("""COMPUTED_VALUE"""),0.0)</f>
        <v>0</v>
      </c>
      <c r="JJ41">
        <f>IFERROR(__xludf.DUMMYFUNCTION("""COMPUTED_VALUE"""),0.0)</f>
        <v>0</v>
      </c>
      <c r="JK41">
        <f>IFERROR(__xludf.DUMMYFUNCTION("""COMPUTED_VALUE"""),0.0)</f>
        <v>0</v>
      </c>
      <c r="JL41">
        <f>IFERROR(__xludf.DUMMYFUNCTION("""COMPUTED_VALUE"""),0.0)</f>
        <v>0</v>
      </c>
      <c r="JM41">
        <f>IFERROR(__xludf.DUMMYFUNCTION("""COMPUTED_VALUE"""),0.0)</f>
        <v>0</v>
      </c>
      <c r="JN41">
        <f>IFERROR(__xludf.DUMMYFUNCTION("""COMPUTED_VALUE"""),0.0)</f>
        <v>0</v>
      </c>
      <c r="JO41">
        <f>IFERROR(__xludf.DUMMYFUNCTION("""COMPUTED_VALUE"""),0.0)</f>
        <v>0</v>
      </c>
      <c r="JP41">
        <f>IFERROR(__xludf.DUMMYFUNCTION("""COMPUTED_VALUE"""),0.0)</f>
        <v>0</v>
      </c>
      <c r="JQ41">
        <f>IFERROR(__xludf.DUMMYFUNCTION("""COMPUTED_VALUE"""),1.0)</f>
        <v>1</v>
      </c>
      <c r="JR41">
        <f>IFERROR(__xludf.DUMMYFUNCTION("""COMPUTED_VALUE"""),0.0)</f>
        <v>0</v>
      </c>
      <c r="JS41" t="str">
        <f>IFERROR(__xludf.DUMMYFUNCTION("""COMPUTED_VALUE"""),"x")</f>
        <v>x</v>
      </c>
      <c r="JT41">
        <f>IFERROR(__xludf.DUMMYFUNCTION("""COMPUTED_VALUE"""),0.0)</f>
        <v>0</v>
      </c>
      <c r="JU41">
        <f>IFERROR(__xludf.DUMMYFUNCTION("""COMPUTED_VALUE"""),0.0)</f>
        <v>0</v>
      </c>
      <c r="JV41">
        <f>IFERROR(__xludf.DUMMYFUNCTION("""COMPUTED_VALUE"""),0.0)</f>
        <v>0</v>
      </c>
      <c r="JW41">
        <f>IFERROR(__xludf.DUMMYFUNCTION("""COMPUTED_VALUE"""),0.0)</f>
        <v>0</v>
      </c>
      <c r="JX41">
        <f>IFERROR(__xludf.DUMMYFUNCTION("""COMPUTED_VALUE"""),0.0)</f>
        <v>0</v>
      </c>
      <c r="JY41">
        <f>IFERROR(__xludf.DUMMYFUNCTION("""COMPUTED_VALUE"""),0.0)</f>
        <v>0</v>
      </c>
      <c r="JZ41">
        <f>IFERROR(__xludf.DUMMYFUNCTION("""COMPUTED_VALUE"""),0.0)</f>
        <v>0</v>
      </c>
      <c r="KA41">
        <f>IFERROR(__xludf.DUMMYFUNCTION("""COMPUTED_VALUE"""),0.0)</f>
        <v>0</v>
      </c>
      <c r="KB41">
        <f>IFERROR(__xludf.DUMMYFUNCTION("""COMPUTED_VALUE"""),0.0)</f>
        <v>0</v>
      </c>
      <c r="KC41">
        <f>IFERROR(__xludf.DUMMYFUNCTION("""COMPUTED_VALUE"""),0.0)</f>
        <v>0</v>
      </c>
      <c r="KD41">
        <f>IFERROR(__xludf.DUMMYFUNCTION("""COMPUTED_VALUE"""),0.0)</f>
        <v>0</v>
      </c>
      <c r="KE41">
        <f>IFERROR(__xludf.DUMMYFUNCTION("""COMPUTED_VALUE"""),0.0)</f>
        <v>0</v>
      </c>
      <c r="KF41">
        <f>IFERROR(__xludf.DUMMYFUNCTION("""COMPUTED_VALUE"""),0.0)</f>
        <v>0</v>
      </c>
      <c r="KG41">
        <f>IFERROR(__xludf.DUMMYFUNCTION("""COMPUTED_VALUE"""),0.0)</f>
        <v>0</v>
      </c>
      <c r="KH41">
        <f>IFERROR(__xludf.DUMMYFUNCTION("""COMPUTED_VALUE"""),0.0)</f>
        <v>0</v>
      </c>
      <c r="KI41">
        <f>IFERROR(__xludf.DUMMYFUNCTION("""COMPUTED_VALUE"""),0.0)</f>
        <v>0</v>
      </c>
      <c r="KJ41">
        <f>IFERROR(__xludf.DUMMYFUNCTION("""COMPUTED_VALUE"""),0.0)</f>
        <v>0</v>
      </c>
      <c r="KK41">
        <f>IFERROR(__xludf.DUMMYFUNCTION("""COMPUTED_VALUE"""),0.0)</f>
        <v>0</v>
      </c>
      <c r="KL41">
        <f>IFERROR(__xludf.DUMMYFUNCTION("""COMPUTED_VALUE"""),0.0)</f>
        <v>0</v>
      </c>
      <c r="KM41">
        <f>IFERROR(__xludf.DUMMYFUNCTION("""COMPUTED_VALUE"""),0.0)</f>
        <v>0</v>
      </c>
      <c r="KN41">
        <f>IFERROR(__xludf.DUMMYFUNCTION("""COMPUTED_VALUE"""),0.0)</f>
        <v>0</v>
      </c>
      <c r="KO41">
        <f>IFERROR(__xludf.DUMMYFUNCTION("""COMPUTED_VALUE"""),0.0)</f>
        <v>0</v>
      </c>
      <c r="KP41">
        <f>IFERROR(__xludf.DUMMYFUNCTION("""COMPUTED_VALUE"""),0.0)</f>
        <v>0</v>
      </c>
      <c r="KQ41">
        <f>IFERROR(__xludf.DUMMYFUNCTION("""COMPUTED_VALUE"""),0.0)</f>
        <v>0</v>
      </c>
      <c r="KR41">
        <f>IFERROR(__xludf.DUMMYFUNCTION("""COMPUTED_VALUE"""),0.0)</f>
        <v>0</v>
      </c>
      <c r="KS41">
        <f>IFERROR(__xludf.DUMMYFUNCTION("""COMPUTED_VALUE"""),0.0)</f>
        <v>0</v>
      </c>
      <c r="KT41">
        <f>IFERROR(__xludf.DUMMYFUNCTION("""COMPUTED_VALUE"""),0.0)</f>
        <v>0</v>
      </c>
      <c r="KU41">
        <f>IFERROR(__xludf.DUMMYFUNCTION("""COMPUTED_VALUE"""),0.0)</f>
        <v>0</v>
      </c>
      <c r="KV41">
        <f>IFERROR(__xludf.DUMMYFUNCTION("""COMPUTED_VALUE"""),0.0)</f>
        <v>0</v>
      </c>
      <c r="KW41">
        <f>IFERROR(__xludf.DUMMYFUNCTION("""COMPUTED_VALUE"""),0.0)</f>
        <v>0</v>
      </c>
      <c r="KX41">
        <f>IFERROR(__xludf.DUMMYFUNCTION("""COMPUTED_VALUE"""),0.0)</f>
        <v>0</v>
      </c>
      <c r="KY41">
        <f>IFERROR(__xludf.DUMMYFUNCTION("""COMPUTED_VALUE"""),0.0)</f>
        <v>0</v>
      </c>
      <c r="KZ41" t="str">
        <f>IFERROR(__xludf.DUMMYFUNCTION("""COMPUTED_VALUE"""),"x")</f>
        <v>x</v>
      </c>
      <c r="LA41">
        <f>IFERROR(__xludf.DUMMYFUNCTION("""COMPUTED_VALUE"""),0.0)</f>
        <v>0</v>
      </c>
      <c r="LB41">
        <f>IFERROR(__xludf.DUMMYFUNCTION("""COMPUTED_VALUE"""),0.0)</f>
        <v>0</v>
      </c>
      <c r="LC41">
        <f>IFERROR(__xludf.DUMMYFUNCTION("""COMPUTED_VALUE"""),0.0)</f>
        <v>0</v>
      </c>
      <c r="LD41">
        <f>IFERROR(__xludf.DUMMYFUNCTION("""COMPUTED_VALUE"""),0.0)</f>
        <v>0</v>
      </c>
      <c r="LE41">
        <f>IFERROR(__xludf.DUMMYFUNCTION("""COMPUTED_VALUE"""),0.0)</f>
        <v>0</v>
      </c>
      <c r="LF41">
        <f>IFERROR(__xludf.DUMMYFUNCTION("""COMPUTED_VALUE"""),0.0)</f>
        <v>0</v>
      </c>
      <c r="LG41">
        <f>IFERROR(__xludf.DUMMYFUNCTION("""COMPUTED_VALUE"""),0.0)</f>
        <v>0</v>
      </c>
      <c r="LH41">
        <f>IFERROR(__xludf.DUMMYFUNCTION("""COMPUTED_VALUE"""),0.0)</f>
        <v>0</v>
      </c>
      <c r="LI41">
        <f>IFERROR(__xludf.DUMMYFUNCTION("""COMPUTED_VALUE"""),0.0)</f>
        <v>0</v>
      </c>
      <c r="LJ41">
        <f>IFERROR(__xludf.DUMMYFUNCTION("""COMPUTED_VALUE"""),0.0)</f>
        <v>0</v>
      </c>
      <c r="LK41">
        <f>IFERROR(__xludf.DUMMYFUNCTION("""COMPUTED_VALUE"""),0.0)</f>
        <v>0</v>
      </c>
      <c r="LL41">
        <f>IFERROR(__xludf.DUMMYFUNCTION("""COMPUTED_VALUE"""),0.0)</f>
        <v>0</v>
      </c>
      <c r="LM41">
        <f>IFERROR(__xludf.DUMMYFUNCTION("""COMPUTED_VALUE"""),0.0)</f>
        <v>0</v>
      </c>
      <c r="LN41">
        <f>IFERROR(__xludf.DUMMYFUNCTION("""COMPUTED_VALUE"""),0.0)</f>
        <v>0</v>
      </c>
      <c r="LO41">
        <f>IFERROR(__xludf.DUMMYFUNCTION("""COMPUTED_VALUE"""),0.0)</f>
        <v>0</v>
      </c>
      <c r="LP41">
        <f>IFERROR(__xludf.DUMMYFUNCTION("""COMPUTED_VALUE"""),0.0)</f>
        <v>0</v>
      </c>
      <c r="LQ41" t="str">
        <f>IFERROR(__xludf.DUMMYFUNCTION("""COMPUTED_VALUE"""),"x")</f>
        <v>x</v>
      </c>
      <c r="LR41">
        <f>IFERROR(__xludf.DUMMYFUNCTION("""COMPUTED_VALUE"""),0.0)</f>
        <v>0</v>
      </c>
      <c r="LS41">
        <f>IFERROR(__xludf.DUMMYFUNCTION("""COMPUTED_VALUE"""),0.0)</f>
        <v>0</v>
      </c>
      <c r="LT41">
        <f>IFERROR(__xludf.DUMMYFUNCTION("""COMPUTED_VALUE"""),0.0)</f>
        <v>0</v>
      </c>
      <c r="LU41">
        <f>IFERROR(__xludf.DUMMYFUNCTION("""COMPUTED_VALUE"""),0.0)</f>
        <v>0</v>
      </c>
      <c r="LV41">
        <f>IFERROR(__xludf.DUMMYFUNCTION("""COMPUTED_VALUE"""),0.0)</f>
        <v>0</v>
      </c>
      <c r="LW41">
        <f>IFERROR(__xludf.DUMMYFUNCTION("""COMPUTED_VALUE"""),0.0)</f>
        <v>0</v>
      </c>
      <c r="LX41">
        <f>IFERROR(__xludf.DUMMYFUNCTION("""COMPUTED_VALUE"""),0.0)</f>
        <v>0</v>
      </c>
      <c r="LY41">
        <f>IFERROR(__xludf.DUMMYFUNCTION("""COMPUTED_VALUE"""),0.0)</f>
        <v>0</v>
      </c>
      <c r="LZ41">
        <f>IFERROR(__xludf.DUMMYFUNCTION("""COMPUTED_VALUE"""),0.0)</f>
        <v>0</v>
      </c>
      <c r="MA41">
        <f>IFERROR(__xludf.DUMMYFUNCTION("""COMPUTED_VALUE"""),0.0)</f>
        <v>0</v>
      </c>
      <c r="MB41">
        <f>IFERROR(__xludf.DUMMYFUNCTION("""COMPUTED_VALUE"""),0.0)</f>
        <v>0</v>
      </c>
      <c r="MC41">
        <f>IFERROR(__xludf.DUMMYFUNCTION("""COMPUTED_VALUE"""),0.0)</f>
        <v>0</v>
      </c>
      <c r="MD41">
        <f>IFERROR(__xludf.DUMMYFUNCTION("""COMPUTED_VALUE"""),0.0)</f>
        <v>0</v>
      </c>
      <c r="ME41">
        <f>IFERROR(__xludf.DUMMYFUNCTION("""COMPUTED_VALUE"""),0.0)</f>
        <v>0</v>
      </c>
      <c r="MF41">
        <f>IFERROR(__xludf.DUMMYFUNCTION("""COMPUTED_VALUE"""),0.0)</f>
        <v>0</v>
      </c>
      <c r="MG41">
        <f>IFERROR(__xludf.DUMMYFUNCTION("""COMPUTED_VALUE"""),0.0)</f>
        <v>0</v>
      </c>
      <c r="MH41">
        <f>IFERROR(__xludf.DUMMYFUNCTION("""COMPUTED_VALUE"""),0.0)</f>
        <v>0</v>
      </c>
      <c r="MI41">
        <f>IFERROR(__xludf.DUMMYFUNCTION("""COMPUTED_VALUE"""),0.0)</f>
        <v>0</v>
      </c>
      <c r="MJ41">
        <f>IFERROR(__xludf.DUMMYFUNCTION("""COMPUTED_VALUE"""),0.0)</f>
        <v>0</v>
      </c>
      <c r="MK41">
        <f>IFERROR(__xludf.DUMMYFUNCTION("""COMPUTED_VALUE"""),0.0)</f>
        <v>0</v>
      </c>
      <c r="ML41">
        <f>IFERROR(__xludf.DUMMYFUNCTION("""COMPUTED_VALUE"""),0.0)</f>
        <v>0</v>
      </c>
      <c r="MM41">
        <f>IFERROR(__xludf.DUMMYFUNCTION("""COMPUTED_VALUE"""),0.0)</f>
        <v>0</v>
      </c>
      <c r="MN41">
        <f>IFERROR(__xludf.DUMMYFUNCTION("""COMPUTED_VALUE"""),0.0)</f>
        <v>0</v>
      </c>
      <c r="MO41">
        <f>IFERROR(__xludf.DUMMYFUNCTION("""COMPUTED_VALUE"""),0.0)</f>
        <v>0</v>
      </c>
      <c r="MP41">
        <f>IFERROR(__xludf.DUMMYFUNCTION("""COMPUTED_VALUE"""),0.0)</f>
        <v>0</v>
      </c>
      <c r="MQ41">
        <f>IFERROR(__xludf.DUMMYFUNCTION("""COMPUTED_VALUE"""),0.0)</f>
        <v>0</v>
      </c>
      <c r="MR41">
        <f>IFERROR(__xludf.DUMMYFUNCTION("""COMPUTED_VALUE"""),0.0)</f>
        <v>0</v>
      </c>
      <c r="MS41">
        <f>IFERROR(__xludf.DUMMYFUNCTION("""COMPUTED_VALUE"""),0.0)</f>
        <v>0</v>
      </c>
      <c r="MT41" t="str">
        <f>IFERROR(__xludf.DUMMYFUNCTION("""COMPUTED_VALUE"""),"x")</f>
        <v>x</v>
      </c>
      <c r="MU41">
        <f>IFERROR(__xludf.DUMMYFUNCTION("""COMPUTED_VALUE"""),0.0)</f>
        <v>0</v>
      </c>
      <c r="MV41">
        <f>IFERROR(__xludf.DUMMYFUNCTION("""COMPUTED_VALUE"""),0.0)</f>
        <v>0</v>
      </c>
      <c r="MW41">
        <f>IFERROR(__xludf.DUMMYFUNCTION("""COMPUTED_VALUE"""),0.0)</f>
        <v>0</v>
      </c>
      <c r="MX41">
        <f>IFERROR(__xludf.DUMMYFUNCTION("""COMPUTED_VALUE"""),0.0)</f>
        <v>0</v>
      </c>
      <c r="MY41">
        <f>IFERROR(__xludf.DUMMYFUNCTION("""COMPUTED_VALUE"""),0.0)</f>
        <v>0</v>
      </c>
      <c r="MZ41">
        <f>IFERROR(__xludf.DUMMYFUNCTION("""COMPUTED_VALUE"""),0.0)</f>
        <v>0</v>
      </c>
      <c r="NA41">
        <f>IFERROR(__xludf.DUMMYFUNCTION("""COMPUTED_VALUE"""),0.0)</f>
        <v>0</v>
      </c>
      <c r="NB41">
        <f>IFERROR(__xludf.DUMMYFUNCTION("""COMPUTED_VALUE"""),0.0)</f>
        <v>0</v>
      </c>
      <c r="NC41">
        <f>IFERROR(__xludf.DUMMYFUNCTION("""COMPUTED_VALUE"""),0.0)</f>
        <v>0</v>
      </c>
      <c r="ND41">
        <f>IFERROR(__xludf.DUMMYFUNCTION("""COMPUTED_VALUE"""),0.0)</f>
        <v>0</v>
      </c>
      <c r="NE41">
        <f>IFERROR(__xludf.DUMMYFUNCTION("""COMPUTED_VALUE"""),0.0)</f>
        <v>0</v>
      </c>
      <c r="NF41">
        <f>IFERROR(__xludf.DUMMYFUNCTION("""COMPUTED_VALUE"""),0.0)</f>
        <v>0</v>
      </c>
      <c r="NG41">
        <f>IFERROR(__xludf.DUMMYFUNCTION("""COMPUTED_VALUE"""),0.0)</f>
        <v>0</v>
      </c>
      <c r="NH41">
        <f>IFERROR(__xludf.DUMMYFUNCTION("""COMPUTED_VALUE"""),0.0)</f>
        <v>0</v>
      </c>
      <c r="NI41">
        <f>IFERROR(__xludf.DUMMYFUNCTION("""COMPUTED_VALUE"""),0.0)</f>
        <v>0</v>
      </c>
      <c r="NJ41">
        <f>IFERROR(__xludf.DUMMYFUNCTION("""COMPUTED_VALUE"""),0.0)</f>
        <v>0</v>
      </c>
      <c r="NK41">
        <f>IFERROR(__xludf.DUMMYFUNCTION("""COMPUTED_VALUE"""),0.0)</f>
        <v>0</v>
      </c>
      <c r="NL41">
        <f>IFERROR(__xludf.DUMMYFUNCTION("""COMPUTED_VALUE"""),0.0)</f>
        <v>0</v>
      </c>
      <c r="NM41">
        <f>IFERROR(__xludf.DUMMYFUNCTION("""COMPUTED_VALUE"""),0.0)</f>
        <v>0</v>
      </c>
      <c r="NN41">
        <f>IFERROR(__xludf.DUMMYFUNCTION("""COMPUTED_VALUE"""),0.0)</f>
        <v>0</v>
      </c>
      <c r="NO41">
        <f>IFERROR(__xludf.DUMMYFUNCTION("""COMPUTED_VALUE"""),0.0)</f>
        <v>0</v>
      </c>
      <c r="NP41">
        <f>IFERROR(__xludf.DUMMYFUNCTION("""COMPUTED_VALUE"""),0.0)</f>
        <v>0</v>
      </c>
      <c r="NQ41">
        <f>IFERROR(__xludf.DUMMYFUNCTION("""COMPUTED_VALUE"""),0.0)</f>
        <v>0</v>
      </c>
      <c r="NR41">
        <f>IFERROR(__xludf.DUMMYFUNCTION("""COMPUTED_VALUE"""),0.0)</f>
        <v>0</v>
      </c>
    </row>
    <row r="42" ht="15.75" customHeight="1">
      <c r="A42">
        <f>IFERROR(__xludf.DUMMYFUNCTION("""COMPUTED_VALUE"""),41.0)</f>
        <v>41</v>
      </c>
      <c r="B42" t="str">
        <f>IFERROR(__xludf.DUMMYFUNCTION("""COMPUTED_VALUE"""),"kooooo")</f>
        <v>kooooo</v>
      </c>
      <c r="C42" t="str">
        <f>IFERROR(__xludf.DUMMYFUNCTION("""COMPUTED_VALUE"""),"Вељко")</f>
        <v>Вељко</v>
      </c>
      <c r="D42" t="str">
        <f>IFERROR(__xludf.DUMMYFUNCTION("""COMPUTED_VALUE"""),"Радић")</f>
        <v>Радић</v>
      </c>
      <c r="E42">
        <f>IFERROR(__xludf.DUMMYFUNCTION("""COMPUTED_VALUE"""),116.0)</f>
        <v>116</v>
      </c>
      <c r="F42" t="str">
        <f>IFERROR(__xludf.DUMMYFUNCTION("""COMPUTED_VALUE"""),"ODOBREN")</f>
        <v>ODOBREN</v>
      </c>
      <c r="G42" t="str">
        <f>IFERROR(__xludf.DUMMYFUNCTION("""COMPUTED_VALUE"""),"Stari grad")</f>
        <v>Stari grad</v>
      </c>
      <c r="H42" t="str">
        <f>IFERROR(__xludf.DUMMYFUNCTION("""COMPUTED_VALUE"""),"Matematička gimnazija")</f>
        <v>Matematička gimnazija</v>
      </c>
      <c r="I42" t="str">
        <f>IFERROR(__xludf.DUMMYFUNCTION("""COMPUTED_VALUE"""),"III")</f>
        <v>III</v>
      </c>
      <c r="J42" t="str">
        <f>IFERROR(__xludf.DUMMYFUNCTION("""COMPUTED_VALUE"""),"A")</f>
        <v>A</v>
      </c>
      <c r="L42" t="str">
        <f>IFERROR(__xludf.DUMMYFUNCTION("""COMPUTED_VALUE"""),"x")</f>
        <v>x</v>
      </c>
      <c r="M42" t="str">
        <f>IFERROR(__xludf.DUMMYFUNCTION("""COMPUTED_VALUE"""),"-")</f>
        <v>-</v>
      </c>
      <c r="N42" t="str">
        <f>IFERROR(__xludf.DUMMYFUNCTION("""COMPUTED_VALUE"""),"-")</f>
        <v>-</v>
      </c>
      <c r="O42" t="str">
        <f>IFERROR(__xludf.DUMMYFUNCTION("""COMPUTED_VALUE"""),"-")</f>
        <v>-</v>
      </c>
      <c r="P42">
        <f>IFERROR(__xludf.DUMMYFUNCTION("""COMPUTED_VALUE"""),100.0)</f>
        <v>100</v>
      </c>
      <c r="Q42">
        <f>IFERROR(__xludf.DUMMYFUNCTION("""COMPUTED_VALUE"""),0.0)</f>
        <v>0</v>
      </c>
      <c r="R42">
        <f>IFERROR(__xludf.DUMMYFUNCTION("""COMPUTED_VALUE"""),16.0)</f>
        <v>16</v>
      </c>
      <c r="S42" t="str">
        <f>IFERROR(__xludf.DUMMYFUNCTION("""COMPUTED_VALUE"""),"x")</f>
        <v>x</v>
      </c>
      <c r="T42" t="str">
        <f>IFERROR(__xludf.DUMMYFUNCTION("""COMPUTED_VALUE"""),"x")</f>
        <v>x</v>
      </c>
      <c r="U42" t="str">
        <f>IFERROR(__xludf.DUMMYFUNCTION("""COMPUTED_VALUE"""),"-")</f>
        <v>-</v>
      </c>
      <c r="V42" t="str">
        <f>IFERROR(__xludf.DUMMYFUNCTION("""COMPUTED_VALUE"""),"-")</f>
        <v>-</v>
      </c>
      <c r="W42" t="str">
        <f>IFERROR(__xludf.DUMMYFUNCTION("""COMPUTED_VALUE"""),"-")</f>
        <v>-</v>
      </c>
      <c r="X42" t="str">
        <f>IFERROR(__xludf.DUMMYFUNCTION("""COMPUTED_VALUE"""),"-")</f>
        <v>-</v>
      </c>
      <c r="Y42" t="str">
        <f>IFERROR(__xludf.DUMMYFUNCTION("""COMPUTED_VALUE"""),"-")</f>
        <v>-</v>
      </c>
      <c r="Z42" t="str">
        <f>IFERROR(__xludf.DUMMYFUNCTION("""COMPUTED_VALUE"""),"-")</f>
        <v>-</v>
      </c>
      <c r="AA42" t="str">
        <f>IFERROR(__xludf.DUMMYFUNCTION("""COMPUTED_VALUE"""),"-")</f>
        <v>-</v>
      </c>
      <c r="AB42" t="str">
        <f>IFERROR(__xludf.DUMMYFUNCTION("""COMPUTED_VALUE"""),"-")</f>
        <v>-</v>
      </c>
      <c r="AC42" t="str">
        <f>IFERROR(__xludf.DUMMYFUNCTION("""COMPUTED_VALUE"""),"-")</f>
        <v>-</v>
      </c>
      <c r="AD42" t="str">
        <f>IFERROR(__xludf.DUMMYFUNCTION("""COMPUTED_VALUE"""),"-")</f>
        <v>-</v>
      </c>
      <c r="AE42" t="str">
        <f>IFERROR(__xludf.DUMMYFUNCTION("""COMPUTED_VALUE"""),"-")</f>
        <v>-</v>
      </c>
      <c r="AF42" t="str">
        <f>IFERROR(__xludf.DUMMYFUNCTION("""COMPUTED_VALUE"""),"-")</f>
        <v>-</v>
      </c>
      <c r="AG42" t="str">
        <f>IFERROR(__xludf.DUMMYFUNCTION("""COMPUTED_VALUE"""),"-")</f>
        <v>-</v>
      </c>
      <c r="AH42" t="str">
        <f>IFERROR(__xludf.DUMMYFUNCTION("""COMPUTED_VALUE"""),"-")</f>
        <v>-</v>
      </c>
      <c r="AI42" t="str">
        <f>IFERROR(__xludf.DUMMYFUNCTION("""COMPUTED_VALUE"""),"-")</f>
        <v>-</v>
      </c>
      <c r="AJ42" t="str">
        <f>IFERROR(__xludf.DUMMYFUNCTION("""COMPUTED_VALUE"""),"-")</f>
        <v>-</v>
      </c>
      <c r="AK42" t="str">
        <f>IFERROR(__xludf.DUMMYFUNCTION("""COMPUTED_VALUE"""),"-")</f>
        <v>-</v>
      </c>
      <c r="AL42" t="str">
        <f>IFERROR(__xludf.DUMMYFUNCTION("""COMPUTED_VALUE"""),"-")</f>
        <v>-</v>
      </c>
      <c r="AM42" t="str">
        <f>IFERROR(__xludf.DUMMYFUNCTION("""COMPUTED_VALUE"""),"-")</f>
        <v>-</v>
      </c>
      <c r="AN42" t="str">
        <f>IFERROR(__xludf.DUMMYFUNCTION("""COMPUTED_VALUE"""),"-")</f>
        <v>-</v>
      </c>
      <c r="AO42" t="str">
        <f>IFERROR(__xludf.DUMMYFUNCTION("""COMPUTED_VALUE"""),"-")</f>
        <v>-</v>
      </c>
      <c r="AP42" t="str">
        <f>IFERROR(__xludf.DUMMYFUNCTION("""COMPUTED_VALUE"""),"-")</f>
        <v>-</v>
      </c>
      <c r="AQ42" t="str">
        <f>IFERROR(__xludf.DUMMYFUNCTION("""COMPUTED_VALUE"""),"-")</f>
        <v>-</v>
      </c>
      <c r="AR42" t="str">
        <f>IFERROR(__xludf.DUMMYFUNCTION("""COMPUTED_VALUE"""),"-")</f>
        <v>-</v>
      </c>
      <c r="AS42" t="str">
        <f>IFERROR(__xludf.DUMMYFUNCTION("""COMPUTED_VALUE"""),"-")</f>
        <v>-</v>
      </c>
      <c r="AT42" t="str">
        <f>IFERROR(__xludf.DUMMYFUNCTION("""COMPUTED_VALUE"""),"-")</f>
        <v>-</v>
      </c>
      <c r="AU42" t="str">
        <f>IFERROR(__xludf.DUMMYFUNCTION("""COMPUTED_VALUE"""),"-")</f>
        <v>-</v>
      </c>
      <c r="AV42" t="str">
        <f>IFERROR(__xludf.DUMMYFUNCTION("""COMPUTED_VALUE"""),"-")</f>
        <v>-</v>
      </c>
      <c r="AW42" t="str">
        <f>IFERROR(__xludf.DUMMYFUNCTION("""COMPUTED_VALUE"""),"-")</f>
        <v>-</v>
      </c>
      <c r="AX42" t="str">
        <f>IFERROR(__xludf.DUMMYFUNCTION("""COMPUTED_VALUE"""),"-")</f>
        <v>-</v>
      </c>
      <c r="AY42" t="str">
        <f>IFERROR(__xludf.DUMMYFUNCTION("""COMPUTED_VALUE"""),"-")</f>
        <v>-</v>
      </c>
      <c r="AZ42" t="str">
        <f>IFERROR(__xludf.DUMMYFUNCTION("""COMPUTED_VALUE"""),"-")</f>
        <v>-</v>
      </c>
      <c r="BA42" t="str">
        <f>IFERROR(__xludf.DUMMYFUNCTION("""COMPUTED_VALUE"""),"-")</f>
        <v>-</v>
      </c>
      <c r="BB42" t="str">
        <f>IFERROR(__xludf.DUMMYFUNCTION("""COMPUTED_VALUE"""),"-")</f>
        <v>-</v>
      </c>
      <c r="BC42" t="str">
        <f>IFERROR(__xludf.DUMMYFUNCTION("""COMPUTED_VALUE"""),"-")</f>
        <v>-</v>
      </c>
      <c r="BD42" t="str">
        <f>IFERROR(__xludf.DUMMYFUNCTION("""COMPUTED_VALUE"""),"-")</f>
        <v>-</v>
      </c>
      <c r="BE42" t="str">
        <f>IFERROR(__xludf.DUMMYFUNCTION("""COMPUTED_VALUE"""),"-")</f>
        <v>-</v>
      </c>
      <c r="BF42" t="str">
        <f>IFERROR(__xludf.DUMMYFUNCTION("""COMPUTED_VALUE"""),"-")</f>
        <v>-</v>
      </c>
      <c r="BG42" t="str">
        <f>IFERROR(__xludf.DUMMYFUNCTION("""COMPUTED_VALUE"""),"-")</f>
        <v>-</v>
      </c>
      <c r="BH42" t="str">
        <f>IFERROR(__xludf.DUMMYFUNCTION("""COMPUTED_VALUE"""),"-")</f>
        <v>-</v>
      </c>
      <c r="BI42" t="str">
        <f>IFERROR(__xludf.DUMMYFUNCTION("""COMPUTED_VALUE"""),"-")</f>
        <v>-</v>
      </c>
      <c r="BJ42" t="str">
        <f>IFERROR(__xludf.DUMMYFUNCTION("""COMPUTED_VALUE"""),"-")</f>
        <v>-</v>
      </c>
      <c r="BK42" t="str">
        <f>IFERROR(__xludf.DUMMYFUNCTION("""COMPUTED_VALUE"""),"x")</f>
        <v>x</v>
      </c>
      <c r="BL42" t="str">
        <f>IFERROR(__xludf.DUMMYFUNCTION("""COMPUTED_VALUE"""),"-")</f>
        <v>-</v>
      </c>
      <c r="BM42" t="str">
        <f>IFERROR(__xludf.DUMMYFUNCTION("""COMPUTED_VALUE"""),"-")</f>
        <v>-</v>
      </c>
      <c r="BN42" t="str">
        <f>IFERROR(__xludf.DUMMYFUNCTION("""COMPUTED_VALUE"""),"-")</f>
        <v>-</v>
      </c>
      <c r="BO42" t="str">
        <f>IFERROR(__xludf.DUMMYFUNCTION("""COMPUTED_VALUE"""),"-")</f>
        <v>-</v>
      </c>
      <c r="BP42" t="str">
        <f>IFERROR(__xludf.DUMMYFUNCTION("""COMPUTED_VALUE"""),"-")</f>
        <v>-</v>
      </c>
      <c r="BQ42" t="str">
        <f>IFERROR(__xludf.DUMMYFUNCTION("""COMPUTED_VALUE"""),"-")</f>
        <v>-</v>
      </c>
      <c r="BR42" t="str">
        <f>IFERROR(__xludf.DUMMYFUNCTION("""COMPUTED_VALUE"""),"-")</f>
        <v>-</v>
      </c>
      <c r="BS42" t="str">
        <f>IFERROR(__xludf.DUMMYFUNCTION("""COMPUTED_VALUE"""),"-")</f>
        <v>-</v>
      </c>
      <c r="BT42" t="str">
        <f>IFERROR(__xludf.DUMMYFUNCTION("""COMPUTED_VALUE"""),"-")</f>
        <v>-</v>
      </c>
      <c r="BU42" t="str">
        <f>IFERROR(__xludf.DUMMYFUNCTION("""COMPUTED_VALUE"""),"-")</f>
        <v>-</v>
      </c>
      <c r="BV42" t="str">
        <f>IFERROR(__xludf.DUMMYFUNCTION("""COMPUTED_VALUE"""),"-")</f>
        <v>-</v>
      </c>
      <c r="BW42" t="str">
        <f>IFERROR(__xludf.DUMMYFUNCTION("""COMPUTED_VALUE"""),"-")</f>
        <v>-</v>
      </c>
      <c r="BX42" t="str">
        <f>IFERROR(__xludf.DUMMYFUNCTION("""COMPUTED_VALUE"""),"-")</f>
        <v>-</v>
      </c>
      <c r="BY42" t="str">
        <f>IFERROR(__xludf.DUMMYFUNCTION("""COMPUTED_VALUE"""),"-")</f>
        <v>-</v>
      </c>
      <c r="BZ42" t="str">
        <f>IFERROR(__xludf.DUMMYFUNCTION("""COMPUTED_VALUE"""),"-")</f>
        <v>-</v>
      </c>
      <c r="CA42" t="str">
        <f>IFERROR(__xludf.DUMMYFUNCTION("""COMPUTED_VALUE"""),"-")</f>
        <v>-</v>
      </c>
      <c r="CB42" t="str">
        <f>IFERROR(__xludf.DUMMYFUNCTION("""COMPUTED_VALUE"""),"-")</f>
        <v>-</v>
      </c>
      <c r="CC42" t="str">
        <f>IFERROR(__xludf.DUMMYFUNCTION("""COMPUTED_VALUE"""),"-")</f>
        <v>-</v>
      </c>
      <c r="CD42" t="str">
        <f>IFERROR(__xludf.DUMMYFUNCTION("""COMPUTED_VALUE"""),"-")</f>
        <v>-</v>
      </c>
      <c r="CE42" t="str">
        <f>IFERROR(__xludf.DUMMYFUNCTION("""COMPUTED_VALUE"""),"-")</f>
        <v>-</v>
      </c>
      <c r="CF42" t="str">
        <f>IFERROR(__xludf.DUMMYFUNCTION("""COMPUTED_VALUE"""),"-")</f>
        <v>-</v>
      </c>
      <c r="CG42" t="str">
        <f>IFERROR(__xludf.DUMMYFUNCTION("""COMPUTED_VALUE"""),"-")</f>
        <v>-</v>
      </c>
      <c r="CH42" t="str">
        <f>IFERROR(__xludf.DUMMYFUNCTION("""COMPUTED_VALUE"""),"-")</f>
        <v>-</v>
      </c>
      <c r="CI42" t="str">
        <f>IFERROR(__xludf.DUMMYFUNCTION("""COMPUTED_VALUE"""),"-")</f>
        <v>-</v>
      </c>
      <c r="CJ42" t="str">
        <f>IFERROR(__xludf.DUMMYFUNCTION("""COMPUTED_VALUE"""),"-")</f>
        <v>-</v>
      </c>
      <c r="CK42" t="str">
        <f>IFERROR(__xludf.DUMMYFUNCTION("""COMPUTED_VALUE"""),"-")</f>
        <v>-</v>
      </c>
      <c r="CL42" t="str">
        <f>IFERROR(__xludf.DUMMYFUNCTION("""COMPUTED_VALUE"""),"-")</f>
        <v>-</v>
      </c>
      <c r="CM42" t="str">
        <f>IFERROR(__xludf.DUMMYFUNCTION("""COMPUTED_VALUE"""),"-")</f>
        <v>-</v>
      </c>
      <c r="CN42" t="str">
        <f>IFERROR(__xludf.DUMMYFUNCTION("""COMPUTED_VALUE"""),"-")</f>
        <v>-</v>
      </c>
      <c r="CO42" t="str">
        <f>IFERROR(__xludf.DUMMYFUNCTION("""COMPUTED_VALUE"""),"-")</f>
        <v>-</v>
      </c>
      <c r="CP42" t="str">
        <f>IFERROR(__xludf.DUMMYFUNCTION("""COMPUTED_VALUE"""),"-")</f>
        <v>-</v>
      </c>
      <c r="CQ42" t="str">
        <f>IFERROR(__xludf.DUMMYFUNCTION("""COMPUTED_VALUE"""),"-")</f>
        <v>-</v>
      </c>
      <c r="CR42" t="str">
        <f>IFERROR(__xludf.DUMMYFUNCTION("""COMPUTED_VALUE"""),"-")</f>
        <v>-</v>
      </c>
      <c r="CS42" t="str">
        <f>IFERROR(__xludf.DUMMYFUNCTION("""COMPUTED_VALUE"""),"x")</f>
        <v>x</v>
      </c>
      <c r="CT42" t="str">
        <f>IFERROR(__xludf.DUMMYFUNCTION("""COMPUTED_VALUE"""),"-")</f>
        <v>-</v>
      </c>
      <c r="CU42" t="str">
        <f>IFERROR(__xludf.DUMMYFUNCTION("""COMPUTED_VALUE"""),"-")</f>
        <v>-</v>
      </c>
      <c r="CV42" t="str">
        <f>IFERROR(__xludf.DUMMYFUNCTION("""COMPUTED_VALUE"""),"-")</f>
        <v>-</v>
      </c>
      <c r="CW42" t="str">
        <f>IFERROR(__xludf.DUMMYFUNCTION("""COMPUTED_VALUE"""),"-")</f>
        <v>-</v>
      </c>
      <c r="CX42" t="str">
        <f>IFERROR(__xludf.DUMMYFUNCTION("""COMPUTED_VALUE"""),"-")</f>
        <v>-</v>
      </c>
      <c r="CY42" t="str">
        <f>IFERROR(__xludf.DUMMYFUNCTION("""COMPUTED_VALUE"""),"-")</f>
        <v>-</v>
      </c>
      <c r="CZ42" t="str">
        <f>IFERROR(__xludf.DUMMYFUNCTION("""COMPUTED_VALUE"""),"-")</f>
        <v>-</v>
      </c>
      <c r="DA42" t="str">
        <f>IFERROR(__xludf.DUMMYFUNCTION("""COMPUTED_VALUE"""),"-")</f>
        <v>-</v>
      </c>
      <c r="DB42" t="str">
        <f>IFERROR(__xludf.DUMMYFUNCTION("""COMPUTED_VALUE"""),"-")</f>
        <v>-</v>
      </c>
      <c r="DC42" t="str">
        <f>IFERROR(__xludf.DUMMYFUNCTION("""COMPUTED_VALUE"""),"-")</f>
        <v>-</v>
      </c>
      <c r="DD42" t="str">
        <f>IFERROR(__xludf.DUMMYFUNCTION("""COMPUTED_VALUE"""),"-")</f>
        <v>-</v>
      </c>
      <c r="DE42" t="str">
        <f>IFERROR(__xludf.DUMMYFUNCTION("""COMPUTED_VALUE"""),"-")</f>
        <v>-</v>
      </c>
      <c r="DF42" t="str">
        <f>IFERROR(__xludf.DUMMYFUNCTION("""COMPUTED_VALUE"""),"-")</f>
        <v>-</v>
      </c>
      <c r="DG42" t="str">
        <f>IFERROR(__xludf.DUMMYFUNCTION("""COMPUTED_VALUE"""),"-")</f>
        <v>-</v>
      </c>
      <c r="DH42" t="str">
        <f>IFERROR(__xludf.DUMMYFUNCTION("""COMPUTED_VALUE"""),"-")</f>
        <v>-</v>
      </c>
      <c r="DI42" t="str">
        <f>IFERROR(__xludf.DUMMYFUNCTION("""COMPUTED_VALUE"""),"-")</f>
        <v>-</v>
      </c>
      <c r="DJ42" t="str">
        <f>IFERROR(__xludf.DUMMYFUNCTION("""COMPUTED_VALUE"""),"-")</f>
        <v>-</v>
      </c>
      <c r="DK42" t="str">
        <f>IFERROR(__xludf.DUMMYFUNCTION("""COMPUTED_VALUE"""),"-")</f>
        <v>-</v>
      </c>
      <c r="DL42" t="str">
        <f>IFERROR(__xludf.DUMMYFUNCTION("""COMPUTED_VALUE"""),"-")</f>
        <v>-</v>
      </c>
      <c r="DM42" t="str">
        <f>IFERROR(__xludf.DUMMYFUNCTION("""COMPUTED_VALUE"""),"-")</f>
        <v>-</v>
      </c>
      <c r="DN42" t="str">
        <f>IFERROR(__xludf.DUMMYFUNCTION("""COMPUTED_VALUE"""),"-")</f>
        <v>-</v>
      </c>
      <c r="DO42" t="str">
        <f>IFERROR(__xludf.DUMMYFUNCTION("""COMPUTED_VALUE"""),"-")</f>
        <v>-</v>
      </c>
      <c r="DP42" t="str">
        <f>IFERROR(__xludf.DUMMYFUNCTION("""COMPUTED_VALUE"""),"-")</f>
        <v>-</v>
      </c>
      <c r="DQ42" t="str">
        <f>IFERROR(__xludf.DUMMYFUNCTION("""COMPUTED_VALUE"""),"-")</f>
        <v>-</v>
      </c>
      <c r="DR42" t="str">
        <f>IFERROR(__xludf.DUMMYFUNCTION("""COMPUTED_VALUE"""),"-")</f>
        <v>-</v>
      </c>
      <c r="DS42" t="str">
        <f>IFERROR(__xludf.DUMMYFUNCTION("""COMPUTED_VALUE"""),"-")</f>
        <v>-</v>
      </c>
      <c r="DT42" t="str">
        <f>IFERROR(__xludf.DUMMYFUNCTION("""COMPUTED_VALUE"""),"-")</f>
        <v>-</v>
      </c>
      <c r="DU42" t="str">
        <f>IFERROR(__xludf.DUMMYFUNCTION("""COMPUTED_VALUE"""),"-")</f>
        <v>-</v>
      </c>
      <c r="DV42" t="str">
        <f>IFERROR(__xludf.DUMMYFUNCTION("""COMPUTED_VALUE"""),"-")</f>
        <v>-</v>
      </c>
      <c r="DW42" t="str">
        <f>IFERROR(__xludf.DUMMYFUNCTION("""COMPUTED_VALUE"""),"-")</f>
        <v>-</v>
      </c>
      <c r="DX42" t="str">
        <f>IFERROR(__xludf.DUMMYFUNCTION("""COMPUTED_VALUE"""),"-")</f>
        <v>-</v>
      </c>
      <c r="DY42" t="str">
        <f>IFERROR(__xludf.DUMMYFUNCTION("""COMPUTED_VALUE"""),"-")</f>
        <v>-</v>
      </c>
      <c r="DZ42" t="str">
        <f>IFERROR(__xludf.DUMMYFUNCTION("""COMPUTED_VALUE"""),"x")</f>
        <v>x</v>
      </c>
      <c r="EA42" t="str">
        <f>IFERROR(__xludf.DUMMYFUNCTION("""COMPUTED_VALUE"""),"OK")</f>
        <v>OK</v>
      </c>
      <c r="EB42" t="str">
        <f>IFERROR(__xludf.DUMMYFUNCTION("""COMPUTED_VALUE"""),"OK")</f>
        <v>OK</v>
      </c>
      <c r="EC42" t="str">
        <f>IFERROR(__xludf.DUMMYFUNCTION("""COMPUTED_VALUE"""),"OK")</f>
        <v>OK</v>
      </c>
      <c r="ED42" t="str">
        <f>IFERROR(__xludf.DUMMYFUNCTION("""COMPUTED_VALUE"""),"OK")</f>
        <v>OK</v>
      </c>
      <c r="EE42" t="str">
        <f>IFERROR(__xludf.DUMMYFUNCTION("""COMPUTED_VALUE"""),"OK")</f>
        <v>OK</v>
      </c>
      <c r="EF42" t="str">
        <f>IFERROR(__xludf.DUMMYFUNCTION("""COMPUTED_VALUE"""),"OK")</f>
        <v>OK</v>
      </c>
      <c r="EG42" t="str">
        <f>IFERROR(__xludf.DUMMYFUNCTION("""COMPUTED_VALUE"""),"OK")</f>
        <v>OK</v>
      </c>
      <c r="EH42" t="str">
        <f>IFERROR(__xludf.DUMMYFUNCTION("""COMPUTED_VALUE"""),"OK")</f>
        <v>OK</v>
      </c>
      <c r="EI42" t="str">
        <f>IFERROR(__xludf.DUMMYFUNCTION("""COMPUTED_VALUE"""),"OK")</f>
        <v>OK</v>
      </c>
      <c r="EJ42" t="str">
        <f>IFERROR(__xludf.DUMMYFUNCTION("""COMPUTED_VALUE"""),"OK")</f>
        <v>OK</v>
      </c>
      <c r="EK42" t="str">
        <f>IFERROR(__xludf.DUMMYFUNCTION("""COMPUTED_VALUE"""),"OK")</f>
        <v>OK</v>
      </c>
      <c r="EL42" t="str">
        <f>IFERROR(__xludf.DUMMYFUNCTION("""COMPUTED_VALUE"""),"OK")</f>
        <v>OK</v>
      </c>
      <c r="EM42" t="str">
        <f>IFERROR(__xludf.DUMMYFUNCTION("""COMPUTED_VALUE"""),"OK")</f>
        <v>OK</v>
      </c>
      <c r="EN42" t="str">
        <f>IFERROR(__xludf.DUMMYFUNCTION("""COMPUTED_VALUE"""),"OK")</f>
        <v>OK</v>
      </c>
      <c r="EO42" t="str">
        <f>IFERROR(__xludf.DUMMYFUNCTION("""COMPUTED_VALUE"""),"OK")</f>
        <v>OK</v>
      </c>
      <c r="EP42" t="str">
        <f>IFERROR(__xludf.DUMMYFUNCTION("""COMPUTED_VALUE"""),"OK")</f>
        <v>OK</v>
      </c>
      <c r="EQ42" t="str">
        <f>IFERROR(__xludf.DUMMYFUNCTION("""COMPUTED_VALUE"""),"x")</f>
        <v>x</v>
      </c>
      <c r="ER42" t="str">
        <f>IFERROR(__xludf.DUMMYFUNCTION("""COMPUTED_VALUE"""),"WA")</f>
        <v>WA</v>
      </c>
      <c r="ES42" t="str">
        <f>IFERROR(__xludf.DUMMYFUNCTION("""COMPUTED_VALUE"""),"OK")</f>
        <v>OK</v>
      </c>
      <c r="ET42" t="str">
        <f>IFERROR(__xludf.DUMMYFUNCTION("""COMPUTED_VALUE"""),"OK")</f>
        <v>OK</v>
      </c>
      <c r="EU42" t="str">
        <f>IFERROR(__xludf.DUMMYFUNCTION("""COMPUTED_VALUE"""),"TLE")</f>
        <v>TLE</v>
      </c>
      <c r="EV42" t="str">
        <f>IFERROR(__xludf.DUMMYFUNCTION("""COMPUTED_VALUE"""),"OK")</f>
        <v>OK</v>
      </c>
      <c r="EW42" t="str">
        <f>IFERROR(__xludf.DUMMYFUNCTION("""COMPUTED_VALUE"""),"OK")</f>
        <v>OK</v>
      </c>
      <c r="EX42" t="str">
        <f>IFERROR(__xludf.DUMMYFUNCTION("""COMPUTED_VALUE"""),"WA")</f>
        <v>WA</v>
      </c>
      <c r="EY42" t="str">
        <f>IFERROR(__xludf.DUMMYFUNCTION("""COMPUTED_VALUE"""),"WA")</f>
        <v>WA</v>
      </c>
      <c r="EZ42" t="str">
        <f>IFERROR(__xludf.DUMMYFUNCTION("""COMPUTED_VALUE"""),"WA")</f>
        <v>WA</v>
      </c>
      <c r="FA42" t="str">
        <f>IFERROR(__xludf.DUMMYFUNCTION("""COMPUTED_VALUE"""),"WA")</f>
        <v>WA</v>
      </c>
      <c r="FB42" t="str">
        <f>IFERROR(__xludf.DUMMYFUNCTION("""COMPUTED_VALUE"""),"OK")</f>
        <v>OK</v>
      </c>
      <c r="FC42" t="str">
        <f>IFERROR(__xludf.DUMMYFUNCTION("""COMPUTED_VALUE"""),"WA")</f>
        <v>WA</v>
      </c>
      <c r="FD42" t="str">
        <f>IFERROR(__xludf.DUMMYFUNCTION("""COMPUTED_VALUE"""),"WA")</f>
        <v>WA</v>
      </c>
      <c r="FE42" t="str">
        <f>IFERROR(__xludf.DUMMYFUNCTION("""COMPUTED_VALUE"""),"WA")</f>
        <v>WA</v>
      </c>
      <c r="FF42" t="str">
        <f>IFERROR(__xludf.DUMMYFUNCTION("""COMPUTED_VALUE"""),"WA")</f>
        <v>WA</v>
      </c>
      <c r="FG42" t="str">
        <f>IFERROR(__xludf.DUMMYFUNCTION("""COMPUTED_VALUE"""),"WA")</f>
        <v>WA</v>
      </c>
      <c r="FH42" t="str">
        <f>IFERROR(__xludf.DUMMYFUNCTION("""COMPUTED_VALUE"""),"WA")</f>
        <v>WA</v>
      </c>
      <c r="FI42" t="str">
        <f>IFERROR(__xludf.DUMMYFUNCTION("""COMPUTED_VALUE"""),"WA")</f>
        <v>WA</v>
      </c>
      <c r="FJ42" t="str">
        <f>IFERROR(__xludf.DUMMYFUNCTION("""COMPUTED_VALUE"""),"WA")</f>
        <v>WA</v>
      </c>
      <c r="FK42" t="str">
        <f>IFERROR(__xludf.DUMMYFUNCTION("""COMPUTED_VALUE"""),"WA")</f>
        <v>WA</v>
      </c>
      <c r="FL42" t="str">
        <f>IFERROR(__xludf.DUMMYFUNCTION("""COMPUTED_VALUE"""),"TLE")</f>
        <v>TLE</v>
      </c>
      <c r="FM42" t="str">
        <f>IFERROR(__xludf.DUMMYFUNCTION("""COMPUTED_VALUE"""),"WA")</f>
        <v>WA</v>
      </c>
      <c r="FN42" t="str">
        <f>IFERROR(__xludf.DUMMYFUNCTION("""COMPUTED_VALUE"""),"WA")</f>
        <v>WA</v>
      </c>
      <c r="FO42" t="str">
        <f>IFERROR(__xludf.DUMMYFUNCTION("""COMPUTED_VALUE"""),"WA")</f>
        <v>WA</v>
      </c>
      <c r="FP42" t="str">
        <f>IFERROR(__xludf.DUMMYFUNCTION("""COMPUTED_VALUE"""),"WA")</f>
        <v>WA</v>
      </c>
      <c r="FQ42" t="str">
        <f>IFERROR(__xludf.DUMMYFUNCTION("""COMPUTED_VALUE"""),"WA")</f>
        <v>WA</v>
      </c>
      <c r="FR42" t="str">
        <f>IFERROR(__xludf.DUMMYFUNCTION("""COMPUTED_VALUE"""),"WA")</f>
        <v>WA</v>
      </c>
      <c r="FS42" t="str">
        <f>IFERROR(__xludf.DUMMYFUNCTION("""COMPUTED_VALUE"""),"WA")</f>
        <v>WA</v>
      </c>
      <c r="FT42" t="str">
        <f>IFERROR(__xludf.DUMMYFUNCTION("""COMPUTED_VALUE"""),"x")</f>
        <v>x</v>
      </c>
      <c r="FU42" t="str">
        <f>IFERROR(__xludf.DUMMYFUNCTION("""COMPUTED_VALUE"""),"OK")</f>
        <v>OK</v>
      </c>
      <c r="FV42" t="str">
        <f>IFERROR(__xludf.DUMMYFUNCTION("""COMPUTED_VALUE"""),"WA")</f>
        <v>WA</v>
      </c>
      <c r="FW42" t="str">
        <f>IFERROR(__xludf.DUMMYFUNCTION("""COMPUTED_VALUE"""),"WA")</f>
        <v>WA</v>
      </c>
      <c r="FX42" t="str">
        <f>IFERROR(__xludf.DUMMYFUNCTION("""COMPUTED_VALUE"""),"WA")</f>
        <v>WA</v>
      </c>
      <c r="FY42" t="str">
        <f>IFERROR(__xludf.DUMMYFUNCTION("""COMPUTED_VALUE"""),"WA")</f>
        <v>WA</v>
      </c>
      <c r="FZ42" t="str">
        <f>IFERROR(__xludf.DUMMYFUNCTION("""COMPUTED_VALUE"""),"WA")</f>
        <v>WA</v>
      </c>
      <c r="GA42" t="str">
        <f>IFERROR(__xludf.DUMMYFUNCTION("""COMPUTED_VALUE"""),"WA")</f>
        <v>WA</v>
      </c>
      <c r="GB42" t="str">
        <f>IFERROR(__xludf.DUMMYFUNCTION("""COMPUTED_VALUE"""),"WA")</f>
        <v>WA</v>
      </c>
      <c r="GC42" t="str">
        <f>IFERROR(__xludf.DUMMYFUNCTION("""COMPUTED_VALUE"""),"WA")</f>
        <v>WA</v>
      </c>
      <c r="GD42" t="str">
        <f>IFERROR(__xludf.DUMMYFUNCTION("""COMPUTED_VALUE"""),"WA")</f>
        <v>WA</v>
      </c>
      <c r="GE42" t="str">
        <f>IFERROR(__xludf.DUMMYFUNCTION("""COMPUTED_VALUE"""),"WA")</f>
        <v>WA</v>
      </c>
      <c r="GF42" t="str">
        <f>IFERROR(__xludf.DUMMYFUNCTION("""COMPUTED_VALUE"""),"OK")</f>
        <v>OK</v>
      </c>
      <c r="GG42" t="str">
        <f>IFERROR(__xludf.DUMMYFUNCTION("""COMPUTED_VALUE"""),"OK")</f>
        <v>OK</v>
      </c>
      <c r="GH42" t="str">
        <f>IFERROR(__xludf.DUMMYFUNCTION("""COMPUTED_VALUE"""),"OK")</f>
        <v>OK</v>
      </c>
      <c r="GI42" t="str">
        <f>IFERROR(__xludf.DUMMYFUNCTION("""COMPUTED_VALUE"""),"OK")</f>
        <v>OK</v>
      </c>
      <c r="GJ42" t="str">
        <f>IFERROR(__xludf.DUMMYFUNCTION("""COMPUTED_VALUE"""),"OK")</f>
        <v>OK</v>
      </c>
      <c r="GK42" t="str">
        <f>IFERROR(__xludf.DUMMYFUNCTION("""COMPUTED_VALUE"""),"WA")</f>
        <v>WA</v>
      </c>
      <c r="GL42" t="str">
        <f>IFERROR(__xludf.DUMMYFUNCTION("""COMPUTED_VALUE"""),"WA")</f>
        <v>WA</v>
      </c>
      <c r="GM42" t="str">
        <f>IFERROR(__xludf.DUMMYFUNCTION("""COMPUTED_VALUE"""),"WA")</f>
        <v>WA</v>
      </c>
      <c r="GN42" t="str">
        <f>IFERROR(__xludf.DUMMYFUNCTION("""COMPUTED_VALUE"""),"WA")</f>
        <v>WA</v>
      </c>
      <c r="GO42" t="str">
        <f>IFERROR(__xludf.DUMMYFUNCTION("""COMPUTED_VALUE"""),"WA")</f>
        <v>WA</v>
      </c>
      <c r="GP42" t="str">
        <f>IFERROR(__xludf.DUMMYFUNCTION("""COMPUTED_VALUE"""),"WA")</f>
        <v>WA</v>
      </c>
      <c r="GQ42" t="str">
        <f>IFERROR(__xludf.DUMMYFUNCTION("""COMPUTED_VALUE"""),"WA")</f>
        <v>WA</v>
      </c>
      <c r="GR42" t="str">
        <f>IFERROR(__xludf.DUMMYFUNCTION("""COMPUTED_VALUE"""),"WA")</f>
        <v>WA</v>
      </c>
      <c r="GS42" t="str">
        <f>IFERROR(__xludf.DUMMYFUNCTION("""COMPUTED_VALUE"""),"x")</f>
        <v>x</v>
      </c>
      <c r="GT42" t="str">
        <f>IFERROR(__xludf.DUMMYFUNCTION("""COMPUTED_VALUE"""),"x")</f>
        <v>x</v>
      </c>
      <c r="GU42">
        <f>IFERROR(__xludf.DUMMYFUNCTION("""COMPUTED_VALUE"""),0.0)</f>
        <v>0</v>
      </c>
      <c r="GV42">
        <f>IFERROR(__xludf.DUMMYFUNCTION("""COMPUTED_VALUE"""),0.0)</f>
        <v>0</v>
      </c>
      <c r="GW42">
        <f>IFERROR(__xludf.DUMMYFUNCTION("""COMPUTED_VALUE"""),0.0)</f>
        <v>0</v>
      </c>
      <c r="GX42">
        <f>IFERROR(__xludf.DUMMYFUNCTION("""COMPUTED_VALUE"""),0.0)</f>
        <v>0</v>
      </c>
      <c r="GY42">
        <f>IFERROR(__xludf.DUMMYFUNCTION("""COMPUTED_VALUE"""),0.0)</f>
        <v>0</v>
      </c>
      <c r="GZ42">
        <f>IFERROR(__xludf.DUMMYFUNCTION("""COMPUTED_VALUE"""),0.0)</f>
        <v>0</v>
      </c>
      <c r="HA42">
        <f>IFERROR(__xludf.DUMMYFUNCTION("""COMPUTED_VALUE"""),0.0)</f>
        <v>0</v>
      </c>
      <c r="HB42">
        <f>IFERROR(__xludf.DUMMYFUNCTION("""COMPUTED_VALUE"""),0.0)</f>
        <v>0</v>
      </c>
      <c r="HC42">
        <f>IFERROR(__xludf.DUMMYFUNCTION("""COMPUTED_VALUE"""),0.0)</f>
        <v>0</v>
      </c>
      <c r="HD42">
        <f>IFERROR(__xludf.DUMMYFUNCTION("""COMPUTED_VALUE"""),0.0)</f>
        <v>0</v>
      </c>
      <c r="HE42">
        <f>IFERROR(__xludf.DUMMYFUNCTION("""COMPUTED_VALUE"""),0.0)</f>
        <v>0</v>
      </c>
      <c r="HF42">
        <f>IFERROR(__xludf.DUMMYFUNCTION("""COMPUTED_VALUE"""),0.0)</f>
        <v>0</v>
      </c>
      <c r="HG42">
        <f>IFERROR(__xludf.DUMMYFUNCTION("""COMPUTED_VALUE"""),0.0)</f>
        <v>0</v>
      </c>
      <c r="HH42">
        <f>IFERROR(__xludf.DUMMYFUNCTION("""COMPUTED_VALUE"""),0.0)</f>
        <v>0</v>
      </c>
      <c r="HI42">
        <f>IFERROR(__xludf.DUMMYFUNCTION("""COMPUTED_VALUE"""),0.0)</f>
        <v>0</v>
      </c>
      <c r="HJ42">
        <f>IFERROR(__xludf.DUMMYFUNCTION("""COMPUTED_VALUE"""),0.0)</f>
        <v>0</v>
      </c>
      <c r="HK42">
        <f>IFERROR(__xludf.DUMMYFUNCTION("""COMPUTED_VALUE"""),0.0)</f>
        <v>0</v>
      </c>
      <c r="HL42">
        <f>IFERROR(__xludf.DUMMYFUNCTION("""COMPUTED_VALUE"""),0.0)</f>
        <v>0</v>
      </c>
      <c r="HM42">
        <f>IFERROR(__xludf.DUMMYFUNCTION("""COMPUTED_VALUE"""),0.0)</f>
        <v>0</v>
      </c>
      <c r="HN42">
        <f>IFERROR(__xludf.DUMMYFUNCTION("""COMPUTED_VALUE"""),0.0)</f>
        <v>0</v>
      </c>
      <c r="HO42">
        <f>IFERROR(__xludf.DUMMYFUNCTION("""COMPUTED_VALUE"""),0.0)</f>
        <v>0</v>
      </c>
      <c r="HP42">
        <f>IFERROR(__xludf.DUMMYFUNCTION("""COMPUTED_VALUE"""),0.0)</f>
        <v>0</v>
      </c>
      <c r="HQ42">
        <f>IFERROR(__xludf.DUMMYFUNCTION("""COMPUTED_VALUE"""),0.0)</f>
        <v>0</v>
      </c>
      <c r="HR42">
        <f>IFERROR(__xludf.DUMMYFUNCTION("""COMPUTED_VALUE"""),0.0)</f>
        <v>0</v>
      </c>
      <c r="HS42">
        <f>IFERROR(__xludf.DUMMYFUNCTION("""COMPUTED_VALUE"""),0.0)</f>
        <v>0</v>
      </c>
      <c r="HT42">
        <f>IFERROR(__xludf.DUMMYFUNCTION("""COMPUTED_VALUE"""),0.0)</f>
        <v>0</v>
      </c>
      <c r="HU42">
        <f>IFERROR(__xludf.DUMMYFUNCTION("""COMPUTED_VALUE"""),0.0)</f>
        <v>0</v>
      </c>
      <c r="HV42">
        <f>IFERROR(__xludf.DUMMYFUNCTION("""COMPUTED_VALUE"""),0.0)</f>
        <v>0</v>
      </c>
      <c r="HW42">
        <f>IFERROR(__xludf.DUMMYFUNCTION("""COMPUTED_VALUE"""),0.0)</f>
        <v>0</v>
      </c>
      <c r="HX42">
        <f>IFERROR(__xludf.DUMMYFUNCTION("""COMPUTED_VALUE"""),0.0)</f>
        <v>0</v>
      </c>
      <c r="HY42">
        <f>IFERROR(__xludf.DUMMYFUNCTION("""COMPUTED_VALUE"""),0.0)</f>
        <v>0</v>
      </c>
      <c r="HZ42">
        <f>IFERROR(__xludf.DUMMYFUNCTION("""COMPUTED_VALUE"""),0.0)</f>
        <v>0</v>
      </c>
      <c r="IA42">
        <f>IFERROR(__xludf.DUMMYFUNCTION("""COMPUTED_VALUE"""),0.0)</f>
        <v>0</v>
      </c>
      <c r="IB42">
        <f>IFERROR(__xludf.DUMMYFUNCTION("""COMPUTED_VALUE"""),0.0)</f>
        <v>0</v>
      </c>
      <c r="IC42">
        <f>IFERROR(__xludf.DUMMYFUNCTION("""COMPUTED_VALUE"""),0.0)</f>
        <v>0</v>
      </c>
      <c r="ID42">
        <f>IFERROR(__xludf.DUMMYFUNCTION("""COMPUTED_VALUE"""),0.0)</f>
        <v>0</v>
      </c>
      <c r="IE42">
        <f>IFERROR(__xludf.DUMMYFUNCTION("""COMPUTED_VALUE"""),0.0)</f>
        <v>0</v>
      </c>
      <c r="IF42">
        <f>IFERROR(__xludf.DUMMYFUNCTION("""COMPUTED_VALUE"""),0.0)</f>
        <v>0</v>
      </c>
      <c r="IG42">
        <f>IFERROR(__xludf.DUMMYFUNCTION("""COMPUTED_VALUE"""),0.0)</f>
        <v>0</v>
      </c>
      <c r="IH42">
        <f>IFERROR(__xludf.DUMMYFUNCTION("""COMPUTED_VALUE"""),0.0)</f>
        <v>0</v>
      </c>
      <c r="II42">
        <f>IFERROR(__xludf.DUMMYFUNCTION("""COMPUTED_VALUE"""),0.0)</f>
        <v>0</v>
      </c>
      <c r="IJ42">
        <f>IFERROR(__xludf.DUMMYFUNCTION("""COMPUTED_VALUE"""),0.0)</f>
        <v>0</v>
      </c>
      <c r="IK42" t="str">
        <f>IFERROR(__xludf.DUMMYFUNCTION("""COMPUTED_VALUE"""),"x")</f>
        <v>x</v>
      </c>
      <c r="IL42">
        <f>IFERROR(__xludf.DUMMYFUNCTION("""COMPUTED_VALUE"""),0.0)</f>
        <v>0</v>
      </c>
      <c r="IM42">
        <f>IFERROR(__xludf.DUMMYFUNCTION("""COMPUTED_VALUE"""),0.0)</f>
        <v>0</v>
      </c>
      <c r="IN42">
        <f>IFERROR(__xludf.DUMMYFUNCTION("""COMPUTED_VALUE"""),0.0)</f>
        <v>0</v>
      </c>
      <c r="IO42">
        <f>IFERROR(__xludf.DUMMYFUNCTION("""COMPUTED_VALUE"""),0.0)</f>
        <v>0</v>
      </c>
      <c r="IP42">
        <f>IFERROR(__xludf.DUMMYFUNCTION("""COMPUTED_VALUE"""),0.0)</f>
        <v>0</v>
      </c>
      <c r="IQ42">
        <f>IFERROR(__xludf.DUMMYFUNCTION("""COMPUTED_VALUE"""),0.0)</f>
        <v>0</v>
      </c>
      <c r="IR42">
        <f>IFERROR(__xludf.DUMMYFUNCTION("""COMPUTED_VALUE"""),0.0)</f>
        <v>0</v>
      </c>
      <c r="IS42">
        <f>IFERROR(__xludf.DUMMYFUNCTION("""COMPUTED_VALUE"""),0.0)</f>
        <v>0</v>
      </c>
      <c r="IT42">
        <f>IFERROR(__xludf.DUMMYFUNCTION("""COMPUTED_VALUE"""),0.0)</f>
        <v>0</v>
      </c>
      <c r="IU42">
        <f>IFERROR(__xludf.DUMMYFUNCTION("""COMPUTED_VALUE"""),0.0)</f>
        <v>0</v>
      </c>
      <c r="IV42">
        <f>IFERROR(__xludf.DUMMYFUNCTION("""COMPUTED_VALUE"""),0.0)</f>
        <v>0</v>
      </c>
      <c r="IW42">
        <f>IFERROR(__xludf.DUMMYFUNCTION("""COMPUTED_VALUE"""),0.0)</f>
        <v>0</v>
      </c>
      <c r="IX42">
        <f>IFERROR(__xludf.DUMMYFUNCTION("""COMPUTED_VALUE"""),0.0)</f>
        <v>0</v>
      </c>
      <c r="IY42">
        <f>IFERROR(__xludf.DUMMYFUNCTION("""COMPUTED_VALUE"""),0.0)</f>
        <v>0</v>
      </c>
      <c r="IZ42">
        <f>IFERROR(__xludf.DUMMYFUNCTION("""COMPUTED_VALUE"""),0.0)</f>
        <v>0</v>
      </c>
      <c r="JA42">
        <f>IFERROR(__xludf.DUMMYFUNCTION("""COMPUTED_VALUE"""),0.0)</f>
        <v>0</v>
      </c>
      <c r="JB42">
        <f>IFERROR(__xludf.DUMMYFUNCTION("""COMPUTED_VALUE"""),0.0)</f>
        <v>0</v>
      </c>
      <c r="JC42">
        <f>IFERROR(__xludf.DUMMYFUNCTION("""COMPUTED_VALUE"""),0.0)</f>
        <v>0</v>
      </c>
      <c r="JD42">
        <f>IFERROR(__xludf.DUMMYFUNCTION("""COMPUTED_VALUE"""),0.0)</f>
        <v>0</v>
      </c>
      <c r="JE42">
        <f>IFERROR(__xludf.DUMMYFUNCTION("""COMPUTED_VALUE"""),0.0)</f>
        <v>0</v>
      </c>
      <c r="JF42">
        <f>IFERROR(__xludf.DUMMYFUNCTION("""COMPUTED_VALUE"""),0.0)</f>
        <v>0</v>
      </c>
      <c r="JG42">
        <f>IFERROR(__xludf.DUMMYFUNCTION("""COMPUTED_VALUE"""),0.0)</f>
        <v>0</v>
      </c>
      <c r="JH42">
        <f>IFERROR(__xludf.DUMMYFUNCTION("""COMPUTED_VALUE"""),0.0)</f>
        <v>0</v>
      </c>
      <c r="JI42">
        <f>IFERROR(__xludf.DUMMYFUNCTION("""COMPUTED_VALUE"""),0.0)</f>
        <v>0</v>
      </c>
      <c r="JJ42">
        <f>IFERROR(__xludf.DUMMYFUNCTION("""COMPUTED_VALUE"""),0.0)</f>
        <v>0</v>
      </c>
      <c r="JK42">
        <f>IFERROR(__xludf.DUMMYFUNCTION("""COMPUTED_VALUE"""),0.0)</f>
        <v>0</v>
      </c>
      <c r="JL42">
        <f>IFERROR(__xludf.DUMMYFUNCTION("""COMPUTED_VALUE"""),0.0)</f>
        <v>0</v>
      </c>
      <c r="JM42">
        <f>IFERROR(__xludf.DUMMYFUNCTION("""COMPUTED_VALUE"""),0.0)</f>
        <v>0</v>
      </c>
      <c r="JN42">
        <f>IFERROR(__xludf.DUMMYFUNCTION("""COMPUTED_VALUE"""),0.0)</f>
        <v>0</v>
      </c>
      <c r="JO42">
        <f>IFERROR(__xludf.DUMMYFUNCTION("""COMPUTED_VALUE"""),0.0)</f>
        <v>0</v>
      </c>
      <c r="JP42">
        <f>IFERROR(__xludf.DUMMYFUNCTION("""COMPUTED_VALUE"""),0.0)</f>
        <v>0</v>
      </c>
      <c r="JQ42">
        <f>IFERROR(__xludf.DUMMYFUNCTION("""COMPUTED_VALUE"""),0.0)</f>
        <v>0</v>
      </c>
      <c r="JR42">
        <f>IFERROR(__xludf.DUMMYFUNCTION("""COMPUTED_VALUE"""),0.0)</f>
        <v>0</v>
      </c>
      <c r="JS42" t="str">
        <f>IFERROR(__xludf.DUMMYFUNCTION("""COMPUTED_VALUE"""),"x")</f>
        <v>x</v>
      </c>
      <c r="JT42">
        <f>IFERROR(__xludf.DUMMYFUNCTION("""COMPUTED_VALUE"""),0.0)</f>
        <v>0</v>
      </c>
      <c r="JU42">
        <f>IFERROR(__xludf.DUMMYFUNCTION("""COMPUTED_VALUE"""),0.0)</f>
        <v>0</v>
      </c>
      <c r="JV42">
        <f>IFERROR(__xludf.DUMMYFUNCTION("""COMPUTED_VALUE"""),0.0)</f>
        <v>0</v>
      </c>
      <c r="JW42">
        <f>IFERROR(__xludf.DUMMYFUNCTION("""COMPUTED_VALUE"""),0.0)</f>
        <v>0</v>
      </c>
      <c r="JX42">
        <f>IFERROR(__xludf.DUMMYFUNCTION("""COMPUTED_VALUE"""),0.0)</f>
        <v>0</v>
      </c>
      <c r="JY42">
        <f>IFERROR(__xludf.DUMMYFUNCTION("""COMPUTED_VALUE"""),0.0)</f>
        <v>0</v>
      </c>
      <c r="JZ42">
        <f>IFERROR(__xludf.DUMMYFUNCTION("""COMPUTED_VALUE"""),0.0)</f>
        <v>0</v>
      </c>
      <c r="KA42">
        <f>IFERROR(__xludf.DUMMYFUNCTION("""COMPUTED_VALUE"""),0.0)</f>
        <v>0</v>
      </c>
      <c r="KB42">
        <f>IFERROR(__xludf.DUMMYFUNCTION("""COMPUTED_VALUE"""),0.0)</f>
        <v>0</v>
      </c>
      <c r="KC42">
        <f>IFERROR(__xludf.DUMMYFUNCTION("""COMPUTED_VALUE"""),0.0)</f>
        <v>0</v>
      </c>
      <c r="KD42">
        <f>IFERROR(__xludf.DUMMYFUNCTION("""COMPUTED_VALUE"""),0.0)</f>
        <v>0</v>
      </c>
      <c r="KE42">
        <f>IFERROR(__xludf.DUMMYFUNCTION("""COMPUTED_VALUE"""),0.0)</f>
        <v>0</v>
      </c>
      <c r="KF42">
        <f>IFERROR(__xludf.DUMMYFUNCTION("""COMPUTED_VALUE"""),0.0)</f>
        <v>0</v>
      </c>
      <c r="KG42">
        <f>IFERROR(__xludf.DUMMYFUNCTION("""COMPUTED_VALUE"""),0.0)</f>
        <v>0</v>
      </c>
      <c r="KH42">
        <f>IFERROR(__xludf.DUMMYFUNCTION("""COMPUTED_VALUE"""),0.0)</f>
        <v>0</v>
      </c>
      <c r="KI42">
        <f>IFERROR(__xludf.DUMMYFUNCTION("""COMPUTED_VALUE"""),0.0)</f>
        <v>0</v>
      </c>
      <c r="KJ42">
        <f>IFERROR(__xludf.DUMMYFUNCTION("""COMPUTED_VALUE"""),0.0)</f>
        <v>0</v>
      </c>
      <c r="KK42">
        <f>IFERROR(__xludf.DUMMYFUNCTION("""COMPUTED_VALUE"""),0.0)</f>
        <v>0</v>
      </c>
      <c r="KL42">
        <f>IFERROR(__xludf.DUMMYFUNCTION("""COMPUTED_VALUE"""),0.0)</f>
        <v>0</v>
      </c>
      <c r="KM42">
        <f>IFERROR(__xludf.DUMMYFUNCTION("""COMPUTED_VALUE"""),0.0)</f>
        <v>0</v>
      </c>
      <c r="KN42">
        <f>IFERROR(__xludf.DUMMYFUNCTION("""COMPUTED_VALUE"""),0.0)</f>
        <v>0</v>
      </c>
      <c r="KO42">
        <f>IFERROR(__xludf.DUMMYFUNCTION("""COMPUTED_VALUE"""),0.0)</f>
        <v>0</v>
      </c>
      <c r="KP42">
        <f>IFERROR(__xludf.DUMMYFUNCTION("""COMPUTED_VALUE"""),0.0)</f>
        <v>0</v>
      </c>
      <c r="KQ42">
        <f>IFERROR(__xludf.DUMMYFUNCTION("""COMPUTED_VALUE"""),0.0)</f>
        <v>0</v>
      </c>
      <c r="KR42">
        <f>IFERROR(__xludf.DUMMYFUNCTION("""COMPUTED_VALUE"""),0.0)</f>
        <v>0</v>
      </c>
      <c r="KS42">
        <f>IFERROR(__xludf.DUMMYFUNCTION("""COMPUTED_VALUE"""),0.0)</f>
        <v>0</v>
      </c>
      <c r="KT42">
        <f>IFERROR(__xludf.DUMMYFUNCTION("""COMPUTED_VALUE"""),0.0)</f>
        <v>0</v>
      </c>
      <c r="KU42">
        <f>IFERROR(__xludf.DUMMYFUNCTION("""COMPUTED_VALUE"""),0.0)</f>
        <v>0</v>
      </c>
      <c r="KV42">
        <f>IFERROR(__xludf.DUMMYFUNCTION("""COMPUTED_VALUE"""),0.0)</f>
        <v>0</v>
      </c>
      <c r="KW42">
        <f>IFERROR(__xludf.DUMMYFUNCTION("""COMPUTED_VALUE"""),0.0)</f>
        <v>0</v>
      </c>
      <c r="KX42">
        <f>IFERROR(__xludf.DUMMYFUNCTION("""COMPUTED_VALUE"""),0.0)</f>
        <v>0</v>
      </c>
      <c r="KY42">
        <f>IFERROR(__xludf.DUMMYFUNCTION("""COMPUTED_VALUE"""),0.0)</f>
        <v>0</v>
      </c>
      <c r="KZ42" t="str">
        <f>IFERROR(__xludf.DUMMYFUNCTION("""COMPUTED_VALUE"""),"x")</f>
        <v>x</v>
      </c>
      <c r="LA42">
        <f>IFERROR(__xludf.DUMMYFUNCTION("""COMPUTED_VALUE"""),1.0)</f>
        <v>1</v>
      </c>
      <c r="LB42">
        <f>IFERROR(__xludf.DUMMYFUNCTION("""COMPUTED_VALUE"""),1.0)</f>
        <v>1</v>
      </c>
      <c r="LC42">
        <f>IFERROR(__xludf.DUMMYFUNCTION("""COMPUTED_VALUE"""),1.0)</f>
        <v>1</v>
      </c>
      <c r="LD42">
        <f>IFERROR(__xludf.DUMMYFUNCTION("""COMPUTED_VALUE"""),1.0)</f>
        <v>1</v>
      </c>
      <c r="LE42">
        <f>IFERROR(__xludf.DUMMYFUNCTION("""COMPUTED_VALUE"""),1.0)</f>
        <v>1</v>
      </c>
      <c r="LF42">
        <f>IFERROR(__xludf.DUMMYFUNCTION("""COMPUTED_VALUE"""),1.0)</f>
        <v>1</v>
      </c>
      <c r="LG42">
        <f>IFERROR(__xludf.DUMMYFUNCTION("""COMPUTED_VALUE"""),1.0)</f>
        <v>1</v>
      </c>
      <c r="LH42">
        <f>IFERROR(__xludf.DUMMYFUNCTION("""COMPUTED_VALUE"""),1.0)</f>
        <v>1</v>
      </c>
      <c r="LI42">
        <f>IFERROR(__xludf.DUMMYFUNCTION("""COMPUTED_VALUE"""),1.0)</f>
        <v>1</v>
      </c>
      <c r="LJ42">
        <f>IFERROR(__xludf.DUMMYFUNCTION("""COMPUTED_VALUE"""),1.0)</f>
        <v>1</v>
      </c>
      <c r="LK42">
        <f>IFERROR(__xludf.DUMMYFUNCTION("""COMPUTED_VALUE"""),1.0)</f>
        <v>1</v>
      </c>
      <c r="LL42">
        <f>IFERROR(__xludf.DUMMYFUNCTION("""COMPUTED_VALUE"""),1.0)</f>
        <v>1</v>
      </c>
      <c r="LM42">
        <f>IFERROR(__xludf.DUMMYFUNCTION("""COMPUTED_VALUE"""),1.0)</f>
        <v>1</v>
      </c>
      <c r="LN42">
        <f>IFERROR(__xludf.DUMMYFUNCTION("""COMPUTED_VALUE"""),1.0)</f>
        <v>1</v>
      </c>
      <c r="LO42">
        <f>IFERROR(__xludf.DUMMYFUNCTION("""COMPUTED_VALUE"""),1.0)</f>
        <v>1</v>
      </c>
      <c r="LP42">
        <f>IFERROR(__xludf.DUMMYFUNCTION("""COMPUTED_VALUE"""),1.0)</f>
        <v>1</v>
      </c>
      <c r="LQ42" t="str">
        <f>IFERROR(__xludf.DUMMYFUNCTION("""COMPUTED_VALUE"""),"x")</f>
        <v>x</v>
      </c>
      <c r="LR42">
        <f>IFERROR(__xludf.DUMMYFUNCTION("""COMPUTED_VALUE"""),0.0)</f>
        <v>0</v>
      </c>
      <c r="LS42">
        <f>IFERROR(__xludf.DUMMYFUNCTION("""COMPUTED_VALUE"""),1.0)</f>
        <v>1</v>
      </c>
      <c r="LT42">
        <f>IFERROR(__xludf.DUMMYFUNCTION("""COMPUTED_VALUE"""),1.0)</f>
        <v>1</v>
      </c>
      <c r="LU42">
        <f>IFERROR(__xludf.DUMMYFUNCTION("""COMPUTED_VALUE"""),0.0)</f>
        <v>0</v>
      </c>
      <c r="LV42">
        <f>IFERROR(__xludf.DUMMYFUNCTION("""COMPUTED_VALUE"""),1.0)</f>
        <v>1</v>
      </c>
      <c r="LW42">
        <f>IFERROR(__xludf.DUMMYFUNCTION("""COMPUTED_VALUE"""),1.0)</f>
        <v>1</v>
      </c>
      <c r="LX42">
        <f>IFERROR(__xludf.DUMMYFUNCTION("""COMPUTED_VALUE"""),0.0)</f>
        <v>0</v>
      </c>
      <c r="LY42">
        <f>IFERROR(__xludf.DUMMYFUNCTION("""COMPUTED_VALUE"""),0.0)</f>
        <v>0</v>
      </c>
      <c r="LZ42">
        <f>IFERROR(__xludf.DUMMYFUNCTION("""COMPUTED_VALUE"""),0.0)</f>
        <v>0</v>
      </c>
      <c r="MA42">
        <f>IFERROR(__xludf.DUMMYFUNCTION("""COMPUTED_VALUE"""),0.0)</f>
        <v>0</v>
      </c>
      <c r="MB42">
        <f>IFERROR(__xludf.DUMMYFUNCTION("""COMPUTED_VALUE"""),1.0)</f>
        <v>1</v>
      </c>
      <c r="MC42">
        <f>IFERROR(__xludf.DUMMYFUNCTION("""COMPUTED_VALUE"""),0.0)</f>
        <v>0</v>
      </c>
      <c r="MD42">
        <f>IFERROR(__xludf.DUMMYFUNCTION("""COMPUTED_VALUE"""),0.0)</f>
        <v>0</v>
      </c>
      <c r="ME42">
        <f>IFERROR(__xludf.DUMMYFUNCTION("""COMPUTED_VALUE"""),0.0)</f>
        <v>0</v>
      </c>
      <c r="MF42">
        <f>IFERROR(__xludf.DUMMYFUNCTION("""COMPUTED_VALUE"""),0.0)</f>
        <v>0</v>
      </c>
      <c r="MG42">
        <f>IFERROR(__xludf.DUMMYFUNCTION("""COMPUTED_VALUE"""),0.0)</f>
        <v>0</v>
      </c>
      <c r="MH42">
        <f>IFERROR(__xludf.DUMMYFUNCTION("""COMPUTED_VALUE"""),0.0)</f>
        <v>0</v>
      </c>
      <c r="MI42">
        <f>IFERROR(__xludf.DUMMYFUNCTION("""COMPUTED_VALUE"""),0.0)</f>
        <v>0</v>
      </c>
      <c r="MJ42">
        <f>IFERROR(__xludf.DUMMYFUNCTION("""COMPUTED_VALUE"""),0.0)</f>
        <v>0</v>
      </c>
      <c r="MK42">
        <f>IFERROR(__xludf.DUMMYFUNCTION("""COMPUTED_VALUE"""),0.0)</f>
        <v>0</v>
      </c>
      <c r="ML42">
        <f>IFERROR(__xludf.DUMMYFUNCTION("""COMPUTED_VALUE"""),0.0)</f>
        <v>0</v>
      </c>
      <c r="MM42">
        <f>IFERROR(__xludf.DUMMYFUNCTION("""COMPUTED_VALUE"""),0.0)</f>
        <v>0</v>
      </c>
      <c r="MN42">
        <f>IFERROR(__xludf.DUMMYFUNCTION("""COMPUTED_VALUE"""),0.0)</f>
        <v>0</v>
      </c>
      <c r="MO42">
        <f>IFERROR(__xludf.DUMMYFUNCTION("""COMPUTED_VALUE"""),0.0)</f>
        <v>0</v>
      </c>
      <c r="MP42">
        <f>IFERROR(__xludf.DUMMYFUNCTION("""COMPUTED_VALUE"""),0.0)</f>
        <v>0</v>
      </c>
      <c r="MQ42">
        <f>IFERROR(__xludf.DUMMYFUNCTION("""COMPUTED_VALUE"""),0.0)</f>
        <v>0</v>
      </c>
      <c r="MR42">
        <f>IFERROR(__xludf.DUMMYFUNCTION("""COMPUTED_VALUE"""),0.0)</f>
        <v>0</v>
      </c>
      <c r="MS42">
        <f>IFERROR(__xludf.DUMMYFUNCTION("""COMPUTED_VALUE"""),0.0)</f>
        <v>0</v>
      </c>
      <c r="MT42" t="str">
        <f>IFERROR(__xludf.DUMMYFUNCTION("""COMPUTED_VALUE"""),"x")</f>
        <v>x</v>
      </c>
      <c r="MU42">
        <f>IFERROR(__xludf.DUMMYFUNCTION("""COMPUTED_VALUE"""),1.0)</f>
        <v>1</v>
      </c>
      <c r="MV42">
        <f>IFERROR(__xludf.DUMMYFUNCTION("""COMPUTED_VALUE"""),0.0)</f>
        <v>0</v>
      </c>
      <c r="MW42">
        <f>IFERROR(__xludf.DUMMYFUNCTION("""COMPUTED_VALUE"""),0.0)</f>
        <v>0</v>
      </c>
      <c r="MX42">
        <f>IFERROR(__xludf.DUMMYFUNCTION("""COMPUTED_VALUE"""),0.0)</f>
        <v>0</v>
      </c>
      <c r="MY42">
        <f>IFERROR(__xludf.DUMMYFUNCTION("""COMPUTED_VALUE"""),0.0)</f>
        <v>0</v>
      </c>
      <c r="MZ42">
        <f>IFERROR(__xludf.DUMMYFUNCTION("""COMPUTED_VALUE"""),0.0)</f>
        <v>0</v>
      </c>
      <c r="NA42">
        <f>IFERROR(__xludf.DUMMYFUNCTION("""COMPUTED_VALUE"""),0.0)</f>
        <v>0</v>
      </c>
      <c r="NB42">
        <f>IFERROR(__xludf.DUMMYFUNCTION("""COMPUTED_VALUE"""),0.0)</f>
        <v>0</v>
      </c>
      <c r="NC42">
        <f>IFERROR(__xludf.DUMMYFUNCTION("""COMPUTED_VALUE"""),0.0)</f>
        <v>0</v>
      </c>
      <c r="ND42">
        <f>IFERROR(__xludf.DUMMYFUNCTION("""COMPUTED_VALUE"""),0.0)</f>
        <v>0</v>
      </c>
      <c r="NE42">
        <f>IFERROR(__xludf.DUMMYFUNCTION("""COMPUTED_VALUE"""),0.0)</f>
        <v>0</v>
      </c>
      <c r="NF42">
        <f>IFERROR(__xludf.DUMMYFUNCTION("""COMPUTED_VALUE"""),1.0)</f>
        <v>1</v>
      </c>
      <c r="NG42">
        <f>IFERROR(__xludf.DUMMYFUNCTION("""COMPUTED_VALUE"""),1.0)</f>
        <v>1</v>
      </c>
      <c r="NH42">
        <f>IFERROR(__xludf.DUMMYFUNCTION("""COMPUTED_VALUE"""),1.0)</f>
        <v>1</v>
      </c>
      <c r="NI42">
        <f>IFERROR(__xludf.DUMMYFUNCTION("""COMPUTED_VALUE"""),1.0)</f>
        <v>1</v>
      </c>
      <c r="NJ42">
        <f>IFERROR(__xludf.DUMMYFUNCTION("""COMPUTED_VALUE"""),1.0)</f>
        <v>1</v>
      </c>
      <c r="NK42">
        <f>IFERROR(__xludf.DUMMYFUNCTION("""COMPUTED_VALUE"""),0.0)</f>
        <v>0</v>
      </c>
      <c r="NL42">
        <f>IFERROR(__xludf.DUMMYFUNCTION("""COMPUTED_VALUE"""),0.0)</f>
        <v>0</v>
      </c>
      <c r="NM42">
        <f>IFERROR(__xludf.DUMMYFUNCTION("""COMPUTED_VALUE"""),0.0)</f>
        <v>0</v>
      </c>
      <c r="NN42">
        <f>IFERROR(__xludf.DUMMYFUNCTION("""COMPUTED_VALUE"""),0.0)</f>
        <v>0</v>
      </c>
      <c r="NO42">
        <f>IFERROR(__xludf.DUMMYFUNCTION("""COMPUTED_VALUE"""),0.0)</f>
        <v>0</v>
      </c>
      <c r="NP42">
        <f>IFERROR(__xludf.DUMMYFUNCTION("""COMPUTED_VALUE"""),0.0)</f>
        <v>0</v>
      </c>
      <c r="NQ42">
        <f>IFERROR(__xludf.DUMMYFUNCTION("""COMPUTED_VALUE"""),0.0)</f>
        <v>0</v>
      </c>
      <c r="NR42">
        <f>IFERROR(__xludf.DUMMYFUNCTION("""COMPUTED_VALUE"""),0.0)</f>
        <v>0</v>
      </c>
    </row>
    <row r="43" ht="15.75" customHeight="1">
      <c r="A43">
        <f>IFERROR(__xludf.DUMMYFUNCTION("""COMPUTED_VALUE"""),42.0)</f>
        <v>42</v>
      </c>
      <c r="B43" t="str">
        <f>IFERROR(__xludf.DUMMYFUNCTION("""COMPUTED_VALUE"""),"MladenP")</f>
        <v>MladenP</v>
      </c>
      <c r="C43" t="str">
        <f>IFERROR(__xludf.DUMMYFUNCTION("""COMPUTED_VALUE"""),"Mladen")</f>
        <v>Mladen</v>
      </c>
      <c r="D43" t="str">
        <f>IFERROR(__xludf.DUMMYFUNCTION("""COMPUTED_VALUE"""),"Puzić")</f>
        <v>Puzić</v>
      </c>
      <c r="E43">
        <f>IFERROR(__xludf.DUMMYFUNCTION("""COMPUTED_VALUE"""),116.0)</f>
        <v>116</v>
      </c>
      <c r="F43" t="str">
        <f>IFERROR(__xludf.DUMMYFUNCTION("""COMPUTED_VALUE"""),"ODOBREN")</f>
        <v>ODOBREN</v>
      </c>
      <c r="G43" t="str">
        <f>IFERROR(__xludf.DUMMYFUNCTION("""COMPUTED_VALUE"""),"Stari grad")</f>
        <v>Stari grad</v>
      </c>
      <c r="H43" t="str">
        <f>IFERROR(__xludf.DUMMYFUNCTION("""COMPUTED_VALUE"""),"Matematička gimnazija")</f>
        <v>Matematička gimnazija</v>
      </c>
      <c r="I43" t="str">
        <f>IFERROR(__xludf.DUMMYFUNCTION("""COMPUTED_VALUE"""),"IV")</f>
        <v>IV</v>
      </c>
      <c r="J43" t="str">
        <f>IFERROR(__xludf.DUMMYFUNCTION("""COMPUTED_VALUE"""),"A")</f>
        <v>A</v>
      </c>
      <c r="K43" t="str">
        <f>IFERROR(__xludf.DUMMYFUNCTION("""COMPUTED_VALUE"""),"Jelena Hadži-Purić")</f>
        <v>Jelena Hadži-Purić</v>
      </c>
      <c r="L43" t="str">
        <f>IFERROR(__xludf.DUMMYFUNCTION("""COMPUTED_VALUE"""),"x")</f>
        <v>x</v>
      </c>
      <c r="M43" t="str">
        <f>IFERROR(__xludf.DUMMYFUNCTION("""COMPUTED_VALUE"""),"-")</f>
        <v>-</v>
      </c>
      <c r="N43" t="str">
        <f>IFERROR(__xludf.DUMMYFUNCTION("""COMPUTED_VALUE"""),"-")</f>
        <v>-</v>
      </c>
      <c r="O43" t="str">
        <f>IFERROR(__xludf.DUMMYFUNCTION("""COMPUTED_VALUE"""),"-")</f>
        <v>-</v>
      </c>
      <c r="P43">
        <f>IFERROR(__xludf.DUMMYFUNCTION("""COMPUTED_VALUE"""),100.0)</f>
        <v>100</v>
      </c>
      <c r="Q43" t="str">
        <f>IFERROR(__xludf.DUMMYFUNCTION("""COMPUTED_VALUE"""),"-")</f>
        <v>-</v>
      </c>
      <c r="R43">
        <f>IFERROR(__xludf.DUMMYFUNCTION("""COMPUTED_VALUE"""),16.0)</f>
        <v>16</v>
      </c>
      <c r="S43" t="str">
        <f>IFERROR(__xludf.DUMMYFUNCTION("""COMPUTED_VALUE"""),"x")</f>
        <v>x</v>
      </c>
      <c r="T43" t="str">
        <f>IFERROR(__xludf.DUMMYFUNCTION("""COMPUTED_VALUE"""),"x")</f>
        <v>x</v>
      </c>
      <c r="U43" t="str">
        <f>IFERROR(__xludf.DUMMYFUNCTION("""COMPUTED_VALUE"""),"-")</f>
        <v>-</v>
      </c>
      <c r="V43" t="str">
        <f>IFERROR(__xludf.DUMMYFUNCTION("""COMPUTED_VALUE"""),"-")</f>
        <v>-</v>
      </c>
      <c r="W43" t="str">
        <f>IFERROR(__xludf.DUMMYFUNCTION("""COMPUTED_VALUE"""),"-")</f>
        <v>-</v>
      </c>
      <c r="X43" t="str">
        <f>IFERROR(__xludf.DUMMYFUNCTION("""COMPUTED_VALUE"""),"-")</f>
        <v>-</v>
      </c>
      <c r="Y43" t="str">
        <f>IFERROR(__xludf.DUMMYFUNCTION("""COMPUTED_VALUE"""),"-")</f>
        <v>-</v>
      </c>
      <c r="Z43" t="str">
        <f>IFERROR(__xludf.DUMMYFUNCTION("""COMPUTED_VALUE"""),"-")</f>
        <v>-</v>
      </c>
      <c r="AA43" t="str">
        <f>IFERROR(__xludf.DUMMYFUNCTION("""COMPUTED_VALUE"""),"-")</f>
        <v>-</v>
      </c>
      <c r="AB43" t="str">
        <f>IFERROR(__xludf.DUMMYFUNCTION("""COMPUTED_VALUE"""),"-")</f>
        <v>-</v>
      </c>
      <c r="AC43" t="str">
        <f>IFERROR(__xludf.DUMMYFUNCTION("""COMPUTED_VALUE"""),"-")</f>
        <v>-</v>
      </c>
      <c r="AD43" t="str">
        <f>IFERROR(__xludf.DUMMYFUNCTION("""COMPUTED_VALUE"""),"-")</f>
        <v>-</v>
      </c>
      <c r="AE43" t="str">
        <f>IFERROR(__xludf.DUMMYFUNCTION("""COMPUTED_VALUE"""),"-")</f>
        <v>-</v>
      </c>
      <c r="AF43" t="str">
        <f>IFERROR(__xludf.DUMMYFUNCTION("""COMPUTED_VALUE"""),"-")</f>
        <v>-</v>
      </c>
      <c r="AG43" t="str">
        <f>IFERROR(__xludf.DUMMYFUNCTION("""COMPUTED_VALUE"""),"-")</f>
        <v>-</v>
      </c>
      <c r="AH43" t="str">
        <f>IFERROR(__xludf.DUMMYFUNCTION("""COMPUTED_VALUE"""),"-")</f>
        <v>-</v>
      </c>
      <c r="AI43" t="str">
        <f>IFERROR(__xludf.DUMMYFUNCTION("""COMPUTED_VALUE"""),"-")</f>
        <v>-</v>
      </c>
      <c r="AJ43" t="str">
        <f>IFERROR(__xludf.DUMMYFUNCTION("""COMPUTED_VALUE"""),"-")</f>
        <v>-</v>
      </c>
      <c r="AK43" t="str">
        <f>IFERROR(__xludf.DUMMYFUNCTION("""COMPUTED_VALUE"""),"-")</f>
        <v>-</v>
      </c>
      <c r="AL43" t="str">
        <f>IFERROR(__xludf.DUMMYFUNCTION("""COMPUTED_VALUE"""),"-")</f>
        <v>-</v>
      </c>
      <c r="AM43" t="str">
        <f>IFERROR(__xludf.DUMMYFUNCTION("""COMPUTED_VALUE"""),"-")</f>
        <v>-</v>
      </c>
      <c r="AN43" t="str">
        <f>IFERROR(__xludf.DUMMYFUNCTION("""COMPUTED_VALUE"""),"-")</f>
        <v>-</v>
      </c>
      <c r="AO43" t="str">
        <f>IFERROR(__xludf.DUMMYFUNCTION("""COMPUTED_VALUE"""),"-")</f>
        <v>-</v>
      </c>
      <c r="AP43" t="str">
        <f>IFERROR(__xludf.DUMMYFUNCTION("""COMPUTED_VALUE"""),"-")</f>
        <v>-</v>
      </c>
      <c r="AQ43" t="str">
        <f>IFERROR(__xludf.DUMMYFUNCTION("""COMPUTED_VALUE"""),"-")</f>
        <v>-</v>
      </c>
      <c r="AR43" t="str">
        <f>IFERROR(__xludf.DUMMYFUNCTION("""COMPUTED_VALUE"""),"-")</f>
        <v>-</v>
      </c>
      <c r="AS43" t="str">
        <f>IFERROR(__xludf.DUMMYFUNCTION("""COMPUTED_VALUE"""),"-")</f>
        <v>-</v>
      </c>
      <c r="AT43" t="str">
        <f>IFERROR(__xludf.DUMMYFUNCTION("""COMPUTED_VALUE"""),"-")</f>
        <v>-</v>
      </c>
      <c r="AU43" t="str">
        <f>IFERROR(__xludf.DUMMYFUNCTION("""COMPUTED_VALUE"""),"-")</f>
        <v>-</v>
      </c>
      <c r="AV43" t="str">
        <f>IFERROR(__xludf.DUMMYFUNCTION("""COMPUTED_VALUE"""),"-")</f>
        <v>-</v>
      </c>
      <c r="AW43" t="str">
        <f>IFERROR(__xludf.DUMMYFUNCTION("""COMPUTED_VALUE"""),"-")</f>
        <v>-</v>
      </c>
      <c r="AX43" t="str">
        <f>IFERROR(__xludf.DUMMYFUNCTION("""COMPUTED_VALUE"""),"-")</f>
        <v>-</v>
      </c>
      <c r="AY43" t="str">
        <f>IFERROR(__xludf.DUMMYFUNCTION("""COMPUTED_VALUE"""),"-")</f>
        <v>-</v>
      </c>
      <c r="AZ43" t="str">
        <f>IFERROR(__xludf.DUMMYFUNCTION("""COMPUTED_VALUE"""),"-")</f>
        <v>-</v>
      </c>
      <c r="BA43" t="str">
        <f>IFERROR(__xludf.DUMMYFUNCTION("""COMPUTED_VALUE"""),"-")</f>
        <v>-</v>
      </c>
      <c r="BB43" t="str">
        <f>IFERROR(__xludf.DUMMYFUNCTION("""COMPUTED_VALUE"""),"-")</f>
        <v>-</v>
      </c>
      <c r="BC43" t="str">
        <f>IFERROR(__xludf.DUMMYFUNCTION("""COMPUTED_VALUE"""),"-")</f>
        <v>-</v>
      </c>
      <c r="BD43" t="str">
        <f>IFERROR(__xludf.DUMMYFUNCTION("""COMPUTED_VALUE"""),"-")</f>
        <v>-</v>
      </c>
      <c r="BE43" t="str">
        <f>IFERROR(__xludf.DUMMYFUNCTION("""COMPUTED_VALUE"""),"-")</f>
        <v>-</v>
      </c>
      <c r="BF43" t="str">
        <f>IFERROR(__xludf.DUMMYFUNCTION("""COMPUTED_VALUE"""),"-")</f>
        <v>-</v>
      </c>
      <c r="BG43" t="str">
        <f>IFERROR(__xludf.DUMMYFUNCTION("""COMPUTED_VALUE"""),"-")</f>
        <v>-</v>
      </c>
      <c r="BH43" t="str">
        <f>IFERROR(__xludf.DUMMYFUNCTION("""COMPUTED_VALUE"""),"-")</f>
        <v>-</v>
      </c>
      <c r="BI43" t="str">
        <f>IFERROR(__xludf.DUMMYFUNCTION("""COMPUTED_VALUE"""),"-")</f>
        <v>-</v>
      </c>
      <c r="BJ43" t="str">
        <f>IFERROR(__xludf.DUMMYFUNCTION("""COMPUTED_VALUE"""),"-")</f>
        <v>-</v>
      </c>
      <c r="BK43" t="str">
        <f>IFERROR(__xludf.DUMMYFUNCTION("""COMPUTED_VALUE"""),"x")</f>
        <v>x</v>
      </c>
      <c r="BL43" t="str">
        <f>IFERROR(__xludf.DUMMYFUNCTION("""COMPUTED_VALUE"""),"-")</f>
        <v>-</v>
      </c>
      <c r="BM43" t="str">
        <f>IFERROR(__xludf.DUMMYFUNCTION("""COMPUTED_VALUE"""),"-")</f>
        <v>-</v>
      </c>
      <c r="BN43" t="str">
        <f>IFERROR(__xludf.DUMMYFUNCTION("""COMPUTED_VALUE"""),"-")</f>
        <v>-</v>
      </c>
      <c r="BO43" t="str">
        <f>IFERROR(__xludf.DUMMYFUNCTION("""COMPUTED_VALUE"""),"-")</f>
        <v>-</v>
      </c>
      <c r="BP43" t="str">
        <f>IFERROR(__xludf.DUMMYFUNCTION("""COMPUTED_VALUE"""),"-")</f>
        <v>-</v>
      </c>
      <c r="BQ43" t="str">
        <f>IFERROR(__xludf.DUMMYFUNCTION("""COMPUTED_VALUE"""),"-")</f>
        <v>-</v>
      </c>
      <c r="BR43" t="str">
        <f>IFERROR(__xludf.DUMMYFUNCTION("""COMPUTED_VALUE"""),"-")</f>
        <v>-</v>
      </c>
      <c r="BS43" t="str">
        <f>IFERROR(__xludf.DUMMYFUNCTION("""COMPUTED_VALUE"""),"-")</f>
        <v>-</v>
      </c>
      <c r="BT43" t="str">
        <f>IFERROR(__xludf.DUMMYFUNCTION("""COMPUTED_VALUE"""),"-")</f>
        <v>-</v>
      </c>
      <c r="BU43" t="str">
        <f>IFERROR(__xludf.DUMMYFUNCTION("""COMPUTED_VALUE"""),"-")</f>
        <v>-</v>
      </c>
      <c r="BV43" t="str">
        <f>IFERROR(__xludf.DUMMYFUNCTION("""COMPUTED_VALUE"""),"-")</f>
        <v>-</v>
      </c>
      <c r="BW43" t="str">
        <f>IFERROR(__xludf.DUMMYFUNCTION("""COMPUTED_VALUE"""),"-")</f>
        <v>-</v>
      </c>
      <c r="BX43" t="str">
        <f>IFERROR(__xludf.DUMMYFUNCTION("""COMPUTED_VALUE"""),"-")</f>
        <v>-</v>
      </c>
      <c r="BY43" t="str">
        <f>IFERROR(__xludf.DUMMYFUNCTION("""COMPUTED_VALUE"""),"-")</f>
        <v>-</v>
      </c>
      <c r="BZ43" t="str">
        <f>IFERROR(__xludf.DUMMYFUNCTION("""COMPUTED_VALUE"""),"-")</f>
        <v>-</v>
      </c>
      <c r="CA43" t="str">
        <f>IFERROR(__xludf.DUMMYFUNCTION("""COMPUTED_VALUE"""),"-")</f>
        <v>-</v>
      </c>
      <c r="CB43" t="str">
        <f>IFERROR(__xludf.DUMMYFUNCTION("""COMPUTED_VALUE"""),"-")</f>
        <v>-</v>
      </c>
      <c r="CC43" t="str">
        <f>IFERROR(__xludf.DUMMYFUNCTION("""COMPUTED_VALUE"""),"-")</f>
        <v>-</v>
      </c>
      <c r="CD43" t="str">
        <f>IFERROR(__xludf.DUMMYFUNCTION("""COMPUTED_VALUE"""),"-")</f>
        <v>-</v>
      </c>
      <c r="CE43" t="str">
        <f>IFERROR(__xludf.DUMMYFUNCTION("""COMPUTED_VALUE"""),"-")</f>
        <v>-</v>
      </c>
      <c r="CF43" t="str">
        <f>IFERROR(__xludf.DUMMYFUNCTION("""COMPUTED_VALUE"""),"-")</f>
        <v>-</v>
      </c>
      <c r="CG43" t="str">
        <f>IFERROR(__xludf.DUMMYFUNCTION("""COMPUTED_VALUE"""),"-")</f>
        <v>-</v>
      </c>
      <c r="CH43" t="str">
        <f>IFERROR(__xludf.DUMMYFUNCTION("""COMPUTED_VALUE"""),"-")</f>
        <v>-</v>
      </c>
      <c r="CI43" t="str">
        <f>IFERROR(__xludf.DUMMYFUNCTION("""COMPUTED_VALUE"""),"-")</f>
        <v>-</v>
      </c>
      <c r="CJ43" t="str">
        <f>IFERROR(__xludf.DUMMYFUNCTION("""COMPUTED_VALUE"""),"-")</f>
        <v>-</v>
      </c>
      <c r="CK43" t="str">
        <f>IFERROR(__xludf.DUMMYFUNCTION("""COMPUTED_VALUE"""),"-")</f>
        <v>-</v>
      </c>
      <c r="CL43" t="str">
        <f>IFERROR(__xludf.DUMMYFUNCTION("""COMPUTED_VALUE"""),"-")</f>
        <v>-</v>
      </c>
      <c r="CM43" t="str">
        <f>IFERROR(__xludf.DUMMYFUNCTION("""COMPUTED_VALUE"""),"-")</f>
        <v>-</v>
      </c>
      <c r="CN43" t="str">
        <f>IFERROR(__xludf.DUMMYFUNCTION("""COMPUTED_VALUE"""),"-")</f>
        <v>-</v>
      </c>
      <c r="CO43" t="str">
        <f>IFERROR(__xludf.DUMMYFUNCTION("""COMPUTED_VALUE"""),"-")</f>
        <v>-</v>
      </c>
      <c r="CP43" t="str">
        <f>IFERROR(__xludf.DUMMYFUNCTION("""COMPUTED_VALUE"""),"-")</f>
        <v>-</v>
      </c>
      <c r="CQ43" t="str">
        <f>IFERROR(__xludf.DUMMYFUNCTION("""COMPUTED_VALUE"""),"-")</f>
        <v>-</v>
      </c>
      <c r="CR43" t="str">
        <f>IFERROR(__xludf.DUMMYFUNCTION("""COMPUTED_VALUE"""),"-")</f>
        <v>-</v>
      </c>
      <c r="CS43" t="str">
        <f>IFERROR(__xludf.DUMMYFUNCTION("""COMPUTED_VALUE"""),"x")</f>
        <v>x</v>
      </c>
      <c r="CT43" t="str">
        <f>IFERROR(__xludf.DUMMYFUNCTION("""COMPUTED_VALUE"""),"-")</f>
        <v>-</v>
      </c>
      <c r="CU43" t="str">
        <f>IFERROR(__xludf.DUMMYFUNCTION("""COMPUTED_VALUE"""),"-")</f>
        <v>-</v>
      </c>
      <c r="CV43" t="str">
        <f>IFERROR(__xludf.DUMMYFUNCTION("""COMPUTED_VALUE"""),"-")</f>
        <v>-</v>
      </c>
      <c r="CW43" t="str">
        <f>IFERROR(__xludf.DUMMYFUNCTION("""COMPUTED_VALUE"""),"-")</f>
        <v>-</v>
      </c>
      <c r="CX43" t="str">
        <f>IFERROR(__xludf.DUMMYFUNCTION("""COMPUTED_VALUE"""),"-")</f>
        <v>-</v>
      </c>
      <c r="CY43" t="str">
        <f>IFERROR(__xludf.DUMMYFUNCTION("""COMPUTED_VALUE"""),"-")</f>
        <v>-</v>
      </c>
      <c r="CZ43" t="str">
        <f>IFERROR(__xludf.DUMMYFUNCTION("""COMPUTED_VALUE"""),"-")</f>
        <v>-</v>
      </c>
      <c r="DA43" t="str">
        <f>IFERROR(__xludf.DUMMYFUNCTION("""COMPUTED_VALUE"""),"-")</f>
        <v>-</v>
      </c>
      <c r="DB43" t="str">
        <f>IFERROR(__xludf.DUMMYFUNCTION("""COMPUTED_VALUE"""),"-")</f>
        <v>-</v>
      </c>
      <c r="DC43" t="str">
        <f>IFERROR(__xludf.DUMMYFUNCTION("""COMPUTED_VALUE"""),"-")</f>
        <v>-</v>
      </c>
      <c r="DD43" t="str">
        <f>IFERROR(__xludf.DUMMYFUNCTION("""COMPUTED_VALUE"""),"-")</f>
        <v>-</v>
      </c>
      <c r="DE43" t="str">
        <f>IFERROR(__xludf.DUMMYFUNCTION("""COMPUTED_VALUE"""),"-")</f>
        <v>-</v>
      </c>
      <c r="DF43" t="str">
        <f>IFERROR(__xludf.DUMMYFUNCTION("""COMPUTED_VALUE"""),"-")</f>
        <v>-</v>
      </c>
      <c r="DG43" t="str">
        <f>IFERROR(__xludf.DUMMYFUNCTION("""COMPUTED_VALUE"""),"-")</f>
        <v>-</v>
      </c>
      <c r="DH43" t="str">
        <f>IFERROR(__xludf.DUMMYFUNCTION("""COMPUTED_VALUE"""),"-")</f>
        <v>-</v>
      </c>
      <c r="DI43" t="str">
        <f>IFERROR(__xludf.DUMMYFUNCTION("""COMPUTED_VALUE"""),"-")</f>
        <v>-</v>
      </c>
      <c r="DJ43" t="str">
        <f>IFERROR(__xludf.DUMMYFUNCTION("""COMPUTED_VALUE"""),"-")</f>
        <v>-</v>
      </c>
      <c r="DK43" t="str">
        <f>IFERROR(__xludf.DUMMYFUNCTION("""COMPUTED_VALUE"""),"-")</f>
        <v>-</v>
      </c>
      <c r="DL43" t="str">
        <f>IFERROR(__xludf.DUMMYFUNCTION("""COMPUTED_VALUE"""),"-")</f>
        <v>-</v>
      </c>
      <c r="DM43" t="str">
        <f>IFERROR(__xludf.DUMMYFUNCTION("""COMPUTED_VALUE"""),"-")</f>
        <v>-</v>
      </c>
      <c r="DN43" t="str">
        <f>IFERROR(__xludf.DUMMYFUNCTION("""COMPUTED_VALUE"""),"-")</f>
        <v>-</v>
      </c>
      <c r="DO43" t="str">
        <f>IFERROR(__xludf.DUMMYFUNCTION("""COMPUTED_VALUE"""),"-")</f>
        <v>-</v>
      </c>
      <c r="DP43" t="str">
        <f>IFERROR(__xludf.DUMMYFUNCTION("""COMPUTED_VALUE"""),"-")</f>
        <v>-</v>
      </c>
      <c r="DQ43" t="str">
        <f>IFERROR(__xludf.DUMMYFUNCTION("""COMPUTED_VALUE"""),"-")</f>
        <v>-</v>
      </c>
      <c r="DR43" t="str">
        <f>IFERROR(__xludf.DUMMYFUNCTION("""COMPUTED_VALUE"""),"-")</f>
        <v>-</v>
      </c>
      <c r="DS43" t="str">
        <f>IFERROR(__xludf.DUMMYFUNCTION("""COMPUTED_VALUE"""),"-")</f>
        <v>-</v>
      </c>
      <c r="DT43" t="str">
        <f>IFERROR(__xludf.DUMMYFUNCTION("""COMPUTED_VALUE"""),"-")</f>
        <v>-</v>
      </c>
      <c r="DU43" t="str">
        <f>IFERROR(__xludf.DUMMYFUNCTION("""COMPUTED_VALUE"""),"-")</f>
        <v>-</v>
      </c>
      <c r="DV43" t="str">
        <f>IFERROR(__xludf.DUMMYFUNCTION("""COMPUTED_VALUE"""),"-")</f>
        <v>-</v>
      </c>
      <c r="DW43" t="str">
        <f>IFERROR(__xludf.DUMMYFUNCTION("""COMPUTED_VALUE"""),"-")</f>
        <v>-</v>
      </c>
      <c r="DX43" t="str">
        <f>IFERROR(__xludf.DUMMYFUNCTION("""COMPUTED_VALUE"""),"-")</f>
        <v>-</v>
      </c>
      <c r="DY43" t="str">
        <f>IFERROR(__xludf.DUMMYFUNCTION("""COMPUTED_VALUE"""),"-")</f>
        <v>-</v>
      </c>
      <c r="DZ43" t="str">
        <f>IFERROR(__xludf.DUMMYFUNCTION("""COMPUTED_VALUE"""),"x")</f>
        <v>x</v>
      </c>
      <c r="EA43" t="str">
        <f>IFERROR(__xludf.DUMMYFUNCTION("""COMPUTED_VALUE"""),"OK")</f>
        <v>OK</v>
      </c>
      <c r="EB43" t="str">
        <f>IFERROR(__xludf.DUMMYFUNCTION("""COMPUTED_VALUE"""),"OK")</f>
        <v>OK</v>
      </c>
      <c r="EC43" t="str">
        <f>IFERROR(__xludf.DUMMYFUNCTION("""COMPUTED_VALUE"""),"OK")</f>
        <v>OK</v>
      </c>
      <c r="ED43" t="str">
        <f>IFERROR(__xludf.DUMMYFUNCTION("""COMPUTED_VALUE"""),"OK")</f>
        <v>OK</v>
      </c>
      <c r="EE43" t="str">
        <f>IFERROR(__xludf.DUMMYFUNCTION("""COMPUTED_VALUE"""),"OK")</f>
        <v>OK</v>
      </c>
      <c r="EF43" t="str">
        <f>IFERROR(__xludf.DUMMYFUNCTION("""COMPUTED_VALUE"""),"OK")</f>
        <v>OK</v>
      </c>
      <c r="EG43" t="str">
        <f>IFERROR(__xludf.DUMMYFUNCTION("""COMPUTED_VALUE"""),"OK")</f>
        <v>OK</v>
      </c>
      <c r="EH43" t="str">
        <f>IFERROR(__xludf.DUMMYFUNCTION("""COMPUTED_VALUE"""),"OK")</f>
        <v>OK</v>
      </c>
      <c r="EI43" t="str">
        <f>IFERROR(__xludf.DUMMYFUNCTION("""COMPUTED_VALUE"""),"OK")</f>
        <v>OK</v>
      </c>
      <c r="EJ43" t="str">
        <f>IFERROR(__xludf.DUMMYFUNCTION("""COMPUTED_VALUE"""),"OK")</f>
        <v>OK</v>
      </c>
      <c r="EK43" t="str">
        <f>IFERROR(__xludf.DUMMYFUNCTION("""COMPUTED_VALUE"""),"OK")</f>
        <v>OK</v>
      </c>
      <c r="EL43" t="str">
        <f>IFERROR(__xludf.DUMMYFUNCTION("""COMPUTED_VALUE"""),"OK")</f>
        <v>OK</v>
      </c>
      <c r="EM43" t="str">
        <f>IFERROR(__xludf.DUMMYFUNCTION("""COMPUTED_VALUE"""),"OK")</f>
        <v>OK</v>
      </c>
      <c r="EN43" t="str">
        <f>IFERROR(__xludf.DUMMYFUNCTION("""COMPUTED_VALUE"""),"OK")</f>
        <v>OK</v>
      </c>
      <c r="EO43" t="str">
        <f>IFERROR(__xludf.DUMMYFUNCTION("""COMPUTED_VALUE"""),"OK")</f>
        <v>OK</v>
      </c>
      <c r="EP43" t="str">
        <f>IFERROR(__xludf.DUMMYFUNCTION("""COMPUTED_VALUE"""),"OK")</f>
        <v>OK</v>
      </c>
      <c r="EQ43" t="str">
        <f>IFERROR(__xludf.DUMMYFUNCTION("""COMPUTED_VALUE"""),"x")</f>
        <v>x</v>
      </c>
      <c r="ER43" t="str">
        <f>IFERROR(__xludf.DUMMYFUNCTION("""COMPUTED_VALUE"""),"-")</f>
        <v>-</v>
      </c>
      <c r="ES43" t="str">
        <f>IFERROR(__xludf.DUMMYFUNCTION("""COMPUTED_VALUE"""),"-")</f>
        <v>-</v>
      </c>
      <c r="ET43" t="str">
        <f>IFERROR(__xludf.DUMMYFUNCTION("""COMPUTED_VALUE"""),"-")</f>
        <v>-</v>
      </c>
      <c r="EU43" t="str">
        <f>IFERROR(__xludf.DUMMYFUNCTION("""COMPUTED_VALUE"""),"-")</f>
        <v>-</v>
      </c>
      <c r="EV43" t="str">
        <f>IFERROR(__xludf.DUMMYFUNCTION("""COMPUTED_VALUE"""),"-")</f>
        <v>-</v>
      </c>
      <c r="EW43" t="str">
        <f>IFERROR(__xludf.DUMMYFUNCTION("""COMPUTED_VALUE"""),"-")</f>
        <v>-</v>
      </c>
      <c r="EX43" t="str">
        <f>IFERROR(__xludf.DUMMYFUNCTION("""COMPUTED_VALUE"""),"-")</f>
        <v>-</v>
      </c>
      <c r="EY43" t="str">
        <f>IFERROR(__xludf.DUMMYFUNCTION("""COMPUTED_VALUE"""),"-")</f>
        <v>-</v>
      </c>
      <c r="EZ43" t="str">
        <f>IFERROR(__xludf.DUMMYFUNCTION("""COMPUTED_VALUE"""),"-")</f>
        <v>-</v>
      </c>
      <c r="FA43" t="str">
        <f>IFERROR(__xludf.DUMMYFUNCTION("""COMPUTED_VALUE"""),"-")</f>
        <v>-</v>
      </c>
      <c r="FB43" t="str">
        <f>IFERROR(__xludf.DUMMYFUNCTION("""COMPUTED_VALUE"""),"-")</f>
        <v>-</v>
      </c>
      <c r="FC43" t="str">
        <f>IFERROR(__xludf.DUMMYFUNCTION("""COMPUTED_VALUE"""),"-")</f>
        <v>-</v>
      </c>
      <c r="FD43" t="str">
        <f>IFERROR(__xludf.DUMMYFUNCTION("""COMPUTED_VALUE"""),"-")</f>
        <v>-</v>
      </c>
      <c r="FE43" t="str">
        <f>IFERROR(__xludf.DUMMYFUNCTION("""COMPUTED_VALUE"""),"-")</f>
        <v>-</v>
      </c>
      <c r="FF43" t="str">
        <f>IFERROR(__xludf.DUMMYFUNCTION("""COMPUTED_VALUE"""),"-")</f>
        <v>-</v>
      </c>
      <c r="FG43" t="str">
        <f>IFERROR(__xludf.DUMMYFUNCTION("""COMPUTED_VALUE"""),"-")</f>
        <v>-</v>
      </c>
      <c r="FH43" t="str">
        <f>IFERROR(__xludf.DUMMYFUNCTION("""COMPUTED_VALUE"""),"-")</f>
        <v>-</v>
      </c>
      <c r="FI43" t="str">
        <f>IFERROR(__xludf.DUMMYFUNCTION("""COMPUTED_VALUE"""),"-")</f>
        <v>-</v>
      </c>
      <c r="FJ43" t="str">
        <f>IFERROR(__xludf.DUMMYFUNCTION("""COMPUTED_VALUE"""),"-")</f>
        <v>-</v>
      </c>
      <c r="FK43" t="str">
        <f>IFERROR(__xludf.DUMMYFUNCTION("""COMPUTED_VALUE"""),"-")</f>
        <v>-</v>
      </c>
      <c r="FL43" t="str">
        <f>IFERROR(__xludf.DUMMYFUNCTION("""COMPUTED_VALUE"""),"-")</f>
        <v>-</v>
      </c>
      <c r="FM43" t="str">
        <f>IFERROR(__xludf.DUMMYFUNCTION("""COMPUTED_VALUE"""),"-")</f>
        <v>-</v>
      </c>
      <c r="FN43" t="str">
        <f>IFERROR(__xludf.DUMMYFUNCTION("""COMPUTED_VALUE"""),"-")</f>
        <v>-</v>
      </c>
      <c r="FO43" t="str">
        <f>IFERROR(__xludf.DUMMYFUNCTION("""COMPUTED_VALUE"""),"-")</f>
        <v>-</v>
      </c>
      <c r="FP43" t="str">
        <f>IFERROR(__xludf.DUMMYFUNCTION("""COMPUTED_VALUE"""),"-")</f>
        <v>-</v>
      </c>
      <c r="FQ43" t="str">
        <f>IFERROR(__xludf.DUMMYFUNCTION("""COMPUTED_VALUE"""),"-")</f>
        <v>-</v>
      </c>
      <c r="FR43" t="str">
        <f>IFERROR(__xludf.DUMMYFUNCTION("""COMPUTED_VALUE"""),"-")</f>
        <v>-</v>
      </c>
      <c r="FS43" t="str">
        <f>IFERROR(__xludf.DUMMYFUNCTION("""COMPUTED_VALUE"""),"-")</f>
        <v>-</v>
      </c>
      <c r="FT43" t="str">
        <f>IFERROR(__xludf.DUMMYFUNCTION("""COMPUTED_VALUE"""),"x")</f>
        <v>x</v>
      </c>
      <c r="FU43" t="str">
        <f>IFERROR(__xludf.DUMMYFUNCTION("""COMPUTED_VALUE"""),"OK")</f>
        <v>OK</v>
      </c>
      <c r="FV43" t="str">
        <f>IFERROR(__xludf.DUMMYFUNCTION("""COMPUTED_VALUE"""),"WA")</f>
        <v>WA</v>
      </c>
      <c r="FW43" t="str">
        <f>IFERROR(__xludf.DUMMYFUNCTION("""COMPUTED_VALUE"""),"WA")</f>
        <v>WA</v>
      </c>
      <c r="FX43" t="str">
        <f>IFERROR(__xludf.DUMMYFUNCTION("""COMPUTED_VALUE"""),"WA")</f>
        <v>WA</v>
      </c>
      <c r="FY43" t="str">
        <f>IFERROR(__xludf.DUMMYFUNCTION("""COMPUTED_VALUE"""),"WA")</f>
        <v>WA</v>
      </c>
      <c r="FZ43" t="str">
        <f>IFERROR(__xludf.DUMMYFUNCTION("""COMPUTED_VALUE"""),"WA")</f>
        <v>WA</v>
      </c>
      <c r="GA43" t="str">
        <f>IFERROR(__xludf.DUMMYFUNCTION("""COMPUTED_VALUE"""),"WA")</f>
        <v>WA</v>
      </c>
      <c r="GB43" t="str">
        <f>IFERROR(__xludf.DUMMYFUNCTION("""COMPUTED_VALUE"""),"WA")</f>
        <v>WA</v>
      </c>
      <c r="GC43" t="str">
        <f>IFERROR(__xludf.DUMMYFUNCTION("""COMPUTED_VALUE"""),"WA")</f>
        <v>WA</v>
      </c>
      <c r="GD43" t="str">
        <f>IFERROR(__xludf.DUMMYFUNCTION("""COMPUTED_VALUE"""),"WA")</f>
        <v>WA</v>
      </c>
      <c r="GE43" t="str">
        <f>IFERROR(__xludf.DUMMYFUNCTION("""COMPUTED_VALUE"""),"WA")</f>
        <v>WA</v>
      </c>
      <c r="GF43" t="str">
        <f>IFERROR(__xludf.DUMMYFUNCTION("""COMPUTED_VALUE"""),"OK")</f>
        <v>OK</v>
      </c>
      <c r="GG43" t="str">
        <f>IFERROR(__xludf.DUMMYFUNCTION("""COMPUTED_VALUE"""),"OK")</f>
        <v>OK</v>
      </c>
      <c r="GH43" t="str">
        <f>IFERROR(__xludf.DUMMYFUNCTION("""COMPUTED_VALUE"""),"OK")</f>
        <v>OK</v>
      </c>
      <c r="GI43" t="str">
        <f>IFERROR(__xludf.DUMMYFUNCTION("""COMPUTED_VALUE"""),"OK")</f>
        <v>OK</v>
      </c>
      <c r="GJ43" t="str">
        <f>IFERROR(__xludf.DUMMYFUNCTION("""COMPUTED_VALUE"""),"OK")</f>
        <v>OK</v>
      </c>
      <c r="GK43" t="str">
        <f>IFERROR(__xludf.DUMMYFUNCTION("""COMPUTED_VALUE"""),"WA")</f>
        <v>WA</v>
      </c>
      <c r="GL43" t="str">
        <f>IFERROR(__xludf.DUMMYFUNCTION("""COMPUTED_VALUE"""),"WA")</f>
        <v>WA</v>
      </c>
      <c r="GM43" t="str">
        <f>IFERROR(__xludf.DUMMYFUNCTION("""COMPUTED_VALUE"""),"WA")</f>
        <v>WA</v>
      </c>
      <c r="GN43" t="str">
        <f>IFERROR(__xludf.DUMMYFUNCTION("""COMPUTED_VALUE"""),"WA")</f>
        <v>WA</v>
      </c>
      <c r="GO43" t="str">
        <f>IFERROR(__xludf.DUMMYFUNCTION("""COMPUTED_VALUE"""),"WA")</f>
        <v>WA</v>
      </c>
      <c r="GP43" t="str">
        <f>IFERROR(__xludf.DUMMYFUNCTION("""COMPUTED_VALUE"""),"WA")</f>
        <v>WA</v>
      </c>
      <c r="GQ43" t="str">
        <f>IFERROR(__xludf.DUMMYFUNCTION("""COMPUTED_VALUE"""),"WA")</f>
        <v>WA</v>
      </c>
      <c r="GR43" t="str">
        <f>IFERROR(__xludf.DUMMYFUNCTION("""COMPUTED_VALUE"""),"WA")</f>
        <v>WA</v>
      </c>
      <c r="GS43" t="str">
        <f>IFERROR(__xludf.DUMMYFUNCTION("""COMPUTED_VALUE"""),"x")</f>
        <v>x</v>
      </c>
      <c r="GT43" t="str">
        <f>IFERROR(__xludf.DUMMYFUNCTION("""COMPUTED_VALUE"""),"x")</f>
        <v>x</v>
      </c>
      <c r="GU43">
        <f>IFERROR(__xludf.DUMMYFUNCTION("""COMPUTED_VALUE"""),0.0)</f>
        <v>0</v>
      </c>
      <c r="GV43">
        <f>IFERROR(__xludf.DUMMYFUNCTION("""COMPUTED_VALUE"""),0.0)</f>
        <v>0</v>
      </c>
      <c r="GW43">
        <f>IFERROR(__xludf.DUMMYFUNCTION("""COMPUTED_VALUE"""),0.0)</f>
        <v>0</v>
      </c>
      <c r="GX43">
        <f>IFERROR(__xludf.DUMMYFUNCTION("""COMPUTED_VALUE"""),0.0)</f>
        <v>0</v>
      </c>
      <c r="GY43">
        <f>IFERROR(__xludf.DUMMYFUNCTION("""COMPUTED_VALUE"""),0.0)</f>
        <v>0</v>
      </c>
      <c r="GZ43">
        <f>IFERROR(__xludf.DUMMYFUNCTION("""COMPUTED_VALUE"""),0.0)</f>
        <v>0</v>
      </c>
      <c r="HA43">
        <f>IFERROR(__xludf.DUMMYFUNCTION("""COMPUTED_VALUE"""),0.0)</f>
        <v>0</v>
      </c>
      <c r="HB43">
        <f>IFERROR(__xludf.DUMMYFUNCTION("""COMPUTED_VALUE"""),0.0)</f>
        <v>0</v>
      </c>
      <c r="HC43">
        <f>IFERROR(__xludf.DUMMYFUNCTION("""COMPUTED_VALUE"""),0.0)</f>
        <v>0</v>
      </c>
      <c r="HD43">
        <f>IFERROR(__xludf.DUMMYFUNCTION("""COMPUTED_VALUE"""),0.0)</f>
        <v>0</v>
      </c>
      <c r="HE43">
        <f>IFERROR(__xludf.DUMMYFUNCTION("""COMPUTED_VALUE"""),0.0)</f>
        <v>0</v>
      </c>
      <c r="HF43">
        <f>IFERROR(__xludf.DUMMYFUNCTION("""COMPUTED_VALUE"""),0.0)</f>
        <v>0</v>
      </c>
      <c r="HG43">
        <f>IFERROR(__xludf.DUMMYFUNCTION("""COMPUTED_VALUE"""),0.0)</f>
        <v>0</v>
      </c>
      <c r="HH43">
        <f>IFERROR(__xludf.DUMMYFUNCTION("""COMPUTED_VALUE"""),0.0)</f>
        <v>0</v>
      </c>
      <c r="HI43">
        <f>IFERROR(__xludf.DUMMYFUNCTION("""COMPUTED_VALUE"""),0.0)</f>
        <v>0</v>
      </c>
      <c r="HJ43">
        <f>IFERROR(__xludf.DUMMYFUNCTION("""COMPUTED_VALUE"""),0.0)</f>
        <v>0</v>
      </c>
      <c r="HK43">
        <f>IFERROR(__xludf.DUMMYFUNCTION("""COMPUTED_VALUE"""),0.0)</f>
        <v>0</v>
      </c>
      <c r="HL43">
        <f>IFERROR(__xludf.DUMMYFUNCTION("""COMPUTED_VALUE"""),0.0)</f>
        <v>0</v>
      </c>
      <c r="HM43">
        <f>IFERROR(__xludf.DUMMYFUNCTION("""COMPUTED_VALUE"""),0.0)</f>
        <v>0</v>
      </c>
      <c r="HN43">
        <f>IFERROR(__xludf.DUMMYFUNCTION("""COMPUTED_VALUE"""),0.0)</f>
        <v>0</v>
      </c>
      <c r="HO43">
        <f>IFERROR(__xludf.DUMMYFUNCTION("""COMPUTED_VALUE"""),0.0)</f>
        <v>0</v>
      </c>
      <c r="HP43">
        <f>IFERROR(__xludf.DUMMYFUNCTION("""COMPUTED_VALUE"""),0.0)</f>
        <v>0</v>
      </c>
      <c r="HQ43">
        <f>IFERROR(__xludf.DUMMYFUNCTION("""COMPUTED_VALUE"""),0.0)</f>
        <v>0</v>
      </c>
      <c r="HR43">
        <f>IFERROR(__xludf.DUMMYFUNCTION("""COMPUTED_VALUE"""),0.0)</f>
        <v>0</v>
      </c>
      <c r="HS43">
        <f>IFERROR(__xludf.DUMMYFUNCTION("""COMPUTED_VALUE"""),0.0)</f>
        <v>0</v>
      </c>
      <c r="HT43">
        <f>IFERROR(__xludf.DUMMYFUNCTION("""COMPUTED_VALUE"""),0.0)</f>
        <v>0</v>
      </c>
      <c r="HU43">
        <f>IFERROR(__xludf.DUMMYFUNCTION("""COMPUTED_VALUE"""),0.0)</f>
        <v>0</v>
      </c>
      <c r="HV43">
        <f>IFERROR(__xludf.DUMMYFUNCTION("""COMPUTED_VALUE"""),0.0)</f>
        <v>0</v>
      </c>
      <c r="HW43">
        <f>IFERROR(__xludf.DUMMYFUNCTION("""COMPUTED_VALUE"""),0.0)</f>
        <v>0</v>
      </c>
      <c r="HX43">
        <f>IFERROR(__xludf.DUMMYFUNCTION("""COMPUTED_VALUE"""),0.0)</f>
        <v>0</v>
      </c>
      <c r="HY43">
        <f>IFERROR(__xludf.DUMMYFUNCTION("""COMPUTED_VALUE"""),0.0)</f>
        <v>0</v>
      </c>
      <c r="HZ43">
        <f>IFERROR(__xludf.DUMMYFUNCTION("""COMPUTED_VALUE"""),0.0)</f>
        <v>0</v>
      </c>
      <c r="IA43">
        <f>IFERROR(__xludf.DUMMYFUNCTION("""COMPUTED_VALUE"""),0.0)</f>
        <v>0</v>
      </c>
      <c r="IB43">
        <f>IFERROR(__xludf.DUMMYFUNCTION("""COMPUTED_VALUE"""),0.0)</f>
        <v>0</v>
      </c>
      <c r="IC43">
        <f>IFERROR(__xludf.DUMMYFUNCTION("""COMPUTED_VALUE"""),0.0)</f>
        <v>0</v>
      </c>
      <c r="ID43">
        <f>IFERROR(__xludf.DUMMYFUNCTION("""COMPUTED_VALUE"""),0.0)</f>
        <v>0</v>
      </c>
      <c r="IE43">
        <f>IFERROR(__xludf.DUMMYFUNCTION("""COMPUTED_VALUE"""),0.0)</f>
        <v>0</v>
      </c>
      <c r="IF43">
        <f>IFERROR(__xludf.DUMMYFUNCTION("""COMPUTED_VALUE"""),0.0)</f>
        <v>0</v>
      </c>
      <c r="IG43">
        <f>IFERROR(__xludf.DUMMYFUNCTION("""COMPUTED_VALUE"""),0.0)</f>
        <v>0</v>
      </c>
      <c r="IH43">
        <f>IFERROR(__xludf.DUMMYFUNCTION("""COMPUTED_VALUE"""),0.0)</f>
        <v>0</v>
      </c>
      <c r="II43">
        <f>IFERROR(__xludf.DUMMYFUNCTION("""COMPUTED_VALUE"""),0.0)</f>
        <v>0</v>
      </c>
      <c r="IJ43">
        <f>IFERROR(__xludf.DUMMYFUNCTION("""COMPUTED_VALUE"""),0.0)</f>
        <v>0</v>
      </c>
      <c r="IK43" t="str">
        <f>IFERROR(__xludf.DUMMYFUNCTION("""COMPUTED_VALUE"""),"x")</f>
        <v>x</v>
      </c>
      <c r="IL43">
        <f>IFERROR(__xludf.DUMMYFUNCTION("""COMPUTED_VALUE"""),0.0)</f>
        <v>0</v>
      </c>
      <c r="IM43">
        <f>IFERROR(__xludf.DUMMYFUNCTION("""COMPUTED_VALUE"""),0.0)</f>
        <v>0</v>
      </c>
      <c r="IN43">
        <f>IFERROR(__xludf.DUMMYFUNCTION("""COMPUTED_VALUE"""),0.0)</f>
        <v>0</v>
      </c>
      <c r="IO43">
        <f>IFERROR(__xludf.DUMMYFUNCTION("""COMPUTED_VALUE"""),0.0)</f>
        <v>0</v>
      </c>
      <c r="IP43">
        <f>IFERROR(__xludf.DUMMYFUNCTION("""COMPUTED_VALUE"""),0.0)</f>
        <v>0</v>
      </c>
      <c r="IQ43">
        <f>IFERROR(__xludf.DUMMYFUNCTION("""COMPUTED_VALUE"""),0.0)</f>
        <v>0</v>
      </c>
      <c r="IR43">
        <f>IFERROR(__xludf.DUMMYFUNCTION("""COMPUTED_VALUE"""),0.0)</f>
        <v>0</v>
      </c>
      <c r="IS43">
        <f>IFERROR(__xludf.DUMMYFUNCTION("""COMPUTED_VALUE"""),0.0)</f>
        <v>0</v>
      </c>
      <c r="IT43">
        <f>IFERROR(__xludf.DUMMYFUNCTION("""COMPUTED_VALUE"""),0.0)</f>
        <v>0</v>
      </c>
      <c r="IU43">
        <f>IFERROR(__xludf.DUMMYFUNCTION("""COMPUTED_VALUE"""),0.0)</f>
        <v>0</v>
      </c>
      <c r="IV43">
        <f>IFERROR(__xludf.DUMMYFUNCTION("""COMPUTED_VALUE"""),0.0)</f>
        <v>0</v>
      </c>
      <c r="IW43">
        <f>IFERROR(__xludf.DUMMYFUNCTION("""COMPUTED_VALUE"""),0.0)</f>
        <v>0</v>
      </c>
      <c r="IX43">
        <f>IFERROR(__xludf.DUMMYFUNCTION("""COMPUTED_VALUE"""),0.0)</f>
        <v>0</v>
      </c>
      <c r="IY43">
        <f>IFERROR(__xludf.DUMMYFUNCTION("""COMPUTED_VALUE"""),0.0)</f>
        <v>0</v>
      </c>
      <c r="IZ43">
        <f>IFERROR(__xludf.DUMMYFUNCTION("""COMPUTED_VALUE"""),0.0)</f>
        <v>0</v>
      </c>
      <c r="JA43">
        <f>IFERROR(__xludf.DUMMYFUNCTION("""COMPUTED_VALUE"""),0.0)</f>
        <v>0</v>
      </c>
      <c r="JB43">
        <f>IFERROR(__xludf.DUMMYFUNCTION("""COMPUTED_VALUE"""),0.0)</f>
        <v>0</v>
      </c>
      <c r="JC43">
        <f>IFERROR(__xludf.DUMMYFUNCTION("""COMPUTED_VALUE"""),0.0)</f>
        <v>0</v>
      </c>
      <c r="JD43">
        <f>IFERROR(__xludf.DUMMYFUNCTION("""COMPUTED_VALUE"""),0.0)</f>
        <v>0</v>
      </c>
      <c r="JE43">
        <f>IFERROR(__xludf.DUMMYFUNCTION("""COMPUTED_VALUE"""),0.0)</f>
        <v>0</v>
      </c>
      <c r="JF43">
        <f>IFERROR(__xludf.DUMMYFUNCTION("""COMPUTED_VALUE"""),0.0)</f>
        <v>0</v>
      </c>
      <c r="JG43">
        <f>IFERROR(__xludf.DUMMYFUNCTION("""COMPUTED_VALUE"""),0.0)</f>
        <v>0</v>
      </c>
      <c r="JH43">
        <f>IFERROR(__xludf.DUMMYFUNCTION("""COMPUTED_VALUE"""),0.0)</f>
        <v>0</v>
      </c>
      <c r="JI43">
        <f>IFERROR(__xludf.DUMMYFUNCTION("""COMPUTED_VALUE"""),0.0)</f>
        <v>0</v>
      </c>
      <c r="JJ43">
        <f>IFERROR(__xludf.DUMMYFUNCTION("""COMPUTED_VALUE"""),0.0)</f>
        <v>0</v>
      </c>
      <c r="JK43">
        <f>IFERROR(__xludf.DUMMYFUNCTION("""COMPUTED_VALUE"""),0.0)</f>
        <v>0</v>
      </c>
      <c r="JL43">
        <f>IFERROR(__xludf.DUMMYFUNCTION("""COMPUTED_VALUE"""),0.0)</f>
        <v>0</v>
      </c>
      <c r="JM43">
        <f>IFERROR(__xludf.DUMMYFUNCTION("""COMPUTED_VALUE"""),0.0)</f>
        <v>0</v>
      </c>
      <c r="JN43">
        <f>IFERROR(__xludf.DUMMYFUNCTION("""COMPUTED_VALUE"""),0.0)</f>
        <v>0</v>
      </c>
      <c r="JO43">
        <f>IFERROR(__xludf.DUMMYFUNCTION("""COMPUTED_VALUE"""),0.0)</f>
        <v>0</v>
      </c>
      <c r="JP43">
        <f>IFERROR(__xludf.DUMMYFUNCTION("""COMPUTED_VALUE"""),0.0)</f>
        <v>0</v>
      </c>
      <c r="JQ43">
        <f>IFERROR(__xludf.DUMMYFUNCTION("""COMPUTED_VALUE"""),0.0)</f>
        <v>0</v>
      </c>
      <c r="JR43">
        <f>IFERROR(__xludf.DUMMYFUNCTION("""COMPUTED_VALUE"""),0.0)</f>
        <v>0</v>
      </c>
      <c r="JS43" t="str">
        <f>IFERROR(__xludf.DUMMYFUNCTION("""COMPUTED_VALUE"""),"x")</f>
        <v>x</v>
      </c>
      <c r="JT43">
        <f>IFERROR(__xludf.DUMMYFUNCTION("""COMPUTED_VALUE"""),0.0)</f>
        <v>0</v>
      </c>
      <c r="JU43">
        <f>IFERROR(__xludf.DUMMYFUNCTION("""COMPUTED_VALUE"""),0.0)</f>
        <v>0</v>
      </c>
      <c r="JV43">
        <f>IFERROR(__xludf.DUMMYFUNCTION("""COMPUTED_VALUE"""),0.0)</f>
        <v>0</v>
      </c>
      <c r="JW43">
        <f>IFERROR(__xludf.DUMMYFUNCTION("""COMPUTED_VALUE"""),0.0)</f>
        <v>0</v>
      </c>
      <c r="JX43">
        <f>IFERROR(__xludf.DUMMYFUNCTION("""COMPUTED_VALUE"""),0.0)</f>
        <v>0</v>
      </c>
      <c r="JY43">
        <f>IFERROR(__xludf.DUMMYFUNCTION("""COMPUTED_VALUE"""),0.0)</f>
        <v>0</v>
      </c>
      <c r="JZ43">
        <f>IFERROR(__xludf.DUMMYFUNCTION("""COMPUTED_VALUE"""),0.0)</f>
        <v>0</v>
      </c>
      <c r="KA43">
        <f>IFERROR(__xludf.DUMMYFUNCTION("""COMPUTED_VALUE"""),0.0)</f>
        <v>0</v>
      </c>
      <c r="KB43">
        <f>IFERROR(__xludf.DUMMYFUNCTION("""COMPUTED_VALUE"""),0.0)</f>
        <v>0</v>
      </c>
      <c r="KC43">
        <f>IFERROR(__xludf.DUMMYFUNCTION("""COMPUTED_VALUE"""),0.0)</f>
        <v>0</v>
      </c>
      <c r="KD43">
        <f>IFERROR(__xludf.DUMMYFUNCTION("""COMPUTED_VALUE"""),0.0)</f>
        <v>0</v>
      </c>
      <c r="KE43">
        <f>IFERROR(__xludf.DUMMYFUNCTION("""COMPUTED_VALUE"""),0.0)</f>
        <v>0</v>
      </c>
      <c r="KF43">
        <f>IFERROR(__xludf.DUMMYFUNCTION("""COMPUTED_VALUE"""),0.0)</f>
        <v>0</v>
      </c>
      <c r="KG43">
        <f>IFERROR(__xludf.DUMMYFUNCTION("""COMPUTED_VALUE"""),0.0)</f>
        <v>0</v>
      </c>
      <c r="KH43">
        <f>IFERROR(__xludf.DUMMYFUNCTION("""COMPUTED_VALUE"""),0.0)</f>
        <v>0</v>
      </c>
      <c r="KI43">
        <f>IFERROR(__xludf.DUMMYFUNCTION("""COMPUTED_VALUE"""),0.0)</f>
        <v>0</v>
      </c>
      <c r="KJ43">
        <f>IFERROR(__xludf.DUMMYFUNCTION("""COMPUTED_VALUE"""),0.0)</f>
        <v>0</v>
      </c>
      <c r="KK43">
        <f>IFERROR(__xludf.DUMMYFUNCTION("""COMPUTED_VALUE"""),0.0)</f>
        <v>0</v>
      </c>
      <c r="KL43">
        <f>IFERROR(__xludf.DUMMYFUNCTION("""COMPUTED_VALUE"""),0.0)</f>
        <v>0</v>
      </c>
      <c r="KM43">
        <f>IFERROR(__xludf.DUMMYFUNCTION("""COMPUTED_VALUE"""),0.0)</f>
        <v>0</v>
      </c>
      <c r="KN43">
        <f>IFERROR(__xludf.DUMMYFUNCTION("""COMPUTED_VALUE"""),0.0)</f>
        <v>0</v>
      </c>
      <c r="KO43">
        <f>IFERROR(__xludf.DUMMYFUNCTION("""COMPUTED_VALUE"""),0.0)</f>
        <v>0</v>
      </c>
      <c r="KP43">
        <f>IFERROR(__xludf.DUMMYFUNCTION("""COMPUTED_VALUE"""),0.0)</f>
        <v>0</v>
      </c>
      <c r="KQ43">
        <f>IFERROR(__xludf.DUMMYFUNCTION("""COMPUTED_VALUE"""),0.0)</f>
        <v>0</v>
      </c>
      <c r="KR43">
        <f>IFERROR(__xludf.DUMMYFUNCTION("""COMPUTED_VALUE"""),0.0)</f>
        <v>0</v>
      </c>
      <c r="KS43">
        <f>IFERROR(__xludf.DUMMYFUNCTION("""COMPUTED_VALUE"""),0.0)</f>
        <v>0</v>
      </c>
      <c r="KT43">
        <f>IFERROR(__xludf.DUMMYFUNCTION("""COMPUTED_VALUE"""),0.0)</f>
        <v>0</v>
      </c>
      <c r="KU43">
        <f>IFERROR(__xludf.DUMMYFUNCTION("""COMPUTED_VALUE"""),0.0)</f>
        <v>0</v>
      </c>
      <c r="KV43">
        <f>IFERROR(__xludf.DUMMYFUNCTION("""COMPUTED_VALUE"""),0.0)</f>
        <v>0</v>
      </c>
      <c r="KW43">
        <f>IFERROR(__xludf.DUMMYFUNCTION("""COMPUTED_VALUE"""),0.0)</f>
        <v>0</v>
      </c>
      <c r="KX43">
        <f>IFERROR(__xludf.DUMMYFUNCTION("""COMPUTED_VALUE"""),0.0)</f>
        <v>0</v>
      </c>
      <c r="KY43">
        <f>IFERROR(__xludf.DUMMYFUNCTION("""COMPUTED_VALUE"""),0.0)</f>
        <v>0</v>
      </c>
      <c r="KZ43" t="str">
        <f>IFERROR(__xludf.DUMMYFUNCTION("""COMPUTED_VALUE"""),"x")</f>
        <v>x</v>
      </c>
      <c r="LA43">
        <f>IFERROR(__xludf.DUMMYFUNCTION("""COMPUTED_VALUE"""),1.0)</f>
        <v>1</v>
      </c>
      <c r="LB43">
        <f>IFERROR(__xludf.DUMMYFUNCTION("""COMPUTED_VALUE"""),1.0)</f>
        <v>1</v>
      </c>
      <c r="LC43">
        <f>IFERROR(__xludf.DUMMYFUNCTION("""COMPUTED_VALUE"""),1.0)</f>
        <v>1</v>
      </c>
      <c r="LD43">
        <f>IFERROR(__xludf.DUMMYFUNCTION("""COMPUTED_VALUE"""),1.0)</f>
        <v>1</v>
      </c>
      <c r="LE43">
        <f>IFERROR(__xludf.DUMMYFUNCTION("""COMPUTED_VALUE"""),1.0)</f>
        <v>1</v>
      </c>
      <c r="LF43">
        <f>IFERROR(__xludf.DUMMYFUNCTION("""COMPUTED_VALUE"""),1.0)</f>
        <v>1</v>
      </c>
      <c r="LG43">
        <f>IFERROR(__xludf.DUMMYFUNCTION("""COMPUTED_VALUE"""),1.0)</f>
        <v>1</v>
      </c>
      <c r="LH43">
        <f>IFERROR(__xludf.DUMMYFUNCTION("""COMPUTED_VALUE"""),1.0)</f>
        <v>1</v>
      </c>
      <c r="LI43">
        <f>IFERROR(__xludf.DUMMYFUNCTION("""COMPUTED_VALUE"""),1.0)</f>
        <v>1</v>
      </c>
      <c r="LJ43">
        <f>IFERROR(__xludf.DUMMYFUNCTION("""COMPUTED_VALUE"""),1.0)</f>
        <v>1</v>
      </c>
      <c r="LK43">
        <f>IFERROR(__xludf.DUMMYFUNCTION("""COMPUTED_VALUE"""),1.0)</f>
        <v>1</v>
      </c>
      <c r="LL43">
        <f>IFERROR(__xludf.DUMMYFUNCTION("""COMPUTED_VALUE"""),1.0)</f>
        <v>1</v>
      </c>
      <c r="LM43">
        <f>IFERROR(__xludf.DUMMYFUNCTION("""COMPUTED_VALUE"""),1.0)</f>
        <v>1</v>
      </c>
      <c r="LN43">
        <f>IFERROR(__xludf.DUMMYFUNCTION("""COMPUTED_VALUE"""),1.0)</f>
        <v>1</v>
      </c>
      <c r="LO43">
        <f>IFERROR(__xludf.DUMMYFUNCTION("""COMPUTED_VALUE"""),1.0)</f>
        <v>1</v>
      </c>
      <c r="LP43">
        <f>IFERROR(__xludf.DUMMYFUNCTION("""COMPUTED_VALUE"""),1.0)</f>
        <v>1</v>
      </c>
      <c r="LQ43" t="str">
        <f>IFERROR(__xludf.DUMMYFUNCTION("""COMPUTED_VALUE"""),"x")</f>
        <v>x</v>
      </c>
      <c r="LR43">
        <f>IFERROR(__xludf.DUMMYFUNCTION("""COMPUTED_VALUE"""),0.0)</f>
        <v>0</v>
      </c>
      <c r="LS43">
        <f>IFERROR(__xludf.DUMMYFUNCTION("""COMPUTED_VALUE"""),0.0)</f>
        <v>0</v>
      </c>
      <c r="LT43">
        <f>IFERROR(__xludf.DUMMYFUNCTION("""COMPUTED_VALUE"""),0.0)</f>
        <v>0</v>
      </c>
      <c r="LU43">
        <f>IFERROR(__xludf.DUMMYFUNCTION("""COMPUTED_VALUE"""),0.0)</f>
        <v>0</v>
      </c>
      <c r="LV43">
        <f>IFERROR(__xludf.DUMMYFUNCTION("""COMPUTED_VALUE"""),0.0)</f>
        <v>0</v>
      </c>
      <c r="LW43">
        <f>IFERROR(__xludf.DUMMYFUNCTION("""COMPUTED_VALUE"""),0.0)</f>
        <v>0</v>
      </c>
      <c r="LX43">
        <f>IFERROR(__xludf.DUMMYFUNCTION("""COMPUTED_VALUE"""),0.0)</f>
        <v>0</v>
      </c>
      <c r="LY43">
        <f>IFERROR(__xludf.DUMMYFUNCTION("""COMPUTED_VALUE"""),0.0)</f>
        <v>0</v>
      </c>
      <c r="LZ43">
        <f>IFERROR(__xludf.DUMMYFUNCTION("""COMPUTED_VALUE"""),0.0)</f>
        <v>0</v>
      </c>
      <c r="MA43">
        <f>IFERROR(__xludf.DUMMYFUNCTION("""COMPUTED_VALUE"""),0.0)</f>
        <v>0</v>
      </c>
      <c r="MB43">
        <f>IFERROR(__xludf.DUMMYFUNCTION("""COMPUTED_VALUE"""),0.0)</f>
        <v>0</v>
      </c>
      <c r="MC43">
        <f>IFERROR(__xludf.DUMMYFUNCTION("""COMPUTED_VALUE"""),0.0)</f>
        <v>0</v>
      </c>
      <c r="MD43">
        <f>IFERROR(__xludf.DUMMYFUNCTION("""COMPUTED_VALUE"""),0.0)</f>
        <v>0</v>
      </c>
      <c r="ME43">
        <f>IFERROR(__xludf.DUMMYFUNCTION("""COMPUTED_VALUE"""),0.0)</f>
        <v>0</v>
      </c>
      <c r="MF43">
        <f>IFERROR(__xludf.DUMMYFUNCTION("""COMPUTED_VALUE"""),0.0)</f>
        <v>0</v>
      </c>
      <c r="MG43">
        <f>IFERROR(__xludf.DUMMYFUNCTION("""COMPUTED_VALUE"""),0.0)</f>
        <v>0</v>
      </c>
      <c r="MH43">
        <f>IFERROR(__xludf.DUMMYFUNCTION("""COMPUTED_VALUE"""),0.0)</f>
        <v>0</v>
      </c>
      <c r="MI43">
        <f>IFERROR(__xludf.DUMMYFUNCTION("""COMPUTED_VALUE"""),0.0)</f>
        <v>0</v>
      </c>
      <c r="MJ43">
        <f>IFERROR(__xludf.DUMMYFUNCTION("""COMPUTED_VALUE"""),0.0)</f>
        <v>0</v>
      </c>
      <c r="MK43">
        <f>IFERROR(__xludf.DUMMYFUNCTION("""COMPUTED_VALUE"""),0.0)</f>
        <v>0</v>
      </c>
      <c r="ML43">
        <f>IFERROR(__xludf.DUMMYFUNCTION("""COMPUTED_VALUE"""),0.0)</f>
        <v>0</v>
      </c>
      <c r="MM43">
        <f>IFERROR(__xludf.DUMMYFUNCTION("""COMPUTED_VALUE"""),0.0)</f>
        <v>0</v>
      </c>
      <c r="MN43">
        <f>IFERROR(__xludf.DUMMYFUNCTION("""COMPUTED_VALUE"""),0.0)</f>
        <v>0</v>
      </c>
      <c r="MO43">
        <f>IFERROR(__xludf.DUMMYFUNCTION("""COMPUTED_VALUE"""),0.0)</f>
        <v>0</v>
      </c>
      <c r="MP43">
        <f>IFERROR(__xludf.DUMMYFUNCTION("""COMPUTED_VALUE"""),0.0)</f>
        <v>0</v>
      </c>
      <c r="MQ43">
        <f>IFERROR(__xludf.DUMMYFUNCTION("""COMPUTED_VALUE"""),0.0)</f>
        <v>0</v>
      </c>
      <c r="MR43">
        <f>IFERROR(__xludf.DUMMYFUNCTION("""COMPUTED_VALUE"""),0.0)</f>
        <v>0</v>
      </c>
      <c r="MS43">
        <f>IFERROR(__xludf.DUMMYFUNCTION("""COMPUTED_VALUE"""),0.0)</f>
        <v>0</v>
      </c>
      <c r="MT43" t="str">
        <f>IFERROR(__xludf.DUMMYFUNCTION("""COMPUTED_VALUE"""),"x")</f>
        <v>x</v>
      </c>
      <c r="MU43">
        <f>IFERROR(__xludf.DUMMYFUNCTION("""COMPUTED_VALUE"""),1.0)</f>
        <v>1</v>
      </c>
      <c r="MV43">
        <f>IFERROR(__xludf.DUMMYFUNCTION("""COMPUTED_VALUE"""),0.0)</f>
        <v>0</v>
      </c>
      <c r="MW43">
        <f>IFERROR(__xludf.DUMMYFUNCTION("""COMPUTED_VALUE"""),0.0)</f>
        <v>0</v>
      </c>
      <c r="MX43">
        <f>IFERROR(__xludf.DUMMYFUNCTION("""COMPUTED_VALUE"""),0.0)</f>
        <v>0</v>
      </c>
      <c r="MY43">
        <f>IFERROR(__xludf.DUMMYFUNCTION("""COMPUTED_VALUE"""),0.0)</f>
        <v>0</v>
      </c>
      <c r="MZ43">
        <f>IFERROR(__xludf.DUMMYFUNCTION("""COMPUTED_VALUE"""),0.0)</f>
        <v>0</v>
      </c>
      <c r="NA43">
        <f>IFERROR(__xludf.DUMMYFUNCTION("""COMPUTED_VALUE"""),0.0)</f>
        <v>0</v>
      </c>
      <c r="NB43">
        <f>IFERROR(__xludf.DUMMYFUNCTION("""COMPUTED_VALUE"""),0.0)</f>
        <v>0</v>
      </c>
      <c r="NC43">
        <f>IFERROR(__xludf.DUMMYFUNCTION("""COMPUTED_VALUE"""),0.0)</f>
        <v>0</v>
      </c>
      <c r="ND43">
        <f>IFERROR(__xludf.DUMMYFUNCTION("""COMPUTED_VALUE"""),0.0)</f>
        <v>0</v>
      </c>
      <c r="NE43">
        <f>IFERROR(__xludf.DUMMYFUNCTION("""COMPUTED_VALUE"""),0.0)</f>
        <v>0</v>
      </c>
      <c r="NF43">
        <f>IFERROR(__xludf.DUMMYFUNCTION("""COMPUTED_VALUE"""),1.0)</f>
        <v>1</v>
      </c>
      <c r="NG43">
        <f>IFERROR(__xludf.DUMMYFUNCTION("""COMPUTED_VALUE"""),1.0)</f>
        <v>1</v>
      </c>
      <c r="NH43">
        <f>IFERROR(__xludf.DUMMYFUNCTION("""COMPUTED_VALUE"""),1.0)</f>
        <v>1</v>
      </c>
      <c r="NI43">
        <f>IFERROR(__xludf.DUMMYFUNCTION("""COMPUTED_VALUE"""),1.0)</f>
        <v>1</v>
      </c>
      <c r="NJ43">
        <f>IFERROR(__xludf.DUMMYFUNCTION("""COMPUTED_VALUE"""),1.0)</f>
        <v>1</v>
      </c>
      <c r="NK43">
        <f>IFERROR(__xludf.DUMMYFUNCTION("""COMPUTED_VALUE"""),0.0)</f>
        <v>0</v>
      </c>
      <c r="NL43">
        <f>IFERROR(__xludf.DUMMYFUNCTION("""COMPUTED_VALUE"""),0.0)</f>
        <v>0</v>
      </c>
      <c r="NM43">
        <f>IFERROR(__xludf.DUMMYFUNCTION("""COMPUTED_VALUE"""),0.0)</f>
        <v>0</v>
      </c>
      <c r="NN43">
        <f>IFERROR(__xludf.DUMMYFUNCTION("""COMPUTED_VALUE"""),0.0)</f>
        <v>0</v>
      </c>
      <c r="NO43">
        <f>IFERROR(__xludf.DUMMYFUNCTION("""COMPUTED_VALUE"""),0.0)</f>
        <v>0</v>
      </c>
      <c r="NP43">
        <f>IFERROR(__xludf.DUMMYFUNCTION("""COMPUTED_VALUE"""),0.0)</f>
        <v>0</v>
      </c>
      <c r="NQ43">
        <f>IFERROR(__xludf.DUMMYFUNCTION("""COMPUTED_VALUE"""),0.0)</f>
        <v>0</v>
      </c>
      <c r="NR43">
        <f>IFERROR(__xludf.DUMMYFUNCTION("""COMPUTED_VALUE"""),0.0)</f>
        <v>0</v>
      </c>
    </row>
    <row r="44" ht="15.75" customHeight="1">
      <c r="A44">
        <f>IFERROR(__xludf.DUMMYFUNCTION("""COMPUTED_VALUE"""),43.0)</f>
        <v>43</v>
      </c>
      <c r="B44" t="str">
        <f>IFERROR(__xludf.DUMMYFUNCTION("""COMPUTED_VALUE"""),"Ljuba2")</f>
        <v>Ljuba2</v>
      </c>
      <c r="C44" t="str">
        <f>IFERROR(__xludf.DUMMYFUNCTION("""COMPUTED_VALUE"""),"Ljubomir")</f>
        <v>Ljubomir</v>
      </c>
      <c r="D44" t="str">
        <f>IFERROR(__xludf.DUMMYFUNCTION("""COMPUTED_VALUE"""),"Banović")</f>
        <v>Banović</v>
      </c>
      <c r="E44">
        <f>IFERROR(__xludf.DUMMYFUNCTION("""COMPUTED_VALUE"""),113.0)</f>
        <v>113</v>
      </c>
      <c r="F44" t="str">
        <f>IFERROR(__xludf.DUMMYFUNCTION("""COMPUTED_VALUE"""),"ODOBREN")</f>
        <v>ODOBREN</v>
      </c>
      <c r="G44" t="str">
        <f>IFERROR(__xludf.DUMMYFUNCTION("""COMPUTED_VALUE"""),"Zemun")</f>
        <v>Zemun</v>
      </c>
      <c r="H44" t="str">
        <f>IFERROR(__xludf.DUMMYFUNCTION("""COMPUTED_VALUE"""),"Zemunska gimnazija")</f>
        <v>Zemunska gimnazija</v>
      </c>
      <c r="I44" t="str">
        <f>IFERROR(__xludf.DUMMYFUNCTION("""COMPUTED_VALUE"""),"I")</f>
        <v>I</v>
      </c>
      <c r="J44" t="str">
        <f>IFERROR(__xludf.DUMMYFUNCTION("""COMPUTED_VALUE"""),"B")</f>
        <v>B</v>
      </c>
      <c r="K44" t="str">
        <f>IFERROR(__xludf.DUMMYFUNCTION("""COMPUTED_VALUE"""),"Jelena Bošković")</f>
        <v>Jelena Bošković</v>
      </c>
      <c r="L44" t="str">
        <f>IFERROR(__xludf.DUMMYFUNCTION("""COMPUTED_VALUE"""),"x")</f>
        <v>x</v>
      </c>
      <c r="M44">
        <f>IFERROR(__xludf.DUMMYFUNCTION("""COMPUTED_VALUE"""),100.0)</f>
        <v>100</v>
      </c>
      <c r="N44">
        <f>IFERROR(__xludf.DUMMYFUNCTION("""COMPUTED_VALUE"""),13.0)</f>
        <v>13</v>
      </c>
      <c r="O44" t="str">
        <f>IFERROR(__xludf.DUMMYFUNCTION("""COMPUTED_VALUE"""),"-")</f>
        <v>-</v>
      </c>
      <c r="P44" t="str">
        <f>IFERROR(__xludf.DUMMYFUNCTION("""COMPUTED_VALUE"""),"-")</f>
        <v>-</v>
      </c>
      <c r="Q44" t="str">
        <f>IFERROR(__xludf.DUMMYFUNCTION("""COMPUTED_VALUE"""),"-")</f>
        <v>-</v>
      </c>
      <c r="R44" t="str">
        <f>IFERROR(__xludf.DUMMYFUNCTION("""COMPUTED_VALUE"""),"-")</f>
        <v>-</v>
      </c>
      <c r="S44" t="str">
        <f>IFERROR(__xludf.DUMMYFUNCTION("""COMPUTED_VALUE"""),"x")</f>
        <v>x</v>
      </c>
      <c r="T44" t="str">
        <f>IFERROR(__xludf.DUMMYFUNCTION("""COMPUTED_VALUE"""),"x")</f>
        <v>x</v>
      </c>
      <c r="U44" t="str">
        <f>IFERROR(__xludf.DUMMYFUNCTION("""COMPUTED_VALUE"""),"OK")</f>
        <v>OK</v>
      </c>
      <c r="V44" t="str">
        <f>IFERROR(__xludf.DUMMYFUNCTION("""COMPUTED_VALUE"""),"OK")</f>
        <v>OK</v>
      </c>
      <c r="W44" t="str">
        <f>IFERROR(__xludf.DUMMYFUNCTION("""COMPUTED_VALUE"""),"OK")</f>
        <v>OK</v>
      </c>
      <c r="X44" t="str">
        <f>IFERROR(__xludf.DUMMYFUNCTION("""COMPUTED_VALUE"""),"OK")</f>
        <v>OK</v>
      </c>
      <c r="Y44" t="str">
        <f>IFERROR(__xludf.DUMMYFUNCTION("""COMPUTED_VALUE"""),"OK")</f>
        <v>OK</v>
      </c>
      <c r="Z44" t="str">
        <f>IFERROR(__xludf.DUMMYFUNCTION("""COMPUTED_VALUE"""),"OK")</f>
        <v>OK</v>
      </c>
      <c r="AA44" t="str">
        <f>IFERROR(__xludf.DUMMYFUNCTION("""COMPUTED_VALUE"""),"OK")</f>
        <v>OK</v>
      </c>
      <c r="AB44" t="str">
        <f>IFERROR(__xludf.DUMMYFUNCTION("""COMPUTED_VALUE"""),"OK")</f>
        <v>OK</v>
      </c>
      <c r="AC44" t="str">
        <f>IFERROR(__xludf.DUMMYFUNCTION("""COMPUTED_VALUE"""),"OK")</f>
        <v>OK</v>
      </c>
      <c r="AD44" t="str">
        <f>IFERROR(__xludf.DUMMYFUNCTION("""COMPUTED_VALUE"""),"OK")</f>
        <v>OK</v>
      </c>
      <c r="AE44" t="str">
        <f>IFERROR(__xludf.DUMMYFUNCTION("""COMPUTED_VALUE"""),"OK")</f>
        <v>OK</v>
      </c>
      <c r="AF44" t="str">
        <f>IFERROR(__xludf.DUMMYFUNCTION("""COMPUTED_VALUE"""),"OK")</f>
        <v>OK</v>
      </c>
      <c r="AG44" t="str">
        <f>IFERROR(__xludf.DUMMYFUNCTION("""COMPUTED_VALUE"""),"OK")</f>
        <v>OK</v>
      </c>
      <c r="AH44" t="str">
        <f>IFERROR(__xludf.DUMMYFUNCTION("""COMPUTED_VALUE"""),"OK")</f>
        <v>OK</v>
      </c>
      <c r="AI44" t="str">
        <f>IFERROR(__xludf.DUMMYFUNCTION("""COMPUTED_VALUE"""),"OK")</f>
        <v>OK</v>
      </c>
      <c r="AJ44" t="str">
        <f>IFERROR(__xludf.DUMMYFUNCTION("""COMPUTED_VALUE"""),"OK")</f>
        <v>OK</v>
      </c>
      <c r="AK44" t="str">
        <f>IFERROR(__xludf.DUMMYFUNCTION("""COMPUTED_VALUE"""),"OK")</f>
        <v>OK</v>
      </c>
      <c r="AL44" t="str">
        <f>IFERROR(__xludf.DUMMYFUNCTION("""COMPUTED_VALUE"""),"OK")</f>
        <v>OK</v>
      </c>
      <c r="AM44" t="str">
        <f>IFERROR(__xludf.DUMMYFUNCTION("""COMPUTED_VALUE"""),"OK")</f>
        <v>OK</v>
      </c>
      <c r="AN44" t="str">
        <f>IFERROR(__xludf.DUMMYFUNCTION("""COMPUTED_VALUE"""),"OK")</f>
        <v>OK</v>
      </c>
      <c r="AO44" t="str">
        <f>IFERROR(__xludf.DUMMYFUNCTION("""COMPUTED_VALUE"""),"OK")</f>
        <v>OK</v>
      </c>
      <c r="AP44" t="str">
        <f>IFERROR(__xludf.DUMMYFUNCTION("""COMPUTED_VALUE"""),"OK")</f>
        <v>OK</v>
      </c>
      <c r="AQ44" t="str">
        <f>IFERROR(__xludf.DUMMYFUNCTION("""COMPUTED_VALUE"""),"OK")</f>
        <v>OK</v>
      </c>
      <c r="AR44" t="str">
        <f>IFERROR(__xludf.DUMMYFUNCTION("""COMPUTED_VALUE"""),"OK")</f>
        <v>OK</v>
      </c>
      <c r="AS44" t="str">
        <f>IFERROR(__xludf.DUMMYFUNCTION("""COMPUTED_VALUE"""),"OK")</f>
        <v>OK</v>
      </c>
      <c r="AT44" t="str">
        <f>IFERROR(__xludf.DUMMYFUNCTION("""COMPUTED_VALUE"""),"OK")</f>
        <v>OK</v>
      </c>
      <c r="AU44" t="str">
        <f>IFERROR(__xludf.DUMMYFUNCTION("""COMPUTED_VALUE"""),"OK")</f>
        <v>OK</v>
      </c>
      <c r="AV44" t="str">
        <f>IFERROR(__xludf.DUMMYFUNCTION("""COMPUTED_VALUE"""),"OK")</f>
        <v>OK</v>
      </c>
      <c r="AW44" t="str">
        <f>IFERROR(__xludf.DUMMYFUNCTION("""COMPUTED_VALUE"""),"OK")</f>
        <v>OK</v>
      </c>
      <c r="AX44" t="str">
        <f>IFERROR(__xludf.DUMMYFUNCTION("""COMPUTED_VALUE"""),"OK")</f>
        <v>OK</v>
      </c>
      <c r="AY44" t="str">
        <f>IFERROR(__xludf.DUMMYFUNCTION("""COMPUTED_VALUE"""),"OK")</f>
        <v>OK</v>
      </c>
      <c r="AZ44" t="str">
        <f>IFERROR(__xludf.DUMMYFUNCTION("""COMPUTED_VALUE"""),"OK")</f>
        <v>OK</v>
      </c>
      <c r="BA44" t="str">
        <f>IFERROR(__xludf.DUMMYFUNCTION("""COMPUTED_VALUE"""),"OK")</f>
        <v>OK</v>
      </c>
      <c r="BB44" t="str">
        <f>IFERROR(__xludf.DUMMYFUNCTION("""COMPUTED_VALUE"""),"OK")</f>
        <v>OK</v>
      </c>
      <c r="BC44" t="str">
        <f>IFERROR(__xludf.DUMMYFUNCTION("""COMPUTED_VALUE"""),"OK")</f>
        <v>OK</v>
      </c>
      <c r="BD44" t="str">
        <f>IFERROR(__xludf.DUMMYFUNCTION("""COMPUTED_VALUE"""),"OK")</f>
        <v>OK</v>
      </c>
      <c r="BE44" t="str">
        <f>IFERROR(__xludf.DUMMYFUNCTION("""COMPUTED_VALUE"""),"OK")</f>
        <v>OK</v>
      </c>
      <c r="BF44" t="str">
        <f>IFERROR(__xludf.DUMMYFUNCTION("""COMPUTED_VALUE"""),"OK")</f>
        <v>OK</v>
      </c>
      <c r="BG44" t="str">
        <f>IFERROR(__xludf.DUMMYFUNCTION("""COMPUTED_VALUE"""),"OK")</f>
        <v>OK</v>
      </c>
      <c r="BH44" t="str">
        <f>IFERROR(__xludf.DUMMYFUNCTION("""COMPUTED_VALUE"""),"OK")</f>
        <v>OK</v>
      </c>
      <c r="BI44" t="str">
        <f>IFERROR(__xludf.DUMMYFUNCTION("""COMPUTED_VALUE"""),"OK")</f>
        <v>OK</v>
      </c>
      <c r="BJ44" t="str">
        <f>IFERROR(__xludf.DUMMYFUNCTION("""COMPUTED_VALUE"""),"OK")</f>
        <v>OK</v>
      </c>
      <c r="BK44" t="str">
        <f>IFERROR(__xludf.DUMMYFUNCTION("""COMPUTED_VALUE"""),"x")</f>
        <v>x</v>
      </c>
      <c r="BL44" t="str">
        <f>IFERROR(__xludf.DUMMYFUNCTION("""COMPUTED_VALUE"""),"OK")</f>
        <v>OK</v>
      </c>
      <c r="BM44" t="str">
        <f>IFERROR(__xludf.DUMMYFUNCTION("""COMPUTED_VALUE"""),"OK")</f>
        <v>OK</v>
      </c>
      <c r="BN44" t="str">
        <f>IFERROR(__xludf.DUMMYFUNCTION("""COMPUTED_VALUE"""),"OK")</f>
        <v>OK</v>
      </c>
      <c r="BO44" t="str">
        <f>IFERROR(__xludf.DUMMYFUNCTION("""COMPUTED_VALUE"""),"OK")</f>
        <v>OK</v>
      </c>
      <c r="BP44" t="str">
        <f>IFERROR(__xludf.DUMMYFUNCTION("""COMPUTED_VALUE"""),"OK")</f>
        <v>OK</v>
      </c>
      <c r="BQ44" t="str">
        <f>IFERROR(__xludf.DUMMYFUNCTION("""COMPUTED_VALUE"""),"OK")</f>
        <v>OK</v>
      </c>
      <c r="BR44" t="str">
        <f>IFERROR(__xludf.DUMMYFUNCTION("""COMPUTED_VALUE"""),"OK")</f>
        <v>OK</v>
      </c>
      <c r="BS44" t="str">
        <f>IFERROR(__xludf.DUMMYFUNCTION("""COMPUTED_VALUE"""),"OK")</f>
        <v>OK</v>
      </c>
      <c r="BT44" t="str">
        <f>IFERROR(__xludf.DUMMYFUNCTION("""COMPUTED_VALUE"""),"OK")</f>
        <v>OK</v>
      </c>
      <c r="BU44" t="str">
        <f>IFERROR(__xludf.DUMMYFUNCTION("""COMPUTED_VALUE"""),"TLE")</f>
        <v>TLE</v>
      </c>
      <c r="BV44" t="str">
        <f>IFERROR(__xludf.DUMMYFUNCTION("""COMPUTED_VALUE"""),"TLE")</f>
        <v>TLE</v>
      </c>
      <c r="BW44" t="str">
        <f>IFERROR(__xludf.DUMMYFUNCTION("""COMPUTED_VALUE"""),"TLE")</f>
        <v>TLE</v>
      </c>
      <c r="BX44" t="str">
        <f>IFERROR(__xludf.DUMMYFUNCTION("""COMPUTED_VALUE"""),"OK")</f>
        <v>OK</v>
      </c>
      <c r="BY44" t="str">
        <f>IFERROR(__xludf.DUMMYFUNCTION("""COMPUTED_VALUE"""),"TLE")</f>
        <v>TLE</v>
      </c>
      <c r="BZ44" t="str">
        <f>IFERROR(__xludf.DUMMYFUNCTION("""COMPUTED_VALUE"""),"TLE")</f>
        <v>TLE</v>
      </c>
      <c r="CA44" t="str">
        <f>IFERROR(__xludf.DUMMYFUNCTION("""COMPUTED_VALUE"""),"TLE")</f>
        <v>TLE</v>
      </c>
      <c r="CB44" t="str">
        <f>IFERROR(__xludf.DUMMYFUNCTION("""COMPUTED_VALUE"""),"TLE")</f>
        <v>TLE</v>
      </c>
      <c r="CC44" t="str">
        <f>IFERROR(__xludf.DUMMYFUNCTION("""COMPUTED_VALUE"""),"TLE")</f>
        <v>TLE</v>
      </c>
      <c r="CD44" t="str">
        <f>IFERROR(__xludf.DUMMYFUNCTION("""COMPUTED_VALUE"""),"TLE")</f>
        <v>TLE</v>
      </c>
      <c r="CE44" t="str">
        <f>IFERROR(__xludf.DUMMYFUNCTION("""COMPUTED_VALUE"""),"TLE")</f>
        <v>TLE</v>
      </c>
      <c r="CF44" t="str">
        <f>IFERROR(__xludf.DUMMYFUNCTION("""COMPUTED_VALUE"""),"TLE")</f>
        <v>TLE</v>
      </c>
      <c r="CG44" t="str">
        <f>IFERROR(__xludf.DUMMYFUNCTION("""COMPUTED_VALUE"""),"TLE")</f>
        <v>TLE</v>
      </c>
      <c r="CH44" t="str">
        <f>IFERROR(__xludf.DUMMYFUNCTION("""COMPUTED_VALUE"""),"TLE")</f>
        <v>TLE</v>
      </c>
      <c r="CI44" t="str">
        <f>IFERROR(__xludf.DUMMYFUNCTION("""COMPUTED_VALUE"""),"TLE")</f>
        <v>TLE</v>
      </c>
      <c r="CJ44" t="str">
        <f>IFERROR(__xludf.DUMMYFUNCTION("""COMPUTED_VALUE"""),"TLE")</f>
        <v>TLE</v>
      </c>
      <c r="CK44" t="str">
        <f>IFERROR(__xludf.DUMMYFUNCTION("""COMPUTED_VALUE"""),"TLE")</f>
        <v>TLE</v>
      </c>
      <c r="CL44" t="str">
        <f>IFERROR(__xludf.DUMMYFUNCTION("""COMPUTED_VALUE"""),"TLE")</f>
        <v>TLE</v>
      </c>
      <c r="CM44" t="str">
        <f>IFERROR(__xludf.DUMMYFUNCTION("""COMPUTED_VALUE"""),"TLE")</f>
        <v>TLE</v>
      </c>
      <c r="CN44" t="str">
        <f>IFERROR(__xludf.DUMMYFUNCTION("""COMPUTED_VALUE"""),"TLE")</f>
        <v>TLE</v>
      </c>
      <c r="CO44" t="str">
        <f>IFERROR(__xludf.DUMMYFUNCTION("""COMPUTED_VALUE"""),"TLE")</f>
        <v>TLE</v>
      </c>
      <c r="CP44" t="str">
        <f>IFERROR(__xludf.DUMMYFUNCTION("""COMPUTED_VALUE"""),"TLE")</f>
        <v>TLE</v>
      </c>
      <c r="CQ44" t="str">
        <f>IFERROR(__xludf.DUMMYFUNCTION("""COMPUTED_VALUE"""),"TLE")</f>
        <v>TLE</v>
      </c>
      <c r="CR44" t="str">
        <f>IFERROR(__xludf.DUMMYFUNCTION("""COMPUTED_VALUE"""),"TLE")</f>
        <v>TLE</v>
      </c>
      <c r="CS44" t="str">
        <f>IFERROR(__xludf.DUMMYFUNCTION("""COMPUTED_VALUE"""),"x")</f>
        <v>x</v>
      </c>
      <c r="CT44" t="str">
        <f>IFERROR(__xludf.DUMMYFUNCTION("""COMPUTED_VALUE"""),"-")</f>
        <v>-</v>
      </c>
      <c r="CU44" t="str">
        <f>IFERROR(__xludf.DUMMYFUNCTION("""COMPUTED_VALUE"""),"-")</f>
        <v>-</v>
      </c>
      <c r="CV44" t="str">
        <f>IFERROR(__xludf.DUMMYFUNCTION("""COMPUTED_VALUE"""),"-")</f>
        <v>-</v>
      </c>
      <c r="CW44" t="str">
        <f>IFERROR(__xludf.DUMMYFUNCTION("""COMPUTED_VALUE"""),"-")</f>
        <v>-</v>
      </c>
      <c r="CX44" t="str">
        <f>IFERROR(__xludf.DUMMYFUNCTION("""COMPUTED_VALUE"""),"-")</f>
        <v>-</v>
      </c>
      <c r="CY44" t="str">
        <f>IFERROR(__xludf.DUMMYFUNCTION("""COMPUTED_VALUE"""),"-")</f>
        <v>-</v>
      </c>
      <c r="CZ44" t="str">
        <f>IFERROR(__xludf.DUMMYFUNCTION("""COMPUTED_VALUE"""),"-")</f>
        <v>-</v>
      </c>
      <c r="DA44" t="str">
        <f>IFERROR(__xludf.DUMMYFUNCTION("""COMPUTED_VALUE"""),"-")</f>
        <v>-</v>
      </c>
      <c r="DB44" t="str">
        <f>IFERROR(__xludf.DUMMYFUNCTION("""COMPUTED_VALUE"""),"-")</f>
        <v>-</v>
      </c>
      <c r="DC44" t="str">
        <f>IFERROR(__xludf.DUMMYFUNCTION("""COMPUTED_VALUE"""),"-")</f>
        <v>-</v>
      </c>
      <c r="DD44" t="str">
        <f>IFERROR(__xludf.DUMMYFUNCTION("""COMPUTED_VALUE"""),"-")</f>
        <v>-</v>
      </c>
      <c r="DE44" t="str">
        <f>IFERROR(__xludf.DUMMYFUNCTION("""COMPUTED_VALUE"""),"-")</f>
        <v>-</v>
      </c>
      <c r="DF44" t="str">
        <f>IFERROR(__xludf.DUMMYFUNCTION("""COMPUTED_VALUE"""),"-")</f>
        <v>-</v>
      </c>
      <c r="DG44" t="str">
        <f>IFERROR(__xludf.DUMMYFUNCTION("""COMPUTED_VALUE"""),"-")</f>
        <v>-</v>
      </c>
      <c r="DH44" t="str">
        <f>IFERROR(__xludf.DUMMYFUNCTION("""COMPUTED_VALUE"""),"-")</f>
        <v>-</v>
      </c>
      <c r="DI44" t="str">
        <f>IFERROR(__xludf.DUMMYFUNCTION("""COMPUTED_VALUE"""),"-")</f>
        <v>-</v>
      </c>
      <c r="DJ44" t="str">
        <f>IFERROR(__xludf.DUMMYFUNCTION("""COMPUTED_VALUE"""),"-")</f>
        <v>-</v>
      </c>
      <c r="DK44" t="str">
        <f>IFERROR(__xludf.DUMMYFUNCTION("""COMPUTED_VALUE"""),"-")</f>
        <v>-</v>
      </c>
      <c r="DL44" t="str">
        <f>IFERROR(__xludf.DUMMYFUNCTION("""COMPUTED_VALUE"""),"-")</f>
        <v>-</v>
      </c>
      <c r="DM44" t="str">
        <f>IFERROR(__xludf.DUMMYFUNCTION("""COMPUTED_VALUE"""),"-")</f>
        <v>-</v>
      </c>
      <c r="DN44" t="str">
        <f>IFERROR(__xludf.DUMMYFUNCTION("""COMPUTED_VALUE"""),"-")</f>
        <v>-</v>
      </c>
      <c r="DO44" t="str">
        <f>IFERROR(__xludf.DUMMYFUNCTION("""COMPUTED_VALUE"""),"-")</f>
        <v>-</v>
      </c>
      <c r="DP44" t="str">
        <f>IFERROR(__xludf.DUMMYFUNCTION("""COMPUTED_VALUE"""),"-")</f>
        <v>-</v>
      </c>
      <c r="DQ44" t="str">
        <f>IFERROR(__xludf.DUMMYFUNCTION("""COMPUTED_VALUE"""),"-")</f>
        <v>-</v>
      </c>
      <c r="DR44" t="str">
        <f>IFERROR(__xludf.DUMMYFUNCTION("""COMPUTED_VALUE"""),"-")</f>
        <v>-</v>
      </c>
      <c r="DS44" t="str">
        <f>IFERROR(__xludf.DUMMYFUNCTION("""COMPUTED_VALUE"""),"-")</f>
        <v>-</v>
      </c>
      <c r="DT44" t="str">
        <f>IFERROR(__xludf.DUMMYFUNCTION("""COMPUTED_VALUE"""),"-")</f>
        <v>-</v>
      </c>
      <c r="DU44" t="str">
        <f>IFERROR(__xludf.DUMMYFUNCTION("""COMPUTED_VALUE"""),"-")</f>
        <v>-</v>
      </c>
      <c r="DV44" t="str">
        <f>IFERROR(__xludf.DUMMYFUNCTION("""COMPUTED_VALUE"""),"-")</f>
        <v>-</v>
      </c>
      <c r="DW44" t="str">
        <f>IFERROR(__xludf.DUMMYFUNCTION("""COMPUTED_VALUE"""),"-")</f>
        <v>-</v>
      </c>
      <c r="DX44" t="str">
        <f>IFERROR(__xludf.DUMMYFUNCTION("""COMPUTED_VALUE"""),"-")</f>
        <v>-</v>
      </c>
      <c r="DY44" t="str">
        <f>IFERROR(__xludf.DUMMYFUNCTION("""COMPUTED_VALUE"""),"-")</f>
        <v>-</v>
      </c>
      <c r="DZ44" t="str">
        <f>IFERROR(__xludf.DUMMYFUNCTION("""COMPUTED_VALUE"""),"x")</f>
        <v>x</v>
      </c>
      <c r="EA44" t="str">
        <f>IFERROR(__xludf.DUMMYFUNCTION("""COMPUTED_VALUE"""),"-")</f>
        <v>-</v>
      </c>
      <c r="EB44" t="str">
        <f>IFERROR(__xludf.DUMMYFUNCTION("""COMPUTED_VALUE"""),"-")</f>
        <v>-</v>
      </c>
      <c r="EC44" t="str">
        <f>IFERROR(__xludf.DUMMYFUNCTION("""COMPUTED_VALUE"""),"-")</f>
        <v>-</v>
      </c>
      <c r="ED44" t="str">
        <f>IFERROR(__xludf.DUMMYFUNCTION("""COMPUTED_VALUE"""),"-")</f>
        <v>-</v>
      </c>
      <c r="EE44" t="str">
        <f>IFERROR(__xludf.DUMMYFUNCTION("""COMPUTED_VALUE"""),"-")</f>
        <v>-</v>
      </c>
      <c r="EF44" t="str">
        <f>IFERROR(__xludf.DUMMYFUNCTION("""COMPUTED_VALUE"""),"-")</f>
        <v>-</v>
      </c>
      <c r="EG44" t="str">
        <f>IFERROR(__xludf.DUMMYFUNCTION("""COMPUTED_VALUE"""),"-")</f>
        <v>-</v>
      </c>
      <c r="EH44" t="str">
        <f>IFERROR(__xludf.DUMMYFUNCTION("""COMPUTED_VALUE"""),"-")</f>
        <v>-</v>
      </c>
      <c r="EI44" t="str">
        <f>IFERROR(__xludf.DUMMYFUNCTION("""COMPUTED_VALUE"""),"-")</f>
        <v>-</v>
      </c>
      <c r="EJ44" t="str">
        <f>IFERROR(__xludf.DUMMYFUNCTION("""COMPUTED_VALUE"""),"-")</f>
        <v>-</v>
      </c>
      <c r="EK44" t="str">
        <f>IFERROR(__xludf.DUMMYFUNCTION("""COMPUTED_VALUE"""),"-")</f>
        <v>-</v>
      </c>
      <c r="EL44" t="str">
        <f>IFERROR(__xludf.DUMMYFUNCTION("""COMPUTED_VALUE"""),"-")</f>
        <v>-</v>
      </c>
      <c r="EM44" t="str">
        <f>IFERROR(__xludf.DUMMYFUNCTION("""COMPUTED_VALUE"""),"-")</f>
        <v>-</v>
      </c>
      <c r="EN44" t="str">
        <f>IFERROR(__xludf.DUMMYFUNCTION("""COMPUTED_VALUE"""),"-")</f>
        <v>-</v>
      </c>
      <c r="EO44" t="str">
        <f>IFERROR(__xludf.DUMMYFUNCTION("""COMPUTED_VALUE"""),"-")</f>
        <v>-</v>
      </c>
      <c r="EP44" t="str">
        <f>IFERROR(__xludf.DUMMYFUNCTION("""COMPUTED_VALUE"""),"-")</f>
        <v>-</v>
      </c>
      <c r="EQ44" t="str">
        <f>IFERROR(__xludf.DUMMYFUNCTION("""COMPUTED_VALUE"""),"x")</f>
        <v>x</v>
      </c>
      <c r="ER44" t="str">
        <f>IFERROR(__xludf.DUMMYFUNCTION("""COMPUTED_VALUE"""),"-")</f>
        <v>-</v>
      </c>
      <c r="ES44" t="str">
        <f>IFERROR(__xludf.DUMMYFUNCTION("""COMPUTED_VALUE"""),"-")</f>
        <v>-</v>
      </c>
      <c r="ET44" t="str">
        <f>IFERROR(__xludf.DUMMYFUNCTION("""COMPUTED_VALUE"""),"-")</f>
        <v>-</v>
      </c>
      <c r="EU44" t="str">
        <f>IFERROR(__xludf.DUMMYFUNCTION("""COMPUTED_VALUE"""),"-")</f>
        <v>-</v>
      </c>
      <c r="EV44" t="str">
        <f>IFERROR(__xludf.DUMMYFUNCTION("""COMPUTED_VALUE"""),"-")</f>
        <v>-</v>
      </c>
      <c r="EW44" t="str">
        <f>IFERROR(__xludf.DUMMYFUNCTION("""COMPUTED_VALUE"""),"-")</f>
        <v>-</v>
      </c>
      <c r="EX44" t="str">
        <f>IFERROR(__xludf.DUMMYFUNCTION("""COMPUTED_VALUE"""),"-")</f>
        <v>-</v>
      </c>
      <c r="EY44" t="str">
        <f>IFERROR(__xludf.DUMMYFUNCTION("""COMPUTED_VALUE"""),"-")</f>
        <v>-</v>
      </c>
      <c r="EZ44" t="str">
        <f>IFERROR(__xludf.DUMMYFUNCTION("""COMPUTED_VALUE"""),"-")</f>
        <v>-</v>
      </c>
      <c r="FA44" t="str">
        <f>IFERROR(__xludf.DUMMYFUNCTION("""COMPUTED_VALUE"""),"-")</f>
        <v>-</v>
      </c>
      <c r="FB44" t="str">
        <f>IFERROR(__xludf.DUMMYFUNCTION("""COMPUTED_VALUE"""),"-")</f>
        <v>-</v>
      </c>
      <c r="FC44" t="str">
        <f>IFERROR(__xludf.DUMMYFUNCTION("""COMPUTED_VALUE"""),"-")</f>
        <v>-</v>
      </c>
      <c r="FD44" t="str">
        <f>IFERROR(__xludf.DUMMYFUNCTION("""COMPUTED_VALUE"""),"-")</f>
        <v>-</v>
      </c>
      <c r="FE44" t="str">
        <f>IFERROR(__xludf.DUMMYFUNCTION("""COMPUTED_VALUE"""),"-")</f>
        <v>-</v>
      </c>
      <c r="FF44" t="str">
        <f>IFERROR(__xludf.DUMMYFUNCTION("""COMPUTED_VALUE"""),"-")</f>
        <v>-</v>
      </c>
      <c r="FG44" t="str">
        <f>IFERROR(__xludf.DUMMYFUNCTION("""COMPUTED_VALUE"""),"-")</f>
        <v>-</v>
      </c>
      <c r="FH44" t="str">
        <f>IFERROR(__xludf.DUMMYFUNCTION("""COMPUTED_VALUE"""),"-")</f>
        <v>-</v>
      </c>
      <c r="FI44" t="str">
        <f>IFERROR(__xludf.DUMMYFUNCTION("""COMPUTED_VALUE"""),"-")</f>
        <v>-</v>
      </c>
      <c r="FJ44" t="str">
        <f>IFERROR(__xludf.DUMMYFUNCTION("""COMPUTED_VALUE"""),"-")</f>
        <v>-</v>
      </c>
      <c r="FK44" t="str">
        <f>IFERROR(__xludf.DUMMYFUNCTION("""COMPUTED_VALUE"""),"-")</f>
        <v>-</v>
      </c>
      <c r="FL44" t="str">
        <f>IFERROR(__xludf.DUMMYFUNCTION("""COMPUTED_VALUE"""),"-")</f>
        <v>-</v>
      </c>
      <c r="FM44" t="str">
        <f>IFERROR(__xludf.DUMMYFUNCTION("""COMPUTED_VALUE"""),"-")</f>
        <v>-</v>
      </c>
      <c r="FN44" t="str">
        <f>IFERROR(__xludf.DUMMYFUNCTION("""COMPUTED_VALUE"""),"-")</f>
        <v>-</v>
      </c>
      <c r="FO44" t="str">
        <f>IFERROR(__xludf.DUMMYFUNCTION("""COMPUTED_VALUE"""),"-")</f>
        <v>-</v>
      </c>
      <c r="FP44" t="str">
        <f>IFERROR(__xludf.DUMMYFUNCTION("""COMPUTED_VALUE"""),"-")</f>
        <v>-</v>
      </c>
      <c r="FQ44" t="str">
        <f>IFERROR(__xludf.DUMMYFUNCTION("""COMPUTED_VALUE"""),"-")</f>
        <v>-</v>
      </c>
      <c r="FR44" t="str">
        <f>IFERROR(__xludf.DUMMYFUNCTION("""COMPUTED_VALUE"""),"-")</f>
        <v>-</v>
      </c>
      <c r="FS44" t="str">
        <f>IFERROR(__xludf.DUMMYFUNCTION("""COMPUTED_VALUE"""),"-")</f>
        <v>-</v>
      </c>
      <c r="FT44" t="str">
        <f>IFERROR(__xludf.DUMMYFUNCTION("""COMPUTED_VALUE"""),"x")</f>
        <v>x</v>
      </c>
      <c r="FU44" t="str">
        <f>IFERROR(__xludf.DUMMYFUNCTION("""COMPUTED_VALUE"""),"-")</f>
        <v>-</v>
      </c>
      <c r="FV44" t="str">
        <f>IFERROR(__xludf.DUMMYFUNCTION("""COMPUTED_VALUE"""),"-")</f>
        <v>-</v>
      </c>
      <c r="FW44" t="str">
        <f>IFERROR(__xludf.DUMMYFUNCTION("""COMPUTED_VALUE"""),"-")</f>
        <v>-</v>
      </c>
      <c r="FX44" t="str">
        <f>IFERROR(__xludf.DUMMYFUNCTION("""COMPUTED_VALUE"""),"-")</f>
        <v>-</v>
      </c>
      <c r="FY44" t="str">
        <f>IFERROR(__xludf.DUMMYFUNCTION("""COMPUTED_VALUE"""),"-")</f>
        <v>-</v>
      </c>
      <c r="FZ44" t="str">
        <f>IFERROR(__xludf.DUMMYFUNCTION("""COMPUTED_VALUE"""),"-")</f>
        <v>-</v>
      </c>
      <c r="GA44" t="str">
        <f>IFERROR(__xludf.DUMMYFUNCTION("""COMPUTED_VALUE"""),"-")</f>
        <v>-</v>
      </c>
      <c r="GB44" t="str">
        <f>IFERROR(__xludf.DUMMYFUNCTION("""COMPUTED_VALUE"""),"-")</f>
        <v>-</v>
      </c>
      <c r="GC44" t="str">
        <f>IFERROR(__xludf.DUMMYFUNCTION("""COMPUTED_VALUE"""),"-")</f>
        <v>-</v>
      </c>
      <c r="GD44" t="str">
        <f>IFERROR(__xludf.DUMMYFUNCTION("""COMPUTED_VALUE"""),"-")</f>
        <v>-</v>
      </c>
      <c r="GE44" t="str">
        <f>IFERROR(__xludf.DUMMYFUNCTION("""COMPUTED_VALUE"""),"-")</f>
        <v>-</v>
      </c>
      <c r="GF44" t="str">
        <f>IFERROR(__xludf.DUMMYFUNCTION("""COMPUTED_VALUE"""),"-")</f>
        <v>-</v>
      </c>
      <c r="GG44" t="str">
        <f>IFERROR(__xludf.DUMMYFUNCTION("""COMPUTED_VALUE"""),"-")</f>
        <v>-</v>
      </c>
      <c r="GH44" t="str">
        <f>IFERROR(__xludf.DUMMYFUNCTION("""COMPUTED_VALUE"""),"-")</f>
        <v>-</v>
      </c>
      <c r="GI44" t="str">
        <f>IFERROR(__xludf.DUMMYFUNCTION("""COMPUTED_VALUE"""),"-")</f>
        <v>-</v>
      </c>
      <c r="GJ44" t="str">
        <f>IFERROR(__xludf.DUMMYFUNCTION("""COMPUTED_VALUE"""),"-")</f>
        <v>-</v>
      </c>
      <c r="GK44" t="str">
        <f>IFERROR(__xludf.DUMMYFUNCTION("""COMPUTED_VALUE"""),"-")</f>
        <v>-</v>
      </c>
      <c r="GL44" t="str">
        <f>IFERROR(__xludf.DUMMYFUNCTION("""COMPUTED_VALUE"""),"-")</f>
        <v>-</v>
      </c>
      <c r="GM44" t="str">
        <f>IFERROR(__xludf.DUMMYFUNCTION("""COMPUTED_VALUE"""),"-")</f>
        <v>-</v>
      </c>
      <c r="GN44" t="str">
        <f>IFERROR(__xludf.DUMMYFUNCTION("""COMPUTED_VALUE"""),"-")</f>
        <v>-</v>
      </c>
      <c r="GO44" t="str">
        <f>IFERROR(__xludf.DUMMYFUNCTION("""COMPUTED_VALUE"""),"-")</f>
        <v>-</v>
      </c>
      <c r="GP44" t="str">
        <f>IFERROR(__xludf.DUMMYFUNCTION("""COMPUTED_VALUE"""),"-")</f>
        <v>-</v>
      </c>
      <c r="GQ44" t="str">
        <f>IFERROR(__xludf.DUMMYFUNCTION("""COMPUTED_VALUE"""),"-")</f>
        <v>-</v>
      </c>
      <c r="GR44" t="str">
        <f>IFERROR(__xludf.DUMMYFUNCTION("""COMPUTED_VALUE"""),"-")</f>
        <v>-</v>
      </c>
      <c r="GS44" t="str">
        <f>IFERROR(__xludf.DUMMYFUNCTION("""COMPUTED_VALUE"""),"x")</f>
        <v>x</v>
      </c>
      <c r="GT44" t="str">
        <f>IFERROR(__xludf.DUMMYFUNCTION("""COMPUTED_VALUE"""),"x")</f>
        <v>x</v>
      </c>
      <c r="GU44">
        <f>IFERROR(__xludf.DUMMYFUNCTION("""COMPUTED_VALUE"""),1.0)</f>
        <v>1</v>
      </c>
      <c r="GV44">
        <f>IFERROR(__xludf.DUMMYFUNCTION("""COMPUTED_VALUE"""),1.0)</f>
        <v>1</v>
      </c>
      <c r="GW44">
        <f>IFERROR(__xludf.DUMMYFUNCTION("""COMPUTED_VALUE"""),1.0)</f>
        <v>1</v>
      </c>
      <c r="GX44">
        <f>IFERROR(__xludf.DUMMYFUNCTION("""COMPUTED_VALUE"""),1.0)</f>
        <v>1</v>
      </c>
      <c r="GY44">
        <f>IFERROR(__xludf.DUMMYFUNCTION("""COMPUTED_VALUE"""),1.0)</f>
        <v>1</v>
      </c>
      <c r="GZ44">
        <f>IFERROR(__xludf.DUMMYFUNCTION("""COMPUTED_VALUE"""),1.0)</f>
        <v>1</v>
      </c>
      <c r="HA44">
        <f>IFERROR(__xludf.DUMMYFUNCTION("""COMPUTED_VALUE"""),1.0)</f>
        <v>1</v>
      </c>
      <c r="HB44">
        <f>IFERROR(__xludf.DUMMYFUNCTION("""COMPUTED_VALUE"""),1.0)</f>
        <v>1</v>
      </c>
      <c r="HC44">
        <f>IFERROR(__xludf.DUMMYFUNCTION("""COMPUTED_VALUE"""),1.0)</f>
        <v>1</v>
      </c>
      <c r="HD44">
        <f>IFERROR(__xludf.DUMMYFUNCTION("""COMPUTED_VALUE"""),1.0)</f>
        <v>1</v>
      </c>
      <c r="HE44">
        <f>IFERROR(__xludf.DUMMYFUNCTION("""COMPUTED_VALUE"""),1.0)</f>
        <v>1</v>
      </c>
      <c r="HF44">
        <f>IFERROR(__xludf.DUMMYFUNCTION("""COMPUTED_VALUE"""),1.0)</f>
        <v>1</v>
      </c>
      <c r="HG44">
        <f>IFERROR(__xludf.DUMMYFUNCTION("""COMPUTED_VALUE"""),1.0)</f>
        <v>1</v>
      </c>
      <c r="HH44">
        <f>IFERROR(__xludf.DUMMYFUNCTION("""COMPUTED_VALUE"""),1.0)</f>
        <v>1</v>
      </c>
      <c r="HI44">
        <f>IFERROR(__xludf.DUMMYFUNCTION("""COMPUTED_VALUE"""),1.0)</f>
        <v>1</v>
      </c>
      <c r="HJ44">
        <f>IFERROR(__xludf.DUMMYFUNCTION("""COMPUTED_VALUE"""),1.0)</f>
        <v>1</v>
      </c>
      <c r="HK44">
        <f>IFERROR(__xludf.DUMMYFUNCTION("""COMPUTED_VALUE"""),1.0)</f>
        <v>1</v>
      </c>
      <c r="HL44">
        <f>IFERROR(__xludf.DUMMYFUNCTION("""COMPUTED_VALUE"""),1.0)</f>
        <v>1</v>
      </c>
      <c r="HM44">
        <f>IFERROR(__xludf.DUMMYFUNCTION("""COMPUTED_VALUE"""),1.0)</f>
        <v>1</v>
      </c>
      <c r="HN44">
        <f>IFERROR(__xludf.DUMMYFUNCTION("""COMPUTED_VALUE"""),1.0)</f>
        <v>1</v>
      </c>
      <c r="HO44">
        <f>IFERROR(__xludf.DUMMYFUNCTION("""COMPUTED_VALUE"""),1.0)</f>
        <v>1</v>
      </c>
      <c r="HP44">
        <f>IFERROR(__xludf.DUMMYFUNCTION("""COMPUTED_VALUE"""),1.0)</f>
        <v>1</v>
      </c>
      <c r="HQ44">
        <f>IFERROR(__xludf.DUMMYFUNCTION("""COMPUTED_VALUE"""),1.0)</f>
        <v>1</v>
      </c>
      <c r="HR44">
        <f>IFERROR(__xludf.DUMMYFUNCTION("""COMPUTED_VALUE"""),1.0)</f>
        <v>1</v>
      </c>
      <c r="HS44">
        <f>IFERROR(__xludf.DUMMYFUNCTION("""COMPUTED_VALUE"""),1.0)</f>
        <v>1</v>
      </c>
      <c r="HT44">
        <f>IFERROR(__xludf.DUMMYFUNCTION("""COMPUTED_VALUE"""),1.0)</f>
        <v>1</v>
      </c>
      <c r="HU44">
        <f>IFERROR(__xludf.DUMMYFUNCTION("""COMPUTED_VALUE"""),1.0)</f>
        <v>1</v>
      </c>
      <c r="HV44">
        <f>IFERROR(__xludf.DUMMYFUNCTION("""COMPUTED_VALUE"""),1.0)</f>
        <v>1</v>
      </c>
      <c r="HW44">
        <f>IFERROR(__xludf.DUMMYFUNCTION("""COMPUTED_VALUE"""),1.0)</f>
        <v>1</v>
      </c>
      <c r="HX44">
        <f>IFERROR(__xludf.DUMMYFUNCTION("""COMPUTED_VALUE"""),1.0)</f>
        <v>1</v>
      </c>
      <c r="HY44">
        <f>IFERROR(__xludf.DUMMYFUNCTION("""COMPUTED_VALUE"""),1.0)</f>
        <v>1</v>
      </c>
      <c r="HZ44">
        <f>IFERROR(__xludf.DUMMYFUNCTION("""COMPUTED_VALUE"""),1.0)</f>
        <v>1</v>
      </c>
      <c r="IA44">
        <f>IFERROR(__xludf.DUMMYFUNCTION("""COMPUTED_VALUE"""),1.0)</f>
        <v>1</v>
      </c>
      <c r="IB44">
        <f>IFERROR(__xludf.DUMMYFUNCTION("""COMPUTED_VALUE"""),1.0)</f>
        <v>1</v>
      </c>
      <c r="IC44">
        <f>IFERROR(__xludf.DUMMYFUNCTION("""COMPUTED_VALUE"""),1.0)</f>
        <v>1</v>
      </c>
      <c r="ID44">
        <f>IFERROR(__xludf.DUMMYFUNCTION("""COMPUTED_VALUE"""),1.0)</f>
        <v>1</v>
      </c>
      <c r="IE44">
        <f>IFERROR(__xludf.DUMMYFUNCTION("""COMPUTED_VALUE"""),1.0)</f>
        <v>1</v>
      </c>
      <c r="IF44">
        <f>IFERROR(__xludf.DUMMYFUNCTION("""COMPUTED_VALUE"""),1.0)</f>
        <v>1</v>
      </c>
      <c r="IG44">
        <f>IFERROR(__xludf.DUMMYFUNCTION("""COMPUTED_VALUE"""),1.0)</f>
        <v>1</v>
      </c>
      <c r="IH44">
        <f>IFERROR(__xludf.DUMMYFUNCTION("""COMPUTED_VALUE"""),1.0)</f>
        <v>1</v>
      </c>
      <c r="II44">
        <f>IFERROR(__xludf.DUMMYFUNCTION("""COMPUTED_VALUE"""),1.0)</f>
        <v>1</v>
      </c>
      <c r="IJ44">
        <f>IFERROR(__xludf.DUMMYFUNCTION("""COMPUTED_VALUE"""),1.0)</f>
        <v>1</v>
      </c>
      <c r="IK44" t="str">
        <f>IFERROR(__xludf.DUMMYFUNCTION("""COMPUTED_VALUE"""),"x")</f>
        <v>x</v>
      </c>
      <c r="IL44">
        <f>IFERROR(__xludf.DUMMYFUNCTION("""COMPUTED_VALUE"""),1.0)</f>
        <v>1</v>
      </c>
      <c r="IM44">
        <f>IFERROR(__xludf.DUMMYFUNCTION("""COMPUTED_VALUE"""),1.0)</f>
        <v>1</v>
      </c>
      <c r="IN44">
        <f>IFERROR(__xludf.DUMMYFUNCTION("""COMPUTED_VALUE"""),1.0)</f>
        <v>1</v>
      </c>
      <c r="IO44">
        <f>IFERROR(__xludf.DUMMYFUNCTION("""COMPUTED_VALUE"""),1.0)</f>
        <v>1</v>
      </c>
      <c r="IP44">
        <f>IFERROR(__xludf.DUMMYFUNCTION("""COMPUTED_VALUE"""),1.0)</f>
        <v>1</v>
      </c>
      <c r="IQ44">
        <f>IFERROR(__xludf.DUMMYFUNCTION("""COMPUTED_VALUE"""),1.0)</f>
        <v>1</v>
      </c>
      <c r="IR44">
        <f>IFERROR(__xludf.DUMMYFUNCTION("""COMPUTED_VALUE"""),1.0)</f>
        <v>1</v>
      </c>
      <c r="IS44">
        <f>IFERROR(__xludf.DUMMYFUNCTION("""COMPUTED_VALUE"""),1.0)</f>
        <v>1</v>
      </c>
      <c r="IT44">
        <f>IFERROR(__xludf.DUMMYFUNCTION("""COMPUTED_VALUE"""),1.0)</f>
        <v>1</v>
      </c>
      <c r="IU44">
        <f>IFERROR(__xludf.DUMMYFUNCTION("""COMPUTED_VALUE"""),0.0)</f>
        <v>0</v>
      </c>
      <c r="IV44">
        <f>IFERROR(__xludf.DUMMYFUNCTION("""COMPUTED_VALUE"""),0.0)</f>
        <v>0</v>
      </c>
      <c r="IW44">
        <f>IFERROR(__xludf.DUMMYFUNCTION("""COMPUTED_VALUE"""),0.0)</f>
        <v>0</v>
      </c>
      <c r="IX44">
        <f>IFERROR(__xludf.DUMMYFUNCTION("""COMPUTED_VALUE"""),1.0)</f>
        <v>1</v>
      </c>
      <c r="IY44">
        <f>IFERROR(__xludf.DUMMYFUNCTION("""COMPUTED_VALUE"""),0.0)</f>
        <v>0</v>
      </c>
      <c r="IZ44">
        <f>IFERROR(__xludf.DUMMYFUNCTION("""COMPUTED_VALUE"""),0.0)</f>
        <v>0</v>
      </c>
      <c r="JA44">
        <f>IFERROR(__xludf.DUMMYFUNCTION("""COMPUTED_VALUE"""),0.0)</f>
        <v>0</v>
      </c>
      <c r="JB44">
        <f>IFERROR(__xludf.DUMMYFUNCTION("""COMPUTED_VALUE"""),0.0)</f>
        <v>0</v>
      </c>
      <c r="JC44">
        <f>IFERROR(__xludf.DUMMYFUNCTION("""COMPUTED_VALUE"""),0.0)</f>
        <v>0</v>
      </c>
      <c r="JD44">
        <f>IFERROR(__xludf.DUMMYFUNCTION("""COMPUTED_VALUE"""),0.0)</f>
        <v>0</v>
      </c>
      <c r="JE44">
        <f>IFERROR(__xludf.DUMMYFUNCTION("""COMPUTED_VALUE"""),0.0)</f>
        <v>0</v>
      </c>
      <c r="JF44">
        <f>IFERROR(__xludf.DUMMYFUNCTION("""COMPUTED_VALUE"""),0.0)</f>
        <v>0</v>
      </c>
      <c r="JG44">
        <f>IFERROR(__xludf.DUMMYFUNCTION("""COMPUTED_VALUE"""),0.0)</f>
        <v>0</v>
      </c>
      <c r="JH44">
        <f>IFERROR(__xludf.DUMMYFUNCTION("""COMPUTED_VALUE"""),0.0)</f>
        <v>0</v>
      </c>
      <c r="JI44">
        <f>IFERROR(__xludf.DUMMYFUNCTION("""COMPUTED_VALUE"""),0.0)</f>
        <v>0</v>
      </c>
      <c r="JJ44">
        <f>IFERROR(__xludf.DUMMYFUNCTION("""COMPUTED_VALUE"""),0.0)</f>
        <v>0</v>
      </c>
      <c r="JK44">
        <f>IFERROR(__xludf.DUMMYFUNCTION("""COMPUTED_VALUE"""),0.0)</f>
        <v>0</v>
      </c>
      <c r="JL44">
        <f>IFERROR(__xludf.DUMMYFUNCTION("""COMPUTED_VALUE"""),0.0)</f>
        <v>0</v>
      </c>
      <c r="JM44">
        <f>IFERROR(__xludf.DUMMYFUNCTION("""COMPUTED_VALUE"""),0.0)</f>
        <v>0</v>
      </c>
      <c r="JN44">
        <f>IFERROR(__xludf.DUMMYFUNCTION("""COMPUTED_VALUE"""),0.0)</f>
        <v>0</v>
      </c>
      <c r="JO44">
        <f>IFERROR(__xludf.DUMMYFUNCTION("""COMPUTED_VALUE"""),0.0)</f>
        <v>0</v>
      </c>
      <c r="JP44">
        <f>IFERROR(__xludf.DUMMYFUNCTION("""COMPUTED_VALUE"""),0.0)</f>
        <v>0</v>
      </c>
      <c r="JQ44">
        <f>IFERROR(__xludf.DUMMYFUNCTION("""COMPUTED_VALUE"""),0.0)</f>
        <v>0</v>
      </c>
      <c r="JR44">
        <f>IFERROR(__xludf.DUMMYFUNCTION("""COMPUTED_VALUE"""),0.0)</f>
        <v>0</v>
      </c>
      <c r="JS44" t="str">
        <f>IFERROR(__xludf.DUMMYFUNCTION("""COMPUTED_VALUE"""),"x")</f>
        <v>x</v>
      </c>
      <c r="JT44">
        <f>IFERROR(__xludf.DUMMYFUNCTION("""COMPUTED_VALUE"""),0.0)</f>
        <v>0</v>
      </c>
      <c r="JU44">
        <f>IFERROR(__xludf.DUMMYFUNCTION("""COMPUTED_VALUE"""),0.0)</f>
        <v>0</v>
      </c>
      <c r="JV44">
        <f>IFERROR(__xludf.DUMMYFUNCTION("""COMPUTED_VALUE"""),0.0)</f>
        <v>0</v>
      </c>
      <c r="JW44">
        <f>IFERROR(__xludf.DUMMYFUNCTION("""COMPUTED_VALUE"""),0.0)</f>
        <v>0</v>
      </c>
      <c r="JX44">
        <f>IFERROR(__xludf.DUMMYFUNCTION("""COMPUTED_VALUE"""),0.0)</f>
        <v>0</v>
      </c>
      <c r="JY44">
        <f>IFERROR(__xludf.DUMMYFUNCTION("""COMPUTED_VALUE"""),0.0)</f>
        <v>0</v>
      </c>
      <c r="JZ44">
        <f>IFERROR(__xludf.DUMMYFUNCTION("""COMPUTED_VALUE"""),0.0)</f>
        <v>0</v>
      </c>
      <c r="KA44">
        <f>IFERROR(__xludf.DUMMYFUNCTION("""COMPUTED_VALUE"""),0.0)</f>
        <v>0</v>
      </c>
      <c r="KB44">
        <f>IFERROR(__xludf.DUMMYFUNCTION("""COMPUTED_VALUE"""),0.0)</f>
        <v>0</v>
      </c>
      <c r="KC44">
        <f>IFERROR(__xludf.DUMMYFUNCTION("""COMPUTED_VALUE"""),0.0)</f>
        <v>0</v>
      </c>
      <c r="KD44">
        <f>IFERROR(__xludf.DUMMYFUNCTION("""COMPUTED_VALUE"""),0.0)</f>
        <v>0</v>
      </c>
      <c r="KE44">
        <f>IFERROR(__xludf.DUMMYFUNCTION("""COMPUTED_VALUE"""),0.0)</f>
        <v>0</v>
      </c>
      <c r="KF44">
        <f>IFERROR(__xludf.DUMMYFUNCTION("""COMPUTED_VALUE"""),0.0)</f>
        <v>0</v>
      </c>
      <c r="KG44">
        <f>IFERROR(__xludf.DUMMYFUNCTION("""COMPUTED_VALUE"""),0.0)</f>
        <v>0</v>
      </c>
      <c r="KH44">
        <f>IFERROR(__xludf.DUMMYFUNCTION("""COMPUTED_VALUE"""),0.0)</f>
        <v>0</v>
      </c>
      <c r="KI44">
        <f>IFERROR(__xludf.DUMMYFUNCTION("""COMPUTED_VALUE"""),0.0)</f>
        <v>0</v>
      </c>
      <c r="KJ44">
        <f>IFERROR(__xludf.DUMMYFUNCTION("""COMPUTED_VALUE"""),0.0)</f>
        <v>0</v>
      </c>
      <c r="KK44">
        <f>IFERROR(__xludf.DUMMYFUNCTION("""COMPUTED_VALUE"""),0.0)</f>
        <v>0</v>
      </c>
      <c r="KL44">
        <f>IFERROR(__xludf.DUMMYFUNCTION("""COMPUTED_VALUE"""),0.0)</f>
        <v>0</v>
      </c>
      <c r="KM44">
        <f>IFERROR(__xludf.DUMMYFUNCTION("""COMPUTED_VALUE"""),0.0)</f>
        <v>0</v>
      </c>
      <c r="KN44">
        <f>IFERROR(__xludf.DUMMYFUNCTION("""COMPUTED_VALUE"""),0.0)</f>
        <v>0</v>
      </c>
      <c r="KO44">
        <f>IFERROR(__xludf.DUMMYFUNCTION("""COMPUTED_VALUE"""),0.0)</f>
        <v>0</v>
      </c>
      <c r="KP44">
        <f>IFERROR(__xludf.DUMMYFUNCTION("""COMPUTED_VALUE"""),0.0)</f>
        <v>0</v>
      </c>
      <c r="KQ44">
        <f>IFERROR(__xludf.DUMMYFUNCTION("""COMPUTED_VALUE"""),0.0)</f>
        <v>0</v>
      </c>
      <c r="KR44">
        <f>IFERROR(__xludf.DUMMYFUNCTION("""COMPUTED_VALUE"""),0.0)</f>
        <v>0</v>
      </c>
      <c r="KS44">
        <f>IFERROR(__xludf.DUMMYFUNCTION("""COMPUTED_VALUE"""),0.0)</f>
        <v>0</v>
      </c>
      <c r="KT44">
        <f>IFERROR(__xludf.DUMMYFUNCTION("""COMPUTED_VALUE"""),0.0)</f>
        <v>0</v>
      </c>
      <c r="KU44">
        <f>IFERROR(__xludf.DUMMYFUNCTION("""COMPUTED_VALUE"""),0.0)</f>
        <v>0</v>
      </c>
      <c r="KV44">
        <f>IFERROR(__xludf.DUMMYFUNCTION("""COMPUTED_VALUE"""),0.0)</f>
        <v>0</v>
      </c>
      <c r="KW44">
        <f>IFERROR(__xludf.DUMMYFUNCTION("""COMPUTED_VALUE"""),0.0)</f>
        <v>0</v>
      </c>
      <c r="KX44">
        <f>IFERROR(__xludf.DUMMYFUNCTION("""COMPUTED_VALUE"""),0.0)</f>
        <v>0</v>
      </c>
      <c r="KY44">
        <f>IFERROR(__xludf.DUMMYFUNCTION("""COMPUTED_VALUE"""),0.0)</f>
        <v>0</v>
      </c>
      <c r="KZ44" t="str">
        <f>IFERROR(__xludf.DUMMYFUNCTION("""COMPUTED_VALUE"""),"x")</f>
        <v>x</v>
      </c>
      <c r="LA44">
        <f>IFERROR(__xludf.DUMMYFUNCTION("""COMPUTED_VALUE"""),0.0)</f>
        <v>0</v>
      </c>
      <c r="LB44">
        <f>IFERROR(__xludf.DUMMYFUNCTION("""COMPUTED_VALUE"""),0.0)</f>
        <v>0</v>
      </c>
      <c r="LC44">
        <f>IFERROR(__xludf.DUMMYFUNCTION("""COMPUTED_VALUE"""),0.0)</f>
        <v>0</v>
      </c>
      <c r="LD44">
        <f>IFERROR(__xludf.DUMMYFUNCTION("""COMPUTED_VALUE"""),0.0)</f>
        <v>0</v>
      </c>
      <c r="LE44">
        <f>IFERROR(__xludf.DUMMYFUNCTION("""COMPUTED_VALUE"""),0.0)</f>
        <v>0</v>
      </c>
      <c r="LF44">
        <f>IFERROR(__xludf.DUMMYFUNCTION("""COMPUTED_VALUE"""),0.0)</f>
        <v>0</v>
      </c>
      <c r="LG44">
        <f>IFERROR(__xludf.DUMMYFUNCTION("""COMPUTED_VALUE"""),0.0)</f>
        <v>0</v>
      </c>
      <c r="LH44">
        <f>IFERROR(__xludf.DUMMYFUNCTION("""COMPUTED_VALUE"""),0.0)</f>
        <v>0</v>
      </c>
      <c r="LI44">
        <f>IFERROR(__xludf.DUMMYFUNCTION("""COMPUTED_VALUE"""),0.0)</f>
        <v>0</v>
      </c>
      <c r="LJ44">
        <f>IFERROR(__xludf.DUMMYFUNCTION("""COMPUTED_VALUE"""),0.0)</f>
        <v>0</v>
      </c>
      <c r="LK44">
        <f>IFERROR(__xludf.DUMMYFUNCTION("""COMPUTED_VALUE"""),0.0)</f>
        <v>0</v>
      </c>
      <c r="LL44">
        <f>IFERROR(__xludf.DUMMYFUNCTION("""COMPUTED_VALUE"""),0.0)</f>
        <v>0</v>
      </c>
      <c r="LM44">
        <f>IFERROR(__xludf.DUMMYFUNCTION("""COMPUTED_VALUE"""),0.0)</f>
        <v>0</v>
      </c>
      <c r="LN44">
        <f>IFERROR(__xludf.DUMMYFUNCTION("""COMPUTED_VALUE"""),0.0)</f>
        <v>0</v>
      </c>
      <c r="LO44">
        <f>IFERROR(__xludf.DUMMYFUNCTION("""COMPUTED_VALUE"""),0.0)</f>
        <v>0</v>
      </c>
      <c r="LP44">
        <f>IFERROR(__xludf.DUMMYFUNCTION("""COMPUTED_VALUE"""),0.0)</f>
        <v>0</v>
      </c>
      <c r="LQ44" t="str">
        <f>IFERROR(__xludf.DUMMYFUNCTION("""COMPUTED_VALUE"""),"x")</f>
        <v>x</v>
      </c>
      <c r="LR44">
        <f>IFERROR(__xludf.DUMMYFUNCTION("""COMPUTED_VALUE"""),0.0)</f>
        <v>0</v>
      </c>
      <c r="LS44">
        <f>IFERROR(__xludf.DUMMYFUNCTION("""COMPUTED_VALUE"""),0.0)</f>
        <v>0</v>
      </c>
      <c r="LT44">
        <f>IFERROR(__xludf.DUMMYFUNCTION("""COMPUTED_VALUE"""),0.0)</f>
        <v>0</v>
      </c>
      <c r="LU44">
        <f>IFERROR(__xludf.DUMMYFUNCTION("""COMPUTED_VALUE"""),0.0)</f>
        <v>0</v>
      </c>
      <c r="LV44">
        <f>IFERROR(__xludf.DUMMYFUNCTION("""COMPUTED_VALUE"""),0.0)</f>
        <v>0</v>
      </c>
      <c r="LW44">
        <f>IFERROR(__xludf.DUMMYFUNCTION("""COMPUTED_VALUE"""),0.0)</f>
        <v>0</v>
      </c>
      <c r="LX44">
        <f>IFERROR(__xludf.DUMMYFUNCTION("""COMPUTED_VALUE"""),0.0)</f>
        <v>0</v>
      </c>
      <c r="LY44">
        <f>IFERROR(__xludf.DUMMYFUNCTION("""COMPUTED_VALUE"""),0.0)</f>
        <v>0</v>
      </c>
      <c r="LZ44">
        <f>IFERROR(__xludf.DUMMYFUNCTION("""COMPUTED_VALUE"""),0.0)</f>
        <v>0</v>
      </c>
      <c r="MA44">
        <f>IFERROR(__xludf.DUMMYFUNCTION("""COMPUTED_VALUE"""),0.0)</f>
        <v>0</v>
      </c>
      <c r="MB44">
        <f>IFERROR(__xludf.DUMMYFUNCTION("""COMPUTED_VALUE"""),0.0)</f>
        <v>0</v>
      </c>
      <c r="MC44">
        <f>IFERROR(__xludf.DUMMYFUNCTION("""COMPUTED_VALUE"""),0.0)</f>
        <v>0</v>
      </c>
      <c r="MD44">
        <f>IFERROR(__xludf.DUMMYFUNCTION("""COMPUTED_VALUE"""),0.0)</f>
        <v>0</v>
      </c>
      <c r="ME44">
        <f>IFERROR(__xludf.DUMMYFUNCTION("""COMPUTED_VALUE"""),0.0)</f>
        <v>0</v>
      </c>
      <c r="MF44">
        <f>IFERROR(__xludf.DUMMYFUNCTION("""COMPUTED_VALUE"""),0.0)</f>
        <v>0</v>
      </c>
      <c r="MG44">
        <f>IFERROR(__xludf.DUMMYFUNCTION("""COMPUTED_VALUE"""),0.0)</f>
        <v>0</v>
      </c>
      <c r="MH44">
        <f>IFERROR(__xludf.DUMMYFUNCTION("""COMPUTED_VALUE"""),0.0)</f>
        <v>0</v>
      </c>
      <c r="MI44">
        <f>IFERROR(__xludf.DUMMYFUNCTION("""COMPUTED_VALUE"""),0.0)</f>
        <v>0</v>
      </c>
      <c r="MJ44">
        <f>IFERROR(__xludf.DUMMYFUNCTION("""COMPUTED_VALUE"""),0.0)</f>
        <v>0</v>
      </c>
      <c r="MK44">
        <f>IFERROR(__xludf.DUMMYFUNCTION("""COMPUTED_VALUE"""),0.0)</f>
        <v>0</v>
      </c>
      <c r="ML44">
        <f>IFERROR(__xludf.DUMMYFUNCTION("""COMPUTED_VALUE"""),0.0)</f>
        <v>0</v>
      </c>
      <c r="MM44">
        <f>IFERROR(__xludf.DUMMYFUNCTION("""COMPUTED_VALUE"""),0.0)</f>
        <v>0</v>
      </c>
      <c r="MN44">
        <f>IFERROR(__xludf.DUMMYFUNCTION("""COMPUTED_VALUE"""),0.0)</f>
        <v>0</v>
      </c>
      <c r="MO44">
        <f>IFERROR(__xludf.DUMMYFUNCTION("""COMPUTED_VALUE"""),0.0)</f>
        <v>0</v>
      </c>
      <c r="MP44">
        <f>IFERROR(__xludf.DUMMYFUNCTION("""COMPUTED_VALUE"""),0.0)</f>
        <v>0</v>
      </c>
      <c r="MQ44">
        <f>IFERROR(__xludf.DUMMYFUNCTION("""COMPUTED_VALUE"""),0.0)</f>
        <v>0</v>
      </c>
      <c r="MR44">
        <f>IFERROR(__xludf.DUMMYFUNCTION("""COMPUTED_VALUE"""),0.0)</f>
        <v>0</v>
      </c>
      <c r="MS44">
        <f>IFERROR(__xludf.DUMMYFUNCTION("""COMPUTED_VALUE"""),0.0)</f>
        <v>0</v>
      </c>
      <c r="MT44" t="str">
        <f>IFERROR(__xludf.DUMMYFUNCTION("""COMPUTED_VALUE"""),"x")</f>
        <v>x</v>
      </c>
      <c r="MU44">
        <f>IFERROR(__xludf.DUMMYFUNCTION("""COMPUTED_VALUE"""),0.0)</f>
        <v>0</v>
      </c>
      <c r="MV44">
        <f>IFERROR(__xludf.DUMMYFUNCTION("""COMPUTED_VALUE"""),0.0)</f>
        <v>0</v>
      </c>
      <c r="MW44">
        <f>IFERROR(__xludf.DUMMYFUNCTION("""COMPUTED_VALUE"""),0.0)</f>
        <v>0</v>
      </c>
      <c r="MX44">
        <f>IFERROR(__xludf.DUMMYFUNCTION("""COMPUTED_VALUE"""),0.0)</f>
        <v>0</v>
      </c>
      <c r="MY44">
        <f>IFERROR(__xludf.DUMMYFUNCTION("""COMPUTED_VALUE"""),0.0)</f>
        <v>0</v>
      </c>
      <c r="MZ44">
        <f>IFERROR(__xludf.DUMMYFUNCTION("""COMPUTED_VALUE"""),0.0)</f>
        <v>0</v>
      </c>
      <c r="NA44">
        <f>IFERROR(__xludf.DUMMYFUNCTION("""COMPUTED_VALUE"""),0.0)</f>
        <v>0</v>
      </c>
      <c r="NB44">
        <f>IFERROR(__xludf.DUMMYFUNCTION("""COMPUTED_VALUE"""),0.0)</f>
        <v>0</v>
      </c>
      <c r="NC44">
        <f>IFERROR(__xludf.DUMMYFUNCTION("""COMPUTED_VALUE"""),0.0)</f>
        <v>0</v>
      </c>
      <c r="ND44">
        <f>IFERROR(__xludf.DUMMYFUNCTION("""COMPUTED_VALUE"""),0.0)</f>
        <v>0</v>
      </c>
      <c r="NE44">
        <f>IFERROR(__xludf.DUMMYFUNCTION("""COMPUTED_VALUE"""),0.0)</f>
        <v>0</v>
      </c>
      <c r="NF44">
        <f>IFERROR(__xludf.DUMMYFUNCTION("""COMPUTED_VALUE"""),0.0)</f>
        <v>0</v>
      </c>
      <c r="NG44">
        <f>IFERROR(__xludf.DUMMYFUNCTION("""COMPUTED_VALUE"""),0.0)</f>
        <v>0</v>
      </c>
      <c r="NH44">
        <f>IFERROR(__xludf.DUMMYFUNCTION("""COMPUTED_VALUE"""),0.0)</f>
        <v>0</v>
      </c>
      <c r="NI44">
        <f>IFERROR(__xludf.DUMMYFUNCTION("""COMPUTED_VALUE"""),0.0)</f>
        <v>0</v>
      </c>
      <c r="NJ44">
        <f>IFERROR(__xludf.DUMMYFUNCTION("""COMPUTED_VALUE"""),0.0)</f>
        <v>0</v>
      </c>
      <c r="NK44">
        <f>IFERROR(__xludf.DUMMYFUNCTION("""COMPUTED_VALUE"""),0.0)</f>
        <v>0</v>
      </c>
      <c r="NL44">
        <f>IFERROR(__xludf.DUMMYFUNCTION("""COMPUTED_VALUE"""),0.0)</f>
        <v>0</v>
      </c>
      <c r="NM44">
        <f>IFERROR(__xludf.DUMMYFUNCTION("""COMPUTED_VALUE"""),0.0)</f>
        <v>0</v>
      </c>
      <c r="NN44">
        <f>IFERROR(__xludf.DUMMYFUNCTION("""COMPUTED_VALUE"""),0.0)</f>
        <v>0</v>
      </c>
      <c r="NO44">
        <f>IFERROR(__xludf.DUMMYFUNCTION("""COMPUTED_VALUE"""),0.0)</f>
        <v>0</v>
      </c>
      <c r="NP44">
        <f>IFERROR(__xludf.DUMMYFUNCTION("""COMPUTED_VALUE"""),0.0)</f>
        <v>0</v>
      </c>
      <c r="NQ44">
        <f>IFERROR(__xludf.DUMMYFUNCTION("""COMPUTED_VALUE"""),0.0)</f>
        <v>0</v>
      </c>
      <c r="NR44">
        <f>IFERROR(__xludf.DUMMYFUNCTION("""COMPUTED_VALUE"""),0.0)</f>
        <v>0</v>
      </c>
    </row>
    <row r="45" ht="15.75" customHeight="1">
      <c r="A45">
        <f>IFERROR(__xludf.DUMMYFUNCTION("""COMPUTED_VALUE"""),44.0)</f>
        <v>44</v>
      </c>
      <c r="B45" t="str">
        <f>IFERROR(__xludf.DUMMYFUNCTION("""COMPUTED_VALUE"""),"NovakMG")</f>
        <v>NovakMG</v>
      </c>
      <c r="C45" t="str">
        <f>IFERROR(__xludf.DUMMYFUNCTION("""COMPUTED_VALUE"""),"Novak")</f>
        <v>Novak</v>
      </c>
      <c r="D45" t="str">
        <f>IFERROR(__xludf.DUMMYFUNCTION("""COMPUTED_VALUE"""),"Stijepić")</f>
        <v>Stijepić</v>
      </c>
      <c r="E45">
        <f>IFERROR(__xludf.DUMMYFUNCTION("""COMPUTED_VALUE"""),113.0)</f>
        <v>113</v>
      </c>
      <c r="F45" t="str">
        <f>IFERROR(__xludf.DUMMYFUNCTION("""COMPUTED_VALUE"""),"ODOBREN")</f>
        <v>ODOBREN</v>
      </c>
      <c r="G45" t="str">
        <f>IFERROR(__xludf.DUMMYFUNCTION("""COMPUTED_VALUE"""),"Stari grad")</f>
        <v>Stari grad</v>
      </c>
      <c r="H45" t="str">
        <f>IFERROR(__xludf.DUMMYFUNCTION("""COMPUTED_VALUE"""),"Matematička gimnazija")</f>
        <v>Matematička gimnazija</v>
      </c>
      <c r="I45" t="str">
        <f>IFERROR(__xludf.DUMMYFUNCTION("""COMPUTED_VALUE"""),"I")</f>
        <v>I</v>
      </c>
      <c r="J45" t="str">
        <f>IFERROR(__xludf.DUMMYFUNCTION("""COMPUTED_VALUE"""),"B")</f>
        <v>B</v>
      </c>
      <c r="K45" t="str">
        <f>IFERROR(__xludf.DUMMYFUNCTION("""COMPUTED_VALUE"""),"Stanka Matković")</f>
        <v>Stanka Matković</v>
      </c>
      <c r="L45" t="str">
        <f>IFERROR(__xludf.DUMMYFUNCTION("""COMPUTED_VALUE"""),"x")</f>
        <v>x</v>
      </c>
      <c r="M45">
        <f>IFERROR(__xludf.DUMMYFUNCTION("""COMPUTED_VALUE"""),100.0)</f>
        <v>100</v>
      </c>
      <c r="N45">
        <f>IFERROR(__xludf.DUMMYFUNCTION("""COMPUTED_VALUE"""),13.0)</f>
        <v>13</v>
      </c>
      <c r="O45" t="str">
        <f>IFERROR(__xludf.DUMMYFUNCTION("""COMPUTED_VALUE"""),"-")</f>
        <v>-</v>
      </c>
      <c r="P45" t="str">
        <f>IFERROR(__xludf.DUMMYFUNCTION("""COMPUTED_VALUE"""),"-")</f>
        <v>-</v>
      </c>
      <c r="Q45" t="str">
        <f>IFERROR(__xludf.DUMMYFUNCTION("""COMPUTED_VALUE"""),"-")</f>
        <v>-</v>
      </c>
      <c r="R45" t="str">
        <f>IFERROR(__xludf.DUMMYFUNCTION("""COMPUTED_VALUE"""),"-")</f>
        <v>-</v>
      </c>
      <c r="S45" t="str">
        <f>IFERROR(__xludf.DUMMYFUNCTION("""COMPUTED_VALUE"""),"x")</f>
        <v>x</v>
      </c>
      <c r="T45" t="str">
        <f>IFERROR(__xludf.DUMMYFUNCTION("""COMPUTED_VALUE"""),"x")</f>
        <v>x</v>
      </c>
      <c r="U45" t="str">
        <f>IFERROR(__xludf.DUMMYFUNCTION("""COMPUTED_VALUE"""),"OK")</f>
        <v>OK</v>
      </c>
      <c r="V45" t="str">
        <f>IFERROR(__xludf.DUMMYFUNCTION("""COMPUTED_VALUE"""),"OK")</f>
        <v>OK</v>
      </c>
      <c r="W45" t="str">
        <f>IFERROR(__xludf.DUMMYFUNCTION("""COMPUTED_VALUE"""),"OK")</f>
        <v>OK</v>
      </c>
      <c r="X45" t="str">
        <f>IFERROR(__xludf.DUMMYFUNCTION("""COMPUTED_VALUE"""),"OK")</f>
        <v>OK</v>
      </c>
      <c r="Y45" t="str">
        <f>IFERROR(__xludf.DUMMYFUNCTION("""COMPUTED_VALUE"""),"OK")</f>
        <v>OK</v>
      </c>
      <c r="Z45" t="str">
        <f>IFERROR(__xludf.DUMMYFUNCTION("""COMPUTED_VALUE"""),"OK")</f>
        <v>OK</v>
      </c>
      <c r="AA45" t="str">
        <f>IFERROR(__xludf.DUMMYFUNCTION("""COMPUTED_VALUE"""),"OK")</f>
        <v>OK</v>
      </c>
      <c r="AB45" t="str">
        <f>IFERROR(__xludf.DUMMYFUNCTION("""COMPUTED_VALUE"""),"OK")</f>
        <v>OK</v>
      </c>
      <c r="AC45" t="str">
        <f>IFERROR(__xludf.DUMMYFUNCTION("""COMPUTED_VALUE"""),"OK")</f>
        <v>OK</v>
      </c>
      <c r="AD45" t="str">
        <f>IFERROR(__xludf.DUMMYFUNCTION("""COMPUTED_VALUE"""),"OK")</f>
        <v>OK</v>
      </c>
      <c r="AE45" t="str">
        <f>IFERROR(__xludf.DUMMYFUNCTION("""COMPUTED_VALUE"""),"OK")</f>
        <v>OK</v>
      </c>
      <c r="AF45" t="str">
        <f>IFERROR(__xludf.DUMMYFUNCTION("""COMPUTED_VALUE"""),"OK")</f>
        <v>OK</v>
      </c>
      <c r="AG45" t="str">
        <f>IFERROR(__xludf.DUMMYFUNCTION("""COMPUTED_VALUE"""),"OK")</f>
        <v>OK</v>
      </c>
      <c r="AH45" t="str">
        <f>IFERROR(__xludf.DUMMYFUNCTION("""COMPUTED_VALUE"""),"OK")</f>
        <v>OK</v>
      </c>
      <c r="AI45" t="str">
        <f>IFERROR(__xludf.DUMMYFUNCTION("""COMPUTED_VALUE"""),"OK")</f>
        <v>OK</v>
      </c>
      <c r="AJ45" t="str">
        <f>IFERROR(__xludf.DUMMYFUNCTION("""COMPUTED_VALUE"""),"OK")</f>
        <v>OK</v>
      </c>
      <c r="AK45" t="str">
        <f>IFERROR(__xludf.DUMMYFUNCTION("""COMPUTED_VALUE"""),"OK")</f>
        <v>OK</v>
      </c>
      <c r="AL45" t="str">
        <f>IFERROR(__xludf.DUMMYFUNCTION("""COMPUTED_VALUE"""),"OK")</f>
        <v>OK</v>
      </c>
      <c r="AM45" t="str">
        <f>IFERROR(__xludf.DUMMYFUNCTION("""COMPUTED_VALUE"""),"OK")</f>
        <v>OK</v>
      </c>
      <c r="AN45" t="str">
        <f>IFERROR(__xludf.DUMMYFUNCTION("""COMPUTED_VALUE"""),"OK")</f>
        <v>OK</v>
      </c>
      <c r="AO45" t="str">
        <f>IFERROR(__xludf.DUMMYFUNCTION("""COMPUTED_VALUE"""),"OK")</f>
        <v>OK</v>
      </c>
      <c r="AP45" t="str">
        <f>IFERROR(__xludf.DUMMYFUNCTION("""COMPUTED_VALUE"""),"OK")</f>
        <v>OK</v>
      </c>
      <c r="AQ45" t="str">
        <f>IFERROR(__xludf.DUMMYFUNCTION("""COMPUTED_VALUE"""),"OK")</f>
        <v>OK</v>
      </c>
      <c r="AR45" t="str">
        <f>IFERROR(__xludf.DUMMYFUNCTION("""COMPUTED_VALUE"""),"OK")</f>
        <v>OK</v>
      </c>
      <c r="AS45" t="str">
        <f>IFERROR(__xludf.DUMMYFUNCTION("""COMPUTED_VALUE"""),"OK")</f>
        <v>OK</v>
      </c>
      <c r="AT45" t="str">
        <f>IFERROR(__xludf.DUMMYFUNCTION("""COMPUTED_VALUE"""),"OK")</f>
        <v>OK</v>
      </c>
      <c r="AU45" t="str">
        <f>IFERROR(__xludf.DUMMYFUNCTION("""COMPUTED_VALUE"""),"OK")</f>
        <v>OK</v>
      </c>
      <c r="AV45" t="str">
        <f>IFERROR(__xludf.DUMMYFUNCTION("""COMPUTED_VALUE"""),"OK")</f>
        <v>OK</v>
      </c>
      <c r="AW45" t="str">
        <f>IFERROR(__xludf.DUMMYFUNCTION("""COMPUTED_VALUE"""),"OK")</f>
        <v>OK</v>
      </c>
      <c r="AX45" t="str">
        <f>IFERROR(__xludf.DUMMYFUNCTION("""COMPUTED_VALUE"""),"OK")</f>
        <v>OK</v>
      </c>
      <c r="AY45" t="str">
        <f>IFERROR(__xludf.DUMMYFUNCTION("""COMPUTED_VALUE"""),"OK")</f>
        <v>OK</v>
      </c>
      <c r="AZ45" t="str">
        <f>IFERROR(__xludf.DUMMYFUNCTION("""COMPUTED_VALUE"""),"OK")</f>
        <v>OK</v>
      </c>
      <c r="BA45" t="str">
        <f>IFERROR(__xludf.DUMMYFUNCTION("""COMPUTED_VALUE"""),"OK")</f>
        <v>OK</v>
      </c>
      <c r="BB45" t="str">
        <f>IFERROR(__xludf.DUMMYFUNCTION("""COMPUTED_VALUE"""),"OK")</f>
        <v>OK</v>
      </c>
      <c r="BC45" t="str">
        <f>IFERROR(__xludf.DUMMYFUNCTION("""COMPUTED_VALUE"""),"OK")</f>
        <v>OK</v>
      </c>
      <c r="BD45" t="str">
        <f>IFERROR(__xludf.DUMMYFUNCTION("""COMPUTED_VALUE"""),"OK")</f>
        <v>OK</v>
      </c>
      <c r="BE45" t="str">
        <f>IFERROR(__xludf.DUMMYFUNCTION("""COMPUTED_VALUE"""),"OK")</f>
        <v>OK</v>
      </c>
      <c r="BF45" t="str">
        <f>IFERROR(__xludf.DUMMYFUNCTION("""COMPUTED_VALUE"""),"OK")</f>
        <v>OK</v>
      </c>
      <c r="BG45" t="str">
        <f>IFERROR(__xludf.DUMMYFUNCTION("""COMPUTED_VALUE"""),"OK")</f>
        <v>OK</v>
      </c>
      <c r="BH45" t="str">
        <f>IFERROR(__xludf.DUMMYFUNCTION("""COMPUTED_VALUE"""),"OK")</f>
        <v>OK</v>
      </c>
      <c r="BI45" t="str">
        <f>IFERROR(__xludf.DUMMYFUNCTION("""COMPUTED_VALUE"""),"OK")</f>
        <v>OK</v>
      </c>
      <c r="BJ45" t="str">
        <f>IFERROR(__xludf.DUMMYFUNCTION("""COMPUTED_VALUE"""),"OK")</f>
        <v>OK</v>
      </c>
      <c r="BK45" t="str">
        <f>IFERROR(__xludf.DUMMYFUNCTION("""COMPUTED_VALUE"""),"x")</f>
        <v>x</v>
      </c>
      <c r="BL45" t="str">
        <f>IFERROR(__xludf.DUMMYFUNCTION("""COMPUTED_VALUE"""),"OK")</f>
        <v>OK</v>
      </c>
      <c r="BM45" t="str">
        <f>IFERROR(__xludf.DUMMYFUNCTION("""COMPUTED_VALUE"""),"OK")</f>
        <v>OK</v>
      </c>
      <c r="BN45" t="str">
        <f>IFERROR(__xludf.DUMMYFUNCTION("""COMPUTED_VALUE"""),"OK")</f>
        <v>OK</v>
      </c>
      <c r="BO45" t="str">
        <f>IFERROR(__xludf.DUMMYFUNCTION("""COMPUTED_VALUE"""),"OK")</f>
        <v>OK</v>
      </c>
      <c r="BP45" t="str">
        <f>IFERROR(__xludf.DUMMYFUNCTION("""COMPUTED_VALUE"""),"OK")</f>
        <v>OK</v>
      </c>
      <c r="BQ45" t="str">
        <f>IFERROR(__xludf.DUMMYFUNCTION("""COMPUTED_VALUE"""),"OK")</f>
        <v>OK</v>
      </c>
      <c r="BR45" t="str">
        <f>IFERROR(__xludf.DUMMYFUNCTION("""COMPUTED_VALUE"""),"OK")</f>
        <v>OK</v>
      </c>
      <c r="BS45" t="str">
        <f>IFERROR(__xludf.DUMMYFUNCTION("""COMPUTED_VALUE"""),"OK")</f>
        <v>OK</v>
      </c>
      <c r="BT45" t="str">
        <f>IFERROR(__xludf.DUMMYFUNCTION("""COMPUTED_VALUE"""),"OK")</f>
        <v>OK</v>
      </c>
      <c r="BU45" t="str">
        <f>IFERROR(__xludf.DUMMYFUNCTION("""COMPUTED_VALUE"""),"OK")</f>
        <v>OK</v>
      </c>
      <c r="BV45" t="str">
        <f>IFERROR(__xludf.DUMMYFUNCTION("""COMPUTED_VALUE"""),"OK")</f>
        <v>OK</v>
      </c>
      <c r="BW45" t="str">
        <f>IFERROR(__xludf.DUMMYFUNCTION("""COMPUTED_VALUE"""),"OK")</f>
        <v>OK</v>
      </c>
      <c r="BX45" t="str">
        <f>IFERROR(__xludf.DUMMYFUNCTION("""COMPUTED_VALUE"""),"OK")</f>
        <v>OK</v>
      </c>
      <c r="BY45" t="str">
        <f>IFERROR(__xludf.DUMMYFUNCTION("""COMPUTED_VALUE"""),"TLE")</f>
        <v>TLE</v>
      </c>
      <c r="BZ45" t="str">
        <f>IFERROR(__xludf.DUMMYFUNCTION("""COMPUTED_VALUE"""),"TLE")</f>
        <v>TLE</v>
      </c>
      <c r="CA45" t="str">
        <f>IFERROR(__xludf.DUMMYFUNCTION("""COMPUTED_VALUE"""),"TLE")</f>
        <v>TLE</v>
      </c>
      <c r="CB45" t="str">
        <f>IFERROR(__xludf.DUMMYFUNCTION("""COMPUTED_VALUE"""),"TLE")</f>
        <v>TLE</v>
      </c>
      <c r="CC45" t="str">
        <f>IFERROR(__xludf.DUMMYFUNCTION("""COMPUTED_VALUE"""),"TLE")</f>
        <v>TLE</v>
      </c>
      <c r="CD45" t="str">
        <f>IFERROR(__xludf.DUMMYFUNCTION("""COMPUTED_VALUE"""),"TLE")</f>
        <v>TLE</v>
      </c>
      <c r="CE45" t="str">
        <f>IFERROR(__xludf.DUMMYFUNCTION("""COMPUTED_VALUE"""),"TLE")</f>
        <v>TLE</v>
      </c>
      <c r="CF45" t="str">
        <f>IFERROR(__xludf.DUMMYFUNCTION("""COMPUTED_VALUE"""),"TLE")</f>
        <v>TLE</v>
      </c>
      <c r="CG45" t="str">
        <f>IFERROR(__xludf.DUMMYFUNCTION("""COMPUTED_VALUE"""),"TLE")</f>
        <v>TLE</v>
      </c>
      <c r="CH45" t="str">
        <f>IFERROR(__xludf.DUMMYFUNCTION("""COMPUTED_VALUE"""),"TLE")</f>
        <v>TLE</v>
      </c>
      <c r="CI45" t="str">
        <f>IFERROR(__xludf.DUMMYFUNCTION("""COMPUTED_VALUE"""),"TLE")</f>
        <v>TLE</v>
      </c>
      <c r="CJ45" t="str">
        <f>IFERROR(__xludf.DUMMYFUNCTION("""COMPUTED_VALUE"""),"TLE")</f>
        <v>TLE</v>
      </c>
      <c r="CK45" t="str">
        <f>IFERROR(__xludf.DUMMYFUNCTION("""COMPUTED_VALUE"""),"TLE")</f>
        <v>TLE</v>
      </c>
      <c r="CL45" t="str">
        <f>IFERROR(__xludf.DUMMYFUNCTION("""COMPUTED_VALUE"""),"TLE")</f>
        <v>TLE</v>
      </c>
      <c r="CM45" t="str">
        <f>IFERROR(__xludf.DUMMYFUNCTION("""COMPUTED_VALUE"""),"TLE")</f>
        <v>TLE</v>
      </c>
      <c r="CN45" t="str">
        <f>IFERROR(__xludf.DUMMYFUNCTION("""COMPUTED_VALUE"""),"TLE")</f>
        <v>TLE</v>
      </c>
      <c r="CO45" t="str">
        <f>IFERROR(__xludf.DUMMYFUNCTION("""COMPUTED_VALUE"""),"TLE")</f>
        <v>TLE</v>
      </c>
      <c r="CP45" t="str">
        <f>IFERROR(__xludf.DUMMYFUNCTION("""COMPUTED_VALUE"""),"TLE")</f>
        <v>TLE</v>
      </c>
      <c r="CQ45" t="str">
        <f>IFERROR(__xludf.DUMMYFUNCTION("""COMPUTED_VALUE"""),"TLE")</f>
        <v>TLE</v>
      </c>
      <c r="CR45" t="str">
        <f>IFERROR(__xludf.DUMMYFUNCTION("""COMPUTED_VALUE"""),"TLE")</f>
        <v>TLE</v>
      </c>
      <c r="CS45" t="str">
        <f>IFERROR(__xludf.DUMMYFUNCTION("""COMPUTED_VALUE"""),"x")</f>
        <v>x</v>
      </c>
      <c r="CT45" t="str">
        <f>IFERROR(__xludf.DUMMYFUNCTION("""COMPUTED_VALUE"""),"-")</f>
        <v>-</v>
      </c>
      <c r="CU45" t="str">
        <f>IFERROR(__xludf.DUMMYFUNCTION("""COMPUTED_VALUE"""),"-")</f>
        <v>-</v>
      </c>
      <c r="CV45" t="str">
        <f>IFERROR(__xludf.DUMMYFUNCTION("""COMPUTED_VALUE"""),"-")</f>
        <v>-</v>
      </c>
      <c r="CW45" t="str">
        <f>IFERROR(__xludf.DUMMYFUNCTION("""COMPUTED_VALUE"""),"-")</f>
        <v>-</v>
      </c>
      <c r="CX45" t="str">
        <f>IFERROR(__xludf.DUMMYFUNCTION("""COMPUTED_VALUE"""),"-")</f>
        <v>-</v>
      </c>
      <c r="CY45" t="str">
        <f>IFERROR(__xludf.DUMMYFUNCTION("""COMPUTED_VALUE"""),"-")</f>
        <v>-</v>
      </c>
      <c r="CZ45" t="str">
        <f>IFERROR(__xludf.DUMMYFUNCTION("""COMPUTED_VALUE"""),"-")</f>
        <v>-</v>
      </c>
      <c r="DA45" t="str">
        <f>IFERROR(__xludf.DUMMYFUNCTION("""COMPUTED_VALUE"""),"-")</f>
        <v>-</v>
      </c>
      <c r="DB45" t="str">
        <f>IFERROR(__xludf.DUMMYFUNCTION("""COMPUTED_VALUE"""),"-")</f>
        <v>-</v>
      </c>
      <c r="DC45" t="str">
        <f>IFERROR(__xludf.DUMMYFUNCTION("""COMPUTED_VALUE"""),"-")</f>
        <v>-</v>
      </c>
      <c r="DD45" t="str">
        <f>IFERROR(__xludf.DUMMYFUNCTION("""COMPUTED_VALUE"""),"-")</f>
        <v>-</v>
      </c>
      <c r="DE45" t="str">
        <f>IFERROR(__xludf.DUMMYFUNCTION("""COMPUTED_VALUE"""),"-")</f>
        <v>-</v>
      </c>
      <c r="DF45" t="str">
        <f>IFERROR(__xludf.DUMMYFUNCTION("""COMPUTED_VALUE"""),"-")</f>
        <v>-</v>
      </c>
      <c r="DG45" t="str">
        <f>IFERROR(__xludf.DUMMYFUNCTION("""COMPUTED_VALUE"""),"-")</f>
        <v>-</v>
      </c>
      <c r="DH45" t="str">
        <f>IFERROR(__xludf.DUMMYFUNCTION("""COMPUTED_VALUE"""),"-")</f>
        <v>-</v>
      </c>
      <c r="DI45" t="str">
        <f>IFERROR(__xludf.DUMMYFUNCTION("""COMPUTED_VALUE"""),"-")</f>
        <v>-</v>
      </c>
      <c r="DJ45" t="str">
        <f>IFERROR(__xludf.DUMMYFUNCTION("""COMPUTED_VALUE"""),"-")</f>
        <v>-</v>
      </c>
      <c r="DK45" t="str">
        <f>IFERROR(__xludf.DUMMYFUNCTION("""COMPUTED_VALUE"""),"-")</f>
        <v>-</v>
      </c>
      <c r="DL45" t="str">
        <f>IFERROR(__xludf.DUMMYFUNCTION("""COMPUTED_VALUE"""),"-")</f>
        <v>-</v>
      </c>
      <c r="DM45" t="str">
        <f>IFERROR(__xludf.DUMMYFUNCTION("""COMPUTED_VALUE"""),"-")</f>
        <v>-</v>
      </c>
      <c r="DN45" t="str">
        <f>IFERROR(__xludf.DUMMYFUNCTION("""COMPUTED_VALUE"""),"-")</f>
        <v>-</v>
      </c>
      <c r="DO45" t="str">
        <f>IFERROR(__xludf.DUMMYFUNCTION("""COMPUTED_VALUE"""),"-")</f>
        <v>-</v>
      </c>
      <c r="DP45" t="str">
        <f>IFERROR(__xludf.DUMMYFUNCTION("""COMPUTED_VALUE"""),"-")</f>
        <v>-</v>
      </c>
      <c r="DQ45" t="str">
        <f>IFERROR(__xludf.DUMMYFUNCTION("""COMPUTED_VALUE"""),"-")</f>
        <v>-</v>
      </c>
      <c r="DR45" t="str">
        <f>IFERROR(__xludf.DUMMYFUNCTION("""COMPUTED_VALUE"""),"-")</f>
        <v>-</v>
      </c>
      <c r="DS45" t="str">
        <f>IFERROR(__xludf.DUMMYFUNCTION("""COMPUTED_VALUE"""),"-")</f>
        <v>-</v>
      </c>
      <c r="DT45" t="str">
        <f>IFERROR(__xludf.DUMMYFUNCTION("""COMPUTED_VALUE"""),"-")</f>
        <v>-</v>
      </c>
      <c r="DU45" t="str">
        <f>IFERROR(__xludf.DUMMYFUNCTION("""COMPUTED_VALUE"""),"-")</f>
        <v>-</v>
      </c>
      <c r="DV45" t="str">
        <f>IFERROR(__xludf.DUMMYFUNCTION("""COMPUTED_VALUE"""),"-")</f>
        <v>-</v>
      </c>
      <c r="DW45" t="str">
        <f>IFERROR(__xludf.DUMMYFUNCTION("""COMPUTED_VALUE"""),"-")</f>
        <v>-</v>
      </c>
      <c r="DX45" t="str">
        <f>IFERROR(__xludf.DUMMYFUNCTION("""COMPUTED_VALUE"""),"-")</f>
        <v>-</v>
      </c>
      <c r="DY45" t="str">
        <f>IFERROR(__xludf.DUMMYFUNCTION("""COMPUTED_VALUE"""),"-")</f>
        <v>-</v>
      </c>
      <c r="DZ45" t="str">
        <f>IFERROR(__xludf.DUMMYFUNCTION("""COMPUTED_VALUE"""),"x")</f>
        <v>x</v>
      </c>
      <c r="EA45" t="str">
        <f>IFERROR(__xludf.DUMMYFUNCTION("""COMPUTED_VALUE"""),"-")</f>
        <v>-</v>
      </c>
      <c r="EB45" t="str">
        <f>IFERROR(__xludf.DUMMYFUNCTION("""COMPUTED_VALUE"""),"-")</f>
        <v>-</v>
      </c>
      <c r="EC45" t="str">
        <f>IFERROR(__xludf.DUMMYFUNCTION("""COMPUTED_VALUE"""),"-")</f>
        <v>-</v>
      </c>
      <c r="ED45" t="str">
        <f>IFERROR(__xludf.DUMMYFUNCTION("""COMPUTED_VALUE"""),"-")</f>
        <v>-</v>
      </c>
      <c r="EE45" t="str">
        <f>IFERROR(__xludf.DUMMYFUNCTION("""COMPUTED_VALUE"""),"-")</f>
        <v>-</v>
      </c>
      <c r="EF45" t="str">
        <f>IFERROR(__xludf.DUMMYFUNCTION("""COMPUTED_VALUE"""),"-")</f>
        <v>-</v>
      </c>
      <c r="EG45" t="str">
        <f>IFERROR(__xludf.DUMMYFUNCTION("""COMPUTED_VALUE"""),"-")</f>
        <v>-</v>
      </c>
      <c r="EH45" t="str">
        <f>IFERROR(__xludf.DUMMYFUNCTION("""COMPUTED_VALUE"""),"-")</f>
        <v>-</v>
      </c>
      <c r="EI45" t="str">
        <f>IFERROR(__xludf.DUMMYFUNCTION("""COMPUTED_VALUE"""),"-")</f>
        <v>-</v>
      </c>
      <c r="EJ45" t="str">
        <f>IFERROR(__xludf.DUMMYFUNCTION("""COMPUTED_VALUE"""),"-")</f>
        <v>-</v>
      </c>
      <c r="EK45" t="str">
        <f>IFERROR(__xludf.DUMMYFUNCTION("""COMPUTED_VALUE"""),"-")</f>
        <v>-</v>
      </c>
      <c r="EL45" t="str">
        <f>IFERROR(__xludf.DUMMYFUNCTION("""COMPUTED_VALUE"""),"-")</f>
        <v>-</v>
      </c>
      <c r="EM45" t="str">
        <f>IFERROR(__xludf.DUMMYFUNCTION("""COMPUTED_VALUE"""),"-")</f>
        <v>-</v>
      </c>
      <c r="EN45" t="str">
        <f>IFERROR(__xludf.DUMMYFUNCTION("""COMPUTED_VALUE"""),"-")</f>
        <v>-</v>
      </c>
      <c r="EO45" t="str">
        <f>IFERROR(__xludf.DUMMYFUNCTION("""COMPUTED_VALUE"""),"-")</f>
        <v>-</v>
      </c>
      <c r="EP45" t="str">
        <f>IFERROR(__xludf.DUMMYFUNCTION("""COMPUTED_VALUE"""),"-")</f>
        <v>-</v>
      </c>
      <c r="EQ45" t="str">
        <f>IFERROR(__xludf.DUMMYFUNCTION("""COMPUTED_VALUE"""),"x")</f>
        <v>x</v>
      </c>
      <c r="ER45" t="str">
        <f>IFERROR(__xludf.DUMMYFUNCTION("""COMPUTED_VALUE"""),"-")</f>
        <v>-</v>
      </c>
      <c r="ES45" t="str">
        <f>IFERROR(__xludf.DUMMYFUNCTION("""COMPUTED_VALUE"""),"-")</f>
        <v>-</v>
      </c>
      <c r="ET45" t="str">
        <f>IFERROR(__xludf.DUMMYFUNCTION("""COMPUTED_VALUE"""),"-")</f>
        <v>-</v>
      </c>
      <c r="EU45" t="str">
        <f>IFERROR(__xludf.DUMMYFUNCTION("""COMPUTED_VALUE"""),"-")</f>
        <v>-</v>
      </c>
      <c r="EV45" t="str">
        <f>IFERROR(__xludf.DUMMYFUNCTION("""COMPUTED_VALUE"""),"-")</f>
        <v>-</v>
      </c>
      <c r="EW45" t="str">
        <f>IFERROR(__xludf.DUMMYFUNCTION("""COMPUTED_VALUE"""),"-")</f>
        <v>-</v>
      </c>
      <c r="EX45" t="str">
        <f>IFERROR(__xludf.DUMMYFUNCTION("""COMPUTED_VALUE"""),"-")</f>
        <v>-</v>
      </c>
      <c r="EY45" t="str">
        <f>IFERROR(__xludf.DUMMYFUNCTION("""COMPUTED_VALUE"""),"-")</f>
        <v>-</v>
      </c>
      <c r="EZ45" t="str">
        <f>IFERROR(__xludf.DUMMYFUNCTION("""COMPUTED_VALUE"""),"-")</f>
        <v>-</v>
      </c>
      <c r="FA45" t="str">
        <f>IFERROR(__xludf.DUMMYFUNCTION("""COMPUTED_VALUE"""),"-")</f>
        <v>-</v>
      </c>
      <c r="FB45" t="str">
        <f>IFERROR(__xludf.DUMMYFUNCTION("""COMPUTED_VALUE"""),"-")</f>
        <v>-</v>
      </c>
      <c r="FC45" t="str">
        <f>IFERROR(__xludf.DUMMYFUNCTION("""COMPUTED_VALUE"""),"-")</f>
        <v>-</v>
      </c>
      <c r="FD45" t="str">
        <f>IFERROR(__xludf.DUMMYFUNCTION("""COMPUTED_VALUE"""),"-")</f>
        <v>-</v>
      </c>
      <c r="FE45" t="str">
        <f>IFERROR(__xludf.DUMMYFUNCTION("""COMPUTED_VALUE"""),"-")</f>
        <v>-</v>
      </c>
      <c r="FF45" t="str">
        <f>IFERROR(__xludf.DUMMYFUNCTION("""COMPUTED_VALUE"""),"-")</f>
        <v>-</v>
      </c>
      <c r="FG45" t="str">
        <f>IFERROR(__xludf.DUMMYFUNCTION("""COMPUTED_VALUE"""),"-")</f>
        <v>-</v>
      </c>
      <c r="FH45" t="str">
        <f>IFERROR(__xludf.DUMMYFUNCTION("""COMPUTED_VALUE"""),"-")</f>
        <v>-</v>
      </c>
      <c r="FI45" t="str">
        <f>IFERROR(__xludf.DUMMYFUNCTION("""COMPUTED_VALUE"""),"-")</f>
        <v>-</v>
      </c>
      <c r="FJ45" t="str">
        <f>IFERROR(__xludf.DUMMYFUNCTION("""COMPUTED_VALUE"""),"-")</f>
        <v>-</v>
      </c>
      <c r="FK45" t="str">
        <f>IFERROR(__xludf.DUMMYFUNCTION("""COMPUTED_VALUE"""),"-")</f>
        <v>-</v>
      </c>
      <c r="FL45" t="str">
        <f>IFERROR(__xludf.DUMMYFUNCTION("""COMPUTED_VALUE"""),"-")</f>
        <v>-</v>
      </c>
      <c r="FM45" t="str">
        <f>IFERROR(__xludf.DUMMYFUNCTION("""COMPUTED_VALUE"""),"-")</f>
        <v>-</v>
      </c>
      <c r="FN45" t="str">
        <f>IFERROR(__xludf.DUMMYFUNCTION("""COMPUTED_VALUE"""),"-")</f>
        <v>-</v>
      </c>
      <c r="FO45" t="str">
        <f>IFERROR(__xludf.DUMMYFUNCTION("""COMPUTED_VALUE"""),"-")</f>
        <v>-</v>
      </c>
      <c r="FP45" t="str">
        <f>IFERROR(__xludf.DUMMYFUNCTION("""COMPUTED_VALUE"""),"-")</f>
        <v>-</v>
      </c>
      <c r="FQ45" t="str">
        <f>IFERROR(__xludf.DUMMYFUNCTION("""COMPUTED_VALUE"""),"-")</f>
        <v>-</v>
      </c>
      <c r="FR45" t="str">
        <f>IFERROR(__xludf.DUMMYFUNCTION("""COMPUTED_VALUE"""),"-")</f>
        <v>-</v>
      </c>
      <c r="FS45" t="str">
        <f>IFERROR(__xludf.DUMMYFUNCTION("""COMPUTED_VALUE"""),"-")</f>
        <v>-</v>
      </c>
      <c r="FT45" t="str">
        <f>IFERROR(__xludf.DUMMYFUNCTION("""COMPUTED_VALUE"""),"x")</f>
        <v>x</v>
      </c>
      <c r="FU45" t="str">
        <f>IFERROR(__xludf.DUMMYFUNCTION("""COMPUTED_VALUE"""),"-")</f>
        <v>-</v>
      </c>
      <c r="FV45" t="str">
        <f>IFERROR(__xludf.DUMMYFUNCTION("""COMPUTED_VALUE"""),"-")</f>
        <v>-</v>
      </c>
      <c r="FW45" t="str">
        <f>IFERROR(__xludf.DUMMYFUNCTION("""COMPUTED_VALUE"""),"-")</f>
        <v>-</v>
      </c>
      <c r="FX45" t="str">
        <f>IFERROR(__xludf.DUMMYFUNCTION("""COMPUTED_VALUE"""),"-")</f>
        <v>-</v>
      </c>
      <c r="FY45" t="str">
        <f>IFERROR(__xludf.DUMMYFUNCTION("""COMPUTED_VALUE"""),"-")</f>
        <v>-</v>
      </c>
      <c r="FZ45" t="str">
        <f>IFERROR(__xludf.DUMMYFUNCTION("""COMPUTED_VALUE"""),"-")</f>
        <v>-</v>
      </c>
      <c r="GA45" t="str">
        <f>IFERROR(__xludf.DUMMYFUNCTION("""COMPUTED_VALUE"""),"-")</f>
        <v>-</v>
      </c>
      <c r="GB45" t="str">
        <f>IFERROR(__xludf.DUMMYFUNCTION("""COMPUTED_VALUE"""),"-")</f>
        <v>-</v>
      </c>
      <c r="GC45" t="str">
        <f>IFERROR(__xludf.DUMMYFUNCTION("""COMPUTED_VALUE"""),"-")</f>
        <v>-</v>
      </c>
      <c r="GD45" t="str">
        <f>IFERROR(__xludf.DUMMYFUNCTION("""COMPUTED_VALUE"""),"-")</f>
        <v>-</v>
      </c>
      <c r="GE45" t="str">
        <f>IFERROR(__xludf.DUMMYFUNCTION("""COMPUTED_VALUE"""),"-")</f>
        <v>-</v>
      </c>
      <c r="GF45" t="str">
        <f>IFERROR(__xludf.DUMMYFUNCTION("""COMPUTED_VALUE"""),"-")</f>
        <v>-</v>
      </c>
      <c r="GG45" t="str">
        <f>IFERROR(__xludf.DUMMYFUNCTION("""COMPUTED_VALUE"""),"-")</f>
        <v>-</v>
      </c>
      <c r="GH45" t="str">
        <f>IFERROR(__xludf.DUMMYFUNCTION("""COMPUTED_VALUE"""),"-")</f>
        <v>-</v>
      </c>
      <c r="GI45" t="str">
        <f>IFERROR(__xludf.DUMMYFUNCTION("""COMPUTED_VALUE"""),"-")</f>
        <v>-</v>
      </c>
      <c r="GJ45" t="str">
        <f>IFERROR(__xludf.DUMMYFUNCTION("""COMPUTED_VALUE"""),"-")</f>
        <v>-</v>
      </c>
      <c r="GK45" t="str">
        <f>IFERROR(__xludf.DUMMYFUNCTION("""COMPUTED_VALUE"""),"-")</f>
        <v>-</v>
      </c>
      <c r="GL45" t="str">
        <f>IFERROR(__xludf.DUMMYFUNCTION("""COMPUTED_VALUE"""),"-")</f>
        <v>-</v>
      </c>
      <c r="GM45" t="str">
        <f>IFERROR(__xludf.DUMMYFUNCTION("""COMPUTED_VALUE"""),"-")</f>
        <v>-</v>
      </c>
      <c r="GN45" t="str">
        <f>IFERROR(__xludf.DUMMYFUNCTION("""COMPUTED_VALUE"""),"-")</f>
        <v>-</v>
      </c>
      <c r="GO45" t="str">
        <f>IFERROR(__xludf.DUMMYFUNCTION("""COMPUTED_VALUE"""),"-")</f>
        <v>-</v>
      </c>
      <c r="GP45" t="str">
        <f>IFERROR(__xludf.DUMMYFUNCTION("""COMPUTED_VALUE"""),"-")</f>
        <v>-</v>
      </c>
      <c r="GQ45" t="str">
        <f>IFERROR(__xludf.DUMMYFUNCTION("""COMPUTED_VALUE"""),"-")</f>
        <v>-</v>
      </c>
      <c r="GR45" t="str">
        <f>IFERROR(__xludf.DUMMYFUNCTION("""COMPUTED_VALUE"""),"-")</f>
        <v>-</v>
      </c>
      <c r="GS45" t="str">
        <f>IFERROR(__xludf.DUMMYFUNCTION("""COMPUTED_VALUE"""),"x")</f>
        <v>x</v>
      </c>
      <c r="GT45" t="str">
        <f>IFERROR(__xludf.DUMMYFUNCTION("""COMPUTED_VALUE"""),"x")</f>
        <v>x</v>
      </c>
      <c r="GU45">
        <f>IFERROR(__xludf.DUMMYFUNCTION("""COMPUTED_VALUE"""),1.0)</f>
        <v>1</v>
      </c>
      <c r="GV45">
        <f>IFERROR(__xludf.DUMMYFUNCTION("""COMPUTED_VALUE"""),1.0)</f>
        <v>1</v>
      </c>
      <c r="GW45">
        <f>IFERROR(__xludf.DUMMYFUNCTION("""COMPUTED_VALUE"""),1.0)</f>
        <v>1</v>
      </c>
      <c r="GX45">
        <f>IFERROR(__xludf.DUMMYFUNCTION("""COMPUTED_VALUE"""),1.0)</f>
        <v>1</v>
      </c>
      <c r="GY45">
        <f>IFERROR(__xludf.DUMMYFUNCTION("""COMPUTED_VALUE"""),1.0)</f>
        <v>1</v>
      </c>
      <c r="GZ45">
        <f>IFERROR(__xludf.DUMMYFUNCTION("""COMPUTED_VALUE"""),1.0)</f>
        <v>1</v>
      </c>
      <c r="HA45">
        <f>IFERROR(__xludf.DUMMYFUNCTION("""COMPUTED_VALUE"""),1.0)</f>
        <v>1</v>
      </c>
      <c r="HB45">
        <f>IFERROR(__xludf.DUMMYFUNCTION("""COMPUTED_VALUE"""),1.0)</f>
        <v>1</v>
      </c>
      <c r="HC45">
        <f>IFERROR(__xludf.DUMMYFUNCTION("""COMPUTED_VALUE"""),1.0)</f>
        <v>1</v>
      </c>
      <c r="HD45">
        <f>IFERROR(__xludf.DUMMYFUNCTION("""COMPUTED_VALUE"""),1.0)</f>
        <v>1</v>
      </c>
      <c r="HE45">
        <f>IFERROR(__xludf.DUMMYFUNCTION("""COMPUTED_VALUE"""),1.0)</f>
        <v>1</v>
      </c>
      <c r="HF45">
        <f>IFERROR(__xludf.DUMMYFUNCTION("""COMPUTED_VALUE"""),1.0)</f>
        <v>1</v>
      </c>
      <c r="HG45">
        <f>IFERROR(__xludf.DUMMYFUNCTION("""COMPUTED_VALUE"""),1.0)</f>
        <v>1</v>
      </c>
      <c r="HH45">
        <f>IFERROR(__xludf.DUMMYFUNCTION("""COMPUTED_VALUE"""),1.0)</f>
        <v>1</v>
      </c>
      <c r="HI45">
        <f>IFERROR(__xludf.DUMMYFUNCTION("""COMPUTED_VALUE"""),1.0)</f>
        <v>1</v>
      </c>
      <c r="HJ45">
        <f>IFERROR(__xludf.DUMMYFUNCTION("""COMPUTED_VALUE"""),1.0)</f>
        <v>1</v>
      </c>
      <c r="HK45">
        <f>IFERROR(__xludf.DUMMYFUNCTION("""COMPUTED_VALUE"""),1.0)</f>
        <v>1</v>
      </c>
      <c r="HL45">
        <f>IFERROR(__xludf.DUMMYFUNCTION("""COMPUTED_VALUE"""),1.0)</f>
        <v>1</v>
      </c>
      <c r="HM45">
        <f>IFERROR(__xludf.DUMMYFUNCTION("""COMPUTED_VALUE"""),1.0)</f>
        <v>1</v>
      </c>
      <c r="HN45">
        <f>IFERROR(__xludf.DUMMYFUNCTION("""COMPUTED_VALUE"""),1.0)</f>
        <v>1</v>
      </c>
      <c r="HO45">
        <f>IFERROR(__xludf.DUMMYFUNCTION("""COMPUTED_VALUE"""),1.0)</f>
        <v>1</v>
      </c>
      <c r="HP45">
        <f>IFERROR(__xludf.DUMMYFUNCTION("""COMPUTED_VALUE"""),1.0)</f>
        <v>1</v>
      </c>
      <c r="HQ45">
        <f>IFERROR(__xludf.DUMMYFUNCTION("""COMPUTED_VALUE"""),1.0)</f>
        <v>1</v>
      </c>
      <c r="HR45">
        <f>IFERROR(__xludf.DUMMYFUNCTION("""COMPUTED_VALUE"""),1.0)</f>
        <v>1</v>
      </c>
      <c r="HS45">
        <f>IFERROR(__xludf.DUMMYFUNCTION("""COMPUTED_VALUE"""),1.0)</f>
        <v>1</v>
      </c>
      <c r="HT45">
        <f>IFERROR(__xludf.DUMMYFUNCTION("""COMPUTED_VALUE"""),1.0)</f>
        <v>1</v>
      </c>
      <c r="HU45">
        <f>IFERROR(__xludf.DUMMYFUNCTION("""COMPUTED_VALUE"""),1.0)</f>
        <v>1</v>
      </c>
      <c r="HV45">
        <f>IFERROR(__xludf.DUMMYFUNCTION("""COMPUTED_VALUE"""),1.0)</f>
        <v>1</v>
      </c>
      <c r="HW45">
        <f>IFERROR(__xludf.DUMMYFUNCTION("""COMPUTED_VALUE"""),1.0)</f>
        <v>1</v>
      </c>
      <c r="HX45">
        <f>IFERROR(__xludf.DUMMYFUNCTION("""COMPUTED_VALUE"""),1.0)</f>
        <v>1</v>
      </c>
      <c r="HY45">
        <f>IFERROR(__xludf.DUMMYFUNCTION("""COMPUTED_VALUE"""),1.0)</f>
        <v>1</v>
      </c>
      <c r="HZ45">
        <f>IFERROR(__xludf.DUMMYFUNCTION("""COMPUTED_VALUE"""),1.0)</f>
        <v>1</v>
      </c>
      <c r="IA45">
        <f>IFERROR(__xludf.DUMMYFUNCTION("""COMPUTED_VALUE"""),1.0)</f>
        <v>1</v>
      </c>
      <c r="IB45">
        <f>IFERROR(__xludf.DUMMYFUNCTION("""COMPUTED_VALUE"""),1.0)</f>
        <v>1</v>
      </c>
      <c r="IC45">
        <f>IFERROR(__xludf.DUMMYFUNCTION("""COMPUTED_VALUE"""),1.0)</f>
        <v>1</v>
      </c>
      <c r="ID45">
        <f>IFERROR(__xludf.DUMMYFUNCTION("""COMPUTED_VALUE"""),1.0)</f>
        <v>1</v>
      </c>
      <c r="IE45">
        <f>IFERROR(__xludf.DUMMYFUNCTION("""COMPUTED_VALUE"""),1.0)</f>
        <v>1</v>
      </c>
      <c r="IF45">
        <f>IFERROR(__xludf.DUMMYFUNCTION("""COMPUTED_VALUE"""),1.0)</f>
        <v>1</v>
      </c>
      <c r="IG45">
        <f>IFERROR(__xludf.DUMMYFUNCTION("""COMPUTED_VALUE"""),1.0)</f>
        <v>1</v>
      </c>
      <c r="IH45">
        <f>IFERROR(__xludf.DUMMYFUNCTION("""COMPUTED_VALUE"""),1.0)</f>
        <v>1</v>
      </c>
      <c r="II45">
        <f>IFERROR(__xludf.DUMMYFUNCTION("""COMPUTED_VALUE"""),1.0)</f>
        <v>1</v>
      </c>
      <c r="IJ45">
        <f>IFERROR(__xludf.DUMMYFUNCTION("""COMPUTED_VALUE"""),1.0)</f>
        <v>1</v>
      </c>
      <c r="IK45" t="str">
        <f>IFERROR(__xludf.DUMMYFUNCTION("""COMPUTED_VALUE"""),"x")</f>
        <v>x</v>
      </c>
      <c r="IL45">
        <f>IFERROR(__xludf.DUMMYFUNCTION("""COMPUTED_VALUE"""),1.0)</f>
        <v>1</v>
      </c>
      <c r="IM45">
        <f>IFERROR(__xludf.DUMMYFUNCTION("""COMPUTED_VALUE"""),1.0)</f>
        <v>1</v>
      </c>
      <c r="IN45">
        <f>IFERROR(__xludf.DUMMYFUNCTION("""COMPUTED_VALUE"""),1.0)</f>
        <v>1</v>
      </c>
      <c r="IO45">
        <f>IFERROR(__xludf.DUMMYFUNCTION("""COMPUTED_VALUE"""),1.0)</f>
        <v>1</v>
      </c>
      <c r="IP45">
        <f>IFERROR(__xludf.DUMMYFUNCTION("""COMPUTED_VALUE"""),1.0)</f>
        <v>1</v>
      </c>
      <c r="IQ45">
        <f>IFERROR(__xludf.DUMMYFUNCTION("""COMPUTED_VALUE"""),1.0)</f>
        <v>1</v>
      </c>
      <c r="IR45">
        <f>IFERROR(__xludf.DUMMYFUNCTION("""COMPUTED_VALUE"""),1.0)</f>
        <v>1</v>
      </c>
      <c r="IS45">
        <f>IFERROR(__xludf.DUMMYFUNCTION("""COMPUTED_VALUE"""),1.0)</f>
        <v>1</v>
      </c>
      <c r="IT45">
        <f>IFERROR(__xludf.DUMMYFUNCTION("""COMPUTED_VALUE"""),1.0)</f>
        <v>1</v>
      </c>
      <c r="IU45">
        <f>IFERROR(__xludf.DUMMYFUNCTION("""COMPUTED_VALUE"""),1.0)</f>
        <v>1</v>
      </c>
      <c r="IV45">
        <f>IFERROR(__xludf.DUMMYFUNCTION("""COMPUTED_VALUE"""),1.0)</f>
        <v>1</v>
      </c>
      <c r="IW45">
        <f>IFERROR(__xludf.DUMMYFUNCTION("""COMPUTED_VALUE"""),1.0)</f>
        <v>1</v>
      </c>
      <c r="IX45">
        <f>IFERROR(__xludf.DUMMYFUNCTION("""COMPUTED_VALUE"""),1.0)</f>
        <v>1</v>
      </c>
      <c r="IY45">
        <f>IFERROR(__xludf.DUMMYFUNCTION("""COMPUTED_VALUE"""),0.0)</f>
        <v>0</v>
      </c>
      <c r="IZ45">
        <f>IFERROR(__xludf.DUMMYFUNCTION("""COMPUTED_VALUE"""),0.0)</f>
        <v>0</v>
      </c>
      <c r="JA45">
        <f>IFERROR(__xludf.DUMMYFUNCTION("""COMPUTED_VALUE"""),0.0)</f>
        <v>0</v>
      </c>
      <c r="JB45">
        <f>IFERROR(__xludf.DUMMYFUNCTION("""COMPUTED_VALUE"""),0.0)</f>
        <v>0</v>
      </c>
      <c r="JC45">
        <f>IFERROR(__xludf.DUMMYFUNCTION("""COMPUTED_VALUE"""),0.0)</f>
        <v>0</v>
      </c>
      <c r="JD45">
        <f>IFERROR(__xludf.DUMMYFUNCTION("""COMPUTED_VALUE"""),0.0)</f>
        <v>0</v>
      </c>
      <c r="JE45">
        <f>IFERROR(__xludf.DUMMYFUNCTION("""COMPUTED_VALUE"""),0.0)</f>
        <v>0</v>
      </c>
      <c r="JF45">
        <f>IFERROR(__xludf.DUMMYFUNCTION("""COMPUTED_VALUE"""),0.0)</f>
        <v>0</v>
      </c>
      <c r="JG45">
        <f>IFERROR(__xludf.DUMMYFUNCTION("""COMPUTED_VALUE"""),0.0)</f>
        <v>0</v>
      </c>
      <c r="JH45">
        <f>IFERROR(__xludf.DUMMYFUNCTION("""COMPUTED_VALUE"""),0.0)</f>
        <v>0</v>
      </c>
      <c r="JI45">
        <f>IFERROR(__xludf.DUMMYFUNCTION("""COMPUTED_VALUE"""),0.0)</f>
        <v>0</v>
      </c>
      <c r="JJ45">
        <f>IFERROR(__xludf.DUMMYFUNCTION("""COMPUTED_VALUE"""),0.0)</f>
        <v>0</v>
      </c>
      <c r="JK45">
        <f>IFERROR(__xludf.DUMMYFUNCTION("""COMPUTED_VALUE"""),0.0)</f>
        <v>0</v>
      </c>
      <c r="JL45">
        <f>IFERROR(__xludf.DUMMYFUNCTION("""COMPUTED_VALUE"""),0.0)</f>
        <v>0</v>
      </c>
      <c r="JM45">
        <f>IFERROR(__xludf.DUMMYFUNCTION("""COMPUTED_VALUE"""),0.0)</f>
        <v>0</v>
      </c>
      <c r="JN45">
        <f>IFERROR(__xludf.DUMMYFUNCTION("""COMPUTED_VALUE"""),0.0)</f>
        <v>0</v>
      </c>
      <c r="JO45">
        <f>IFERROR(__xludf.DUMMYFUNCTION("""COMPUTED_VALUE"""),0.0)</f>
        <v>0</v>
      </c>
      <c r="JP45">
        <f>IFERROR(__xludf.DUMMYFUNCTION("""COMPUTED_VALUE"""),0.0)</f>
        <v>0</v>
      </c>
      <c r="JQ45">
        <f>IFERROR(__xludf.DUMMYFUNCTION("""COMPUTED_VALUE"""),0.0)</f>
        <v>0</v>
      </c>
      <c r="JR45">
        <f>IFERROR(__xludf.DUMMYFUNCTION("""COMPUTED_VALUE"""),0.0)</f>
        <v>0</v>
      </c>
      <c r="JS45" t="str">
        <f>IFERROR(__xludf.DUMMYFUNCTION("""COMPUTED_VALUE"""),"x")</f>
        <v>x</v>
      </c>
      <c r="JT45">
        <f>IFERROR(__xludf.DUMMYFUNCTION("""COMPUTED_VALUE"""),0.0)</f>
        <v>0</v>
      </c>
      <c r="JU45">
        <f>IFERROR(__xludf.DUMMYFUNCTION("""COMPUTED_VALUE"""),0.0)</f>
        <v>0</v>
      </c>
      <c r="JV45">
        <f>IFERROR(__xludf.DUMMYFUNCTION("""COMPUTED_VALUE"""),0.0)</f>
        <v>0</v>
      </c>
      <c r="JW45">
        <f>IFERROR(__xludf.DUMMYFUNCTION("""COMPUTED_VALUE"""),0.0)</f>
        <v>0</v>
      </c>
      <c r="JX45">
        <f>IFERROR(__xludf.DUMMYFUNCTION("""COMPUTED_VALUE"""),0.0)</f>
        <v>0</v>
      </c>
      <c r="JY45">
        <f>IFERROR(__xludf.DUMMYFUNCTION("""COMPUTED_VALUE"""),0.0)</f>
        <v>0</v>
      </c>
      <c r="JZ45">
        <f>IFERROR(__xludf.DUMMYFUNCTION("""COMPUTED_VALUE"""),0.0)</f>
        <v>0</v>
      </c>
      <c r="KA45">
        <f>IFERROR(__xludf.DUMMYFUNCTION("""COMPUTED_VALUE"""),0.0)</f>
        <v>0</v>
      </c>
      <c r="KB45">
        <f>IFERROR(__xludf.DUMMYFUNCTION("""COMPUTED_VALUE"""),0.0)</f>
        <v>0</v>
      </c>
      <c r="KC45">
        <f>IFERROR(__xludf.DUMMYFUNCTION("""COMPUTED_VALUE"""),0.0)</f>
        <v>0</v>
      </c>
      <c r="KD45">
        <f>IFERROR(__xludf.DUMMYFUNCTION("""COMPUTED_VALUE"""),0.0)</f>
        <v>0</v>
      </c>
      <c r="KE45">
        <f>IFERROR(__xludf.DUMMYFUNCTION("""COMPUTED_VALUE"""),0.0)</f>
        <v>0</v>
      </c>
      <c r="KF45">
        <f>IFERROR(__xludf.DUMMYFUNCTION("""COMPUTED_VALUE"""),0.0)</f>
        <v>0</v>
      </c>
      <c r="KG45">
        <f>IFERROR(__xludf.DUMMYFUNCTION("""COMPUTED_VALUE"""),0.0)</f>
        <v>0</v>
      </c>
      <c r="KH45">
        <f>IFERROR(__xludf.DUMMYFUNCTION("""COMPUTED_VALUE"""),0.0)</f>
        <v>0</v>
      </c>
      <c r="KI45">
        <f>IFERROR(__xludf.DUMMYFUNCTION("""COMPUTED_VALUE"""),0.0)</f>
        <v>0</v>
      </c>
      <c r="KJ45">
        <f>IFERROR(__xludf.DUMMYFUNCTION("""COMPUTED_VALUE"""),0.0)</f>
        <v>0</v>
      </c>
      <c r="KK45">
        <f>IFERROR(__xludf.DUMMYFUNCTION("""COMPUTED_VALUE"""),0.0)</f>
        <v>0</v>
      </c>
      <c r="KL45">
        <f>IFERROR(__xludf.DUMMYFUNCTION("""COMPUTED_VALUE"""),0.0)</f>
        <v>0</v>
      </c>
      <c r="KM45">
        <f>IFERROR(__xludf.DUMMYFUNCTION("""COMPUTED_VALUE"""),0.0)</f>
        <v>0</v>
      </c>
      <c r="KN45">
        <f>IFERROR(__xludf.DUMMYFUNCTION("""COMPUTED_VALUE"""),0.0)</f>
        <v>0</v>
      </c>
      <c r="KO45">
        <f>IFERROR(__xludf.DUMMYFUNCTION("""COMPUTED_VALUE"""),0.0)</f>
        <v>0</v>
      </c>
      <c r="KP45">
        <f>IFERROR(__xludf.DUMMYFUNCTION("""COMPUTED_VALUE"""),0.0)</f>
        <v>0</v>
      </c>
      <c r="KQ45">
        <f>IFERROR(__xludf.DUMMYFUNCTION("""COMPUTED_VALUE"""),0.0)</f>
        <v>0</v>
      </c>
      <c r="KR45">
        <f>IFERROR(__xludf.DUMMYFUNCTION("""COMPUTED_VALUE"""),0.0)</f>
        <v>0</v>
      </c>
      <c r="KS45">
        <f>IFERROR(__xludf.DUMMYFUNCTION("""COMPUTED_VALUE"""),0.0)</f>
        <v>0</v>
      </c>
      <c r="KT45">
        <f>IFERROR(__xludf.DUMMYFUNCTION("""COMPUTED_VALUE"""),0.0)</f>
        <v>0</v>
      </c>
      <c r="KU45">
        <f>IFERROR(__xludf.DUMMYFUNCTION("""COMPUTED_VALUE"""),0.0)</f>
        <v>0</v>
      </c>
      <c r="KV45">
        <f>IFERROR(__xludf.DUMMYFUNCTION("""COMPUTED_VALUE"""),0.0)</f>
        <v>0</v>
      </c>
      <c r="KW45">
        <f>IFERROR(__xludf.DUMMYFUNCTION("""COMPUTED_VALUE"""),0.0)</f>
        <v>0</v>
      </c>
      <c r="KX45">
        <f>IFERROR(__xludf.DUMMYFUNCTION("""COMPUTED_VALUE"""),0.0)</f>
        <v>0</v>
      </c>
      <c r="KY45">
        <f>IFERROR(__xludf.DUMMYFUNCTION("""COMPUTED_VALUE"""),0.0)</f>
        <v>0</v>
      </c>
      <c r="KZ45" t="str">
        <f>IFERROR(__xludf.DUMMYFUNCTION("""COMPUTED_VALUE"""),"x")</f>
        <v>x</v>
      </c>
      <c r="LA45">
        <f>IFERROR(__xludf.DUMMYFUNCTION("""COMPUTED_VALUE"""),0.0)</f>
        <v>0</v>
      </c>
      <c r="LB45">
        <f>IFERROR(__xludf.DUMMYFUNCTION("""COMPUTED_VALUE"""),0.0)</f>
        <v>0</v>
      </c>
      <c r="LC45">
        <f>IFERROR(__xludf.DUMMYFUNCTION("""COMPUTED_VALUE"""),0.0)</f>
        <v>0</v>
      </c>
      <c r="LD45">
        <f>IFERROR(__xludf.DUMMYFUNCTION("""COMPUTED_VALUE"""),0.0)</f>
        <v>0</v>
      </c>
      <c r="LE45">
        <f>IFERROR(__xludf.DUMMYFUNCTION("""COMPUTED_VALUE"""),0.0)</f>
        <v>0</v>
      </c>
      <c r="LF45">
        <f>IFERROR(__xludf.DUMMYFUNCTION("""COMPUTED_VALUE"""),0.0)</f>
        <v>0</v>
      </c>
      <c r="LG45">
        <f>IFERROR(__xludf.DUMMYFUNCTION("""COMPUTED_VALUE"""),0.0)</f>
        <v>0</v>
      </c>
      <c r="LH45">
        <f>IFERROR(__xludf.DUMMYFUNCTION("""COMPUTED_VALUE"""),0.0)</f>
        <v>0</v>
      </c>
      <c r="LI45">
        <f>IFERROR(__xludf.DUMMYFUNCTION("""COMPUTED_VALUE"""),0.0)</f>
        <v>0</v>
      </c>
      <c r="LJ45">
        <f>IFERROR(__xludf.DUMMYFUNCTION("""COMPUTED_VALUE"""),0.0)</f>
        <v>0</v>
      </c>
      <c r="LK45">
        <f>IFERROR(__xludf.DUMMYFUNCTION("""COMPUTED_VALUE"""),0.0)</f>
        <v>0</v>
      </c>
      <c r="LL45">
        <f>IFERROR(__xludf.DUMMYFUNCTION("""COMPUTED_VALUE"""),0.0)</f>
        <v>0</v>
      </c>
      <c r="LM45">
        <f>IFERROR(__xludf.DUMMYFUNCTION("""COMPUTED_VALUE"""),0.0)</f>
        <v>0</v>
      </c>
      <c r="LN45">
        <f>IFERROR(__xludf.DUMMYFUNCTION("""COMPUTED_VALUE"""),0.0)</f>
        <v>0</v>
      </c>
      <c r="LO45">
        <f>IFERROR(__xludf.DUMMYFUNCTION("""COMPUTED_VALUE"""),0.0)</f>
        <v>0</v>
      </c>
      <c r="LP45">
        <f>IFERROR(__xludf.DUMMYFUNCTION("""COMPUTED_VALUE"""),0.0)</f>
        <v>0</v>
      </c>
      <c r="LQ45" t="str">
        <f>IFERROR(__xludf.DUMMYFUNCTION("""COMPUTED_VALUE"""),"x")</f>
        <v>x</v>
      </c>
      <c r="LR45">
        <f>IFERROR(__xludf.DUMMYFUNCTION("""COMPUTED_VALUE"""),0.0)</f>
        <v>0</v>
      </c>
      <c r="LS45">
        <f>IFERROR(__xludf.DUMMYFUNCTION("""COMPUTED_VALUE"""),0.0)</f>
        <v>0</v>
      </c>
      <c r="LT45">
        <f>IFERROR(__xludf.DUMMYFUNCTION("""COMPUTED_VALUE"""),0.0)</f>
        <v>0</v>
      </c>
      <c r="LU45">
        <f>IFERROR(__xludf.DUMMYFUNCTION("""COMPUTED_VALUE"""),0.0)</f>
        <v>0</v>
      </c>
      <c r="LV45">
        <f>IFERROR(__xludf.DUMMYFUNCTION("""COMPUTED_VALUE"""),0.0)</f>
        <v>0</v>
      </c>
      <c r="LW45">
        <f>IFERROR(__xludf.DUMMYFUNCTION("""COMPUTED_VALUE"""),0.0)</f>
        <v>0</v>
      </c>
      <c r="LX45">
        <f>IFERROR(__xludf.DUMMYFUNCTION("""COMPUTED_VALUE"""),0.0)</f>
        <v>0</v>
      </c>
      <c r="LY45">
        <f>IFERROR(__xludf.DUMMYFUNCTION("""COMPUTED_VALUE"""),0.0)</f>
        <v>0</v>
      </c>
      <c r="LZ45">
        <f>IFERROR(__xludf.DUMMYFUNCTION("""COMPUTED_VALUE"""),0.0)</f>
        <v>0</v>
      </c>
      <c r="MA45">
        <f>IFERROR(__xludf.DUMMYFUNCTION("""COMPUTED_VALUE"""),0.0)</f>
        <v>0</v>
      </c>
      <c r="MB45">
        <f>IFERROR(__xludf.DUMMYFUNCTION("""COMPUTED_VALUE"""),0.0)</f>
        <v>0</v>
      </c>
      <c r="MC45">
        <f>IFERROR(__xludf.DUMMYFUNCTION("""COMPUTED_VALUE"""),0.0)</f>
        <v>0</v>
      </c>
      <c r="MD45">
        <f>IFERROR(__xludf.DUMMYFUNCTION("""COMPUTED_VALUE"""),0.0)</f>
        <v>0</v>
      </c>
      <c r="ME45">
        <f>IFERROR(__xludf.DUMMYFUNCTION("""COMPUTED_VALUE"""),0.0)</f>
        <v>0</v>
      </c>
      <c r="MF45">
        <f>IFERROR(__xludf.DUMMYFUNCTION("""COMPUTED_VALUE"""),0.0)</f>
        <v>0</v>
      </c>
      <c r="MG45">
        <f>IFERROR(__xludf.DUMMYFUNCTION("""COMPUTED_VALUE"""),0.0)</f>
        <v>0</v>
      </c>
      <c r="MH45">
        <f>IFERROR(__xludf.DUMMYFUNCTION("""COMPUTED_VALUE"""),0.0)</f>
        <v>0</v>
      </c>
      <c r="MI45">
        <f>IFERROR(__xludf.DUMMYFUNCTION("""COMPUTED_VALUE"""),0.0)</f>
        <v>0</v>
      </c>
      <c r="MJ45">
        <f>IFERROR(__xludf.DUMMYFUNCTION("""COMPUTED_VALUE"""),0.0)</f>
        <v>0</v>
      </c>
      <c r="MK45">
        <f>IFERROR(__xludf.DUMMYFUNCTION("""COMPUTED_VALUE"""),0.0)</f>
        <v>0</v>
      </c>
      <c r="ML45">
        <f>IFERROR(__xludf.DUMMYFUNCTION("""COMPUTED_VALUE"""),0.0)</f>
        <v>0</v>
      </c>
      <c r="MM45">
        <f>IFERROR(__xludf.DUMMYFUNCTION("""COMPUTED_VALUE"""),0.0)</f>
        <v>0</v>
      </c>
      <c r="MN45">
        <f>IFERROR(__xludf.DUMMYFUNCTION("""COMPUTED_VALUE"""),0.0)</f>
        <v>0</v>
      </c>
      <c r="MO45">
        <f>IFERROR(__xludf.DUMMYFUNCTION("""COMPUTED_VALUE"""),0.0)</f>
        <v>0</v>
      </c>
      <c r="MP45">
        <f>IFERROR(__xludf.DUMMYFUNCTION("""COMPUTED_VALUE"""),0.0)</f>
        <v>0</v>
      </c>
      <c r="MQ45">
        <f>IFERROR(__xludf.DUMMYFUNCTION("""COMPUTED_VALUE"""),0.0)</f>
        <v>0</v>
      </c>
      <c r="MR45">
        <f>IFERROR(__xludf.DUMMYFUNCTION("""COMPUTED_VALUE"""),0.0)</f>
        <v>0</v>
      </c>
      <c r="MS45">
        <f>IFERROR(__xludf.DUMMYFUNCTION("""COMPUTED_VALUE"""),0.0)</f>
        <v>0</v>
      </c>
      <c r="MT45" t="str">
        <f>IFERROR(__xludf.DUMMYFUNCTION("""COMPUTED_VALUE"""),"x")</f>
        <v>x</v>
      </c>
      <c r="MU45">
        <f>IFERROR(__xludf.DUMMYFUNCTION("""COMPUTED_VALUE"""),0.0)</f>
        <v>0</v>
      </c>
      <c r="MV45">
        <f>IFERROR(__xludf.DUMMYFUNCTION("""COMPUTED_VALUE"""),0.0)</f>
        <v>0</v>
      </c>
      <c r="MW45">
        <f>IFERROR(__xludf.DUMMYFUNCTION("""COMPUTED_VALUE"""),0.0)</f>
        <v>0</v>
      </c>
      <c r="MX45">
        <f>IFERROR(__xludf.DUMMYFUNCTION("""COMPUTED_VALUE"""),0.0)</f>
        <v>0</v>
      </c>
      <c r="MY45">
        <f>IFERROR(__xludf.DUMMYFUNCTION("""COMPUTED_VALUE"""),0.0)</f>
        <v>0</v>
      </c>
      <c r="MZ45">
        <f>IFERROR(__xludf.DUMMYFUNCTION("""COMPUTED_VALUE"""),0.0)</f>
        <v>0</v>
      </c>
      <c r="NA45">
        <f>IFERROR(__xludf.DUMMYFUNCTION("""COMPUTED_VALUE"""),0.0)</f>
        <v>0</v>
      </c>
      <c r="NB45">
        <f>IFERROR(__xludf.DUMMYFUNCTION("""COMPUTED_VALUE"""),0.0)</f>
        <v>0</v>
      </c>
      <c r="NC45">
        <f>IFERROR(__xludf.DUMMYFUNCTION("""COMPUTED_VALUE"""),0.0)</f>
        <v>0</v>
      </c>
      <c r="ND45">
        <f>IFERROR(__xludf.DUMMYFUNCTION("""COMPUTED_VALUE"""),0.0)</f>
        <v>0</v>
      </c>
      <c r="NE45">
        <f>IFERROR(__xludf.DUMMYFUNCTION("""COMPUTED_VALUE"""),0.0)</f>
        <v>0</v>
      </c>
      <c r="NF45">
        <f>IFERROR(__xludf.DUMMYFUNCTION("""COMPUTED_VALUE"""),0.0)</f>
        <v>0</v>
      </c>
      <c r="NG45">
        <f>IFERROR(__xludf.DUMMYFUNCTION("""COMPUTED_VALUE"""),0.0)</f>
        <v>0</v>
      </c>
      <c r="NH45">
        <f>IFERROR(__xludf.DUMMYFUNCTION("""COMPUTED_VALUE"""),0.0)</f>
        <v>0</v>
      </c>
      <c r="NI45">
        <f>IFERROR(__xludf.DUMMYFUNCTION("""COMPUTED_VALUE"""),0.0)</f>
        <v>0</v>
      </c>
      <c r="NJ45">
        <f>IFERROR(__xludf.DUMMYFUNCTION("""COMPUTED_VALUE"""),0.0)</f>
        <v>0</v>
      </c>
      <c r="NK45">
        <f>IFERROR(__xludf.DUMMYFUNCTION("""COMPUTED_VALUE"""),0.0)</f>
        <v>0</v>
      </c>
      <c r="NL45">
        <f>IFERROR(__xludf.DUMMYFUNCTION("""COMPUTED_VALUE"""),0.0)</f>
        <v>0</v>
      </c>
      <c r="NM45">
        <f>IFERROR(__xludf.DUMMYFUNCTION("""COMPUTED_VALUE"""),0.0)</f>
        <v>0</v>
      </c>
      <c r="NN45">
        <f>IFERROR(__xludf.DUMMYFUNCTION("""COMPUTED_VALUE"""),0.0)</f>
        <v>0</v>
      </c>
      <c r="NO45">
        <f>IFERROR(__xludf.DUMMYFUNCTION("""COMPUTED_VALUE"""),0.0)</f>
        <v>0</v>
      </c>
      <c r="NP45">
        <f>IFERROR(__xludf.DUMMYFUNCTION("""COMPUTED_VALUE"""),0.0)</f>
        <v>0</v>
      </c>
      <c r="NQ45">
        <f>IFERROR(__xludf.DUMMYFUNCTION("""COMPUTED_VALUE"""),0.0)</f>
        <v>0</v>
      </c>
      <c r="NR45">
        <f>IFERROR(__xludf.DUMMYFUNCTION("""COMPUTED_VALUE"""),0.0)</f>
        <v>0</v>
      </c>
    </row>
    <row r="46" ht="15.75" customHeight="1">
      <c r="A46">
        <f>IFERROR(__xludf.DUMMYFUNCTION("""COMPUTED_VALUE"""),45.0)</f>
        <v>45</v>
      </c>
      <c r="B46" t="str">
        <f>IFERROR(__xludf.DUMMYFUNCTION("""COMPUTED_VALUE"""),"Snowden")</f>
        <v>Snowden</v>
      </c>
      <c r="C46" t="str">
        <f>IFERROR(__xludf.DUMMYFUNCTION("""COMPUTED_VALUE"""),"Marko")</f>
        <v>Marko</v>
      </c>
      <c r="D46" t="str">
        <f>IFERROR(__xludf.DUMMYFUNCTION("""COMPUTED_VALUE"""),"Milovanov")</f>
        <v>Milovanov</v>
      </c>
      <c r="E46">
        <f>IFERROR(__xludf.DUMMYFUNCTION("""COMPUTED_VALUE"""),113.0)</f>
        <v>113</v>
      </c>
      <c r="F46" t="str">
        <f>IFERROR(__xludf.DUMMYFUNCTION("""COMPUTED_VALUE"""),"ODOBREN")</f>
        <v>ODOBREN</v>
      </c>
      <c r="G46" t="str">
        <f>IFERROR(__xludf.DUMMYFUNCTION("""COMPUTED_VALUE"""),"Pančevo")</f>
        <v>Pančevo</v>
      </c>
      <c r="H46" t="str">
        <f>IFERROR(__xludf.DUMMYFUNCTION("""COMPUTED_VALUE"""),"Elektrotehnička škola Nikola Tesla")</f>
        <v>Elektrotehnička škola Nikola Tesla</v>
      </c>
      <c r="I46" t="str">
        <f>IFERROR(__xludf.DUMMYFUNCTION("""COMPUTED_VALUE"""),"II")</f>
        <v>II</v>
      </c>
      <c r="J46" t="str">
        <f>IFERROR(__xludf.DUMMYFUNCTION("""COMPUTED_VALUE"""),"B")</f>
        <v>B</v>
      </c>
      <c r="L46" t="str">
        <f>IFERROR(__xludf.DUMMYFUNCTION("""COMPUTED_VALUE"""),"x")</f>
        <v>x</v>
      </c>
      <c r="M46">
        <f>IFERROR(__xludf.DUMMYFUNCTION("""COMPUTED_VALUE"""),100.0)</f>
        <v>100</v>
      </c>
      <c r="N46">
        <f>IFERROR(__xludf.DUMMYFUNCTION("""COMPUTED_VALUE"""),13.0)</f>
        <v>13</v>
      </c>
      <c r="O46" t="str">
        <f>IFERROR(__xludf.DUMMYFUNCTION("""COMPUTED_VALUE"""),"-")</f>
        <v>-</v>
      </c>
      <c r="P46" t="str">
        <f>IFERROR(__xludf.DUMMYFUNCTION("""COMPUTED_VALUE"""),"-")</f>
        <v>-</v>
      </c>
      <c r="Q46" t="str">
        <f>IFERROR(__xludf.DUMMYFUNCTION("""COMPUTED_VALUE"""),"-")</f>
        <v>-</v>
      </c>
      <c r="R46" t="str">
        <f>IFERROR(__xludf.DUMMYFUNCTION("""COMPUTED_VALUE"""),"-")</f>
        <v>-</v>
      </c>
      <c r="S46" t="str">
        <f>IFERROR(__xludf.DUMMYFUNCTION("""COMPUTED_VALUE"""),"x")</f>
        <v>x</v>
      </c>
      <c r="T46" t="str">
        <f>IFERROR(__xludf.DUMMYFUNCTION("""COMPUTED_VALUE"""),"x")</f>
        <v>x</v>
      </c>
      <c r="U46" t="str">
        <f>IFERROR(__xludf.DUMMYFUNCTION("""COMPUTED_VALUE"""),"OK")</f>
        <v>OK</v>
      </c>
      <c r="V46" t="str">
        <f>IFERROR(__xludf.DUMMYFUNCTION("""COMPUTED_VALUE"""),"OK")</f>
        <v>OK</v>
      </c>
      <c r="W46" t="str">
        <f>IFERROR(__xludf.DUMMYFUNCTION("""COMPUTED_VALUE"""),"OK")</f>
        <v>OK</v>
      </c>
      <c r="X46" t="str">
        <f>IFERROR(__xludf.DUMMYFUNCTION("""COMPUTED_VALUE"""),"OK")</f>
        <v>OK</v>
      </c>
      <c r="Y46" t="str">
        <f>IFERROR(__xludf.DUMMYFUNCTION("""COMPUTED_VALUE"""),"OK")</f>
        <v>OK</v>
      </c>
      <c r="Z46" t="str">
        <f>IFERROR(__xludf.DUMMYFUNCTION("""COMPUTED_VALUE"""),"OK")</f>
        <v>OK</v>
      </c>
      <c r="AA46" t="str">
        <f>IFERROR(__xludf.DUMMYFUNCTION("""COMPUTED_VALUE"""),"OK")</f>
        <v>OK</v>
      </c>
      <c r="AB46" t="str">
        <f>IFERROR(__xludf.DUMMYFUNCTION("""COMPUTED_VALUE"""),"OK")</f>
        <v>OK</v>
      </c>
      <c r="AC46" t="str">
        <f>IFERROR(__xludf.DUMMYFUNCTION("""COMPUTED_VALUE"""),"OK")</f>
        <v>OK</v>
      </c>
      <c r="AD46" t="str">
        <f>IFERROR(__xludf.DUMMYFUNCTION("""COMPUTED_VALUE"""),"OK")</f>
        <v>OK</v>
      </c>
      <c r="AE46" t="str">
        <f>IFERROR(__xludf.DUMMYFUNCTION("""COMPUTED_VALUE"""),"OK")</f>
        <v>OK</v>
      </c>
      <c r="AF46" t="str">
        <f>IFERROR(__xludf.DUMMYFUNCTION("""COMPUTED_VALUE"""),"OK")</f>
        <v>OK</v>
      </c>
      <c r="AG46" t="str">
        <f>IFERROR(__xludf.DUMMYFUNCTION("""COMPUTED_VALUE"""),"OK")</f>
        <v>OK</v>
      </c>
      <c r="AH46" t="str">
        <f>IFERROR(__xludf.DUMMYFUNCTION("""COMPUTED_VALUE"""),"OK")</f>
        <v>OK</v>
      </c>
      <c r="AI46" t="str">
        <f>IFERROR(__xludf.DUMMYFUNCTION("""COMPUTED_VALUE"""),"OK")</f>
        <v>OK</v>
      </c>
      <c r="AJ46" t="str">
        <f>IFERROR(__xludf.DUMMYFUNCTION("""COMPUTED_VALUE"""),"OK")</f>
        <v>OK</v>
      </c>
      <c r="AK46" t="str">
        <f>IFERROR(__xludf.DUMMYFUNCTION("""COMPUTED_VALUE"""),"OK")</f>
        <v>OK</v>
      </c>
      <c r="AL46" t="str">
        <f>IFERROR(__xludf.DUMMYFUNCTION("""COMPUTED_VALUE"""),"OK")</f>
        <v>OK</v>
      </c>
      <c r="AM46" t="str">
        <f>IFERROR(__xludf.DUMMYFUNCTION("""COMPUTED_VALUE"""),"OK")</f>
        <v>OK</v>
      </c>
      <c r="AN46" t="str">
        <f>IFERROR(__xludf.DUMMYFUNCTION("""COMPUTED_VALUE"""),"OK")</f>
        <v>OK</v>
      </c>
      <c r="AO46" t="str">
        <f>IFERROR(__xludf.DUMMYFUNCTION("""COMPUTED_VALUE"""),"OK")</f>
        <v>OK</v>
      </c>
      <c r="AP46" t="str">
        <f>IFERROR(__xludf.DUMMYFUNCTION("""COMPUTED_VALUE"""),"OK")</f>
        <v>OK</v>
      </c>
      <c r="AQ46" t="str">
        <f>IFERROR(__xludf.DUMMYFUNCTION("""COMPUTED_VALUE"""),"OK")</f>
        <v>OK</v>
      </c>
      <c r="AR46" t="str">
        <f>IFERROR(__xludf.DUMMYFUNCTION("""COMPUTED_VALUE"""),"OK")</f>
        <v>OK</v>
      </c>
      <c r="AS46" t="str">
        <f>IFERROR(__xludf.DUMMYFUNCTION("""COMPUTED_VALUE"""),"OK")</f>
        <v>OK</v>
      </c>
      <c r="AT46" t="str">
        <f>IFERROR(__xludf.DUMMYFUNCTION("""COMPUTED_VALUE"""),"OK")</f>
        <v>OK</v>
      </c>
      <c r="AU46" t="str">
        <f>IFERROR(__xludf.DUMMYFUNCTION("""COMPUTED_VALUE"""),"OK")</f>
        <v>OK</v>
      </c>
      <c r="AV46" t="str">
        <f>IFERROR(__xludf.DUMMYFUNCTION("""COMPUTED_VALUE"""),"OK")</f>
        <v>OK</v>
      </c>
      <c r="AW46" t="str">
        <f>IFERROR(__xludf.DUMMYFUNCTION("""COMPUTED_VALUE"""),"OK")</f>
        <v>OK</v>
      </c>
      <c r="AX46" t="str">
        <f>IFERROR(__xludf.DUMMYFUNCTION("""COMPUTED_VALUE"""),"OK")</f>
        <v>OK</v>
      </c>
      <c r="AY46" t="str">
        <f>IFERROR(__xludf.DUMMYFUNCTION("""COMPUTED_VALUE"""),"OK")</f>
        <v>OK</v>
      </c>
      <c r="AZ46" t="str">
        <f>IFERROR(__xludf.DUMMYFUNCTION("""COMPUTED_VALUE"""),"OK")</f>
        <v>OK</v>
      </c>
      <c r="BA46" t="str">
        <f>IFERROR(__xludf.DUMMYFUNCTION("""COMPUTED_VALUE"""),"OK")</f>
        <v>OK</v>
      </c>
      <c r="BB46" t="str">
        <f>IFERROR(__xludf.DUMMYFUNCTION("""COMPUTED_VALUE"""),"OK")</f>
        <v>OK</v>
      </c>
      <c r="BC46" t="str">
        <f>IFERROR(__xludf.DUMMYFUNCTION("""COMPUTED_VALUE"""),"OK")</f>
        <v>OK</v>
      </c>
      <c r="BD46" t="str">
        <f>IFERROR(__xludf.DUMMYFUNCTION("""COMPUTED_VALUE"""),"OK")</f>
        <v>OK</v>
      </c>
      <c r="BE46" t="str">
        <f>IFERROR(__xludf.DUMMYFUNCTION("""COMPUTED_VALUE"""),"OK")</f>
        <v>OK</v>
      </c>
      <c r="BF46" t="str">
        <f>IFERROR(__xludf.DUMMYFUNCTION("""COMPUTED_VALUE"""),"OK")</f>
        <v>OK</v>
      </c>
      <c r="BG46" t="str">
        <f>IFERROR(__xludf.DUMMYFUNCTION("""COMPUTED_VALUE"""),"OK")</f>
        <v>OK</v>
      </c>
      <c r="BH46" t="str">
        <f>IFERROR(__xludf.DUMMYFUNCTION("""COMPUTED_VALUE"""),"OK")</f>
        <v>OK</v>
      </c>
      <c r="BI46" t="str">
        <f>IFERROR(__xludf.DUMMYFUNCTION("""COMPUTED_VALUE"""),"OK")</f>
        <v>OK</v>
      </c>
      <c r="BJ46" t="str">
        <f>IFERROR(__xludf.DUMMYFUNCTION("""COMPUTED_VALUE"""),"OK")</f>
        <v>OK</v>
      </c>
      <c r="BK46" t="str">
        <f>IFERROR(__xludf.DUMMYFUNCTION("""COMPUTED_VALUE"""),"x")</f>
        <v>x</v>
      </c>
      <c r="BL46" t="str">
        <f>IFERROR(__xludf.DUMMYFUNCTION("""COMPUTED_VALUE"""),"OK")</f>
        <v>OK</v>
      </c>
      <c r="BM46" t="str">
        <f>IFERROR(__xludf.DUMMYFUNCTION("""COMPUTED_VALUE"""),"OK")</f>
        <v>OK</v>
      </c>
      <c r="BN46" t="str">
        <f>IFERROR(__xludf.DUMMYFUNCTION("""COMPUTED_VALUE"""),"OK")</f>
        <v>OK</v>
      </c>
      <c r="BO46" t="str">
        <f>IFERROR(__xludf.DUMMYFUNCTION("""COMPUTED_VALUE"""),"OK")</f>
        <v>OK</v>
      </c>
      <c r="BP46" t="str">
        <f>IFERROR(__xludf.DUMMYFUNCTION("""COMPUTED_VALUE"""),"OK")</f>
        <v>OK</v>
      </c>
      <c r="BQ46" t="str">
        <f>IFERROR(__xludf.DUMMYFUNCTION("""COMPUTED_VALUE"""),"OK")</f>
        <v>OK</v>
      </c>
      <c r="BR46" t="str">
        <f>IFERROR(__xludf.DUMMYFUNCTION("""COMPUTED_VALUE"""),"OK")</f>
        <v>OK</v>
      </c>
      <c r="BS46" t="str">
        <f>IFERROR(__xludf.DUMMYFUNCTION("""COMPUTED_VALUE"""),"OK")</f>
        <v>OK</v>
      </c>
      <c r="BT46" t="str">
        <f>IFERROR(__xludf.DUMMYFUNCTION("""COMPUTED_VALUE"""),"WA")</f>
        <v>WA</v>
      </c>
      <c r="BU46" t="str">
        <f>IFERROR(__xludf.DUMMYFUNCTION("""COMPUTED_VALUE"""),"WA")</f>
        <v>WA</v>
      </c>
      <c r="BV46" t="str">
        <f>IFERROR(__xludf.DUMMYFUNCTION("""COMPUTED_VALUE"""),"WA")</f>
        <v>WA</v>
      </c>
      <c r="BW46" t="str">
        <f>IFERROR(__xludf.DUMMYFUNCTION("""COMPUTED_VALUE"""),"WA")</f>
        <v>WA</v>
      </c>
      <c r="BX46" t="str">
        <f>IFERROR(__xludf.DUMMYFUNCTION("""COMPUTED_VALUE"""),"OK")</f>
        <v>OK</v>
      </c>
      <c r="BY46" t="str">
        <f>IFERROR(__xludf.DUMMYFUNCTION("""COMPUTED_VALUE"""),"WA")</f>
        <v>WA</v>
      </c>
      <c r="BZ46" t="str">
        <f>IFERROR(__xludf.DUMMYFUNCTION("""COMPUTED_VALUE"""),"WA")</f>
        <v>WA</v>
      </c>
      <c r="CA46" t="str">
        <f>IFERROR(__xludf.DUMMYFUNCTION("""COMPUTED_VALUE"""),"OK")</f>
        <v>OK</v>
      </c>
      <c r="CB46" t="str">
        <f>IFERROR(__xludf.DUMMYFUNCTION("""COMPUTED_VALUE"""),"WA")</f>
        <v>WA</v>
      </c>
      <c r="CC46" t="str">
        <f>IFERROR(__xludf.DUMMYFUNCTION("""COMPUTED_VALUE"""),"WA")</f>
        <v>WA</v>
      </c>
      <c r="CD46" t="str">
        <f>IFERROR(__xludf.DUMMYFUNCTION("""COMPUTED_VALUE"""),"WA")</f>
        <v>WA</v>
      </c>
      <c r="CE46" t="str">
        <f>IFERROR(__xludf.DUMMYFUNCTION("""COMPUTED_VALUE"""),"WA")</f>
        <v>WA</v>
      </c>
      <c r="CF46" t="str">
        <f>IFERROR(__xludf.DUMMYFUNCTION("""COMPUTED_VALUE"""),"WA")</f>
        <v>WA</v>
      </c>
      <c r="CG46" t="str">
        <f>IFERROR(__xludf.DUMMYFUNCTION("""COMPUTED_VALUE"""),"WA")</f>
        <v>WA</v>
      </c>
      <c r="CH46" t="str">
        <f>IFERROR(__xludf.DUMMYFUNCTION("""COMPUTED_VALUE"""),"OK")</f>
        <v>OK</v>
      </c>
      <c r="CI46" t="str">
        <f>IFERROR(__xludf.DUMMYFUNCTION("""COMPUTED_VALUE"""),"WA")</f>
        <v>WA</v>
      </c>
      <c r="CJ46" t="str">
        <f>IFERROR(__xludf.DUMMYFUNCTION("""COMPUTED_VALUE"""),"WA")</f>
        <v>WA</v>
      </c>
      <c r="CK46" t="str">
        <f>IFERROR(__xludf.DUMMYFUNCTION("""COMPUTED_VALUE"""),"WA")</f>
        <v>WA</v>
      </c>
      <c r="CL46" t="str">
        <f>IFERROR(__xludf.DUMMYFUNCTION("""COMPUTED_VALUE"""),"WA")</f>
        <v>WA</v>
      </c>
      <c r="CM46" t="str">
        <f>IFERROR(__xludf.DUMMYFUNCTION("""COMPUTED_VALUE"""),"WA")</f>
        <v>WA</v>
      </c>
      <c r="CN46" t="str">
        <f>IFERROR(__xludf.DUMMYFUNCTION("""COMPUTED_VALUE"""),"WA")</f>
        <v>WA</v>
      </c>
      <c r="CO46" t="str">
        <f>IFERROR(__xludf.DUMMYFUNCTION("""COMPUTED_VALUE"""),"WA")</f>
        <v>WA</v>
      </c>
      <c r="CP46" t="str">
        <f>IFERROR(__xludf.DUMMYFUNCTION("""COMPUTED_VALUE"""),"WA")</f>
        <v>WA</v>
      </c>
      <c r="CQ46" t="str">
        <f>IFERROR(__xludf.DUMMYFUNCTION("""COMPUTED_VALUE"""),"WA")</f>
        <v>WA</v>
      </c>
      <c r="CR46" t="str">
        <f>IFERROR(__xludf.DUMMYFUNCTION("""COMPUTED_VALUE"""),"OK")</f>
        <v>OK</v>
      </c>
      <c r="CS46" t="str">
        <f>IFERROR(__xludf.DUMMYFUNCTION("""COMPUTED_VALUE"""),"x")</f>
        <v>x</v>
      </c>
      <c r="CT46" t="str">
        <f>IFERROR(__xludf.DUMMYFUNCTION("""COMPUTED_VALUE"""),"-")</f>
        <v>-</v>
      </c>
      <c r="CU46" t="str">
        <f>IFERROR(__xludf.DUMMYFUNCTION("""COMPUTED_VALUE"""),"-")</f>
        <v>-</v>
      </c>
      <c r="CV46" t="str">
        <f>IFERROR(__xludf.DUMMYFUNCTION("""COMPUTED_VALUE"""),"-")</f>
        <v>-</v>
      </c>
      <c r="CW46" t="str">
        <f>IFERROR(__xludf.DUMMYFUNCTION("""COMPUTED_VALUE"""),"-")</f>
        <v>-</v>
      </c>
      <c r="CX46" t="str">
        <f>IFERROR(__xludf.DUMMYFUNCTION("""COMPUTED_VALUE"""),"-")</f>
        <v>-</v>
      </c>
      <c r="CY46" t="str">
        <f>IFERROR(__xludf.DUMMYFUNCTION("""COMPUTED_VALUE"""),"-")</f>
        <v>-</v>
      </c>
      <c r="CZ46" t="str">
        <f>IFERROR(__xludf.DUMMYFUNCTION("""COMPUTED_VALUE"""),"-")</f>
        <v>-</v>
      </c>
      <c r="DA46" t="str">
        <f>IFERROR(__xludf.DUMMYFUNCTION("""COMPUTED_VALUE"""),"-")</f>
        <v>-</v>
      </c>
      <c r="DB46" t="str">
        <f>IFERROR(__xludf.DUMMYFUNCTION("""COMPUTED_VALUE"""),"-")</f>
        <v>-</v>
      </c>
      <c r="DC46" t="str">
        <f>IFERROR(__xludf.DUMMYFUNCTION("""COMPUTED_VALUE"""),"-")</f>
        <v>-</v>
      </c>
      <c r="DD46" t="str">
        <f>IFERROR(__xludf.DUMMYFUNCTION("""COMPUTED_VALUE"""),"-")</f>
        <v>-</v>
      </c>
      <c r="DE46" t="str">
        <f>IFERROR(__xludf.DUMMYFUNCTION("""COMPUTED_VALUE"""),"-")</f>
        <v>-</v>
      </c>
      <c r="DF46" t="str">
        <f>IFERROR(__xludf.DUMMYFUNCTION("""COMPUTED_VALUE"""),"-")</f>
        <v>-</v>
      </c>
      <c r="DG46" t="str">
        <f>IFERROR(__xludf.DUMMYFUNCTION("""COMPUTED_VALUE"""),"-")</f>
        <v>-</v>
      </c>
      <c r="DH46" t="str">
        <f>IFERROR(__xludf.DUMMYFUNCTION("""COMPUTED_VALUE"""),"-")</f>
        <v>-</v>
      </c>
      <c r="DI46" t="str">
        <f>IFERROR(__xludf.DUMMYFUNCTION("""COMPUTED_VALUE"""),"-")</f>
        <v>-</v>
      </c>
      <c r="DJ46" t="str">
        <f>IFERROR(__xludf.DUMMYFUNCTION("""COMPUTED_VALUE"""),"-")</f>
        <v>-</v>
      </c>
      <c r="DK46" t="str">
        <f>IFERROR(__xludf.DUMMYFUNCTION("""COMPUTED_VALUE"""),"-")</f>
        <v>-</v>
      </c>
      <c r="DL46" t="str">
        <f>IFERROR(__xludf.DUMMYFUNCTION("""COMPUTED_VALUE"""),"-")</f>
        <v>-</v>
      </c>
      <c r="DM46" t="str">
        <f>IFERROR(__xludf.DUMMYFUNCTION("""COMPUTED_VALUE"""),"-")</f>
        <v>-</v>
      </c>
      <c r="DN46" t="str">
        <f>IFERROR(__xludf.DUMMYFUNCTION("""COMPUTED_VALUE"""),"-")</f>
        <v>-</v>
      </c>
      <c r="DO46" t="str">
        <f>IFERROR(__xludf.DUMMYFUNCTION("""COMPUTED_VALUE"""),"-")</f>
        <v>-</v>
      </c>
      <c r="DP46" t="str">
        <f>IFERROR(__xludf.DUMMYFUNCTION("""COMPUTED_VALUE"""),"-")</f>
        <v>-</v>
      </c>
      <c r="DQ46" t="str">
        <f>IFERROR(__xludf.DUMMYFUNCTION("""COMPUTED_VALUE"""),"-")</f>
        <v>-</v>
      </c>
      <c r="DR46" t="str">
        <f>IFERROR(__xludf.DUMMYFUNCTION("""COMPUTED_VALUE"""),"-")</f>
        <v>-</v>
      </c>
      <c r="DS46" t="str">
        <f>IFERROR(__xludf.DUMMYFUNCTION("""COMPUTED_VALUE"""),"-")</f>
        <v>-</v>
      </c>
      <c r="DT46" t="str">
        <f>IFERROR(__xludf.DUMMYFUNCTION("""COMPUTED_VALUE"""),"-")</f>
        <v>-</v>
      </c>
      <c r="DU46" t="str">
        <f>IFERROR(__xludf.DUMMYFUNCTION("""COMPUTED_VALUE"""),"-")</f>
        <v>-</v>
      </c>
      <c r="DV46" t="str">
        <f>IFERROR(__xludf.DUMMYFUNCTION("""COMPUTED_VALUE"""),"-")</f>
        <v>-</v>
      </c>
      <c r="DW46" t="str">
        <f>IFERROR(__xludf.DUMMYFUNCTION("""COMPUTED_VALUE"""),"-")</f>
        <v>-</v>
      </c>
      <c r="DX46" t="str">
        <f>IFERROR(__xludf.DUMMYFUNCTION("""COMPUTED_VALUE"""),"-")</f>
        <v>-</v>
      </c>
      <c r="DY46" t="str">
        <f>IFERROR(__xludf.DUMMYFUNCTION("""COMPUTED_VALUE"""),"-")</f>
        <v>-</v>
      </c>
      <c r="DZ46" t="str">
        <f>IFERROR(__xludf.DUMMYFUNCTION("""COMPUTED_VALUE"""),"x")</f>
        <v>x</v>
      </c>
      <c r="EA46" t="str">
        <f>IFERROR(__xludf.DUMMYFUNCTION("""COMPUTED_VALUE"""),"-")</f>
        <v>-</v>
      </c>
      <c r="EB46" t="str">
        <f>IFERROR(__xludf.DUMMYFUNCTION("""COMPUTED_VALUE"""),"-")</f>
        <v>-</v>
      </c>
      <c r="EC46" t="str">
        <f>IFERROR(__xludf.DUMMYFUNCTION("""COMPUTED_VALUE"""),"-")</f>
        <v>-</v>
      </c>
      <c r="ED46" t="str">
        <f>IFERROR(__xludf.DUMMYFUNCTION("""COMPUTED_VALUE"""),"-")</f>
        <v>-</v>
      </c>
      <c r="EE46" t="str">
        <f>IFERROR(__xludf.DUMMYFUNCTION("""COMPUTED_VALUE"""),"-")</f>
        <v>-</v>
      </c>
      <c r="EF46" t="str">
        <f>IFERROR(__xludf.DUMMYFUNCTION("""COMPUTED_VALUE"""),"-")</f>
        <v>-</v>
      </c>
      <c r="EG46" t="str">
        <f>IFERROR(__xludf.DUMMYFUNCTION("""COMPUTED_VALUE"""),"-")</f>
        <v>-</v>
      </c>
      <c r="EH46" t="str">
        <f>IFERROR(__xludf.DUMMYFUNCTION("""COMPUTED_VALUE"""),"-")</f>
        <v>-</v>
      </c>
      <c r="EI46" t="str">
        <f>IFERROR(__xludf.DUMMYFUNCTION("""COMPUTED_VALUE"""),"-")</f>
        <v>-</v>
      </c>
      <c r="EJ46" t="str">
        <f>IFERROR(__xludf.DUMMYFUNCTION("""COMPUTED_VALUE"""),"-")</f>
        <v>-</v>
      </c>
      <c r="EK46" t="str">
        <f>IFERROR(__xludf.DUMMYFUNCTION("""COMPUTED_VALUE"""),"-")</f>
        <v>-</v>
      </c>
      <c r="EL46" t="str">
        <f>IFERROR(__xludf.DUMMYFUNCTION("""COMPUTED_VALUE"""),"-")</f>
        <v>-</v>
      </c>
      <c r="EM46" t="str">
        <f>IFERROR(__xludf.DUMMYFUNCTION("""COMPUTED_VALUE"""),"-")</f>
        <v>-</v>
      </c>
      <c r="EN46" t="str">
        <f>IFERROR(__xludf.DUMMYFUNCTION("""COMPUTED_VALUE"""),"-")</f>
        <v>-</v>
      </c>
      <c r="EO46" t="str">
        <f>IFERROR(__xludf.DUMMYFUNCTION("""COMPUTED_VALUE"""),"-")</f>
        <v>-</v>
      </c>
      <c r="EP46" t="str">
        <f>IFERROR(__xludf.DUMMYFUNCTION("""COMPUTED_VALUE"""),"-")</f>
        <v>-</v>
      </c>
      <c r="EQ46" t="str">
        <f>IFERROR(__xludf.DUMMYFUNCTION("""COMPUTED_VALUE"""),"x")</f>
        <v>x</v>
      </c>
      <c r="ER46" t="str">
        <f>IFERROR(__xludf.DUMMYFUNCTION("""COMPUTED_VALUE"""),"-")</f>
        <v>-</v>
      </c>
      <c r="ES46" t="str">
        <f>IFERROR(__xludf.DUMMYFUNCTION("""COMPUTED_VALUE"""),"-")</f>
        <v>-</v>
      </c>
      <c r="ET46" t="str">
        <f>IFERROR(__xludf.DUMMYFUNCTION("""COMPUTED_VALUE"""),"-")</f>
        <v>-</v>
      </c>
      <c r="EU46" t="str">
        <f>IFERROR(__xludf.DUMMYFUNCTION("""COMPUTED_VALUE"""),"-")</f>
        <v>-</v>
      </c>
      <c r="EV46" t="str">
        <f>IFERROR(__xludf.DUMMYFUNCTION("""COMPUTED_VALUE"""),"-")</f>
        <v>-</v>
      </c>
      <c r="EW46" t="str">
        <f>IFERROR(__xludf.DUMMYFUNCTION("""COMPUTED_VALUE"""),"-")</f>
        <v>-</v>
      </c>
      <c r="EX46" t="str">
        <f>IFERROR(__xludf.DUMMYFUNCTION("""COMPUTED_VALUE"""),"-")</f>
        <v>-</v>
      </c>
      <c r="EY46" t="str">
        <f>IFERROR(__xludf.DUMMYFUNCTION("""COMPUTED_VALUE"""),"-")</f>
        <v>-</v>
      </c>
      <c r="EZ46" t="str">
        <f>IFERROR(__xludf.DUMMYFUNCTION("""COMPUTED_VALUE"""),"-")</f>
        <v>-</v>
      </c>
      <c r="FA46" t="str">
        <f>IFERROR(__xludf.DUMMYFUNCTION("""COMPUTED_VALUE"""),"-")</f>
        <v>-</v>
      </c>
      <c r="FB46" t="str">
        <f>IFERROR(__xludf.DUMMYFUNCTION("""COMPUTED_VALUE"""),"-")</f>
        <v>-</v>
      </c>
      <c r="FC46" t="str">
        <f>IFERROR(__xludf.DUMMYFUNCTION("""COMPUTED_VALUE"""),"-")</f>
        <v>-</v>
      </c>
      <c r="FD46" t="str">
        <f>IFERROR(__xludf.DUMMYFUNCTION("""COMPUTED_VALUE"""),"-")</f>
        <v>-</v>
      </c>
      <c r="FE46" t="str">
        <f>IFERROR(__xludf.DUMMYFUNCTION("""COMPUTED_VALUE"""),"-")</f>
        <v>-</v>
      </c>
      <c r="FF46" t="str">
        <f>IFERROR(__xludf.DUMMYFUNCTION("""COMPUTED_VALUE"""),"-")</f>
        <v>-</v>
      </c>
      <c r="FG46" t="str">
        <f>IFERROR(__xludf.DUMMYFUNCTION("""COMPUTED_VALUE"""),"-")</f>
        <v>-</v>
      </c>
      <c r="FH46" t="str">
        <f>IFERROR(__xludf.DUMMYFUNCTION("""COMPUTED_VALUE"""),"-")</f>
        <v>-</v>
      </c>
      <c r="FI46" t="str">
        <f>IFERROR(__xludf.DUMMYFUNCTION("""COMPUTED_VALUE"""),"-")</f>
        <v>-</v>
      </c>
      <c r="FJ46" t="str">
        <f>IFERROR(__xludf.DUMMYFUNCTION("""COMPUTED_VALUE"""),"-")</f>
        <v>-</v>
      </c>
      <c r="FK46" t="str">
        <f>IFERROR(__xludf.DUMMYFUNCTION("""COMPUTED_VALUE"""),"-")</f>
        <v>-</v>
      </c>
      <c r="FL46" t="str">
        <f>IFERROR(__xludf.DUMMYFUNCTION("""COMPUTED_VALUE"""),"-")</f>
        <v>-</v>
      </c>
      <c r="FM46" t="str">
        <f>IFERROR(__xludf.DUMMYFUNCTION("""COMPUTED_VALUE"""),"-")</f>
        <v>-</v>
      </c>
      <c r="FN46" t="str">
        <f>IFERROR(__xludf.DUMMYFUNCTION("""COMPUTED_VALUE"""),"-")</f>
        <v>-</v>
      </c>
      <c r="FO46" t="str">
        <f>IFERROR(__xludf.DUMMYFUNCTION("""COMPUTED_VALUE"""),"-")</f>
        <v>-</v>
      </c>
      <c r="FP46" t="str">
        <f>IFERROR(__xludf.DUMMYFUNCTION("""COMPUTED_VALUE"""),"-")</f>
        <v>-</v>
      </c>
      <c r="FQ46" t="str">
        <f>IFERROR(__xludf.DUMMYFUNCTION("""COMPUTED_VALUE"""),"-")</f>
        <v>-</v>
      </c>
      <c r="FR46" t="str">
        <f>IFERROR(__xludf.DUMMYFUNCTION("""COMPUTED_VALUE"""),"-")</f>
        <v>-</v>
      </c>
      <c r="FS46" t="str">
        <f>IFERROR(__xludf.DUMMYFUNCTION("""COMPUTED_VALUE"""),"-")</f>
        <v>-</v>
      </c>
      <c r="FT46" t="str">
        <f>IFERROR(__xludf.DUMMYFUNCTION("""COMPUTED_VALUE"""),"x")</f>
        <v>x</v>
      </c>
      <c r="FU46" t="str">
        <f>IFERROR(__xludf.DUMMYFUNCTION("""COMPUTED_VALUE"""),"-")</f>
        <v>-</v>
      </c>
      <c r="FV46" t="str">
        <f>IFERROR(__xludf.DUMMYFUNCTION("""COMPUTED_VALUE"""),"-")</f>
        <v>-</v>
      </c>
      <c r="FW46" t="str">
        <f>IFERROR(__xludf.DUMMYFUNCTION("""COMPUTED_VALUE"""),"-")</f>
        <v>-</v>
      </c>
      <c r="FX46" t="str">
        <f>IFERROR(__xludf.DUMMYFUNCTION("""COMPUTED_VALUE"""),"-")</f>
        <v>-</v>
      </c>
      <c r="FY46" t="str">
        <f>IFERROR(__xludf.DUMMYFUNCTION("""COMPUTED_VALUE"""),"-")</f>
        <v>-</v>
      </c>
      <c r="FZ46" t="str">
        <f>IFERROR(__xludf.DUMMYFUNCTION("""COMPUTED_VALUE"""),"-")</f>
        <v>-</v>
      </c>
      <c r="GA46" t="str">
        <f>IFERROR(__xludf.DUMMYFUNCTION("""COMPUTED_VALUE"""),"-")</f>
        <v>-</v>
      </c>
      <c r="GB46" t="str">
        <f>IFERROR(__xludf.DUMMYFUNCTION("""COMPUTED_VALUE"""),"-")</f>
        <v>-</v>
      </c>
      <c r="GC46" t="str">
        <f>IFERROR(__xludf.DUMMYFUNCTION("""COMPUTED_VALUE"""),"-")</f>
        <v>-</v>
      </c>
      <c r="GD46" t="str">
        <f>IFERROR(__xludf.DUMMYFUNCTION("""COMPUTED_VALUE"""),"-")</f>
        <v>-</v>
      </c>
      <c r="GE46" t="str">
        <f>IFERROR(__xludf.DUMMYFUNCTION("""COMPUTED_VALUE"""),"-")</f>
        <v>-</v>
      </c>
      <c r="GF46" t="str">
        <f>IFERROR(__xludf.DUMMYFUNCTION("""COMPUTED_VALUE"""),"-")</f>
        <v>-</v>
      </c>
      <c r="GG46" t="str">
        <f>IFERROR(__xludf.DUMMYFUNCTION("""COMPUTED_VALUE"""),"-")</f>
        <v>-</v>
      </c>
      <c r="GH46" t="str">
        <f>IFERROR(__xludf.DUMMYFUNCTION("""COMPUTED_VALUE"""),"-")</f>
        <v>-</v>
      </c>
      <c r="GI46" t="str">
        <f>IFERROR(__xludf.DUMMYFUNCTION("""COMPUTED_VALUE"""),"-")</f>
        <v>-</v>
      </c>
      <c r="GJ46" t="str">
        <f>IFERROR(__xludf.DUMMYFUNCTION("""COMPUTED_VALUE"""),"-")</f>
        <v>-</v>
      </c>
      <c r="GK46" t="str">
        <f>IFERROR(__xludf.DUMMYFUNCTION("""COMPUTED_VALUE"""),"-")</f>
        <v>-</v>
      </c>
      <c r="GL46" t="str">
        <f>IFERROR(__xludf.DUMMYFUNCTION("""COMPUTED_VALUE"""),"-")</f>
        <v>-</v>
      </c>
      <c r="GM46" t="str">
        <f>IFERROR(__xludf.DUMMYFUNCTION("""COMPUTED_VALUE"""),"-")</f>
        <v>-</v>
      </c>
      <c r="GN46" t="str">
        <f>IFERROR(__xludf.DUMMYFUNCTION("""COMPUTED_VALUE"""),"-")</f>
        <v>-</v>
      </c>
      <c r="GO46" t="str">
        <f>IFERROR(__xludf.DUMMYFUNCTION("""COMPUTED_VALUE"""),"-")</f>
        <v>-</v>
      </c>
      <c r="GP46" t="str">
        <f>IFERROR(__xludf.DUMMYFUNCTION("""COMPUTED_VALUE"""),"-")</f>
        <v>-</v>
      </c>
      <c r="GQ46" t="str">
        <f>IFERROR(__xludf.DUMMYFUNCTION("""COMPUTED_VALUE"""),"-")</f>
        <v>-</v>
      </c>
      <c r="GR46" t="str">
        <f>IFERROR(__xludf.DUMMYFUNCTION("""COMPUTED_VALUE"""),"-")</f>
        <v>-</v>
      </c>
      <c r="GS46" t="str">
        <f>IFERROR(__xludf.DUMMYFUNCTION("""COMPUTED_VALUE"""),"x")</f>
        <v>x</v>
      </c>
      <c r="GT46" t="str">
        <f>IFERROR(__xludf.DUMMYFUNCTION("""COMPUTED_VALUE"""),"x")</f>
        <v>x</v>
      </c>
      <c r="GU46">
        <f>IFERROR(__xludf.DUMMYFUNCTION("""COMPUTED_VALUE"""),1.0)</f>
        <v>1</v>
      </c>
      <c r="GV46">
        <f>IFERROR(__xludf.DUMMYFUNCTION("""COMPUTED_VALUE"""),1.0)</f>
        <v>1</v>
      </c>
      <c r="GW46">
        <f>IFERROR(__xludf.DUMMYFUNCTION("""COMPUTED_VALUE"""),1.0)</f>
        <v>1</v>
      </c>
      <c r="GX46">
        <f>IFERROR(__xludf.DUMMYFUNCTION("""COMPUTED_VALUE"""),1.0)</f>
        <v>1</v>
      </c>
      <c r="GY46">
        <f>IFERROR(__xludf.DUMMYFUNCTION("""COMPUTED_VALUE"""),1.0)</f>
        <v>1</v>
      </c>
      <c r="GZ46">
        <f>IFERROR(__xludf.DUMMYFUNCTION("""COMPUTED_VALUE"""),1.0)</f>
        <v>1</v>
      </c>
      <c r="HA46">
        <f>IFERROR(__xludf.DUMMYFUNCTION("""COMPUTED_VALUE"""),1.0)</f>
        <v>1</v>
      </c>
      <c r="HB46">
        <f>IFERROR(__xludf.DUMMYFUNCTION("""COMPUTED_VALUE"""),1.0)</f>
        <v>1</v>
      </c>
      <c r="HC46">
        <f>IFERROR(__xludf.DUMMYFUNCTION("""COMPUTED_VALUE"""),1.0)</f>
        <v>1</v>
      </c>
      <c r="HD46">
        <f>IFERROR(__xludf.DUMMYFUNCTION("""COMPUTED_VALUE"""),1.0)</f>
        <v>1</v>
      </c>
      <c r="HE46">
        <f>IFERROR(__xludf.DUMMYFUNCTION("""COMPUTED_VALUE"""),1.0)</f>
        <v>1</v>
      </c>
      <c r="HF46">
        <f>IFERROR(__xludf.DUMMYFUNCTION("""COMPUTED_VALUE"""),1.0)</f>
        <v>1</v>
      </c>
      <c r="HG46">
        <f>IFERROR(__xludf.DUMMYFUNCTION("""COMPUTED_VALUE"""),1.0)</f>
        <v>1</v>
      </c>
      <c r="HH46">
        <f>IFERROR(__xludf.DUMMYFUNCTION("""COMPUTED_VALUE"""),1.0)</f>
        <v>1</v>
      </c>
      <c r="HI46">
        <f>IFERROR(__xludf.DUMMYFUNCTION("""COMPUTED_VALUE"""),1.0)</f>
        <v>1</v>
      </c>
      <c r="HJ46">
        <f>IFERROR(__xludf.DUMMYFUNCTION("""COMPUTED_VALUE"""),1.0)</f>
        <v>1</v>
      </c>
      <c r="HK46">
        <f>IFERROR(__xludf.DUMMYFUNCTION("""COMPUTED_VALUE"""),1.0)</f>
        <v>1</v>
      </c>
      <c r="HL46">
        <f>IFERROR(__xludf.DUMMYFUNCTION("""COMPUTED_VALUE"""),1.0)</f>
        <v>1</v>
      </c>
      <c r="HM46">
        <f>IFERROR(__xludf.DUMMYFUNCTION("""COMPUTED_VALUE"""),1.0)</f>
        <v>1</v>
      </c>
      <c r="HN46">
        <f>IFERROR(__xludf.DUMMYFUNCTION("""COMPUTED_VALUE"""),1.0)</f>
        <v>1</v>
      </c>
      <c r="HO46">
        <f>IFERROR(__xludf.DUMMYFUNCTION("""COMPUTED_VALUE"""),1.0)</f>
        <v>1</v>
      </c>
      <c r="HP46">
        <f>IFERROR(__xludf.DUMMYFUNCTION("""COMPUTED_VALUE"""),1.0)</f>
        <v>1</v>
      </c>
      <c r="HQ46">
        <f>IFERROR(__xludf.DUMMYFUNCTION("""COMPUTED_VALUE"""),1.0)</f>
        <v>1</v>
      </c>
      <c r="HR46">
        <f>IFERROR(__xludf.DUMMYFUNCTION("""COMPUTED_VALUE"""),1.0)</f>
        <v>1</v>
      </c>
      <c r="HS46">
        <f>IFERROR(__xludf.DUMMYFUNCTION("""COMPUTED_VALUE"""),1.0)</f>
        <v>1</v>
      </c>
      <c r="HT46">
        <f>IFERROR(__xludf.DUMMYFUNCTION("""COMPUTED_VALUE"""),1.0)</f>
        <v>1</v>
      </c>
      <c r="HU46">
        <f>IFERROR(__xludf.DUMMYFUNCTION("""COMPUTED_VALUE"""),1.0)</f>
        <v>1</v>
      </c>
      <c r="HV46">
        <f>IFERROR(__xludf.DUMMYFUNCTION("""COMPUTED_VALUE"""),1.0)</f>
        <v>1</v>
      </c>
      <c r="HW46">
        <f>IFERROR(__xludf.DUMMYFUNCTION("""COMPUTED_VALUE"""),1.0)</f>
        <v>1</v>
      </c>
      <c r="HX46">
        <f>IFERROR(__xludf.DUMMYFUNCTION("""COMPUTED_VALUE"""),1.0)</f>
        <v>1</v>
      </c>
      <c r="HY46">
        <f>IFERROR(__xludf.DUMMYFUNCTION("""COMPUTED_VALUE"""),1.0)</f>
        <v>1</v>
      </c>
      <c r="HZ46">
        <f>IFERROR(__xludf.DUMMYFUNCTION("""COMPUTED_VALUE"""),1.0)</f>
        <v>1</v>
      </c>
      <c r="IA46">
        <f>IFERROR(__xludf.DUMMYFUNCTION("""COMPUTED_VALUE"""),1.0)</f>
        <v>1</v>
      </c>
      <c r="IB46">
        <f>IFERROR(__xludf.DUMMYFUNCTION("""COMPUTED_VALUE"""),1.0)</f>
        <v>1</v>
      </c>
      <c r="IC46">
        <f>IFERROR(__xludf.DUMMYFUNCTION("""COMPUTED_VALUE"""),1.0)</f>
        <v>1</v>
      </c>
      <c r="ID46">
        <f>IFERROR(__xludf.DUMMYFUNCTION("""COMPUTED_VALUE"""),1.0)</f>
        <v>1</v>
      </c>
      <c r="IE46">
        <f>IFERROR(__xludf.DUMMYFUNCTION("""COMPUTED_VALUE"""),1.0)</f>
        <v>1</v>
      </c>
      <c r="IF46">
        <f>IFERROR(__xludf.DUMMYFUNCTION("""COMPUTED_VALUE"""),1.0)</f>
        <v>1</v>
      </c>
      <c r="IG46">
        <f>IFERROR(__xludf.DUMMYFUNCTION("""COMPUTED_VALUE"""),1.0)</f>
        <v>1</v>
      </c>
      <c r="IH46">
        <f>IFERROR(__xludf.DUMMYFUNCTION("""COMPUTED_VALUE"""),1.0)</f>
        <v>1</v>
      </c>
      <c r="II46">
        <f>IFERROR(__xludf.DUMMYFUNCTION("""COMPUTED_VALUE"""),1.0)</f>
        <v>1</v>
      </c>
      <c r="IJ46">
        <f>IFERROR(__xludf.DUMMYFUNCTION("""COMPUTED_VALUE"""),1.0)</f>
        <v>1</v>
      </c>
      <c r="IK46" t="str">
        <f>IFERROR(__xludf.DUMMYFUNCTION("""COMPUTED_VALUE"""),"x")</f>
        <v>x</v>
      </c>
      <c r="IL46">
        <f>IFERROR(__xludf.DUMMYFUNCTION("""COMPUTED_VALUE"""),1.0)</f>
        <v>1</v>
      </c>
      <c r="IM46">
        <f>IFERROR(__xludf.DUMMYFUNCTION("""COMPUTED_VALUE"""),1.0)</f>
        <v>1</v>
      </c>
      <c r="IN46">
        <f>IFERROR(__xludf.DUMMYFUNCTION("""COMPUTED_VALUE"""),1.0)</f>
        <v>1</v>
      </c>
      <c r="IO46">
        <f>IFERROR(__xludf.DUMMYFUNCTION("""COMPUTED_VALUE"""),1.0)</f>
        <v>1</v>
      </c>
      <c r="IP46">
        <f>IFERROR(__xludf.DUMMYFUNCTION("""COMPUTED_VALUE"""),1.0)</f>
        <v>1</v>
      </c>
      <c r="IQ46">
        <f>IFERROR(__xludf.DUMMYFUNCTION("""COMPUTED_VALUE"""),1.0)</f>
        <v>1</v>
      </c>
      <c r="IR46">
        <f>IFERROR(__xludf.DUMMYFUNCTION("""COMPUTED_VALUE"""),1.0)</f>
        <v>1</v>
      </c>
      <c r="IS46">
        <f>IFERROR(__xludf.DUMMYFUNCTION("""COMPUTED_VALUE"""),1.0)</f>
        <v>1</v>
      </c>
      <c r="IT46">
        <f>IFERROR(__xludf.DUMMYFUNCTION("""COMPUTED_VALUE"""),0.0)</f>
        <v>0</v>
      </c>
      <c r="IU46">
        <f>IFERROR(__xludf.DUMMYFUNCTION("""COMPUTED_VALUE"""),0.0)</f>
        <v>0</v>
      </c>
      <c r="IV46">
        <f>IFERROR(__xludf.DUMMYFUNCTION("""COMPUTED_VALUE"""),0.0)</f>
        <v>0</v>
      </c>
      <c r="IW46">
        <f>IFERROR(__xludf.DUMMYFUNCTION("""COMPUTED_VALUE"""),0.0)</f>
        <v>0</v>
      </c>
      <c r="IX46">
        <f>IFERROR(__xludf.DUMMYFUNCTION("""COMPUTED_VALUE"""),1.0)</f>
        <v>1</v>
      </c>
      <c r="IY46">
        <f>IFERROR(__xludf.DUMMYFUNCTION("""COMPUTED_VALUE"""),0.0)</f>
        <v>0</v>
      </c>
      <c r="IZ46">
        <f>IFERROR(__xludf.DUMMYFUNCTION("""COMPUTED_VALUE"""),0.0)</f>
        <v>0</v>
      </c>
      <c r="JA46">
        <f>IFERROR(__xludf.DUMMYFUNCTION("""COMPUTED_VALUE"""),1.0)</f>
        <v>1</v>
      </c>
      <c r="JB46">
        <f>IFERROR(__xludf.DUMMYFUNCTION("""COMPUTED_VALUE"""),0.0)</f>
        <v>0</v>
      </c>
      <c r="JC46">
        <f>IFERROR(__xludf.DUMMYFUNCTION("""COMPUTED_VALUE"""),0.0)</f>
        <v>0</v>
      </c>
      <c r="JD46">
        <f>IFERROR(__xludf.DUMMYFUNCTION("""COMPUTED_VALUE"""),0.0)</f>
        <v>0</v>
      </c>
      <c r="JE46">
        <f>IFERROR(__xludf.DUMMYFUNCTION("""COMPUTED_VALUE"""),0.0)</f>
        <v>0</v>
      </c>
      <c r="JF46">
        <f>IFERROR(__xludf.DUMMYFUNCTION("""COMPUTED_VALUE"""),0.0)</f>
        <v>0</v>
      </c>
      <c r="JG46">
        <f>IFERROR(__xludf.DUMMYFUNCTION("""COMPUTED_VALUE"""),0.0)</f>
        <v>0</v>
      </c>
      <c r="JH46">
        <f>IFERROR(__xludf.DUMMYFUNCTION("""COMPUTED_VALUE"""),1.0)</f>
        <v>1</v>
      </c>
      <c r="JI46">
        <f>IFERROR(__xludf.DUMMYFUNCTION("""COMPUTED_VALUE"""),0.0)</f>
        <v>0</v>
      </c>
      <c r="JJ46">
        <f>IFERROR(__xludf.DUMMYFUNCTION("""COMPUTED_VALUE"""),0.0)</f>
        <v>0</v>
      </c>
      <c r="JK46">
        <f>IFERROR(__xludf.DUMMYFUNCTION("""COMPUTED_VALUE"""),0.0)</f>
        <v>0</v>
      </c>
      <c r="JL46">
        <f>IFERROR(__xludf.DUMMYFUNCTION("""COMPUTED_VALUE"""),0.0)</f>
        <v>0</v>
      </c>
      <c r="JM46">
        <f>IFERROR(__xludf.DUMMYFUNCTION("""COMPUTED_VALUE"""),0.0)</f>
        <v>0</v>
      </c>
      <c r="JN46">
        <f>IFERROR(__xludf.DUMMYFUNCTION("""COMPUTED_VALUE"""),0.0)</f>
        <v>0</v>
      </c>
      <c r="JO46">
        <f>IFERROR(__xludf.DUMMYFUNCTION("""COMPUTED_VALUE"""),0.0)</f>
        <v>0</v>
      </c>
      <c r="JP46">
        <f>IFERROR(__xludf.DUMMYFUNCTION("""COMPUTED_VALUE"""),0.0)</f>
        <v>0</v>
      </c>
      <c r="JQ46">
        <f>IFERROR(__xludf.DUMMYFUNCTION("""COMPUTED_VALUE"""),0.0)</f>
        <v>0</v>
      </c>
      <c r="JR46">
        <f>IFERROR(__xludf.DUMMYFUNCTION("""COMPUTED_VALUE"""),1.0)</f>
        <v>1</v>
      </c>
      <c r="JS46" t="str">
        <f>IFERROR(__xludf.DUMMYFUNCTION("""COMPUTED_VALUE"""),"x")</f>
        <v>x</v>
      </c>
      <c r="JT46">
        <f>IFERROR(__xludf.DUMMYFUNCTION("""COMPUTED_VALUE"""),0.0)</f>
        <v>0</v>
      </c>
      <c r="JU46">
        <f>IFERROR(__xludf.DUMMYFUNCTION("""COMPUTED_VALUE"""),0.0)</f>
        <v>0</v>
      </c>
      <c r="JV46">
        <f>IFERROR(__xludf.DUMMYFUNCTION("""COMPUTED_VALUE"""),0.0)</f>
        <v>0</v>
      </c>
      <c r="JW46">
        <f>IFERROR(__xludf.DUMMYFUNCTION("""COMPUTED_VALUE"""),0.0)</f>
        <v>0</v>
      </c>
      <c r="JX46">
        <f>IFERROR(__xludf.DUMMYFUNCTION("""COMPUTED_VALUE"""),0.0)</f>
        <v>0</v>
      </c>
      <c r="JY46">
        <f>IFERROR(__xludf.DUMMYFUNCTION("""COMPUTED_VALUE"""),0.0)</f>
        <v>0</v>
      </c>
      <c r="JZ46">
        <f>IFERROR(__xludf.DUMMYFUNCTION("""COMPUTED_VALUE"""),0.0)</f>
        <v>0</v>
      </c>
      <c r="KA46">
        <f>IFERROR(__xludf.DUMMYFUNCTION("""COMPUTED_VALUE"""),0.0)</f>
        <v>0</v>
      </c>
      <c r="KB46">
        <f>IFERROR(__xludf.DUMMYFUNCTION("""COMPUTED_VALUE"""),0.0)</f>
        <v>0</v>
      </c>
      <c r="KC46">
        <f>IFERROR(__xludf.DUMMYFUNCTION("""COMPUTED_VALUE"""),0.0)</f>
        <v>0</v>
      </c>
      <c r="KD46">
        <f>IFERROR(__xludf.DUMMYFUNCTION("""COMPUTED_VALUE"""),0.0)</f>
        <v>0</v>
      </c>
      <c r="KE46">
        <f>IFERROR(__xludf.DUMMYFUNCTION("""COMPUTED_VALUE"""),0.0)</f>
        <v>0</v>
      </c>
      <c r="KF46">
        <f>IFERROR(__xludf.DUMMYFUNCTION("""COMPUTED_VALUE"""),0.0)</f>
        <v>0</v>
      </c>
      <c r="KG46">
        <f>IFERROR(__xludf.DUMMYFUNCTION("""COMPUTED_VALUE"""),0.0)</f>
        <v>0</v>
      </c>
      <c r="KH46">
        <f>IFERROR(__xludf.DUMMYFUNCTION("""COMPUTED_VALUE"""),0.0)</f>
        <v>0</v>
      </c>
      <c r="KI46">
        <f>IFERROR(__xludf.DUMMYFUNCTION("""COMPUTED_VALUE"""),0.0)</f>
        <v>0</v>
      </c>
      <c r="KJ46">
        <f>IFERROR(__xludf.DUMMYFUNCTION("""COMPUTED_VALUE"""),0.0)</f>
        <v>0</v>
      </c>
      <c r="KK46">
        <f>IFERROR(__xludf.DUMMYFUNCTION("""COMPUTED_VALUE"""),0.0)</f>
        <v>0</v>
      </c>
      <c r="KL46">
        <f>IFERROR(__xludf.DUMMYFUNCTION("""COMPUTED_VALUE"""),0.0)</f>
        <v>0</v>
      </c>
      <c r="KM46">
        <f>IFERROR(__xludf.DUMMYFUNCTION("""COMPUTED_VALUE"""),0.0)</f>
        <v>0</v>
      </c>
      <c r="KN46">
        <f>IFERROR(__xludf.DUMMYFUNCTION("""COMPUTED_VALUE"""),0.0)</f>
        <v>0</v>
      </c>
      <c r="KO46">
        <f>IFERROR(__xludf.DUMMYFUNCTION("""COMPUTED_VALUE"""),0.0)</f>
        <v>0</v>
      </c>
      <c r="KP46">
        <f>IFERROR(__xludf.DUMMYFUNCTION("""COMPUTED_VALUE"""),0.0)</f>
        <v>0</v>
      </c>
      <c r="KQ46">
        <f>IFERROR(__xludf.DUMMYFUNCTION("""COMPUTED_VALUE"""),0.0)</f>
        <v>0</v>
      </c>
      <c r="KR46">
        <f>IFERROR(__xludf.DUMMYFUNCTION("""COMPUTED_VALUE"""),0.0)</f>
        <v>0</v>
      </c>
      <c r="KS46">
        <f>IFERROR(__xludf.DUMMYFUNCTION("""COMPUTED_VALUE"""),0.0)</f>
        <v>0</v>
      </c>
      <c r="KT46">
        <f>IFERROR(__xludf.DUMMYFUNCTION("""COMPUTED_VALUE"""),0.0)</f>
        <v>0</v>
      </c>
      <c r="KU46">
        <f>IFERROR(__xludf.DUMMYFUNCTION("""COMPUTED_VALUE"""),0.0)</f>
        <v>0</v>
      </c>
      <c r="KV46">
        <f>IFERROR(__xludf.DUMMYFUNCTION("""COMPUTED_VALUE"""),0.0)</f>
        <v>0</v>
      </c>
      <c r="KW46">
        <f>IFERROR(__xludf.DUMMYFUNCTION("""COMPUTED_VALUE"""),0.0)</f>
        <v>0</v>
      </c>
      <c r="KX46">
        <f>IFERROR(__xludf.DUMMYFUNCTION("""COMPUTED_VALUE"""),0.0)</f>
        <v>0</v>
      </c>
      <c r="KY46">
        <f>IFERROR(__xludf.DUMMYFUNCTION("""COMPUTED_VALUE"""),0.0)</f>
        <v>0</v>
      </c>
      <c r="KZ46" t="str">
        <f>IFERROR(__xludf.DUMMYFUNCTION("""COMPUTED_VALUE"""),"x")</f>
        <v>x</v>
      </c>
      <c r="LA46">
        <f>IFERROR(__xludf.DUMMYFUNCTION("""COMPUTED_VALUE"""),0.0)</f>
        <v>0</v>
      </c>
      <c r="LB46">
        <f>IFERROR(__xludf.DUMMYFUNCTION("""COMPUTED_VALUE"""),0.0)</f>
        <v>0</v>
      </c>
      <c r="LC46">
        <f>IFERROR(__xludf.DUMMYFUNCTION("""COMPUTED_VALUE"""),0.0)</f>
        <v>0</v>
      </c>
      <c r="LD46">
        <f>IFERROR(__xludf.DUMMYFUNCTION("""COMPUTED_VALUE"""),0.0)</f>
        <v>0</v>
      </c>
      <c r="LE46">
        <f>IFERROR(__xludf.DUMMYFUNCTION("""COMPUTED_VALUE"""),0.0)</f>
        <v>0</v>
      </c>
      <c r="LF46">
        <f>IFERROR(__xludf.DUMMYFUNCTION("""COMPUTED_VALUE"""),0.0)</f>
        <v>0</v>
      </c>
      <c r="LG46">
        <f>IFERROR(__xludf.DUMMYFUNCTION("""COMPUTED_VALUE"""),0.0)</f>
        <v>0</v>
      </c>
      <c r="LH46">
        <f>IFERROR(__xludf.DUMMYFUNCTION("""COMPUTED_VALUE"""),0.0)</f>
        <v>0</v>
      </c>
      <c r="LI46">
        <f>IFERROR(__xludf.DUMMYFUNCTION("""COMPUTED_VALUE"""),0.0)</f>
        <v>0</v>
      </c>
      <c r="LJ46">
        <f>IFERROR(__xludf.DUMMYFUNCTION("""COMPUTED_VALUE"""),0.0)</f>
        <v>0</v>
      </c>
      <c r="LK46">
        <f>IFERROR(__xludf.DUMMYFUNCTION("""COMPUTED_VALUE"""),0.0)</f>
        <v>0</v>
      </c>
      <c r="LL46">
        <f>IFERROR(__xludf.DUMMYFUNCTION("""COMPUTED_VALUE"""),0.0)</f>
        <v>0</v>
      </c>
      <c r="LM46">
        <f>IFERROR(__xludf.DUMMYFUNCTION("""COMPUTED_VALUE"""),0.0)</f>
        <v>0</v>
      </c>
      <c r="LN46">
        <f>IFERROR(__xludf.DUMMYFUNCTION("""COMPUTED_VALUE"""),0.0)</f>
        <v>0</v>
      </c>
      <c r="LO46">
        <f>IFERROR(__xludf.DUMMYFUNCTION("""COMPUTED_VALUE"""),0.0)</f>
        <v>0</v>
      </c>
      <c r="LP46">
        <f>IFERROR(__xludf.DUMMYFUNCTION("""COMPUTED_VALUE"""),0.0)</f>
        <v>0</v>
      </c>
      <c r="LQ46" t="str">
        <f>IFERROR(__xludf.DUMMYFUNCTION("""COMPUTED_VALUE"""),"x")</f>
        <v>x</v>
      </c>
      <c r="LR46">
        <f>IFERROR(__xludf.DUMMYFUNCTION("""COMPUTED_VALUE"""),0.0)</f>
        <v>0</v>
      </c>
      <c r="LS46">
        <f>IFERROR(__xludf.DUMMYFUNCTION("""COMPUTED_VALUE"""),0.0)</f>
        <v>0</v>
      </c>
      <c r="LT46">
        <f>IFERROR(__xludf.DUMMYFUNCTION("""COMPUTED_VALUE"""),0.0)</f>
        <v>0</v>
      </c>
      <c r="LU46">
        <f>IFERROR(__xludf.DUMMYFUNCTION("""COMPUTED_VALUE"""),0.0)</f>
        <v>0</v>
      </c>
      <c r="LV46">
        <f>IFERROR(__xludf.DUMMYFUNCTION("""COMPUTED_VALUE"""),0.0)</f>
        <v>0</v>
      </c>
      <c r="LW46">
        <f>IFERROR(__xludf.DUMMYFUNCTION("""COMPUTED_VALUE"""),0.0)</f>
        <v>0</v>
      </c>
      <c r="LX46">
        <f>IFERROR(__xludf.DUMMYFUNCTION("""COMPUTED_VALUE"""),0.0)</f>
        <v>0</v>
      </c>
      <c r="LY46">
        <f>IFERROR(__xludf.DUMMYFUNCTION("""COMPUTED_VALUE"""),0.0)</f>
        <v>0</v>
      </c>
      <c r="LZ46">
        <f>IFERROR(__xludf.DUMMYFUNCTION("""COMPUTED_VALUE"""),0.0)</f>
        <v>0</v>
      </c>
      <c r="MA46">
        <f>IFERROR(__xludf.DUMMYFUNCTION("""COMPUTED_VALUE"""),0.0)</f>
        <v>0</v>
      </c>
      <c r="MB46">
        <f>IFERROR(__xludf.DUMMYFUNCTION("""COMPUTED_VALUE"""),0.0)</f>
        <v>0</v>
      </c>
      <c r="MC46">
        <f>IFERROR(__xludf.DUMMYFUNCTION("""COMPUTED_VALUE"""),0.0)</f>
        <v>0</v>
      </c>
      <c r="MD46">
        <f>IFERROR(__xludf.DUMMYFUNCTION("""COMPUTED_VALUE"""),0.0)</f>
        <v>0</v>
      </c>
      <c r="ME46">
        <f>IFERROR(__xludf.DUMMYFUNCTION("""COMPUTED_VALUE"""),0.0)</f>
        <v>0</v>
      </c>
      <c r="MF46">
        <f>IFERROR(__xludf.DUMMYFUNCTION("""COMPUTED_VALUE"""),0.0)</f>
        <v>0</v>
      </c>
      <c r="MG46">
        <f>IFERROR(__xludf.DUMMYFUNCTION("""COMPUTED_VALUE"""),0.0)</f>
        <v>0</v>
      </c>
      <c r="MH46">
        <f>IFERROR(__xludf.DUMMYFUNCTION("""COMPUTED_VALUE"""),0.0)</f>
        <v>0</v>
      </c>
      <c r="MI46">
        <f>IFERROR(__xludf.DUMMYFUNCTION("""COMPUTED_VALUE"""),0.0)</f>
        <v>0</v>
      </c>
      <c r="MJ46">
        <f>IFERROR(__xludf.DUMMYFUNCTION("""COMPUTED_VALUE"""),0.0)</f>
        <v>0</v>
      </c>
      <c r="MK46">
        <f>IFERROR(__xludf.DUMMYFUNCTION("""COMPUTED_VALUE"""),0.0)</f>
        <v>0</v>
      </c>
      <c r="ML46">
        <f>IFERROR(__xludf.DUMMYFUNCTION("""COMPUTED_VALUE"""),0.0)</f>
        <v>0</v>
      </c>
      <c r="MM46">
        <f>IFERROR(__xludf.DUMMYFUNCTION("""COMPUTED_VALUE"""),0.0)</f>
        <v>0</v>
      </c>
      <c r="MN46">
        <f>IFERROR(__xludf.DUMMYFUNCTION("""COMPUTED_VALUE"""),0.0)</f>
        <v>0</v>
      </c>
      <c r="MO46">
        <f>IFERROR(__xludf.DUMMYFUNCTION("""COMPUTED_VALUE"""),0.0)</f>
        <v>0</v>
      </c>
      <c r="MP46">
        <f>IFERROR(__xludf.DUMMYFUNCTION("""COMPUTED_VALUE"""),0.0)</f>
        <v>0</v>
      </c>
      <c r="MQ46">
        <f>IFERROR(__xludf.DUMMYFUNCTION("""COMPUTED_VALUE"""),0.0)</f>
        <v>0</v>
      </c>
      <c r="MR46">
        <f>IFERROR(__xludf.DUMMYFUNCTION("""COMPUTED_VALUE"""),0.0)</f>
        <v>0</v>
      </c>
      <c r="MS46">
        <f>IFERROR(__xludf.DUMMYFUNCTION("""COMPUTED_VALUE"""),0.0)</f>
        <v>0</v>
      </c>
      <c r="MT46" t="str">
        <f>IFERROR(__xludf.DUMMYFUNCTION("""COMPUTED_VALUE"""),"x")</f>
        <v>x</v>
      </c>
      <c r="MU46">
        <f>IFERROR(__xludf.DUMMYFUNCTION("""COMPUTED_VALUE"""),0.0)</f>
        <v>0</v>
      </c>
      <c r="MV46">
        <f>IFERROR(__xludf.DUMMYFUNCTION("""COMPUTED_VALUE"""),0.0)</f>
        <v>0</v>
      </c>
      <c r="MW46">
        <f>IFERROR(__xludf.DUMMYFUNCTION("""COMPUTED_VALUE"""),0.0)</f>
        <v>0</v>
      </c>
      <c r="MX46">
        <f>IFERROR(__xludf.DUMMYFUNCTION("""COMPUTED_VALUE"""),0.0)</f>
        <v>0</v>
      </c>
      <c r="MY46">
        <f>IFERROR(__xludf.DUMMYFUNCTION("""COMPUTED_VALUE"""),0.0)</f>
        <v>0</v>
      </c>
      <c r="MZ46">
        <f>IFERROR(__xludf.DUMMYFUNCTION("""COMPUTED_VALUE"""),0.0)</f>
        <v>0</v>
      </c>
      <c r="NA46">
        <f>IFERROR(__xludf.DUMMYFUNCTION("""COMPUTED_VALUE"""),0.0)</f>
        <v>0</v>
      </c>
      <c r="NB46">
        <f>IFERROR(__xludf.DUMMYFUNCTION("""COMPUTED_VALUE"""),0.0)</f>
        <v>0</v>
      </c>
      <c r="NC46">
        <f>IFERROR(__xludf.DUMMYFUNCTION("""COMPUTED_VALUE"""),0.0)</f>
        <v>0</v>
      </c>
      <c r="ND46">
        <f>IFERROR(__xludf.DUMMYFUNCTION("""COMPUTED_VALUE"""),0.0)</f>
        <v>0</v>
      </c>
      <c r="NE46">
        <f>IFERROR(__xludf.DUMMYFUNCTION("""COMPUTED_VALUE"""),0.0)</f>
        <v>0</v>
      </c>
      <c r="NF46">
        <f>IFERROR(__xludf.DUMMYFUNCTION("""COMPUTED_VALUE"""),0.0)</f>
        <v>0</v>
      </c>
      <c r="NG46">
        <f>IFERROR(__xludf.DUMMYFUNCTION("""COMPUTED_VALUE"""),0.0)</f>
        <v>0</v>
      </c>
      <c r="NH46">
        <f>IFERROR(__xludf.DUMMYFUNCTION("""COMPUTED_VALUE"""),0.0)</f>
        <v>0</v>
      </c>
      <c r="NI46">
        <f>IFERROR(__xludf.DUMMYFUNCTION("""COMPUTED_VALUE"""),0.0)</f>
        <v>0</v>
      </c>
      <c r="NJ46">
        <f>IFERROR(__xludf.DUMMYFUNCTION("""COMPUTED_VALUE"""),0.0)</f>
        <v>0</v>
      </c>
      <c r="NK46">
        <f>IFERROR(__xludf.DUMMYFUNCTION("""COMPUTED_VALUE"""),0.0)</f>
        <v>0</v>
      </c>
      <c r="NL46">
        <f>IFERROR(__xludf.DUMMYFUNCTION("""COMPUTED_VALUE"""),0.0)</f>
        <v>0</v>
      </c>
      <c r="NM46">
        <f>IFERROR(__xludf.DUMMYFUNCTION("""COMPUTED_VALUE"""),0.0)</f>
        <v>0</v>
      </c>
      <c r="NN46">
        <f>IFERROR(__xludf.DUMMYFUNCTION("""COMPUTED_VALUE"""),0.0)</f>
        <v>0</v>
      </c>
      <c r="NO46">
        <f>IFERROR(__xludf.DUMMYFUNCTION("""COMPUTED_VALUE"""),0.0)</f>
        <v>0</v>
      </c>
      <c r="NP46">
        <f>IFERROR(__xludf.DUMMYFUNCTION("""COMPUTED_VALUE"""),0.0)</f>
        <v>0</v>
      </c>
      <c r="NQ46">
        <f>IFERROR(__xludf.DUMMYFUNCTION("""COMPUTED_VALUE"""),0.0)</f>
        <v>0</v>
      </c>
      <c r="NR46">
        <f>IFERROR(__xludf.DUMMYFUNCTION("""COMPUTED_VALUE"""),0.0)</f>
        <v>0</v>
      </c>
    </row>
    <row r="47" ht="15.75" customHeight="1">
      <c r="A47">
        <f>IFERROR(__xludf.DUMMYFUNCTION("""COMPUTED_VALUE"""),46.0)</f>
        <v>46</v>
      </c>
      <c r="B47" t="str">
        <f>IFERROR(__xludf.DUMMYFUNCTION("""COMPUTED_VALUE"""),"Danilo21")</f>
        <v>Danilo21</v>
      </c>
      <c r="C47" t="str">
        <f>IFERROR(__xludf.DUMMYFUNCTION("""COMPUTED_VALUE"""),"Danilo")</f>
        <v>Danilo</v>
      </c>
      <c r="D47" t="str">
        <f>IFERROR(__xludf.DUMMYFUNCTION("""COMPUTED_VALUE"""),"Trninic")</f>
        <v>Trninic</v>
      </c>
      <c r="E47">
        <f>IFERROR(__xludf.DUMMYFUNCTION("""COMPUTED_VALUE"""),112.0)</f>
        <v>112</v>
      </c>
      <c r="F47" t="str">
        <f>IFERROR(__xludf.DUMMYFUNCTION("""COMPUTED_VALUE"""),"ODOBREN")</f>
        <v>ODOBREN</v>
      </c>
      <c r="G47" t="str">
        <f>IFERROR(__xludf.DUMMYFUNCTION("""COMPUTED_VALUE"""),"Stari grad")</f>
        <v>Stari grad</v>
      </c>
      <c r="H47" t="str">
        <f>IFERROR(__xludf.DUMMYFUNCTION("""COMPUTED_VALUE"""),"Računarska gimnazija")</f>
        <v>Računarska gimnazija</v>
      </c>
      <c r="I47" t="str">
        <f>IFERROR(__xludf.DUMMYFUNCTION("""COMPUTED_VALUE"""),"I")</f>
        <v>I</v>
      </c>
      <c r="J47" t="str">
        <f>IFERROR(__xludf.DUMMYFUNCTION("""COMPUTED_VALUE"""),"B")</f>
        <v>B</v>
      </c>
      <c r="L47" t="str">
        <f>IFERROR(__xludf.DUMMYFUNCTION("""COMPUTED_VALUE"""),"x")</f>
        <v>x</v>
      </c>
      <c r="M47">
        <f>IFERROR(__xludf.DUMMYFUNCTION("""COMPUTED_VALUE"""),100.0)</f>
        <v>100</v>
      </c>
      <c r="N47">
        <f>IFERROR(__xludf.DUMMYFUNCTION("""COMPUTED_VALUE"""),12.0)</f>
        <v>12</v>
      </c>
      <c r="O47" t="str">
        <f>IFERROR(__xludf.DUMMYFUNCTION("""COMPUTED_VALUE"""),"-")</f>
        <v>-</v>
      </c>
      <c r="P47" t="str">
        <f>IFERROR(__xludf.DUMMYFUNCTION("""COMPUTED_VALUE"""),"-")</f>
        <v>-</v>
      </c>
      <c r="Q47" t="str">
        <f>IFERROR(__xludf.DUMMYFUNCTION("""COMPUTED_VALUE"""),"-")</f>
        <v>-</v>
      </c>
      <c r="R47" t="str">
        <f>IFERROR(__xludf.DUMMYFUNCTION("""COMPUTED_VALUE"""),"-")</f>
        <v>-</v>
      </c>
      <c r="S47" t="str">
        <f>IFERROR(__xludf.DUMMYFUNCTION("""COMPUTED_VALUE"""),"x")</f>
        <v>x</v>
      </c>
      <c r="T47" t="str">
        <f>IFERROR(__xludf.DUMMYFUNCTION("""COMPUTED_VALUE"""),"x")</f>
        <v>x</v>
      </c>
      <c r="U47" t="str">
        <f>IFERROR(__xludf.DUMMYFUNCTION("""COMPUTED_VALUE"""),"OK")</f>
        <v>OK</v>
      </c>
      <c r="V47" t="str">
        <f>IFERROR(__xludf.DUMMYFUNCTION("""COMPUTED_VALUE"""),"OK")</f>
        <v>OK</v>
      </c>
      <c r="W47" t="str">
        <f>IFERROR(__xludf.DUMMYFUNCTION("""COMPUTED_VALUE"""),"OK")</f>
        <v>OK</v>
      </c>
      <c r="X47" t="str">
        <f>IFERROR(__xludf.DUMMYFUNCTION("""COMPUTED_VALUE"""),"OK")</f>
        <v>OK</v>
      </c>
      <c r="Y47" t="str">
        <f>IFERROR(__xludf.DUMMYFUNCTION("""COMPUTED_VALUE"""),"OK")</f>
        <v>OK</v>
      </c>
      <c r="Z47" t="str">
        <f>IFERROR(__xludf.DUMMYFUNCTION("""COMPUTED_VALUE"""),"OK")</f>
        <v>OK</v>
      </c>
      <c r="AA47" t="str">
        <f>IFERROR(__xludf.DUMMYFUNCTION("""COMPUTED_VALUE"""),"OK")</f>
        <v>OK</v>
      </c>
      <c r="AB47" t="str">
        <f>IFERROR(__xludf.DUMMYFUNCTION("""COMPUTED_VALUE"""),"OK")</f>
        <v>OK</v>
      </c>
      <c r="AC47" t="str">
        <f>IFERROR(__xludf.DUMMYFUNCTION("""COMPUTED_VALUE"""),"OK")</f>
        <v>OK</v>
      </c>
      <c r="AD47" t="str">
        <f>IFERROR(__xludf.DUMMYFUNCTION("""COMPUTED_VALUE"""),"OK")</f>
        <v>OK</v>
      </c>
      <c r="AE47" t="str">
        <f>IFERROR(__xludf.DUMMYFUNCTION("""COMPUTED_VALUE"""),"OK")</f>
        <v>OK</v>
      </c>
      <c r="AF47" t="str">
        <f>IFERROR(__xludf.DUMMYFUNCTION("""COMPUTED_VALUE"""),"OK")</f>
        <v>OK</v>
      </c>
      <c r="AG47" t="str">
        <f>IFERROR(__xludf.DUMMYFUNCTION("""COMPUTED_VALUE"""),"OK")</f>
        <v>OK</v>
      </c>
      <c r="AH47" t="str">
        <f>IFERROR(__xludf.DUMMYFUNCTION("""COMPUTED_VALUE"""),"OK")</f>
        <v>OK</v>
      </c>
      <c r="AI47" t="str">
        <f>IFERROR(__xludf.DUMMYFUNCTION("""COMPUTED_VALUE"""),"OK")</f>
        <v>OK</v>
      </c>
      <c r="AJ47" t="str">
        <f>IFERROR(__xludf.DUMMYFUNCTION("""COMPUTED_VALUE"""),"OK")</f>
        <v>OK</v>
      </c>
      <c r="AK47" t="str">
        <f>IFERROR(__xludf.DUMMYFUNCTION("""COMPUTED_VALUE"""),"OK")</f>
        <v>OK</v>
      </c>
      <c r="AL47" t="str">
        <f>IFERROR(__xludf.DUMMYFUNCTION("""COMPUTED_VALUE"""),"OK")</f>
        <v>OK</v>
      </c>
      <c r="AM47" t="str">
        <f>IFERROR(__xludf.DUMMYFUNCTION("""COMPUTED_VALUE"""),"OK")</f>
        <v>OK</v>
      </c>
      <c r="AN47" t="str">
        <f>IFERROR(__xludf.DUMMYFUNCTION("""COMPUTED_VALUE"""),"OK")</f>
        <v>OK</v>
      </c>
      <c r="AO47" t="str">
        <f>IFERROR(__xludf.DUMMYFUNCTION("""COMPUTED_VALUE"""),"OK")</f>
        <v>OK</v>
      </c>
      <c r="AP47" t="str">
        <f>IFERROR(__xludf.DUMMYFUNCTION("""COMPUTED_VALUE"""),"OK")</f>
        <v>OK</v>
      </c>
      <c r="AQ47" t="str">
        <f>IFERROR(__xludf.DUMMYFUNCTION("""COMPUTED_VALUE"""),"OK")</f>
        <v>OK</v>
      </c>
      <c r="AR47" t="str">
        <f>IFERROR(__xludf.DUMMYFUNCTION("""COMPUTED_VALUE"""),"OK")</f>
        <v>OK</v>
      </c>
      <c r="AS47" t="str">
        <f>IFERROR(__xludf.DUMMYFUNCTION("""COMPUTED_VALUE"""),"OK")</f>
        <v>OK</v>
      </c>
      <c r="AT47" t="str">
        <f>IFERROR(__xludf.DUMMYFUNCTION("""COMPUTED_VALUE"""),"OK")</f>
        <v>OK</v>
      </c>
      <c r="AU47" t="str">
        <f>IFERROR(__xludf.DUMMYFUNCTION("""COMPUTED_VALUE"""),"OK")</f>
        <v>OK</v>
      </c>
      <c r="AV47" t="str">
        <f>IFERROR(__xludf.DUMMYFUNCTION("""COMPUTED_VALUE"""),"OK")</f>
        <v>OK</v>
      </c>
      <c r="AW47" t="str">
        <f>IFERROR(__xludf.DUMMYFUNCTION("""COMPUTED_VALUE"""),"OK")</f>
        <v>OK</v>
      </c>
      <c r="AX47" t="str">
        <f>IFERROR(__xludf.DUMMYFUNCTION("""COMPUTED_VALUE"""),"OK")</f>
        <v>OK</v>
      </c>
      <c r="AY47" t="str">
        <f>IFERROR(__xludf.DUMMYFUNCTION("""COMPUTED_VALUE"""),"OK")</f>
        <v>OK</v>
      </c>
      <c r="AZ47" t="str">
        <f>IFERROR(__xludf.DUMMYFUNCTION("""COMPUTED_VALUE"""),"OK")</f>
        <v>OK</v>
      </c>
      <c r="BA47" t="str">
        <f>IFERROR(__xludf.DUMMYFUNCTION("""COMPUTED_VALUE"""),"OK")</f>
        <v>OK</v>
      </c>
      <c r="BB47" t="str">
        <f>IFERROR(__xludf.DUMMYFUNCTION("""COMPUTED_VALUE"""),"OK")</f>
        <v>OK</v>
      </c>
      <c r="BC47" t="str">
        <f>IFERROR(__xludf.DUMMYFUNCTION("""COMPUTED_VALUE"""),"OK")</f>
        <v>OK</v>
      </c>
      <c r="BD47" t="str">
        <f>IFERROR(__xludf.DUMMYFUNCTION("""COMPUTED_VALUE"""),"OK")</f>
        <v>OK</v>
      </c>
      <c r="BE47" t="str">
        <f>IFERROR(__xludf.DUMMYFUNCTION("""COMPUTED_VALUE"""),"OK")</f>
        <v>OK</v>
      </c>
      <c r="BF47" t="str">
        <f>IFERROR(__xludf.DUMMYFUNCTION("""COMPUTED_VALUE"""),"OK")</f>
        <v>OK</v>
      </c>
      <c r="BG47" t="str">
        <f>IFERROR(__xludf.DUMMYFUNCTION("""COMPUTED_VALUE"""),"OK")</f>
        <v>OK</v>
      </c>
      <c r="BH47" t="str">
        <f>IFERROR(__xludf.DUMMYFUNCTION("""COMPUTED_VALUE"""),"OK")</f>
        <v>OK</v>
      </c>
      <c r="BI47" t="str">
        <f>IFERROR(__xludf.DUMMYFUNCTION("""COMPUTED_VALUE"""),"OK")</f>
        <v>OK</v>
      </c>
      <c r="BJ47" t="str">
        <f>IFERROR(__xludf.DUMMYFUNCTION("""COMPUTED_VALUE"""),"OK")</f>
        <v>OK</v>
      </c>
      <c r="BK47" t="str">
        <f>IFERROR(__xludf.DUMMYFUNCTION("""COMPUTED_VALUE"""),"x")</f>
        <v>x</v>
      </c>
      <c r="BL47" t="str">
        <f>IFERROR(__xludf.DUMMYFUNCTION("""COMPUTED_VALUE"""),"OK")</f>
        <v>OK</v>
      </c>
      <c r="BM47" t="str">
        <f>IFERROR(__xludf.DUMMYFUNCTION("""COMPUTED_VALUE"""),"OK")</f>
        <v>OK</v>
      </c>
      <c r="BN47" t="str">
        <f>IFERROR(__xludf.DUMMYFUNCTION("""COMPUTED_VALUE"""),"OK")</f>
        <v>OK</v>
      </c>
      <c r="BO47" t="str">
        <f>IFERROR(__xludf.DUMMYFUNCTION("""COMPUTED_VALUE"""),"OK")</f>
        <v>OK</v>
      </c>
      <c r="BP47" t="str">
        <f>IFERROR(__xludf.DUMMYFUNCTION("""COMPUTED_VALUE"""),"OK")</f>
        <v>OK</v>
      </c>
      <c r="BQ47" t="str">
        <f>IFERROR(__xludf.DUMMYFUNCTION("""COMPUTED_VALUE"""),"WA")</f>
        <v>WA</v>
      </c>
      <c r="BR47" t="str">
        <f>IFERROR(__xludf.DUMMYFUNCTION("""COMPUTED_VALUE"""),"OK")</f>
        <v>OK</v>
      </c>
      <c r="BS47" t="str">
        <f>IFERROR(__xludf.DUMMYFUNCTION("""COMPUTED_VALUE"""),"OK")</f>
        <v>OK</v>
      </c>
      <c r="BT47" t="str">
        <f>IFERROR(__xludf.DUMMYFUNCTION("""COMPUTED_VALUE"""),"OK")</f>
        <v>OK</v>
      </c>
      <c r="BU47" t="str">
        <f>IFERROR(__xludf.DUMMYFUNCTION("""COMPUTED_VALUE"""),"OK")</f>
        <v>OK</v>
      </c>
      <c r="BV47" t="str">
        <f>IFERROR(__xludf.DUMMYFUNCTION("""COMPUTED_VALUE"""),"OK")</f>
        <v>OK</v>
      </c>
      <c r="BW47" t="str">
        <f>IFERROR(__xludf.DUMMYFUNCTION("""COMPUTED_VALUE"""),"OK")</f>
        <v>OK</v>
      </c>
      <c r="BX47" t="str">
        <f>IFERROR(__xludf.DUMMYFUNCTION("""COMPUTED_VALUE"""),"OK")</f>
        <v>OK</v>
      </c>
      <c r="BY47" t="str">
        <f>IFERROR(__xludf.DUMMYFUNCTION("""COMPUTED_VALUE"""),"OK")</f>
        <v>OK</v>
      </c>
      <c r="BZ47" t="str">
        <f>IFERROR(__xludf.DUMMYFUNCTION("""COMPUTED_VALUE"""),"WA")</f>
        <v>WA</v>
      </c>
      <c r="CA47" t="str">
        <f>IFERROR(__xludf.DUMMYFUNCTION("""COMPUTED_VALUE"""),"OK")</f>
        <v>OK</v>
      </c>
      <c r="CB47" t="str">
        <f>IFERROR(__xludf.DUMMYFUNCTION("""COMPUTED_VALUE"""),"WA")</f>
        <v>WA</v>
      </c>
      <c r="CC47" t="str">
        <f>IFERROR(__xludf.DUMMYFUNCTION("""COMPUTED_VALUE"""),"WA")</f>
        <v>WA</v>
      </c>
      <c r="CD47" t="str">
        <f>IFERROR(__xludf.DUMMYFUNCTION("""COMPUTED_VALUE"""),"WA")</f>
        <v>WA</v>
      </c>
      <c r="CE47" t="str">
        <f>IFERROR(__xludf.DUMMYFUNCTION("""COMPUTED_VALUE"""),"WA")</f>
        <v>WA</v>
      </c>
      <c r="CF47" t="str">
        <f>IFERROR(__xludf.DUMMYFUNCTION("""COMPUTED_VALUE"""),"WA")</f>
        <v>WA</v>
      </c>
      <c r="CG47" t="str">
        <f>IFERROR(__xludf.DUMMYFUNCTION("""COMPUTED_VALUE"""),"WA")</f>
        <v>WA</v>
      </c>
      <c r="CH47" t="str">
        <f>IFERROR(__xludf.DUMMYFUNCTION("""COMPUTED_VALUE"""),"OK")</f>
        <v>OK</v>
      </c>
      <c r="CI47" t="str">
        <f>IFERROR(__xludf.DUMMYFUNCTION("""COMPUTED_VALUE"""),"WA")</f>
        <v>WA</v>
      </c>
      <c r="CJ47" t="str">
        <f>IFERROR(__xludf.DUMMYFUNCTION("""COMPUTED_VALUE"""),"WA")</f>
        <v>WA</v>
      </c>
      <c r="CK47" t="str">
        <f>IFERROR(__xludf.DUMMYFUNCTION("""COMPUTED_VALUE"""),"WA")</f>
        <v>WA</v>
      </c>
      <c r="CL47" t="str">
        <f>IFERROR(__xludf.DUMMYFUNCTION("""COMPUTED_VALUE"""),"WA")</f>
        <v>WA</v>
      </c>
      <c r="CM47" t="str">
        <f>IFERROR(__xludf.DUMMYFUNCTION("""COMPUTED_VALUE"""),"WA")</f>
        <v>WA</v>
      </c>
      <c r="CN47" t="str">
        <f>IFERROR(__xludf.DUMMYFUNCTION("""COMPUTED_VALUE"""),"WA")</f>
        <v>WA</v>
      </c>
      <c r="CO47" t="str">
        <f>IFERROR(__xludf.DUMMYFUNCTION("""COMPUTED_VALUE"""),"WA")</f>
        <v>WA</v>
      </c>
      <c r="CP47" t="str">
        <f>IFERROR(__xludf.DUMMYFUNCTION("""COMPUTED_VALUE"""),"WA")</f>
        <v>WA</v>
      </c>
      <c r="CQ47" t="str">
        <f>IFERROR(__xludf.DUMMYFUNCTION("""COMPUTED_VALUE"""),"OK")</f>
        <v>OK</v>
      </c>
      <c r="CR47" t="str">
        <f>IFERROR(__xludf.DUMMYFUNCTION("""COMPUTED_VALUE"""),"OK")</f>
        <v>OK</v>
      </c>
      <c r="CS47" t="str">
        <f>IFERROR(__xludf.DUMMYFUNCTION("""COMPUTED_VALUE"""),"x")</f>
        <v>x</v>
      </c>
      <c r="CT47" t="str">
        <f>IFERROR(__xludf.DUMMYFUNCTION("""COMPUTED_VALUE"""),"-")</f>
        <v>-</v>
      </c>
      <c r="CU47" t="str">
        <f>IFERROR(__xludf.DUMMYFUNCTION("""COMPUTED_VALUE"""),"-")</f>
        <v>-</v>
      </c>
      <c r="CV47" t="str">
        <f>IFERROR(__xludf.DUMMYFUNCTION("""COMPUTED_VALUE"""),"-")</f>
        <v>-</v>
      </c>
      <c r="CW47" t="str">
        <f>IFERROR(__xludf.DUMMYFUNCTION("""COMPUTED_VALUE"""),"-")</f>
        <v>-</v>
      </c>
      <c r="CX47" t="str">
        <f>IFERROR(__xludf.DUMMYFUNCTION("""COMPUTED_VALUE"""),"-")</f>
        <v>-</v>
      </c>
      <c r="CY47" t="str">
        <f>IFERROR(__xludf.DUMMYFUNCTION("""COMPUTED_VALUE"""),"-")</f>
        <v>-</v>
      </c>
      <c r="CZ47" t="str">
        <f>IFERROR(__xludf.DUMMYFUNCTION("""COMPUTED_VALUE"""),"-")</f>
        <v>-</v>
      </c>
      <c r="DA47" t="str">
        <f>IFERROR(__xludf.DUMMYFUNCTION("""COMPUTED_VALUE"""),"-")</f>
        <v>-</v>
      </c>
      <c r="DB47" t="str">
        <f>IFERROR(__xludf.DUMMYFUNCTION("""COMPUTED_VALUE"""),"-")</f>
        <v>-</v>
      </c>
      <c r="DC47" t="str">
        <f>IFERROR(__xludf.DUMMYFUNCTION("""COMPUTED_VALUE"""),"-")</f>
        <v>-</v>
      </c>
      <c r="DD47" t="str">
        <f>IFERROR(__xludf.DUMMYFUNCTION("""COMPUTED_VALUE"""),"-")</f>
        <v>-</v>
      </c>
      <c r="DE47" t="str">
        <f>IFERROR(__xludf.DUMMYFUNCTION("""COMPUTED_VALUE"""),"-")</f>
        <v>-</v>
      </c>
      <c r="DF47" t="str">
        <f>IFERROR(__xludf.DUMMYFUNCTION("""COMPUTED_VALUE"""),"-")</f>
        <v>-</v>
      </c>
      <c r="DG47" t="str">
        <f>IFERROR(__xludf.DUMMYFUNCTION("""COMPUTED_VALUE"""),"-")</f>
        <v>-</v>
      </c>
      <c r="DH47" t="str">
        <f>IFERROR(__xludf.DUMMYFUNCTION("""COMPUTED_VALUE"""),"-")</f>
        <v>-</v>
      </c>
      <c r="DI47" t="str">
        <f>IFERROR(__xludf.DUMMYFUNCTION("""COMPUTED_VALUE"""),"-")</f>
        <v>-</v>
      </c>
      <c r="DJ47" t="str">
        <f>IFERROR(__xludf.DUMMYFUNCTION("""COMPUTED_VALUE"""),"-")</f>
        <v>-</v>
      </c>
      <c r="DK47" t="str">
        <f>IFERROR(__xludf.DUMMYFUNCTION("""COMPUTED_VALUE"""),"-")</f>
        <v>-</v>
      </c>
      <c r="DL47" t="str">
        <f>IFERROR(__xludf.DUMMYFUNCTION("""COMPUTED_VALUE"""),"-")</f>
        <v>-</v>
      </c>
      <c r="DM47" t="str">
        <f>IFERROR(__xludf.DUMMYFUNCTION("""COMPUTED_VALUE"""),"-")</f>
        <v>-</v>
      </c>
      <c r="DN47" t="str">
        <f>IFERROR(__xludf.DUMMYFUNCTION("""COMPUTED_VALUE"""),"-")</f>
        <v>-</v>
      </c>
      <c r="DO47" t="str">
        <f>IFERROR(__xludf.DUMMYFUNCTION("""COMPUTED_VALUE"""),"-")</f>
        <v>-</v>
      </c>
      <c r="DP47" t="str">
        <f>IFERROR(__xludf.DUMMYFUNCTION("""COMPUTED_VALUE"""),"-")</f>
        <v>-</v>
      </c>
      <c r="DQ47" t="str">
        <f>IFERROR(__xludf.DUMMYFUNCTION("""COMPUTED_VALUE"""),"-")</f>
        <v>-</v>
      </c>
      <c r="DR47" t="str">
        <f>IFERROR(__xludf.DUMMYFUNCTION("""COMPUTED_VALUE"""),"-")</f>
        <v>-</v>
      </c>
      <c r="DS47" t="str">
        <f>IFERROR(__xludf.DUMMYFUNCTION("""COMPUTED_VALUE"""),"-")</f>
        <v>-</v>
      </c>
      <c r="DT47" t="str">
        <f>IFERROR(__xludf.DUMMYFUNCTION("""COMPUTED_VALUE"""),"-")</f>
        <v>-</v>
      </c>
      <c r="DU47" t="str">
        <f>IFERROR(__xludf.DUMMYFUNCTION("""COMPUTED_VALUE"""),"-")</f>
        <v>-</v>
      </c>
      <c r="DV47" t="str">
        <f>IFERROR(__xludf.DUMMYFUNCTION("""COMPUTED_VALUE"""),"-")</f>
        <v>-</v>
      </c>
      <c r="DW47" t="str">
        <f>IFERROR(__xludf.DUMMYFUNCTION("""COMPUTED_VALUE"""),"-")</f>
        <v>-</v>
      </c>
      <c r="DX47" t="str">
        <f>IFERROR(__xludf.DUMMYFUNCTION("""COMPUTED_VALUE"""),"-")</f>
        <v>-</v>
      </c>
      <c r="DY47" t="str">
        <f>IFERROR(__xludf.DUMMYFUNCTION("""COMPUTED_VALUE"""),"-")</f>
        <v>-</v>
      </c>
      <c r="DZ47" t="str">
        <f>IFERROR(__xludf.DUMMYFUNCTION("""COMPUTED_VALUE"""),"x")</f>
        <v>x</v>
      </c>
      <c r="EA47" t="str">
        <f>IFERROR(__xludf.DUMMYFUNCTION("""COMPUTED_VALUE"""),"-")</f>
        <v>-</v>
      </c>
      <c r="EB47" t="str">
        <f>IFERROR(__xludf.DUMMYFUNCTION("""COMPUTED_VALUE"""),"-")</f>
        <v>-</v>
      </c>
      <c r="EC47" t="str">
        <f>IFERROR(__xludf.DUMMYFUNCTION("""COMPUTED_VALUE"""),"-")</f>
        <v>-</v>
      </c>
      <c r="ED47" t="str">
        <f>IFERROR(__xludf.DUMMYFUNCTION("""COMPUTED_VALUE"""),"-")</f>
        <v>-</v>
      </c>
      <c r="EE47" t="str">
        <f>IFERROR(__xludf.DUMMYFUNCTION("""COMPUTED_VALUE"""),"-")</f>
        <v>-</v>
      </c>
      <c r="EF47" t="str">
        <f>IFERROR(__xludf.DUMMYFUNCTION("""COMPUTED_VALUE"""),"-")</f>
        <v>-</v>
      </c>
      <c r="EG47" t="str">
        <f>IFERROR(__xludf.DUMMYFUNCTION("""COMPUTED_VALUE"""),"-")</f>
        <v>-</v>
      </c>
      <c r="EH47" t="str">
        <f>IFERROR(__xludf.DUMMYFUNCTION("""COMPUTED_VALUE"""),"-")</f>
        <v>-</v>
      </c>
      <c r="EI47" t="str">
        <f>IFERROR(__xludf.DUMMYFUNCTION("""COMPUTED_VALUE"""),"-")</f>
        <v>-</v>
      </c>
      <c r="EJ47" t="str">
        <f>IFERROR(__xludf.DUMMYFUNCTION("""COMPUTED_VALUE"""),"-")</f>
        <v>-</v>
      </c>
      <c r="EK47" t="str">
        <f>IFERROR(__xludf.DUMMYFUNCTION("""COMPUTED_VALUE"""),"-")</f>
        <v>-</v>
      </c>
      <c r="EL47" t="str">
        <f>IFERROR(__xludf.DUMMYFUNCTION("""COMPUTED_VALUE"""),"-")</f>
        <v>-</v>
      </c>
      <c r="EM47" t="str">
        <f>IFERROR(__xludf.DUMMYFUNCTION("""COMPUTED_VALUE"""),"-")</f>
        <v>-</v>
      </c>
      <c r="EN47" t="str">
        <f>IFERROR(__xludf.DUMMYFUNCTION("""COMPUTED_VALUE"""),"-")</f>
        <v>-</v>
      </c>
      <c r="EO47" t="str">
        <f>IFERROR(__xludf.DUMMYFUNCTION("""COMPUTED_VALUE"""),"-")</f>
        <v>-</v>
      </c>
      <c r="EP47" t="str">
        <f>IFERROR(__xludf.DUMMYFUNCTION("""COMPUTED_VALUE"""),"-")</f>
        <v>-</v>
      </c>
      <c r="EQ47" t="str">
        <f>IFERROR(__xludf.DUMMYFUNCTION("""COMPUTED_VALUE"""),"x")</f>
        <v>x</v>
      </c>
      <c r="ER47" t="str">
        <f>IFERROR(__xludf.DUMMYFUNCTION("""COMPUTED_VALUE"""),"-")</f>
        <v>-</v>
      </c>
      <c r="ES47" t="str">
        <f>IFERROR(__xludf.DUMMYFUNCTION("""COMPUTED_VALUE"""),"-")</f>
        <v>-</v>
      </c>
      <c r="ET47" t="str">
        <f>IFERROR(__xludf.DUMMYFUNCTION("""COMPUTED_VALUE"""),"-")</f>
        <v>-</v>
      </c>
      <c r="EU47" t="str">
        <f>IFERROR(__xludf.DUMMYFUNCTION("""COMPUTED_VALUE"""),"-")</f>
        <v>-</v>
      </c>
      <c r="EV47" t="str">
        <f>IFERROR(__xludf.DUMMYFUNCTION("""COMPUTED_VALUE"""),"-")</f>
        <v>-</v>
      </c>
      <c r="EW47" t="str">
        <f>IFERROR(__xludf.DUMMYFUNCTION("""COMPUTED_VALUE"""),"-")</f>
        <v>-</v>
      </c>
      <c r="EX47" t="str">
        <f>IFERROR(__xludf.DUMMYFUNCTION("""COMPUTED_VALUE"""),"-")</f>
        <v>-</v>
      </c>
      <c r="EY47" t="str">
        <f>IFERROR(__xludf.DUMMYFUNCTION("""COMPUTED_VALUE"""),"-")</f>
        <v>-</v>
      </c>
      <c r="EZ47" t="str">
        <f>IFERROR(__xludf.DUMMYFUNCTION("""COMPUTED_VALUE"""),"-")</f>
        <v>-</v>
      </c>
      <c r="FA47" t="str">
        <f>IFERROR(__xludf.DUMMYFUNCTION("""COMPUTED_VALUE"""),"-")</f>
        <v>-</v>
      </c>
      <c r="FB47" t="str">
        <f>IFERROR(__xludf.DUMMYFUNCTION("""COMPUTED_VALUE"""),"-")</f>
        <v>-</v>
      </c>
      <c r="FC47" t="str">
        <f>IFERROR(__xludf.DUMMYFUNCTION("""COMPUTED_VALUE"""),"-")</f>
        <v>-</v>
      </c>
      <c r="FD47" t="str">
        <f>IFERROR(__xludf.DUMMYFUNCTION("""COMPUTED_VALUE"""),"-")</f>
        <v>-</v>
      </c>
      <c r="FE47" t="str">
        <f>IFERROR(__xludf.DUMMYFUNCTION("""COMPUTED_VALUE"""),"-")</f>
        <v>-</v>
      </c>
      <c r="FF47" t="str">
        <f>IFERROR(__xludf.DUMMYFUNCTION("""COMPUTED_VALUE"""),"-")</f>
        <v>-</v>
      </c>
      <c r="FG47" t="str">
        <f>IFERROR(__xludf.DUMMYFUNCTION("""COMPUTED_VALUE"""),"-")</f>
        <v>-</v>
      </c>
      <c r="FH47" t="str">
        <f>IFERROR(__xludf.DUMMYFUNCTION("""COMPUTED_VALUE"""),"-")</f>
        <v>-</v>
      </c>
      <c r="FI47" t="str">
        <f>IFERROR(__xludf.DUMMYFUNCTION("""COMPUTED_VALUE"""),"-")</f>
        <v>-</v>
      </c>
      <c r="FJ47" t="str">
        <f>IFERROR(__xludf.DUMMYFUNCTION("""COMPUTED_VALUE"""),"-")</f>
        <v>-</v>
      </c>
      <c r="FK47" t="str">
        <f>IFERROR(__xludf.DUMMYFUNCTION("""COMPUTED_VALUE"""),"-")</f>
        <v>-</v>
      </c>
      <c r="FL47" t="str">
        <f>IFERROR(__xludf.DUMMYFUNCTION("""COMPUTED_VALUE"""),"-")</f>
        <v>-</v>
      </c>
      <c r="FM47" t="str">
        <f>IFERROR(__xludf.DUMMYFUNCTION("""COMPUTED_VALUE"""),"-")</f>
        <v>-</v>
      </c>
      <c r="FN47" t="str">
        <f>IFERROR(__xludf.DUMMYFUNCTION("""COMPUTED_VALUE"""),"-")</f>
        <v>-</v>
      </c>
      <c r="FO47" t="str">
        <f>IFERROR(__xludf.DUMMYFUNCTION("""COMPUTED_VALUE"""),"-")</f>
        <v>-</v>
      </c>
      <c r="FP47" t="str">
        <f>IFERROR(__xludf.DUMMYFUNCTION("""COMPUTED_VALUE"""),"-")</f>
        <v>-</v>
      </c>
      <c r="FQ47" t="str">
        <f>IFERROR(__xludf.DUMMYFUNCTION("""COMPUTED_VALUE"""),"-")</f>
        <v>-</v>
      </c>
      <c r="FR47" t="str">
        <f>IFERROR(__xludf.DUMMYFUNCTION("""COMPUTED_VALUE"""),"-")</f>
        <v>-</v>
      </c>
      <c r="FS47" t="str">
        <f>IFERROR(__xludf.DUMMYFUNCTION("""COMPUTED_VALUE"""),"-")</f>
        <v>-</v>
      </c>
      <c r="FT47" t="str">
        <f>IFERROR(__xludf.DUMMYFUNCTION("""COMPUTED_VALUE"""),"x")</f>
        <v>x</v>
      </c>
      <c r="FU47" t="str">
        <f>IFERROR(__xludf.DUMMYFUNCTION("""COMPUTED_VALUE"""),"-")</f>
        <v>-</v>
      </c>
      <c r="FV47" t="str">
        <f>IFERROR(__xludf.DUMMYFUNCTION("""COMPUTED_VALUE"""),"-")</f>
        <v>-</v>
      </c>
      <c r="FW47" t="str">
        <f>IFERROR(__xludf.DUMMYFUNCTION("""COMPUTED_VALUE"""),"-")</f>
        <v>-</v>
      </c>
      <c r="FX47" t="str">
        <f>IFERROR(__xludf.DUMMYFUNCTION("""COMPUTED_VALUE"""),"-")</f>
        <v>-</v>
      </c>
      <c r="FY47" t="str">
        <f>IFERROR(__xludf.DUMMYFUNCTION("""COMPUTED_VALUE"""),"-")</f>
        <v>-</v>
      </c>
      <c r="FZ47" t="str">
        <f>IFERROR(__xludf.DUMMYFUNCTION("""COMPUTED_VALUE"""),"-")</f>
        <v>-</v>
      </c>
      <c r="GA47" t="str">
        <f>IFERROR(__xludf.DUMMYFUNCTION("""COMPUTED_VALUE"""),"-")</f>
        <v>-</v>
      </c>
      <c r="GB47" t="str">
        <f>IFERROR(__xludf.DUMMYFUNCTION("""COMPUTED_VALUE"""),"-")</f>
        <v>-</v>
      </c>
      <c r="GC47" t="str">
        <f>IFERROR(__xludf.DUMMYFUNCTION("""COMPUTED_VALUE"""),"-")</f>
        <v>-</v>
      </c>
      <c r="GD47" t="str">
        <f>IFERROR(__xludf.DUMMYFUNCTION("""COMPUTED_VALUE"""),"-")</f>
        <v>-</v>
      </c>
      <c r="GE47" t="str">
        <f>IFERROR(__xludf.DUMMYFUNCTION("""COMPUTED_VALUE"""),"-")</f>
        <v>-</v>
      </c>
      <c r="GF47" t="str">
        <f>IFERROR(__xludf.DUMMYFUNCTION("""COMPUTED_VALUE"""),"-")</f>
        <v>-</v>
      </c>
      <c r="GG47" t="str">
        <f>IFERROR(__xludf.DUMMYFUNCTION("""COMPUTED_VALUE"""),"-")</f>
        <v>-</v>
      </c>
      <c r="GH47" t="str">
        <f>IFERROR(__xludf.DUMMYFUNCTION("""COMPUTED_VALUE"""),"-")</f>
        <v>-</v>
      </c>
      <c r="GI47" t="str">
        <f>IFERROR(__xludf.DUMMYFUNCTION("""COMPUTED_VALUE"""),"-")</f>
        <v>-</v>
      </c>
      <c r="GJ47" t="str">
        <f>IFERROR(__xludf.DUMMYFUNCTION("""COMPUTED_VALUE"""),"-")</f>
        <v>-</v>
      </c>
      <c r="GK47" t="str">
        <f>IFERROR(__xludf.DUMMYFUNCTION("""COMPUTED_VALUE"""),"-")</f>
        <v>-</v>
      </c>
      <c r="GL47" t="str">
        <f>IFERROR(__xludf.DUMMYFUNCTION("""COMPUTED_VALUE"""),"-")</f>
        <v>-</v>
      </c>
      <c r="GM47" t="str">
        <f>IFERROR(__xludf.DUMMYFUNCTION("""COMPUTED_VALUE"""),"-")</f>
        <v>-</v>
      </c>
      <c r="GN47" t="str">
        <f>IFERROR(__xludf.DUMMYFUNCTION("""COMPUTED_VALUE"""),"-")</f>
        <v>-</v>
      </c>
      <c r="GO47" t="str">
        <f>IFERROR(__xludf.DUMMYFUNCTION("""COMPUTED_VALUE"""),"-")</f>
        <v>-</v>
      </c>
      <c r="GP47" t="str">
        <f>IFERROR(__xludf.DUMMYFUNCTION("""COMPUTED_VALUE"""),"-")</f>
        <v>-</v>
      </c>
      <c r="GQ47" t="str">
        <f>IFERROR(__xludf.DUMMYFUNCTION("""COMPUTED_VALUE"""),"-")</f>
        <v>-</v>
      </c>
      <c r="GR47" t="str">
        <f>IFERROR(__xludf.DUMMYFUNCTION("""COMPUTED_VALUE"""),"-")</f>
        <v>-</v>
      </c>
      <c r="GS47" t="str">
        <f>IFERROR(__xludf.DUMMYFUNCTION("""COMPUTED_VALUE"""),"x")</f>
        <v>x</v>
      </c>
      <c r="GT47" t="str">
        <f>IFERROR(__xludf.DUMMYFUNCTION("""COMPUTED_VALUE"""),"x")</f>
        <v>x</v>
      </c>
      <c r="GU47">
        <f>IFERROR(__xludf.DUMMYFUNCTION("""COMPUTED_VALUE"""),1.0)</f>
        <v>1</v>
      </c>
      <c r="GV47">
        <f>IFERROR(__xludf.DUMMYFUNCTION("""COMPUTED_VALUE"""),1.0)</f>
        <v>1</v>
      </c>
      <c r="GW47">
        <f>IFERROR(__xludf.DUMMYFUNCTION("""COMPUTED_VALUE"""),1.0)</f>
        <v>1</v>
      </c>
      <c r="GX47">
        <f>IFERROR(__xludf.DUMMYFUNCTION("""COMPUTED_VALUE"""),1.0)</f>
        <v>1</v>
      </c>
      <c r="GY47">
        <f>IFERROR(__xludf.DUMMYFUNCTION("""COMPUTED_VALUE"""),1.0)</f>
        <v>1</v>
      </c>
      <c r="GZ47">
        <f>IFERROR(__xludf.DUMMYFUNCTION("""COMPUTED_VALUE"""),1.0)</f>
        <v>1</v>
      </c>
      <c r="HA47">
        <f>IFERROR(__xludf.DUMMYFUNCTION("""COMPUTED_VALUE"""),1.0)</f>
        <v>1</v>
      </c>
      <c r="HB47">
        <f>IFERROR(__xludf.DUMMYFUNCTION("""COMPUTED_VALUE"""),1.0)</f>
        <v>1</v>
      </c>
      <c r="HC47">
        <f>IFERROR(__xludf.DUMMYFUNCTION("""COMPUTED_VALUE"""),1.0)</f>
        <v>1</v>
      </c>
      <c r="HD47">
        <f>IFERROR(__xludf.DUMMYFUNCTION("""COMPUTED_VALUE"""),1.0)</f>
        <v>1</v>
      </c>
      <c r="HE47">
        <f>IFERROR(__xludf.DUMMYFUNCTION("""COMPUTED_VALUE"""),1.0)</f>
        <v>1</v>
      </c>
      <c r="HF47">
        <f>IFERROR(__xludf.DUMMYFUNCTION("""COMPUTED_VALUE"""),1.0)</f>
        <v>1</v>
      </c>
      <c r="HG47">
        <f>IFERROR(__xludf.DUMMYFUNCTION("""COMPUTED_VALUE"""),1.0)</f>
        <v>1</v>
      </c>
      <c r="HH47">
        <f>IFERROR(__xludf.DUMMYFUNCTION("""COMPUTED_VALUE"""),1.0)</f>
        <v>1</v>
      </c>
      <c r="HI47">
        <f>IFERROR(__xludf.DUMMYFUNCTION("""COMPUTED_VALUE"""),1.0)</f>
        <v>1</v>
      </c>
      <c r="HJ47">
        <f>IFERROR(__xludf.DUMMYFUNCTION("""COMPUTED_VALUE"""),1.0)</f>
        <v>1</v>
      </c>
      <c r="HK47">
        <f>IFERROR(__xludf.DUMMYFUNCTION("""COMPUTED_VALUE"""),1.0)</f>
        <v>1</v>
      </c>
      <c r="HL47">
        <f>IFERROR(__xludf.DUMMYFUNCTION("""COMPUTED_VALUE"""),1.0)</f>
        <v>1</v>
      </c>
      <c r="HM47">
        <f>IFERROR(__xludf.DUMMYFUNCTION("""COMPUTED_VALUE"""),1.0)</f>
        <v>1</v>
      </c>
      <c r="HN47">
        <f>IFERROR(__xludf.DUMMYFUNCTION("""COMPUTED_VALUE"""),1.0)</f>
        <v>1</v>
      </c>
      <c r="HO47">
        <f>IFERROR(__xludf.DUMMYFUNCTION("""COMPUTED_VALUE"""),1.0)</f>
        <v>1</v>
      </c>
      <c r="HP47">
        <f>IFERROR(__xludf.DUMMYFUNCTION("""COMPUTED_VALUE"""),1.0)</f>
        <v>1</v>
      </c>
      <c r="HQ47">
        <f>IFERROR(__xludf.DUMMYFUNCTION("""COMPUTED_VALUE"""),1.0)</f>
        <v>1</v>
      </c>
      <c r="HR47">
        <f>IFERROR(__xludf.DUMMYFUNCTION("""COMPUTED_VALUE"""),1.0)</f>
        <v>1</v>
      </c>
      <c r="HS47">
        <f>IFERROR(__xludf.DUMMYFUNCTION("""COMPUTED_VALUE"""),1.0)</f>
        <v>1</v>
      </c>
      <c r="HT47">
        <f>IFERROR(__xludf.DUMMYFUNCTION("""COMPUTED_VALUE"""),1.0)</f>
        <v>1</v>
      </c>
      <c r="HU47">
        <f>IFERROR(__xludf.DUMMYFUNCTION("""COMPUTED_VALUE"""),1.0)</f>
        <v>1</v>
      </c>
      <c r="HV47">
        <f>IFERROR(__xludf.DUMMYFUNCTION("""COMPUTED_VALUE"""),1.0)</f>
        <v>1</v>
      </c>
      <c r="HW47">
        <f>IFERROR(__xludf.DUMMYFUNCTION("""COMPUTED_VALUE"""),1.0)</f>
        <v>1</v>
      </c>
      <c r="HX47">
        <f>IFERROR(__xludf.DUMMYFUNCTION("""COMPUTED_VALUE"""),1.0)</f>
        <v>1</v>
      </c>
      <c r="HY47">
        <f>IFERROR(__xludf.DUMMYFUNCTION("""COMPUTED_VALUE"""),1.0)</f>
        <v>1</v>
      </c>
      <c r="HZ47">
        <f>IFERROR(__xludf.DUMMYFUNCTION("""COMPUTED_VALUE"""),1.0)</f>
        <v>1</v>
      </c>
      <c r="IA47">
        <f>IFERROR(__xludf.DUMMYFUNCTION("""COMPUTED_VALUE"""),1.0)</f>
        <v>1</v>
      </c>
      <c r="IB47">
        <f>IFERROR(__xludf.DUMMYFUNCTION("""COMPUTED_VALUE"""),1.0)</f>
        <v>1</v>
      </c>
      <c r="IC47">
        <f>IFERROR(__xludf.DUMMYFUNCTION("""COMPUTED_VALUE"""),1.0)</f>
        <v>1</v>
      </c>
      <c r="ID47">
        <f>IFERROR(__xludf.DUMMYFUNCTION("""COMPUTED_VALUE"""),1.0)</f>
        <v>1</v>
      </c>
      <c r="IE47">
        <f>IFERROR(__xludf.DUMMYFUNCTION("""COMPUTED_VALUE"""),1.0)</f>
        <v>1</v>
      </c>
      <c r="IF47">
        <f>IFERROR(__xludf.DUMMYFUNCTION("""COMPUTED_VALUE"""),1.0)</f>
        <v>1</v>
      </c>
      <c r="IG47">
        <f>IFERROR(__xludf.DUMMYFUNCTION("""COMPUTED_VALUE"""),1.0)</f>
        <v>1</v>
      </c>
      <c r="IH47">
        <f>IFERROR(__xludf.DUMMYFUNCTION("""COMPUTED_VALUE"""),1.0)</f>
        <v>1</v>
      </c>
      <c r="II47">
        <f>IFERROR(__xludf.DUMMYFUNCTION("""COMPUTED_VALUE"""),1.0)</f>
        <v>1</v>
      </c>
      <c r="IJ47">
        <f>IFERROR(__xludf.DUMMYFUNCTION("""COMPUTED_VALUE"""),1.0)</f>
        <v>1</v>
      </c>
      <c r="IK47" t="str">
        <f>IFERROR(__xludf.DUMMYFUNCTION("""COMPUTED_VALUE"""),"x")</f>
        <v>x</v>
      </c>
      <c r="IL47">
        <f>IFERROR(__xludf.DUMMYFUNCTION("""COMPUTED_VALUE"""),1.0)</f>
        <v>1</v>
      </c>
      <c r="IM47">
        <f>IFERROR(__xludf.DUMMYFUNCTION("""COMPUTED_VALUE"""),1.0)</f>
        <v>1</v>
      </c>
      <c r="IN47">
        <f>IFERROR(__xludf.DUMMYFUNCTION("""COMPUTED_VALUE"""),1.0)</f>
        <v>1</v>
      </c>
      <c r="IO47">
        <f>IFERROR(__xludf.DUMMYFUNCTION("""COMPUTED_VALUE"""),1.0)</f>
        <v>1</v>
      </c>
      <c r="IP47">
        <f>IFERROR(__xludf.DUMMYFUNCTION("""COMPUTED_VALUE"""),1.0)</f>
        <v>1</v>
      </c>
      <c r="IQ47">
        <f>IFERROR(__xludf.DUMMYFUNCTION("""COMPUTED_VALUE"""),0.0)</f>
        <v>0</v>
      </c>
      <c r="IR47">
        <f>IFERROR(__xludf.DUMMYFUNCTION("""COMPUTED_VALUE"""),1.0)</f>
        <v>1</v>
      </c>
      <c r="IS47">
        <f>IFERROR(__xludf.DUMMYFUNCTION("""COMPUTED_VALUE"""),1.0)</f>
        <v>1</v>
      </c>
      <c r="IT47">
        <f>IFERROR(__xludf.DUMMYFUNCTION("""COMPUTED_VALUE"""),1.0)</f>
        <v>1</v>
      </c>
      <c r="IU47">
        <f>IFERROR(__xludf.DUMMYFUNCTION("""COMPUTED_VALUE"""),1.0)</f>
        <v>1</v>
      </c>
      <c r="IV47">
        <f>IFERROR(__xludf.DUMMYFUNCTION("""COMPUTED_VALUE"""),1.0)</f>
        <v>1</v>
      </c>
      <c r="IW47">
        <f>IFERROR(__xludf.DUMMYFUNCTION("""COMPUTED_VALUE"""),1.0)</f>
        <v>1</v>
      </c>
      <c r="IX47">
        <f>IFERROR(__xludf.DUMMYFUNCTION("""COMPUTED_VALUE"""),1.0)</f>
        <v>1</v>
      </c>
      <c r="IY47">
        <f>IFERROR(__xludf.DUMMYFUNCTION("""COMPUTED_VALUE"""),1.0)</f>
        <v>1</v>
      </c>
      <c r="IZ47">
        <f>IFERROR(__xludf.DUMMYFUNCTION("""COMPUTED_VALUE"""),0.0)</f>
        <v>0</v>
      </c>
      <c r="JA47">
        <f>IFERROR(__xludf.DUMMYFUNCTION("""COMPUTED_VALUE"""),1.0)</f>
        <v>1</v>
      </c>
      <c r="JB47">
        <f>IFERROR(__xludf.DUMMYFUNCTION("""COMPUTED_VALUE"""),0.0)</f>
        <v>0</v>
      </c>
      <c r="JC47">
        <f>IFERROR(__xludf.DUMMYFUNCTION("""COMPUTED_VALUE"""),0.0)</f>
        <v>0</v>
      </c>
      <c r="JD47">
        <f>IFERROR(__xludf.DUMMYFUNCTION("""COMPUTED_VALUE"""),0.0)</f>
        <v>0</v>
      </c>
      <c r="JE47">
        <f>IFERROR(__xludf.DUMMYFUNCTION("""COMPUTED_VALUE"""),0.0)</f>
        <v>0</v>
      </c>
      <c r="JF47">
        <f>IFERROR(__xludf.DUMMYFUNCTION("""COMPUTED_VALUE"""),0.0)</f>
        <v>0</v>
      </c>
      <c r="JG47">
        <f>IFERROR(__xludf.DUMMYFUNCTION("""COMPUTED_VALUE"""),0.0)</f>
        <v>0</v>
      </c>
      <c r="JH47">
        <f>IFERROR(__xludf.DUMMYFUNCTION("""COMPUTED_VALUE"""),1.0)</f>
        <v>1</v>
      </c>
      <c r="JI47">
        <f>IFERROR(__xludf.DUMMYFUNCTION("""COMPUTED_VALUE"""),0.0)</f>
        <v>0</v>
      </c>
      <c r="JJ47">
        <f>IFERROR(__xludf.DUMMYFUNCTION("""COMPUTED_VALUE"""),0.0)</f>
        <v>0</v>
      </c>
      <c r="JK47">
        <f>IFERROR(__xludf.DUMMYFUNCTION("""COMPUTED_VALUE"""),0.0)</f>
        <v>0</v>
      </c>
      <c r="JL47">
        <f>IFERROR(__xludf.DUMMYFUNCTION("""COMPUTED_VALUE"""),0.0)</f>
        <v>0</v>
      </c>
      <c r="JM47">
        <f>IFERROR(__xludf.DUMMYFUNCTION("""COMPUTED_VALUE"""),0.0)</f>
        <v>0</v>
      </c>
      <c r="JN47">
        <f>IFERROR(__xludf.DUMMYFUNCTION("""COMPUTED_VALUE"""),0.0)</f>
        <v>0</v>
      </c>
      <c r="JO47">
        <f>IFERROR(__xludf.DUMMYFUNCTION("""COMPUTED_VALUE"""),0.0)</f>
        <v>0</v>
      </c>
      <c r="JP47">
        <f>IFERROR(__xludf.DUMMYFUNCTION("""COMPUTED_VALUE"""),0.0)</f>
        <v>0</v>
      </c>
      <c r="JQ47">
        <f>IFERROR(__xludf.DUMMYFUNCTION("""COMPUTED_VALUE"""),1.0)</f>
        <v>1</v>
      </c>
      <c r="JR47">
        <f>IFERROR(__xludf.DUMMYFUNCTION("""COMPUTED_VALUE"""),1.0)</f>
        <v>1</v>
      </c>
      <c r="JS47" t="str">
        <f>IFERROR(__xludf.DUMMYFUNCTION("""COMPUTED_VALUE"""),"x")</f>
        <v>x</v>
      </c>
      <c r="JT47">
        <f>IFERROR(__xludf.DUMMYFUNCTION("""COMPUTED_VALUE"""),0.0)</f>
        <v>0</v>
      </c>
      <c r="JU47">
        <f>IFERROR(__xludf.DUMMYFUNCTION("""COMPUTED_VALUE"""),0.0)</f>
        <v>0</v>
      </c>
      <c r="JV47">
        <f>IFERROR(__xludf.DUMMYFUNCTION("""COMPUTED_VALUE"""),0.0)</f>
        <v>0</v>
      </c>
      <c r="JW47">
        <f>IFERROR(__xludf.DUMMYFUNCTION("""COMPUTED_VALUE"""),0.0)</f>
        <v>0</v>
      </c>
      <c r="JX47">
        <f>IFERROR(__xludf.DUMMYFUNCTION("""COMPUTED_VALUE"""),0.0)</f>
        <v>0</v>
      </c>
      <c r="JY47">
        <f>IFERROR(__xludf.DUMMYFUNCTION("""COMPUTED_VALUE"""),0.0)</f>
        <v>0</v>
      </c>
      <c r="JZ47">
        <f>IFERROR(__xludf.DUMMYFUNCTION("""COMPUTED_VALUE"""),0.0)</f>
        <v>0</v>
      </c>
      <c r="KA47">
        <f>IFERROR(__xludf.DUMMYFUNCTION("""COMPUTED_VALUE"""),0.0)</f>
        <v>0</v>
      </c>
      <c r="KB47">
        <f>IFERROR(__xludf.DUMMYFUNCTION("""COMPUTED_VALUE"""),0.0)</f>
        <v>0</v>
      </c>
      <c r="KC47">
        <f>IFERROR(__xludf.DUMMYFUNCTION("""COMPUTED_VALUE"""),0.0)</f>
        <v>0</v>
      </c>
      <c r="KD47">
        <f>IFERROR(__xludf.DUMMYFUNCTION("""COMPUTED_VALUE"""),0.0)</f>
        <v>0</v>
      </c>
      <c r="KE47">
        <f>IFERROR(__xludf.DUMMYFUNCTION("""COMPUTED_VALUE"""),0.0)</f>
        <v>0</v>
      </c>
      <c r="KF47">
        <f>IFERROR(__xludf.DUMMYFUNCTION("""COMPUTED_VALUE"""),0.0)</f>
        <v>0</v>
      </c>
      <c r="KG47">
        <f>IFERROR(__xludf.DUMMYFUNCTION("""COMPUTED_VALUE"""),0.0)</f>
        <v>0</v>
      </c>
      <c r="KH47">
        <f>IFERROR(__xludf.DUMMYFUNCTION("""COMPUTED_VALUE"""),0.0)</f>
        <v>0</v>
      </c>
      <c r="KI47">
        <f>IFERROR(__xludf.DUMMYFUNCTION("""COMPUTED_VALUE"""),0.0)</f>
        <v>0</v>
      </c>
      <c r="KJ47">
        <f>IFERROR(__xludf.DUMMYFUNCTION("""COMPUTED_VALUE"""),0.0)</f>
        <v>0</v>
      </c>
      <c r="KK47">
        <f>IFERROR(__xludf.DUMMYFUNCTION("""COMPUTED_VALUE"""),0.0)</f>
        <v>0</v>
      </c>
      <c r="KL47">
        <f>IFERROR(__xludf.DUMMYFUNCTION("""COMPUTED_VALUE"""),0.0)</f>
        <v>0</v>
      </c>
      <c r="KM47">
        <f>IFERROR(__xludf.DUMMYFUNCTION("""COMPUTED_VALUE"""),0.0)</f>
        <v>0</v>
      </c>
      <c r="KN47">
        <f>IFERROR(__xludf.DUMMYFUNCTION("""COMPUTED_VALUE"""),0.0)</f>
        <v>0</v>
      </c>
      <c r="KO47">
        <f>IFERROR(__xludf.DUMMYFUNCTION("""COMPUTED_VALUE"""),0.0)</f>
        <v>0</v>
      </c>
      <c r="KP47">
        <f>IFERROR(__xludf.DUMMYFUNCTION("""COMPUTED_VALUE"""),0.0)</f>
        <v>0</v>
      </c>
      <c r="KQ47">
        <f>IFERROR(__xludf.DUMMYFUNCTION("""COMPUTED_VALUE"""),0.0)</f>
        <v>0</v>
      </c>
      <c r="KR47">
        <f>IFERROR(__xludf.DUMMYFUNCTION("""COMPUTED_VALUE"""),0.0)</f>
        <v>0</v>
      </c>
      <c r="KS47">
        <f>IFERROR(__xludf.DUMMYFUNCTION("""COMPUTED_VALUE"""),0.0)</f>
        <v>0</v>
      </c>
      <c r="KT47">
        <f>IFERROR(__xludf.DUMMYFUNCTION("""COMPUTED_VALUE"""),0.0)</f>
        <v>0</v>
      </c>
      <c r="KU47">
        <f>IFERROR(__xludf.DUMMYFUNCTION("""COMPUTED_VALUE"""),0.0)</f>
        <v>0</v>
      </c>
      <c r="KV47">
        <f>IFERROR(__xludf.DUMMYFUNCTION("""COMPUTED_VALUE"""),0.0)</f>
        <v>0</v>
      </c>
      <c r="KW47">
        <f>IFERROR(__xludf.DUMMYFUNCTION("""COMPUTED_VALUE"""),0.0)</f>
        <v>0</v>
      </c>
      <c r="KX47">
        <f>IFERROR(__xludf.DUMMYFUNCTION("""COMPUTED_VALUE"""),0.0)</f>
        <v>0</v>
      </c>
      <c r="KY47">
        <f>IFERROR(__xludf.DUMMYFUNCTION("""COMPUTED_VALUE"""),0.0)</f>
        <v>0</v>
      </c>
      <c r="KZ47" t="str">
        <f>IFERROR(__xludf.DUMMYFUNCTION("""COMPUTED_VALUE"""),"x")</f>
        <v>x</v>
      </c>
      <c r="LA47">
        <f>IFERROR(__xludf.DUMMYFUNCTION("""COMPUTED_VALUE"""),0.0)</f>
        <v>0</v>
      </c>
      <c r="LB47">
        <f>IFERROR(__xludf.DUMMYFUNCTION("""COMPUTED_VALUE"""),0.0)</f>
        <v>0</v>
      </c>
      <c r="LC47">
        <f>IFERROR(__xludf.DUMMYFUNCTION("""COMPUTED_VALUE"""),0.0)</f>
        <v>0</v>
      </c>
      <c r="LD47">
        <f>IFERROR(__xludf.DUMMYFUNCTION("""COMPUTED_VALUE"""),0.0)</f>
        <v>0</v>
      </c>
      <c r="LE47">
        <f>IFERROR(__xludf.DUMMYFUNCTION("""COMPUTED_VALUE"""),0.0)</f>
        <v>0</v>
      </c>
      <c r="LF47">
        <f>IFERROR(__xludf.DUMMYFUNCTION("""COMPUTED_VALUE"""),0.0)</f>
        <v>0</v>
      </c>
      <c r="LG47">
        <f>IFERROR(__xludf.DUMMYFUNCTION("""COMPUTED_VALUE"""),0.0)</f>
        <v>0</v>
      </c>
      <c r="LH47">
        <f>IFERROR(__xludf.DUMMYFUNCTION("""COMPUTED_VALUE"""),0.0)</f>
        <v>0</v>
      </c>
      <c r="LI47">
        <f>IFERROR(__xludf.DUMMYFUNCTION("""COMPUTED_VALUE"""),0.0)</f>
        <v>0</v>
      </c>
      <c r="LJ47">
        <f>IFERROR(__xludf.DUMMYFUNCTION("""COMPUTED_VALUE"""),0.0)</f>
        <v>0</v>
      </c>
      <c r="LK47">
        <f>IFERROR(__xludf.DUMMYFUNCTION("""COMPUTED_VALUE"""),0.0)</f>
        <v>0</v>
      </c>
      <c r="LL47">
        <f>IFERROR(__xludf.DUMMYFUNCTION("""COMPUTED_VALUE"""),0.0)</f>
        <v>0</v>
      </c>
      <c r="LM47">
        <f>IFERROR(__xludf.DUMMYFUNCTION("""COMPUTED_VALUE"""),0.0)</f>
        <v>0</v>
      </c>
      <c r="LN47">
        <f>IFERROR(__xludf.DUMMYFUNCTION("""COMPUTED_VALUE"""),0.0)</f>
        <v>0</v>
      </c>
      <c r="LO47">
        <f>IFERROR(__xludf.DUMMYFUNCTION("""COMPUTED_VALUE"""),0.0)</f>
        <v>0</v>
      </c>
      <c r="LP47">
        <f>IFERROR(__xludf.DUMMYFUNCTION("""COMPUTED_VALUE"""),0.0)</f>
        <v>0</v>
      </c>
      <c r="LQ47" t="str">
        <f>IFERROR(__xludf.DUMMYFUNCTION("""COMPUTED_VALUE"""),"x")</f>
        <v>x</v>
      </c>
      <c r="LR47">
        <f>IFERROR(__xludf.DUMMYFUNCTION("""COMPUTED_VALUE"""),0.0)</f>
        <v>0</v>
      </c>
      <c r="LS47">
        <f>IFERROR(__xludf.DUMMYFUNCTION("""COMPUTED_VALUE"""),0.0)</f>
        <v>0</v>
      </c>
      <c r="LT47">
        <f>IFERROR(__xludf.DUMMYFUNCTION("""COMPUTED_VALUE"""),0.0)</f>
        <v>0</v>
      </c>
      <c r="LU47">
        <f>IFERROR(__xludf.DUMMYFUNCTION("""COMPUTED_VALUE"""),0.0)</f>
        <v>0</v>
      </c>
      <c r="LV47">
        <f>IFERROR(__xludf.DUMMYFUNCTION("""COMPUTED_VALUE"""),0.0)</f>
        <v>0</v>
      </c>
      <c r="LW47">
        <f>IFERROR(__xludf.DUMMYFUNCTION("""COMPUTED_VALUE"""),0.0)</f>
        <v>0</v>
      </c>
      <c r="LX47">
        <f>IFERROR(__xludf.DUMMYFUNCTION("""COMPUTED_VALUE"""),0.0)</f>
        <v>0</v>
      </c>
      <c r="LY47">
        <f>IFERROR(__xludf.DUMMYFUNCTION("""COMPUTED_VALUE"""),0.0)</f>
        <v>0</v>
      </c>
      <c r="LZ47">
        <f>IFERROR(__xludf.DUMMYFUNCTION("""COMPUTED_VALUE"""),0.0)</f>
        <v>0</v>
      </c>
      <c r="MA47">
        <f>IFERROR(__xludf.DUMMYFUNCTION("""COMPUTED_VALUE"""),0.0)</f>
        <v>0</v>
      </c>
      <c r="MB47">
        <f>IFERROR(__xludf.DUMMYFUNCTION("""COMPUTED_VALUE"""),0.0)</f>
        <v>0</v>
      </c>
      <c r="MC47">
        <f>IFERROR(__xludf.DUMMYFUNCTION("""COMPUTED_VALUE"""),0.0)</f>
        <v>0</v>
      </c>
      <c r="MD47">
        <f>IFERROR(__xludf.DUMMYFUNCTION("""COMPUTED_VALUE"""),0.0)</f>
        <v>0</v>
      </c>
      <c r="ME47">
        <f>IFERROR(__xludf.DUMMYFUNCTION("""COMPUTED_VALUE"""),0.0)</f>
        <v>0</v>
      </c>
      <c r="MF47">
        <f>IFERROR(__xludf.DUMMYFUNCTION("""COMPUTED_VALUE"""),0.0)</f>
        <v>0</v>
      </c>
      <c r="MG47">
        <f>IFERROR(__xludf.DUMMYFUNCTION("""COMPUTED_VALUE"""),0.0)</f>
        <v>0</v>
      </c>
      <c r="MH47">
        <f>IFERROR(__xludf.DUMMYFUNCTION("""COMPUTED_VALUE"""),0.0)</f>
        <v>0</v>
      </c>
      <c r="MI47">
        <f>IFERROR(__xludf.DUMMYFUNCTION("""COMPUTED_VALUE"""),0.0)</f>
        <v>0</v>
      </c>
      <c r="MJ47">
        <f>IFERROR(__xludf.DUMMYFUNCTION("""COMPUTED_VALUE"""),0.0)</f>
        <v>0</v>
      </c>
      <c r="MK47">
        <f>IFERROR(__xludf.DUMMYFUNCTION("""COMPUTED_VALUE"""),0.0)</f>
        <v>0</v>
      </c>
      <c r="ML47">
        <f>IFERROR(__xludf.DUMMYFUNCTION("""COMPUTED_VALUE"""),0.0)</f>
        <v>0</v>
      </c>
      <c r="MM47">
        <f>IFERROR(__xludf.DUMMYFUNCTION("""COMPUTED_VALUE"""),0.0)</f>
        <v>0</v>
      </c>
      <c r="MN47">
        <f>IFERROR(__xludf.DUMMYFUNCTION("""COMPUTED_VALUE"""),0.0)</f>
        <v>0</v>
      </c>
      <c r="MO47">
        <f>IFERROR(__xludf.DUMMYFUNCTION("""COMPUTED_VALUE"""),0.0)</f>
        <v>0</v>
      </c>
      <c r="MP47">
        <f>IFERROR(__xludf.DUMMYFUNCTION("""COMPUTED_VALUE"""),0.0)</f>
        <v>0</v>
      </c>
      <c r="MQ47">
        <f>IFERROR(__xludf.DUMMYFUNCTION("""COMPUTED_VALUE"""),0.0)</f>
        <v>0</v>
      </c>
      <c r="MR47">
        <f>IFERROR(__xludf.DUMMYFUNCTION("""COMPUTED_VALUE"""),0.0)</f>
        <v>0</v>
      </c>
      <c r="MS47">
        <f>IFERROR(__xludf.DUMMYFUNCTION("""COMPUTED_VALUE"""),0.0)</f>
        <v>0</v>
      </c>
      <c r="MT47" t="str">
        <f>IFERROR(__xludf.DUMMYFUNCTION("""COMPUTED_VALUE"""),"x")</f>
        <v>x</v>
      </c>
      <c r="MU47">
        <f>IFERROR(__xludf.DUMMYFUNCTION("""COMPUTED_VALUE"""),0.0)</f>
        <v>0</v>
      </c>
      <c r="MV47">
        <f>IFERROR(__xludf.DUMMYFUNCTION("""COMPUTED_VALUE"""),0.0)</f>
        <v>0</v>
      </c>
      <c r="MW47">
        <f>IFERROR(__xludf.DUMMYFUNCTION("""COMPUTED_VALUE"""),0.0)</f>
        <v>0</v>
      </c>
      <c r="MX47">
        <f>IFERROR(__xludf.DUMMYFUNCTION("""COMPUTED_VALUE"""),0.0)</f>
        <v>0</v>
      </c>
      <c r="MY47">
        <f>IFERROR(__xludf.DUMMYFUNCTION("""COMPUTED_VALUE"""),0.0)</f>
        <v>0</v>
      </c>
      <c r="MZ47">
        <f>IFERROR(__xludf.DUMMYFUNCTION("""COMPUTED_VALUE"""),0.0)</f>
        <v>0</v>
      </c>
      <c r="NA47">
        <f>IFERROR(__xludf.DUMMYFUNCTION("""COMPUTED_VALUE"""),0.0)</f>
        <v>0</v>
      </c>
      <c r="NB47">
        <f>IFERROR(__xludf.DUMMYFUNCTION("""COMPUTED_VALUE"""),0.0)</f>
        <v>0</v>
      </c>
      <c r="NC47">
        <f>IFERROR(__xludf.DUMMYFUNCTION("""COMPUTED_VALUE"""),0.0)</f>
        <v>0</v>
      </c>
      <c r="ND47">
        <f>IFERROR(__xludf.DUMMYFUNCTION("""COMPUTED_VALUE"""),0.0)</f>
        <v>0</v>
      </c>
      <c r="NE47">
        <f>IFERROR(__xludf.DUMMYFUNCTION("""COMPUTED_VALUE"""),0.0)</f>
        <v>0</v>
      </c>
      <c r="NF47">
        <f>IFERROR(__xludf.DUMMYFUNCTION("""COMPUTED_VALUE"""),0.0)</f>
        <v>0</v>
      </c>
      <c r="NG47">
        <f>IFERROR(__xludf.DUMMYFUNCTION("""COMPUTED_VALUE"""),0.0)</f>
        <v>0</v>
      </c>
      <c r="NH47">
        <f>IFERROR(__xludf.DUMMYFUNCTION("""COMPUTED_VALUE"""),0.0)</f>
        <v>0</v>
      </c>
      <c r="NI47">
        <f>IFERROR(__xludf.DUMMYFUNCTION("""COMPUTED_VALUE"""),0.0)</f>
        <v>0</v>
      </c>
      <c r="NJ47">
        <f>IFERROR(__xludf.DUMMYFUNCTION("""COMPUTED_VALUE"""),0.0)</f>
        <v>0</v>
      </c>
      <c r="NK47">
        <f>IFERROR(__xludf.DUMMYFUNCTION("""COMPUTED_VALUE"""),0.0)</f>
        <v>0</v>
      </c>
      <c r="NL47">
        <f>IFERROR(__xludf.DUMMYFUNCTION("""COMPUTED_VALUE"""),0.0)</f>
        <v>0</v>
      </c>
      <c r="NM47">
        <f>IFERROR(__xludf.DUMMYFUNCTION("""COMPUTED_VALUE"""),0.0)</f>
        <v>0</v>
      </c>
      <c r="NN47">
        <f>IFERROR(__xludf.DUMMYFUNCTION("""COMPUTED_VALUE"""),0.0)</f>
        <v>0</v>
      </c>
      <c r="NO47">
        <f>IFERROR(__xludf.DUMMYFUNCTION("""COMPUTED_VALUE"""),0.0)</f>
        <v>0</v>
      </c>
      <c r="NP47">
        <f>IFERROR(__xludf.DUMMYFUNCTION("""COMPUTED_VALUE"""),0.0)</f>
        <v>0</v>
      </c>
      <c r="NQ47">
        <f>IFERROR(__xludf.DUMMYFUNCTION("""COMPUTED_VALUE"""),0.0)</f>
        <v>0</v>
      </c>
      <c r="NR47">
        <f>IFERROR(__xludf.DUMMYFUNCTION("""COMPUTED_VALUE"""),0.0)</f>
        <v>0</v>
      </c>
    </row>
    <row r="48" ht="15.75" customHeight="1">
      <c r="A48">
        <f>IFERROR(__xludf.DUMMYFUNCTION("""COMPUTED_VALUE"""),47.0)</f>
        <v>47</v>
      </c>
      <c r="B48" t="str">
        <f>IFERROR(__xludf.DUMMYFUNCTION("""COMPUTED_VALUE"""),"DusanBrkic123")</f>
        <v>DusanBrkic123</v>
      </c>
      <c r="C48" t="str">
        <f>IFERROR(__xludf.DUMMYFUNCTION("""COMPUTED_VALUE"""),"Dušan")</f>
        <v>Dušan</v>
      </c>
      <c r="D48" t="str">
        <f>IFERROR(__xludf.DUMMYFUNCTION("""COMPUTED_VALUE"""),"Brkić")</f>
        <v>Brkić</v>
      </c>
      <c r="E48">
        <f>IFERROR(__xludf.DUMMYFUNCTION("""COMPUTED_VALUE"""),112.0)</f>
        <v>112</v>
      </c>
      <c r="F48" t="str">
        <f>IFERROR(__xludf.DUMMYFUNCTION("""COMPUTED_VALUE"""),"ODOBREN")</f>
        <v>ODOBREN</v>
      </c>
      <c r="G48" t="str">
        <f>IFERROR(__xludf.DUMMYFUNCTION("""COMPUTED_VALUE"""),"Stari grad")</f>
        <v>Stari grad</v>
      </c>
      <c r="H48" t="str">
        <f>IFERROR(__xludf.DUMMYFUNCTION("""COMPUTED_VALUE"""),"Računarska gimnazija")</f>
        <v>Računarska gimnazija</v>
      </c>
      <c r="I48" t="str">
        <f>IFERROR(__xludf.DUMMYFUNCTION("""COMPUTED_VALUE"""),"I")</f>
        <v>I</v>
      </c>
      <c r="J48" t="str">
        <f>IFERROR(__xludf.DUMMYFUNCTION("""COMPUTED_VALUE"""),"B")</f>
        <v>B</v>
      </c>
      <c r="L48" t="str">
        <f>IFERROR(__xludf.DUMMYFUNCTION("""COMPUTED_VALUE"""),"x")</f>
        <v>x</v>
      </c>
      <c r="M48">
        <f>IFERROR(__xludf.DUMMYFUNCTION("""COMPUTED_VALUE"""),100.0)</f>
        <v>100</v>
      </c>
      <c r="N48">
        <f>IFERROR(__xludf.DUMMYFUNCTION("""COMPUTED_VALUE"""),12.0)</f>
        <v>12</v>
      </c>
      <c r="O48" t="str">
        <f>IFERROR(__xludf.DUMMYFUNCTION("""COMPUTED_VALUE"""),"-")</f>
        <v>-</v>
      </c>
      <c r="P48" t="str">
        <f>IFERROR(__xludf.DUMMYFUNCTION("""COMPUTED_VALUE"""),"-")</f>
        <v>-</v>
      </c>
      <c r="Q48" t="str">
        <f>IFERROR(__xludf.DUMMYFUNCTION("""COMPUTED_VALUE"""),"-")</f>
        <v>-</v>
      </c>
      <c r="R48" t="str">
        <f>IFERROR(__xludf.DUMMYFUNCTION("""COMPUTED_VALUE"""),"-")</f>
        <v>-</v>
      </c>
      <c r="S48" t="str">
        <f>IFERROR(__xludf.DUMMYFUNCTION("""COMPUTED_VALUE"""),"x")</f>
        <v>x</v>
      </c>
      <c r="T48" t="str">
        <f>IFERROR(__xludf.DUMMYFUNCTION("""COMPUTED_VALUE"""),"x")</f>
        <v>x</v>
      </c>
      <c r="U48" t="str">
        <f>IFERROR(__xludf.DUMMYFUNCTION("""COMPUTED_VALUE"""),"OK")</f>
        <v>OK</v>
      </c>
      <c r="V48" t="str">
        <f>IFERROR(__xludf.DUMMYFUNCTION("""COMPUTED_VALUE"""),"OK")</f>
        <v>OK</v>
      </c>
      <c r="W48" t="str">
        <f>IFERROR(__xludf.DUMMYFUNCTION("""COMPUTED_VALUE"""),"OK")</f>
        <v>OK</v>
      </c>
      <c r="X48" t="str">
        <f>IFERROR(__xludf.DUMMYFUNCTION("""COMPUTED_VALUE"""),"OK")</f>
        <v>OK</v>
      </c>
      <c r="Y48" t="str">
        <f>IFERROR(__xludf.DUMMYFUNCTION("""COMPUTED_VALUE"""),"OK")</f>
        <v>OK</v>
      </c>
      <c r="Z48" t="str">
        <f>IFERROR(__xludf.DUMMYFUNCTION("""COMPUTED_VALUE"""),"OK")</f>
        <v>OK</v>
      </c>
      <c r="AA48" t="str">
        <f>IFERROR(__xludf.DUMMYFUNCTION("""COMPUTED_VALUE"""),"OK")</f>
        <v>OK</v>
      </c>
      <c r="AB48" t="str">
        <f>IFERROR(__xludf.DUMMYFUNCTION("""COMPUTED_VALUE"""),"OK")</f>
        <v>OK</v>
      </c>
      <c r="AC48" t="str">
        <f>IFERROR(__xludf.DUMMYFUNCTION("""COMPUTED_VALUE"""),"OK")</f>
        <v>OK</v>
      </c>
      <c r="AD48" t="str">
        <f>IFERROR(__xludf.DUMMYFUNCTION("""COMPUTED_VALUE"""),"OK")</f>
        <v>OK</v>
      </c>
      <c r="AE48" t="str">
        <f>IFERROR(__xludf.DUMMYFUNCTION("""COMPUTED_VALUE"""),"OK")</f>
        <v>OK</v>
      </c>
      <c r="AF48" t="str">
        <f>IFERROR(__xludf.DUMMYFUNCTION("""COMPUTED_VALUE"""),"OK")</f>
        <v>OK</v>
      </c>
      <c r="AG48" t="str">
        <f>IFERROR(__xludf.DUMMYFUNCTION("""COMPUTED_VALUE"""),"OK")</f>
        <v>OK</v>
      </c>
      <c r="AH48" t="str">
        <f>IFERROR(__xludf.DUMMYFUNCTION("""COMPUTED_VALUE"""),"OK")</f>
        <v>OK</v>
      </c>
      <c r="AI48" t="str">
        <f>IFERROR(__xludf.DUMMYFUNCTION("""COMPUTED_VALUE"""),"OK")</f>
        <v>OK</v>
      </c>
      <c r="AJ48" t="str">
        <f>IFERROR(__xludf.DUMMYFUNCTION("""COMPUTED_VALUE"""),"OK")</f>
        <v>OK</v>
      </c>
      <c r="AK48" t="str">
        <f>IFERROR(__xludf.DUMMYFUNCTION("""COMPUTED_VALUE"""),"OK")</f>
        <v>OK</v>
      </c>
      <c r="AL48" t="str">
        <f>IFERROR(__xludf.DUMMYFUNCTION("""COMPUTED_VALUE"""),"OK")</f>
        <v>OK</v>
      </c>
      <c r="AM48" t="str">
        <f>IFERROR(__xludf.DUMMYFUNCTION("""COMPUTED_VALUE"""),"OK")</f>
        <v>OK</v>
      </c>
      <c r="AN48" t="str">
        <f>IFERROR(__xludf.DUMMYFUNCTION("""COMPUTED_VALUE"""),"OK")</f>
        <v>OK</v>
      </c>
      <c r="AO48" t="str">
        <f>IFERROR(__xludf.DUMMYFUNCTION("""COMPUTED_VALUE"""),"OK")</f>
        <v>OK</v>
      </c>
      <c r="AP48" t="str">
        <f>IFERROR(__xludf.DUMMYFUNCTION("""COMPUTED_VALUE"""),"OK")</f>
        <v>OK</v>
      </c>
      <c r="AQ48" t="str">
        <f>IFERROR(__xludf.DUMMYFUNCTION("""COMPUTED_VALUE"""),"OK")</f>
        <v>OK</v>
      </c>
      <c r="AR48" t="str">
        <f>IFERROR(__xludf.DUMMYFUNCTION("""COMPUTED_VALUE"""),"OK")</f>
        <v>OK</v>
      </c>
      <c r="AS48" t="str">
        <f>IFERROR(__xludf.DUMMYFUNCTION("""COMPUTED_VALUE"""),"OK")</f>
        <v>OK</v>
      </c>
      <c r="AT48" t="str">
        <f>IFERROR(__xludf.DUMMYFUNCTION("""COMPUTED_VALUE"""),"OK")</f>
        <v>OK</v>
      </c>
      <c r="AU48" t="str">
        <f>IFERROR(__xludf.DUMMYFUNCTION("""COMPUTED_VALUE"""),"OK")</f>
        <v>OK</v>
      </c>
      <c r="AV48" t="str">
        <f>IFERROR(__xludf.DUMMYFUNCTION("""COMPUTED_VALUE"""),"OK")</f>
        <v>OK</v>
      </c>
      <c r="AW48" t="str">
        <f>IFERROR(__xludf.DUMMYFUNCTION("""COMPUTED_VALUE"""),"OK")</f>
        <v>OK</v>
      </c>
      <c r="AX48" t="str">
        <f>IFERROR(__xludf.DUMMYFUNCTION("""COMPUTED_VALUE"""),"OK")</f>
        <v>OK</v>
      </c>
      <c r="AY48" t="str">
        <f>IFERROR(__xludf.DUMMYFUNCTION("""COMPUTED_VALUE"""),"OK")</f>
        <v>OK</v>
      </c>
      <c r="AZ48" t="str">
        <f>IFERROR(__xludf.DUMMYFUNCTION("""COMPUTED_VALUE"""),"OK")</f>
        <v>OK</v>
      </c>
      <c r="BA48" t="str">
        <f>IFERROR(__xludf.DUMMYFUNCTION("""COMPUTED_VALUE"""),"OK")</f>
        <v>OK</v>
      </c>
      <c r="BB48" t="str">
        <f>IFERROR(__xludf.DUMMYFUNCTION("""COMPUTED_VALUE"""),"OK")</f>
        <v>OK</v>
      </c>
      <c r="BC48" t="str">
        <f>IFERROR(__xludf.DUMMYFUNCTION("""COMPUTED_VALUE"""),"OK")</f>
        <v>OK</v>
      </c>
      <c r="BD48" t="str">
        <f>IFERROR(__xludf.DUMMYFUNCTION("""COMPUTED_VALUE"""),"OK")</f>
        <v>OK</v>
      </c>
      <c r="BE48" t="str">
        <f>IFERROR(__xludf.DUMMYFUNCTION("""COMPUTED_VALUE"""),"OK")</f>
        <v>OK</v>
      </c>
      <c r="BF48" t="str">
        <f>IFERROR(__xludf.DUMMYFUNCTION("""COMPUTED_VALUE"""),"OK")</f>
        <v>OK</v>
      </c>
      <c r="BG48" t="str">
        <f>IFERROR(__xludf.DUMMYFUNCTION("""COMPUTED_VALUE"""),"OK")</f>
        <v>OK</v>
      </c>
      <c r="BH48" t="str">
        <f>IFERROR(__xludf.DUMMYFUNCTION("""COMPUTED_VALUE"""),"OK")</f>
        <v>OK</v>
      </c>
      <c r="BI48" t="str">
        <f>IFERROR(__xludf.DUMMYFUNCTION("""COMPUTED_VALUE"""),"OK")</f>
        <v>OK</v>
      </c>
      <c r="BJ48" t="str">
        <f>IFERROR(__xludf.DUMMYFUNCTION("""COMPUTED_VALUE"""),"OK")</f>
        <v>OK</v>
      </c>
      <c r="BK48" t="str">
        <f>IFERROR(__xludf.DUMMYFUNCTION("""COMPUTED_VALUE"""),"x")</f>
        <v>x</v>
      </c>
      <c r="BL48" t="str">
        <f>IFERROR(__xludf.DUMMYFUNCTION("""COMPUTED_VALUE"""),"WA")</f>
        <v>WA</v>
      </c>
      <c r="BM48" t="str">
        <f>IFERROR(__xludf.DUMMYFUNCTION("""COMPUTED_VALUE"""),"OK")</f>
        <v>OK</v>
      </c>
      <c r="BN48" t="str">
        <f>IFERROR(__xludf.DUMMYFUNCTION("""COMPUTED_VALUE"""),"WA")</f>
        <v>WA</v>
      </c>
      <c r="BO48" t="str">
        <f>IFERROR(__xludf.DUMMYFUNCTION("""COMPUTED_VALUE"""),"OK")</f>
        <v>OK</v>
      </c>
      <c r="BP48" t="str">
        <f>IFERROR(__xludf.DUMMYFUNCTION("""COMPUTED_VALUE"""),"WA")</f>
        <v>WA</v>
      </c>
      <c r="BQ48" t="str">
        <f>IFERROR(__xludf.DUMMYFUNCTION("""COMPUTED_VALUE"""),"WA")</f>
        <v>WA</v>
      </c>
      <c r="BR48" t="str">
        <f>IFERROR(__xludf.DUMMYFUNCTION("""COMPUTED_VALUE"""),"WA")</f>
        <v>WA</v>
      </c>
      <c r="BS48" t="str">
        <f>IFERROR(__xludf.DUMMYFUNCTION("""COMPUTED_VALUE"""),"WA")</f>
        <v>WA</v>
      </c>
      <c r="BT48" t="str">
        <f>IFERROR(__xludf.DUMMYFUNCTION("""COMPUTED_VALUE"""),"OK")</f>
        <v>OK</v>
      </c>
      <c r="BU48" t="str">
        <f>IFERROR(__xludf.DUMMYFUNCTION("""COMPUTED_VALUE"""),"OK")</f>
        <v>OK</v>
      </c>
      <c r="BV48" t="str">
        <f>IFERROR(__xludf.DUMMYFUNCTION("""COMPUTED_VALUE"""),"OK")</f>
        <v>OK</v>
      </c>
      <c r="BW48" t="str">
        <f>IFERROR(__xludf.DUMMYFUNCTION("""COMPUTED_VALUE"""),"OK")</f>
        <v>OK</v>
      </c>
      <c r="BX48" t="str">
        <f>IFERROR(__xludf.DUMMYFUNCTION("""COMPUTED_VALUE"""),"OK")</f>
        <v>OK</v>
      </c>
      <c r="BY48" t="str">
        <f>IFERROR(__xludf.DUMMYFUNCTION("""COMPUTED_VALUE"""),"OK")</f>
        <v>OK</v>
      </c>
      <c r="BZ48" t="str">
        <f>IFERROR(__xludf.DUMMYFUNCTION("""COMPUTED_VALUE"""),"WA")</f>
        <v>WA</v>
      </c>
      <c r="CA48" t="str">
        <f>IFERROR(__xludf.DUMMYFUNCTION("""COMPUTED_VALUE"""),"WA")</f>
        <v>WA</v>
      </c>
      <c r="CB48" t="str">
        <f>IFERROR(__xludf.DUMMYFUNCTION("""COMPUTED_VALUE"""),"WA")</f>
        <v>WA</v>
      </c>
      <c r="CC48" t="str">
        <f>IFERROR(__xludf.DUMMYFUNCTION("""COMPUTED_VALUE"""),"WA")</f>
        <v>WA</v>
      </c>
      <c r="CD48" t="str">
        <f>IFERROR(__xludf.DUMMYFUNCTION("""COMPUTED_VALUE"""),"WA")</f>
        <v>WA</v>
      </c>
      <c r="CE48" t="str">
        <f>IFERROR(__xludf.DUMMYFUNCTION("""COMPUTED_VALUE"""),"WA")</f>
        <v>WA</v>
      </c>
      <c r="CF48" t="str">
        <f>IFERROR(__xludf.DUMMYFUNCTION("""COMPUTED_VALUE"""),"WA")</f>
        <v>WA</v>
      </c>
      <c r="CG48" t="str">
        <f>IFERROR(__xludf.DUMMYFUNCTION("""COMPUTED_VALUE"""),"WA")</f>
        <v>WA</v>
      </c>
      <c r="CH48" t="str">
        <f>IFERROR(__xludf.DUMMYFUNCTION("""COMPUTED_VALUE"""),"WA")</f>
        <v>WA</v>
      </c>
      <c r="CI48" t="str">
        <f>IFERROR(__xludf.DUMMYFUNCTION("""COMPUTED_VALUE"""),"WA")</f>
        <v>WA</v>
      </c>
      <c r="CJ48" t="str">
        <f>IFERROR(__xludf.DUMMYFUNCTION("""COMPUTED_VALUE"""),"WA")</f>
        <v>WA</v>
      </c>
      <c r="CK48" t="str">
        <f>IFERROR(__xludf.DUMMYFUNCTION("""COMPUTED_VALUE"""),"WA")</f>
        <v>WA</v>
      </c>
      <c r="CL48" t="str">
        <f>IFERROR(__xludf.DUMMYFUNCTION("""COMPUTED_VALUE"""),"WA")</f>
        <v>WA</v>
      </c>
      <c r="CM48" t="str">
        <f>IFERROR(__xludf.DUMMYFUNCTION("""COMPUTED_VALUE"""),"WA")</f>
        <v>WA</v>
      </c>
      <c r="CN48" t="str">
        <f>IFERROR(__xludf.DUMMYFUNCTION("""COMPUTED_VALUE"""),"WA")</f>
        <v>WA</v>
      </c>
      <c r="CO48" t="str">
        <f>IFERROR(__xludf.DUMMYFUNCTION("""COMPUTED_VALUE"""),"WA")</f>
        <v>WA</v>
      </c>
      <c r="CP48" t="str">
        <f>IFERROR(__xludf.DUMMYFUNCTION("""COMPUTED_VALUE"""),"WA")</f>
        <v>WA</v>
      </c>
      <c r="CQ48" t="str">
        <f>IFERROR(__xludf.DUMMYFUNCTION("""COMPUTED_VALUE"""),"OK")</f>
        <v>OK</v>
      </c>
      <c r="CR48" t="str">
        <f>IFERROR(__xludf.DUMMYFUNCTION("""COMPUTED_VALUE"""),"WA")</f>
        <v>WA</v>
      </c>
      <c r="CS48" t="str">
        <f>IFERROR(__xludf.DUMMYFUNCTION("""COMPUTED_VALUE"""),"x")</f>
        <v>x</v>
      </c>
      <c r="CT48" t="str">
        <f>IFERROR(__xludf.DUMMYFUNCTION("""COMPUTED_VALUE"""),"-")</f>
        <v>-</v>
      </c>
      <c r="CU48" t="str">
        <f>IFERROR(__xludf.DUMMYFUNCTION("""COMPUTED_VALUE"""),"-")</f>
        <v>-</v>
      </c>
      <c r="CV48" t="str">
        <f>IFERROR(__xludf.DUMMYFUNCTION("""COMPUTED_VALUE"""),"-")</f>
        <v>-</v>
      </c>
      <c r="CW48" t="str">
        <f>IFERROR(__xludf.DUMMYFUNCTION("""COMPUTED_VALUE"""),"-")</f>
        <v>-</v>
      </c>
      <c r="CX48" t="str">
        <f>IFERROR(__xludf.DUMMYFUNCTION("""COMPUTED_VALUE"""),"-")</f>
        <v>-</v>
      </c>
      <c r="CY48" t="str">
        <f>IFERROR(__xludf.DUMMYFUNCTION("""COMPUTED_VALUE"""),"-")</f>
        <v>-</v>
      </c>
      <c r="CZ48" t="str">
        <f>IFERROR(__xludf.DUMMYFUNCTION("""COMPUTED_VALUE"""),"-")</f>
        <v>-</v>
      </c>
      <c r="DA48" t="str">
        <f>IFERROR(__xludf.DUMMYFUNCTION("""COMPUTED_VALUE"""),"-")</f>
        <v>-</v>
      </c>
      <c r="DB48" t="str">
        <f>IFERROR(__xludf.DUMMYFUNCTION("""COMPUTED_VALUE"""),"-")</f>
        <v>-</v>
      </c>
      <c r="DC48" t="str">
        <f>IFERROR(__xludf.DUMMYFUNCTION("""COMPUTED_VALUE"""),"-")</f>
        <v>-</v>
      </c>
      <c r="DD48" t="str">
        <f>IFERROR(__xludf.DUMMYFUNCTION("""COMPUTED_VALUE"""),"-")</f>
        <v>-</v>
      </c>
      <c r="DE48" t="str">
        <f>IFERROR(__xludf.DUMMYFUNCTION("""COMPUTED_VALUE"""),"-")</f>
        <v>-</v>
      </c>
      <c r="DF48" t="str">
        <f>IFERROR(__xludf.DUMMYFUNCTION("""COMPUTED_VALUE"""),"-")</f>
        <v>-</v>
      </c>
      <c r="DG48" t="str">
        <f>IFERROR(__xludf.DUMMYFUNCTION("""COMPUTED_VALUE"""),"-")</f>
        <v>-</v>
      </c>
      <c r="DH48" t="str">
        <f>IFERROR(__xludf.DUMMYFUNCTION("""COMPUTED_VALUE"""),"-")</f>
        <v>-</v>
      </c>
      <c r="DI48" t="str">
        <f>IFERROR(__xludf.DUMMYFUNCTION("""COMPUTED_VALUE"""),"-")</f>
        <v>-</v>
      </c>
      <c r="DJ48" t="str">
        <f>IFERROR(__xludf.DUMMYFUNCTION("""COMPUTED_VALUE"""),"-")</f>
        <v>-</v>
      </c>
      <c r="DK48" t="str">
        <f>IFERROR(__xludf.DUMMYFUNCTION("""COMPUTED_VALUE"""),"-")</f>
        <v>-</v>
      </c>
      <c r="DL48" t="str">
        <f>IFERROR(__xludf.DUMMYFUNCTION("""COMPUTED_VALUE"""),"-")</f>
        <v>-</v>
      </c>
      <c r="DM48" t="str">
        <f>IFERROR(__xludf.DUMMYFUNCTION("""COMPUTED_VALUE"""),"-")</f>
        <v>-</v>
      </c>
      <c r="DN48" t="str">
        <f>IFERROR(__xludf.DUMMYFUNCTION("""COMPUTED_VALUE"""),"-")</f>
        <v>-</v>
      </c>
      <c r="DO48" t="str">
        <f>IFERROR(__xludf.DUMMYFUNCTION("""COMPUTED_VALUE"""),"-")</f>
        <v>-</v>
      </c>
      <c r="DP48" t="str">
        <f>IFERROR(__xludf.DUMMYFUNCTION("""COMPUTED_VALUE"""),"-")</f>
        <v>-</v>
      </c>
      <c r="DQ48" t="str">
        <f>IFERROR(__xludf.DUMMYFUNCTION("""COMPUTED_VALUE"""),"-")</f>
        <v>-</v>
      </c>
      <c r="DR48" t="str">
        <f>IFERROR(__xludf.DUMMYFUNCTION("""COMPUTED_VALUE"""),"-")</f>
        <v>-</v>
      </c>
      <c r="DS48" t="str">
        <f>IFERROR(__xludf.DUMMYFUNCTION("""COMPUTED_VALUE"""),"-")</f>
        <v>-</v>
      </c>
      <c r="DT48" t="str">
        <f>IFERROR(__xludf.DUMMYFUNCTION("""COMPUTED_VALUE"""),"-")</f>
        <v>-</v>
      </c>
      <c r="DU48" t="str">
        <f>IFERROR(__xludf.DUMMYFUNCTION("""COMPUTED_VALUE"""),"-")</f>
        <v>-</v>
      </c>
      <c r="DV48" t="str">
        <f>IFERROR(__xludf.DUMMYFUNCTION("""COMPUTED_VALUE"""),"-")</f>
        <v>-</v>
      </c>
      <c r="DW48" t="str">
        <f>IFERROR(__xludf.DUMMYFUNCTION("""COMPUTED_VALUE"""),"-")</f>
        <v>-</v>
      </c>
      <c r="DX48" t="str">
        <f>IFERROR(__xludf.DUMMYFUNCTION("""COMPUTED_VALUE"""),"-")</f>
        <v>-</v>
      </c>
      <c r="DY48" t="str">
        <f>IFERROR(__xludf.DUMMYFUNCTION("""COMPUTED_VALUE"""),"-")</f>
        <v>-</v>
      </c>
      <c r="DZ48" t="str">
        <f>IFERROR(__xludf.DUMMYFUNCTION("""COMPUTED_VALUE"""),"x")</f>
        <v>x</v>
      </c>
      <c r="EA48" t="str">
        <f>IFERROR(__xludf.DUMMYFUNCTION("""COMPUTED_VALUE"""),"-")</f>
        <v>-</v>
      </c>
      <c r="EB48" t="str">
        <f>IFERROR(__xludf.DUMMYFUNCTION("""COMPUTED_VALUE"""),"-")</f>
        <v>-</v>
      </c>
      <c r="EC48" t="str">
        <f>IFERROR(__xludf.DUMMYFUNCTION("""COMPUTED_VALUE"""),"-")</f>
        <v>-</v>
      </c>
      <c r="ED48" t="str">
        <f>IFERROR(__xludf.DUMMYFUNCTION("""COMPUTED_VALUE"""),"-")</f>
        <v>-</v>
      </c>
      <c r="EE48" t="str">
        <f>IFERROR(__xludf.DUMMYFUNCTION("""COMPUTED_VALUE"""),"-")</f>
        <v>-</v>
      </c>
      <c r="EF48" t="str">
        <f>IFERROR(__xludf.DUMMYFUNCTION("""COMPUTED_VALUE"""),"-")</f>
        <v>-</v>
      </c>
      <c r="EG48" t="str">
        <f>IFERROR(__xludf.DUMMYFUNCTION("""COMPUTED_VALUE"""),"-")</f>
        <v>-</v>
      </c>
      <c r="EH48" t="str">
        <f>IFERROR(__xludf.DUMMYFUNCTION("""COMPUTED_VALUE"""),"-")</f>
        <v>-</v>
      </c>
      <c r="EI48" t="str">
        <f>IFERROR(__xludf.DUMMYFUNCTION("""COMPUTED_VALUE"""),"-")</f>
        <v>-</v>
      </c>
      <c r="EJ48" t="str">
        <f>IFERROR(__xludf.DUMMYFUNCTION("""COMPUTED_VALUE"""),"-")</f>
        <v>-</v>
      </c>
      <c r="EK48" t="str">
        <f>IFERROR(__xludf.DUMMYFUNCTION("""COMPUTED_VALUE"""),"-")</f>
        <v>-</v>
      </c>
      <c r="EL48" t="str">
        <f>IFERROR(__xludf.DUMMYFUNCTION("""COMPUTED_VALUE"""),"-")</f>
        <v>-</v>
      </c>
      <c r="EM48" t="str">
        <f>IFERROR(__xludf.DUMMYFUNCTION("""COMPUTED_VALUE"""),"-")</f>
        <v>-</v>
      </c>
      <c r="EN48" t="str">
        <f>IFERROR(__xludf.DUMMYFUNCTION("""COMPUTED_VALUE"""),"-")</f>
        <v>-</v>
      </c>
      <c r="EO48" t="str">
        <f>IFERROR(__xludf.DUMMYFUNCTION("""COMPUTED_VALUE"""),"-")</f>
        <v>-</v>
      </c>
      <c r="EP48" t="str">
        <f>IFERROR(__xludf.DUMMYFUNCTION("""COMPUTED_VALUE"""),"-")</f>
        <v>-</v>
      </c>
      <c r="EQ48" t="str">
        <f>IFERROR(__xludf.DUMMYFUNCTION("""COMPUTED_VALUE"""),"x")</f>
        <v>x</v>
      </c>
      <c r="ER48" t="str">
        <f>IFERROR(__xludf.DUMMYFUNCTION("""COMPUTED_VALUE"""),"-")</f>
        <v>-</v>
      </c>
      <c r="ES48" t="str">
        <f>IFERROR(__xludf.DUMMYFUNCTION("""COMPUTED_VALUE"""),"-")</f>
        <v>-</v>
      </c>
      <c r="ET48" t="str">
        <f>IFERROR(__xludf.DUMMYFUNCTION("""COMPUTED_VALUE"""),"-")</f>
        <v>-</v>
      </c>
      <c r="EU48" t="str">
        <f>IFERROR(__xludf.DUMMYFUNCTION("""COMPUTED_VALUE"""),"-")</f>
        <v>-</v>
      </c>
      <c r="EV48" t="str">
        <f>IFERROR(__xludf.DUMMYFUNCTION("""COMPUTED_VALUE"""),"-")</f>
        <v>-</v>
      </c>
      <c r="EW48" t="str">
        <f>IFERROR(__xludf.DUMMYFUNCTION("""COMPUTED_VALUE"""),"-")</f>
        <v>-</v>
      </c>
      <c r="EX48" t="str">
        <f>IFERROR(__xludf.DUMMYFUNCTION("""COMPUTED_VALUE"""),"-")</f>
        <v>-</v>
      </c>
      <c r="EY48" t="str">
        <f>IFERROR(__xludf.DUMMYFUNCTION("""COMPUTED_VALUE"""),"-")</f>
        <v>-</v>
      </c>
      <c r="EZ48" t="str">
        <f>IFERROR(__xludf.DUMMYFUNCTION("""COMPUTED_VALUE"""),"-")</f>
        <v>-</v>
      </c>
      <c r="FA48" t="str">
        <f>IFERROR(__xludf.DUMMYFUNCTION("""COMPUTED_VALUE"""),"-")</f>
        <v>-</v>
      </c>
      <c r="FB48" t="str">
        <f>IFERROR(__xludf.DUMMYFUNCTION("""COMPUTED_VALUE"""),"-")</f>
        <v>-</v>
      </c>
      <c r="FC48" t="str">
        <f>IFERROR(__xludf.DUMMYFUNCTION("""COMPUTED_VALUE"""),"-")</f>
        <v>-</v>
      </c>
      <c r="FD48" t="str">
        <f>IFERROR(__xludf.DUMMYFUNCTION("""COMPUTED_VALUE"""),"-")</f>
        <v>-</v>
      </c>
      <c r="FE48" t="str">
        <f>IFERROR(__xludf.DUMMYFUNCTION("""COMPUTED_VALUE"""),"-")</f>
        <v>-</v>
      </c>
      <c r="FF48" t="str">
        <f>IFERROR(__xludf.DUMMYFUNCTION("""COMPUTED_VALUE"""),"-")</f>
        <v>-</v>
      </c>
      <c r="FG48" t="str">
        <f>IFERROR(__xludf.DUMMYFUNCTION("""COMPUTED_VALUE"""),"-")</f>
        <v>-</v>
      </c>
      <c r="FH48" t="str">
        <f>IFERROR(__xludf.DUMMYFUNCTION("""COMPUTED_VALUE"""),"-")</f>
        <v>-</v>
      </c>
      <c r="FI48" t="str">
        <f>IFERROR(__xludf.DUMMYFUNCTION("""COMPUTED_VALUE"""),"-")</f>
        <v>-</v>
      </c>
      <c r="FJ48" t="str">
        <f>IFERROR(__xludf.DUMMYFUNCTION("""COMPUTED_VALUE"""),"-")</f>
        <v>-</v>
      </c>
      <c r="FK48" t="str">
        <f>IFERROR(__xludf.DUMMYFUNCTION("""COMPUTED_VALUE"""),"-")</f>
        <v>-</v>
      </c>
      <c r="FL48" t="str">
        <f>IFERROR(__xludf.DUMMYFUNCTION("""COMPUTED_VALUE"""),"-")</f>
        <v>-</v>
      </c>
      <c r="FM48" t="str">
        <f>IFERROR(__xludf.DUMMYFUNCTION("""COMPUTED_VALUE"""),"-")</f>
        <v>-</v>
      </c>
      <c r="FN48" t="str">
        <f>IFERROR(__xludf.DUMMYFUNCTION("""COMPUTED_VALUE"""),"-")</f>
        <v>-</v>
      </c>
      <c r="FO48" t="str">
        <f>IFERROR(__xludf.DUMMYFUNCTION("""COMPUTED_VALUE"""),"-")</f>
        <v>-</v>
      </c>
      <c r="FP48" t="str">
        <f>IFERROR(__xludf.DUMMYFUNCTION("""COMPUTED_VALUE"""),"-")</f>
        <v>-</v>
      </c>
      <c r="FQ48" t="str">
        <f>IFERROR(__xludf.DUMMYFUNCTION("""COMPUTED_VALUE"""),"-")</f>
        <v>-</v>
      </c>
      <c r="FR48" t="str">
        <f>IFERROR(__xludf.DUMMYFUNCTION("""COMPUTED_VALUE"""),"-")</f>
        <v>-</v>
      </c>
      <c r="FS48" t="str">
        <f>IFERROR(__xludf.DUMMYFUNCTION("""COMPUTED_VALUE"""),"-")</f>
        <v>-</v>
      </c>
      <c r="FT48" t="str">
        <f>IFERROR(__xludf.DUMMYFUNCTION("""COMPUTED_VALUE"""),"x")</f>
        <v>x</v>
      </c>
      <c r="FU48" t="str">
        <f>IFERROR(__xludf.DUMMYFUNCTION("""COMPUTED_VALUE"""),"-")</f>
        <v>-</v>
      </c>
      <c r="FV48" t="str">
        <f>IFERROR(__xludf.DUMMYFUNCTION("""COMPUTED_VALUE"""),"-")</f>
        <v>-</v>
      </c>
      <c r="FW48" t="str">
        <f>IFERROR(__xludf.DUMMYFUNCTION("""COMPUTED_VALUE"""),"-")</f>
        <v>-</v>
      </c>
      <c r="FX48" t="str">
        <f>IFERROR(__xludf.DUMMYFUNCTION("""COMPUTED_VALUE"""),"-")</f>
        <v>-</v>
      </c>
      <c r="FY48" t="str">
        <f>IFERROR(__xludf.DUMMYFUNCTION("""COMPUTED_VALUE"""),"-")</f>
        <v>-</v>
      </c>
      <c r="FZ48" t="str">
        <f>IFERROR(__xludf.DUMMYFUNCTION("""COMPUTED_VALUE"""),"-")</f>
        <v>-</v>
      </c>
      <c r="GA48" t="str">
        <f>IFERROR(__xludf.DUMMYFUNCTION("""COMPUTED_VALUE"""),"-")</f>
        <v>-</v>
      </c>
      <c r="GB48" t="str">
        <f>IFERROR(__xludf.DUMMYFUNCTION("""COMPUTED_VALUE"""),"-")</f>
        <v>-</v>
      </c>
      <c r="GC48" t="str">
        <f>IFERROR(__xludf.DUMMYFUNCTION("""COMPUTED_VALUE"""),"-")</f>
        <v>-</v>
      </c>
      <c r="GD48" t="str">
        <f>IFERROR(__xludf.DUMMYFUNCTION("""COMPUTED_VALUE"""),"-")</f>
        <v>-</v>
      </c>
      <c r="GE48" t="str">
        <f>IFERROR(__xludf.DUMMYFUNCTION("""COMPUTED_VALUE"""),"-")</f>
        <v>-</v>
      </c>
      <c r="GF48" t="str">
        <f>IFERROR(__xludf.DUMMYFUNCTION("""COMPUTED_VALUE"""),"-")</f>
        <v>-</v>
      </c>
      <c r="GG48" t="str">
        <f>IFERROR(__xludf.DUMMYFUNCTION("""COMPUTED_VALUE"""),"-")</f>
        <v>-</v>
      </c>
      <c r="GH48" t="str">
        <f>IFERROR(__xludf.DUMMYFUNCTION("""COMPUTED_VALUE"""),"-")</f>
        <v>-</v>
      </c>
      <c r="GI48" t="str">
        <f>IFERROR(__xludf.DUMMYFUNCTION("""COMPUTED_VALUE"""),"-")</f>
        <v>-</v>
      </c>
      <c r="GJ48" t="str">
        <f>IFERROR(__xludf.DUMMYFUNCTION("""COMPUTED_VALUE"""),"-")</f>
        <v>-</v>
      </c>
      <c r="GK48" t="str">
        <f>IFERROR(__xludf.DUMMYFUNCTION("""COMPUTED_VALUE"""),"-")</f>
        <v>-</v>
      </c>
      <c r="GL48" t="str">
        <f>IFERROR(__xludf.DUMMYFUNCTION("""COMPUTED_VALUE"""),"-")</f>
        <v>-</v>
      </c>
      <c r="GM48" t="str">
        <f>IFERROR(__xludf.DUMMYFUNCTION("""COMPUTED_VALUE"""),"-")</f>
        <v>-</v>
      </c>
      <c r="GN48" t="str">
        <f>IFERROR(__xludf.DUMMYFUNCTION("""COMPUTED_VALUE"""),"-")</f>
        <v>-</v>
      </c>
      <c r="GO48" t="str">
        <f>IFERROR(__xludf.DUMMYFUNCTION("""COMPUTED_VALUE"""),"-")</f>
        <v>-</v>
      </c>
      <c r="GP48" t="str">
        <f>IFERROR(__xludf.DUMMYFUNCTION("""COMPUTED_VALUE"""),"-")</f>
        <v>-</v>
      </c>
      <c r="GQ48" t="str">
        <f>IFERROR(__xludf.DUMMYFUNCTION("""COMPUTED_VALUE"""),"-")</f>
        <v>-</v>
      </c>
      <c r="GR48" t="str">
        <f>IFERROR(__xludf.DUMMYFUNCTION("""COMPUTED_VALUE"""),"-")</f>
        <v>-</v>
      </c>
      <c r="GS48" t="str">
        <f>IFERROR(__xludf.DUMMYFUNCTION("""COMPUTED_VALUE"""),"x")</f>
        <v>x</v>
      </c>
      <c r="GT48" t="str">
        <f>IFERROR(__xludf.DUMMYFUNCTION("""COMPUTED_VALUE"""),"x")</f>
        <v>x</v>
      </c>
      <c r="GU48">
        <f>IFERROR(__xludf.DUMMYFUNCTION("""COMPUTED_VALUE"""),1.0)</f>
        <v>1</v>
      </c>
      <c r="GV48">
        <f>IFERROR(__xludf.DUMMYFUNCTION("""COMPUTED_VALUE"""),1.0)</f>
        <v>1</v>
      </c>
      <c r="GW48">
        <f>IFERROR(__xludf.DUMMYFUNCTION("""COMPUTED_VALUE"""),1.0)</f>
        <v>1</v>
      </c>
      <c r="GX48">
        <f>IFERROR(__xludf.DUMMYFUNCTION("""COMPUTED_VALUE"""),1.0)</f>
        <v>1</v>
      </c>
      <c r="GY48">
        <f>IFERROR(__xludf.DUMMYFUNCTION("""COMPUTED_VALUE"""),1.0)</f>
        <v>1</v>
      </c>
      <c r="GZ48">
        <f>IFERROR(__xludf.DUMMYFUNCTION("""COMPUTED_VALUE"""),1.0)</f>
        <v>1</v>
      </c>
      <c r="HA48">
        <f>IFERROR(__xludf.DUMMYFUNCTION("""COMPUTED_VALUE"""),1.0)</f>
        <v>1</v>
      </c>
      <c r="HB48">
        <f>IFERROR(__xludf.DUMMYFUNCTION("""COMPUTED_VALUE"""),1.0)</f>
        <v>1</v>
      </c>
      <c r="HC48">
        <f>IFERROR(__xludf.DUMMYFUNCTION("""COMPUTED_VALUE"""),1.0)</f>
        <v>1</v>
      </c>
      <c r="HD48">
        <f>IFERROR(__xludf.DUMMYFUNCTION("""COMPUTED_VALUE"""),1.0)</f>
        <v>1</v>
      </c>
      <c r="HE48">
        <f>IFERROR(__xludf.DUMMYFUNCTION("""COMPUTED_VALUE"""),1.0)</f>
        <v>1</v>
      </c>
      <c r="HF48">
        <f>IFERROR(__xludf.DUMMYFUNCTION("""COMPUTED_VALUE"""),1.0)</f>
        <v>1</v>
      </c>
      <c r="HG48">
        <f>IFERROR(__xludf.DUMMYFUNCTION("""COMPUTED_VALUE"""),1.0)</f>
        <v>1</v>
      </c>
      <c r="HH48">
        <f>IFERROR(__xludf.DUMMYFUNCTION("""COMPUTED_VALUE"""),1.0)</f>
        <v>1</v>
      </c>
      <c r="HI48">
        <f>IFERROR(__xludf.DUMMYFUNCTION("""COMPUTED_VALUE"""),1.0)</f>
        <v>1</v>
      </c>
      <c r="HJ48">
        <f>IFERROR(__xludf.DUMMYFUNCTION("""COMPUTED_VALUE"""),1.0)</f>
        <v>1</v>
      </c>
      <c r="HK48">
        <f>IFERROR(__xludf.DUMMYFUNCTION("""COMPUTED_VALUE"""),1.0)</f>
        <v>1</v>
      </c>
      <c r="HL48">
        <f>IFERROR(__xludf.DUMMYFUNCTION("""COMPUTED_VALUE"""),1.0)</f>
        <v>1</v>
      </c>
      <c r="HM48">
        <f>IFERROR(__xludf.DUMMYFUNCTION("""COMPUTED_VALUE"""),1.0)</f>
        <v>1</v>
      </c>
      <c r="HN48">
        <f>IFERROR(__xludf.DUMMYFUNCTION("""COMPUTED_VALUE"""),1.0)</f>
        <v>1</v>
      </c>
      <c r="HO48">
        <f>IFERROR(__xludf.DUMMYFUNCTION("""COMPUTED_VALUE"""),1.0)</f>
        <v>1</v>
      </c>
      <c r="HP48">
        <f>IFERROR(__xludf.DUMMYFUNCTION("""COMPUTED_VALUE"""),1.0)</f>
        <v>1</v>
      </c>
      <c r="HQ48">
        <f>IFERROR(__xludf.DUMMYFUNCTION("""COMPUTED_VALUE"""),1.0)</f>
        <v>1</v>
      </c>
      <c r="HR48">
        <f>IFERROR(__xludf.DUMMYFUNCTION("""COMPUTED_VALUE"""),1.0)</f>
        <v>1</v>
      </c>
      <c r="HS48">
        <f>IFERROR(__xludf.DUMMYFUNCTION("""COMPUTED_VALUE"""),1.0)</f>
        <v>1</v>
      </c>
      <c r="HT48">
        <f>IFERROR(__xludf.DUMMYFUNCTION("""COMPUTED_VALUE"""),1.0)</f>
        <v>1</v>
      </c>
      <c r="HU48">
        <f>IFERROR(__xludf.DUMMYFUNCTION("""COMPUTED_VALUE"""),1.0)</f>
        <v>1</v>
      </c>
      <c r="HV48">
        <f>IFERROR(__xludf.DUMMYFUNCTION("""COMPUTED_VALUE"""),1.0)</f>
        <v>1</v>
      </c>
      <c r="HW48">
        <f>IFERROR(__xludf.DUMMYFUNCTION("""COMPUTED_VALUE"""),1.0)</f>
        <v>1</v>
      </c>
      <c r="HX48">
        <f>IFERROR(__xludf.DUMMYFUNCTION("""COMPUTED_VALUE"""),1.0)</f>
        <v>1</v>
      </c>
      <c r="HY48">
        <f>IFERROR(__xludf.DUMMYFUNCTION("""COMPUTED_VALUE"""),1.0)</f>
        <v>1</v>
      </c>
      <c r="HZ48">
        <f>IFERROR(__xludf.DUMMYFUNCTION("""COMPUTED_VALUE"""),1.0)</f>
        <v>1</v>
      </c>
      <c r="IA48">
        <f>IFERROR(__xludf.DUMMYFUNCTION("""COMPUTED_VALUE"""),1.0)</f>
        <v>1</v>
      </c>
      <c r="IB48">
        <f>IFERROR(__xludf.DUMMYFUNCTION("""COMPUTED_VALUE"""),1.0)</f>
        <v>1</v>
      </c>
      <c r="IC48">
        <f>IFERROR(__xludf.DUMMYFUNCTION("""COMPUTED_VALUE"""),1.0)</f>
        <v>1</v>
      </c>
      <c r="ID48">
        <f>IFERROR(__xludf.DUMMYFUNCTION("""COMPUTED_VALUE"""),1.0)</f>
        <v>1</v>
      </c>
      <c r="IE48">
        <f>IFERROR(__xludf.DUMMYFUNCTION("""COMPUTED_VALUE"""),1.0)</f>
        <v>1</v>
      </c>
      <c r="IF48">
        <f>IFERROR(__xludf.DUMMYFUNCTION("""COMPUTED_VALUE"""),1.0)</f>
        <v>1</v>
      </c>
      <c r="IG48">
        <f>IFERROR(__xludf.DUMMYFUNCTION("""COMPUTED_VALUE"""),1.0)</f>
        <v>1</v>
      </c>
      <c r="IH48">
        <f>IFERROR(__xludf.DUMMYFUNCTION("""COMPUTED_VALUE"""),1.0)</f>
        <v>1</v>
      </c>
      <c r="II48">
        <f>IFERROR(__xludf.DUMMYFUNCTION("""COMPUTED_VALUE"""),1.0)</f>
        <v>1</v>
      </c>
      <c r="IJ48">
        <f>IFERROR(__xludf.DUMMYFUNCTION("""COMPUTED_VALUE"""),1.0)</f>
        <v>1</v>
      </c>
      <c r="IK48" t="str">
        <f>IFERROR(__xludf.DUMMYFUNCTION("""COMPUTED_VALUE"""),"x")</f>
        <v>x</v>
      </c>
      <c r="IL48">
        <f>IFERROR(__xludf.DUMMYFUNCTION("""COMPUTED_VALUE"""),0.0)</f>
        <v>0</v>
      </c>
      <c r="IM48">
        <f>IFERROR(__xludf.DUMMYFUNCTION("""COMPUTED_VALUE"""),1.0)</f>
        <v>1</v>
      </c>
      <c r="IN48">
        <f>IFERROR(__xludf.DUMMYFUNCTION("""COMPUTED_VALUE"""),0.0)</f>
        <v>0</v>
      </c>
      <c r="IO48">
        <f>IFERROR(__xludf.DUMMYFUNCTION("""COMPUTED_VALUE"""),1.0)</f>
        <v>1</v>
      </c>
      <c r="IP48">
        <f>IFERROR(__xludf.DUMMYFUNCTION("""COMPUTED_VALUE"""),0.0)</f>
        <v>0</v>
      </c>
      <c r="IQ48">
        <f>IFERROR(__xludf.DUMMYFUNCTION("""COMPUTED_VALUE"""),0.0)</f>
        <v>0</v>
      </c>
      <c r="IR48">
        <f>IFERROR(__xludf.DUMMYFUNCTION("""COMPUTED_VALUE"""),0.0)</f>
        <v>0</v>
      </c>
      <c r="IS48">
        <f>IFERROR(__xludf.DUMMYFUNCTION("""COMPUTED_VALUE"""),0.0)</f>
        <v>0</v>
      </c>
      <c r="IT48">
        <f>IFERROR(__xludf.DUMMYFUNCTION("""COMPUTED_VALUE"""),1.0)</f>
        <v>1</v>
      </c>
      <c r="IU48">
        <f>IFERROR(__xludf.DUMMYFUNCTION("""COMPUTED_VALUE"""),1.0)</f>
        <v>1</v>
      </c>
      <c r="IV48">
        <f>IFERROR(__xludf.DUMMYFUNCTION("""COMPUTED_VALUE"""),1.0)</f>
        <v>1</v>
      </c>
      <c r="IW48">
        <f>IFERROR(__xludf.DUMMYFUNCTION("""COMPUTED_VALUE"""),1.0)</f>
        <v>1</v>
      </c>
      <c r="IX48">
        <f>IFERROR(__xludf.DUMMYFUNCTION("""COMPUTED_VALUE"""),1.0)</f>
        <v>1</v>
      </c>
      <c r="IY48">
        <f>IFERROR(__xludf.DUMMYFUNCTION("""COMPUTED_VALUE"""),1.0)</f>
        <v>1</v>
      </c>
      <c r="IZ48">
        <f>IFERROR(__xludf.DUMMYFUNCTION("""COMPUTED_VALUE"""),0.0)</f>
        <v>0</v>
      </c>
      <c r="JA48">
        <f>IFERROR(__xludf.DUMMYFUNCTION("""COMPUTED_VALUE"""),0.0)</f>
        <v>0</v>
      </c>
      <c r="JB48">
        <f>IFERROR(__xludf.DUMMYFUNCTION("""COMPUTED_VALUE"""),0.0)</f>
        <v>0</v>
      </c>
      <c r="JC48">
        <f>IFERROR(__xludf.DUMMYFUNCTION("""COMPUTED_VALUE"""),0.0)</f>
        <v>0</v>
      </c>
      <c r="JD48">
        <f>IFERROR(__xludf.DUMMYFUNCTION("""COMPUTED_VALUE"""),0.0)</f>
        <v>0</v>
      </c>
      <c r="JE48">
        <f>IFERROR(__xludf.DUMMYFUNCTION("""COMPUTED_VALUE"""),0.0)</f>
        <v>0</v>
      </c>
      <c r="JF48">
        <f>IFERROR(__xludf.DUMMYFUNCTION("""COMPUTED_VALUE"""),0.0)</f>
        <v>0</v>
      </c>
      <c r="JG48">
        <f>IFERROR(__xludf.DUMMYFUNCTION("""COMPUTED_VALUE"""),0.0)</f>
        <v>0</v>
      </c>
      <c r="JH48">
        <f>IFERROR(__xludf.DUMMYFUNCTION("""COMPUTED_VALUE"""),0.0)</f>
        <v>0</v>
      </c>
      <c r="JI48">
        <f>IFERROR(__xludf.DUMMYFUNCTION("""COMPUTED_VALUE"""),0.0)</f>
        <v>0</v>
      </c>
      <c r="JJ48">
        <f>IFERROR(__xludf.DUMMYFUNCTION("""COMPUTED_VALUE"""),0.0)</f>
        <v>0</v>
      </c>
      <c r="JK48">
        <f>IFERROR(__xludf.DUMMYFUNCTION("""COMPUTED_VALUE"""),0.0)</f>
        <v>0</v>
      </c>
      <c r="JL48">
        <f>IFERROR(__xludf.DUMMYFUNCTION("""COMPUTED_VALUE"""),0.0)</f>
        <v>0</v>
      </c>
      <c r="JM48">
        <f>IFERROR(__xludf.DUMMYFUNCTION("""COMPUTED_VALUE"""),0.0)</f>
        <v>0</v>
      </c>
      <c r="JN48">
        <f>IFERROR(__xludf.DUMMYFUNCTION("""COMPUTED_VALUE"""),0.0)</f>
        <v>0</v>
      </c>
      <c r="JO48">
        <f>IFERROR(__xludf.DUMMYFUNCTION("""COMPUTED_VALUE"""),0.0)</f>
        <v>0</v>
      </c>
      <c r="JP48">
        <f>IFERROR(__xludf.DUMMYFUNCTION("""COMPUTED_VALUE"""),0.0)</f>
        <v>0</v>
      </c>
      <c r="JQ48">
        <f>IFERROR(__xludf.DUMMYFUNCTION("""COMPUTED_VALUE"""),1.0)</f>
        <v>1</v>
      </c>
      <c r="JR48">
        <f>IFERROR(__xludf.DUMMYFUNCTION("""COMPUTED_VALUE"""),0.0)</f>
        <v>0</v>
      </c>
      <c r="JS48" t="str">
        <f>IFERROR(__xludf.DUMMYFUNCTION("""COMPUTED_VALUE"""),"x")</f>
        <v>x</v>
      </c>
      <c r="JT48">
        <f>IFERROR(__xludf.DUMMYFUNCTION("""COMPUTED_VALUE"""),0.0)</f>
        <v>0</v>
      </c>
      <c r="JU48">
        <f>IFERROR(__xludf.DUMMYFUNCTION("""COMPUTED_VALUE"""),0.0)</f>
        <v>0</v>
      </c>
      <c r="JV48">
        <f>IFERROR(__xludf.DUMMYFUNCTION("""COMPUTED_VALUE"""),0.0)</f>
        <v>0</v>
      </c>
      <c r="JW48">
        <f>IFERROR(__xludf.DUMMYFUNCTION("""COMPUTED_VALUE"""),0.0)</f>
        <v>0</v>
      </c>
      <c r="JX48">
        <f>IFERROR(__xludf.DUMMYFUNCTION("""COMPUTED_VALUE"""),0.0)</f>
        <v>0</v>
      </c>
      <c r="JY48">
        <f>IFERROR(__xludf.DUMMYFUNCTION("""COMPUTED_VALUE"""),0.0)</f>
        <v>0</v>
      </c>
      <c r="JZ48">
        <f>IFERROR(__xludf.DUMMYFUNCTION("""COMPUTED_VALUE"""),0.0)</f>
        <v>0</v>
      </c>
      <c r="KA48">
        <f>IFERROR(__xludf.DUMMYFUNCTION("""COMPUTED_VALUE"""),0.0)</f>
        <v>0</v>
      </c>
      <c r="KB48">
        <f>IFERROR(__xludf.DUMMYFUNCTION("""COMPUTED_VALUE"""),0.0)</f>
        <v>0</v>
      </c>
      <c r="KC48">
        <f>IFERROR(__xludf.DUMMYFUNCTION("""COMPUTED_VALUE"""),0.0)</f>
        <v>0</v>
      </c>
      <c r="KD48">
        <f>IFERROR(__xludf.DUMMYFUNCTION("""COMPUTED_VALUE"""),0.0)</f>
        <v>0</v>
      </c>
      <c r="KE48">
        <f>IFERROR(__xludf.DUMMYFUNCTION("""COMPUTED_VALUE"""),0.0)</f>
        <v>0</v>
      </c>
      <c r="KF48">
        <f>IFERROR(__xludf.DUMMYFUNCTION("""COMPUTED_VALUE"""),0.0)</f>
        <v>0</v>
      </c>
      <c r="KG48">
        <f>IFERROR(__xludf.DUMMYFUNCTION("""COMPUTED_VALUE"""),0.0)</f>
        <v>0</v>
      </c>
      <c r="KH48">
        <f>IFERROR(__xludf.DUMMYFUNCTION("""COMPUTED_VALUE"""),0.0)</f>
        <v>0</v>
      </c>
      <c r="KI48">
        <f>IFERROR(__xludf.DUMMYFUNCTION("""COMPUTED_VALUE"""),0.0)</f>
        <v>0</v>
      </c>
      <c r="KJ48">
        <f>IFERROR(__xludf.DUMMYFUNCTION("""COMPUTED_VALUE"""),0.0)</f>
        <v>0</v>
      </c>
      <c r="KK48">
        <f>IFERROR(__xludf.DUMMYFUNCTION("""COMPUTED_VALUE"""),0.0)</f>
        <v>0</v>
      </c>
      <c r="KL48">
        <f>IFERROR(__xludf.DUMMYFUNCTION("""COMPUTED_VALUE"""),0.0)</f>
        <v>0</v>
      </c>
      <c r="KM48">
        <f>IFERROR(__xludf.DUMMYFUNCTION("""COMPUTED_VALUE"""),0.0)</f>
        <v>0</v>
      </c>
      <c r="KN48">
        <f>IFERROR(__xludf.DUMMYFUNCTION("""COMPUTED_VALUE"""),0.0)</f>
        <v>0</v>
      </c>
      <c r="KO48">
        <f>IFERROR(__xludf.DUMMYFUNCTION("""COMPUTED_VALUE"""),0.0)</f>
        <v>0</v>
      </c>
      <c r="KP48">
        <f>IFERROR(__xludf.DUMMYFUNCTION("""COMPUTED_VALUE"""),0.0)</f>
        <v>0</v>
      </c>
      <c r="KQ48">
        <f>IFERROR(__xludf.DUMMYFUNCTION("""COMPUTED_VALUE"""),0.0)</f>
        <v>0</v>
      </c>
      <c r="KR48">
        <f>IFERROR(__xludf.DUMMYFUNCTION("""COMPUTED_VALUE"""),0.0)</f>
        <v>0</v>
      </c>
      <c r="KS48">
        <f>IFERROR(__xludf.DUMMYFUNCTION("""COMPUTED_VALUE"""),0.0)</f>
        <v>0</v>
      </c>
      <c r="KT48">
        <f>IFERROR(__xludf.DUMMYFUNCTION("""COMPUTED_VALUE"""),0.0)</f>
        <v>0</v>
      </c>
      <c r="KU48">
        <f>IFERROR(__xludf.DUMMYFUNCTION("""COMPUTED_VALUE"""),0.0)</f>
        <v>0</v>
      </c>
      <c r="KV48">
        <f>IFERROR(__xludf.DUMMYFUNCTION("""COMPUTED_VALUE"""),0.0)</f>
        <v>0</v>
      </c>
      <c r="KW48">
        <f>IFERROR(__xludf.DUMMYFUNCTION("""COMPUTED_VALUE"""),0.0)</f>
        <v>0</v>
      </c>
      <c r="KX48">
        <f>IFERROR(__xludf.DUMMYFUNCTION("""COMPUTED_VALUE"""),0.0)</f>
        <v>0</v>
      </c>
      <c r="KY48">
        <f>IFERROR(__xludf.DUMMYFUNCTION("""COMPUTED_VALUE"""),0.0)</f>
        <v>0</v>
      </c>
      <c r="KZ48" t="str">
        <f>IFERROR(__xludf.DUMMYFUNCTION("""COMPUTED_VALUE"""),"x")</f>
        <v>x</v>
      </c>
      <c r="LA48">
        <f>IFERROR(__xludf.DUMMYFUNCTION("""COMPUTED_VALUE"""),0.0)</f>
        <v>0</v>
      </c>
      <c r="LB48">
        <f>IFERROR(__xludf.DUMMYFUNCTION("""COMPUTED_VALUE"""),0.0)</f>
        <v>0</v>
      </c>
      <c r="LC48">
        <f>IFERROR(__xludf.DUMMYFUNCTION("""COMPUTED_VALUE"""),0.0)</f>
        <v>0</v>
      </c>
      <c r="LD48">
        <f>IFERROR(__xludf.DUMMYFUNCTION("""COMPUTED_VALUE"""),0.0)</f>
        <v>0</v>
      </c>
      <c r="LE48">
        <f>IFERROR(__xludf.DUMMYFUNCTION("""COMPUTED_VALUE"""),0.0)</f>
        <v>0</v>
      </c>
      <c r="LF48">
        <f>IFERROR(__xludf.DUMMYFUNCTION("""COMPUTED_VALUE"""),0.0)</f>
        <v>0</v>
      </c>
      <c r="LG48">
        <f>IFERROR(__xludf.DUMMYFUNCTION("""COMPUTED_VALUE"""),0.0)</f>
        <v>0</v>
      </c>
      <c r="LH48">
        <f>IFERROR(__xludf.DUMMYFUNCTION("""COMPUTED_VALUE"""),0.0)</f>
        <v>0</v>
      </c>
      <c r="LI48">
        <f>IFERROR(__xludf.DUMMYFUNCTION("""COMPUTED_VALUE"""),0.0)</f>
        <v>0</v>
      </c>
      <c r="LJ48">
        <f>IFERROR(__xludf.DUMMYFUNCTION("""COMPUTED_VALUE"""),0.0)</f>
        <v>0</v>
      </c>
      <c r="LK48">
        <f>IFERROR(__xludf.DUMMYFUNCTION("""COMPUTED_VALUE"""),0.0)</f>
        <v>0</v>
      </c>
      <c r="LL48">
        <f>IFERROR(__xludf.DUMMYFUNCTION("""COMPUTED_VALUE"""),0.0)</f>
        <v>0</v>
      </c>
      <c r="LM48">
        <f>IFERROR(__xludf.DUMMYFUNCTION("""COMPUTED_VALUE"""),0.0)</f>
        <v>0</v>
      </c>
      <c r="LN48">
        <f>IFERROR(__xludf.DUMMYFUNCTION("""COMPUTED_VALUE"""),0.0)</f>
        <v>0</v>
      </c>
      <c r="LO48">
        <f>IFERROR(__xludf.DUMMYFUNCTION("""COMPUTED_VALUE"""),0.0)</f>
        <v>0</v>
      </c>
      <c r="LP48">
        <f>IFERROR(__xludf.DUMMYFUNCTION("""COMPUTED_VALUE"""),0.0)</f>
        <v>0</v>
      </c>
      <c r="LQ48" t="str">
        <f>IFERROR(__xludf.DUMMYFUNCTION("""COMPUTED_VALUE"""),"x")</f>
        <v>x</v>
      </c>
      <c r="LR48">
        <f>IFERROR(__xludf.DUMMYFUNCTION("""COMPUTED_VALUE"""),0.0)</f>
        <v>0</v>
      </c>
      <c r="LS48">
        <f>IFERROR(__xludf.DUMMYFUNCTION("""COMPUTED_VALUE"""),0.0)</f>
        <v>0</v>
      </c>
      <c r="LT48">
        <f>IFERROR(__xludf.DUMMYFUNCTION("""COMPUTED_VALUE"""),0.0)</f>
        <v>0</v>
      </c>
      <c r="LU48">
        <f>IFERROR(__xludf.DUMMYFUNCTION("""COMPUTED_VALUE"""),0.0)</f>
        <v>0</v>
      </c>
      <c r="LV48">
        <f>IFERROR(__xludf.DUMMYFUNCTION("""COMPUTED_VALUE"""),0.0)</f>
        <v>0</v>
      </c>
      <c r="LW48">
        <f>IFERROR(__xludf.DUMMYFUNCTION("""COMPUTED_VALUE"""),0.0)</f>
        <v>0</v>
      </c>
      <c r="LX48">
        <f>IFERROR(__xludf.DUMMYFUNCTION("""COMPUTED_VALUE"""),0.0)</f>
        <v>0</v>
      </c>
      <c r="LY48">
        <f>IFERROR(__xludf.DUMMYFUNCTION("""COMPUTED_VALUE"""),0.0)</f>
        <v>0</v>
      </c>
      <c r="LZ48">
        <f>IFERROR(__xludf.DUMMYFUNCTION("""COMPUTED_VALUE"""),0.0)</f>
        <v>0</v>
      </c>
      <c r="MA48">
        <f>IFERROR(__xludf.DUMMYFUNCTION("""COMPUTED_VALUE"""),0.0)</f>
        <v>0</v>
      </c>
      <c r="MB48">
        <f>IFERROR(__xludf.DUMMYFUNCTION("""COMPUTED_VALUE"""),0.0)</f>
        <v>0</v>
      </c>
      <c r="MC48">
        <f>IFERROR(__xludf.DUMMYFUNCTION("""COMPUTED_VALUE"""),0.0)</f>
        <v>0</v>
      </c>
      <c r="MD48">
        <f>IFERROR(__xludf.DUMMYFUNCTION("""COMPUTED_VALUE"""),0.0)</f>
        <v>0</v>
      </c>
      <c r="ME48">
        <f>IFERROR(__xludf.DUMMYFUNCTION("""COMPUTED_VALUE"""),0.0)</f>
        <v>0</v>
      </c>
      <c r="MF48">
        <f>IFERROR(__xludf.DUMMYFUNCTION("""COMPUTED_VALUE"""),0.0)</f>
        <v>0</v>
      </c>
      <c r="MG48">
        <f>IFERROR(__xludf.DUMMYFUNCTION("""COMPUTED_VALUE"""),0.0)</f>
        <v>0</v>
      </c>
      <c r="MH48">
        <f>IFERROR(__xludf.DUMMYFUNCTION("""COMPUTED_VALUE"""),0.0)</f>
        <v>0</v>
      </c>
      <c r="MI48">
        <f>IFERROR(__xludf.DUMMYFUNCTION("""COMPUTED_VALUE"""),0.0)</f>
        <v>0</v>
      </c>
      <c r="MJ48">
        <f>IFERROR(__xludf.DUMMYFUNCTION("""COMPUTED_VALUE"""),0.0)</f>
        <v>0</v>
      </c>
      <c r="MK48">
        <f>IFERROR(__xludf.DUMMYFUNCTION("""COMPUTED_VALUE"""),0.0)</f>
        <v>0</v>
      </c>
      <c r="ML48">
        <f>IFERROR(__xludf.DUMMYFUNCTION("""COMPUTED_VALUE"""),0.0)</f>
        <v>0</v>
      </c>
      <c r="MM48">
        <f>IFERROR(__xludf.DUMMYFUNCTION("""COMPUTED_VALUE"""),0.0)</f>
        <v>0</v>
      </c>
      <c r="MN48">
        <f>IFERROR(__xludf.DUMMYFUNCTION("""COMPUTED_VALUE"""),0.0)</f>
        <v>0</v>
      </c>
      <c r="MO48">
        <f>IFERROR(__xludf.DUMMYFUNCTION("""COMPUTED_VALUE"""),0.0)</f>
        <v>0</v>
      </c>
      <c r="MP48">
        <f>IFERROR(__xludf.DUMMYFUNCTION("""COMPUTED_VALUE"""),0.0)</f>
        <v>0</v>
      </c>
      <c r="MQ48">
        <f>IFERROR(__xludf.DUMMYFUNCTION("""COMPUTED_VALUE"""),0.0)</f>
        <v>0</v>
      </c>
      <c r="MR48">
        <f>IFERROR(__xludf.DUMMYFUNCTION("""COMPUTED_VALUE"""),0.0)</f>
        <v>0</v>
      </c>
      <c r="MS48">
        <f>IFERROR(__xludf.DUMMYFUNCTION("""COMPUTED_VALUE"""),0.0)</f>
        <v>0</v>
      </c>
      <c r="MT48" t="str">
        <f>IFERROR(__xludf.DUMMYFUNCTION("""COMPUTED_VALUE"""),"x")</f>
        <v>x</v>
      </c>
      <c r="MU48">
        <f>IFERROR(__xludf.DUMMYFUNCTION("""COMPUTED_VALUE"""),0.0)</f>
        <v>0</v>
      </c>
      <c r="MV48">
        <f>IFERROR(__xludf.DUMMYFUNCTION("""COMPUTED_VALUE"""),0.0)</f>
        <v>0</v>
      </c>
      <c r="MW48">
        <f>IFERROR(__xludf.DUMMYFUNCTION("""COMPUTED_VALUE"""),0.0)</f>
        <v>0</v>
      </c>
      <c r="MX48">
        <f>IFERROR(__xludf.DUMMYFUNCTION("""COMPUTED_VALUE"""),0.0)</f>
        <v>0</v>
      </c>
      <c r="MY48">
        <f>IFERROR(__xludf.DUMMYFUNCTION("""COMPUTED_VALUE"""),0.0)</f>
        <v>0</v>
      </c>
      <c r="MZ48">
        <f>IFERROR(__xludf.DUMMYFUNCTION("""COMPUTED_VALUE"""),0.0)</f>
        <v>0</v>
      </c>
      <c r="NA48">
        <f>IFERROR(__xludf.DUMMYFUNCTION("""COMPUTED_VALUE"""),0.0)</f>
        <v>0</v>
      </c>
      <c r="NB48">
        <f>IFERROR(__xludf.DUMMYFUNCTION("""COMPUTED_VALUE"""),0.0)</f>
        <v>0</v>
      </c>
      <c r="NC48">
        <f>IFERROR(__xludf.DUMMYFUNCTION("""COMPUTED_VALUE"""),0.0)</f>
        <v>0</v>
      </c>
      <c r="ND48">
        <f>IFERROR(__xludf.DUMMYFUNCTION("""COMPUTED_VALUE"""),0.0)</f>
        <v>0</v>
      </c>
      <c r="NE48">
        <f>IFERROR(__xludf.DUMMYFUNCTION("""COMPUTED_VALUE"""),0.0)</f>
        <v>0</v>
      </c>
      <c r="NF48">
        <f>IFERROR(__xludf.DUMMYFUNCTION("""COMPUTED_VALUE"""),0.0)</f>
        <v>0</v>
      </c>
      <c r="NG48">
        <f>IFERROR(__xludf.DUMMYFUNCTION("""COMPUTED_VALUE"""),0.0)</f>
        <v>0</v>
      </c>
      <c r="NH48">
        <f>IFERROR(__xludf.DUMMYFUNCTION("""COMPUTED_VALUE"""),0.0)</f>
        <v>0</v>
      </c>
      <c r="NI48">
        <f>IFERROR(__xludf.DUMMYFUNCTION("""COMPUTED_VALUE"""),0.0)</f>
        <v>0</v>
      </c>
      <c r="NJ48">
        <f>IFERROR(__xludf.DUMMYFUNCTION("""COMPUTED_VALUE"""),0.0)</f>
        <v>0</v>
      </c>
      <c r="NK48">
        <f>IFERROR(__xludf.DUMMYFUNCTION("""COMPUTED_VALUE"""),0.0)</f>
        <v>0</v>
      </c>
      <c r="NL48">
        <f>IFERROR(__xludf.DUMMYFUNCTION("""COMPUTED_VALUE"""),0.0)</f>
        <v>0</v>
      </c>
      <c r="NM48">
        <f>IFERROR(__xludf.DUMMYFUNCTION("""COMPUTED_VALUE"""),0.0)</f>
        <v>0</v>
      </c>
      <c r="NN48">
        <f>IFERROR(__xludf.DUMMYFUNCTION("""COMPUTED_VALUE"""),0.0)</f>
        <v>0</v>
      </c>
      <c r="NO48">
        <f>IFERROR(__xludf.DUMMYFUNCTION("""COMPUTED_VALUE"""),0.0)</f>
        <v>0</v>
      </c>
      <c r="NP48">
        <f>IFERROR(__xludf.DUMMYFUNCTION("""COMPUTED_VALUE"""),0.0)</f>
        <v>0</v>
      </c>
      <c r="NQ48">
        <f>IFERROR(__xludf.DUMMYFUNCTION("""COMPUTED_VALUE"""),0.0)</f>
        <v>0</v>
      </c>
      <c r="NR48">
        <f>IFERROR(__xludf.DUMMYFUNCTION("""COMPUTED_VALUE"""),0.0)</f>
        <v>0</v>
      </c>
    </row>
    <row r="49" ht="15.75" customHeight="1">
      <c r="A49">
        <f>IFERROR(__xludf.DUMMYFUNCTION("""COMPUTED_VALUE"""),48.0)</f>
        <v>48</v>
      </c>
      <c r="B49" t="str">
        <f>IFERROR(__xludf.DUMMYFUNCTION("""COMPUTED_VALUE"""),"StanSand")</f>
        <v>StanSand</v>
      </c>
      <c r="C49" t="str">
        <f>IFERROR(__xludf.DUMMYFUNCTION("""COMPUTED_VALUE"""),"Stanislav")</f>
        <v>Stanislav</v>
      </c>
      <c r="D49" t="str">
        <f>IFERROR(__xludf.DUMMYFUNCTION("""COMPUTED_VALUE"""),"Sandler")</f>
        <v>Sandler</v>
      </c>
      <c r="E49">
        <f>IFERROR(__xludf.DUMMYFUNCTION("""COMPUTED_VALUE"""),112.0)</f>
        <v>112</v>
      </c>
      <c r="F49" t="str">
        <f>IFERROR(__xludf.DUMMYFUNCTION("""COMPUTED_VALUE"""),"ODOBREN")</f>
        <v>ODOBREN</v>
      </c>
      <c r="G49" t="str">
        <f>IFERROR(__xludf.DUMMYFUNCTION("""COMPUTED_VALUE"""),"Novi Sad")</f>
        <v>Novi Sad</v>
      </c>
      <c r="H49" t="str">
        <f>IFERROR(__xludf.DUMMYFUNCTION("""COMPUTED_VALUE"""),"Gimnazija Jovan Jovanović Zmaj")</f>
        <v>Gimnazija Jovan Jovanović Zmaj</v>
      </c>
      <c r="I49" t="str">
        <f>IFERROR(__xludf.DUMMYFUNCTION("""COMPUTED_VALUE"""),"I")</f>
        <v>I</v>
      </c>
      <c r="J49" t="str">
        <f>IFERROR(__xludf.DUMMYFUNCTION("""COMPUTED_VALUE"""),"B")</f>
        <v>B</v>
      </c>
      <c r="L49" t="str">
        <f>IFERROR(__xludf.DUMMYFUNCTION("""COMPUTED_VALUE"""),"x")</f>
        <v>x</v>
      </c>
      <c r="M49">
        <f>IFERROR(__xludf.DUMMYFUNCTION("""COMPUTED_VALUE"""),100.0)</f>
        <v>100</v>
      </c>
      <c r="N49">
        <f>IFERROR(__xludf.DUMMYFUNCTION("""COMPUTED_VALUE"""),12.0)</f>
        <v>12</v>
      </c>
      <c r="O49" t="str">
        <f>IFERROR(__xludf.DUMMYFUNCTION("""COMPUTED_VALUE"""),"-")</f>
        <v>-</v>
      </c>
      <c r="P49" t="str">
        <f>IFERROR(__xludf.DUMMYFUNCTION("""COMPUTED_VALUE"""),"-")</f>
        <v>-</v>
      </c>
      <c r="Q49" t="str">
        <f>IFERROR(__xludf.DUMMYFUNCTION("""COMPUTED_VALUE"""),"-")</f>
        <v>-</v>
      </c>
      <c r="R49" t="str">
        <f>IFERROR(__xludf.DUMMYFUNCTION("""COMPUTED_VALUE"""),"-")</f>
        <v>-</v>
      </c>
      <c r="S49" t="str">
        <f>IFERROR(__xludf.DUMMYFUNCTION("""COMPUTED_VALUE"""),"x")</f>
        <v>x</v>
      </c>
      <c r="T49" t="str">
        <f>IFERROR(__xludf.DUMMYFUNCTION("""COMPUTED_VALUE"""),"x")</f>
        <v>x</v>
      </c>
      <c r="U49" t="str">
        <f>IFERROR(__xludf.DUMMYFUNCTION("""COMPUTED_VALUE"""),"OK")</f>
        <v>OK</v>
      </c>
      <c r="V49" t="str">
        <f>IFERROR(__xludf.DUMMYFUNCTION("""COMPUTED_VALUE"""),"OK")</f>
        <v>OK</v>
      </c>
      <c r="W49" t="str">
        <f>IFERROR(__xludf.DUMMYFUNCTION("""COMPUTED_VALUE"""),"OK")</f>
        <v>OK</v>
      </c>
      <c r="X49" t="str">
        <f>IFERROR(__xludf.DUMMYFUNCTION("""COMPUTED_VALUE"""),"OK")</f>
        <v>OK</v>
      </c>
      <c r="Y49" t="str">
        <f>IFERROR(__xludf.DUMMYFUNCTION("""COMPUTED_VALUE"""),"OK")</f>
        <v>OK</v>
      </c>
      <c r="Z49" t="str">
        <f>IFERROR(__xludf.DUMMYFUNCTION("""COMPUTED_VALUE"""),"OK")</f>
        <v>OK</v>
      </c>
      <c r="AA49" t="str">
        <f>IFERROR(__xludf.DUMMYFUNCTION("""COMPUTED_VALUE"""),"OK")</f>
        <v>OK</v>
      </c>
      <c r="AB49" t="str">
        <f>IFERROR(__xludf.DUMMYFUNCTION("""COMPUTED_VALUE"""),"OK")</f>
        <v>OK</v>
      </c>
      <c r="AC49" t="str">
        <f>IFERROR(__xludf.DUMMYFUNCTION("""COMPUTED_VALUE"""),"OK")</f>
        <v>OK</v>
      </c>
      <c r="AD49" t="str">
        <f>IFERROR(__xludf.DUMMYFUNCTION("""COMPUTED_VALUE"""),"OK")</f>
        <v>OK</v>
      </c>
      <c r="AE49" t="str">
        <f>IFERROR(__xludf.DUMMYFUNCTION("""COMPUTED_VALUE"""),"OK")</f>
        <v>OK</v>
      </c>
      <c r="AF49" t="str">
        <f>IFERROR(__xludf.DUMMYFUNCTION("""COMPUTED_VALUE"""),"OK")</f>
        <v>OK</v>
      </c>
      <c r="AG49" t="str">
        <f>IFERROR(__xludf.DUMMYFUNCTION("""COMPUTED_VALUE"""),"OK")</f>
        <v>OK</v>
      </c>
      <c r="AH49" t="str">
        <f>IFERROR(__xludf.DUMMYFUNCTION("""COMPUTED_VALUE"""),"OK")</f>
        <v>OK</v>
      </c>
      <c r="AI49" t="str">
        <f>IFERROR(__xludf.DUMMYFUNCTION("""COMPUTED_VALUE"""),"OK")</f>
        <v>OK</v>
      </c>
      <c r="AJ49" t="str">
        <f>IFERROR(__xludf.DUMMYFUNCTION("""COMPUTED_VALUE"""),"OK")</f>
        <v>OK</v>
      </c>
      <c r="AK49" t="str">
        <f>IFERROR(__xludf.DUMMYFUNCTION("""COMPUTED_VALUE"""),"OK")</f>
        <v>OK</v>
      </c>
      <c r="AL49" t="str">
        <f>IFERROR(__xludf.DUMMYFUNCTION("""COMPUTED_VALUE"""),"OK")</f>
        <v>OK</v>
      </c>
      <c r="AM49" t="str">
        <f>IFERROR(__xludf.DUMMYFUNCTION("""COMPUTED_VALUE"""),"OK")</f>
        <v>OK</v>
      </c>
      <c r="AN49" t="str">
        <f>IFERROR(__xludf.DUMMYFUNCTION("""COMPUTED_VALUE"""),"OK")</f>
        <v>OK</v>
      </c>
      <c r="AO49" t="str">
        <f>IFERROR(__xludf.DUMMYFUNCTION("""COMPUTED_VALUE"""),"OK")</f>
        <v>OK</v>
      </c>
      <c r="AP49" t="str">
        <f>IFERROR(__xludf.DUMMYFUNCTION("""COMPUTED_VALUE"""),"OK")</f>
        <v>OK</v>
      </c>
      <c r="AQ49" t="str">
        <f>IFERROR(__xludf.DUMMYFUNCTION("""COMPUTED_VALUE"""),"OK")</f>
        <v>OK</v>
      </c>
      <c r="AR49" t="str">
        <f>IFERROR(__xludf.DUMMYFUNCTION("""COMPUTED_VALUE"""),"OK")</f>
        <v>OK</v>
      </c>
      <c r="AS49" t="str">
        <f>IFERROR(__xludf.DUMMYFUNCTION("""COMPUTED_VALUE"""),"OK")</f>
        <v>OK</v>
      </c>
      <c r="AT49" t="str">
        <f>IFERROR(__xludf.DUMMYFUNCTION("""COMPUTED_VALUE"""),"OK")</f>
        <v>OK</v>
      </c>
      <c r="AU49" t="str">
        <f>IFERROR(__xludf.DUMMYFUNCTION("""COMPUTED_VALUE"""),"OK")</f>
        <v>OK</v>
      </c>
      <c r="AV49" t="str">
        <f>IFERROR(__xludf.DUMMYFUNCTION("""COMPUTED_VALUE"""),"OK")</f>
        <v>OK</v>
      </c>
      <c r="AW49" t="str">
        <f>IFERROR(__xludf.DUMMYFUNCTION("""COMPUTED_VALUE"""),"OK")</f>
        <v>OK</v>
      </c>
      <c r="AX49" t="str">
        <f>IFERROR(__xludf.DUMMYFUNCTION("""COMPUTED_VALUE"""),"OK")</f>
        <v>OK</v>
      </c>
      <c r="AY49" t="str">
        <f>IFERROR(__xludf.DUMMYFUNCTION("""COMPUTED_VALUE"""),"OK")</f>
        <v>OK</v>
      </c>
      <c r="AZ49" t="str">
        <f>IFERROR(__xludf.DUMMYFUNCTION("""COMPUTED_VALUE"""),"OK")</f>
        <v>OK</v>
      </c>
      <c r="BA49" t="str">
        <f>IFERROR(__xludf.DUMMYFUNCTION("""COMPUTED_VALUE"""),"OK")</f>
        <v>OK</v>
      </c>
      <c r="BB49" t="str">
        <f>IFERROR(__xludf.DUMMYFUNCTION("""COMPUTED_VALUE"""),"OK")</f>
        <v>OK</v>
      </c>
      <c r="BC49" t="str">
        <f>IFERROR(__xludf.DUMMYFUNCTION("""COMPUTED_VALUE"""),"OK")</f>
        <v>OK</v>
      </c>
      <c r="BD49" t="str">
        <f>IFERROR(__xludf.DUMMYFUNCTION("""COMPUTED_VALUE"""),"OK")</f>
        <v>OK</v>
      </c>
      <c r="BE49" t="str">
        <f>IFERROR(__xludf.DUMMYFUNCTION("""COMPUTED_VALUE"""),"OK")</f>
        <v>OK</v>
      </c>
      <c r="BF49" t="str">
        <f>IFERROR(__xludf.DUMMYFUNCTION("""COMPUTED_VALUE"""),"OK")</f>
        <v>OK</v>
      </c>
      <c r="BG49" t="str">
        <f>IFERROR(__xludf.DUMMYFUNCTION("""COMPUTED_VALUE"""),"OK")</f>
        <v>OK</v>
      </c>
      <c r="BH49" t="str">
        <f>IFERROR(__xludf.DUMMYFUNCTION("""COMPUTED_VALUE"""),"OK")</f>
        <v>OK</v>
      </c>
      <c r="BI49" t="str">
        <f>IFERROR(__xludf.DUMMYFUNCTION("""COMPUTED_VALUE"""),"OK")</f>
        <v>OK</v>
      </c>
      <c r="BJ49" t="str">
        <f>IFERROR(__xludf.DUMMYFUNCTION("""COMPUTED_VALUE"""),"OK")</f>
        <v>OK</v>
      </c>
      <c r="BK49" t="str">
        <f>IFERROR(__xludf.DUMMYFUNCTION("""COMPUTED_VALUE"""),"x")</f>
        <v>x</v>
      </c>
      <c r="BL49" t="str">
        <f>IFERROR(__xludf.DUMMYFUNCTION("""COMPUTED_VALUE"""),"OK")</f>
        <v>OK</v>
      </c>
      <c r="BM49" t="str">
        <f>IFERROR(__xludf.DUMMYFUNCTION("""COMPUTED_VALUE"""),"OK")</f>
        <v>OK</v>
      </c>
      <c r="BN49" t="str">
        <f>IFERROR(__xludf.DUMMYFUNCTION("""COMPUTED_VALUE"""),"OK")</f>
        <v>OK</v>
      </c>
      <c r="BO49" t="str">
        <f>IFERROR(__xludf.DUMMYFUNCTION("""COMPUTED_VALUE"""),"OK")</f>
        <v>OK</v>
      </c>
      <c r="BP49" t="str">
        <f>IFERROR(__xludf.DUMMYFUNCTION("""COMPUTED_VALUE"""),"OK")</f>
        <v>OK</v>
      </c>
      <c r="BQ49" t="str">
        <f>IFERROR(__xludf.DUMMYFUNCTION("""COMPUTED_VALUE"""),"WA")</f>
        <v>WA</v>
      </c>
      <c r="BR49" t="str">
        <f>IFERROR(__xludf.DUMMYFUNCTION("""COMPUTED_VALUE"""),"OK")</f>
        <v>OK</v>
      </c>
      <c r="BS49" t="str">
        <f>IFERROR(__xludf.DUMMYFUNCTION("""COMPUTED_VALUE"""),"OK")</f>
        <v>OK</v>
      </c>
      <c r="BT49" t="str">
        <f>IFERROR(__xludf.DUMMYFUNCTION("""COMPUTED_VALUE"""),"OK")</f>
        <v>OK</v>
      </c>
      <c r="BU49" t="str">
        <f>IFERROR(__xludf.DUMMYFUNCTION("""COMPUTED_VALUE"""),"OK")</f>
        <v>OK</v>
      </c>
      <c r="BV49" t="str">
        <f>IFERROR(__xludf.DUMMYFUNCTION("""COMPUTED_VALUE"""),"OK")</f>
        <v>OK</v>
      </c>
      <c r="BW49" t="str">
        <f>IFERROR(__xludf.DUMMYFUNCTION("""COMPUTED_VALUE"""),"OK")</f>
        <v>OK</v>
      </c>
      <c r="BX49" t="str">
        <f>IFERROR(__xludf.DUMMYFUNCTION("""COMPUTED_VALUE"""),"OK")</f>
        <v>OK</v>
      </c>
      <c r="BY49" t="str">
        <f>IFERROR(__xludf.DUMMYFUNCTION("""COMPUTED_VALUE"""),"OK")</f>
        <v>OK</v>
      </c>
      <c r="BZ49" t="str">
        <f>IFERROR(__xludf.DUMMYFUNCTION("""COMPUTED_VALUE"""),"WA")</f>
        <v>WA</v>
      </c>
      <c r="CA49" t="str">
        <f>IFERROR(__xludf.DUMMYFUNCTION("""COMPUTED_VALUE"""),"OK")</f>
        <v>OK</v>
      </c>
      <c r="CB49" t="str">
        <f>IFERROR(__xludf.DUMMYFUNCTION("""COMPUTED_VALUE"""),"WA")</f>
        <v>WA</v>
      </c>
      <c r="CC49" t="str">
        <f>IFERROR(__xludf.DUMMYFUNCTION("""COMPUTED_VALUE"""),"WA")</f>
        <v>WA</v>
      </c>
      <c r="CD49" t="str">
        <f>IFERROR(__xludf.DUMMYFUNCTION("""COMPUTED_VALUE"""),"WA")</f>
        <v>WA</v>
      </c>
      <c r="CE49" t="str">
        <f>IFERROR(__xludf.DUMMYFUNCTION("""COMPUTED_VALUE"""),"WA")</f>
        <v>WA</v>
      </c>
      <c r="CF49" t="str">
        <f>IFERROR(__xludf.DUMMYFUNCTION("""COMPUTED_VALUE"""),"WA")</f>
        <v>WA</v>
      </c>
      <c r="CG49" t="str">
        <f>IFERROR(__xludf.DUMMYFUNCTION("""COMPUTED_VALUE"""),"WA")</f>
        <v>WA</v>
      </c>
      <c r="CH49" t="str">
        <f>IFERROR(__xludf.DUMMYFUNCTION("""COMPUTED_VALUE"""),"OK")</f>
        <v>OK</v>
      </c>
      <c r="CI49" t="str">
        <f>IFERROR(__xludf.DUMMYFUNCTION("""COMPUTED_VALUE"""),"WA")</f>
        <v>WA</v>
      </c>
      <c r="CJ49" t="str">
        <f>IFERROR(__xludf.DUMMYFUNCTION("""COMPUTED_VALUE"""),"WA")</f>
        <v>WA</v>
      </c>
      <c r="CK49" t="str">
        <f>IFERROR(__xludf.DUMMYFUNCTION("""COMPUTED_VALUE"""),"WA")</f>
        <v>WA</v>
      </c>
      <c r="CL49" t="str">
        <f>IFERROR(__xludf.DUMMYFUNCTION("""COMPUTED_VALUE"""),"WA")</f>
        <v>WA</v>
      </c>
      <c r="CM49" t="str">
        <f>IFERROR(__xludf.DUMMYFUNCTION("""COMPUTED_VALUE"""),"WA")</f>
        <v>WA</v>
      </c>
      <c r="CN49" t="str">
        <f>IFERROR(__xludf.DUMMYFUNCTION("""COMPUTED_VALUE"""),"WA")</f>
        <v>WA</v>
      </c>
      <c r="CO49" t="str">
        <f>IFERROR(__xludf.DUMMYFUNCTION("""COMPUTED_VALUE"""),"WA")</f>
        <v>WA</v>
      </c>
      <c r="CP49" t="str">
        <f>IFERROR(__xludf.DUMMYFUNCTION("""COMPUTED_VALUE"""),"WA")</f>
        <v>WA</v>
      </c>
      <c r="CQ49" t="str">
        <f>IFERROR(__xludf.DUMMYFUNCTION("""COMPUTED_VALUE"""),"OK")</f>
        <v>OK</v>
      </c>
      <c r="CR49" t="str">
        <f>IFERROR(__xludf.DUMMYFUNCTION("""COMPUTED_VALUE"""),"OK")</f>
        <v>OK</v>
      </c>
      <c r="CS49" t="str">
        <f>IFERROR(__xludf.DUMMYFUNCTION("""COMPUTED_VALUE"""),"x")</f>
        <v>x</v>
      </c>
      <c r="CT49" t="str">
        <f>IFERROR(__xludf.DUMMYFUNCTION("""COMPUTED_VALUE"""),"-")</f>
        <v>-</v>
      </c>
      <c r="CU49" t="str">
        <f>IFERROR(__xludf.DUMMYFUNCTION("""COMPUTED_VALUE"""),"-")</f>
        <v>-</v>
      </c>
      <c r="CV49" t="str">
        <f>IFERROR(__xludf.DUMMYFUNCTION("""COMPUTED_VALUE"""),"-")</f>
        <v>-</v>
      </c>
      <c r="CW49" t="str">
        <f>IFERROR(__xludf.DUMMYFUNCTION("""COMPUTED_VALUE"""),"-")</f>
        <v>-</v>
      </c>
      <c r="CX49" t="str">
        <f>IFERROR(__xludf.DUMMYFUNCTION("""COMPUTED_VALUE"""),"-")</f>
        <v>-</v>
      </c>
      <c r="CY49" t="str">
        <f>IFERROR(__xludf.DUMMYFUNCTION("""COMPUTED_VALUE"""),"-")</f>
        <v>-</v>
      </c>
      <c r="CZ49" t="str">
        <f>IFERROR(__xludf.DUMMYFUNCTION("""COMPUTED_VALUE"""),"-")</f>
        <v>-</v>
      </c>
      <c r="DA49" t="str">
        <f>IFERROR(__xludf.DUMMYFUNCTION("""COMPUTED_VALUE"""),"-")</f>
        <v>-</v>
      </c>
      <c r="DB49" t="str">
        <f>IFERROR(__xludf.DUMMYFUNCTION("""COMPUTED_VALUE"""),"-")</f>
        <v>-</v>
      </c>
      <c r="DC49" t="str">
        <f>IFERROR(__xludf.DUMMYFUNCTION("""COMPUTED_VALUE"""),"-")</f>
        <v>-</v>
      </c>
      <c r="DD49" t="str">
        <f>IFERROR(__xludf.DUMMYFUNCTION("""COMPUTED_VALUE"""),"-")</f>
        <v>-</v>
      </c>
      <c r="DE49" t="str">
        <f>IFERROR(__xludf.DUMMYFUNCTION("""COMPUTED_VALUE"""),"-")</f>
        <v>-</v>
      </c>
      <c r="DF49" t="str">
        <f>IFERROR(__xludf.DUMMYFUNCTION("""COMPUTED_VALUE"""),"-")</f>
        <v>-</v>
      </c>
      <c r="DG49" t="str">
        <f>IFERROR(__xludf.DUMMYFUNCTION("""COMPUTED_VALUE"""),"-")</f>
        <v>-</v>
      </c>
      <c r="DH49" t="str">
        <f>IFERROR(__xludf.DUMMYFUNCTION("""COMPUTED_VALUE"""),"-")</f>
        <v>-</v>
      </c>
      <c r="DI49" t="str">
        <f>IFERROR(__xludf.DUMMYFUNCTION("""COMPUTED_VALUE"""),"-")</f>
        <v>-</v>
      </c>
      <c r="DJ49" t="str">
        <f>IFERROR(__xludf.DUMMYFUNCTION("""COMPUTED_VALUE"""),"-")</f>
        <v>-</v>
      </c>
      <c r="DK49" t="str">
        <f>IFERROR(__xludf.DUMMYFUNCTION("""COMPUTED_VALUE"""),"-")</f>
        <v>-</v>
      </c>
      <c r="DL49" t="str">
        <f>IFERROR(__xludf.DUMMYFUNCTION("""COMPUTED_VALUE"""),"-")</f>
        <v>-</v>
      </c>
      <c r="DM49" t="str">
        <f>IFERROR(__xludf.DUMMYFUNCTION("""COMPUTED_VALUE"""),"-")</f>
        <v>-</v>
      </c>
      <c r="DN49" t="str">
        <f>IFERROR(__xludf.DUMMYFUNCTION("""COMPUTED_VALUE"""),"-")</f>
        <v>-</v>
      </c>
      <c r="DO49" t="str">
        <f>IFERROR(__xludf.DUMMYFUNCTION("""COMPUTED_VALUE"""),"-")</f>
        <v>-</v>
      </c>
      <c r="DP49" t="str">
        <f>IFERROR(__xludf.DUMMYFUNCTION("""COMPUTED_VALUE"""),"-")</f>
        <v>-</v>
      </c>
      <c r="DQ49" t="str">
        <f>IFERROR(__xludf.DUMMYFUNCTION("""COMPUTED_VALUE"""),"-")</f>
        <v>-</v>
      </c>
      <c r="DR49" t="str">
        <f>IFERROR(__xludf.DUMMYFUNCTION("""COMPUTED_VALUE"""),"-")</f>
        <v>-</v>
      </c>
      <c r="DS49" t="str">
        <f>IFERROR(__xludf.DUMMYFUNCTION("""COMPUTED_VALUE"""),"-")</f>
        <v>-</v>
      </c>
      <c r="DT49" t="str">
        <f>IFERROR(__xludf.DUMMYFUNCTION("""COMPUTED_VALUE"""),"-")</f>
        <v>-</v>
      </c>
      <c r="DU49" t="str">
        <f>IFERROR(__xludf.DUMMYFUNCTION("""COMPUTED_VALUE"""),"-")</f>
        <v>-</v>
      </c>
      <c r="DV49" t="str">
        <f>IFERROR(__xludf.DUMMYFUNCTION("""COMPUTED_VALUE"""),"-")</f>
        <v>-</v>
      </c>
      <c r="DW49" t="str">
        <f>IFERROR(__xludf.DUMMYFUNCTION("""COMPUTED_VALUE"""),"-")</f>
        <v>-</v>
      </c>
      <c r="DX49" t="str">
        <f>IFERROR(__xludf.DUMMYFUNCTION("""COMPUTED_VALUE"""),"-")</f>
        <v>-</v>
      </c>
      <c r="DY49" t="str">
        <f>IFERROR(__xludf.DUMMYFUNCTION("""COMPUTED_VALUE"""),"-")</f>
        <v>-</v>
      </c>
      <c r="DZ49" t="str">
        <f>IFERROR(__xludf.DUMMYFUNCTION("""COMPUTED_VALUE"""),"x")</f>
        <v>x</v>
      </c>
      <c r="EA49" t="str">
        <f>IFERROR(__xludf.DUMMYFUNCTION("""COMPUTED_VALUE"""),"-")</f>
        <v>-</v>
      </c>
      <c r="EB49" t="str">
        <f>IFERROR(__xludf.DUMMYFUNCTION("""COMPUTED_VALUE"""),"-")</f>
        <v>-</v>
      </c>
      <c r="EC49" t="str">
        <f>IFERROR(__xludf.DUMMYFUNCTION("""COMPUTED_VALUE"""),"-")</f>
        <v>-</v>
      </c>
      <c r="ED49" t="str">
        <f>IFERROR(__xludf.DUMMYFUNCTION("""COMPUTED_VALUE"""),"-")</f>
        <v>-</v>
      </c>
      <c r="EE49" t="str">
        <f>IFERROR(__xludf.DUMMYFUNCTION("""COMPUTED_VALUE"""),"-")</f>
        <v>-</v>
      </c>
      <c r="EF49" t="str">
        <f>IFERROR(__xludf.DUMMYFUNCTION("""COMPUTED_VALUE"""),"-")</f>
        <v>-</v>
      </c>
      <c r="EG49" t="str">
        <f>IFERROR(__xludf.DUMMYFUNCTION("""COMPUTED_VALUE"""),"-")</f>
        <v>-</v>
      </c>
      <c r="EH49" t="str">
        <f>IFERROR(__xludf.DUMMYFUNCTION("""COMPUTED_VALUE"""),"-")</f>
        <v>-</v>
      </c>
      <c r="EI49" t="str">
        <f>IFERROR(__xludf.DUMMYFUNCTION("""COMPUTED_VALUE"""),"-")</f>
        <v>-</v>
      </c>
      <c r="EJ49" t="str">
        <f>IFERROR(__xludf.DUMMYFUNCTION("""COMPUTED_VALUE"""),"-")</f>
        <v>-</v>
      </c>
      <c r="EK49" t="str">
        <f>IFERROR(__xludf.DUMMYFUNCTION("""COMPUTED_VALUE"""),"-")</f>
        <v>-</v>
      </c>
      <c r="EL49" t="str">
        <f>IFERROR(__xludf.DUMMYFUNCTION("""COMPUTED_VALUE"""),"-")</f>
        <v>-</v>
      </c>
      <c r="EM49" t="str">
        <f>IFERROR(__xludf.DUMMYFUNCTION("""COMPUTED_VALUE"""),"-")</f>
        <v>-</v>
      </c>
      <c r="EN49" t="str">
        <f>IFERROR(__xludf.DUMMYFUNCTION("""COMPUTED_VALUE"""),"-")</f>
        <v>-</v>
      </c>
      <c r="EO49" t="str">
        <f>IFERROR(__xludf.DUMMYFUNCTION("""COMPUTED_VALUE"""),"-")</f>
        <v>-</v>
      </c>
      <c r="EP49" t="str">
        <f>IFERROR(__xludf.DUMMYFUNCTION("""COMPUTED_VALUE"""),"-")</f>
        <v>-</v>
      </c>
      <c r="EQ49" t="str">
        <f>IFERROR(__xludf.DUMMYFUNCTION("""COMPUTED_VALUE"""),"x")</f>
        <v>x</v>
      </c>
      <c r="ER49" t="str">
        <f>IFERROR(__xludf.DUMMYFUNCTION("""COMPUTED_VALUE"""),"-")</f>
        <v>-</v>
      </c>
      <c r="ES49" t="str">
        <f>IFERROR(__xludf.DUMMYFUNCTION("""COMPUTED_VALUE"""),"-")</f>
        <v>-</v>
      </c>
      <c r="ET49" t="str">
        <f>IFERROR(__xludf.DUMMYFUNCTION("""COMPUTED_VALUE"""),"-")</f>
        <v>-</v>
      </c>
      <c r="EU49" t="str">
        <f>IFERROR(__xludf.DUMMYFUNCTION("""COMPUTED_VALUE"""),"-")</f>
        <v>-</v>
      </c>
      <c r="EV49" t="str">
        <f>IFERROR(__xludf.DUMMYFUNCTION("""COMPUTED_VALUE"""),"-")</f>
        <v>-</v>
      </c>
      <c r="EW49" t="str">
        <f>IFERROR(__xludf.DUMMYFUNCTION("""COMPUTED_VALUE"""),"-")</f>
        <v>-</v>
      </c>
      <c r="EX49" t="str">
        <f>IFERROR(__xludf.DUMMYFUNCTION("""COMPUTED_VALUE"""),"-")</f>
        <v>-</v>
      </c>
      <c r="EY49" t="str">
        <f>IFERROR(__xludf.DUMMYFUNCTION("""COMPUTED_VALUE"""),"-")</f>
        <v>-</v>
      </c>
      <c r="EZ49" t="str">
        <f>IFERROR(__xludf.DUMMYFUNCTION("""COMPUTED_VALUE"""),"-")</f>
        <v>-</v>
      </c>
      <c r="FA49" t="str">
        <f>IFERROR(__xludf.DUMMYFUNCTION("""COMPUTED_VALUE"""),"-")</f>
        <v>-</v>
      </c>
      <c r="FB49" t="str">
        <f>IFERROR(__xludf.DUMMYFUNCTION("""COMPUTED_VALUE"""),"-")</f>
        <v>-</v>
      </c>
      <c r="FC49" t="str">
        <f>IFERROR(__xludf.DUMMYFUNCTION("""COMPUTED_VALUE"""),"-")</f>
        <v>-</v>
      </c>
      <c r="FD49" t="str">
        <f>IFERROR(__xludf.DUMMYFUNCTION("""COMPUTED_VALUE"""),"-")</f>
        <v>-</v>
      </c>
      <c r="FE49" t="str">
        <f>IFERROR(__xludf.DUMMYFUNCTION("""COMPUTED_VALUE"""),"-")</f>
        <v>-</v>
      </c>
      <c r="FF49" t="str">
        <f>IFERROR(__xludf.DUMMYFUNCTION("""COMPUTED_VALUE"""),"-")</f>
        <v>-</v>
      </c>
      <c r="FG49" t="str">
        <f>IFERROR(__xludf.DUMMYFUNCTION("""COMPUTED_VALUE"""),"-")</f>
        <v>-</v>
      </c>
      <c r="FH49" t="str">
        <f>IFERROR(__xludf.DUMMYFUNCTION("""COMPUTED_VALUE"""),"-")</f>
        <v>-</v>
      </c>
      <c r="FI49" t="str">
        <f>IFERROR(__xludf.DUMMYFUNCTION("""COMPUTED_VALUE"""),"-")</f>
        <v>-</v>
      </c>
      <c r="FJ49" t="str">
        <f>IFERROR(__xludf.DUMMYFUNCTION("""COMPUTED_VALUE"""),"-")</f>
        <v>-</v>
      </c>
      <c r="FK49" t="str">
        <f>IFERROR(__xludf.DUMMYFUNCTION("""COMPUTED_VALUE"""),"-")</f>
        <v>-</v>
      </c>
      <c r="FL49" t="str">
        <f>IFERROR(__xludf.DUMMYFUNCTION("""COMPUTED_VALUE"""),"-")</f>
        <v>-</v>
      </c>
      <c r="FM49" t="str">
        <f>IFERROR(__xludf.DUMMYFUNCTION("""COMPUTED_VALUE"""),"-")</f>
        <v>-</v>
      </c>
      <c r="FN49" t="str">
        <f>IFERROR(__xludf.DUMMYFUNCTION("""COMPUTED_VALUE"""),"-")</f>
        <v>-</v>
      </c>
      <c r="FO49" t="str">
        <f>IFERROR(__xludf.DUMMYFUNCTION("""COMPUTED_VALUE"""),"-")</f>
        <v>-</v>
      </c>
      <c r="FP49" t="str">
        <f>IFERROR(__xludf.DUMMYFUNCTION("""COMPUTED_VALUE"""),"-")</f>
        <v>-</v>
      </c>
      <c r="FQ49" t="str">
        <f>IFERROR(__xludf.DUMMYFUNCTION("""COMPUTED_VALUE"""),"-")</f>
        <v>-</v>
      </c>
      <c r="FR49" t="str">
        <f>IFERROR(__xludf.DUMMYFUNCTION("""COMPUTED_VALUE"""),"-")</f>
        <v>-</v>
      </c>
      <c r="FS49" t="str">
        <f>IFERROR(__xludf.DUMMYFUNCTION("""COMPUTED_VALUE"""),"-")</f>
        <v>-</v>
      </c>
      <c r="FT49" t="str">
        <f>IFERROR(__xludf.DUMMYFUNCTION("""COMPUTED_VALUE"""),"x")</f>
        <v>x</v>
      </c>
      <c r="FU49" t="str">
        <f>IFERROR(__xludf.DUMMYFUNCTION("""COMPUTED_VALUE"""),"-")</f>
        <v>-</v>
      </c>
      <c r="FV49" t="str">
        <f>IFERROR(__xludf.DUMMYFUNCTION("""COMPUTED_VALUE"""),"-")</f>
        <v>-</v>
      </c>
      <c r="FW49" t="str">
        <f>IFERROR(__xludf.DUMMYFUNCTION("""COMPUTED_VALUE"""),"-")</f>
        <v>-</v>
      </c>
      <c r="FX49" t="str">
        <f>IFERROR(__xludf.DUMMYFUNCTION("""COMPUTED_VALUE"""),"-")</f>
        <v>-</v>
      </c>
      <c r="FY49" t="str">
        <f>IFERROR(__xludf.DUMMYFUNCTION("""COMPUTED_VALUE"""),"-")</f>
        <v>-</v>
      </c>
      <c r="FZ49" t="str">
        <f>IFERROR(__xludf.DUMMYFUNCTION("""COMPUTED_VALUE"""),"-")</f>
        <v>-</v>
      </c>
      <c r="GA49" t="str">
        <f>IFERROR(__xludf.DUMMYFUNCTION("""COMPUTED_VALUE"""),"-")</f>
        <v>-</v>
      </c>
      <c r="GB49" t="str">
        <f>IFERROR(__xludf.DUMMYFUNCTION("""COMPUTED_VALUE"""),"-")</f>
        <v>-</v>
      </c>
      <c r="GC49" t="str">
        <f>IFERROR(__xludf.DUMMYFUNCTION("""COMPUTED_VALUE"""),"-")</f>
        <v>-</v>
      </c>
      <c r="GD49" t="str">
        <f>IFERROR(__xludf.DUMMYFUNCTION("""COMPUTED_VALUE"""),"-")</f>
        <v>-</v>
      </c>
      <c r="GE49" t="str">
        <f>IFERROR(__xludf.DUMMYFUNCTION("""COMPUTED_VALUE"""),"-")</f>
        <v>-</v>
      </c>
      <c r="GF49" t="str">
        <f>IFERROR(__xludf.DUMMYFUNCTION("""COMPUTED_VALUE"""),"-")</f>
        <v>-</v>
      </c>
      <c r="GG49" t="str">
        <f>IFERROR(__xludf.DUMMYFUNCTION("""COMPUTED_VALUE"""),"-")</f>
        <v>-</v>
      </c>
      <c r="GH49" t="str">
        <f>IFERROR(__xludf.DUMMYFUNCTION("""COMPUTED_VALUE"""),"-")</f>
        <v>-</v>
      </c>
      <c r="GI49" t="str">
        <f>IFERROR(__xludf.DUMMYFUNCTION("""COMPUTED_VALUE"""),"-")</f>
        <v>-</v>
      </c>
      <c r="GJ49" t="str">
        <f>IFERROR(__xludf.DUMMYFUNCTION("""COMPUTED_VALUE"""),"-")</f>
        <v>-</v>
      </c>
      <c r="GK49" t="str">
        <f>IFERROR(__xludf.DUMMYFUNCTION("""COMPUTED_VALUE"""),"-")</f>
        <v>-</v>
      </c>
      <c r="GL49" t="str">
        <f>IFERROR(__xludf.DUMMYFUNCTION("""COMPUTED_VALUE"""),"-")</f>
        <v>-</v>
      </c>
      <c r="GM49" t="str">
        <f>IFERROR(__xludf.DUMMYFUNCTION("""COMPUTED_VALUE"""),"-")</f>
        <v>-</v>
      </c>
      <c r="GN49" t="str">
        <f>IFERROR(__xludf.DUMMYFUNCTION("""COMPUTED_VALUE"""),"-")</f>
        <v>-</v>
      </c>
      <c r="GO49" t="str">
        <f>IFERROR(__xludf.DUMMYFUNCTION("""COMPUTED_VALUE"""),"-")</f>
        <v>-</v>
      </c>
      <c r="GP49" t="str">
        <f>IFERROR(__xludf.DUMMYFUNCTION("""COMPUTED_VALUE"""),"-")</f>
        <v>-</v>
      </c>
      <c r="GQ49" t="str">
        <f>IFERROR(__xludf.DUMMYFUNCTION("""COMPUTED_VALUE"""),"-")</f>
        <v>-</v>
      </c>
      <c r="GR49" t="str">
        <f>IFERROR(__xludf.DUMMYFUNCTION("""COMPUTED_VALUE"""),"-")</f>
        <v>-</v>
      </c>
      <c r="GS49" t="str">
        <f>IFERROR(__xludf.DUMMYFUNCTION("""COMPUTED_VALUE"""),"x")</f>
        <v>x</v>
      </c>
      <c r="GT49" t="str">
        <f>IFERROR(__xludf.DUMMYFUNCTION("""COMPUTED_VALUE"""),"x")</f>
        <v>x</v>
      </c>
      <c r="GU49">
        <f>IFERROR(__xludf.DUMMYFUNCTION("""COMPUTED_VALUE"""),1.0)</f>
        <v>1</v>
      </c>
      <c r="GV49">
        <f>IFERROR(__xludf.DUMMYFUNCTION("""COMPUTED_VALUE"""),1.0)</f>
        <v>1</v>
      </c>
      <c r="GW49">
        <f>IFERROR(__xludf.DUMMYFUNCTION("""COMPUTED_VALUE"""),1.0)</f>
        <v>1</v>
      </c>
      <c r="GX49">
        <f>IFERROR(__xludf.DUMMYFUNCTION("""COMPUTED_VALUE"""),1.0)</f>
        <v>1</v>
      </c>
      <c r="GY49">
        <f>IFERROR(__xludf.DUMMYFUNCTION("""COMPUTED_VALUE"""),1.0)</f>
        <v>1</v>
      </c>
      <c r="GZ49">
        <f>IFERROR(__xludf.DUMMYFUNCTION("""COMPUTED_VALUE"""),1.0)</f>
        <v>1</v>
      </c>
      <c r="HA49">
        <f>IFERROR(__xludf.DUMMYFUNCTION("""COMPUTED_VALUE"""),1.0)</f>
        <v>1</v>
      </c>
      <c r="HB49">
        <f>IFERROR(__xludf.DUMMYFUNCTION("""COMPUTED_VALUE"""),1.0)</f>
        <v>1</v>
      </c>
      <c r="HC49">
        <f>IFERROR(__xludf.DUMMYFUNCTION("""COMPUTED_VALUE"""),1.0)</f>
        <v>1</v>
      </c>
      <c r="HD49">
        <f>IFERROR(__xludf.DUMMYFUNCTION("""COMPUTED_VALUE"""),1.0)</f>
        <v>1</v>
      </c>
      <c r="HE49">
        <f>IFERROR(__xludf.DUMMYFUNCTION("""COMPUTED_VALUE"""),1.0)</f>
        <v>1</v>
      </c>
      <c r="HF49">
        <f>IFERROR(__xludf.DUMMYFUNCTION("""COMPUTED_VALUE"""),1.0)</f>
        <v>1</v>
      </c>
      <c r="HG49">
        <f>IFERROR(__xludf.DUMMYFUNCTION("""COMPUTED_VALUE"""),1.0)</f>
        <v>1</v>
      </c>
      <c r="HH49">
        <f>IFERROR(__xludf.DUMMYFUNCTION("""COMPUTED_VALUE"""),1.0)</f>
        <v>1</v>
      </c>
      <c r="HI49">
        <f>IFERROR(__xludf.DUMMYFUNCTION("""COMPUTED_VALUE"""),1.0)</f>
        <v>1</v>
      </c>
      <c r="HJ49">
        <f>IFERROR(__xludf.DUMMYFUNCTION("""COMPUTED_VALUE"""),1.0)</f>
        <v>1</v>
      </c>
      <c r="HK49">
        <f>IFERROR(__xludf.DUMMYFUNCTION("""COMPUTED_VALUE"""),1.0)</f>
        <v>1</v>
      </c>
      <c r="HL49">
        <f>IFERROR(__xludf.DUMMYFUNCTION("""COMPUTED_VALUE"""),1.0)</f>
        <v>1</v>
      </c>
      <c r="HM49">
        <f>IFERROR(__xludf.DUMMYFUNCTION("""COMPUTED_VALUE"""),1.0)</f>
        <v>1</v>
      </c>
      <c r="HN49">
        <f>IFERROR(__xludf.DUMMYFUNCTION("""COMPUTED_VALUE"""),1.0)</f>
        <v>1</v>
      </c>
      <c r="HO49">
        <f>IFERROR(__xludf.DUMMYFUNCTION("""COMPUTED_VALUE"""),1.0)</f>
        <v>1</v>
      </c>
      <c r="HP49">
        <f>IFERROR(__xludf.DUMMYFUNCTION("""COMPUTED_VALUE"""),1.0)</f>
        <v>1</v>
      </c>
      <c r="HQ49">
        <f>IFERROR(__xludf.DUMMYFUNCTION("""COMPUTED_VALUE"""),1.0)</f>
        <v>1</v>
      </c>
      <c r="HR49">
        <f>IFERROR(__xludf.DUMMYFUNCTION("""COMPUTED_VALUE"""),1.0)</f>
        <v>1</v>
      </c>
      <c r="HS49">
        <f>IFERROR(__xludf.DUMMYFUNCTION("""COMPUTED_VALUE"""),1.0)</f>
        <v>1</v>
      </c>
      <c r="HT49">
        <f>IFERROR(__xludf.DUMMYFUNCTION("""COMPUTED_VALUE"""),1.0)</f>
        <v>1</v>
      </c>
      <c r="HU49">
        <f>IFERROR(__xludf.DUMMYFUNCTION("""COMPUTED_VALUE"""),1.0)</f>
        <v>1</v>
      </c>
      <c r="HV49">
        <f>IFERROR(__xludf.DUMMYFUNCTION("""COMPUTED_VALUE"""),1.0)</f>
        <v>1</v>
      </c>
      <c r="HW49">
        <f>IFERROR(__xludf.DUMMYFUNCTION("""COMPUTED_VALUE"""),1.0)</f>
        <v>1</v>
      </c>
      <c r="HX49">
        <f>IFERROR(__xludf.DUMMYFUNCTION("""COMPUTED_VALUE"""),1.0)</f>
        <v>1</v>
      </c>
      <c r="HY49">
        <f>IFERROR(__xludf.DUMMYFUNCTION("""COMPUTED_VALUE"""),1.0)</f>
        <v>1</v>
      </c>
      <c r="HZ49">
        <f>IFERROR(__xludf.DUMMYFUNCTION("""COMPUTED_VALUE"""),1.0)</f>
        <v>1</v>
      </c>
      <c r="IA49">
        <f>IFERROR(__xludf.DUMMYFUNCTION("""COMPUTED_VALUE"""),1.0)</f>
        <v>1</v>
      </c>
      <c r="IB49">
        <f>IFERROR(__xludf.DUMMYFUNCTION("""COMPUTED_VALUE"""),1.0)</f>
        <v>1</v>
      </c>
      <c r="IC49">
        <f>IFERROR(__xludf.DUMMYFUNCTION("""COMPUTED_VALUE"""),1.0)</f>
        <v>1</v>
      </c>
      <c r="ID49">
        <f>IFERROR(__xludf.DUMMYFUNCTION("""COMPUTED_VALUE"""),1.0)</f>
        <v>1</v>
      </c>
      <c r="IE49">
        <f>IFERROR(__xludf.DUMMYFUNCTION("""COMPUTED_VALUE"""),1.0)</f>
        <v>1</v>
      </c>
      <c r="IF49">
        <f>IFERROR(__xludf.DUMMYFUNCTION("""COMPUTED_VALUE"""),1.0)</f>
        <v>1</v>
      </c>
      <c r="IG49">
        <f>IFERROR(__xludf.DUMMYFUNCTION("""COMPUTED_VALUE"""),1.0)</f>
        <v>1</v>
      </c>
      <c r="IH49">
        <f>IFERROR(__xludf.DUMMYFUNCTION("""COMPUTED_VALUE"""),1.0)</f>
        <v>1</v>
      </c>
      <c r="II49">
        <f>IFERROR(__xludf.DUMMYFUNCTION("""COMPUTED_VALUE"""),1.0)</f>
        <v>1</v>
      </c>
      <c r="IJ49">
        <f>IFERROR(__xludf.DUMMYFUNCTION("""COMPUTED_VALUE"""),1.0)</f>
        <v>1</v>
      </c>
      <c r="IK49" t="str">
        <f>IFERROR(__xludf.DUMMYFUNCTION("""COMPUTED_VALUE"""),"x")</f>
        <v>x</v>
      </c>
      <c r="IL49">
        <f>IFERROR(__xludf.DUMMYFUNCTION("""COMPUTED_VALUE"""),1.0)</f>
        <v>1</v>
      </c>
      <c r="IM49">
        <f>IFERROR(__xludf.DUMMYFUNCTION("""COMPUTED_VALUE"""),1.0)</f>
        <v>1</v>
      </c>
      <c r="IN49">
        <f>IFERROR(__xludf.DUMMYFUNCTION("""COMPUTED_VALUE"""),1.0)</f>
        <v>1</v>
      </c>
      <c r="IO49">
        <f>IFERROR(__xludf.DUMMYFUNCTION("""COMPUTED_VALUE"""),1.0)</f>
        <v>1</v>
      </c>
      <c r="IP49">
        <f>IFERROR(__xludf.DUMMYFUNCTION("""COMPUTED_VALUE"""),1.0)</f>
        <v>1</v>
      </c>
      <c r="IQ49">
        <f>IFERROR(__xludf.DUMMYFUNCTION("""COMPUTED_VALUE"""),0.0)</f>
        <v>0</v>
      </c>
      <c r="IR49">
        <f>IFERROR(__xludf.DUMMYFUNCTION("""COMPUTED_VALUE"""),1.0)</f>
        <v>1</v>
      </c>
      <c r="IS49">
        <f>IFERROR(__xludf.DUMMYFUNCTION("""COMPUTED_VALUE"""),1.0)</f>
        <v>1</v>
      </c>
      <c r="IT49">
        <f>IFERROR(__xludf.DUMMYFUNCTION("""COMPUTED_VALUE"""),1.0)</f>
        <v>1</v>
      </c>
      <c r="IU49">
        <f>IFERROR(__xludf.DUMMYFUNCTION("""COMPUTED_VALUE"""),1.0)</f>
        <v>1</v>
      </c>
      <c r="IV49">
        <f>IFERROR(__xludf.DUMMYFUNCTION("""COMPUTED_VALUE"""),1.0)</f>
        <v>1</v>
      </c>
      <c r="IW49">
        <f>IFERROR(__xludf.DUMMYFUNCTION("""COMPUTED_VALUE"""),1.0)</f>
        <v>1</v>
      </c>
      <c r="IX49">
        <f>IFERROR(__xludf.DUMMYFUNCTION("""COMPUTED_VALUE"""),1.0)</f>
        <v>1</v>
      </c>
      <c r="IY49">
        <f>IFERROR(__xludf.DUMMYFUNCTION("""COMPUTED_VALUE"""),1.0)</f>
        <v>1</v>
      </c>
      <c r="IZ49">
        <f>IFERROR(__xludf.DUMMYFUNCTION("""COMPUTED_VALUE"""),0.0)</f>
        <v>0</v>
      </c>
      <c r="JA49">
        <f>IFERROR(__xludf.DUMMYFUNCTION("""COMPUTED_VALUE"""),1.0)</f>
        <v>1</v>
      </c>
      <c r="JB49">
        <f>IFERROR(__xludf.DUMMYFUNCTION("""COMPUTED_VALUE"""),0.0)</f>
        <v>0</v>
      </c>
      <c r="JC49">
        <f>IFERROR(__xludf.DUMMYFUNCTION("""COMPUTED_VALUE"""),0.0)</f>
        <v>0</v>
      </c>
      <c r="JD49">
        <f>IFERROR(__xludf.DUMMYFUNCTION("""COMPUTED_VALUE"""),0.0)</f>
        <v>0</v>
      </c>
      <c r="JE49">
        <f>IFERROR(__xludf.DUMMYFUNCTION("""COMPUTED_VALUE"""),0.0)</f>
        <v>0</v>
      </c>
      <c r="JF49">
        <f>IFERROR(__xludf.DUMMYFUNCTION("""COMPUTED_VALUE"""),0.0)</f>
        <v>0</v>
      </c>
      <c r="JG49">
        <f>IFERROR(__xludf.DUMMYFUNCTION("""COMPUTED_VALUE"""),0.0)</f>
        <v>0</v>
      </c>
      <c r="JH49">
        <f>IFERROR(__xludf.DUMMYFUNCTION("""COMPUTED_VALUE"""),1.0)</f>
        <v>1</v>
      </c>
      <c r="JI49">
        <f>IFERROR(__xludf.DUMMYFUNCTION("""COMPUTED_VALUE"""),0.0)</f>
        <v>0</v>
      </c>
      <c r="JJ49">
        <f>IFERROR(__xludf.DUMMYFUNCTION("""COMPUTED_VALUE"""),0.0)</f>
        <v>0</v>
      </c>
      <c r="JK49">
        <f>IFERROR(__xludf.DUMMYFUNCTION("""COMPUTED_VALUE"""),0.0)</f>
        <v>0</v>
      </c>
      <c r="JL49">
        <f>IFERROR(__xludf.DUMMYFUNCTION("""COMPUTED_VALUE"""),0.0)</f>
        <v>0</v>
      </c>
      <c r="JM49">
        <f>IFERROR(__xludf.DUMMYFUNCTION("""COMPUTED_VALUE"""),0.0)</f>
        <v>0</v>
      </c>
      <c r="JN49">
        <f>IFERROR(__xludf.DUMMYFUNCTION("""COMPUTED_VALUE"""),0.0)</f>
        <v>0</v>
      </c>
      <c r="JO49">
        <f>IFERROR(__xludf.DUMMYFUNCTION("""COMPUTED_VALUE"""),0.0)</f>
        <v>0</v>
      </c>
      <c r="JP49">
        <f>IFERROR(__xludf.DUMMYFUNCTION("""COMPUTED_VALUE"""),0.0)</f>
        <v>0</v>
      </c>
      <c r="JQ49">
        <f>IFERROR(__xludf.DUMMYFUNCTION("""COMPUTED_VALUE"""),1.0)</f>
        <v>1</v>
      </c>
      <c r="JR49">
        <f>IFERROR(__xludf.DUMMYFUNCTION("""COMPUTED_VALUE"""),1.0)</f>
        <v>1</v>
      </c>
      <c r="JS49" t="str">
        <f>IFERROR(__xludf.DUMMYFUNCTION("""COMPUTED_VALUE"""),"x")</f>
        <v>x</v>
      </c>
      <c r="JT49">
        <f>IFERROR(__xludf.DUMMYFUNCTION("""COMPUTED_VALUE"""),0.0)</f>
        <v>0</v>
      </c>
      <c r="JU49">
        <f>IFERROR(__xludf.DUMMYFUNCTION("""COMPUTED_VALUE"""),0.0)</f>
        <v>0</v>
      </c>
      <c r="JV49">
        <f>IFERROR(__xludf.DUMMYFUNCTION("""COMPUTED_VALUE"""),0.0)</f>
        <v>0</v>
      </c>
      <c r="JW49">
        <f>IFERROR(__xludf.DUMMYFUNCTION("""COMPUTED_VALUE"""),0.0)</f>
        <v>0</v>
      </c>
      <c r="JX49">
        <f>IFERROR(__xludf.DUMMYFUNCTION("""COMPUTED_VALUE"""),0.0)</f>
        <v>0</v>
      </c>
      <c r="JY49">
        <f>IFERROR(__xludf.DUMMYFUNCTION("""COMPUTED_VALUE"""),0.0)</f>
        <v>0</v>
      </c>
      <c r="JZ49">
        <f>IFERROR(__xludf.DUMMYFUNCTION("""COMPUTED_VALUE"""),0.0)</f>
        <v>0</v>
      </c>
      <c r="KA49">
        <f>IFERROR(__xludf.DUMMYFUNCTION("""COMPUTED_VALUE"""),0.0)</f>
        <v>0</v>
      </c>
      <c r="KB49">
        <f>IFERROR(__xludf.DUMMYFUNCTION("""COMPUTED_VALUE"""),0.0)</f>
        <v>0</v>
      </c>
      <c r="KC49">
        <f>IFERROR(__xludf.DUMMYFUNCTION("""COMPUTED_VALUE"""),0.0)</f>
        <v>0</v>
      </c>
      <c r="KD49">
        <f>IFERROR(__xludf.DUMMYFUNCTION("""COMPUTED_VALUE"""),0.0)</f>
        <v>0</v>
      </c>
      <c r="KE49">
        <f>IFERROR(__xludf.DUMMYFUNCTION("""COMPUTED_VALUE"""),0.0)</f>
        <v>0</v>
      </c>
      <c r="KF49">
        <f>IFERROR(__xludf.DUMMYFUNCTION("""COMPUTED_VALUE"""),0.0)</f>
        <v>0</v>
      </c>
      <c r="KG49">
        <f>IFERROR(__xludf.DUMMYFUNCTION("""COMPUTED_VALUE"""),0.0)</f>
        <v>0</v>
      </c>
      <c r="KH49">
        <f>IFERROR(__xludf.DUMMYFUNCTION("""COMPUTED_VALUE"""),0.0)</f>
        <v>0</v>
      </c>
      <c r="KI49">
        <f>IFERROR(__xludf.DUMMYFUNCTION("""COMPUTED_VALUE"""),0.0)</f>
        <v>0</v>
      </c>
      <c r="KJ49">
        <f>IFERROR(__xludf.DUMMYFUNCTION("""COMPUTED_VALUE"""),0.0)</f>
        <v>0</v>
      </c>
      <c r="KK49">
        <f>IFERROR(__xludf.DUMMYFUNCTION("""COMPUTED_VALUE"""),0.0)</f>
        <v>0</v>
      </c>
      <c r="KL49">
        <f>IFERROR(__xludf.DUMMYFUNCTION("""COMPUTED_VALUE"""),0.0)</f>
        <v>0</v>
      </c>
      <c r="KM49">
        <f>IFERROR(__xludf.DUMMYFUNCTION("""COMPUTED_VALUE"""),0.0)</f>
        <v>0</v>
      </c>
      <c r="KN49">
        <f>IFERROR(__xludf.DUMMYFUNCTION("""COMPUTED_VALUE"""),0.0)</f>
        <v>0</v>
      </c>
      <c r="KO49">
        <f>IFERROR(__xludf.DUMMYFUNCTION("""COMPUTED_VALUE"""),0.0)</f>
        <v>0</v>
      </c>
      <c r="KP49">
        <f>IFERROR(__xludf.DUMMYFUNCTION("""COMPUTED_VALUE"""),0.0)</f>
        <v>0</v>
      </c>
      <c r="KQ49">
        <f>IFERROR(__xludf.DUMMYFUNCTION("""COMPUTED_VALUE"""),0.0)</f>
        <v>0</v>
      </c>
      <c r="KR49">
        <f>IFERROR(__xludf.DUMMYFUNCTION("""COMPUTED_VALUE"""),0.0)</f>
        <v>0</v>
      </c>
      <c r="KS49">
        <f>IFERROR(__xludf.DUMMYFUNCTION("""COMPUTED_VALUE"""),0.0)</f>
        <v>0</v>
      </c>
      <c r="KT49">
        <f>IFERROR(__xludf.DUMMYFUNCTION("""COMPUTED_VALUE"""),0.0)</f>
        <v>0</v>
      </c>
      <c r="KU49">
        <f>IFERROR(__xludf.DUMMYFUNCTION("""COMPUTED_VALUE"""),0.0)</f>
        <v>0</v>
      </c>
      <c r="KV49">
        <f>IFERROR(__xludf.DUMMYFUNCTION("""COMPUTED_VALUE"""),0.0)</f>
        <v>0</v>
      </c>
      <c r="KW49">
        <f>IFERROR(__xludf.DUMMYFUNCTION("""COMPUTED_VALUE"""),0.0)</f>
        <v>0</v>
      </c>
      <c r="KX49">
        <f>IFERROR(__xludf.DUMMYFUNCTION("""COMPUTED_VALUE"""),0.0)</f>
        <v>0</v>
      </c>
      <c r="KY49">
        <f>IFERROR(__xludf.DUMMYFUNCTION("""COMPUTED_VALUE"""),0.0)</f>
        <v>0</v>
      </c>
      <c r="KZ49" t="str">
        <f>IFERROR(__xludf.DUMMYFUNCTION("""COMPUTED_VALUE"""),"x")</f>
        <v>x</v>
      </c>
      <c r="LA49">
        <f>IFERROR(__xludf.DUMMYFUNCTION("""COMPUTED_VALUE"""),0.0)</f>
        <v>0</v>
      </c>
      <c r="LB49">
        <f>IFERROR(__xludf.DUMMYFUNCTION("""COMPUTED_VALUE"""),0.0)</f>
        <v>0</v>
      </c>
      <c r="LC49">
        <f>IFERROR(__xludf.DUMMYFUNCTION("""COMPUTED_VALUE"""),0.0)</f>
        <v>0</v>
      </c>
      <c r="LD49">
        <f>IFERROR(__xludf.DUMMYFUNCTION("""COMPUTED_VALUE"""),0.0)</f>
        <v>0</v>
      </c>
      <c r="LE49">
        <f>IFERROR(__xludf.DUMMYFUNCTION("""COMPUTED_VALUE"""),0.0)</f>
        <v>0</v>
      </c>
      <c r="LF49">
        <f>IFERROR(__xludf.DUMMYFUNCTION("""COMPUTED_VALUE"""),0.0)</f>
        <v>0</v>
      </c>
      <c r="LG49">
        <f>IFERROR(__xludf.DUMMYFUNCTION("""COMPUTED_VALUE"""),0.0)</f>
        <v>0</v>
      </c>
      <c r="LH49">
        <f>IFERROR(__xludf.DUMMYFUNCTION("""COMPUTED_VALUE"""),0.0)</f>
        <v>0</v>
      </c>
      <c r="LI49">
        <f>IFERROR(__xludf.DUMMYFUNCTION("""COMPUTED_VALUE"""),0.0)</f>
        <v>0</v>
      </c>
      <c r="LJ49">
        <f>IFERROR(__xludf.DUMMYFUNCTION("""COMPUTED_VALUE"""),0.0)</f>
        <v>0</v>
      </c>
      <c r="LK49">
        <f>IFERROR(__xludf.DUMMYFUNCTION("""COMPUTED_VALUE"""),0.0)</f>
        <v>0</v>
      </c>
      <c r="LL49">
        <f>IFERROR(__xludf.DUMMYFUNCTION("""COMPUTED_VALUE"""),0.0)</f>
        <v>0</v>
      </c>
      <c r="LM49">
        <f>IFERROR(__xludf.DUMMYFUNCTION("""COMPUTED_VALUE"""),0.0)</f>
        <v>0</v>
      </c>
      <c r="LN49">
        <f>IFERROR(__xludf.DUMMYFUNCTION("""COMPUTED_VALUE"""),0.0)</f>
        <v>0</v>
      </c>
      <c r="LO49">
        <f>IFERROR(__xludf.DUMMYFUNCTION("""COMPUTED_VALUE"""),0.0)</f>
        <v>0</v>
      </c>
      <c r="LP49">
        <f>IFERROR(__xludf.DUMMYFUNCTION("""COMPUTED_VALUE"""),0.0)</f>
        <v>0</v>
      </c>
      <c r="LQ49" t="str">
        <f>IFERROR(__xludf.DUMMYFUNCTION("""COMPUTED_VALUE"""),"x")</f>
        <v>x</v>
      </c>
      <c r="LR49">
        <f>IFERROR(__xludf.DUMMYFUNCTION("""COMPUTED_VALUE"""),0.0)</f>
        <v>0</v>
      </c>
      <c r="LS49">
        <f>IFERROR(__xludf.DUMMYFUNCTION("""COMPUTED_VALUE"""),0.0)</f>
        <v>0</v>
      </c>
      <c r="LT49">
        <f>IFERROR(__xludf.DUMMYFUNCTION("""COMPUTED_VALUE"""),0.0)</f>
        <v>0</v>
      </c>
      <c r="LU49">
        <f>IFERROR(__xludf.DUMMYFUNCTION("""COMPUTED_VALUE"""),0.0)</f>
        <v>0</v>
      </c>
      <c r="LV49">
        <f>IFERROR(__xludf.DUMMYFUNCTION("""COMPUTED_VALUE"""),0.0)</f>
        <v>0</v>
      </c>
      <c r="LW49">
        <f>IFERROR(__xludf.DUMMYFUNCTION("""COMPUTED_VALUE"""),0.0)</f>
        <v>0</v>
      </c>
      <c r="LX49">
        <f>IFERROR(__xludf.DUMMYFUNCTION("""COMPUTED_VALUE"""),0.0)</f>
        <v>0</v>
      </c>
      <c r="LY49">
        <f>IFERROR(__xludf.DUMMYFUNCTION("""COMPUTED_VALUE"""),0.0)</f>
        <v>0</v>
      </c>
      <c r="LZ49">
        <f>IFERROR(__xludf.DUMMYFUNCTION("""COMPUTED_VALUE"""),0.0)</f>
        <v>0</v>
      </c>
      <c r="MA49">
        <f>IFERROR(__xludf.DUMMYFUNCTION("""COMPUTED_VALUE"""),0.0)</f>
        <v>0</v>
      </c>
      <c r="MB49">
        <f>IFERROR(__xludf.DUMMYFUNCTION("""COMPUTED_VALUE"""),0.0)</f>
        <v>0</v>
      </c>
      <c r="MC49">
        <f>IFERROR(__xludf.DUMMYFUNCTION("""COMPUTED_VALUE"""),0.0)</f>
        <v>0</v>
      </c>
      <c r="MD49">
        <f>IFERROR(__xludf.DUMMYFUNCTION("""COMPUTED_VALUE"""),0.0)</f>
        <v>0</v>
      </c>
      <c r="ME49">
        <f>IFERROR(__xludf.DUMMYFUNCTION("""COMPUTED_VALUE"""),0.0)</f>
        <v>0</v>
      </c>
      <c r="MF49">
        <f>IFERROR(__xludf.DUMMYFUNCTION("""COMPUTED_VALUE"""),0.0)</f>
        <v>0</v>
      </c>
      <c r="MG49">
        <f>IFERROR(__xludf.DUMMYFUNCTION("""COMPUTED_VALUE"""),0.0)</f>
        <v>0</v>
      </c>
      <c r="MH49">
        <f>IFERROR(__xludf.DUMMYFUNCTION("""COMPUTED_VALUE"""),0.0)</f>
        <v>0</v>
      </c>
      <c r="MI49">
        <f>IFERROR(__xludf.DUMMYFUNCTION("""COMPUTED_VALUE"""),0.0)</f>
        <v>0</v>
      </c>
      <c r="MJ49">
        <f>IFERROR(__xludf.DUMMYFUNCTION("""COMPUTED_VALUE"""),0.0)</f>
        <v>0</v>
      </c>
      <c r="MK49">
        <f>IFERROR(__xludf.DUMMYFUNCTION("""COMPUTED_VALUE"""),0.0)</f>
        <v>0</v>
      </c>
      <c r="ML49">
        <f>IFERROR(__xludf.DUMMYFUNCTION("""COMPUTED_VALUE"""),0.0)</f>
        <v>0</v>
      </c>
      <c r="MM49">
        <f>IFERROR(__xludf.DUMMYFUNCTION("""COMPUTED_VALUE"""),0.0)</f>
        <v>0</v>
      </c>
      <c r="MN49">
        <f>IFERROR(__xludf.DUMMYFUNCTION("""COMPUTED_VALUE"""),0.0)</f>
        <v>0</v>
      </c>
      <c r="MO49">
        <f>IFERROR(__xludf.DUMMYFUNCTION("""COMPUTED_VALUE"""),0.0)</f>
        <v>0</v>
      </c>
      <c r="MP49">
        <f>IFERROR(__xludf.DUMMYFUNCTION("""COMPUTED_VALUE"""),0.0)</f>
        <v>0</v>
      </c>
      <c r="MQ49">
        <f>IFERROR(__xludf.DUMMYFUNCTION("""COMPUTED_VALUE"""),0.0)</f>
        <v>0</v>
      </c>
      <c r="MR49">
        <f>IFERROR(__xludf.DUMMYFUNCTION("""COMPUTED_VALUE"""),0.0)</f>
        <v>0</v>
      </c>
      <c r="MS49">
        <f>IFERROR(__xludf.DUMMYFUNCTION("""COMPUTED_VALUE"""),0.0)</f>
        <v>0</v>
      </c>
      <c r="MT49" t="str">
        <f>IFERROR(__xludf.DUMMYFUNCTION("""COMPUTED_VALUE"""),"x")</f>
        <v>x</v>
      </c>
      <c r="MU49">
        <f>IFERROR(__xludf.DUMMYFUNCTION("""COMPUTED_VALUE"""),0.0)</f>
        <v>0</v>
      </c>
      <c r="MV49">
        <f>IFERROR(__xludf.DUMMYFUNCTION("""COMPUTED_VALUE"""),0.0)</f>
        <v>0</v>
      </c>
      <c r="MW49">
        <f>IFERROR(__xludf.DUMMYFUNCTION("""COMPUTED_VALUE"""),0.0)</f>
        <v>0</v>
      </c>
      <c r="MX49">
        <f>IFERROR(__xludf.DUMMYFUNCTION("""COMPUTED_VALUE"""),0.0)</f>
        <v>0</v>
      </c>
      <c r="MY49">
        <f>IFERROR(__xludf.DUMMYFUNCTION("""COMPUTED_VALUE"""),0.0)</f>
        <v>0</v>
      </c>
      <c r="MZ49">
        <f>IFERROR(__xludf.DUMMYFUNCTION("""COMPUTED_VALUE"""),0.0)</f>
        <v>0</v>
      </c>
      <c r="NA49">
        <f>IFERROR(__xludf.DUMMYFUNCTION("""COMPUTED_VALUE"""),0.0)</f>
        <v>0</v>
      </c>
      <c r="NB49">
        <f>IFERROR(__xludf.DUMMYFUNCTION("""COMPUTED_VALUE"""),0.0)</f>
        <v>0</v>
      </c>
      <c r="NC49">
        <f>IFERROR(__xludf.DUMMYFUNCTION("""COMPUTED_VALUE"""),0.0)</f>
        <v>0</v>
      </c>
      <c r="ND49">
        <f>IFERROR(__xludf.DUMMYFUNCTION("""COMPUTED_VALUE"""),0.0)</f>
        <v>0</v>
      </c>
      <c r="NE49">
        <f>IFERROR(__xludf.DUMMYFUNCTION("""COMPUTED_VALUE"""),0.0)</f>
        <v>0</v>
      </c>
      <c r="NF49">
        <f>IFERROR(__xludf.DUMMYFUNCTION("""COMPUTED_VALUE"""),0.0)</f>
        <v>0</v>
      </c>
      <c r="NG49">
        <f>IFERROR(__xludf.DUMMYFUNCTION("""COMPUTED_VALUE"""),0.0)</f>
        <v>0</v>
      </c>
      <c r="NH49">
        <f>IFERROR(__xludf.DUMMYFUNCTION("""COMPUTED_VALUE"""),0.0)</f>
        <v>0</v>
      </c>
      <c r="NI49">
        <f>IFERROR(__xludf.DUMMYFUNCTION("""COMPUTED_VALUE"""),0.0)</f>
        <v>0</v>
      </c>
      <c r="NJ49">
        <f>IFERROR(__xludf.DUMMYFUNCTION("""COMPUTED_VALUE"""),0.0)</f>
        <v>0</v>
      </c>
      <c r="NK49">
        <f>IFERROR(__xludf.DUMMYFUNCTION("""COMPUTED_VALUE"""),0.0)</f>
        <v>0</v>
      </c>
      <c r="NL49">
        <f>IFERROR(__xludf.DUMMYFUNCTION("""COMPUTED_VALUE"""),0.0)</f>
        <v>0</v>
      </c>
      <c r="NM49">
        <f>IFERROR(__xludf.DUMMYFUNCTION("""COMPUTED_VALUE"""),0.0)</f>
        <v>0</v>
      </c>
      <c r="NN49">
        <f>IFERROR(__xludf.DUMMYFUNCTION("""COMPUTED_VALUE"""),0.0)</f>
        <v>0</v>
      </c>
      <c r="NO49">
        <f>IFERROR(__xludf.DUMMYFUNCTION("""COMPUTED_VALUE"""),0.0)</f>
        <v>0</v>
      </c>
      <c r="NP49">
        <f>IFERROR(__xludf.DUMMYFUNCTION("""COMPUTED_VALUE"""),0.0)</f>
        <v>0</v>
      </c>
      <c r="NQ49">
        <f>IFERROR(__xludf.DUMMYFUNCTION("""COMPUTED_VALUE"""),0.0)</f>
        <v>0</v>
      </c>
      <c r="NR49">
        <f>IFERROR(__xludf.DUMMYFUNCTION("""COMPUTED_VALUE"""),0.0)</f>
        <v>0</v>
      </c>
    </row>
    <row r="50" ht="15.75" customHeight="1">
      <c r="A50">
        <f>IFERROR(__xludf.DUMMYFUNCTION("""COMPUTED_VALUE"""),49.0)</f>
        <v>49</v>
      </c>
      <c r="B50" t="str">
        <f>IFERROR(__xludf.DUMMYFUNCTION("""COMPUTED_VALUE"""),"UniqJohniUnic")</f>
        <v>UniqJohniUnic</v>
      </c>
      <c r="C50" t="str">
        <f>IFERROR(__xludf.DUMMYFUNCTION("""COMPUTED_VALUE"""),"Nikola")</f>
        <v>Nikola</v>
      </c>
      <c r="D50" t="str">
        <f>IFERROR(__xludf.DUMMYFUNCTION("""COMPUTED_VALUE"""),"Jovićević")</f>
        <v>Jovićević</v>
      </c>
      <c r="E50">
        <f>IFERROR(__xludf.DUMMYFUNCTION("""COMPUTED_VALUE"""),112.0)</f>
        <v>112</v>
      </c>
      <c r="F50" t="str">
        <f>IFERROR(__xludf.DUMMYFUNCTION("""COMPUTED_VALUE"""),"ODOBREN")</f>
        <v>ODOBREN</v>
      </c>
      <c r="G50" t="str">
        <f>IFERROR(__xludf.DUMMYFUNCTION("""COMPUTED_VALUE"""),"Novi Sad")</f>
        <v>Novi Sad</v>
      </c>
      <c r="H50" t="str">
        <f>IFERROR(__xludf.DUMMYFUNCTION("""COMPUTED_VALUE"""),"Gimnazija Jovan Jovanović Zmaj")</f>
        <v>Gimnazija Jovan Jovanović Zmaj</v>
      </c>
      <c r="I50" t="str">
        <f>IFERROR(__xludf.DUMMYFUNCTION("""COMPUTED_VALUE"""),"I")</f>
        <v>I</v>
      </c>
      <c r="J50" t="str">
        <f>IFERROR(__xludf.DUMMYFUNCTION("""COMPUTED_VALUE"""),"B")</f>
        <v>B</v>
      </c>
      <c r="L50" t="str">
        <f>IFERROR(__xludf.DUMMYFUNCTION("""COMPUTED_VALUE"""),"x")</f>
        <v>x</v>
      </c>
      <c r="M50">
        <f>IFERROR(__xludf.DUMMYFUNCTION("""COMPUTED_VALUE"""),100.0)</f>
        <v>100</v>
      </c>
      <c r="N50">
        <f>IFERROR(__xludf.DUMMYFUNCTION("""COMPUTED_VALUE"""),12.0)</f>
        <v>12</v>
      </c>
      <c r="O50" t="str">
        <f>IFERROR(__xludf.DUMMYFUNCTION("""COMPUTED_VALUE"""),"-")</f>
        <v>-</v>
      </c>
      <c r="P50" t="str">
        <f>IFERROR(__xludf.DUMMYFUNCTION("""COMPUTED_VALUE"""),"-")</f>
        <v>-</v>
      </c>
      <c r="Q50" t="str">
        <f>IFERROR(__xludf.DUMMYFUNCTION("""COMPUTED_VALUE"""),"-")</f>
        <v>-</v>
      </c>
      <c r="R50" t="str">
        <f>IFERROR(__xludf.DUMMYFUNCTION("""COMPUTED_VALUE"""),"-")</f>
        <v>-</v>
      </c>
      <c r="S50" t="str">
        <f>IFERROR(__xludf.DUMMYFUNCTION("""COMPUTED_VALUE"""),"x")</f>
        <v>x</v>
      </c>
      <c r="T50" t="str">
        <f>IFERROR(__xludf.DUMMYFUNCTION("""COMPUTED_VALUE"""),"x")</f>
        <v>x</v>
      </c>
      <c r="U50" t="str">
        <f>IFERROR(__xludf.DUMMYFUNCTION("""COMPUTED_VALUE"""),"OK")</f>
        <v>OK</v>
      </c>
      <c r="V50" t="str">
        <f>IFERROR(__xludf.DUMMYFUNCTION("""COMPUTED_VALUE"""),"OK")</f>
        <v>OK</v>
      </c>
      <c r="W50" t="str">
        <f>IFERROR(__xludf.DUMMYFUNCTION("""COMPUTED_VALUE"""),"OK")</f>
        <v>OK</v>
      </c>
      <c r="X50" t="str">
        <f>IFERROR(__xludf.DUMMYFUNCTION("""COMPUTED_VALUE"""),"OK")</f>
        <v>OK</v>
      </c>
      <c r="Y50" t="str">
        <f>IFERROR(__xludf.DUMMYFUNCTION("""COMPUTED_VALUE"""),"OK")</f>
        <v>OK</v>
      </c>
      <c r="Z50" t="str">
        <f>IFERROR(__xludf.DUMMYFUNCTION("""COMPUTED_VALUE"""),"OK")</f>
        <v>OK</v>
      </c>
      <c r="AA50" t="str">
        <f>IFERROR(__xludf.DUMMYFUNCTION("""COMPUTED_VALUE"""),"OK")</f>
        <v>OK</v>
      </c>
      <c r="AB50" t="str">
        <f>IFERROR(__xludf.DUMMYFUNCTION("""COMPUTED_VALUE"""),"OK")</f>
        <v>OK</v>
      </c>
      <c r="AC50" t="str">
        <f>IFERROR(__xludf.DUMMYFUNCTION("""COMPUTED_VALUE"""),"OK")</f>
        <v>OK</v>
      </c>
      <c r="AD50" t="str">
        <f>IFERROR(__xludf.DUMMYFUNCTION("""COMPUTED_VALUE"""),"OK")</f>
        <v>OK</v>
      </c>
      <c r="AE50" t="str">
        <f>IFERROR(__xludf.DUMMYFUNCTION("""COMPUTED_VALUE"""),"OK")</f>
        <v>OK</v>
      </c>
      <c r="AF50" t="str">
        <f>IFERROR(__xludf.DUMMYFUNCTION("""COMPUTED_VALUE"""),"OK")</f>
        <v>OK</v>
      </c>
      <c r="AG50" t="str">
        <f>IFERROR(__xludf.DUMMYFUNCTION("""COMPUTED_VALUE"""),"OK")</f>
        <v>OK</v>
      </c>
      <c r="AH50" t="str">
        <f>IFERROR(__xludf.DUMMYFUNCTION("""COMPUTED_VALUE"""),"OK")</f>
        <v>OK</v>
      </c>
      <c r="AI50" t="str">
        <f>IFERROR(__xludf.DUMMYFUNCTION("""COMPUTED_VALUE"""),"OK")</f>
        <v>OK</v>
      </c>
      <c r="AJ50" t="str">
        <f>IFERROR(__xludf.DUMMYFUNCTION("""COMPUTED_VALUE"""),"OK")</f>
        <v>OK</v>
      </c>
      <c r="AK50" t="str">
        <f>IFERROR(__xludf.DUMMYFUNCTION("""COMPUTED_VALUE"""),"OK")</f>
        <v>OK</v>
      </c>
      <c r="AL50" t="str">
        <f>IFERROR(__xludf.DUMMYFUNCTION("""COMPUTED_VALUE"""),"OK")</f>
        <v>OK</v>
      </c>
      <c r="AM50" t="str">
        <f>IFERROR(__xludf.DUMMYFUNCTION("""COMPUTED_VALUE"""),"OK")</f>
        <v>OK</v>
      </c>
      <c r="AN50" t="str">
        <f>IFERROR(__xludf.DUMMYFUNCTION("""COMPUTED_VALUE"""),"OK")</f>
        <v>OK</v>
      </c>
      <c r="AO50" t="str">
        <f>IFERROR(__xludf.DUMMYFUNCTION("""COMPUTED_VALUE"""),"OK")</f>
        <v>OK</v>
      </c>
      <c r="AP50" t="str">
        <f>IFERROR(__xludf.DUMMYFUNCTION("""COMPUTED_VALUE"""),"OK")</f>
        <v>OK</v>
      </c>
      <c r="AQ50" t="str">
        <f>IFERROR(__xludf.DUMMYFUNCTION("""COMPUTED_VALUE"""),"OK")</f>
        <v>OK</v>
      </c>
      <c r="AR50" t="str">
        <f>IFERROR(__xludf.DUMMYFUNCTION("""COMPUTED_VALUE"""),"OK")</f>
        <v>OK</v>
      </c>
      <c r="AS50" t="str">
        <f>IFERROR(__xludf.DUMMYFUNCTION("""COMPUTED_VALUE"""),"OK")</f>
        <v>OK</v>
      </c>
      <c r="AT50" t="str">
        <f>IFERROR(__xludf.DUMMYFUNCTION("""COMPUTED_VALUE"""),"OK")</f>
        <v>OK</v>
      </c>
      <c r="AU50" t="str">
        <f>IFERROR(__xludf.DUMMYFUNCTION("""COMPUTED_VALUE"""),"OK")</f>
        <v>OK</v>
      </c>
      <c r="AV50" t="str">
        <f>IFERROR(__xludf.DUMMYFUNCTION("""COMPUTED_VALUE"""),"OK")</f>
        <v>OK</v>
      </c>
      <c r="AW50" t="str">
        <f>IFERROR(__xludf.DUMMYFUNCTION("""COMPUTED_VALUE"""),"OK")</f>
        <v>OK</v>
      </c>
      <c r="AX50" t="str">
        <f>IFERROR(__xludf.DUMMYFUNCTION("""COMPUTED_VALUE"""),"OK")</f>
        <v>OK</v>
      </c>
      <c r="AY50" t="str">
        <f>IFERROR(__xludf.DUMMYFUNCTION("""COMPUTED_VALUE"""),"OK")</f>
        <v>OK</v>
      </c>
      <c r="AZ50" t="str">
        <f>IFERROR(__xludf.DUMMYFUNCTION("""COMPUTED_VALUE"""),"OK")</f>
        <v>OK</v>
      </c>
      <c r="BA50" t="str">
        <f>IFERROR(__xludf.DUMMYFUNCTION("""COMPUTED_VALUE"""),"OK")</f>
        <v>OK</v>
      </c>
      <c r="BB50" t="str">
        <f>IFERROR(__xludf.DUMMYFUNCTION("""COMPUTED_VALUE"""),"OK")</f>
        <v>OK</v>
      </c>
      <c r="BC50" t="str">
        <f>IFERROR(__xludf.DUMMYFUNCTION("""COMPUTED_VALUE"""),"OK")</f>
        <v>OK</v>
      </c>
      <c r="BD50" t="str">
        <f>IFERROR(__xludf.DUMMYFUNCTION("""COMPUTED_VALUE"""),"OK")</f>
        <v>OK</v>
      </c>
      <c r="BE50" t="str">
        <f>IFERROR(__xludf.DUMMYFUNCTION("""COMPUTED_VALUE"""),"OK")</f>
        <v>OK</v>
      </c>
      <c r="BF50" t="str">
        <f>IFERROR(__xludf.DUMMYFUNCTION("""COMPUTED_VALUE"""),"OK")</f>
        <v>OK</v>
      </c>
      <c r="BG50" t="str">
        <f>IFERROR(__xludf.DUMMYFUNCTION("""COMPUTED_VALUE"""),"OK")</f>
        <v>OK</v>
      </c>
      <c r="BH50" t="str">
        <f>IFERROR(__xludf.DUMMYFUNCTION("""COMPUTED_VALUE"""),"OK")</f>
        <v>OK</v>
      </c>
      <c r="BI50" t="str">
        <f>IFERROR(__xludf.DUMMYFUNCTION("""COMPUTED_VALUE"""),"OK")</f>
        <v>OK</v>
      </c>
      <c r="BJ50" t="str">
        <f>IFERROR(__xludf.DUMMYFUNCTION("""COMPUTED_VALUE"""),"OK")</f>
        <v>OK</v>
      </c>
      <c r="BK50" t="str">
        <f>IFERROR(__xludf.DUMMYFUNCTION("""COMPUTED_VALUE"""),"x")</f>
        <v>x</v>
      </c>
      <c r="BL50" t="str">
        <f>IFERROR(__xludf.DUMMYFUNCTION("""COMPUTED_VALUE"""),"OK")</f>
        <v>OK</v>
      </c>
      <c r="BM50" t="str">
        <f>IFERROR(__xludf.DUMMYFUNCTION("""COMPUTED_VALUE"""),"OK")</f>
        <v>OK</v>
      </c>
      <c r="BN50" t="str">
        <f>IFERROR(__xludf.DUMMYFUNCTION("""COMPUTED_VALUE"""),"OK")</f>
        <v>OK</v>
      </c>
      <c r="BO50" t="str">
        <f>IFERROR(__xludf.DUMMYFUNCTION("""COMPUTED_VALUE"""),"OK")</f>
        <v>OK</v>
      </c>
      <c r="BP50" t="str">
        <f>IFERROR(__xludf.DUMMYFUNCTION("""COMPUTED_VALUE"""),"WA")</f>
        <v>WA</v>
      </c>
      <c r="BQ50" t="str">
        <f>IFERROR(__xludf.DUMMYFUNCTION("""COMPUTED_VALUE"""),"OK")</f>
        <v>OK</v>
      </c>
      <c r="BR50" t="str">
        <f>IFERROR(__xludf.DUMMYFUNCTION("""COMPUTED_VALUE"""),"OK")</f>
        <v>OK</v>
      </c>
      <c r="BS50" t="str">
        <f>IFERROR(__xludf.DUMMYFUNCTION("""COMPUTED_VALUE"""),"OK")</f>
        <v>OK</v>
      </c>
      <c r="BT50" t="str">
        <f>IFERROR(__xludf.DUMMYFUNCTION("""COMPUTED_VALUE"""),"OK")</f>
        <v>OK</v>
      </c>
      <c r="BU50" t="str">
        <f>IFERROR(__xludf.DUMMYFUNCTION("""COMPUTED_VALUE"""),"OK")</f>
        <v>OK</v>
      </c>
      <c r="BV50" t="str">
        <f>IFERROR(__xludf.DUMMYFUNCTION("""COMPUTED_VALUE"""),"OK")</f>
        <v>OK</v>
      </c>
      <c r="BW50" t="str">
        <f>IFERROR(__xludf.DUMMYFUNCTION("""COMPUTED_VALUE"""),"OK")</f>
        <v>OK</v>
      </c>
      <c r="BX50" t="str">
        <f>IFERROR(__xludf.DUMMYFUNCTION("""COMPUTED_VALUE"""),"OK")</f>
        <v>OK</v>
      </c>
      <c r="BY50" t="str">
        <f>IFERROR(__xludf.DUMMYFUNCTION("""COMPUTED_VALUE"""),"OK")</f>
        <v>OK</v>
      </c>
      <c r="BZ50" t="str">
        <f>IFERROR(__xludf.DUMMYFUNCTION("""COMPUTED_VALUE"""),"WA")</f>
        <v>WA</v>
      </c>
      <c r="CA50" t="str">
        <f>IFERROR(__xludf.DUMMYFUNCTION("""COMPUTED_VALUE"""),"OK")</f>
        <v>OK</v>
      </c>
      <c r="CB50" t="str">
        <f>IFERROR(__xludf.DUMMYFUNCTION("""COMPUTED_VALUE"""),"WA")</f>
        <v>WA</v>
      </c>
      <c r="CC50" t="str">
        <f>IFERROR(__xludf.DUMMYFUNCTION("""COMPUTED_VALUE"""),"WA")</f>
        <v>WA</v>
      </c>
      <c r="CD50" t="str">
        <f>IFERROR(__xludf.DUMMYFUNCTION("""COMPUTED_VALUE"""),"WA")</f>
        <v>WA</v>
      </c>
      <c r="CE50" t="str">
        <f>IFERROR(__xludf.DUMMYFUNCTION("""COMPUTED_VALUE"""),"WA")</f>
        <v>WA</v>
      </c>
      <c r="CF50" t="str">
        <f>IFERROR(__xludf.DUMMYFUNCTION("""COMPUTED_VALUE"""),"WA")</f>
        <v>WA</v>
      </c>
      <c r="CG50" t="str">
        <f>IFERROR(__xludf.DUMMYFUNCTION("""COMPUTED_VALUE"""),"WA")</f>
        <v>WA</v>
      </c>
      <c r="CH50" t="str">
        <f>IFERROR(__xludf.DUMMYFUNCTION("""COMPUTED_VALUE"""),"OK")</f>
        <v>OK</v>
      </c>
      <c r="CI50" t="str">
        <f>IFERROR(__xludf.DUMMYFUNCTION("""COMPUTED_VALUE"""),"WA")</f>
        <v>WA</v>
      </c>
      <c r="CJ50" t="str">
        <f>IFERROR(__xludf.DUMMYFUNCTION("""COMPUTED_VALUE"""),"WA")</f>
        <v>WA</v>
      </c>
      <c r="CK50" t="str">
        <f>IFERROR(__xludf.DUMMYFUNCTION("""COMPUTED_VALUE"""),"WA")</f>
        <v>WA</v>
      </c>
      <c r="CL50" t="str">
        <f>IFERROR(__xludf.DUMMYFUNCTION("""COMPUTED_VALUE"""),"WA")</f>
        <v>WA</v>
      </c>
      <c r="CM50" t="str">
        <f>IFERROR(__xludf.DUMMYFUNCTION("""COMPUTED_VALUE"""),"WA")</f>
        <v>WA</v>
      </c>
      <c r="CN50" t="str">
        <f>IFERROR(__xludf.DUMMYFUNCTION("""COMPUTED_VALUE"""),"WA")</f>
        <v>WA</v>
      </c>
      <c r="CO50" t="str">
        <f>IFERROR(__xludf.DUMMYFUNCTION("""COMPUTED_VALUE"""),"WA")</f>
        <v>WA</v>
      </c>
      <c r="CP50" t="str">
        <f>IFERROR(__xludf.DUMMYFUNCTION("""COMPUTED_VALUE"""),"WA")</f>
        <v>WA</v>
      </c>
      <c r="CQ50" t="str">
        <f>IFERROR(__xludf.DUMMYFUNCTION("""COMPUTED_VALUE"""),"OK")</f>
        <v>OK</v>
      </c>
      <c r="CR50" t="str">
        <f>IFERROR(__xludf.DUMMYFUNCTION("""COMPUTED_VALUE"""),"OK")</f>
        <v>OK</v>
      </c>
      <c r="CS50" t="str">
        <f>IFERROR(__xludf.DUMMYFUNCTION("""COMPUTED_VALUE"""),"x")</f>
        <v>x</v>
      </c>
      <c r="CT50" t="str">
        <f>IFERROR(__xludf.DUMMYFUNCTION("""COMPUTED_VALUE"""),"-")</f>
        <v>-</v>
      </c>
      <c r="CU50" t="str">
        <f>IFERROR(__xludf.DUMMYFUNCTION("""COMPUTED_VALUE"""),"-")</f>
        <v>-</v>
      </c>
      <c r="CV50" t="str">
        <f>IFERROR(__xludf.DUMMYFUNCTION("""COMPUTED_VALUE"""),"-")</f>
        <v>-</v>
      </c>
      <c r="CW50" t="str">
        <f>IFERROR(__xludf.DUMMYFUNCTION("""COMPUTED_VALUE"""),"-")</f>
        <v>-</v>
      </c>
      <c r="CX50" t="str">
        <f>IFERROR(__xludf.DUMMYFUNCTION("""COMPUTED_VALUE"""),"-")</f>
        <v>-</v>
      </c>
      <c r="CY50" t="str">
        <f>IFERROR(__xludf.DUMMYFUNCTION("""COMPUTED_VALUE"""),"-")</f>
        <v>-</v>
      </c>
      <c r="CZ50" t="str">
        <f>IFERROR(__xludf.DUMMYFUNCTION("""COMPUTED_VALUE"""),"-")</f>
        <v>-</v>
      </c>
      <c r="DA50" t="str">
        <f>IFERROR(__xludf.DUMMYFUNCTION("""COMPUTED_VALUE"""),"-")</f>
        <v>-</v>
      </c>
      <c r="DB50" t="str">
        <f>IFERROR(__xludf.DUMMYFUNCTION("""COMPUTED_VALUE"""),"-")</f>
        <v>-</v>
      </c>
      <c r="DC50" t="str">
        <f>IFERROR(__xludf.DUMMYFUNCTION("""COMPUTED_VALUE"""),"-")</f>
        <v>-</v>
      </c>
      <c r="DD50" t="str">
        <f>IFERROR(__xludf.DUMMYFUNCTION("""COMPUTED_VALUE"""),"-")</f>
        <v>-</v>
      </c>
      <c r="DE50" t="str">
        <f>IFERROR(__xludf.DUMMYFUNCTION("""COMPUTED_VALUE"""),"-")</f>
        <v>-</v>
      </c>
      <c r="DF50" t="str">
        <f>IFERROR(__xludf.DUMMYFUNCTION("""COMPUTED_VALUE"""),"-")</f>
        <v>-</v>
      </c>
      <c r="DG50" t="str">
        <f>IFERROR(__xludf.DUMMYFUNCTION("""COMPUTED_VALUE"""),"-")</f>
        <v>-</v>
      </c>
      <c r="DH50" t="str">
        <f>IFERROR(__xludf.DUMMYFUNCTION("""COMPUTED_VALUE"""),"-")</f>
        <v>-</v>
      </c>
      <c r="DI50" t="str">
        <f>IFERROR(__xludf.DUMMYFUNCTION("""COMPUTED_VALUE"""),"-")</f>
        <v>-</v>
      </c>
      <c r="DJ50" t="str">
        <f>IFERROR(__xludf.DUMMYFUNCTION("""COMPUTED_VALUE"""),"-")</f>
        <v>-</v>
      </c>
      <c r="DK50" t="str">
        <f>IFERROR(__xludf.DUMMYFUNCTION("""COMPUTED_VALUE"""),"-")</f>
        <v>-</v>
      </c>
      <c r="DL50" t="str">
        <f>IFERROR(__xludf.DUMMYFUNCTION("""COMPUTED_VALUE"""),"-")</f>
        <v>-</v>
      </c>
      <c r="DM50" t="str">
        <f>IFERROR(__xludf.DUMMYFUNCTION("""COMPUTED_VALUE"""),"-")</f>
        <v>-</v>
      </c>
      <c r="DN50" t="str">
        <f>IFERROR(__xludf.DUMMYFUNCTION("""COMPUTED_VALUE"""),"-")</f>
        <v>-</v>
      </c>
      <c r="DO50" t="str">
        <f>IFERROR(__xludf.DUMMYFUNCTION("""COMPUTED_VALUE"""),"-")</f>
        <v>-</v>
      </c>
      <c r="DP50" t="str">
        <f>IFERROR(__xludf.DUMMYFUNCTION("""COMPUTED_VALUE"""),"-")</f>
        <v>-</v>
      </c>
      <c r="DQ50" t="str">
        <f>IFERROR(__xludf.DUMMYFUNCTION("""COMPUTED_VALUE"""),"-")</f>
        <v>-</v>
      </c>
      <c r="DR50" t="str">
        <f>IFERROR(__xludf.DUMMYFUNCTION("""COMPUTED_VALUE"""),"-")</f>
        <v>-</v>
      </c>
      <c r="DS50" t="str">
        <f>IFERROR(__xludf.DUMMYFUNCTION("""COMPUTED_VALUE"""),"-")</f>
        <v>-</v>
      </c>
      <c r="DT50" t="str">
        <f>IFERROR(__xludf.DUMMYFUNCTION("""COMPUTED_VALUE"""),"-")</f>
        <v>-</v>
      </c>
      <c r="DU50" t="str">
        <f>IFERROR(__xludf.DUMMYFUNCTION("""COMPUTED_VALUE"""),"-")</f>
        <v>-</v>
      </c>
      <c r="DV50" t="str">
        <f>IFERROR(__xludf.DUMMYFUNCTION("""COMPUTED_VALUE"""),"-")</f>
        <v>-</v>
      </c>
      <c r="DW50" t="str">
        <f>IFERROR(__xludf.DUMMYFUNCTION("""COMPUTED_VALUE"""),"-")</f>
        <v>-</v>
      </c>
      <c r="DX50" t="str">
        <f>IFERROR(__xludf.DUMMYFUNCTION("""COMPUTED_VALUE"""),"-")</f>
        <v>-</v>
      </c>
      <c r="DY50" t="str">
        <f>IFERROR(__xludf.DUMMYFUNCTION("""COMPUTED_VALUE"""),"-")</f>
        <v>-</v>
      </c>
      <c r="DZ50" t="str">
        <f>IFERROR(__xludf.DUMMYFUNCTION("""COMPUTED_VALUE"""),"x")</f>
        <v>x</v>
      </c>
      <c r="EA50" t="str">
        <f>IFERROR(__xludf.DUMMYFUNCTION("""COMPUTED_VALUE"""),"-")</f>
        <v>-</v>
      </c>
      <c r="EB50" t="str">
        <f>IFERROR(__xludf.DUMMYFUNCTION("""COMPUTED_VALUE"""),"-")</f>
        <v>-</v>
      </c>
      <c r="EC50" t="str">
        <f>IFERROR(__xludf.DUMMYFUNCTION("""COMPUTED_VALUE"""),"-")</f>
        <v>-</v>
      </c>
      <c r="ED50" t="str">
        <f>IFERROR(__xludf.DUMMYFUNCTION("""COMPUTED_VALUE"""),"-")</f>
        <v>-</v>
      </c>
      <c r="EE50" t="str">
        <f>IFERROR(__xludf.DUMMYFUNCTION("""COMPUTED_VALUE"""),"-")</f>
        <v>-</v>
      </c>
      <c r="EF50" t="str">
        <f>IFERROR(__xludf.DUMMYFUNCTION("""COMPUTED_VALUE"""),"-")</f>
        <v>-</v>
      </c>
      <c r="EG50" t="str">
        <f>IFERROR(__xludf.DUMMYFUNCTION("""COMPUTED_VALUE"""),"-")</f>
        <v>-</v>
      </c>
      <c r="EH50" t="str">
        <f>IFERROR(__xludf.DUMMYFUNCTION("""COMPUTED_VALUE"""),"-")</f>
        <v>-</v>
      </c>
      <c r="EI50" t="str">
        <f>IFERROR(__xludf.DUMMYFUNCTION("""COMPUTED_VALUE"""),"-")</f>
        <v>-</v>
      </c>
      <c r="EJ50" t="str">
        <f>IFERROR(__xludf.DUMMYFUNCTION("""COMPUTED_VALUE"""),"-")</f>
        <v>-</v>
      </c>
      <c r="EK50" t="str">
        <f>IFERROR(__xludf.DUMMYFUNCTION("""COMPUTED_VALUE"""),"-")</f>
        <v>-</v>
      </c>
      <c r="EL50" t="str">
        <f>IFERROR(__xludf.DUMMYFUNCTION("""COMPUTED_VALUE"""),"-")</f>
        <v>-</v>
      </c>
      <c r="EM50" t="str">
        <f>IFERROR(__xludf.DUMMYFUNCTION("""COMPUTED_VALUE"""),"-")</f>
        <v>-</v>
      </c>
      <c r="EN50" t="str">
        <f>IFERROR(__xludf.DUMMYFUNCTION("""COMPUTED_VALUE"""),"-")</f>
        <v>-</v>
      </c>
      <c r="EO50" t="str">
        <f>IFERROR(__xludf.DUMMYFUNCTION("""COMPUTED_VALUE"""),"-")</f>
        <v>-</v>
      </c>
      <c r="EP50" t="str">
        <f>IFERROR(__xludf.DUMMYFUNCTION("""COMPUTED_VALUE"""),"-")</f>
        <v>-</v>
      </c>
      <c r="EQ50" t="str">
        <f>IFERROR(__xludf.DUMMYFUNCTION("""COMPUTED_VALUE"""),"x")</f>
        <v>x</v>
      </c>
      <c r="ER50" t="str">
        <f>IFERROR(__xludf.DUMMYFUNCTION("""COMPUTED_VALUE"""),"-")</f>
        <v>-</v>
      </c>
      <c r="ES50" t="str">
        <f>IFERROR(__xludf.DUMMYFUNCTION("""COMPUTED_VALUE"""),"-")</f>
        <v>-</v>
      </c>
      <c r="ET50" t="str">
        <f>IFERROR(__xludf.DUMMYFUNCTION("""COMPUTED_VALUE"""),"-")</f>
        <v>-</v>
      </c>
      <c r="EU50" t="str">
        <f>IFERROR(__xludf.DUMMYFUNCTION("""COMPUTED_VALUE"""),"-")</f>
        <v>-</v>
      </c>
      <c r="EV50" t="str">
        <f>IFERROR(__xludf.DUMMYFUNCTION("""COMPUTED_VALUE"""),"-")</f>
        <v>-</v>
      </c>
      <c r="EW50" t="str">
        <f>IFERROR(__xludf.DUMMYFUNCTION("""COMPUTED_VALUE"""),"-")</f>
        <v>-</v>
      </c>
      <c r="EX50" t="str">
        <f>IFERROR(__xludf.DUMMYFUNCTION("""COMPUTED_VALUE"""),"-")</f>
        <v>-</v>
      </c>
      <c r="EY50" t="str">
        <f>IFERROR(__xludf.DUMMYFUNCTION("""COMPUTED_VALUE"""),"-")</f>
        <v>-</v>
      </c>
      <c r="EZ50" t="str">
        <f>IFERROR(__xludf.DUMMYFUNCTION("""COMPUTED_VALUE"""),"-")</f>
        <v>-</v>
      </c>
      <c r="FA50" t="str">
        <f>IFERROR(__xludf.DUMMYFUNCTION("""COMPUTED_VALUE"""),"-")</f>
        <v>-</v>
      </c>
      <c r="FB50" t="str">
        <f>IFERROR(__xludf.DUMMYFUNCTION("""COMPUTED_VALUE"""),"-")</f>
        <v>-</v>
      </c>
      <c r="FC50" t="str">
        <f>IFERROR(__xludf.DUMMYFUNCTION("""COMPUTED_VALUE"""),"-")</f>
        <v>-</v>
      </c>
      <c r="FD50" t="str">
        <f>IFERROR(__xludf.DUMMYFUNCTION("""COMPUTED_VALUE"""),"-")</f>
        <v>-</v>
      </c>
      <c r="FE50" t="str">
        <f>IFERROR(__xludf.DUMMYFUNCTION("""COMPUTED_VALUE"""),"-")</f>
        <v>-</v>
      </c>
      <c r="FF50" t="str">
        <f>IFERROR(__xludf.DUMMYFUNCTION("""COMPUTED_VALUE"""),"-")</f>
        <v>-</v>
      </c>
      <c r="FG50" t="str">
        <f>IFERROR(__xludf.DUMMYFUNCTION("""COMPUTED_VALUE"""),"-")</f>
        <v>-</v>
      </c>
      <c r="FH50" t="str">
        <f>IFERROR(__xludf.DUMMYFUNCTION("""COMPUTED_VALUE"""),"-")</f>
        <v>-</v>
      </c>
      <c r="FI50" t="str">
        <f>IFERROR(__xludf.DUMMYFUNCTION("""COMPUTED_VALUE"""),"-")</f>
        <v>-</v>
      </c>
      <c r="FJ50" t="str">
        <f>IFERROR(__xludf.DUMMYFUNCTION("""COMPUTED_VALUE"""),"-")</f>
        <v>-</v>
      </c>
      <c r="FK50" t="str">
        <f>IFERROR(__xludf.DUMMYFUNCTION("""COMPUTED_VALUE"""),"-")</f>
        <v>-</v>
      </c>
      <c r="FL50" t="str">
        <f>IFERROR(__xludf.DUMMYFUNCTION("""COMPUTED_VALUE"""),"-")</f>
        <v>-</v>
      </c>
      <c r="FM50" t="str">
        <f>IFERROR(__xludf.DUMMYFUNCTION("""COMPUTED_VALUE"""),"-")</f>
        <v>-</v>
      </c>
      <c r="FN50" t="str">
        <f>IFERROR(__xludf.DUMMYFUNCTION("""COMPUTED_VALUE"""),"-")</f>
        <v>-</v>
      </c>
      <c r="FO50" t="str">
        <f>IFERROR(__xludf.DUMMYFUNCTION("""COMPUTED_VALUE"""),"-")</f>
        <v>-</v>
      </c>
      <c r="FP50" t="str">
        <f>IFERROR(__xludf.DUMMYFUNCTION("""COMPUTED_VALUE"""),"-")</f>
        <v>-</v>
      </c>
      <c r="FQ50" t="str">
        <f>IFERROR(__xludf.DUMMYFUNCTION("""COMPUTED_VALUE"""),"-")</f>
        <v>-</v>
      </c>
      <c r="FR50" t="str">
        <f>IFERROR(__xludf.DUMMYFUNCTION("""COMPUTED_VALUE"""),"-")</f>
        <v>-</v>
      </c>
      <c r="FS50" t="str">
        <f>IFERROR(__xludf.DUMMYFUNCTION("""COMPUTED_VALUE"""),"-")</f>
        <v>-</v>
      </c>
      <c r="FT50" t="str">
        <f>IFERROR(__xludf.DUMMYFUNCTION("""COMPUTED_VALUE"""),"x")</f>
        <v>x</v>
      </c>
      <c r="FU50" t="str">
        <f>IFERROR(__xludf.DUMMYFUNCTION("""COMPUTED_VALUE"""),"-")</f>
        <v>-</v>
      </c>
      <c r="FV50" t="str">
        <f>IFERROR(__xludf.DUMMYFUNCTION("""COMPUTED_VALUE"""),"-")</f>
        <v>-</v>
      </c>
      <c r="FW50" t="str">
        <f>IFERROR(__xludf.DUMMYFUNCTION("""COMPUTED_VALUE"""),"-")</f>
        <v>-</v>
      </c>
      <c r="FX50" t="str">
        <f>IFERROR(__xludf.DUMMYFUNCTION("""COMPUTED_VALUE"""),"-")</f>
        <v>-</v>
      </c>
      <c r="FY50" t="str">
        <f>IFERROR(__xludf.DUMMYFUNCTION("""COMPUTED_VALUE"""),"-")</f>
        <v>-</v>
      </c>
      <c r="FZ50" t="str">
        <f>IFERROR(__xludf.DUMMYFUNCTION("""COMPUTED_VALUE"""),"-")</f>
        <v>-</v>
      </c>
      <c r="GA50" t="str">
        <f>IFERROR(__xludf.DUMMYFUNCTION("""COMPUTED_VALUE"""),"-")</f>
        <v>-</v>
      </c>
      <c r="GB50" t="str">
        <f>IFERROR(__xludf.DUMMYFUNCTION("""COMPUTED_VALUE"""),"-")</f>
        <v>-</v>
      </c>
      <c r="GC50" t="str">
        <f>IFERROR(__xludf.DUMMYFUNCTION("""COMPUTED_VALUE"""),"-")</f>
        <v>-</v>
      </c>
      <c r="GD50" t="str">
        <f>IFERROR(__xludf.DUMMYFUNCTION("""COMPUTED_VALUE"""),"-")</f>
        <v>-</v>
      </c>
      <c r="GE50" t="str">
        <f>IFERROR(__xludf.DUMMYFUNCTION("""COMPUTED_VALUE"""),"-")</f>
        <v>-</v>
      </c>
      <c r="GF50" t="str">
        <f>IFERROR(__xludf.DUMMYFUNCTION("""COMPUTED_VALUE"""),"-")</f>
        <v>-</v>
      </c>
      <c r="GG50" t="str">
        <f>IFERROR(__xludf.DUMMYFUNCTION("""COMPUTED_VALUE"""),"-")</f>
        <v>-</v>
      </c>
      <c r="GH50" t="str">
        <f>IFERROR(__xludf.DUMMYFUNCTION("""COMPUTED_VALUE"""),"-")</f>
        <v>-</v>
      </c>
      <c r="GI50" t="str">
        <f>IFERROR(__xludf.DUMMYFUNCTION("""COMPUTED_VALUE"""),"-")</f>
        <v>-</v>
      </c>
      <c r="GJ50" t="str">
        <f>IFERROR(__xludf.DUMMYFUNCTION("""COMPUTED_VALUE"""),"-")</f>
        <v>-</v>
      </c>
      <c r="GK50" t="str">
        <f>IFERROR(__xludf.DUMMYFUNCTION("""COMPUTED_VALUE"""),"-")</f>
        <v>-</v>
      </c>
      <c r="GL50" t="str">
        <f>IFERROR(__xludf.DUMMYFUNCTION("""COMPUTED_VALUE"""),"-")</f>
        <v>-</v>
      </c>
      <c r="GM50" t="str">
        <f>IFERROR(__xludf.DUMMYFUNCTION("""COMPUTED_VALUE"""),"-")</f>
        <v>-</v>
      </c>
      <c r="GN50" t="str">
        <f>IFERROR(__xludf.DUMMYFUNCTION("""COMPUTED_VALUE"""),"-")</f>
        <v>-</v>
      </c>
      <c r="GO50" t="str">
        <f>IFERROR(__xludf.DUMMYFUNCTION("""COMPUTED_VALUE"""),"-")</f>
        <v>-</v>
      </c>
      <c r="GP50" t="str">
        <f>IFERROR(__xludf.DUMMYFUNCTION("""COMPUTED_VALUE"""),"-")</f>
        <v>-</v>
      </c>
      <c r="GQ50" t="str">
        <f>IFERROR(__xludf.DUMMYFUNCTION("""COMPUTED_VALUE"""),"-")</f>
        <v>-</v>
      </c>
      <c r="GR50" t="str">
        <f>IFERROR(__xludf.DUMMYFUNCTION("""COMPUTED_VALUE"""),"-")</f>
        <v>-</v>
      </c>
      <c r="GS50" t="str">
        <f>IFERROR(__xludf.DUMMYFUNCTION("""COMPUTED_VALUE"""),"x")</f>
        <v>x</v>
      </c>
      <c r="GT50" t="str">
        <f>IFERROR(__xludf.DUMMYFUNCTION("""COMPUTED_VALUE"""),"x")</f>
        <v>x</v>
      </c>
      <c r="GU50">
        <f>IFERROR(__xludf.DUMMYFUNCTION("""COMPUTED_VALUE"""),1.0)</f>
        <v>1</v>
      </c>
      <c r="GV50">
        <f>IFERROR(__xludf.DUMMYFUNCTION("""COMPUTED_VALUE"""),1.0)</f>
        <v>1</v>
      </c>
      <c r="GW50">
        <f>IFERROR(__xludf.DUMMYFUNCTION("""COMPUTED_VALUE"""),1.0)</f>
        <v>1</v>
      </c>
      <c r="GX50">
        <f>IFERROR(__xludf.DUMMYFUNCTION("""COMPUTED_VALUE"""),1.0)</f>
        <v>1</v>
      </c>
      <c r="GY50">
        <f>IFERROR(__xludf.DUMMYFUNCTION("""COMPUTED_VALUE"""),1.0)</f>
        <v>1</v>
      </c>
      <c r="GZ50">
        <f>IFERROR(__xludf.DUMMYFUNCTION("""COMPUTED_VALUE"""),1.0)</f>
        <v>1</v>
      </c>
      <c r="HA50">
        <f>IFERROR(__xludf.DUMMYFUNCTION("""COMPUTED_VALUE"""),1.0)</f>
        <v>1</v>
      </c>
      <c r="HB50">
        <f>IFERROR(__xludf.DUMMYFUNCTION("""COMPUTED_VALUE"""),1.0)</f>
        <v>1</v>
      </c>
      <c r="HC50">
        <f>IFERROR(__xludf.DUMMYFUNCTION("""COMPUTED_VALUE"""),1.0)</f>
        <v>1</v>
      </c>
      <c r="HD50">
        <f>IFERROR(__xludf.DUMMYFUNCTION("""COMPUTED_VALUE"""),1.0)</f>
        <v>1</v>
      </c>
      <c r="HE50">
        <f>IFERROR(__xludf.DUMMYFUNCTION("""COMPUTED_VALUE"""),1.0)</f>
        <v>1</v>
      </c>
      <c r="HF50">
        <f>IFERROR(__xludf.DUMMYFUNCTION("""COMPUTED_VALUE"""),1.0)</f>
        <v>1</v>
      </c>
      <c r="HG50">
        <f>IFERROR(__xludf.DUMMYFUNCTION("""COMPUTED_VALUE"""),1.0)</f>
        <v>1</v>
      </c>
      <c r="HH50">
        <f>IFERROR(__xludf.DUMMYFUNCTION("""COMPUTED_VALUE"""),1.0)</f>
        <v>1</v>
      </c>
      <c r="HI50">
        <f>IFERROR(__xludf.DUMMYFUNCTION("""COMPUTED_VALUE"""),1.0)</f>
        <v>1</v>
      </c>
      <c r="HJ50">
        <f>IFERROR(__xludf.DUMMYFUNCTION("""COMPUTED_VALUE"""),1.0)</f>
        <v>1</v>
      </c>
      <c r="HK50">
        <f>IFERROR(__xludf.DUMMYFUNCTION("""COMPUTED_VALUE"""),1.0)</f>
        <v>1</v>
      </c>
      <c r="HL50">
        <f>IFERROR(__xludf.DUMMYFUNCTION("""COMPUTED_VALUE"""),1.0)</f>
        <v>1</v>
      </c>
      <c r="HM50">
        <f>IFERROR(__xludf.DUMMYFUNCTION("""COMPUTED_VALUE"""),1.0)</f>
        <v>1</v>
      </c>
      <c r="HN50">
        <f>IFERROR(__xludf.DUMMYFUNCTION("""COMPUTED_VALUE"""),1.0)</f>
        <v>1</v>
      </c>
      <c r="HO50">
        <f>IFERROR(__xludf.DUMMYFUNCTION("""COMPUTED_VALUE"""),1.0)</f>
        <v>1</v>
      </c>
      <c r="HP50">
        <f>IFERROR(__xludf.DUMMYFUNCTION("""COMPUTED_VALUE"""),1.0)</f>
        <v>1</v>
      </c>
      <c r="HQ50">
        <f>IFERROR(__xludf.DUMMYFUNCTION("""COMPUTED_VALUE"""),1.0)</f>
        <v>1</v>
      </c>
      <c r="HR50">
        <f>IFERROR(__xludf.DUMMYFUNCTION("""COMPUTED_VALUE"""),1.0)</f>
        <v>1</v>
      </c>
      <c r="HS50">
        <f>IFERROR(__xludf.DUMMYFUNCTION("""COMPUTED_VALUE"""),1.0)</f>
        <v>1</v>
      </c>
      <c r="HT50">
        <f>IFERROR(__xludf.DUMMYFUNCTION("""COMPUTED_VALUE"""),1.0)</f>
        <v>1</v>
      </c>
      <c r="HU50">
        <f>IFERROR(__xludf.DUMMYFUNCTION("""COMPUTED_VALUE"""),1.0)</f>
        <v>1</v>
      </c>
      <c r="HV50">
        <f>IFERROR(__xludf.DUMMYFUNCTION("""COMPUTED_VALUE"""),1.0)</f>
        <v>1</v>
      </c>
      <c r="HW50">
        <f>IFERROR(__xludf.DUMMYFUNCTION("""COMPUTED_VALUE"""),1.0)</f>
        <v>1</v>
      </c>
      <c r="HX50">
        <f>IFERROR(__xludf.DUMMYFUNCTION("""COMPUTED_VALUE"""),1.0)</f>
        <v>1</v>
      </c>
      <c r="HY50">
        <f>IFERROR(__xludf.DUMMYFUNCTION("""COMPUTED_VALUE"""),1.0)</f>
        <v>1</v>
      </c>
      <c r="HZ50">
        <f>IFERROR(__xludf.DUMMYFUNCTION("""COMPUTED_VALUE"""),1.0)</f>
        <v>1</v>
      </c>
      <c r="IA50">
        <f>IFERROR(__xludf.DUMMYFUNCTION("""COMPUTED_VALUE"""),1.0)</f>
        <v>1</v>
      </c>
      <c r="IB50">
        <f>IFERROR(__xludf.DUMMYFUNCTION("""COMPUTED_VALUE"""),1.0)</f>
        <v>1</v>
      </c>
      <c r="IC50">
        <f>IFERROR(__xludf.DUMMYFUNCTION("""COMPUTED_VALUE"""),1.0)</f>
        <v>1</v>
      </c>
      <c r="ID50">
        <f>IFERROR(__xludf.DUMMYFUNCTION("""COMPUTED_VALUE"""),1.0)</f>
        <v>1</v>
      </c>
      <c r="IE50">
        <f>IFERROR(__xludf.DUMMYFUNCTION("""COMPUTED_VALUE"""),1.0)</f>
        <v>1</v>
      </c>
      <c r="IF50">
        <f>IFERROR(__xludf.DUMMYFUNCTION("""COMPUTED_VALUE"""),1.0)</f>
        <v>1</v>
      </c>
      <c r="IG50">
        <f>IFERROR(__xludf.DUMMYFUNCTION("""COMPUTED_VALUE"""),1.0)</f>
        <v>1</v>
      </c>
      <c r="IH50">
        <f>IFERROR(__xludf.DUMMYFUNCTION("""COMPUTED_VALUE"""),1.0)</f>
        <v>1</v>
      </c>
      <c r="II50">
        <f>IFERROR(__xludf.DUMMYFUNCTION("""COMPUTED_VALUE"""),1.0)</f>
        <v>1</v>
      </c>
      <c r="IJ50">
        <f>IFERROR(__xludf.DUMMYFUNCTION("""COMPUTED_VALUE"""),1.0)</f>
        <v>1</v>
      </c>
      <c r="IK50" t="str">
        <f>IFERROR(__xludf.DUMMYFUNCTION("""COMPUTED_VALUE"""),"x")</f>
        <v>x</v>
      </c>
      <c r="IL50">
        <f>IFERROR(__xludf.DUMMYFUNCTION("""COMPUTED_VALUE"""),1.0)</f>
        <v>1</v>
      </c>
      <c r="IM50">
        <f>IFERROR(__xludf.DUMMYFUNCTION("""COMPUTED_VALUE"""),1.0)</f>
        <v>1</v>
      </c>
      <c r="IN50">
        <f>IFERROR(__xludf.DUMMYFUNCTION("""COMPUTED_VALUE"""),1.0)</f>
        <v>1</v>
      </c>
      <c r="IO50">
        <f>IFERROR(__xludf.DUMMYFUNCTION("""COMPUTED_VALUE"""),1.0)</f>
        <v>1</v>
      </c>
      <c r="IP50">
        <f>IFERROR(__xludf.DUMMYFUNCTION("""COMPUTED_VALUE"""),0.0)</f>
        <v>0</v>
      </c>
      <c r="IQ50">
        <f>IFERROR(__xludf.DUMMYFUNCTION("""COMPUTED_VALUE"""),1.0)</f>
        <v>1</v>
      </c>
      <c r="IR50">
        <f>IFERROR(__xludf.DUMMYFUNCTION("""COMPUTED_VALUE"""),1.0)</f>
        <v>1</v>
      </c>
      <c r="IS50">
        <f>IFERROR(__xludf.DUMMYFUNCTION("""COMPUTED_VALUE"""),1.0)</f>
        <v>1</v>
      </c>
      <c r="IT50">
        <f>IFERROR(__xludf.DUMMYFUNCTION("""COMPUTED_VALUE"""),1.0)</f>
        <v>1</v>
      </c>
      <c r="IU50">
        <f>IFERROR(__xludf.DUMMYFUNCTION("""COMPUTED_VALUE"""),1.0)</f>
        <v>1</v>
      </c>
      <c r="IV50">
        <f>IFERROR(__xludf.DUMMYFUNCTION("""COMPUTED_VALUE"""),1.0)</f>
        <v>1</v>
      </c>
      <c r="IW50">
        <f>IFERROR(__xludf.DUMMYFUNCTION("""COMPUTED_VALUE"""),1.0)</f>
        <v>1</v>
      </c>
      <c r="IX50">
        <f>IFERROR(__xludf.DUMMYFUNCTION("""COMPUTED_VALUE"""),1.0)</f>
        <v>1</v>
      </c>
      <c r="IY50">
        <f>IFERROR(__xludf.DUMMYFUNCTION("""COMPUTED_VALUE"""),1.0)</f>
        <v>1</v>
      </c>
      <c r="IZ50">
        <f>IFERROR(__xludf.DUMMYFUNCTION("""COMPUTED_VALUE"""),0.0)</f>
        <v>0</v>
      </c>
      <c r="JA50">
        <f>IFERROR(__xludf.DUMMYFUNCTION("""COMPUTED_VALUE"""),1.0)</f>
        <v>1</v>
      </c>
      <c r="JB50">
        <f>IFERROR(__xludf.DUMMYFUNCTION("""COMPUTED_VALUE"""),0.0)</f>
        <v>0</v>
      </c>
      <c r="JC50">
        <f>IFERROR(__xludf.DUMMYFUNCTION("""COMPUTED_VALUE"""),0.0)</f>
        <v>0</v>
      </c>
      <c r="JD50">
        <f>IFERROR(__xludf.DUMMYFUNCTION("""COMPUTED_VALUE"""),0.0)</f>
        <v>0</v>
      </c>
      <c r="JE50">
        <f>IFERROR(__xludf.DUMMYFUNCTION("""COMPUTED_VALUE"""),0.0)</f>
        <v>0</v>
      </c>
      <c r="JF50">
        <f>IFERROR(__xludf.DUMMYFUNCTION("""COMPUTED_VALUE"""),0.0)</f>
        <v>0</v>
      </c>
      <c r="JG50">
        <f>IFERROR(__xludf.DUMMYFUNCTION("""COMPUTED_VALUE"""),0.0)</f>
        <v>0</v>
      </c>
      <c r="JH50">
        <f>IFERROR(__xludf.DUMMYFUNCTION("""COMPUTED_VALUE"""),1.0)</f>
        <v>1</v>
      </c>
      <c r="JI50">
        <f>IFERROR(__xludf.DUMMYFUNCTION("""COMPUTED_VALUE"""),0.0)</f>
        <v>0</v>
      </c>
      <c r="JJ50">
        <f>IFERROR(__xludf.DUMMYFUNCTION("""COMPUTED_VALUE"""),0.0)</f>
        <v>0</v>
      </c>
      <c r="JK50">
        <f>IFERROR(__xludf.DUMMYFUNCTION("""COMPUTED_VALUE"""),0.0)</f>
        <v>0</v>
      </c>
      <c r="JL50">
        <f>IFERROR(__xludf.DUMMYFUNCTION("""COMPUTED_VALUE"""),0.0)</f>
        <v>0</v>
      </c>
      <c r="JM50">
        <f>IFERROR(__xludf.DUMMYFUNCTION("""COMPUTED_VALUE"""),0.0)</f>
        <v>0</v>
      </c>
      <c r="JN50">
        <f>IFERROR(__xludf.DUMMYFUNCTION("""COMPUTED_VALUE"""),0.0)</f>
        <v>0</v>
      </c>
      <c r="JO50">
        <f>IFERROR(__xludf.DUMMYFUNCTION("""COMPUTED_VALUE"""),0.0)</f>
        <v>0</v>
      </c>
      <c r="JP50">
        <f>IFERROR(__xludf.DUMMYFUNCTION("""COMPUTED_VALUE"""),0.0)</f>
        <v>0</v>
      </c>
      <c r="JQ50">
        <f>IFERROR(__xludf.DUMMYFUNCTION("""COMPUTED_VALUE"""),1.0)</f>
        <v>1</v>
      </c>
      <c r="JR50">
        <f>IFERROR(__xludf.DUMMYFUNCTION("""COMPUTED_VALUE"""),1.0)</f>
        <v>1</v>
      </c>
      <c r="JS50" t="str">
        <f>IFERROR(__xludf.DUMMYFUNCTION("""COMPUTED_VALUE"""),"x")</f>
        <v>x</v>
      </c>
      <c r="JT50">
        <f>IFERROR(__xludf.DUMMYFUNCTION("""COMPUTED_VALUE"""),0.0)</f>
        <v>0</v>
      </c>
      <c r="JU50">
        <f>IFERROR(__xludf.DUMMYFUNCTION("""COMPUTED_VALUE"""),0.0)</f>
        <v>0</v>
      </c>
      <c r="JV50">
        <f>IFERROR(__xludf.DUMMYFUNCTION("""COMPUTED_VALUE"""),0.0)</f>
        <v>0</v>
      </c>
      <c r="JW50">
        <f>IFERROR(__xludf.DUMMYFUNCTION("""COMPUTED_VALUE"""),0.0)</f>
        <v>0</v>
      </c>
      <c r="JX50">
        <f>IFERROR(__xludf.DUMMYFUNCTION("""COMPUTED_VALUE"""),0.0)</f>
        <v>0</v>
      </c>
      <c r="JY50">
        <f>IFERROR(__xludf.DUMMYFUNCTION("""COMPUTED_VALUE"""),0.0)</f>
        <v>0</v>
      </c>
      <c r="JZ50">
        <f>IFERROR(__xludf.DUMMYFUNCTION("""COMPUTED_VALUE"""),0.0)</f>
        <v>0</v>
      </c>
      <c r="KA50">
        <f>IFERROR(__xludf.DUMMYFUNCTION("""COMPUTED_VALUE"""),0.0)</f>
        <v>0</v>
      </c>
      <c r="KB50">
        <f>IFERROR(__xludf.DUMMYFUNCTION("""COMPUTED_VALUE"""),0.0)</f>
        <v>0</v>
      </c>
      <c r="KC50">
        <f>IFERROR(__xludf.DUMMYFUNCTION("""COMPUTED_VALUE"""),0.0)</f>
        <v>0</v>
      </c>
      <c r="KD50">
        <f>IFERROR(__xludf.DUMMYFUNCTION("""COMPUTED_VALUE"""),0.0)</f>
        <v>0</v>
      </c>
      <c r="KE50">
        <f>IFERROR(__xludf.DUMMYFUNCTION("""COMPUTED_VALUE"""),0.0)</f>
        <v>0</v>
      </c>
      <c r="KF50">
        <f>IFERROR(__xludf.DUMMYFUNCTION("""COMPUTED_VALUE"""),0.0)</f>
        <v>0</v>
      </c>
      <c r="KG50">
        <f>IFERROR(__xludf.DUMMYFUNCTION("""COMPUTED_VALUE"""),0.0)</f>
        <v>0</v>
      </c>
      <c r="KH50">
        <f>IFERROR(__xludf.DUMMYFUNCTION("""COMPUTED_VALUE"""),0.0)</f>
        <v>0</v>
      </c>
      <c r="KI50">
        <f>IFERROR(__xludf.DUMMYFUNCTION("""COMPUTED_VALUE"""),0.0)</f>
        <v>0</v>
      </c>
      <c r="KJ50">
        <f>IFERROR(__xludf.DUMMYFUNCTION("""COMPUTED_VALUE"""),0.0)</f>
        <v>0</v>
      </c>
      <c r="KK50">
        <f>IFERROR(__xludf.DUMMYFUNCTION("""COMPUTED_VALUE"""),0.0)</f>
        <v>0</v>
      </c>
      <c r="KL50">
        <f>IFERROR(__xludf.DUMMYFUNCTION("""COMPUTED_VALUE"""),0.0)</f>
        <v>0</v>
      </c>
      <c r="KM50">
        <f>IFERROR(__xludf.DUMMYFUNCTION("""COMPUTED_VALUE"""),0.0)</f>
        <v>0</v>
      </c>
      <c r="KN50">
        <f>IFERROR(__xludf.DUMMYFUNCTION("""COMPUTED_VALUE"""),0.0)</f>
        <v>0</v>
      </c>
      <c r="KO50">
        <f>IFERROR(__xludf.DUMMYFUNCTION("""COMPUTED_VALUE"""),0.0)</f>
        <v>0</v>
      </c>
      <c r="KP50">
        <f>IFERROR(__xludf.DUMMYFUNCTION("""COMPUTED_VALUE"""),0.0)</f>
        <v>0</v>
      </c>
      <c r="KQ50">
        <f>IFERROR(__xludf.DUMMYFUNCTION("""COMPUTED_VALUE"""),0.0)</f>
        <v>0</v>
      </c>
      <c r="KR50">
        <f>IFERROR(__xludf.DUMMYFUNCTION("""COMPUTED_VALUE"""),0.0)</f>
        <v>0</v>
      </c>
      <c r="KS50">
        <f>IFERROR(__xludf.DUMMYFUNCTION("""COMPUTED_VALUE"""),0.0)</f>
        <v>0</v>
      </c>
      <c r="KT50">
        <f>IFERROR(__xludf.DUMMYFUNCTION("""COMPUTED_VALUE"""),0.0)</f>
        <v>0</v>
      </c>
      <c r="KU50">
        <f>IFERROR(__xludf.DUMMYFUNCTION("""COMPUTED_VALUE"""),0.0)</f>
        <v>0</v>
      </c>
      <c r="KV50">
        <f>IFERROR(__xludf.DUMMYFUNCTION("""COMPUTED_VALUE"""),0.0)</f>
        <v>0</v>
      </c>
      <c r="KW50">
        <f>IFERROR(__xludf.DUMMYFUNCTION("""COMPUTED_VALUE"""),0.0)</f>
        <v>0</v>
      </c>
      <c r="KX50">
        <f>IFERROR(__xludf.DUMMYFUNCTION("""COMPUTED_VALUE"""),0.0)</f>
        <v>0</v>
      </c>
      <c r="KY50">
        <f>IFERROR(__xludf.DUMMYFUNCTION("""COMPUTED_VALUE"""),0.0)</f>
        <v>0</v>
      </c>
      <c r="KZ50" t="str">
        <f>IFERROR(__xludf.DUMMYFUNCTION("""COMPUTED_VALUE"""),"x")</f>
        <v>x</v>
      </c>
      <c r="LA50">
        <f>IFERROR(__xludf.DUMMYFUNCTION("""COMPUTED_VALUE"""),0.0)</f>
        <v>0</v>
      </c>
      <c r="LB50">
        <f>IFERROR(__xludf.DUMMYFUNCTION("""COMPUTED_VALUE"""),0.0)</f>
        <v>0</v>
      </c>
      <c r="LC50">
        <f>IFERROR(__xludf.DUMMYFUNCTION("""COMPUTED_VALUE"""),0.0)</f>
        <v>0</v>
      </c>
      <c r="LD50">
        <f>IFERROR(__xludf.DUMMYFUNCTION("""COMPUTED_VALUE"""),0.0)</f>
        <v>0</v>
      </c>
      <c r="LE50">
        <f>IFERROR(__xludf.DUMMYFUNCTION("""COMPUTED_VALUE"""),0.0)</f>
        <v>0</v>
      </c>
      <c r="LF50">
        <f>IFERROR(__xludf.DUMMYFUNCTION("""COMPUTED_VALUE"""),0.0)</f>
        <v>0</v>
      </c>
      <c r="LG50">
        <f>IFERROR(__xludf.DUMMYFUNCTION("""COMPUTED_VALUE"""),0.0)</f>
        <v>0</v>
      </c>
      <c r="LH50">
        <f>IFERROR(__xludf.DUMMYFUNCTION("""COMPUTED_VALUE"""),0.0)</f>
        <v>0</v>
      </c>
      <c r="LI50">
        <f>IFERROR(__xludf.DUMMYFUNCTION("""COMPUTED_VALUE"""),0.0)</f>
        <v>0</v>
      </c>
      <c r="LJ50">
        <f>IFERROR(__xludf.DUMMYFUNCTION("""COMPUTED_VALUE"""),0.0)</f>
        <v>0</v>
      </c>
      <c r="LK50">
        <f>IFERROR(__xludf.DUMMYFUNCTION("""COMPUTED_VALUE"""),0.0)</f>
        <v>0</v>
      </c>
      <c r="LL50">
        <f>IFERROR(__xludf.DUMMYFUNCTION("""COMPUTED_VALUE"""),0.0)</f>
        <v>0</v>
      </c>
      <c r="LM50">
        <f>IFERROR(__xludf.DUMMYFUNCTION("""COMPUTED_VALUE"""),0.0)</f>
        <v>0</v>
      </c>
      <c r="LN50">
        <f>IFERROR(__xludf.DUMMYFUNCTION("""COMPUTED_VALUE"""),0.0)</f>
        <v>0</v>
      </c>
      <c r="LO50">
        <f>IFERROR(__xludf.DUMMYFUNCTION("""COMPUTED_VALUE"""),0.0)</f>
        <v>0</v>
      </c>
      <c r="LP50">
        <f>IFERROR(__xludf.DUMMYFUNCTION("""COMPUTED_VALUE"""),0.0)</f>
        <v>0</v>
      </c>
      <c r="LQ50" t="str">
        <f>IFERROR(__xludf.DUMMYFUNCTION("""COMPUTED_VALUE"""),"x")</f>
        <v>x</v>
      </c>
      <c r="LR50">
        <f>IFERROR(__xludf.DUMMYFUNCTION("""COMPUTED_VALUE"""),0.0)</f>
        <v>0</v>
      </c>
      <c r="LS50">
        <f>IFERROR(__xludf.DUMMYFUNCTION("""COMPUTED_VALUE"""),0.0)</f>
        <v>0</v>
      </c>
      <c r="LT50">
        <f>IFERROR(__xludf.DUMMYFUNCTION("""COMPUTED_VALUE"""),0.0)</f>
        <v>0</v>
      </c>
      <c r="LU50">
        <f>IFERROR(__xludf.DUMMYFUNCTION("""COMPUTED_VALUE"""),0.0)</f>
        <v>0</v>
      </c>
      <c r="LV50">
        <f>IFERROR(__xludf.DUMMYFUNCTION("""COMPUTED_VALUE"""),0.0)</f>
        <v>0</v>
      </c>
      <c r="LW50">
        <f>IFERROR(__xludf.DUMMYFUNCTION("""COMPUTED_VALUE"""),0.0)</f>
        <v>0</v>
      </c>
      <c r="LX50">
        <f>IFERROR(__xludf.DUMMYFUNCTION("""COMPUTED_VALUE"""),0.0)</f>
        <v>0</v>
      </c>
      <c r="LY50">
        <f>IFERROR(__xludf.DUMMYFUNCTION("""COMPUTED_VALUE"""),0.0)</f>
        <v>0</v>
      </c>
      <c r="LZ50">
        <f>IFERROR(__xludf.DUMMYFUNCTION("""COMPUTED_VALUE"""),0.0)</f>
        <v>0</v>
      </c>
      <c r="MA50">
        <f>IFERROR(__xludf.DUMMYFUNCTION("""COMPUTED_VALUE"""),0.0)</f>
        <v>0</v>
      </c>
      <c r="MB50">
        <f>IFERROR(__xludf.DUMMYFUNCTION("""COMPUTED_VALUE"""),0.0)</f>
        <v>0</v>
      </c>
      <c r="MC50">
        <f>IFERROR(__xludf.DUMMYFUNCTION("""COMPUTED_VALUE"""),0.0)</f>
        <v>0</v>
      </c>
      <c r="MD50">
        <f>IFERROR(__xludf.DUMMYFUNCTION("""COMPUTED_VALUE"""),0.0)</f>
        <v>0</v>
      </c>
      <c r="ME50">
        <f>IFERROR(__xludf.DUMMYFUNCTION("""COMPUTED_VALUE"""),0.0)</f>
        <v>0</v>
      </c>
      <c r="MF50">
        <f>IFERROR(__xludf.DUMMYFUNCTION("""COMPUTED_VALUE"""),0.0)</f>
        <v>0</v>
      </c>
      <c r="MG50">
        <f>IFERROR(__xludf.DUMMYFUNCTION("""COMPUTED_VALUE"""),0.0)</f>
        <v>0</v>
      </c>
      <c r="MH50">
        <f>IFERROR(__xludf.DUMMYFUNCTION("""COMPUTED_VALUE"""),0.0)</f>
        <v>0</v>
      </c>
      <c r="MI50">
        <f>IFERROR(__xludf.DUMMYFUNCTION("""COMPUTED_VALUE"""),0.0)</f>
        <v>0</v>
      </c>
      <c r="MJ50">
        <f>IFERROR(__xludf.DUMMYFUNCTION("""COMPUTED_VALUE"""),0.0)</f>
        <v>0</v>
      </c>
      <c r="MK50">
        <f>IFERROR(__xludf.DUMMYFUNCTION("""COMPUTED_VALUE"""),0.0)</f>
        <v>0</v>
      </c>
      <c r="ML50">
        <f>IFERROR(__xludf.DUMMYFUNCTION("""COMPUTED_VALUE"""),0.0)</f>
        <v>0</v>
      </c>
      <c r="MM50">
        <f>IFERROR(__xludf.DUMMYFUNCTION("""COMPUTED_VALUE"""),0.0)</f>
        <v>0</v>
      </c>
      <c r="MN50">
        <f>IFERROR(__xludf.DUMMYFUNCTION("""COMPUTED_VALUE"""),0.0)</f>
        <v>0</v>
      </c>
      <c r="MO50">
        <f>IFERROR(__xludf.DUMMYFUNCTION("""COMPUTED_VALUE"""),0.0)</f>
        <v>0</v>
      </c>
      <c r="MP50">
        <f>IFERROR(__xludf.DUMMYFUNCTION("""COMPUTED_VALUE"""),0.0)</f>
        <v>0</v>
      </c>
      <c r="MQ50">
        <f>IFERROR(__xludf.DUMMYFUNCTION("""COMPUTED_VALUE"""),0.0)</f>
        <v>0</v>
      </c>
      <c r="MR50">
        <f>IFERROR(__xludf.DUMMYFUNCTION("""COMPUTED_VALUE"""),0.0)</f>
        <v>0</v>
      </c>
      <c r="MS50">
        <f>IFERROR(__xludf.DUMMYFUNCTION("""COMPUTED_VALUE"""),0.0)</f>
        <v>0</v>
      </c>
      <c r="MT50" t="str">
        <f>IFERROR(__xludf.DUMMYFUNCTION("""COMPUTED_VALUE"""),"x")</f>
        <v>x</v>
      </c>
      <c r="MU50">
        <f>IFERROR(__xludf.DUMMYFUNCTION("""COMPUTED_VALUE"""),0.0)</f>
        <v>0</v>
      </c>
      <c r="MV50">
        <f>IFERROR(__xludf.DUMMYFUNCTION("""COMPUTED_VALUE"""),0.0)</f>
        <v>0</v>
      </c>
      <c r="MW50">
        <f>IFERROR(__xludf.DUMMYFUNCTION("""COMPUTED_VALUE"""),0.0)</f>
        <v>0</v>
      </c>
      <c r="MX50">
        <f>IFERROR(__xludf.DUMMYFUNCTION("""COMPUTED_VALUE"""),0.0)</f>
        <v>0</v>
      </c>
      <c r="MY50">
        <f>IFERROR(__xludf.DUMMYFUNCTION("""COMPUTED_VALUE"""),0.0)</f>
        <v>0</v>
      </c>
      <c r="MZ50">
        <f>IFERROR(__xludf.DUMMYFUNCTION("""COMPUTED_VALUE"""),0.0)</f>
        <v>0</v>
      </c>
      <c r="NA50">
        <f>IFERROR(__xludf.DUMMYFUNCTION("""COMPUTED_VALUE"""),0.0)</f>
        <v>0</v>
      </c>
      <c r="NB50">
        <f>IFERROR(__xludf.DUMMYFUNCTION("""COMPUTED_VALUE"""),0.0)</f>
        <v>0</v>
      </c>
      <c r="NC50">
        <f>IFERROR(__xludf.DUMMYFUNCTION("""COMPUTED_VALUE"""),0.0)</f>
        <v>0</v>
      </c>
      <c r="ND50">
        <f>IFERROR(__xludf.DUMMYFUNCTION("""COMPUTED_VALUE"""),0.0)</f>
        <v>0</v>
      </c>
      <c r="NE50">
        <f>IFERROR(__xludf.DUMMYFUNCTION("""COMPUTED_VALUE"""),0.0)</f>
        <v>0</v>
      </c>
      <c r="NF50">
        <f>IFERROR(__xludf.DUMMYFUNCTION("""COMPUTED_VALUE"""),0.0)</f>
        <v>0</v>
      </c>
      <c r="NG50">
        <f>IFERROR(__xludf.DUMMYFUNCTION("""COMPUTED_VALUE"""),0.0)</f>
        <v>0</v>
      </c>
      <c r="NH50">
        <f>IFERROR(__xludf.DUMMYFUNCTION("""COMPUTED_VALUE"""),0.0)</f>
        <v>0</v>
      </c>
      <c r="NI50">
        <f>IFERROR(__xludf.DUMMYFUNCTION("""COMPUTED_VALUE"""),0.0)</f>
        <v>0</v>
      </c>
      <c r="NJ50">
        <f>IFERROR(__xludf.DUMMYFUNCTION("""COMPUTED_VALUE"""),0.0)</f>
        <v>0</v>
      </c>
      <c r="NK50">
        <f>IFERROR(__xludf.DUMMYFUNCTION("""COMPUTED_VALUE"""),0.0)</f>
        <v>0</v>
      </c>
      <c r="NL50">
        <f>IFERROR(__xludf.DUMMYFUNCTION("""COMPUTED_VALUE"""),0.0)</f>
        <v>0</v>
      </c>
      <c r="NM50">
        <f>IFERROR(__xludf.DUMMYFUNCTION("""COMPUTED_VALUE"""),0.0)</f>
        <v>0</v>
      </c>
      <c r="NN50">
        <f>IFERROR(__xludf.DUMMYFUNCTION("""COMPUTED_VALUE"""),0.0)</f>
        <v>0</v>
      </c>
      <c r="NO50">
        <f>IFERROR(__xludf.DUMMYFUNCTION("""COMPUTED_VALUE"""),0.0)</f>
        <v>0</v>
      </c>
      <c r="NP50">
        <f>IFERROR(__xludf.DUMMYFUNCTION("""COMPUTED_VALUE"""),0.0)</f>
        <v>0</v>
      </c>
      <c r="NQ50">
        <f>IFERROR(__xludf.DUMMYFUNCTION("""COMPUTED_VALUE"""),0.0)</f>
        <v>0</v>
      </c>
      <c r="NR50">
        <f>IFERROR(__xludf.DUMMYFUNCTION("""COMPUTED_VALUE"""),0.0)</f>
        <v>0</v>
      </c>
    </row>
    <row r="51" ht="15.75" customHeight="1">
      <c r="A51">
        <f>IFERROR(__xludf.DUMMYFUNCTION("""COMPUTED_VALUE"""),50.0)</f>
        <v>50</v>
      </c>
      <c r="B51" t="str">
        <f>IFERROR(__xludf.DUMMYFUNCTION("""COMPUTED_VALUE"""),"Petar_Veliki")</f>
        <v>Petar_Veliki</v>
      </c>
      <c r="C51" t="str">
        <f>IFERROR(__xludf.DUMMYFUNCTION("""COMPUTED_VALUE"""),"Petar")</f>
        <v>Petar</v>
      </c>
      <c r="D51" t="str">
        <f>IFERROR(__xludf.DUMMYFUNCTION("""COMPUTED_VALUE"""),"Vukotić")</f>
        <v>Vukotić</v>
      </c>
      <c r="E51">
        <f>IFERROR(__xludf.DUMMYFUNCTION("""COMPUTED_VALUE"""),112.0)</f>
        <v>112</v>
      </c>
      <c r="F51" t="str">
        <f>IFERROR(__xludf.DUMMYFUNCTION("""COMPUTED_VALUE"""),"ODOBREN")</f>
        <v>ODOBREN</v>
      </c>
      <c r="G51" t="str">
        <f>IFERROR(__xludf.DUMMYFUNCTION("""COMPUTED_VALUE"""),"Stari grad")</f>
        <v>Stari grad</v>
      </c>
      <c r="H51" t="str">
        <f>IFERROR(__xludf.DUMMYFUNCTION("""COMPUTED_VALUE"""),"Matematička gimnazija")</f>
        <v>Matematička gimnazija</v>
      </c>
      <c r="I51" t="str">
        <f>IFERROR(__xludf.DUMMYFUNCTION("""COMPUTED_VALUE"""),"I")</f>
        <v>I</v>
      </c>
      <c r="J51" t="str">
        <f>IFERROR(__xludf.DUMMYFUNCTION("""COMPUTED_VALUE"""),"B")</f>
        <v>B</v>
      </c>
      <c r="L51" t="str">
        <f>IFERROR(__xludf.DUMMYFUNCTION("""COMPUTED_VALUE"""),"x")</f>
        <v>x</v>
      </c>
      <c r="M51">
        <f>IFERROR(__xludf.DUMMYFUNCTION("""COMPUTED_VALUE"""),100.0)</f>
        <v>100</v>
      </c>
      <c r="N51">
        <f>IFERROR(__xludf.DUMMYFUNCTION("""COMPUTED_VALUE"""),12.0)</f>
        <v>12</v>
      </c>
      <c r="O51" t="str">
        <f>IFERROR(__xludf.DUMMYFUNCTION("""COMPUTED_VALUE"""),"-")</f>
        <v>-</v>
      </c>
      <c r="P51" t="str">
        <f>IFERROR(__xludf.DUMMYFUNCTION("""COMPUTED_VALUE"""),"-")</f>
        <v>-</v>
      </c>
      <c r="Q51" t="str">
        <f>IFERROR(__xludf.DUMMYFUNCTION("""COMPUTED_VALUE"""),"-")</f>
        <v>-</v>
      </c>
      <c r="R51" t="str">
        <f>IFERROR(__xludf.DUMMYFUNCTION("""COMPUTED_VALUE"""),"-")</f>
        <v>-</v>
      </c>
      <c r="S51" t="str">
        <f>IFERROR(__xludf.DUMMYFUNCTION("""COMPUTED_VALUE"""),"x")</f>
        <v>x</v>
      </c>
      <c r="T51" t="str">
        <f>IFERROR(__xludf.DUMMYFUNCTION("""COMPUTED_VALUE"""),"x")</f>
        <v>x</v>
      </c>
      <c r="U51" t="str">
        <f>IFERROR(__xludf.DUMMYFUNCTION("""COMPUTED_VALUE"""),"OK")</f>
        <v>OK</v>
      </c>
      <c r="V51" t="str">
        <f>IFERROR(__xludf.DUMMYFUNCTION("""COMPUTED_VALUE"""),"OK")</f>
        <v>OK</v>
      </c>
      <c r="W51" t="str">
        <f>IFERROR(__xludf.DUMMYFUNCTION("""COMPUTED_VALUE"""),"OK")</f>
        <v>OK</v>
      </c>
      <c r="X51" t="str">
        <f>IFERROR(__xludf.DUMMYFUNCTION("""COMPUTED_VALUE"""),"OK")</f>
        <v>OK</v>
      </c>
      <c r="Y51" t="str">
        <f>IFERROR(__xludf.DUMMYFUNCTION("""COMPUTED_VALUE"""),"OK")</f>
        <v>OK</v>
      </c>
      <c r="Z51" t="str">
        <f>IFERROR(__xludf.DUMMYFUNCTION("""COMPUTED_VALUE"""),"OK")</f>
        <v>OK</v>
      </c>
      <c r="AA51" t="str">
        <f>IFERROR(__xludf.DUMMYFUNCTION("""COMPUTED_VALUE"""),"OK")</f>
        <v>OK</v>
      </c>
      <c r="AB51" t="str">
        <f>IFERROR(__xludf.DUMMYFUNCTION("""COMPUTED_VALUE"""),"OK")</f>
        <v>OK</v>
      </c>
      <c r="AC51" t="str">
        <f>IFERROR(__xludf.DUMMYFUNCTION("""COMPUTED_VALUE"""),"OK")</f>
        <v>OK</v>
      </c>
      <c r="AD51" t="str">
        <f>IFERROR(__xludf.DUMMYFUNCTION("""COMPUTED_VALUE"""),"OK")</f>
        <v>OK</v>
      </c>
      <c r="AE51" t="str">
        <f>IFERROR(__xludf.DUMMYFUNCTION("""COMPUTED_VALUE"""),"OK")</f>
        <v>OK</v>
      </c>
      <c r="AF51" t="str">
        <f>IFERROR(__xludf.DUMMYFUNCTION("""COMPUTED_VALUE"""),"OK")</f>
        <v>OK</v>
      </c>
      <c r="AG51" t="str">
        <f>IFERROR(__xludf.DUMMYFUNCTION("""COMPUTED_VALUE"""),"OK")</f>
        <v>OK</v>
      </c>
      <c r="AH51" t="str">
        <f>IFERROR(__xludf.DUMMYFUNCTION("""COMPUTED_VALUE"""),"OK")</f>
        <v>OK</v>
      </c>
      <c r="AI51" t="str">
        <f>IFERROR(__xludf.DUMMYFUNCTION("""COMPUTED_VALUE"""),"OK")</f>
        <v>OK</v>
      </c>
      <c r="AJ51" t="str">
        <f>IFERROR(__xludf.DUMMYFUNCTION("""COMPUTED_VALUE"""),"OK")</f>
        <v>OK</v>
      </c>
      <c r="AK51" t="str">
        <f>IFERROR(__xludf.DUMMYFUNCTION("""COMPUTED_VALUE"""),"OK")</f>
        <v>OK</v>
      </c>
      <c r="AL51" t="str">
        <f>IFERROR(__xludf.DUMMYFUNCTION("""COMPUTED_VALUE"""),"OK")</f>
        <v>OK</v>
      </c>
      <c r="AM51" t="str">
        <f>IFERROR(__xludf.DUMMYFUNCTION("""COMPUTED_VALUE"""),"OK")</f>
        <v>OK</v>
      </c>
      <c r="AN51" t="str">
        <f>IFERROR(__xludf.DUMMYFUNCTION("""COMPUTED_VALUE"""),"OK")</f>
        <v>OK</v>
      </c>
      <c r="AO51" t="str">
        <f>IFERROR(__xludf.DUMMYFUNCTION("""COMPUTED_VALUE"""),"OK")</f>
        <v>OK</v>
      </c>
      <c r="AP51" t="str">
        <f>IFERROR(__xludf.DUMMYFUNCTION("""COMPUTED_VALUE"""),"OK")</f>
        <v>OK</v>
      </c>
      <c r="AQ51" t="str">
        <f>IFERROR(__xludf.DUMMYFUNCTION("""COMPUTED_VALUE"""),"OK")</f>
        <v>OK</v>
      </c>
      <c r="AR51" t="str">
        <f>IFERROR(__xludf.DUMMYFUNCTION("""COMPUTED_VALUE"""),"OK")</f>
        <v>OK</v>
      </c>
      <c r="AS51" t="str">
        <f>IFERROR(__xludf.DUMMYFUNCTION("""COMPUTED_VALUE"""),"OK")</f>
        <v>OK</v>
      </c>
      <c r="AT51" t="str">
        <f>IFERROR(__xludf.DUMMYFUNCTION("""COMPUTED_VALUE"""),"OK")</f>
        <v>OK</v>
      </c>
      <c r="AU51" t="str">
        <f>IFERROR(__xludf.DUMMYFUNCTION("""COMPUTED_VALUE"""),"OK")</f>
        <v>OK</v>
      </c>
      <c r="AV51" t="str">
        <f>IFERROR(__xludf.DUMMYFUNCTION("""COMPUTED_VALUE"""),"OK")</f>
        <v>OK</v>
      </c>
      <c r="AW51" t="str">
        <f>IFERROR(__xludf.DUMMYFUNCTION("""COMPUTED_VALUE"""),"OK")</f>
        <v>OK</v>
      </c>
      <c r="AX51" t="str">
        <f>IFERROR(__xludf.DUMMYFUNCTION("""COMPUTED_VALUE"""),"OK")</f>
        <v>OK</v>
      </c>
      <c r="AY51" t="str">
        <f>IFERROR(__xludf.DUMMYFUNCTION("""COMPUTED_VALUE"""),"OK")</f>
        <v>OK</v>
      </c>
      <c r="AZ51" t="str">
        <f>IFERROR(__xludf.DUMMYFUNCTION("""COMPUTED_VALUE"""),"OK")</f>
        <v>OK</v>
      </c>
      <c r="BA51" t="str">
        <f>IFERROR(__xludf.DUMMYFUNCTION("""COMPUTED_VALUE"""),"OK")</f>
        <v>OK</v>
      </c>
      <c r="BB51" t="str">
        <f>IFERROR(__xludf.DUMMYFUNCTION("""COMPUTED_VALUE"""),"OK")</f>
        <v>OK</v>
      </c>
      <c r="BC51" t="str">
        <f>IFERROR(__xludf.DUMMYFUNCTION("""COMPUTED_VALUE"""),"OK")</f>
        <v>OK</v>
      </c>
      <c r="BD51" t="str">
        <f>IFERROR(__xludf.DUMMYFUNCTION("""COMPUTED_VALUE"""),"OK")</f>
        <v>OK</v>
      </c>
      <c r="BE51" t="str">
        <f>IFERROR(__xludf.DUMMYFUNCTION("""COMPUTED_VALUE"""),"OK")</f>
        <v>OK</v>
      </c>
      <c r="BF51" t="str">
        <f>IFERROR(__xludf.DUMMYFUNCTION("""COMPUTED_VALUE"""),"OK")</f>
        <v>OK</v>
      </c>
      <c r="BG51" t="str">
        <f>IFERROR(__xludf.DUMMYFUNCTION("""COMPUTED_VALUE"""),"OK")</f>
        <v>OK</v>
      </c>
      <c r="BH51" t="str">
        <f>IFERROR(__xludf.DUMMYFUNCTION("""COMPUTED_VALUE"""),"OK")</f>
        <v>OK</v>
      </c>
      <c r="BI51" t="str">
        <f>IFERROR(__xludf.DUMMYFUNCTION("""COMPUTED_VALUE"""),"OK")</f>
        <v>OK</v>
      </c>
      <c r="BJ51" t="str">
        <f>IFERROR(__xludf.DUMMYFUNCTION("""COMPUTED_VALUE"""),"OK")</f>
        <v>OK</v>
      </c>
      <c r="BK51" t="str">
        <f>IFERROR(__xludf.DUMMYFUNCTION("""COMPUTED_VALUE"""),"x")</f>
        <v>x</v>
      </c>
      <c r="BL51" t="str">
        <f>IFERROR(__xludf.DUMMYFUNCTION("""COMPUTED_VALUE"""),"OK")</f>
        <v>OK</v>
      </c>
      <c r="BM51" t="str">
        <f>IFERROR(__xludf.DUMMYFUNCTION("""COMPUTED_VALUE"""),"OK")</f>
        <v>OK</v>
      </c>
      <c r="BN51" t="str">
        <f>IFERROR(__xludf.DUMMYFUNCTION("""COMPUTED_VALUE"""),"WA")</f>
        <v>WA</v>
      </c>
      <c r="BO51" t="str">
        <f>IFERROR(__xludf.DUMMYFUNCTION("""COMPUTED_VALUE"""),"OK")</f>
        <v>OK</v>
      </c>
      <c r="BP51" t="str">
        <f>IFERROR(__xludf.DUMMYFUNCTION("""COMPUTED_VALUE"""),"WA")</f>
        <v>WA</v>
      </c>
      <c r="BQ51" t="str">
        <f>IFERROR(__xludf.DUMMYFUNCTION("""COMPUTED_VALUE"""),"OK")</f>
        <v>OK</v>
      </c>
      <c r="BR51" t="str">
        <f>IFERROR(__xludf.DUMMYFUNCTION("""COMPUTED_VALUE"""),"WA")</f>
        <v>WA</v>
      </c>
      <c r="BS51" t="str">
        <f>IFERROR(__xludf.DUMMYFUNCTION("""COMPUTED_VALUE"""),"OK")</f>
        <v>OK</v>
      </c>
      <c r="BT51" t="str">
        <f>IFERROR(__xludf.DUMMYFUNCTION("""COMPUTED_VALUE"""),"OK")</f>
        <v>OK</v>
      </c>
      <c r="BU51" t="str">
        <f>IFERROR(__xludf.DUMMYFUNCTION("""COMPUTED_VALUE"""),"OK")</f>
        <v>OK</v>
      </c>
      <c r="BV51" t="str">
        <f>IFERROR(__xludf.DUMMYFUNCTION("""COMPUTED_VALUE"""),"OK")</f>
        <v>OK</v>
      </c>
      <c r="BW51" t="str">
        <f>IFERROR(__xludf.DUMMYFUNCTION("""COMPUTED_VALUE"""),"OK")</f>
        <v>OK</v>
      </c>
      <c r="BX51" t="str">
        <f>IFERROR(__xludf.DUMMYFUNCTION("""COMPUTED_VALUE"""),"OK")</f>
        <v>OK</v>
      </c>
      <c r="BY51" t="str">
        <f>IFERROR(__xludf.DUMMYFUNCTION("""COMPUTED_VALUE"""),"OK")</f>
        <v>OK</v>
      </c>
      <c r="BZ51" t="str">
        <f>IFERROR(__xludf.DUMMYFUNCTION("""COMPUTED_VALUE"""),"WA")</f>
        <v>WA</v>
      </c>
      <c r="CA51" t="str">
        <f>IFERROR(__xludf.DUMMYFUNCTION("""COMPUTED_VALUE"""),"WA")</f>
        <v>WA</v>
      </c>
      <c r="CB51" t="str">
        <f>IFERROR(__xludf.DUMMYFUNCTION("""COMPUTED_VALUE"""),"WA")</f>
        <v>WA</v>
      </c>
      <c r="CC51" t="str">
        <f>IFERROR(__xludf.DUMMYFUNCTION("""COMPUTED_VALUE"""),"WA")</f>
        <v>WA</v>
      </c>
      <c r="CD51" t="str">
        <f>IFERROR(__xludf.DUMMYFUNCTION("""COMPUTED_VALUE"""),"WA")</f>
        <v>WA</v>
      </c>
      <c r="CE51" t="str">
        <f>IFERROR(__xludf.DUMMYFUNCTION("""COMPUTED_VALUE"""),"WA")</f>
        <v>WA</v>
      </c>
      <c r="CF51" t="str">
        <f>IFERROR(__xludf.DUMMYFUNCTION("""COMPUTED_VALUE"""),"WA")</f>
        <v>WA</v>
      </c>
      <c r="CG51" t="str">
        <f>IFERROR(__xludf.DUMMYFUNCTION("""COMPUTED_VALUE"""),"WA")</f>
        <v>WA</v>
      </c>
      <c r="CH51" t="str">
        <f>IFERROR(__xludf.DUMMYFUNCTION("""COMPUTED_VALUE"""),"WA")</f>
        <v>WA</v>
      </c>
      <c r="CI51" t="str">
        <f>IFERROR(__xludf.DUMMYFUNCTION("""COMPUTED_VALUE"""),"WA")</f>
        <v>WA</v>
      </c>
      <c r="CJ51" t="str">
        <f>IFERROR(__xludf.DUMMYFUNCTION("""COMPUTED_VALUE"""),"WA")</f>
        <v>WA</v>
      </c>
      <c r="CK51" t="str">
        <f>IFERROR(__xludf.DUMMYFUNCTION("""COMPUTED_VALUE"""),"WA")</f>
        <v>WA</v>
      </c>
      <c r="CL51" t="str">
        <f>IFERROR(__xludf.DUMMYFUNCTION("""COMPUTED_VALUE"""),"WA")</f>
        <v>WA</v>
      </c>
      <c r="CM51" t="str">
        <f>IFERROR(__xludf.DUMMYFUNCTION("""COMPUTED_VALUE"""),"WA")</f>
        <v>WA</v>
      </c>
      <c r="CN51" t="str">
        <f>IFERROR(__xludf.DUMMYFUNCTION("""COMPUTED_VALUE"""),"WA")</f>
        <v>WA</v>
      </c>
      <c r="CO51" t="str">
        <f>IFERROR(__xludf.DUMMYFUNCTION("""COMPUTED_VALUE"""),"WA")</f>
        <v>WA</v>
      </c>
      <c r="CP51" t="str">
        <f>IFERROR(__xludf.DUMMYFUNCTION("""COMPUTED_VALUE"""),"WA")</f>
        <v>WA</v>
      </c>
      <c r="CQ51" t="str">
        <f>IFERROR(__xludf.DUMMYFUNCTION("""COMPUTED_VALUE"""),"OK")</f>
        <v>OK</v>
      </c>
      <c r="CR51" t="str">
        <f>IFERROR(__xludf.DUMMYFUNCTION("""COMPUTED_VALUE"""),"WA")</f>
        <v>WA</v>
      </c>
      <c r="CS51" t="str">
        <f>IFERROR(__xludf.DUMMYFUNCTION("""COMPUTED_VALUE"""),"x")</f>
        <v>x</v>
      </c>
      <c r="CT51" t="str">
        <f>IFERROR(__xludf.DUMMYFUNCTION("""COMPUTED_VALUE"""),"-")</f>
        <v>-</v>
      </c>
      <c r="CU51" t="str">
        <f>IFERROR(__xludf.DUMMYFUNCTION("""COMPUTED_VALUE"""),"-")</f>
        <v>-</v>
      </c>
      <c r="CV51" t="str">
        <f>IFERROR(__xludf.DUMMYFUNCTION("""COMPUTED_VALUE"""),"-")</f>
        <v>-</v>
      </c>
      <c r="CW51" t="str">
        <f>IFERROR(__xludf.DUMMYFUNCTION("""COMPUTED_VALUE"""),"-")</f>
        <v>-</v>
      </c>
      <c r="CX51" t="str">
        <f>IFERROR(__xludf.DUMMYFUNCTION("""COMPUTED_VALUE"""),"-")</f>
        <v>-</v>
      </c>
      <c r="CY51" t="str">
        <f>IFERROR(__xludf.DUMMYFUNCTION("""COMPUTED_VALUE"""),"-")</f>
        <v>-</v>
      </c>
      <c r="CZ51" t="str">
        <f>IFERROR(__xludf.DUMMYFUNCTION("""COMPUTED_VALUE"""),"-")</f>
        <v>-</v>
      </c>
      <c r="DA51" t="str">
        <f>IFERROR(__xludf.DUMMYFUNCTION("""COMPUTED_VALUE"""),"-")</f>
        <v>-</v>
      </c>
      <c r="DB51" t="str">
        <f>IFERROR(__xludf.DUMMYFUNCTION("""COMPUTED_VALUE"""),"-")</f>
        <v>-</v>
      </c>
      <c r="DC51" t="str">
        <f>IFERROR(__xludf.DUMMYFUNCTION("""COMPUTED_VALUE"""),"-")</f>
        <v>-</v>
      </c>
      <c r="DD51" t="str">
        <f>IFERROR(__xludf.DUMMYFUNCTION("""COMPUTED_VALUE"""),"-")</f>
        <v>-</v>
      </c>
      <c r="DE51" t="str">
        <f>IFERROR(__xludf.DUMMYFUNCTION("""COMPUTED_VALUE"""),"-")</f>
        <v>-</v>
      </c>
      <c r="DF51" t="str">
        <f>IFERROR(__xludf.DUMMYFUNCTION("""COMPUTED_VALUE"""),"-")</f>
        <v>-</v>
      </c>
      <c r="DG51" t="str">
        <f>IFERROR(__xludf.DUMMYFUNCTION("""COMPUTED_VALUE"""),"-")</f>
        <v>-</v>
      </c>
      <c r="DH51" t="str">
        <f>IFERROR(__xludf.DUMMYFUNCTION("""COMPUTED_VALUE"""),"-")</f>
        <v>-</v>
      </c>
      <c r="DI51" t="str">
        <f>IFERROR(__xludf.DUMMYFUNCTION("""COMPUTED_VALUE"""),"-")</f>
        <v>-</v>
      </c>
      <c r="DJ51" t="str">
        <f>IFERROR(__xludf.DUMMYFUNCTION("""COMPUTED_VALUE"""),"-")</f>
        <v>-</v>
      </c>
      <c r="DK51" t="str">
        <f>IFERROR(__xludf.DUMMYFUNCTION("""COMPUTED_VALUE"""),"-")</f>
        <v>-</v>
      </c>
      <c r="DL51" t="str">
        <f>IFERROR(__xludf.DUMMYFUNCTION("""COMPUTED_VALUE"""),"-")</f>
        <v>-</v>
      </c>
      <c r="DM51" t="str">
        <f>IFERROR(__xludf.DUMMYFUNCTION("""COMPUTED_VALUE"""),"-")</f>
        <v>-</v>
      </c>
      <c r="DN51" t="str">
        <f>IFERROR(__xludf.DUMMYFUNCTION("""COMPUTED_VALUE"""),"-")</f>
        <v>-</v>
      </c>
      <c r="DO51" t="str">
        <f>IFERROR(__xludf.DUMMYFUNCTION("""COMPUTED_VALUE"""),"-")</f>
        <v>-</v>
      </c>
      <c r="DP51" t="str">
        <f>IFERROR(__xludf.DUMMYFUNCTION("""COMPUTED_VALUE"""),"-")</f>
        <v>-</v>
      </c>
      <c r="DQ51" t="str">
        <f>IFERROR(__xludf.DUMMYFUNCTION("""COMPUTED_VALUE"""),"-")</f>
        <v>-</v>
      </c>
      <c r="DR51" t="str">
        <f>IFERROR(__xludf.DUMMYFUNCTION("""COMPUTED_VALUE"""),"-")</f>
        <v>-</v>
      </c>
      <c r="DS51" t="str">
        <f>IFERROR(__xludf.DUMMYFUNCTION("""COMPUTED_VALUE"""),"-")</f>
        <v>-</v>
      </c>
      <c r="DT51" t="str">
        <f>IFERROR(__xludf.DUMMYFUNCTION("""COMPUTED_VALUE"""),"-")</f>
        <v>-</v>
      </c>
      <c r="DU51" t="str">
        <f>IFERROR(__xludf.DUMMYFUNCTION("""COMPUTED_VALUE"""),"-")</f>
        <v>-</v>
      </c>
      <c r="DV51" t="str">
        <f>IFERROR(__xludf.DUMMYFUNCTION("""COMPUTED_VALUE"""),"-")</f>
        <v>-</v>
      </c>
      <c r="DW51" t="str">
        <f>IFERROR(__xludf.DUMMYFUNCTION("""COMPUTED_VALUE"""),"-")</f>
        <v>-</v>
      </c>
      <c r="DX51" t="str">
        <f>IFERROR(__xludf.DUMMYFUNCTION("""COMPUTED_VALUE"""),"-")</f>
        <v>-</v>
      </c>
      <c r="DY51" t="str">
        <f>IFERROR(__xludf.DUMMYFUNCTION("""COMPUTED_VALUE"""),"-")</f>
        <v>-</v>
      </c>
      <c r="DZ51" t="str">
        <f>IFERROR(__xludf.DUMMYFUNCTION("""COMPUTED_VALUE"""),"x")</f>
        <v>x</v>
      </c>
      <c r="EA51" t="str">
        <f>IFERROR(__xludf.DUMMYFUNCTION("""COMPUTED_VALUE"""),"-")</f>
        <v>-</v>
      </c>
      <c r="EB51" t="str">
        <f>IFERROR(__xludf.DUMMYFUNCTION("""COMPUTED_VALUE"""),"-")</f>
        <v>-</v>
      </c>
      <c r="EC51" t="str">
        <f>IFERROR(__xludf.DUMMYFUNCTION("""COMPUTED_VALUE"""),"-")</f>
        <v>-</v>
      </c>
      <c r="ED51" t="str">
        <f>IFERROR(__xludf.DUMMYFUNCTION("""COMPUTED_VALUE"""),"-")</f>
        <v>-</v>
      </c>
      <c r="EE51" t="str">
        <f>IFERROR(__xludf.DUMMYFUNCTION("""COMPUTED_VALUE"""),"-")</f>
        <v>-</v>
      </c>
      <c r="EF51" t="str">
        <f>IFERROR(__xludf.DUMMYFUNCTION("""COMPUTED_VALUE"""),"-")</f>
        <v>-</v>
      </c>
      <c r="EG51" t="str">
        <f>IFERROR(__xludf.DUMMYFUNCTION("""COMPUTED_VALUE"""),"-")</f>
        <v>-</v>
      </c>
      <c r="EH51" t="str">
        <f>IFERROR(__xludf.DUMMYFUNCTION("""COMPUTED_VALUE"""),"-")</f>
        <v>-</v>
      </c>
      <c r="EI51" t="str">
        <f>IFERROR(__xludf.DUMMYFUNCTION("""COMPUTED_VALUE"""),"-")</f>
        <v>-</v>
      </c>
      <c r="EJ51" t="str">
        <f>IFERROR(__xludf.DUMMYFUNCTION("""COMPUTED_VALUE"""),"-")</f>
        <v>-</v>
      </c>
      <c r="EK51" t="str">
        <f>IFERROR(__xludf.DUMMYFUNCTION("""COMPUTED_VALUE"""),"-")</f>
        <v>-</v>
      </c>
      <c r="EL51" t="str">
        <f>IFERROR(__xludf.DUMMYFUNCTION("""COMPUTED_VALUE"""),"-")</f>
        <v>-</v>
      </c>
      <c r="EM51" t="str">
        <f>IFERROR(__xludf.DUMMYFUNCTION("""COMPUTED_VALUE"""),"-")</f>
        <v>-</v>
      </c>
      <c r="EN51" t="str">
        <f>IFERROR(__xludf.DUMMYFUNCTION("""COMPUTED_VALUE"""),"-")</f>
        <v>-</v>
      </c>
      <c r="EO51" t="str">
        <f>IFERROR(__xludf.DUMMYFUNCTION("""COMPUTED_VALUE"""),"-")</f>
        <v>-</v>
      </c>
      <c r="EP51" t="str">
        <f>IFERROR(__xludf.DUMMYFUNCTION("""COMPUTED_VALUE"""),"-")</f>
        <v>-</v>
      </c>
      <c r="EQ51" t="str">
        <f>IFERROR(__xludf.DUMMYFUNCTION("""COMPUTED_VALUE"""),"x")</f>
        <v>x</v>
      </c>
      <c r="ER51" t="str">
        <f>IFERROR(__xludf.DUMMYFUNCTION("""COMPUTED_VALUE"""),"-")</f>
        <v>-</v>
      </c>
      <c r="ES51" t="str">
        <f>IFERROR(__xludf.DUMMYFUNCTION("""COMPUTED_VALUE"""),"-")</f>
        <v>-</v>
      </c>
      <c r="ET51" t="str">
        <f>IFERROR(__xludf.DUMMYFUNCTION("""COMPUTED_VALUE"""),"-")</f>
        <v>-</v>
      </c>
      <c r="EU51" t="str">
        <f>IFERROR(__xludf.DUMMYFUNCTION("""COMPUTED_VALUE"""),"-")</f>
        <v>-</v>
      </c>
      <c r="EV51" t="str">
        <f>IFERROR(__xludf.DUMMYFUNCTION("""COMPUTED_VALUE"""),"-")</f>
        <v>-</v>
      </c>
      <c r="EW51" t="str">
        <f>IFERROR(__xludf.DUMMYFUNCTION("""COMPUTED_VALUE"""),"-")</f>
        <v>-</v>
      </c>
      <c r="EX51" t="str">
        <f>IFERROR(__xludf.DUMMYFUNCTION("""COMPUTED_VALUE"""),"-")</f>
        <v>-</v>
      </c>
      <c r="EY51" t="str">
        <f>IFERROR(__xludf.DUMMYFUNCTION("""COMPUTED_VALUE"""),"-")</f>
        <v>-</v>
      </c>
      <c r="EZ51" t="str">
        <f>IFERROR(__xludf.DUMMYFUNCTION("""COMPUTED_VALUE"""),"-")</f>
        <v>-</v>
      </c>
      <c r="FA51" t="str">
        <f>IFERROR(__xludf.DUMMYFUNCTION("""COMPUTED_VALUE"""),"-")</f>
        <v>-</v>
      </c>
      <c r="FB51" t="str">
        <f>IFERROR(__xludf.DUMMYFUNCTION("""COMPUTED_VALUE"""),"-")</f>
        <v>-</v>
      </c>
      <c r="FC51" t="str">
        <f>IFERROR(__xludf.DUMMYFUNCTION("""COMPUTED_VALUE"""),"-")</f>
        <v>-</v>
      </c>
      <c r="FD51" t="str">
        <f>IFERROR(__xludf.DUMMYFUNCTION("""COMPUTED_VALUE"""),"-")</f>
        <v>-</v>
      </c>
      <c r="FE51" t="str">
        <f>IFERROR(__xludf.DUMMYFUNCTION("""COMPUTED_VALUE"""),"-")</f>
        <v>-</v>
      </c>
      <c r="FF51" t="str">
        <f>IFERROR(__xludf.DUMMYFUNCTION("""COMPUTED_VALUE"""),"-")</f>
        <v>-</v>
      </c>
      <c r="FG51" t="str">
        <f>IFERROR(__xludf.DUMMYFUNCTION("""COMPUTED_VALUE"""),"-")</f>
        <v>-</v>
      </c>
      <c r="FH51" t="str">
        <f>IFERROR(__xludf.DUMMYFUNCTION("""COMPUTED_VALUE"""),"-")</f>
        <v>-</v>
      </c>
      <c r="FI51" t="str">
        <f>IFERROR(__xludf.DUMMYFUNCTION("""COMPUTED_VALUE"""),"-")</f>
        <v>-</v>
      </c>
      <c r="FJ51" t="str">
        <f>IFERROR(__xludf.DUMMYFUNCTION("""COMPUTED_VALUE"""),"-")</f>
        <v>-</v>
      </c>
      <c r="FK51" t="str">
        <f>IFERROR(__xludf.DUMMYFUNCTION("""COMPUTED_VALUE"""),"-")</f>
        <v>-</v>
      </c>
      <c r="FL51" t="str">
        <f>IFERROR(__xludf.DUMMYFUNCTION("""COMPUTED_VALUE"""),"-")</f>
        <v>-</v>
      </c>
      <c r="FM51" t="str">
        <f>IFERROR(__xludf.DUMMYFUNCTION("""COMPUTED_VALUE"""),"-")</f>
        <v>-</v>
      </c>
      <c r="FN51" t="str">
        <f>IFERROR(__xludf.DUMMYFUNCTION("""COMPUTED_VALUE"""),"-")</f>
        <v>-</v>
      </c>
      <c r="FO51" t="str">
        <f>IFERROR(__xludf.DUMMYFUNCTION("""COMPUTED_VALUE"""),"-")</f>
        <v>-</v>
      </c>
      <c r="FP51" t="str">
        <f>IFERROR(__xludf.DUMMYFUNCTION("""COMPUTED_VALUE"""),"-")</f>
        <v>-</v>
      </c>
      <c r="FQ51" t="str">
        <f>IFERROR(__xludf.DUMMYFUNCTION("""COMPUTED_VALUE"""),"-")</f>
        <v>-</v>
      </c>
      <c r="FR51" t="str">
        <f>IFERROR(__xludf.DUMMYFUNCTION("""COMPUTED_VALUE"""),"-")</f>
        <v>-</v>
      </c>
      <c r="FS51" t="str">
        <f>IFERROR(__xludf.DUMMYFUNCTION("""COMPUTED_VALUE"""),"-")</f>
        <v>-</v>
      </c>
      <c r="FT51" t="str">
        <f>IFERROR(__xludf.DUMMYFUNCTION("""COMPUTED_VALUE"""),"x")</f>
        <v>x</v>
      </c>
      <c r="FU51" t="str">
        <f>IFERROR(__xludf.DUMMYFUNCTION("""COMPUTED_VALUE"""),"-")</f>
        <v>-</v>
      </c>
      <c r="FV51" t="str">
        <f>IFERROR(__xludf.DUMMYFUNCTION("""COMPUTED_VALUE"""),"-")</f>
        <v>-</v>
      </c>
      <c r="FW51" t="str">
        <f>IFERROR(__xludf.DUMMYFUNCTION("""COMPUTED_VALUE"""),"-")</f>
        <v>-</v>
      </c>
      <c r="FX51" t="str">
        <f>IFERROR(__xludf.DUMMYFUNCTION("""COMPUTED_VALUE"""),"-")</f>
        <v>-</v>
      </c>
      <c r="FY51" t="str">
        <f>IFERROR(__xludf.DUMMYFUNCTION("""COMPUTED_VALUE"""),"-")</f>
        <v>-</v>
      </c>
      <c r="FZ51" t="str">
        <f>IFERROR(__xludf.DUMMYFUNCTION("""COMPUTED_VALUE"""),"-")</f>
        <v>-</v>
      </c>
      <c r="GA51" t="str">
        <f>IFERROR(__xludf.DUMMYFUNCTION("""COMPUTED_VALUE"""),"-")</f>
        <v>-</v>
      </c>
      <c r="GB51" t="str">
        <f>IFERROR(__xludf.DUMMYFUNCTION("""COMPUTED_VALUE"""),"-")</f>
        <v>-</v>
      </c>
      <c r="GC51" t="str">
        <f>IFERROR(__xludf.DUMMYFUNCTION("""COMPUTED_VALUE"""),"-")</f>
        <v>-</v>
      </c>
      <c r="GD51" t="str">
        <f>IFERROR(__xludf.DUMMYFUNCTION("""COMPUTED_VALUE"""),"-")</f>
        <v>-</v>
      </c>
      <c r="GE51" t="str">
        <f>IFERROR(__xludf.DUMMYFUNCTION("""COMPUTED_VALUE"""),"-")</f>
        <v>-</v>
      </c>
      <c r="GF51" t="str">
        <f>IFERROR(__xludf.DUMMYFUNCTION("""COMPUTED_VALUE"""),"-")</f>
        <v>-</v>
      </c>
      <c r="GG51" t="str">
        <f>IFERROR(__xludf.DUMMYFUNCTION("""COMPUTED_VALUE"""),"-")</f>
        <v>-</v>
      </c>
      <c r="GH51" t="str">
        <f>IFERROR(__xludf.DUMMYFUNCTION("""COMPUTED_VALUE"""),"-")</f>
        <v>-</v>
      </c>
      <c r="GI51" t="str">
        <f>IFERROR(__xludf.DUMMYFUNCTION("""COMPUTED_VALUE"""),"-")</f>
        <v>-</v>
      </c>
      <c r="GJ51" t="str">
        <f>IFERROR(__xludf.DUMMYFUNCTION("""COMPUTED_VALUE"""),"-")</f>
        <v>-</v>
      </c>
      <c r="GK51" t="str">
        <f>IFERROR(__xludf.DUMMYFUNCTION("""COMPUTED_VALUE"""),"-")</f>
        <v>-</v>
      </c>
      <c r="GL51" t="str">
        <f>IFERROR(__xludf.DUMMYFUNCTION("""COMPUTED_VALUE"""),"-")</f>
        <v>-</v>
      </c>
      <c r="GM51" t="str">
        <f>IFERROR(__xludf.DUMMYFUNCTION("""COMPUTED_VALUE"""),"-")</f>
        <v>-</v>
      </c>
      <c r="GN51" t="str">
        <f>IFERROR(__xludf.DUMMYFUNCTION("""COMPUTED_VALUE"""),"-")</f>
        <v>-</v>
      </c>
      <c r="GO51" t="str">
        <f>IFERROR(__xludf.DUMMYFUNCTION("""COMPUTED_VALUE"""),"-")</f>
        <v>-</v>
      </c>
      <c r="GP51" t="str">
        <f>IFERROR(__xludf.DUMMYFUNCTION("""COMPUTED_VALUE"""),"-")</f>
        <v>-</v>
      </c>
      <c r="GQ51" t="str">
        <f>IFERROR(__xludf.DUMMYFUNCTION("""COMPUTED_VALUE"""),"-")</f>
        <v>-</v>
      </c>
      <c r="GR51" t="str">
        <f>IFERROR(__xludf.DUMMYFUNCTION("""COMPUTED_VALUE"""),"-")</f>
        <v>-</v>
      </c>
      <c r="GS51" t="str">
        <f>IFERROR(__xludf.DUMMYFUNCTION("""COMPUTED_VALUE"""),"x")</f>
        <v>x</v>
      </c>
      <c r="GT51" t="str">
        <f>IFERROR(__xludf.DUMMYFUNCTION("""COMPUTED_VALUE"""),"x")</f>
        <v>x</v>
      </c>
      <c r="GU51">
        <f>IFERROR(__xludf.DUMMYFUNCTION("""COMPUTED_VALUE"""),1.0)</f>
        <v>1</v>
      </c>
      <c r="GV51">
        <f>IFERROR(__xludf.DUMMYFUNCTION("""COMPUTED_VALUE"""),1.0)</f>
        <v>1</v>
      </c>
      <c r="GW51">
        <f>IFERROR(__xludf.DUMMYFUNCTION("""COMPUTED_VALUE"""),1.0)</f>
        <v>1</v>
      </c>
      <c r="GX51">
        <f>IFERROR(__xludf.DUMMYFUNCTION("""COMPUTED_VALUE"""),1.0)</f>
        <v>1</v>
      </c>
      <c r="GY51">
        <f>IFERROR(__xludf.DUMMYFUNCTION("""COMPUTED_VALUE"""),1.0)</f>
        <v>1</v>
      </c>
      <c r="GZ51">
        <f>IFERROR(__xludf.DUMMYFUNCTION("""COMPUTED_VALUE"""),1.0)</f>
        <v>1</v>
      </c>
      <c r="HA51">
        <f>IFERROR(__xludf.DUMMYFUNCTION("""COMPUTED_VALUE"""),1.0)</f>
        <v>1</v>
      </c>
      <c r="HB51">
        <f>IFERROR(__xludf.DUMMYFUNCTION("""COMPUTED_VALUE"""),1.0)</f>
        <v>1</v>
      </c>
      <c r="HC51">
        <f>IFERROR(__xludf.DUMMYFUNCTION("""COMPUTED_VALUE"""),1.0)</f>
        <v>1</v>
      </c>
      <c r="HD51">
        <f>IFERROR(__xludf.DUMMYFUNCTION("""COMPUTED_VALUE"""),1.0)</f>
        <v>1</v>
      </c>
      <c r="HE51">
        <f>IFERROR(__xludf.DUMMYFUNCTION("""COMPUTED_VALUE"""),1.0)</f>
        <v>1</v>
      </c>
      <c r="HF51">
        <f>IFERROR(__xludf.DUMMYFUNCTION("""COMPUTED_VALUE"""),1.0)</f>
        <v>1</v>
      </c>
      <c r="HG51">
        <f>IFERROR(__xludf.DUMMYFUNCTION("""COMPUTED_VALUE"""),1.0)</f>
        <v>1</v>
      </c>
      <c r="HH51">
        <f>IFERROR(__xludf.DUMMYFUNCTION("""COMPUTED_VALUE"""),1.0)</f>
        <v>1</v>
      </c>
      <c r="HI51">
        <f>IFERROR(__xludf.DUMMYFUNCTION("""COMPUTED_VALUE"""),1.0)</f>
        <v>1</v>
      </c>
      <c r="HJ51">
        <f>IFERROR(__xludf.DUMMYFUNCTION("""COMPUTED_VALUE"""),1.0)</f>
        <v>1</v>
      </c>
      <c r="HK51">
        <f>IFERROR(__xludf.DUMMYFUNCTION("""COMPUTED_VALUE"""),1.0)</f>
        <v>1</v>
      </c>
      <c r="HL51">
        <f>IFERROR(__xludf.DUMMYFUNCTION("""COMPUTED_VALUE"""),1.0)</f>
        <v>1</v>
      </c>
      <c r="HM51">
        <f>IFERROR(__xludf.DUMMYFUNCTION("""COMPUTED_VALUE"""),1.0)</f>
        <v>1</v>
      </c>
      <c r="HN51">
        <f>IFERROR(__xludf.DUMMYFUNCTION("""COMPUTED_VALUE"""),1.0)</f>
        <v>1</v>
      </c>
      <c r="HO51">
        <f>IFERROR(__xludf.DUMMYFUNCTION("""COMPUTED_VALUE"""),1.0)</f>
        <v>1</v>
      </c>
      <c r="HP51">
        <f>IFERROR(__xludf.DUMMYFUNCTION("""COMPUTED_VALUE"""),1.0)</f>
        <v>1</v>
      </c>
      <c r="HQ51">
        <f>IFERROR(__xludf.DUMMYFUNCTION("""COMPUTED_VALUE"""),1.0)</f>
        <v>1</v>
      </c>
      <c r="HR51">
        <f>IFERROR(__xludf.DUMMYFUNCTION("""COMPUTED_VALUE"""),1.0)</f>
        <v>1</v>
      </c>
      <c r="HS51">
        <f>IFERROR(__xludf.DUMMYFUNCTION("""COMPUTED_VALUE"""),1.0)</f>
        <v>1</v>
      </c>
      <c r="HT51">
        <f>IFERROR(__xludf.DUMMYFUNCTION("""COMPUTED_VALUE"""),1.0)</f>
        <v>1</v>
      </c>
      <c r="HU51">
        <f>IFERROR(__xludf.DUMMYFUNCTION("""COMPUTED_VALUE"""),1.0)</f>
        <v>1</v>
      </c>
      <c r="HV51">
        <f>IFERROR(__xludf.DUMMYFUNCTION("""COMPUTED_VALUE"""),1.0)</f>
        <v>1</v>
      </c>
      <c r="HW51">
        <f>IFERROR(__xludf.DUMMYFUNCTION("""COMPUTED_VALUE"""),1.0)</f>
        <v>1</v>
      </c>
      <c r="HX51">
        <f>IFERROR(__xludf.DUMMYFUNCTION("""COMPUTED_VALUE"""),1.0)</f>
        <v>1</v>
      </c>
      <c r="HY51">
        <f>IFERROR(__xludf.DUMMYFUNCTION("""COMPUTED_VALUE"""),1.0)</f>
        <v>1</v>
      </c>
      <c r="HZ51">
        <f>IFERROR(__xludf.DUMMYFUNCTION("""COMPUTED_VALUE"""),1.0)</f>
        <v>1</v>
      </c>
      <c r="IA51">
        <f>IFERROR(__xludf.DUMMYFUNCTION("""COMPUTED_VALUE"""),1.0)</f>
        <v>1</v>
      </c>
      <c r="IB51">
        <f>IFERROR(__xludf.DUMMYFUNCTION("""COMPUTED_VALUE"""),1.0)</f>
        <v>1</v>
      </c>
      <c r="IC51">
        <f>IFERROR(__xludf.DUMMYFUNCTION("""COMPUTED_VALUE"""),1.0)</f>
        <v>1</v>
      </c>
      <c r="ID51">
        <f>IFERROR(__xludf.DUMMYFUNCTION("""COMPUTED_VALUE"""),1.0)</f>
        <v>1</v>
      </c>
      <c r="IE51">
        <f>IFERROR(__xludf.DUMMYFUNCTION("""COMPUTED_VALUE"""),1.0)</f>
        <v>1</v>
      </c>
      <c r="IF51">
        <f>IFERROR(__xludf.DUMMYFUNCTION("""COMPUTED_VALUE"""),1.0)</f>
        <v>1</v>
      </c>
      <c r="IG51">
        <f>IFERROR(__xludf.DUMMYFUNCTION("""COMPUTED_VALUE"""),1.0)</f>
        <v>1</v>
      </c>
      <c r="IH51">
        <f>IFERROR(__xludf.DUMMYFUNCTION("""COMPUTED_VALUE"""),1.0)</f>
        <v>1</v>
      </c>
      <c r="II51">
        <f>IFERROR(__xludf.DUMMYFUNCTION("""COMPUTED_VALUE"""),1.0)</f>
        <v>1</v>
      </c>
      <c r="IJ51">
        <f>IFERROR(__xludf.DUMMYFUNCTION("""COMPUTED_VALUE"""),1.0)</f>
        <v>1</v>
      </c>
      <c r="IK51" t="str">
        <f>IFERROR(__xludf.DUMMYFUNCTION("""COMPUTED_VALUE"""),"x")</f>
        <v>x</v>
      </c>
      <c r="IL51">
        <f>IFERROR(__xludf.DUMMYFUNCTION("""COMPUTED_VALUE"""),1.0)</f>
        <v>1</v>
      </c>
      <c r="IM51">
        <f>IFERROR(__xludf.DUMMYFUNCTION("""COMPUTED_VALUE"""),1.0)</f>
        <v>1</v>
      </c>
      <c r="IN51">
        <f>IFERROR(__xludf.DUMMYFUNCTION("""COMPUTED_VALUE"""),0.0)</f>
        <v>0</v>
      </c>
      <c r="IO51">
        <f>IFERROR(__xludf.DUMMYFUNCTION("""COMPUTED_VALUE"""),1.0)</f>
        <v>1</v>
      </c>
      <c r="IP51">
        <f>IFERROR(__xludf.DUMMYFUNCTION("""COMPUTED_VALUE"""),0.0)</f>
        <v>0</v>
      </c>
      <c r="IQ51">
        <f>IFERROR(__xludf.DUMMYFUNCTION("""COMPUTED_VALUE"""),1.0)</f>
        <v>1</v>
      </c>
      <c r="IR51">
        <f>IFERROR(__xludf.DUMMYFUNCTION("""COMPUTED_VALUE"""),0.0)</f>
        <v>0</v>
      </c>
      <c r="IS51">
        <f>IFERROR(__xludf.DUMMYFUNCTION("""COMPUTED_VALUE"""),1.0)</f>
        <v>1</v>
      </c>
      <c r="IT51">
        <f>IFERROR(__xludf.DUMMYFUNCTION("""COMPUTED_VALUE"""),1.0)</f>
        <v>1</v>
      </c>
      <c r="IU51">
        <f>IFERROR(__xludf.DUMMYFUNCTION("""COMPUTED_VALUE"""),1.0)</f>
        <v>1</v>
      </c>
      <c r="IV51">
        <f>IFERROR(__xludf.DUMMYFUNCTION("""COMPUTED_VALUE"""),1.0)</f>
        <v>1</v>
      </c>
      <c r="IW51">
        <f>IFERROR(__xludf.DUMMYFUNCTION("""COMPUTED_VALUE"""),1.0)</f>
        <v>1</v>
      </c>
      <c r="IX51">
        <f>IFERROR(__xludf.DUMMYFUNCTION("""COMPUTED_VALUE"""),1.0)</f>
        <v>1</v>
      </c>
      <c r="IY51">
        <f>IFERROR(__xludf.DUMMYFUNCTION("""COMPUTED_VALUE"""),1.0)</f>
        <v>1</v>
      </c>
      <c r="IZ51">
        <f>IFERROR(__xludf.DUMMYFUNCTION("""COMPUTED_VALUE"""),0.0)</f>
        <v>0</v>
      </c>
      <c r="JA51">
        <f>IFERROR(__xludf.DUMMYFUNCTION("""COMPUTED_VALUE"""),0.0)</f>
        <v>0</v>
      </c>
      <c r="JB51">
        <f>IFERROR(__xludf.DUMMYFUNCTION("""COMPUTED_VALUE"""),0.0)</f>
        <v>0</v>
      </c>
      <c r="JC51">
        <f>IFERROR(__xludf.DUMMYFUNCTION("""COMPUTED_VALUE"""),0.0)</f>
        <v>0</v>
      </c>
      <c r="JD51">
        <f>IFERROR(__xludf.DUMMYFUNCTION("""COMPUTED_VALUE"""),0.0)</f>
        <v>0</v>
      </c>
      <c r="JE51">
        <f>IFERROR(__xludf.DUMMYFUNCTION("""COMPUTED_VALUE"""),0.0)</f>
        <v>0</v>
      </c>
      <c r="JF51">
        <f>IFERROR(__xludf.DUMMYFUNCTION("""COMPUTED_VALUE"""),0.0)</f>
        <v>0</v>
      </c>
      <c r="JG51">
        <f>IFERROR(__xludf.DUMMYFUNCTION("""COMPUTED_VALUE"""),0.0)</f>
        <v>0</v>
      </c>
      <c r="JH51">
        <f>IFERROR(__xludf.DUMMYFUNCTION("""COMPUTED_VALUE"""),0.0)</f>
        <v>0</v>
      </c>
      <c r="JI51">
        <f>IFERROR(__xludf.DUMMYFUNCTION("""COMPUTED_VALUE"""),0.0)</f>
        <v>0</v>
      </c>
      <c r="JJ51">
        <f>IFERROR(__xludf.DUMMYFUNCTION("""COMPUTED_VALUE"""),0.0)</f>
        <v>0</v>
      </c>
      <c r="JK51">
        <f>IFERROR(__xludf.DUMMYFUNCTION("""COMPUTED_VALUE"""),0.0)</f>
        <v>0</v>
      </c>
      <c r="JL51">
        <f>IFERROR(__xludf.DUMMYFUNCTION("""COMPUTED_VALUE"""),0.0)</f>
        <v>0</v>
      </c>
      <c r="JM51">
        <f>IFERROR(__xludf.DUMMYFUNCTION("""COMPUTED_VALUE"""),0.0)</f>
        <v>0</v>
      </c>
      <c r="JN51">
        <f>IFERROR(__xludf.DUMMYFUNCTION("""COMPUTED_VALUE"""),0.0)</f>
        <v>0</v>
      </c>
      <c r="JO51">
        <f>IFERROR(__xludf.DUMMYFUNCTION("""COMPUTED_VALUE"""),0.0)</f>
        <v>0</v>
      </c>
      <c r="JP51">
        <f>IFERROR(__xludf.DUMMYFUNCTION("""COMPUTED_VALUE"""),0.0)</f>
        <v>0</v>
      </c>
      <c r="JQ51">
        <f>IFERROR(__xludf.DUMMYFUNCTION("""COMPUTED_VALUE"""),1.0)</f>
        <v>1</v>
      </c>
      <c r="JR51">
        <f>IFERROR(__xludf.DUMMYFUNCTION("""COMPUTED_VALUE"""),0.0)</f>
        <v>0</v>
      </c>
      <c r="JS51" t="str">
        <f>IFERROR(__xludf.DUMMYFUNCTION("""COMPUTED_VALUE"""),"x")</f>
        <v>x</v>
      </c>
      <c r="JT51">
        <f>IFERROR(__xludf.DUMMYFUNCTION("""COMPUTED_VALUE"""),0.0)</f>
        <v>0</v>
      </c>
      <c r="JU51">
        <f>IFERROR(__xludf.DUMMYFUNCTION("""COMPUTED_VALUE"""),0.0)</f>
        <v>0</v>
      </c>
      <c r="JV51">
        <f>IFERROR(__xludf.DUMMYFUNCTION("""COMPUTED_VALUE"""),0.0)</f>
        <v>0</v>
      </c>
      <c r="JW51">
        <f>IFERROR(__xludf.DUMMYFUNCTION("""COMPUTED_VALUE"""),0.0)</f>
        <v>0</v>
      </c>
      <c r="JX51">
        <f>IFERROR(__xludf.DUMMYFUNCTION("""COMPUTED_VALUE"""),0.0)</f>
        <v>0</v>
      </c>
      <c r="JY51">
        <f>IFERROR(__xludf.DUMMYFUNCTION("""COMPUTED_VALUE"""),0.0)</f>
        <v>0</v>
      </c>
      <c r="JZ51">
        <f>IFERROR(__xludf.DUMMYFUNCTION("""COMPUTED_VALUE"""),0.0)</f>
        <v>0</v>
      </c>
      <c r="KA51">
        <f>IFERROR(__xludf.DUMMYFUNCTION("""COMPUTED_VALUE"""),0.0)</f>
        <v>0</v>
      </c>
      <c r="KB51">
        <f>IFERROR(__xludf.DUMMYFUNCTION("""COMPUTED_VALUE"""),0.0)</f>
        <v>0</v>
      </c>
      <c r="KC51">
        <f>IFERROR(__xludf.DUMMYFUNCTION("""COMPUTED_VALUE"""),0.0)</f>
        <v>0</v>
      </c>
      <c r="KD51">
        <f>IFERROR(__xludf.DUMMYFUNCTION("""COMPUTED_VALUE"""),0.0)</f>
        <v>0</v>
      </c>
      <c r="KE51">
        <f>IFERROR(__xludf.DUMMYFUNCTION("""COMPUTED_VALUE"""),0.0)</f>
        <v>0</v>
      </c>
      <c r="KF51">
        <f>IFERROR(__xludf.DUMMYFUNCTION("""COMPUTED_VALUE"""),0.0)</f>
        <v>0</v>
      </c>
      <c r="KG51">
        <f>IFERROR(__xludf.DUMMYFUNCTION("""COMPUTED_VALUE"""),0.0)</f>
        <v>0</v>
      </c>
      <c r="KH51">
        <f>IFERROR(__xludf.DUMMYFUNCTION("""COMPUTED_VALUE"""),0.0)</f>
        <v>0</v>
      </c>
      <c r="KI51">
        <f>IFERROR(__xludf.DUMMYFUNCTION("""COMPUTED_VALUE"""),0.0)</f>
        <v>0</v>
      </c>
      <c r="KJ51">
        <f>IFERROR(__xludf.DUMMYFUNCTION("""COMPUTED_VALUE"""),0.0)</f>
        <v>0</v>
      </c>
      <c r="KK51">
        <f>IFERROR(__xludf.DUMMYFUNCTION("""COMPUTED_VALUE"""),0.0)</f>
        <v>0</v>
      </c>
      <c r="KL51">
        <f>IFERROR(__xludf.DUMMYFUNCTION("""COMPUTED_VALUE"""),0.0)</f>
        <v>0</v>
      </c>
      <c r="KM51">
        <f>IFERROR(__xludf.DUMMYFUNCTION("""COMPUTED_VALUE"""),0.0)</f>
        <v>0</v>
      </c>
      <c r="KN51">
        <f>IFERROR(__xludf.DUMMYFUNCTION("""COMPUTED_VALUE"""),0.0)</f>
        <v>0</v>
      </c>
      <c r="KO51">
        <f>IFERROR(__xludf.DUMMYFUNCTION("""COMPUTED_VALUE"""),0.0)</f>
        <v>0</v>
      </c>
      <c r="KP51">
        <f>IFERROR(__xludf.DUMMYFUNCTION("""COMPUTED_VALUE"""),0.0)</f>
        <v>0</v>
      </c>
      <c r="KQ51">
        <f>IFERROR(__xludf.DUMMYFUNCTION("""COMPUTED_VALUE"""),0.0)</f>
        <v>0</v>
      </c>
      <c r="KR51">
        <f>IFERROR(__xludf.DUMMYFUNCTION("""COMPUTED_VALUE"""),0.0)</f>
        <v>0</v>
      </c>
      <c r="KS51">
        <f>IFERROR(__xludf.DUMMYFUNCTION("""COMPUTED_VALUE"""),0.0)</f>
        <v>0</v>
      </c>
      <c r="KT51">
        <f>IFERROR(__xludf.DUMMYFUNCTION("""COMPUTED_VALUE"""),0.0)</f>
        <v>0</v>
      </c>
      <c r="KU51">
        <f>IFERROR(__xludf.DUMMYFUNCTION("""COMPUTED_VALUE"""),0.0)</f>
        <v>0</v>
      </c>
      <c r="KV51">
        <f>IFERROR(__xludf.DUMMYFUNCTION("""COMPUTED_VALUE"""),0.0)</f>
        <v>0</v>
      </c>
      <c r="KW51">
        <f>IFERROR(__xludf.DUMMYFUNCTION("""COMPUTED_VALUE"""),0.0)</f>
        <v>0</v>
      </c>
      <c r="KX51">
        <f>IFERROR(__xludf.DUMMYFUNCTION("""COMPUTED_VALUE"""),0.0)</f>
        <v>0</v>
      </c>
      <c r="KY51">
        <f>IFERROR(__xludf.DUMMYFUNCTION("""COMPUTED_VALUE"""),0.0)</f>
        <v>0</v>
      </c>
      <c r="KZ51" t="str">
        <f>IFERROR(__xludf.DUMMYFUNCTION("""COMPUTED_VALUE"""),"x")</f>
        <v>x</v>
      </c>
      <c r="LA51">
        <f>IFERROR(__xludf.DUMMYFUNCTION("""COMPUTED_VALUE"""),0.0)</f>
        <v>0</v>
      </c>
      <c r="LB51">
        <f>IFERROR(__xludf.DUMMYFUNCTION("""COMPUTED_VALUE"""),0.0)</f>
        <v>0</v>
      </c>
      <c r="LC51">
        <f>IFERROR(__xludf.DUMMYFUNCTION("""COMPUTED_VALUE"""),0.0)</f>
        <v>0</v>
      </c>
      <c r="LD51">
        <f>IFERROR(__xludf.DUMMYFUNCTION("""COMPUTED_VALUE"""),0.0)</f>
        <v>0</v>
      </c>
      <c r="LE51">
        <f>IFERROR(__xludf.DUMMYFUNCTION("""COMPUTED_VALUE"""),0.0)</f>
        <v>0</v>
      </c>
      <c r="LF51">
        <f>IFERROR(__xludf.DUMMYFUNCTION("""COMPUTED_VALUE"""),0.0)</f>
        <v>0</v>
      </c>
      <c r="LG51">
        <f>IFERROR(__xludf.DUMMYFUNCTION("""COMPUTED_VALUE"""),0.0)</f>
        <v>0</v>
      </c>
      <c r="LH51">
        <f>IFERROR(__xludf.DUMMYFUNCTION("""COMPUTED_VALUE"""),0.0)</f>
        <v>0</v>
      </c>
      <c r="LI51">
        <f>IFERROR(__xludf.DUMMYFUNCTION("""COMPUTED_VALUE"""),0.0)</f>
        <v>0</v>
      </c>
      <c r="LJ51">
        <f>IFERROR(__xludf.DUMMYFUNCTION("""COMPUTED_VALUE"""),0.0)</f>
        <v>0</v>
      </c>
      <c r="LK51">
        <f>IFERROR(__xludf.DUMMYFUNCTION("""COMPUTED_VALUE"""),0.0)</f>
        <v>0</v>
      </c>
      <c r="LL51">
        <f>IFERROR(__xludf.DUMMYFUNCTION("""COMPUTED_VALUE"""),0.0)</f>
        <v>0</v>
      </c>
      <c r="LM51">
        <f>IFERROR(__xludf.DUMMYFUNCTION("""COMPUTED_VALUE"""),0.0)</f>
        <v>0</v>
      </c>
      <c r="LN51">
        <f>IFERROR(__xludf.DUMMYFUNCTION("""COMPUTED_VALUE"""),0.0)</f>
        <v>0</v>
      </c>
      <c r="LO51">
        <f>IFERROR(__xludf.DUMMYFUNCTION("""COMPUTED_VALUE"""),0.0)</f>
        <v>0</v>
      </c>
      <c r="LP51">
        <f>IFERROR(__xludf.DUMMYFUNCTION("""COMPUTED_VALUE"""),0.0)</f>
        <v>0</v>
      </c>
      <c r="LQ51" t="str">
        <f>IFERROR(__xludf.DUMMYFUNCTION("""COMPUTED_VALUE"""),"x")</f>
        <v>x</v>
      </c>
      <c r="LR51">
        <f>IFERROR(__xludf.DUMMYFUNCTION("""COMPUTED_VALUE"""),0.0)</f>
        <v>0</v>
      </c>
      <c r="LS51">
        <f>IFERROR(__xludf.DUMMYFUNCTION("""COMPUTED_VALUE"""),0.0)</f>
        <v>0</v>
      </c>
      <c r="LT51">
        <f>IFERROR(__xludf.DUMMYFUNCTION("""COMPUTED_VALUE"""),0.0)</f>
        <v>0</v>
      </c>
      <c r="LU51">
        <f>IFERROR(__xludf.DUMMYFUNCTION("""COMPUTED_VALUE"""),0.0)</f>
        <v>0</v>
      </c>
      <c r="LV51">
        <f>IFERROR(__xludf.DUMMYFUNCTION("""COMPUTED_VALUE"""),0.0)</f>
        <v>0</v>
      </c>
      <c r="LW51">
        <f>IFERROR(__xludf.DUMMYFUNCTION("""COMPUTED_VALUE"""),0.0)</f>
        <v>0</v>
      </c>
      <c r="LX51">
        <f>IFERROR(__xludf.DUMMYFUNCTION("""COMPUTED_VALUE"""),0.0)</f>
        <v>0</v>
      </c>
      <c r="LY51">
        <f>IFERROR(__xludf.DUMMYFUNCTION("""COMPUTED_VALUE"""),0.0)</f>
        <v>0</v>
      </c>
      <c r="LZ51">
        <f>IFERROR(__xludf.DUMMYFUNCTION("""COMPUTED_VALUE"""),0.0)</f>
        <v>0</v>
      </c>
      <c r="MA51">
        <f>IFERROR(__xludf.DUMMYFUNCTION("""COMPUTED_VALUE"""),0.0)</f>
        <v>0</v>
      </c>
      <c r="MB51">
        <f>IFERROR(__xludf.DUMMYFUNCTION("""COMPUTED_VALUE"""),0.0)</f>
        <v>0</v>
      </c>
      <c r="MC51">
        <f>IFERROR(__xludf.DUMMYFUNCTION("""COMPUTED_VALUE"""),0.0)</f>
        <v>0</v>
      </c>
      <c r="MD51">
        <f>IFERROR(__xludf.DUMMYFUNCTION("""COMPUTED_VALUE"""),0.0)</f>
        <v>0</v>
      </c>
      <c r="ME51">
        <f>IFERROR(__xludf.DUMMYFUNCTION("""COMPUTED_VALUE"""),0.0)</f>
        <v>0</v>
      </c>
      <c r="MF51">
        <f>IFERROR(__xludf.DUMMYFUNCTION("""COMPUTED_VALUE"""),0.0)</f>
        <v>0</v>
      </c>
      <c r="MG51">
        <f>IFERROR(__xludf.DUMMYFUNCTION("""COMPUTED_VALUE"""),0.0)</f>
        <v>0</v>
      </c>
      <c r="MH51">
        <f>IFERROR(__xludf.DUMMYFUNCTION("""COMPUTED_VALUE"""),0.0)</f>
        <v>0</v>
      </c>
      <c r="MI51">
        <f>IFERROR(__xludf.DUMMYFUNCTION("""COMPUTED_VALUE"""),0.0)</f>
        <v>0</v>
      </c>
      <c r="MJ51">
        <f>IFERROR(__xludf.DUMMYFUNCTION("""COMPUTED_VALUE"""),0.0)</f>
        <v>0</v>
      </c>
      <c r="MK51">
        <f>IFERROR(__xludf.DUMMYFUNCTION("""COMPUTED_VALUE"""),0.0)</f>
        <v>0</v>
      </c>
      <c r="ML51">
        <f>IFERROR(__xludf.DUMMYFUNCTION("""COMPUTED_VALUE"""),0.0)</f>
        <v>0</v>
      </c>
      <c r="MM51">
        <f>IFERROR(__xludf.DUMMYFUNCTION("""COMPUTED_VALUE"""),0.0)</f>
        <v>0</v>
      </c>
      <c r="MN51">
        <f>IFERROR(__xludf.DUMMYFUNCTION("""COMPUTED_VALUE"""),0.0)</f>
        <v>0</v>
      </c>
      <c r="MO51">
        <f>IFERROR(__xludf.DUMMYFUNCTION("""COMPUTED_VALUE"""),0.0)</f>
        <v>0</v>
      </c>
      <c r="MP51">
        <f>IFERROR(__xludf.DUMMYFUNCTION("""COMPUTED_VALUE"""),0.0)</f>
        <v>0</v>
      </c>
      <c r="MQ51">
        <f>IFERROR(__xludf.DUMMYFUNCTION("""COMPUTED_VALUE"""),0.0)</f>
        <v>0</v>
      </c>
      <c r="MR51">
        <f>IFERROR(__xludf.DUMMYFUNCTION("""COMPUTED_VALUE"""),0.0)</f>
        <v>0</v>
      </c>
      <c r="MS51">
        <f>IFERROR(__xludf.DUMMYFUNCTION("""COMPUTED_VALUE"""),0.0)</f>
        <v>0</v>
      </c>
      <c r="MT51" t="str">
        <f>IFERROR(__xludf.DUMMYFUNCTION("""COMPUTED_VALUE"""),"x")</f>
        <v>x</v>
      </c>
      <c r="MU51">
        <f>IFERROR(__xludf.DUMMYFUNCTION("""COMPUTED_VALUE"""),0.0)</f>
        <v>0</v>
      </c>
      <c r="MV51">
        <f>IFERROR(__xludf.DUMMYFUNCTION("""COMPUTED_VALUE"""),0.0)</f>
        <v>0</v>
      </c>
      <c r="MW51">
        <f>IFERROR(__xludf.DUMMYFUNCTION("""COMPUTED_VALUE"""),0.0)</f>
        <v>0</v>
      </c>
      <c r="MX51">
        <f>IFERROR(__xludf.DUMMYFUNCTION("""COMPUTED_VALUE"""),0.0)</f>
        <v>0</v>
      </c>
      <c r="MY51">
        <f>IFERROR(__xludf.DUMMYFUNCTION("""COMPUTED_VALUE"""),0.0)</f>
        <v>0</v>
      </c>
      <c r="MZ51">
        <f>IFERROR(__xludf.DUMMYFUNCTION("""COMPUTED_VALUE"""),0.0)</f>
        <v>0</v>
      </c>
      <c r="NA51">
        <f>IFERROR(__xludf.DUMMYFUNCTION("""COMPUTED_VALUE"""),0.0)</f>
        <v>0</v>
      </c>
      <c r="NB51">
        <f>IFERROR(__xludf.DUMMYFUNCTION("""COMPUTED_VALUE"""),0.0)</f>
        <v>0</v>
      </c>
      <c r="NC51">
        <f>IFERROR(__xludf.DUMMYFUNCTION("""COMPUTED_VALUE"""),0.0)</f>
        <v>0</v>
      </c>
      <c r="ND51">
        <f>IFERROR(__xludf.DUMMYFUNCTION("""COMPUTED_VALUE"""),0.0)</f>
        <v>0</v>
      </c>
      <c r="NE51">
        <f>IFERROR(__xludf.DUMMYFUNCTION("""COMPUTED_VALUE"""),0.0)</f>
        <v>0</v>
      </c>
      <c r="NF51">
        <f>IFERROR(__xludf.DUMMYFUNCTION("""COMPUTED_VALUE"""),0.0)</f>
        <v>0</v>
      </c>
      <c r="NG51">
        <f>IFERROR(__xludf.DUMMYFUNCTION("""COMPUTED_VALUE"""),0.0)</f>
        <v>0</v>
      </c>
      <c r="NH51">
        <f>IFERROR(__xludf.DUMMYFUNCTION("""COMPUTED_VALUE"""),0.0)</f>
        <v>0</v>
      </c>
      <c r="NI51">
        <f>IFERROR(__xludf.DUMMYFUNCTION("""COMPUTED_VALUE"""),0.0)</f>
        <v>0</v>
      </c>
      <c r="NJ51">
        <f>IFERROR(__xludf.DUMMYFUNCTION("""COMPUTED_VALUE"""),0.0)</f>
        <v>0</v>
      </c>
      <c r="NK51">
        <f>IFERROR(__xludf.DUMMYFUNCTION("""COMPUTED_VALUE"""),0.0)</f>
        <v>0</v>
      </c>
      <c r="NL51">
        <f>IFERROR(__xludf.DUMMYFUNCTION("""COMPUTED_VALUE"""),0.0)</f>
        <v>0</v>
      </c>
      <c r="NM51">
        <f>IFERROR(__xludf.DUMMYFUNCTION("""COMPUTED_VALUE"""),0.0)</f>
        <v>0</v>
      </c>
      <c r="NN51">
        <f>IFERROR(__xludf.DUMMYFUNCTION("""COMPUTED_VALUE"""),0.0)</f>
        <v>0</v>
      </c>
      <c r="NO51">
        <f>IFERROR(__xludf.DUMMYFUNCTION("""COMPUTED_VALUE"""),0.0)</f>
        <v>0</v>
      </c>
      <c r="NP51">
        <f>IFERROR(__xludf.DUMMYFUNCTION("""COMPUTED_VALUE"""),0.0)</f>
        <v>0</v>
      </c>
      <c r="NQ51">
        <f>IFERROR(__xludf.DUMMYFUNCTION("""COMPUTED_VALUE"""),0.0)</f>
        <v>0</v>
      </c>
      <c r="NR51">
        <f>IFERROR(__xludf.DUMMYFUNCTION("""COMPUTED_VALUE"""),0.0)</f>
        <v>0</v>
      </c>
    </row>
    <row r="52" ht="15.75" customHeight="1">
      <c r="A52">
        <f>IFERROR(__xludf.DUMMYFUNCTION("""COMPUTED_VALUE"""),51.0)</f>
        <v>51</v>
      </c>
      <c r="B52" t="str">
        <f>IFERROR(__xludf.DUMMYFUNCTION("""COMPUTED_VALUE"""),"dusantisma")</f>
        <v>dusantisma</v>
      </c>
      <c r="C52" t="str">
        <f>IFERROR(__xludf.DUMMYFUNCTION("""COMPUTED_VALUE"""),"Dušan")</f>
        <v>Dušan</v>
      </c>
      <c r="D52" t="str">
        <f>IFERROR(__xludf.DUMMYFUNCTION("""COMPUTED_VALUE"""),"Tišma")</f>
        <v>Tišma</v>
      </c>
      <c r="E52">
        <f>IFERROR(__xludf.DUMMYFUNCTION("""COMPUTED_VALUE"""),112.0)</f>
        <v>112</v>
      </c>
      <c r="F52" t="str">
        <f>IFERROR(__xludf.DUMMYFUNCTION("""COMPUTED_VALUE"""),"ODOBREN")</f>
        <v>ODOBREN</v>
      </c>
      <c r="G52" t="str">
        <f>IFERROR(__xludf.DUMMYFUNCTION("""COMPUTED_VALUE"""),"Novi Beograd")</f>
        <v>Novi Beograd</v>
      </c>
      <c r="H52" t="str">
        <f>IFERROR(__xludf.DUMMYFUNCTION("""COMPUTED_VALUE"""),"Deveta gimnazija Mihailo Petrović Alas")</f>
        <v>Deveta gimnazija Mihailo Petrović Alas</v>
      </c>
      <c r="I52" t="str">
        <f>IFERROR(__xludf.DUMMYFUNCTION("""COMPUTED_VALUE"""),"IV")</f>
        <v>IV</v>
      </c>
      <c r="J52" t="str">
        <f>IFERROR(__xludf.DUMMYFUNCTION("""COMPUTED_VALUE"""),"B")</f>
        <v>B</v>
      </c>
      <c r="L52" t="str">
        <f>IFERROR(__xludf.DUMMYFUNCTION("""COMPUTED_VALUE"""),"x")</f>
        <v>x</v>
      </c>
      <c r="M52">
        <f>IFERROR(__xludf.DUMMYFUNCTION("""COMPUTED_VALUE"""),100.0)</f>
        <v>100</v>
      </c>
      <c r="N52">
        <f>IFERROR(__xludf.DUMMYFUNCTION("""COMPUTED_VALUE"""),12.0)</f>
        <v>12</v>
      </c>
      <c r="O52" t="str">
        <f>IFERROR(__xludf.DUMMYFUNCTION("""COMPUTED_VALUE"""),"-")</f>
        <v>-</v>
      </c>
      <c r="P52" t="str">
        <f>IFERROR(__xludf.DUMMYFUNCTION("""COMPUTED_VALUE"""),"-")</f>
        <v>-</v>
      </c>
      <c r="Q52" t="str">
        <f>IFERROR(__xludf.DUMMYFUNCTION("""COMPUTED_VALUE"""),"-")</f>
        <v>-</v>
      </c>
      <c r="R52" t="str">
        <f>IFERROR(__xludf.DUMMYFUNCTION("""COMPUTED_VALUE"""),"-")</f>
        <v>-</v>
      </c>
      <c r="S52" t="str">
        <f>IFERROR(__xludf.DUMMYFUNCTION("""COMPUTED_VALUE"""),"x")</f>
        <v>x</v>
      </c>
      <c r="T52" t="str">
        <f>IFERROR(__xludf.DUMMYFUNCTION("""COMPUTED_VALUE"""),"x")</f>
        <v>x</v>
      </c>
      <c r="U52" t="str">
        <f>IFERROR(__xludf.DUMMYFUNCTION("""COMPUTED_VALUE"""),"OK")</f>
        <v>OK</v>
      </c>
      <c r="V52" t="str">
        <f>IFERROR(__xludf.DUMMYFUNCTION("""COMPUTED_VALUE"""),"OK")</f>
        <v>OK</v>
      </c>
      <c r="W52" t="str">
        <f>IFERROR(__xludf.DUMMYFUNCTION("""COMPUTED_VALUE"""),"OK")</f>
        <v>OK</v>
      </c>
      <c r="X52" t="str">
        <f>IFERROR(__xludf.DUMMYFUNCTION("""COMPUTED_VALUE"""),"OK")</f>
        <v>OK</v>
      </c>
      <c r="Y52" t="str">
        <f>IFERROR(__xludf.DUMMYFUNCTION("""COMPUTED_VALUE"""),"OK")</f>
        <v>OK</v>
      </c>
      <c r="Z52" t="str">
        <f>IFERROR(__xludf.DUMMYFUNCTION("""COMPUTED_VALUE"""),"OK")</f>
        <v>OK</v>
      </c>
      <c r="AA52" t="str">
        <f>IFERROR(__xludf.DUMMYFUNCTION("""COMPUTED_VALUE"""),"OK")</f>
        <v>OK</v>
      </c>
      <c r="AB52" t="str">
        <f>IFERROR(__xludf.DUMMYFUNCTION("""COMPUTED_VALUE"""),"OK")</f>
        <v>OK</v>
      </c>
      <c r="AC52" t="str">
        <f>IFERROR(__xludf.DUMMYFUNCTION("""COMPUTED_VALUE"""),"OK")</f>
        <v>OK</v>
      </c>
      <c r="AD52" t="str">
        <f>IFERROR(__xludf.DUMMYFUNCTION("""COMPUTED_VALUE"""),"OK")</f>
        <v>OK</v>
      </c>
      <c r="AE52" t="str">
        <f>IFERROR(__xludf.DUMMYFUNCTION("""COMPUTED_VALUE"""),"OK")</f>
        <v>OK</v>
      </c>
      <c r="AF52" t="str">
        <f>IFERROR(__xludf.DUMMYFUNCTION("""COMPUTED_VALUE"""),"OK")</f>
        <v>OK</v>
      </c>
      <c r="AG52" t="str">
        <f>IFERROR(__xludf.DUMMYFUNCTION("""COMPUTED_VALUE"""),"OK")</f>
        <v>OK</v>
      </c>
      <c r="AH52" t="str">
        <f>IFERROR(__xludf.DUMMYFUNCTION("""COMPUTED_VALUE"""),"OK")</f>
        <v>OK</v>
      </c>
      <c r="AI52" t="str">
        <f>IFERROR(__xludf.DUMMYFUNCTION("""COMPUTED_VALUE"""),"OK")</f>
        <v>OK</v>
      </c>
      <c r="AJ52" t="str">
        <f>IFERROR(__xludf.DUMMYFUNCTION("""COMPUTED_VALUE"""),"OK")</f>
        <v>OK</v>
      </c>
      <c r="AK52" t="str">
        <f>IFERROR(__xludf.DUMMYFUNCTION("""COMPUTED_VALUE"""),"OK")</f>
        <v>OK</v>
      </c>
      <c r="AL52" t="str">
        <f>IFERROR(__xludf.DUMMYFUNCTION("""COMPUTED_VALUE"""),"OK")</f>
        <v>OK</v>
      </c>
      <c r="AM52" t="str">
        <f>IFERROR(__xludf.DUMMYFUNCTION("""COMPUTED_VALUE"""),"OK")</f>
        <v>OK</v>
      </c>
      <c r="AN52" t="str">
        <f>IFERROR(__xludf.DUMMYFUNCTION("""COMPUTED_VALUE"""),"OK")</f>
        <v>OK</v>
      </c>
      <c r="AO52" t="str">
        <f>IFERROR(__xludf.DUMMYFUNCTION("""COMPUTED_VALUE"""),"OK")</f>
        <v>OK</v>
      </c>
      <c r="AP52" t="str">
        <f>IFERROR(__xludf.DUMMYFUNCTION("""COMPUTED_VALUE"""),"OK")</f>
        <v>OK</v>
      </c>
      <c r="AQ52" t="str">
        <f>IFERROR(__xludf.DUMMYFUNCTION("""COMPUTED_VALUE"""),"OK")</f>
        <v>OK</v>
      </c>
      <c r="AR52" t="str">
        <f>IFERROR(__xludf.DUMMYFUNCTION("""COMPUTED_VALUE"""),"OK")</f>
        <v>OK</v>
      </c>
      <c r="AS52" t="str">
        <f>IFERROR(__xludf.DUMMYFUNCTION("""COMPUTED_VALUE"""),"OK")</f>
        <v>OK</v>
      </c>
      <c r="AT52" t="str">
        <f>IFERROR(__xludf.DUMMYFUNCTION("""COMPUTED_VALUE"""),"OK")</f>
        <v>OK</v>
      </c>
      <c r="AU52" t="str">
        <f>IFERROR(__xludf.DUMMYFUNCTION("""COMPUTED_VALUE"""),"OK")</f>
        <v>OK</v>
      </c>
      <c r="AV52" t="str">
        <f>IFERROR(__xludf.DUMMYFUNCTION("""COMPUTED_VALUE"""),"OK")</f>
        <v>OK</v>
      </c>
      <c r="AW52" t="str">
        <f>IFERROR(__xludf.DUMMYFUNCTION("""COMPUTED_VALUE"""),"OK")</f>
        <v>OK</v>
      </c>
      <c r="AX52" t="str">
        <f>IFERROR(__xludf.DUMMYFUNCTION("""COMPUTED_VALUE"""),"OK")</f>
        <v>OK</v>
      </c>
      <c r="AY52" t="str">
        <f>IFERROR(__xludf.DUMMYFUNCTION("""COMPUTED_VALUE"""),"OK")</f>
        <v>OK</v>
      </c>
      <c r="AZ52" t="str">
        <f>IFERROR(__xludf.DUMMYFUNCTION("""COMPUTED_VALUE"""),"OK")</f>
        <v>OK</v>
      </c>
      <c r="BA52" t="str">
        <f>IFERROR(__xludf.DUMMYFUNCTION("""COMPUTED_VALUE"""),"OK")</f>
        <v>OK</v>
      </c>
      <c r="BB52" t="str">
        <f>IFERROR(__xludf.DUMMYFUNCTION("""COMPUTED_VALUE"""),"OK")</f>
        <v>OK</v>
      </c>
      <c r="BC52" t="str">
        <f>IFERROR(__xludf.DUMMYFUNCTION("""COMPUTED_VALUE"""),"OK")</f>
        <v>OK</v>
      </c>
      <c r="BD52" t="str">
        <f>IFERROR(__xludf.DUMMYFUNCTION("""COMPUTED_VALUE"""),"OK")</f>
        <v>OK</v>
      </c>
      <c r="BE52" t="str">
        <f>IFERROR(__xludf.DUMMYFUNCTION("""COMPUTED_VALUE"""),"OK")</f>
        <v>OK</v>
      </c>
      <c r="BF52" t="str">
        <f>IFERROR(__xludf.DUMMYFUNCTION("""COMPUTED_VALUE"""),"OK")</f>
        <v>OK</v>
      </c>
      <c r="BG52" t="str">
        <f>IFERROR(__xludf.DUMMYFUNCTION("""COMPUTED_VALUE"""),"OK")</f>
        <v>OK</v>
      </c>
      <c r="BH52" t="str">
        <f>IFERROR(__xludf.DUMMYFUNCTION("""COMPUTED_VALUE"""),"OK")</f>
        <v>OK</v>
      </c>
      <c r="BI52" t="str">
        <f>IFERROR(__xludf.DUMMYFUNCTION("""COMPUTED_VALUE"""),"OK")</f>
        <v>OK</v>
      </c>
      <c r="BJ52" t="str">
        <f>IFERROR(__xludf.DUMMYFUNCTION("""COMPUTED_VALUE"""),"OK")</f>
        <v>OK</v>
      </c>
      <c r="BK52" t="str">
        <f>IFERROR(__xludf.DUMMYFUNCTION("""COMPUTED_VALUE"""),"x")</f>
        <v>x</v>
      </c>
      <c r="BL52" t="str">
        <f>IFERROR(__xludf.DUMMYFUNCTION("""COMPUTED_VALUE"""),"OK")</f>
        <v>OK</v>
      </c>
      <c r="BM52" t="str">
        <f>IFERROR(__xludf.DUMMYFUNCTION("""COMPUTED_VALUE"""),"OK")</f>
        <v>OK</v>
      </c>
      <c r="BN52" t="str">
        <f>IFERROR(__xludf.DUMMYFUNCTION("""COMPUTED_VALUE"""),"OK")</f>
        <v>OK</v>
      </c>
      <c r="BO52" t="str">
        <f>IFERROR(__xludf.DUMMYFUNCTION("""COMPUTED_VALUE"""),"OK")</f>
        <v>OK</v>
      </c>
      <c r="BP52" t="str">
        <f>IFERROR(__xludf.DUMMYFUNCTION("""COMPUTED_VALUE"""),"OK")</f>
        <v>OK</v>
      </c>
      <c r="BQ52" t="str">
        <f>IFERROR(__xludf.DUMMYFUNCTION("""COMPUTED_VALUE"""),"WA")</f>
        <v>WA</v>
      </c>
      <c r="BR52" t="str">
        <f>IFERROR(__xludf.DUMMYFUNCTION("""COMPUTED_VALUE"""),"OK")</f>
        <v>OK</v>
      </c>
      <c r="BS52" t="str">
        <f>IFERROR(__xludf.DUMMYFUNCTION("""COMPUTED_VALUE"""),"OK")</f>
        <v>OK</v>
      </c>
      <c r="BT52" t="str">
        <f>IFERROR(__xludf.DUMMYFUNCTION("""COMPUTED_VALUE"""),"OK")</f>
        <v>OK</v>
      </c>
      <c r="BU52" t="str">
        <f>IFERROR(__xludf.DUMMYFUNCTION("""COMPUTED_VALUE"""),"OK")</f>
        <v>OK</v>
      </c>
      <c r="BV52" t="str">
        <f>IFERROR(__xludf.DUMMYFUNCTION("""COMPUTED_VALUE"""),"OK")</f>
        <v>OK</v>
      </c>
      <c r="BW52" t="str">
        <f>IFERROR(__xludf.DUMMYFUNCTION("""COMPUTED_VALUE"""),"OK")</f>
        <v>OK</v>
      </c>
      <c r="BX52" t="str">
        <f>IFERROR(__xludf.DUMMYFUNCTION("""COMPUTED_VALUE"""),"OK")</f>
        <v>OK</v>
      </c>
      <c r="BY52" t="str">
        <f>IFERROR(__xludf.DUMMYFUNCTION("""COMPUTED_VALUE"""),"OK")</f>
        <v>OK</v>
      </c>
      <c r="BZ52" t="str">
        <f>IFERROR(__xludf.DUMMYFUNCTION("""COMPUTED_VALUE"""),"WA")</f>
        <v>WA</v>
      </c>
      <c r="CA52" t="str">
        <f>IFERROR(__xludf.DUMMYFUNCTION("""COMPUTED_VALUE"""),"OK")</f>
        <v>OK</v>
      </c>
      <c r="CB52" t="str">
        <f>IFERROR(__xludf.DUMMYFUNCTION("""COMPUTED_VALUE"""),"WA")</f>
        <v>WA</v>
      </c>
      <c r="CC52" t="str">
        <f>IFERROR(__xludf.DUMMYFUNCTION("""COMPUTED_VALUE"""),"WA")</f>
        <v>WA</v>
      </c>
      <c r="CD52" t="str">
        <f>IFERROR(__xludf.DUMMYFUNCTION("""COMPUTED_VALUE"""),"WA")</f>
        <v>WA</v>
      </c>
      <c r="CE52" t="str">
        <f>IFERROR(__xludf.DUMMYFUNCTION("""COMPUTED_VALUE"""),"WA")</f>
        <v>WA</v>
      </c>
      <c r="CF52" t="str">
        <f>IFERROR(__xludf.DUMMYFUNCTION("""COMPUTED_VALUE"""),"WA")</f>
        <v>WA</v>
      </c>
      <c r="CG52" t="str">
        <f>IFERROR(__xludf.DUMMYFUNCTION("""COMPUTED_VALUE"""),"WA")</f>
        <v>WA</v>
      </c>
      <c r="CH52" t="str">
        <f>IFERROR(__xludf.DUMMYFUNCTION("""COMPUTED_VALUE"""),"OK")</f>
        <v>OK</v>
      </c>
      <c r="CI52" t="str">
        <f>IFERROR(__xludf.DUMMYFUNCTION("""COMPUTED_VALUE"""),"WA")</f>
        <v>WA</v>
      </c>
      <c r="CJ52" t="str">
        <f>IFERROR(__xludf.DUMMYFUNCTION("""COMPUTED_VALUE"""),"WA")</f>
        <v>WA</v>
      </c>
      <c r="CK52" t="str">
        <f>IFERROR(__xludf.DUMMYFUNCTION("""COMPUTED_VALUE"""),"WA")</f>
        <v>WA</v>
      </c>
      <c r="CL52" t="str">
        <f>IFERROR(__xludf.DUMMYFUNCTION("""COMPUTED_VALUE"""),"WA")</f>
        <v>WA</v>
      </c>
      <c r="CM52" t="str">
        <f>IFERROR(__xludf.DUMMYFUNCTION("""COMPUTED_VALUE"""),"WA")</f>
        <v>WA</v>
      </c>
      <c r="CN52" t="str">
        <f>IFERROR(__xludf.DUMMYFUNCTION("""COMPUTED_VALUE"""),"WA")</f>
        <v>WA</v>
      </c>
      <c r="CO52" t="str">
        <f>IFERROR(__xludf.DUMMYFUNCTION("""COMPUTED_VALUE"""),"WA")</f>
        <v>WA</v>
      </c>
      <c r="CP52" t="str">
        <f>IFERROR(__xludf.DUMMYFUNCTION("""COMPUTED_VALUE"""),"WA")</f>
        <v>WA</v>
      </c>
      <c r="CQ52" t="str">
        <f>IFERROR(__xludf.DUMMYFUNCTION("""COMPUTED_VALUE"""),"OK")</f>
        <v>OK</v>
      </c>
      <c r="CR52" t="str">
        <f>IFERROR(__xludf.DUMMYFUNCTION("""COMPUTED_VALUE"""),"OK")</f>
        <v>OK</v>
      </c>
      <c r="CS52" t="str">
        <f>IFERROR(__xludf.DUMMYFUNCTION("""COMPUTED_VALUE"""),"x")</f>
        <v>x</v>
      </c>
      <c r="CT52" t="str">
        <f>IFERROR(__xludf.DUMMYFUNCTION("""COMPUTED_VALUE"""),"-")</f>
        <v>-</v>
      </c>
      <c r="CU52" t="str">
        <f>IFERROR(__xludf.DUMMYFUNCTION("""COMPUTED_VALUE"""),"-")</f>
        <v>-</v>
      </c>
      <c r="CV52" t="str">
        <f>IFERROR(__xludf.DUMMYFUNCTION("""COMPUTED_VALUE"""),"-")</f>
        <v>-</v>
      </c>
      <c r="CW52" t="str">
        <f>IFERROR(__xludf.DUMMYFUNCTION("""COMPUTED_VALUE"""),"-")</f>
        <v>-</v>
      </c>
      <c r="CX52" t="str">
        <f>IFERROR(__xludf.DUMMYFUNCTION("""COMPUTED_VALUE"""),"-")</f>
        <v>-</v>
      </c>
      <c r="CY52" t="str">
        <f>IFERROR(__xludf.DUMMYFUNCTION("""COMPUTED_VALUE"""),"-")</f>
        <v>-</v>
      </c>
      <c r="CZ52" t="str">
        <f>IFERROR(__xludf.DUMMYFUNCTION("""COMPUTED_VALUE"""),"-")</f>
        <v>-</v>
      </c>
      <c r="DA52" t="str">
        <f>IFERROR(__xludf.DUMMYFUNCTION("""COMPUTED_VALUE"""),"-")</f>
        <v>-</v>
      </c>
      <c r="DB52" t="str">
        <f>IFERROR(__xludf.DUMMYFUNCTION("""COMPUTED_VALUE"""),"-")</f>
        <v>-</v>
      </c>
      <c r="DC52" t="str">
        <f>IFERROR(__xludf.DUMMYFUNCTION("""COMPUTED_VALUE"""),"-")</f>
        <v>-</v>
      </c>
      <c r="DD52" t="str">
        <f>IFERROR(__xludf.DUMMYFUNCTION("""COMPUTED_VALUE"""),"-")</f>
        <v>-</v>
      </c>
      <c r="DE52" t="str">
        <f>IFERROR(__xludf.DUMMYFUNCTION("""COMPUTED_VALUE"""),"-")</f>
        <v>-</v>
      </c>
      <c r="DF52" t="str">
        <f>IFERROR(__xludf.DUMMYFUNCTION("""COMPUTED_VALUE"""),"-")</f>
        <v>-</v>
      </c>
      <c r="DG52" t="str">
        <f>IFERROR(__xludf.DUMMYFUNCTION("""COMPUTED_VALUE"""),"-")</f>
        <v>-</v>
      </c>
      <c r="DH52" t="str">
        <f>IFERROR(__xludf.DUMMYFUNCTION("""COMPUTED_VALUE"""),"-")</f>
        <v>-</v>
      </c>
      <c r="DI52" t="str">
        <f>IFERROR(__xludf.DUMMYFUNCTION("""COMPUTED_VALUE"""),"-")</f>
        <v>-</v>
      </c>
      <c r="DJ52" t="str">
        <f>IFERROR(__xludf.DUMMYFUNCTION("""COMPUTED_VALUE"""),"-")</f>
        <v>-</v>
      </c>
      <c r="DK52" t="str">
        <f>IFERROR(__xludf.DUMMYFUNCTION("""COMPUTED_VALUE"""),"-")</f>
        <v>-</v>
      </c>
      <c r="DL52" t="str">
        <f>IFERROR(__xludf.DUMMYFUNCTION("""COMPUTED_VALUE"""),"-")</f>
        <v>-</v>
      </c>
      <c r="DM52" t="str">
        <f>IFERROR(__xludf.DUMMYFUNCTION("""COMPUTED_VALUE"""),"-")</f>
        <v>-</v>
      </c>
      <c r="DN52" t="str">
        <f>IFERROR(__xludf.DUMMYFUNCTION("""COMPUTED_VALUE"""),"-")</f>
        <v>-</v>
      </c>
      <c r="DO52" t="str">
        <f>IFERROR(__xludf.DUMMYFUNCTION("""COMPUTED_VALUE"""),"-")</f>
        <v>-</v>
      </c>
      <c r="DP52" t="str">
        <f>IFERROR(__xludf.DUMMYFUNCTION("""COMPUTED_VALUE"""),"-")</f>
        <v>-</v>
      </c>
      <c r="DQ52" t="str">
        <f>IFERROR(__xludf.DUMMYFUNCTION("""COMPUTED_VALUE"""),"-")</f>
        <v>-</v>
      </c>
      <c r="DR52" t="str">
        <f>IFERROR(__xludf.DUMMYFUNCTION("""COMPUTED_VALUE"""),"-")</f>
        <v>-</v>
      </c>
      <c r="DS52" t="str">
        <f>IFERROR(__xludf.DUMMYFUNCTION("""COMPUTED_VALUE"""),"-")</f>
        <v>-</v>
      </c>
      <c r="DT52" t="str">
        <f>IFERROR(__xludf.DUMMYFUNCTION("""COMPUTED_VALUE"""),"-")</f>
        <v>-</v>
      </c>
      <c r="DU52" t="str">
        <f>IFERROR(__xludf.DUMMYFUNCTION("""COMPUTED_VALUE"""),"-")</f>
        <v>-</v>
      </c>
      <c r="DV52" t="str">
        <f>IFERROR(__xludf.DUMMYFUNCTION("""COMPUTED_VALUE"""),"-")</f>
        <v>-</v>
      </c>
      <c r="DW52" t="str">
        <f>IFERROR(__xludf.DUMMYFUNCTION("""COMPUTED_VALUE"""),"-")</f>
        <v>-</v>
      </c>
      <c r="DX52" t="str">
        <f>IFERROR(__xludf.DUMMYFUNCTION("""COMPUTED_VALUE"""),"-")</f>
        <v>-</v>
      </c>
      <c r="DY52" t="str">
        <f>IFERROR(__xludf.DUMMYFUNCTION("""COMPUTED_VALUE"""),"-")</f>
        <v>-</v>
      </c>
      <c r="DZ52" t="str">
        <f>IFERROR(__xludf.DUMMYFUNCTION("""COMPUTED_VALUE"""),"x")</f>
        <v>x</v>
      </c>
      <c r="EA52" t="str">
        <f>IFERROR(__xludf.DUMMYFUNCTION("""COMPUTED_VALUE"""),"-")</f>
        <v>-</v>
      </c>
      <c r="EB52" t="str">
        <f>IFERROR(__xludf.DUMMYFUNCTION("""COMPUTED_VALUE"""),"-")</f>
        <v>-</v>
      </c>
      <c r="EC52" t="str">
        <f>IFERROR(__xludf.DUMMYFUNCTION("""COMPUTED_VALUE"""),"-")</f>
        <v>-</v>
      </c>
      <c r="ED52" t="str">
        <f>IFERROR(__xludf.DUMMYFUNCTION("""COMPUTED_VALUE"""),"-")</f>
        <v>-</v>
      </c>
      <c r="EE52" t="str">
        <f>IFERROR(__xludf.DUMMYFUNCTION("""COMPUTED_VALUE"""),"-")</f>
        <v>-</v>
      </c>
      <c r="EF52" t="str">
        <f>IFERROR(__xludf.DUMMYFUNCTION("""COMPUTED_VALUE"""),"-")</f>
        <v>-</v>
      </c>
      <c r="EG52" t="str">
        <f>IFERROR(__xludf.DUMMYFUNCTION("""COMPUTED_VALUE"""),"-")</f>
        <v>-</v>
      </c>
      <c r="EH52" t="str">
        <f>IFERROR(__xludf.DUMMYFUNCTION("""COMPUTED_VALUE"""),"-")</f>
        <v>-</v>
      </c>
      <c r="EI52" t="str">
        <f>IFERROR(__xludf.DUMMYFUNCTION("""COMPUTED_VALUE"""),"-")</f>
        <v>-</v>
      </c>
      <c r="EJ52" t="str">
        <f>IFERROR(__xludf.DUMMYFUNCTION("""COMPUTED_VALUE"""),"-")</f>
        <v>-</v>
      </c>
      <c r="EK52" t="str">
        <f>IFERROR(__xludf.DUMMYFUNCTION("""COMPUTED_VALUE"""),"-")</f>
        <v>-</v>
      </c>
      <c r="EL52" t="str">
        <f>IFERROR(__xludf.DUMMYFUNCTION("""COMPUTED_VALUE"""),"-")</f>
        <v>-</v>
      </c>
      <c r="EM52" t="str">
        <f>IFERROR(__xludf.DUMMYFUNCTION("""COMPUTED_VALUE"""),"-")</f>
        <v>-</v>
      </c>
      <c r="EN52" t="str">
        <f>IFERROR(__xludf.DUMMYFUNCTION("""COMPUTED_VALUE"""),"-")</f>
        <v>-</v>
      </c>
      <c r="EO52" t="str">
        <f>IFERROR(__xludf.DUMMYFUNCTION("""COMPUTED_VALUE"""),"-")</f>
        <v>-</v>
      </c>
      <c r="EP52" t="str">
        <f>IFERROR(__xludf.DUMMYFUNCTION("""COMPUTED_VALUE"""),"-")</f>
        <v>-</v>
      </c>
      <c r="EQ52" t="str">
        <f>IFERROR(__xludf.DUMMYFUNCTION("""COMPUTED_VALUE"""),"x")</f>
        <v>x</v>
      </c>
      <c r="ER52" t="str">
        <f>IFERROR(__xludf.DUMMYFUNCTION("""COMPUTED_VALUE"""),"-")</f>
        <v>-</v>
      </c>
      <c r="ES52" t="str">
        <f>IFERROR(__xludf.DUMMYFUNCTION("""COMPUTED_VALUE"""),"-")</f>
        <v>-</v>
      </c>
      <c r="ET52" t="str">
        <f>IFERROR(__xludf.DUMMYFUNCTION("""COMPUTED_VALUE"""),"-")</f>
        <v>-</v>
      </c>
      <c r="EU52" t="str">
        <f>IFERROR(__xludf.DUMMYFUNCTION("""COMPUTED_VALUE"""),"-")</f>
        <v>-</v>
      </c>
      <c r="EV52" t="str">
        <f>IFERROR(__xludf.DUMMYFUNCTION("""COMPUTED_VALUE"""),"-")</f>
        <v>-</v>
      </c>
      <c r="EW52" t="str">
        <f>IFERROR(__xludf.DUMMYFUNCTION("""COMPUTED_VALUE"""),"-")</f>
        <v>-</v>
      </c>
      <c r="EX52" t="str">
        <f>IFERROR(__xludf.DUMMYFUNCTION("""COMPUTED_VALUE"""),"-")</f>
        <v>-</v>
      </c>
      <c r="EY52" t="str">
        <f>IFERROR(__xludf.DUMMYFUNCTION("""COMPUTED_VALUE"""),"-")</f>
        <v>-</v>
      </c>
      <c r="EZ52" t="str">
        <f>IFERROR(__xludf.DUMMYFUNCTION("""COMPUTED_VALUE"""),"-")</f>
        <v>-</v>
      </c>
      <c r="FA52" t="str">
        <f>IFERROR(__xludf.DUMMYFUNCTION("""COMPUTED_VALUE"""),"-")</f>
        <v>-</v>
      </c>
      <c r="FB52" t="str">
        <f>IFERROR(__xludf.DUMMYFUNCTION("""COMPUTED_VALUE"""),"-")</f>
        <v>-</v>
      </c>
      <c r="FC52" t="str">
        <f>IFERROR(__xludf.DUMMYFUNCTION("""COMPUTED_VALUE"""),"-")</f>
        <v>-</v>
      </c>
      <c r="FD52" t="str">
        <f>IFERROR(__xludf.DUMMYFUNCTION("""COMPUTED_VALUE"""),"-")</f>
        <v>-</v>
      </c>
      <c r="FE52" t="str">
        <f>IFERROR(__xludf.DUMMYFUNCTION("""COMPUTED_VALUE"""),"-")</f>
        <v>-</v>
      </c>
      <c r="FF52" t="str">
        <f>IFERROR(__xludf.DUMMYFUNCTION("""COMPUTED_VALUE"""),"-")</f>
        <v>-</v>
      </c>
      <c r="FG52" t="str">
        <f>IFERROR(__xludf.DUMMYFUNCTION("""COMPUTED_VALUE"""),"-")</f>
        <v>-</v>
      </c>
      <c r="FH52" t="str">
        <f>IFERROR(__xludf.DUMMYFUNCTION("""COMPUTED_VALUE"""),"-")</f>
        <v>-</v>
      </c>
      <c r="FI52" t="str">
        <f>IFERROR(__xludf.DUMMYFUNCTION("""COMPUTED_VALUE"""),"-")</f>
        <v>-</v>
      </c>
      <c r="FJ52" t="str">
        <f>IFERROR(__xludf.DUMMYFUNCTION("""COMPUTED_VALUE"""),"-")</f>
        <v>-</v>
      </c>
      <c r="FK52" t="str">
        <f>IFERROR(__xludf.DUMMYFUNCTION("""COMPUTED_VALUE"""),"-")</f>
        <v>-</v>
      </c>
      <c r="FL52" t="str">
        <f>IFERROR(__xludf.DUMMYFUNCTION("""COMPUTED_VALUE"""),"-")</f>
        <v>-</v>
      </c>
      <c r="FM52" t="str">
        <f>IFERROR(__xludf.DUMMYFUNCTION("""COMPUTED_VALUE"""),"-")</f>
        <v>-</v>
      </c>
      <c r="FN52" t="str">
        <f>IFERROR(__xludf.DUMMYFUNCTION("""COMPUTED_VALUE"""),"-")</f>
        <v>-</v>
      </c>
      <c r="FO52" t="str">
        <f>IFERROR(__xludf.DUMMYFUNCTION("""COMPUTED_VALUE"""),"-")</f>
        <v>-</v>
      </c>
      <c r="FP52" t="str">
        <f>IFERROR(__xludf.DUMMYFUNCTION("""COMPUTED_VALUE"""),"-")</f>
        <v>-</v>
      </c>
      <c r="FQ52" t="str">
        <f>IFERROR(__xludf.DUMMYFUNCTION("""COMPUTED_VALUE"""),"-")</f>
        <v>-</v>
      </c>
      <c r="FR52" t="str">
        <f>IFERROR(__xludf.DUMMYFUNCTION("""COMPUTED_VALUE"""),"-")</f>
        <v>-</v>
      </c>
      <c r="FS52" t="str">
        <f>IFERROR(__xludf.DUMMYFUNCTION("""COMPUTED_VALUE"""),"-")</f>
        <v>-</v>
      </c>
      <c r="FT52" t="str">
        <f>IFERROR(__xludf.DUMMYFUNCTION("""COMPUTED_VALUE"""),"x")</f>
        <v>x</v>
      </c>
      <c r="FU52" t="str">
        <f>IFERROR(__xludf.DUMMYFUNCTION("""COMPUTED_VALUE"""),"-")</f>
        <v>-</v>
      </c>
      <c r="FV52" t="str">
        <f>IFERROR(__xludf.DUMMYFUNCTION("""COMPUTED_VALUE"""),"-")</f>
        <v>-</v>
      </c>
      <c r="FW52" t="str">
        <f>IFERROR(__xludf.DUMMYFUNCTION("""COMPUTED_VALUE"""),"-")</f>
        <v>-</v>
      </c>
      <c r="FX52" t="str">
        <f>IFERROR(__xludf.DUMMYFUNCTION("""COMPUTED_VALUE"""),"-")</f>
        <v>-</v>
      </c>
      <c r="FY52" t="str">
        <f>IFERROR(__xludf.DUMMYFUNCTION("""COMPUTED_VALUE"""),"-")</f>
        <v>-</v>
      </c>
      <c r="FZ52" t="str">
        <f>IFERROR(__xludf.DUMMYFUNCTION("""COMPUTED_VALUE"""),"-")</f>
        <v>-</v>
      </c>
      <c r="GA52" t="str">
        <f>IFERROR(__xludf.DUMMYFUNCTION("""COMPUTED_VALUE"""),"-")</f>
        <v>-</v>
      </c>
      <c r="GB52" t="str">
        <f>IFERROR(__xludf.DUMMYFUNCTION("""COMPUTED_VALUE"""),"-")</f>
        <v>-</v>
      </c>
      <c r="GC52" t="str">
        <f>IFERROR(__xludf.DUMMYFUNCTION("""COMPUTED_VALUE"""),"-")</f>
        <v>-</v>
      </c>
      <c r="GD52" t="str">
        <f>IFERROR(__xludf.DUMMYFUNCTION("""COMPUTED_VALUE"""),"-")</f>
        <v>-</v>
      </c>
      <c r="GE52" t="str">
        <f>IFERROR(__xludf.DUMMYFUNCTION("""COMPUTED_VALUE"""),"-")</f>
        <v>-</v>
      </c>
      <c r="GF52" t="str">
        <f>IFERROR(__xludf.DUMMYFUNCTION("""COMPUTED_VALUE"""),"-")</f>
        <v>-</v>
      </c>
      <c r="GG52" t="str">
        <f>IFERROR(__xludf.DUMMYFUNCTION("""COMPUTED_VALUE"""),"-")</f>
        <v>-</v>
      </c>
      <c r="GH52" t="str">
        <f>IFERROR(__xludf.DUMMYFUNCTION("""COMPUTED_VALUE"""),"-")</f>
        <v>-</v>
      </c>
      <c r="GI52" t="str">
        <f>IFERROR(__xludf.DUMMYFUNCTION("""COMPUTED_VALUE"""),"-")</f>
        <v>-</v>
      </c>
      <c r="GJ52" t="str">
        <f>IFERROR(__xludf.DUMMYFUNCTION("""COMPUTED_VALUE"""),"-")</f>
        <v>-</v>
      </c>
      <c r="GK52" t="str">
        <f>IFERROR(__xludf.DUMMYFUNCTION("""COMPUTED_VALUE"""),"-")</f>
        <v>-</v>
      </c>
      <c r="GL52" t="str">
        <f>IFERROR(__xludf.DUMMYFUNCTION("""COMPUTED_VALUE"""),"-")</f>
        <v>-</v>
      </c>
      <c r="GM52" t="str">
        <f>IFERROR(__xludf.DUMMYFUNCTION("""COMPUTED_VALUE"""),"-")</f>
        <v>-</v>
      </c>
      <c r="GN52" t="str">
        <f>IFERROR(__xludf.DUMMYFUNCTION("""COMPUTED_VALUE"""),"-")</f>
        <v>-</v>
      </c>
      <c r="GO52" t="str">
        <f>IFERROR(__xludf.DUMMYFUNCTION("""COMPUTED_VALUE"""),"-")</f>
        <v>-</v>
      </c>
      <c r="GP52" t="str">
        <f>IFERROR(__xludf.DUMMYFUNCTION("""COMPUTED_VALUE"""),"-")</f>
        <v>-</v>
      </c>
      <c r="GQ52" t="str">
        <f>IFERROR(__xludf.DUMMYFUNCTION("""COMPUTED_VALUE"""),"-")</f>
        <v>-</v>
      </c>
      <c r="GR52" t="str">
        <f>IFERROR(__xludf.DUMMYFUNCTION("""COMPUTED_VALUE"""),"-")</f>
        <v>-</v>
      </c>
      <c r="GS52" t="str">
        <f>IFERROR(__xludf.DUMMYFUNCTION("""COMPUTED_VALUE"""),"x")</f>
        <v>x</v>
      </c>
      <c r="GT52" t="str">
        <f>IFERROR(__xludf.DUMMYFUNCTION("""COMPUTED_VALUE"""),"x")</f>
        <v>x</v>
      </c>
      <c r="GU52">
        <f>IFERROR(__xludf.DUMMYFUNCTION("""COMPUTED_VALUE"""),1.0)</f>
        <v>1</v>
      </c>
      <c r="GV52">
        <f>IFERROR(__xludf.DUMMYFUNCTION("""COMPUTED_VALUE"""),1.0)</f>
        <v>1</v>
      </c>
      <c r="GW52">
        <f>IFERROR(__xludf.DUMMYFUNCTION("""COMPUTED_VALUE"""),1.0)</f>
        <v>1</v>
      </c>
      <c r="GX52">
        <f>IFERROR(__xludf.DUMMYFUNCTION("""COMPUTED_VALUE"""),1.0)</f>
        <v>1</v>
      </c>
      <c r="GY52">
        <f>IFERROR(__xludf.DUMMYFUNCTION("""COMPUTED_VALUE"""),1.0)</f>
        <v>1</v>
      </c>
      <c r="GZ52">
        <f>IFERROR(__xludf.DUMMYFUNCTION("""COMPUTED_VALUE"""),1.0)</f>
        <v>1</v>
      </c>
      <c r="HA52">
        <f>IFERROR(__xludf.DUMMYFUNCTION("""COMPUTED_VALUE"""),1.0)</f>
        <v>1</v>
      </c>
      <c r="HB52">
        <f>IFERROR(__xludf.DUMMYFUNCTION("""COMPUTED_VALUE"""),1.0)</f>
        <v>1</v>
      </c>
      <c r="HC52">
        <f>IFERROR(__xludf.DUMMYFUNCTION("""COMPUTED_VALUE"""),1.0)</f>
        <v>1</v>
      </c>
      <c r="HD52">
        <f>IFERROR(__xludf.DUMMYFUNCTION("""COMPUTED_VALUE"""),1.0)</f>
        <v>1</v>
      </c>
      <c r="HE52">
        <f>IFERROR(__xludf.DUMMYFUNCTION("""COMPUTED_VALUE"""),1.0)</f>
        <v>1</v>
      </c>
      <c r="HF52">
        <f>IFERROR(__xludf.DUMMYFUNCTION("""COMPUTED_VALUE"""),1.0)</f>
        <v>1</v>
      </c>
      <c r="HG52">
        <f>IFERROR(__xludf.DUMMYFUNCTION("""COMPUTED_VALUE"""),1.0)</f>
        <v>1</v>
      </c>
      <c r="HH52">
        <f>IFERROR(__xludf.DUMMYFUNCTION("""COMPUTED_VALUE"""),1.0)</f>
        <v>1</v>
      </c>
      <c r="HI52">
        <f>IFERROR(__xludf.DUMMYFUNCTION("""COMPUTED_VALUE"""),1.0)</f>
        <v>1</v>
      </c>
      <c r="HJ52">
        <f>IFERROR(__xludf.DUMMYFUNCTION("""COMPUTED_VALUE"""),1.0)</f>
        <v>1</v>
      </c>
      <c r="HK52">
        <f>IFERROR(__xludf.DUMMYFUNCTION("""COMPUTED_VALUE"""),1.0)</f>
        <v>1</v>
      </c>
      <c r="HL52">
        <f>IFERROR(__xludf.DUMMYFUNCTION("""COMPUTED_VALUE"""),1.0)</f>
        <v>1</v>
      </c>
      <c r="HM52">
        <f>IFERROR(__xludf.DUMMYFUNCTION("""COMPUTED_VALUE"""),1.0)</f>
        <v>1</v>
      </c>
      <c r="HN52">
        <f>IFERROR(__xludf.DUMMYFUNCTION("""COMPUTED_VALUE"""),1.0)</f>
        <v>1</v>
      </c>
      <c r="HO52">
        <f>IFERROR(__xludf.DUMMYFUNCTION("""COMPUTED_VALUE"""),1.0)</f>
        <v>1</v>
      </c>
      <c r="HP52">
        <f>IFERROR(__xludf.DUMMYFUNCTION("""COMPUTED_VALUE"""),1.0)</f>
        <v>1</v>
      </c>
      <c r="HQ52">
        <f>IFERROR(__xludf.DUMMYFUNCTION("""COMPUTED_VALUE"""),1.0)</f>
        <v>1</v>
      </c>
      <c r="HR52">
        <f>IFERROR(__xludf.DUMMYFUNCTION("""COMPUTED_VALUE"""),1.0)</f>
        <v>1</v>
      </c>
      <c r="HS52">
        <f>IFERROR(__xludf.DUMMYFUNCTION("""COMPUTED_VALUE"""),1.0)</f>
        <v>1</v>
      </c>
      <c r="HT52">
        <f>IFERROR(__xludf.DUMMYFUNCTION("""COMPUTED_VALUE"""),1.0)</f>
        <v>1</v>
      </c>
      <c r="HU52">
        <f>IFERROR(__xludf.DUMMYFUNCTION("""COMPUTED_VALUE"""),1.0)</f>
        <v>1</v>
      </c>
      <c r="HV52">
        <f>IFERROR(__xludf.DUMMYFUNCTION("""COMPUTED_VALUE"""),1.0)</f>
        <v>1</v>
      </c>
      <c r="HW52">
        <f>IFERROR(__xludf.DUMMYFUNCTION("""COMPUTED_VALUE"""),1.0)</f>
        <v>1</v>
      </c>
      <c r="HX52">
        <f>IFERROR(__xludf.DUMMYFUNCTION("""COMPUTED_VALUE"""),1.0)</f>
        <v>1</v>
      </c>
      <c r="HY52">
        <f>IFERROR(__xludf.DUMMYFUNCTION("""COMPUTED_VALUE"""),1.0)</f>
        <v>1</v>
      </c>
      <c r="HZ52">
        <f>IFERROR(__xludf.DUMMYFUNCTION("""COMPUTED_VALUE"""),1.0)</f>
        <v>1</v>
      </c>
      <c r="IA52">
        <f>IFERROR(__xludf.DUMMYFUNCTION("""COMPUTED_VALUE"""),1.0)</f>
        <v>1</v>
      </c>
      <c r="IB52">
        <f>IFERROR(__xludf.DUMMYFUNCTION("""COMPUTED_VALUE"""),1.0)</f>
        <v>1</v>
      </c>
      <c r="IC52">
        <f>IFERROR(__xludf.DUMMYFUNCTION("""COMPUTED_VALUE"""),1.0)</f>
        <v>1</v>
      </c>
      <c r="ID52">
        <f>IFERROR(__xludf.DUMMYFUNCTION("""COMPUTED_VALUE"""),1.0)</f>
        <v>1</v>
      </c>
      <c r="IE52">
        <f>IFERROR(__xludf.DUMMYFUNCTION("""COMPUTED_VALUE"""),1.0)</f>
        <v>1</v>
      </c>
      <c r="IF52">
        <f>IFERROR(__xludf.DUMMYFUNCTION("""COMPUTED_VALUE"""),1.0)</f>
        <v>1</v>
      </c>
      <c r="IG52">
        <f>IFERROR(__xludf.DUMMYFUNCTION("""COMPUTED_VALUE"""),1.0)</f>
        <v>1</v>
      </c>
      <c r="IH52">
        <f>IFERROR(__xludf.DUMMYFUNCTION("""COMPUTED_VALUE"""),1.0)</f>
        <v>1</v>
      </c>
      <c r="II52">
        <f>IFERROR(__xludf.DUMMYFUNCTION("""COMPUTED_VALUE"""),1.0)</f>
        <v>1</v>
      </c>
      <c r="IJ52">
        <f>IFERROR(__xludf.DUMMYFUNCTION("""COMPUTED_VALUE"""),1.0)</f>
        <v>1</v>
      </c>
      <c r="IK52" t="str">
        <f>IFERROR(__xludf.DUMMYFUNCTION("""COMPUTED_VALUE"""),"x")</f>
        <v>x</v>
      </c>
      <c r="IL52">
        <f>IFERROR(__xludf.DUMMYFUNCTION("""COMPUTED_VALUE"""),1.0)</f>
        <v>1</v>
      </c>
      <c r="IM52">
        <f>IFERROR(__xludf.DUMMYFUNCTION("""COMPUTED_VALUE"""),1.0)</f>
        <v>1</v>
      </c>
      <c r="IN52">
        <f>IFERROR(__xludf.DUMMYFUNCTION("""COMPUTED_VALUE"""),1.0)</f>
        <v>1</v>
      </c>
      <c r="IO52">
        <f>IFERROR(__xludf.DUMMYFUNCTION("""COMPUTED_VALUE"""),1.0)</f>
        <v>1</v>
      </c>
      <c r="IP52">
        <f>IFERROR(__xludf.DUMMYFUNCTION("""COMPUTED_VALUE"""),1.0)</f>
        <v>1</v>
      </c>
      <c r="IQ52">
        <f>IFERROR(__xludf.DUMMYFUNCTION("""COMPUTED_VALUE"""),0.0)</f>
        <v>0</v>
      </c>
      <c r="IR52">
        <f>IFERROR(__xludf.DUMMYFUNCTION("""COMPUTED_VALUE"""),1.0)</f>
        <v>1</v>
      </c>
      <c r="IS52">
        <f>IFERROR(__xludf.DUMMYFUNCTION("""COMPUTED_VALUE"""),1.0)</f>
        <v>1</v>
      </c>
      <c r="IT52">
        <f>IFERROR(__xludf.DUMMYFUNCTION("""COMPUTED_VALUE"""),1.0)</f>
        <v>1</v>
      </c>
      <c r="IU52">
        <f>IFERROR(__xludf.DUMMYFUNCTION("""COMPUTED_VALUE"""),1.0)</f>
        <v>1</v>
      </c>
      <c r="IV52">
        <f>IFERROR(__xludf.DUMMYFUNCTION("""COMPUTED_VALUE"""),1.0)</f>
        <v>1</v>
      </c>
      <c r="IW52">
        <f>IFERROR(__xludf.DUMMYFUNCTION("""COMPUTED_VALUE"""),1.0)</f>
        <v>1</v>
      </c>
      <c r="IX52">
        <f>IFERROR(__xludf.DUMMYFUNCTION("""COMPUTED_VALUE"""),1.0)</f>
        <v>1</v>
      </c>
      <c r="IY52">
        <f>IFERROR(__xludf.DUMMYFUNCTION("""COMPUTED_VALUE"""),1.0)</f>
        <v>1</v>
      </c>
      <c r="IZ52">
        <f>IFERROR(__xludf.DUMMYFUNCTION("""COMPUTED_VALUE"""),0.0)</f>
        <v>0</v>
      </c>
      <c r="JA52">
        <f>IFERROR(__xludf.DUMMYFUNCTION("""COMPUTED_VALUE"""),1.0)</f>
        <v>1</v>
      </c>
      <c r="JB52">
        <f>IFERROR(__xludf.DUMMYFUNCTION("""COMPUTED_VALUE"""),0.0)</f>
        <v>0</v>
      </c>
      <c r="JC52">
        <f>IFERROR(__xludf.DUMMYFUNCTION("""COMPUTED_VALUE"""),0.0)</f>
        <v>0</v>
      </c>
      <c r="JD52">
        <f>IFERROR(__xludf.DUMMYFUNCTION("""COMPUTED_VALUE"""),0.0)</f>
        <v>0</v>
      </c>
      <c r="JE52">
        <f>IFERROR(__xludf.DUMMYFUNCTION("""COMPUTED_VALUE"""),0.0)</f>
        <v>0</v>
      </c>
      <c r="JF52">
        <f>IFERROR(__xludf.DUMMYFUNCTION("""COMPUTED_VALUE"""),0.0)</f>
        <v>0</v>
      </c>
      <c r="JG52">
        <f>IFERROR(__xludf.DUMMYFUNCTION("""COMPUTED_VALUE"""),0.0)</f>
        <v>0</v>
      </c>
      <c r="JH52">
        <f>IFERROR(__xludf.DUMMYFUNCTION("""COMPUTED_VALUE"""),1.0)</f>
        <v>1</v>
      </c>
      <c r="JI52">
        <f>IFERROR(__xludf.DUMMYFUNCTION("""COMPUTED_VALUE"""),0.0)</f>
        <v>0</v>
      </c>
      <c r="JJ52">
        <f>IFERROR(__xludf.DUMMYFUNCTION("""COMPUTED_VALUE"""),0.0)</f>
        <v>0</v>
      </c>
      <c r="JK52">
        <f>IFERROR(__xludf.DUMMYFUNCTION("""COMPUTED_VALUE"""),0.0)</f>
        <v>0</v>
      </c>
      <c r="JL52">
        <f>IFERROR(__xludf.DUMMYFUNCTION("""COMPUTED_VALUE"""),0.0)</f>
        <v>0</v>
      </c>
      <c r="JM52">
        <f>IFERROR(__xludf.DUMMYFUNCTION("""COMPUTED_VALUE"""),0.0)</f>
        <v>0</v>
      </c>
      <c r="JN52">
        <f>IFERROR(__xludf.DUMMYFUNCTION("""COMPUTED_VALUE"""),0.0)</f>
        <v>0</v>
      </c>
      <c r="JO52">
        <f>IFERROR(__xludf.DUMMYFUNCTION("""COMPUTED_VALUE"""),0.0)</f>
        <v>0</v>
      </c>
      <c r="JP52">
        <f>IFERROR(__xludf.DUMMYFUNCTION("""COMPUTED_VALUE"""),0.0)</f>
        <v>0</v>
      </c>
      <c r="JQ52">
        <f>IFERROR(__xludf.DUMMYFUNCTION("""COMPUTED_VALUE"""),1.0)</f>
        <v>1</v>
      </c>
      <c r="JR52">
        <f>IFERROR(__xludf.DUMMYFUNCTION("""COMPUTED_VALUE"""),1.0)</f>
        <v>1</v>
      </c>
      <c r="JS52" t="str">
        <f>IFERROR(__xludf.DUMMYFUNCTION("""COMPUTED_VALUE"""),"x")</f>
        <v>x</v>
      </c>
      <c r="JT52">
        <f>IFERROR(__xludf.DUMMYFUNCTION("""COMPUTED_VALUE"""),0.0)</f>
        <v>0</v>
      </c>
      <c r="JU52">
        <f>IFERROR(__xludf.DUMMYFUNCTION("""COMPUTED_VALUE"""),0.0)</f>
        <v>0</v>
      </c>
      <c r="JV52">
        <f>IFERROR(__xludf.DUMMYFUNCTION("""COMPUTED_VALUE"""),0.0)</f>
        <v>0</v>
      </c>
      <c r="JW52">
        <f>IFERROR(__xludf.DUMMYFUNCTION("""COMPUTED_VALUE"""),0.0)</f>
        <v>0</v>
      </c>
      <c r="JX52">
        <f>IFERROR(__xludf.DUMMYFUNCTION("""COMPUTED_VALUE"""),0.0)</f>
        <v>0</v>
      </c>
      <c r="JY52">
        <f>IFERROR(__xludf.DUMMYFUNCTION("""COMPUTED_VALUE"""),0.0)</f>
        <v>0</v>
      </c>
      <c r="JZ52">
        <f>IFERROR(__xludf.DUMMYFUNCTION("""COMPUTED_VALUE"""),0.0)</f>
        <v>0</v>
      </c>
      <c r="KA52">
        <f>IFERROR(__xludf.DUMMYFUNCTION("""COMPUTED_VALUE"""),0.0)</f>
        <v>0</v>
      </c>
      <c r="KB52">
        <f>IFERROR(__xludf.DUMMYFUNCTION("""COMPUTED_VALUE"""),0.0)</f>
        <v>0</v>
      </c>
      <c r="KC52">
        <f>IFERROR(__xludf.DUMMYFUNCTION("""COMPUTED_VALUE"""),0.0)</f>
        <v>0</v>
      </c>
      <c r="KD52">
        <f>IFERROR(__xludf.DUMMYFUNCTION("""COMPUTED_VALUE"""),0.0)</f>
        <v>0</v>
      </c>
      <c r="KE52">
        <f>IFERROR(__xludf.DUMMYFUNCTION("""COMPUTED_VALUE"""),0.0)</f>
        <v>0</v>
      </c>
      <c r="KF52">
        <f>IFERROR(__xludf.DUMMYFUNCTION("""COMPUTED_VALUE"""),0.0)</f>
        <v>0</v>
      </c>
      <c r="KG52">
        <f>IFERROR(__xludf.DUMMYFUNCTION("""COMPUTED_VALUE"""),0.0)</f>
        <v>0</v>
      </c>
      <c r="KH52">
        <f>IFERROR(__xludf.DUMMYFUNCTION("""COMPUTED_VALUE"""),0.0)</f>
        <v>0</v>
      </c>
      <c r="KI52">
        <f>IFERROR(__xludf.DUMMYFUNCTION("""COMPUTED_VALUE"""),0.0)</f>
        <v>0</v>
      </c>
      <c r="KJ52">
        <f>IFERROR(__xludf.DUMMYFUNCTION("""COMPUTED_VALUE"""),0.0)</f>
        <v>0</v>
      </c>
      <c r="KK52">
        <f>IFERROR(__xludf.DUMMYFUNCTION("""COMPUTED_VALUE"""),0.0)</f>
        <v>0</v>
      </c>
      <c r="KL52">
        <f>IFERROR(__xludf.DUMMYFUNCTION("""COMPUTED_VALUE"""),0.0)</f>
        <v>0</v>
      </c>
      <c r="KM52">
        <f>IFERROR(__xludf.DUMMYFUNCTION("""COMPUTED_VALUE"""),0.0)</f>
        <v>0</v>
      </c>
      <c r="KN52">
        <f>IFERROR(__xludf.DUMMYFUNCTION("""COMPUTED_VALUE"""),0.0)</f>
        <v>0</v>
      </c>
      <c r="KO52">
        <f>IFERROR(__xludf.DUMMYFUNCTION("""COMPUTED_VALUE"""),0.0)</f>
        <v>0</v>
      </c>
      <c r="KP52">
        <f>IFERROR(__xludf.DUMMYFUNCTION("""COMPUTED_VALUE"""),0.0)</f>
        <v>0</v>
      </c>
      <c r="KQ52">
        <f>IFERROR(__xludf.DUMMYFUNCTION("""COMPUTED_VALUE"""),0.0)</f>
        <v>0</v>
      </c>
      <c r="KR52">
        <f>IFERROR(__xludf.DUMMYFUNCTION("""COMPUTED_VALUE"""),0.0)</f>
        <v>0</v>
      </c>
      <c r="KS52">
        <f>IFERROR(__xludf.DUMMYFUNCTION("""COMPUTED_VALUE"""),0.0)</f>
        <v>0</v>
      </c>
      <c r="KT52">
        <f>IFERROR(__xludf.DUMMYFUNCTION("""COMPUTED_VALUE"""),0.0)</f>
        <v>0</v>
      </c>
      <c r="KU52">
        <f>IFERROR(__xludf.DUMMYFUNCTION("""COMPUTED_VALUE"""),0.0)</f>
        <v>0</v>
      </c>
      <c r="KV52">
        <f>IFERROR(__xludf.DUMMYFUNCTION("""COMPUTED_VALUE"""),0.0)</f>
        <v>0</v>
      </c>
      <c r="KW52">
        <f>IFERROR(__xludf.DUMMYFUNCTION("""COMPUTED_VALUE"""),0.0)</f>
        <v>0</v>
      </c>
      <c r="KX52">
        <f>IFERROR(__xludf.DUMMYFUNCTION("""COMPUTED_VALUE"""),0.0)</f>
        <v>0</v>
      </c>
      <c r="KY52">
        <f>IFERROR(__xludf.DUMMYFUNCTION("""COMPUTED_VALUE"""),0.0)</f>
        <v>0</v>
      </c>
      <c r="KZ52" t="str">
        <f>IFERROR(__xludf.DUMMYFUNCTION("""COMPUTED_VALUE"""),"x")</f>
        <v>x</v>
      </c>
      <c r="LA52">
        <f>IFERROR(__xludf.DUMMYFUNCTION("""COMPUTED_VALUE"""),0.0)</f>
        <v>0</v>
      </c>
      <c r="LB52">
        <f>IFERROR(__xludf.DUMMYFUNCTION("""COMPUTED_VALUE"""),0.0)</f>
        <v>0</v>
      </c>
      <c r="LC52">
        <f>IFERROR(__xludf.DUMMYFUNCTION("""COMPUTED_VALUE"""),0.0)</f>
        <v>0</v>
      </c>
      <c r="LD52">
        <f>IFERROR(__xludf.DUMMYFUNCTION("""COMPUTED_VALUE"""),0.0)</f>
        <v>0</v>
      </c>
      <c r="LE52">
        <f>IFERROR(__xludf.DUMMYFUNCTION("""COMPUTED_VALUE"""),0.0)</f>
        <v>0</v>
      </c>
      <c r="LF52">
        <f>IFERROR(__xludf.DUMMYFUNCTION("""COMPUTED_VALUE"""),0.0)</f>
        <v>0</v>
      </c>
      <c r="LG52">
        <f>IFERROR(__xludf.DUMMYFUNCTION("""COMPUTED_VALUE"""),0.0)</f>
        <v>0</v>
      </c>
      <c r="LH52">
        <f>IFERROR(__xludf.DUMMYFUNCTION("""COMPUTED_VALUE"""),0.0)</f>
        <v>0</v>
      </c>
      <c r="LI52">
        <f>IFERROR(__xludf.DUMMYFUNCTION("""COMPUTED_VALUE"""),0.0)</f>
        <v>0</v>
      </c>
      <c r="LJ52">
        <f>IFERROR(__xludf.DUMMYFUNCTION("""COMPUTED_VALUE"""),0.0)</f>
        <v>0</v>
      </c>
      <c r="LK52">
        <f>IFERROR(__xludf.DUMMYFUNCTION("""COMPUTED_VALUE"""),0.0)</f>
        <v>0</v>
      </c>
      <c r="LL52">
        <f>IFERROR(__xludf.DUMMYFUNCTION("""COMPUTED_VALUE"""),0.0)</f>
        <v>0</v>
      </c>
      <c r="LM52">
        <f>IFERROR(__xludf.DUMMYFUNCTION("""COMPUTED_VALUE"""),0.0)</f>
        <v>0</v>
      </c>
      <c r="LN52">
        <f>IFERROR(__xludf.DUMMYFUNCTION("""COMPUTED_VALUE"""),0.0)</f>
        <v>0</v>
      </c>
      <c r="LO52">
        <f>IFERROR(__xludf.DUMMYFUNCTION("""COMPUTED_VALUE"""),0.0)</f>
        <v>0</v>
      </c>
      <c r="LP52">
        <f>IFERROR(__xludf.DUMMYFUNCTION("""COMPUTED_VALUE"""),0.0)</f>
        <v>0</v>
      </c>
      <c r="LQ52" t="str">
        <f>IFERROR(__xludf.DUMMYFUNCTION("""COMPUTED_VALUE"""),"x")</f>
        <v>x</v>
      </c>
      <c r="LR52">
        <f>IFERROR(__xludf.DUMMYFUNCTION("""COMPUTED_VALUE"""),0.0)</f>
        <v>0</v>
      </c>
      <c r="LS52">
        <f>IFERROR(__xludf.DUMMYFUNCTION("""COMPUTED_VALUE"""),0.0)</f>
        <v>0</v>
      </c>
      <c r="LT52">
        <f>IFERROR(__xludf.DUMMYFUNCTION("""COMPUTED_VALUE"""),0.0)</f>
        <v>0</v>
      </c>
      <c r="LU52">
        <f>IFERROR(__xludf.DUMMYFUNCTION("""COMPUTED_VALUE"""),0.0)</f>
        <v>0</v>
      </c>
      <c r="LV52">
        <f>IFERROR(__xludf.DUMMYFUNCTION("""COMPUTED_VALUE"""),0.0)</f>
        <v>0</v>
      </c>
      <c r="LW52">
        <f>IFERROR(__xludf.DUMMYFUNCTION("""COMPUTED_VALUE"""),0.0)</f>
        <v>0</v>
      </c>
      <c r="LX52">
        <f>IFERROR(__xludf.DUMMYFUNCTION("""COMPUTED_VALUE"""),0.0)</f>
        <v>0</v>
      </c>
      <c r="LY52">
        <f>IFERROR(__xludf.DUMMYFUNCTION("""COMPUTED_VALUE"""),0.0)</f>
        <v>0</v>
      </c>
      <c r="LZ52">
        <f>IFERROR(__xludf.DUMMYFUNCTION("""COMPUTED_VALUE"""),0.0)</f>
        <v>0</v>
      </c>
      <c r="MA52">
        <f>IFERROR(__xludf.DUMMYFUNCTION("""COMPUTED_VALUE"""),0.0)</f>
        <v>0</v>
      </c>
      <c r="MB52">
        <f>IFERROR(__xludf.DUMMYFUNCTION("""COMPUTED_VALUE"""),0.0)</f>
        <v>0</v>
      </c>
      <c r="MC52">
        <f>IFERROR(__xludf.DUMMYFUNCTION("""COMPUTED_VALUE"""),0.0)</f>
        <v>0</v>
      </c>
      <c r="MD52">
        <f>IFERROR(__xludf.DUMMYFUNCTION("""COMPUTED_VALUE"""),0.0)</f>
        <v>0</v>
      </c>
      <c r="ME52">
        <f>IFERROR(__xludf.DUMMYFUNCTION("""COMPUTED_VALUE"""),0.0)</f>
        <v>0</v>
      </c>
      <c r="MF52">
        <f>IFERROR(__xludf.DUMMYFUNCTION("""COMPUTED_VALUE"""),0.0)</f>
        <v>0</v>
      </c>
      <c r="MG52">
        <f>IFERROR(__xludf.DUMMYFUNCTION("""COMPUTED_VALUE"""),0.0)</f>
        <v>0</v>
      </c>
      <c r="MH52">
        <f>IFERROR(__xludf.DUMMYFUNCTION("""COMPUTED_VALUE"""),0.0)</f>
        <v>0</v>
      </c>
      <c r="MI52">
        <f>IFERROR(__xludf.DUMMYFUNCTION("""COMPUTED_VALUE"""),0.0)</f>
        <v>0</v>
      </c>
      <c r="MJ52">
        <f>IFERROR(__xludf.DUMMYFUNCTION("""COMPUTED_VALUE"""),0.0)</f>
        <v>0</v>
      </c>
      <c r="MK52">
        <f>IFERROR(__xludf.DUMMYFUNCTION("""COMPUTED_VALUE"""),0.0)</f>
        <v>0</v>
      </c>
      <c r="ML52">
        <f>IFERROR(__xludf.DUMMYFUNCTION("""COMPUTED_VALUE"""),0.0)</f>
        <v>0</v>
      </c>
      <c r="MM52">
        <f>IFERROR(__xludf.DUMMYFUNCTION("""COMPUTED_VALUE"""),0.0)</f>
        <v>0</v>
      </c>
      <c r="MN52">
        <f>IFERROR(__xludf.DUMMYFUNCTION("""COMPUTED_VALUE"""),0.0)</f>
        <v>0</v>
      </c>
      <c r="MO52">
        <f>IFERROR(__xludf.DUMMYFUNCTION("""COMPUTED_VALUE"""),0.0)</f>
        <v>0</v>
      </c>
      <c r="MP52">
        <f>IFERROR(__xludf.DUMMYFUNCTION("""COMPUTED_VALUE"""),0.0)</f>
        <v>0</v>
      </c>
      <c r="MQ52">
        <f>IFERROR(__xludf.DUMMYFUNCTION("""COMPUTED_VALUE"""),0.0)</f>
        <v>0</v>
      </c>
      <c r="MR52">
        <f>IFERROR(__xludf.DUMMYFUNCTION("""COMPUTED_VALUE"""),0.0)</f>
        <v>0</v>
      </c>
      <c r="MS52">
        <f>IFERROR(__xludf.DUMMYFUNCTION("""COMPUTED_VALUE"""),0.0)</f>
        <v>0</v>
      </c>
      <c r="MT52" t="str">
        <f>IFERROR(__xludf.DUMMYFUNCTION("""COMPUTED_VALUE"""),"x")</f>
        <v>x</v>
      </c>
      <c r="MU52">
        <f>IFERROR(__xludf.DUMMYFUNCTION("""COMPUTED_VALUE"""),0.0)</f>
        <v>0</v>
      </c>
      <c r="MV52">
        <f>IFERROR(__xludf.DUMMYFUNCTION("""COMPUTED_VALUE"""),0.0)</f>
        <v>0</v>
      </c>
      <c r="MW52">
        <f>IFERROR(__xludf.DUMMYFUNCTION("""COMPUTED_VALUE"""),0.0)</f>
        <v>0</v>
      </c>
      <c r="MX52">
        <f>IFERROR(__xludf.DUMMYFUNCTION("""COMPUTED_VALUE"""),0.0)</f>
        <v>0</v>
      </c>
      <c r="MY52">
        <f>IFERROR(__xludf.DUMMYFUNCTION("""COMPUTED_VALUE"""),0.0)</f>
        <v>0</v>
      </c>
      <c r="MZ52">
        <f>IFERROR(__xludf.DUMMYFUNCTION("""COMPUTED_VALUE"""),0.0)</f>
        <v>0</v>
      </c>
      <c r="NA52">
        <f>IFERROR(__xludf.DUMMYFUNCTION("""COMPUTED_VALUE"""),0.0)</f>
        <v>0</v>
      </c>
      <c r="NB52">
        <f>IFERROR(__xludf.DUMMYFUNCTION("""COMPUTED_VALUE"""),0.0)</f>
        <v>0</v>
      </c>
      <c r="NC52">
        <f>IFERROR(__xludf.DUMMYFUNCTION("""COMPUTED_VALUE"""),0.0)</f>
        <v>0</v>
      </c>
      <c r="ND52">
        <f>IFERROR(__xludf.DUMMYFUNCTION("""COMPUTED_VALUE"""),0.0)</f>
        <v>0</v>
      </c>
      <c r="NE52">
        <f>IFERROR(__xludf.DUMMYFUNCTION("""COMPUTED_VALUE"""),0.0)</f>
        <v>0</v>
      </c>
      <c r="NF52">
        <f>IFERROR(__xludf.DUMMYFUNCTION("""COMPUTED_VALUE"""),0.0)</f>
        <v>0</v>
      </c>
      <c r="NG52">
        <f>IFERROR(__xludf.DUMMYFUNCTION("""COMPUTED_VALUE"""),0.0)</f>
        <v>0</v>
      </c>
      <c r="NH52">
        <f>IFERROR(__xludf.DUMMYFUNCTION("""COMPUTED_VALUE"""),0.0)</f>
        <v>0</v>
      </c>
      <c r="NI52">
        <f>IFERROR(__xludf.DUMMYFUNCTION("""COMPUTED_VALUE"""),0.0)</f>
        <v>0</v>
      </c>
      <c r="NJ52">
        <f>IFERROR(__xludf.DUMMYFUNCTION("""COMPUTED_VALUE"""),0.0)</f>
        <v>0</v>
      </c>
      <c r="NK52">
        <f>IFERROR(__xludf.DUMMYFUNCTION("""COMPUTED_VALUE"""),0.0)</f>
        <v>0</v>
      </c>
      <c r="NL52">
        <f>IFERROR(__xludf.DUMMYFUNCTION("""COMPUTED_VALUE"""),0.0)</f>
        <v>0</v>
      </c>
      <c r="NM52">
        <f>IFERROR(__xludf.DUMMYFUNCTION("""COMPUTED_VALUE"""),0.0)</f>
        <v>0</v>
      </c>
      <c r="NN52">
        <f>IFERROR(__xludf.DUMMYFUNCTION("""COMPUTED_VALUE"""),0.0)</f>
        <v>0</v>
      </c>
      <c r="NO52">
        <f>IFERROR(__xludf.DUMMYFUNCTION("""COMPUTED_VALUE"""),0.0)</f>
        <v>0</v>
      </c>
      <c r="NP52">
        <f>IFERROR(__xludf.DUMMYFUNCTION("""COMPUTED_VALUE"""),0.0)</f>
        <v>0</v>
      </c>
      <c r="NQ52">
        <f>IFERROR(__xludf.DUMMYFUNCTION("""COMPUTED_VALUE"""),0.0)</f>
        <v>0</v>
      </c>
      <c r="NR52">
        <f>IFERROR(__xludf.DUMMYFUNCTION("""COMPUTED_VALUE"""),0.0)</f>
        <v>0</v>
      </c>
    </row>
    <row r="53" ht="15.75" customHeight="1">
      <c r="A53">
        <f>IFERROR(__xludf.DUMMYFUNCTION("""COMPUTED_VALUE"""),52.0)</f>
        <v>52</v>
      </c>
      <c r="B53" t="str">
        <f>IFERROR(__xludf.DUMMYFUNCTION("""COMPUTED_VALUE"""),"IgorA")</f>
        <v>IgorA</v>
      </c>
      <c r="C53" t="str">
        <f>IFERROR(__xludf.DUMMYFUNCTION("""COMPUTED_VALUE"""),"Igor")</f>
        <v>Igor</v>
      </c>
      <c r="D53" t="str">
        <f>IFERROR(__xludf.DUMMYFUNCTION("""COMPUTED_VALUE"""),"Antonijević")</f>
        <v>Antonijević</v>
      </c>
      <c r="E53">
        <f>IFERROR(__xludf.DUMMYFUNCTION("""COMPUTED_VALUE"""),112.0)</f>
        <v>112</v>
      </c>
      <c r="F53" t="str">
        <f>IFERROR(__xludf.DUMMYFUNCTION("""COMPUTED_VALUE"""),"ODOBREN")</f>
        <v>ODOBREN</v>
      </c>
      <c r="G53" t="str">
        <f>IFERROR(__xludf.DUMMYFUNCTION("""COMPUTED_VALUE"""),"Stari grad")</f>
        <v>Stari grad</v>
      </c>
      <c r="H53" t="str">
        <f>IFERROR(__xludf.DUMMYFUNCTION("""COMPUTED_VALUE"""),"Elektrotehnička škola Nikola Tesla")</f>
        <v>Elektrotehnička škola Nikola Tesla</v>
      </c>
      <c r="I53" t="str">
        <f>IFERROR(__xludf.DUMMYFUNCTION("""COMPUTED_VALUE"""),"IV")</f>
        <v>IV</v>
      </c>
      <c r="J53" t="str">
        <f>IFERROR(__xludf.DUMMYFUNCTION("""COMPUTED_VALUE"""),"B")</f>
        <v>B</v>
      </c>
      <c r="K53" t="str">
        <f>IFERROR(__xludf.DUMMYFUNCTION("""COMPUTED_VALUE"""),"Biljana Stefanović")</f>
        <v>Biljana Stefanović</v>
      </c>
      <c r="L53" t="str">
        <f>IFERROR(__xludf.DUMMYFUNCTION("""COMPUTED_VALUE"""),"x")</f>
        <v>x</v>
      </c>
      <c r="M53">
        <f>IFERROR(__xludf.DUMMYFUNCTION("""COMPUTED_VALUE"""),100.0)</f>
        <v>100</v>
      </c>
      <c r="N53">
        <f>IFERROR(__xludf.DUMMYFUNCTION("""COMPUTED_VALUE"""),12.0)</f>
        <v>12</v>
      </c>
      <c r="O53" t="str">
        <f>IFERROR(__xludf.DUMMYFUNCTION("""COMPUTED_VALUE"""),"-")</f>
        <v>-</v>
      </c>
      <c r="P53" t="str">
        <f>IFERROR(__xludf.DUMMYFUNCTION("""COMPUTED_VALUE"""),"-")</f>
        <v>-</v>
      </c>
      <c r="Q53" t="str">
        <f>IFERROR(__xludf.DUMMYFUNCTION("""COMPUTED_VALUE"""),"-")</f>
        <v>-</v>
      </c>
      <c r="R53" t="str">
        <f>IFERROR(__xludf.DUMMYFUNCTION("""COMPUTED_VALUE"""),"-")</f>
        <v>-</v>
      </c>
      <c r="S53" t="str">
        <f>IFERROR(__xludf.DUMMYFUNCTION("""COMPUTED_VALUE"""),"x")</f>
        <v>x</v>
      </c>
      <c r="T53" t="str">
        <f>IFERROR(__xludf.DUMMYFUNCTION("""COMPUTED_VALUE"""),"x")</f>
        <v>x</v>
      </c>
      <c r="U53" t="str">
        <f>IFERROR(__xludf.DUMMYFUNCTION("""COMPUTED_VALUE"""),"OK")</f>
        <v>OK</v>
      </c>
      <c r="V53" t="str">
        <f>IFERROR(__xludf.DUMMYFUNCTION("""COMPUTED_VALUE"""),"OK")</f>
        <v>OK</v>
      </c>
      <c r="W53" t="str">
        <f>IFERROR(__xludf.DUMMYFUNCTION("""COMPUTED_VALUE"""),"OK")</f>
        <v>OK</v>
      </c>
      <c r="X53" t="str">
        <f>IFERROR(__xludf.DUMMYFUNCTION("""COMPUTED_VALUE"""),"OK")</f>
        <v>OK</v>
      </c>
      <c r="Y53" t="str">
        <f>IFERROR(__xludf.DUMMYFUNCTION("""COMPUTED_VALUE"""),"OK")</f>
        <v>OK</v>
      </c>
      <c r="Z53" t="str">
        <f>IFERROR(__xludf.DUMMYFUNCTION("""COMPUTED_VALUE"""),"OK")</f>
        <v>OK</v>
      </c>
      <c r="AA53" t="str">
        <f>IFERROR(__xludf.DUMMYFUNCTION("""COMPUTED_VALUE"""),"OK")</f>
        <v>OK</v>
      </c>
      <c r="AB53" t="str">
        <f>IFERROR(__xludf.DUMMYFUNCTION("""COMPUTED_VALUE"""),"OK")</f>
        <v>OK</v>
      </c>
      <c r="AC53" t="str">
        <f>IFERROR(__xludf.DUMMYFUNCTION("""COMPUTED_VALUE"""),"OK")</f>
        <v>OK</v>
      </c>
      <c r="AD53" t="str">
        <f>IFERROR(__xludf.DUMMYFUNCTION("""COMPUTED_VALUE"""),"OK")</f>
        <v>OK</v>
      </c>
      <c r="AE53" t="str">
        <f>IFERROR(__xludf.DUMMYFUNCTION("""COMPUTED_VALUE"""),"OK")</f>
        <v>OK</v>
      </c>
      <c r="AF53" t="str">
        <f>IFERROR(__xludf.DUMMYFUNCTION("""COMPUTED_VALUE"""),"OK")</f>
        <v>OK</v>
      </c>
      <c r="AG53" t="str">
        <f>IFERROR(__xludf.DUMMYFUNCTION("""COMPUTED_VALUE"""),"OK")</f>
        <v>OK</v>
      </c>
      <c r="AH53" t="str">
        <f>IFERROR(__xludf.DUMMYFUNCTION("""COMPUTED_VALUE"""),"OK")</f>
        <v>OK</v>
      </c>
      <c r="AI53" t="str">
        <f>IFERROR(__xludf.DUMMYFUNCTION("""COMPUTED_VALUE"""),"OK")</f>
        <v>OK</v>
      </c>
      <c r="AJ53" t="str">
        <f>IFERROR(__xludf.DUMMYFUNCTION("""COMPUTED_VALUE"""),"OK")</f>
        <v>OK</v>
      </c>
      <c r="AK53" t="str">
        <f>IFERROR(__xludf.DUMMYFUNCTION("""COMPUTED_VALUE"""),"OK")</f>
        <v>OK</v>
      </c>
      <c r="AL53" t="str">
        <f>IFERROR(__xludf.DUMMYFUNCTION("""COMPUTED_VALUE"""),"OK")</f>
        <v>OK</v>
      </c>
      <c r="AM53" t="str">
        <f>IFERROR(__xludf.DUMMYFUNCTION("""COMPUTED_VALUE"""),"OK")</f>
        <v>OK</v>
      </c>
      <c r="AN53" t="str">
        <f>IFERROR(__xludf.DUMMYFUNCTION("""COMPUTED_VALUE"""),"OK")</f>
        <v>OK</v>
      </c>
      <c r="AO53" t="str">
        <f>IFERROR(__xludf.DUMMYFUNCTION("""COMPUTED_VALUE"""),"OK")</f>
        <v>OK</v>
      </c>
      <c r="AP53" t="str">
        <f>IFERROR(__xludf.DUMMYFUNCTION("""COMPUTED_VALUE"""),"OK")</f>
        <v>OK</v>
      </c>
      <c r="AQ53" t="str">
        <f>IFERROR(__xludf.DUMMYFUNCTION("""COMPUTED_VALUE"""),"OK")</f>
        <v>OK</v>
      </c>
      <c r="AR53" t="str">
        <f>IFERROR(__xludf.DUMMYFUNCTION("""COMPUTED_VALUE"""),"OK")</f>
        <v>OK</v>
      </c>
      <c r="AS53" t="str">
        <f>IFERROR(__xludf.DUMMYFUNCTION("""COMPUTED_VALUE"""),"OK")</f>
        <v>OK</v>
      </c>
      <c r="AT53" t="str">
        <f>IFERROR(__xludf.DUMMYFUNCTION("""COMPUTED_VALUE"""),"OK")</f>
        <v>OK</v>
      </c>
      <c r="AU53" t="str">
        <f>IFERROR(__xludf.DUMMYFUNCTION("""COMPUTED_VALUE"""),"OK")</f>
        <v>OK</v>
      </c>
      <c r="AV53" t="str">
        <f>IFERROR(__xludf.DUMMYFUNCTION("""COMPUTED_VALUE"""),"OK")</f>
        <v>OK</v>
      </c>
      <c r="AW53" t="str">
        <f>IFERROR(__xludf.DUMMYFUNCTION("""COMPUTED_VALUE"""),"OK")</f>
        <v>OK</v>
      </c>
      <c r="AX53" t="str">
        <f>IFERROR(__xludf.DUMMYFUNCTION("""COMPUTED_VALUE"""),"OK")</f>
        <v>OK</v>
      </c>
      <c r="AY53" t="str">
        <f>IFERROR(__xludf.DUMMYFUNCTION("""COMPUTED_VALUE"""),"OK")</f>
        <v>OK</v>
      </c>
      <c r="AZ53" t="str">
        <f>IFERROR(__xludf.DUMMYFUNCTION("""COMPUTED_VALUE"""),"OK")</f>
        <v>OK</v>
      </c>
      <c r="BA53" t="str">
        <f>IFERROR(__xludf.DUMMYFUNCTION("""COMPUTED_VALUE"""),"OK")</f>
        <v>OK</v>
      </c>
      <c r="BB53" t="str">
        <f>IFERROR(__xludf.DUMMYFUNCTION("""COMPUTED_VALUE"""),"OK")</f>
        <v>OK</v>
      </c>
      <c r="BC53" t="str">
        <f>IFERROR(__xludf.DUMMYFUNCTION("""COMPUTED_VALUE"""),"OK")</f>
        <v>OK</v>
      </c>
      <c r="BD53" t="str">
        <f>IFERROR(__xludf.DUMMYFUNCTION("""COMPUTED_VALUE"""),"OK")</f>
        <v>OK</v>
      </c>
      <c r="BE53" t="str">
        <f>IFERROR(__xludf.DUMMYFUNCTION("""COMPUTED_VALUE"""),"OK")</f>
        <v>OK</v>
      </c>
      <c r="BF53" t="str">
        <f>IFERROR(__xludf.DUMMYFUNCTION("""COMPUTED_VALUE"""),"OK")</f>
        <v>OK</v>
      </c>
      <c r="BG53" t="str">
        <f>IFERROR(__xludf.DUMMYFUNCTION("""COMPUTED_VALUE"""),"OK")</f>
        <v>OK</v>
      </c>
      <c r="BH53" t="str">
        <f>IFERROR(__xludf.DUMMYFUNCTION("""COMPUTED_VALUE"""),"OK")</f>
        <v>OK</v>
      </c>
      <c r="BI53" t="str">
        <f>IFERROR(__xludf.DUMMYFUNCTION("""COMPUTED_VALUE"""),"OK")</f>
        <v>OK</v>
      </c>
      <c r="BJ53" t="str">
        <f>IFERROR(__xludf.DUMMYFUNCTION("""COMPUTED_VALUE"""),"OK")</f>
        <v>OK</v>
      </c>
      <c r="BK53" t="str">
        <f>IFERROR(__xludf.DUMMYFUNCTION("""COMPUTED_VALUE"""),"x")</f>
        <v>x</v>
      </c>
      <c r="BL53" t="str">
        <f>IFERROR(__xludf.DUMMYFUNCTION("""COMPUTED_VALUE"""),"OK")</f>
        <v>OK</v>
      </c>
      <c r="BM53" t="str">
        <f>IFERROR(__xludf.DUMMYFUNCTION("""COMPUTED_VALUE"""),"OK")</f>
        <v>OK</v>
      </c>
      <c r="BN53" t="str">
        <f>IFERROR(__xludf.DUMMYFUNCTION("""COMPUTED_VALUE"""),"WA")</f>
        <v>WA</v>
      </c>
      <c r="BO53" t="str">
        <f>IFERROR(__xludf.DUMMYFUNCTION("""COMPUTED_VALUE"""),"OK")</f>
        <v>OK</v>
      </c>
      <c r="BP53" t="str">
        <f>IFERROR(__xludf.DUMMYFUNCTION("""COMPUTED_VALUE"""),"WA")</f>
        <v>WA</v>
      </c>
      <c r="BQ53" t="str">
        <f>IFERROR(__xludf.DUMMYFUNCTION("""COMPUTED_VALUE"""),"OK")</f>
        <v>OK</v>
      </c>
      <c r="BR53" t="str">
        <f>IFERROR(__xludf.DUMMYFUNCTION("""COMPUTED_VALUE"""),"WA")</f>
        <v>WA</v>
      </c>
      <c r="BS53" t="str">
        <f>IFERROR(__xludf.DUMMYFUNCTION("""COMPUTED_VALUE"""),"OK")</f>
        <v>OK</v>
      </c>
      <c r="BT53" t="str">
        <f>IFERROR(__xludf.DUMMYFUNCTION("""COMPUTED_VALUE"""),"OK")</f>
        <v>OK</v>
      </c>
      <c r="BU53" t="str">
        <f>IFERROR(__xludf.DUMMYFUNCTION("""COMPUTED_VALUE"""),"OK")</f>
        <v>OK</v>
      </c>
      <c r="BV53" t="str">
        <f>IFERROR(__xludf.DUMMYFUNCTION("""COMPUTED_VALUE"""),"OK")</f>
        <v>OK</v>
      </c>
      <c r="BW53" t="str">
        <f>IFERROR(__xludf.DUMMYFUNCTION("""COMPUTED_VALUE"""),"OK")</f>
        <v>OK</v>
      </c>
      <c r="BX53" t="str">
        <f>IFERROR(__xludf.DUMMYFUNCTION("""COMPUTED_VALUE"""),"OK")</f>
        <v>OK</v>
      </c>
      <c r="BY53" t="str">
        <f>IFERROR(__xludf.DUMMYFUNCTION("""COMPUTED_VALUE"""),"OK")</f>
        <v>OK</v>
      </c>
      <c r="BZ53" t="str">
        <f>IFERROR(__xludf.DUMMYFUNCTION("""COMPUTED_VALUE"""),"WA")</f>
        <v>WA</v>
      </c>
      <c r="CA53" t="str">
        <f>IFERROR(__xludf.DUMMYFUNCTION("""COMPUTED_VALUE"""),"WA")</f>
        <v>WA</v>
      </c>
      <c r="CB53" t="str">
        <f>IFERROR(__xludf.DUMMYFUNCTION("""COMPUTED_VALUE"""),"WA")</f>
        <v>WA</v>
      </c>
      <c r="CC53" t="str">
        <f>IFERROR(__xludf.DUMMYFUNCTION("""COMPUTED_VALUE"""),"WA")</f>
        <v>WA</v>
      </c>
      <c r="CD53" t="str">
        <f>IFERROR(__xludf.DUMMYFUNCTION("""COMPUTED_VALUE"""),"WA")</f>
        <v>WA</v>
      </c>
      <c r="CE53" t="str">
        <f>IFERROR(__xludf.DUMMYFUNCTION("""COMPUTED_VALUE"""),"WA")</f>
        <v>WA</v>
      </c>
      <c r="CF53" t="str">
        <f>IFERROR(__xludf.DUMMYFUNCTION("""COMPUTED_VALUE"""),"WA")</f>
        <v>WA</v>
      </c>
      <c r="CG53" t="str">
        <f>IFERROR(__xludf.DUMMYFUNCTION("""COMPUTED_VALUE"""),"WA")</f>
        <v>WA</v>
      </c>
      <c r="CH53" t="str">
        <f>IFERROR(__xludf.DUMMYFUNCTION("""COMPUTED_VALUE"""),"WA")</f>
        <v>WA</v>
      </c>
      <c r="CI53" t="str">
        <f>IFERROR(__xludf.DUMMYFUNCTION("""COMPUTED_VALUE"""),"WA")</f>
        <v>WA</v>
      </c>
      <c r="CJ53" t="str">
        <f>IFERROR(__xludf.DUMMYFUNCTION("""COMPUTED_VALUE"""),"WA")</f>
        <v>WA</v>
      </c>
      <c r="CK53" t="str">
        <f>IFERROR(__xludf.DUMMYFUNCTION("""COMPUTED_VALUE"""),"WA")</f>
        <v>WA</v>
      </c>
      <c r="CL53" t="str">
        <f>IFERROR(__xludf.DUMMYFUNCTION("""COMPUTED_VALUE"""),"WA")</f>
        <v>WA</v>
      </c>
      <c r="CM53" t="str">
        <f>IFERROR(__xludf.DUMMYFUNCTION("""COMPUTED_VALUE"""),"WA")</f>
        <v>WA</v>
      </c>
      <c r="CN53" t="str">
        <f>IFERROR(__xludf.DUMMYFUNCTION("""COMPUTED_VALUE"""),"WA")</f>
        <v>WA</v>
      </c>
      <c r="CO53" t="str">
        <f>IFERROR(__xludf.DUMMYFUNCTION("""COMPUTED_VALUE"""),"WA")</f>
        <v>WA</v>
      </c>
      <c r="CP53" t="str">
        <f>IFERROR(__xludf.DUMMYFUNCTION("""COMPUTED_VALUE"""),"WA")</f>
        <v>WA</v>
      </c>
      <c r="CQ53" t="str">
        <f>IFERROR(__xludf.DUMMYFUNCTION("""COMPUTED_VALUE"""),"OK")</f>
        <v>OK</v>
      </c>
      <c r="CR53" t="str">
        <f>IFERROR(__xludf.DUMMYFUNCTION("""COMPUTED_VALUE"""),"WA")</f>
        <v>WA</v>
      </c>
      <c r="CS53" t="str">
        <f>IFERROR(__xludf.DUMMYFUNCTION("""COMPUTED_VALUE"""),"x")</f>
        <v>x</v>
      </c>
      <c r="CT53" t="str">
        <f>IFERROR(__xludf.DUMMYFUNCTION("""COMPUTED_VALUE"""),"-")</f>
        <v>-</v>
      </c>
      <c r="CU53" t="str">
        <f>IFERROR(__xludf.DUMMYFUNCTION("""COMPUTED_VALUE"""),"-")</f>
        <v>-</v>
      </c>
      <c r="CV53" t="str">
        <f>IFERROR(__xludf.DUMMYFUNCTION("""COMPUTED_VALUE"""),"-")</f>
        <v>-</v>
      </c>
      <c r="CW53" t="str">
        <f>IFERROR(__xludf.DUMMYFUNCTION("""COMPUTED_VALUE"""),"-")</f>
        <v>-</v>
      </c>
      <c r="CX53" t="str">
        <f>IFERROR(__xludf.DUMMYFUNCTION("""COMPUTED_VALUE"""),"-")</f>
        <v>-</v>
      </c>
      <c r="CY53" t="str">
        <f>IFERROR(__xludf.DUMMYFUNCTION("""COMPUTED_VALUE"""),"-")</f>
        <v>-</v>
      </c>
      <c r="CZ53" t="str">
        <f>IFERROR(__xludf.DUMMYFUNCTION("""COMPUTED_VALUE"""),"-")</f>
        <v>-</v>
      </c>
      <c r="DA53" t="str">
        <f>IFERROR(__xludf.DUMMYFUNCTION("""COMPUTED_VALUE"""),"-")</f>
        <v>-</v>
      </c>
      <c r="DB53" t="str">
        <f>IFERROR(__xludf.DUMMYFUNCTION("""COMPUTED_VALUE"""),"-")</f>
        <v>-</v>
      </c>
      <c r="DC53" t="str">
        <f>IFERROR(__xludf.DUMMYFUNCTION("""COMPUTED_VALUE"""),"-")</f>
        <v>-</v>
      </c>
      <c r="DD53" t="str">
        <f>IFERROR(__xludf.DUMMYFUNCTION("""COMPUTED_VALUE"""),"-")</f>
        <v>-</v>
      </c>
      <c r="DE53" t="str">
        <f>IFERROR(__xludf.DUMMYFUNCTION("""COMPUTED_VALUE"""),"-")</f>
        <v>-</v>
      </c>
      <c r="DF53" t="str">
        <f>IFERROR(__xludf.DUMMYFUNCTION("""COMPUTED_VALUE"""),"-")</f>
        <v>-</v>
      </c>
      <c r="DG53" t="str">
        <f>IFERROR(__xludf.DUMMYFUNCTION("""COMPUTED_VALUE"""),"-")</f>
        <v>-</v>
      </c>
      <c r="DH53" t="str">
        <f>IFERROR(__xludf.DUMMYFUNCTION("""COMPUTED_VALUE"""),"-")</f>
        <v>-</v>
      </c>
      <c r="DI53" t="str">
        <f>IFERROR(__xludf.DUMMYFUNCTION("""COMPUTED_VALUE"""),"-")</f>
        <v>-</v>
      </c>
      <c r="DJ53" t="str">
        <f>IFERROR(__xludf.DUMMYFUNCTION("""COMPUTED_VALUE"""),"-")</f>
        <v>-</v>
      </c>
      <c r="DK53" t="str">
        <f>IFERROR(__xludf.DUMMYFUNCTION("""COMPUTED_VALUE"""),"-")</f>
        <v>-</v>
      </c>
      <c r="DL53" t="str">
        <f>IFERROR(__xludf.DUMMYFUNCTION("""COMPUTED_VALUE"""),"-")</f>
        <v>-</v>
      </c>
      <c r="DM53" t="str">
        <f>IFERROR(__xludf.DUMMYFUNCTION("""COMPUTED_VALUE"""),"-")</f>
        <v>-</v>
      </c>
      <c r="DN53" t="str">
        <f>IFERROR(__xludf.DUMMYFUNCTION("""COMPUTED_VALUE"""),"-")</f>
        <v>-</v>
      </c>
      <c r="DO53" t="str">
        <f>IFERROR(__xludf.DUMMYFUNCTION("""COMPUTED_VALUE"""),"-")</f>
        <v>-</v>
      </c>
      <c r="DP53" t="str">
        <f>IFERROR(__xludf.DUMMYFUNCTION("""COMPUTED_VALUE"""),"-")</f>
        <v>-</v>
      </c>
      <c r="DQ53" t="str">
        <f>IFERROR(__xludf.DUMMYFUNCTION("""COMPUTED_VALUE"""),"-")</f>
        <v>-</v>
      </c>
      <c r="DR53" t="str">
        <f>IFERROR(__xludf.DUMMYFUNCTION("""COMPUTED_VALUE"""),"-")</f>
        <v>-</v>
      </c>
      <c r="DS53" t="str">
        <f>IFERROR(__xludf.DUMMYFUNCTION("""COMPUTED_VALUE"""),"-")</f>
        <v>-</v>
      </c>
      <c r="DT53" t="str">
        <f>IFERROR(__xludf.DUMMYFUNCTION("""COMPUTED_VALUE"""),"-")</f>
        <v>-</v>
      </c>
      <c r="DU53" t="str">
        <f>IFERROR(__xludf.DUMMYFUNCTION("""COMPUTED_VALUE"""),"-")</f>
        <v>-</v>
      </c>
      <c r="DV53" t="str">
        <f>IFERROR(__xludf.DUMMYFUNCTION("""COMPUTED_VALUE"""),"-")</f>
        <v>-</v>
      </c>
      <c r="DW53" t="str">
        <f>IFERROR(__xludf.DUMMYFUNCTION("""COMPUTED_VALUE"""),"-")</f>
        <v>-</v>
      </c>
      <c r="DX53" t="str">
        <f>IFERROR(__xludf.DUMMYFUNCTION("""COMPUTED_VALUE"""),"-")</f>
        <v>-</v>
      </c>
      <c r="DY53" t="str">
        <f>IFERROR(__xludf.DUMMYFUNCTION("""COMPUTED_VALUE"""),"-")</f>
        <v>-</v>
      </c>
      <c r="DZ53" t="str">
        <f>IFERROR(__xludf.DUMMYFUNCTION("""COMPUTED_VALUE"""),"x")</f>
        <v>x</v>
      </c>
      <c r="EA53" t="str">
        <f>IFERROR(__xludf.DUMMYFUNCTION("""COMPUTED_VALUE"""),"-")</f>
        <v>-</v>
      </c>
      <c r="EB53" t="str">
        <f>IFERROR(__xludf.DUMMYFUNCTION("""COMPUTED_VALUE"""),"-")</f>
        <v>-</v>
      </c>
      <c r="EC53" t="str">
        <f>IFERROR(__xludf.DUMMYFUNCTION("""COMPUTED_VALUE"""),"-")</f>
        <v>-</v>
      </c>
      <c r="ED53" t="str">
        <f>IFERROR(__xludf.DUMMYFUNCTION("""COMPUTED_VALUE"""),"-")</f>
        <v>-</v>
      </c>
      <c r="EE53" t="str">
        <f>IFERROR(__xludf.DUMMYFUNCTION("""COMPUTED_VALUE"""),"-")</f>
        <v>-</v>
      </c>
      <c r="EF53" t="str">
        <f>IFERROR(__xludf.DUMMYFUNCTION("""COMPUTED_VALUE"""),"-")</f>
        <v>-</v>
      </c>
      <c r="EG53" t="str">
        <f>IFERROR(__xludf.DUMMYFUNCTION("""COMPUTED_VALUE"""),"-")</f>
        <v>-</v>
      </c>
      <c r="EH53" t="str">
        <f>IFERROR(__xludf.DUMMYFUNCTION("""COMPUTED_VALUE"""),"-")</f>
        <v>-</v>
      </c>
      <c r="EI53" t="str">
        <f>IFERROR(__xludf.DUMMYFUNCTION("""COMPUTED_VALUE"""),"-")</f>
        <v>-</v>
      </c>
      <c r="EJ53" t="str">
        <f>IFERROR(__xludf.DUMMYFUNCTION("""COMPUTED_VALUE"""),"-")</f>
        <v>-</v>
      </c>
      <c r="EK53" t="str">
        <f>IFERROR(__xludf.DUMMYFUNCTION("""COMPUTED_VALUE"""),"-")</f>
        <v>-</v>
      </c>
      <c r="EL53" t="str">
        <f>IFERROR(__xludf.DUMMYFUNCTION("""COMPUTED_VALUE"""),"-")</f>
        <v>-</v>
      </c>
      <c r="EM53" t="str">
        <f>IFERROR(__xludf.DUMMYFUNCTION("""COMPUTED_VALUE"""),"-")</f>
        <v>-</v>
      </c>
      <c r="EN53" t="str">
        <f>IFERROR(__xludf.DUMMYFUNCTION("""COMPUTED_VALUE"""),"-")</f>
        <v>-</v>
      </c>
      <c r="EO53" t="str">
        <f>IFERROR(__xludf.DUMMYFUNCTION("""COMPUTED_VALUE"""),"-")</f>
        <v>-</v>
      </c>
      <c r="EP53" t="str">
        <f>IFERROR(__xludf.DUMMYFUNCTION("""COMPUTED_VALUE"""),"-")</f>
        <v>-</v>
      </c>
      <c r="EQ53" t="str">
        <f>IFERROR(__xludf.DUMMYFUNCTION("""COMPUTED_VALUE"""),"x")</f>
        <v>x</v>
      </c>
      <c r="ER53" t="str">
        <f>IFERROR(__xludf.DUMMYFUNCTION("""COMPUTED_VALUE"""),"-")</f>
        <v>-</v>
      </c>
      <c r="ES53" t="str">
        <f>IFERROR(__xludf.DUMMYFUNCTION("""COMPUTED_VALUE"""),"-")</f>
        <v>-</v>
      </c>
      <c r="ET53" t="str">
        <f>IFERROR(__xludf.DUMMYFUNCTION("""COMPUTED_VALUE"""),"-")</f>
        <v>-</v>
      </c>
      <c r="EU53" t="str">
        <f>IFERROR(__xludf.DUMMYFUNCTION("""COMPUTED_VALUE"""),"-")</f>
        <v>-</v>
      </c>
      <c r="EV53" t="str">
        <f>IFERROR(__xludf.DUMMYFUNCTION("""COMPUTED_VALUE"""),"-")</f>
        <v>-</v>
      </c>
      <c r="EW53" t="str">
        <f>IFERROR(__xludf.DUMMYFUNCTION("""COMPUTED_VALUE"""),"-")</f>
        <v>-</v>
      </c>
      <c r="EX53" t="str">
        <f>IFERROR(__xludf.DUMMYFUNCTION("""COMPUTED_VALUE"""),"-")</f>
        <v>-</v>
      </c>
      <c r="EY53" t="str">
        <f>IFERROR(__xludf.DUMMYFUNCTION("""COMPUTED_VALUE"""),"-")</f>
        <v>-</v>
      </c>
      <c r="EZ53" t="str">
        <f>IFERROR(__xludf.DUMMYFUNCTION("""COMPUTED_VALUE"""),"-")</f>
        <v>-</v>
      </c>
      <c r="FA53" t="str">
        <f>IFERROR(__xludf.DUMMYFUNCTION("""COMPUTED_VALUE"""),"-")</f>
        <v>-</v>
      </c>
      <c r="FB53" t="str">
        <f>IFERROR(__xludf.DUMMYFUNCTION("""COMPUTED_VALUE"""),"-")</f>
        <v>-</v>
      </c>
      <c r="FC53" t="str">
        <f>IFERROR(__xludf.DUMMYFUNCTION("""COMPUTED_VALUE"""),"-")</f>
        <v>-</v>
      </c>
      <c r="FD53" t="str">
        <f>IFERROR(__xludf.DUMMYFUNCTION("""COMPUTED_VALUE"""),"-")</f>
        <v>-</v>
      </c>
      <c r="FE53" t="str">
        <f>IFERROR(__xludf.DUMMYFUNCTION("""COMPUTED_VALUE"""),"-")</f>
        <v>-</v>
      </c>
      <c r="FF53" t="str">
        <f>IFERROR(__xludf.DUMMYFUNCTION("""COMPUTED_VALUE"""),"-")</f>
        <v>-</v>
      </c>
      <c r="FG53" t="str">
        <f>IFERROR(__xludf.DUMMYFUNCTION("""COMPUTED_VALUE"""),"-")</f>
        <v>-</v>
      </c>
      <c r="FH53" t="str">
        <f>IFERROR(__xludf.DUMMYFUNCTION("""COMPUTED_VALUE"""),"-")</f>
        <v>-</v>
      </c>
      <c r="FI53" t="str">
        <f>IFERROR(__xludf.DUMMYFUNCTION("""COMPUTED_VALUE"""),"-")</f>
        <v>-</v>
      </c>
      <c r="FJ53" t="str">
        <f>IFERROR(__xludf.DUMMYFUNCTION("""COMPUTED_VALUE"""),"-")</f>
        <v>-</v>
      </c>
      <c r="FK53" t="str">
        <f>IFERROR(__xludf.DUMMYFUNCTION("""COMPUTED_VALUE"""),"-")</f>
        <v>-</v>
      </c>
      <c r="FL53" t="str">
        <f>IFERROR(__xludf.DUMMYFUNCTION("""COMPUTED_VALUE"""),"-")</f>
        <v>-</v>
      </c>
      <c r="FM53" t="str">
        <f>IFERROR(__xludf.DUMMYFUNCTION("""COMPUTED_VALUE"""),"-")</f>
        <v>-</v>
      </c>
      <c r="FN53" t="str">
        <f>IFERROR(__xludf.DUMMYFUNCTION("""COMPUTED_VALUE"""),"-")</f>
        <v>-</v>
      </c>
      <c r="FO53" t="str">
        <f>IFERROR(__xludf.DUMMYFUNCTION("""COMPUTED_VALUE"""),"-")</f>
        <v>-</v>
      </c>
      <c r="FP53" t="str">
        <f>IFERROR(__xludf.DUMMYFUNCTION("""COMPUTED_VALUE"""),"-")</f>
        <v>-</v>
      </c>
      <c r="FQ53" t="str">
        <f>IFERROR(__xludf.DUMMYFUNCTION("""COMPUTED_VALUE"""),"-")</f>
        <v>-</v>
      </c>
      <c r="FR53" t="str">
        <f>IFERROR(__xludf.DUMMYFUNCTION("""COMPUTED_VALUE"""),"-")</f>
        <v>-</v>
      </c>
      <c r="FS53" t="str">
        <f>IFERROR(__xludf.DUMMYFUNCTION("""COMPUTED_VALUE"""),"-")</f>
        <v>-</v>
      </c>
      <c r="FT53" t="str">
        <f>IFERROR(__xludf.DUMMYFUNCTION("""COMPUTED_VALUE"""),"x")</f>
        <v>x</v>
      </c>
      <c r="FU53" t="str">
        <f>IFERROR(__xludf.DUMMYFUNCTION("""COMPUTED_VALUE"""),"-")</f>
        <v>-</v>
      </c>
      <c r="FV53" t="str">
        <f>IFERROR(__xludf.DUMMYFUNCTION("""COMPUTED_VALUE"""),"-")</f>
        <v>-</v>
      </c>
      <c r="FW53" t="str">
        <f>IFERROR(__xludf.DUMMYFUNCTION("""COMPUTED_VALUE"""),"-")</f>
        <v>-</v>
      </c>
      <c r="FX53" t="str">
        <f>IFERROR(__xludf.DUMMYFUNCTION("""COMPUTED_VALUE"""),"-")</f>
        <v>-</v>
      </c>
      <c r="FY53" t="str">
        <f>IFERROR(__xludf.DUMMYFUNCTION("""COMPUTED_VALUE"""),"-")</f>
        <v>-</v>
      </c>
      <c r="FZ53" t="str">
        <f>IFERROR(__xludf.DUMMYFUNCTION("""COMPUTED_VALUE"""),"-")</f>
        <v>-</v>
      </c>
      <c r="GA53" t="str">
        <f>IFERROR(__xludf.DUMMYFUNCTION("""COMPUTED_VALUE"""),"-")</f>
        <v>-</v>
      </c>
      <c r="GB53" t="str">
        <f>IFERROR(__xludf.DUMMYFUNCTION("""COMPUTED_VALUE"""),"-")</f>
        <v>-</v>
      </c>
      <c r="GC53" t="str">
        <f>IFERROR(__xludf.DUMMYFUNCTION("""COMPUTED_VALUE"""),"-")</f>
        <v>-</v>
      </c>
      <c r="GD53" t="str">
        <f>IFERROR(__xludf.DUMMYFUNCTION("""COMPUTED_VALUE"""),"-")</f>
        <v>-</v>
      </c>
      <c r="GE53" t="str">
        <f>IFERROR(__xludf.DUMMYFUNCTION("""COMPUTED_VALUE"""),"-")</f>
        <v>-</v>
      </c>
      <c r="GF53" t="str">
        <f>IFERROR(__xludf.DUMMYFUNCTION("""COMPUTED_VALUE"""),"-")</f>
        <v>-</v>
      </c>
      <c r="GG53" t="str">
        <f>IFERROR(__xludf.DUMMYFUNCTION("""COMPUTED_VALUE"""),"-")</f>
        <v>-</v>
      </c>
      <c r="GH53" t="str">
        <f>IFERROR(__xludf.DUMMYFUNCTION("""COMPUTED_VALUE"""),"-")</f>
        <v>-</v>
      </c>
      <c r="GI53" t="str">
        <f>IFERROR(__xludf.DUMMYFUNCTION("""COMPUTED_VALUE"""),"-")</f>
        <v>-</v>
      </c>
      <c r="GJ53" t="str">
        <f>IFERROR(__xludf.DUMMYFUNCTION("""COMPUTED_VALUE"""),"-")</f>
        <v>-</v>
      </c>
      <c r="GK53" t="str">
        <f>IFERROR(__xludf.DUMMYFUNCTION("""COMPUTED_VALUE"""),"-")</f>
        <v>-</v>
      </c>
      <c r="GL53" t="str">
        <f>IFERROR(__xludf.DUMMYFUNCTION("""COMPUTED_VALUE"""),"-")</f>
        <v>-</v>
      </c>
      <c r="GM53" t="str">
        <f>IFERROR(__xludf.DUMMYFUNCTION("""COMPUTED_VALUE"""),"-")</f>
        <v>-</v>
      </c>
      <c r="GN53" t="str">
        <f>IFERROR(__xludf.DUMMYFUNCTION("""COMPUTED_VALUE"""),"-")</f>
        <v>-</v>
      </c>
      <c r="GO53" t="str">
        <f>IFERROR(__xludf.DUMMYFUNCTION("""COMPUTED_VALUE"""),"-")</f>
        <v>-</v>
      </c>
      <c r="GP53" t="str">
        <f>IFERROR(__xludf.DUMMYFUNCTION("""COMPUTED_VALUE"""),"-")</f>
        <v>-</v>
      </c>
      <c r="GQ53" t="str">
        <f>IFERROR(__xludf.DUMMYFUNCTION("""COMPUTED_VALUE"""),"-")</f>
        <v>-</v>
      </c>
      <c r="GR53" t="str">
        <f>IFERROR(__xludf.DUMMYFUNCTION("""COMPUTED_VALUE"""),"-")</f>
        <v>-</v>
      </c>
      <c r="GS53" t="str">
        <f>IFERROR(__xludf.DUMMYFUNCTION("""COMPUTED_VALUE"""),"x")</f>
        <v>x</v>
      </c>
      <c r="GT53" t="str">
        <f>IFERROR(__xludf.DUMMYFUNCTION("""COMPUTED_VALUE"""),"x")</f>
        <v>x</v>
      </c>
      <c r="GU53">
        <f>IFERROR(__xludf.DUMMYFUNCTION("""COMPUTED_VALUE"""),1.0)</f>
        <v>1</v>
      </c>
      <c r="GV53">
        <f>IFERROR(__xludf.DUMMYFUNCTION("""COMPUTED_VALUE"""),1.0)</f>
        <v>1</v>
      </c>
      <c r="GW53">
        <f>IFERROR(__xludf.DUMMYFUNCTION("""COMPUTED_VALUE"""),1.0)</f>
        <v>1</v>
      </c>
      <c r="GX53">
        <f>IFERROR(__xludf.DUMMYFUNCTION("""COMPUTED_VALUE"""),1.0)</f>
        <v>1</v>
      </c>
      <c r="GY53">
        <f>IFERROR(__xludf.DUMMYFUNCTION("""COMPUTED_VALUE"""),1.0)</f>
        <v>1</v>
      </c>
      <c r="GZ53">
        <f>IFERROR(__xludf.DUMMYFUNCTION("""COMPUTED_VALUE"""),1.0)</f>
        <v>1</v>
      </c>
      <c r="HA53">
        <f>IFERROR(__xludf.DUMMYFUNCTION("""COMPUTED_VALUE"""),1.0)</f>
        <v>1</v>
      </c>
      <c r="HB53">
        <f>IFERROR(__xludf.DUMMYFUNCTION("""COMPUTED_VALUE"""),1.0)</f>
        <v>1</v>
      </c>
      <c r="HC53">
        <f>IFERROR(__xludf.DUMMYFUNCTION("""COMPUTED_VALUE"""),1.0)</f>
        <v>1</v>
      </c>
      <c r="HD53">
        <f>IFERROR(__xludf.DUMMYFUNCTION("""COMPUTED_VALUE"""),1.0)</f>
        <v>1</v>
      </c>
      <c r="HE53">
        <f>IFERROR(__xludf.DUMMYFUNCTION("""COMPUTED_VALUE"""),1.0)</f>
        <v>1</v>
      </c>
      <c r="HF53">
        <f>IFERROR(__xludf.DUMMYFUNCTION("""COMPUTED_VALUE"""),1.0)</f>
        <v>1</v>
      </c>
      <c r="HG53">
        <f>IFERROR(__xludf.DUMMYFUNCTION("""COMPUTED_VALUE"""),1.0)</f>
        <v>1</v>
      </c>
      <c r="HH53">
        <f>IFERROR(__xludf.DUMMYFUNCTION("""COMPUTED_VALUE"""),1.0)</f>
        <v>1</v>
      </c>
      <c r="HI53">
        <f>IFERROR(__xludf.DUMMYFUNCTION("""COMPUTED_VALUE"""),1.0)</f>
        <v>1</v>
      </c>
      <c r="HJ53">
        <f>IFERROR(__xludf.DUMMYFUNCTION("""COMPUTED_VALUE"""),1.0)</f>
        <v>1</v>
      </c>
      <c r="HK53">
        <f>IFERROR(__xludf.DUMMYFUNCTION("""COMPUTED_VALUE"""),1.0)</f>
        <v>1</v>
      </c>
      <c r="HL53">
        <f>IFERROR(__xludf.DUMMYFUNCTION("""COMPUTED_VALUE"""),1.0)</f>
        <v>1</v>
      </c>
      <c r="HM53">
        <f>IFERROR(__xludf.DUMMYFUNCTION("""COMPUTED_VALUE"""),1.0)</f>
        <v>1</v>
      </c>
      <c r="HN53">
        <f>IFERROR(__xludf.DUMMYFUNCTION("""COMPUTED_VALUE"""),1.0)</f>
        <v>1</v>
      </c>
      <c r="HO53">
        <f>IFERROR(__xludf.DUMMYFUNCTION("""COMPUTED_VALUE"""),1.0)</f>
        <v>1</v>
      </c>
      <c r="HP53">
        <f>IFERROR(__xludf.DUMMYFUNCTION("""COMPUTED_VALUE"""),1.0)</f>
        <v>1</v>
      </c>
      <c r="HQ53">
        <f>IFERROR(__xludf.DUMMYFUNCTION("""COMPUTED_VALUE"""),1.0)</f>
        <v>1</v>
      </c>
      <c r="HR53">
        <f>IFERROR(__xludf.DUMMYFUNCTION("""COMPUTED_VALUE"""),1.0)</f>
        <v>1</v>
      </c>
      <c r="HS53">
        <f>IFERROR(__xludf.DUMMYFUNCTION("""COMPUTED_VALUE"""),1.0)</f>
        <v>1</v>
      </c>
      <c r="HT53">
        <f>IFERROR(__xludf.DUMMYFUNCTION("""COMPUTED_VALUE"""),1.0)</f>
        <v>1</v>
      </c>
      <c r="HU53">
        <f>IFERROR(__xludf.DUMMYFUNCTION("""COMPUTED_VALUE"""),1.0)</f>
        <v>1</v>
      </c>
      <c r="HV53">
        <f>IFERROR(__xludf.DUMMYFUNCTION("""COMPUTED_VALUE"""),1.0)</f>
        <v>1</v>
      </c>
      <c r="HW53">
        <f>IFERROR(__xludf.DUMMYFUNCTION("""COMPUTED_VALUE"""),1.0)</f>
        <v>1</v>
      </c>
      <c r="HX53">
        <f>IFERROR(__xludf.DUMMYFUNCTION("""COMPUTED_VALUE"""),1.0)</f>
        <v>1</v>
      </c>
      <c r="HY53">
        <f>IFERROR(__xludf.DUMMYFUNCTION("""COMPUTED_VALUE"""),1.0)</f>
        <v>1</v>
      </c>
      <c r="HZ53">
        <f>IFERROR(__xludf.DUMMYFUNCTION("""COMPUTED_VALUE"""),1.0)</f>
        <v>1</v>
      </c>
      <c r="IA53">
        <f>IFERROR(__xludf.DUMMYFUNCTION("""COMPUTED_VALUE"""),1.0)</f>
        <v>1</v>
      </c>
      <c r="IB53">
        <f>IFERROR(__xludf.DUMMYFUNCTION("""COMPUTED_VALUE"""),1.0)</f>
        <v>1</v>
      </c>
      <c r="IC53">
        <f>IFERROR(__xludf.DUMMYFUNCTION("""COMPUTED_VALUE"""),1.0)</f>
        <v>1</v>
      </c>
      <c r="ID53">
        <f>IFERROR(__xludf.DUMMYFUNCTION("""COMPUTED_VALUE"""),1.0)</f>
        <v>1</v>
      </c>
      <c r="IE53">
        <f>IFERROR(__xludf.DUMMYFUNCTION("""COMPUTED_VALUE"""),1.0)</f>
        <v>1</v>
      </c>
      <c r="IF53">
        <f>IFERROR(__xludf.DUMMYFUNCTION("""COMPUTED_VALUE"""),1.0)</f>
        <v>1</v>
      </c>
      <c r="IG53">
        <f>IFERROR(__xludf.DUMMYFUNCTION("""COMPUTED_VALUE"""),1.0)</f>
        <v>1</v>
      </c>
      <c r="IH53">
        <f>IFERROR(__xludf.DUMMYFUNCTION("""COMPUTED_VALUE"""),1.0)</f>
        <v>1</v>
      </c>
      <c r="II53">
        <f>IFERROR(__xludf.DUMMYFUNCTION("""COMPUTED_VALUE"""),1.0)</f>
        <v>1</v>
      </c>
      <c r="IJ53">
        <f>IFERROR(__xludf.DUMMYFUNCTION("""COMPUTED_VALUE"""),1.0)</f>
        <v>1</v>
      </c>
      <c r="IK53" t="str">
        <f>IFERROR(__xludf.DUMMYFUNCTION("""COMPUTED_VALUE"""),"x")</f>
        <v>x</v>
      </c>
      <c r="IL53">
        <f>IFERROR(__xludf.DUMMYFUNCTION("""COMPUTED_VALUE"""),1.0)</f>
        <v>1</v>
      </c>
      <c r="IM53">
        <f>IFERROR(__xludf.DUMMYFUNCTION("""COMPUTED_VALUE"""),1.0)</f>
        <v>1</v>
      </c>
      <c r="IN53">
        <f>IFERROR(__xludf.DUMMYFUNCTION("""COMPUTED_VALUE"""),0.0)</f>
        <v>0</v>
      </c>
      <c r="IO53">
        <f>IFERROR(__xludf.DUMMYFUNCTION("""COMPUTED_VALUE"""),1.0)</f>
        <v>1</v>
      </c>
      <c r="IP53">
        <f>IFERROR(__xludf.DUMMYFUNCTION("""COMPUTED_VALUE"""),0.0)</f>
        <v>0</v>
      </c>
      <c r="IQ53">
        <f>IFERROR(__xludf.DUMMYFUNCTION("""COMPUTED_VALUE"""),1.0)</f>
        <v>1</v>
      </c>
      <c r="IR53">
        <f>IFERROR(__xludf.DUMMYFUNCTION("""COMPUTED_VALUE"""),0.0)</f>
        <v>0</v>
      </c>
      <c r="IS53">
        <f>IFERROR(__xludf.DUMMYFUNCTION("""COMPUTED_VALUE"""),1.0)</f>
        <v>1</v>
      </c>
      <c r="IT53">
        <f>IFERROR(__xludf.DUMMYFUNCTION("""COMPUTED_VALUE"""),1.0)</f>
        <v>1</v>
      </c>
      <c r="IU53">
        <f>IFERROR(__xludf.DUMMYFUNCTION("""COMPUTED_VALUE"""),1.0)</f>
        <v>1</v>
      </c>
      <c r="IV53">
        <f>IFERROR(__xludf.DUMMYFUNCTION("""COMPUTED_VALUE"""),1.0)</f>
        <v>1</v>
      </c>
      <c r="IW53">
        <f>IFERROR(__xludf.DUMMYFUNCTION("""COMPUTED_VALUE"""),1.0)</f>
        <v>1</v>
      </c>
      <c r="IX53">
        <f>IFERROR(__xludf.DUMMYFUNCTION("""COMPUTED_VALUE"""),1.0)</f>
        <v>1</v>
      </c>
      <c r="IY53">
        <f>IFERROR(__xludf.DUMMYFUNCTION("""COMPUTED_VALUE"""),1.0)</f>
        <v>1</v>
      </c>
      <c r="IZ53">
        <f>IFERROR(__xludf.DUMMYFUNCTION("""COMPUTED_VALUE"""),0.0)</f>
        <v>0</v>
      </c>
      <c r="JA53">
        <f>IFERROR(__xludf.DUMMYFUNCTION("""COMPUTED_VALUE"""),0.0)</f>
        <v>0</v>
      </c>
      <c r="JB53">
        <f>IFERROR(__xludf.DUMMYFUNCTION("""COMPUTED_VALUE"""),0.0)</f>
        <v>0</v>
      </c>
      <c r="JC53">
        <f>IFERROR(__xludf.DUMMYFUNCTION("""COMPUTED_VALUE"""),0.0)</f>
        <v>0</v>
      </c>
      <c r="JD53">
        <f>IFERROR(__xludf.DUMMYFUNCTION("""COMPUTED_VALUE"""),0.0)</f>
        <v>0</v>
      </c>
      <c r="JE53">
        <f>IFERROR(__xludf.DUMMYFUNCTION("""COMPUTED_VALUE"""),0.0)</f>
        <v>0</v>
      </c>
      <c r="JF53">
        <f>IFERROR(__xludf.DUMMYFUNCTION("""COMPUTED_VALUE"""),0.0)</f>
        <v>0</v>
      </c>
      <c r="JG53">
        <f>IFERROR(__xludf.DUMMYFUNCTION("""COMPUTED_VALUE"""),0.0)</f>
        <v>0</v>
      </c>
      <c r="JH53">
        <f>IFERROR(__xludf.DUMMYFUNCTION("""COMPUTED_VALUE"""),0.0)</f>
        <v>0</v>
      </c>
      <c r="JI53">
        <f>IFERROR(__xludf.DUMMYFUNCTION("""COMPUTED_VALUE"""),0.0)</f>
        <v>0</v>
      </c>
      <c r="JJ53">
        <f>IFERROR(__xludf.DUMMYFUNCTION("""COMPUTED_VALUE"""),0.0)</f>
        <v>0</v>
      </c>
      <c r="JK53">
        <f>IFERROR(__xludf.DUMMYFUNCTION("""COMPUTED_VALUE"""),0.0)</f>
        <v>0</v>
      </c>
      <c r="JL53">
        <f>IFERROR(__xludf.DUMMYFUNCTION("""COMPUTED_VALUE"""),0.0)</f>
        <v>0</v>
      </c>
      <c r="JM53">
        <f>IFERROR(__xludf.DUMMYFUNCTION("""COMPUTED_VALUE"""),0.0)</f>
        <v>0</v>
      </c>
      <c r="JN53">
        <f>IFERROR(__xludf.DUMMYFUNCTION("""COMPUTED_VALUE"""),0.0)</f>
        <v>0</v>
      </c>
      <c r="JO53">
        <f>IFERROR(__xludf.DUMMYFUNCTION("""COMPUTED_VALUE"""),0.0)</f>
        <v>0</v>
      </c>
      <c r="JP53">
        <f>IFERROR(__xludf.DUMMYFUNCTION("""COMPUTED_VALUE"""),0.0)</f>
        <v>0</v>
      </c>
      <c r="JQ53">
        <f>IFERROR(__xludf.DUMMYFUNCTION("""COMPUTED_VALUE"""),1.0)</f>
        <v>1</v>
      </c>
      <c r="JR53">
        <f>IFERROR(__xludf.DUMMYFUNCTION("""COMPUTED_VALUE"""),0.0)</f>
        <v>0</v>
      </c>
      <c r="JS53" t="str">
        <f>IFERROR(__xludf.DUMMYFUNCTION("""COMPUTED_VALUE"""),"x")</f>
        <v>x</v>
      </c>
      <c r="JT53">
        <f>IFERROR(__xludf.DUMMYFUNCTION("""COMPUTED_VALUE"""),0.0)</f>
        <v>0</v>
      </c>
      <c r="JU53">
        <f>IFERROR(__xludf.DUMMYFUNCTION("""COMPUTED_VALUE"""),0.0)</f>
        <v>0</v>
      </c>
      <c r="JV53">
        <f>IFERROR(__xludf.DUMMYFUNCTION("""COMPUTED_VALUE"""),0.0)</f>
        <v>0</v>
      </c>
      <c r="JW53">
        <f>IFERROR(__xludf.DUMMYFUNCTION("""COMPUTED_VALUE"""),0.0)</f>
        <v>0</v>
      </c>
      <c r="JX53">
        <f>IFERROR(__xludf.DUMMYFUNCTION("""COMPUTED_VALUE"""),0.0)</f>
        <v>0</v>
      </c>
      <c r="JY53">
        <f>IFERROR(__xludf.DUMMYFUNCTION("""COMPUTED_VALUE"""),0.0)</f>
        <v>0</v>
      </c>
      <c r="JZ53">
        <f>IFERROR(__xludf.DUMMYFUNCTION("""COMPUTED_VALUE"""),0.0)</f>
        <v>0</v>
      </c>
      <c r="KA53">
        <f>IFERROR(__xludf.DUMMYFUNCTION("""COMPUTED_VALUE"""),0.0)</f>
        <v>0</v>
      </c>
      <c r="KB53">
        <f>IFERROR(__xludf.DUMMYFUNCTION("""COMPUTED_VALUE"""),0.0)</f>
        <v>0</v>
      </c>
      <c r="KC53">
        <f>IFERROR(__xludf.DUMMYFUNCTION("""COMPUTED_VALUE"""),0.0)</f>
        <v>0</v>
      </c>
      <c r="KD53">
        <f>IFERROR(__xludf.DUMMYFUNCTION("""COMPUTED_VALUE"""),0.0)</f>
        <v>0</v>
      </c>
      <c r="KE53">
        <f>IFERROR(__xludf.DUMMYFUNCTION("""COMPUTED_VALUE"""),0.0)</f>
        <v>0</v>
      </c>
      <c r="KF53">
        <f>IFERROR(__xludf.DUMMYFUNCTION("""COMPUTED_VALUE"""),0.0)</f>
        <v>0</v>
      </c>
      <c r="KG53">
        <f>IFERROR(__xludf.DUMMYFUNCTION("""COMPUTED_VALUE"""),0.0)</f>
        <v>0</v>
      </c>
      <c r="KH53">
        <f>IFERROR(__xludf.DUMMYFUNCTION("""COMPUTED_VALUE"""),0.0)</f>
        <v>0</v>
      </c>
      <c r="KI53">
        <f>IFERROR(__xludf.DUMMYFUNCTION("""COMPUTED_VALUE"""),0.0)</f>
        <v>0</v>
      </c>
      <c r="KJ53">
        <f>IFERROR(__xludf.DUMMYFUNCTION("""COMPUTED_VALUE"""),0.0)</f>
        <v>0</v>
      </c>
      <c r="KK53">
        <f>IFERROR(__xludf.DUMMYFUNCTION("""COMPUTED_VALUE"""),0.0)</f>
        <v>0</v>
      </c>
      <c r="KL53">
        <f>IFERROR(__xludf.DUMMYFUNCTION("""COMPUTED_VALUE"""),0.0)</f>
        <v>0</v>
      </c>
      <c r="KM53">
        <f>IFERROR(__xludf.DUMMYFUNCTION("""COMPUTED_VALUE"""),0.0)</f>
        <v>0</v>
      </c>
      <c r="KN53">
        <f>IFERROR(__xludf.DUMMYFUNCTION("""COMPUTED_VALUE"""),0.0)</f>
        <v>0</v>
      </c>
      <c r="KO53">
        <f>IFERROR(__xludf.DUMMYFUNCTION("""COMPUTED_VALUE"""),0.0)</f>
        <v>0</v>
      </c>
      <c r="KP53">
        <f>IFERROR(__xludf.DUMMYFUNCTION("""COMPUTED_VALUE"""),0.0)</f>
        <v>0</v>
      </c>
      <c r="KQ53">
        <f>IFERROR(__xludf.DUMMYFUNCTION("""COMPUTED_VALUE"""),0.0)</f>
        <v>0</v>
      </c>
      <c r="KR53">
        <f>IFERROR(__xludf.DUMMYFUNCTION("""COMPUTED_VALUE"""),0.0)</f>
        <v>0</v>
      </c>
      <c r="KS53">
        <f>IFERROR(__xludf.DUMMYFUNCTION("""COMPUTED_VALUE"""),0.0)</f>
        <v>0</v>
      </c>
      <c r="KT53">
        <f>IFERROR(__xludf.DUMMYFUNCTION("""COMPUTED_VALUE"""),0.0)</f>
        <v>0</v>
      </c>
      <c r="KU53">
        <f>IFERROR(__xludf.DUMMYFUNCTION("""COMPUTED_VALUE"""),0.0)</f>
        <v>0</v>
      </c>
      <c r="KV53">
        <f>IFERROR(__xludf.DUMMYFUNCTION("""COMPUTED_VALUE"""),0.0)</f>
        <v>0</v>
      </c>
      <c r="KW53">
        <f>IFERROR(__xludf.DUMMYFUNCTION("""COMPUTED_VALUE"""),0.0)</f>
        <v>0</v>
      </c>
      <c r="KX53">
        <f>IFERROR(__xludf.DUMMYFUNCTION("""COMPUTED_VALUE"""),0.0)</f>
        <v>0</v>
      </c>
      <c r="KY53">
        <f>IFERROR(__xludf.DUMMYFUNCTION("""COMPUTED_VALUE"""),0.0)</f>
        <v>0</v>
      </c>
      <c r="KZ53" t="str">
        <f>IFERROR(__xludf.DUMMYFUNCTION("""COMPUTED_VALUE"""),"x")</f>
        <v>x</v>
      </c>
      <c r="LA53">
        <f>IFERROR(__xludf.DUMMYFUNCTION("""COMPUTED_VALUE"""),0.0)</f>
        <v>0</v>
      </c>
      <c r="LB53">
        <f>IFERROR(__xludf.DUMMYFUNCTION("""COMPUTED_VALUE"""),0.0)</f>
        <v>0</v>
      </c>
      <c r="LC53">
        <f>IFERROR(__xludf.DUMMYFUNCTION("""COMPUTED_VALUE"""),0.0)</f>
        <v>0</v>
      </c>
      <c r="LD53">
        <f>IFERROR(__xludf.DUMMYFUNCTION("""COMPUTED_VALUE"""),0.0)</f>
        <v>0</v>
      </c>
      <c r="LE53">
        <f>IFERROR(__xludf.DUMMYFUNCTION("""COMPUTED_VALUE"""),0.0)</f>
        <v>0</v>
      </c>
      <c r="LF53">
        <f>IFERROR(__xludf.DUMMYFUNCTION("""COMPUTED_VALUE"""),0.0)</f>
        <v>0</v>
      </c>
      <c r="LG53">
        <f>IFERROR(__xludf.DUMMYFUNCTION("""COMPUTED_VALUE"""),0.0)</f>
        <v>0</v>
      </c>
      <c r="LH53">
        <f>IFERROR(__xludf.DUMMYFUNCTION("""COMPUTED_VALUE"""),0.0)</f>
        <v>0</v>
      </c>
      <c r="LI53">
        <f>IFERROR(__xludf.DUMMYFUNCTION("""COMPUTED_VALUE"""),0.0)</f>
        <v>0</v>
      </c>
      <c r="LJ53">
        <f>IFERROR(__xludf.DUMMYFUNCTION("""COMPUTED_VALUE"""),0.0)</f>
        <v>0</v>
      </c>
      <c r="LK53">
        <f>IFERROR(__xludf.DUMMYFUNCTION("""COMPUTED_VALUE"""),0.0)</f>
        <v>0</v>
      </c>
      <c r="LL53">
        <f>IFERROR(__xludf.DUMMYFUNCTION("""COMPUTED_VALUE"""),0.0)</f>
        <v>0</v>
      </c>
      <c r="LM53">
        <f>IFERROR(__xludf.DUMMYFUNCTION("""COMPUTED_VALUE"""),0.0)</f>
        <v>0</v>
      </c>
      <c r="LN53">
        <f>IFERROR(__xludf.DUMMYFUNCTION("""COMPUTED_VALUE"""),0.0)</f>
        <v>0</v>
      </c>
      <c r="LO53">
        <f>IFERROR(__xludf.DUMMYFUNCTION("""COMPUTED_VALUE"""),0.0)</f>
        <v>0</v>
      </c>
      <c r="LP53">
        <f>IFERROR(__xludf.DUMMYFUNCTION("""COMPUTED_VALUE"""),0.0)</f>
        <v>0</v>
      </c>
      <c r="LQ53" t="str">
        <f>IFERROR(__xludf.DUMMYFUNCTION("""COMPUTED_VALUE"""),"x")</f>
        <v>x</v>
      </c>
      <c r="LR53">
        <f>IFERROR(__xludf.DUMMYFUNCTION("""COMPUTED_VALUE"""),0.0)</f>
        <v>0</v>
      </c>
      <c r="LS53">
        <f>IFERROR(__xludf.DUMMYFUNCTION("""COMPUTED_VALUE"""),0.0)</f>
        <v>0</v>
      </c>
      <c r="LT53">
        <f>IFERROR(__xludf.DUMMYFUNCTION("""COMPUTED_VALUE"""),0.0)</f>
        <v>0</v>
      </c>
      <c r="LU53">
        <f>IFERROR(__xludf.DUMMYFUNCTION("""COMPUTED_VALUE"""),0.0)</f>
        <v>0</v>
      </c>
      <c r="LV53">
        <f>IFERROR(__xludf.DUMMYFUNCTION("""COMPUTED_VALUE"""),0.0)</f>
        <v>0</v>
      </c>
      <c r="LW53">
        <f>IFERROR(__xludf.DUMMYFUNCTION("""COMPUTED_VALUE"""),0.0)</f>
        <v>0</v>
      </c>
      <c r="LX53">
        <f>IFERROR(__xludf.DUMMYFUNCTION("""COMPUTED_VALUE"""),0.0)</f>
        <v>0</v>
      </c>
      <c r="LY53">
        <f>IFERROR(__xludf.DUMMYFUNCTION("""COMPUTED_VALUE"""),0.0)</f>
        <v>0</v>
      </c>
      <c r="LZ53">
        <f>IFERROR(__xludf.DUMMYFUNCTION("""COMPUTED_VALUE"""),0.0)</f>
        <v>0</v>
      </c>
      <c r="MA53">
        <f>IFERROR(__xludf.DUMMYFUNCTION("""COMPUTED_VALUE"""),0.0)</f>
        <v>0</v>
      </c>
      <c r="MB53">
        <f>IFERROR(__xludf.DUMMYFUNCTION("""COMPUTED_VALUE"""),0.0)</f>
        <v>0</v>
      </c>
      <c r="MC53">
        <f>IFERROR(__xludf.DUMMYFUNCTION("""COMPUTED_VALUE"""),0.0)</f>
        <v>0</v>
      </c>
      <c r="MD53">
        <f>IFERROR(__xludf.DUMMYFUNCTION("""COMPUTED_VALUE"""),0.0)</f>
        <v>0</v>
      </c>
      <c r="ME53">
        <f>IFERROR(__xludf.DUMMYFUNCTION("""COMPUTED_VALUE"""),0.0)</f>
        <v>0</v>
      </c>
      <c r="MF53">
        <f>IFERROR(__xludf.DUMMYFUNCTION("""COMPUTED_VALUE"""),0.0)</f>
        <v>0</v>
      </c>
      <c r="MG53">
        <f>IFERROR(__xludf.DUMMYFUNCTION("""COMPUTED_VALUE"""),0.0)</f>
        <v>0</v>
      </c>
      <c r="MH53">
        <f>IFERROR(__xludf.DUMMYFUNCTION("""COMPUTED_VALUE"""),0.0)</f>
        <v>0</v>
      </c>
      <c r="MI53">
        <f>IFERROR(__xludf.DUMMYFUNCTION("""COMPUTED_VALUE"""),0.0)</f>
        <v>0</v>
      </c>
      <c r="MJ53">
        <f>IFERROR(__xludf.DUMMYFUNCTION("""COMPUTED_VALUE"""),0.0)</f>
        <v>0</v>
      </c>
      <c r="MK53">
        <f>IFERROR(__xludf.DUMMYFUNCTION("""COMPUTED_VALUE"""),0.0)</f>
        <v>0</v>
      </c>
      <c r="ML53">
        <f>IFERROR(__xludf.DUMMYFUNCTION("""COMPUTED_VALUE"""),0.0)</f>
        <v>0</v>
      </c>
      <c r="MM53">
        <f>IFERROR(__xludf.DUMMYFUNCTION("""COMPUTED_VALUE"""),0.0)</f>
        <v>0</v>
      </c>
      <c r="MN53">
        <f>IFERROR(__xludf.DUMMYFUNCTION("""COMPUTED_VALUE"""),0.0)</f>
        <v>0</v>
      </c>
      <c r="MO53">
        <f>IFERROR(__xludf.DUMMYFUNCTION("""COMPUTED_VALUE"""),0.0)</f>
        <v>0</v>
      </c>
      <c r="MP53">
        <f>IFERROR(__xludf.DUMMYFUNCTION("""COMPUTED_VALUE"""),0.0)</f>
        <v>0</v>
      </c>
      <c r="MQ53">
        <f>IFERROR(__xludf.DUMMYFUNCTION("""COMPUTED_VALUE"""),0.0)</f>
        <v>0</v>
      </c>
      <c r="MR53">
        <f>IFERROR(__xludf.DUMMYFUNCTION("""COMPUTED_VALUE"""),0.0)</f>
        <v>0</v>
      </c>
      <c r="MS53">
        <f>IFERROR(__xludf.DUMMYFUNCTION("""COMPUTED_VALUE"""),0.0)</f>
        <v>0</v>
      </c>
      <c r="MT53" t="str">
        <f>IFERROR(__xludf.DUMMYFUNCTION("""COMPUTED_VALUE"""),"x")</f>
        <v>x</v>
      </c>
      <c r="MU53">
        <f>IFERROR(__xludf.DUMMYFUNCTION("""COMPUTED_VALUE"""),0.0)</f>
        <v>0</v>
      </c>
      <c r="MV53">
        <f>IFERROR(__xludf.DUMMYFUNCTION("""COMPUTED_VALUE"""),0.0)</f>
        <v>0</v>
      </c>
      <c r="MW53">
        <f>IFERROR(__xludf.DUMMYFUNCTION("""COMPUTED_VALUE"""),0.0)</f>
        <v>0</v>
      </c>
      <c r="MX53">
        <f>IFERROR(__xludf.DUMMYFUNCTION("""COMPUTED_VALUE"""),0.0)</f>
        <v>0</v>
      </c>
      <c r="MY53">
        <f>IFERROR(__xludf.DUMMYFUNCTION("""COMPUTED_VALUE"""),0.0)</f>
        <v>0</v>
      </c>
      <c r="MZ53">
        <f>IFERROR(__xludf.DUMMYFUNCTION("""COMPUTED_VALUE"""),0.0)</f>
        <v>0</v>
      </c>
      <c r="NA53">
        <f>IFERROR(__xludf.DUMMYFUNCTION("""COMPUTED_VALUE"""),0.0)</f>
        <v>0</v>
      </c>
      <c r="NB53">
        <f>IFERROR(__xludf.DUMMYFUNCTION("""COMPUTED_VALUE"""),0.0)</f>
        <v>0</v>
      </c>
      <c r="NC53">
        <f>IFERROR(__xludf.DUMMYFUNCTION("""COMPUTED_VALUE"""),0.0)</f>
        <v>0</v>
      </c>
      <c r="ND53">
        <f>IFERROR(__xludf.DUMMYFUNCTION("""COMPUTED_VALUE"""),0.0)</f>
        <v>0</v>
      </c>
      <c r="NE53">
        <f>IFERROR(__xludf.DUMMYFUNCTION("""COMPUTED_VALUE"""),0.0)</f>
        <v>0</v>
      </c>
      <c r="NF53">
        <f>IFERROR(__xludf.DUMMYFUNCTION("""COMPUTED_VALUE"""),0.0)</f>
        <v>0</v>
      </c>
      <c r="NG53">
        <f>IFERROR(__xludf.DUMMYFUNCTION("""COMPUTED_VALUE"""),0.0)</f>
        <v>0</v>
      </c>
      <c r="NH53">
        <f>IFERROR(__xludf.DUMMYFUNCTION("""COMPUTED_VALUE"""),0.0)</f>
        <v>0</v>
      </c>
      <c r="NI53">
        <f>IFERROR(__xludf.DUMMYFUNCTION("""COMPUTED_VALUE"""),0.0)</f>
        <v>0</v>
      </c>
      <c r="NJ53">
        <f>IFERROR(__xludf.DUMMYFUNCTION("""COMPUTED_VALUE"""),0.0)</f>
        <v>0</v>
      </c>
      <c r="NK53">
        <f>IFERROR(__xludf.DUMMYFUNCTION("""COMPUTED_VALUE"""),0.0)</f>
        <v>0</v>
      </c>
      <c r="NL53">
        <f>IFERROR(__xludf.DUMMYFUNCTION("""COMPUTED_VALUE"""),0.0)</f>
        <v>0</v>
      </c>
      <c r="NM53">
        <f>IFERROR(__xludf.DUMMYFUNCTION("""COMPUTED_VALUE"""),0.0)</f>
        <v>0</v>
      </c>
      <c r="NN53">
        <f>IFERROR(__xludf.DUMMYFUNCTION("""COMPUTED_VALUE"""),0.0)</f>
        <v>0</v>
      </c>
      <c r="NO53">
        <f>IFERROR(__xludf.DUMMYFUNCTION("""COMPUTED_VALUE"""),0.0)</f>
        <v>0</v>
      </c>
      <c r="NP53">
        <f>IFERROR(__xludf.DUMMYFUNCTION("""COMPUTED_VALUE"""),0.0)</f>
        <v>0</v>
      </c>
      <c r="NQ53">
        <f>IFERROR(__xludf.DUMMYFUNCTION("""COMPUTED_VALUE"""),0.0)</f>
        <v>0</v>
      </c>
      <c r="NR53">
        <f>IFERROR(__xludf.DUMMYFUNCTION("""COMPUTED_VALUE"""),0.0)</f>
        <v>0</v>
      </c>
    </row>
    <row r="54" ht="15.75" customHeight="1">
      <c r="A54">
        <f>IFERROR(__xludf.DUMMYFUNCTION("""COMPUTED_VALUE"""),53.0)</f>
        <v>53</v>
      </c>
      <c r="B54" t="str">
        <f>IFERROR(__xludf.DUMMYFUNCTION("""COMPUTED_VALUE"""),"DarthHeisenberg")</f>
        <v>DarthHeisenberg</v>
      </c>
      <c r="C54" t="str">
        <f>IFERROR(__xludf.DUMMYFUNCTION("""COMPUTED_VALUE"""),"Ognjen")</f>
        <v>Ognjen</v>
      </c>
      <c r="D54" t="str">
        <f>IFERROR(__xludf.DUMMYFUNCTION("""COMPUTED_VALUE"""),"Vinčić")</f>
        <v>Vinčić</v>
      </c>
      <c r="E54">
        <f>IFERROR(__xludf.DUMMYFUNCTION("""COMPUTED_VALUE"""),112.0)</f>
        <v>112</v>
      </c>
      <c r="F54" t="str">
        <f>IFERROR(__xludf.DUMMYFUNCTION("""COMPUTED_VALUE"""),"ODOBREN")</f>
        <v>ODOBREN</v>
      </c>
      <c r="G54" t="str">
        <f>IFERROR(__xludf.DUMMYFUNCTION("""COMPUTED_VALUE"""),"Stari grad")</f>
        <v>Stari grad</v>
      </c>
      <c r="H54" t="str">
        <f>IFERROR(__xludf.DUMMYFUNCTION("""COMPUTED_VALUE"""),"Elektrotehnička škola Nikola Tesla")</f>
        <v>Elektrotehnička škola Nikola Tesla</v>
      </c>
      <c r="I54" t="str">
        <f>IFERROR(__xludf.DUMMYFUNCTION("""COMPUTED_VALUE"""),"IV")</f>
        <v>IV</v>
      </c>
      <c r="J54" t="str">
        <f>IFERROR(__xludf.DUMMYFUNCTION("""COMPUTED_VALUE"""),"B")</f>
        <v>B</v>
      </c>
      <c r="K54" t="str">
        <f>IFERROR(__xludf.DUMMYFUNCTION("""COMPUTED_VALUE"""),"Biljana Stefanović")</f>
        <v>Biljana Stefanović</v>
      </c>
      <c r="L54" t="str">
        <f>IFERROR(__xludf.DUMMYFUNCTION("""COMPUTED_VALUE"""),"x")</f>
        <v>x</v>
      </c>
      <c r="M54">
        <f>IFERROR(__xludf.DUMMYFUNCTION("""COMPUTED_VALUE"""),100.0)</f>
        <v>100</v>
      </c>
      <c r="N54">
        <f>IFERROR(__xludf.DUMMYFUNCTION("""COMPUTED_VALUE"""),12.0)</f>
        <v>12</v>
      </c>
      <c r="O54" t="str">
        <f>IFERROR(__xludf.DUMMYFUNCTION("""COMPUTED_VALUE"""),"-")</f>
        <v>-</v>
      </c>
      <c r="P54" t="str">
        <f>IFERROR(__xludf.DUMMYFUNCTION("""COMPUTED_VALUE"""),"-")</f>
        <v>-</v>
      </c>
      <c r="Q54" t="str">
        <f>IFERROR(__xludf.DUMMYFUNCTION("""COMPUTED_VALUE"""),"-")</f>
        <v>-</v>
      </c>
      <c r="R54" t="str">
        <f>IFERROR(__xludf.DUMMYFUNCTION("""COMPUTED_VALUE"""),"-")</f>
        <v>-</v>
      </c>
      <c r="S54" t="str">
        <f>IFERROR(__xludf.DUMMYFUNCTION("""COMPUTED_VALUE"""),"x")</f>
        <v>x</v>
      </c>
      <c r="T54" t="str">
        <f>IFERROR(__xludf.DUMMYFUNCTION("""COMPUTED_VALUE"""),"x")</f>
        <v>x</v>
      </c>
      <c r="U54" t="str">
        <f>IFERROR(__xludf.DUMMYFUNCTION("""COMPUTED_VALUE"""),"OK")</f>
        <v>OK</v>
      </c>
      <c r="V54" t="str">
        <f>IFERROR(__xludf.DUMMYFUNCTION("""COMPUTED_VALUE"""),"OK")</f>
        <v>OK</v>
      </c>
      <c r="W54" t="str">
        <f>IFERROR(__xludf.DUMMYFUNCTION("""COMPUTED_VALUE"""),"OK")</f>
        <v>OK</v>
      </c>
      <c r="X54" t="str">
        <f>IFERROR(__xludf.DUMMYFUNCTION("""COMPUTED_VALUE"""),"OK")</f>
        <v>OK</v>
      </c>
      <c r="Y54" t="str">
        <f>IFERROR(__xludf.DUMMYFUNCTION("""COMPUTED_VALUE"""),"OK")</f>
        <v>OK</v>
      </c>
      <c r="Z54" t="str">
        <f>IFERROR(__xludf.DUMMYFUNCTION("""COMPUTED_VALUE"""),"OK")</f>
        <v>OK</v>
      </c>
      <c r="AA54" t="str">
        <f>IFERROR(__xludf.DUMMYFUNCTION("""COMPUTED_VALUE"""),"OK")</f>
        <v>OK</v>
      </c>
      <c r="AB54" t="str">
        <f>IFERROR(__xludf.DUMMYFUNCTION("""COMPUTED_VALUE"""),"OK")</f>
        <v>OK</v>
      </c>
      <c r="AC54" t="str">
        <f>IFERROR(__xludf.DUMMYFUNCTION("""COMPUTED_VALUE"""),"OK")</f>
        <v>OK</v>
      </c>
      <c r="AD54" t="str">
        <f>IFERROR(__xludf.DUMMYFUNCTION("""COMPUTED_VALUE"""),"OK")</f>
        <v>OK</v>
      </c>
      <c r="AE54" t="str">
        <f>IFERROR(__xludf.DUMMYFUNCTION("""COMPUTED_VALUE"""),"OK")</f>
        <v>OK</v>
      </c>
      <c r="AF54" t="str">
        <f>IFERROR(__xludf.DUMMYFUNCTION("""COMPUTED_VALUE"""),"OK")</f>
        <v>OK</v>
      </c>
      <c r="AG54" t="str">
        <f>IFERROR(__xludf.DUMMYFUNCTION("""COMPUTED_VALUE"""),"OK")</f>
        <v>OK</v>
      </c>
      <c r="AH54" t="str">
        <f>IFERROR(__xludf.DUMMYFUNCTION("""COMPUTED_VALUE"""),"OK")</f>
        <v>OK</v>
      </c>
      <c r="AI54" t="str">
        <f>IFERROR(__xludf.DUMMYFUNCTION("""COMPUTED_VALUE"""),"OK")</f>
        <v>OK</v>
      </c>
      <c r="AJ54" t="str">
        <f>IFERROR(__xludf.DUMMYFUNCTION("""COMPUTED_VALUE"""),"OK")</f>
        <v>OK</v>
      </c>
      <c r="AK54" t="str">
        <f>IFERROR(__xludf.DUMMYFUNCTION("""COMPUTED_VALUE"""),"OK")</f>
        <v>OK</v>
      </c>
      <c r="AL54" t="str">
        <f>IFERROR(__xludf.DUMMYFUNCTION("""COMPUTED_VALUE"""),"OK")</f>
        <v>OK</v>
      </c>
      <c r="AM54" t="str">
        <f>IFERROR(__xludf.DUMMYFUNCTION("""COMPUTED_VALUE"""),"OK")</f>
        <v>OK</v>
      </c>
      <c r="AN54" t="str">
        <f>IFERROR(__xludf.DUMMYFUNCTION("""COMPUTED_VALUE"""),"OK")</f>
        <v>OK</v>
      </c>
      <c r="AO54" t="str">
        <f>IFERROR(__xludf.DUMMYFUNCTION("""COMPUTED_VALUE"""),"OK")</f>
        <v>OK</v>
      </c>
      <c r="AP54" t="str">
        <f>IFERROR(__xludf.DUMMYFUNCTION("""COMPUTED_VALUE"""),"OK")</f>
        <v>OK</v>
      </c>
      <c r="AQ54" t="str">
        <f>IFERROR(__xludf.DUMMYFUNCTION("""COMPUTED_VALUE"""),"OK")</f>
        <v>OK</v>
      </c>
      <c r="AR54" t="str">
        <f>IFERROR(__xludf.DUMMYFUNCTION("""COMPUTED_VALUE"""),"OK")</f>
        <v>OK</v>
      </c>
      <c r="AS54" t="str">
        <f>IFERROR(__xludf.DUMMYFUNCTION("""COMPUTED_VALUE"""),"OK")</f>
        <v>OK</v>
      </c>
      <c r="AT54" t="str">
        <f>IFERROR(__xludf.DUMMYFUNCTION("""COMPUTED_VALUE"""),"OK")</f>
        <v>OK</v>
      </c>
      <c r="AU54" t="str">
        <f>IFERROR(__xludf.DUMMYFUNCTION("""COMPUTED_VALUE"""),"OK")</f>
        <v>OK</v>
      </c>
      <c r="AV54" t="str">
        <f>IFERROR(__xludf.DUMMYFUNCTION("""COMPUTED_VALUE"""),"OK")</f>
        <v>OK</v>
      </c>
      <c r="AW54" t="str">
        <f>IFERROR(__xludf.DUMMYFUNCTION("""COMPUTED_VALUE"""),"OK")</f>
        <v>OK</v>
      </c>
      <c r="AX54" t="str">
        <f>IFERROR(__xludf.DUMMYFUNCTION("""COMPUTED_VALUE"""),"OK")</f>
        <v>OK</v>
      </c>
      <c r="AY54" t="str">
        <f>IFERROR(__xludf.DUMMYFUNCTION("""COMPUTED_VALUE"""),"OK")</f>
        <v>OK</v>
      </c>
      <c r="AZ54" t="str">
        <f>IFERROR(__xludf.DUMMYFUNCTION("""COMPUTED_VALUE"""),"OK")</f>
        <v>OK</v>
      </c>
      <c r="BA54" t="str">
        <f>IFERROR(__xludf.DUMMYFUNCTION("""COMPUTED_VALUE"""),"OK")</f>
        <v>OK</v>
      </c>
      <c r="BB54" t="str">
        <f>IFERROR(__xludf.DUMMYFUNCTION("""COMPUTED_VALUE"""),"OK")</f>
        <v>OK</v>
      </c>
      <c r="BC54" t="str">
        <f>IFERROR(__xludf.DUMMYFUNCTION("""COMPUTED_VALUE"""),"OK")</f>
        <v>OK</v>
      </c>
      <c r="BD54" t="str">
        <f>IFERROR(__xludf.DUMMYFUNCTION("""COMPUTED_VALUE"""),"OK")</f>
        <v>OK</v>
      </c>
      <c r="BE54" t="str">
        <f>IFERROR(__xludf.DUMMYFUNCTION("""COMPUTED_VALUE"""),"OK")</f>
        <v>OK</v>
      </c>
      <c r="BF54" t="str">
        <f>IFERROR(__xludf.DUMMYFUNCTION("""COMPUTED_VALUE"""),"OK")</f>
        <v>OK</v>
      </c>
      <c r="BG54" t="str">
        <f>IFERROR(__xludf.DUMMYFUNCTION("""COMPUTED_VALUE"""),"OK")</f>
        <v>OK</v>
      </c>
      <c r="BH54" t="str">
        <f>IFERROR(__xludf.DUMMYFUNCTION("""COMPUTED_VALUE"""),"OK")</f>
        <v>OK</v>
      </c>
      <c r="BI54" t="str">
        <f>IFERROR(__xludf.DUMMYFUNCTION("""COMPUTED_VALUE"""),"OK")</f>
        <v>OK</v>
      </c>
      <c r="BJ54" t="str">
        <f>IFERROR(__xludf.DUMMYFUNCTION("""COMPUTED_VALUE"""),"OK")</f>
        <v>OK</v>
      </c>
      <c r="BK54" t="str">
        <f>IFERROR(__xludf.DUMMYFUNCTION("""COMPUTED_VALUE"""),"x")</f>
        <v>x</v>
      </c>
      <c r="BL54" t="str">
        <f>IFERROR(__xludf.DUMMYFUNCTION("""COMPUTED_VALUE"""),"OK")</f>
        <v>OK</v>
      </c>
      <c r="BM54" t="str">
        <f>IFERROR(__xludf.DUMMYFUNCTION("""COMPUTED_VALUE"""),"TLE")</f>
        <v>TLE</v>
      </c>
      <c r="BN54" t="str">
        <f>IFERROR(__xludf.DUMMYFUNCTION("""COMPUTED_VALUE"""),"WA")</f>
        <v>WA</v>
      </c>
      <c r="BO54" t="str">
        <f>IFERROR(__xludf.DUMMYFUNCTION("""COMPUTED_VALUE"""),"TLE")</f>
        <v>TLE</v>
      </c>
      <c r="BP54" t="str">
        <f>IFERROR(__xludf.DUMMYFUNCTION("""COMPUTED_VALUE"""),"WA")</f>
        <v>WA</v>
      </c>
      <c r="BQ54" t="str">
        <f>IFERROR(__xludf.DUMMYFUNCTION("""COMPUTED_VALUE"""),"WA")</f>
        <v>WA</v>
      </c>
      <c r="BR54" t="str">
        <f>IFERROR(__xludf.DUMMYFUNCTION("""COMPUTED_VALUE"""),"WA")</f>
        <v>WA</v>
      </c>
      <c r="BS54" t="str">
        <f>IFERROR(__xludf.DUMMYFUNCTION("""COMPUTED_VALUE"""),"WA")</f>
        <v>WA</v>
      </c>
      <c r="BT54" t="str">
        <f>IFERROR(__xludf.DUMMYFUNCTION("""COMPUTED_VALUE"""),"OK")</f>
        <v>OK</v>
      </c>
      <c r="BU54" t="str">
        <f>IFERROR(__xludf.DUMMYFUNCTION("""COMPUTED_VALUE"""),"OK")</f>
        <v>OK</v>
      </c>
      <c r="BV54" t="str">
        <f>IFERROR(__xludf.DUMMYFUNCTION("""COMPUTED_VALUE"""),"OK")</f>
        <v>OK</v>
      </c>
      <c r="BW54" t="str">
        <f>IFERROR(__xludf.DUMMYFUNCTION("""COMPUTED_VALUE"""),"OK")</f>
        <v>OK</v>
      </c>
      <c r="BX54" t="str">
        <f>IFERROR(__xludf.DUMMYFUNCTION("""COMPUTED_VALUE"""),"OK")</f>
        <v>OK</v>
      </c>
      <c r="BY54" t="str">
        <f>IFERROR(__xludf.DUMMYFUNCTION("""COMPUTED_VALUE"""),"OK")</f>
        <v>OK</v>
      </c>
      <c r="BZ54" t="str">
        <f>IFERROR(__xludf.DUMMYFUNCTION("""COMPUTED_VALUE"""),"WA")</f>
        <v>WA</v>
      </c>
      <c r="CA54" t="str">
        <f>IFERROR(__xludf.DUMMYFUNCTION("""COMPUTED_VALUE"""),"WA")</f>
        <v>WA</v>
      </c>
      <c r="CB54" t="str">
        <f>IFERROR(__xludf.DUMMYFUNCTION("""COMPUTED_VALUE"""),"WA")</f>
        <v>WA</v>
      </c>
      <c r="CC54" t="str">
        <f>IFERROR(__xludf.DUMMYFUNCTION("""COMPUTED_VALUE"""),"WA")</f>
        <v>WA</v>
      </c>
      <c r="CD54" t="str">
        <f>IFERROR(__xludf.DUMMYFUNCTION("""COMPUTED_VALUE"""),"WA")</f>
        <v>WA</v>
      </c>
      <c r="CE54" t="str">
        <f>IFERROR(__xludf.DUMMYFUNCTION("""COMPUTED_VALUE"""),"WA")</f>
        <v>WA</v>
      </c>
      <c r="CF54" t="str">
        <f>IFERROR(__xludf.DUMMYFUNCTION("""COMPUTED_VALUE"""),"WA")</f>
        <v>WA</v>
      </c>
      <c r="CG54" t="str">
        <f>IFERROR(__xludf.DUMMYFUNCTION("""COMPUTED_VALUE"""),"WA")</f>
        <v>WA</v>
      </c>
      <c r="CH54" t="str">
        <f>IFERROR(__xludf.DUMMYFUNCTION("""COMPUTED_VALUE"""),"WA")</f>
        <v>WA</v>
      </c>
      <c r="CI54" t="str">
        <f>IFERROR(__xludf.DUMMYFUNCTION("""COMPUTED_VALUE"""),"WA")</f>
        <v>WA</v>
      </c>
      <c r="CJ54" t="str">
        <f>IFERROR(__xludf.DUMMYFUNCTION("""COMPUTED_VALUE"""),"WA")</f>
        <v>WA</v>
      </c>
      <c r="CK54" t="str">
        <f>IFERROR(__xludf.DUMMYFUNCTION("""COMPUTED_VALUE"""),"WA")</f>
        <v>WA</v>
      </c>
      <c r="CL54" t="str">
        <f>IFERROR(__xludf.DUMMYFUNCTION("""COMPUTED_VALUE"""),"WA")</f>
        <v>WA</v>
      </c>
      <c r="CM54" t="str">
        <f>IFERROR(__xludf.DUMMYFUNCTION("""COMPUTED_VALUE"""),"WA")</f>
        <v>WA</v>
      </c>
      <c r="CN54" t="str">
        <f>IFERROR(__xludf.DUMMYFUNCTION("""COMPUTED_VALUE"""),"WA")</f>
        <v>WA</v>
      </c>
      <c r="CO54" t="str">
        <f>IFERROR(__xludf.DUMMYFUNCTION("""COMPUTED_VALUE"""),"WA")</f>
        <v>WA</v>
      </c>
      <c r="CP54" t="str">
        <f>IFERROR(__xludf.DUMMYFUNCTION("""COMPUTED_VALUE"""),"WA")</f>
        <v>WA</v>
      </c>
      <c r="CQ54" t="str">
        <f>IFERROR(__xludf.DUMMYFUNCTION("""COMPUTED_VALUE"""),"OK")</f>
        <v>OK</v>
      </c>
      <c r="CR54" t="str">
        <f>IFERROR(__xludf.DUMMYFUNCTION("""COMPUTED_VALUE"""),"WA")</f>
        <v>WA</v>
      </c>
      <c r="CS54" t="str">
        <f>IFERROR(__xludf.DUMMYFUNCTION("""COMPUTED_VALUE"""),"x")</f>
        <v>x</v>
      </c>
      <c r="CT54" t="str">
        <f>IFERROR(__xludf.DUMMYFUNCTION("""COMPUTED_VALUE"""),"-")</f>
        <v>-</v>
      </c>
      <c r="CU54" t="str">
        <f>IFERROR(__xludf.DUMMYFUNCTION("""COMPUTED_VALUE"""),"-")</f>
        <v>-</v>
      </c>
      <c r="CV54" t="str">
        <f>IFERROR(__xludf.DUMMYFUNCTION("""COMPUTED_VALUE"""),"-")</f>
        <v>-</v>
      </c>
      <c r="CW54" t="str">
        <f>IFERROR(__xludf.DUMMYFUNCTION("""COMPUTED_VALUE"""),"-")</f>
        <v>-</v>
      </c>
      <c r="CX54" t="str">
        <f>IFERROR(__xludf.DUMMYFUNCTION("""COMPUTED_VALUE"""),"-")</f>
        <v>-</v>
      </c>
      <c r="CY54" t="str">
        <f>IFERROR(__xludf.DUMMYFUNCTION("""COMPUTED_VALUE"""),"-")</f>
        <v>-</v>
      </c>
      <c r="CZ54" t="str">
        <f>IFERROR(__xludf.DUMMYFUNCTION("""COMPUTED_VALUE"""),"-")</f>
        <v>-</v>
      </c>
      <c r="DA54" t="str">
        <f>IFERROR(__xludf.DUMMYFUNCTION("""COMPUTED_VALUE"""),"-")</f>
        <v>-</v>
      </c>
      <c r="DB54" t="str">
        <f>IFERROR(__xludf.DUMMYFUNCTION("""COMPUTED_VALUE"""),"-")</f>
        <v>-</v>
      </c>
      <c r="DC54" t="str">
        <f>IFERROR(__xludf.DUMMYFUNCTION("""COMPUTED_VALUE"""),"-")</f>
        <v>-</v>
      </c>
      <c r="DD54" t="str">
        <f>IFERROR(__xludf.DUMMYFUNCTION("""COMPUTED_VALUE"""),"-")</f>
        <v>-</v>
      </c>
      <c r="DE54" t="str">
        <f>IFERROR(__xludf.DUMMYFUNCTION("""COMPUTED_VALUE"""),"-")</f>
        <v>-</v>
      </c>
      <c r="DF54" t="str">
        <f>IFERROR(__xludf.DUMMYFUNCTION("""COMPUTED_VALUE"""),"-")</f>
        <v>-</v>
      </c>
      <c r="DG54" t="str">
        <f>IFERROR(__xludf.DUMMYFUNCTION("""COMPUTED_VALUE"""),"-")</f>
        <v>-</v>
      </c>
      <c r="DH54" t="str">
        <f>IFERROR(__xludf.DUMMYFUNCTION("""COMPUTED_VALUE"""),"-")</f>
        <v>-</v>
      </c>
      <c r="DI54" t="str">
        <f>IFERROR(__xludf.DUMMYFUNCTION("""COMPUTED_VALUE"""),"-")</f>
        <v>-</v>
      </c>
      <c r="DJ54" t="str">
        <f>IFERROR(__xludf.DUMMYFUNCTION("""COMPUTED_VALUE"""),"-")</f>
        <v>-</v>
      </c>
      <c r="DK54" t="str">
        <f>IFERROR(__xludf.DUMMYFUNCTION("""COMPUTED_VALUE"""),"-")</f>
        <v>-</v>
      </c>
      <c r="DL54" t="str">
        <f>IFERROR(__xludf.DUMMYFUNCTION("""COMPUTED_VALUE"""),"-")</f>
        <v>-</v>
      </c>
      <c r="DM54" t="str">
        <f>IFERROR(__xludf.DUMMYFUNCTION("""COMPUTED_VALUE"""),"-")</f>
        <v>-</v>
      </c>
      <c r="DN54" t="str">
        <f>IFERROR(__xludf.DUMMYFUNCTION("""COMPUTED_VALUE"""),"-")</f>
        <v>-</v>
      </c>
      <c r="DO54" t="str">
        <f>IFERROR(__xludf.DUMMYFUNCTION("""COMPUTED_VALUE"""),"-")</f>
        <v>-</v>
      </c>
      <c r="DP54" t="str">
        <f>IFERROR(__xludf.DUMMYFUNCTION("""COMPUTED_VALUE"""),"-")</f>
        <v>-</v>
      </c>
      <c r="DQ54" t="str">
        <f>IFERROR(__xludf.DUMMYFUNCTION("""COMPUTED_VALUE"""),"-")</f>
        <v>-</v>
      </c>
      <c r="DR54" t="str">
        <f>IFERROR(__xludf.DUMMYFUNCTION("""COMPUTED_VALUE"""),"-")</f>
        <v>-</v>
      </c>
      <c r="DS54" t="str">
        <f>IFERROR(__xludf.DUMMYFUNCTION("""COMPUTED_VALUE"""),"-")</f>
        <v>-</v>
      </c>
      <c r="DT54" t="str">
        <f>IFERROR(__xludf.DUMMYFUNCTION("""COMPUTED_VALUE"""),"-")</f>
        <v>-</v>
      </c>
      <c r="DU54" t="str">
        <f>IFERROR(__xludf.DUMMYFUNCTION("""COMPUTED_VALUE"""),"-")</f>
        <v>-</v>
      </c>
      <c r="DV54" t="str">
        <f>IFERROR(__xludf.DUMMYFUNCTION("""COMPUTED_VALUE"""),"-")</f>
        <v>-</v>
      </c>
      <c r="DW54" t="str">
        <f>IFERROR(__xludf.DUMMYFUNCTION("""COMPUTED_VALUE"""),"-")</f>
        <v>-</v>
      </c>
      <c r="DX54" t="str">
        <f>IFERROR(__xludf.DUMMYFUNCTION("""COMPUTED_VALUE"""),"-")</f>
        <v>-</v>
      </c>
      <c r="DY54" t="str">
        <f>IFERROR(__xludf.DUMMYFUNCTION("""COMPUTED_VALUE"""),"-")</f>
        <v>-</v>
      </c>
      <c r="DZ54" t="str">
        <f>IFERROR(__xludf.DUMMYFUNCTION("""COMPUTED_VALUE"""),"x")</f>
        <v>x</v>
      </c>
      <c r="EA54" t="str">
        <f>IFERROR(__xludf.DUMMYFUNCTION("""COMPUTED_VALUE"""),"-")</f>
        <v>-</v>
      </c>
      <c r="EB54" t="str">
        <f>IFERROR(__xludf.DUMMYFUNCTION("""COMPUTED_VALUE"""),"-")</f>
        <v>-</v>
      </c>
      <c r="EC54" t="str">
        <f>IFERROR(__xludf.DUMMYFUNCTION("""COMPUTED_VALUE"""),"-")</f>
        <v>-</v>
      </c>
      <c r="ED54" t="str">
        <f>IFERROR(__xludf.DUMMYFUNCTION("""COMPUTED_VALUE"""),"-")</f>
        <v>-</v>
      </c>
      <c r="EE54" t="str">
        <f>IFERROR(__xludf.DUMMYFUNCTION("""COMPUTED_VALUE"""),"-")</f>
        <v>-</v>
      </c>
      <c r="EF54" t="str">
        <f>IFERROR(__xludf.DUMMYFUNCTION("""COMPUTED_VALUE"""),"-")</f>
        <v>-</v>
      </c>
      <c r="EG54" t="str">
        <f>IFERROR(__xludf.DUMMYFUNCTION("""COMPUTED_VALUE"""),"-")</f>
        <v>-</v>
      </c>
      <c r="EH54" t="str">
        <f>IFERROR(__xludf.DUMMYFUNCTION("""COMPUTED_VALUE"""),"-")</f>
        <v>-</v>
      </c>
      <c r="EI54" t="str">
        <f>IFERROR(__xludf.DUMMYFUNCTION("""COMPUTED_VALUE"""),"-")</f>
        <v>-</v>
      </c>
      <c r="EJ54" t="str">
        <f>IFERROR(__xludf.DUMMYFUNCTION("""COMPUTED_VALUE"""),"-")</f>
        <v>-</v>
      </c>
      <c r="EK54" t="str">
        <f>IFERROR(__xludf.DUMMYFUNCTION("""COMPUTED_VALUE"""),"-")</f>
        <v>-</v>
      </c>
      <c r="EL54" t="str">
        <f>IFERROR(__xludf.DUMMYFUNCTION("""COMPUTED_VALUE"""),"-")</f>
        <v>-</v>
      </c>
      <c r="EM54" t="str">
        <f>IFERROR(__xludf.DUMMYFUNCTION("""COMPUTED_VALUE"""),"-")</f>
        <v>-</v>
      </c>
      <c r="EN54" t="str">
        <f>IFERROR(__xludf.DUMMYFUNCTION("""COMPUTED_VALUE"""),"-")</f>
        <v>-</v>
      </c>
      <c r="EO54" t="str">
        <f>IFERROR(__xludf.DUMMYFUNCTION("""COMPUTED_VALUE"""),"-")</f>
        <v>-</v>
      </c>
      <c r="EP54" t="str">
        <f>IFERROR(__xludf.DUMMYFUNCTION("""COMPUTED_VALUE"""),"-")</f>
        <v>-</v>
      </c>
      <c r="EQ54" t="str">
        <f>IFERROR(__xludf.DUMMYFUNCTION("""COMPUTED_VALUE"""),"x")</f>
        <v>x</v>
      </c>
      <c r="ER54" t="str">
        <f>IFERROR(__xludf.DUMMYFUNCTION("""COMPUTED_VALUE"""),"-")</f>
        <v>-</v>
      </c>
      <c r="ES54" t="str">
        <f>IFERROR(__xludf.DUMMYFUNCTION("""COMPUTED_VALUE"""),"-")</f>
        <v>-</v>
      </c>
      <c r="ET54" t="str">
        <f>IFERROR(__xludf.DUMMYFUNCTION("""COMPUTED_VALUE"""),"-")</f>
        <v>-</v>
      </c>
      <c r="EU54" t="str">
        <f>IFERROR(__xludf.DUMMYFUNCTION("""COMPUTED_VALUE"""),"-")</f>
        <v>-</v>
      </c>
      <c r="EV54" t="str">
        <f>IFERROR(__xludf.DUMMYFUNCTION("""COMPUTED_VALUE"""),"-")</f>
        <v>-</v>
      </c>
      <c r="EW54" t="str">
        <f>IFERROR(__xludf.DUMMYFUNCTION("""COMPUTED_VALUE"""),"-")</f>
        <v>-</v>
      </c>
      <c r="EX54" t="str">
        <f>IFERROR(__xludf.DUMMYFUNCTION("""COMPUTED_VALUE"""),"-")</f>
        <v>-</v>
      </c>
      <c r="EY54" t="str">
        <f>IFERROR(__xludf.DUMMYFUNCTION("""COMPUTED_VALUE"""),"-")</f>
        <v>-</v>
      </c>
      <c r="EZ54" t="str">
        <f>IFERROR(__xludf.DUMMYFUNCTION("""COMPUTED_VALUE"""),"-")</f>
        <v>-</v>
      </c>
      <c r="FA54" t="str">
        <f>IFERROR(__xludf.DUMMYFUNCTION("""COMPUTED_VALUE"""),"-")</f>
        <v>-</v>
      </c>
      <c r="FB54" t="str">
        <f>IFERROR(__xludf.DUMMYFUNCTION("""COMPUTED_VALUE"""),"-")</f>
        <v>-</v>
      </c>
      <c r="FC54" t="str">
        <f>IFERROR(__xludf.DUMMYFUNCTION("""COMPUTED_VALUE"""),"-")</f>
        <v>-</v>
      </c>
      <c r="FD54" t="str">
        <f>IFERROR(__xludf.DUMMYFUNCTION("""COMPUTED_VALUE"""),"-")</f>
        <v>-</v>
      </c>
      <c r="FE54" t="str">
        <f>IFERROR(__xludf.DUMMYFUNCTION("""COMPUTED_VALUE"""),"-")</f>
        <v>-</v>
      </c>
      <c r="FF54" t="str">
        <f>IFERROR(__xludf.DUMMYFUNCTION("""COMPUTED_VALUE"""),"-")</f>
        <v>-</v>
      </c>
      <c r="FG54" t="str">
        <f>IFERROR(__xludf.DUMMYFUNCTION("""COMPUTED_VALUE"""),"-")</f>
        <v>-</v>
      </c>
      <c r="FH54" t="str">
        <f>IFERROR(__xludf.DUMMYFUNCTION("""COMPUTED_VALUE"""),"-")</f>
        <v>-</v>
      </c>
      <c r="FI54" t="str">
        <f>IFERROR(__xludf.DUMMYFUNCTION("""COMPUTED_VALUE"""),"-")</f>
        <v>-</v>
      </c>
      <c r="FJ54" t="str">
        <f>IFERROR(__xludf.DUMMYFUNCTION("""COMPUTED_VALUE"""),"-")</f>
        <v>-</v>
      </c>
      <c r="FK54" t="str">
        <f>IFERROR(__xludf.DUMMYFUNCTION("""COMPUTED_VALUE"""),"-")</f>
        <v>-</v>
      </c>
      <c r="FL54" t="str">
        <f>IFERROR(__xludf.DUMMYFUNCTION("""COMPUTED_VALUE"""),"-")</f>
        <v>-</v>
      </c>
      <c r="FM54" t="str">
        <f>IFERROR(__xludf.DUMMYFUNCTION("""COMPUTED_VALUE"""),"-")</f>
        <v>-</v>
      </c>
      <c r="FN54" t="str">
        <f>IFERROR(__xludf.DUMMYFUNCTION("""COMPUTED_VALUE"""),"-")</f>
        <v>-</v>
      </c>
      <c r="FO54" t="str">
        <f>IFERROR(__xludf.DUMMYFUNCTION("""COMPUTED_VALUE"""),"-")</f>
        <v>-</v>
      </c>
      <c r="FP54" t="str">
        <f>IFERROR(__xludf.DUMMYFUNCTION("""COMPUTED_VALUE"""),"-")</f>
        <v>-</v>
      </c>
      <c r="FQ54" t="str">
        <f>IFERROR(__xludf.DUMMYFUNCTION("""COMPUTED_VALUE"""),"-")</f>
        <v>-</v>
      </c>
      <c r="FR54" t="str">
        <f>IFERROR(__xludf.DUMMYFUNCTION("""COMPUTED_VALUE"""),"-")</f>
        <v>-</v>
      </c>
      <c r="FS54" t="str">
        <f>IFERROR(__xludf.DUMMYFUNCTION("""COMPUTED_VALUE"""),"-")</f>
        <v>-</v>
      </c>
      <c r="FT54" t="str">
        <f>IFERROR(__xludf.DUMMYFUNCTION("""COMPUTED_VALUE"""),"x")</f>
        <v>x</v>
      </c>
      <c r="FU54" t="str">
        <f>IFERROR(__xludf.DUMMYFUNCTION("""COMPUTED_VALUE"""),"-")</f>
        <v>-</v>
      </c>
      <c r="FV54" t="str">
        <f>IFERROR(__xludf.DUMMYFUNCTION("""COMPUTED_VALUE"""),"-")</f>
        <v>-</v>
      </c>
      <c r="FW54" t="str">
        <f>IFERROR(__xludf.DUMMYFUNCTION("""COMPUTED_VALUE"""),"-")</f>
        <v>-</v>
      </c>
      <c r="FX54" t="str">
        <f>IFERROR(__xludf.DUMMYFUNCTION("""COMPUTED_VALUE"""),"-")</f>
        <v>-</v>
      </c>
      <c r="FY54" t="str">
        <f>IFERROR(__xludf.DUMMYFUNCTION("""COMPUTED_VALUE"""),"-")</f>
        <v>-</v>
      </c>
      <c r="FZ54" t="str">
        <f>IFERROR(__xludf.DUMMYFUNCTION("""COMPUTED_VALUE"""),"-")</f>
        <v>-</v>
      </c>
      <c r="GA54" t="str">
        <f>IFERROR(__xludf.DUMMYFUNCTION("""COMPUTED_VALUE"""),"-")</f>
        <v>-</v>
      </c>
      <c r="GB54" t="str">
        <f>IFERROR(__xludf.DUMMYFUNCTION("""COMPUTED_VALUE"""),"-")</f>
        <v>-</v>
      </c>
      <c r="GC54" t="str">
        <f>IFERROR(__xludf.DUMMYFUNCTION("""COMPUTED_VALUE"""),"-")</f>
        <v>-</v>
      </c>
      <c r="GD54" t="str">
        <f>IFERROR(__xludf.DUMMYFUNCTION("""COMPUTED_VALUE"""),"-")</f>
        <v>-</v>
      </c>
      <c r="GE54" t="str">
        <f>IFERROR(__xludf.DUMMYFUNCTION("""COMPUTED_VALUE"""),"-")</f>
        <v>-</v>
      </c>
      <c r="GF54" t="str">
        <f>IFERROR(__xludf.DUMMYFUNCTION("""COMPUTED_VALUE"""),"-")</f>
        <v>-</v>
      </c>
      <c r="GG54" t="str">
        <f>IFERROR(__xludf.DUMMYFUNCTION("""COMPUTED_VALUE"""),"-")</f>
        <v>-</v>
      </c>
      <c r="GH54" t="str">
        <f>IFERROR(__xludf.DUMMYFUNCTION("""COMPUTED_VALUE"""),"-")</f>
        <v>-</v>
      </c>
      <c r="GI54" t="str">
        <f>IFERROR(__xludf.DUMMYFUNCTION("""COMPUTED_VALUE"""),"-")</f>
        <v>-</v>
      </c>
      <c r="GJ54" t="str">
        <f>IFERROR(__xludf.DUMMYFUNCTION("""COMPUTED_VALUE"""),"-")</f>
        <v>-</v>
      </c>
      <c r="GK54" t="str">
        <f>IFERROR(__xludf.DUMMYFUNCTION("""COMPUTED_VALUE"""),"-")</f>
        <v>-</v>
      </c>
      <c r="GL54" t="str">
        <f>IFERROR(__xludf.DUMMYFUNCTION("""COMPUTED_VALUE"""),"-")</f>
        <v>-</v>
      </c>
      <c r="GM54" t="str">
        <f>IFERROR(__xludf.DUMMYFUNCTION("""COMPUTED_VALUE"""),"-")</f>
        <v>-</v>
      </c>
      <c r="GN54" t="str">
        <f>IFERROR(__xludf.DUMMYFUNCTION("""COMPUTED_VALUE"""),"-")</f>
        <v>-</v>
      </c>
      <c r="GO54" t="str">
        <f>IFERROR(__xludf.DUMMYFUNCTION("""COMPUTED_VALUE"""),"-")</f>
        <v>-</v>
      </c>
      <c r="GP54" t="str">
        <f>IFERROR(__xludf.DUMMYFUNCTION("""COMPUTED_VALUE"""),"-")</f>
        <v>-</v>
      </c>
      <c r="GQ54" t="str">
        <f>IFERROR(__xludf.DUMMYFUNCTION("""COMPUTED_VALUE"""),"-")</f>
        <v>-</v>
      </c>
      <c r="GR54" t="str">
        <f>IFERROR(__xludf.DUMMYFUNCTION("""COMPUTED_VALUE"""),"-")</f>
        <v>-</v>
      </c>
      <c r="GS54" t="str">
        <f>IFERROR(__xludf.DUMMYFUNCTION("""COMPUTED_VALUE"""),"x")</f>
        <v>x</v>
      </c>
      <c r="GT54" t="str">
        <f>IFERROR(__xludf.DUMMYFUNCTION("""COMPUTED_VALUE"""),"x")</f>
        <v>x</v>
      </c>
      <c r="GU54">
        <f>IFERROR(__xludf.DUMMYFUNCTION("""COMPUTED_VALUE"""),1.0)</f>
        <v>1</v>
      </c>
      <c r="GV54">
        <f>IFERROR(__xludf.DUMMYFUNCTION("""COMPUTED_VALUE"""),1.0)</f>
        <v>1</v>
      </c>
      <c r="GW54">
        <f>IFERROR(__xludf.DUMMYFUNCTION("""COMPUTED_VALUE"""),1.0)</f>
        <v>1</v>
      </c>
      <c r="GX54">
        <f>IFERROR(__xludf.DUMMYFUNCTION("""COMPUTED_VALUE"""),1.0)</f>
        <v>1</v>
      </c>
      <c r="GY54">
        <f>IFERROR(__xludf.DUMMYFUNCTION("""COMPUTED_VALUE"""),1.0)</f>
        <v>1</v>
      </c>
      <c r="GZ54">
        <f>IFERROR(__xludf.DUMMYFUNCTION("""COMPUTED_VALUE"""),1.0)</f>
        <v>1</v>
      </c>
      <c r="HA54">
        <f>IFERROR(__xludf.DUMMYFUNCTION("""COMPUTED_VALUE"""),1.0)</f>
        <v>1</v>
      </c>
      <c r="HB54">
        <f>IFERROR(__xludf.DUMMYFUNCTION("""COMPUTED_VALUE"""),1.0)</f>
        <v>1</v>
      </c>
      <c r="HC54">
        <f>IFERROR(__xludf.DUMMYFUNCTION("""COMPUTED_VALUE"""),1.0)</f>
        <v>1</v>
      </c>
      <c r="HD54">
        <f>IFERROR(__xludf.DUMMYFUNCTION("""COMPUTED_VALUE"""),1.0)</f>
        <v>1</v>
      </c>
      <c r="HE54">
        <f>IFERROR(__xludf.DUMMYFUNCTION("""COMPUTED_VALUE"""),1.0)</f>
        <v>1</v>
      </c>
      <c r="HF54">
        <f>IFERROR(__xludf.DUMMYFUNCTION("""COMPUTED_VALUE"""),1.0)</f>
        <v>1</v>
      </c>
      <c r="HG54">
        <f>IFERROR(__xludf.DUMMYFUNCTION("""COMPUTED_VALUE"""),1.0)</f>
        <v>1</v>
      </c>
      <c r="HH54">
        <f>IFERROR(__xludf.DUMMYFUNCTION("""COMPUTED_VALUE"""),1.0)</f>
        <v>1</v>
      </c>
      <c r="HI54">
        <f>IFERROR(__xludf.DUMMYFUNCTION("""COMPUTED_VALUE"""),1.0)</f>
        <v>1</v>
      </c>
      <c r="HJ54">
        <f>IFERROR(__xludf.DUMMYFUNCTION("""COMPUTED_VALUE"""),1.0)</f>
        <v>1</v>
      </c>
      <c r="HK54">
        <f>IFERROR(__xludf.DUMMYFUNCTION("""COMPUTED_VALUE"""),1.0)</f>
        <v>1</v>
      </c>
      <c r="HL54">
        <f>IFERROR(__xludf.DUMMYFUNCTION("""COMPUTED_VALUE"""),1.0)</f>
        <v>1</v>
      </c>
      <c r="HM54">
        <f>IFERROR(__xludf.DUMMYFUNCTION("""COMPUTED_VALUE"""),1.0)</f>
        <v>1</v>
      </c>
      <c r="HN54">
        <f>IFERROR(__xludf.DUMMYFUNCTION("""COMPUTED_VALUE"""),1.0)</f>
        <v>1</v>
      </c>
      <c r="HO54">
        <f>IFERROR(__xludf.DUMMYFUNCTION("""COMPUTED_VALUE"""),1.0)</f>
        <v>1</v>
      </c>
      <c r="HP54">
        <f>IFERROR(__xludf.DUMMYFUNCTION("""COMPUTED_VALUE"""),1.0)</f>
        <v>1</v>
      </c>
      <c r="HQ54">
        <f>IFERROR(__xludf.DUMMYFUNCTION("""COMPUTED_VALUE"""),1.0)</f>
        <v>1</v>
      </c>
      <c r="HR54">
        <f>IFERROR(__xludf.DUMMYFUNCTION("""COMPUTED_VALUE"""),1.0)</f>
        <v>1</v>
      </c>
      <c r="HS54">
        <f>IFERROR(__xludf.DUMMYFUNCTION("""COMPUTED_VALUE"""),1.0)</f>
        <v>1</v>
      </c>
      <c r="HT54">
        <f>IFERROR(__xludf.DUMMYFUNCTION("""COMPUTED_VALUE"""),1.0)</f>
        <v>1</v>
      </c>
      <c r="HU54">
        <f>IFERROR(__xludf.DUMMYFUNCTION("""COMPUTED_VALUE"""),1.0)</f>
        <v>1</v>
      </c>
      <c r="HV54">
        <f>IFERROR(__xludf.DUMMYFUNCTION("""COMPUTED_VALUE"""),1.0)</f>
        <v>1</v>
      </c>
      <c r="HW54">
        <f>IFERROR(__xludf.DUMMYFUNCTION("""COMPUTED_VALUE"""),1.0)</f>
        <v>1</v>
      </c>
      <c r="HX54">
        <f>IFERROR(__xludf.DUMMYFUNCTION("""COMPUTED_VALUE"""),1.0)</f>
        <v>1</v>
      </c>
      <c r="HY54">
        <f>IFERROR(__xludf.DUMMYFUNCTION("""COMPUTED_VALUE"""),1.0)</f>
        <v>1</v>
      </c>
      <c r="HZ54">
        <f>IFERROR(__xludf.DUMMYFUNCTION("""COMPUTED_VALUE"""),1.0)</f>
        <v>1</v>
      </c>
      <c r="IA54">
        <f>IFERROR(__xludf.DUMMYFUNCTION("""COMPUTED_VALUE"""),1.0)</f>
        <v>1</v>
      </c>
      <c r="IB54">
        <f>IFERROR(__xludf.DUMMYFUNCTION("""COMPUTED_VALUE"""),1.0)</f>
        <v>1</v>
      </c>
      <c r="IC54">
        <f>IFERROR(__xludf.DUMMYFUNCTION("""COMPUTED_VALUE"""),1.0)</f>
        <v>1</v>
      </c>
      <c r="ID54">
        <f>IFERROR(__xludf.DUMMYFUNCTION("""COMPUTED_VALUE"""),1.0)</f>
        <v>1</v>
      </c>
      <c r="IE54">
        <f>IFERROR(__xludf.DUMMYFUNCTION("""COMPUTED_VALUE"""),1.0)</f>
        <v>1</v>
      </c>
      <c r="IF54">
        <f>IFERROR(__xludf.DUMMYFUNCTION("""COMPUTED_VALUE"""),1.0)</f>
        <v>1</v>
      </c>
      <c r="IG54">
        <f>IFERROR(__xludf.DUMMYFUNCTION("""COMPUTED_VALUE"""),1.0)</f>
        <v>1</v>
      </c>
      <c r="IH54">
        <f>IFERROR(__xludf.DUMMYFUNCTION("""COMPUTED_VALUE"""),1.0)</f>
        <v>1</v>
      </c>
      <c r="II54">
        <f>IFERROR(__xludf.DUMMYFUNCTION("""COMPUTED_VALUE"""),1.0)</f>
        <v>1</v>
      </c>
      <c r="IJ54">
        <f>IFERROR(__xludf.DUMMYFUNCTION("""COMPUTED_VALUE"""),1.0)</f>
        <v>1</v>
      </c>
      <c r="IK54" t="str">
        <f>IFERROR(__xludf.DUMMYFUNCTION("""COMPUTED_VALUE"""),"x")</f>
        <v>x</v>
      </c>
      <c r="IL54">
        <f>IFERROR(__xludf.DUMMYFUNCTION("""COMPUTED_VALUE"""),1.0)</f>
        <v>1</v>
      </c>
      <c r="IM54">
        <f>IFERROR(__xludf.DUMMYFUNCTION("""COMPUTED_VALUE"""),0.0)</f>
        <v>0</v>
      </c>
      <c r="IN54">
        <f>IFERROR(__xludf.DUMMYFUNCTION("""COMPUTED_VALUE"""),0.0)</f>
        <v>0</v>
      </c>
      <c r="IO54">
        <f>IFERROR(__xludf.DUMMYFUNCTION("""COMPUTED_VALUE"""),0.0)</f>
        <v>0</v>
      </c>
      <c r="IP54">
        <f>IFERROR(__xludf.DUMMYFUNCTION("""COMPUTED_VALUE"""),0.0)</f>
        <v>0</v>
      </c>
      <c r="IQ54">
        <f>IFERROR(__xludf.DUMMYFUNCTION("""COMPUTED_VALUE"""),0.0)</f>
        <v>0</v>
      </c>
      <c r="IR54">
        <f>IFERROR(__xludf.DUMMYFUNCTION("""COMPUTED_VALUE"""),0.0)</f>
        <v>0</v>
      </c>
      <c r="IS54">
        <f>IFERROR(__xludf.DUMMYFUNCTION("""COMPUTED_VALUE"""),0.0)</f>
        <v>0</v>
      </c>
      <c r="IT54">
        <f>IFERROR(__xludf.DUMMYFUNCTION("""COMPUTED_VALUE"""),1.0)</f>
        <v>1</v>
      </c>
      <c r="IU54">
        <f>IFERROR(__xludf.DUMMYFUNCTION("""COMPUTED_VALUE"""),1.0)</f>
        <v>1</v>
      </c>
      <c r="IV54">
        <f>IFERROR(__xludf.DUMMYFUNCTION("""COMPUTED_VALUE"""),1.0)</f>
        <v>1</v>
      </c>
      <c r="IW54">
        <f>IFERROR(__xludf.DUMMYFUNCTION("""COMPUTED_VALUE"""),1.0)</f>
        <v>1</v>
      </c>
      <c r="IX54">
        <f>IFERROR(__xludf.DUMMYFUNCTION("""COMPUTED_VALUE"""),1.0)</f>
        <v>1</v>
      </c>
      <c r="IY54">
        <f>IFERROR(__xludf.DUMMYFUNCTION("""COMPUTED_VALUE"""),1.0)</f>
        <v>1</v>
      </c>
      <c r="IZ54">
        <f>IFERROR(__xludf.DUMMYFUNCTION("""COMPUTED_VALUE"""),0.0)</f>
        <v>0</v>
      </c>
      <c r="JA54">
        <f>IFERROR(__xludf.DUMMYFUNCTION("""COMPUTED_VALUE"""),0.0)</f>
        <v>0</v>
      </c>
      <c r="JB54">
        <f>IFERROR(__xludf.DUMMYFUNCTION("""COMPUTED_VALUE"""),0.0)</f>
        <v>0</v>
      </c>
      <c r="JC54">
        <f>IFERROR(__xludf.DUMMYFUNCTION("""COMPUTED_VALUE"""),0.0)</f>
        <v>0</v>
      </c>
      <c r="JD54">
        <f>IFERROR(__xludf.DUMMYFUNCTION("""COMPUTED_VALUE"""),0.0)</f>
        <v>0</v>
      </c>
      <c r="JE54">
        <f>IFERROR(__xludf.DUMMYFUNCTION("""COMPUTED_VALUE"""),0.0)</f>
        <v>0</v>
      </c>
      <c r="JF54">
        <f>IFERROR(__xludf.DUMMYFUNCTION("""COMPUTED_VALUE"""),0.0)</f>
        <v>0</v>
      </c>
      <c r="JG54">
        <f>IFERROR(__xludf.DUMMYFUNCTION("""COMPUTED_VALUE"""),0.0)</f>
        <v>0</v>
      </c>
      <c r="JH54">
        <f>IFERROR(__xludf.DUMMYFUNCTION("""COMPUTED_VALUE"""),0.0)</f>
        <v>0</v>
      </c>
      <c r="JI54">
        <f>IFERROR(__xludf.DUMMYFUNCTION("""COMPUTED_VALUE"""),0.0)</f>
        <v>0</v>
      </c>
      <c r="JJ54">
        <f>IFERROR(__xludf.DUMMYFUNCTION("""COMPUTED_VALUE"""),0.0)</f>
        <v>0</v>
      </c>
      <c r="JK54">
        <f>IFERROR(__xludf.DUMMYFUNCTION("""COMPUTED_VALUE"""),0.0)</f>
        <v>0</v>
      </c>
      <c r="JL54">
        <f>IFERROR(__xludf.DUMMYFUNCTION("""COMPUTED_VALUE"""),0.0)</f>
        <v>0</v>
      </c>
      <c r="JM54">
        <f>IFERROR(__xludf.DUMMYFUNCTION("""COMPUTED_VALUE"""),0.0)</f>
        <v>0</v>
      </c>
      <c r="JN54">
        <f>IFERROR(__xludf.DUMMYFUNCTION("""COMPUTED_VALUE"""),0.0)</f>
        <v>0</v>
      </c>
      <c r="JO54">
        <f>IFERROR(__xludf.DUMMYFUNCTION("""COMPUTED_VALUE"""),0.0)</f>
        <v>0</v>
      </c>
      <c r="JP54">
        <f>IFERROR(__xludf.DUMMYFUNCTION("""COMPUTED_VALUE"""),0.0)</f>
        <v>0</v>
      </c>
      <c r="JQ54">
        <f>IFERROR(__xludf.DUMMYFUNCTION("""COMPUTED_VALUE"""),1.0)</f>
        <v>1</v>
      </c>
      <c r="JR54">
        <f>IFERROR(__xludf.DUMMYFUNCTION("""COMPUTED_VALUE"""),0.0)</f>
        <v>0</v>
      </c>
      <c r="JS54" t="str">
        <f>IFERROR(__xludf.DUMMYFUNCTION("""COMPUTED_VALUE"""),"x")</f>
        <v>x</v>
      </c>
      <c r="JT54">
        <f>IFERROR(__xludf.DUMMYFUNCTION("""COMPUTED_VALUE"""),0.0)</f>
        <v>0</v>
      </c>
      <c r="JU54">
        <f>IFERROR(__xludf.DUMMYFUNCTION("""COMPUTED_VALUE"""),0.0)</f>
        <v>0</v>
      </c>
      <c r="JV54">
        <f>IFERROR(__xludf.DUMMYFUNCTION("""COMPUTED_VALUE"""),0.0)</f>
        <v>0</v>
      </c>
      <c r="JW54">
        <f>IFERROR(__xludf.DUMMYFUNCTION("""COMPUTED_VALUE"""),0.0)</f>
        <v>0</v>
      </c>
      <c r="JX54">
        <f>IFERROR(__xludf.DUMMYFUNCTION("""COMPUTED_VALUE"""),0.0)</f>
        <v>0</v>
      </c>
      <c r="JY54">
        <f>IFERROR(__xludf.DUMMYFUNCTION("""COMPUTED_VALUE"""),0.0)</f>
        <v>0</v>
      </c>
      <c r="JZ54">
        <f>IFERROR(__xludf.DUMMYFUNCTION("""COMPUTED_VALUE"""),0.0)</f>
        <v>0</v>
      </c>
      <c r="KA54">
        <f>IFERROR(__xludf.DUMMYFUNCTION("""COMPUTED_VALUE"""),0.0)</f>
        <v>0</v>
      </c>
      <c r="KB54">
        <f>IFERROR(__xludf.DUMMYFUNCTION("""COMPUTED_VALUE"""),0.0)</f>
        <v>0</v>
      </c>
      <c r="KC54">
        <f>IFERROR(__xludf.DUMMYFUNCTION("""COMPUTED_VALUE"""),0.0)</f>
        <v>0</v>
      </c>
      <c r="KD54">
        <f>IFERROR(__xludf.DUMMYFUNCTION("""COMPUTED_VALUE"""),0.0)</f>
        <v>0</v>
      </c>
      <c r="KE54">
        <f>IFERROR(__xludf.DUMMYFUNCTION("""COMPUTED_VALUE"""),0.0)</f>
        <v>0</v>
      </c>
      <c r="KF54">
        <f>IFERROR(__xludf.DUMMYFUNCTION("""COMPUTED_VALUE"""),0.0)</f>
        <v>0</v>
      </c>
      <c r="KG54">
        <f>IFERROR(__xludf.DUMMYFUNCTION("""COMPUTED_VALUE"""),0.0)</f>
        <v>0</v>
      </c>
      <c r="KH54">
        <f>IFERROR(__xludf.DUMMYFUNCTION("""COMPUTED_VALUE"""),0.0)</f>
        <v>0</v>
      </c>
      <c r="KI54">
        <f>IFERROR(__xludf.DUMMYFUNCTION("""COMPUTED_VALUE"""),0.0)</f>
        <v>0</v>
      </c>
      <c r="KJ54">
        <f>IFERROR(__xludf.DUMMYFUNCTION("""COMPUTED_VALUE"""),0.0)</f>
        <v>0</v>
      </c>
      <c r="KK54">
        <f>IFERROR(__xludf.DUMMYFUNCTION("""COMPUTED_VALUE"""),0.0)</f>
        <v>0</v>
      </c>
      <c r="KL54">
        <f>IFERROR(__xludf.DUMMYFUNCTION("""COMPUTED_VALUE"""),0.0)</f>
        <v>0</v>
      </c>
      <c r="KM54">
        <f>IFERROR(__xludf.DUMMYFUNCTION("""COMPUTED_VALUE"""),0.0)</f>
        <v>0</v>
      </c>
      <c r="KN54">
        <f>IFERROR(__xludf.DUMMYFUNCTION("""COMPUTED_VALUE"""),0.0)</f>
        <v>0</v>
      </c>
      <c r="KO54">
        <f>IFERROR(__xludf.DUMMYFUNCTION("""COMPUTED_VALUE"""),0.0)</f>
        <v>0</v>
      </c>
      <c r="KP54">
        <f>IFERROR(__xludf.DUMMYFUNCTION("""COMPUTED_VALUE"""),0.0)</f>
        <v>0</v>
      </c>
      <c r="KQ54">
        <f>IFERROR(__xludf.DUMMYFUNCTION("""COMPUTED_VALUE"""),0.0)</f>
        <v>0</v>
      </c>
      <c r="KR54">
        <f>IFERROR(__xludf.DUMMYFUNCTION("""COMPUTED_VALUE"""),0.0)</f>
        <v>0</v>
      </c>
      <c r="KS54">
        <f>IFERROR(__xludf.DUMMYFUNCTION("""COMPUTED_VALUE"""),0.0)</f>
        <v>0</v>
      </c>
      <c r="KT54">
        <f>IFERROR(__xludf.DUMMYFUNCTION("""COMPUTED_VALUE"""),0.0)</f>
        <v>0</v>
      </c>
      <c r="KU54">
        <f>IFERROR(__xludf.DUMMYFUNCTION("""COMPUTED_VALUE"""),0.0)</f>
        <v>0</v>
      </c>
      <c r="KV54">
        <f>IFERROR(__xludf.DUMMYFUNCTION("""COMPUTED_VALUE"""),0.0)</f>
        <v>0</v>
      </c>
      <c r="KW54">
        <f>IFERROR(__xludf.DUMMYFUNCTION("""COMPUTED_VALUE"""),0.0)</f>
        <v>0</v>
      </c>
      <c r="KX54">
        <f>IFERROR(__xludf.DUMMYFUNCTION("""COMPUTED_VALUE"""),0.0)</f>
        <v>0</v>
      </c>
      <c r="KY54">
        <f>IFERROR(__xludf.DUMMYFUNCTION("""COMPUTED_VALUE"""),0.0)</f>
        <v>0</v>
      </c>
      <c r="KZ54" t="str">
        <f>IFERROR(__xludf.DUMMYFUNCTION("""COMPUTED_VALUE"""),"x")</f>
        <v>x</v>
      </c>
      <c r="LA54">
        <f>IFERROR(__xludf.DUMMYFUNCTION("""COMPUTED_VALUE"""),0.0)</f>
        <v>0</v>
      </c>
      <c r="LB54">
        <f>IFERROR(__xludf.DUMMYFUNCTION("""COMPUTED_VALUE"""),0.0)</f>
        <v>0</v>
      </c>
      <c r="LC54">
        <f>IFERROR(__xludf.DUMMYFUNCTION("""COMPUTED_VALUE"""),0.0)</f>
        <v>0</v>
      </c>
      <c r="LD54">
        <f>IFERROR(__xludf.DUMMYFUNCTION("""COMPUTED_VALUE"""),0.0)</f>
        <v>0</v>
      </c>
      <c r="LE54">
        <f>IFERROR(__xludf.DUMMYFUNCTION("""COMPUTED_VALUE"""),0.0)</f>
        <v>0</v>
      </c>
      <c r="LF54">
        <f>IFERROR(__xludf.DUMMYFUNCTION("""COMPUTED_VALUE"""),0.0)</f>
        <v>0</v>
      </c>
      <c r="LG54">
        <f>IFERROR(__xludf.DUMMYFUNCTION("""COMPUTED_VALUE"""),0.0)</f>
        <v>0</v>
      </c>
      <c r="LH54">
        <f>IFERROR(__xludf.DUMMYFUNCTION("""COMPUTED_VALUE"""),0.0)</f>
        <v>0</v>
      </c>
      <c r="LI54">
        <f>IFERROR(__xludf.DUMMYFUNCTION("""COMPUTED_VALUE"""),0.0)</f>
        <v>0</v>
      </c>
      <c r="LJ54">
        <f>IFERROR(__xludf.DUMMYFUNCTION("""COMPUTED_VALUE"""),0.0)</f>
        <v>0</v>
      </c>
      <c r="LK54">
        <f>IFERROR(__xludf.DUMMYFUNCTION("""COMPUTED_VALUE"""),0.0)</f>
        <v>0</v>
      </c>
      <c r="LL54">
        <f>IFERROR(__xludf.DUMMYFUNCTION("""COMPUTED_VALUE"""),0.0)</f>
        <v>0</v>
      </c>
      <c r="LM54">
        <f>IFERROR(__xludf.DUMMYFUNCTION("""COMPUTED_VALUE"""),0.0)</f>
        <v>0</v>
      </c>
      <c r="LN54">
        <f>IFERROR(__xludf.DUMMYFUNCTION("""COMPUTED_VALUE"""),0.0)</f>
        <v>0</v>
      </c>
      <c r="LO54">
        <f>IFERROR(__xludf.DUMMYFUNCTION("""COMPUTED_VALUE"""),0.0)</f>
        <v>0</v>
      </c>
      <c r="LP54">
        <f>IFERROR(__xludf.DUMMYFUNCTION("""COMPUTED_VALUE"""),0.0)</f>
        <v>0</v>
      </c>
      <c r="LQ54" t="str">
        <f>IFERROR(__xludf.DUMMYFUNCTION("""COMPUTED_VALUE"""),"x")</f>
        <v>x</v>
      </c>
      <c r="LR54">
        <f>IFERROR(__xludf.DUMMYFUNCTION("""COMPUTED_VALUE"""),0.0)</f>
        <v>0</v>
      </c>
      <c r="LS54">
        <f>IFERROR(__xludf.DUMMYFUNCTION("""COMPUTED_VALUE"""),0.0)</f>
        <v>0</v>
      </c>
      <c r="LT54">
        <f>IFERROR(__xludf.DUMMYFUNCTION("""COMPUTED_VALUE"""),0.0)</f>
        <v>0</v>
      </c>
      <c r="LU54">
        <f>IFERROR(__xludf.DUMMYFUNCTION("""COMPUTED_VALUE"""),0.0)</f>
        <v>0</v>
      </c>
      <c r="LV54">
        <f>IFERROR(__xludf.DUMMYFUNCTION("""COMPUTED_VALUE"""),0.0)</f>
        <v>0</v>
      </c>
      <c r="LW54">
        <f>IFERROR(__xludf.DUMMYFUNCTION("""COMPUTED_VALUE"""),0.0)</f>
        <v>0</v>
      </c>
      <c r="LX54">
        <f>IFERROR(__xludf.DUMMYFUNCTION("""COMPUTED_VALUE"""),0.0)</f>
        <v>0</v>
      </c>
      <c r="LY54">
        <f>IFERROR(__xludf.DUMMYFUNCTION("""COMPUTED_VALUE"""),0.0)</f>
        <v>0</v>
      </c>
      <c r="LZ54">
        <f>IFERROR(__xludf.DUMMYFUNCTION("""COMPUTED_VALUE"""),0.0)</f>
        <v>0</v>
      </c>
      <c r="MA54">
        <f>IFERROR(__xludf.DUMMYFUNCTION("""COMPUTED_VALUE"""),0.0)</f>
        <v>0</v>
      </c>
      <c r="MB54">
        <f>IFERROR(__xludf.DUMMYFUNCTION("""COMPUTED_VALUE"""),0.0)</f>
        <v>0</v>
      </c>
      <c r="MC54">
        <f>IFERROR(__xludf.DUMMYFUNCTION("""COMPUTED_VALUE"""),0.0)</f>
        <v>0</v>
      </c>
      <c r="MD54">
        <f>IFERROR(__xludf.DUMMYFUNCTION("""COMPUTED_VALUE"""),0.0)</f>
        <v>0</v>
      </c>
      <c r="ME54">
        <f>IFERROR(__xludf.DUMMYFUNCTION("""COMPUTED_VALUE"""),0.0)</f>
        <v>0</v>
      </c>
      <c r="MF54">
        <f>IFERROR(__xludf.DUMMYFUNCTION("""COMPUTED_VALUE"""),0.0)</f>
        <v>0</v>
      </c>
      <c r="MG54">
        <f>IFERROR(__xludf.DUMMYFUNCTION("""COMPUTED_VALUE"""),0.0)</f>
        <v>0</v>
      </c>
      <c r="MH54">
        <f>IFERROR(__xludf.DUMMYFUNCTION("""COMPUTED_VALUE"""),0.0)</f>
        <v>0</v>
      </c>
      <c r="MI54">
        <f>IFERROR(__xludf.DUMMYFUNCTION("""COMPUTED_VALUE"""),0.0)</f>
        <v>0</v>
      </c>
      <c r="MJ54">
        <f>IFERROR(__xludf.DUMMYFUNCTION("""COMPUTED_VALUE"""),0.0)</f>
        <v>0</v>
      </c>
      <c r="MK54">
        <f>IFERROR(__xludf.DUMMYFUNCTION("""COMPUTED_VALUE"""),0.0)</f>
        <v>0</v>
      </c>
      <c r="ML54">
        <f>IFERROR(__xludf.DUMMYFUNCTION("""COMPUTED_VALUE"""),0.0)</f>
        <v>0</v>
      </c>
      <c r="MM54">
        <f>IFERROR(__xludf.DUMMYFUNCTION("""COMPUTED_VALUE"""),0.0)</f>
        <v>0</v>
      </c>
      <c r="MN54">
        <f>IFERROR(__xludf.DUMMYFUNCTION("""COMPUTED_VALUE"""),0.0)</f>
        <v>0</v>
      </c>
      <c r="MO54">
        <f>IFERROR(__xludf.DUMMYFUNCTION("""COMPUTED_VALUE"""),0.0)</f>
        <v>0</v>
      </c>
      <c r="MP54">
        <f>IFERROR(__xludf.DUMMYFUNCTION("""COMPUTED_VALUE"""),0.0)</f>
        <v>0</v>
      </c>
      <c r="MQ54">
        <f>IFERROR(__xludf.DUMMYFUNCTION("""COMPUTED_VALUE"""),0.0)</f>
        <v>0</v>
      </c>
      <c r="MR54">
        <f>IFERROR(__xludf.DUMMYFUNCTION("""COMPUTED_VALUE"""),0.0)</f>
        <v>0</v>
      </c>
      <c r="MS54">
        <f>IFERROR(__xludf.DUMMYFUNCTION("""COMPUTED_VALUE"""),0.0)</f>
        <v>0</v>
      </c>
      <c r="MT54" t="str">
        <f>IFERROR(__xludf.DUMMYFUNCTION("""COMPUTED_VALUE"""),"x")</f>
        <v>x</v>
      </c>
      <c r="MU54">
        <f>IFERROR(__xludf.DUMMYFUNCTION("""COMPUTED_VALUE"""),0.0)</f>
        <v>0</v>
      </c>
      <c r="MV54">
        <f>IFERROR(__xludf.DUMMYFUNCTION("""COMPUTED_VALUE"""),0.0)</f>
        <v>0</v>
      </c>
      <c r="MW54">
        <f>IFERROR(__xludf.DUMMYFUNCTION("""COMPUTED_VALUE"""),0.0)</f>
        <v>0</v>
      </c>
      <c r="MX54">
        <f>IFERROR(__xludf.DUMMYFUNCTION("""COMPUTED_VALUE"""),0.0)</f>
        <v>0</v>
      </c>
      <c r="MY54">
        <f>IFERROR(__xludf.DUMMYFUNCTION("""COMPUTED_VALUE"""),0.0)</f>
        <v>0</v>
      </c>
      <c r="MZ54">
        <f>IFERROR(__xludf.DUMMYFUNCTION("""COMPUTED_VALUE"""),0.0)</f>
        <v>0</v>
      </c>
      <c r="NA54">
        <f>IFERROR(__xludf.DUMMYFUNCTION("""COMPUTED_VALUE"""),0.0)</f>
        <v>0</v>
      </c>
      <c r="NB54">
        <f>IFERROR(__xludf.DUMMYFUNCTION("""COMPUTED_VALUE"""),0.0)</f>
        <v>0</v>
      </c>
      <c r="NC54">
        <f>IFERROR(__xludf.DUMMYFUNCTION("""COMPUTED_VALUE"""),0.0)</f>
        <v>0</v>
      </c>
      <c r="ND54">
        <f>IFERROR(__xludf.DUMMYFUNCTION("""COMPUTED_VALUE"""),0.0)</f>
        <v>0</v>
      </c>
      <c r="NE54">
        <f>IFERROR(__xludf.DUMMYFUNCTION("""COMPUTED_VALUE"""),0.0)</f>
        <v>0</v>
      </c>
      <c r="NF54">
        <f>IFERROR(__xludf.DUMMYFUNCTION("""COMPUTED_VALUE"""),0.0)</f>
        <v>0</v>
      </c>
      <c r="NG54">
        <f>IFERROR(__xludf.DUMMYFUNCTION("""COMPUTED_VALUE"""),0.0)</f>
        <v>0</v>
      </c>
      <c r="NH54">
        <f>IFERROR(__xludf.DUMMYFUNCTION("""COMPUTED_VALUE"""),0.0)</f>
        <v>0</v>
      </c>
      <c r="NI54">
        <f>IFERROR(__xludf.DUMMYFUNCTION("""COMPUTED_VALUE"""),0.0)</f>
        <v>0</v>
      </c>
      <c r="NJ54">
        <f>IFERROR(__xludf.DUMMYFUNCTION("""COMPUTED_VALUE"""),0.0)</f>
        <v>0</v>
      </c>
      <c r="NK54">
        <f>IFERROR(__xludf.DUMMYFUNCTION("""COMPUTED_VALUE"""),0.0)</f>
        <v>0</v>
      </c>
      <c r="NL54">
        <f>IFERROR(__xludf.DUMMYFUNCTION("""COMPUTED_VALUE"""),0.0)</f>
        <v>0</v>
      </c>
      <c r="NM54">
        <f>IFERROR(__xludf.DUMMYFUNCTION("""COMPUTED_VALUE"""),0.0)</f>
        <v>0</v>
      </c>
      <c r="NN54">
        <f>IFERROR(__xludf.DUMMYFUNCTION("""COMPUTED_VALUE"""),0.0)</f>
        <v>0</v>
      </c>
      <c r="NO54">
        <f>IFERROR(__xludf.DUMMYFUNCTION("""COMPUTED_VALUE"""),0.0)</f>
        <v>0</v>
      </c>
      <c r="NP54">
        <f>IFERROR(__xludf.DUMMYFUNCTION("""COMPUTED_VALUE"""),0.0)</f>
        <v>0</v>
      </c>
      <c r="NQ54">
        <f>IFERROR(__xludf.DUMMYFUNCTION("""COMPUTED_VALUE"""),0.0)</f>
        <v>0</v>
      </c>
      <c r="NR54">
        <f>IFERROR(__xludf.DUMMYFUNCTION("""COMPUTED_VALUE"""),0.0)</f>
        <v>0</v>
      </c>
    </row>
    <row r="55" ht="15.75" customHeight="1">
      <c r="A55">
        <f>IFERROR(__xludf.DUMMYFUNCTION("""COMPUTED_VALUE"""),54.0)</f>
        <v>54</v>
      </c>
      <c r="B55" t="str">
        <f>IFERROR(__xludf.DUMMYFUNCTION("""COMPUTED_VALUE"""),"PavleProd")</f>
        <v>PavleProd</v>
      </c>
      <c r="C55" t="str">
        <f>IFERROR(__xludf.DUMMYFUNCTION("""COMPUTED_VALUE"""),"Pavle")</f>
        <v>Pavle</v>
      </c>
      <c r="D55" t="str">
        <f>IFERROR(__xludf.DUMMYFUNCTION("""COMPUTED_VALUE"""),"Prodanović")</f>
        <v>Prodanović</v>
      </c>
      <c r="E55">
        <f>IFERROR(__xludf.DUMMYFUNCTION("""COMPUTED_VALUE"""),112.0)</f>
        <v>112</v>
      </c>
      <c r="F55" t="str">
        <f>IFERROR(__xludf.DUMMYFUNCTION("""COMPUTED_VALUE"""),"ODOBREN")</f>
        <v>ODOBREN</v>
      </c>
      <c r="G55" t="str">
        <f>IFERROR(__xludf.DUMMYFUNCTION("""COMPUTED_VALUE"""),"Stari grad")</f>
        <v>Stari grad</v>
      </c>
      <c r="H55" t="str">
        <f>IFERROR(__xludf.DUMMYFUNCTION("""COMPUTED_VALUE"""),"Elektrotehnička škola Nikola Tesla")</f>
        <v>Elektrotehnička škola Nikola Tesla</v>
      </c>
      <c r="I55" t="str">
        <f>IFERROR(__xludf.DUMMYFUNCTION("""COMPUTED_VALUE"""),"IV")</f>
        <v>IV</v>
      </c>
      <c r="J55" t="str">
        <f>IFERROR(__xludf.DUMMYFUNCTION("""COMPUTED_VALUE"""),"B")</f>
        <v>B</v>
      </c>
      <c r="K55" t="str">
        <f>IFERROR(__xludf.DUMMYFUNCTION("""COMPUTED_VALUE"""),"Biljana Stefanović")</f>
        <v>Biljana Stefanović</v>
      </c>
      <c r="L55" t="str">
        <f>IFERROR(__xludf.DUMMYFUNCTION("""COMPUTED_VALUE"""),"x")</f>
        <v>x</v>
      </c>
      <c r="M55">
        <f>IFERROR(__xludf.DUMMYFUNCTION("""COMPUTED_VALUE"""),100.0)</f>
        <v>100</v>
      </c>
      <c r="N55">
        <f>IFERROR(__xludf.DUMMYFUNCTION("""COMPUTED_VALUE"""),12.0)</f>
        <v>12</v>
      </c>
      <c r="O55">
        <f>IFERROR(__xludf.DUMMYFUNCTION("""COMPUTED_VALUE"""),0.0)</f>
        <v>0</v>
      </c>
      <c r="P55" t="str">
        <f>IFERROR(__xludf.DUMMYFUNCTION("""COMPUTED_VALUE"""),"-")</f>
        <v>-</v>
      </c>
      <c r="Q55" t="str">
        <f>IFERROR(__xludf.DUMMYFUNCTION("""COMPUTED_VALUE"""),"-")</f>
        <v>-</v>
      </c>
      <c r="R55" t="str">
        <f>IFERROR(__xludf.DUMMYFUNCTION("""COMPUTED_VALUE"""),"-")</f>
        <v>-</v>
      </c>
      <c r="S55" t="str">
        <f>IFERROR(__xludf.DUMMYFUNCTION("""COMPUTED_VALUE"""),"x")</f>
        <v>x</v>
      </c>
      <c r="T55" t="str">
        <f>IFERROR(__xludf.DUMMYFUNCTION("""COMPUTED_VALUE"""),"x")</f>
        <v>x</v>
      </c>
      <c r="U55" t="str">
        <f>IFERROR(__xludf.DUMMYFUNCTION("""COMPUTED_VALUE"""),"OK")</f>
        <v>OK</v>
      </c>
      <c r="V55" t="str">
        <f>IFERROR(__xludf.DUMMYFUNCTION("""COMPUTED_VALUE"""),"OK")</f>
        <v>OK</v>
      </c>
      <c r="W55" t="str">
        <f>IFERROR(__xludf.DUMMYFUNCTION("""COMPUTED_VALUE"""),"OK")</f>
        <v>OK</v>
      </c>
      <c r="X55" t="str">
        <f>IFERROR(__xludf.DUMMYFUNCTION("""COMPUTED_VALUE"""),"OK")</f>
        <v>OK</v>
      </c>
      <c r="Y55" t="str">
        <f>IFERROR(__xludf.DUMMYFUNCTION("""COMPUTED_VALUE"""),"OK")</f>
        <v>OK</v>
      </c>
      <c r="Z55" t="str">
        <f>IFERROR(__xludf.DUMMYFUNCTION("""COMPUTED_VALUE"""),"OK")</f>
        <v>OK</v>
      </c>
      <c r="AA55" t="str">
        <f>IFERROR(__xludf.DUMMYFUNCTION("""COMPUTED_VALUE"""),"OK")</f>
        <v>OK</v>
      </c>
      <c r="AB55" t="str">
        <f>IFERROR(__xludf.DUMMYFUNCTION("""COMPUTED_VALUE"""),"OK")</f>
        <v>OK</v>
      </c>
      <c r="AC55" t="str">
        <f>IFERROR(__xludf.DUMMYFUNCTION("""COMPUTED_VALUE"""),"OK")</f>
        <v>OK</v>
      </c>
      <c r="AD55" t="str">
        <f>IFERROR(__xludf.DUMMYFUNCTION("""COMPUTED_VALUE"""),"OK")</f>
        <v>OK</v>
      </c>
      <c r="AE55" t="str">
        <f>IFERROR(__xludf.DUMMYFUNCTION("""COMPUTED_VALUE"""),"OK")</f>
        <v>OK</v>
      </c>
      <c r="AF55" t="str">
        <f>IFERROR(__xludf.DUMMYFUNCTION("""COMPUTED_VALUE"""),"OK")</f>
        <v>OK</v>
      </c>
      <c r="AG55" t="str">
        <f>IFERROR(__xludf.DUMMYFUNCTION("""COMPUTED_VALUE"""),"OK")</f>
        <v>OK</v>
      </c>
      <c r="AH55" t="str">
        <f>IFERROR(__xludf.DUMMYFUNCTION("""COMPUTED_VALUE"""),"OK")</f>
        <v>OK</v>
      </c>
      <c r="AI55" t="str">
        <f>IFERROR(__xludf.DUMMYFUNCTION("""COMPUTED_VALUE"""),"OK")</f>
        <v>OK</v>
      </c>
      <c r="AJ55" t="str">
        <f>IFERROR(__xludf.DUMMYFUNCTION("""COMPUTED_VALUE"""),"OK")</f>
        <v>OK</v>
      </c>
      <c r="AK55" t="str">
        <f>IFERROR(__xludf.DUMMYFUNCTION("""COMPUTED_VALUE"""),"OK")</f>
        <v>OK</v>
      </c>
      <c r="AL55" t="str">
        <f>IFERROR(__xludf.DUMMYFUNCTION("""COMPUTED_VALUE"""),"OK")</f>
        <v>OK</v>
      </c>
      <c r="AM55" t="str">
        <f>IFERROR(__xludf.DUMMYFUNCTION("""COMPUTED_VALUE"""),"OK")</f>
        <v>OK</v>
      </c>
      <c r="AN55" t="str">
        <f>IFERROR(__xludf.DUMMYFUNCTION("""COMPUTED_VALUE"""),"OK")</f>
        <v>OK</v>
      </c>
      <c r="AO55" t="str">
        <f>IFERROR(__xludf.DUMMYFUNCTION("""COMPUTED_VALUE"""),"OK")</f>
        <v>OK</v>
      </c>
      <c r="AP55" t="str">
        <f>IFERROR(__xludf.DUMMYFUNCTION("""COMPUTED_VALUE"""),"OK")</f>
        <v>OK</v>
      </c>
      <c r="AQ55" t="str">
        <f>IFERROR(__xludf.DUMMYFUNCTION("""COMPUTED_VALUE"""),"OK")</f>
        <v>OK</v>
      </c>
      <c r="AR55" t="str">
        <f>IFERROR(__xludf.DUMMYFUNCTION("""COMPUTED_VALUE"""),"OK")</f>
        <v>OK</v>
      </c>
      <c r="AS55" t="str">
        <f>IFERROR(__xludf.DUMMYFUNCTION("""COMPUTED_VALUE"""),"OK")</f>
        <v>OK</v>
      </c>
      <c r="AT55" t="str">
        <f>IFERROR(__xludf.DUMMYFUNCTION("""COMPUTED_VALUE"""),"OK")</f>
        <v>OK</v>
      </c>
      <c r="AU55" t="str">
        <f>IFERROR(__xludf.DUMMYFUNCTION("""COMPUTED_VALUE"""),"OK")</f>
        <v>OK</v>
      </c>
      <c r="AV55" t="str">
        <f>IFERROR(__xludf.DUMMYFUNCTION("""COMPUTED_VALUE"""),"OK")</f>
        <v>OK</v>
      </c>
      <c r="AW55" t="str">
        <f>IFERROR(__xludf.DUMMYFUNCTION("""COMPUTED_VALUE"""),"OK")</f>
        <v>OK</v>
      </c>
      <c r="AX55" t="str">
        <f>IFERROR(__xludf.DUMMYFUNCTION("""COMPUTED_VALUE"""),"OK")</f>
        <v>OK</v>
      </c>
      <c r="AY55" t="str">
        <f>IFERROR(__xludf.DUMMYFUNCTION("""COMPUTED_VALUE"""),"OK")</f>
        <v>OK</v>
      </c>
      <c r="AZ55" t="str">
        <f>IFERROR(__xludf.DUMMYFUNCTION("""COMPUTED_VALUE"""),"OK")</f>
        <v>OK</v>
      </c>
      <c r="BA55" t="str">
        <f>IFERROR(__xludf.DUMMYFUNCTION("""COMPUTED_VALUE"""),"OK")</f>
        <v>OK</v>
      </c>
      <c r="BB55" t="str">
        <f>IFERROR(__xludf.DUMMYFUNCTION("""COMPUTED_VALUE"""),"OK")</f>
        <v>OK</v>
      </c>
      <c r="BC55" t="str">
        <f>IFERROR(__xludf.DUMMYFUNCTION("""COMPUTED_VALUE"""),"OK")</f>
        <v>OK</v>
      </c>
      <c r="BD55" t="str">
        <f>IFERROR(__xludf.DUMMYFUNCTION("""COMPUTED_VALUE"""),"OK")</f>
        <v>OK</v>
      </c>
      <c r="BE55" t="str">
        <f>IFERROR(__xludf.DUMMYFUNCTION("""COMPUTED_VALUE"""),"OK")</f>
        <v>OK</v>
      </c>
      <c r="BF55" t="str">
        <f>IFERROR(__xludf.DUMMYFUNCTION("""COMPUTED_VALUE"""),"OK")</f>
        <v>OK</v>
      </c>
      <c r="BG55" t="str">
        <f>IFERROR(__xludf.DUMMYFUNCTION("""COMPUTED_VALUE"""),"OK")</f>
        <v>OK</v>
      </c>
      <c r="BH55" t="str">
        <f>IFERROR(__xludf.DUMMYFUNCTION("""COMPUTED_VALUE"""),"OK")</f>
        <v>OK</v>
      </c>
      <c r="BI55" t="str">
        <f>IFERROR(__xludf.DUMMYFUNCTION("""COMPUTED_VALUE"""),"OK")</f>
        <v>OK</v>
      </c>
      <c r="BJ55" t="str">
        <f>IFERROR(__xludf.DUMMYFUNCTION("""COMPUTED_VALUE"""),"OK")</f>
        <v>OK</v>
      </c>
      <c r="BK55" t="str">
        <f>IFERROR(__xludf.DUMMYFUNCTION("""COMPUTED_VALUE"""),"x")</f>
        <v>x</v>
      </c>
      <c r="BL55" t="str">
        <f>IFERROR(__xludf.DUMMYFUNCTION("""COMPUTED_VALUE"""),"OK")</f>
        <v>OK</v>
      </c>
      <c r="BM55" t="str">
        <f>IFERROR(__xludf.DUMMYFUNCTION("""COMPUTED_VALUE"""),"OK")</f>
        <v>OK</v>
      </c>
      <c r="BN55" t="str">
        <f>IFERROR(__xludf.DUMMYFUNCTION("""COMPUTED_VALUE"""),"WA")</f>
        <v>WA</v>
      </c>
      <c r="BO55" t="str">
        <f>IFERROR(__xludf.DUMMYFUNCTION("""COMPUTED_VALUE"""),"OK")</f>
        <v>OK</v>
      </c>
      <c r="BP55" t="str">
        <f>IFERROR(__xludf.DUMMYFUNCTION("""COMPUTED_VALUE"""),"WA")</f>
        <v>WA</v>
      </c>
      <c r="BQ55" t="str">
        <f>IFERROR(__xludf.DUMMYFUNCTION("""COMPUTED_VALUE"""),"OK")</f>
        <v>OK</v>
      </c>
      <c r="BR55" t="str">
        <f>IFERROR(__xludf.DUMMYFUNCTION("""COMPUTED_VALUE"""),"WA")</f>
        <v>WA</v>
      </c>
      <c r="BS55" t="str">
        <f>IFERROR(__xludf.DUMMYFUNCTION("""COMPUTED_VALUE"""),"OK")</f>
        <v>OK</v>
      </c>
      <c r="BT55" t="str">
        <f>IFERROR(__xludf.DUMMYFUNCTION("""COMPUTED_VALUE"""),"OK")</f>
        <v>OK</v>
      </c>
      <c r="BU55" t="str">
        <f>IFERROR(__xludf.DUMMYFUNCTION("""COMPUTED_VALUE"""),"OK")</f>
        <v>OK</v>
      </c>
      <c r="BV55" t="str">
        <f>IFERROR(__xludf.DUMMYFUNCTION("""COMPUTED_VALUE"""),"OK")</f>
        <v>OK</v>
      </c>
      <c r="BW55" t="str">
        <f>IFERROR(__xludf.DUMMYFUNCTION("""COMPUTED_VALUE"""),"OK")</f>
        <v>OK</v>
      </c>
      <c r="BX55" t="str">
        <f>IFERROR(__xludf.DUMMYFUNCTION("""COMPUTED_VALUE"""),"OK")</f>
        <v>OK</v>
      </c>
      <c r="BY55" t="str">
        <f>IFERROR(__xludf.DUMMYFUNCTION("""COMPUTED_VALUE"""),"OK")</f>
        <v>OK</v>
      </c>
      <c r="BZ55" t="str">
        <f>IFERROR(__xludf.DUMMYFUNCTION("""COMPUTED_VALUE"""),"WA")</f>
        <v>WA</v>
      </c>
      <c r="CA55" t="str">
        <f>IFERROR(__xludf.DUMMYFUNCTION("""COMPUTED_VALUE"""),"WA")</f>
        <v>WA</v>
      </c>
      <c r="CB55" t="str">
        <f>IFERROR(__xludf.DUMMYFUNCTION("""COMPUTED_VALUE"""),"WA")</f>
        <v>WA</v>
      </c>
      <c r="CC55" t="str">
        <f>IFERROR(__xludf.DUMMYFUNCTION("""COMPUTED_VALUE"""),"WA")</f>
        <v>WA</v>
      </c>
      <c r="CD55" t="str">
        <f>IFERROR(__xludf.DUMMYFUNCTION("""COMPUTED_VALUE"""),"WA")</f>
        <v>WA</v>
      </c>
      <c r="CE55" t="str">
        <f>IFERROR(__xludf.DUMMYFUNCTION("""COMPUTED_VALUE"""),"WA")</f>
        <v>WA</v>
      </c>
      <c r="CF55" t="str">
        <f>IFERROR(__xludf.DUMMYFUNCTION("""COMPUTED_VALUE"""),"WA")</f>
        <v>WA</v>
      </c>
      <c r="CG55" t="str">
        <f>IFERROR(__xludf.DUMMYFUNCTION("""COMPUTED_VALUE"""),"WA")</f>
        <v>WA</v>
      </c>
      <c r="CH55" t="str">
        <f>IFERROR(__xludf.DUMMYFUNCTION("""COMPUTED_VALUE"""),"WA")</f>
        <v>WA</v>
      </c>
      <c r="CI55" t="str">
        <f>IFERROR(__xludf.DUMMYFUNCTION("""COMPUTED_VALUE"""),"WA")</f>
        <v>WA</v>
      </c>
      <c r="CJ55" t="str">
        <f>IFERROR(__xludf.DUMMYFUNCTION("""COMPUTED_VALUE"""),"WA")</f>
        <v>WA</v>
      </c>
      <c r="CK55" t="str">
        <f>IFERROR(__xludf.DUMMYFUNCTION("""COMPUTED_VALUE"""),"WA")</f>
        <v>WA</v>
      </c>
      <c r="CL55" t="str">
        <f>IFERROR(__xludf.DUMMYFUNCTION("""COMPUTED_VALUE"""),"WA")</f>
        <v>WA</v>
      </c>
      <c r="CM55" t="str">
        <f>IFERROR(__xludf.DUMMYFUNCTION("""COMPUTED_VALUE"""),"WA")</f>
        <v>WA</v>
      </c>
      <c r="CN55" t="str">
        <f>IFERROR(__xludf.DUMMYFUNCTION("""COMPUTED_VALUE"""),"WA")</f>
        <v>WA</v>
      </c>
      <c r="CO55" t="str">
        <f>IFERROR(__xludf.DUMMYFUNCTION("""COMPUTED_VALUE"""),"WA")</f>
        <v>WA</v>
      </c>
      <c r="CP55" t="str">
        <f>IFERROR(__xludf.DUMMYFUNCTION("""COMPUTED_VALUE"""),"WA")</f>
        <v>WA</v>
      </c>
      <c r="CQ55" t="str">
        <f>IFERROR(__xludf.DUMMYFUNCTION("""COMPUTED_VALUE"""),"OK")</f>
        <v>OK</v>
      </c>
      <c r="CR55" t="str">
        <f>IFERROR(__xludf.DUMMYFUNCTION("""COMPUTED_VALUE"""),"WA")</f>
        <v>WA</v>
      </c>
      <c r="CS55" t="str">
        <f>IFERROR(__xludf.DUMMYFUNCTION("""COMPUTED_VALUE"""),"x")</f>
        <v>x</v>
      </c>
      <c r="CT55" t="str">
        <f>IFERROR(__xludf.DUMMYFUNCTION("""COMPUTED_VALUE"""),"OK")</f>
        <v>OK</v>
      </c>
      <c r="CU55" t="str">
        <f>IFERROR(__xludf.DUMMYFUNCTION("""COMPUTED_VALUE"""),"OK")</f>
        <v>OK</v>
      </c>
      <c r="CV55" t="str">
        <f>IFERROR(__xludf.DUMMYFUNCTION("""COMPUTED_VALUE"""),"WA")</f>
        <v>WA</v>
      </c>
      <c r="CW55" t="str">
        <f>IFERROR(__xludf.DUMMYFUNCTION("""COMPUTED_VALUE"""),"OK")</f>
        <v>OK</v>
      </c>
      <c r="CX55" t="str">
        <f>IFERROR(__xludf.DUMMYFUNCTION("""COMPUTED_VALUE"""),"WA")</f>
        <v>WA</v>
      </c>
      <c r="CY55" t="str">
        <f>IFERROR(__xludf.DUMMYFUNCTION("""COMPUTED_VALUE"""),"OK")</f>
        <v>OK</v>
      </c>
      <c r="CZ55" t="str">
        <f>IFERROR(__xludf.DUMMYFUNCTION("""COMPUTED_VALUE"""),"WA")</f>
        <v>WA</v>
      </c>
      <c r="DA55" t="str">
        <f>IFERROR(__xludf.DUMMYFUNCTION("""COMPUTED_VALUE"""),"WA")</f>
        <v>WA</v>
      </c>
      <c r="DB55" t="str">
        <f>IFERROR(__xludf.DUMMYFUNCTION("""COMPUTED_VALUE"""),"WA")</f>
        <v>WA</v>
      </c>
      <c r="DC55" t="str">
        <f>IFERROR(__xludf.DUMMYFUNCTION("""COMPUTED_VALUE"""),"WA")</f>
        <v>WA</v>
      </c>
      <c r="DD55" t="str">
        <f>IFERROR(__xludf.DUMMYFUNCTION("""COMPUTED_VALUE"""),"WA")</f>
        <v>WA</v>
      </c>
      <c r="DE55" t="str">
        <f>IFERROR(__xludf.DUMMYFUNCTION("""COMPUTED_VALUE"""),"WA")</f>
        <v>WA</v>
      </c>
      <c r="DF55" t="str">
        <f>IFERROR(__xludf.DUMMYFUNCTION("""COMPUTED_VALUE"""),"WA")</f>
        <v>WA</v>
      </c>
      <c r="DG55" t="str">
        <f>IFERROR(__xludf.DUMMYFUNCTION("""COMPUTED_VALUE"""),"WA")</f>
        <v>WA</v>
      </c>
      <c r="DH55" t="str">
        <f>IFERROR(__xludf.DUMMYFUNCTION("""COMPUTED_VALUE"""),"WA")</f>
        <v>WA</v>
      </c>
      <c r="DI55" t="str">
        <f>IFERROR(__xludf.DUMMYFUNCTION("""COMPUTED_VALUE"""),"WA")</f>
        <v>WA</v>
      </c>
      <c r="DJ55" t="str">
        <f>IFERROR(__xludf.DUMMYFUNCTION("""COMPUTED_VALUE"""),"WA")</f>
        <v>WA</v>
      </c>
      <c r="DK55" t="str">
        <f>IFERROR(__xludf.DUMMYFUNCTION("""COMPUTED_VALUE"""),"WA")</f>
        <v>WA</v>
      </c>
      <c r="DL55" t="str">
        <f>IFERROR(__xludf.DUMMYFUNCTION("""COMPUTED_VALUE"""),"WA")</f>
        <v>WA</v>
      </c>
      <c r="DM55" t="str">
        <f>IFERROR(__xludf.DUMMYFUNCTION("""COMPUTED_VALUE"""),"WA")</f>
        <v>WA</v>
      </c>
      <c r="DN55" t="str">
        <f>IFERROR(__xludf.DUMMYFUNCTION("""COMPUTED_VALUE"""),"WA")</f>
        <v>WA</v>
      </c>
      <c r="DO55" t="str">
        <f>IFERROR(__xludf.DUMMYFUNCTION("""COMPUTED_VALUE"""),"WA")</f>
        <v>WA</v>
      </c>
      <c r="DP55" t="str">
        <f>IFERROR(__xludf.DUMMYFUNCTION("""COMPUTED_VALUE"""),"WA")</f>
        <v>WA</v>
      </c>
      <c r="DQ55" t="str">
        <f>IFERROR(__xludf.DUMMYFUNCTION("""COMPUTED_VALUE"""),"WA")</f>
        <v>WA</v>
      </c>
      <c r="DR55" t="str">
        <f>IFERROR(__xludf.DUMMYFUNCTION("""COMPUTED_VALUE"""),"WA")</f>
        <v>WA</v>
      </c>
      <c r="DS55" t="str">
        <f>IFERROR(__xludf.DUMMYFUNCTION("""COMPUTED_VALUE"""),"WA")</f>
        <v>WA</v>
      </c>
      <c r="DT55" t="str">
        <f>IFERROR(__xludf.DUMMYFUNCTION("""COMPUTED_VALUE"""),"WA")</f>
        <v>WA</v>
      </c>
      <c r="DU55" t="str">
        <f>IFERROR(__xludf.DUMMYFUNCTION("""COMPUTED_VALUE"""),"WA")</f>
        <v>WA</v>
      </c>
      <c r="DV55" t="str">
        <f>IFERROR(__xludf.DUMMYFUNCTION("""COMPUTED_VALUE"""),"WA")</f>
        <v>WA</v>
      </c>
      <c r="DW55" t="str">
        <f>IFERROR(__xludf.DUMMYFUNCTION("""COMPUTED_VALUE"""),"WA")</f>
        <v>WA</v>
      </c>
      <c r="DX55" t="str">
        <f>IFERROR(__xludf.DUMMYFUNCTION("""COMPUTED_VALUE"""),"WA")</f>
        <v>WA</v>
      </c>
      <c r="DY55" t="str">
        <f>IFERROR(__xludf.DUMMYFUNCTION("""COMPUTED_VALUE"""),"WA")</f>
        <v>WA</v>
      </c>
      <c r="DZ55" t="str">
        <f>IFERROR(__xludf.DUMMYFUNCTION("""COMPUTED_VALUE"""),"x")</f>
        <v>x</v>
      </c>
      <c r="EA55" t="str">
        <f>IFERROR(__xludf.DUMMYFUNCTION("""COMPUTED_VALUE"""),"-")</f>
        <v>-</v>
      </c>
      <c r="EB55" t="str">
        <f>IFERROR(__xludf.DUMMYFUNCTION("""COMPUTED_VALUE"""),"-")</f>
        <v>-</v>
      </c>
      <c r="EC55" t="str">
        <f>IFERROR(__xludf.DUMMYFUNCTION("""COMPUTED_VALUE"""),"-")</f>
        <v>-</v>
      </c>
      <c r="ED55" t="str">
        <f>IFERROR(__xludf.DUMMYFUNCTION("""COMPUTED_VALUE"""),"-")</f>
        <v>-</v>
      </c>
      <c r="EE55" t="str">
        <f>IFERROR(__xludf.DUMMYFUNCTION("""COMPUTED_VALUE"""),"-")</f>
        <v>-</v>
      </c>
      <c r="EF55" t="str">
        <f>IFERROR(__xludf.DUMMYFUNCTION("""COMPUTED_VALUE"""),"-")</f>
        <v>-</v>
      </c>
      <c r="EG55" t="str">
        <f>IFERROR(__xludf.DUMMYFUNCTION("""COMPUTED_VALUE"""),"-")</f>
        <v>-</v>
      </c>
      <c r="EH55" t="str">
        <f>IFERROR(__xludf.DUMMYFUNCTION("""COMPUTED_VALUE"""),"-")</f>
        <v>-</v>
      </c>
      <c r="EI55" t="str">
        <f>IFERROR(__xludf.DUMMYFUNCTION("""COMPUTED_VALUE"""),"-")</f>
        <v>-</v>
      </c>
      <c r="EJ55" t="str">
        <f>IFERROR(__xludf.DUMMYFUNCTION("""COMPUTED_VALUE"""),"-")</f>
        <v>-</v>
      </c>
      <c r="EK55" t="str">
        <f>IFERROR(__xludf.DUMMYFUNCTION("""COMPUTED_VALUE"""),"-")</f>
        <v>-</v>
      </c>
      <c r="EL55" t="str">
        <f>IFERROR(__xludf.DUMMYFUNCTION("""COMPUTED_VALUE"""),"-")</f>
        <v>-</v>
      </c>
      <c r="EM55" t="str">
        <f>IFERROR(__xludf.DUMMYFUNCTION("""COMPUTED_VALUE"""),"-")</f>
        <v>-</v>
      </c>
      <c r="EN55" t="str">
        <f>IFERROR(__xludf.DUMMYFUNCTION("""COMPUTED_VALUE"""),"-")</f>
        <v>-</v>
      </c>
      <c r="EO55" t="str">
        <f>IFERROR(__xludf.DUMMYFUNCTION("""COMPUTED_VALUE"""),"-")</f>
        <v>-</v>
      </c>
      <c r="EP55" t="str">
        <f>IFERROR(__xludf.DUMMYFUNCTION("""COMPUTED_VALUE"""),"-")</f>
        <v>-</v>
      </c>
      <c r="EQ55" t="str">
        <f>IFERROR(__xludf.DUMMYFUNCTION("""COMPUTED_VALUE"""),"x")</f>
        <v>x</v>
      </c>
      <c r="ER55" t="str">
        <f>IFERROR(__xludf.DUMMYFUNCTION("""COMPUTED_VALUE"""),"-")</f>
        <v>-</v>
      </c>
      <c r="ES55" t="str">
        <f>IFERROR(__xludf.DUMMYFUNCTION("""COMPUTED_VALUE"""),"-")</f>
        <v>-</v>
      </c>
      <c r="ET55" t="str">
        <f>IFERROR(__xludf.DUMMYFUNCTION("""COMPUTED_VALUE"""),"-")</f>
        <v>-</v>
      </c>
      <c r="EU55" t="str">
        <f>IFERROR(__xludf.DUMMYFUNCTION("""COMPUTED_VALUE"""),"-")</f>
        <v>-</v>
      </c>
      <c r="EV55" t="str">
        <f>IFERROR(__xludf.DUMMYFUNCTION("""COMPUTED_VALUE"""),"-")</f>
        <v>-</v>
      </c>
      <c r="EW55" t="str">
        <f>IFERROR(__xludf.DUMMYFUNCTION("""COMPUTED_VALUE"""),"-")</f>
        <v>-</v>
      </c>
      <c r="EX55" t="str">
        <f>IFERROR(__xludf.DUMMYFUNCTION("""COMPUTED_VALUE"""),"-")</f>
        <v>-</v>
      </c>
      <c r="EY55" t="str">
        <f>IFERROR(__xludf.DUMMYFUNCTION("""COMPUTED_VALUE"""),"-")</f>
        <v>-</v>
      </c>
      <c r="EZ55" t="str">
        <f>IFERROR(__xludf.DUMMYFUNCTION("""COMPUTED_VALUE"""),"-")</f>
        <v>-</v>
      </c>
      <c r="FA55" t="str">
        <f>IFERROR(__xludf.DUMMYFUNCTION("""COMPUTED_VALUE"""),"-")</f>
        <v>-</v>
      </c>
      <c r="FB55" t="str">
        <f>IFERROR(__xludf.DUMMYFUNCTION("""COMPUTED_VALUE"""),"-")</f>
        <v>-</v>
      </c>
      <c r="FC55" t="str">
        <f>IFERROR(__xludf.DUMMYFUNCTION("""COMPUTED_VALUE"""),"-")</f>
        <v>-</v>
      </c>
      <c r="FD55" t="str">
        <f>IFERROR(__xludf.DUMMYFUNCTION("""COMPUTED_VALUE"""),"-")</f>
        <v>-</v>
      </c>
      <c r="FE55" t="str">
        <f>IFERROR(__xludf.DUMMYFUNCTION("""COMPUTED_VALUE"""),"-")</f>
        <v>-</v>
      </c>
      <c r="FF55" t="str">
        <f>IFERROR(__xludf.DUMMYFUNCTION("""COMPUTED_VALUE"""),"-")</f>
        <v>-</v>
      </c>
      <c r="FG55" t="str">
        <f>IFERROR(__xludf.DUMMYFUNCTION("""COMPUTED_VALUE"""),"-")</f>
        <v>-</v>
      </c>
      <c r="FH55" t="str">
        <f>IFERROR(__xludf.DUMMYFUNCTION("""COMPUTED_VALUE"""),"-")</f>
        <v>-</v>
      </c>
      <c r="FI55" t="str">
        <f>IFERROR(__xludf.DUMMYFUNCTION("""COMPUTED_VALUE"""),"-")</f>
        <v>-</v>
      </c>
      <c r="FJ55" t="str">
        <f>IFERROR(__xludf.DUMMYFUNCTION("""COMPUTED_VALUE"""),"-")</f>
        <v>-</v>
      </c>
      <c r="FK55" t="str">
        <f>IFERROR(__xludf.DUMMYFUNCTION("""COMPUTED_VALUE"""),"-")</f>
        <v>-</v>
      </c>
      <c r="FL55" t="str">
        <f>IFERROR(__xludf.DUMMYFUNCTION("""COMPUTED_VALUE"""),"-")</f>
        <v>-</v>
      </c>
      <c r="FM55" t="str">
        <f>IFERROR(__xludf.DUMMYFUNCTION("""COMPUTED_VALUE"""),"-")</f>
        <v>-</v>
      </c>
      <c r="FN55" t="str">
        <f>IFERROR(__xludf.DUMMYFUNCTION("""COMPUTED_VALUE"""),"-")</f>
        <v>-</v>
      </c>
      <c r="FO55" t="str">
        <f>IFERROR(__xludf.DUMMYFUNCTION("""COMPUTED_VALUE"""),"-")</f>
        <v>-</v>
      </c>
      <c r="FP55" t="str">
        <f>IFERROR(__xludf.DUMMYFUNCTION("""COMPUTED_VALUE"""),"-")</f>
        <v>-</v>
      </c>
      <c r="FQ55" t="str">
        <f>IFERROR(__xludf.DUMMYFUNCTION("""COMPUTED_VALUE"""),"-")</f>
        <v>-</v>
      </c>
      <c r="FR55" t="str">
        <f>IFERROR(__xludf.DUMMYFUNCTION("""COMPUTED_VALUE"""),"-")</f>
        <v>-</v>
      </c>
      <c r="FS55" t="str">
        <f>IFERROR(__xludf.DUMMYFUNCTION("""COMPUTED_VALUE"""),"-")</f>
        <v>-</v>
      </c>
      <c r="FT55" t="str">
        <f>IFERROR(__xludf.DUMMYFUNCTION("""COMPUTED_VALUE"""),"x")</f>
        <v>x</v>
      </c>
      <c r="FU55" t="str">
        <f>IFERROR(__xludf.DUMMYFUNCTION("""COMPUTED_VALUE"""),"-")</f>
        <v>-</v>
      </c>
      <c r="FV55" t="str">
        <f>IFERROR(__xludf.DUMMYFUNCTION("""COMPUTED_VALUE"""),"-")</f>
        <v>-</v>
      </c>
      <c r="FW55" t="str">
        <f>IFERROR(__xludf.DUMMYFUNCTION("""COMPUTED_VALUE"""),"-")</f>
        <v>-</v>
      </c>
      <c r="FX55" t="str">
        <f>IFERROR(__xludf.DUMMYFUNCTION("""COMPUTED_VALUE"""),"-")</f>
        <v>-</v>
      </c>
      <c r="FY55" t="str">
        <f>IFERROR(__xludf.DUMMYFUNCTION("""COMPUTED_VALUE"""),"-")</f>
        <v>-</v>
      </c>
      <c r="FZ55" t="str">
        <f>IFERROR(__xludf.DUMMYFUNCTION("""COMPUTED_VALUE"""),"-")</f>
        <v>-</v>
      </c>
      <c r="GA55" t="str">
        <f>IFERROR(__xludf.DUMMYFUNCTION("""COMPUTED_VALUE"""),"-")</f>
        <v>-</v>
      </c>
      <c r="GB55" t="str">
        <f>IFERROR(__xludf.DUMMYFUNCTION("""COMPUTED_VALUE"""),"-")</f>
        <v>-</v>
      </c>
      <c r="GC55" t="str">
        <f>IFERROR(__xludf.DUMMYFUNCTION("""COMPUTED_VALUE"""),"-")</f>
        <v>-</v>
      </c>
      <c r="GD55" t="str">
        <f>IFERROR(__xludf.DUMMYFUNCTION("""COMPUTED_VALUE"""),"-")</f>
        <v>-</v>
      </c>
      <c r="GE55" t="str">
        <f>IFERROR(__xludf.DUMMYFUNCTION("""COMPUTED_VALUE"""),"-")</f>
        <v>-</v>
      </c>
      <c r="GF55" t="str">
        <f>IFERROR(__xludf.DUMMYFUNCTION("""COMPUTED_VALUE"""),"-")</f>
        <v>-</v>
      </c>
      <c r="GG55" t="str">
        <f>IFERROR(__xludf.DUMMYFUNCTION("""COMPUTED_VALUE"""),"-")</f>
        <v>-</v>
      </c>
      <c r="GH55" t="str">
        <f>IFERROR(__xludf.DUMMYFUNCTION("""COMPUTED_VALUE"""),"-")</f>
        <v>-</v>
      </c>
      <c r="GI55" t="str">
        <f>IFERROR(__xludf.DUMMYFUNCTION("""COMPUTED_VALUE"""),"-")</f>
        <v>-</v>
      </c>
      <c r="GJ55" t="str">
        <f>IFERROR(__xludf.DUMMYFUNCTION("""COMPUTED_VALUE"""),"-")</f>
        <v>-</v>
      </c>
      <c r="GK55" t="str">
        <f>IFERROR(__xludf.DUMMYFUNCTION("""COMPUTED_VALUE"""),"-")</f>
        <v>-</v>
      </c>
      <c r="GL55" t="str">
        <f>IFERROR(__xludf.DUMMYFUNCTION("""COMPUTED_VALUE"""),"-")</f>
        <v>-</v>
      </c>
      <c r="GM55" t="str">
        <f>IFERROR(__xludf.DUMMYFUNCTION("""COMPUTED_VALUE"""),"-")</f>
        <v>-</v>
      </c>
      <c r="GN55" t="str">
        <f>IFERROR(__xludf.DUMMYFUNCTION("""COMPUTED_VALUE"""),"-")</f>
        <v>-</v>
      </c>
      <c r="GO55" t="str">
        <f>IFERROR(__xludf.DUMMYFUNCTION("""COMPUTED_VALUE"""),"-")</f>
        <v>-</v>
      </c>
      <c r="GP55" t="str">
        <f>IFERROR(__xludf.DUMMYFUNCTION("""COMPUTED_VALUE"""),"-")</f>
        <v>-</v>
      </c>
      <c r="GQ55" t="str">
        <f>IFERROR(__xludf.DUMMYFUNCTION("""COMPUTED_VALUE"""),"-")</f>
        <v>-</v>
      </c>
      <c r="GR55" t="str">
        <f>IFERROR(__xludf.DUMMYFUNCTION("""COMPUTED_VALUE"""),"-")</f>
        <v>-</v>
      </c>
      <c r="GS55" t="str">
        <f>IFERROR(__xludf.DUMMYFUNCTION("""COMPUTED_VALUE"""),"x")</f>
        <v>x</v>
      </c>
      <c r="GT55" t="str">
        <f>IFERROR(__xludf.DUMMYFUNCTION("""COMPUTED_VALUE"""),"x")</f>
        <v>x</v>
      </c>
      <c r="GU55">
        <f>IFERROR(__xludf.DUMMYFUNCTION("""COMPUTED_VALUE"""),1.0)</f>
        <v>1</v>
      </c>
      <c r="GV55">
        <f>IFERROR(__xludf.DUMMYFUNCTION("""COMPUTED_VALUE"""),1.0)</f>
        <v>1</v>
      </c>
      <c r="GW55">
        <f>IFERROR(__xludf.DUMMYFUNCTION("""COMPUTED_VALUE"""),1.0)</f>
        <v>1</v>
      </c>
      <c r="GX55">
        <f>IFERROR(__xludf.DUMMYFUNCTION("""COMPUTED_VALUE"""),1.0)</f>
        <v>1</v>
      </c>
      <c r="GY55">
        <f>IFERROR(__xludf.DUMMYFUNCTION("""COMPUTED_VALUE"""),1.0)</f>
        <v>1</v>
      </c>
      <c r="GZ55">
        <f>IFERROR(__xludf.DUMMYFUNCTION("""COMPUTED_VALUE"""),1.0)</f>
        <v>1</v>
      </c>
      <c r="HA55">
        <f>IFERROR(__xludf.DUMMYFUNCTION("""COMPUTED_VALUE"""),1.0)</f>
        <v>1</v>
      </c>
      <c r="HB55">
        <f>IFERROR(__xludf.DUMMYFUNCTION("""COMPUTED_VALUE"""),1.0)</f>
        <v>1</v>
      </c>
      <c r="HC55">
        <f>IFERROR(__xludf.DUMMYFUNCTION("""COMPUTED_VALUE"""),1.0)</f>
        <v>1</v>
      </c>
      <c r="HD55">
        <f>IFERROR(__xludf.DUMMYFUNCTION("""COMPUTED_VALUE"""),1.0)</f>
        <v>1</v>
      </c>
      <c r="HE55">
        <f>IFERROR(__xludf.DUMMYFUNCTION("""COMPUTED_VALUE"""),1.0)</f>
        <v>1</v>
      </c>
      <c r="HF55">
        <f>IFERROR(__xludf.DUMMYFUNCTION("""COMPUTED_VALUE"""),1.0)</f>
        <v>1</v>
      </c>
      <c r="HG55">
        <f>IFERROR(__xludf.DUMMYFUNCTION("""COMPUTED_VALUE"""),1.0)</f>
        <v>1</v>
      </c>
      <c r="HH55">
        <f>IFERROR(__xludf.DUMMYFUNCTION("""COMPUTED_VALUE"""),1.0)</f>
        <v>1</v>
      </c>
      <c r="HI55">
        <f>IFERROR(__xludf.DUMMYFUNCTION("""COMPUTED_VALUE"""),1.0)</f>
        <v>1</v>
      </c>
      <c r="HJ55">
        <f>IFERROR(__xludf.DUMMYFUNCTION("""COMPUTED_VALUE"""),1.0)</f>
        <v>1</v>
      </c>
      <c r="HK55">
        <f>IFERROR(__xludf.DUMMYFUNCTION("""COMPUTED_VALUE"""),1.0)</f>
        <v>1</v>
      </c>
      <c r="HL55">
        <f>IFERROR(__xludf.DUMMYFUNCTION("""COMPUTED_VALUE"""),1.0)</f>
        <v>1</v>
      </c>
      <c r="HM55">
        <f>IFERROR(__xludf.DUMMYFUNCTION("""COMPUTED_VALUE"""),1.0)</f>
        <v>1</v>
      </c>
      <c r="HN55">
        <f>IFERROR(__xludf.DUMMYFUNCTION("""COMPUTED_VALUE"""),1.0)</f>
        <v>1</v>
      </c>
      <c r="HO55">
        <f>IFERROR(__xludf.DUMMYFUNCTION("""COMPUTED_VALUE"""),1.0)</f>
        <v>1</v>
      </c>
      <c r="HP55">
        <f>IFERROR(__xludf.DUMMYFUNCTION("""COMPUTED_VALUE"""),1.0)</f>
        <v>1</v>
      </c>
      <c r="HQ55">
        <f>IFERROR(__xludf.DUMMYFUNCTION("""COMPUTED_VALUE"""),1.0)</f>
        <v>1</v>
      </c>
      <c r="HR55">
        <f>IFERROR(__xludf.DUMMYFUNCTION("""COMPUTED_VALUE"""),1.0)</f>
        <v>1</v>
      </c>
      <c r="HS55">
        <f>IFERROR(__xludf.DUMMYFUNCTION("""COMPUTED_VALUE"""),1.0)</f>
        <v>1</v>
      </c>
      <c r="HT55">
        <f>IFERROR(__xludf.DUMMYFUNCTION("""COMPUTED_VALUE"""),1.0)</f>
        <v>1</v>
      </c>
      <c r="HU55">
        <f>IFERROR(__xludf.DUMMYFUNCTION("""COMPUTED_VALUE"""),1.0)</f>
        <v>1</v>
      </c>
      <c r="HV55">
        <f>IFERROR(__xludf.DUMMYFUNCTION("""COMPUTED_VALUE"""),1.0)</f>
        <v>1</v>
      </c>
      <c r="HW55">
        <f>IFERROR(__xludf.DUMMYFUNCTION("""COMPUTED_VALUE"""),1.0)</f>
        <v>1</v>
      </c>
      <c r="HX55">
        <f>IFERROR(__xludf.DUMMYFUNCTION("""COMPUTED_VALUE"""),1.0)</f>
        <v>1</v>
      </c>
      <c r="HY55">
        <f>IFERROR(__xludf.DUMMYFUNCTION("""COMPUTED_VALUE"""),1.0)</f>
        <v>1</v>
      </c>
      <c r="HZ55">
        <f>IFERROR(__xludf.DUMMYFUNCTION("""COMPUTED_VALUE"""),1.0)</f>
        <v>1</v>
      </c>
      <c r="IA55">
        <f>IFERROR(__xludf.DUMMYFUNCTION("""COMPUTED_VALUE"""),1.0)</f>
        <v>1</v>
      </c>
      <c r="IB55">
        <f>IFERROR(__xludf.DUMMYFUNCTION("""COMPUTED_VALUE"""),1.0)</f>
        <v>1</v>
      </c>
      <c r="IC55">
        <f>IFERROR(__xludf.DUMMYFUNCTION("""COMPUTED_VALUE"""),1.0)</f>
        <v>1</v>
      </c>
      <c r="ID55">
        <f>IFERROR(__xludf.DUMMYFUNCTION("""COMPUTED_VALUE"""),1.0)</f>
        <v>1</v>
      </c>
      <c r="IE55">
        <f>IFERROR(__xludf.DUMMYFUNCTION("""COMPUTED_VALUE"""),1.0)</f>
        <v>1</v>
      </c>
      <c r="IF55">
        <f>IFERROR(__xludf.DUMMYFUNCTION("""COMPUTED_VALUE"""),1.0)</f>
        <v>1</v>
      </c>
      <c r="IG55">
        <f>IFERROR(__xludf.DUMMYFUNCTION("""COMPUTED_VALUE"""),1.0)</f>
        <v>1</v>
      </c>
      <c r="IH55">
        <f>IFERROR(__xludf.DUMMYFUNCTION("""COMPUTED_VALUE"""),1.0)</f>
        <v>1</v>
      </c>
      <c r="II55">
        <f>IFERROR(__xludf.DUMMYFUNCTION("""COMPUTED_VALUE"""),1.0)</f>
        <v>1</v>
      </c>
      <c r="IJ55">
        <f>IFERROR(__xludf.DUMMYFUNCTION("""COMPUTED_VALUE"""),1.0)</f>
        <v>1</v>
      </c>
      <c r="IK55" t="str">
        <f>IFERROR(__xludf.DUMMYFUNCTION("""COMPUTED_VALUE"""),"x")</f>
        <v>x</v>
      </c>
      <c r="IL55">
        <f>IFERROR(__xludf.DUMMYFUNCTION("""COMPUTED_VALUE"""),1.0)</f>
        <v>1</v>
      </c>
      <c r="IM55">
        <f>IFERROR(__xludf.DUMMYFUNCTION("""COMPUTED_VALUE"""),1.0)</f>
        <v>1</v>
      </c>
      <c r="IN55">
        <f>IFERROR(__xludf.DUMMYFUNCTION("""COMPUTED_VALUE"""),0.0)</f>
        <v>0</v>
      </c>
      <c r="IO55">
        <f>IFERROR(__xludf.DUMMYFUNCTION("""COMPUTED_VALUE"""),1.0)</f>
        <v>1</v>
      </c>
      <c r="IP55">
        <f>IFERROR(__xludf.DUMMYFUNCTION("""COMPUTED_VALUE"""),0.0)</f>
        <v>0</v>
      </c>
      <c r="IQ55">
        <f>IFERROR(__xludf.DUMMYFUNCTION("""COMPUTED_VALUE"""),1.0)</f>
        <v>1</v>
      </c>
      <c r="IR55">
        <f>IFERROR(__xludf.DUMMYFUNCTION("""COMPUTED_VALUE"""),0.0)</f>
        <v>0</v>
      </c>
      <c r="IS55">
        <f>IFERROR(__xludf.DUMMYFUNCTION("""COMPUTED_VALUE"""),1.0)</f>
        <v>1</v>
      </c>
      <c r="IT55">
        <f>IFERROR(__xludf.DUMMYFUNCTION("""COMPUTED_VALUE"""),1.0)</f>
        <v>1</v>
      </c>
      <c r="IU55">
        <f>IFERROR(__xludf.DUMMYFUNCTION("""COMPUTED_VALUE"""),1.0)</f>
        <v>1</v>
      </c>
      <c r="IV55">
        <f>IFERROR(__xludf.DUMMYFUNCTION("""COMPUTED_VALUE"""),1.0)</f>
        <v>1</v>
      </c>
      <c r="IW55">
        <f>IFERROR(__xludf.DUMMYFUNCTION("""COMPUTED_VALUE"""),1.0)</f>
        <v>1</v>
      </c>
      <c r="IX55">
        <f>IFERROR(__xludf.DUMMYFUNCTION("""COMPUTED_VALUE"""),1.0)</f>
        <v>1</v>
      </c>
      <c r="IY55">
        <f>IFERROR(__xludf.DUMMYFUNCTION("""COMPUTED_VALUE"""),1.0)</f>
        <v>1</v>
      </c>
      <c r="IZ55">
        <f>IFERROR(__xludf.DUMMYFUNCTION("""COMPUTED_VALUE"""),0.0)</f>
        <v>0</v>
      </c>
      <c r="JA55">
        <f>IFERROR(__xludf.DUMMYFUNCTION("""COMPUTED_VALUE"""),0.0)</f>
        <v>0</v>
      </c>
      <c r="JB55">
        <f>IFERROR(__xludf.DUMMYFUNCTION("""COMPUTED_VALUE"""),0.0)</f>
        <v>0</v>
      </c>
      <c r="JC55">
        <f>IFERROR(__xludf.DUMMYFUNCTION("""COMPUTED_VALUE"""),0.0)</f>
        <v>0</v>
      </c>
      <c r="JD55">
        <f>IFERROR(__xludf.DUMMYFUNCTION("""COMPUTED_VALUE"""),0.0)</f>
        <v>0</v>
      </c>
      <c r="JE55">
        <f>IFERROR(__xludf.DUMMYFUNCTION("""COMPUTED_VALUE"""),0.0)</f>
        <v>0</v>
      </c>
      <c r="JF55">
        <f>IFERROR(__xludf.DUMMYFUNCTION("""COMPUTED_VALUE"""),0.0)</f>
        <v>0</v>
      </c>
      <c r="JG55">
        <f>IFERROR(__xludf.DUMMYFUNCTION("""COMPUTED_VALUE"""),0.0)</f>
        <v>0</v>
      </c>
      <c r="JH55">
        <f>IFERROR(__xludf.DUMMYFUNCTION("""COMPUTED_VALUE"""),0.0)</f>
        <v>0</v>
      </c>
      <c r="JI55">
        <f>IFERROR(__xludf.DUMMYFUNCTION("""COMPUTED_VALUE"""),0.0)</f>
        <v>0</v>
      </c>
      <c r="JJ55">
        <f>IFERROR(__xludf.DUMMYFUNCTION("""COMPUTED_VALUE"""),0.0)</f>
        <v>0</v>
      </c>
      <c r="JK55">
        <f>IFERROR(__xludf.DUMMYFUNCTION("""COMPUTED_VALUE"""),0.0)</f>
        <v>0</v>
      </c>
      <c r="JL55">
        <f>IFERROR(__xludf.DUMMYFUNCTION("""COMPUTED_VALUE"""),0.0)</f>
        <v>0</v>
      </c>
      <c r="JM55">
        <f>IFERROR(__xludf.DUMMYFUNCTION("""COMPUTED_VALUE"""),0.0)</f>
        <v>0</v>
      </c>
      <c r="JN55">
        <f>IFERROR(__xludf.DUMMYFUNCTION("""COMPUTED_VALUE"""),0.0)</f>
        <v>0</v>
      </c>
      <c r="JO55">
        <f>IFERROR(__xludf.DUMMYFUNCTION("""COMPUTED_VALUE"""),0.0)</f>
        <v>0</v>
      </c>
      <c r="JP55">
        <f>IFERROR(__xludf.DUMMYFUNCTION("""COMPUTED_VALUE"""),0.0)</f>
        <v>0</v>
      </c>
      <c r="JQ55">
        <f>IFERROR(__xludf.DUMMYFUNCTION("""COMPUTED_VALUE"""),1.0)</f>
        <v>1</v>
      </c>
      <c r="JR55">
        <f>IFERROR(__xludf.DUMMYFUNCTION("""COMPUTED_VALUE"""),0.0)</f>
        <v>0</v>
      </c>
      <c r="JS55" t="str">
        <f>IFERROR(__xludf.DUMMYFUNCTION("""COMPUTED_VALUE"""),"x")</f>
        <v>x</v>
      </c>
      <c r="JT55">
        <f>IFERROR(__xludf.DUMMYFUNCTION("""COMPUTED_VALUE"""),1.0)</f>
        <v>1</v>
      </c>
      <c r="JU55">
        <f>IFERROR(__xludf.DUMMYFUNCTION("""COMPUTED_VALUE"""),1.0)</f>
        <v>1</v>
      </c>
      <c r="JV55">
        <f>IFERROR(__xludf.DUMMYFUNCTION("""COMPUTED_VALUE"""),0.0)</f>
        <v>0</v>
      </c>
      <c r="JW55">
        <f>IFERROR(__xludf.DUMMYFUNCTION("""COMPUTED_VALUE"""),1.0)</f>
        <v>1</v>
      </c>
      <c r="JX55">
        <f>IFERROR(__xludf.DUMMYFUNCTION("""COMPUTED_VALUE"""),0.0)</f>
        <v>0</v>
      </c>
      <c r="JY55">
        <f>IFERROR(__xludf.DUMMYFUNCTION("""COMPUTED_VALUE"""),1.0)</f>
        <v>1</v>
      </c>
      <c r="JZ55">
        <f>IFERROR(__xludf.DUMMYFUNCTION("""COMPUTED_VALUE"""),0.0)</f>
        <v>0</v>
      </c>
      <c r="KA55">
        <f>IFERROR(__xludf.DUMMYFUNCTION("""COMPUTED_VALUE"""),0.0)</f>
        <v>0</v>
      </c>
      <c r="KB55">
        <f>IFERROR(__xludf.DUMMYFUNCTION("""COMPUTED_VALUE"""),0.0)</f>
        <v>0</v>
      </c>
      <c r="KC55">
        <f>IFERROR(__xludf.DUMMYFUNCTION("""COMPUTED_VALUE"""),0.0)</f>
        <v>0</v>
      </c>
      <c r="KD55">
        <f>IFERROR(__xludf.DUMMYFUNCTION("""COMPUTED_VALUE"""),0.0)</f>
        <v>0</v>
      </c>
      <c r="KE55">
        <f>IFERROR(__xludf.DUMMYFUNCTION("""COMPUTED_VALUE"""),0.0)</f>
        <v>0</v>
      </c>
      <c r="KF55">
        <f>IFERROR(__xludf.DUMMYFUNCTION("""COMPUTED_VALUE"""),0.0)</f>
        <v>0</v>
      </c>
      <c r="KG55">
        <f>IFERROR(__xludf.DUMMYFUNCTION("""COMPUTED_VALUE"""),0.0)</f>
        <v>0</v>
      </c>
      <c r="KH55">
        <f>IFERROR(__xludf.DUMMYFUNCTION("""COMPUTED_VALUE"""),0.0)</f>
        <v>0</v>
      </c>
      <c r="KI55">
        <f>IFERROR(__xludf.DUMMYFUNCTION("""COMPUTED_VALUE"""),0.0)</f>
        <v>0</v>
      </c>
      <c r="KJ55">
        <f>IFERROR(__xludf.DUMMYFUNCTION("""COMPUTED_VALUE"""),0.0)</f>
        <v>0</v>
      </c>
      <c r="KK55">
        <f>IFERROR(__xludf.DUMMYFUNCTION("""COMPUTED_VALUE"""),0.0)</f>
        <v>0</v>
      </c>
      <c r="KL55">
        <f>IFERROR(__xludf.DUMMYFUNCTION("""COMPUTED_VALUE"""),0.0)</f>
        <v>0</v>
      </c>
      <c r="KM55">
        <f>IFERROR(__xludf.DUMMYFUNCTION("""COMPUTED_VALUE"""),0.0)</f>
        <v>0</v>
      </c>
      <c r="KN55">
        <f>IFERROR(__xludf.DUMMYFUNCTION("""COMPUTED_VALUE"""),0.0)</f>
        <v>0</v>
      </c>
      <c r="KO55">
        <f>IFERROR(__xludf.DUMMYFUNCTION("""COMPUTED_VALUE"""),0.0)</f>
        <v>0</v>
      </c>
      <c r="KP55">
        <f>IFERROR(__xludf.DUMMYFUNCTION("""COMPUTED_VALUE"""),0.0)</f>
        <v>0</v>
      </c>
      <c r="KQ55">
        <f>IFERROR(__xludf.DUMMYFUNCTION("""COMPUTED_VALUE"""),0.0)</f>
        <v>0</v>
      </c>
      <c r="KR55">
        <f>IFERROR(__xludf.DUMMYFUNCTION("""COMPUTED_VALUE"""),0.0)</f>
        <v>0</v>
      </c>
      <c r="KS55">
        <f>IFERROR(__xludf.DUMMYFUNCTION("""COMPUTED_VALUE"""),0.0)</f>
        <v>0</v>
      </c>
      <c r="KT55">
        <f>IFERROR(__xludf.DUMMYFUNCTION("""COMPUTED_VALUE"""),0.0)</f>
        <v>0</v>
      </c>
      <c r="KU55">
        <f>IFERROR(__xludf.DUMMYFUNCTION("""COMPUTED_VALUE"""),0.0)</f>
        <v>0</v>
      </c>
      <c r="KV55">
        <f>IFERROR(__xludf.DUMMYFUNCTION("""COMPUTED_VALUE"""),0.0)</f>
        <v>0</v>
      </c>
      <c r="KW55">
        <f>IFERROR(__xludf.DUMMYFUNCTION("""COMPUTED_VALUE"""),0.0)</f>
        <v>0</v>
      </c>
      <c r="KX55">
        <f>IFERROR(__xludf.DUMMYFUNCTION("""COMPUTED_VALUE"""),0.0)</f>
        <v>0</v>
      </c>
      <c r="KY55">
        <f>IFERROR(__xludf.DUMMYFUNCTION("""COMPUTED_VALUE"""),0.0)</f>
        <v>0</v>
      </c>
      <c r="KZ55" t="str">
        <f>IFERROR(__xludf.DUMMYFUNCTION("""COMPUTED_VALUE"""),"x")</f>
        <v>x</v>
      </c>
      <c r="LA55">
        <f>IFERROR(__xludf.DUMMYFUNCTION("""COMPUTED_VALUE"""),0.0)</f>
        <v>0</v>
      </c>
      <c r="LB55">
        <f>IFERROR(__xludf.DUMMYFUNCTION("""COMPUTED_VALUE"""),0.0)</f>
        <v>0</v>
      </c>
      <c r="LC55">
        <f>IFERROR(__xludf.DUMMYFUNCTION("""COMPUTED_VALUE"""),0.0)</f>
        <v>0</v>
      </c>
      <c r="LD55">
        <f>IFERROR(__xludf.DUMMYFUNCTION("""COMPUTED_VALUE"""),0.0)</f>
        <v>0</v>
      </c>
      <c r="LE55">
        <f>IFERROR(__xludf.DUMMYFUNCTION("""COMPUTED_VALUE"""),0.0)</f>
        <v>0</v>
      </c>
      <c r="LF55">
        <f>IFERROR(__xludf.DUMMYFUNCTION("""COMPUTED_VALUE"""),0.0)</f>
        <v>0</v>
      </c>
      <c r="LG55">
        <f>IFERROR(__xludf.DUMMYFUNCTION("""COMPUTED_VALUE"""),0.0)</f>
        <v>0</v>
      </c>
      <c r="LH55">
        <f>IFERROR(__xludf.DUMMYFUNCTION("""COMPUTED_VALUE"""),0.0)</f>
        <v>0</v>
      </c>
      <c r="LI55">
        <f>IFERROR(__xludf.DUMMYFUNCTION("""COMPUTED_VALUE"""),0.0)</f>
        <v>0</v>
      </c>
      <c r="LJ55">
        <f>IFERROR(__xludf.DUMMYFUNCTION("""COMPUTED_VALUE"""),0.0)</f>
        <v>0</v>
      </c>
      <c r="LK55">
        <f>IFERROR(__xludf.DUMMYFUNCTION("""COMPUTED_VALUE"""),0.0)</f>
        <v>0</v>
      </c>
      <c r="LL55">
        <f>IFERROR(__xludf.DUMMYFUNCTION("""COMPUTED_VALUE"""),0.0)</f>
        <v>0</v>
      </c>
      <c r="LM55">
        <f>IFERROR(__xludf.DUMMYFUNCTION("""COMPUTED_VALUE"""),0.0)</f>
        <v>0</v>
      </c>
      <c r="LN55">
        <f>IFERROR(__xludf.DUMMYFUNCTION("""COMPUTED_VALUE"""),0.0)</f>
        <v>0</v>
      </c>
      <c r="LO55">
        <f>IFERROR(__xludf.DUMMYFUNCTION("""COMPUTED_VALUE"""),0.0)</f>
        <v>0</v>
      </c>
      <c r="LP55">
        <f>IFERROR(__xludf.DUMMYFUNCTION("""COMPUTED_VALUE"""),0.0)</f>
        <v>0</v>
      </c>
      <c r="LQ55" t="str">
        <f>IFERROR(__xludf.DUMMYFUNCTION("""COMPUTED_VALUE"""),"x")</f>
        <v>x</v>
      </c>
      <c r="LR55">
        <f>IFERROR(__xludf.DUMMYFUNCTION("""COMPUTED_VALUE"""),0.0)</f>
        <v>0</v>
      </c>
      <c r="LS55">
        <f>IFERROR(__xludf.DUMMYFUNCTION("""COMPUTED_VALUE"""),0.0)</f>
        <v>0</v>
      </c>
      <c r="LT55">
        <f>IFERROR(__xludf.DUMMYFUNCTION("""COMPUTED_VALUE"""),0.0)</f>
        <v>0</v>
      </c>
      <c r="LU55">
        <f>IFERROR(__xludf.DUMMYFUNCTION("""COMPUTED_VALUE"""),0.0)</f>
        <v>0</v>
      </c>
      <c r="LV55">
        <f>IFERROR(__xludf.DUMMYFUNCTION("""COMPUTED_VALUE"""),0.0)</f>
        <v>0</v>
      </c>
      <c r="LW55">
        <f>IFERROR(__xludf.DUMMYFUNCTION("""COMPUTED_VALUE"""),0.0)</f>
        <v>0</v>
      </c>
      <c r="LX55">
        <f>IFERROR(__xludf.DUMMYFUNCTION("""COMPUTED_VALUE"""),0.0)</f>
        <v>0</v>
      </c>
      <c r="LY55">
        <f>IFERROR(__xludf.DUMMYFUNCTION("""COMPUTED_VALUE"""),0.0)</f>
        <v>0</v>
      </c>
      <c r="LZ55">
        <f>IFERROR(__xludf.DUMMYFUNCTION("""COMPUTED_VALUE"""),0.0)</f>
        <v>0</v>
      </c>
      <c r="MA55">
        <f>IFERROR(__xludf.DUMMYFUNCTION("""COMPUTED_VALUE"""),0.0)</f>
        <v>0</v>
      </c>
      <c r="MB55">
        <f>IFERROR(__xludf.DUMMYFUNCTION("""COMPUTED_VALUE"""),0.0)</f>
        <v>0</v>
      </c>
      <c r="MC55">
        <f>IFERROR(__xludf.DUMMYFUNCTION("""COMPUTED_VALUE"""),0.0)</f>
        <v>0</v>
      </c>
      <c r="MD55">
        <f>IFERROR(__xludf.DUMMYFUNCTION("""COMPUTED_VALUE"""),0.0)</f>
        <v>0</v>
      </c>
      <c r="ME55">
        <f>IFERROR(__xludf.DUMMYFUNCTION("""COMPUTED_VALUE"""),0.0)</f>
        <v>0</v>
      </c>
      <c r="MF55">
        <f>IFERROR(__xludf.DUMMYFUNCTION("""COMPUTED_VALUE"""),0.0)</f>
        <v>0</v>
      </c>
      <c r="MG55">
        <f>IFERROR(__xludf.DUMMYFUNCTION("""COMPUTED_VALUE"""),0.0)</f>
        <v>0</v>
      </c>
      <c r="MH55">
        <f>IFERROR(__xludf.DUMMYFUNCTION("""COMPUTED_VALUE"""),0.0)</f>
        <v>0</v>
      </c>
      <c r="MI55">
        <f>IFERROR(__xludf.DUMMYFUNCTION("""COMPUTED_VALUE"""),0.0)</f>
        <v>0</v>
      </c>
      <c r="MJ55">
        <f>IFERROR(__xludf.DUMMYFUNCTION("""COMPUTED_VALUE"""),0.0)</f>
        <v>0</v>
      </c>
      <c r="MK55">
        <f>IFERROR(__xludf.DUMMYFUNCTION("""COMPUTED_VALUE"""),0.0)</f>
        <v>0</v>
      </c>
      <c r="ML55">
        <f>IFERROR(__xludf.DUMMYFUNCTION("""COMPUTED_VALUE"""),0.0)</f>
        <v>0</v>
      </c>
      <c r="MM55">
        <f>IFERROR(__xludf.DUMMYFUNCTION("""COMPUTED_VALUE"""),0.0)</f>
        <v>0</v>
      </c>
      <c r="MN55">
        <f>IFERROR(__xludf.DUMMYFUNCTION("""COMPUTED_VALUE"""),0.0)</f>
        <v>0</v>
      </c>
      <c r="MO55">
        <f>IFERROR(__xludf.DUMMYFUNCTION("""COMPUTED_VALUE"""),0.0)</f>
        <v>0</v>
      </c>
      <c r="MP55">
        <f>IFERROR(__xludf.DUMMYFUNCTION("""COMPUTED_VALUE"""),0.0)</f>
        <v>0</v>
      </c>
      <c r="MQ55">
        <f>IFERROR(__xludf.DUMMYFUNCTION("""COMPUTED_VALUE"""),0.0)</f>
        <v>0</v>
      </c>
      <c r="MR55">
        <f>IFERROR(__xludf.DUMMYFUNCTION("""COMPUTED_VALUE"""),0.0)</f>
        <v>0</v>
      </c>
      <c r="MS55">
        <f>IFERROR(__xludf.DUMMYFUNCTION("""COMPUTED_VALUE"""),0.0)</f>
        <v>0</v>
      </c>
      <c r="MT55" t="str">
        <f>IFERROR(__xludf.DUMMYFUNCTION("""COMPUTED_VALUE"""),"x")</f>
        <v>x</v>
      </c>
      <c r="MU55">
        <f>IFERROR(__xludf.DUMMYFUNCTION("""COMPUTED_VALUE"""),0.0)</f>
        <v>0</v>
      </c>
      <c r="MV55">
        <f>IFERROR(__xludf.DUMMYFUNCTION("""COMPUTED_VALUE"""),0.0)</f>
        <v>0</v>
      </c>
      <c r="MW55">
        <f>IFERROR(__xludf.DUMMYFUNCTION("""COMPUTED_VALUE"""),0.0)</f>
        <v>0</v>
      </c>
      <c r="MX55">
        <f>IFERROR(__xludf.DUMMYFUNCTION("""COMPUTED_VALUE"""),0.0)</f>
        <v>0</v>
      </c>
      <c r="MY55">
        <f>IFERROR(__xludf.DUMMYFUNCTION("""COMPUTED_VALUE"""),0.0)</f>
        <v>0</v>
      </c>
      <c r="MZ55">
        <f>IFERROR(__xludf.DUMMYFUNCTION("""COMPUTED_VALUE"""),0.0)</f>
        <v>0</v>
      </c>
      <c r="NA55">
        <f>IFERROR(__xludf.DUMMYFUNCTION("""COMPUTED_VALUE"""),0.0)</f>
        <v>0</v>
      </c>
      <c r="NB55">
        <f>IFERROR(__xludf.DUMMYFUNCTION("""COMPUTED_VALUE"""),0.0)</f>
        <v>0</v>
      </c>
      <c r="NC55">
        <f>IFERROR(__xludf.DUMMYFUNCTION("""COMPUTED_VALUE"""),0.0)</f>
        <v>0</v>
      </c>
      <c r="ND55">
        <f>IFERROR(__xludf.DUMMYFUNCTION("""COMPUTED_VALUE"""),0.0)</f>
        <v>0</v>
      </c>
      <c r="NE55">
        <f>IFERROR(__xludf.DUMMYFUNCTION("""COMPUTED_VALUE"""),0.0)</f>
        <v>0</v>
      </c>
      <c r="NF55">
        <f>IFERROR(__xludf.DUMMYFUNCTION("""COMPUTED_VALUE"""),0.0)</f>
        <v>0</v>
      </c>
      <c r="NG55">
        <f>IFERROR(__xludf.DUMMYFUNCTION("""COMPUTED_VALUE"""),0.0)</f>
        <v>0</v>
      </c>
      <c r="NH55">
        <f>IFERROR(__xludf.DUMMYFUNCTION("""COMPUTED_VALUE"""),0.0)</f>
        <v>0</v>
      </c>
      <c r="NI55">
        <f>IFERROR(__xludf.DUMMYFUNCTION("""COMPUTED_VALUE"""),0.0)</f>
        <v>0</v>
      </c>
      <c r="NJ55">
        <f>IFERROR(__xludf.DUMMYFUNCTION("""COMPUTED_VALUE"""),0.0)</f>
        <v>0</v>
      </c>
      <c r="NK55">
        <f>IFERROR(__xludf.DUMMYFUNCTION("""COMPUTED_VALUE"""),0.0)</f>
        <v>0</v>
      </c>
      <c r="NL55">
        <f>IFERROR(__xludf.DUMMYFUNCTION("""COMPUTED_VALUE"""),0.0)</f>
        <v>0</v>
      </c>
      <c r="NM55">
        <f>IFERROR(__xludf.DUMMYFUNCTION("""COMPUTED_VALUE"""),0.0)</f>
        <v>0</v>
      </c>
      <c r="NN55">
        <f>IFERROR(__xludf.DUMMYFUNCTION("""COMPUTED_VALUE"""),0.0)</f>
        <v>0</v>
      </c>
      <c r="NO55">
        <f>IFERROR(__xludf.DUMMYFUNCTION("""COMPUTED_VALUE"""),0.0)</f>
        <v>0</v>
      </c>
      <c r="NP55">
        <f>IFERROR(__xludf.DUMMYFUNCTION("""COMPUTED_VALUE"""),0.0)</f>
        <v>0</v>
      </c>
      <c r="NQ55">
        <f>IFERROR(__xludf.DUMMYFUNCTION("""COMPUTED_VALUE"""),0.0)</f>
        <v>0</v>
      </c>
      <c r="NR55">
        <f>IFERROR(__xludf.DUMMYFUNCTION("""COMPUTED_VALUE"""),0.0)</f>
        <v>0</v>
      </c>
    </row>
    <row r="56" ht="15.75" customHeight="1">
      <c r="A56">
        <f>IFERROR(__xludf.DUMMYFUNCTION("""COMPUTED_VALUE"""),55.0)</f>
        <v>55</v>
      </c>
      <c r="B56" t="str">
        <f>IFERROR(__xludf.DUMMYFUNCTION("""COMPUTED_VALUE"""),"NemanjaMiric")</f>
        <v>NemanjaMiric</v>
      </c>
      <c r="C56" t="str">
        <f>IFERROR(__xludf.DUMMYFUNCTION("""COMPUTED_VALUE"""),"Nemanja")</f>
        <v>Nemanja</v>
      </c>
      <c r="D56" t="str">
        <f>IFERROR(__xludf.DUMMYFUNCTION("""COMPUTED_VALUE"""),"Mirić")</f>
        <v>Mirić</v>
      </c>
      <c r="E56">
        <f>IFERROR(__xludf.DUMMYFUNCTION("""COMPUTED_VALUE"""),112.0)</f>
        <v>112</v>
      </c>
      <c r="F56" t="str">
        <f>IFERROR(__xludf.DUMMYFUNCTION("""COMPUTED_VALUE"""),"ODOBREN")</f>
        <v>ODOBREN</v>
      </c>
      <c r="G56" t="str">
        <f>IFERROR(__xludf.DUMMYFUNCTION("""COMPUTED_VALUE"""),"Sombor")</f>
        <v>Sombor</v>
      </c>
      <c r="H56" t="str">
        <f>IFERROR(__xludf.DUMMYFUNCTION("""COMPUTED_VALUE"""),"Srednja tehnička škola")</f>
        <v>Srednja tehnička škola</v>
      </c>
      <c r="I56" t="str">
        <f>IFERROR(__xludf.DUMMYFUNCTION("""COMPUTED_VALUE"""),"III")</f>
        <v>III</v>
      </c>
      <c r="J56" t="str">
        <f>IFERROR(__xludf.DUMMYFUNCTION("""COMPUTED_VALUE"""),"B")</f>
        <v>B</v>
      </c>
      <c r="K56" t="str">
        <f>IFERROR(__xludf.DUMMYFUNCTION("""COMPUTED_VALUE"""),"Goran Matijević")</f>
        <v>Goran Matijević</v>
      </c>
      <c r="L56" t="str">
        <f>IFERROR(__xludf.DUMMYFUNCTION("""COMPUTED_VALUE"""),"x")</f>
        <v>x</v>
      </c>
      <c r="M56">
        <f>IFERROR(__xludf.DUMMYFUNCTION("""COMPUTED_VALUE"""),100.0)</f>
        <v>100</v>
      </c>
      <c r="N56">
        <f>IFERROR(__xludf.DUMMYFUNCTION("""COMPUTED_VALUE"""),12.0)</f>
        <v>12</v>
      </c>
      <c r="O56">
        <f>IFERROR(__xludf.DUMMYFUNCTION("""COMPUTED_VALUE"""),0.0)</f>
        <v>0</v>
      </c>
      <c r="P56" t="str">
        <f>IFERROR(__xludf.DUMMYFUNCTION("""COMPUTED_VALUE"""),"-")</f>
        <v>-</v>
      </c>
      <c r="Q56" t="str">
        <f>IFERROR(__xludf.DUMMYFUNCTION("""COMPUTED_VALUE"""),"-")</f>
        <v>-</v>
      </c>
      <c r="R56" t="str">
        <f>IFERROR(__xludf.DUMMYFUNCTION("""COMPUTED_VALUE"""),"-")</f>
        <v>-</v>
      </c>
      <c r="S56" t="str">
        <f>IFERROR(__xludf.DUMMYFUNCTION("""COMPUTED_VALUE"""),"x")</f>
        <v>x</v>
      </c>
      <c r="T56" t="str">
        <f>IFERROR(__xludf.DUMMYFUNCTION("""COMPUTED_VALUE"""),"x")</f>
        <v>x</v>
      </c>
      <c r="U56" t="str">
        <f>IFERROR(__xludf.DUMMYFUNCTION("""COMPUTED_VALUE"""),"OK")</f>
        <v>OK</v>
      </c>
      <c r="V56" t="str">
        <f>IFERROR(__xludf.DUMMYFUNCTION("""COMPUTED_VALUE"""),"OK")</f>
        <v>OK</v>
      </c>
      <c r="W56" t="str">
        <f>IFERROR(__xludf.DUMMYFUNCTION("""COMPUTED_VALUE"""),"OK")</f>
        <v>OK</v>
      </c>
      <c r="X56" t="str">
        <f>IFERROR(__xludf.DUMMYFUNCTION("""COMPUTED_VALUE"""),"OK")</f>
        <v>OK</v>
      </c>
      <c r="Y56" t="str">
        <f>IFERROR(__xludf.DUMMYFUNCTION("""COMPUTED_VALUE"""),"OK")</f>
        <v>OK</v>
      </c>
      <c r="Z56" t="str">
        <f>IFERROR(__xludf.DUMMYFUNCTION("""COMPUTED_VALUE"""),"OK")</f>
        <v>OK</v>
      </c>
      <c r="AA56" t="str">
        <f>IFERROR(__xludf.DUMMYFUNCTION("""COMPUTED_VALUE"""),"OK")</f>
        <v>OK</v>
      </c>
      <c r="AB56" t="str">
        <f>IFERROR(__xludf.DUMMYFUNCTION("""COMPUTED_VALUE"""),"OK")</f>
        <v>OK</v>
      </c>
      <c r="AC56" t="str">
        <f>IFERROR(__xludf.DUMMYFUNCTION("""COMPUTED_VALUE"""),"OK")</f>
        <v>OK</v>
      </c>
      <c r="AD56" t="str">
        <f>IFERROR(__xludf.DUMMYFUNCTION("""COMPUTED_VALUE"""),"OK")</f>
        <v>OK</v>
      </c>
      <c r="AE56" t="str">
        <f>IFERROR(__xludf.DUMMYFUNCTION("""COMPUTED_VALUE"""),"OK")</f>
        <v>OK</v>
      </c>
      <c r="AF56" t="str">
        <f>IFERROR(__xludf.DUMMYFUNCTION("""COMPUTED_VALUE"""),"OK")</f>
        <v>OK</v>
      </c>
      <c r="AG56" t="str">
        <f>IFERROR(__xludf.DUMMYFUNCTION("""COMPUTED_VALUE"""),"OK")</f>
        <v>OK</v>
      </c>
      <c r="AH56" t="str">
        <f>IFERROR(__xludf.DUMMYFUNCTION("""COMPUTED_VALUE"""),"OK")</f>
        <v>OK</v>
      </c>
      <c r="AI56" t="str">
        <f>IFERROR(__xludf.DUMMYFUNCTION("""COMPUTED_VALUE"""),"OK")</f>
        <v>OK</v>
      </c>
      <c r="AJ56" t="str">
        <f>IFERROR(__xludf.DUMMYFUNCTION("""COMPUTED_VALUE"""),"OK")</f>
        <v>OK</v>
      </c>
      <c r="AK56" t="str">
        <f>IFERROR(__xludf.DUMMYFUNCTION("""COMPUTED_VALUE"""),"OK")</f>
        <v>OK</v>
      </c>
      <c r="AL56" t="str">
        <f>IFERROR(__xludf.DUMMYFUNCTION("""COMPUTED_VALUE"""),"OK")</f>
        <v>OK</v>
      </c>
      <c r="AM56" t="str">
        <f>IFERROR(__xludf.DUMMYFUNCTION("""COMPUTED_VALUE"""),"OK")</f>
        <v>OK</v>
      </c>
      <c r="AN56" t="str">
        <f>IFERROR(__xludf.DUMMYFUNCTION("""COMPUTED_VALUE"""),"OK")</f>
        <v>OK</v>
      </c>
      <c r="AO56" t="str">
        <f>IFERROR(__xludf.DUMMYFUNCTION("""COMPUTED_VALUE"""),"OK")</f>
        <v>OK</v>
      </c>
      <c r="AP56" t="str">
        <f>IFERROR(__xludf.DUMMYFUNCTION("""COMPUTED_VALUE"""),"OK")</f>
        <v>OK</v>
      </c>
      <c r="AQ56" t="str">
        <f>IFERROR(__xludf.DUMMYFUNCTION("""COMPUTED_VALUE"""),"OK")</f>
        <v>OK</v>
      </c>
      <c r="AR56" t="str">
        <f>IFERROR(__xludf.DUMMYFUNCTION("""COMPUTED_VALUE"""),"OK")</f>
        <v>OK</v>
      </c>
      <c r="AS56" t="str">
        <f>IFERROR(__xludf.DUMMYFUNCTION("""COMPUTED_VALUE"""),"OK")</f>
        <v>OK</v>
      </c>
      <c r="AT56" t="str">
        <f>IFERROR(__xludf.DUMMYFUNCTION("""COMPUTED_VALUE"""),"OK")</f>
        <v>OK</v>
      </c>
      <c r="AU56" t="str">
        <f>IFERROR(__xludf.DUMMYFUNCTION("""COMPUTED_VALUE"""),"OK")</f>
        <v>OK</v>
      </c>
      <c r="AV56" t="str">
        <f>IFERROR(__xludf.DUMMYFUNCTION("""COMPUTED_VALUE"""),"OK")</f>
        <v>OK</v>
      </c>
      <c r="AW56" t="str">
        <f>IFERROR(__xludf.DUMMYFUNCTION("""COMPUTED_VALUE"""),"OK")</f>
        <v>OK</v>
      </c>
      <c r="AX56" t="str">
        <f>IFERROR(__xludf.DUMMYFUNCTION("""COMPUTED_VALUE"""),"OK")</f>
        <v>OK</v>
      </c>
      <c r="AY56" t="str">
        <f>IFERROR(__xludf.DUMMYFUNCTION("""COMPUTED_VALUE"""),"OK")</f>
        <v>OK</v>
      </c>
      <c r="AZ56" t="str">
        <f>IFERROR(__xludf.DUMMYFUNCTION("""COMPUTED_VALUE"""),"OK")</f>
        <v>OK</v>
      </c>
      <c r="BA56" t="str">
        <f>IFERROR(__xludf.DUMMYFUNCTION("""COMPUTED_VALUE"""),"OK")</f>
        <v>OK</v>
      </c>
      <c r="BB56" t="str">
        <f>IFERROR(__xludf.DUMMYFUNCTION("""COMPUTED_VALUE"""),"OK")</f>
        <v>OK</v>
      </c>
      <c r="BC56" t="str">
        <f>IFERROR(__xludf.DUMMYFUNCTION("""COMPUTED_VALUE"""),"OK")</f>
        <v>OK</v>
      </c>
      <c r="BD56" t="str">
        <f>IFERROR(__xludf.DUMMYFUNCTION("""COMPUTED_VALUE"""),"OK")</f>
        <v>OK</v>
      </c>
      <c r="BE56" t="str">
        <f>IFERROR(__xludf.DUMMYFUNCTION("""COMPUTED_VALUE"""),"OK")</f>
        <v>OK</v>
      </c>
      <c r="BF56" t="str">
        <f>IFERROR(__xludf.DUMMYFUNCTION("""COMPUTED_VALUE"""),"OK")</f>
        <v>OK</v>
      </c>
      <c r="BG56" t="str">
        <f>IFERROR(__xludf.DUMMYFUNCTION("""COMPUTED_VALUE"""),"OK")</f>
        <v>OK</v>
      </c>
      <c r="BH56" t="str">
        <f>IFERROR(__xludf.DUMMYFUNCTION("""COMPUTED_VALUE"""),"OK")</f>
        <v>OK</v>
      </c>
      <c r="BI56" t="str">
        <f>IFERROR(__xludf.DUMMYFUNCTION("""COMPUTED_VALUE"""),"OK")</f>
        <v>OK</v>
      </c>
      <c r="BJ56" t="str">
        <f>IFERROR(__xludf.DUMMYFUNCTION("""COMPUTED_VALUE"""),"OK")</f>
        <v>OK</v>
      </c>
      <c r="BK56" t="str">
        <f>IFERROR(__xludf.DUMMYFUNCTION("""COMPUTED_VALUE"""),"x")</f>
        <v>x</v>
      </c>
      <c r="BL56" t="str">
        <f>IFERROR(__xludf.DUMMYFUNCTION("""COMPUTED_VALUE"""),"OK")</f>
        <v>OK</v>
      </c>
      <c r="BM56" t="str">
        <f>IFERROR(__xludf.DUMMYFUNCTION("""COMPUTED_VALUE"""),"OK")</f>
        <v>OK</v>
      </c>
      <c r="BN56" t="str">
        <f>IFERROR(__xludf.DUMMYFUNCTION("""COMPUTED_VALUE"""),"WA")</f>
        <v>WA</v>
      </c>
      <c r="BO56" t="str">
        <f>IFERROR(__xludf.DUMMYFUNCTION("""COMPUTED_VALUE"""),"OK")</f>
        <v>OK</v>
      </c>
      <c r="BP56" t="str">
        <f>IFERROR(__xludf.DUMMYFUNCTION("""COMPUTED_VALUE"""),"WA")</f>
        <v>WA</v>
      </c>
      <c r="BQ56" t="str">
        <f>IFERROR(__xludf.DUMMYFUNCTION("""COMPUTED_VALUE"""),"OK")</f>
        <v>OK</v>
      </c>
      <c r="BR56" t="str">
        <f>IFERROR(__xludf.DUMMYFUNCTION("""COMPUTED_VALUE"""),"WA")</f>
        <v>WA</v>
      </c>
      <c r="BS56" t="str">
        <f>IFERROR(__xludf.DUMMYFUNCTION("""COMPUTED_VALUE"""),"OK")</f>
        <v>OK</v>
      </c>
      <c r="BT56" t="str">
        <f>IFERROR(__xludf.DUMMYFUNCTION("""COMPUTED_VALUE"""),"OK")</f>
        <v>OK</v>
      </c>
      <c r="BU56" t="str">
        <f>IFERROR(__xludf.DUMMYFUNCTION("""COMPUTED_VALUE"""),"OK")</f>
        <v>OK</v>
      </c>
      <c r="BV56" t="str">
        <f>IFERROR(__xludf.DUMMYFUNCTION("""COMPUTED_VALUE"""),"OK")</f>
        <v>OK</v>
      </c>
      <c r="BW56" t="str">
        <f>IFERROR(__xludf.DUMMYFUNCTION("""COMPUTED_VALUE"""),"OK")</f>
        <v>OK</v>
      </c>
      <c r="BX56" t="str">
        <f>IFERROR(__xludf.DUMMYFUNCTION("""COMPUTED_VALUE"""),"OK")</f>
        <v>OK</v>
      </c>
      <c r="BY56" t="str">
        <f>IFERROR(__xludf.DUMMYFUNCTION("""COMPUTED_VALUE"""),"OK")</f>
        <v>OK</v>
      </c>
      <c r="BZ56" t="str">
        <f>IFERROR(__xludf.DUMMYFUNCTION("""COMPUTED_VALUE"""),"WA")</f>
        <v>WA</v>
      </c>
      <c r="CA56" t="str">
        <f>IFERROR(__xludf.DUMMYFUNCTION("""COMPUTED_VALUE"""),"WA")</f>
        <v>WA</v>
      </c>
      <c r="CB56" t="str">
        <f>IFERROR(__xludf.DUMMYFUNCTION("""COMPUTED_VALUE"""),"WA")</f>
        <v>WA</v>
      </c>
      <c r="CC56" t="str">
        <f>IFERROR(__xludf.DUMMYFUNCTION("""COMPUTED_VALUE"""),"WA")</f>
        <v>WA</v>
      </c>
      <c r="CD56" t="str">
        <f>IFERROR(__xludf.DUMMYFUNCTION("""COMPUTED_VALUE"""),"WA")</f>
        <v>WA</v>
      </c>
      <c r="CE56" t="str">
        <f>IFERROR(__xludf.DUMMYFUNCTION("""COMPUTED_VALUE"""),"WA")</f>
        <v>WA</v>
      </c>
      <c r="CF56" t="str">
        <f>IFERROR(__xludf.DUMMYFUNCTION("""COMPUTED_VALUE"""),"WA")</f>
        <v>WA</v>
      </c>
      <c r="CG56" t="str">
        <f>IFERROR(__xludf.DUMMYFUNCTION("""COMPUTED_VALUE"""),"WA")</f>
        <v>WA</v>
      </c>
      <c r="CH56" t="str">
        <f>IFERROR(__xludf.DUMMYFUNCTION("""COMPUTED_VALUE"""),"WA")</f>
        <v>WA</v>
      </c>
      <c r="CI56" t="str">
        <f>IFERROR(__xludf.DUMMYFUNCTION("""COMPUTED_VALUE"""),"WA")</f>
        <v>WA</v>
      </c>
      <c r="CJ56" t="str">
        <f>IFERROR(__xludf.DUMMYFUNCTION("""COMPUTED_VALUE"""),"WA")</f>
        <v>WA</v>
      </c>
      <c r="CK56" t="str">
        <f>IFERROR(__xludf.DUMMYFUNCTION("""COMPUTED_VALUE"""),"WA")</f>
        <v>WA</v>
      </c>
      <c r="CL56" t="str">
        <f>IFERROR(__xludf.DUMMYFUNCTION("""COMPUTED_VALUE"""),"WA")</f>
        <v>WA</v>
      </c>
      <c r="CM56" t="str">
        <f>IFERROR(__xludf.DUMMYFUNCTION("""COMPUTED_VALUE"""),"WA")</f>
        <v>WA</v>
      </c>
      <c r="CN56" t="str">
        <f>IFERROR(__xludf.DUMMYFUNCTION("""COMPUTED_VALUE"""),"WA")</f>
        <v>WA</v>
      </c>
      <c r="CO56" t="str">
        <f>IFERROR(__xludf.DUMMYFUNCTION("""COMPUTED_VALUE"""),"WA")</f>
        <v>WA</v>
      </c>
      <c r="CP56" t="str">
        <f>IFERROR(__xludf.DUMMYFUNCTION("""COMPUTED_VALUE"""),"WA")</f>
        <v>WA</v>
      </c>
      <c r="CQ56" t="str">
        <f>IFERROR(__xludf.DUMMYFUNCTION("""COMPUTED_VALUE"""),"OK")</f>
        <v>OK</v>
      </c>
      <c r="CR56" t="str">
        <f>IFERROR(__xludf.DUMMYFUNCTION("""COMPUTED_VALUE"""),"WA")</f>
        <v>WA</v>
      </c>
      <c r="CS56" t="str">
        <f>IFERROR(__xludf.DUMMYFUNCTION("""COMPUTED_VALUE"""),"x")</f>
        <v>x</v>
      </c>
      <c r="CT56" t="str">
        <f>IFERROR(__xludf.DUMMYFUNCTION("""COMPUTED_VALUE"""),"WA")</f>
        <v>WA</v>
      </c>
      <c r="CU56" t="str">
        <f>IFERROR(__xludf.DUMMYFUNCTION("""COMPUTED_VALUE"""),"OK")</f>
        <v>OK</v>
      </c>
      <c r="CV56" t="str">
        <f>IFERROR(__xludf.DUMMYFUNCTION("""COMPUTED_VALUE"""),"WA")</f>
        <v>WA</v>
      </c>
      <c r="CW56" t="str">
        <f>IFERROR(__xludf.DUMMYFUNCTION("""COMPUTED_VALUE"""),"WA")</f>
        <v>WA</v>
      </c>
      <c r="CX56" t="str">
        <f>IFERROR(__xludf.DUMMYFUNCTION("""COMPUTED_VALUE"""),"WA")</f>
        <v>WA</v>
      </c>
      <c r="CY56" t="str">
        <f>IFERROR(__xludf.DUMMYFUNCTION("""COMPUTED_VALUE"""),"WA")</f>
        <v>WA</v>
      </c>
      <c r="CZ56" t="str">
        <f>IFERROR(__xludf.DUMMYFUNCTION("""COMPUTED_VALUE"""),"WA")</f>
        <v>WA</v>
      </c>
      <c r="DA56" t="str">
        <f>IFERROR(__xludf.DUMMYFUNCTION("""COMPUTED_VALUE"""),"WA")</f>
        <v>WA</v>
      </c>
      <c r="DB56" t="str">
        <f>IFERROR(__xludf.DUMMYFUNCTION("""COMPUTED_VALUE"""),"WA")</f>
        <v>WA</v>
      </c>
      <c r="DC56" t="str">
        <f>IFERROR(__xludf.DUMMYFUNCTION("""COMPUTED_VALUE"""),"WA")</f>
        <v>WA</v>
      </c>
      <c r="DD56" t="str">
        <f>IFERROR(__xludf.DUMMYFUNCTION("""COMPUTED_VALUE"""),"WA")</f>
        <v>WA</v>
      </c>
      <c r="DE56" t="str">
        <f>IFERROR(__xludf.DUMMYFUNCTION("""COMPUTED_VALUE"""),"WA")</f>
        <v>WA</v>
      </c>
      <c r="DF56" t="str">
        <f>IFERROR(__xludf.DUMMYFUNCTION("""COMPUTED_VALUE"""),"WA")</f>
        <v>WA</v>
      </c>
      <c r="DG56" t="str">
        <f>IFERROR(__xludf.DUMMYFUNCTION("""COMPUTED_VALUE"""),"WA")</f>
        <v>WA</v>
      </c>
      <c r="DH56" t="str">
        <f>IFERROR(__xludf.DUMMYFUNCTION("""COMPUTED_VALUE"""),"WA")</f>
        <v>WA</v>
      </c>
      <c r="DI56" t="str">
        <f>IFERROR(__xludf.DUMMYFUNCTION("""COMPUTED_VALUE"""),"WA")</f>
        <v>WA</v>
      </c>
      <c r="DJ56" t="str">
        <f>IFERROR(__xludf.DUMMYFUNCTION("""COMPUTED_VALUE"""),"WA")</f>
        <v>WA</v>
      </c>
      <c r="DK56" t="str">
        <f>IFERROR(__xludf.DUMMYFUNCTION("""COMPUTED_VALUE"""),"WA")</f>
        <v>WA</v>
      </c>
      <c r="DL56" t="str">
        <f>IFERROR(__xludf.DUMMYFUNCTION("""COMPUTED_VALUE"""),"WA")</f>
        <v>WA</v>
      </c>
      <c r="DM56" t="str">
        <f>IFERROR(__xludf.DUMMYFUNCTION("""COMPUTED_VALUE"""),"WA")</f>
        <v>WA</v>
      </c>
      <c r="DN56" t="str">
        <f>IFERROR(__xludf.DUMMYFUNCTION("""COMPUTED_VALUE"""),"WA")</f>
        <v>WA</v>
      </c>
      <c r="DO56" t="str">
        <f>IFERROR(__xludf.DUMMYFUNCTION("""COMPUTED_VALUE"""),"WA")</f>
        <v>WA</v>
      </c>
      <c r="DP56" t="str">
        <f>IFERROR(__xludf.DUMMYFUNCTION("""COMPUTED_VALUE"""),"WA")</f>
        <v>WA</v>
      </c>
      <c r="DQ56" t="str">
        <f>IFERROR(__xludf.DUMMYFUNCTION("""COMPUTED_VALUE"""),"WA")</f>
        <v>WA</v>
      </c>
      <c r="DR56" t="str">
        <f>IFERROR(__xludf.DUMMYFUNCTION("""COMPUTED_VALUE"""),"WA")</f>
        <v>WA</v>
      </c>
      <c r="DS56" t="str">
        <f>IFERROR(__xludf.DUMMYFUNCTION("""COMPUTED_VALUE"""),"WA")</f>
        <v>WA</v>
      </c>
      <c r="DT56" t="str">
        <f>IFERROR(__xludf.DUMMYFUNCTION("""COMPUTED_VALUE"""),"WA")</f>
        <v>WA</v>
      </c>
      <c r="DU56" t="str">
        <f>IFERROR(__xludf.DUMMYFUNCTION("""COMPUTED_VALUE"""),"WA")</f>
        <v>WA</v>
      </c>
      <c r="DV56" t="str">
        <f>IFERROR(__xludf.DUMMYFUNCTION("""COMPUTED_VALUE"""),"WA")</f>
        <v>WA</v>
      </c>
      <c r="DW56" t="str">
        <f>IFERROR(__xludf.DUMMYFUNCTION("""COMPUTED_VALUE"""),"WA")</f>
        <v>WA</v>
      </c>
      <c r="DX56" t="str">
        <f>IFERROR(__xludf.DUMMYFUNCTION("""COMPUTED_VALUE"""),"WA")</f>
        <v>WA</v>
      </c>
      <c r="DY56" t="str">
        <f>IFERROR(__xludf.DUMMYFUNCTION("""COMPUTED_VALUE"""),"WA")</f>
        <v>WA</v>
      </c>
      <c r="DZ56" t="str">
        <f>IFERROR(__xludf.DUMMYFUNCTION("""COMPUTED_VALUE"""),"x")</f>
        <v>x</v>
      </c>
      <c r="EA56" t="str">
        <f>IFERROR(__xludf.DUMMYFUNCTION("""COMPUTED_VALUE"""),"-")</f>
        <v>-</v>
      </c>
      <c r="EB56" t="str">
        <f>IFERROR(__xludf.DUMMYFUNCTION("""COMPUTED_VALUE"""),"-")</f>
        <v>-</v>
      </c>
      <c r="EC56" t="str">
        <f>IFERROR(__xludf.DUMMYFUNCTION("""COMPUTED_VALUE"""),"-")</f>
        <v>-</v>
      </c>
      <c r="ED56" t="str">
        <f>IFERROR(__xludf.DUMMYFUNCTION("""COMPUTED_VALUE"""),"-")</f>
        <v>-</v>
      </c>
      <c r="EE56" t="str">
        <f>IFERROR(__xludf.DUMMYFUNCTION("""COMPUTED_VALUE"""),"-")</f>
        <v>-</v>
      </c>
      <c r="EF56" t="str">
        <f>IFERROR(__xludf.DUMMYFUNCTION("""COMPUTED_VALUE"""),"-")</f>
        <v>-</v>
      </c>
      <c r="EG56" t="str">
        <f>IFERROR(__xludf.DUMMYFUNCTION("""COMPUTED_VALUE"""),"-")</f>
        <v>-</v>
      </c>
      <c r="EH56" t="str">
        <f>IFERROR(__xludf.DUMMYFUNCTION("""COMPUTED_VALUE"""),"-")</f>
        <v>-</v>
      </c>
      <c r="EI56" t="str">
        <f>IFERROR(__xludf.DUMMYFUNCTION("""COMPUTED_VALUE"""),"-")</f>
        <v>-</v>
      </c>
      <c r="EJ56" t="str">
        <f>IFERROR(__xludf.DUMMYFUNCTION("""COMPUTED_VALUE"""),"-")</f>
        <v>-</v>
      </c>
      <c r="EK56" t="str">
        <f>IFERROR(__xludf.DUMMYFUNCTION("""COMPUTED_VALUE"""),"-")</f>
        <v>-</v>
      </c>
      <c r="EL56" t="str">
        <f>IFERROR(__xludf.DUMMYFUNCTION("""COMPUTED_VALUE"""),"-")</f>
        <v>-</v>
      </c>
      <c r="EM56" t="str">
        <f>IFERROR(__xludf.DUMMYFUNCTION("""COMPUTED_VALUE"""),"-")</f>
        <v>-</v>
      </c>
      <c r="EN56" t="str">
        <f>IFERROR(__xludf.DUMMYFUNCTION("""COMPUTED_VALUE"""),"-")</f>
        <v>-</v>
      </c>
      <c r="EO56" t="str">
        <f>IFERROR(__xludf.DUMMYFUNCTION("""COMPUTED_VALUE"""),"-")</f>
        <v>-</v>
      </c>
      <c r="EP56" t="str">
        <f>IFERROR(__xludf.DUMMYFUNCTION("""COMPUTED_VALUE"""),"-")</f>
        <v>-</v>
      </c>
      <c r="EQ56" t="str">
        <f>IFERROR(__xludf.DUMMYFUNCTION("""COMPUTED_VALUE"""),"x")</f>
        <v>x</v>
      </c>
      <c r="ER56" t="str">
        <f>IFERROR(__xludf.DUMMYFUNCTION("""COMPUTED_VALUE"""),"-")</f>
        <v>-</v>
      </c>
      <c r="ES56" t="str">
        <f>IFERROR(__xludf.DUMMYFUNCTION("""COMPUTED_VALUE"""),"-")</f>
        <v>-</v>
      </c>
      <c r="ET56" t="str">
        <f>IFERROR(__xludf.DUMMYFUNCTION("""COMPUTED_VALUE"""),"-")</f>
        <v>-</v>
      </c>
      <c r="EU56" t="str">
        <f>IFERROR(__xludf.DUMMYFUNCTION("""COMPUTED_VALUE"""),"-")</f>
        <v>-</v>
      </c>
      <c r="EV56" t="str">
        <f>IFERROR(__xludf.DUMMYFUNCTION("""COMPUTED_VALUE"""),"-")</f>
        <v>-</v>
      </c>
      <c r="EW56" t="str">
        <f>IFERROR(__xludf.DUMMYFUNCTION("""COMPUTED_VALUE"""),"-")</f>
        <v>-</v>
      </c>
      <c r="EX56" t="str">
        <f>IFERROR(__xludf.DUMMYFUNCTION("""COMPUTED_VALUE"""),"-")</f>
        <v>-</v>
      </c>
      <c r="EY56" t="str">
        <f>IFERROR(__xludf.DUMMYFUNCTION("""COMPUTED_VALUE"""),"-")</f>
        <v>-</v>
      </c>
      <c r="EZ56" t="str">
        <f>IFERROR(__xludf.DUMMYFUNCTION("""COMPUTED_VALUE"""),"-")</f>
        <v>-</v>
      </c>
      <c r="FA56" t="str">
        <f>IFERROR(__xludf.DUMMYFUNCTION("""COMPUTED_VALUE"""),"-")</f>
        <v>-</v>
      </c>
      <c r="FB56" t="str">
        <f>IFERROR(__xludf.DUMMYFUNCTION("""COMPUTED_VALUE"""),"-")</f>
        <v>-</v>
      </c>
      <c r="FC56" t="str">
        <f>IFERROR(__xludf.DUMMYFUNCTION("""COMPUTED_VALUE"""),"-")</f>
        <v>-</v>
      </c>
      <c r="FD56" t="str">
        <f>IFERROR(__xludf.DUMMYFUNCTION("""COMPUTED_VALUE"""),"-")</f>
        <v>-</v>
      </c>
      <c r="FE56" t="str">
        <f>IFERROR(__xludf.DUMMYFUNCTION("""COMPUTED_VALUE"""),"-")</f>
        <v>-</v>
      </c>
      <c r="FF56" t="str">
        <f>IFERROR(__xludf.DUMMYFUNCTION("""COMPUTED_VALUE"""),"-")</f>
        <v>-</v>
      </c>
      <c r="FG56" t="str">
        <f>IFERROR(__xludf.DUMMYFUNCTION("""COMPUTED_VALUE"""),"-")</f>
        <v>-</v>
      </c>
      <c r="FH56" t="str">
        <f>IFERROR(__xludf.DUMMYFUNCTION("""COMPUTED_VALUE"""),"-")</f>
        <v>-</v>
      </c>
      <c r="FI56" t="str">
        <f>IFERROR(__xludf.DUMMYFUNCTION("""COMPUTED_VALUE"""),"-")</f>
        <v>-</v>
      </c>
      <c r="FJ56" t="str">
        <f>IFERROR(__xludf.DUMMYFUNCTION("""COMPUTED_VALUE"""),"-")</f>
        <v>-</v>
      </c>
      <c r="FK56" t="str">
        <f>IFERROR(__xludf.DUMMYFUNCTION("""COMPUTED_VALUE"""),"-")</f>
        <v>-</v>
      </c>
      <c r="FL56" t="str">
        <f>IFERROR(__xludf.DUMMYFUNCTION("""COMPUTED_VALUE"""),"-")</f>
        <v>-</v>
      </c>
      <c r="FM56" t="str">
        <f>IFERROR(__xludf.DUMMYFUNCTION("""COMPUTED_VALUE"""),"-")</f>
        <v>-</v>
      </c>
      <c r="FN56" t="str">
        <f>IFERROR(__xludf.DUMMYFUNCTION("""COMPUTED_VALUE"""),"-")</f>
        <v>-</v>
      </c>
      <c r="FO56" t="str">
        <f>IFERROR(__xludf.DUMMYFUNCTION("""COMPUTED_VALUE"""),"-")</f>
        <v>-</v>
      </c>
      <c r="FP56" t="str">
        <f>IFERROR(__xludf.DUMMYFUNCTION("""COMPUTED_VALUE"""),"-")</f>
        <v>-</v>
      </c>
      <c r="FQ56" t="str">
        <f>IFERROR(__xludf.DUMMYFUNCTION("""COMPUTED_VALUE"""),"-")</f>
        <v>-</v>
      </c>
      <c r="FR56" t="str">
        <f>IFERROR(__xludf.DUMMYFUNCTION("""COMPUTED_VALUE"""),"-")</f>
        <v>-</v>
      </c>
      <c r="FS56" t="str">
        <f>IFERROR(__xludf.DUMMYFUNCTION("""COMPUTED_VALUE"""),"-")</f>
        <v>-</v>
      </c>
      <c r="FT56" t="str">
        <f>IFERROR(__xludf.DUMMYFUNCTION("""COMPUTED_VALUE"""),"x")</f>
        <v>x</v>
      </c>
      <c r="FU56" t="str">
        <f>IFERROR(__xludf.DUMMYFUNCTION("""COMPUTED_VALUE"""),"-")</f>
        <v>-</v>
      </c>
      <c r="FV56" t="str">
        <f>IFERROR(__xludf.DUMMYFUNCTION("""COMPUTED_VALUE"""),"-")</f>
        <v>-</v>
      </c>
      <c r="FW56" t="str">
        <f>IFERROR(__xludf.DUMMYFUNCTION("""COMPUTED_VALUE"""),"-")</f>
        <v>-</v>
      </c>
      <c r="FX56" t="str">
        <f>IFERROR(__xludf.DUMMYFUNCTION("""COMPUTED_VALUE"""),"-")</f>
        <v>-</v>
      </c>
      <c r="FY56" t="str">
        <f>IFERROR(__xludf.DUMMYFUNCTION("""COMPUTED_VALUE"""),"-")</f>
        <v>-</v>
      </c>
      <c r="FZ56" t="str">
        <f>IFERROR(__xludf.DUMMYFUNCTION("""COMPUTED_VALUE"""),"-")</f>
        <v>-</v>
      </c>
      <c r="GA56" t="str">
        <f>IFERROR(__xludf.DUMMYFUNCTION("""COMPUTED_VALUE"""),"-")</f>
        <v>-</v>
      </c>
      <c r="GB56" t="str">
        <f>IFERROR(__xludf.DUMMYFUNCTION("""COMPUTED_VALUE"""),"-")</f>
        <v>-</v>
      </c>
      <c r="GC56" t="str">
        <f>IFERROR(__xludf.DUMMYFUNCTION("""COMPUTED_VALUE"""),"-")</f>
        <v>-</v>
      </c>
      <c r="GD56" t="str">
        <f>IFERROR(__xludf.DUMMYFUNCTION("""COMPUTED_VALUE"""),"-")</f>
        <v>-</v>
      </c>
      <c r="GE56" t="str">
        <f>IFERROR(__xludf.DUMMYFUNCTION("""COMPUTED_VALUE"""),"-")</f>
        <v>-</v>
      </c>
      <c r="GF56" t="str">
        <f>IFERROR(__xludf.DUMMYFUNCTION("""COMPUTED_VALUE"""),"-")</f>
        <v>-</v>
      </c>
      <c r="GG56" t="str">
        <f>IFERROR(__xludf.DUMMYFUNCTION("""COMPUTED_VALUE"""),"-")</f>
        <v>-</v>
      </c>
      <c r="GH56" t="str">
        <f>IFERROR(__xludf.DUMMYFUNCTION("""COMPUTED_VALUE"""),"-")</f>
        <v>-</v>
      </c>
      <c r="GI56" t="str">
        <f>IFERROR(__xludf.DUMMYFUNCTION("""COMPUTED_VALUE"""),"-")</f>
        <v>-</v>
      </c>
      <c r="GJ56" t="str">
        <f>IFERROR(__xludf.DUMMYFUNCTION("""COMPUTED_VALUE"""),"-")</f>
        <v>-</v>
      </c>
      <c r="GK56" t="str">
        <f>IFERROR(__xludf.DUMMYFUNCTION("""COMPUTED_VALUE"""),"-")</f>
        <v>-</v>
      </c>
      <c r="GL56" t="str">
        <f>IFERROR(__xludf.DUMMYFUNCTION("""COMPUTED_VALUE"""),"-")</f>
        <v>-</v>
      </c>
      <c r="GM56" t="str">
        <f>IFERROR(__xludf.DUMMYFUNCTION("""COMPUTED_VALUE"""),"-")</f>
        <v>-</v>
      </c>
      <c r="GN56" t="str">
        <f>IFERROR(__xludf.DUMMYFUNCTION("""COMPUTED_VALUE"""),"-")</f>
        <v>-</v>
      </c>
      <c r="GO56" t="str">
        <f>IFERROR(__xludf.DUMMYFUNCTION("""COMPUTED_VALUE"""),"-")</f>
        <v>-</v>
      </c>
      <c r="GP56" t="str">
        <f>IFERROR(__xludf.DUMMYFUNCTION("""COMPUTED_VALUE"""),"-")</f>
        <v>-</v>
      </c>
      <c r="GQ56" t="str">
        <f>IFERROR(__xludf.DUMMYFUNCTION("""COMPUTED_VALUE"""),"-")</f>
        <v>-</v>
      </c>
      <c r="GR56" t="str">
        <f>IFERROR(__xludf.DUMMYFUNCTION("""COMPUTED_VALUE"""),"-")</f>
        <v>-</v>
      </c>
      <c r="GS56" t="str">
        <f>IFERROR(__xludf.DUMMYFUNCTION("""COMPUTED_VALUE"""),"x")</f>
        <v>x</v>
      </c>
      <c r="GT56" t="str">
        <f>IFERROR(__xludf.DUMMYFUNCTION("""COMPUTED_VALUE"""),"x")</f>
        <v>x</v>
      </c>
      <c r="GU56">
        <f>IFERROR(__xludf.DUMMYFUNCTION("""COMPUTED_VALUE"""),1.0)</f>
        <v>1</v>
      </c>
      <c r="GV56">
        <f>IFERROR(__xludf.DUMMYFUNCTION("""COMPUTED_VALUE"""),1.0)</f>
        <v>1</v>
      </c>
      <c r="GW56">
        <f>IFERROR(__xludf.DUMMYFUNCTION("""COMPUTED_VALUE"""),1.0)</f>
        <v>1</v>
      </c>
      <c r="GX56">
        <f>IFERROR(__xludf.DUMMYFUNCTION("""COMPUTED_VALUE"""),1.0)</f>
        <v>1</v>
      </c>
      <c r="GY56">
        <f>IFERROR(__xludf.DUMMYFUNCTION("""COMPUTED_VALUE"""),1.0)</f>
        <v>1</v>
      </c>
      <c r="GZ56">
        <f>IFERROR(__xludf.DUMMYFUNCTION("""COMPUTED_VALUE"""),1.0)</f>
        <v>1</v>
      </c>
      <c r="HA56">
        <f>IFERROR(__xludf.DUMMYFUNCTION("""COMPUTED_VALUE"""),1.0)</f>
        <v>1</v>
      </c>
      <c r="HB56">
        <f>IFERROR(__xludf.DUMMYFUNCTION("""COMPUTED_VALUE"""),1.0)</f>
        <v>1</v>
      </c>
      <c r="HC56">
        <f>IFERROR(__xludf.DUMMYFUNCTION("""COMPUTED_VALUE"""),1.0)</f>
        <v>1</v>
      </c>
      <c r="HD56">
        <f>IFERROR(__xludf.DUMMYFUNCTION("""COMPUTED_VALUE"""),1.0)</f>
        <v>1</v>
      </c>
      <c r="HE56">
        <f>IFERROR(__xludf.DUMMYFUNCTION("""COMPUTED_VALUE"""),1.0)</f>
        <v>1</v>
      </c>
      <c r="HF56">
        <f>IFERROR(__xludf.DUMMYFUNCTION("""COMPUTED_VALUE"""),1.0)</f>
        <v>1</v>
      </c>
      <c r="HG56">
        <f>IFERROR(__xludf.DUMMYFUNCTION("""COMPUTED_VALUE"""),1.0)</f>
        <v>1</v>
      </c>
      <c r="HH56">
        <f>IFERROR(__xludf.DUMMYFUNCTION("""COMPUTED_VALUE"""),1.0)</f>
        <v>1</v>
      </c>
      <c r="HI56">
        <f>IFERROR(__xludf.DUMMYFUNCTION("""COMPUTED_VALUE"""),1.0)</f>
        <v>1</v>
      </c>
      <c r="HJ56">
        <f>IFERROR(__xludf.DUMMYFUNCTION("""COMPUTED_VALUE"""),1.0)</f>
        <v>1</v>
      </c>
      <c r="HK56">
        <f>IFERROR(__xludf.DUMMYFUNCTION("""COMPUTED_VALUE"""),1.0)</f>
        <v>1</v>
      </c>
      <c r="HL56">
        <f>IFERROR(__xludf.DUMMYFUNCTION("""COMPUTED_VALUE"""),1.0)</f>
        <v>1</v>
      </c>
      <c r="HM56">
        <f>IFERROR(__xludf.DUMMYFUNCTION("""COMPUTED_VALUE"""),1.0)</f>
        <v>1</v>
      </c>
      <c r="HN56">
        <f>IFERROR(__xludf.DUMMYFUNCTION("""COMPUTED_VALUE"""),1.0)</f>
        <v>1</v>
      </c>
      <c r="HO56">
        <f>IFERROR(__xludf.DUMMYFUNCTION("""COMPUTED_VALUE"""),1.0)</f>
        <v>1</v>
      </c>
      <c r="HP56">
        <f>IFERROR(__xludf.DUMMYFUNCTION("""COMPUTED_VALUE"""),1.0)</f>
        <v>1</v>
      </c>
      <c r="HQ56">
        <f>IFERROR(__xludf.DUMMYFUNCTION("""COMPUTED_VALUE"""),1.0)</f>
        <v>1</v>
      </c>
      <c r="HR56">
        <f>IFERROR(__xludf.DUMMYFUNCTION("""COMPUTED_VALUE"""),1.0)</f>
        <v>1</v>
      </c>
      <c r="HS56">
        <f>IFERROR(__xludf.DUMMYFUNCTION("""COMPUTED_VALUE"""),1.0)</f>
        <v>1</v>
      </c>
      <c r="HT56">
        <f>IFERROR(__xludf.DUMMYFUNCTION("""COMPUTED_VALUE"""),1.0)</f>
        <v>1</v>
      </c>
      <c r="HU56">
        <f>IFERROR(__xludf.DUMMYFUNCTION("""COMPUTED_VALUE"""),1.0)</f>
        <v>1</v>
      </c>
      <c r="HV56">
        <f>IFERROR(__xludf.DUMMYFUNCTION("""COMPUTED_VALUE"""),1.0)</f>
        <v>1</v>
      </c>
      <c r="HW56">
        <f>IFERROR(__xludf.DUMMYFUNCTION("""COMPUTED_VALUE"""),1.0)</f>
        <v>1</v>
      </c>
      <c r="HX56">
        <f>IFERROR(__xludf.DUMMYFUNCTION("""COMPUTED_VALUE"""),1.0)</f>
        <v>1</v>
      </c>
      <c r="HY56">
        <f>IFERROR(__xludf.DUMMYFUNCTION("""COMPUTED_VALUE"""),1.0)</f>
        <v>1</v>
      </c>
      <c r="HZ56">
        <f>IFERROR(__xludf.DUMMYFUNCTION("""COMPUTED_VALUE"""),1.0)</f>
        <v>1</v>
      </c>
      <c r="IA56">
        <f>IFERROR(__xludf.DUMMYFUNCTION("""COMPUTED_VALUE"""),1.0)</f>
        <v>1</v>
      </c>
      <c r="IB56">
        <f>IFERROR(__xludf.DUMMYFUNCTION("""COMPUTED_VALUE"""),1.0)</f>
        <v>1</v>
      </c>
      <c r="IC56">
        <f>IFERROR(__xludf.DUMMYFUNCTION("""COMPUTED_VALUE"""),1.0)</f>
        <v>1</v>
      </c>
      <c r="ID56">
        <f>IFERROR(__xludf.DUMMYFUNCTION("""COMPUTED_VALUE"""),1.0)</f>
        <v>1</v>
      </c>
      <c r="IE56">
        <f>IFERROR(__xludf.DUMMYFUNCTION("""COMPUTED_VALUE"""),1.0)</f>
        <v>1</v>
      </c>
      <c r="IF56">
        <f>IFERROR(__xludf.DUMMYFUNCTION("""COMPUTED_VALUE"""),1.0)</f>
        <v>1</v>
      </c>
      <c r="IG56">
        <f>IFERROR(__xludf.DUMMYFUNCTION("""COMPUTED_VALUE"""),1.0)</f>
        <v>1</v>
      </c>
      <c r="IH56">
        <f>IFERROR(__xludf.DUMMYFUNCTION("""COMPUTED_VALUE"""),1.0)</f>
        <v>1</v>
      </c>
      <c r="II56">
        <f>IFERROR(__xludf.DUMMYFUNCTION("""COMPUTED_VALUE"""),1.0)</f>
        <v>1</v>
      </c>
      <c r="IJ56">
        <f>IFERROR(__xludf.DUMMYFUNCTION("""COMPUTED_VALUE"""),1.0)</f>
        <v>1</v>
      </c>
      <c r="IK56" t="str">
        <f>IFERROR(__xludf.DUMMYFUNCTION("""COMPUTED_VALUE"""),"x")</f>
        <v>x</v>
      </c>
      <c r="IL56">
        <f>IFERROR(__xludf.DUMMYFUNCTION("""COMPUTED_VALUE"""),1.0)</f>
        <v>1</v>
      </c>
      <c r="IM56">
        <f>IFERROR(__xludf.DUMMYFUNCTION("""COMPUTED_VALUE"""),1.0)</f>
        <v>1</v>
      </c>
      <c r="IN56">
        <f>IFERROR(__xludf.DUMMYFUNCTION("""COMPUTED_VALUE"""),0.0)</f>
        <v>0</v>
      </c>
      <c r="IO56">
        <f>IFERROR(__xludf.DUMMYFUNCTION("""COMPUTED_VALUE"""),1.0)</f>
        <v>1</v>
      </c>
      <c r="IP56">
        <f>IFERROR(__xludf.DUMMYFUNCTION("""COMPUTED_VALUE"""),0.0)</f>
        <v>0</v>
      </c>
      <c r="IQ56">
        <f>IFERROR(__xludf.DUMMYFUNCTION("""COMPUTED_VALUE"""),1.0)</f>
        <v>1</v>
      </c>
      <c r="IR56">
        <f>IFERROR(__xludf.DUMMYFUNCTION("""COMPUTED_VALUE"""),0.0)</f>
        <v>0</v>
      </c>
      <c r="IS56">
        <f>IFERROR(__xludf.DUMMYFUNCTION("""COMPUTED_VALUE"""),1.0)</f>
        <v>1</v>
      </c>
      <c r="IT56">
        <f>IFERROR(__xludf.DUMMYFUNCTION("""COMPUTED_VALUE"""),1.0)</f>
        <v>1</v>
      </c>
      <c r="IU56">
        <f>IFERROR(__xludf.DUMMYFUNCTION("""COMPUTED_VALUE"""),1.0)</f>
        <v>1</v>
      </c>
      <c r="IV56">
        <f>IFERROR(__xludf.DUMMYFUNCTION("""COMPUTED_VALUE"""),1.0)</f>
        <v>1</v>
      </c>
      <c r="IW56">
        <f>IFERROR(__xludf.DUMMYFUNCTION("""COMPUTED_VALUE"""),1.0)</f>
        <v>1</v>
      </c>
      <c r="IX56">
        <f>IFERROR(__xludf.DUMMYFUNCTION("""COMPUTED_VALUE"""),1.0)</f>
        <v>1</v>
      </c>
      <c r="IY56">
        <f>IFERROR(__xludf.DUMMYFUNCTION("""COMPUTED_VALUE"""),1.0)</f>
        <v>1</v>
      </c>
      <c r="IZ56">
        <f>IFERROR(__xludf.DUMMYFUNCTION("""COMPUTED_VALUE"""),0.0)</f>
        <v>0</v>
      </c>
      <c r="JA56">
        <f>IFERROR(__xludf.DUMMYFUNCTION("""COMPUTED_VALUE"""),0.0)</f>
        <v>0</v>
      </c>
      <c r="JB56">
        <f>IFERROR(__xludf.DUMMYFUNCTION("""COMPUTED_VALUE"""),0.0)</f>
        <v>0</v>
      </c>
      <c r="JC56">
        <f>IFERROR(__xludf.DUMMYFUNCTION("""COMPUTED_VALUE"""),0.0)</f>
        <v>0</v>
      </c>
      <c r="JD56">
        <f>IFERROR(__xludf.DUMMYFUNCTION("""COMPUTED_VALUE"""),0.0)</f>
        <v>0</v>
      </c>
      <c r="JE56">
        <f>IFERROR(__xludf.DUMMYFUNCTION("""COMPUTED_VALUE"""),0.0)</f>
        <v>0</v>
      </c>
      <c r="JF56">
        <f>IFERROR(__xludf.DUMMYFUNCTION("""COMPUTED_VALUE"""),0.0)</f>
        <v>0</v>
      </c>
      <c r="JG56">
        <f>IFERROR(__xludf.DUMMYFUNCTION("""COMPUTED_VALUE"""),0.0)</f>
        <v>0</v>
      </c>
      <c r="JH56">
        <f>IFERROR(__xludf.DUMMYFUNCTION("""COMPUTED_VALUE"""),0.0)</f>
        <v>0</v>
      </c>
      <c r="JI56">
        <f>IFERROR(__xludf.DUMMYFUNCTION("""COMPUTED_VALUE"""),0.0)</f>
        <v>0</v>
      </c>
      <c r="JJ56">
        <f>IFERROR(__xludf.DUMMYFUNCTION("""COMPUTED_VALUE"""),0.0)</f>
        <v>0</v>
      </c>
      <c r="JK56">
        <f>IFERROR(__xludf.DUMMYFUNCTION("""COMPUTED_VALUE"""),0.0)</f>
        <v>0</v>
      </c>
      <c r="JL56">
        <f>IFERROR(__xludf.DUMMYFUNCTION("""COMPUTED_VALUE"""),0.0)</f>
        <v>0</v>
      </c>
      <c r="JM56">
        <f>IFERROR(__xludf.DUMMYFUNCTION("""COMPUTED_VALUE"""),0.0)</f>
        <v>0</v>
      </c>
      <c r="JN56">
        <f>IFERROR(__xludf.DUMMYFUNCTION("""COMPUTED_VALUE"""),0.0)</f>
        <v>0</v>
      </c>
      <c r="JO56">
        <f>IFERROR(__xludf.DUMMYFUNCTION("""COMPUTED_VALUE"""),0.0)</f>
        <v>0</v>
      </c>
      <c r="JP56">
        <f>IFERROR(__xludf.DUMMYFUNCTION("""COMPUTED_VALUE"""),0.0)</f>
        <v>0</v>
      </c>
      <c r="JQ56">
        <f>IFERROR(__xludf.DUMMYFUNCTION("""COMPUTED_VALUE"""),1.0)</f>
        <v>1</v>
      </c>
      <c r="JR56">
        <f>IFERROR(__xludf.DUMMYFUNCTION("""COMPUTED_VALUE"""),0.0)</f>
        <v>0</v>
      </c>
      <c r="JS56" t="str">
        <f>IFERROR(__xludf.DUMMYFUNCTION("""COMPUTED_VALUE"""),"x")</f>
        <v>x</v>
      </c>
      <c r="JT56">
        <f>IFERROR(__xludf.DUMMYFUNCTION("""COMPUTED_VALUE"""),0.0)</f>
        <v>0</v>
      </c>
      <c r="JU56">
        <f>IFERROR(__xludf.DUMMYFUNCTION("""COMPUTED_VALUE"""),1.0)</f>
        <v>1</v>
      </c>
      <c r="JV56">
        <f>IFERROR(__xludf.DUMMYFUNCTION("""COMPUTED_VALUE"""),0.0)</f>
        <v>0</v>
      </c>
      <c r="JW56">
        <f>IFERROR(__xludf.DUMMYFUNCTION("""COMPUTED_VALUE"""),0.0)</f>
        <v>0</v>
      </c>
      <c r="JX56">
        <f>IFERROR(__xludf.DUMMYFUNCTION("""COMPUTED_VALUE"""),0.0)</f>
        <v>0</v>
      </c>
      <c r="JY56">
        <f>IFERROR(__xludf.DUMMYFUNCTION("""COMPUTED_VALUE"""),0.0)</f>
        <v>0</v>
      </c>
      <c r="JZ56">
        <f>IFERROR(__xludf.DUMMYFUNCTION("""COMPUTED_VALUE"""),0.0)</f>
        <v>0</v>
      </c>
      <c r="KA56">
        <f>IFERROR(__xludf.DUMMYFUNCTION("""COMPUTED_VALUE"""),0.0)</f>
        <v>0</v>
      </c>
      <c r="KB56">
        <f>IFERROR(__xludf.DUMMYFUNCTION("""COMPUTED_VALUE"""),0.0)</f>
        <v>0</v>
      </c>
      <c r="KC56">
        <f>IFERROR(__xludf.DUMMYFUNCTION("""COMPUTED_VALUE"""),0.0)</f>
        <v>0</v>
      </c>
      <c r="KD56">
        <f>IFERROR(__xludf.DUMMYFUNCTION("""COMPUTED_VALUE"""),0.0)</f>
        <v>0</v>
      </c>
      <c r="KE56">
        <f>IFERROR(__xludf.DUMMYFUNCTION("""COMPUTED_VALUE"""),0.0)</f>
        <v>0</v>
      </c>
      <c r="KF56">
        <f>IFERROR(__xludf.DUMMYFUNCTION("""COMPUTED_VALUE"""),0.0)</f>
        <v>0</v>
      </c>
      <c r="KG56">
        <f>IFERROR(__xludf.DUMMYFUNCTION("""COMPUTED_VALUE"""),0.0)</f>
        <v>0</v>
      </c>
      <c r="KH56">
        <f>IFERROR(__xludf.DUMMYFUNCTION("""COMPUTED_VALUE"""),0.0)</f>
        <v>0</v>
      </c>
      <c r="KI56">
        <f>IFERROR(__xludf.DUMMYFUNCTION("""COMPUTED_VALUE"""),0.0)</f>
        <v>0</v>
      </c>
      <c r="KJ56">
        <f>IFERROR(__xludf.DUMMYFUNCTION("""COMPUTED_VALUE"""),0.0)</f>
        <v>0</v>
      </c>
      <c r="KK56">
        <f>IFERROR(__xludf.DUMMYFUNCTION("""COMPUTED_VALUE"""),0.0)</f>
        <v>0</v>
      </c>
      <c r="KL56">
        <f>IFERROR(__xludf.DUMMYFUNCTION("""COMPUTED_VALUE"""),0.0)</f>
        <v>0</v>
      </c>
      <c r="KM56">
        <f>IFERROR(__xludf.DUMMYFUNCTION("""COMPUTED_VALUE"""),0.0)</f>
        <v>0</v>
      </c>
      <c r="KN56">
        <f>IFERROR(__xludf.DUMMYFUNCTION("""COMPUTED_VALUE"""),0.0)</f>
        <v>0</v>
      </c>
      <c r="KO56">
        <f>IFERROR(__xludf.DUMMYFUNCTION("""COMPUTED_VALUE"""),0.0)</f>
        <v>0</v>
      </c>
      <c r="KP56">
        <f>IFERROR(__xludf.DUMMYFUNCTION("""COMPUTED_VALUE"""),0.0)</f>
        <v>0</v>
      </c>
      <c r="KQ56">
        <f>IFERROR(__xludf.DUMMYFUNCTION("""COMPUTED_VALUE"""),0.0)</f>
        <v>0</v>
      </c>
      <c r="KR56">
        <f>IFERROR(__xludf.DUMMYFUNCTION("""COMPUTED_VALUE"""),0.0)</f>
        <v>0</v>
      </c>
      <c r="KS56">
        <f>IFERROR(__xludf.DUMMYFUNCTION("""COMPUTED_VALUE"""),0.0)</f>
        <v>0</v>
      </c>
      <c r="KT56">
        <f>IFERROR(__xludf.DUMMYFUNCTION("""COMPUTED_VALUE"""),0.0)</f>
        <v>0</v>
      </c>
      <c r="KU56">
        <f>IFERROR(__xludf.DUMMYFUNCTION("""COMPUTED_VALUE"""),0.0)</f>
        <v>0</v>
      </c>
      <c r="KV56">
        <f>IFERROR(__xludf.DUMMYFUNCTION("""COMPUTED_VALUE"""),0.0)</f>
        <v>0</v>
      </c>
      <c r="KW56">
        <f>IFERROR(__xludf.DUMMYFUNCTION("""COMPUTED_VALUE"""),0.0)</f>
        <v>0</v>
      </c>
      <c r="KX56">
        <f>IFERROR(__xludf.DUMMYFUNCTION("""COMPUTED_VALUE"""),0.0)</f>
        <v>0</v>
      </c>
      <c r="KY56">
        <f>IFERROR(__xludf.DUMMYFUNCTION("""COMPUTED_VALUE"""),0.0)</f>
        <v>0</v>
      </c>
      <c r="KZ56" t="str">
        <f>IFERROR(__xludf.DUMMYFUNCTION("""COMPUTED_VALUE"""),"x")</f>
        <v>x</v>
      </c>
      <c r="LA56">
        <f>IFERROR(__xludf.DUMMYFUNCTION("""COMPUTED_VALUE"""),0.0)</f>
        <v>0</v>
      </c>
      <c r="LB56">
        <f>IFERROR(__xludf.DUMMYFUNCTION("""COMPUTED_VALUE"""),0.0)</f>
        <v>0</v>
      </c>
      <c r="LC56">
        <f>IFERROR(__xludf.DUMMYFUNCTION("""COMPUTED_VALUE"""),0.0)</f>
        <v>0</v>
      </c>
      <c r="LD56">
        <f>IFERROR(__xludf.DUMMYFUNCTION("""COMPUTED_VALUE"""),0.0)</f>
        <v>0</v>
      </c>
      <c r="LE56">
        <f>IFERROR(__xludf.DUMMYFUNCTION("""COMPUTED_VALUE"""),0.0)</f>
        <v>0</v>
      </c>
      <c r="LF56">
        <f>IFERROR(__xludf.DUMMYFUNCTION("""COMPUTED_VALUE"""),0.0)</f>
        <v>0</v>
      </c>
      <c r="LG56">
        <f>IFERROR(__xludf.DUMMYFUNCTION("""COMPUTED_VALUE"""),0.0)</f>
        <v>0</v>
      </c>
      <c r="LH56">
        <f>IFERROR(__xludf.DUMMYFUNCTION("""COMPUTED_VALUE"""),0.0)</f>
        <v>0</v>
      </c>
      <c r="LI56">
        <f>IFERROR(__xludf.DUMMYFUNCTION("""COMPUTED_VALUE"""),0.0)</f>
        <v>0</v>
      </c>
      <c r="LJ56">
        <f>IFERROR(__xludf.DUMMYFUNCTION("""COMPUTED_VALUE"""),0.0)</f>
        <v>0</v>
      </c>
      <c r="LK56">
        <f>IFERROR(__xludf.DUMMYFUNCTION("""COMPUTED_VALUE"""),0.0)</f>
        <v>0</v>
      </c>
      <c r="LL56">
        <f>IFERROR(__xludf.DUMMYFUNCTION("""COMPUTED_VALUE"""),0.0)</f>
        <v>0</v>
      </c>
      <c r="LM56">
        <f>IFERROR(__xludf.DUMMYFUNCTION("""COMPUTED_VALUE"""),0.0)</f>
        <v>0</v>
      </c>
      <c r="LN56">
        <f>IFERROR(__xludf.DUMMYFUNCTION("""COMPUTED_VALUE"""),0.0)</f>
        <v>0</v>
      </c>
      <c r="LO56">
        <f>IFERROR(__xludf.DUMMYFUNCTION("""COMPUTED_VALUE"""),0.0)</f>
        <v>0</v>
      </c>
      <c r="LP56">
        <f>IFERROR(__xludf.DUMMYFUNCTION("""COMPUTED_VALUE"""),0.0)</f>
        <v>0</v>
      </c>
      <c r="LQ56" t="str">
        <f>IFERROR(__xludf.DUMMYFUNCTION("""COMPUTED_VALUE"""),"x")</f>
        <v>x</v>
      </c>
      <c r="LR56">
        <f>IFERROR(__xludf.DUMMYFUNCTION("""COMPUTED_VALUE"""),0.0)</f>
        <v>0</v>
      </c>
      <c r="LS56">
        <f>IFERROR(__xludf.DUMMYFUNCTION("""COMPUTED_VALUE"""),0.0)</f>
        <v>0</v>
      </c>
      <c r="LT56">
        <f>IFERROR(__xludf.DUMMYFUNCTION("""COMPUTED_VALUE"""),0.0)</f>
        <v>0</v>
      </c>
      <c r="LU56">
        <f>IFERROR(__xludf.DUMMYFUNCTION("""COMPUTED_VALUE"""),0.0)</f>
        <v>0</v>
      </c>
      <c r="LV56">
        <f>IFERROR(__xludf.DUMMYFUNCTION("""COMPUTED_VALUE"""),0.0)</f>
        <v>0</v>
      </c>
      <c r="LW56">
        <f>IFERROR(__xludf.DUMMYFUNCTION("""COMPUTED_VALUE"""),0.0)</f>
        <v>0</v>
      </c>
      <c r="LX56">
        <f>IFERROR(__xludf.DUMMYFUNCTION("""COMPUTED_VALUE"""),0.0)</f>
        <v>0</v>
      </c>
      <c r="LY56">
        <f>IFERROR(__xludf.DUMMYFUNCTION("""COMPUTED_VALUE"""),0.0)</f>
        <v>0</v>
      </c>
      <c r="LZ56">
        <f>IFERROR(__xludf.DUMMYFUNCTION("""COMPUTED_VALUE"""),0.0)</f>
        <v>0</v>
      </c>
      <c r="MA56">
        <f>IFERROR(__xludf.DUMMYFUNCTION("""COMPUTED_VALUE"""),0.0)</f>
        <v>0</v>
      </c>
      <c r="MB56">
        <f>IFERROR(__xludf.DUMMYFUNCTION("""COMPUTED_VALUE"""),0.0)</f>
        <v>0</v>
      </c>
      <c r="MC56">
        <f>IFERROR(__xludf.DUMMYFUNCTION("""COMPUTED_VALUE"""),0.0)</f>
        <v>0</v>
      </c>
      <c r="MD56">
        <f>IFERROR(__xludf.DUMMYFUNCTION("""COMPUTED_VALUE"""),0.0)</f>
        <v>0</v>
      </c>
      <c r="ME56">
        <f>IFERROR(__xludf.DUMMYFUNCTION("""COMPUTED_VALUE"""),0.0)</f>
        <v>0</v>
      </c>
      <c r="MF56">
        <f>IFERROR(__xludf.DUMMYFUNCTION("""COMPUTED_VALUE"""),0.0)</f>
        <v>0</v>
      </c>
      <c r="MG56">
        <f>IFERROR(__xludf.DUMMYFUNCTION("""COMPUTED_VALUE"""),0.0)</f>
        <v>0</v>
      </c>
      <c r="MH56">
        <f>IFERROR(__xludf.DUMMYFUNCTION("""COMPUTED_VALUE"""),0.0)</f>
        <v>0</v>
      </c>
      <c r="MI56">
        <f>IFERROR(__xludf.DUMMYFUNCTION("""COMPUTED_VALUE"""),0.0)</f>
        <v>0</v>
      </c>
      <c r="MJ56">
        <f>IFERROR(__xludf.DUMMYFUNCTION("""COMPUTED_VALUE"""),0.0)</f>
        <v>0</v>
      </c>
      <c r="MK56">
        <f>IFERROR(__xludf.DUMMYFUNCTION("""COMPUTED_VALUE"""),0.0)</f>
        <v>0</v>
      </c>
      <c r="ML56">
        <f>IFERROR(__xludf.DUMMYFUNCTION("""COMPUTED_VALUE"""),0.0)</f>
        <v>0</v>
      </c>
      <c r="MM56">
        <f>IFERROR(__xludf.DUMMYFUNCTION("""COMPUTED_VALUE"""),0.0)</f>
        <v>0</v>
      </c>
      <c r="MN56">
        <f>IFERROR(__xludf.DUMMYFUNCTION("""COMPUTED_VALUE"""),0.0)</f>
        <v>0</v>
      </c>
      <c r="MO56">
        <f>IFERROR(__xludf.DUMMYFUNCTION("""COMPUTED_VALUE"""),0.0)</f>
        <v>0</v>
      </c>
      <c r="MP56">
        <f>IFERROR(__xludf.DUMMYFUNCTION("""COMPUTED_VALUE"""),0.0)</f>
        <v>0</v>
      </c>
      <c r="MQ56">
        <f>IFERROR(__xludf.DUMMYFUNCTION("""COMPUTED_VALUE"""),0.0)</f>
        <v>0</v>
      </c>
      <c r="MR56">
        <f>IFERROR(__xludf.DUMMYFUNCTION("""COMPUTED_VALUE"""),0.0)</f>
        <v>0</v>
      </c>
      <c r="MS56">
        <f>IFERROR(__xludf.DUMMYFUNCTION("""COMPUTED_VALUE"""),0.0)</f>
        <v>0</v>
      </c>
      <c r="MT56" t="str">
        <f>IFERROR(__xludf.DUMMYFUNCTION("""COMPUTED_VALUE"""),"x")</f>
        <v>x</v>
      </c>
      <c r="MU56">
        <f>IFERROR(__xludf.DUMMYFUNCTION("""COMPUTED_VALUE"""),0.0)</f>
        <v>0</v>
      </c>
      <c r="MV56">
        <f>IFERROR(__xludf.DUMMYFUNCTION("""COMPUTED_VALUE"""),0.0)</f>
        <v>0</v>
      </c>
      <c r="MW56">
        <f>IFERROR(__xludf.DUMMYFUNCTION("""COMPUTED_VALUE"""),0.0)</f>
        <v>0</v>
      </c>
      <c r="MX56">
        <f>IFERROR(__xludf.DUMMYFUNCTION("""COMPUTED_VALUE"""),0.0)</f>
        <v>0</v>
      </c>
      <c r="MY56">
        <f>IFERROR(__xludf.DUMMYFUNCTION("""COMPUTED_VALUE"""),0.0)</f>
        <v>0</v>
      </c>
      <c r="MZ56">
        <f>IFERROR(__xludf.DUMMYFUNCTION("""COMPUTED_VALUE"""),0.0)</f>
        <v>0</v>
      </c>
      <c r="NA56">
        <f>IFERROR(__xludf.DUMMYFUNCTION("""COMPUTED_VALUE"""),0.0)</f>
        <v>0</v>
      </c>
      <c r="NB56">
        <f>IFERROR(__xludf.DUMMYFUNCTION("""COMPUTED_VALUE"""),0.0)</f>
        <v>0</v>
      </c>
      <c r="NC56">
        <f>IFERROR(__xludf.DUMMYFUNCTION("""COMPUTED_VALUE"""),0.0)</f>
        <v>0</v>
      </c>
      <c r="ND56">
        <f>IFERROR(__xludf.DUMMYFUNCTION("""COMPUTED_VALUE"""),0.0)</f>
        <v>0</v>
      </c>
      <c r="NE56">
        <f>IFERROR(__xludf.DUMMYFUNCTION("""COMPUTED_VALUE"""),0.0)</f>
        <v>0</v>
      </c>
      <c r="NF56">
        <f>IFERROR(__xludf.DUMMYFUNCTION("""COMPUTED_VALUE"""),0.0)</f>
        <v>0</v>
      </c>
      <c r="NG56">
        <f>IFERROR(__xludf.DUMMYFUNCTION("""COMPUTED_VALUE"""),0.0)</f>
        <v>0</v>
      </c>
      <c r="NH56">
        <f>IFERROR(__xludf.DUMMYFUNCTION("""COMPUTED_VALUE"""),0.0)</f>
        <v>0</v>
      </c>
      <c r="NI56">
        <f>IFERROR(__xludf.DUMMYFUNCTION("""COMPUTED_VALUE"""),0.0)</f>
        <v>0</v>
      </c>
      <c r="NJ56">
        <f>IFERROR(__xludf.DUMMYFUNCTION("""COMPUTED_VALUE"""),0.0)</f>
        <v>0</v>
      </c>
      <c r="NK56">
        <f>IFERROR(__xludf.DUMMYFUNCTION("""COMPUTED_VALUE"""),0.0)</f>
        <v>0</v>
      </c>
      <c r="NL56">
        <f>IFERROR(__xludf.DUMMYFUNCTION("""COMPUTED_VALUE"""),0.0)</f>
        <v>0</v>
      </c>
      <c r="NM56">
        <f>IFERROR(__xludf.DUMMYFUNCTION("""COMPUTED_VALUE"""),0.0)</f>
        <v>0</v>
      </c>
      <c r="NN56">
        <f>IFERROR(__xludf.DUMMYFUNCTION("""COMPUTED_VALUE"""),0.0)</f>
        <v>0</v>
      </c>
      <c r="NO56">
        <f>IFERROR(__xludf.DUMMYFUNCTION("""COMPUTED_VALUE"""),0.0)</f>
        <v>0</v>
      </c>
      <c r="NP56">
        <f>IFERROR(__xludf.DUMMYFUNCTION("""COMPUTED_VALUE"""),0.0)</f>
        <v>0</v>
      </c>
      <c r="NQ56">
        <f>IFERROR(__xludf.DUMMYFUNCTION("""COMPUTED_VALUE"""),0.0)</f>
        <v>0</v>
      </c>
      <c r="NR56">
        <f>IFERROR(__xludf.DUMMYFUNCTION("""COMPUTED_VALUE"""),0.0)</f>
        <v>0</v>
      </c>
    </row>
    <row r="57" ht="15.75" customHeight="1">
      <c r="A57">
        <f>IFERROR(__xludf.DUMMYFUNCTION("""COMPUTED_VALUE"""),56.0)</f>
        <v>56</v>
      </c>
      <c r="B57" t="str">
        <f>IFERROR(__xludf.DUMMYFUNCTION("""COMPUTED_VALUE"""),"Milica876")</f>
        <v>Milica876</v>
      </c>
      <c r="C57" t="str">
        <f>IFERROR(__xludf.DUMMYFUNCTION("""COMPUTED_VALUE"""),"Milica")</f>
        <v>Milica</v>
      </c>
      <c r="D57" t="str">
        <f>IFERROR(__xludf.DUMMYFUNCTION("""COMPUTED_VALUE"""),"Maksimović")</f>
        <v>Maksimović</v>
      </c>
      <c r="E57">
        <f>IFERROR(__xludf.DUMMYFUNCTION("""COMPUTED_VALUE"""),112.0)</f>
        <v>112</v>
      </c>
      <c r="F57" t="str">
        <f>IFERROR(__xludf.DUMMYFUNCTION("""COMPUTED_VALUE"""),"ODOBREN")</f>
        <v>ODOBREN</v>
      </c>
      <c r="G57" t="str">
        <f>IFERROR(__xludf.DUMMYFUNCTION("""COMPUTED_VALUE"""),"Bačka Palanka")</f>
        <v>Bačka Palanka</v>
      </c>
      <c r="H57" t="str">
        <f>IFERROR(__xludf.DUMMYFUNCTION("""COMPUTED_VALUE"""),"Gimnazija 20. oktobar")</f>
        <v>Gimnazija 20. oktobar</v>
      </c>
      <c r="I57" t="str">
        <f>IFERROR(__xludf.DUMMYFUNCTION("""COMPUTED_VALUE"""),"IV")</f>
        <v>IV</v>
      </c>
      <c r="J57" t="str">
        <f>IFERROR(__xludf.DUMMYFUNCTION("""COMPUTED_VALUE"""),"B")</f>
        <v>B</v>
      </c>
      <c r="K57" t="str">
        <f>IFERROR(__xludf.DUMMYFUNCTION("""COMPUTED_VALUE"""),"Srđan Temerinac")</f>
        <v>Srđan Temerinac</v>
      </c>
      <c r="L57" t="str">
        <f>IFERROR(__xludf.DUMMYFUNCTION("""COMPUTED_VALUE"""),"x")</f>
        <v>x</v>
      </c>
      <c r="M57">
        <f>IFERROR(__xludf.DUMMYFUNCTION("""COMPUTED_VALUE"""),100.0)</f>
        <v>100</v>
      </c>
      <c r="N57">
        <f>IFERROR(__xludf.DUMMYFUNCTION("""COMPUTED_VALUE"""),12.0)</f>
        <v>12</v>
      </c>
      <c r="O57">
        <f>IFERROR(__xludf.DUMMYFUNCTION("""COMPUTED_VALUE"""),0.0)</f>
        <v>0</v>
      </c>
      <c r="P57" t="str">
        <f>IFERROR(__xludf.DUMMYFUNCTION("""COMPUTED_VALUE"""),"-")</f>
        <v>-</v>
      </c>
      <c r="Q57" t="str">
        <f>IFERROR(__xludf.DUMMYFUNCTION("""COMPUTED_VALUE"""),"-")</f>
        <v>-</v>
      </c>
      <c r="R57" t="str">
        <f>IFERROR(__xludf.DUMMYFUNCTION("""COMPUTED_VALUE"""),"-")</f>
        <v>-</v>
      </c>
      <c r="S57" t="str">
        <f>IFERROR(__xludf.DUMMYFUNCTION("""COMPUTED_VALUE"""),"x")</f>
        <v>x</v>
      </c>
      <c r="T57" t="str">
        <f>IFERROR(__xludf.DUMMYFUNCTION("""COMPUTED_VALUE"""),"x")</f>
        <v>x</v>
      </c>
      <c r="U57" t="str">
        <f>IFERROR(__xludf.DUMMYFUNCTION("""COMPUTED_VALUE"""),"OK")</f>
        <v>OK</v>
      </c>
      <c r="V57" t="str">
        <f>IFERROR(__xludf.DUMMYFUNCTION("""COMPUTED_VALUE"""),"OK")</f>
        <v>OK</v>
      </c>
      <c r="W57" t="str">
        <f>IFERROR(__xludf.DUMMYFUNCTION("""COMPUTED_VALUE"""),"OK")</f>
        <v>OK</v>
      </c>
      <c r="X57" t="str">
        <f>IFERROR(__xludf.DUMMYFUNCTION("""COMPUTED_VALUE"""),"OK")</f>
        <v>OK</v>
      </c>
      <c r="Y57" t="str">
        <f>IFERROR(__xludf.DUMMYFUNCTION("""COMPUTED_VALUE"""),"OK")</f>
        <v>OK</v>
      </c>
      <c r="Z57" t="str">
        <f>IFERROR(__xludf.DUMMYFUNCTION("""COMPUTED_VALUE"""),"OK")</f>
        <v>OK</v>
      </c>
      <c r="AA57" t="str">
        <f>IFERROR(__xludf.DUMMYFUNCTION("""COMPUTED_VALUE"""),"OK")</f>
        <v>OK</v>
      </c>
      <c r="AB57" t="str">
        <f>IFERROR(__xludf.DUMMYFUNCTION("""COMPUTED_VALUE"""),"OK")</f>
        <v>OK</v>
      </c>
      <c r="AC57" t="str">
        <f>IFERROR(__xludf.DUMMYFUNCTION("""COMPUTED_VALUE"""),"OK")</f>
        <v>OK</v>
      </c>
      <c r="AD57" t="str">
        <f>IFERROR(__xludf.DUMMYFUNCTION("""COMPUTED_VALUE"""),"OK")</f>
        <v>OK</v>
      </c>
      <c r="AE57" t="str">
        <f>IFERROR(__xludf.DUMMYFUNCTION("""COMPUTED_VALUE"""),"OK")</f>
        <v>OK</v>
      </c>
      <c r="AF57" t="str">
        <f>IFERROR(__xludf.DUMMYFUNCTION("""COMPUTED_VALUE"""),"OK")</f>
        <v>OK</v>
      </c>
      <c r="AG57" t="str">
        <f>IFERROR(__xludf.DUMMYFUNCTION("""COMPUTED_VALUE"""),"OK")</f>
        <v>OK</v>
      </c>
      <c r="AH57" t="str">
        <f>IFERROR(__xludf.DUMMYFUNCTION("""COMPUTED_VALUE"""),"OK")</f>
        <v>OK</v>
      </c>
      <c r="AI57" t="str">
        <f>IFERROR(__xludf.DUMMYFUNCTION("""COMPUTED_VALUE"""),"OK")</f>
        <v>OK</v>
      </c>
      <c r="AJ57" t="str">
        <f>IFERROR(__xludf.DUMMYFUNCTION("""COMPUTED_VALUE"""),"OK")</f>
        <v>OK</v>
      </c>
      <c r="AK57" t="str">
        <f>IFERROR(__xludf.DUMMYFUNCTION("""COMPUTED_VALUE"""),"OK")</f>
        <v>OK</v>
      </c>
      <c r="AL57" t="str">
        <f>IFERROR(__xludf.DUMMYFUNCTION("""COMPUTED_VALUE"""),"OK")</f>
        <v>OK</v>
      </c>
      <c r="AM57" t="str">
        <f>IFERROR(__xludf.DUMMYFUNCTION("""COMPUTED_VALUE"""),"OK")</f>
        <v>OK</v>
      </c>
      <c r="AN57" t="str">
        <f>IFERROR(__xludf.DUMMYFUNCTION("""COMPUTED_VALUE"""),"OK")</f>
        <v>OK</v>
      </c>
      <c r="AO57" t="str">
        <f>IFERROR(__xludf.DUMMYFUNCTION("""COMPUTED_VALUE"""),"OK")</f>
        <v>OK</v>
      </c>
      <c r="AP57" t="str">
        <f>IFERROR(__xludf.DUMMYFUNCTION("""COMPUTED_VALUE"""),"OK")</f>
        <v>OK</v>
      </c>
      <c r="AQ57" t="str">
        <f>IFERROR(__xludf.DUMMYFUNCTION("""COMPUTED_VALUE"""),"OK")</f>
        <v>OK</v>
      </c>
      <c r="AR57" t="str">
        <f>IFERROR(__xludf.DUMMYFUNCTION("""COMPUTED_VALUE"""),"OK")</f>
        <v>OK</v>
      </c>
      <c r="AS57" t="str">
        <f>IFERROR(__xludf.DUMMYFUNCTION("""COMPUTED_VALUE"""),"OK")</f>
        <v>OK</v>
      </c>
      <c r="AT57" t="str">
        <f>IFERROR(__xludf.DUMMYFUNCTION("""COMPUTED_VALUE"""),"OK")</f>
        <v>OK</v>
      </c>
      <c r="AU57" t="str">
        <f>IFERROR(__xludf.DUMMYFUNCTION("""COMPUTED_VALUE"""),"OK")</f>
        <v>OK</v>
      </c>
      <c r="AV57" t="str">
        <f>IFERROR(__xludf.DUMMYFUNCTION("""COMPUTED_VALUE"""),"OK")</f>
        <v>OK</v>
      </c>
      <c r="AW57" t="str">
        <f>IFERROR(__xludf.DUMMYFUNCTION("""COMPUTED_VALUE"""),"OK")</f>
        <v>OK</v>
      </c>
      <c r="AX57" t="str">
        <f>IFERROR(__xludf.DUMMYFUNCTION("""COMPUTED_VALUE"""),"OK")</f>
        <v>OK</v>
      </c>
      <c r="AY57" t="str">
        <f>IFERROR(__xludf.DUMMYFUNCTION("""COMPUTED_VALUE"""),"OK")</f>
        <v>OK</v>
      </c>
      <c r="AZ57" t="str">
        <f>IFERROR(__xludf.DUMMYFUNCTION("""COMPUTED_VALUE"""),"OK")</f>
        <v>OK</v>
      </c>
      <c r="BA57" t="str">
        <f>IFERROR(__xludf.DUMMYFUNCTION("""COMPUTED_VALUE"""),"OK")</f>
        <v>OK</v>
      </c>
      <c r="BB57" t="str">
        <f>IFERROR(__xludf.DUMMYFUNCTION("""COMPUTED_VALUE"""),"OK")</f>
        <v>OK</v>
      </c>
      <c r="BC57" t="str">
        <f>IFERROR(__xludf.DUMMYFUNCTION("""COMPUTED_VALUE"""),"OK")</f>
        <v>OK</v>
      </c>
      <c r="BD57" t="str">
        <f>IFERROR(__xludf.DUMMYFUNCTION("""COMPUTED_VALUE"""),"OK")</f>
        <v>OK</v>
      </c>
      <c r="BE57" t="str">
        <f>IFERROR(__xludf.DUMMYFUNCTION("""COMPUTED_VALUE"""),"OK")</f>
        <v>OK</v>
      </c>
      <c r="BF57" t="str">
        <f>IFERROR(__xludf.DUMMYFUNCTION("""COMPUTED_VALUE"""),"OK")</f>
        <v>OK</v>
      </c>
      <c r="BG57" t="str">
        <f>IFERROR(__xludf.DUMMYFUNCTION("""COMPUTED_VALUE"""),"OK")</f>
        <v>OK</v>
      </c>
      <c r="BH57" t="str">
        <f>IFERROR(__xludf.DUMMYFUNCTION("""COMPUTED_VALUE"""),"OK")</f>
        <v>OK</v>
      </c>
      <c r="BI57" t="str">
        <f>IFERROR(__xludf.DUMMYFUNCTION("""COMPUTED_VALUE"""),"OK")</f>
        <v>OK</v>
      </c>
      <c r="BJ57" t="str">
        <f>IFERROR(__xludf.DUMMYFUNCTION("""COMPUTED_VALUE"""),"OK")</f>
        <v>OK</v>
      </c>
      <c r="BK57" t="str">
        <f>IFERROR(__xludf.DUMMYFUNCTION("""COMPUTED_VALUE"""),"x")</f>
        <v>x</v>
      </c>
      <c r="BL57" t="str">
        <f>IFERROR(__xludf.DUMMYFUNCTION("""COMPUTED_VALUE"""),"OK")</f>
        <v>OK</v>
      </c>
      <c r="BM57" t="str">
        <f>IFERROR(__xludf.DUMMYFUNCTION("""COMPUTED_VALUE"""),"OK")</f>
        <v>OK</v>
      </c>
      <c r="BN57" t="str">
        <f>IFERROR(__xludf.DUMMYFUNCTION("""COMPUTED_VALUE"""),"WA")</f>
        <v>WA</v>
      </c>
      <c r="BO57" t="str">
        <f>IFERROR(__xludf.DUMMYFUNCTION("""COMPUTED_VALUE"""),"OK")</f>
        <v>OK</v>
      </c>
      <c r="BP57" t="str">
        <f>IFERROR(__xludf.DUMMYFUNCTION("""COMPUTED_VALUE"""),"WA")</f>
        <v>WA</v>
      </c>
      <c r="BQ57" t="str">
        <f>IFERROR(__xludf.DUMMYFUNCTION("""COMPUTED_VALUE"""),"OK")</f>
        <v>OK</v>
      </c>
      <c r="BR57" t="str">
        <f>IFERROR(__xludf.DUMMYFUNCTION("""COMPUTED_VALUE"""),"WA")</f>
        <v>WA</v>
      </c>
      <c r="BS57" t="str">
        <f>IFERROR(__xludf.DUMMYFUNCTION("""COMPUTED_VALUE"""),"OK")</f>
        <v>OK</v>
      </c>
      <c r="BT57" t="str">
        <f>IFERROR(__xludf.DUMMYFUNCTION("""COMPUTED_VALUE"""),"OK")</f>
        <v>OK</v>
      </c>
      <c r="BU57" t="str">
        <f>IFERROR(__xludf.DUMMYFUNCTION("""COMPUTED_VALUE"""),"OK")</f>
        <v>OK</v>
      </c>
      <c r="BV57" t="str">
        <f>IFERROR(__xludf.DUMMYFUNCTION("""COMPUTED_VALUE"""),"OK")</f>
        <v>OK</v>
      </c>
      <c r="BW57" t="str">
        <f>IFERROR(__xludf.DUMMYFUNCTION("""COMPUTED_VALUE"""),"OK")</f>
        <v>OK</v>
      </c>
      <c r="BX57" t="str">
        <f>IFERROR(__xludf.DUMMYFUNCTION("""COMPUTED_VALUE"""),"OK")</f>
        <v>OK</v>
      </c>
      <c r="BY57" t="str">
        <f>IFERROR(__xludf.DUMMYFUNCTION("""COMPUTED_VALUE"""),"OK")</f>
        <v>OK</v>
      </c>
      <c r="BZ57" t="str">
        <f>IFERROR(__xludf.DUMMYFUNCTION("""COMPUTED_VALUE"""),"WA")</f>
        <v>WA</v>
      </c>
      <c r="CA57" t="str">
        <f>IFERROR(__xludf.DUMMYFUNCTION("""COMPUTED_VALUE"""),"WA")</f>
        <v>WA</v>
      </c>
      <c r="CB57" t="str">
        <f>IFERROR(__xludf.DUMMYFUNCTION("""COMPUTED_VALUE"""),"WA")</f>
        <v>WA</v>
      </c>
      <c r="CC57" t="str">
        <f>IFERROR(__xludf.DUMMYFUNCTION("""COMPUTED_VALUE"""),"WA")</f>
        <v>WA</v>
      </c>
      <c r="CD57" t="str">
        <f>IFERROR(__xludf.DUMMYFUNCTION("""COMPUTED_VALUE"""),"WA")</f>
        <v>WA</v>
      </c>
      <c r="CE57" t="str">
        <f>IFERROR(__xludf.DUMMYFUNCTION("""COMPUTED_VALUE"""),"WA")</f>
        <v>WA</v>
      </c>
      <c r="CF57" t="str">
        <f>IFERROR(__xludf.DUMMYFUNCTION("""COMPUTED_VALUE"""),"WA")</f>
        <v>WA</v>
      </c>
      <c r="CG57" t="str">
        <f>IFERROR(__xludf.DUMMYFUNCTION("""COMPUTED_VALUE"""),"WA")</f>
        <v>WA</v>
      </c>
      <c r="CH57" t="str">
        <f>IFERROR(__xludf.DUMMYFUNCTION("""COMPUTED_VALUE"""),"WA")</f>
        <v>WA</v>
      </c>
      <c r="CI57" t="str">
        <f>IFERROR(__xludf.DUMMYFUNCTION("""COMPUTED_VALUE"""),"WA")</f>
        <v>WA</v>
      </c>
      <c r="CJ57" t="str">
        <f>IFERROR(__xludf.DUMMYFUNCTION("""COMPUTED_VALUE"""),"WA")</f>
        <v>WA</v>
      </c>
      <c r="CK57" t="str">
        <f>IFERROR(__xludf.DUMMYFUNCTION("""COMPUTED_VALUE"""),"WA")</f>
        <v>WA</v>
      </c>
      <c r="CL57" t="str">
        <f>IFERROR(__xludf.DUMMYFUNCTION("""COMPUTED_VALUE"""),"WA")</f>
        <v>WA</v>
      </c>
      <c r="CM57" t="str">
        <f>IFERROR(__xludf.DUMMYFUNCTION("""COMPUTED_VALUE"""),"WA")</f>
        <v>WA</v>
      </c>
      <c r="CN57" t="str">
        <f>IFERROR(__xludf.DUMMYFUNCTION("""COMPUTED_VALUE"""),"WA")</f>
        <v>WA</v>
      </c>
      <c r="CO57" t="str">
        <f>IFERROR(__xludf.DUMMYFUNCTION("""COMPUTED_VALUE"""),"WA")</f>
        <v>WA</v>
      </c>
      <c r="CP57" t="str">
        <f>IFERROR(__xludf.DUMMYFUNCTION("""COMPUTED_VALUE"""),"WA")</f>
        <v>WA</v>
      </c>
      <c r="CQ57" t="str">
        <f>IFERROR(__xludf.DUMMYFUNCTION("""COMPUTED_VALUE"""),"OK")</f>
        <v>OK</v>
      </c>
      <c r="CR57" t="str">
        <f>IFERROR(__xludf.DUMMYFUNCTION("""COMPUTED_VALUE"""),"WA")</f>
        <v>WA</v>
      </c>
      <c r="CS57" t="str">
        <f>IFERROR(__xludf.DUMMYFUNCTION("""COMPUTED_VALUE"""),"x")</f>
        <v>x</v>
      </c>
      <c r="CT57" t="str">
        <f>IFERROR(__xludf.DUMMYFUNCTION("""COMPUTED_VALUE"""),"OK")</f>
        <v>OK</v>
      </c>
      <c r="CU57" t="str">
        <f>IFERROR(__xludf.DUMMYFUNCTION("""COMPUTED_VALUE"""),"WA")</f>
        <v>WA</v>
      </c>
      <c r="CV57" t="str">
        <f>IFERROR(__xludf.DUMMYFUNCTION("""COMPUTED_VALUE"""),"OK")</f>
        <v>OK</v>
      </c>
      <c r="CW57" t="str">
        <f>IFERROR(__xludf.DUMMYFUNCTION("""COMPUTED_VALUE"""),"OK")</f>
        <v>OK</v>
      </c>
      <c r="CX57" t="str">
        <f>IFERROR(__xludf.DUMMYFUNCTION("""COMPUTED_VALUE"""),"WA")</f>
        <v>WA</v>
      </c>
      <c r="CY57" t="str">
        <f>IFERROR(__xludf.DUMMYFUNCTION("""COMPUTED_VALUE"""),"WA")</f>
        <v>WA</v>
      </c>
      <c r="CZ57" t="str">
        <f>IFERROR(__xludf.DUMMYFUNCTION("""COMPUTED_VALUE"""),"TLE")</f>
        <v>TLE</v>
      </c>
      <c r="DA57" t="str">
        <f>IFERROR(__xludf.DUMMYFUNCTION("""COMPUTED_VALUE"""),"TLE")</f>
        <v>TLE</v>
      </c>
      <c r="DB57" t="str">
        <f>IFERROR(__xludf.DUMMYFUNCTION("""COMPUTED_VALUE"""),"TLE")</f>
        <v>TLE</v>
      </c>
      <c r="DC57" t="str">
        <f>IFERROR(__xludf.DUMMYFUNCTION("""COMPUTED_VALUE"""),"TLE")</f>
        <v>TLE</v>
      </c>
      <c r="DD57" t="str">
        <f>IFERROR(__xludf.DUMMYFUNCTION("""COMPUTED_VALUE"""),"TLE")</f>
        <v>TLE</v>
      </c>
      <c r="DE57" t="str">
        <f>IFERROR(__xludf.DUMMYFUNCTION("""COMPUTED_VALUE"""),"TLE")</f>
        <v>TLE</v>
      </c>
      <c r="DF57" t="str">
        <f>IFERROR(__xludf.DUMMYFUNCTION("""COMPUTED_VALUE"""),"TLE")</f>
        <v>TLE</v>
      </c>
      <c r="DG57" t="str">
        <f>IFERROR(__xludf.DUMMYFUNCTION("""COMPUTED_VALUE"""),"TLE")</f>
        <v>TLE</v>
      </c>
      <c r="DH57" t="str">
        <f>IFERROR(__xludf.DUMMYFUNCTION("""COMPUTED_VALUE"""),"TLE")</f>
        <v>TLE</v>
      </c>
      <c r="DI57" t="str">
        <f>IFERROR(__xludf.DUMMYFUNCTION("""COMPUTED_VALUE"""),"TLE")</f>
        <v>TLE</v>
      </c>
      <c r="DJ57" t="str">
        <f>IFERROR(__xludf.DUMMYFUNCTION("""COMPUTED_VALUE"""),"TLE")</f>
        <v>TLE</v>
      </c>
      <c r="DK57" t="str">
        <f>IFERROR(__xludf.DUMMYFUNCTION("""COMPUTED_VALUE"""),"TLE")</f>
        <v>TLE</v>
      </c>
      <c r="DL57" t="str">
        <f>IFERROR(__xludf.DUMMYFUNCTION("""COMPUTED_VALUE"""),"TLE")</f>
        <v>TLE</v>
      </c>
      <c r="DM57" t="str">
        <f>IFERROR(__xludf.DUMMYFUNCTION("""COMPUTED_VALUE"""),"TLE")</f>
        <v>TLE</v>
      </c>
      <c r="DN57" t="str">
        <f>IFERROR(__xludf.DUMMYFUNCTION("""COMPUTED_VALUE"""),"TLE")</f>
        <v>TLE</v>
      </c>
      <c r="DO57" t="str">
        <f>IFERROR(__xludf.DUMMYFUNCTION("""COMPUTED_VALUE"""),"TLE")</f>
        <v>TLE</v>
      </c>
      <c r="DP57" t="str">
        <f>IFERROR(__xludf.DUMMYFUNCTION("""COMPUTED_VALUE"""),"TLE")</f>
        <v>TLE</v>
      </c>
      <c r="DQ57" t="str">
        <f>IFERROR(__xludf.DUMMYFUNCTION("""COMPUTED_VALUE"""),"TLE")</f>
        <v>TLE</v>
      </c>
      <c r="DR57" t="str">
        <f>IFERROR(__xludf.DUMMYFUNCTION("""COMPUTED_VALUE"""),"TLE")</f>
        <v>TLE</v>
      </c>
      <c r="DS57" t="str">
        <f>IFERROR(__xludf.DUMMYFUNCTION("""COMPUTED_VALUE"""),"TLE")</f>
        <v>TLE</v>
      </c>
      <c r="DT57" t="str">
        <f>IFERROR(__xludf.DUMMYFUNCTION("""COMPUTED_VALUE"""),"TLE")</f>
        <v>TLE</v>
      </c>
      <c r="DU57" t="str">
        <f>IFERROR(__xludf.DUMMYFUNCTION("""COMPUTED_VALUE"""),"TLE")</f>
        <v>TLE</v>
      </c>
      <c r="DV57" t="str">
        <f>IFERROR(__xludf.DUMMYFUNCTION("""COMPUTED_VALUE"""),"TLE")</f>
        <v>TLE</v>
      </c>
      <c r="DW57" t="str">
        <f>IFERROR(__xludf.DUMMYFUNCTION("""COMPUTED_VALUE"""),"TLE")</f>
        <v>TLE</v>
      </c>
      <c r="DX57" t="str">
        <f>IFERROR(__xludf.DUMMYFUNCTION("""COMPUTED_VALUE"""),"TLE")</f>
        <v>TLE</v>
      </c>
      <c r="DY57" t="str">
        <f>IFERROR(__xludf.DUMMYFUNCTION("""COMPUTED_VALUE"""),"TLE")</f>
        <v>TLE</v>
      </c>
      <c r="DZ57" t="str">
        <f>IFERROR(__xludf.DUMMYFUNCTION("""COMPUTED_VALUE"""),"x")</f>
        <v>x</v>
      </c>
      <c r="EA57" t="str">
        <f>IFERROR(__xludf.DUMMYFUNCTION("""COMPUTED_VALUE"""),"-")</f>
        <v>-</v>
      </c>
      <c r="EB57" t="str">
        <f>IFERROR(__xludf.DUMMYFUNCTION("""COMPUTED_VALUE"""),"-")</f>
        <v>-</v>
      </c>
      <c r="EC57" t="str">
        <f>IFERROR(__xludf.DUMMYFUNCTION("""COMPUTED_VALUE"""),"-")</f>
        <v>-</v>
      </c>
      <c r="ED57" t="str">
        <f>IFERROR(__xludf.DUMMYFUNCTION("""COMPUTED_VALUE"""),"-")</f>
        <v>-</v>
      </c>
      <c r="EE57" t="str">
        <f>IFERROR(__xludf.DUMMYFUNCTION("""COMPUTED_VALUE"""),"-")</f>
        <v>-</v>
      </c>
      <c r="EF57" t="str">
        <f>IFERROR(__xludf.DUMMYFUNCTION("""COMPUTED_VALUE"""),"-")</f>
        <v>-</v>
      </c>
      <c r="EG57" t="str">
        <f>IFERROR(__xludf.DUMMYFUNCTION("""COMPUTED_VALUE"""),"-")</f>
        <v>-</v>
      </c>
      <c r="EH57" t="str">
        <f>IFERROR(__xludf.DUMMYFUNCTION("""COMPUTED_VALUE"""),"-")</f>
        <v>-</v>
      </c>
      <c r="EI57" t="str">
        <f>IFERROR(__xludf.DUMMYFUNCTION("""COMPUTED_VALUE"""),"-")</f>
        <v>-</v>
      </c>
      <c r="EJ57" t="str">
        <f>IFERROR(__xludf.DUMMYFUNCTION("""COMPUTED_VALUE"""),"-")</f>
        <v>-</v>
      </c>
      <c r="EK57" t="str">
        <f>IFERROR(__xludf.DUMMYFUNCTION("""COMPUTED_VALUE"""),"-")</f>
        <v>-</v>
      </c>
      <c r="EL57" t="str">
        <f>IFERROR(__xludf.DUMMYFUNCTION("""COMPUTED_VALUE"""),"-")</f>
        <v>-</v>
      </c>
      <c r="EM57" t="str">
        <f>IFERROR(__xludf.DUMMYFUNCTION("""COMPUTED_VALUE"""),"-")</f>
        <v>-</v>
      </c>
      <c r="EN57" t="str">
        <f>IFERROR(__xludf.DUMMYFUNCTION("""COMPUTED_VALUE"""),"-")</f>
        <v>-</v>
      </c>
      <c r="EO57" t="str">
        <f>IFERROR(__xludf.DUMMYFUNCTION("""COMPUTED_VALUE"""),"-")</f>
        <v>-</v>
      </c>
      <c r="EP57" t="str">
        <f>IFERROR(__xludf.DUMMYFUNCTION("""COMPUTED_VALUE"""),"-")</f>
        <v>-</v>
      </c>
      <c r="EQ57" t="str">
        <f>IFERROR(__xludf.DUMMYFUNCTION("""COMPUTED_VALUE"""),"x")</f>
        <v>x</v>
      </c>
      <c r="ER57" t="str">
        <f>IFERROR(__xludf.DUMMYFUNCTION("""COMPUTED_VALUE"""),"-")</f>
        <v>-</v>
      </c>
      <c r="ES57" t="str">
        <f>IFERROR(__xludf.DUMMYFUNCTION("""COMPUTED_VALUE"""),"-")</f>
        <v>-</v>
      </c>
      <c r="ET57" t="str">
        <f>IFERROR(__xludf.DUMMYFUNCTION("""COMPUTED_VALUE"""),"-")</f>
        <v>-</v>
      </c>
      <c r="EU57" t="str">
        <f>IFERROR(__xludf.DUMMYFUNCTION("""COMPUTED_VALUE"""),"-")</f>
        <v>-</v>
      </c>
      <c r="EV57" t="str">
        <f>IFERROR(__xludf.DUMMYFUNCTION("""COMPUTED_VALUE"""),"-")</f>
        <v>-</v>
      </c>
      <c r="EW57" t="str">
        <f>IFERROR(__xludf.DUMMYFUNCTION("""COMPUTED_VALUE"""),"-")</f>
        <v>-</v>
      </c>
      <c r="EX57" t="str">
        <f>IFERROR(__xludf.DUMMYFUNCTION("""COMPUTED_VALUE"""),"-")</f>
        <v>-</v>
      </c>
      <c r="EY57" t="str">
        <f>IFERROR(__xludf.DUMMYFUNCTION("""COMPUTED_VALUE"""),"-")</f>
        <v>-</v>
      </c>
      <c r="EZ57" t="str">
        <f>IFERROR(__xludf.DUMMYFUNCTION("""COMPUTED_VALUE"""),"-")</f>
        <v>-</v>
      </c>
      <c r="FA57" t="str">
        <f>IFERROR(__xludf.DUMMYFUNCTION("""COMPUTED_VALUE"""),"-")</f>
        <v>-</v>
      </c>
      <c r="FB57" t="str">
        <f>IFERROR(__xludf.DUMMYFUNCTION("""COMPUTED_VALUE"""),"-")</f>
        <v>-</v>
      </c>
      <c r="FC57" t="str">
        <f>IFERROR(__xludf.DUMMYFUNCTION("""COMPUTED_VALUE"""),"-")</f>
        <v>-</v>
      </c>
      <c r="FD57" t="str">
        <f>IFERROR(__xludf.DUMMYFUNCTION("""COMPUTED_VALUE"""),"-")</f>
        <v>-</v>
      </c>
      <c r="FE57" t="str">
        <f>IFERROR(__xludf.DUMMYFUNCTION("""COMPUTED_VALUE"""),"-")</f>
        <v>-</v>
      </c>
      <c r="FF57" t="str">
        <f>IFERROR(__xludf.DUMMYFUNCTION("""COMPUTED_VALUE"""),"-")</f>
        <v>-</v>
      </c>
      <c r="FG57" t="str">
        <f>IFERROR(__xludf.DUMMYFUNCTION("""COMPUTED_VALUE"""),"-")</f>
        <v>-</v>
      </c>
      <c r="FH57" t="str">
        <f>IFERROR(__xludf.DUMMYFUNCTION("""COMPUTED_VALUE"""),"-")</f>
        <v>-</v>
      </c>
      <c r="FI57" t="str">
        <f>IFERROR(__xludf.DUMMYFUNCTION("""COMPUTED_VALUE"""),"-")</f>
        <v>-</v>
      </c>
      <c r="FJ57" t="str">
        <f>IFERROR(__xludf.DUMMYFUNCTION("""COMPUTED_VALUE"""),"-")</f>
        <v>-</v>
      </c>
      <c r="FK57" t="str">
        <f>IFERROR(__xludf.DUMMYFUNCTION("""COMPUTED_VALUE"""),"-")</f>
        <v>-</v>
      </c>
      <c r="FL57" t="str">
        <f>IFERROR(__xludf.DUMMYFUNCTION("""COMPUTED_VALUE"""),"-")</f>
        <v>-</v>
      </c>
      <c r="FM57" t="str">
        <f>IFERROR(__xludf.DUMMYFUNCTION("""COMPUTED_VALUE"""),"-")</f>
        <v>-</v>
      </c>
      <c r="FN57" t="str">
        <f>IFERROR(__xludf.DUMMYFUNCTION("""COMPUTED_VALUE"""),"-")</f>
        <v>-</v>
      </c>
      <c r="FO57" t="str">
        <f>IFERROR(__xludf.DUMMYFUNCTION("""COMPUTED_VALUE"""),"-")</f>
        <v>-</v>
      </c>
      <c r="FP57" t="str">
        <f>IFERROR(__xludf.DUMMYFUNCTION("""COMPUTED_VALUE"""),"-")</f>
        <v>-</v>
      </c>
      <c r="FQ57" t="str">
        <f>IFERROR(__xludf.DUMMYFUNCTION("""COMPUTED_VALUE"""),"-")</f>
        <v>-</v>
      </c>
      <c r="FR57" t="str">
        <f>IFERROR(__xludf.DUMMYFUNCTION("""COMPUTED_VALUE"""),"-")</f>
        <v>-</v>
      </c>
      <c r="FS57" t="str">
        <f>IFERROR(__xludf.DUMMYFUNCTION("""COMPUTED_VALUE"""),"-")</f>
        <v>-</v>
      </c>
      <c r="FT57" t="str">
        <f>IFERROR(__xludf.DUMMYFUNCTION("""COMPUTED_VALUE"""),"x")</f>
        <v>x</v>
      </c>
      <c r="FU57" t="str">
        <f>IFERROR(__xludf.DUMMYFUNCTION("""COMPUTED_VALUE"""),"-")</f>
        <v>-</v>
      </c>
      <c r="FV57" t="str">
        <f>IFERROR(__xludf.DUMMYFUNCTION("""COMPUTED_VALUE"""),"-")</f>
        <v>-</v>
      </c>
      <c r="FW57" t="str">
        <f>IFERROR(__xludf.DUMMYFUNCTION("""COMPUTED_VALUE"""),"-")</f>
        <v>-</v>
      </c>
      <c r="FX57" t="str">
        <f>IFERROR(__xludf.DUMMYFUNCTION("""COMPUTED_VALUE"""),"-")</f>
        <v>-</v>
      </c>
      <c r="FY57" t="str">
        <f>IFERROR(__xludf.DUMMYFUNCTION("""COMPUTED_VALUE"""),"-")</f>
        <v>-</v>
      </c>
      <c r="FZ57" t="str">
        <f>IFERROR(__xludf.DUMMYFUNCTION("""COMPUTED_VALUE"""),"-")</f>
        <v>-</v>
      </c>
      <c r="GA57" t="str">
        <f>IFERROR(__xludf.DUMMYFUNCTION("""COMPUTED_VALUE"""),"-")</f>
        <v>-</v>
      </c>
      <c r="GB57" t="str">
        <f>IFERROR(__xludf.DUMMYFUNCTION("""COMPUTED_VALUE"""),"-")</f>
        <v>-</v>
      </c>
      <c r="GC57" t="str">
        <f>IFERROR(__xludf.DUMMYFUNCTION("""COMPUTED_VALUE"""),"-")</f>
        <v>-</v>
      </c>
      <c r="GD57" t="str">
        <f>IFERROR(__xludf.DUMMYFUNCTION("""COMPUTED_VALUE"""),"-")</f>
        <v>-</v>
      </c>
      <c r="GE57" t="str">
        <f>IFERROR(__xludf.DUMMYFUNCTION("""COMPUTED_VALUE"""),"-")</f>
        <v>-</v>
      </c>
      <c r="GF57" t="str">
        <f>IFERROR(__xludf.DUMMYFUNCTION("""COMPUTED_VALUE"""),"-")</f>
        <v>-</v>
      </c>
      <c r="GG57" t="str">
        <f>IFERROR(__xludf.DUMMYFUNCTION("""COMPUTED_VALUE"""),"-")</f>
        <v>-</v>
      </c>
      <c r="GH57" t="str">
        <f>IFERROR(__xludf.DUMMYFUNCTION("""COMPUTED_VALUE"""),"-")</f>
        <v>-</v>
      </c>
      <c r="GI57" t="str">
        <f>IFERROR(__xludf.DUMMYFUNCTION("""COMPUTED_VALUE"""),"-")</f>
        <v>-</v>
      </c>
      <c r="GJ57" t="str">
        <f>IFERROR(__xludf.DUMMYFUNCTION("""COMPUTED_VALUE"""),"-")</f>
        <v>-</v>
      </c>
      <c r="GK57" t="str">
        <f>IFERROR(__xludf.DUMMYFUNCTION("""COMPUTED_VALUE"""),"-")</f>
        <v>-</v>
      </c>
      <c r="GL57" t="str">
        <f>IFERROR(__xludf.DUMMYFUNCTION("""COMPUTED_VALUE"""),"-")</f>
        <v>-</v>
      </c>
      <c r="GM57" t="str">
        <f>IFERROR(__xludf.DUMMYFUNCTION("""COMPUTED_VALUE"""),"-")</f>
        <v>-</v>
      </c>
      <c r="GN57" t="str">
        <f>IFERROR(__xludf.DUMMYFUNCTION("""COMPUTED_VALUE"""),"-")</f>
        <v>-</v>
      </c>
      <c r="GO57" t="str">
        <f>IFERROR(__xludf.DUMMYFUNCTION("""COMPUTED_VALUE"""),"-")</f>
        <v>-</v>
      </c>
      <c r="GP57" t="str">
        <f>IFERROR(__xludf.DUMMYFUNCTION("""COMPUTED_VALUE"""),"-")</f>
        <v>-</v>
      </c>
      <c r="GQ57" t="str">
        <f>IFERROR(__xludf.DUMMYFUNCTION("""COMPUTED_VALUE"""),"-")</f>
        <v>-</v>
      </c>
      <c r="GR57" t="str">
        <f>IFERROR(__xludf.DUMMYFUNCTION("""COMPUTED_VALUE"""),"-")</f>
        <v>-</v>
      </c>
      <c r="GS57" t="str">
        <f>IFERROR(__xludf.DUMMYFUNCTION("""COMPUTED_VALUE"""),"x")</f>
        <v>x</v>
      </c>
      <c r="GT57" t="str">
        <f>IFERROR(__xludf.DUMMYFUNCTION("""COMPUTED_VALUE"""),"x")</f>
        <v>x</v>
      </c>
      <c r="GU57">
        <f>IFERROR(__xludf.DUMMYFUNCTION("""COMPUTED_VALUE"""),1.0)</f>
        <v>1</v>
      </c>
      <c r="GV57">
        <f>IFERROR(__xludf.DUMMYFUNCTION("""COMPUTED_VALUE"""),1.0)</f>
        <v>1</v>
      </c>
      <c r="GW57">
        <f>IFERROR(__xludf.DUMMYFUNCTION("""COMPUTED_VALUE"""),1.0)</f>
        <v>1</v>
      </c>
      <c r="GX57">
        <f>IFERROR(__xludf.DUMMYFUNCTION("""COMPUTED_VALUE"""),1.0)</f>
        <v>1</v>
      </c>
      <c r="GY57">
        <f>IFERROR(__xludf.DUMMYFUNCTION("""COMPUTED_VALUE"""),1.0)</f>
        <v>1</v>
      </c>
      <c r="GZ57">
        <f>IFERROR(__xludf.DUMMYFUNCTION("""COMPUTED_VALUE"""),1.0)</f>
        <v>1</v>
      </c>
      <c r="HA57">
        <f>IFERROR(__xludf.DUMMYFUNCTION("""COMPUTED_VALUE"""),1.0)</f>
        <v>1</v>
      </c>
      <c r="HB57">
        <f>IFERROR(__xludf.DUMMYFUNCTION("""COMPUTED_VALUE"""),1.0)</f>
        <v>1</v>
      </c>
      <c r="HC57">
        <f>IFERROR(__xludf.DUMMYFUNCTION("""COMPUTED_VALUE"""),1.0)</f>
        <v>1</v>
      </c>
      <c r="HD57">
        <f>IFERROR(__xludf.DUMMYFUNCTION("""COMPUTED_VALUE"""),1.0)</f>
        <v>1</v>
      </c>
      <c r="HE57">
        <f>IFERROR(__xludf.DUMMYFUNCTION("""COMPUTED_VALUE"""),1.0)</f>
        <v>1</v>
      </c>
      <c r="HF57">
        <f>IFERROR(__xludf.DUMMYFUNCTION("""COMPUTED_VALUE"""),1.0)</f>
        <v>1</v>
      </c>
      <c r="HG57">
        <f>IFERROR(__xludf.DUMMYFUNCTION("""COMPUTED_VALUE"""),1.0)</f>
        <v>1</v>
      </c>
      <c r="HH57">
        <f>IFERROR(__xludf.DUMMYFUNCTION("""COMPUTED_VALUE"""),1.0)</f>
        <v>1</v>
      </c>
      <c r="HI57">
        <f>IFERROR(__xludf.DUMMYFUNCTION("""COMPUTED_VALUE"""),1.0)</f>
        <v>1</v>
      </c>
      <c r="HJ57">
        <f>IFERROR(__xludf.DUMMYFUNCTION("""COMPUTED_VALUE"""),1.0)</f>
        <v>1</v>
      </c>
      <c r="HK57">
        <f>IFERROR(__xludf.DUMMYFUNCTION("""COMPUTED_VALUE"""),1.0)</f>
        <v>1</v>
      </c>
      <c r="HL57">
        <f>IFERROR(__xludf.DUMMYFUNCTION("""COMPUTED_VALUE"""),1.0)</f>
        <v>1</v>
      </c>
      <c r="HM57">
        <f>IFERROR(__xludf.DUMMYFUNCTION("""COMPUTED_VALUE"""),1.0)</f>
        <v>1</v>
      </c>
      <c r="HN57">
        <f>IFERROR(__xludf.DUMMYFUNCTION("""COMPUTED_VALUE"""),1.0)</f>
        <v>1</v>
      </c>
      <c r="HO57">
        <f>IFERROR(__xludf.DUMMYFUNCTION("""COMPUTED_VALUE"""),1.0)</f>
        <v>1</v>
      </c>
      <c r="HP57">
        <f>IFERROR(__xludf.DUMMYFUNCTION("""COMPUTED_VALUE"""),1.0)</f>
        <v>1</v>
      </c>
      <c r="HQ57">
        <f>IFERROR(__xludf.DUMMYFUNCTION("""COMPUTED_VALUE"""),1.0)</f>
        <v>1</v>
      </c>
      <c r="HR57">
        <f>IFERROR(__xludf.DUMMYFUNCTION("""COMPUTED_VALUE"""),1.0)</f>
        <v>1</v>
      </c>
      <c r="HS57">
        <f>IFERROR(__xludf.DUMMYFUNCTION("""COMPUTED_VALUE"""),1.0)</f>
        <v>1</v>
      </c>
      <c r="HT57">
        <f>IFERROR(__xludf.DUMMYFUNCTION("""COMPUTED_VALUE"""),1.0)</f>
        <v>1</v>
      </c>
      <c r="HU57">
        <f>IFERROR(__xludf.DUMMYFUNCTION("""COMPUTED_VALUE"""),1.0)</f>
        <v>1</v>
      </c>
      <c r="HV57">
        <f>IFERROR(__xludf.DUMMYFUNCTION("""COMPUTED_VALUE"""),1.0)</f>
        <v>1</v>
      </c>
      <c r="HW57">
        <f>IFERROR(__xludf.DUMMYFUNCTION("""COMPUTED_VALUE"""),1.0)</f>
        <v>1</v>
      </c>
      <c r="HX57">
        <f>IFERROR(__xludf.DUMMYFUNCTION("""COMPUTED_VALUE"""),1.0)</f>
        <v>1</v>
      </c>
      <c r="HY57">
        <f>IFERROR(__xludf.DUMMYFUNCTION("""COMPUTED_VALUE"""),1.0)</f>
        <v>1</v>
      </c>
      <c r="HZ57">
        <f>IFERROR(__xludf.DUMMYFUNCTION("""COMPUTED_VALUE"""),1.0)</f>
        <v>1</v>
      </c>
      <c r="IA57">
        <f>IFERROR(__xludf.DUMMYFUNCTION("""COMPUTED_VALUE"""),1.0)</f>
        <v>1</v>
      </c>
      <c r="IB57">
        <f>IFERROR(__xludf.DUMMYFUNCTION("""COMPUTED_VALUE"""),1.0)</f>
        <v>1</v>
      </c>
      <c r="IC57">
        <f>IFERROR(__xludf.DUMMYFUNCTION("""COMPUTED_VALUE"""),1.0)</f>
        <v>1</v>
      </c>
      <c r="ID57">
        <f>IFERROR(__xludf.DUMMYFUNCTION("""COMPUTED_VALUE"""),1.0)</f>
        <v>1</v>
      </c>
      <c r="IE57">
        <f>IFERROR(__xludf.DUMMYFUNCTION("""COMPUTED_VALUE"""),1.0)</f>
        <v>1</v>
      </c>
      <c r="IF57">
        <f>IFERROR(__xludf.DUMMYFUNCTION("""COMPUTED_VALUE"""),1.0)</f>
        <v>1</v>
      </c>
      <c r="IG57">
        <f>IFERROR(__xludf.DUMMYFUNCTION("""COMPUTED_VALUE"""),1.0)</f>
        <v>1</v>
      </c>
      <c r="IH57">
        <f>IFERROR(__xludf.DUMMYFUNCTION("""COMPUTED_VALUE"""),1.0)</f>
        <v>1</v>
      </c>
      <c r="II57">
        <f>IFERROR(__xludf.DUMMYFUNCTION("""COMPUTED_VALUE"""),1.0)</f>
        <v>1</v>
      </c>
      <c r="IJ57">
        <f>IFERROR(__xludf.DUMMYFUNCTION("""COMPUTED_VALUE"""),1.0)</f>
        <v>1</v>
      </c>
      <c r="IK57" t="str">
        <f>IFERROR(__xludf.DUMMYFUNCTION("""COMPUTED_VALUE"""),"x")</f>
        <v>x</v>
      </c>
      <c r="IL57">
        <f>IFERROR(__xludf.DUMMYFUNCTION("""COMPUTED_VALUE"""),1.0)</f>
        <v>1</v>
      </c>
      <c r="IM57">
        <f>IFERROR(__xludf.DUMMYFUNCTION("""COMPUTED_VALUE"""),1.0)</f>
        <v>1</v>
      </c>
      <c r="IN57">
        <f>IFERROR(__xludf.DUMMYFUNCTION("""COMPUTED_VALUE"""),0.0)</f>
        <v>0</v>
      </c>
      <c r="IO57">
        <f>IFERROR(__xludf.DUMMYFUNCTION("""COMPUTED_VALUE"""),1.0)</f>
        <v>1</v>
      </c>
      <c r="IP57">
        <f>IFERROR(__xludf.DUMMYFUNCTION("""COMPUTED_VALUE"""),0.0)</f>
        <v>0</v>
      </c>
      <c r="IQ57">
        <f>IFERROR(__xludf.DUMMYFUNCTION("""COMPUTED_VALUE"""),1.0)</f>
        <v>1</v>
      </c>
      <c r="IR57">
        <f>IFERROR(__xludf.DUMMYFUNCTION("""COMPUTED_VALUE"""),0.0)</f>
        <v>0</v>
      </c>
      <c r="IS57">
        <f>IFERROR(__xludf.DUMMYFUNCTION("""COMPUTED_VALUE"""),1.0)</f>
        <v>1</v>
      </c>
      <c r="IT57">
        <f>IFERROR(__xludf.DUMMYFUNCTION("""COMPUTED_VALUE"""),1.0)</f>
        <v>1</v>
      </c>
      <c r="IU57">
        <f>IFERROR(__xludf.DUMMYFUNCTION("""COMPUTED_VALUE"""),1.0)</f>
        <v>1</v>
      </c>
      <c r="IV57">
        <f>IFERROR(__xludf.DUMMYFUNCTION("""COMPUTED_VALUE"""),1.0)</f>
        <v>1</v>
      </c>
      <c r="IW57">
        <f>IFERROR(__xludf.DUMMYFUNCTION("""COMPUTED_VALUE"""),1.0)</f>
        <v>1</v>
      </c>
      <c r="IX57">
        <f>IFERROR(__xludf.DUMMYFUNCTION("""COMPUTED_VALUE"""),1.0)</f>
        <v>1</v>
      </c>
      <c r="IY57">
        <f>IFERROR(__xludf.DUMMYFUNCTION("""COMPUTED_VALUE"""),1.0)</f>
        <v>1</v>
      </c>
      <c r="IZ57">
        <f>IFERROR(__xludf.DUMMYFUNCTION("""COMPUTED_VALUE"""),0.0)</f>
        <v>0</v>
      </c>
      <c r="JA57">
        <f>IFERROR(__xludf.DUMMYFUNCTION("""COMPUTED_VALUE"""),0.0)</f>
        <v>0</v>
      </c>
      <c r="JB57">
        <f>IFERROR(__xludf.DUMMYFUNCTION("""COMPUTED_VALUE"""),0.0)</f>
        <v>0</v>
      </c>
      <c r="JC57">
        <f>IFERROR(__xludf.DUMMYFUNCTION("""COMPUTED_VALUE"""),0.0)</f>
        <v>0</v>
      </c>
      <c r="JD57">
        <f>IFERROR(__xludf.DUMMYFUNCTION("""COMPUTED_VALUE"""),0.0)</f>
        <v>0</v>
      </c>
      <c r="JE57">
        <f>IFERROR(__xludf.DUMMYFUNCTION("""COMPUTED_VALUE"""),0.0)</f>
        <v>0</v>
      </c>
      <c r="JF57">
        <f>IFERROR(__xludf.DUMMYFUNCTION("""COMPUTED_VALUE"""),0.0)</f>
        <v>0</v>
      </c>
      <c r="JG57">
        <f>IFERROR(__xludf.DUMMYFUNCTION("""COMPUTED_VALUE"""),0.0)</f>
        <v>0</v>
      </c>
      <c r="JH57">
        <f>IFERROR(__xludf.DUMMYFUNCTION("""COMPUTED_VALUE"""),0.0)</f>
        <v>0</v>
      </c>
      <c r="JI57">
        <f>IFERROR(__xludf.DUMMYFUNCTION("""COMPUTED_VALUE"""),0.0)</f>
        <v>0</v>
      </c>
      <c r="JJ57">
        <f>IFERROR(__xludf.DUMMYFUNCTION("""COMPUTED_VALUE"""),0.0)</f>
        <v>0</v>
      </c>
      <c r="JK57">
        <f>IFERROR(__xludf.DUMMYFUNCTION("""COMPUTED_VALUE"""),0.0)</f>
        <v>0</v>
      </c>
      <c r="JL57">
        <f>IFERROR(__xludf.DUMMYFUNCTION("""COMPUTED_VALUE"""),0.0)</f>
        <v>0</v>
      </c>
      <c r="JM57">
        <f>IFERROR(__xludf.DUMMYFUNCTION("""COMPUTED_VALUE"""),0.0)</f>
        <v>0</v>
      </c>
      <c r="JN57">
        <f>IFERROR(__xludf.DUMMYFUNCTION("""COMPUTED_VALUE"""),0.0)</f>
        <v>0</v>
      </c>
      <c r="JO57">
        <f>IFERROR(__xludf.DUMMYFUNCTION("""COMPUTED_VALUE"""),0.0)</f>
        <v>0</v>
      </c>
      <c r="JP57">
        <f>IFERROR(__xludf.DUMMYFUNCTION("""COMPUTED_VALUE"""),0.0)</f>
        <v>0</v>
      </c>
      <c r="JQ57">
        <f>IFERROR(__xludf.DUMMYFUNCTION("""COMPUTED_VALUE"""),1.0)</f>
        <v>1</v>
      </c>
      <c r="JR57">
        <f>IFERROR(__xludf.DUMMYFUNCTION("""COMPUTED_VALUE"""),0.0)</f>
        <v>0</v>
      </c>
      <c r="JS57" t="str">
        <f>IFERROR(__xludf.DUMMYFUNCTION("""COMPUTED_VALUE"""),"x")</f>
        <v>x</v>
      </c>
      <c r="JT57">
        <f>IFERROR(__xludf.DUMMYFUNCTION("""COMPUTED_VALUE"""),1.0)</f>
        <v>1</v>
      </c>
      <c r="JU57">
        <f>IFERROR(__xludf.DUMMYFUNCTION("""COMPUTED_VALUE"""),0.0)</f>
        <v>0</v>
      </c>
      <c r="JV57">
        <f>IFERROR(__xludf.DUMMYFUNCTION("""COMPUTED_VALUE"""),1.0)</f>
        <v>1</v>
      </c>
      <c r="JW57">
        <f>IFERROR(__xludf.DUMMYFUNCTION("""COMPUTED_VALUE"""),1.0)</f>
        <v>1</v>
      </c>
      <c r="JX57">
        <f>IFERROR(__xludf.DUMMYFUNCTION("""COMPUTED_VALUE"""),0.0)</f>
        <v>0</v>
      </c>
      <c r="JY57">
        <f>IFERROR(__xludf.DUMMYFUNCTION("""COMPUTED_VALUE"""),0.0)</f>
        <v>0</v>
      </c>
      <c r="JZ57">
        <f>IFERROR(__xludf.DUMMYFUNCTION("""COMPUTED_VALUE"""),0.0)</f>
        <v>0</v>
      </c>
      <c r="KA57">
        <f>IFERROR(__xludf.DUMMYFUNCTION("""COMPUTED_VALUE"""),0.0)</f>
        <v>0</v>
      </c>
      <c r="KB57">
        <f>IFERROR(__xludf.DUMMYFUNCTION("""COMPUTED_VALUE"""),0.0)</f>
        <v>0</v>
      </c>
      <c r="KC57">
        <f>IFERROR(__xludf.DUMMYFUNCTION("""COMPUTED_VALUE"""),0.0)</f>
        <v>0</v>
      </c>
      <c r="KD57">
        <f>IFERROR(__xludf.DUMMYFUNCTION("""COMPUTED_VALUE"""),0.0)</f>
        <v>0</v>
      </c>
      <c r="KE57">
        <f>IFERROR(__xludf.DUMMYFUNCTION("""COMPUTED_VALUE"""),0.0)</f>
        <v>0</v>
      </c>
      <c r="KF57">
        <f>IFERROR(__xludf.DUMMYFUNCTION("""COMPUTED_VALUE"""),0.0)</f>
        <v>0</v>
      </c>
      <c r="KG57">
        <f>IFERROR(__xludf.DUMMYFUNCTION("""COMPUTED_VALUE"""),0.0)</f>
        <v>0</v>
      </c>
      <c r="KH57">
        <f>IFERROR(__xludf.DUMMYFUNCTION("""COMPUTED_VALUE"""),0.0)</f>
        <v>0</v>
      </c>
      <c r="KI57">
        <f>IFERROR(__xludf.DUMMYFUNCTION("""COMPUTED_VALUE"""),0.0)</f>
        <v>0</v>
      </c>
      <c r="KJ57">
        <f>IFERROR(__xludf.DUMMYFUNCTION("""COMPUTED_VALUE"""),0.0)</f>
        <v>0</v>
      </c>
      <c r="KK57">
        <f>IFERROR(__xludf.DUMMYFUNCTION("""COMPUTED_VALUE"""),0.0)</f>
        <v>0</v>
      </c>
      <c r="KL57">
        <f>IFERROR(__xludf.DUMMYFUNCTION("""COMPUTED_VALUE"""),0.0)</f>
        <v>0</v>
      </c>
      <c r="KM57">
        <f>IFERROR(__xludf.DUMMYFUNCTION("""COMPUTED_VALUE"""),0.0)</f>
        <v>0</v>
      </c>
      <c r="KN57">
        <f>IFERROR(__xludf.DUMMYFUNCTION("""COMPUTED_VALUE"""),0.0)</f>
        <v>0</v>
      </c>
      <c r="KO57">
        <f>IFERROR(__xludf.DUMMYFUNCTION("""COMPUTED_VALUE"""),0.0)</f>
        <v>0</v>
      </c>
      <c r="KP57">
        <f>IFERROR(__xludf.DUMMYFUNCTION("""COMPUTED_VALUE"""),0.0)</f>
        <v>0</v>
      </c>
      <c r="KQ57">
        <f>IFERROR(__xludf.DUMMYFUNCTION("""COMPUTED_VALUE"""),0.0)</f>
        <v>0</v>
      </c>
      <c r="KR57">
        <f>IFERROR(__xludf.DUMMYFUNCTION("""COMPUTED_VALUE"""),0.0)</f>
        <v>0</v>
      </c>
      <c r="KS57">
        <f>IFERROR(__xludf.DUMMYFUNCTION("""COMPUTED_VALUE"""),0.0)</f>
        <v>0</v>
      </c>
      <c r="KT57">
        <f>IFERROR(__xludf.DUMMYFUNCTION("""COMPUTED_VALUE"""),0.0)</f>
        <v>0</v>
      </c>
      <c r="KU57">
        <f>IFERROR(__xludf.DUMMYFUNCTION("""COMPUTED_VALUE"""),0.0)</f>
        <v>0</v>
      </c>
      <c r="KV57">
        <f>IFERROR(__xludf.DUMMYFUNCTION("""COMPUTED_VALUE"""),0.0)</f>
        <v>0</v>
      </c>
      <c r="KW57">
        <f>IFERROR(__xludf.DUMMYFUNCTION("""COMPUTED_VALUE"""),0.0)</f>
        <v>0</v>
      </c>
      <c r="KX57">
        <f>IFERROR(__xludf.DUMMYFUNCTION("""COMPUTED_VALUE"""),0.0)</f>
        <v>0</v>
      </c>
      <c r="KY57">
        <f>IFERROR(__xludf.DUMMYFUNCTION("""COMPUTED_VALUE"""),0.0)</f>
        <v>0</v>
      </c>
      <c r="KZ57" t="str">
        <f>IFERROR(__xludf.DUMMYFUNCTION("""COMPUTED_VALUE"""),"x")</f>
        <v>x</v>
      </c>
      <c r="LA57">
        <f>IFERROR(__xludf.DUMMYFUNCTION("""COMPUTED_VALUE"""),0.0)</f>
        <v>0</v>
      </c>
      <c r="LB57">
        <f>IFERROR(__xludf.DUMMYFUNCTION("""COMPUTED_VALUE"""),0.0)</f>
        <v>0</v>
      </c>
      <c r="LC57">
        <f>IFERROR(__xludf.DUMMYFUNCTION("""COMPUTED_VALUE"""),0.0)</f>
        <v>0</v>
      </c>
      <c r="LD57">
        <f>IFERROR(__xludf.DUMMYFUNCTION("""COMPUTED_VALUE"""),0.0)</f>
        <v>0</v>
      </c>
      <c r="LE57">
        <f>IFERROR(__xludf.DUMMYFUNCTION("""COMPUTED_VALUE"""),0.0)</f>
        <v>0</v>
      </c>
      <c r="LF57">
        <f>IFERROR(__xludf.DUMMYFUNCTION("""COMPUTED_VALUE"""),0.0)</f>
        <v>0</v>
      </c>
      <c r="LG57">
        <f>IFERROR(__xludf.DUMMYFUNCTION("""COMPUTED_VALUE"""),0.0)</f>
        <v>0</v>
      </c>
      <c r="LH57">
        <f>IFERROR(__xludf.DUMMYFUNCTION("""COMPUTED_VALUE"""),0.0)</f>
        <v>0</v>
      </c>
      <c r="LI57">
        <f>IFERROR(__xludf.DUMMYFUNCTION("""COMPUTED_VALUE"""),0.0)</f>
        <v>0</v>
      </c>
      <c r="LJ57">
        <f>IFERROR(__xludf.DUMMYFUNCTION("""COMPUTED_VALUE"""),0.0)</f>
        <v>0</v>
      </c>
      <c r="LK57">
        <f>IFERROR(__xludf.DUMMYFUNCTION("""COMPUTED_VALUE"""),0.0)</f>
        <v>0</v>
      </c>
      <c r="LL57">
        <f>IFERROR(__xludf.DUMMYFUNCTION("""COMPUTED_VALUE"""),0.0)</f>
        <v>0</v>
      </c>
      <c r="LM57">
        <f>IFERROR(__xludf.DUMMYFUNCTION("""COMPUTED_VALUE"""),0.0)</f>
        <v>0</v>
      </c>
      <c r="LN57">
        <f>IFERROR(__xludf.DUMMYFUNCTION("""COMPUTED_VALUE"""),0.0)</f>
        <v>0</v>
      </c>
      <c r="LO57">
        <f>IFERROR(__xludf.DUMMYFUNCTION("""COMPUTED_VALUE"""),0.0)</f>
        <v>0</v>
      </c>
      <c r="LP57">
        <f>IFERROR(__xludf.DUMMYFUNCTION("""COMPUTED_VALUE"""),0.0)</f>
        <v>0</v>
      </c>
      <c r="LQ57" t="str">
        <f>IFERROR(__xludf.DUMMYFUNCTION("""COMPUTED_VALUE"""),"x")</f>
        <v>x</v>
      </c>
      <c r="LR57">
        <f>IFERROR(__xludf.DUMMYFUNCTION("""COMPUTED_VALUE"""),0.0)</f>
        <v>0</v>
      </c>
      <c r="LS57">
        <f>IFERROR(__xludf.DUMMYFUNCTION("""COMPUTED_VALUE"""),0.0)</f>
        <v>0</v>
      </c>
      <c r="LT57">
        <f>IFERROR(__xludf.DUMMYFUNCTION("""COMPUTED_VALUE"""),0.0)</f>
        <v>0</v>
      </c>
      <c r="LU57">
        <f>IFERROR(__xludf.DUMMYFUNCTION("""COMPUTED_VALUE"""),0.0)</f>
        <v>0</v>
      </c>
      <c r="LV57">
        <f>IFERROR(__xludf.DUMMYFUNCTION("""COMPUTED_VALUE"""),0.0)</f>
        <v>0</v>
      </c>
      <c r="LW57">
        <f>IFERROR(__xludf.DUMMYFUNCTION("""COMPUTED_VALUE"""),0.0)</f>
        <v>0</v>
      </c>
      <c r="LX57">
        <f>IFERROR(__xludf.DUMMYFUNCTION("""COMPUTED_VALUE"""),0.0)</f>
        <v>0</v>
      </c>
      <c r="LY57">
        <f>IFERROR(__xludf.DUMMYFUNCTION("""COMPUTED_VALUE"""),0.0)</f>
        <v>0</v>
      </c>
      <c r="LZ57">
        <f>IFERROR(__xludf.DUMMYFUNCTION("""COMPUTED_VALUE"""),0.0)</f>
        <v>0</v>
      </c>
      <c r="MA57">
        <f>IFERROR(__xludf.DUMMYFUNCTION("""COMPUTED_VALUE"""),0.0)</f>
        <v>0</v>
      </c>
      <c r="MB57">
        <f>IFERROR(__xludf.DUMMYFUNCTION("""COMPUTED_VALUE"""),0.0)</f>
        <v>0</v>
      </c>
      <c r="MC57">
        <f>IFERROR(__xludf.DUMMYFUNCTION("""COMPUTED_VALUE"""),0.0)</f>
        <v>0</v>
      </c>
      <c r="MD57">
        <f>IFERROR(__xludf.DUMMYFUNCTION("""COMPUTED_VALUE"""),0.0)</f>
        <v>0</v>
      </c>
      <c r="ME57">
        <f>IFERROR(__xludf.DUMMYFUNCTION("""COMPUTED_VALUE"""),0.0)</f>
        <v>0</v>
      </c>
      <c r="MF57">
        <f>IFERROR(__xludf.DUMMYFUNCTION("""COMPUTED_VALUE"""),0.0)</f>
        <v>0</v>
      </c>
      <c r="MG57">
        <f>IFERROR(__xludf.DUMMYFUNCTION("""COMPUTED_VALUE"""),0.0)</f>
        <v>0</v>
      </c>
      <c r="MH57">
        <f>IFERROR(__xludf.DUMMYFUNCTION("""COMPUTED_VALUE"""),0.0)</f>
        <v>0</v>
      </c>
      <c r="MI57">
        <f>IFERROR(__xludf.DUMMYFUNCTION("""COMPUTED_VALUE"""),0.0)</f>
        <v>0</v>
      </c>
      <c r="MJ57">
        <f>IFERROR(__xludf.DUMMYFUNCTION("""COMPUTED_VALUE"""),0.0)</f>
        <v>0</v>
      </c>
      <c r="MK57">
        <f>IFERROR(__xludf.DUMMYFUNCTION("""COMPUTED_VALUE"""),0.0)</f>
        <v>0</v>
      </c>
      <c r="ML57">
        <f>IFERROR(__xludf.DUMMYFUNCTION("""COMPUTED_VALUE"""),0.0)</f>
        <v>0</v>
      </c>
      <c r="MM57">
        <f>IFERROR(__xludf.DUMMYFUNCTION("""COMPUTED_VALUE"""),0.0)</f>
        <v>0</v>
      </c>
      <c r="MN57">
        <f>IFERROR(__xludf.DUMMYFUNCTION("""COMPUTED_VALUE"""),0.0)</f>
        <v>0</v>
      </c>
      <c r="MO57">
        <f>IFERROR(__xludf.DUMMYFUNCTION("""COMPUTED_VALUE"""),0.0)</f>
        <v>0</v>
      </c>
      <c r="MP57">
        <f>IFERROR(__xludf.DUMMYFUNCTION("""COMPUTED_VALUE"""),0.0)</f>
        <v>0</v>
      </c>
      <c r="MQ57">
        <f>IFERROR(__xludf.DUMMYFUNCTION("""COMPUTED_VALUE"""),0.0)</f>
        <v>0</v>
      </c>
      <c r="MR57">
        <f>IFERROR(__xludf.DUMMYFUNCTION("""COMPUTED_VALUE"""),0.0)</f>
        <v>0</v>
      </c>
      <c r="MS57">
        <f>IFERROR(__xludf.DUMMYFUNCTION("""COMPUTED_VALUE"""),0.0)</f>
        <v>0</v>
      </c>
      <c r="MT57" t="str">
        <f>IFERROR(__xludf.DUMMYFUNCTION("""COMPUTED_VALUE"""),"x")</f>
        <v>x</v>
      </c>
      <c r="MU57">
        <f>IFERROR(__xludf.DUMMYFUNCTION("""COMPUTED_VALUE"""),0.0)</f>
        <v>0</v>
      </c>
      <c r="MV57">
        <f>IFERROR(__xludf.DUMMYFUNCTION("""COMPUTED_VALUE"""),0.0)</f>
        <v>0</v>
      </c>
      <c r="MW57">
        <f>IFERROR(__xludf.DUMMYFUNCTION("""COMPUTED_VALUE"""),0.0)</f>
        <v>0</v>
      </c>
      <c r="MX57">
        <f>IFERROR(__xludf.DUMMYFUNCTION("""COMPUTED_VALUE"""),0.0)</f>
        <v>0</v>
      </c>
      <c r="MY57">
        <f>IFERROR(__xludf.DUMMYFUNCTION("""COMPUTED_VALUE"""),0.0)</f>
        <v>0</v>
      </c>
      <c r="MZ57">
        <f>IFERROR(__xludf.DUMMYFUNCTION("""COMPUTED_VALUE"""),0.0)</f>
        <v>0</v>
      </c>
      <c r="NA57">
        <f>IFERROR(__xludf.DUMMYFUNCTION("""COMPUTED_VALUE"""),0.0)</f>
        <v>0</v>
      </c>
      <c r="NB57">
        <f>IFERROR(__xludf.DUMMYFUNCTION("""COMPUTED_VALUE"""),0.0)</f>
        <v>0</v>
      </c>
      <c r="NC57">
        <f>IFERROR(__xludf.DUMMYFUNCTION("""COMPUTED_VALUE"""),0.0)</f>
        <v>0</v>
      </c>
      <c r="ND57">
        <f>IFERROR(__xludf.DUMMYFUNCTION("""COMPUTED_VALUE"""),0.0)</f>
        <v>0</v>
      </c>
      <c r="NE57">
        <f>IFERROR(__xludf.DUMMYFUNCTION("""COMPUTED_VALUE"""),0.0)</f>
        <v>0</v>
      </c>
      <c r="NF57">
        <f>IFERROR(__xludf.DUMMYFUNCTION("""COMPUTED_VALUE"""),0.0)</f>
        <v>0</v>
      </c>
      <c r="NG57">
        <f>IFERROR(__xludf.DUMMYFUNCTION("""COMPUTED_VALUE"""),0.0)</f>
        <v>0</v>
      </c>
      <c r="NH57">
        <f>IFERROR(__xludf.DUMMYFUNCTION("""COMPUTED_VALUE"""),0.0)</f>
        <v>0</v>
      </c>
      <c r="NI57">
        <f>IFERROR(__xludf.DUMMYFUNCTION("""COMPUTED_VALUE"""),0.0)</f>
        <v>0</v>
      </c>
      <c r="NJ57">
        <f>IFERROR(__xludf.DUMMYFUNCTION("""COMPUTED_VALUE"""),0.0)</f>
        <v>0</v>
      </c>
      <c r="NK57">
        <f>IFERROR(__xludf.DUMMYFUNCTION("""COMPUTED_VALUE"""),0.0)</f>
        <v>0</v>
      </c>
      <c r="NL57">
        <f>IFERROR(__xludf.DUMMYFUNCTION("""COMPUTED_VALUE"""),0.0)</f>
        <v>0</v>
      </c>
      <c r="NM57">
        <f>IFERROR(__xludf.DUMMYFUNCTION("""COMPUTED_VALUE"""),0.0)</f>
        <v>0</v>
      </c>
      <c r="NN57">
        <f>IFERROR(__xludf.DUMMYFUNCTION("""COMPUTED_VALUE"""),0.0)</f>
        <v>0</v>
      </c>
      <c r="NO57">
        <f>IFERROR(__xludf.DUMMYFUNCTION("""COMPUTED_VALUE"""),0.0)</f>
        <v>0</v>
      </c>
      <c r="NP57">
        <f>IFERROR(__xludf.DUMMYFUNCTION("""COMPUTED_VALUE"""),0.0)</f>
        <v>0</v>
      </c>
      <c r="NQ57">
        <f>IFERROR(__xludf.DUMMYFUNCTION("""COMPUTED_VALUE"""),0.0)</f>
        <v>0</v>
      </c>
      <c r="NR57">
        <f>IFERROR(__xludf.DUMMYFUNCTION("""COMPUTED_VALUE"""),0.0)</f>
        <v>0</v>
      </c>
    </row>
    <row r="58" ht="15.75" customHeight="1">
      <c r="A58">
        <f>IFERROR(__xludf.DUMMYFUNCTION("""COMPUTED_VALUE"""),57.0)</f>
        <v>57</v>
      </c>
      <c r="B58" t="str">
        <f>IFERROR(__xludf.DUMMYFUNCTION("""COMPUTED_VALUE"""),"stefannikolic")</f>
        <v>stefannikolic</v>
      </c>
      <c r="C58" t="str">
        <f>IFERROR(__xludf.DUMMYFUNCTION("""COMPUTED_VALUE"""),"Stefan")</f>
        <v>Stefan</v>
      </c>
      <c r="D58" t="str">
        <f>IFERROR(__xludf.DUMMYFUNCTION("""COMPUTED_VALUE"""),"Nikolić")</f>
        <v>Nikolić</v>
      </c>
      <c r="E58">
        <f>IFERROR(__xludf.DUMMYFUNCTION("""COMPUTED_VALUE"""),112.0)</f>
        <v>112</v>
      </c>
      <c r="F58" t="str">
        <f>IFERROR(__xludf.DUMMYFUNCTION("""COMPUTED_VALUE"""),"ODOBREN")</f>
        <v>ODOBREN</v>
      </c>
      <c r="G58" t="str">
        <f>IFERROR(__xludf.DUMMYFUNCTION("""COMPUTED_VALUE"""),"Stari grad")</f>
        <v>Stari grad</v>
      </c>
      <c r="H58" t="str">
        <f>IFERROR(__xludf.DUMMYFUNCTION("""COMPUTED_VALUE"""),"Matematička gimnazija")</f>
        <v>Matematička gimnazija</v>
      </c>
      <c r="I58" t="str">
        <f>IFERROR(__xludf.DUMMYFUNCTION("""COMPUTED_VALUE"""),"I")</f>
        <v>I</v>
      </c>
      <c r="J58" t="str">
        <f>IFERROR(__xludf.DUMMYFUNCTION("""COMPUTED_VALUE"""),"B")</f>
        <v>B</v>
      </c>
      <c r="K58" t="str">
        <f>IFERROR(__xludf.DUMMYFUNCTION("""COMPUTED_VALUE"""),"Marina Đurišić")</f>
        <v>Marina Đurišić</v>
      </c>
      <c r="L58" t="str">
        <f>IFERROR(__xludf.DUMMYFUNCTION("""COMPUTED_VALUE"""),"x")</f>
        <v>x</v>
      </c>
      <c r="M58">
        <f>IFERROR(__xludf.DUMMYFUNCTION("""COMPUTED_VALUE"""),100.0)</f>
        <v>100</v>
      </c>
      <c r="N58">
        <f>IFERROR(__xludf.DUMMYFUNCTION("""COMPUTED_VALUE"""),12.0)</f>
        <v>12</v>
      </c>
      <c r="O58">
        <f>IFERROR(__xludf.DUMMYFUNCTION("""COMPUTED_VALUE"""),0.0)</f>
        <v>0</v>
      </c>
      <c r="P58" t="str">
        <f>IFERROR(__xludf.DUMMYFUNCTION("""COMPUTED_VALUE"""),"-")</f>
        <v>-</v>
      </c>
      <c r="Q58" t="str">
        <f>IFERROR(__xludf.DUMMYFUNCTION("""COMPUTED_VALUE"""),"-")</f>
        <v>-</v>
      </c>
      <c r="R58" t="str">
        <f>IFERROR(__xludf.DUMMYFUNCTION("""COMPUTED_VALUE"""),"-")</f>
        <v>-</v>
      </c>
      <c r="S58" t="str">
        <f>IFERROR(__xludf.DUMMYFUNCTION("""COMPUTED_VALUE"""),"x")</f>
        <v>x</v>
      </c>
      <c r="T58" t="str">
        <f>IFERROR(__xludf.DUMMYFUNCTION("""COMPUTED_VALUE"""),"x")</f>
        <v>x</v>
      </c>
      <c r="U58" t="str">
        <f>IFERROR(__xludf.DUMMYFUNCTION("""COMPUTED_VALUE"""),"OK")</f>
        <v>OK</v>
      </c>
      <c r="V58" t="str">
        <f>IFERROR(__xludf.DUMMYFUNCTION("""COMPUTED_VALUE"""),"OK")</f>
        <v>OK</v>
      </c>
      <c r="W58" t="str">
        <f>IFERROR(__xludf.DUMMYFUNCTION("""COMPUTED_VALUE"""),"OK")</f>
        <v>OK</v>
      </c>
      <c r="X58" t="str">
        <f>IFERROR(__xludf.DUMMYFUNCTION("""COMPUTED_VALUE"""),"OK")</f>
        <v>OK</v>
      </c>
      <c r="Y58" t="str">
        <f>IFERROR(__xludf.DUMMYFUNCTION("""COMPUTED_VALUE"""),"OK")</f>
        <v>OK</v>
      </c>
      <c r="Z58" t="str">
        <f>IFERROR(__xludf.DUMMYFUNCTION("""COMPUTED_VALUE"""),"OK")</f>
        <v>OK</v>
      </c>
      <c r="AA58" t="str">
        <f>IFERROR(__xludf.DUMMYFUNCTION("""COMPUTED_VALUE"""),"OK")</f>
        <v>OK</v>
      </c>
      <c r="AB58" t="str">
        <f>IFERROR(__xludf.DUMMYFUNCTION("""COMPUTED_VALUE"""),"OK")</f>
        <v>OK</v>
      </c>
      <c r="AC58" t="str">
        <f>IFERROR(__xludf.DUMMYFUNCTION("""COMPUTED_VALUE"""),"OK")</f>
        <v>OK</v>
      </c>
      <c r="AD58" t="str">
        <f>IFERROR(__xludf.DUMMYFUNCTION("""COMPUTED_VALUE"""),"OK")</f>
        <v>OK</v>
      </c>
      <c r="AE58" t="str">
        <f>IFERROR(__xludf.DUMMYFUNCTION("""COMPUTED_VALUE"""),"OK")</f>
        <v>OK</v>
      </c>
      <c r="AF58" t="str">
        <f>IFERROR(__xludf.DUMMYFUNCTION("""COMPUTED_VALUE"""),"OK")</f>
        <v>OK</v>
      </c>
      <c r="AG58" t="str">
        <f>IFERROR(__xludf.DUMMYFUNCTION("""COMPUTED_VALUE"""),"OK")</f>
        <v>OK</v>
      </c>
      <c r="AH58" t="str">
        <f>IFERROR(__xludf.DUMMYFUNCTION("""COMPUTED_VALUE"""),"OK")</f>
        <v>OK</v>
      </c>
      <c r="AI58" t="str">
        <f>IFERROR(__xludf.DUMMYFUNCTION("""COMPUTED_VALUE"""),"OK")</f>
        <v>OK</v>
      </c>
      <c r="AJ58" t="str">
        <f>IFERROR(__xludf.DUMMYFUNCTION("""COMPUTED_VALUE"""),"OK")</f>
        <v>OK</v>
      </c>
      <c r="AK58" t="str">
        <f>IFERROR(__xludf.DUMMYFUNCTION("""COMPUTED_VALUE"""),"OK")</f>
        <v>OK</v>
      </c>
      <c r="AL58" t="str">
        <f>IFERROR(__xludf.DUMMYFUNCTION("""COMPUTED_VALUE"""),"OK")</f>
        <v>OK</v>
      </c>
      <c r="AM58" t="str">
        <f>IFERROR(__xludf.DUMMYFUNCTION("""COMPUTED_VALUE"""),"OK")</f>
        <v>OK</v>
      </c>
      <c r="AN58" t="str">
        <f>IFERROR(__xludf.DUMMYFUNCTION("""COMPUTED_VALUE"""),"OK")</f>
        <v>OK</v>
      </c>
      <c r="AO58" t="str">
        <f>IFERROR(__xludf.DUMMYFUNCTION("""COMPUTED_VALUE"""),"OK")</f>
        <v>OK</v>
      </c>
      <c r="AP58" t="str">
        <f>IFERROR(__xludf.DUMMYFUNCTION("""COMPUTED_VALUE"""),"OK")</f>
        <v>OK</v>
      </c>
      <c r="AQ58" t="str">
        <f>IFERROR(__xludf.DUMMYFUNCTION("""COMPUTED_VALUE"""),"OK")</f>
        <v>OK</v>
      </c>
      <c r="AR58" t="str">
        <f>IFERROR(__xludf.DUMMYFUNCTION("""COMPUTED_VALUE"""),"OK")</f>
        <v>OK</v>
      </c>
      <c r="AS58" t="str">
        <f>IFERROR(__xludf.DUMMYFUNCTION("""COMPUTED_VALUE"""),"OK")</f>
        <v>OK</v>
      </c>
      <c r="AT58" t="str">
        <f>IFERROR(__xludf.DUMMYFUNCTION("""COMPUTED_VALUE"""),"OK")</f>
        <v>OK</v>
      </c>
      <c r="AU58" t="str">
        <f>IFERROR(__xludf.DUMMYFUNCTION("""COMPUTED_VALUE"""),"OK")</f>
        <v>OK</v>
      </c>
      <c r="AV58" t="str">
        <f>IFERROR(__xludf.DUMMYFUNCTION("""COMPUTED_VALUE"""),"OK")</f>
        <v>OK</v>
      </c>
      <c r="AW58" t="str">
        <f>IFERROR(__xludf.DUMMYFUNCTION("""COMPUTED_VALUE"""),"OK")</f>
        <v>OK</v>
      </c>
      <c r="AX58" t="str">
        <f>IFERROR(__xludf.DUMMYFUNCTION("""COMPUTED_VALUE"""),"OK")</f>
        <v>OK</v>
      </c>
      <c r="AY58" t="str">
        <f>IFERROR(__xludf.DUMMYFUNCTION("""COMPUTED_VALUE"""),"OK")</f>
        <v>OK</v>
      </c>
      <c r="AZ58" t="str">
        <f>IFERROR(__xludf.DUMMYFUNCTION("""COMPUTED_VALUE"""),"OK")</f>
        <v>OK</v>
      </c>
      <c r="BA58" t="str">
        <f>IFERROR(__xludf.DUMMYFUNCTION("""COMPUTED_VALUE"""),"OK")</f>
        <v>OK</v>
      </c>
      <c r="BB58" t="str">
        <f>IFERROR(__xludf.DUMMYFUNCTION("""COMPUTED_VALUE"""),"OK")</f>
        <v>OK</v>
      </c>
      <c r="BC58" t="str">
        <f>IFERROR(__xludf.DUMMYFUNCTION("""COMPUTED_VALUE"""),"OK")</f>
        <v>OK</v>
      </c>
      <c r="BD58" t="str">
        <f>IFERROR(__xludf.DUMMYFUNCTION("""COMPUTED_VALUE"""),"OK")</f>
        <v>OK</v>
      </c>
      <c r="BE58" t="str">
        <f>IFERROR(__xludf.DUMMYFUNCTION("""COMPUTED_VALUE"""),"OK")</f>
        <v>OK</v>
      </c>
      <c r="BF58" t="str">
        <f>IFERROR(__xludf.DUMMYFUNCTION("""COMPUTED_VALUE"""),"OK")</f>
        <v>OK</v>
      </c>
      <c r="BG58" t="str">
        <f>IFERROR(__xludf.DUMMYFUNCTION("""COMPUTED_VALUE"""),"OK")</f>
        <v>OK</v>
      </c>
      <c r="BH58" t="str">
        <f>IFERROR(__xludf.DUMMYFUNCTION("""COMPUTED_VALUE"""),"OK")</f>
        <v>OK</v>
      </c>
      <c r="BI58" t="str">
        <f>IFERROR(__xludf.DUMMYFUNCTION("""COMPUTED_VALUE"""),"OK")</f>
        <v>OK</v>
      </c>
      <c r="BJ58" t="str">
        <f>IFERROR(__xludf.DUMMYFUNCTION("""COMPUTED_VALUE"""),"OK")</f>
        <v>OK</v>
      </c>
      <c r="BK58" t="str">
        <f>IFERROR(__xludf.DUMMYFUNCTION("""COMPUTED_VALUE"""),"x")</f>
        <v>x</v>
      </c>
      <c r="BL58" t="str">
        <f>IFERROR(__xludf.DUMMYFUNCTION("""COMPUTED_VALUE"""),"OK")</f>
        <v>OK</v>
      </c>
      <c r="BM58" t="str">
        <f>IFERROR(__xludf.DUMMYFUNCTION("""COMPUTED_VALUE"""),"OK")</f>
        <v>OK</v>
      </c>
      <c r="BN58" t="str">
        <f>IFERROR(__xludf.DUMMYFUNCTION("""COMPUTED_VALUE"""),"OK")</f>
        <v>OK</v>
      </c>
      <c r="BO58" t="str">
        <f>IFERROR(__xludf.DUMMYFUNCTION("""COMPUTED_VALUE"""),"OK")</f>
        <v>OK</v>
      </c>
      <c r="BP58" t="str">
        <f>IFERROR(__xludf.DUMMYFUNCTION("""COMPUTED_VALUE"""),"OK")</f>
        <v>OK</v>
      </c>
      <c r="BQ58" t="str">
        <f>IFERROR(__xludf.DUMMYFUNCTION("""COMPUTED_VALUE"""),"WA")</f>
        <v>WA</v>
      </c>
      <c r="BR58" t="str">
        <f>IFERROR(__xludf.DUMMYFUNCTION("""COMPUTED_VALUE"""),"OK")</f>
        <v>OK</v>
      </c>
      <c r="BS58" t="str">
        <f>IFERROR(__xludf.DUMMYFUNCTION("""COMPUTED_VALUE"""),"OK")</f>
        <v>OK</v>
      </c>
      <c r="BT58" t="str">
        <f>IFERROR(__xludf.DUMMYFUNCTION("""COMPUTED_VALUE"""),"OK")</f>
        <v>OK</v>
      </c>
      <c r="BU58" t="str">
        <f>IFERROR(__xludf.DUMMYFUNCTION("""COMPUTED_VALUE"""),"OK")</f>
        <v>OK</v>
      </c>
      <c r="BV58" t="str">
        <f>IFERROR(__xludf.DUMMYFUNCTION("""COMPUTED_VALUE"""),"OK")</f>
        <v>OK</v>
      </c>
      <c r="BW58" t="str">
        <f>IFERROR(__xludf.DUMMYFUNCTION("""COMPUTED_VALUE"""),"OK")</f>
        <v>OK</v>
      </c>
      <c r="BX58" t="str">
        <f>IFERROR(__xludf.DUMMYFUNCTION("""COMPUTED_VALUE"""),"OK")</f>
        <v>OK</v>
      </c>
      <c r="BY58" t="str">
        <f>IFERROR(__xludf.DUMMYFUNCTION("""COMPUTED_VALUE"""),"OK")</f>
        <v>OK</v>
      </c>
      <c r="BZ58" t="str">
        <f>IFERROR(__xludf.DUMMYFUNCTION("""COMPUTED_VALUE"""),"WA")</f>
        <v>WA</v>
      </c>
      <c r="CA58" t="str">
        <f>IFERROR(__xludf.DUMMYFUNCTION("""COMPUTED_VALUE"""),"OK")</f>
        <v>OK</v>
      </c>
      <c r="CB58" t="str">
        <f>IFERROR(__xludf.DUMMYFUNCTION("""COMPUTED_VALUE"""),"WA")</f>
        <v>WA</v>
      </c>
      <c r="CC58" t="str">
        <f>IFERROR(__xludf.DUMMYFUNCTION("""COMPUTED_VALUE"""),"WA")</f>
        <v>WA</v>
      </c>
      <c r="CD58" t="str">
        <f>IFERROR(__xludf.DUMMYFUNCTION("""COMPUTED_VALUE"""),"WA")</f>
        <v>WA</v>
      </c>
      <c r="CE58" t="str">
        <f>IFERROR(__xludf.DUMMYFUNCTION("""COMPUTED_VALUE"""),"WA")</f>
        <v>WA</v>
      </c>
      <c r="CF58" t="str">
        <f>IFERROR(__xludf.DUMMYFUNCTION("""COMPUTED_VALUE"""),"WA")</f>
        <v>WA</v>
      </c>
      <c r="CG58" t="str">
        <f>IFERROR(__xludf.DUMMYFUNCTION("""COMPUTED_VALUE"""),"WA")</f>
        <v>WA</v>
      </c>
      <c r="CH58" t="str">
        <f>IFERROR(__xludf.DUMMYFUNCTION("""COMPUTED_VALUE"""),"OK")</f>
        <v>OK</v>
      </c>
      <c r="CI58" t="str">
        <f>IFERROR(__xludf.DUMMYFUNCTION("""COMPUTED_VALUE"""),"WA")</f>
        <v>WA</v>
      </c>
      <c r="CJ58" t="str">
        <f>IFERROR(__xludf.DUMMYFUNCTION("""COMPUTED_VALUE"""),"WA")</f>
        <v>WA</v>
      </c>
      <c r="CK58" t="str">
        <f>IFERROR(__xludf.DUMMYFUNCTION("""COMPUTED_VALUE"""),"WA")</f>
        <v>WA</v>
      </c>
      <c r="CL58" t="str">
        <f>IFERROR(__xludf.DUMMYFUNCTION("""COMPUTED_VALUE"""),"WA")</f>
        <v>WA</v>
      </c>
      <c r="CM58" t="str">
        <f>IFERROR(__xludf.DUMMYFUNCTION("""COMPUTED_VALUE"""),"WA")</f>
        <v>WA</v>
      </c>
      <c r="CN58" t="str">
        <f>IFERROR(__xludf.DUMMYFUNCTION("""COMPUTED_VALUE"""),"WA")</f>
        <v>WA</v>
      </c>
      <c r="CO58" t="str">
        <f>IFERROR(__xludf.DUMMYFUNCTION("""COMPUTED_VALUE"""),"WA")</f>
        <v>WA</v>
      </c>
      <c r="CP58" t="str">
        <f>IFERROR(__xludf.DUMMYFUNCTION("""COMPUTED_VALUE"""),"WA")</f>
        <v>WA</v>
      </c>
      <c r="CQ58" t="str">
        <f>IFERROR(__xludf.DUMMYFUNCTION("""COMPUTED_VALUE"""),"OK")</f>
        <v>OK</v>
      </c>
      <c r="CR58" t="str">
        <f>IFERROR(__xludf.DUMMYFUNCTION("""COMPUTED_VALUE"""),"OK")</f>
        <v>OK</v>
      </c>
      <c r="CS58" t="str">
        <f>IFERROR(__xludf.DUMMYFUNCTION("""COMPUTED_VALUE"""),"x")</f>
        <v>x</v>
      </c>
      <c r="CT58" t="str">
        <f>IFERROR(__xludf.DUMMYFUNCTION("""COMPUTED_VALUE"""),"OK")</f>
        <v>OK</v>
      </c>
      <c r="CU58" t="str">
        <f>IFERROR(__xludf.DUMMYFUNCTION("""COMPUTED_VALUE"""),"OK")</f>
        <v>OK</v>
      </c>
      <c r="CV58" t="str">
        <f>IFERROR(__xludf.DUMMYFUNCTION("""COMPUTED_VALUE"""),"OK")</f>
        <v>OK</v>
      </c>
      <c r="CW58" t="str">
        <f>IFERROR(__xludf.DUMMYFUNCTION("""COMPUTED_VALUE"""),"WA")</f>
        <v>WA</v>
      </c>
      <c r="CX58" t="str">
        <f>IFERROR(__xludf.DUMMYFUNCTION("""COMPUTED_VALUE"""),"OK")</f>
        <v>OK</v>
      </c>
      <c r="CY58" t="str">
        <f>IFERROR(__xludf.DUMMYFUNCTION("""COMPUTED_VALUE"""),"WA")</f>
        <v>WA</v>
      </c>
      <c r="CZ58" t="str">
        <f>IFERROR(__xludf.DUMMYFUNCTION("""COMPUTED_VALUE"""),"WA")</f>
        <v>WA</v>
      </c>
      <c r="DA58" t="str">
        <f>IFERROR(__xludf.DUMMYFUNCTION("""COMPUTED_VALUE"""),"TLE")</f>
        <v>TLE</v>
      </c>
      <c r="DB58" t="str">
        <f>IFERROR(__xludf.DUMMYFUNCTION("""COMPUTED_VALUE"""),"TLE")</f>
        <v>TLE</v>
      </c>
      <c r="DC58" t="str">
        <f>IFERROR(__xludf.DUMMYFUNCTION("""COMPUTED_VALUE"""),"TLE")</f>
        <v>TLE</v>
      </c>
      <c r="DD58" t="str">
        <f>IFERROR(__xludf.DUMMYFUNCTION("""COMPUTED_VALUE"""),"TLE")</f>
        <v>TLE</v>
      </c>
      <c r="DE58" t="str">
        <f>IFERROR(__xludf.DUMMYFUNCTION("""COMPUTED_VALUE"""),"TLE")</f>
        <v>TLE</v>
      </c>
      <c r="DF58" t="str">
        <f>IFERROR(__xludf.DUMMYFUNCTION("""COMPUTED_VALUE"""),"TLE")</f>
        <v>TLE</v>
      </c>
      <c r="DG58" t="str">
        <f>IFERROR(__xludf.DUMMYFUNCTION("""COMPUTED_VALUE"""),"TLE")</f>
        <v>TLE</v>
      </c>
      <c r="DH58" t="str">
        <f>IFERROR(__xludf.DUMMYFUNCTION("""COMPUTED_VALUE"""),"TLE")</f>
        <v>TLE</v>
      </c>
      <c r="DI58" t="str">
        <f>IFERROR(__xludf.DUMMYFUNCTION("""COMPUTED_VALUE"""),"TLE")</f>
        <v>TLE</v>
      </c>
      <c r="DJ58" t="str">
        <f>IFERROR(__xludf.DUMMYFUNCTION("""COMPUTED_VALUE"""),"TLE")</f>
        <v>TLE</v>
      </c>
      <c r="DK58" t="str">
        <f>IFERROR(__xludf.DUMMYFUNCTION("""COMPUTED_VALUE"""),"TLE")</f>
        <v>TLE</v>
      </c>
      <c r="DL58" t="str">
        <f>IFERROR(__xludf.DUMMYFUNCTION("""COMPUTED_VALUE"""),"TLE")</f>
        <v>TLE</v>
      </c>
      <c r="DM58" t="str">
        <f>IFERROR(__xludf.DUMMYFUNCTION("""COMPUTED_VALUE"""),"TLE")</f>
        <v>TLE</v>
      </c>
      <c r="DN58" t="str">
        <f>IFERROR(__xludf.DUMMYFUNCTION("""COMPUTED_VALUE"""),"TLE")</f>
        <v>TLE</v>
      </c>
      <c r="DO58" t="str">
        <f>IFERROR(__xludf.DUMMYFUNCTION("""COMPUTED_VALUE"""),"TLE")</f>
        <v>TLE</v>
      </c>
      <c r="DP58" t="str">
        <f>IFERROR(__xludf.DUMMYFUNCTION("""COMPUTED_VALUE"""),"TLE")</f>
        <v>TLE</v>
      </c>
      <c r="DQ58" t="str">
        <f>IFERROR(__xludf.DUMMYFUNCTION("""COMPUTED_VALUE"""),"TLE")</f>
        <v>TLE</v>
      </c>
      <c r="DR58" t="str">
        <f>IFERROR(__xludf.DUMMYFUNCTION("""COMPUTED_VALUE"""),"TLE")</f>
        <v>TLE</v>
      </c>
      <c r="DS58" t="str">
        <f>IFERROR(__xludf.DUMMYFUNCTION("""COMPUTED_VALUE"""),"TLE")</f>
        <v>TLE</v>
      </c>
      <c r="DT58" t="str">
        <f>IFERROR(__xludf.DUMMYFUNCTION("""COMPUTED_VALUE"""),"TLE")</f>
        <v>TLE</v>
      </c>
      <c r="DU58" t="str">
        <f>IFERROR(__xludf.DUMMYFUNCTION("""COMPUTED_VALUE"""),"TLE")</f>
        <v>TLE</v>
      </c>
      <c r="DV58" t="str">
        <f>IFERROR(__xludf.DUMMYFUNCTION("""COMPUTED_VALUE"""),"TLE")</f>
        <v>TLE</v>
      </c>
      <c r="DW58" t="str">
        <f>IFERROR(__xludf.DUMMYFUNCTION("""COMPUTED_VALUE"""),"TLE")</f>
        <v>TLE</v>
      </c>
      <c r="DX58" t="str">
        <f>IFERROR(__xludf.DUMMYFUNCTION("""COMPUTED_VALUE"""),"TLE")</f>
        <v>TLE</v>
      </c>
      <c r="DY58" t="str">
        <f>IFERROR(__xludf.DUMMYFUNCTION("""COMPUTED_VALUE"""),"TLE")</f>
        <v>TLE</v>
      </c>
      <c r="DZ58" t="str">
        <f>IFERROR(__xludf.DUMMYFUNCTION("""COMPUTED_VALUE"""),"x")</f>
        <v>x</v>
      </c>
      <c r="EA58" t="str">
        <f>IFERROR(__xludf.DUMMYFUNCTION("""COMPUTED_VALUE"""),"-")</f>
        <v>-</v>
      </c>
      <c r="EB58" t="str">
        <f>IFERROR(__xludf.DUMMYFUNCTION("""COMPUTED_VALUE"""),"-")</f>
        <v>-</v>
      </c>
      <c r="EC58" t="str">
        <f>IFERROR(__xludf.DUMMYFUNCTION("""COMPUTED_VALUE"""),"-")</f>
        <v>-</v>
      </c>
      <c r="ED58" t="str">
        <f>IFERROR(__xludf.DUMMYFUNCTION("""COMPUTED_VALUE"""),"-")</f>
        <v>-</v>
      </c>
      <c r="EE58" t="str">
        <f>IFERROR(__xludf.DUMMYFUNCTION("""COMPUTED_VALUE"""),"-")</f>
        <v>-</v>
      </c>
      <c r="EF58" t="str">
        <f>IFERROR(__xludf.DUMMYFUNCTION("""COMPUTED_VALUE"""),"-")</f>
        <v>-</v>
      </c>
      <c r="EG58" t="str">
        <f>IFERROR(__xludf.DUMMYFUNCTION("""COMPUTED_VALUE"""),"-")</f>
        <v>-</v>
      </c>
      <c r="EH58" t="str">
        <f>IFERROR(__xludf.DUMMYFUNCTION("""COMPUTED_VALUE"""),"-")</f>
        <v>-</v>
      </c>
      <c r="EI58" t="str">
        <f>IFERROR(__xludf.DUMMYFUNCTION("""COMPUTED_VALUE"""),"-")</f>
        <v>-</v>
      </c>
      <c r="EJ58" t="str">
        <f>IFERROR(__xludf.DUMMYFUNCTION("""COMPUTED_VALUE"""),"-")</f>
        <v>-</v>
      </c>
      <c r="EK58" t="str">
        <f>IFERROR(__xludf.DUMMYFUNCTION("""COMPUTED_VALUE"""),"-")</f>
        <v>-</v>
      </c>
      <c r="EL58" t="str">
        <f>IFERROR(__xludf.DUMMYFUNCTION("""COMPUTED_VALUE"""),"-")</f>
        <v>-</v>
      </c>
      <c r="EM58" t="str">
        <f>IFERROR(__xludf.DUMMYFUNCTION("""COMPUTED_VALUE"""),"-")</f>
        <v>-</v>
      </c>
      <c r="EN58" t="str">
        <f>IFERROR(__xludf.DUMMYFUNCTION("""COMPUTED_VALUE"""),"-")</f>
        <v>-</v>
      </c>
      <c r="EO58" t="str">
        <f>IFERROR(__xludf.DUMMYFUNCTION("""COMPUTED_VALUE"""),"-")</f>
        <v>-</v>
      </c>
      <c r="EP58" t="str">
        <f>IFERROR(__xludf.DUMMYFUNCTION("""COMPUTED_VALUE"""),"-")</f>
        <v>-</v>
      </c>
      <c r="EQ58" t="str">
        <f>IFERROR(__xludf.DUMMYFUNCTION("""COMPUTED_VALUE"""),"x")</f>
        <v>x</v>
      </c>
      <c r="ER58" t="str">
        <f>IFERROR(__xludf.DUMMYFUNCTION("""COMPUTED_VALUE"""),"-")</f>
        <v>-</v>
      </c>
      <c r="ES58" t="str">
        <f>IFERROR(__xludf.DUMMYFUNCTION("""COMPUTED_VALUE"""),"-")</f>
        <v>-</v>
      </c>
      <c r="ET58" t="str">
        <f>IFERROR(__xludf.DUMMYFUNCTION("""COMPUTED_VALUE"""),"-")</f>
        <v>-</v>
      </c>
      <c r="EU58" t="str">
        <f>IFERROR(__xludf.DUMMYFUNCTION("""COMPUTED_VALUE"""),"-")</f>
        <v>-</v>
      </c>
      <c r="EV58" t="str">
        <f>IFERROR(__xludf.DUMMYFUNCTION("""COMPUTED_VALUE"""),"-")</f>
        <v>-</v>
      </c>
      <c r="EW58" t="str">
        <f>IFERROR(__xludf.DUMMYFUNCTION("""COMPUTED_VALUE"""),"-")</f>
        <v>-</v>
      </c>
      <c r="EX58" t="str">
        <f>IFERROR(__xludf.DUMMYFUNCTION("""COMPUTED_VALUE"""),"-")</f>
        <v>-</v>
      </c>
      <c r="EY58" t="str">
        <f>IFERROR(__xludf.DUMMYFUNCTION("""COMPUTED_VALUE"""),"-")</f>
        <v>-</v>
      </c>
      <c r="EZ58" t="str">
        <f>IFERROR(__xludf.DUMMYFUNCTION("""COMPUTED_VALUE"""),"-")</f>
        <v>-</v>
      </c>
      <c r="FA58" t="str">
        <f>IFERROR(__xludf.DUMMYFUNCTION("""COMPUTED_VALUE"""),"-")</f>
        <v>-</v>
      </c>
      <c r="FB58" t="str">
        <f>IFERROR(__xludf.DUMMYFUNCTION("""COMPUTED_VALUE"""),"-")</f>
        <v>-</v>
      </c>
      <c r="FC58" t="str">
        <f>IFERROR(__xludf.DUMMYFUNCTION("""COMPUTED_VALUE"""),"-")</f>
        <v>-</v>
      </c>
      <c r="FD58" t="str">
        <f>IFERROR(__xludf.DUMMYFUNCTION("""COMPUTED_VALUE"""),"-")</f>
        <v>-</v>
      </c>
      <c r="FE58" t="str">
        <f>IFERROR(__xludf.DUMMYFUNCTION("""COMPUTED_VALUE"""),"-")</f>
        <v>-</v>
      </c>
      <c r="FF58" t="str">
        <f>IFERROR(__xludf.DUMMYFUNCTION("""COMPUTED_VALUE"""),"-")</f>
        <v>-</v>
      </c>
      <c r="FG58" t="str">
        <f>IFERROR(__xludf.DUMMYFUNCTION("""COMPUTED_VALUE"""),"-")</f>
        <v>-</v>
      </c>
      <c r="FH58" t="str">
        <f>IFERROR(__xludf.DUMMYFUNCTION("""COMPUTED_VALUE"""),"-")</f>
        <v>-</v>
      </c>
      <c r="FI58" t="str">
        <f>IFERROR(__xludf.DUMMYFUNCTION("""COMPUTED_VALUE"""),"-")</f>
        <v>-</v>
      </c>
      <c r="FJ58" t="str">
        <f>IFERROR(__xludf.DUMMYFUNCTION("""COMPUTED_VALUE"""),"-")</f>
        <v>-</v>
      </c>
      <c r="FK58" t="str">
        <f>IFERROR(__xludf.DUMMYFUNCTION("""COMPUTED_VALUE"""),"-")</f>
        <v>-</v>
      </c>
      <c r="FL58" t="str">
        <f>IFERROR(__xludf.DUMMYFUNCTION("""COMPUTED_VALUE"""),"-")</f>
        <v>-</v>
      </c>
      <c r="FM58" t="str">
        <f>IFERROR(__xludf.DUMMYFUNCTION("""COMPUTED_VALUE"""),"-")</f>
        <v>-</v>
      </c>
      <c r="FN58" t="str">
        <f>IFERROR(__xludf.DUMMYFUNCTION("""COMPUTED_VALUE"""),"-")</f>
        <v>-</v>
      </c>
      <c r="FO58" t="str">
        <f>IFERROR(__xludf.DUMMYFUNCTION("""COMPUTED_VALUE"""),"-")</f>
        <v>-</v>
      </c>
      <c r="FP58" t="str">
        <f>IFERROR(__xludf.DUMMYFUNCTION("""COMPUTED_VALUE"""),"-")</f>
        <v>-</v>
      </c>
      <c r="FQ58" t="str">
        <f>IFERROR(__xludf.DUMMYFUNCTION("""COMPUTED_VALUE"""),"-")</f>
        <v>-</v>
      </c>
      <c r="FR58" t="str">
        <f>IFERROR(__xludf.DUMMYFUNCTION("""COMPUTED_VALUE"""),"-")</f>
        <v>-</v>
      </c>
      <c r="FS58" t="str">
        <f>IFERROR(__xludf.DUMMYFUNCTION("""COMPUTED_VALUE"""),"-")</f>
        <v>-</v>
      </c>
      <c r="FT58" t="str">
        <f>IFERROR(__xludf.DUMMYFUNCTION("""COMPUTED_VALUE"""),"x")</f>
        <v>x</v>
      </c>
      <c r="FU58" t="str">
        <f>IFERROR(__xludf.DUMMYFUNCTION("""COMPUTED_VALUE"""),"-")</f>
        <v>-</v>
      </c>
      <c r="FV58" t="str">
        <f>IFERROR(__xludf.DUMMYFUNCTION("""COMPUTED_VALUE"""),"-")</f>
        <v>-</v>
      </c>
      <c r="FW58" t="str">
        <f>IFERROR(__xludf.DUMMYFUNCTION("""COMPUTED_VALUE"""),"-")</f>
        <v>-</v>
      </c>
      <c r="FX58" t="str">
        <f>IFERROR(__xludf.DUMMYFUNCTION("""COMPUTED_VALUE"""),"-")</f>
        <v>-</v>
      </c>
      <c r="FY58" t="str">
        <f>IFERROR(__xludf.DUMMYFUNCTION("""COMPUTED_VALUE"""),"-")</f>
        <v>-</v>
      </c>
      <c r="FZ58" t="str">
        <f>IFERROR(__xludf.DUMMYFUNCTION("""COMPUTED_VALUE"""),"-")</f>
        <v>-</v>
      </c>
      <c r="GA58" t="str">
        <f>IFERROR(__xludf.DUMMYFUNCTION("""COMPUTED_VALUE"""),"-")</f>
        <v>-</v>
      </c>
      <c r="GB58" t="str">
        <f>IFERROR(__xludf.DUMMYFUNCTION("""COMPUTED_VALUE"""),"-")</f>
        <v>-</v>
      </c>
      <c r="GC58" t="str">
        <f>IFERROR(__xludf.DUMMYFUNCTION("""COMPUTED_VALUE"""),"-")</f>
        <v>-</v>
      </c>
      <c r="GD58" t="str">
        <f>IFERROR(__xludf.DUMMYFUNCTION("""COMPUTED_VALUE"""),"-")</f>
        <v>-</v>
      </c>
      <c r="GE58" t="str">
        <f>IFERROR(__xludf.DUMMYFUNCTION("""COMPUTED_VALUE"""),"-")</f>
        <v>-</v>
      </c>
      <c r="GF58" t="str">
        <f>IFERROR(__xludf.DUMMYFUNCTION("""COMPUTED_VALUE"""),"-")</f>
        <v>-</v>
      </c>
      <c r="GG58" t="str">
        <f>IFERROR(__xludf.DUMMYFUNCTION("""COMPUTED_VALUE"""),"-")</f>
        <v>-</v>
      </c>
      <c r="GH58" t="str">
        <f>IFERROR(__xludf.DUMMYFUNCTION("""COMPUTED_VALUE"""),"-")</f>
        <v>-</v>
      </c>
      <c r="GI58" t="str">
        <f>IFERROR(__xludf.DUMMYFUNCTION("""COMPUTED_VALUE"""),"-")</f>
        <v>-</v>
      </c>
      <c r="GJ58" t="str">
        <f>IFERROR(__xludf.DUMMYFUNCTION("""COMPUTED_VALUE"""),"-")</f>
        <v>-</v>
      </c>
      <c r="GK58" t="str">
        <f>IFERROR(__xludf.DUMMYFUNCTION("""COMPUTED_VALUE"""),"-")</f>
        <v>-</v>
      </c>
      <c r="GL58" t="str">
        <f>IFERROR(__xludf.DUMMYFUNCTION("""COMPUTED_VALUE"""),"-")</f>
        <v>-</v>
      </c>
      <c r="GM58" t="str">
        <f>IFERROR(__xludf.DUMMYFUNCTION("""COMPUTED_VALUE"""),"-")</f>
        <v>-</v>
      </c>
      <c r="GN58" t="str">
        <f>IFERROR(__xludf.DUMMYFUNCTION("""COMPUTED_VALUE"""),"-")</f>
        <v>-</v>
      </c>
      <c r="GO58" t="str">
        <f>IFERROR(__xludf.DUMMYFUNCTION("""COMPUTED_VALUE"""),"-")</f>
        <v>-</v>
      </c>
      <c r="GP58" t="str">
        <f>IFERROR(__xludf.DUMMYFUNCTION("""COMPUTED_VALUE"""),"-")</f>
        <v>-</v>
      </c>
      <c r="GQ58" t="str">
        <f>IFERROR(__xludf.DUMMYFUNCTION("""COMPUTED_VALUE"""),"-")</f>
        <v>-</v>
      </c>
      <c r="GR58" t="str">
        <f>IFERROR(__xludf.DUMMYFUNCTION("""COMPUTED_VALUE"""),"-")</f>
        <v>-</v>
      </c>
      <c r="GS58" t="str">
        <f>IFERROR(__xludf.DUMMYFUNCTION("""COMPUTED_VALUE"""),"x")</f>
        <v>x</v>
      </c>
      <c r="GT58" t="str">
        <f>IFERROR(__xludf.DUMMYFUNCTION("""COMPUTED_VALUE"""),"x")</f>
        <v>x</v>
      </c>
      <c r="GU58">
        <f>IFERROR(__xludf.DUMMYFUNCTION("""COMPUTED_VALUE"""),1.0)</f>
        <v>1</v>
      </c>
      <c r="GV58">
        <f>IFERROR(__xludf.DUMMYFUNCTION("""COMPUTED_VALUE"""),1.0)</f>
        <v>1</v>
      </c>
      <c r="GW58">
        <f>IFERROR(__xludf.DUMMYFUNCTION("""COMPUTED_VALUE"""),1.0)</f>
        <v>1</v>
      </c>
      <c r="GX58">
        <f>IFERROR(__xludf.DUMMYFUNCTION("""COMPUTED_VALUE"""),1.0)</f>
        <v>1</v>
      </c>
      <c r="GY58">
        <f>IFERROR(__xludf.DUMMYFUNCTION("""COMPUTED_VALUE"""),1.0)</f>
        <v>1</v>
      </c>
      <c r="GZ58">
        <f>IFERROR(__xludf.DUMMYFUNCTION("""COMPUTED_VALUE"""),1.0)</f>
        <v>1</v>
      </c>
      <c r="HA58">
        <f>IFERROR(__xludf.DUMMYFUNCTION("""COMPUTED_VALUE"""),1.0)</f>
        <v>1</v>
      </c>
      <c r="HB58">
        <f>IFERROR(__xludf.DUMMYFUNCTION("""COMPUTED_VALUE"""),1.0)</f>
        <v>1</v>
      </c>
      <c r="HC58">
        <f>IFERROR(__xludf.DUMMYFUNCTION("""COMPUTED_VALUE"""),1.0)</f>
        <v>1</v>
      </c>
      <c r="HD58">
        <f>IFERROR(__xludf.DUMMYFUNCTION("""COMPUTED_VALUE"""),1.0)</f>
        <v>1</v>
      </c>
      <c r="HE58">
        <f>IFERROR(__xludf.DUMMYFUNCTION("""COMPUTED_VALUE"""),1.0)</f>
        <v>1</v>
      </c>
      <c r="HF58">
        <f>IFERROR(__xludf.DUMMYFUNCTION("""COMPUTED_VALUE"""),1.0)</f>
        <v>1</v>
      </c>
      <c r="HG58">
        <f>IFERROR(__xludf.DUMMYFUNCTION("""COMPUTED_VALUE"""),1.0)</f>
        <v>1</v>
      </c>
      <c r="HH58">
        <f>IFERROR(__xludf.DUMMYFUNCTION("""COMPUTED_VALUE"""),1.0)</f>
        <v>1</v>
      </c>
      <c r="HI58">
        <f>IFERROR(__xludf.DUMMYFUNCTION("""COMPUTED_VALUE"""),1.0)</f>
        <v>1</v>
      </c>
      <c r="HJ58">
        <f>IFERROR(__xludf.DUMMYFUNCTION("""COMPUTED_VALUE"""),1.0)</f>
        <v>1</v>
      </c>
      <c r="HK58">
        <f>IFERROR(__xludf.DUMMYFUNCTION("""COMPUTED_VALUE"""),1.0)</f>
        <v>1</v>
      </c>
      <c r="HL58">
        <f>IFERROR(__xludf.DUMMYFUNCTION("""COMPUTED_VALUE"""),1.0)</f>
        <v>1</v>
      </c>
      <c r="HM58">
        <f>IFERROR(__xludf.DUMMYFUNCTION("""COMPUTED_VALUE"""),1.0)</f>
        <v>1</v>
      </c>
      <c r="HN58">
        <f>IFERROR(__xludf.DUMMYFUNCTION("""COMPUTED_VALUE"""),1.0)</f>
        <v>1</v>
      </c>
      <c r="HO58">
        <f>IFERROR(__xludf.DUMMYFUNCTION("""COMPUTED_VALUE"""),1.0)</f>
        <v>1</v>
      </c>
      <c r="HP58">
        <f>IFERROR(__xludf.DUMMYFUNCTION("""COMPUTED_VALUE"""),1.0)</f>
        <v>1</v>
      </c>
      <c r="HQ58">
        <f>IFERROR(__xludf.DUMMYFUNCTION("""COMPUTED_VALUE"""),1.0)</f>
        <v>1</v>
      </c>
      <c r="HR58">
        <f>IFERROR(__xludf.DUMMYFUNCTION("""COMPUTED_VALUE"""),1.0)</f>
        <v>1</v>
      </c>
      <c r="HS58">
        <f>IFERROR(__xludf.DUMMYFUNCTION("""COMPUTED_VALUE"""),1.0)</f>
        <v>1</v>
      </c>
      <c r="HT58">
        <f>IFERROR(__xludf.DUMMYFUNCTION("""COMPUTED_VALUE"""),1.0)</f>
        <v>1</v>
      </c>
      <c r="HU58">
        <f>IFERROR(__xludf.DUMMYFUNCTION("""COMPUTED_VALUE"""),1.0)</f>
        <v>1</v>
      </c>
      <c r="HV58">
        <f>IFERROR(__xludf.DUMMYFUNCTION("""COMPUTED_VALUE"""),1.0)</f>
        <v>1</v>
      </c>
      <c r="HW58">
        <f>IFERROR(__xludf.DUMMYFUNCTION("""COMPUTED_VALUE"""),1.0)</f>
        <v>1</v>
      </c>
      <c r="HX58">
        <f>IFERROR(__xludf.DUMMYFUNCTION("""COMPUTED_VALUE"""),1.0)</f>
        <v>1</v>
      </c>
      <c r="HY58">
        <f>IFERROR(__xludf.DUMMYFUNCTION("""COMPUTED_VALUE"""),1.0)</f>
        <v>1</v>
      </c>
      <c r="HZ58">
        <f>IFERROR(__xludf.DUMMYFUNCTION("""COMPUTED_VALUE"""),1.0)</f>
        <v>1</v>
      </c>
      <c r="IA58">
        <f>IFERROR(__xludf.DUMMYFUNCTION("""COMPUTED_VALUE"""),1.0)</f>
        <v>1</v>
      </c>
      <c r="IB58">
        <f>IFERROR(__xludf.DUMMYFUNCTION("""COMPUTED_VALUE"""),1.0)</f>
        <v>1</v>
      </c>
      <c r="IC58">
        <f>IFERROR(__xludf.DUMMYFUNCTION("""COMPUTED_VALUE"""),1.0)</f>
        <v>1</v>
      </c>
      <c r="ID58">
        <f>IFERROR(__xludf.DUMMYFUNCTION("""COMPUTED_VALUE"""),1.0)</f>
        <v>1</v>
      </c>
      <c r="IE58">
        <f>IFERROR(__xludf.DUMMYFUNCTION("""COMPUTED_VALUE"""),1.0)</f>
        <v>1</v>
      </c>
      <c r="IF58">
        <f>IFERROR(__xludf.DUMMYFUNCTION("""COMPUTED_VALUE"""),1.0)</f>
        <v>1</v>
      </c>
      <c r="IG58">
        <f>IFERROR(__xludf.DUMMYFUNCTION("""COMPUTED_VALUE"""),1.0)</f>
        <v>1</v>
      </c>
      <c r="IH58">
        <f>IFERROR(__xludf.DUMMYFUNCTION("""COMPUTED_VALUE"""),1.0)</f>
        <v>1</v>
      </c>
      <c r="II58">
        <f>IFERROR(__xludf.DUMMYFUNCTION("""COMPUTED_VALUE"""),1.0)</f>
        <v>1</v>
      </c>
      <c r="IJ58">
        <f>IFERROR(__xludf.DUMMYFUNCTION("""COMPUTED_VALUE"""),1.0)</f>
        <v>1</v>
      </c>
      <c r="IK58" t="str">
        <f>IFERROR(__xludf.DUMMYFUNCTION("""COMPUTED_VALUE"""),"x")</f>
        <v>x</v>
      </c>
      <c r="IL58">
        <f>IFERROR(__xludf.DUMMYFUNCTION("""COMPUTED_VALUE"""),1.0)</f>
        <v>1</v>
      </c>
      <c r="IM58">
        <f>IFERROR(__xludf.DUMMYFUNCTION("""COMPUTED_VALUE"""),1.0)</f>
        <v>1</v>
      </c>
      <c r="IN58">
        <f>IFERROR(__xludf.DUMMYFUNCTION("""COMPUTED_VALUE"""),1.0)</f>
        <v>1</v>
      </c>
      <c r="IO58">
        <f>IFERROR(__xludf.DUMMYFUNCTION("""COMPUTED_VALUE"""),1.0)</f>
        <v>1</v>
      </c>
      <c r="IP58">
        <f>IFERROR(__xludf.DUMMYFUNCTION("""COMPUTED_VALUE"""),1.0)</f>
        <v>1</v>
      </c>
      <c r="IQ58">
        <f>IFERROR(__xludf.DUMMYFUNCTION("""COMPUTED_VALUE"""),0.0)</f>
        <v>0</v>
      </c>
      <c r="IR58">
        <f>IFERROR(__xludf.DUMMYFUNCTION("""COMPUTED_VALUE"""),1.0)</f>
        <v>1</v>
      </c>
      <c r="IS58">
        <f>IFERROR(__xludf.DUMMYFUNCTION("""COMPUTED_VALUE"""),1.0)</f>
        <v>1</v>
      </c>
      <c r="IT58">
        <f>IFERROR(__xludf.DUMMYFUNCTION("""COMPUTED_VALUE"""),1.0)</f>
        <v>1</v>
      </c>
      <c r="IU58">
        <f>IFERROR(__xludf.DUMMYFUNCTION("""COMPUTED_VALUE"""),1.0)</f>
        <v>1</v>
      </c>
      <c r="IV58">
        <f>IFERROR(__xludf.DUMMYFUNCTION("""COMPUTED_VALUE"""),1.0)</f>
        <v>1</v>
      </c>
      <c r="IW58">
        <f>IFERROR(__xludf.DUMMYFUNCTION("""COMPUTED_VALUE"""),1.0)</f>
        <v>1</v>
      </c>
      <c r="IX58">
        <f>IFERROR(__xludf.DUMMYFUNCTION("""COMPUTED_VALUE"""),1.0)</f>
        <v>1</v>
      </c>
      <c r="IY58">
        <f>IFERROR(__xludf.DUMMYFUNCTION("""COMPUTED_VALUE"""),1.0)</f>
        <v>1</v>
      </c>
      <c r="IZ58">
        <f>IFERROR(__xludf.DUMMYFUNCTION("""COMPUTED_VALUE"""),0.0)</f>
        <v>0</v>
      </c>
      <c r="JA58">
        <f>IFERROR(__xludf.DUMMYFUNCTION("""COMPUTED_VALUE"""),1.0)</f>
        <v>1</v>
      </c>
      <c r="JB58">
        <f>IFERROR(__xludf.DUMMYFUNCTION("""COMPUTED_VALUE"""),0.0)</f>
        <v>0</v>
      </c>
      <c r="JC58">
        <f>IFERROR(__xludf.DUMMYFUNCTION("""COMPUTED_VALUE"""),0.0)</f>
        <v>0</v>
      </c>
      <c r="JD58">
        <f>IFERROR(__xludf.DUMMYFUNCTION("""COMPUTED_VALUE"""),0.0)</f>
        <v>0</v>
      </c>
      <c r="JE58">
        <f>IFERROR(__xludf.DUMMYFUNCTION("""COMPUTED_VALUE"""),0.0)</f>
        <v>0</v>
      </c>
      <c r="JF58">
        <f>IFERROR(__xludf.DUMMYFUNCTION("""COMPUTED_VALUE"""),0.0)</f>
        <v>0</v>
      </c>
      <c r="JG58">
        <f>IFERROR(__xludf.DUMMYFUNCTION("""COMPUTED_VALUE"""),0.0)</f>
        <v>0</v>
      </c>
      <c r="JH58">
        <f>IFERROR(__xludf.DUMMYFUNCTION("""COMPUTED_VALUE"""),1.0)</f>
        <v>1</v>
      </c>
      <c r="JI58">
        <f>IFERROR(__xludf.DUMMYFUNCTION("""COMPUTED_VALUE"""),0.0)</f>
        <v>0</v>
      </c>
      <c r="JJ58">
        <f>IFERROR(__xludf.DUMMYFUNCTION("""COMPUTED_VALUE"""),0.0)</f>
        <v>0</v>
      </c>
      <c r="JK58">
        <f>IFERROR(__xludf.DUMMYFUNCTION("""COMPUTED_VALUE"""),0.0)</f>
        <v>0</v>
      </c>
      <c r="JL58">
        <f>IFERROR(__xludf.DUMMYFUNCTION("""COMPUTED_VALUE"""),0.0)</f>
        <v>0</v>
      </c>
      <c r="JM58">
        <f>IFERROR(__xludf.DUMMYFUNCTION("""COMPUTED_VALUE"""),0.0)</f>
        <v>0</v>
      </c>
      <c r="JN58">
        <f>IFERROR(__xludf.DUMMYFUNCTION("""COMPUTED_VALUE"""),0.0)</f>
        <v>0</v>
      </c>
      <c r="JO58">
        <f>IFERROR(__xludf.DUMMYFUNCTION("""COMPUTED_VALUE"""),0.0)</f>
        <v>0</v>
      </c>
      <c r="JP58">
        <f>IFERROR(__xludf.DUMMYFUNCTION("""COMPUTED_VALUE"""),0.0)</f>
        <v>0</v>
      </c>
      <c r="JQ58">
        <f>IFERROR(__xludf.DUMMYFUNCTION("""COMPUTED_VALUE"""),1.0)</f>
        <v>1</v>
      </c>
      <c r="JR58">
        <f>IFERROR(__xludf.DUMMYFUNCTION("""COMPUTED_VALUE"""),1.0)</f>
        <v>1</v>
      </c>
      <c r="JS58" t="str">
        <f>IFERROR(__xludf.DUMMYFUNCTION("""COMPUTED_VALUE"""),"x")</f>
        <v>x</v>
      </c>
      <c r="JT58">
        <f>IFERROR(__xludf.DUMMYFUNCTION("""COMPUTED_VALUE"""),1.0)</f>
        <v>1</v>
      </c>
      <c r="JU58">
        <f>IFERROR(__xludf.DUMMYFUNCTION("""COMPUTED_VALUE"""),1.0)</f>
        <v>1</v>
      </c>
      <c r="JV58">
        <f>IFERROR(__xludf.DUMMYFUNCTION("""COMPUTED_VALUE"""),1.0)</f>
        <v>1</v>
      </c>
      <c r="JW58">
        <f>IFERROR(__xludf.DUMMYFUNCTION("""COMPUTED_VALUE"""),0.0)</f>
        <v>0</v>
      </c>
      <c r="JX58">
        <f>IFERROR(__xludf.DUMMYFUNCTION("""COMPUTED_VALUE"""),1.0)</f>
        <v>1</v>
      </c>
      <c r="JY58">
        <f>IFERROR(__xludf.DUMMYFUNCTION("""COMPUTED_VALUE"""),0.0)</f>
        <v>0</v>
      </c>
      <c r="JZ58">
        <f>IFERROR(__xludf.DUMMYFUNCTION("""COMPUTED_VALUE"""),0.0)</f>
        <v>0</v>
      </c>
      <c r="KA58">
        <f>IFERROR(__xludf.DUMMYFUNCTION("""COMPUTED_VALUE"""),0.0)</f>
        <v>0</v>
      </c>
      <c r="KB58">
        <f>IFERROR(__xludf.DUMMYFUNCTION("""COMPUTED_VALUE"""),0.0)</f>
        <v>0</v>
      </c>
      <c r="KC58">
        <f>IFERROR(__xludf.DUMMYFUNCTION("""COMPUTED_VALUE"""),0.0)</f>
        <v>0</v>
      </c>
      <c r="KD58">
        <f>IFERROR(__xludf.DUMMYFUNCTION("""COMPUTED_VALUE"""),0.0)</f>
        <v>0</v>
      </c>
      <c r="KE58">
        <f>IFERROR(__xludf.DUMMYFUNCTION("""COMPUTED_VALUE"""),0.0)</f>
        <v>0</v>
      </c>
      <c r="KF58">
        <f>IFERROR(__xludf.DUMMYFUNCTION("""COMPUTED_VALUE"""),0.0)</f>
        <v>0</v>
      </c>
      <c r="KG58">
        <f>IFERROR(__xludf.DUMMYFUNCTION("""COMPUTED_VALUE"""),0.0)</f>
        <v>0</v>
      </c>
      <c r="KH58">
        <f>IFERROR(__xludf.DUMMYFUNCTION("""COMPUTED_VALUE"""),0.0)</f>
        <v>0</v>
      </c>
      <c r="KI58">
        <f>IFERROR(__xludf.DUMMYFUNCTION("""COMPUTED_VALUE"""),0.0)</f>
        <v>0</v>
      </c>
      <c r="KJ58">
        <f>IFERROR(__xludf.DUMMYFUNCTION("""COMPUTED_VALUE"""),0.0)</f>
        <v>0</v>
      </c>
      <c r="KK58">
        <f>IFERROR(__xludf.DUMMYFUNCTION("""COMPUTED_VALUE"""),0.0)</f>
        <v>0</v>
      </c>
      <c r="KL58">
        <f>IFERROR(__xludf.DUMMYFUNCTION("""COMPUTED_VALUE"""),0.0)</f>
        <v>0</v>
      </c>
      <c r="KM58">
        <f>IFERROR(__xludf.DUMMYFUNCTION("""COMPUTED_VALUE"""),0.0)</f>
        <v>0</v>
      </c>
      <c r="KN58">
        <f>IFERROR(__xludf.DUMMYFUNCTION("""COMPUTED_VALUE"""),0.0)</f>
        <v>0</v>
      </c>
      <c r="KO58">
        <f>IFERROR(__xludf.DUMMYFUNCTION("""COMPUTED_VALUE"""),0.0)</f>
        <v>0</v>
      </c>
      <c r="KP58">
        <f>IFERROR(__xludf.DUMMYFUNCTION("""COMPUTED_VALUE"""),0.0)</f>
        <v>0</v>
      </c>
      <c r="KQ58">
        <f>IFERROR(__xludf.DUMMYFUNCTION("""COMPUTED_VALUE"""),0.0)</f>
        <v>0</v>
      </c>
      <c r="KR58">
        <f>IFERROR(__xludf.DUMMYFUNCTION("""COMPUTED_VALUE"""),0.0)</f>
        <v>0</v>
      </c>
      <c r="KS58">
        <f>IFERROR(__xludf.DUMMYFUNCTION("""COMPUTED_VALUE"""),0.0)</f>
        <v>0</v>
      </c>
      <c r="KT58">
        <f>IFERROR(__xludf.DUMMYFUNCTION("""COMPUTED_VALUE"""),0.0)</f>
        <v>0</v>
      </c>
      <c r="KU58">
        <f>IFERROR(__xludf.DUMMYFUNCTION("""COMPUTED_VALUE"""),0.0)</f>
        <v>0</v>
      </c>
      <c r="KV58">
        <f>IFERROR(__xludf.DUMMYFUNCTION("""COMPUTED_VALUE"""),0.0)</f>
        <v>0</v>
      </c>
      <c r="KW58">
        <f>IFERROR(__xludf.DUMMYFUNCTION("""COMPUTED_VALUE"""),0.0)</f>
        <v>0</v>
      </c>
      <c r="KX58">
        <f>IFERROR(__xludf.DUMMYFUNCTION("""COMPUTED_VALUE"""),0.0)</f>
        <v>0</v>
      </c>
      <c r="KY58">
        <f>IFERROR(__xludf.DUMMYFUNCTION("""COMPUTED_VALUE"""),0.0)</f>
        <v>0</v>
      </c>
      <c r="KZ58" t="str">
        <f>IFERROR(__xludf.DUMMYFUNCTION("""COMPUTED_VALUE"""),"x")</f>
        <v>x</v>
      </c>
      <c r="LA58">
        <f>IFERROR(__xludf.DUMMYFUNCTION("""COMPUTED_VALUE"""),0.0)</f>
        <v>0</v>
      </c>
      <c r="LB58">
        <f>IFERROR(__xludf.DUMMYFUNCTION("""COMPUTED_VALUE"""),0.0)</f>
        <v>0</v>
      </c>
      <c r="LC58">
        <f>IFERROR(__xludf.DUMMYFUNCTION("""COMPUTED_VALUE"""),0.0)</f>
        <v>0</v>
      </c>
      <c r="LD58">
        <f>IFERROR(__xludf.DUMMYFUNCTION("""COMPUTED_VALUE"""),0.0)</f>
        <v>0</v>
      </c>
      <c r="LE58">
        <f>IFERROR(__xludf.DUMMYFUNCTION("""COMPUTED_VALUE"""),0.0)</f>
        <v>0</v>
      </c>
      <c r="LF58">
        <f>IFERROR(__xludf.DUMMYFUNCTION("""COMPUTED_VALUE"""),0.0)</f>
        <v>0</v>
      </c>
      <c r="LG58">
        <f>IFERROR(__xludf.DUMMYFUNCTION("""COMPUTED_VALUE"""),0.0)</f>
        <v>0</v>
      </c>
      <c r="LH58">
        <f>IFERROR(__xludf.DUMMYFUNCTION("""COMPUTED_VALUE"""),0.0)</f>
        <v>0</v>
      </c>
      <c r="LI58">
        <f>IFERROR(__xludf.DUMMYFUNCTION("""COMPUTED_VALUE"""),0.0)</f>
        <v>0</v>
      </c>
      <c r="LJ58">
        <f>IFERROR(__xludf.DUMMYFUNCTION("""COMPUTED_VALUE"""),0.0)</f>
        <v>0</v>
      </c>
      <c r="LK58">
        <f>IFERROR(__xludf.DUMMYFUNCTION("""COMPUTED_VALUE"""),0.0)</f>
        <v>0</v>
      </c>
      <c r="LL58">
        <f>IFERROR(__xludf.DUMMYFUNCTION("""COMPUTED_VALUE"""),0.0)</f>
        <v>0</v>
      </c>
      <c r="LM58">
        <f>IFERROR(__xludf.DUMMYFUNCTION("""COMPUTED_VALUE"""),0.0)</f>
        <v>0</v>
      </c>
      <c r="LN58">
        <f>IFERROR(__xludf.DUMMYFUNCTION("""COMPUTED_VALUE"""),0.0)</f>
        <v>0</v>
      </c>
      <c r="LO58">
        <f>IFERROR(__xludf.DUMMYFUNCTION("""COMPUTED_VALUE"""),0.0)</f>
        <v>0</v>
      </c>
      <c r="LP58">
        <f>IFERROR(__xludf.DUMMYFUNCTION("""COMPUTED_VALUE"""),0.0)</f>
        <v>0</v>
      </c>
      <c r="LQ58" t="str">
        <f>IFERROR(__xludf.DUMMYFUNCTION("""COMPUTED_VALUE"""),"x")</f>
        <v>x</v>
      </c>
      <c r="LR58">
        <f>IFERROR(__xludf.DUMMYFUNCTION("""COMPUTED_VALUE"""),0.0)</f>
        <v>0</v>
      </c>
      <c r="LS58">
        <f>IFERROR(__xludf.DUMMYFUNCTION("""COMPUTED_VALUE"""),0.0)</f>
        <v>0</v>
      </c>
      <c r="LT58">
        <f>IFERROR(__xludf.DUMMYFUNCTION("""COMPUTED_VALUE"""),0.0)</f>
        <v>0</v>
      </c>
      <c r="LU58">
        <f>IFERROR(__xludf.DUMMYFUNCTION("""COMPUTED_VALUE"""),0.0)</f>
        <v>0</v>
      </c>
      <c r="LV58">
        <f>IFERROR(__xludf.DUMMYFUNCTION("""COMPUTED_VALUE"""),0.0)</f>
        <v>0</v>
      </c>
      <c r="LW58">
        <f>IFERROR(__xludf.DUMMYFUNCTION("""COMPUTED_VALUE"""),0.0)</f>
        <v>0</v>
      </c>
      <c r="LX58">
        <f>IFERROR(__xludf.DUMMYFUNCTION("""COMPUTED_VALUE"""),0.0)</f>
        <v>0</v>
      </c>
      <c r="LY58">
        <f>IFERROR(__xludf.DUMMYFUNCTION("""COMPUTED_VALUE"""),0.0)</f>
        <v>0</v>
      </c>
      <c r="LZ58">
        <f>IFERROR(__xludf.DUMMYFUNCTION("""COMPUTED_VALUE"""),0.0)</f>
        <v>0</v>
      </c>
      <c r="MA58">
        <f>IFERROR(__xludf.DUMMYFUNCTION("""COMPUTED_VALUE"""),0.0)</f>
        <v>0</v>
      </c>
      <c r="MB58">
        <f>IFERROR(__xludf.DUMMYFUNCTION("""COMPUTED_VALUE"""),0.0)</f>
        <v>0</v>
      </c>
      <c r="MC58">
        <f>IFERROR(__xludf.DUMMYFUNCTION("""COMPUTED_VALUE"""),0.0)</f>
        <v>0</v>
      </c>
      <c r="MD58">
        <f>IFERROR(__xludf.DUMMYFUNCTION("""COMPUTED_VALUE"""),0.0)</f>
        <v>0</v>
      </c>
      <c r="ME58">
        <f>IFERROR(__xludf.DUMMYFUNCTION("""COMPUTED_VALUE"""),0.0)</f>
        <v>0</v>
      </c>
      <c r="MF58">
        <f>IFERROR(__xludf.DUMMYFUNCTION("""COMPUTED_VALUE"""),0.0)</f>
        <v>0</v>
      </c>
      <c r="MG58">
        <f>IFERROR(__xludf.DUMMYFUNCTION("""COMPUTED_VALUE"""),0.0)</f>
        <v>0</v>
      </c>
      <c r="MH58">
        <f>IFERROR(__xludf.DUMMYFUNCTION("""COMPUTED_VALUE"""),0.0)</f>
        <v>0</v>
      </c>
      <c r="MI58">
        <f>IFERROR(__xludf.DUMMYFUNCTION("""COMPUTED_VALUE"""),0.0)</f>
        <v>0</v>
      </c>
      <c r="MJ58">
        <f>IFERROR(__xludf.DUMMYFUNCTION("""COMPUTED_VALUE"""),0.0)</f>
        <v>0</v>
      </c>
      <c r="MK58">
        <f>IFERROR(__xludf.DUMMYFUNCTION("""COMPUTED_VALUE"""),0.0)</f>
        <v>0</v>
      </c>
      <c r="ML58">
        <f>IFERROR(__xludf.DUMMYFUNCTION("""COMPUTED_VALUE"""),0.0)</f>
        <v>0</v>
      </c>
      <c r="MM58">
        <f>IFERROR(__xludf.DUMMYFUNCTION("""COMPUTED_VALUE"""),0.0)</f>
        <v>0</v>
      </c>
      <c r="MN58">
        <f>IFERROR(__xludf.DUMMYFUNCTION("""COMPUTED_VALUE"""),0.0)</f>
        <v>0</v>
      </c>
      <c r="MO58">
        <f>IFERROR(__xludf.DUMMYFUNCTION("""COMPUTED_VALUE"""),0.0)</f>
        <v>0</v>
      </c>
      <c r="MP58">
        <f>IFERROR(__xludf.DUMMYFUNCTION("""COMPUTED_VALUE"""),0.0)</f>
        <v>0</v>
      </c>
      <c r="MQ58">
        <f>IFERROR(__xludf.DUMMYFUNCTION("""COMPUTED_VALUE"""),0.0)</f>
        <v>0</v>
      </c>
      <c r="MR58">
        <f>IFERROR(__xludf.DUMMYFUNCTION("""COMPUTED_VALUE"""),0.0)</f>
        <v>0</v>
      </c>
      <c r="MS58">
        <f>IFERROR(__xludf.DUMMYFUNCTION("""COMPUTED_VALUE"""),0.0)</f>
        <v>0</v>
      </c>
      <c r="MT58" t="str">
        <f>IFERROR(__xludf.DUMMYFUNCTION("""COMPUTED_VALUE"""),"x")</f>
        <v>x</v>
      </c>
      <c r="MU58">
        <f>IFERROR(__xludf.DUMMYFUNCTION("""COMPUTED_VALUE"""),0.0)</f>
        <v>0</v>
      </c>
      <c r="MV58">
        <f>IFERROR(__xludf.DUMMYFUNCTION("""COMPUTED_VALUE"""),0.0)</f>
        <v>0</v>
      </c>
      <c r="MW58">
        <f>IFERROR(__xludf.DUMMYFUNCTION("""COMPUTED_VALUE"""),0.0)</f>
        <v>0</v>
      </c>
      <c r="MX58">
        <f>IFERROR(__xludf.DUMMYFUNCTION("""COMPUTED_VALUE"""),0.0)</f>
        <v>0</v>
      </c>
      <c r="MY58">
        <f>IFERROR(__xludf.DUMMYFUNCTION("""COMPUTED_VALUE"""),0.0)</f>
        <v>0</v>
      </c>
      <c r="MZ58">
        <f>IFERROR(__xludf.DUMMYFUNCTION("""COMPUTED_VALUE"""),0.0)</f>
        <v>0</v>
      </c>
      <c r="NA58">
        <f>IFERROR(__xludf.DUMMYFUNCTION("""COMPUTED_VALUE"""),0.0)</f>
        <v>0</v>
      </c>
      <c r="NB58">
        <f>IFERROR(__xludf.DUMMYFUNCTION("""COMPUTED_VALUE"""),0.0)</f>
        <v>0</v>
      </c>
      <c r="NC58">
        <f>IFERROR(__xludf.DUMMYFUNCTION("""COMPUTED_VALUE"""),0.0)</f>
        <v>0</v>
      </c>
      <c r="ND58">
        <f>IFERROR(__xludf.DUMMYFUNCTION("""COMPUTED_VALUE"""),0.0)</f>
        <v>0</v>
      </c>
      <c r="NE58">
        <f>IFERROR(__xludf.DUMMYFUNCTION("""COMPUTED_VALUE"""),0.0)</f>
        <v>0</v>
      </c>
      <c r="NF58">
        <f>IFERROR(__xludf.DUMMYFUNCTION("""COMPUTED_VALUE"""),0.0)</f>
        <v>0</v>
      </c>
      <c r="NG58">
        <f>IFERROR(__xludf.DUMMYFUNCTION("""COMPUTED_VALUE"""),0.0)</f>
        <v>0</v>
      </c>
      <c r="NH58">
        <f>IFERROR(__xludf.DUMMYFUNCTION("""COMPUTED_VALUE"""),0.0)</f>
        <v>0</v>
      </c>
      <c r="NI58">
        <f>IFERROR(__xludf.DUMMYFUNCTION("""COMPUTED_VALUE"""),0.0)</f>
        <v>0</v>
      </c>
      <c r="NJ58">
        <f>IFERROR(__xludf.DUMMYFUNCTION("""COMPUTED_VALUE"""),0.0)</f>
        <v>0</v>
      </c>
      <c r="NK58">
        <f>IFERROR(__xludf.DUMMYFUNCTION("""COMPUTED_VALUE"""),0.0)</f>
        <v>0</v>
      </c>
      <c r="NL58">
        <f>IFERROR(__xludf.DUMMYFUNCTION("""COMPUTED_VALUE"""),0.0)</f>
        <v>0</v>
      </c>
      <c r="NM58">
        <f>IFERROR(__xludf.DUMMYFUNCTION("""COMPUTED_VALUE"""),0.0)</f>
        <v>0</v>
      </c>
      <c r="NN58">
        <f>IFERROR(__xludf.DUMMYFUNCTION("""COMPUTED_VALUE"""),0.0)</f>
        <v>0</v>
      </c>
      <c r="NO58">
        <f>IFERROR(__xludf.DUMMYFUNCTION("""COMPUTED_VALUE"""),0.0)</f>
        <v>0</v>
      </c>
      <c r="NP58">
        <f>IFERROR(__xludf.DUMMYFUNCTION("""COMPUTED_VALUE"""),0.0)</f>
        <v>0</v>
      </c>
      <c r="NQ58">
        <f>IFERROR(__xludf.DUMMYFUNCTION("""COMPUTED_VALUE"""),0.0)</f>
        <v>0</v>
      </c>
      <c r="NR58">
        <f>IFERROR(__xludf.DUMMYFUNCTION("""COMPUTED_VALUE"""),0.0)</f>
        <v>0</v>
      </c>
    </row>
    <row r="59" ht="15.75" customHeight="1">
      <c r="A59">
        <f>IFERROR(__xludf.DUMMYFUNCTION("""COMPUTED_VALUE"""),58.0)</f>
        <v>58</v>
      </c>
      <c r="B59" t="str">
        <f>IFERROR(__xludf.DUMMYFUNCTION("""COMPUTED_VALUE"""),"Rasha")</f>
        <v>Rasha</v>
      </c>
      <c r="C59" t="str">
        <f>IFERROR(__xludf.DUMMYFUNCTION("""COMPUTED_VALUE"""),"Radosav")</f>
        <v>Radosav</v>
      </c>
      <c r="D59" t="str">
        <f>IFERROR(__xludf.DUMMYFUNCTION("""COMPUTED_VALUE"""),"Popadić")</f>
        <v>Popadić</v>
      </c>
      <c r="E59">
        <f>IFERROR(__xludf.DUMMYFUNCTION("""COMPUTED_VALUE"""),112.0)</f>
        <v>112</v>
      </c>
      <c r="F59" t="str">
        <f>IFERROR(__xludf.DUMMYFUNCTION("""COMPUTED_VALUE"""),"ODOBREN")</f>
        <v>ODOBREN</v>
      </c>
      <c r="G59" t="str">
        <f>IFERROR(__xludf.DUMMYFUNCTION("""COMPUTED_VALUE"""),"Stari grad")</f>
        <v>Stari grad</v>
      </c>
      <c r="H59" t="str">
        <f>IFERROR(__xludf.DUMMYFUNCTION("""COMPUTED_VALUE"""),"Elektrotehnička škola Nikola Tesla")</f>
        <v>Elektrotehnička škola Nikola Tesla</v>
      </c>
      <c r="I59" t="str">
        <f>IFERROR(__xludf.DUMMYFUNCTION("""COMPUTED_VALUE"""),"IV")</f>
        <v>IV</v>
      </c>
      <c r="J59" t="str">
        <f>IFERROR(__xludf.DUMMYFUNCTION("""COMPUTED_VALUE"""),"B")</f>
        <v>B</v>
      </c>
      <c r="K59" t="str">
        <f>IFERROR(__xludf.DUMMYFUNCTION("""COMPUTED_VALUE"""),"Biljana Stefanović")</f>
        <v>Biljana Stefanović</v>
      </c>
      <c r="L59" t="str">
        <f>IFERROR(__xludf.DUMMYFUNCTION("""COMPUTED_VALUE"""),"x")</f>
        <v>x</v>
      </c>
      <c r="M59">
        <f>IFERROR(__xludf.DUMMYFUNCTION("""COMPUTED_VALUE"""),100.0)</f>
        <v>100</v>
      </c>
      <c r="N59">
        <f>IFERROR(__xludf.DUMMYFUNCTION("""COMPUTED_VALUE"""),12.0)</f>
        <v>12</v>
      </c>
      <c r="O59">
        <f>IFERROR(__xludf.DUMMYFUNCTION("""COMPUTED_VALUE"""),0.0)</f>
        <v>0</v>
      </c>
      <c r="P59" t="str">
        <f>IFERROR(__xludf.DUMMYFUNCTION("""COMPUTED_VALUE"""),"-")</f>
        <v>-</v>
      </c>
      <c r="Q59" t="str">
        <f>IFERROR(__xludf.DUMMYFUNCTION("""COMPUTED_VALUE"""),"-")</f>
        <v>-</v>
      </c>
      <c r="R59" t="str">
        <f>IFERROR(__xludf.DUMMYFUNCTION("""COMPUTED_VALUE"""),"-")</f>
        <v>-</v>
      </c>
      <c r="S59" t="str">
        <f>IFERROR(__xludf.DUMMYFUNCTION("""COMPUTED_VALUE"""),"x")</f>
        <v>x</v>
      </c>
      <c r="T59" t="str">
        <f>IFERROR(__xludf.DUMMYFUNCTION("""COMPUTED_VALUE"""),"x")</f>
        <v>x</v>
      </c>
      <c r="U59" t="str">
        <f>IFERROR(__xludf.DUMMYFUNCTION("""COMPUTED_VALUE"""),"OK")</f>
        <v>OK</v>
      </c>
      <c r="V59" t="str">
        <f>IFERROR(__xludf.DUMMYFUNCTION("""COMPUTED_VALUE"""),"OK")</f>
        <v>OK</v>
      </c>
      <c r="W59" t="str">
        <f>IFERROR(__xludf.DUMMYFUNCTION("""COMPUTED_VALUE"""),"OK")</f>
        <v>OK</v>
      </c>
      <c r="X59" t="str">
        <f>IFERROR(__xludf.DUMMYFUNCTION("""COMPUTED_VALUE"""),"OK")</f>
        <v>OK</v>
      </c>
      <c r="Y59" t="str">
        <f>IFERROR(__xludf.DUMMYFUNCTION("""COMPUTED_VALUE"""),"OK")</f>
        <v>OK</v>
      </c>
      <c r="Z59" t="str">
        <f>IFERROR(__xludf.DUMMYFUNCTION("""COMPUTED_VALUE"""),"OK")</f>
        <v>OK</v>
      </c>
      <c r="AA59" t="str">
        <f>IFERROR(__xludf.DUMMYFUNCTION("""COMPUTED_VALUE"""),"OK")</f>
        <v>OK</v>
      </c>
      <c r="AB59" t="str">
        <f>IFERROR(__xludf.DUMMYFUNCTION("""COMPUTED_VALUE"""),"OK")</f>
        <v>OK</v>
      </c>
      <c r="AC59" t="str">
        <f>IFERROR(__xludf.DUMMYFUNCTION("""COMPUTED_VALUE"""),"OK")</f>
        <v>OK</v>
      </c>
      <c r="AD59" t="str">
        <f>IFERROR(__xludf.DUMMYFUNCTION("""COMPUTED_VALUE"""),"OK")</f>
        <v>OK</v>
      </c>
      <c r="AE59" t="str">
        <f>IFERROR(__xludf.DUMMYFUNCTION("""COMPUTED_VALUE"""),"OK")</f>
        <v>OK</v>
      </c>
      <c r="AF59" t="str">
        <f>IFERROR(__xludf.DUMMYFUNCTION("""COMPUTED_VALUE"""),"OK")</f>
        <v>OK</v>
      </c>
      <c r="AG59" t="str">
        <f>IFERROR(__xludf.DUMMYFUNCTION("""COMPUTED_VALUE"""),"OK")</f>
        <v>OK</v>
      </c>
      <c r="AH59" t="str">
        <f>IFERROR(__xludf.DUMMYFUNCTION("""COMPUTED_VALUE"""),"OK")</f>
        <v>OK</v>
      </c>
      <c r="AI59" t="str">
        <f>IFERROR(__xludf.DUMMYFUNCTION("""COMPUTED_VALUE"""),"OK")</f>
        <v>OK</v>
      </c>
      <c r="AJ59" t="str">
        <f>IFERROR(__xludf.DUMMYFUNCTION("""COMPUTED_VALUE"""),"OK")</f>
        <v>OK</v>
      </c>
      <c r="AK59" t="str">
        <f>IFERROR(__xludf.DUMMYFUNCTION("""COMPUTED_VALUE"""),"OK")</f>
        <v>OK</v>
      </c>
      <c r="AL59" t="str">
        <f>IFERROR(__xludf.DUMMYFUNCTION("""COMPUTED_VALUE"""),"OK")</f>
        <v>OK</v>
      </c>
      <c r="AM59" t="str">
        <f>IFERROR(__xludf.DUMMYFUNCTION("""COMPUTED_VALUE"""),"OK")</f>
        <v>OK</v>
      </c>
      <c r="AN59" t="str">
        <f>IFERROR(__xludf.DUMMYFUNCTION("""COMPUTED_VALUE"""),"OK")</f>
        <v>OK</v>
      </c>
      <c r="AO59" t="str">
        <f>IFERROR(__xludf.DUMMYFUNCTION("""COMPUTED_VALUE"""),"OK")</f>
        <v>OK</v>
      </c>
      <c r="AP59" t="str">
        <f>IFERROR(__xludf.DUMMYFUNCTION("""COMPUTED_VALUE"""),"OK")</f>
        <v>OK</v>
      </c>
      <c r="AQ59" t="str">
        <f>IFERROR(__xludf.DUMMYFUNCTION("""COMPUTED_VALUE"""),"OK")</f>
        <v>OK</v>
      </c>
      <c r="AR59" t="str">
        <f>IFERROR(__xludf.DUMMYFUNCTION("""COMPUTED_VALUE"""),"OK")</f>
        <v>OK</v>
      </c>
      <c r="AS59" t="str">
        <f>IFERROR(__xludf.DUMMYFUNCTION("""COMPUTED_VALUE"""),"OK")</f>
        <v>OK</v>
      </c>
      <c r="AT59" t="str">
        <f>IFERROR(__xludf.DUMMYFUNCTION("""COMPUTED_VALUE"""),"OK")</f>
        <v>OK</v>
      </c>
      <c r="AU59" t="str">
        <f>IFERROR(__xludf.DUMMYFUNCTION("""COMPUTED_VALUE"""),"OK")</f>
        <v>OK</v>
      </c>
      <c r="AV59" t="str">
        <f>IFERROR(__xludf.DUMMYFUNCTION("""COMPUTED_VALUE"""),"OK")</f>
        <v>OK</v>
      </c>
      <c r="AW59" t="str">
        <f>IFERROR(__xludf.DUMMYFUNCTION("""COMPUTED_VALUE"""),"OK")</f>
        <v>OK</v>
      </c>
      <c r="AX59" t="str">
        <f>IFERROR(__xludf.DUMMYFUNCTION("""COMPUTED_VALUE"""),"OK")</f>
        <v>OK</v>
      </c>
      <c r="AY59" t="str">
        <f>IFERROR(__xludf.DUMMYFUNCTION("""COMPUTED_VALUE"""),"OK")</f>
        <v>OK</v>
      </c>
      <c r="AZ59" t="str">
        <f>IFERROR(__xludf.DUMMYFUNCTION("""COMPUTED_VALUE"""),"OK")</f>
        <v>OK</v>
      </c>
      <c r="BA59" t="str">
        <f>IFERROR(__xludf.DUMMYFUNCTION("""COMPUTED_VALUE"""),"OK")</f>
        <v>OK</v>
      </c>
      <c r="BB59" t="str">
        <f>IFERROR(__xludf.DUMMYFUNCTION("""COMPUTED_VALUE"""),"OK")</f>
        <v>OK</v>
      </c>
      <c r="BC59" t="str">
        <f>IFERROR(__xludf.DUMMYFUNCTION("""COMPUTED_VALUE"""),"OK")</f>
        <v>OK</v>
      </c>
      <c r="BD59" t="str">
        <f>IFERROR(__xludf.DUMMYFUNCTION("""COMPUTED_VALUE"""),"OK")</f>
        <v>OK</v>
      </c>
      <c r="BE59" t="str">
        <f>IFERROR(__xludf.DUMMYFUNCTION("""COMPUTED_VALUE"""),"OK")</f>
        <v>OK</v>
      </c>
      <c r="BF59" t="str">
        <f>IFERROR(__xludf.DUMMYFUNCTION("""COMPUTED_VALUE"""),"OK")</f>
        <v>OK</v>
      </c>
      <c r="BG59" t="str">
        <f>IFERROR(__xludf.DUMMYFUNCTION("""COMPUTED_VALUE"""),"OK")</f>
        <v>OK</v>
      </c>
      <c r="BH59" t="str">
        <f>IFERROR(__xludf.DUMMYFUNCTION("""COMPUTED_VALUE"""),"OK")</f>
        <v>OK</v>
      </c>
      <c r="BI59" t="str">
        <f>IFERROR(__xludf.DUMMYFUNCTION("""COMPUTED_VALUE"""),"OK")</f>
        <v>OK</v>
      </c>
      <c r="BJ59" t="str">
        <f>IFERROR(__xludf.DUMMYFUNCTION("""COMPUTED_VALUE"""),"OK")</f>
        <v>OK</v>
      </c>
      <c r="BK59" t="str">
        <f>IFERROR(__xludf.DUMMYFUNCTION("""COMPUTED_VALUE"""),"x")</f>
        <v>x</v>
      </c>
      <c r="BL59" t="str">
        <f>IFERROR(__xludf.DUMMYFUNCTION("""COMPUTED_VALUE"""),"OK")</f>
        <v>OK</v>
      </c>
      <c r="BM59" t="str">
        <f>IFERROR(__xludf.DUMMYFUNCTION("""COMPUTED_VALUE"""),"OK")</f>
        <v>OK</v>
      </c>
      <c r="BN59" t="str">
        <f>IFERROR(__xludf.DUMMYFUNCTION("""COMPUTED_VALUE"""),"WA")</f>
        <v>WA</v>
      </c>
      <c r="BO59" t="str">
        <f>IFERROR(__xludf.DUMMYFUNCTION("""COMPUTED_VALUE"""),"OK")</f>
        <v>OK</v>
      </c>
      <c r="BP59" t="str">
        <f>IFERROR(__xludf.DUMMYFUNCTION("""COMPUTED_VALUE"""),"WA")</f>
        <v>WA</v>
      </c>
      <c r="BQ59" t="str">
        <f>IFERROR(__xludf.DUMMYFUNCTION("""COMPUTED_VALUE"""),"OK")</f>
        <v>OK</v>
      </c>
      <c r="BR59" t="str">
        <f>IFERROR(__xludf.DUMMYFUNCTION("""COMPUTED_VALUE"""),"WA")</f>
        <v>WA</v>
      </c>
      <c r="BS59" t="str">
        <f>IFERROR(__xludf.DUMMYFUNCTION("""COMPUTED_VALUE"""),"OK")</f>
        <v>OK</v>
      </c>
      <c r="BT59" t="str">
        <f>IFERROR(__xludf.DUMMYFUNCTION("""COMPUTED_VALUE"""),"OK")</f>
        <v>OK</v>
      </c>
      <c r="BU59" t="str">
        <f>IFERROR(__xludf.DUMMYFUNCTION("""COMPUTED_VALUE"""),"OK")</f>
        <v>OK</v>
      </c>
      <c r="BV59" t="str">
        <f>IFERROR(__xludf.DUMMYFUNCTION("""COMPUTED_VALUE"""),"OK")</f>
        <v>OK</v>
      </c>
      <c r="BW59" t="str">
        <f>IFERROR(__xludf.DUMMYFUNCTION("""COMPUTED_VALUE"""),"OK")</f>
        <v>OK</v>
      </c>
      <c r="BX59" t="str">
        <f>IFERROR(__xludf.DUMMYFUNCTION("""COMPUTED_VALUE"""),"OK")</f>
        <v>OK</v>
      </c>
      <c r="BY59" t="str">
        <f>IFERROR(__xludf.DUMMYFUNCTION("""COMPUTED_VALUE"""),"OK")</f>
        <v>OK</v>
      </c>
      <c r="BZ59" t="str">
        <f>IFERROR(__xludf.DUMMYFUNCTION("""COMPUTED_VALUE"""),"WA")</f>
        <v>WA</v>
      </c>
      <c r="CA59" t="str">
        <f>IFERROR(__xludf.DUMMYFUNCTION("""COMPUTED_VALUE"""),"WA")</f>
        <v>WA</v>
      </c>
      <c r="CB59" t="str">
        <f>IFERROR(__xludf.DUMMYFUNCTION("""COMPUTED_VALUE"""),"WA")</f>
        <v>WA</v>
      </c>
      <c r="CC59" t="str">
        <f>IFERROR(__xludf.DUMMYFUNCTION("""COMPUTED_VALUE"""),"WA")</f>
        <v>WA</v>
      </c>
      <c r="CD59" t="str">
        <f>IFERROR(__xludf.DUMMYFUNCTION("""COMPUTED_VALUE"""),"WA")</f>
        <v>WA</v>
      </c>
      <c r="CE59" t="str">
        <f>IFERROR(__xludf.DUMMYFUNCTION("""COMPUTED_VALUE"""),"WA")</f>
        <v>WA</v>
      </c>
      <c r="CF59" t="str">
        <f>IFERROR(__xludf.DUMMYFUNCTION("""COMPUTED_VALUE"""),"WA")</f>
        <v>WA</v>
      </c>
      <c r="CG59" t="str">
        <f>IFERROR(__xludf.DUMMYFUNCTION("""COMPUTED_VALUE"""),"WA")</f>
        <v>WA</v>
      </c>
      <c r="CH59" t="str">
        <f>IFERROR(__xludf.DUMMYFUNCTION("""COMPUTED_VALUE"""),"WA")</f>
        <v>WA</v>
      </c>
      <c r="CI59" t="str">
        <f>IFERROR(__xludf.DUMMYFUNCTION("""COMPUTED_VALUE"""),"WA")</f>
        <v>WA</v>
      </c>
      <c r="CJ59" t="str">
        <f>IFERROR(__xludf.DUMMYFUNCTION("""COMPUTED_VALUE"""),"WA")</f>
        <v>WA</v>
      </c>
      <c r="CK59" t="str">
        <f>IFERROR(__xludf.DUMMYFUNCTION("""COMPUTED_VALUE"""),"WA")</f>
        <v>WA</v>
      </c>
      <c r="CL59" t="str">
        <f>IFERROR(__xludf.DUMMYFUNCTION("""COMPUTED_VALUE"""),"WA")</f>
        <v>WA</v>
      </c>
      <c r="CM59" t="str">
        <f>IFERROR(__xludf.DUMMYFUNCTION("""COMPUTED_VALUE"""),"WA")</f>
        <v>WA</v>
      </c>
      <c r="CN59" t="str">
        <f>IFERROR(__xludf.DUMMYFUNCTION("""COMPUTED_VALUE"""),"WA")</f>
        <v>WA</v>
      </c>
      <c r="CO59" t="str">
        <f>IFERROR(__xludf.DUMMYFUNCTION("""COMPUTED_VALUE"""),"WA")</f>
        <v>WA</v>
      </c>
      <c r="CP59" t="str">
        <f>IFERROR(__xludf.DUMMYFUNCTION("""COMPUTED_VALUE"""),"WA")</f>
        <v>WA</v>
      </c>
      <c r="CQ59" t="str">
        <f>IFERROR(__xludf.DUMMYFUNCTION("""COMPUTED_VALUE"""),"OK")</f>
        <v>OK</v>
      </c>
      <c r="CR59" t="str">
        <f>IFERROR(__xludf.DUMMYFUNCTION("""COMPUTED_VALUE"""),"WA")</f>
        <v>WA</v>
      </c>
      <c r="CS59" t="str">
        <f>IFERROR(__xludf.DUMMYFUNCTION("""COMPUTED_VALUE"""),"x")</f>
        <v>x</v>
      </c>
      <c r="CT59" t="str">
        <f>IFERROR(__xludf.DUMMYFUNCTION("""COMPUTED_VALUE"""),"OK")</f>
        <v>OK</v>
      </c>
      <c r="CU59" t="str">
        <f>IFERROR(__xludf.DUMMYFUNCTION("""COMPUTED_VALUE"""),"OK")</f>
        <v>OK</v>
      </c>
      <c r="CV59" t="str">
        <f>IFERROR(__xludf.DUMMYFUNCTION("""COMPUTED_VALUE"""),"OK")</f>
        <v>OK</v>
      </c>
      <c r="CW59" t="str">
        <f>IFERROR(__xludf.DUMMYFUNCTION("""COMPUTED_VALUE"""),"OK")</f>
        <v>OK</v>
      </c>
      <c r="CX59" t="str">
        <f>IFERROR(__xludf.DUMMYFUNCTION("""COMPUTED_VALUE"""),"WA")</f>
        <v>WA</v>
      </c>
      <c r="CY59" t="str">
        <f>IFERROR(__xludf.DUMMYFUNCTION("""COMPUTED_VALUE"""),"OK")</f>
        <v>OK</v>
      </c>
      <c r="CZ59" t="str">
        <f>IFERROR(__xludf.DUMMYFUNCTION("""COMPUTED_VALUE"""),"WA")</f>
        <v>WA</v>
      </c>
      <c r="DA59" t="str">
        <f>IFERROR(__xludf.DUMMYFUNCTION("""COMPUTED_VALUE"""),"TLE")</f>
        <v>TLE</v>
      </c>
      <c r="DB59" t="str">
        <f>IFERROR(__xludf.DUMMYFUNCTION("""COMPUTED_VALUE"""),"TLE")</f>
        <v>TLE</v>
      </c>
      <c r="DC59" t="str">
        <f>IFERROR(__xludf.DUMMYFUNCTION("""COMPUTED_VALUE"""),"TLE")</f>
        <v>TLE</v>
      </c>
      <c r="DD59" t="str">
        <f>IFERROR(__xludf.DUMMYFUNCTION("""COMPUTED_VALUE"""),"TLE")</f>
        <v>TLE</v>
      </c>
      <c r="DE59" t="str">
        <f>IFERROR(__xludf.DUMMYFUNCTION("""COMPUTED_VALUE"""),"TLE")</f>
        <v>TLE</v>
      </c>
      <c r="DF59" t="str">
        <f>IFERROR(__xludf.DUMMYFUNCTION("""COMPUTED_VALUE"""),"TLE")</f>
        <v>TLE</v>
      </c>
      <c r="DG59" t="str">
        <f>IFERROR(__xludf.DUMMYFUNCTION("""COMPUTED_VALUE"""),"TLE")</f>
        <v>TLE</v>
      </c>
      <c r="DH59" t="str">
        <f>IFERROR(__xludf.DUMMYFUNCTION("""COMPUTED_VALUE"""),"TLE")</f>
        <v>TLE</v>
      </c>
      <c r="DI59" t="str">
        <f>IFERROR(__xludf.DUMMYFUNCTION("""COMPUTED_VALUE"""),"TLE")</f>
        <v>TLE</v>
      </c>
      <c r="DJ59" t="str">
        <f>IFERROR(__xludf.DUMMYFUNCTION("""COMPUTED_VALUE"""),"TLE")</f>
        <v>TLE</v>
      </c>
      <c r="DK59" t="str">
        <f>IFERROR(__xludf.DUMMYFUNCTION("""COMPUTED_VALUE"""),"TLE")</f>
        <v>TLE</v>
      </c>
      <c r="DL59" t="str">
        <f>IFERROR(__xludf.DUMMYFUNCTION("""COMPUTED_VALUE"""),"TLE")</f>
        <v>TLE</v>
      </c>
      <c r="DM59" t="str">
        <f>IFERROR(__xludf.DUMMYFUNCTION("""COMPUTED_VALUE"""),"TLE")</f>
        <v>TLE</v>
      </c>
      <c r="DN59" t="str">
        <f>IFERROR(__xludf.DUMMYFUNCTION("""COMPUTED_VALUE"""),"TLE")</f>
        <v>TLE</v>
      </c>
      <c r="DO59" t="str">
        <f>IFERROR(__xludf.DUMMYFUNCTION("""COMPUTED_VALUE"""),"TLE")</f>
        <v>TLE</v>
      </c>
      <c r="DP59" t="str">
        <f>IFERROR(__xludf.DUMMYFUNCTION("""COMPUTED_VALUE"""),"TLE")</f>
        <v>TLE</v>
      </c>
      <c r="DQ59" t="str">
        <f>IFERROR(__xludf.DUMMYFUNCTION("""COMPUTED_VALUE"""),"TLE")</f>
        <v>TLE</v>
      </c>
      <c r="DR59" t="str">
        <f>IFERROR(__xludf.DUMMYFUNCTION("""COMPUTED_VALUE"""),"TLE")</f>
        <v>TLE</v>
      </c>
      <c r="DS59" t="str">
        <f>IFERROR(__xludf.DUMMYFUNCTION("""COMPUTED_VALUE"""),"TLE")</f>
        <v>TLE</v>
      </c>
      <c r="DT59" t="str">
        <f>IFERROR(__xludf.DUMMYFUNCTION("""COMPUTED_VALUE"""),"TLE")</f>
        <v>TLE</v>
      </c>
      <c r="DU59" t="str">
        <f>IFERROR(__xludf.DUMMYFUNCTION("""COMPUTED_VALUE"""),"TLE")</f>
        <v>TLE</v>
      </c>
      <c r="DV59" t="str">
        <f>IFERROR(__xludf.DUMMYFUNCTION("""COMPUTED_VALUE"""),"TLE")</f>
        <v>TLE</v>
      </c>
      <c r="DW59" t="str">
        <f>IFERROR(__xludf.DUMMYFUNCTION("""COMPUTED_VALUE"""),"TLE")</f>
        <v>TLE</v>
      </c>
      <c r="DX59" t="str">
        <f>IFERROR(__xludf.DUMMYFUNCTION("""COMPUTED_VALUE"""),"TLE")</f>
        <v>TLE</v>
      </c>
      <c r="DY59" t="str">
        <f>IFERROR(__xludf.DUMMYFUNCTION("""COMPUTED_VALUE"""),"TLE")</f>
        <v>TLE</v>
      </c>
      <c r="DZ59" t="str">
        <f>IFERROR(__xludf.DUMMYFUNCTION("""COMPUTED_VALUE"""),"x")</f>
        <v>x</v>
      </c>
      <c r="EA59" t="str">
        <f>IFERROR(__xludf.DUMMYFUNCTION("""COMPUTED_VALUE"""),"-")</f>
        <v>-</v>
      </c>
      <c r="EB59" t="str">
        <f>IFERROR(__xludf.DUMMYFUNCTION("""COMPUTED_VALUE"""),"-")</f>
        <v>-</v>
      </c>
      <c r="EC59" t="str">
        <f>IFERROR(__xludf.DUMMYFUNCTION("""COMPUTED_VALUE"""),"-")</f>
        <v>-</v>
      </c>
      <c r="ED59" t="str">
        <f>IFERROR(__xludf.DUMMYFUNCTION("""COMPUTED_VALUE"""),"-")</f>
        <v>-</v>
      </c>
      <c r="EE59" t="str">
        <f>IFERROR(__xludf.DUMMYFUNCTION("""COMPUTED_VALUE"""),"-")</f>
        <v>-</v>
      </c>
      <c r="EF59" t="str">
        <f>IFERROR(__xludf.DUMMYFUNCTION("""COMPUTED_VALUE"""),"-")</f>
        <v>-</v>
      </c>
      <c r="EG59" t="str">
        <f>IFERROR(__xludf.DUMMYFUNCTION("""COMPUTED_VALUE"""),"-")</f>
        <v>-</v>
      </c>
      <c r="EH59" t="str">
        <f>IFERROR(__xludf.DUMMYFUNCTION("""COMPUTED_VALUE"""),"-")</f>
        <v>-</v>
      </c>
      <c r="EI59" t="str">
        <f>IFERROR(__xludf.DUMMYFUNCTION("""COMPUTED_VALUE"""),"-")</f>
        <v>-</v>
      </c>
      <c r="EJ59" t="str">
        <f>IFERROR(__xludf.DUMMYFUNCTION("""COMPUTED_VALUE"""),"-")</f>
        <v>-</v>
      </c>
      <c r="EK59" t="str">
        <f>IFERROR(__xludf.DUMMYFUNCTION("""COMPUTED_VALUE"""),"-")</f>
        <v>-</v>
      </c>
      <c r="EL59" t="str">
        <f>IFERROR(__xludf.DUMMYFUNCTION("""COMPUTED_VALUE"""),"-")</f>
        <v>-</v>
      </c>
      <c r="EM59" t="str">
        <f>IFERROR(__xludf.DUMMYFUNCTION("""COMPUTED_VALUE"""),"-")</f>
        <v>-</v>
      </c>
      <c r="EN59" t="str">
        <f>IFERROR(__xludf.DUMMYFUNCTION("""COMPUTED_VALUE"""),"-")</f>
        <v>-</v>
      </c>
      <c r="EO59" t="str">
        <f>IFERROR(__xludf.DUMMYFUNCTION("""COMPUTED_VALUE"""),"-")</f>
        <v>-</v>
      </c>
      <c r="EP59" t="str">
        <f>IFERROR(__xludf.DUMMYFUNCTION("""COMPUTED_VALUE"""),"-")</f>
        <v>-</v>
      </c>
      <c r="EQ59" t="str">
        <f>IFERROR(__xludf.DUMMYFUNCTION("""COMPUTED_VALUE"""),"x")</f>
        <v>x</v>
      </c>
      <c r="ER59" t="str">
        <f>IFERROR(__xludf.DUMMYFUNCTION("""COMPUTED_VALUE"""),"-")</f>
        <v>-</v>
      </c>
      <c r="ES59" t="str">
        <f>IFERROR(__xludf.DUMMYFUNCTION("""COMPUTED_VALUE"""),"-")</f>
        <v>-</v>
      </c>
      <c r="ET59" t="str">
        <f>IFERROR(__xludf.DUMMYFUNCTION("""COMPUTED_VALUE"""),"-")</f>
        <v>-</v>
      </c>
      <c r="EU59" t="str">
        <f>IFERROR(__xludf.DUMMYFUNCTION("""COMPUTED_VALUE"""),"-")</f>
        <v>-</v>
      </c>
      <c r="EV59" t="str">
        <f>IFERROR(__xludf.DUMMYFUNCTION("""COMPUTED_VALUE"""),"-")</f>
        <v>-</v>
      </c>
      <c r="EW59" t="str">
        <f>IFERROR(__xludf.DUMMYFUNCTION("""COMPUTED_VALUE"""),"-")</f>
        <v>-</v>
      </c>
      <c r="EX59" t="str">
        <f>IFERROR(__xludf.DUMMYFUNCTION("""COMPUTED_VALUE"""),"-")</f>
        <v>-</v>
      </c>
      <c r="EY59" t="str">
        <f>IFERROR(__xludf.DUMMYFUNCTION("""COMPUTED_VALUE"""),"-")</f>
        <v>-</v>
      </c>
      <c r="EZ59" t="str">
        <f>IFERROR(__xludf.DUMMYFUNCTION("""COMPUTED_VALUE"""),"-")</f>
        <v>-</v>
      </c>
      <c r="FA59" t="str">
        <f>IFERROR(__xludf.DUMMYFUNCTION("""COMPUTED_VALUE"""),"-")</f>
        <v>-</v>
      </c>
      <c r="FB59" t="str">
        <f>IFERROR(__xludf.DUMMYFUNCTION("""COMPUTED_VALUE"""),"-")</f>
        <v>-</v>
      </c>
      <c r="FC59" t="str">
        <f>IFERROR(__xludf.DUMMYFUNCTION("""COMPUTED_VALUE"""),"-")</f>
        <v>-</v>
      </c>
      <c r="FD59" t="str">
        <f>IFERROR(__xludf.DUMMYFUNCTION("""COMPUTED_VALUE"""),"-")</f>
        <v>-</v>
      </c>
      <c r="FE59" t="str">
        <f>IFERROR(__xludf.DUMMYFUNCTION("""COMPUTED_VALUE"""),"-")</f>
        <v>-</v>
      </c>
      <c r="FF59" t="str">
        <f>IFERROR(__xludf.DUMMYFUNCTION("""COMPUTED_VALUE"""),"-")</f>
        <v>-</v>
      </c>
      <c r="FG59" t="str">
        <f>IFERROR(__xludf.DUMMYFUNCTION("""COMPUTED_VALUE"""),"-")</f>
        <v>-</v>
      </c>
      <c r="FH59" t="str">
        <f>IFERROR(__xludf.DUMMYFUNCTION("""COMPUTED_VALUE"""),"-")</f>
        <v>-</v>
      </c>
      <c r="FI59" t="str">
        <f>IFERROR(__xludf.DUMMYFUNCTION("""COMPUTED_VALUE"""),"-")</f>
        <v>-</v>
      </c>
      <c r="FJ59" t="str">
        <f>IFERROR(__xludf.DUMMYFUNCTION("""COMPUTED_VALUE"""),"-")</f>
        <v>-</v>
      </c>
      <c r="FK59" t="str">
        <f>IFERROR(__xludf.DUMMYFUNCTION("""COMPUTED_VALUE"""),"-")</f>
        <v>-</v>
      </c>
      <c r="FL59" t="str">
        <f>IFERROR(__xludf.DUMMYFUNCTION("""COMPUTED_VALUE"""),"-")</f>
        <v>-</v>
      </c>
      <c r="FM59" t="str">
        <f>IFERROR(__xludf.DUMMYFUNCTION("""COMPUTED_VALUE"""),"-")</f>
        <v>-</v>
      </c>
      <c r="FN59" t="str">
        <f>IFERROR(__xludf.DUMMYFUNCTION("""COMPUTED_VALUE"""),"-")</f>
        <v>-</v>
      </c>
      <c r="FO59" t="str">
        <f>IFERROR(__xludf.DUMMYFUNCTION("""COMPUTED_VALUE"""),"-")</f>
        <v>-</v>
      </c>
      <c r="FP59" t="str">
        <f>IFERROR(__xludf.DUMMYFUNCTION("""COMPUTED_VALUE"""),"-")</f>
        <v>-</v>
      </c>
      <c r="FQ59" t="str">
        <f>IFERROR(__xludf.DUMMYFUNCTION("""COMPUTED_VALUE"""),"-")</f>
        <v>-</v>
      </c>
      <c r="FR59" t="str">
        <f>IFERROR(__xludf.DUMMYFUNCTION("""COMPUTED_VALUE"""),"-")</f>
        <v>-</v>
      </c>
      <c r="FS59" t="str">
        <f>IFERROR(__xludf.DUMMYFUNCTION("""COMPUTED_VALUE"""),"-")</f>
        <v>-</v>
      </c>
      <c r="FT59" t="str">
        <f>IFERROR(__xludf.DUMMYFUNCTION("""COMPUTED_VALUE"""),"x")</f>
        <v>x</v>
      </c>
      <c r="FU59" t="str">
        <f>IFERROR(__xludf.DUMMYFUNCTION("""COMPUTED_VALUE"""),"-")</f>
        <v>-</v>
      </c>
      <c r="FV59" t="str">
        <f>IFERROR(__xludf.DUMMYFUNCTION("""COMPUTED_VALUE"""),"-")</f>
        <v>-</v>
      </c>
      <c r="FW59" t="str">
        <f>IFERROR(__xludf.DUMMYFUNCTION("""COMPUTED_VALUE"""),"-")</f>
        <v>-</v>
      </c>
      <c r="FX59" t="str">
        <f>IFERROR(__xludf.DUMMYFUNCTION("""COMPUTED_VALUE"""),"-")</f>
        <v>-</v>
      </c>
      <c r="FY59" t="str">
        <f>IFERROR(__xludf.DUMMYFUNCTION("""COMPUTED_VALUE"""),"-")</f>
        <v>-</v>
      </c>
      <c r="FZ59" t="str">
        <f>IFERROR(__xludf.DUMMYFUNCTION("""COMPUTED_VALUE"""),"-")</f>
        <v>-</v>
      </c>
      <c r="GA59" t="str">
        <f>IFERROR(__xludf.DUMMYFUNCTION("""COMPUTED_VALUE"""),"-")</f>
        <v>-</v>
      </c>
      <c r="GB59" t="str">
        <f>IFERROR(__xludf.DUMMYFUNCTION("""COMPUTED_VALUE"""),"-")</f>
        <v>-</v>
      </c>
      <c r="GC59" t="str">
        <f>IFERROR(__xludf.DUMMYFUNCTION("""COMPUTED_VALUE"""),"-")</f>
        <v>-</v>
      </c>
      <c r="GD59" t="str">
        <f>IFERROR(__xludf.DUMMYFUNCTION("""COMPUTED_VALUE"""),"-")</f>
        <v>-</v>
      </c>
      <c r="GE59" t="str">
        <f>IFERROR(__xludf.DUMMYFUNCTION("""COMPUTED_VALUE"""),"-")</f>
        <v>-</v>
      </c>
      <c r="GF59" t="str">
        <f>IFERROR(__xludf.DUMMYFUNCTION("""COMPUTED_VALUE"""),"-")</f>
        <v>-</v>
      </c>
      <c r="GG59" t="str">
        <f>IFERROR(__xludf.DUMMYFUNCTION("""COMPUTED_VALUE"""),"-")</f>
        <v>-</v>
      </c>
      <c r="GH59" t="str">
        <f>IFERROR(__xludf.DUMMYFUNCTION("""COMPUTED_VALUE"""),"-")</f>
        <v>-</v>
      </c>
      <c r="GI59" t="str">
        <f>IFERROR(__xludf.DUMMYFUNCTION("""COMPUTED_VALUE"""),"-")</f>
        <v>-</v>
      </c>
      <c r="GJ59" t="str">
        <f>IFERROR(__xludf.DUMMYFUNCTION("""COMPUTED_VALUE"""),"-")</f>
        <v>-</v>
      </c>
      <c r="GK59" t="str">
        <f>IFERROR(__xludf.DUMMYFUNCTION("""COMPUTED_VALUE"""),"-")</f>
        <v>-</v>
      </c>
      <c r="GL59" t="str">
        <f>IFERROR(__xludf.DUMMYFUNCTION("""COMPUTED_VALUE"""),"-")</f>
        <v>-</v>
      </c>
      <c r="GM59" t="str">
        <f>IFERROR(__xludf.DUMMYFUNCTION("""COMPUTED_VALUE"""),"-")</f>
        <v>-</v>
      </c>
      <c r="GN59" t="str">
        <f>IFERROR(__xludf.DUMMYFUNCTION("""COMPUTED_VALUE"""),"-")</f>
        <v>-</v>
      </c>
      <c r="GO59" t="str">
        <f>IFERROR(__xludf.DUMMYFUNCTION("""COMPUTED_VALUE"""),"-")</f>
        <v>-</v>
      </c>
      <c r="GP59" t="str">
        <f>IFERROR(__xludf.DUMMYFUNCTION("""COMPUTED_VALUE"""),"-")</f>
        <v>-</v>
      </c>
      <c r="GQ59" t="str">
        <f>IFERROR(__xludf.DUMMYFUNCTION("""COMPUTED_VALUE"""),"-")</f>
        <v>-</v>
      </c>
      <c r="GR59" t="str">
        <f>IFERROR(__xludf.DUMMYFUNCTION("""COMPUTED_VALUE"""),"-")</f>
        <v>-</v>
      </c>
      <c r="GS59" t="str">
        <f>IFERROR(__xludf.DUMMYFUNCTION("""COMPUTED_VALUE"""),"x")</f>
        <v>x</v>
      </c>
      <c r="GT59" t="str">
        <f>IFERROR(__xludf.DUMMYFUNCTION("""COMPUTED_VALUE"""),"x")</f>
        <v>x</v>
      </c>
      <c r="GU59">
        <f>IFERROR(__xludf.DUMMYFUNCTION("""COMPUTED_VALUE"""),1.0)</f>
        <v>1</v>
      </c>
      <c r="GV59">
        <f>IFERROR(__xludf.DUMMYFUNCTION("""COMPUTED_VALUE"""),1.0)</f>
        <v>1</v>
      </c>
      <c r="GW59">
        <f>IFERROR(__xludf.DUMMYFUNCTION("""COMPUTED_VALUE"""),1.0)</f>
        <v>1</v>
      </c>
      <c r="GX59">
        <f>IFERROR(__xludf.DUMMYFUNCTION("""COMPUTED_VALUE"""),1.0)</f>
        <v>1</v>
      </c>
      <c r="GY59">
        <f>IFERROR(__xludf.DUMMYFUNCTION("""COMPUTED_VALUE"""),1.0)</f>
        <v>1</v>
      </c>
      <c r="GZ59">
        <f>IFERROR(__xludf.DUMMYFUNCTION("""COMPUTED_VALUE"""),1.0)</f>
        <v>1</v>
      </c>
      <c r="HA59">
        <f>IFERROR(__xludf.DUMMYFUNCTION("""COMPUTED_VALUE"""),1.0)</f>
        <v>1</v>
      </c>
      <c r="HB59">
        <f>IFERROR(__xludf.DUMMYFUNCTION("""COMPUTED_VALUE"""),1.0)</f>
        <v>1</v>
      </c>
      <c r="HC59">
        <f>IFERROR(__xludf.DUMMYFUNCTION("""COMPUTED_VALUE"""),1.0)</f>
        <v>1</v>
      </c>
      <c r="HD59">
        <f>IFERROR(__xludf.DUMMYFUNCTION("""COMPUTED_VALUE"""),1.0)</f>
        <v>1</v>
      </c>
      <c r="HE59">
        <f>IFERROR(__xludf.DUMMYFUNCTION("""COMPUTED_VALUE"""),1.0)</f>
        <v>1</v>
      </c>
      <c r="HF59">
        <f>IFERROR(__xludf.DUMMYFUNCTION("""COMPUTED_VALUE"""),1.0)</f>
        <v>1</v>
      </c>
      <c r="HG59">
        <f>IFERROR(__xludf.DUMMYFUNCTION("""COMPUTED_VALUE"""),1.0)</f>
        <v>1</v>
      </c>
      <c r="HH59">
        <f>IFERROR(__xludf.DUMMYFUNCTION("""COMPUTED_VALUE"""),1.0)</f>
        <v>1</v>
      </c>
      <c r="HI59">
        <f>IFERROR(__xludf.DUMMYFUNCTION("""COMPUTED_VALUE"""),1.0)</f>
        <v>1</v>
      </c>
      <c r="HJ59">
        <f>IFERROR(__xludf.DUMMYFUNCTION("""COMPUTED_VALUE"""),1.0)</f>
        <v>1</v>
      </c>
      <c r="HK59">
        <f>IFERROR(__xludf.DUMMYFUNCTION("""COMPUTED_VALUE"""),1.0)</f>
        <v>1</v>
      </c>
      <c r="HL59">
        <f>IFERROR(__xludf.DUMMYFUNCTION("""COMPUTED_VALUE"""),1.0)</f>
        <v>1</v>
      </c>
      <c r="HM59">
        <f>IFERROR(__xludf.DUMMYFUNCTION("""COMPUTED_VALUE"""),1.0)</f>
        <v>1</v>
      </c>
      <c r="HN59">
        <f>IFERROR(__xludf.DUMMYFUNCTION("""COMPUTED_VALUE"""),1.0)</f>
        <v>1</v>
      </c>
      <c r="HO59">
        <f>IFERROR(__xludf.DUMMYFUNCTION("""COMPUTED_VALUE"""),1.0)</f>
        <v>1</v>
      </c>
      <c r="HP59">
        <f>IFERROR(__xludf.DUMMYFUNCTION("""COMPUTED_VALUE"""),1.0)</f>
        <v>1</v>
      </c>
      <c r="HQ59">
        <f>IFERROR(__xludf.DUMMYFUNCTION("""COMPUTED_VALUE"""),1.0)</f>
        <v>1</v>
      </c>
      <c r="HR59">
        <f>IFERROR(__xludf.DUMMYFUNCTION("""COMPUTED_VALUE"""),1.0)</f>
        <v>1</v>
      </c>
      <c r="HS59">
        <f>IFERROR(__xludf.DUMMYFUNCTION("""COMPUTED_VALUE"""),1.0)</f>
        <v>1</v>
      </c>
      <c r="HT59">
        <f>IFERROR(__xludf.DUMMYFUNCTION("""COMPUTED_VALUE"""),1.0)</f>
        <v>1</v>
      </c>
      <c r="HU59">
        <f>IFERROR(__xludf.DUMMYFUNCTION("""COMPUTED_VALUE"""),1.0)</f>
        <v>1</v>
      </c>
      <c r="HV59">
        <f>IFERROR(__xludf.DUMMYFUNCTION("""COMPUTED_VALUE"""),1.0)</f>
        <v>1</v>
      </c>
      <c r="HW59">
        <f>IFERROR(__xludf.DUMMYFUNCTION("""COMPUTED_VALUE"""),1.0)</f>
        <v>1</v>
      </c>
      <c r="HX59">
        <f>IFERROR(__xludf.DUMMYFUNCTION("""COMPUTED_VALUE"""),1.0)</f>
        <v>1</v>
      </c>
      <c r="HY59">
        <f>IFERROR(__xludf.DUMMYFUNCTION("""COMPUTED_VALUE"""),1.0)</f>
        <v>1</v>
      </c>
      <c r="HZ59">
        <f>IFERROR(__xludf.DUMMYFUNCTION("""COMPUTED_VALUE"""),1.0)</f>
        <v>1</v>
      </c>
      <c r="IA59">
        <f>IFERROR(__xludf.DUMMYFUNCTION("""COMPUTED_VALUE"""),1.0)</f>
        <v>1</v>
      </c>
      <c r="IB59">
        <f>IFERROR(__xludf.DUMMYFUNCTION("""COMPUTED_VALUE"""),1.0)</f>
        <v>1</v>
      </c>
      <c r="IC59">
        <f>IFERROR(__xludf.DUMMYFUNCTION("""COMPUTED_VALUE"""),1.0)</f>
        <v>1</v>
      </c>
      <c r="ID59">
        <f>IFERROR(__xludf.DUMMYFUNCTION("""COMPUTED_VALUE"""),1.0)</f>
        <v>1</v>
      </c>
      <c r="IE59">
        <f>IFERROR(__xludf.DUMMYFUNCTION("""COMPUTED_VALUE"""),1.0)</f>
        <v>1</v>
      </c>
      <c r="IF59">
        <f>IFERROR(__xludf.DUMMYFUNCTION("""COMPUTED_VALUE"""),1.0)</f>
        <v>1</v>
      </c>
      <c r="IG59">
        <f>IFERROR(__xludf.DUMMYFUNCTION("""COMPUTED_VALUE"""),1.0)</f>
        <v>1</v>
      </c>
      <c r="IH59">
        <f>IFERROR(__xludf.DUMMYFUNCTION("""COMPUTED_VALUE"""),1.0)</f>
        <v>1</v>
      </c>
      <c r="II59">
        <f>IFERROR(__xludf.DUMMYFUNCTION("""COMPUTED_VALUE"""),1.0)</f>
        <v>1</v>
      </c>
      <c r="IJ59">
        <f>IFERROR(__xludf.DUMMYFUNCTION("""COMPUTED_VALUE"""),1.0)</f>
        <v>1</v>
      </c>
      <c r="IK59" t="str">
        <f>IFERROR(__xludf.DUMMYFUNCTION("""COMPUTED_VALUE"""),"x")</f>
        <v>x</v>
      </c>
      <c r="IL59">
        <f>IFERROR(__xludf.DUMMYFUNCTION("""COMPUTED_VALUE"""),1.0)</f>
        <v>1</v>
      </c>
      <c r="IM59">
        <f>IFERROR(__xludf.DUMMYFUNCTION("""COMPUTED_VALUE"""),1.0)</f>
        <v>1</v>
      </c>
      <c r="IN59">
        <f>IFERROR(__xludf.DUMMYFUNCTION("""COMPUTED_VALUE"""),0.0)</f>
        <v>0</v>
      </c>
      <c r="IO59">
        <f>IFERROR(__xludf.DUMMYFUNCTION("""COMPUTED_VALUE"""),1.0)</f>
        <v>1</v>
      </c>
      <c r="IP59">
        <f>IFERROR(__xludf.DUMMYFUNCTION("""COMPUTED_VALUE"""),0.0)</f>
        <v>0</v>
      </c>
      <c r="IQ59">
        <f>IFERROR(__xludf.DUMMYFUNCTION("""COMPUTED_VALUE"""),1.0)</f>
        <v>1</v>
      </c>
      <c r="IR59">
        <f>IFERROR(__xludf.DUMMYFUNCTION("""COMPUTED_VALUE"""),0.0)</f>
        <v>0</v>
      </c>
      <c r="IS59">
        <f>IFERROR(__xludf.DUMMYFUNCTION("""COMPUTED_VALUE"""),1.0)</f>
        <v>1</v>
      </c>
      <c r="IT59">
        <f>IFERROR(__xludf.DUMMYFUNCTION("""COMPUTED_VALUE"""),1.0)</f>
        <v>1</v>
      </c>
      <c r="IU59">
        <f>IFERROR(__xludf.DUMMYFUNCTION("""COMPUTED_VALUE"""),1.0)</f>
        <v>1</v>
      </c>
      <c r="IV59">
        <f>IFERROR(__xludf.DUMMYFUNCTION("""COMPUTED_VALUE"""),1.0)</f>
        <v>1</v>
      </c>
      <c r="IW59">
        <f>IFERROR(__xludf.DUMMYFUNCTION("""COMPUTED_VALUE"""),1.0)</f>
        <v>1</v>
      </c>
      <c r="IX59">
        <f>IFERROR(__xludf.DUMMYFUNCTION("""COMPUTED_VALUE"""),1.0)</f>
        <v>1</v>
      </c>
      <c r="IY59">
        <f>IFERROR(__xludf.DUMMYFUNCTION("""COMPUTED_VALUE"""),1.0)</f>
        <v>1</v>
      </c>
      <c r="IZ59">
        <f>IFERROR(__xludf.DUMMYFUNCTION("""COMPUTED_VALUE"""),0.0)</f>
        <v>0</v>
      </c>
      <c r="JA59">
        <f>IFERROR(__xludf.DUMMYFUNCTION("""COMPUTED_VALUE"""),0.0)</f>
        <v>0</v>
      </c>
      <c r="JB59">
        <f>IFERROR(__xludf.DUMMYFUNCTION("""COMPUTED_VALUE"""),0.0)</f>
        <v>0</v>
      </c>
      <c r="JC59">
        <f>IFERROR(__xludf.DUMMYFUNCTION("""COMPUTED_VALUE"""),0.0)</f>
        <v>0</v>
      </c>
      <c r="JD59">
        <f>IFERROR(__xludf.DUMMYFUNCTION("""COMPUTED_VALUE"""),0.0)</f>
        <v>0</v>
      </c>
      <c r="JE59">
        <f>IFERROR(__xludf.DUMMYFUNCTION("""COMPUTED_VALUE"""),0.0)</f>
        <v>0</v>
      </c>
      <c r="JF59">
        <f>IFERROR(__xludf.DUMMYFUNCTION("""COMPUTED_VALUE"""),0.0)</f>
        <v>0</v>
      </c>
      <c r="JG59">
        <f>IFERROR(__xludf.DUMMYFUNCTION("""COMPUTED_VALUE"""),0.0)</f>
        <v>0</v>
      </c>
      <c r="JH59">
        <f>IFERROR(__xludf.DUMMYFUNCTION("""COMPUTED_VALUE"""),0.0)</f>
        <v>0</v>
      </c>
      <c r="JI59">
        <f>IFERROR(__xludf.DUMMYFUNCTION("""COMPUTED_VALUE"""),0.0)</f>
        <v>0</v>
      </c>
      <c r="JJ59">
        <f>IFERROR(__xludf.DUMMYFUNCTION("""COMPUTED_VALUE"""),0.0)</f>
        <v>0</v>
      </c>
      <c r="JK59">
        <f>IFERROR(__xludf.DUMMYFUNCTION("""COMPUTED_VALUE"""),0.0)</f>
        <v>0</v>
      </c>
      <c r="JL59">
        <f>IFERROR(__xludf.DUMMYFUNCTION("""COMPUTED_VALUE"""),0.0)</f>
        <v>0</v>
      </c>
      <c r="JM59">
        <f>IFERROR(__xludf.DUMMYFUNCTION("""COMPUTED_VALUE"""),0.0)</f>
        <v>0</v>
      </c>
      <c r="JN59">
        <f>IFERROR(__xludf.DUMMYFUNCTION("""COMPUTED_VALUE"""),0.0)</f>
        <v>0</v>
      </c>
      <c r="JO59">
        <f>IFERROR(__xludf.DUMMYFUNCTION("""COMPUTED_VALUE"""),0.0)</f>
        <v>0</v>
      </c>
      <c r="JP59">
        <f>IFERROR(__xludf.DUMMYFUNCTION("""COMPUTED_VALUE"""),0.0)</f>
        <v>0</v>
      </c>
      <c r="JQ59">
        <f>IFERROR(__xludf.DUMMYFUNCTION("""COMPUTED_VALUE"""),1.0)</f>
        <v>1</v>
      </c>
      <c r="JR59">
        <f>IFERROR(__xludf.DUMMYFUNCTION("""COMPUTED_VALUE"""),0.0)</f>
        <v>0</v>
      </c>
      <c r="JS59" t="str">
        <f>IFERROR(__xludf.DUMMYFUNCTION("""COMPUTED_VALUE"""),"x")</f>
        <v>x</v>
      </c>
      <c r="JT59">
        <f>IFERROR(__xludf.DUMMYFUNCTION("""COMPUTED_VALUE"""),1.0)</f>
        <v>1</v>
      </c>
      <c r="JU59">
        <f>IFERROR(__xludf.DUMMYFUNCTION("""COMPUTED_VALUE"""),1.0)</f>
        <v>1</v>
      </c>
      <c r="JV59">
        <f>IFERROR(__xludf.DUMMYFUNCTION("""COMPUTED_VALUE"""),1.0)</f>
        <v>1</v>
      </c>
      <c r="JW59">
        <f>IFERROR(__xludf.DUMMYFUNCTION("""COMPUTED_VALUE"""),1.0)</f>
        <v>1</v>
      </c>
      <c r="JX59">
        <f>IFERROR(__xludf.DUMMYFUNCTION("""COMPUTED_VALUE"""),0.0)</f>
        <v>0</v>
      </c>
      <c r="JY59">
        <f>IFERROR(__xludf.DUMMYFUNCTION("""COMPUTED_VALUE"""),1.0)</f>
        <v>1</v>
      </c>
      <c r="JZ59">
        <f>IFERROR(__xludf.DUMMYFUNCTION("""COMPUTED_VALUE"""),0.0)</f>
        <v>0</v>
      </c>
      <c r="KA59">
        <f>IFERROR(__xludf.DUMMYFUNCTION("""COMPUTED_VALUE"""),0.0)</f>
        <v>0</v>
      </c>
      <c r="KB59">
        <f>IFERROR(__xludf.DUMMYFUNCTION("""COMPUTED_VALUE"""),0.0)</f>
        <v>0</v>
      </c>
      <c r="KC59">
        <f>IFERROR(__xludf.DUMMYFUNCTION("""COMPUTED_VALUE"""),0.0)</f>
        <v>0</v>
      </c>
      <c r="KD59">
        <f>IFERROR(__xludf.DUMMYFUNCTION("""COMPUTED_VALUE"""),0.0)</f>
        <v>0</v>
      </c>
      <c r="KE59">
        <f>IFERROR(__xludf.DUMMYFUNCTION("""COMPUTED_VALUE"""),0.0)</f>
        <v>0</v>
      </c>
      <c r="KF59">
        <f>IFERROR(__xludf.DUMMYFUNCTION("""COMPUTED_VALUE"""),0.0)</f>
        <v>0</v>
      </c>
      <c r="KG59">
        <f>IFERROR(__xludf.DUMMYFUNCTION("""COMPUTED_VALUE"""),0.0)</f>
        <v>0</v>
      </c>
      <c r="KH59">
        <f>IFERROR(__xludf.DUMMYFUNCTION("""COMPUTED_VALUE"""),0.0)</f>
        <v>0</v>
      </c>
      <c r="KI59">
        <f>IFERROR(__xludf.DUMMYFUNCTION("""COMPUTED_VALUE"""),0.0)</f>
        <v>0</v>
      </c>
      <c r="KJ59">
        <f>IFERROR(__xludf.DUMMYFUNCTION("""COMPUTED_VALUE"""),0.0)</f>
        <v>0</v>
      </c>
      <c r="KK59">
        <f>IFERROR(__xludf.DUMMYFUNCTION("""COMPUTED_VALUE"""),0.0)</f>
        <v>0</v>
      </c>
      <c r="KL59">
        <f>IFERROR(__xludf.DUMMYFUNCTION("""COMPUTED_VALUE"""),0.0)</f>
        <v>0</v>
      </c>
      <c r="KM59">
        <f>IFERROR(__xludf.DUMMYFUNCTION("""COMPUTED_VALUE"""),0.0)</f>
        <v>0</v>
      </c>
      <c r="KN59">
        <f>IFERROR(__xludf.DUMMYFUNCTION("""COMPUTED_VALUE"""),0.0)</f>
        <v>0</v>
      </c>
      <c r="KO59">
        <f>IFERROR(__xludf.DUMMYFUNCTION("""COMPUTED_VALUE"""),0.0)</f>
        <v>0</v>
      </c>
      <c r="KP59">
        <f>IFERROR(__xludf.DUMMYFUNCTION("""COMPUTED_VALUE"""),0.0)</f>
        <v>0</v>
      </c>
      <c r="KQ59">
        <f>IFERROR(__xludf.DUMMYFUNCTION("""COMPUTED_VALUE"""),0.0)</f>
        <v>0</v>
      </c>
      <c r="KR59">
        <f>IFERROR(__xludf.DUMMYFUNCTION("""COMPUTED_VALUE"""),0.0)</f>
        <v>0</v>
      </c>
      <c r="KS59">
        <f>IFERROR(__xludf.DUMMYFUNCTION("""COMPUTED_VALUE"""),0.0)</f>
        <v>0</v>
      </c>
      <c r="KT59">
        <f>IFERROR(__xludf.DUMMYFUNCTION("""COMPUTED_VALUE"""),0.0)</f>
        <v>0</v>
      </c>
      <c r="KU59">
        <f>IFERROR(__xludf.DUMMYFUNCTION("""COMPUTED_VALUE"""),0.0)</f>
        <v>0</v>
      </c>
      <c r="KV59">
        <f>IFERROR(__xludf.DUMMYFUNCTION("""COMPUTED_VALUE"""),0.0)</f>
        <v>0</v>
      </c>
      <c r="KW59">
        <f>IFERROR(__xludf.DUMMYFUNCTION("""COMPUTED_VALUE"""),0.0)</f>
        <v>0</v>
      </c>
      <c r="KX59">
        <f>IFERROR(__xludf.DUMMYFUNCTION("""COMPUTED_VALUE"""),0.0)</f>
        <v>0</v>
      </c>
      <c r="KY59">
        <f>IFERROR(__xludf.DUMMYFUNCTION("""COMPUTED_VALUE"""),0.0)</f>
        <v>0</v>
      </c>
      <c r="KZ59" t="str">
        <f>IFERROR(__xludf.DUMMYFUNCTION("""COMPUTED_VALUE"""),"x")</f>
        <v>x</v>
      </c>
      <c r="LA59">
        <f>IFERROR(__xludf.DUMMYFUNCTION("""COMPUTED_VALUE"""),0.0)</f>
        <v>0</v>
      </c>
      <c r="LB59">
        <f>IFERROR(__xludf.DUMMYFUNCTION("""COMPUTED_VALUE"""),0.0)</f>
        <v>0</v>
      </c>
      <c r="LC59">
        <f>IFERROR(__xludf.DUMMYFUNCTION("""COMPUTED_VALUE"""),0.0)</f>
        <v>0</v>
      </c>
      <c r="LD59">
        <f>IFERROR(__xludf.DUMMYFUNCTION("""COMPUTED_VALUE"""),0.0)</f>
        <v>0</v>
      </c>
      <c r="LE59">
        <f>IFERROR(__xludf.DUMMYFUNCTION("""COMPUTED_VALUE"""),0.0)</f>
        <v>0</v>
      </c>
      <c r="LF59">
        <f>IFERROR(__xludf.DUMMYFUNCTION("""COMPUTED_VALUE"""),0.0)</f>
        <v>0</v>
      </c>
      <c r="LG59">
        <f>IFERROR(__xludf.DUMMYFUNCTION("""COMPUTED_VALUE"""),0.0)</f>
        <v>0</v>
      </c>
      <c r="LH59">
        <f>IFERROR(__xludf.DUMMYFUNCTION("""COMPUTED_VALUE"""),0.0)</f>
        <v>0</v>
      </c>
      <c r="LI59">
        <f>IFERROR(__xludf.DUMMYFUNCTION("""COMPUTED_VALUE"""),0.0)</f>
        <v>0</v>
      </c>
      <c r="LJ59">
        <f>IFERROR(__xludf.DUMMYFUNCTION("""COMPUTED_VALUE"""),0.0)</f>
        <v>0</v>
      </c>
      <c r="LK59">
        <f>IFERROR(__xludf.DUMMYFUNCTION("""COMPUTED_VALUE"""),0.0)</f>
        <v>0</v>
      </c>
      <c r="LL59">
        <f>IFERROR(__xludf.DUMMYFUNCTION("""COMPUTED_VALUE"""),0.0)</f>
        <v>0</v>
      </c>
      <c r="LM59">
        <f>IFERROR(__xludf.DUMMYFUNCTION("""COMPUTED_VALUE"""),0.0)</f>
        <v>0</v>
      </c>
      <c r="LN59">
        <f>IFERROR(__xludf.DUMMYFUNCTION("""COMPUTED_VALUE"""),0.0)</f>
        <v>0</v>
      </c>
      <c r="LO59">
        <f>IFERROR(__xludf.DUMMYFUNCTION("""COMPUTED_VALUE"""),0.0)</f>
        <v>0</v>
      </c>
      <c r="LP59">
        <f>IFERROR(__xludf.DUMMYFUNCTION("""COMPUTED_VALUE"""),0.0)</f>
        <v>0</v>
      </c>
      <c r="LQ59" t="str">
        <f>IFERROR(__xludf.DUMMYFUNCTION("""COMPUTED_VALUE"""),"x")</f>
        <v>x</v>
      </c>
      <c r="LR59">
        <f>IFERROR(__xludf.DUMMYFUNCTION("""COMPUTED_VALUE"""),0.0)</f>
        <v>0</v>
      </c>
      <c r="LS59">
        <f>IFERROR(__xludf.DUMMYFUNCTION("""COMPUTED_VALUE"""),0.0)</f>
        <v>0</v>
      </c>
      <c r="LT59">
        <f>IFERROR(__xludf.DUMMYFUNCTION("""COMPUTED_VALUE"""),0.0)</f>
        <v>0</v>
      </c>
      <c r="LU59">
        <f>IFERROR(__xludf.DUMMYFUNCTION("""COMPUTED_VALUE"""),0.0)</f>
        <v>0</v>
      </c>
      <c r="LV59">
        <f>IFERROR(__xludf.DUMMYFUNCTION("""COMPUTED_VALUE"""),0.0)</f>
        <v>0</v>
      </c>
      <c r="LW59">
        <f>IFERROR(__xludf.DUMMYFUNCTION("""COMPUTED_VALUE"""),0.0)</f>
        <v>0</v>
      </c>
      <c r="LX59">
        <f>IFERROR(__xludf.DUMMYFUNCTION("""COMPUTED_VALUE"""),0.0)</f>
        <v>0</v>
      </c>
      <c r="LY59">
        <f>IFERROR(__xludf.DUMMYFUNCTION("""COMPUTED_VALUE"""),0.0)</f>
        <v>0</v>
      </c>
      <c r="LZ59">
        <f>IFERROR(__xludf.DUMMYFUNCTION("""COMPUTED_VALUE"""),0.0)</f>
        <v>0</v>
      </c>
      <c r="MA59">
        <f>IFERROR(__xludf.DUMMYFUNCTION("""COMPUTED_VALUE"""),0.0)</f>
        <v>0</v>
      </c>
      <c r="MB59">
        <f>IFERROR(__xludf.DUMMYFUNCTION("""COMPUTED_VALUE"""),0.0)</f>
        <v>0</v>
      </c>
      <c r="MC59">
        <f>IFERROR(__xludf.DUMMYFUNCTION("""COMPUTED_VALUE"""),0.0)</f>
        <v>0</v>
      </c>
      <c r="MD59">
        <f>IFERROR(__xludf.DUMMYFUNCTION("""COMPUTED_VALUE"""),0.0)</f>
        <v>0</v>
      </c>
      <c r="ME59">
        <f>IFERROR(__xludf.DUMMYFUNCTION("""COMPUTED_VALUE"""),0.0)</f>
        <v>0</v>
      </c>
      <c r="MF59">
        <f>IFERROR(__xludf.DUMMYFUNCTION("""COMPUTED_VALUE"""),0.0)</f>
        <v>0</v>
      </c>
      <c r="MG59">
        <f>IFERROR(__xludf.DUMMYFUNCTION("""COMPUTED_VALUE"""),0.0)</f>
        <v>0</v>
      </c>
      <c r="MH59">
        <f>IFERROR(__xludf.DUMMYFUNCTION("""COMPUTED_VALUE"""),0.0)</f>
        <v>0</v>
      </c>
      <c r="MI59">
        <f>IFERROR(__xludf.DUMMYFUNCTION("""COMPUTED_VALUE"""),0.0)</f>
        <v>0</v>
      </c>
      <c r="MJ59">
        <f>IFERROR(__xludf.DUMMYFUNCTION("""COMPUTED_VALUE"""),0.0)</f>
        <v>0</v>
      </c>
      <c r="MK59">
        <f>IFERROR(__xludf.DUMMYFUNCTION("""COMPUTED_VALUE"""),0.0)</f>
        <v>0</v>
      </c>
      <c r="ML59">
        <f>IFERROR(__xludf.DUMMYFUNCTION("""COMPUTED_VALUE"""),0.0)</f>
        <v>0</v>
      </c>
      <c r="MM59">
        <f>IFERROR(__xludf.DUMMYFUNCTION("""COMPUTED_VALUE"""),0.0)</f>
        <v>0</v>
      </c>
      <c r="MN59">
        <f>IFERROR(__xludf.DUMMYFUNCTION("""COMPUTED_VALUE"""),0.0)</f>
        <v>0</v>
      </c>
      <c r="MO59">
        <f>IFERROR(__xludf.DUMMYFUNCTION("""COMPUTED_VALUE"""),0.0)</f>
        <v>0</v>
      </c>
      <c r="MP59">
        <f>IFERROR(__xludf.DUMMYFUNCTION("""COMPUTED_VALUE"""),0.0)</f>
        <v>0</v>
      </c>
      <c r="MQ59">
        <f>IFERROR(__xludf.DUMMYFUNCTION("""COMPUTED_VALUE"""),0.0)</f>
        <v>0</v>
      </c>
      <c r="MR59">
        <f>IFERROR(__xludf.DUMMYFUNCTION("""COMPUTED_VALUE"""),0.0)</f>
        <v>0</v>
      </c>
      <c r="MS59">
        <f>IFERROR(__xludf.DUMMYFUNCTION("""COMPUTED_VALUE"""),0.0)</f>
        <v>0</v>
      </c>
      <c r="MT59" t="str">
        <f>IFERROR(__xludf.DUMMYFUNCTION("""COMPUTED_VALUE"""),"x")</f>
        <v>x</v>
      </c>
      <c r="MU59">
        <f>IFERROR(__xludf.DUMMYFUNCTION("""COMPUTED_VALUE"""),0.0)</f>
        <v>0</v>
      </c>
      <c r="MV59">
        <f>IFERROR(__xludf.DUMMYFUNCTION("""COMPUTED_VALUE"""),0.0)</f>
        <v>0</v>
      </c>
      <c r="MW59">
        <f>IFERROR(__xludf.DUMMYFUNCTION("""COMPUTED_VALUE"""),0.0)</f>
        <v>0</v>
      </c>
      <c r="MX59">
        <f>IFERROR(__xludf.DUMMYFUNCTION("""COMPUTED_VALUE"""),0.0)</f>
        <v>0</v>
      </c>
      <c r="MY59">
        <f>IFERROR(__xludf.DUMMYFUNCTION("""COMPUTED_VALUE"""),0.0)</f>
        <v>0</v>
      </c>
      <c r="MZ59">
        <f>IFERROR(__xludf.DUMMYFUNCTION("""COMPUTED_VALUE"""),0.0)</f>
        <v>0</v>
      </c>
      <c r="NA59">
        <f>IFERROR(__xludf.DUMMYFUNCTION("""COMPUTED_VALUE"""),0.0)</f>
        <v>0</v>
      </c>
      <c r="NB59">
        <f>IFERROR(__xludf.DUMMYFUNCTION("""COMPUTED_VALUE"""),0.0)</f>
        <v>0</v>
      </c>
      <c r="NC59">
        <f>IFERROR(__xludf.DUMMYFUNCTION("""COMPUTED_VALUE"""),0.0)</f>
        <v>0</v>
      </c>
      <c r="ND59">
        <f>IFERROR(__xludf.DUMMYFUNCTION("""COMPUTED_VALUE"""),0.0)</f>
        <v>0</v>
      </c>
      <c r="NE59">
        <f>IFERROR(__xludf.DUMMYFUNCTION("""COMPUTED_VALUE"""),0.0)</f>
        <v>0</v>
      </c>
      <c r="NF59">
        <f>IFERROR(__xludf.DUMMYFUNCTION("""COMPUTED_VALUE"""),0.0)</f>
        <v>0</v>
      </c>
      <c r="NG59">
        <f>IFERROR(__xludf.DUMMYFUNCTION("""COMPUTED_VALUE"""),0.0)</f>
        <v>0</v>
      </c>
      <c r="NH59">
        <f>IFERROR(__xludf.DUMMYFUNCTION("""COMPUTED_VALUE"""),0.0)</f>
        <v>0</v>
      </c>
      <c r="NI59">
        <f>IFERROR(__xludf.DUMMYFUNCTION("""COMPUTED_VALUE"""),0.0)</f>
        <v>0</v>
      </c>
      <c r="NJ59">
        <f>IFERROR(__xludf.DUMMYFUNCTION("""COMPUTED_VALUE"""),0.0)</f>
        <v>0</v>
      </c>
      <c r="NK59">
        <f>IFERROR(__xludf.DUMMYFUNCTION("""COMPUTED_VALUE"""),0.0)</f>
        <v>0</v>
      </c>
      <c r="NL59">
        <f>IFERROR(__xludf.DUMMYFUNCTION("""COMPUTED_VALUE"""),0.0)</f>
        <v>0</v>
      </c>
      <c r="NM59">
        <f>IFERROR(__xludf.DUMMYFUNCTION("""COMPUTED_VALUE"""),0.0)</f>
        <v>0</v>
      </c>
      <c r="NN59">
        <f>IFERROR(__xludf.DUMMYFUNCTION("""COMPUTED_VALUE"""),0.0)</f>
        <v>0</v>
      </c>
      <c r="NO59">
        <f>IFERROR(__xludf.DUMMYFUNCTION("""COMPUTED_VALUE"""),0.0)</f>
        <v>0</v>
      </c>
      <c r="NP59">
        <f>IFERROR(__xludf.DUMMYFUNCTION("""COMPUTED_VALUE"""),0.0)</f>
        <v>0</v>
      </c>
      <c r="NQ59">
        <f>IFERROR(__xludf.DUMMYFUNCTION("""COMPUTED_VALUE"""),0.0)</f>
        <v>0</v>
      </c>
      <c r="NR59">
        <f>IFERROR(__xludf.DUMMYFUNCTION("""COMPUTED_VALUE"""),0.0)</f>
        <v>0</v>
      </c>
    </row>
    <row r="60" ht="15.75" customHeight="1">
      <c r="A60">
        <f>IFERROR(__xludf.DUMMYFUNCTION("""COMPUTED_VALUE"""),59.0)</f>
        <v>59</v>
      </c>
      <c r="B60" t="str">
        <f>IFERROR(__xludf.DUMMYFUNCTION("""COMPUTED_VALUE"""),"Savo")</f>
        <v>Savo</v>
      </c>
      <c r="C60" t="str">
        <f>IFERROR(__xludf.DUMMYFUNCTION("""COMPUTED_VALUE"""),"Savo")</f>
        <v>Savo</v>
      </c>
      <c r="D60" t="str">
        <f>IFERROR(__xludf.DUMMYFUNCTION("""COMPUTED_VALUE"""),"Cvijetić")</f>
        <v>Cvijetić</v>
      </c>
      <c r="E60">
        <f>IFERROR(__xludf.DUMMYFUNCTION("""COMPUTED_VALUE"""),111.0)</f>
        <v>111</v>
      </c>
      <c r="F60" t="str">
        <f>IFERROR(__xludf.DUMMYFUNCTION("""COMPUTED_VALUE"""),"ODOBREN")</f>
        <v>ODOBREN</v>
      </c>
      <c r="G60" t="str">
        <f>IFERROR(__xludf.DUMMYFUNCTION("""COMPUTED_VALUE"""),"Valjevo")</f>
        <v>Valjevo</v>
      </c>
      <c r="H60" t="str">
        <f>IFERROR(__xludf.DUMMYFUNCTION("""COMPUTED_VALUE"""),"Valjevska gimnazija")</f>
        <v>Valjevska gimnazija</v>
      </c>
      <c r="I60" t="str">
        <f>IFERROR(__xludf.DUMMYFUNCTION("""COMPUTED_VALUE"""),"IV")</f>
        <v>IV</v>
      </c>
      <c r="J60" t="str">
        <f>IFERROR(__xludf.DUMMYFUNCTION("""COMPUTED_VALUE"""),"A")</f>
        <v>A</v>
      </c>
      <c r="K60" t="str">
        <f>IFERROR(__xludf.DUMMYFUNCTION("""COMPUTED_VALUE"""),"Radiša Kovačević")</f>
        <v>Radiša Kovačević</v>
      </c>
      <c r="L60" t="str">
        <f>IFERROR(__xludf.DUMMYFUNCTION("""COMPUTED_VALUE"""),"x")</f>
        <v>x</v>
      </c>
      <c r="M60" t="str">
        <f>IFERROR(__xludf.DUMMYFUNCTION("""COMPUTED_VALUE"""),"-")</f>
        <v>-</v>
      </c>
      <c r="N60" t="str">
        <f>IFERROR(__xludf.DUMMYFUNCTION("""COMPUTED_VALUE"""),"-")</f>
        <v>-</v>
      </c>
      <c r="O60" t="str">
        <f>IFERROR(__xludf.DUMMYFUNCTION("""COMPUTED_VALUE"""),"-")</f>
        <v>-</v>
      </c>
      <c r="P60">
        <f>IFERROR(__xludf.DUMMYFUNCTION("""COMPUTED_VALUE"""),100.0)</f>
        <v>100</v>
      </c>
      <c r="Q60">
        <f>IFERROR(__xludf.DUMMYFUNCTION("""COMPUTED_VALUE"""),11.0)</f>
        <v>11</v>
      </c>
      <c r="R60" t="str">
        <f>IFERROR(__xludf.DUMMYFUNCTION("""COMPUTED_VALUE"""),"-")</f>
        <v>-</v>
      </c>
      <c r="S60" t="str">
        <f>IFERROR(__xludf.DUMMYFUNCTION("""COMPUTED_VALUE"""),"x")</f>
        <v>x</v>
      </c>
      <c r="T60" t="str">
        <f>IFERROR(__xludf.DUMMYFUNCTION("""COMPUTED_VALUE"""),"x")</f>
        <v>x</v>
      </c>
      <c r="U60" t="str">
        <f>IFERROR(__xludf.DUMMYFUNCTION("""COMPUTED_VALUE"""),"-")</f>
        <v>-</v>
      </c>
      <c r="V60" t="str">
        <f>IFERROR(__xludf.DUMMYFUNCTION("""COMPUTED_VALUE"""),"-")</f>
        <v>-</v>
      </c>
      <c r="W60" t="str">
        <f>IFERROR(__xludf.DUMMYFUNCTION("""COMPUTED_VALUE"""),"-")</f>
        <v>-</v>
      </c>
      <c r="X60" t="str">
        <f>IFERROR(__xludf.DUMMYFUNCTION("""COMPUTED_VALUE"""),"-")</f>
        <v>-</v>
      </c>
      <c r="Y60" t="str">
        <f>IFERROR(__xludf.DUMMYFUNCTION("""COMPUTED_VALUE"""),"-")</f>
        <v>-</v>
      </c>
      <c r="Z60" t="str">
        <f>IFERROR(__xludf.DUMMYFUNCTION("""COMPUTED_VALUE"""),"-")</f>
        <v>-</v>
      </c>
      <c r="AA60" t="str">
        <f>IFERROR(__xludf.DUMMYFUNCTION("""COMPUTED_VALUE"""),"-")</f>
        <v>-</v>
      </c>
      <c r="AB60" t="str">
        <f>IFERROR(__xludf.DUMMYFUNCTION("""COMPUTED_VALUE"""),"-")</f>
        <v>-</v>
      </c>
      <c r="AC60" t="str">
        <f>IFERROR(__xludf.DUMMYFUNCTION("""COMPUTED_VALUE"""),"-")</f>
        <v>-</v>
      </c>
      <c r="AD60" t="str">
        <f>IFERROR(__xludf.DUMMYFUNCTION("""COMPUTED_VALUE"""),"-")</f>
        <v>-</v>
      </c>
      <c r="AE60" t="str">
        <f>IFERROR(__xludf.DUMMYFUNCTION("""COMPUTED_VALUE"""),"-")</f>
        <v>-</v>
      </c>
      <c r="AF60" t="str">
        <f>IFERROR(__xludf.DUMMYFUNCTION("""COMPUTED_VALUE"""),"-")</f>
        <v>-</v>
      </c>
      <c r="AG60" t="str">
        <f>IFERROR(__xludf.DUMMYFUNCTION("""COMPUTED_VALUE"""),"-")</f>
        <v>-</v>
      </c>
      <c r="AH60" t="str">
        <f>IFERROR(__xludf.DUMMYFUNCTION("""COMPUTED_VALUE"""),"-")</f>
        <v>-</v>
      </c>
      <c r="AI60" t="str">
        <f>IFERROR(__xludf.DUMMYFUNCTION("""COMPUTED_VALUE"""),"-")</f>
        <v>-</v>
      </c>
      <c r="AJ60" t="str">
        <f>IFERROR(__xludf.DUMMYFUNCTION("""COMPUTED_VALUE"""),"-")</f>
        <v>-</v>
      </c>
      <c r="AK60" t="str">
        <f>IFERROR(__xludf.DUMMYFUNCTION("""COMPUTED_VALUE"""),"-")</f>
        <v>-</v>
      </c>
      <c r="AL60" t="str">
        <f>IFERROR(__xludf.DUMMYFUNCTION("""COMPUTED_VALUE"""),"-")</f>
        <v>-</v>
      </c>
      <c r="AM60" t="str">
        <f>IFERROR(__xludf.DUMMYFUNCTION("""COMPUTED_VALUE"""),"-")</f>
        <v>-</v>
      </c>
      <c r="AN60" t="str">
        <f>IFERROR(__xludf.DUMMYFUNCTION("""COMPUTED_VALUE"""),"-")</f>
        <v>-</v>
      </c>
      <c r="AO60" t="str">
        <f>IFERROR(__xludf.DUMMYFUNCTION("""COMPUTED_VALUE"""),"-")</f>
        <v>-</v>
      </c>
      <c r="AP60" t="str">
        <f>IFERROR(__xludf.DUMMYFUNCTION("""COMPUTED_VALUE"""),"-")</f>
        <v>-</v>
      </c>
      <c r="AQ60" t="str">
        <f>IFERROR(__xludf.DUMMYFUNCTION("""COMPUTED_VALUE"""),"-")</f>
        <v>-</v>
      </c>
      <c r="AR60" t="str">
        <f>IFERROR(__xludf.DUMMYFUNCTION("""COMPUTED_VALUE"""),"-")</f>
        <v>-</v>
      </c>
      <c r="AS60" t="str">
        <f>IFERROR(__xludf.DUMMYFUNCTION("""COMPUTED_VALUE"""),"-")</f>
        <v>-</v>
      </c>
      <c r="AT60" t="str">
        <f>IFERROR(__xludf.DUMMYFUNCTION("""COMPUTED_VALUE"""),"-")</f>
        <v>-</v>
      </c>
      <c r="AU60" t="str">
        <f>IFERROR(__xludf.DUMMYFUNCTION("""COMPUTED_VALUE"""),"-")</f>
        <v>-</v>
      </c>
      <c r="AV60" t="str">
        <f>IFERROR(__xludf.DUMMYFUNCTION("""COMPUTED_VALUE"""),"-")</f>
        <v>-</v>
      </c>
      <c r="AW60" t="str">
        <f>IFERROR(__xludf.DUMMYFUNCTION("""COMPUTED_VALUE"""),"-")</f>
        <v>-</v>
      </c>
      <c r="AX60" t="str">
        <f>IFERROR(__xludf.DUMMYFUNCTION("""COMPUTED_VALUE"""),"-")</f>
        <v>-</v>
      </c>
      <c r="AY60" t="str">
        <f>IFERROR(__xludf.DUMMYFUNCTION("""COMPUTED_VALUE"""),"-")</f>
        <v>-</v>
      </c>
      <c r="AZ60" t="str">
        <f>IFERROR(__xludf.DUMMYFUNCTION("""COMPUTED_VALUE"""),"-")</f>
        <v>-</v>
      </c>
      <c r="BA60" t="str">
        <f>IFERROR(__xludf.DUMMYFUNCTION("""COMPUTED_VALUE"""),"-")</f>
        <v>-</v>
      </c>
      <c r="BB60" t="str">
        <f>IFERROR(__xludf.DUMMYFUNCTION("""COMPUTED_VALUE"""),"-")</f>
        <v>-</v>
      </c>
      <c r="BC60" t="str">
        <f>IFERROR(__xludf.DUMMYFUNCTION("""COMPUTED_VALUE"""),"-")</f>
        <v>-</v>
      </c>
      <c r="BD60" t="str">
        <f>IFERROR(__xludf.DUMMYFUNCTION("""COMPUTED_VALUE"""),"-")</f>
        <v>-</v>
      </c>
      <c r="BE60" t="str">
        <f>IFERROR(__xludf.DUMMYFUNCTION("""COMPUTED_VALUE"""),"-")</f>
        <v>-</v>
      </c>
      <c r="BF60" t="str">
        <f>IFERROR(__xludf.DUMMYFUNCTION("""COMPUTED_VALUE"""),"-")</f>
        <v>-</v>
      </c>
      <c r="BG60" t="str">
        <f>IFERROR(__xludf.DUMMYFUNCTION("""COMPUTED_VALUE"""),"-")</f>
        <v>-</v>
      </c>
      <c r="BH60" t="str">
        <f>IFERROR(__xludf.DUMMYFUNCTION("""COMPUTED_VALUE"""),"-")</f>
        <v>-</v>
      </c>
      <c r="BI60" t="str">
        <f>IFERROR(__xludf.DUMMYFUNCTION("""COMPUTED_VALUE"""),"-")</f>
        <v>-</v>
      </c>
      <c r="BJ60" t="str">
        <f>IFERROR(__xludf.DUMMYFUNCTION("""COMPUTED_VALUE"""),"-")</f>
        <v>-</v>
      </c>
      <c r="BK60" t="str">
        <f>IFERROR(__xludf.DUMMYFUNCTION("""COMPUTED_VALUE"""),"x")</f>
        <v>x</v>
      </c>
      <c r="BL60" t="str">
        <f>IFERROR(__xludf.DUMMYFUNCTION("""COMPUTED_VALUE"""),"-")</f>
        <v>-</v>
      </c>
      <c r="BM60" t="str">
        <f>IFERROR(__xludf.DUMMYFUNCTION("""COMPUTED_VALUE"""),"-")</f>
        <v>-</v>
      </c>
      <c r="BN60" t="str">
        <f>IFERROR(__xludf.DUMMYFUNCTION("""COMPUTED_VALUE"""),"-")</f>
        <v>-</v>
      </c>
      <c r="BO60" t="str">
        <f>IFERROR(__xludf.DUMMYFUNCTION("""COMPUTED_VALUE"""),"-")</f>
        <v>-</v>
      </c>
      <c r="BP60" t="str">
        <f>IFERROR(__xludf.DUMMYFUNCTION("""COMPUTED_VALUE"""),"-")</f>
        <v>-</v>
      </c>
      <c r="BQ60" t="str">
        <f>IFERROR(__xludf.DUMMYFUNCTION("""COMPUTED_VALUE"""),"-")</f>
        <v>-</v>
      </c>
      <c r="BR60" t="str">
        <f>IFERROR(__xludf.DUMMYFUNCTION("""COMPUTED_VALUE"""),"-")</f>
        <v>-</v>
      </c>
      <c r="BS60" t="str">
        <f>IFERROR(__xludf.DUMMYFUNCTION("""COMPUTED_VALUE"""),"-")</f>
        <v>-</v>
      </c>
      <c r="BT60" t="str">
        <f>IFERROR(__xludf.DUMMYFUNCTION("""COMPUTED_VALUE"""),"-")</f>
        <v>-</v>
      </c>
      <c r="BU60" t="str">
        <f>IFERROR(__xludf.DUMMYFUNCTION("""COMPUTED_VALUE"""),"-")</f>
        <v>-</v>
      </c>
      <c r="BV60" t="str">
        <f>IFERROR(__xludf.DUMMYFUNCTION("""COMPUTED_VALUE"""),"-")</f>
        <v>-</v>
      </c>
      <c r="BW60" t="str">
        <f>IFERROR(__xludf.DUMMYFUNCTION("""COMPUTED_VALUE"""),"-")</f>
        <v>-</v>
      </c>
      <c r="BX60" t="str">
        <f>IFERROR(__xludf.DUMMYFUNCTION("""COMPUTED_VALUE"""),"-")</f>
        <v>-</v>
      </c>
      <c r="BY60" t="str">
        <f>IFERROR(__xludf.DUMMYFUNCTION("""COMPUTED_VALUE"""),"-")</f>
        <v>-</v>
      </c>
      <c r="BZ60" t="str">
        <f>IFERROR(__xludf.DUMMYFUNCTION("""COMPUTED_VALUE"""),"-")</f>
        <v>-</v>
      </c>
      <c r="CA60" t="str">
        <f>IFERROR(__xludf.DUMMYFUNCTION("""COMPUTED_VALUE"""),"-")</f>
        <v>-</v>
      </c>
      <c r="CB60" t="str">
        <f>IFERROR(__xludf.DUMMYFUNCTION("""COMPUTED_VALUE"""),"-")</f>
        <v>-</v>
      </c>
      <c r="CC60" t="str">
        <f>IFERROR(__xludf.DUMMYFUNCTION("""COMPUTED_VALUE"""),"-")</f>
        <v>-</v>
      </c>
      <c r="CD60" t="str">
        <f>IFERROR(__xludf.DUMMYFUNCTION("""COMPUTED_VALUE"""),"-")</f>
        <v>-</v>
      </c>
      <c r="CE60" t="str">
        <f>IFERROR(__xludf.DUMMYFUNCTION("""COMPUTED_VALUE"""),"-")</f>
        <v>-</v>
      </c>
      <c r="CF60" t="str">
        <f>IFERROR(__xludf.DUMMYFUNCTION("""COMPUTED_VALUE"""),"-")</f>
        <v>-</v>
      </c>
      <c r="CG60" t="str">
        <f>IFERROR(__xludf.DUMMYFUNCTION("""COMPUTED_VALUE"""),"-")</f>
        <v>-</v>
      </c>
      <c r="CH60" t="str">
        <f>IFERROR(__xludf.DUMMYFUNCTION("""COMPUTED_VALUE"""),"-")</f>
        <v>-</v>
      </c>
      <c r="CI60" t="str">
        <f>IFERROR(__xludf.DUMMYFUNCTION("""COMPUTED_VALUE"""),"-")</f>
        <v>-</v>
      </c>
      <c r="CJ60" t="str">
        <f>IFERROR(__xludf.DUMMYFUNCTION("""COMPUTED_VALUE"""),"-")</f>
        <v>-</v>
      </c>
      <c r="CK60" t="str">
        <f>IFERROR(__xludf.DUMMYFUNCTION("""COMPUTED_VALUE"""),"-")</f>
        <v>-</v>
      </c>
      <c r="CL60" t="str">
        <f>IFERROR(__xludf.DUMMYFUNCTION("""COMPUTED_VALUE"""),"-")</f>
        <v>-</v>
      </c>
      <c r="CM60" t="str">
        <f>IFERROR(__xludf.DUMMYFUNCTION("""COMPUTED_VALUE"""),"-")</f>
        <v>-</v>
      </c>
      <c r="CN60" t="str">
        <f>IFERROR(__xludf.DUMMYFUNCTION("""COMPUTED_VALUE"""),"-")</f>
        <v>-</v>
      </c>
      <c r="CO60" t="str">
        <f>IFERROR(__xludf.DUMMYFUNCTION("""COMPUTED_VALUE"""),"-")</f>
        <v>-</v>
      </c>
      <c r="CP60" t="str">
        <f>IFERROR(__xludf.DUMMYFUNCTION("""COMPUTED_VALUE"""),"-")</f>
        <v>-</v>
      </c>
      <c r="CQ60" t="str">
        <f>IFERROR(__xludf.DUMMYFUNCTION("""COMPUTED_VALUE"""),"-")</f>
        <v>-</v>
      </c>
      <c r="CR60" t="str">
        <f>IFERROR(__xludf.DUMMYFUNCTION("""COMPUTED_VALUE"""),"-")</f>
        <v>-</v>
      </c>
      <c r="CS60" t="str">
        <f>IFERROR(__xludf.DUMMYFUNCTION("""COMPUTED_VALUE"""),"x")</f>
        <v>x</v>
      </c>
      <c r="CT60" t="str">
        <f>IFERROR(__xludf.DUMMYFUNCTION("""COMPUTED_VALUE"""),"-")</f>
        <v>-</v>
      </c>
      <c r="CU60" t="str">
        <f>IFERROR(__xludf.DUMMYFUNCTION("""COMPUTED_VALUE"""),"-")</f>
        <v>-</v>
      </c>
      <c r="CV60" t="str">
        <f>IFERROR(__xludf.DUMMYFUNCTION("""COMPUTED_VALUE"""),"-")</f>
        <v>-</v>
      </c>
      <c r="CW60" t="str">
        <f>IFERROR(__xludf.DUMMYFUNCTION("""COMPUTED_VALUE"""),"-")</f>
        <v>-</v>
      </c>
      <c r="CX60" t="str">
        <f>IFERROR(__xludf.DUMMYFUNCTION("""COMPUTED_VALUE"""),"-")</f>
        <v>-</v>
      </c>
      <c r="CY60" t="str">
        <f>IFERROR(__xludf.DUMMYFUNCTION("""COMPUTED_VALUE"""),"-")</f>
        <v>-</v>
      </c>
      <c r="CZ60" t="str">
        <f>IFERROR(__xludf.DUMMYFUNCTION("""COMPUTED_VALUE"""),"-")</f>
        <v>-</v>
      </c>
      <c r="DA60" t="str">
        <f>IFERROR(__xludf.DUMMYFUNCTION("""COMPUTED_VALUE"""),"-")</f>
        <v>-</v>
      </c>
      <c r="DB60" t="str">
        <f>IFERROR(__xludf.DUMMYFUNCTION("""COMPUTED_VALUE"""),"-")</f>
        <v>-</v>
      </c>
      <c r="DC60" t="str">
        <f>IFERROR(__xludf.DUMMYFUNCTION("""COMPUTED_VALUE"""),"-")</f>
        <v>-</v>
      </c>
      <c r="DD60" t="str">
        <f>IFERROR(__xludf.DUMMYFUNCTION("""COMPUTED_VALUE"""),"-")</f>
        <v>-</v>
      </c>
      <c r="DE60" t="str">
        <f>IFERROR(__xludf.DUMMYFUNCTION("""COMPUTED_VALUE"""),"-")</f>
        <v>-</v>
      </c>
      <c r="DF60" t="str">
        <f>IFERROR(__xludf.DUMMYFUNCTION("""COMPUTED_VALUE"""),"-")</f>
        <v>-</v>
      </c>
      <c r="DG60" t="str">
        <f>IFERROR(__xludf.DUMMYFUNCTION("""COMPUTED_VALUE"""),"-")</f>
        <v>-</v>
      </c>
      <c r="DH60" t="str">
        <f>IFERROR(__xludf.DUMMYFUNCTION("""COMPUTED_VALUE"""),"-")</f>
        <v>-</v>
      </c>
      <c r="DI60" t="str">
        <f>IFERROR(__xludf.DUMMYFUNCTION("""COMPUTED_VALUE"""),"-")</f>
        <v>-</v>
      </c>
      <c r="DJ60" t="str">
        <f>IFERROR(__xludf.DUMMYFUNCTION("""COMPUTED_VALUE"""),"-")</f>
        <v>-</v>
      </c>
      <c r="DK60" t="str">
        <f>IFERROR(__xludf.DUMMYFUNCTION("""COMPUTED_VALUE"""),"-")</f>
        <v>-</v>
      </c>
      <c r="DL60" t="str">
        <f>IFERROR(__xludf.DUMMYFUNCTION("""COMPUTED_VALUE"""),"-")</f>
        <v>-</v>
      </c>
      <c r="DM60" t="str">
        <f>IFERROR(__xludf.DUMMYFUNCTION("""COMPUTED_VALUE"""),"-")</f>
        <v>-</v>
      </c>
      <c r="DN60" t="str">
        <f>IFERROR(__xludf.DUMMYFUNCTION("""COMPUTED_VALUE"""),"-")</f>
        <v>-</v>
      </c>
      <c r="DO60" t="str">
        <f>IFERROR(__xludf.DUMMYFUNCTION("""COMPUTED_VALUE"""),"-")</f>
        <v>-</v>
      </c>
      <c r="DP60" t="str">
        <f>IFERROR(__xludf.DUMMYFUNCTION("""COMPUTED_VALUE"""),"-")</f>
        <v>-</v>
      </c>
      <c r="DQ60" t="str">
        <f>IFERROR(__xludf.DUMMYFUNCTION("""COMPUTED_VALUE"""),"-")</f>
        <v>-</v>
      </c>
      <c r="DR60" t="str">
        <f>IFERROR(__xludf.DUMMYFUNCTION("""COMPUTED_VALUE"""),"-")</f>
        <v>-</v>
      </c>
      <c r="DS60" t="str">
        <f>IFERROR(__xludf.DUMMYFUNCTION("""COMPUTED_VALUE"""),"-")</f>
        <v>-</v>
      </c>
      <c r="DT60" t="str">
        <f>IFERROR(__xludf.DUMMYFUNCTION("""COMPUTED_VALUE"""),"-")</f>
        <v>-</v>
      </c>
      <c r="DU60" t="str">
        <f>IFERROR(__xludf.DUMMYFUNCTION("""COMPUTED_VALUE"""),"-")</f>
        <v>-</v>
      </c>
      <c r="DV60" t="str">
        <f>IFERROR(__xludf.DUMMYFUNCTION("""COMPUTED_VALUE"""),"-")</f>
        <v>-</v>
      </c>
      <c r="DW60" t="str">
        <f>IFERROR(__xludf.DUMMYFUNCTION("""COMPUTED_VALUE"""),"-")</f>
        <v>-</v>
      </c>
      <c r="DX60" t="str">
        <f>IFERROR(__xludf.DUMMYFUNCTION("""COMPUTED_VALUE"""),"-")</f>
        <v>-</v>
      </c>
      <c r="DY60" t="str">
        <f>IFERROR(__xludf.DUMMYFUNCTION("""COMPUTED_VALUE"""),"-")</f>
        <v>-</v>
      </c>
      <c r="DZ60" t="str">
        <f>IFERROR(__xludf.DUMMYFUNCTION("""COMPUTED_VALUE"""),"x")</f>
        <v>x</v>
      </c>
      <c r="EA60" t="str">
        <f>IFERROR(__xludf.DUMMYFUNCTION("""COMPUTED_VALUE"""),"OK")</f>
        <v>OK</v>
      </c>
      <c r="EB60" t="str">
        <f>IFERROR(__xludf.DUMMYFUNCTION("""COMPUTED_VALUE"""),"OK")</f>
        <v>OK</v>
      </c>
      <c r="EC60" t="str">
        <f>IFERROR(__xludf.DUMMYFUNCTION("""COMPUTED_VALUE"""),"OK")</f>
        <v>OK</v>
      </c>
      <c r="ED60" t="str">
        <f>IFERROR(__xludf.DUMMYFUNCTION("""COMPUTED_VALUE"""),"OK")</f>
        <v>OK</v>
      </c>
      <c r="EE60" t="str">
        <f>IFERROR(__xludf.DUMMYFUNCTION("""COMPUTED_VALUE"""),"OK")</f>
        <v>OK</v>
      </c>
      <c r="EF60" t="str">
        <f>IFERROR(__xludf.DUMMYFUNCTION("""COMPUTED_VALUE"""),"OK")</f>
        <v>OK</v>
      </c>
      <c r="EG60" t="str">
        <f>IFERROR(__xludf.DUMMYFUNCTION("""COMPUTED_VALUE"""),"OK")</f>
        <v>OK</v>
      </c>
      <c r="EH60" t="str">
        <f>IFERROR(__xludf.DUMMYFUNCTION("""COMPUTED_VALUE"""),"OK")</f>
        <v>OK</v>
      </c>
      <c r="EI60" t="str">
        <f>IFERROR(__xludf.DUMMYFUNCTION("""COMPUTED_VALUE"""),"OK")</f>
        <v>OK</v>
      </c>
      <c r="EJ60" t="str">
        <f>IFERROR(__xludf.DUMMYFUNCTION("""COMPUTED_VALUE"""),"OK")</f>
        <v>OK</v>
      </c>
      <c r="EK60" t="str">
        <f>IFERROR(__xludf.DUMMYFUNCTION("""COMPUTED_VALUE"""),"OK")</f>
        <v>OK</v>
      </c>
      <c r="EL60" t="str">
        <f>IFERROR(__xludf.DUMMYFUNCTION("""COMPUTED_VALUE"""),"OK")</f>
        <v>OK</v>
      </c>
      <c r="EM60" t="str">
        <f>IFERROR(__xludf.DUMMYFUNCTION("""COMPUTED_VALUE"""),"OK")</f>
        <v>OK</v>
      </c>
      <c r="EN60" t="str">
        <f>IFERROR(__xludf.DUMMYFUNCTION("""COMPUTED_VALUE"""),"OK")</f>
        <v>OK</v>
      </c>
      <c r="EO60" t="str">
        <f>IFERROR(__xludf.DUMMYFUNCTION("""COMPUTED_VALUE"""),"OK")</f>
        <v>OK</v>
      </c>
      <c r="EP60" t="str">
        <f>IFERROR(__xludf.DUMMYFUNCTION("""COMPUTED_VALUE"""),"OK")</f>
        <v>OK</v>
      </c>
      <c r="EQ60" t="str">
        <f>IFERROR(__xludf.DUMMYFUNCTION("""COMPUTED_VALUE"""),"x")</f>
        <v>x</v>
      </c>
      <c r="ER60" t="str">
        <f>IFERROR(__xludf.DUMMYFUNCTION("""COMPUTED_VALUE"""),"WA")</f>
        <v>WA</v>
      </c>
      <c r="ES60" t="str">
        <f>IFERROR(__xludf.DUMMYFUNCTION("""COMPUTED_VALUE"""),"OK")</f>
        <v>OK</v>
      </c>
      <c r="ET60" t="str">
        <f>IFERROR(__xludf.DUMMYFUNCTION("""COMPUTED_VALUE"""),"OK")</f>
        <v>OK</v>
      </c>
      <c r="EU60" t="str">
        <f>IFERROR(__xludf.DUMMYFUNCTION("""COMPUTED_VALUE"""),"OK")</f>
        <v>OK</v>
      </c>
      <c r="EV60" t="str">
        <f>IFERROR(__xludf.DUMMYFUNCTION("""COMPUTED_VALUE"""),"OK")</f>
        <v>OK</v>
      </c>
      <c r="EW60" t="str">
        <f>IFERROR(__xludf.DUMMYFUNCTION("""COMPUTED_VALUE"""),"OK")</f>
        <v>OK</v>
      </c>
      <c r="EX60" t="str">
        <f>IFERROR(__xludf.DUMMYFUNCTION("""COMPUTED_VALUE"""),"WA")</f>
        <v>WA</v>
      </c>
      <c r="EY60" t="str">
        <f>IFERROR(__xludf.DUMMYFUNCTION("""COMPUTED_VALUE"""),"WA")</f>
        <v>WA</v>
      </c>
      <c r="EZ60" t="str">
        <f>IFERROR(__xludf.DUMMYFUNCTION("""COMPUTED_VALUE"""),"WA")</f>
        <v>WA</v>
      </c>
      <c r="FA60" t="str">
        <f>IFERROR(__xludf.DUMMYFUNCTION("""COMPUTED_VALUE"""),"WA")</f>
        <v>WA</v>
      </c>
      <c r="FB60" t="str">
        <f>IFERROR(__xludf.DUMMYFUNCTION("""COMPUTED_VALUE"""),"OK")</f>
        <v>OK</v>
      </c>
      <c r="FC60" t="str">
        <f>IFERROR(__xludf.DUMMYFUNCTION("""COMPUTED_VALUE"""),"WA")</f>
        <v>WA</v>
      </c>
      <c r="FD60" t="str">
        <f>IFERROR(__xludf.DUMMYFUNCTION("""COMPUTED_VALUE"""),"WA")</f>
        <v>WA</v>
      </c>
      <c r="FE60" t="str">
        <f>IFERROR(__xludf.DUMMYFUNCTION("""COMPUTED_VALUE"""),"WA")</f>
        <v>WA</v>
      </c>
      <c r="FF60" t="str">
        <f>IFERROR(__xludf.DUMMYFUNCTION("""COMPUTED_VALUE"""),"WA")</f>
        <v>WA</v>
      </c>
      <c r="FG60" t="str">
        <f>IFERROR(__xludf.DUMMYFUNCTION("""COMPUTED_VALUE"""),"WA")</f>
        <v>WA</v>
      </c>
      <c r="FH60" t="str">
        <f>IFERROR(__xludf.DUMMYFUNCTION("""COMPUTED_VALUE"""),"WA")</f>
        <v>WA</v>
      </c>
      <c r="FI60" t="str">
        <f>IFERROR(__xludf.DUMMYFUNCTION("""COMPUTED_VALUE"""),"WA")</f>
        <v>WA</v>
      </c>
      <c r="FJ60" t="str">
        <f>IFERROR(__xludf.DUMMYFUNCTION("""COMPUTED_VALUE"""),"WA")</f>
        <v>WA</v>
      </c>
      <c r="FK60" t="str">
        <f>IFERROR(__xludf.DUMMYFUNCTION("""COMPUTED_VALUE"""),"WA")</f>
        <v>WA</v>
      </c>
      <c r="FL60" t="str">
        <f>IFERROR(__xludf.DUMMYFUNCTION("""COMPUTED_VALUE"""),"OK")</f>
        <v>OK</v>
      </c>
      <c r="FM60" t="str">
        <f>IFERROR(__xludf.DUMMYFUNCTION("""COMPUTED_VALUE"""),"WA")</f>
        <v>WA</v>
      </c>
      <c r="FN60" t="str">
        <f>IFERROR(__xludf.DUMMYFUNCTION("""COMPUTED_VALUE"""),"WA")</f>
        <v>WA</v>
      </c>
      <c r="FO60" t="str">
        <f>IFERROR(__xludf.DUMMYFUNCTION("""COMPUTED_VALUE"""),"WA")</f>
        <v>WA</v>
      </c>
      <c r="FP60" t="str">
        <f>IFERROR(__xludf.DUMMYFUNCTION("""COMPUTED_VALUE"""),"WA")</f>
        <v>WA</v>
      </c>
      <c r="FQ60" t="str">
        <f>IFERROR(__xludf.DUMMYFUNCTION("""COMPUTED_VALUE"""),"WA")</f>
        <v>WA</v>
      </c>
      <c r="FR60" t="str">
        <f>IFERROR(__xludf.DUMMYFUNCTION("""COMPUTED_VALUE"""),"WA")</f>
        <v>WA</v>
      </c>
      <c r="FS60" t="str">
        <f>IFERROR(__xludf.DUMMYFUNCTION("""COMPUTED_VALUE"""),"WA")</f>
        <v>WA</v>
      </c>
      <c r="FT60" t="str">
        <f>IFERROR(__xludf.DUMMYFUNCTION("""COMPUTED_VALUE"""),"x")</f>
        <v>x</v>
      </c>
      <c r="FU60" t="str">
        <f>IFERROR(__xludf.DUMMYFUNCTION("""COMPUTED_VALUE"""),"-")</f>
        <v>-</v>
      </c>
      <c r="FV60" t="str">
        <f>IFERROR(__xludf.DUMMYFUNCTION("""COMPUTED_VALUE"""),"-")</f>
        <v>-</v>
      </c>
      <c r="FW60" t="str">
        <f>IFERROR(__xludf.DUMMYFUNCTION("""COMPUTED_VALUE"""),"-")</f>
        <v>-</v>
      </c>
      <c r="FX60" t="str">
        <f>IFERROR(__xludf.DUMMYFUNCTION("""COMPUTED_VALUE"""),"-")</f>
        <v>-</v>
      </c>
      <c r="FY60" t="str">
        <f>IFERROR(__xludf.DUMMYFUNCTION("""COMPUTED_VALUE"""),"-")</f>
        <v>-</v>
      </c>
      <c r="FZ60" t="str">
        <f>IFERROR(__xludf.DUMMYFUNCTION("""COMPUTED_VALUE"""),"-")</f>
        <v>-</v>
      </c>
      <c r="GA60" t="str">
        <f>IFERROR(__xludf.DUMMYFUNCTION("""COMPUTED_VALUE"""),"-")</f>
        <v>-</v>
      </c>
      <c r="GB60" t="str">
        <f>IFERROR(__xludf.DUMMYFUNCTION("""COMPUTED_VALUE"""),"-")</f>
        <v>-</v>
      </c>
      <c r="GC60" t="str">
        <f>IFERROR(__xludf.DUMMYFUNCTION("""COMPUTED_VALUE"""),"-")</f>
        <v>-</v>
      </c>
      <c r="GD60" t="str">
        <f>IFERROR(__xludf.DUMMYFUNCTION("""COMPUTED_VALUE"""),"-")</f>
        <v>-</v>
      </c>
      <c r="GE60" t="str">
        <f>IFERROR(__xludf.DUMMYFUNCTION("""COMPUTED_VALUE"""),"-")</f>
        <v>-</v>
      </c>
      <c r="GF60" t="str">
        <f>IFERROR(__xludf.DUMMYFUNCTION("""COMPUTED_VALUE"""),"-")</f>
        <v>-</v>
      </c>
      <c r="GG60" t="str">
        <f>IFERROR(__xludf.DUMMYFUNCTION("""COMPUTED_VALUE"""),"-")</f>
        <v>-</v>
      </c>
      <c r="GH60" t="str">
        <f>IFERROR(__xludf.DUMMYFUNCTION("""COMPUTED_VALUE"""),"-")</f>
        <v>-</v>
      </c>
      <c r="GI60" t="str">
        <f>IFERROR(__xludf.DUMMYFUNCTION("""COMPUTED_VALUE"""),"-")</f>
        <v>-</v>
      </c>
      <c r="GJ60" t="str">
        <f>IFERROR(__xludf.DUMMYFUNCTION("""COMPUTED_VALUE"""),"-")</f>
        <v>-</v>
      </c>
      <c r="GK60" t="str">
        <f>IFERROR(__xludf.DUMMYFUNCTION("""COMPUTED_VALUE"""),"-")</f>
        <v>-</v>
      </c>
      <c r="GL60" t="str">
        <f>IFERROR(__xludf.DUMMYFUNCTION("""COMPUTED_VALUE"""),"-")</f>
        <v>-</v>
      </c>
      <c r="GM60" t="str">
        <f>IFERROR(__xludf.DUMMYFUNCTION("""COMPUTED_VALUE"""),"-")</f>
        <v>-</v>
      </c>
      <c r="GN60" t="str">
        <f>IFERROR(__xludf.DUMMYFUNCTION("""COMPUTED_VALUE"""),"-")</f>
        <v>-</v>
      </c>
      <c r="GO60" t="str">
        <f>IFERROR(__xludf.DUMMYFUNCTION("""COMPUTED_VALUE"""),"-")</f>
        <v>-</v>
      </c>
      <c r="GP60" t="str">
        <f>IFERROR(__xludf.DUMMYFUNCTION("""COMPUTED_VALUE"""),"-")</f>
        <v>-</v>
      </c>
      <c r="GQ60" t="str">
        <f>IFERROR(__xludf.DUMMYFUNCTION("""COMPUTED_VALUE"""),"-")</f>
        <v>-</v>
      </c>
      <c r="GR60" t="str">
        <f>IFERROR(__xludf.DUMMYFUNCTION("""COMPUTED_VALUE"""),"-")</f>
        <v>-</v>
      </c>
      <c r="GS60" t="str">
        <f>IFERROR(__xludf.DUMMYFUNCTION("""COMPUTED_VALUE"""),"x")</f>
        <v>x</v>
      </c>
      <c r="GT60" t="str">
        <f>IFERROR(__xludf.DUMMYFUNCTION("""COMPUTED_VALUE"""),"x")</f>
        <v>x</v>
      </c>
      <c r="GU60">
        <f>IFERROR(__xludf.DUMMYFUNCTION("""COMPUTED_VALUE"""),0.0)</f>
        <v>0</v>
      </c>
      <c r="GV60">
        <f>IFERROR(__xludf.DUMMYFUNCTION("""COMPUTED_VALUE"""),0.0)</f>
        <v>0</v>
      </c>
      <c r="GW60">
        <f>IFERROR(__xludf.DUMMYFUNCTION("""COMPUTED_VALUE"""),0.0)</f>
        <v>0</v>
      </c>
      <c r="GX60">
        <f>IFERROR(__xludf.DUMMYFUNCTION("""COMPUTED_VALUE"""),0.0)</f>
        <v>0</v>
      </c>
      <c r="GY60">
        <f>IFERROR(__xludf.DUMMYFUNCTION("""COMPUTED_VALUE"""),0.0)</f>
        <v>0</v>
      </c>
      <c r="GZ60">
        <f>IFERROR(__xludf.DUMMYFUNCTION("""COMPUTED_VALUE"""),0.0)</f>
        <v>0</v>
      </c>
      <c r="HA60">
        <f>IFERROR(__xludf.DUMMYFUNCTION("""COMPUTED_VALUE"""),0.0)</f>
        <v>0</v>
      </c>
      <c r="HB60">
        <f>IFERROR(__xludf.DUMMYFUNCTION("""COMPUTED_VALUE"""),0.0)</f>
        <v>0</v>
      </c>
      <c r="HC60">
        <f>IFERROR(__xludf.DUMMYFUNCTION("""COMPUTED_VALUE"""),0.0)</f>
        <v>0</v>
      </c>
      <c r="HD60">
        <f>IFERROR(__xludf.DUMMYFUNCTION("""COMPUTED_VALUE"""),0.0)</f>
        <v>0</v>
      </c>
      <c r="HE60">
        <f>IFERROR(__xludf.DUMMYFUNCTION("""COMPUTED_VALUE"""),0.0)</f>
        <v>0</v>
      </c>
      <c r="HF60">
        <f>IFERROR(__xludf.DUMMYFUNCTION("""COMPUTED_VALUE"""),0.0)</f>
        <v>0</v>
      </c>
      <c r="HG60">
        <f>IFERROR(__xludf.DUMMYFUNCTION("""COMPUTED_VALUE"""),0.0)</f>
        <v>0</v>
      </c>
      <c r="HH60">
        <f>IFERROR(__xludf.DUMMYFUNCTION("""COMPUTED_VALUE"""),0.0)</f>
        <v>0</v>
      </c>
      <c r="HI60">
        <f>IFERROR(__xludf.DUMMYFUNCTION("""COMPUTED_VALUE"""),0.0)</f>
        <v>0</v>
      </c>
      <c r="HJ60">
        <f>IFERROR(__xludf.DUMMYFUNCTION("""COMPUTED_VALUE"""),0.0)</f>
        <v>0</v>
      </c>
      <c r="HK60">
        <f>IFERROR(__xludf.DUMMYFUNCTION("""COMPUTED_VALUE"""),0.0)</f>
        <v>0</v>
      </c>
      <c r="HL60">
        <f>IFERROR(__xludf.DUMMYFUNCTION("""COMPUTED_VALUE"""),0.0)</f>
        <v>0</v>
      </c>
      <c r="HM60">
        <f>IFERROR(__xludf.DUMMYFUNCTION("""COMPUTED_VALUE"""),0.0)</f>
        <v>0</v>
      </c>
      <c r="HN60">
        <f>IFERROR(__xludf.DUMMYFUNCTION("""COMPUTED_VALUE"""),0.0)</f>
        <v>0</v>
      </c>
      <c r="HO60">
        <f>IFERROR(__xludf.DUMMYFUNCTION("""COMPUTED_VALUE"""),0.0)</f>
        <v>0</v>
      </c>
      <c r="HP60">
        <f>IFERROR(__xludf.DUMMYFUNCTION("""COMPUTED_VALUE"""),0.0)</f>
        <v>0</v>
      </c>
      <c r="HQ60">
        <f>IFERROR(__xludf.DUMMYFUNCTION("""COMPUTED_VALUE"""),0.0)</f>
        <v>0</v>
      </c>
      <c r="HR60">
        <f>IFERROR(__xludf.DUMMYFUNCTION("""COMPUTED_VALUE"""),0.0)</f>
        <v>0</v>
      </c>
      <c r="HS60">
        <f>IFERROR(__xludf.DUMMYFUNCTION("""COMPUTED_VALUE"""),0.0)</f>
        <v>0</v>
      </c>
      <c r="HT60">
        <f>IFERROR(__xludf.DUMMYFUNCTION("""COMPUTED_VALUE"""),0.0)</f>
        <v>0</v>
      </c>
      <c r="HU60">
        <f>IFERROR(__xludf.DUMMYFUNCTION("""COMPUTED_VALUE"""),0.0)</f>
        <v>0</v>
      </c>
      <c r="HV60">
        <f>IFERROR(__xludf.DUMMYFUNCTION("""COMPUTED_VALUE"""),0.0)</f>
        <v>0</v>
      </c>
      <c r="HW60">
        <f>IFERROR(__xludf.DUMMYFUNCTION("""COMPUTED_VALUE"""),0.0)</f>
        <v>0</v>
      </c>
      <c r="HX60">
        <f>IFERROR(__xludf.DUMMYFUNCTION("""COMPUTED_VALUE"""),0.0)</f>
        <v>0</v>
      </c>
      <c r="HY60">
        <f>IFERROR(__xludf.DUMMYFUNCTION("""COMPUTED_VALUE"""),0.0)</f>
        <v>0</v>
      </c>
      <c r="HZ60">
        <f>IFERROR(__xludf.DUMMYFUNCTION("""COMPUTED_VALUE"""),0.0)</f>
        <v>0</v>
      </c>
      <c r="IA60">
        <f>IFERROR(__xludf.DUMMYFUNCTION("""COMPUTED_VALUE"""),0.0)</f>
        <v>0</v>
      </c>
      <c r="IB60">
        <f>IFERROR(__xludf.DUMMYFUNCTION("""COMPUTED_VALUE"""),0.0)</f>
        <v>0</v>
      </c>
      <c r="IC60">
        <f>IFERROR(__xludf.DUMMYFUNCTION("""COMPUTED_VALUE"""),0.0)</f>
        <v>0</v>
      </c>
      <c r="ID60">
        <f>IFERROR(__xludf.DUMMYFUNCTION("""COMPUTED_VALUE"""),0.0)</f>
        <v>0</v>
      </c>
      <c r="IE60">
        <f>IFERROR(__xludf.DUMMYFUNCTION("""COMPUTED_VALUE"""),0.0)</f>
        <v>0</v>
      </c>
      <c r="IF60">
        <f>IFERROR(__xludf.DUMMYFUNCTION("""COMPUTED_VALUE"""),0.0)</f>
        <v>0</v>
      </c>
      <c r="IG60">
        <f>IFERROR(__xludf.DUMMYFUNCTION("""COMPUTED_VALUE"""),0.0)</f>
        <v>0</v>
      </c>
      <c r="IH60">
        <f>IFERROR(__xludf.DUMMYFUNCTION("""COMPUTED_VALUE"""),0.0)</f>
        <v>0</v>
      </c>
      <c r="II60">
        <f>IFERROR(__xludf.DUMMYFUNCTION("""COMPUTED_VALUE"""),0.0)</f>
        <v>0</v>
      </c>
      <c r="IJ60">
        <f>IFERROR(__xludf.DUMMYFUNCTION("""COMPUTED_VALUE"""),0.0)</f>
        <v>0</v>
      </c>
      <c r="IK60" t="str">
        <f>IFERROR(__xludf.DUMMYFUNCTION("""COMPUTED_VALUE"""),"x")</f>
        <v>x</v>
      </c>
      <c r="IL60">
        <f>IFERROR(__xludf.DUMMYFUNCTION("""COMPUTED_VALUE"""),0.0)</f>
        <v>0</v>
      </c>
      <c r="IM60">
        <f>IFERROR(__xludf.DUMMYFUNCTION("""COMPUTED_VALUE"""),0.0)</f>
        <v>0</v>
      </c>
      <c r="IN60">
        <f>IFERROR(__xludf.DUMMYFUNCTION("""COMPUTED_VALUE"""),0.0)</f>
        <v>0</v>
      </c>
      <c r="IO60">
        <f>IFERROR(__xludf.DUMMYFUNCTION("""COMPUTED_VALUE"""),0.0)</f>
        <v>0</v>
      </c>
      <c r="IP60">
        <f>IFERROR(__xludf.DUMMYFUNCTION("""COMPUTED_VALUE"""),0.0)</f>
        <v>0</v>
      </c>
      <c r="IQ60">
        <f>IFERROR(__xludf.DUMMYFUNCTION("""COMPUTED_VALUE"""),0.0)</f>
        <v>0</v>
      </c>
      <c r="IR60">
        <f>IFERROR(__xludf.DUMMYFUNCTION("""COMPUTED_VALUE"""),0.0)</f>
        <v>0</v>
      </c>
      <c r="IS60">
        <f>IFERROR(__xludf.DUMMYFUNCTION("""COMPUTED_VALUE"""),0.0)</f>
        <v>0</v>
      </c>
      <c r="IT60">
        <f>IFERROR(__xludf.DUMMYFUNCTION("""COMPUTED_VALUE"""),0.0)</f>
        <v>0</v>
      </c>
      <c r="IU60">
        <f>IFERROR(__xludf.DUMMYFUNCTION("""COMPUTED_VALUE"""),0.0)</f>
        <v>0</v>
      </c>
      <c r="IV60">
        <f>IFERROR(__xludf.DUMMYFUNCTION("""COMPUTED_VALUE"""),0.0)</f>
        <v>0</v>
      </c>
      <c r="IW60">
        <f>IFERROR(__xludf.DUMMYFUNCTION("""COMPUTED_VALUE"""),0.0)</f>
        <v>0</v>
      </c>
      <c r="IX60">
        <f>IFERROR(__xludf.DUMMYFUNCTION("""COMPUTED_VALUE"""),0.0)</f>
        <v>0</v>
      </c>
      <c r="IY60">
        <f>IFERROR(__xludf.DUMMYFUNCTION("""COMPUTED_VALUE"""),0.0)</f>
        <v>0</v>
      </c>
      <c r="IZ60">
        <f>IFERROR(__xludf.DUMMYFUNCTION("""COMPUTED_VALUE"""),0.0)</f>
        <v>0</v>
      </c>
      <c r="JA60">
        <f>IFERROR(__xludf.DUMMYFUNCTION("""COMPUTED_VALUE"""),0.0)</f>
        <v>0</v>
      </c>
      <c r="JB60">
        <f>IFERROR(__xludf.DUMMYFUNCTION("""COMPUTED_VALUE"""),0.0)</f>
        <v>0</v>
      </c>
      <c r="JC60">
        <f>IFERROR(__xludf.DUMMYFUNCTION("""COMPUTED_VALUE"""),0.0)</f>
        <v>0</v>
      </c>
      <c r="JD60">
        <f>IFERROR(__xludf.DUMMYFUNCTION("""COMPUTED_VALUE"""),0.0)</f>
        <v>0</v>
      </c>
      <c r="JE60">
        <f>IFERROR(__xludf.DUMMYFUNCTION("""COMPUTED_VALUE"""),0.0)</f>
        <v>0</v>
      </c>
      <c r="JF60">
        <f>IFERROR(__xludf.DUMMYFUNCTION("""COMPUTED_VALUE"""),0.0)</f>
        <v>0</v>
      </c>
      <c r="JG60">
        <f>IFERROR(__xludf.DUMMYFUNCTION("""COMPUTED_VALUE"""),0.0)</f>
        <v>0</v>
      </c>
      <c r="JH60">
        <f>IFERROR(__xludf.DUMMYFUNCTION("""COMPUTED_VALUE"""),0.0)</f>
        <v>0</v>
      </c>
      <c r="JI60">
        <f>IFERROR(__xludf.DUMMYFUNCTION("""COMPUTED_VALUE"""),0.0)</f>
        <v>0</v>
      </c>
      <c r="JJ60">
        <f>IFERROR(__xludf.DUMMYFUNCTION("""COMPUTED_VALUE"""),0.0)</f>
        <v>0</v>
      </c>
      <c r="JK60">
        <f>IFERROR(__xludf.DUMMYFUNCTION("""COMPUTED_VALUE"""),0.0)</f>
        <v>0</v>
      </c>
      <c r="JL60">
        <f>IFERROR(__xludf.DUMMYFUNCTION("""COMPUTED_VALUE"""),0.0)</f>
        <v>0</v>
      </c>
      <c r="JM60">
        <f>IFERROR(__xludf.DUMMYFUNCTION("""COMPUTED_VALUE"""),0.0)</f>
        <v>0</v>
      </c>
      <c r="JN60">
        <f>IFERROR(__xludf.DUMMYFUNCTION("""COMPUTED_VALUE"""),0.0)</f>
        <v>0</v>
      </c>
      <c r="JO60">
        <f>IFERROR(__xludf.DUMMYFUNCTION("""COMPUTED_VALUE"""),0.0)</f>
        <v>0</v>
      </c>
      <c r="JP60">
        <f>IFERROR(__xludf.DUMMYFUNCTION("""COMPUTED_VALUE"""),0.0)</f>
        <v>0</v>
      </c>
      <c r="JQ60">
        <f>IFERROR(__xludf.DUMMYFUNCTION("""COMPUTED_VALUE"""),0.0)</f>
        <v>0</v>
      </c>
      <c r="JR60">
        <f>IFERROR(__xludf.DUMMYFUNCTION("""COMPUTED_VALUE"""),0.0)</f>
        <v>0</v>
      </c>
      <c r="JS60" t="str">
        <f>IFERROR(__xludf.DUMMYFUNCTION("""COMPUTED_VALUE"""),"x")</f>
        <v>x</v>
      </c>
      <c r="JT60">
        <f>IFERROR(__xludf.DUMMYFUNCTION("""COMPUTED_VALUE"""),0.0)</f>
        <v>0</v>
      </c>
      <c r="JU60">
        <f>IFERROR(__xludf.DUMMYFUNCTION("""COMPUTED_VALUE"""),0.0)</f>
        <v>0</v>
      </c>
      <c r="JV60">
        <f>IFERROR(__xludf.DUMMYFUNCTION("""COMPUTED_VALUE"""),0.0)</f>
        <v>0</v>
      </c>
      <c r="JW60">
        <f>IFERROR(__xludf.DUMMYFUNCTION("""COMPUTED_VALUE"""),0.0)</f>
        <v>0</v>
      </c>
      <c r="JX60">
        <f>IFERROR(__xludf.DUMMYFUNCTION("""COMPUTED_VALUE"""),0.0)</f>
        <v>0</v>
      </c>
      <c r="JY60">
        <f>IFERROR(__xludf.DUMMYFUNCTION("""COMPUTED_VALUE"""),0.0)</f>
        <v>0</v>
      </c>
      <c r="JZ60">
        <f>IFERROR(__xludf.DUMMYFUNCTION("""COMPUTED_VALUE"""),0.0)</f>
        <v>0</v>
      </c>
      <c r="KA60">
        <f>IFERROR(__xludf.DUMMYFUNCTION("""COMPUTED_VALUE"""),0.0)</f>
        <v>0</v>
      </c>
      <c r="KB60">
        <f>IFERROR(__xludf.DUMMYFUNCTION("""COMPUTED_VALUE"""),0.0)</f>
        <v>0</v>
      </c>
      <c r="KC60">
        <f>IFERROR(__xludf.DUMMYFUNCTION("""COMPUTED_VALUE"""),0.0)</f>
        <v>0</v>
      </c>
      <c r="KD60">
        <f>IFERROR(__xludf.DUMMYFUNCTION("""COMPUTED_VALUE"""),0.0)</f>
        <v>0</v>
      </c>
      <c r="KE60">
        <f>IFERROR(__xludf.DUMMYFUNCTION("""COMPUTED_VALUE"""),0.0)</f>
        <v>0</v>
      </c>
      <c r="KF60">
        <f>IFERROR(__xludf.DUMMYFUNCTION("""COMPUTED_VALUE"""),0.0)</f>
        <v>0</v>
      </c>
      <c r="KG60">
        <f>IFERROR(__xludf.DUMMYFUNCTION("""COMPUTED_VALUE"""),0.0)</f>
        <v>0</v>
      </c>
      <c r="KH60">
        <f>IFERROR(__xludf.DUMMYFUNCTION("""COMPUTED_VALUE"""),0.0)</f>
        <v>0</v>
      </c>
      <c r="KI60">
        <f>IFERROR(__xludf.DUMMYFUNCTION("""COMPUTED_VALUE"""),0.0)</f>
        <v>0</v>
      </c>
      <c r="KJ60">
        <f>IFERROR(__xludf.DUMMYFUNCTION("""COMPUTED_VALUE"""),0.0)</f>
        <v>0</v>
      </c>
      <c r="KK60">
        <f>IFERROR(__xludf.DUMMYFUNCTION("""COMPUTED_VALUE"""),0.0)</f>
        <v>0</v>
      </c>
      <c r="KL60">
        <f>IFERROR(__xludf.DUMMYFUNCTION("""COMPUTED_VALUE"""),0.0)</f>
        <v>0</v>
      </c>
      <c r="KM60">
        <f>IFERROR(__xludf.DUMMYFUNCTION("""COMPUTED_VALUE"""),0.0)</f>
        <v>0</v>
      </c>
      <c r="KN60">
        <f>IFERROR(__xludf.DUMMYFUNCTION("""COMPUTED_VALUE"""),0.0)</f>
        <v>0</v>
      </c>
      <c r="KO60">
        <f>IFERROR(__xludf.DUMMYFUNCTION("""COMPUTED_VALUE"""),0.0)</f>
        <v>0</v>
      </c>
      <c r="KP60">
        <f>IFERROR(__xludf.DUMMYFUNCTION("""COMPUTED_VALUE"""),0.0)</f>
        <v>0</v>
      </c>
      <c r="KQ60">
        <f>IFERROR(__xludf.DUMMYFUNCTION("""COMPUTED_VALUE"""),0.0)</f>
        <v>0</v>
      </c>
      <c r="KR60">
        <f>IFERROR(__xludf.DUMMYFUNCTION("""COMPUTED_VALUE"""),0.0)</f>
        <v>0</v>
      </c>
      <c r="KS60">
        <f>IFERROR(__xludf.DUMMYFUNCTION("""COMPUTED_VALUE"""),0.0)</f>
        <v>0</v>
      </c>
      <c r="KT60">
        <f>IFERROR(__xludf.DUMMYFUNCTION("""COMPUTED_VALUE"""),0.0)</f>
        <v>0</v>
      </c>
      <c r="KU60">
        <f>IFERROR(__xludf.DUMMYFUNCTION("""COMPUTED_VALUE"""),0.0)</f>
        <v>0</v>
      </c>
      <c r="KV60">
        <f>IFERROR(__xludf.DUMMYFUNCTION("""COMPUTED_VALUE"""),0.0)</f>
        <v>0</v>
      </c>
      <c r="KW60">
        <f>IFERROR(__xludf.DUMMYFUNCTION("""COMPUTED_VALUE"""),0.0)</f>
        <v>0</v>
      </c>
      <c r="KX60">
        <f>IFERROR(__xludf.DUMMYFUNCTION("""COMPUTED_VALUE"""),0.0)</f>
        <v>0</v>
      </c>
      <c r="KY60">
        <f>IFERROR(__xludf.DUMMYFUNCTION("""COMPUTED_VALUE"""),0.0)</f>
        <v>0</v>
      </c>
      <c r="KZ60" t="str">
        <f>IFERROR(__xludf.DUMMYFUNCTION("""COMPUTED_VALUE"""),"x")</f>
        <v>x</v>
      </c>
      <c r="LA60">
        <f>IFERROR(__xludf.DUMMYFUNCTION("""COMPUTED_VALUE"""),1.0)</f>
        <v>1</v>
      </c>
      <c r="LB60">
        <f>IFERROR(__xludf.DUMMYFUNCTION("""COMPUTED_VALUE"""),1.0)</f>
        <v>1</v>
      </c>
      <c r="LC60">
        <f>IFERROR(__xludf.DUMMYFUNCTION("""COMPUTED_VALUE"""),1.0)</f>
        <v>1</v>
      </c>
      <c r="LD60">
        <f>IFERROR(__xludf.DUMMYFUNCTION("""COMPUTED_VALUE"""),1.0)</f>
        <v>1</v>
      </c>
      <c r="LE60">
        <f>IFERROR(__xludf.DUMMYFUNCTION("""COMPUTED_VALUE"""),1.0)</f>
        <v>1</v>
      </c>
      <c r="LF60">
        <f>IFERROR(__xludf.DUMMYFUNCTION("""COMPUTED_VALUE"""),1.0)</f>
        <v>1</v>
      </c>
      <c r="LG60">
        <f>IFERROR(__xludf.DUMMYFUNCTION("""COMPUTED_VALUE"""),1.0)</f>
        <v>1</v>
      </c>
      <c r="LH60">
        <f>IFERROR(__xludf.DUMMYFUNCTION("""COMPUTED_VALUE"""),1.0)</f>
        <v>1</v>
      </c>
      <c r="LI60">
        <f>IFERROR(__xludf.DUMMYFUNCTION("""COMPUTED_VALUE"""),1.0)</f>
        <v>1</v>
      </c>
      <c r="LJ60">
        <f>IFERROR(__xludf.DUMMYFUNCTION("""COMPUTED_VALUE"""),1.0)</f>
        <v>1</v>
      </c>
      <c r="LK60">
        <f>IFERROR(__xludf.DUMMYFUNCTION("""COMPUTED_VALUE"""),1.0)</f>
        <v>1</v>
      </c>
      <c r="LL60">
        <f>IFERROR(__xludf.DUMMYFUNCTION("""COMPUTED_VALUE"""),1.0)</f>
        <v>1</v>
      </c>
      <c r="LM60">
        <f>IFERROR(__xludf.DUMMYFUNCTION("""COMPUTED_VALUE"""),1.0)</f>
        <v>1</v>
      </c>
      <c r="LN60">
        <f>IFERROR(__xludf.DUMMYFUNCTION("""COMPUTED_VALUE"""),1.0)</f>
        <v>1</v>
      </c>
      <c r="LO60">
        <f>IFERROR(__xludf.DUMMYFUNCTION("""COMPUTED_VALUE"""),1.0)</f>
        <v>1</v>
      </c>
      <c r="LP60">
        <f>IFERROR(__xludf.DUMMYFUNCTION("""COMPUTED_VALUE"""),1.0)</f>
        <v>1</v>
      </c>
      <c r="LQ60" t="str">
        <f>IFERROR(__xludf.DUMMYFUNCTION("""COMPUTED_VALUE"""),"x")</f>
        <v>x</v>
      </c>
      <c r="LR60">
        <f>IFERROR(__xludf.DUMMYFUNCTION("""COMPUTED_VALUE"""),0.0)</f>
        <v>0</v>
      </c>
      <c r="LS60">
        <f>IFERROR(__xludf.DUMMYFUNCTION("""COMPUTED_VALUE"""),1.0)</f>
        <v>1</v>
      </c>
      <c r="LT60">
        <f>IFERROR(__xludf.DUMMYFUNCTION("""COMPUTED_VALUE"""),1.0)</f>
        <v>1</v>
      </c>
      <c r="LU60">
        <f>IFERROR(__xludf.DUMMYFUNCTION("""COMPUTED_VALUE"""),1.0)</f>
        <v>1</v>
      </c>
      <c r="LV60">
        <f>IFERROR(__xludf.DUMMYFUNCTION("""COMPUTED_VALUE"""),1.0)</f>
        <v>1</v>
      </c>
      <c r="LW60">
        <f>IFERROR(__xludf.DUMMYFUNCTION("""COMPUTED_VALUE"""),1.0)</f>
        <v>1</v>
      </c>
      <c r="LX60">
        <f>IFERROR(__xludf.DUMMYFUNCTION("""COMPUTED_VALUE"""),0.0)</f>
        <v>0</v>
      </c>
      <c r="LY60">
        <f>IFERROR(__xludf.DUMMYFUNCTION("""COMPUTED_VALUE"""),0.0)</f>
        <v>0</v>
      </c>
      <c r="LZ60">
        <f>IFERROR(__xludf.DUMMYFUNCTION("""COMPUTED_VALUE"""),0.0)</f>
        <v>0</v>
      </c>
      <c r="MA60">
        <f>IFERROR(__xludf.DUMMYFUNCTION("""COMPUTED_VALUE"""),0.0)</f>
        <v>0</v>
      </c>
      <c r="MB60">
        <f>IFERROR(__xludf.DUMMYFUNCTION("""COMPUTED_VALUE"""),1.0)</f>
        <v>1</v>
      </c>
      <c r="MC60">
        <f>IFERROR(__xludf.DUMMYFUNCTION("""COMPUTED_VALUE"""),0.0)</f>
        <v>0</v>
      </c>
      <c r="MD60">
        <f>IFERROR(__xludf.DUMMYFUNCTION("""COMPUTED_VALUE"""),0.0)</f>
        <v>0</v>
      </c>
      <c r="ME60">
        <f>IFERROR(__xludf.DUMMYFUNCTION("""COMPUTED_VALUE"""),0.0)</f>
        <v>0</v>
      </c>
      <c r="MF60">
        <f>IFERROR(__xludf.DUMMYFUNCTION("""COMPUTED_VALUE"""),0.0)</f>
        <v>0</v>
      </c>
      <c r="MG60">
        <f>IFERROR(__xludf.DUMMYFUNCTION("""COMPUTED_VALUE"""),0.0)</f>
        <v>0</v>
      </c>
      <c r="MH60">
        <f>IFERROR(__xludf.DUMMYFUNCTION("""COMPUTED_VALUE"""),0.0)</f>
        <v>0</v>
      </c>
      <c r="MI60">
        <f>IFERROR(__xludf.DUMMYFUNCTION("""COMPUTED_VALUE"""),0.0)</f>
        <v>0</v>
      </c>
      <c r="MJ60">
        <f>IFERROR(__xludf.DUMMYFUNCTION("""COMPUTED_VALUE"""),0.0)</f>
        <v>0</v>
      </c>
      <c r="MK60">
        <f>IFERROR(__xludf.DUMMYFUNCTION("""COMPUTED_VALUE"""),0.0)</f>
        <v>0</v>
      </c>
      <c r="ML60">
        <f>IFERROR(__xludf.DUMMYFUNCTION("""COMPUTED_VALUE"""),1.0)</f>
        <v>1</v>
      </c>
      <c r="MM60">
        <f>IFERROR(__xludf.DUMMYFUNCTION("""COMPUTED_VALUE"""),0.0)</f>
        <v>0</v>
      </c>
      <c r="MN60">
        <f>IFERROR(__xludf.DUMMYFUNCTION("""COMPUTED_VALUE"""),0.0)</f>
        <v>0</v>
      </c>
      <c r="MO60">
        <f>IFERROR(__xludf.DUMMYFUNCTION("""COMPUTED_VALUE"""),0.0)</f>
        <v>0</v>
      </c>
      <c r="MP60">
        <f>IFERROR(__xludf.DUMMYFUNCTION("""COMPUTED_VALUE"""),0.0)</f>
        <v>0</v>
      </c>
      <c r="MQ60">
        <f>IFERROR(__xludf.DUMMYFUNCTION("""COMPUTED_VALUE"""),0.0)</f>
        <v>0</v>
      </c>
      <c r="MR60">
        <f>IFERROR(__xludf.DUMMYFUNCTION("""COMPUTED_VALUE"""),0.0)</f>
        <v>0</v>
      </c>
      <c r="MS60">
        <f>IFERROR(__xludf.DUMMYFUNCTION("""COMPUTED_VALUE"""),0.0)</f>
        <v>0</v>
      </c>
      <c r="MT60" t="str">
        <f>IFERROR(__xludf.DUMMYFUNCTION("""COMPUTED_VALUE"""),"x")</f>
        <v>x</v>
      </c>
      <c r="MU60">
        <f>IFERROR(__xludf.DUMMYFUNCTION("""COMPUTED_VALUE"""),0.0)</f>
        <v>0</v>
      </c>
      <c r="MV60">
        <f>IFERROR(__xludf.DUMMYFUNCTION("""COMPUTED_VALUE"""),0.0)</f>
        <v>0</v>
      </c>
      <c r="MW60">
        <f>IFERROR(__xludf.DUMMYFUNCTION("""COMPUTED_VALUE"""),0.0)</f>
        <v>0</v>
      </c>
      <c r="MX60">
        <f>IFERROR(__xludf.DUMMYFUNCTION("""COMPUTED_VALUE"""),0.0)</f>
        <v>0</v>
      </c>
      <c r="MY60">
        <f>IFERROR(__xludf.DUMMYFUNCTION("""COMPUTED_VALUE"""),0.0)</f>
        <v>0</v>
      </c>
      <c r="MZ60">
        <f>IFERROR(__xludf.DUMMYFUNCTION("""COMPUTED_VALUE"""),0.0)</f>
        <v>0</v>
      </c>
      <c r="NA60">
        <f>IFERROR(__xludf.DUMMYFUNCTION("""COMPUTED_VALUE"""),0.0)</f>
        <v>0</v>
      </c>
      <c r="NB60">
        <f>IFERROR(__xludf.DUMMYFUNCTION("""COMPUTED_VALUE"""),0.0)</f>
        <v>0</v>
      </c>
      <c r="NC60">
        <f>IFERROR(__xludf.DUMMYFUNCTION("""COMPUTED_VALUE"""),0.0)</f>
        <v>0</v>
      </c>
      <c r="ND60">
        <f>IFERROR(__xludf.DUMMYFUNCTION("""COMPUTED_VALUE"""),0.0)</f>
        <v>0</v>
      </c>
      <c r="NE60">
        <f>IFERROR(__xludf.DUMMYFUNCTION("""COMPUTED_VALUE"""),0.0)</f>
        <v>0</v>
      </c>
      <c r="NF60">
        <f>IFERROR(__xludf.DUMMYFUNCTION("""COMPUTED_VALUE"""),0.0)</f>
        <v>0</v>
      </c>
      <c r="NG60">
        <f>IFERROR(__xludf.DUMMYFUNCTION("""COMPUTED_VALUE"""),0.0)</f>
        <v>0</v>
      </c>
      <c r="NH60">
        <f>IFERROR(__xludf.DUMMYFUNCTION("""COMPUTED_VALUE"""),0.0)</f>
        <v>0</v>
      </c>
      <c r="NI60">
        <f>IFERROR(__xludf.DUMMYFUNCTION("""COMPUTED_VALUE"""),0.0)</f>
        <v>0</v>
      </c>
      <c r="NJ60">
        <f>IFERROR(__xludf.DUMMYFUNCTION("""COMPUTED_VALUE"""),0.0)</f>
        <v>0</v>
      </c>
      <c r="NK60">
        <f>IFERROR(__xludf.DUMMYFUNCTION("""COMPUTED_VALUE"""),0.0)</f>
        <v>0</v>
      </c>
      <c r="NL60">
        <f>IFERROR(__xludf.DUMMYFUNCTION("""COMPUTED_VALUE"""),0.0)</f>
        <v>0</v>
      </c>
      <c r="NM60">
        <f>IFERROR(__xludf.DUMMYFUNCTION("""COMPUTED_VALUE"""),0.0)</f>
        <v>0</v>
      </c>
      <c r="NN60">
        <f>IFERROR(__xludf.DUMMYFUNCTION("""COMPUTED_VALUE"""),0.0)</f>
        <v>0</v>
      </c>
      <c r="NO60">
        <f>IFERROR(__xludf.DUMMYFUNCTION("""COMPUTED_VALUE"""),0.0)</f>
        <v>0</v>
      </c>
      <c r="NP60">
        <f>IFERROR(__xludf.DUMMYFUNCTION("""COMPUTED_VALUE"""),0.0)</f>
        <v>0</v>
      </c>
      <c r="NQ60">
        <f>IFERROR(__xludf.DUMMYFUNCTION("""COMPUTED_VALUE"""),0.0)</f>
        <v>0</v>
      </c>
      <c r="NR60">
        <f>IFERROR(__xludf.DUMMYFUNCTION("""COMPUTED_VALUE"""),0.0)</f>
        <v>0</v>
      </c>
    </row>
    <row r="61" ht="15.75" customHeight="1">
      <c r="A61">
        <f>IFERROR(__xludf.DUMMYFUNCTION("""COMPUTED_VALUE"""),60.0)</f>
        <v>60</v>
      </c>
      <c r="B61" t="str">
        <f>IFERROR(__xludf.DUMMYFUNCTION("""COMPUTED_VALUE"""),"AleksaSubaranovic")</f>
        <v>AleksaSubaranovic</v>
      </c>
      <c r="C61" t="str">
        <f>IFERROR(__xludf.DUMMYFUNCTION("""COMPUTED_VALUE"""),"Aleksa")</f>
        <v>Aleksa</v>
      </c>
      <c r="D61" t="str">
        <f>IFERROR(__xludf.DUMMYFUNCTION("""COMPUTED_VALUE"""),"Šubaranović")</f>
        <v>Šubaranović</v>
      </c>
      <c r="E61">
        <f>IFERROR(__xludf.DUMMYFUNCTION("""COMPUTED_VALUE"""),105.0)</f>
        <v>105</v>
      </c>
      <c r="F61" t="str">
        <f>IFERROR(__xludf.DUMMYFUNCTION("""COMPUTED_VALUE"""),"ODOBREN")</f>
        <v>ODOBREN</v>
      </c>
      <c r="G61" t="str">
        <f>IFERROR(__xludf.DUMMYFUNCTION("""COMPUTED_VALUE"""),"Stari grad")</f>
        <v>Stari grad</v>
      </c>
      <c r="H61" t="str">
        <f>IFERROR(__xludf.DUMMYFUNCTION("""COMPUTED_VALUE"""),"Elektrotehnička škola Nikola Tesla")</f>
        <v>Elektrotehnička škola Nikola Tesla</v>
      </c>
      <c r="I61" t="str">
        <f>IFERROR(__xludf.DUMMYFUNCTION("""COMPUTED_VALUE"""),"IV")</f>
        <v>IV</v>
      </c>
      <c r="J61" t="str">
        <f>IFERROR(__xludf.DUMMYFUNCTION("""COMPUTED_VALUE"""),"B")</f>
        <v>B</v>
      </c>
      <c r="K61" t="str">
        <f>IFERROR(__xludf.DUMMYFUNCTION("""COMPUTED_VALUE"""),"Biljana Stefanović")</f>
        <v>Biljana Stefanović</v>
      </c>
      <c r="L61" t="str">
        <f>IFERROR(__xludf.DUMMYFUNCTION("""COMPUTED_VALUE"""),"x")</f>
        <v>x</v>
      </c>
      <c r="M61">
        <f>IFERROR(__xludf.DUMMYFUNCTION("""COMPUTED_VALUE"""),80.0)</f>
        <v>80</v>
      </c>
      <c r="N61">
        <f>IFERROR(__xludf.DUMMYFUNCTION("""COMPUTED_VALUE"""),25.0)</f>
        <v>25</v>
      </c>
      <c r="O61" t="str">
        <f>IFERROR(__xludf.DUMMYFUNCTION("""COMPUTED_VALUE"""),"-")</f>
        <v>-</v>
      </c>
      <c r="P61" t="str">
        <f>IFERROR(__xludf.DUMMYFUNCTION("""COMPUTED_VALUE"""),"-")</f>
        <v>-</v>
      </c>
      <c r="Q61" t="str">
        <f>IFERROR(__xludf.DUMMYFUNCTION("""COMPUTED_VALUE"""),"-")</f>
        <v>-</v>
      </c>
      <c r="R61" t="str">
        <f>IFERROR(__xludf.DUMMYFUNCTION("""COMPUTED_VALUE"""),"-")</f>
        <v>-</v>
      </c>
      <c r="S61" t="str">
        <f>IFERROR(__xludf.DUMMYFUNCTION("""COMPUTED_VALUE"""),"x")</f>
        <v>x</v>
      </c>
      <c r="T61" t="str">
        <f>IFERROR(__xludf.DUMMYFUNCTION("""COMPUTED_VALUE"""),"x")</f>
        <v>x</v>
      </c>
      <c r="U61" t="str">
        <f>IFERROR(__xludf.DUMMYFUNCTION("""COMPUTED_VALUE"""),"OK")</f>
        <v>OK</v>
      </c>
      <c r="V61" t="str">
        <f>IFERROR(__xludf.DUMMYFUNCTION("""COMPUTED_VALUE"""),"OK")</f>
        <v>OK</v>
      </c>
      <c r="W61" t="str">
        <f>IFERROR(__xludf.DUMMYFUNCTION("""COMPUTED_VALUE"""),"OK")</f>
        <v>OK</v>
      </c>
      <c r="X61" t="str">
        <f>IFERROR(__xludf.DUMMYFUNCTION("""COMPUTED_VALUE"""),"OK")</f>
        <v>OK</v>
      </c>
      <c r="Y61" t="str">
        <f>IFERROR(__xludf.DUMMYFUNCTION("""COMPUTED_VALUE"""),"OK")</f>
        <v>OK</v>
      </c>
      <c r="Z61" t="str">
        <f>IFERROR(__xludf.DUMMYFUNCTION("""COMPUTED_VALUE"""),"OK")</f>
        <v>OK</v>
      </c>
      <c r="AA61" t="str">
        <f>IFERROR(__xludf.DUMMYFUNCTION("""COMPUTED_VALUE"""),"OK")</f>
        <v>OK</v>
      </c>
      <c r="AB61" t="str">
        <f>IFERROR(__xludf.DUMMYFUNCTION("""COMPUTED_VALUE"""),"OK")</f>
        <v>OK</v>
      </c>
      <c r="AC61" t="str">
        <f>IFERROR(__xludf.DUMMYFUNCTION("""COMPUTED_VALUE"""),"OK")</f>
        <v>OK</v>
      </c>
      <c r="AD61" t="str">
        <f>IFERROR(__xludf.DUMMYFUNCTION("""COMPUTED_VALUE"""),"OK")</f>
        <v>OK</v>
      </c>
      <c r="AE61" t="str">
        <f>IFERROR(__xludf.DUMMYFUNCTION("""COMPUTED_VALUE"""),"OK")</f>
        <v>OK</v>
      </c>
      <c r="AF61" t="str">
        <f>IFERROR(__xludf.DUMMYFUNCTION("""COMPUTED_VALUE"""),"OK")</f>
        <v>OK</v>
      </c>
      <c r="AG61" t="str">
        <f>IFERROR(__xludf.DUMMYFUNCTION("""COMPUTED_VALUE"""),"OK")</f>
        <v>OK</v>
      </c>
      <c r="AH61" t="str">
        <f>IFERROR(__xludf.DUMMYFUNCTION("""COMPUTED_VALUE"""),"OK")</f>
        <v>OK</v>
      </c>
      <c r="AI61" t="str">
        <f>IFERROR(__xludf.DUMMYFUNCTION("""COMPUTED_VALUE"""),"OK")</f>
        <v>OK</v>
      </c>
      <c r="AJ61" t="str">
        <f>IFERROR(__xludf.DUMMYFUNCTION("""COMPUTED_VALUE"""),"OK")</f>
        <v>OK</v>
      </c>
      <c r="AK61" t="str">
        <f>IFERROR(__xludf.DUMMYFUNCTION("""COMPUTED_VALUE"""),"OK")</f>
        <v>OK</v>
      </c>
      <c r="AL61" t="str">
        <f>IFERROR(__xludf.DUMMYFUNCTION("""COMPUTED_VALUE"""),"OK")</f>
        <v>OK</v>
      </c>
      <c r="AM61" t="str">
        <f>IFERROR(__xludf.DUMMYFUNCTION("""COMPUTED_VALUE"""),"OK")</f>
        <v>OK</v>
      </c>
      <c r="AN61" t="str">
        <f>IFERROR(__xludf.DUMMYFUNCTION("""COMPUTED_VALUE"""),"OK")</f>
        <v>OK</v>
      </c>
      <c r="AO61" t="str">
        <f>IFERROR(__xludf.DUMMYFUNCTION("""COMPUTED_VALUE"""),"OK")</f>
        <v>OK</v>
      </c>
      <c r="AP61" t="str">
        <f>IFERROR(__xludf.DUMMYFUNCTION("""COMPUTED_VALUE"""),"OK")</f>
        <v>OK</v>
      </c>
      <c r="AQ61" t="str">
        <f>IFERROR(__xludf.DUMMYFUNCTION("""COMPUTED_VALUE"""),"OK")</f>
        <v>OK</v>
      </c>
      <c r="AR61" t="str">
        <f>IFERROR(__xludf.DUMMYFUNCTION("""COMPUTED_VALUE"""),"OK")</f>
        <v>OK</v>
      </c>
      <c r="AS61" t="str">
        <f>IFERROR(__xludf.DUMMYFUNCTION("""COMPUTED_VALUE"""),"OK")</f>
        <v>OK</v>
      </c>
      <c r="AT61" t="str">
        <f>IFERROR(__xludf.DUMMYFUNCTION("""COMPUTED_VALUE"""),"OK")</f>
        <v>OK</v>
      </c>
      <c r="AU61" t="str">
        <f>IFERROR(__xludf.DUMMYFUNCTION("""COMPUTED_VALUE"""),"OK")</f>
        <v>OK</v>
      </c>
      <c r="AV61" t="str">
        <f>IFERROR(__xludf.DUMMYFUNCTION("""COMPUTED_VALUE"""),"OK")</f>
        <v>OK</v>
      </c>
      <c r="AW61" t="str">
        <f>IFERROR(__xludf.DUMMYFUNCTION("""COMPUTED_VALUE"""),"OK")</f>
        <v>OK</v>
      </c>
      <c r="AX61" t="str">
        <f>IFERROR(__xludf.DUMMYFUNCTION("""COMPUTED_VALUE"""),"OK")</f>
        <v>OK</v>
      </c>
      <c r="AY61" t="str">
        <f>IFERROR(__xludf.DUMMYFUNCTION("""COMPUTED_VALUE"""),"OK")</f>
        <v>OK</v>
      </c>
      <c r="AZ61" t="str">
        <f>IFERROR(__xludf.DUMMYFUNCTION("""COMPUTED_VALUE"""),"OK")</f>
        <v>OK</v>
      </c>
      <c r="BA61" t="str">
        <f>IFERROR(__xludf.DUMMYFUNCTION("""COMPUTED_VALUE"""),"OK")</f>
        <v>OK</v>
      </c>
      <c r="BB61" t="str">
        <f>IFERROR(__xludf.DUMMYFUNCTION("""COMPUTED_VALUE"""),"OK")</f>
        <v>OK</v>
      </c>
      <c r="BC61" t="str">
        <f>IFERROR(__xludf.DUMMYFUNCTION("""COMPUTED_VALUE"""),"OK")</f>
        <v>OK</v>
      </c>
      <c r="BD61" t="str">
        <f>IFERROR(__xludf.DUMMYFUNCTION("""COMPUTED_VALUE"""),"OK")</f>
        <v>OK</v>
      </c>
      <c r="BE61" t="str">
        <f>IFERROR(__xludf.DUMMYFUNCTION("""COMPUTED_VALUE"""),"OK")</f>
        <v>OK</v>
      </c>
      <c r="BF61" t="str">
        <f>IFERROR(__xludf.DUMMYFUNCTION("""COMPUTED_VALUE"""),"OK")</f>
        <v>OK</v>
      </c>
      <c r="BG61" t="str">
        <f>IFERROR(__xludf.DUMMYFUNCTION("""COMPUTED_VALUE"""),"OK")</f>
        <v>OK</v>
      </c>
      <c r="BH61" t="str">
        <f>IFERROR(__xludf.DUMMYFUNCTION("""COMPUTED_VALUE"""),"OK")</f>
        <v>OK</v>
      </c>
      <c r="BI61" t="str">
        <f>IFERROR(__xludf.DUMMYFUNCTION("""COMPUTED_VALUE"""),"OK")</f>
        <v>OK</v>
      </c>
      <c r="BJ61" t="str">
        <f>IFERROR(__xludf.DUMMYFUNCTION("""COMPUTED_VALUE"""),"WA")</f>
        <v>WA</v>
      </c>
      <c r="BK61" t="str">
        <f>IFERROR(__xludf.DUMMYFUNCTION("""COMPUTED_VALUE"""),"x")</f>
        <v>x</v>
      </c>
      <c r="BL61" t="str">
        <f>IFERROR(__xludf.DUMMYFUNCTION("""COMPUTED_VALUE"""),"OK")</f>
        <v>OK</v>
      </c>
      <c r="BM61" t="str">
        <f>IFERROR(__xludf.DUMMYFUNCTION("""COMPUTED_VALUE"""),"OK")</f>
        <v>OK</v>
      </c>
      <c r="BN61" t="str">
        <f>IFERROR(__xludf.DUMMYFUNCTION("""COMPUTED_VALUE"""),"OK")</f>
        <v>OK</v>
      </c>
      <c r="BO61" t="str">
        <f>IFERROR(__xludf.DUMMYFUNCTION("""COMPUTED_VALUE"""),"OK")</f>
        <v>OK</v>
      </c>
      <c r="BP61" t="str">
        <f>IFERROR(__xludf.DUMMYFUNCTION("""COMPUTED_VALUE"""),"OK")</f>
        <v>OK</v>
      </c>
      <c r="BQ61" t="str">
        <f>IFERROR(__xludf.DUMMYFUNCTION("""COMPUTED_VALUE"""),"OK")</f>
        <v>OK</v>
      </c>
      <c r="BR61" t="str">
        <f>IFERROR(__xludf.DUMMYFUNCTION("""COMPUTED_VALUE"""),"OK")</f>
        <v>OK</v>
      </c>
      <c r="BS61" t="str">
        <f>IFERROR(__xludf.DUMMYFUNCTION("""COMPUTED_VALUE"""),"OK")</f>
        <v>OK</v>
      </c>
      <c r="BT61" t="str">
        <f>IFERROR(__xludf.DUMMYFUNCTION("""COMPUTED_VALUE"""),"OK")</f>
        <v>OK</v>
      </c>
      <c r="BU61" t="str">
        <f>IFERROR(__xludf.DUMMYFUNCTION("""COMPUTED_VALUE"""),"OK")</f>
        <v>OK</v>
      </c>
      <c r="BV61" t="str">
        <f>IFERROR(__xludf.DUMMYFUNCTION("""COMPUTED_VALUE"""),"OK")</f>
        <v>OK</v>
      </c>
      <c r="BW61" t="str">
        <f>IFERROR(__xludf.DUMMYFUNCTION("""COMPUTED_VALUE"""),"OK")</f>
        <v>OK</v>
      </c>
      <c r="BX61" t="str">
        <f>IFERROR(__xludf.DUMMYFUNCTION("""COMPUTED_VALUE"""),"OK")</f>
        <v>OK</v>
      </c>
      <c r="BY61" t="str">
        <f>IFERROR(__xludf.DUMMYFUNCTION("""COMPUTED_VALUE"""),"OK")</f>
        <v>OK</v>
      </c>
      <c r="BZ61" t="str">
        <f>IFERROR(__xludf.DUMMYFUNCTION("""COMPUTED_VALUE"""),"TLE")</f>
        <v>TLE</v>
      </c>
      <c r="CA61" t="str">
        <f>IFERROR(__xludf.DUMMYFUNCTION("""COMPUTED_VALUE"""),"TLE")</f>
        <v>TLE</v>
      </c>
      <c r="CB61" t="str">
        <f>IFERROR(__xludf.DUMMYFUNCTION("""COMPUTED_VALUE"""),"TLE")</f>
        <v>TLE</v>
      </c>
      <c r="CC61" t="str">
        <f>IFERROR(__xludf.DUMMYFUNCTION("""COMPUTED_VALUE"""),"TLE")</f>
        <v>TLE</v>
      </c>
      <c r="CD61" t="str">
        <f>IFERROR(__xludf.DUMMYFUNCTION("""COMPUTED_VALUE"""),"TLE")</f>
        <v>TLE</v>
      </c>
      <c r="CE61" t="str">
        <f>IFERROR(__xludf.DUMMYFUNCTION("""COMPUTED_VALUE"""),"TLE")</f>
        <v>TLE</v>
      </c>
      <c r="CF61" t="str">
        <f>IFERROR(__xludf.DUMMYFUNCTION("""COMPUTED_VALUE"""),"TLE")</f>
        <v>TLE</v>
      </c>
      <c r="CG61" t="str">
        <f>IFERROR(__xludf.DUMMYFUNCTION("""COMPUTED_VALUE"""),"TLE")</f>
        <v>TLE</v>
      </c>
      <c r="CH61" t="str">
        <f>IFERROR(__xludf.DUMMYFUNCTION("""COMPUTED_VALUE"""),"TLE")</f>
        <v>TLE</v>
      </c>
      <c r="CI61" t="str">
        <f>IFERROR(__xludf.DUMMYFUNCTION("""COMPUTED_VALUE"""),"TLE")</f>
        <v>TLE</v>
      </c>
      <c r="CJ61" t="str">
        <f>IFERROR(__xludf.DUMMYFUNCTION("""COMPUTED_VALUE"""),"TLE")</f>
        <v>TLE</v>
      </c>
      <c r="CK61" t="str">
        <f>IFERROR(__xludf.DUMMYFUNCTION("""COMPUTED_VALUE"""),"TLE")</f>
        <v>TLE</v>
      </c>
      <c r="CL61" t="str">
        <f>IFERROR(__xludf.DUMMYFUNCTION("""COMPUTED_VALUE"""),"TLE")</f>
        <v>TLE</v>
      </c>
      <c r="CM61" t="str">
        <f>IFERROR(__xludf.DUMMYFUNCTION("""COMPUTED_VALUE"""),"TLE")</f>
        <v>TLE</v>
      </c>
      <c r="CN61" t="str">
        <f>IFERROR(__xludf.DUMMYFUNCTION("""COMPUTED_VALUE"""),"TLE")</f>
        <v>TLE</v>
      </c>
      <c r="CO61" t="str">
        <f>IFERROR(__xludf.DUMMYFUNCTION("""COMPUTED_VALUE"""),"TLE")</f>
        <v>TLE</v>
      </c>
      <c r="CP61" t="str">
        <f>IFERROR(__xludf.DUMMYFUNCTION("""COMPUTED_VALUE"""),"TLE")</f>
        <v>TLE</v>
      </c>
      <c r="CQ61" t="str">
        <f>IFERROR(__xludf.DUMMYFUNCTION("""COMPUTED_VALUE"""),"OK")</f>
        <v>OK</v>
      </c>
      <c r="CR61" t="str">
        <f>IFERROR(__xludf.DUMMYFUNCTION("""COMPUTED_VALUE"""),"TLE")</f>
        <v>TLE</v>
      </c>
      <c r="CS61" t="str">
        <f>IFERROR(__xludf.DUMMYFUNCTION("""COMPUTED_VALUE"""),"x")</f>
        <v>x</v>
      </c>
      <c r="CT61" t="str">
        <f>IFERROR(__xludf.DUMMYFUNCTION("""COMPUTED_VALUE"""),"-")</f>
        <v>-</v>
      </c>
      <c r="CU61" t="str">
        <f>IFERROR(__xludf.DUMMYFUNCTION("""COMPUTED_VALUE"""),"-")</f>
        <v>-</v>
      </c>
      <c r="CV61" t="str">
        <f>IFERROR(__xludf.DUMMYFUNCTION("""COMPUTED_VALUE"""),"-")</f>
        <v>-</v>
      </c>
      <c r="CW61" t="str">
        <f>IFERROR(__xludf.DUMMYFUNCTION("""COMPUTED_VALUE"""),"-")</f>
        <v>-</v>
      </c>
      <c r="CX61" t="str">
        <f>IFERROR(__xludf.DUMMYFUNCTION("""COMPUTED_VALUE"""),"-")</f>
        <v>-</v>
      </c>
      <c r="CY61" t="str">
        <f>IFERROR(__xludf.DUMMYFUNCTION("""COMPUTED_VALUE"""),"-")</f>
        <v>-</v>
      </c>
      <c r="CZ61" t="str">
        <f>IFERROR(__xludf.DUMMYFUNCTION("""COMPUTED_VALUE"""),"-")</f>
        <v>-</v>
      </c>
      <c r="DA61" t="str">
        <f>IFERROR(__xludf.DUMMYFUNCTION("""COMPUTED_VALUE"""),"-")</f>
        <v>-</v>
      </c>
      <c r="DB61" t="str">
        <f>IFERROR(__xludf.DUMMYFUNCTION("""COMPUTED_VALUE"""),"-")</f>
        <v>-</v>
      </c>
      <c r="DC61" t="str">
        <f>IFERROR(__xludf.DUMMYFUNCTION("""COMPUTED_VALUE"""),"-")</f>
        <v>-</v>
      </c>
      <c r="DD61" t="str">
        <f>IFERROR(__xludf.DUMMYFUNCTION("""COMPUTED_VALUE"""),"-")</f>
        <v>-</v>
      </c>
      <c r="DE61" t="str">
        <f>IFERROR(__xludf.DUMMYFUNCTION("""COMPUTED_VALUE"""),"-")</f>
        <v>-</v>
      </c>
      <c r="DF61" t="str">
        <f>IFERROR(__xludf.DUMMYFUNCTION("""COMPUTED_VALUE"""),"-")</f>
        <v>-</v>
      </c>
      <c r="DG61" t="str">
        <f>IFERROR(__xludf.DUMMYFUNCTION("""COMPUTED_VALUE"""),"-")</f>
        <v>-</v>
      </c>
      <c r="DH61" t="str">
        <f>IFERROR(__xludf.DUMMYFUNCTION("""COMPUTED_VALUE"""),"-")</f>
        <v>-</v>
      </c>
      <c r="DI61" t="str">
        <f>IFERROR(__xludf.DUMMYFUNCTION("""COMPUTED_VALUE"""),"-")</f>
        <v>-</v>
      </c>
      <c r="DJ61" t="str">
        <f>IFERROR(__xludf.DUMMYFUNCTION("""COMPUTED_VALUE"""),"-")</f>
        <v>-</v>
      </c>
      <c r="DK61" t="str">
        <f>IFERROR(__xludf.DUMMYFUNCTION("""COMPUTED_VALUE"""),"-")</f>
        <v>-</v>
      </c>
      <c r="DL61" t="str">
        <f>IFERROR(__xludf.DUMMYFUNCTION("""COMPUTED_VALUE"""),"-")</f>
        <v>-</v>
      </c>
      <c r="DM61" t="str">
        <f>IFERROR(__xludf.DUMMYFUNCTION("""COMPUTED_VALUE"""),"-")</f>
        <v>-</v>
      </c>
      <c r="DN61" t="str">
        <f>IFERROR(__xludf.DUMMYFUNCTION("""COMPUTED_VALUE"""),"-")</f>
        <v>-</v>
      </c>
      <c r="DO61" t="str">
        <f>IFERROR(__xludf.DUMMYFUNCTION("""COMPUTED_VALUE"""),"-")</f>
        <v>-</v>
      </c>
      <c r="DP61" t="str">
        <f>IFERROR(__xludf.DUMMYFUNCTION("""COMPUTED_VALUE"""),"-")</f>
        <v>-</v>
      </c>
      <c r="DQ61" t="str">
        <f>IFERROR(__xludf.DUMMYFUNCTION("""COMPUTED_VALUE"""),"-")</f>
        <v>-</v>
      </c>
      <c r="DR61" t="str">
        <f>IFERROR(__xludf.DUMMYFUNCTION("""COMPUTED_VALUE"""),"-")</f>
        <v>-</v>
      </c>
      <c r="DS61" t="str">
        <f>IFERROR(__xludf.DUMMYFUNCTION("""COMPUTED_VALUE"""),"-")</f>
        <v>-</v>
      </c>
      <c r="DT61" t="str">
        <f>IFERROR(__xludf.DUMMYFUNCTION("""COMPUTED_VALUE"""),"-")</f>
        <v>-</v>
      </c>
      <c r="DU61" t="str">
        <f>IFERROR(__xludf.DUMMYFUNCTION("""COMPUTED_VALUE"""),"-")</f>
        <v>-</v>
      </c>
      <c r="DV61" t="str">
        <f>IFERROR(__xludf.DUMMYFUNCTION("""COMPUTED_VALUE"""),"-")</f>
        <v>-</v>
      </c>
      <c r="DW61" t="str">
        <f>IFERROR(__xludf.DUMMYFUNCTION("""COMPUTED_VALUE"""),"-")</f>
        <v>-</v>
      </c>
      <c r="DX61" t="str">
        <f>IFERROR(__xludf.DUMMYFUNCTION("""COMPUTED_VALUE"""),"-")</f>
        <v>-</v>
      </c>
      <c r="DY61" t="str">
        <f>IFERROR(__xludf.DUMMYFUNCTION("""COMPUTED_VALUE"""),"-")</f>
        <v>-</v>
      </c>
      <c r="DZ61" t="str">
        <f>IFERROR(__xludf.DUMMYFUNCTION("""COMPUTED_VALUE"""),"x")</f>
        <v>x</v>
      </c>
      <c r="EA61" t="str">
        <f>IFERROR(__xludf.DUMMYFUNCTION("""COMPUTED_VALUE"""),"-")</f>
        <v>-</v>
      </c>
      <c r="EB61" t="str">
        <f>IFERROR(__xludf.DUMMYFUNCTION("""COMPUTED_VALUE"""),"-")</f>
        <v>-</v>
      </c>
      <c r="EC61" t="str">
        <f>IFERROR(__xludf.DUMMYFUNCTION("""COMPUTED_VALUE"""),"-")</f>
        <v>-</v>
      </c>
      <c r="ED61" t="str">
        <f>IFERROR(__xludf.DUMMYFUNCTION("""COMPUTED_VALUE"""),"-")</f>
        <v>-</v>
      </c>
      <c r="EE61" t="str">
        <f>IFERROR(__xludf.DUMMYFUNCTION("""COMPUTED_VALUE"""),"-")</f>
        <v>-</v>
      </c>
      <c r="EF61" t="str">
        <f>IFERROR(__xludf.DUMMYFUNCTION("""COMPUTED_VALUE"""),"-")</f>
        <v>-</v>
      </c>
      <c r="EG61" t="str">
        <f>IFERROR(__xludf.DUMMYFUNCTION("""COMPUTED_VALUE"""),"-")</f>
        <v>-</v>
      </c>
      <c r="EH61" t="str">
        <f>IFERROR(__xludf.DUMMYFUNCTION("""COMPUTED_VALUE"""),"-")</f>
        <v>-</v>
      </c>
      <c r="EI61" t="str">
        <f>IFERROR(__xludf.DUMMYFUNCTION("""COMPUTED_VALUE"""),"-")</f>
        <v>-</v>
      </c>
      <c r="EJ61" t="str">
        <f>IFERROR(__xludf.DUMMYFUNCTION("""COMPUTED_VALUE"""),"-")</f>
        <v>-</v>
      </c>
      <c r="EK61" t="str">
        <f>IFERROR(__xludf.DUMMYFUNCTION("""COMPUTED_VALUE"""),"-")</f>
        <v>-</v>
      </c>
      <c r="EL61" t="str">
        <f>IFERROR(__xludf.DUMMYFUNCTION("""COMPUTED_VALUE"""),"-")</f>
        <v>-</v>
      </c>
      <c r="EM61" t="str">
        <f>IFERROR(__xludf.DUMMYFUNCTION("""COMPUTED_VALUE"""),"-")</f>
        <v>-</v>
      </c>
      <c r="EN61" t="str">
        <f>IFERROR(__xludf.DUMMYFUNCTION("""COMPUTED_VALUE"""),"-")</f>
        <v>-</v>
      </c>
      <c r="EO61" t="str">
        <f>IFERROR(__xludf.DUMMYFUNCTION("""COMPUTED_VALUE"""),"-")</f>
        <v>-</v>
      </c>
      <c r="EP61" t="str">
        <f>IFERROR(__xludf.DUMMYFUNCTION("""COMPUTED_VALUE"""),"-")</f>
        <v>-</v>
      </c>
      <c r="EQ61" t="str">
        <f>IFERROR(__xludf.DUMMYFUNCTION("""COMPUTED_VALUE"""),"x")</f>
        <v>x</v>
      </c>
      <c r="ER61" t="str">
        <f>IFERROR(__xludf.DUMMYFUNCTION("""COMPUTED_VALUE"""),"-")</f>
        <v>-</v>
      </c>
      <c r="ES61" t="str">
        <f>IFERROR(__xludf.DUMMYFUNCTION("""COMPUTED_VALUE"""),"-")</f>
        <v>-</v>
      </c>
      <c r="ET61" t="str">
        <f>IFERROR(__xludf.DUMMYFUNCTION("""COMPUTED_VALUE"""),"-")</f>
        <v>-</v>
      </c>
      <c r="EU61" t="str">
        <f>IFERROR(__xludf.DUMMYFUNCTION("""COMPUTED_VALUE"""),"-")</f>
        <v>-</v>
      </c>
      <c r="EV61" t="str">
        <f>IFERROR(__xludf.DUMMYFUNCTION("""COMPUTED_VALUE"""),"-")</f>
        <v>-</v>
      </c>
      <c r="EW61" t="str">
        <f>IFERROR(__xludf.DUMMYFUNCTION("""COMPUTED_VALUE"""),"-")</f>
        <v>-</v>
      </c>
      <c r="EX61" t="str">
        <f>IFERROR(__xludf.DUMMYFUNCTION("""COMPUTED_VALUE"""),"-")</f>
        <v>-</v>
      </c>
      <c r="EY61" t="str">
        <f>IFERROR(__xludf.DUMMYFUNCTION("""COMPUTED_VALUE"""),"-")</f>
        <v>-</v>
      </c>
      <c r="EZ61" t="str">
        <f>IFERROR(__xludf.DUMMYFUNCTION("""COMPUTED_VALUE"""),"-")</f>
        <v>-</v>
      </c>
      <c r="FA61" t="str">
        <f>IFERROR(__xludf.DUMMYFUNCTION("""COMPUTED_VALUE"""),"-")</f>
        <v>-</v>
      </c>
      <c r="FB61" t="str">
        <f>IFERROR(__xludf.DUMMYFUNCTION("""COMPUTED_VALUE"""),"-")</f>
        <v>-</v>
      </c>
      <c r="FC61" t="str">
        <f>IFERROR(__xludf.DUMMYFUNCTION("""COMPUTED_VALUE"""),"-")</f>
        <v>-</v>
      </c>
      <c r="FD61" t="str">
        <f>IFERROR(__xludf.DUMMYFUNCTION("""COMPUTED_VALUE"""),"-")</f>
        <v>-</v>
      </c>
      <c r="FE61" t="str">
        <f>IFERROR(__xludf.DUMMYFUNCTION("""COMPUTED_VALUE"""),"-")</f>
        <v>-</v>
      </c>
      <c r="FF61" t="str">
        <f>IFERROR(__xludf.DUMMYFUNCTION("""COMPUTED_VALUE"""),"-")</f>
        <v>-</v>
      </c>
      <c r="FG61" t="str">
        <f>IFERROR(__xludf.DUMMYFUNCTION("""COMPUTED_VALUE"""),"-")</f>
        <v>-</v>
      </c>
      <c r="FH61" t="str">
        <f>IFERROR(__xludf.DUMMYFUNCTION("""COMPUTED_VALUE"""),"-")</f>
        <v>-</v>
      </c>
      <c r="FI61" t="str">
        <f>IFERROR(__xludf.DUMMYFUNCTION("""COMPUTED_VALUE"""),"-")</f>
        <v>-</v>
      </c>
      <c r="FJ61" t="str">
        <f>IFERROR(__xludf.DUMMYFUNCTION("""COMPUTED_VALUE"""),"-")</f>
        <v>-</v>
      </c>
      <c r="FK61" t="str">
        <f>IFERROR(__xludf.DUMMYFUNCTION("""COMPUTED_VALUE"""),"-")</f>
        <v>-</v>
      </c>
      <c r="FL61" t="str">
        <f>IFERROR(__xludf.DUMMYFUNCTION("""COMPUTED_VALUE"""),"-")</f>
        <v>-</v>
      </c>
      <c r="FM61" t="str">
        <f>IFERROR(__xludf.DUMMYFUNCTION("""COMPUTED_VALUE"""),"-")</f>
        <v>-</v>
      </c>
      <c r="FN61" t="str">
        <f>IFERROR(__xludf.DUMMYFUNCTION("""COMPUTED_VALUE"""),"-")</f>
        <v>-</v>
      </c>
      <c r="FO61" t="str">
        <f>IFERROR(__xludf.DUMMYFUNCTION("""COMPUTED_VALUE"""),"-")</f>
        <v>-</v>
      </c>
      <c r="FP61" t="str">
        <f>IFERROR(__xludf.DUMMYFUNCTION("""COMPUTED_VALUE"""),"-")</f>
        <v>-</v>
      </c>
      <c r="FQ61" t="str">
        <f>IFERROR(__xludf.DUMMYFUNCTION("""COMPUTED_VALUE"""),"-")</f>
        <v>-</v>
      </c>
      <c r="FR61" t="str">
        <f>IFERROR(__xludf.DUMMYFUNCTION("""COMPUTED_VALUE"""),"-")</f>
        <v>-</v>
      </c>
      <c r="FS61" t="str">
        <f>IFERROR(__xludf.DUMMYFUNCTION("""COMPUTED_VALUE"""),"-")</f>
        <v>-</v>
      </c>
      <c r="FT61" t="str">
        <f>IFERROR(__xludf.DUMMYFUNCTION("""COMPUTED_VALUE"""),"x")</f>
        <v>x</v>
      </c>
      <c r="FU61" t="str">
        <f>IFERROR(__xludf.DUMMYFUNCTION("""COMPUTED_VALUE"""),"-")</f>
        <v>-</v>
      </c>
      <c r="FV61" t="str">
        <f>IFERROR(__xludf.DUMMYFUNCTION("""COMPUTED_VALUE"""),"-")</f>
        <v>-</v>
      </c>
      <c r="FW61" t="str">
        <f>IFERROR(__xludf.DUMMYFUNCTION("""COMPUTED_VALUE"""),"-")</f>
        <v>-</v>
      </c>
      <c r="FX61" t="str">
        <f>IFERROR(__xludf.DUMMYFUNCTION("""COMPUTED_VALUE"""),"-")</f>
        <v>-</v>
      </c>
      <c r="FY61" t="str">
        <f>IFERROR(__xludf.DUMMYFUNCTION("""COMPUTED_VALUE"""),"-")</f>
        <v>-</v>
      </c>
      <c r="FZ61" t="str">
        <f>IFERROR(__xludf.DUMMYFUNCTION("""COMPUTED_VALUE"""),"-")</f>
        <v>-</v>
      </c>
      <c r="GA61" t="str">
        <f>IFERROR(__xludf.DUMMYFUNCTION("""COMPUTED_VALUE"""),"-")</f>
        <v>-</v>
      </c>
      <c r="GB61" t="str">
        <f>IFERROR(__xludf.DUMMYFUNCTION("""COMPUTED_VALUE"""),"-")</f>
        <v>-</v>
      </c>
      <c r="GC61" t="str">
        <f>IFERROR(__xludf.DUMMYFUNCTION("""COMPUTED_VALUE"""),"-")</f>
        <v>-</v>
      </c>
      <c r="GD61" t="str">
        <f>IFERROR(__xludf.DUMMYFUNCTION("""COMPUTED_VALUE"""),"-")</f>
        <v>-</v>
      </c>
      <c r="GE61" t="str">
        <f>IFERROR(__xludf.DUMMYFUNCTION("""COMPUTED_VALUE"""),"-")</f>
        <v>-</v>
      </c>
      <c r="GF61" t="str">
        <f>IFERROR(__xludf.DUMMYFUNCTION("""COMPUTED_VALUE"""),"-")</f>
        <v>-</v>
      </c>
      <c r="GG61" t="str">
        <f>IFERROR(__xludf.DUMMYFUNCTION("""COMPUTED_VALUE"""),"-")</f>
        <v>-</v>
      </c>
      <c r="GH61" t="str">
        <f>IFERROR(__xludf.DUMMYFUNCTION("""COMPUTED_VALUE"""),"-")</f>
        <v>-</v>
      </c>
      <c r="GI61" t="str">
        <f>IFERROR(__xludf.DUMMYFUNCTION("""COMPUTED_VALUE"""),"-")</f>
        <v>-</v>
      </c>
      <c r="GJ61" t="str">
        <f>IFERROR(__xludf.DUMMYFUNCTION("""COMPUTED_VALUE"""),"-")</f>
        <v>-</v>
      </c>
      <c r="GK61" t="str">
        <f>IFERROR(__xludf.DUMMYFUNCTION("""COMPUTED_VALUE"""),"-")</f>
        <v>-</v>
      </c>
      <c r="GL61" t="str">
        <f>IFERROR(__xludf.DUMMYFUNCTION("""COMPUTED_VALUE"""),"-")</f>
        <v>-</v>
      </c>
      <c r="GM61" t="str">
        <f>IFERROR(__xludf.DUMMYFUNCTION("""COMPUTED_VALUE"""),"-")</f>
        <v>-</v>
      </c>
      <c r="GN61" t="str">
        <f>IFERROR(__xludf.DUMMYFUNCTION("""COMPUTED_VALUE"""),"-")</f>
        <v>-</v>
      </c>
      <c r="GO61" t="str">
        <f>IFERROR(__xludf.DUMMYFUNCTION("""COMPUTED_VALUE"""),"-")</f>
        <v>-</v>
      </c>
      <c r="GP61" t="str">
        <f>IFERROR(__xludf.DUMMYFUNCTION("""COMPUTED_VALUE"""),"-")</f>
        <v>-</v>
      </c>
      <c r="GQ61" t="str">
        <f>IFERROR(__xludf.DUMMYFUNCTION("""COMPUTED_VALUE"""),"-")</f>
        <v>-</v>
      </c>
      <c r="GR61" t="str">
        <f>IFERROR(__xludf.DUMMYFUNCTION("""COMPUTED_VALUE"""),"-")</f>
        <v>-</v>
      </c>
      <c r="GS61" t="str">
        <f>IFERROR(__xludf.DUMMYFUNCTION("""COMPUTED_VALUE"""),"x")</f>
        <v>x</v>
      </c>
      <c r="GT61" t="str">
        <f>IFERROR(__xludf.DUMMYFUNCTION("""COMPUTED_VALUE"""),"x")</f>
        <v>x</v>
      </c>
      <c r="GU61">
        <f>IFERROR(__xludf.DUMMYFUNCTION("""COMPUTED_VALUE"""),1.0)</f>
        <v>1</v>
      </c>
      <c r="GV61">
        <f>IFERROR(__xludf.DUMMYFUNCTION("""COMPUTED_VALUE"""),1.0)</f>
        <v>1</v>
      </c>
      <c r="GW61">
        <f>IFERROR(__xludf.DUMMYFUNCTION("""COMPUTED_VALUE"""),1.0)</f>
        <v>1</v>
      </c>
      <c r="GX61">
        <f>IFERROR(__xludf.DUMMYFUNCTION("""COMPUTED_VALUE"""),1.0)</f>
        <v>1</v>
      </c>
      <c r="GY61">
        <f>IFERROR(__xludf.DUMMYFUNCTION("""COMPUTED_VALUE"""),1.0)</f>
        <v>1</v>
      </c>
      <c r="GZ61">
        <f>IFERROR(__xludf.DUMMYFUNCTION("""COMPUTED_VALUE"""),1.0)</f>
        <v>1</v>
      </c>
      <c r="HA61">
        <f>IFERROR(__xludf.DUMMYFUNCTION("""COMPUTED_VALUE"""),1.0)</f>
        <v>1</v>
      </c>
      <c r="HB61">
        <f>IFERROR(__xludf.DUMMYFUNCTION("""COMPUTED_VALUE"""),1.0)</f>
        <v>1</v>
      </c>
      <c r="HC61">
        <f>IFERROR(__xludf.DUMMYFUNCTION("""COMPUTED_VALUE"""),1.0)</f>
        <v>1</v>
      </c>
      <c r="HD61">
        <f>IFERROR(__xludf.DUMMYFUNCTION("""COMPUTED_VALUE"""),1.0)</f>
        <v>1</v>
      </c>
      <c r="HE61">
        <f>IFERROR(__xludf.DUMMYFUNCTION("""COMPUTED_VALUE"""),1.0)</f>
        <v>1</v>
      </c>
      <c r="HF61">
        <f>IFERROR(__xludf.DUMMYFUNCTION("""COMPUTED_VALUE"""),1.0)</f>
        <v>1</v>
      </c>
      <c r="HG61">
        <f>IFERROR(__xludf.DUMMYFUNCTION("""COMPUTED_VALUE"""),1.0)</f>
        <v>1</v>
      </c>
      <c r="HH61">
        <f>IFERROR(__xludf.DUMMYFUNCTION("""COMPUTED_VALUE"""),1.0)</f>
        <v>1</v>
      </c>
      <c r="HI61">
        <f>IFERROR(__xludf.DUMMYFUNCTION("""COMPUTED_VALUE"""),1.0)</f>
        <v>1</v>
      </c>
      <c r="HJ61">
        <f>IFERROR(__xludf.DUMMYFUNCTION("""COMPUTED_VALUE"""),1.0)</f>
        <v>1</v>
      </c>
      <c r="HK61">
        <f>IFERROR(__xludf.DUMMYFUNCTION("""COMPUTED_VALUE"""),1.0)</f>
        <v>1</v>
      </c>
      <c r="HL61">
        <f>IFERROR(__xludf.DUMMYFUNCTION("""COMPUTED_VALUE"""),1.0)</f>
        <v>1</v>
      </c>
      <c r="HM61">
        <f>IFERROR(__xludf.DUMMYFUNCTION("""COMPUTED_VALUE"""),1.0)</f>
        <v>1</v>
      </c>
      <c r="HN61">
        <f>IFERROR(__xludf.DUMMYFUNCTION("""COMPUTED_VALUE"""),1.0)</f>
        <v>1</v>
      </c>
      <c r="HO61">
        <f>IFERROR(__xludf.DUMMYFUNCTION("""COMPUTED_VALUE"""),1.0)</f>
        <v>1</v>
      </c>
      <c r="HP61">
        <f>IFERROR(__xludf.DUMMYFUNCTION("""COMPUTED_VALUE"""),1.0)</f>
        <v>1</v>
      </c>
      <c r="HQ61">
        <f>IFERROR(__xludf.DUMMYFUNCTION("""COMPUTED_VALUE"""),1.0)</f>
        <v>1</v>
      </c>
      <c r="HR61">
        <f>IFERROR(__xludf.DUMMYFUNCTION("""COMPUTED_VALUE"""),1.0)</f>
        <v>1</v>
      </c>
      <c r="HS61">
        <f>IFERROR(__xludf.DUMMYFUNCTION("""COMPUTED_VALUE"""),1.0)</f>
        <v>1</v>
      </c>
      <c r="HT61">
        <f>IFERROR(__xludf.DUMMYFUNCTION("""COMPUTED_VALUE"""),1.0)</f>
        <v>1</v>
      </c>
      <c r="HU61">
        <f>IFERROR(__xludf.DUMMYFUNCTION("""COMPUTED_VALUE"""),1.0)</f>
        <v>1</v>
      </c>
      <c r="HV61">
        <f>IFERROR(__xludf.DUMMYFUNCTION("""COMPUTED_VALUE"""),1.0)</f>
        <v>1</v>
      </c>
      <c r="HW61">
        <f>IFERROR(__xludf.DUMMYFUNCTION("""COMPUTED_VALUE"""),1.0)</f>
        <v>1</v>
      </c>
      <c r="HX61">
        <f>IFERROR(__xludf.DUMMYFUNCTION("""COMPUTED_VALUE"""),1.0)</f>
        <v>1</v>
      </c>
      <c r="HY61">
        <f>IFERROR(__xludf.DUMMYFUNCTION("""COMPUTED_VALUE"""),1.0)</f>
        <v>1</v>
      </c>
      <c r="HZ61">
        <f>IFERROR(__xludf.DUMMYFUNCTION("""COMPUTED_VALUE"""),1.0)</f>
        <v>1</v>
      </c>
      <c r="IA61">
        <f>IFERROR(__xludf.DUMMYFUNCTION("""COMPUTED_VALUE"""),1.0)</f>
        <v>1</v>
      </c>
      <c r="IB61">
        <f>IFERROR(__xludf.DUMMYFUNCTION("""COMPUTED_VALUE"""),1.0)</f>
        <v>1</v>
      </c>
      <c r="IC61">
        <f>IFERROR(__xludf.DUMMYFUNCTION("""COMPUTED_VALUE"""),1.0)</f>
        <v>1</v>
      </c>
      <c r="ID61">
        <f>IFERROR(__xludf.DUMMYFUNCTION("""COMPUTED_VALUE"""),1.0)</f>
        <v>1</v>
      </c>
      <c r="IE61">
        <f>IFERROR(__xludf.DUMMYFUNCTION("""COMPUTED_VALUE"""),1.0)</f>
        <v>1</v>
      </c>
      <c r="IF61">
        <f>IFERROR(__xludf.DUMMYFUNCTION("""COMPUTED_VALUE"""),1.0)</f>
        <v>1</v>
      </c>
      <c r="IG61">
        <f>IFERROR(__xludf.DUMMYFUNCTION("""COMPUTED_VALUE"""),1.0)</f>
        <v>1</v>
      </c>
      <c r="IH61">
        <f>IFERROR(__xludf.DUMMYFUNCTION("""COMPUTED_VALUE"""),1.0)</f>
        <v>1</v>
      </c>
      <c r="II61">
        <f>IFERROR(__xludf.DUMMYFUNCTION("""COMPUTED_VALUE"""),1.0)</f>
        <v>1</v>
      </c>
      <c r="IJ61">
        <f>IFERROR(__xludf.DUMMYFUNCTION("""COMPUTED_VALUE"""),0.0)</f>
        <v>0</v>
      </c>
      <c r="IK61" t="str">
        <f>IFERROR(__xludf.DUMMYFUNCTION("""COMPUTED_VALUE"""),"x")</f>
        <v>x</v>
      </c>
      <c r="IL61">
        <f>IFERROR(__xludf.DUMMYFUNCTION("""COMPUTED_VALUE"""),1.0)</f>
        <v>1</v>
      </c>
      <c r="IM61">
        <f>IFERROR(__xludf.DUMMYFUNCTION("""COMPUTED_VALUE"""),1.0)</f>
        <v>1</v>
      </c>
      <c r="IN61">
        <f>IFERROR(__xludf.DUMMYFUNCTION("""COMPUTED_VALUE"""),1.0)</f>
        <v>1</v>
      </c>
      <c r="IO61">
        <f>IFERROR(__xludf.DUMMYFUNCTION("""COMPUTED_VALUE"""),1.0)</f>
        <v>1</v>
      </c>
      <c r="IP61">
        <f>IFERROR(__xludf.DUMMYFUNCTION("""COMPUTED_VALUE"""),1.0)</f>
        <v>1</v>
      </c>
      <c r="IQ61">
        <f>IFERROR(__xludf.DUMMYFUNCTION("""COMPUTED_VALUE"""),1.0)</f>
        <v>1</v>
      </c>
      <c r="IR61">
        <f>IFERROR(__xludf.DUMMYFUNCTION("""COMPUTED_VALUE"""),1.0)</f>
        <v>1</v>
      </c>
      <c r="IS61">
        <f>IFERROR(__xludf.DUMMYFUNCTION("""COMPUTED_VALUE"""),1.0)</f>
        <v>1</v>
      </c>
      <c r="IT61">
        <f>IFERROR(__xludf.DUMMYFUNCTION("""COMPUTED_VALUE"""),1.0)</f>
        <v>1</v>
      </c>
      <c r="IU61">
        <f>IFERROR(__xludf.DUMMYFUNCTION("""COMPUTED_VALUE"""),1.0)</f>
        <v>1</v>
      </c>
      <c r="IV61">
        <f>IFERROR(__xludf.DUMMYFUNCTION("""COMPUTED_VALUE"""),1.0)</f>
        <v>1</v>
      </c>
      <c r="IW61">
        <f>IFERROR(__xludf.DUMMYFUNCTION("""COMPUTED_VALUE"""),1.0)</f>
        <v>1</v>
      </c>
      <c r="IX61">
        <f>IFERROR(__xludf.DUMMYFUNCTION("""COMPUTED_VALUE"""),1.0)</f>
        <v>1</v>
      </c>
      <c r="IY61">
        <f>IFERROR(__xludf.DUMMYFUNCTION("""COMPUTED_VALUE"""),1.0)</f>
        <v>1</v>
      </c>
      <c r="IZ61">
        <f>IFERROR(__xludf.DUMMYFUNCTION("""COMPUTED_VALUE"""),0.0)</f>
        <v>0</v>
      </c>
      <c r="JA61">
        <f>IFERROR(__xludf.DUMMYFUNCTION("""COMPUTED_VALUE"""),0.0)</f>
        <v>0</v>
      </c>
      <c r="JB61">
        <f>IFERROR(__xludf.DUMMYFUNCTION("""COMPUTED_VALUE"""),0.0)</f>
        <v>0</v>
      </c>
      <c r="JC61">
        <f>IFERROR(__xludf.DUMMYFUNCTION("""COMPUTED_VALUE"""),0.0)</f>
        <v>0</v>
      </c>
      <c r="JD61">
        <f>IFERROR(__xludf.DUMMYFUNCTION("""COMPUTED_VALUE"""),0.0)</f>
        <v>0</v>
      </c>
      <c r="JE61">
        <f>IFERROR(__xludf.DUMMYFUNCTION("""COMPUTED_VALUE"""),0.0)</f>
        <v>0</v>
      </c>
      <c r="JF61">
        <f>IFERROR(__xludf.DUMMYFUNCTION("""COMPUTED_VALUE"""),0.0)</f>
        <v>0</v>
      </c>
      <c r="JG61">
        <f>IFERROR(__xludf.DUMMYFUNCTION("""COMPUTED_VALUE"""),0.0)</f>
        <v>0</v>
      </c>
      <c r="JH61">
        <f>IFERROR(__xludf.DUMMYFUNCTION("""COMPUTED_VALUE"""),0.0)</f>
        <v>0</v>
      </c>
      <c r="JI61">
        <f>IFERROR(__xludf.DUMMYFUNCTION("""COMPUTED_VALUE"""),0.0)</f>
        <v>0</v>
      </c>
      <c r="JJ61">
        <f>IFERROR(__xludf.DUMMYFUNCTION("""COMPUTED_VALUE"""),0.0)</f>
        <v>0</v>
      </c>
      <c r="JK61">
        <f>IFERROR(__xludf.DUMMYFUNCTION("""COMPUTED_VALUE"""),0.0)</f>
        <v>0</v>
      </c>
      <c r="JL61">
        <f>IFERROR(__xludf.DUMMYFUNCTION("""COMPUTED_VALUE"""),0.0)</f>
        <v>0</v>
      </c>
      <c r="JM61">
        <f>IFERROR(__xludf.DUMMYFUNCTION("""COMPUTED_VALUE"""),0.0)</f>
        <v>0</v>
      </c>
      <c r="JN61">
        <f>IFERROR(__xludf.DUMMYFUNCTION("""COMPUTED_VALUE"""),0.0)</f>
        <v>0</v>
      </c>
      <c r="JO61">
        <f>IFERROR(__xludf.DUMMYFUNCTION("""COMPUTED_VALUE"""),0.0)</f>
        <v>0</v>
      </c>
      <c r="JP61">
        <f>IFERROR(__xludf.DUMMYFUNCTION("""COMPUTED_VALUE"""),0.0)</f>
        <v>0</v>
      </c>
      <c r="JQ61">
        <f>IFERROR(__xludf.DUMMYFUNCTION("""COMPUTED_VALUE"""),1.0)</f>
        <v>1</v>
      </c>
      <c r="JR61">
        <f>IFERROR(__xludf.DUMMYFUNCTION("""COMPUTED_VALUE"""),0.0)</f>
        <v>0</v>
      </c>
      <c r="JS61" t="str">
        <f>IFERROR(__xludf.DUMMYFUNCTION("""COMPUTED_VALUE"""),"x")</f>
        <v>x</v>
      </c>
      <c r="JT61">
        <f>IFERROR(__xludf.DUMMYFUNCTION("""COMPUTED_VALUE"""),0.0)</f>
        <v>0</v>
      </c>
      <c r="JU61">
        <f>IFERROR(__xludf.DUMMYFUNCTION("""COMPUTED_VALUE"""),0.0)</f>
        <v>0</v>
      </c>
      <c r="JV61">
        <f>IFERROR(__xludf.DUMMYFUNCTION("""COMPUTED_VALUE"""),0.0)</f>
        <v>0</v>
      </c>
      <c r="JW61">
        <f>IFERROR(__xludf.DUMMYFUNCTION("""COMPUTED_VALUE"""),0.0)</f>
        <v>0</v>
      </c>
      <c r="JX61">
        <f>IFERROR(__xludf.DUMMYFUNCTION("""COMPUTED_VALUE"""),0.0)</f>
        <v>0</v>
      </c>
      <c r="JY61">
        <f>IFERROR(__xludf.DUMMYFUNCTION("""COMPUTED_VALUE"""),0.0)</f>
        <v>0</v>
      </c>
      <c r="JZ61">
        <f>IFERROR(__xludf.DUMMYFUNCTION("""COMPUTED_VALUE"""),0.0)</f>
        <v>0</v>
      </c>
      <c r="KA61">
        <f>IFERROR(__xludf.DUMMYFUNCTION("""COMPUTED_VALUE"""),0.0)</f>
        <v>0</v>
      </c>
      <c r="KB61">
        <f>IFERROR(__xludf.DUMMYFUNCTION("""COMPUTED_VALUE"""),0.0)</f>
        <v>0</v>
      </c>
      <c r="KC61">
        <f>IFERROR(__xludf.DUMMYFUNCTION("""COMPUTED_VALUE"""),0.0)</f>
        <v>0</v>
      </c>
      <c r="KD61">
        <f>IFERROR(__xludf.DUMMYFUNCTION("""COMPUTED_VALUE"""),0.0)</f>
        <v>0</v>
      </c>
      <c r="KE61">
        <f>IFERROR(__xludf.DUMMYFUNCTION("""COMPUTED_VALUE"""),0.0)</f>
        <v>0</v>
      </c>
      <c r="KF61">
        <f>IFERROR(__xludf.DUMMYFUNCTION("""COMPUTED_VALUE"""),0.0)</f>
        <v>0</v>
      </c>
      <c r="KG61">
        <f>IFERROR(__xludf.DUMMYFUNCTION("""COMPUTED_VALUE"""),0.0)</f>
        <v>0</v>
      </c>
      <c r="KH61">
        <f>IFERROR(__xludf.DUMMYFUNCTION("""COMPUTED_VALUE"""),0.0)</f>
        <v>0</v>
      </c>
      <c r="KI61">
        <f>IFERROR(__xludf.DUMMYFUNCTION("""COMPUTED_VALUE"""),0.0)</f>
        <v>0</v>
      </c>
      <c r="KJ61">
        <f>IFERROR(__xludf.DUMMYFUNCTION("""COMPUTED_VALUE"""),0.0)</f>
        <v>0</v>
      </c>
      <c r="KK61">
        <f>IFERROR(__xludf.DUMMYFUNCTION("""COMPUTED_VALUE"""),0.0)</f>
        <v>0</v>
      </c>
      <c r="KL61">
        <f>IFERROR(__xludf.DUMMYFUNCTION("""COMPUTED_VALUE"""),0.0)</f>
        <v>0</v>
      </c>
      <c r="KM61">
        <f>IFERROR(__xludf.DUMMYFUNCTION("""COMPUTED_VALUE"""),0.0)</f>
        <v>0</v>
      </c>
      <c r="KN61">
        <f>IFERROR(__xludf.DUMMYFUNCTION("""COMPUTED_VALUE"""),0.0)</f>
        <v>0</v>
      </c>
      <c r="KO61">
        <f>IFERROR(__xludf.DUMMYFUNCTION("""COMPUTED_VALUE"""),0.0)</f>
        <v>0</v>
      </c>
      <c r="KP61">
        <f>IFERROR(__xludf.DUMMYFUNCTION("""COMPUTED_VALUE"""),0.0)</f>
        <v>0</v>
      </c>
      <c r="KQ61">
        <f>IFERROR(__xludf.DUMMYFUNCTION("""COMPUTED_VALUE"""),0.0)</f>
        <v>0</v>
      </c>
      <c r="KR61">
        <f>IFERROR(__xludf.DUMMYFUNCTION("""COMPUTED_VALUE"""),0.0)</f>
        <v>0</v>
      </c>
      <c r="KS61">
        <f>IFERROR(__xludf.DUMMYFUNCTION("""COMPUTED_VALUE"""),0.0)</f>
        <v>0</v>
      </c>
      <c r="KT61">
        <f>IFERROR(__xludf.DUMMYFUNCTION("""COMPUTED_VALUE"""),0.0)</f>
        <v>0</v>
      </c>
      <c r="KU61">
        <f>IFERROR(__xludf.DUMMYFUNCTION("""COMPUTED_VALUE"""),0.0)</f>
        <v>0</v>
      </c>
      <c r="KV61">
        <f>IFERROR(__xludf.DUMMYFUNCTION("""COMPUTED_VALUE"""),0.0)</f>
        <v>0</v>
      </c>
      <c r="KW61">
        <f>IFERROR(__xludf.DUMMYFUNCTION("""COMPUTED_VALUE"""),0.0)</f>
        <v>0</v>
      </c>
      <c r="KX61">
        <f>IFERROR(__xludf.DUMMYFUNCTION("""COMPUTED_VALUE"""),0.0)</f>
        <v>0</v>
      </c>
      <c r="KY61">
        <f>IFERROR(__xludf.DUMMYFUNCTION("""COMPUTED_VALUE"""),0.0)</f>
        <v>0</v>
      </c>
      <c r="KZ61" t="str">
        <f>IFERROR(__xludf.DUMMYFUNCTION("""COMPUTED_VALUE"""),"x")</f>
        <v>x</v>
      </c>
      <c r="LA61">
        <f>IFERROR(__xludf.DUMMYFUNCTION("""COMPUTED_VALUE"""),0.0)</f>
        <v>0</v>
      </c>
      <c r="LB61">
        <f>IFERROR(__xludf.DUMMYFUNCTION("""COMPUTED_VALUE"""),0.0)</f>
        <v>0</v>
      </c>
      <c r="LC61">
        <f>IFERROR(__xludf.DUMMYFUNCTION("""COMPUTED_VALUE"""),0.0)</f>
        <v>0</v>
      </c>
      <c r="LD61">
        <f>IFERROR(__xludf.DUMMYFUNCTION("""COMPUTED_VALUE"""),0.0)</f>
        <v>0</v>
      </c>
      <c r="LE61">
        <f>IFERROR(__xludf.DUMMYFUNCTION("""COMPUTED_VALUE"""),0.0)</f>
        <v>0</v>
      </c>
      <c r="LF61">
        <f>IFERROR(__xludf.DUMMYFUNCTION("""COMPUTED_VALUE"""),0.0)</f>
        <v>0</v>
      </c>
      <c r="LG61">
        <f>IFERROR(__xludf.DUMMYFUNCTION("""COMPUTED_VALUE"""),0.0)</f>
        <v>0</v>
      </c>
      <c r="LH61">
        <f>IFERROR(__xludf.DUMMYFUNCTION("""COMPUTED_VALUE"""),0.0)</f>
        <v>0</v>
      </c>
      <c r="LI61">
        <f>IFERROR(__xludf.DUMMYFUNCTION("""COMPUTED_VALUE"""),0.0)</f>
        <v>0</v>
      </c>
      <c r="LJ61">
        <f>IFERROR(__xludf.DUMMYFUNCTION("""COMPUTED_VALUE"""),0.0)</f>
        <v>0</v>
      </c>
      <c r="LK61">
        <f>IFERROR(__xludf.DUMMYFUNCTION("""COMPUTED_VALUE"""),0.0)</f>
        <v>0</v>
      </c>
      <c r="LL61">
        <f>IFERROR(__xludf.DUMMYFUNCTION("""COMPUTED_VALUE"""),0.0)</f>
        <v>0</v>
      </c>
      <c r="LM61">
        <f>IFERROR(__xludf.DUMMYFUNCTION("""COMPUTED_VALUE"""),0.0)</f>
        <v>0</v>
      </c>
      <c r="LN61">
        <f>IFERROR(__xludf.DUMMYFUNCTION("""COMPUTED_VALUE"""),0.0)</f>
        <v>0</v>
      </c>
      <c r="LO61">
        <f>IFERROR(__xludf.DUMMYFUNCTION("""COMPUTED_VALUE"""),0.0)</f>
        <v>0</v>
      </c>
      <c r="LP61">
        <f>IFERROR(__xludf.DUMMYFUNCTION("""COMPUTED_VALUE"""),0.0)</f>
        <v>0</v>
      </c>
      <c r="LQ61" t="str">
        <f>IFERROR(__xludf.DUMMYFUNCTION("""COMPUTED_VALUE"""),"x")</f>
        <v>x</v>
      </c>
      <c r="LR61">
        <f>IFERROR(__xludf.DUMMYFUNCTION("""COMPUTED_VALUE"""),0.0)</f>
        <v>0</v>
      </c>
      <c r="LS61">
        <f>IFERROR(__xludf.DUMMYFUNCTION("""COMPUTED_VALUE"""),0.0)</f>
        <v>0</v>
      </c>
      <c r="LT61">
        <f>IFERROR(__xludf.DUMMYFUNCTION("""COMPUTED_VALUE"""),0.0)</f>
        <v>0</v>
      </c>
      <c r="LU61">
        <f>IFERROR(__xludf.DUMMYFUNCTION("""COMPUTED_VALUE"""),0.0)</f>
        <v>0</v>
      </c>
      <c r="LV61">
        <f>IFERROR(__xludf.DUMMYFUNCTION("""COMPUTED_VALUE"""),0.0)</f>
        <v>0</v>
      </c>
      <c r="LW61">
        <f>IFERROR(__xludf.DUMMYFUNCTION("""COMPUTED_VALUE"""),0.0)</f>
        <v>0</v>
      </c>
      <c r="LX61">
        <f>IFERROR(__xludf.DUMMYFUNCTION("""COMPUTED_VALUE"""),0.0)</f>
        <v>0</v>
      </c>
      <c r="LY61">
        <f>IFERROR(__xludf.DUMMYFUNCTION("""COMPUTED_VALUE"""),0.0)</f>
        <v>0</v>
      </c>
      <c r="LZ61">
        <f>IFERROR(__xludf.DUMMYFUNCTION("""COMPUTED_VALUE"""),0.0)</f>
        <v>0</v>
      </c>
      <c r="MA61">
        <f>IFERROR(__xludf.DUMMYFUNCTION("""COMPUTED_VALUE"""),0.0)</f>
        <v>0</v>
      </c>
      <c r="MB61">
        <f>IFERROR(__xludf.DUMMYFUNCTION("""COMPUTED_VALUE"""),0.0)</f>
        <v>0</v>
      </c>
      <c r="MC61">
        <f>IFERROR(__xludf.DUMMYFUNCTION("""COMPUTED_VALUE"""),0.0)</f>
        <v>0</v>
      </c>
      <c r="MD61">
        <f>IFERROR(__xludf.DUMMYFUNCTION("""COMPUTED_VALUE"""),0.0)</f>
        <v>0</v>
      </c>
      <c r="ME61">
        <f>IFERROR(__xludf.DUMMYFUNCTION("""COMPUTED_VALUE"""),0.0)</f>
        <v>0</v>
      </c>
      <c r="MF61">
        <f>IFERROR(__xludf.DUMMYFUNCTION("""COMPUTED_VALUE"""),0.0)</f>
        <v>0</v>
      </c>
      <c r="MG61">
        <f>IFERROR(__xludf.DUMMYFUNCTION("""COMPUTED_VALUE"""),0.0)</f>
        <v>0</v>
      </c>
      <c r="MH61">
        <f>IFERROR(__xludf.DUMMYFUNCTION("""COMPUTED_VALUE"""),0.0)</f>
        <v>0</v>
      </c>
      <c r="MI61">
        <f>IFERROR(__xludf.DUMMYFUNCTION("""COMPUTED_VALUE"""),0.0)</f>
        <v>0</v>
      </c>
      <c r="MJ61">
        <f>IFERROR(__xludf.DUMMYFUNCTION("""COMPUTED_VALUE"""),0.0)</f>
        <v>0</v>
      </c>
      <c r="MK61">
        <f>IFERROR(__xludf.DUMMYFUNCTION("""COMPUTED_VALUE"""),0.0)</f>
        <v>0</v>
      </c>
      <c r="ML61">
        <f>IFERROR(__xludf.DUMMYFUNCTION("""COMPUTED_VALUE"""),0.0)</f>
        <v>0</v>
      </c>
      <c r="MM61">
        <f>IFERROR(__xludf.DUMMYFUNCTION("""COMPUTED_VALUE"""),0.0)</f>
        <v>0</v>
      </c>
      <c r="MN61">
        <f>IFERROR(__xludf.DUMMYFUNCTION("""COMPUTED_VALUE"""),0.0)</f>
        <v>0</v>
      </c>
      <c r="MO61">
        <f>IFERROR(__xludf.DUMMYFUNCTION("""COMPUTED_VALUE"""),0.0)</f>
        <v>0</v>
      </c>
      <c r="MP61">
        <f>IFERROR(__xludf.DUMMYFUNCTION("""COMPUTED_VALUE"""),0.0)</f>
        <v>0</v>
      </c>
      <c r="MQ61">
        <f>IFERROR(__xludf.DUMMYFUNCTION("""COMPUTED_VALUE"""),0.0)</f>
        <v>0</v>
      </c>
      <c r="MR61">
        <f>IFERROR(__xludf.DUMMYFUNCTION("""COMPUTED_VALUE"""),0.0)</f>
        <v>0</v>
      </c>
      <c r="MS61">
        <f>IFERROR(__xludf.DUMMYFUNCTION("""COMPUTED_VALUE"""),0.0)</f>
        <v>0</v>
      </c>
      <c r="MT61" t="str">
        <f>IFERROR(__xludf.DUMMYFUNCTION("""COMPUTED_VALUE"""),"x")</f>
        <v>x</v>
      </c>
      <c r="MU61">
        <f>IFERROR(__xludf.DUMMYFUNCTION("""COMPUTED_VALUE"""),0.0)</f>
        <v>0</v>
      </c>
      <c r="MV61">
        <f>IFERROR(__xludf.DUMMYFUNCTION("""COMPUTED_VALUE"""),0.0)</f>
        <v>0</v>
      </c>
      <c r="MW61">
        <f>IFERROR(__xludf.DUMMYFUNCTION("""COMPUTED_VALUE"""),0.0)</f>
        <v>0</v>
      </c>
      <c r="MX61">
        <f>IFERROR(__xludf.DUMMYFUNCTION("""COMPUTED_VALUE"""),0.0)</f>
        <v>0</v>
      </c>
      <c r="MY61">
        <f>IFERROR(__xludf.DUMMYFUNCTION("""COMPUTED_VALUE"""),0.0)</f>
        <v>0</v>
      </c>
      <c r="MZ61">
        <f>IFERROR(__xludf.DUMMYFUNCTION("""COMPUTED_VALUE"""),0.0)</f>
        <v>0</v>
      </c>
      <c r="NA61">
        <f>IFERROR(__xludf.DUMMYFUNCTION("""COMPUTED_VALUE"""),0.0)</f>
        <v>0</v>
      </c>
      <c r="NB61">
        <f>IFERROR(__xludf.DUMMYFUNCTION("""COMPUTED_VALUE"""),0.0)</f>
        <v>0</v>
      </c>
      <c r="NC61">
        <f>IFERROR(__xludf.DUMMYFUNCTION("""COMPUTED_VALUE"""),0.0)</f>
        <v>0</v>
      </c>
      <c r="ND61">
        <f>IFERROR(__xludf.DUMMYFUNCTION("""COMPUTED_VALUE"""),0.0)</f>
        <v>0</v>
      </c>
      <c r="NE61">
        <f>IFERROR(__xludf.DUMMYFUNCTION("""COMPUTED_VALUE"""),0.0)</f>
        <v>0</v>
      </c>
      <c r="NF61">
        <f>IFERROR(__xludf.DUMMYFUNCTION("""COMPUTED_VALUE"""),0.0)</f>
        <v>0</v>
      </c>
      <c r="NG61">
        <f>IFERROR(__xludf.DUMMYFUNCTION("""COMPUTED_VALUE"""),0.0)</f>
        <v>0</v>
      </c>
      <c r="NH61">
        <f>IFERROR(__xludf.DUMMYFUNCTION("""COMPUTED_VALUE"""),0.0)</f>
        <v>0</v>
      </c>
      <c r="NI61">
        <f>IFERROR(__xludf.DUMMYFUNCTION("""COMPUTED_VALUE"""),0.0)</f>
        <v>0</v>
      </c>
      <c r="NJ61">
        <f>IFERROR(__xludf.DUMMYFUNCTION("""COMPUTED_VALUE"""),0.0)</f>
        <v>0</v>
      </c>
      <c r="NK61">
        <f>IFERROR(__xludf.DUMMYFUNCTION("""COMPUTED_VALUE"""),0.0)</f>
        <v>0</v>
      </c>
      <c r="NL61">
        <f>IFERROR(__xludf.DUMMYFUNCTION("""COMPUTED_VALUE"""),0.0)</f>
        <v>0</v>
      </c>
      <c r="NM61">
        <f>IFERROR(__xludf.DUMMYFUNCTION("""COMPUTED_VALUE"""),0.0)</f>
        <v>0</v>
      </c>
      <c r="NN61">
        <f>IFERROR(__xludf.DUMMYFUNCTION("""COMPUTED_VALUE"""),0.0)</f>
        <v>0</v>
      </c>
      <c r="NO61">
        <f>IFERROR(__xludf.DUMMYFUNCTION("""COMPUTED_VALUE"""),0.0)</f>
        <v>0</v>
      </c>
      <c r="NP61">
        <f>IFERROR(__xludf.DUMMYFUNCTION("""COMPUTED_VALUE"""),0.0)</f>
        <v>0</v>
      </c>
      <c r="NQ61">
        <f>IFERROR(__xludf.DUMMYFUNCTION("""COMPUTED_VALUE"""),0.0)</f>
        <v>0</v>
      </c>
      <c r="NR61">
        <f>IFERROR(__xludf.DUMMYFUNCTION("""COMPUTED_VALUE"""),0.0)</f>
        <v>0</v>
      </c>
    </row>
    <row r="62" ht="15.75" customHeight="1">
      <c r="A62">
        <f>IFERROR(__xludf.DUMMYFUNCTION("""COMPUTED_VALUE"""),61.0)</f>
        <v>61</v>
      </c>
      <c r="B62" t="str">
        <f>IFERROR(__xludf.DUMMYFUNCTION("""COMPUTED_VALUE"""),"aleksa003mladenovic")</f>
        <v>aleksa003mladenovic</v>
      </c>
      <c r="C62" t="str">
        <f>IFERROR(__xludf.DUMMYFUNCTION("""COMPUTED_VALUE"""),"Aleksa")</f>
        <v>Aleksa</v>
      </c>
      <c r="D62" t="str">
        <f>IFERROR(__xludf.DUMMYFUNCTION("""COMPUTED_VALUE"""),"Mladenović")</f>
        <v>Mladenović</v>
      </c>
      <c r="E62">
        <f>IFERROR(__xludf.DUMMYFUNCTION("""COMPUTED_VALUE"""),100.0)</f>
        <v>100</v>
      </c>
      <c r="F62" t="str">
        <f>IFERROR(__xludf.DUMMYFUNCTION("""COMPUTED_VALUE"""),"ODOBREN")</f>
        <v>ODOBREN</v>
      </c>
      <c r="G62" t="str">
        <f>IFERROR(__xludf.DUMMYFUNCTION("""COMPUTED_VALUE"""),"Niš")</f>
        <v>Niš</v>
      </c>
      <c r="H62" t="str">
        <f>IFERROR(__xludf.DUMMYFUNCTION("""COMPUTED_VALUE"""),"Elektrotehnička škola Mija Stanimirović")</f>
        <v>Elektrotehnička škola Mija Stanimirović</v>
      </c>
      <c r="I62" t="str">
        <f>IFERROR(__xludf.DUMMYFUNCTION("""COMPUTED_VALUE"""),"II")</f>
        <v>II</v>
      </c>
      <c r="J62" t="str">
        <f>IFERROR(__xludf.DUMMYFUNCTION("""COMPUTED_VALUE"""),"B")</f>
        <v>B</v>
      </c>
      <c r="K62" t="str">
        <f>IFERROR(__xludf.DUMMYFUNCTION("""COMPUTED_VALUE"""),"Goran Lučić")</f>
        <v>Goran Lučić</v>
      </c>
      <c r="L62" t="str">
        <f>IFERROR(__xludf.DUMMYFUNCTION("""COMPUTED_VALUE"""),"x")</f>
        <v>x</v>
      </c>
      <c r="M62">
        <f>IFERROR(__xludf.DUMMYFUNCTION("""COMPUTED_VALUE"""),100.0)</f>
        <v>100</v>
      </c>
      <c r="N62" t="str">
        <f>IFERROR(__xludf.DUMMYFUNCTION("""COMPUTED_VALUE"""),"-")</f>
        <v>-</v>
      </c>
      <c r="O62">
        <f>IFERROR(__xludf.DUMMYFUNCTION("""COMPUTED_VALUE"""),0.0)</f>
        <v>0</v>
      </c>
      <c r="P62" t="str">
        <f>IFERROR(__xludf.DUMMYFUNCTION("""COMPUTED_VALUE"""),"-")</f>
        <v>-</v>
      </c>
      <c r="Q62" t="str">
        <f>IFERROR(__xludf.DUMMYFUNCTION("""COMPUTED_VALUE"""),"-")</f>
        <v>-</v>
      </c>
      <c r="R62" t="str">
        <f>IFERROR(__xludf.DUMMYFUNCTION("""COMPUTED_VALUE"""),"-")</f>
        <v>-</v>
      </c>
      <c r="S62" t="str">
        <f>IFERROR(__xludf.DUMMYFUNCTION("""COMPUTED_VALUE"""),"x")</f>
        <v>x</v>
      </c>
      <c r="T62" t="str">
        <f>IFERROR(__xludf.DUMMYFUNCTION("""COMPUTED_VALUE"""),"x")</f>
        <v>x</v>
      </c>
      <c r="U62" t="str">
        <f>IFERROR(__xludf.DUMMYFUNCTION("""COMPUTED_VALUE"""),"OK")</f>
        <v>OK</v>
      </c>
      <c r="V62" t="str">
        <f>IFERROR(__xludf.DUMMYFUNCTION("""COMPUTED_VALUE"""),"OK")</f>
        <v>OK</v>
      </c>
      <c r="W62" t="str">
        <f>IFERROR(__xludf.DUMMYFUNCTION("""COMPUTED_VALUE"""),"OK")</f>
        <v>OK</v>
      </c>
      <c r="X62" t="str">
        <f>IFERROR(__xludf.DUMMYFUNCTION("""COMPUTED_VALUE"""),"OK")</f>
        <v>OK</v>
      </c>
      <c r="Y62" t="str">
        <f>IFERROR(__xludf.DUMMYFUNCTION("""COMPUTED_VALUE"""),"OK")</f>
        <v>OK</v>
      </c>
      <c r="Z62" t="str">
        <f>IFERROR(__xludf.DUMMYFUNCTION("""COMPUTED_VALUE"""),"OK")</f>
        <v>OK</v>
      </c>
      <c r="AA62" t="str">
        <f>IFERROR(__xludf.DUMMYFUNCTION("""COMPUTED_VALUE"""),"OK")</f>
        <v>OK</v>
      </c>
      <c r="AB62" t="str">
        <f>IFERROR(__xludf.DUMMYFUNCTION("""COMPUTED_VALUE"""),"OK")</f>
        <v>OK</v>
      </c>
      <c r="AC62" t="str">
        <f>IFERROR(__xludf.DUMMYFUNCTION("""COMPUTED_VALUE"""),"OK")</f>
        <v>OK</v>
      </c>
      <c r="AD62" t="str">
        <f>IFERROR(__xludf.DUMMYFUNCTION("""COMPUTED_VALUE"""),"OK")</f>
        <v>OK</v>
      </c>
      <c r="AE62" t="str">
        <f>IFERROR(__xludf.DUMMYFUNCTION("""COMPUTED_VALUE"""),"OK")</f>
        <v>OK</v>
      </c>
      <c r="AF62" t="str">
        <f>IFERROR(__xludf.DUMMYFUNCTION("""COMPUTED_VALUE"""),"OK")</f>
        <v>OK</v>
      </c>
      <c r="AG62" t="str">
        <f>IFERROR(__xludf.DUMMYFUNCTION("""COMPUTED_VALUE"""),"OK")</f>
        <v>OK</v>
      </c>
      <c r="AH62" t="str">
        <f>IFERROR(__xludf.DUMMYFUNCTION("""COMPUTED_VALUE"""),"OK")</f>
        <v>OK</v>
      </c>
      <c r="AI62" t="str">
        <f>IFERROR(__xludf.DUMMYFUNCTION("""COMPUTED_VALUE"""),"OK")</f>
        <v>OK</v>
      </c>
      <c r="AJ62" t="str">
        <f>IFERROR(__xludf.DUMMYFUNCTION("""COMPUTED_VALUE"""),"OK")</f>
        <v>OK</v>
      </c>
      <c r="AK62" t="str">
        <f>IFERROR(__xludf.DUMMYFUNCTION("""COMPUTED_VALUE"""),"OK")</f>
        <v>OK</v>
      </c>
      <c r="AL62" t="str">
        <f>IFERROR(__xludf.DUMMYFUNCTION("""COMPUTED_VALUE"""),"OK")</f>
        <v>OK</v>
      </c>
      <c r="AM62" t="str">
        <f>IFERROR(__xludf.DUMMYFUNCTION("""COMPUTED_VALUE"""),"OK")</f>
        <v>OK</v>
      </c>
      <c r="AN62" t="str">
        <f>IFERROR(__xludf.DUMMYFUNCTION("""COMPUTED_VALUE"""),"OK")</f>
        <v>OK</v>
      </c>
      <c r="AO62" t="str">
        <f>IFERROR(__xludf.DUMMYFUNCTION("""COMPUTED_VALUE"""),"OK")</f>
        <v>OK</v>
      </c>
      <c r="AP62" t="str">
        <f>IFERROR(__xludf.DUMMYFUNCTION("""COMPUTED_VALUE"""),"OK")</f>
        <v>OK</v>
      </c>
      <c r="AQ62" t="str">
        <f>IFERROR(__xludf.DUMMYFUNCTION("""COMPUTED_VALUE"""),"OK")</f>
        <v>OK</v>
      </c>
      <c r="AR62" t="str">
        <f>IFERROR(__xludf.DUMMYFUNCTION("""COMPUTED_VALUE"""),"OK")</f>
        <v>OK</v>
      </c>
      <c r="AS62" t="str">
        <f>IFERROR(__xludf.DUMMYFUNCTION("""COMPUTED_VALUE"""),"OK")</f>
        <v>OK</v>
      </c>
      <c r="AT62" t="str">
        <f>IFERROR(__xludf.DUMMYFUNCTION("""COMPUTED_VALUE"""),"OK")</f>
        <v>OK</v>
      </c>
      <c r="AU62" t="str">
        <f>IFERROR(__xludf.DUMMYFUNCTION("""COMPUTED_VALUE"""),"OK")</f>
        <v>OK</v>
      </c>
      <c r="AV62" t="str">
        <f>IFERROR(__xludf.DUMMYFUNCTION("""COMPUTED_VALUE"""),"OK")</f>
        <v>OK</v>
      </c>
      <c r="AW62" t="str">
        <f>IFERROR(__xludf.DUMMYFUNCTION("""COMPUTED_VALUE"""),"OK")</f>
        <v>OK</v>
      </c>
      <c r="AX62" t="str">
        <f>IFERROR(__xludf.DUMMYFUNCTION("""COMPUTED_VALUE"""),"OK")</f>
        <v>OK</v>
      </c>
      <c r="AY62" t="str">
        <f>IFERROR(__xludf.DUMMYFUNCTION("""COMPUTED_VALUE"""),"OK")</f>
        <v>OK</v>
      </c>
      <c r="AZ62" t="str">
        <f>IFERROR(__xludf.DUMMYFUNCTION("""COMPUTED_VALUE"""),"OK")</f>
        <v>OK</v>
      </c>
      <c r="BA62" t="str">
        <f>IFERROR(__xludf.DUMMYFUNCTION("""COMPUTED_VALUE"""),"OK")</f>
        <v>OK</v>
      </c>
      <c r="BB62" t="str">
        <f>IFERROR(__xludf.DUMMYFUNCTION("""COMPUTED_VALUE"""),"OK")</f>
        <v>OK</v>
      </c>
      <c r="BC62" t="str">
        <f>IFERROR(__xludf.DUMMYFUNCTION("""COMPUTED_VALUE"""),"OK")</f>
        <v>OK</v>
      </c>
      <c r="BD62" t="str">
        <f>IFERROR(__xludf.DUMMYFUNCTION("""COMPUTED_VALUE"""),"OK")</f>
        <v>OK</v>
      </c>
      <c r="BE62" t="str">
        <f>IFERROR(__xludf.DUMMYFUNCTION("""COMPUTED_VALUE"""),"OK")</f>
        <v>OK</v>
      </c>
      <c r="BF62" t="str">
        <f>IFERROR(__xludf.DUMMYFUNCTION("""COMPUTED_VALUE"""),"OK")</f>
        <v>OK</v>
      </c>
      <c r="BG62" t="str">
        <f>IFERROR(__xludf.DUMMYFUNCTION("""COMPUTED_VALUE"""),"OK")</f>
        <v>OK</v>
      </c>
      <c r="BH62" t="str">
        <f>IFERROR(__xludf.DUMMYFUNCTION("""COMPUTED_VALUE"""),"OK")</f>
        <v>OK</v>
      </c>
      <c r="BI62" t="str">
        <f>IFERROR(__xludf.DUMMYFUNCTION("""COMPUTED_VALUE"""),"OK")</f>
        <v>OK</v>
      </c>
      <c r="BJ62" t="str">
        <f>IFERROR(__xludf.DUMMYFUNCTION("""COMPUTED_VALUE"""),"OK")</f>
        <v>OK</v>
      </c>
      <c r="BK62" t="str">
        <f>IFERROR(__xludf.DUMMYFUNCTION("""COMPUTED_VALUE"""),"x")</f>
        <v>x</v>
      </c>
      <c r="BL62" t="str">
        <f>IFERROR(__xludf.DUMMYFUNCTION("""COMPUTED_VALUE"""),"-")</f>
        <v>-</v>
      </c>
      <c r="BM62" t="str">
        <f>IFERROR(__xludf.DUMMYFUNCTION("""COMPUTED_VALUE"""),"-")</f>
        <v>-</v>
      </c>
      <c r="BN62" t="str">
        <f>IFERROR(__xludf.DUMMYFUNCTION("""COMPUTED_VALUE"""),"-")</f>
        <v>-</v>
      </c>
      <c r="BO62" t="str">
        <f>IFERROR(__xludf.DUMMYFUNCTION("""COMPUTED_VALUE"""),"-")</f>
        <v>-</v>
      </c>
      <c r="BP62" t="str">
        <f>IFERROR(__xludf.DUMMYFUNCTION("""COMPUTED_VALUE"""),"-")</f>
        <v>-</v>
      </c>
      <c r="BQ62" t="str">
        <f>IFERROR(__xludf.DUMMYFUNCTION("""COMPUTED_VALUE"""),"-")</f>
        <v>-</v>
      </c>
      <c r="BR62" t="str">
        <f>IFERROR(__xludf.DUMMYFUNCTION("""COMPUTED_VALUE"""),"-")</f>
        <v>-</v>
      </c>
      <c r="BS62" t="str">
        <f>IFERROR(__xludf.DUMMYFUNCTION("""COMPUTED_VALUE"""),"-")</f>
        <v>-</v>
      </c>
      <c r="BT62" t="str">
        <f>IFERROR(__xludf.DUMMYFUNCTION("""COMPUTED_VALUE"""),"-")</f>
        <v>-</v>
      </c>
      <c r="BU62" t="str">
        <f>IFERROR(__xludf.DUMMYFUNCTION("""COMPUTED_VALUE"""),"-")</f>
        <v>-</v>
      </c>
      <c r="BV62" t="str">
        <f>IFERROR(__xludf.DUMMYFUNCTION("""COMPUTED_VALUE"""),"-")</f>
        <v>-</v>
      </c>
      <c r="BW62" t="str">
        <f>IFERROR(__xludf.DUMMYFUNCTION("""COMPUTED_VALUE"""),"-")</f>
        <v>-</v>
      </c>
      <c r="BX62" t="str">
        <f>IFERROR(__xludf.DUMMYFUNCTION("""COMPUTED_VALUE"""),"-")</f>
        <v>-</v>
      </c>
      <c r="BY62" t="str">
        <f>IFERROR(__xludf.DUMMYFUNCTION("""COMPUTED_VALUE"""),"-")</f>
        <v>-</v>
      </c>
      <c r="BZ62" t="str">
        <f>IFERROR(__xludf.DUMMYFUNCTION("""COMPUTED_VALUE"""),"-")</f>
        <v>-</v>
      </c>
      <c r="CA62" t="str">
        <f>IFERROR(__xludf.DUMMYFUNCTION("""COMPUTED_VALUE"""),"-")</f>
        <v>-</v>
      </c>
      <c r="CB62" t="str">
        <f>IFERROR(__xludf.DUMMYFUNCTION("""COMPUTED_VALUE"""),"-")</f>
        <v>-</v>
      </c>
      <c r="CC62" t="str">
        <f>IFERROR(__xludf.DUMMYFUNCTION("""COMPUTED_VALUE"""),"-")</f>
        <v>-</v>
      </c>
      <c r="CD62" t="str">
        <f>IFERROR(__xludf.DUMMYFUNCTION("""COMPUTED_VALUE"""),"-")</f>
        <v>-</v>
      </c>
      <c r="CE62" t="str">
        <f>IFERROR(__xludf.DUMMYFUNCTION("""COMPUTED_VALUE"""),"-")</f>
        <v>-</v>
      </c>
      <c r="CF62" t="str">
        <f>IFERROR(__xludf.DUMMYFUNCTION("""COMPUTED_VALUE"""),"-")</f>
        <v>-</v>
      </c>
      <c r="CG62" t="str">
        <f>IFERROR(__xludf.DUMMYFUNCTION("""COMPUTED_VALUE"""),"-")</f>
        <v>-</v>
      </c>
      <c r="CH62" t="str">
        <f>IFERROR(__xludf.DUMMYFUNCTION("""COMPUTED_VALUE"""),"-")</f>
        <v>-</v>
      </c>
      <c r="CI62" t="str">
        <f>IFERROR(__xludf.DUMMYFUNCTION("""COMPUTED_VALUE"""),"-")</f>
        <v>-</v>
      </c>
      <c r="CJ62" t="str">
        <f>IFERROR(__xludf.DUMMYFUNCTION("""COMPUTED_VALUE"""),"-")</f>
        <v>-</v>
      </c>
      <c r="CK62" t="str">
        <f>IFERROR(__xludf.DUMMYFUNCTION("""COMPUTED_VALUE"""),"-")</f>
        <v>-</v>
      </c>
      <c r="CL62" t="str">
        <f>IFERROR(__xludf.DUMMYFUNCTION("""COMPUTED_VALUE"""),"-")</f>
        <v>-</v>
      </c>
      <c r="CM62" t="str">
        <f>IFERROR(__xludf.DUMMYFUNCTION("""COMPUTED_VALUE"""),"-")</f>
        <v>-</v>
      </c>
      <c r="CN62" t="str">
        <f>IFERROR(__xludf.DUMMYFUNCTION("""COMPUTED_VALUE"""),"-")</f>
        <v>-</v>
      </c>
      <c r="CO62" t="str">
        <f>IFERROR(__xludf.DUMMYFUNCTION("""COMPUTED_VALUE"""),"-")</f>
        <v>-</v>
      </c>
      <c r="CP62" t="str">
        <f>IFERROR(__xludf.DUMMYFUNCTION("""COMPUTED_VALUE"""),"-")</f>
        <v>-</v>
      </c>
      <c r="CQ62" t="str">
        <f>IFERROR(__xludf.DUMMYFUNCTION("""COMPUTED_VALUE"""),"-")</f>
        <v>-</v>
      </c>
      <c r="CR62" t="str">
        <f>IFERROR(__xludf.DUMMYFUNCTION("""COMPUTED_VALUE"""),"-")</f>
        <v>-</v>
      </c>
      <c r="CS62" t="str">
        <f>IFERROR(__xludf.DUMMYFUNCTION("""COMPUTED_VALUE"""),"x")</f>
        <v>x</v>
      </c>
      <c r="CT62" t="str">
        <f>IFERROR(__xludf.DUMMYFUNCTION("""COMPUTED_VALUE"""),"OK")</f>
        <v>OK</v>
      </c>
      <c r="CU62" t="str">
        <f>IFERROR(__xludf.DUMMYFUNCTION("""COMPUTED_VALUE"""),"OK")</f>
        <v>OK</v>
      </c>
      <c r="CV62" t="str">
        <f>IFERROR(__xludf.DUMMYFUNCTION("""COMPUTED_VALUE"""),"OK")</f>
        <v>OK</v>
      </c>
      <c r="CW62" t="str">
        <f>IFERROR(__xludf.DUMMYFUNCTION("""COMPUTED_VALUE"""),"OK")</f>
        <v>OK</v>
      </c>
      <c r="CX62" t="str">
        <f>IFERROR(__xludf.DUMMYFUNCTION("""COMPUTED_VALUE"""),"WA")</f>
        <v>WA</v>
      </c>
      <c r="CY62" t="str">
        <f>IFERROR(__xludf.DUMMYFUNCTION("""COMPUTED_VALUE"""),"OK")</f>
        <v>OK</v>
      </c>
      <c r="CZ62" t="str">
        <f>IFERROR(__xludf.DUMMYFUNCTION("""COMPUTED_VALUE"""),"OK")</f>
        <v>OK</v>
      </c>
      <c r="DA62" t="str">
        <f>IFERROR(__xludf.DUMMYFUNCTION("""COMPUTED_VALUE"""),"TLE")</f>
        <v>TLE</v>
      </c>
      <c r="DB62" t="str">
        <f>IFERROR(__xludf.DUMMYFUNCTION("""COMPUTED_VALUE"""),"TLE")</f>
        <v>TLE</v>
      </c>
      <c r="DC62" t="str">
        <f>IFERROR(__xludf.DUMMYFUNCTION("""COMPUTED_VALUE"""),"TLE")</f>
        <v>TLE</v>
      </c>
      <c r="DD62" t="str">
        <f>IFERROR(__xludf.DUMMYFUNCTION("""COMPUTED_VALUE"""),"TLE")</f>
        <v>TLE</v>
      </c>
      <c r="DE62" t="str">
        <f>IFERROR(__xludf.DUMMYFUNCTION("""COMPUTED_VALUE"""),"TLE")</f>
        <v>TLE</v>
      </c>
      <c r="DF62" t="str">
        <f>IFERROR(__xludf.DUMMYFUNCTION("""COMPUTED_VALUE"""),"TLE")</f>
        <v>TLE</v>
      </c>
      <c r="DG62" t="str">
        <f>IFERROR(__xludf.DUMMYFUNCTION("""COMPUTED_VALUE"""),"TLE")</f>
        <v>TLE</v>
      </c>
      <c r="DH62" t="str">
        <f>IFERROR(__xludf.DUMMYFUNCTION("""COMPUTED_VALUE"""),"TLE")</f>
        <v>TLE</v>
      </c>
      <c r="DI62" t="str">
        <f>IFERROR(__xludf.DUMMYFUNCTION("""COMPUTED_VALUE"""),"TLE")</f>
        <v>TLE</v>
      </c>
      <c r="DJ62" t="str">
        <f>IFERROR(__xludf.DUMMYFUNCTION("""COMPUTED_VALUE"""),"TLE")</f>
        <v>TLE</v>
      </c>
      <c r="DK62" t="str">
        <f>IFERROR(__xludf.DUMMYFUNCTION("""COMPUTED_VALUE"""),"TLE")</f>
        <v>TLE</v>
      </c>
      <c r="DL62" t="str">
        <f>IFERROR(__xludf.DUMMYFUNCTION("""COMPUTED_VALUE"""),"TLE")</f>
        <v>TLE</v>
      </c>
      <c r="DM62" t="str">
        <f>IFERROR(__xludf.DUMMYFUNCTION("""COMPUTED_VALUE"""),"TLE")</f>
        <v>TLE</v>
      </c>
      <c r="DN62" t="str">
        <f>IFERROR(__xludf.DUMMYFUNCTION("""COMPUTED_VALUE"""),"TLE")</f>
        <v>TLE</v>
      </c>
      <c r="DO62" t="str">
        <f>IFERROR(__xludf.DUMMYFUNCTION("""COMPUTED_VALUE"""),"TLE")</f>
        <v>TLE</v>
      </c>
      <c r="DP62" t="str">
        <f>IFERROR(__xludf.DUMMYFUNCTION("""COMPUTED_VALUE"""),"TLE")</f>
        <v>TLE</v>
      </c>
      <c r="DQ62" t="str">
        <f>IFERROR(__xludf.DUMMYFUNCTION("""COMPUTED_VALUE"""),"TLE")</f>
        <v>TLE</v>
      </c>
      <c r="DR62" t="str">
        <f>IFERROR(__xludf.DUMMYFUNCTION("""COMPUTED_VALUE"""),"TLE")</f>
        <v>TLE</v>
      </c>
      <c r="DS62" t="str">
        <f>IFERROR(__xludf.DUMMYFUNCTION("""COMPUTED_VALUE"""),"TLE")</f>
        <v>TLE</v>
      </c>
      <c r="DT62" t="str">
        <f>IFERROR(__xludf.DUMMYFUNCTION("""COMPUTED_VALUE"""),"TLE")</f>
        <v>TLE</v>
      </c>
      <c r="DU62" t="str">
        <f>IFERROR(__xludf.DUMMYFUNCTION("""COMPUTED_VALUE"""),"TLE")</f>
        <v>TLE</v>
      </c>
      <c r="DV62" t="str">
        <f>IFERROR(__xludf.DUMMYFUNCTION("""COMPUTED_VALUE"""),"TLE")</f>
        <v>TLE</v>
      </c>
      <c r="DW62" t="str">
        <f>IFERROR(__xludf.DUMMYFUNCTION("""COMPUTED_VALUE"""),"TLE")</f>
        <v>TLE</v>
      </c>
      <c r="DX62" t="str">
        <f>IFERROR(__xludf.DUMMYFUNCTION("""COMPUTED_VALUE"""),"TLE")</f>
        <v>TLE</v>
      </c>
      <c r="DY62" t="str">
        <f>IFERROR(__xludf.DUMMYFUNCTION("""COMPUTED_VALUE"""),"TLE")</f>
        <v>TLE</v>
      </c>
      <c r="DZ62" t="str">
        <f>IFERROR(__xludf.DUMMYFUNCTION("""COMPUTED_VALUE"""),"x")</f>
        <v>x</v>
      </c>
      <c r="EA62" t="str">
        <f>IFERROR(__xludf.DUMMYFUNCTION("""COMPUTED_VALUE"""),"-")</f>
        <v>-</v>
      </c>
      <c r="EB62" t="str">
        <f>IFERROR(__xludf.DUMMYFUNCTION("""COMPUTED_VALUE"""),"-")</f>
        <v>-</v>
      </c>
      <c r="EC62" t="str">
        <f>IFERROR(__xludf.DUMMYFUNCTION("""COMPUTED_VALUE"""),"-")</f>
        <v>-</v>
      </c>
      <c r="ED62" t="str">
        <f>IFERROR(__xludf.DUMMYFUNCTION("""COMPUTED_VALUE"""),"-")</f>
        <v>-</v>
      </c>
      <c r="EE62" t="str">
        <f>IFERROR(__xludf.DUMMYFUNCTION("""COMPUTED_VALUE"""),"-")</f>
        <v>-</v>
      </c>
      <c r="EF62" t="str">
        <f>IFERROR(__xludf.DUMMYFUNCTION("""COMPUTED_VALUE"""),"-")</f>
        <v>-</v>
      </c>
      <c r="EG62" t="str">
        <f>IFERROR(__xludf.DUMMYFUNCTION("""COMPUTED_VALUE"""),"-")</f>
        <v>-</v>
      </c>
      <c r="EH62" t="str">
        <f>IFERROR(__xludf.DUMMYFUNCTION("""COMPUTED_VALUE"""),"-")</f>
        <v>-</v>
      </c>
      <c r="EI62" t="str">
        <f>IFERROR(__xludf.DUMMYFUNCTION("""COMPUTED_VALUE"""),"-")</f>
        <v>-</v>
      </c>
      <c r="EJ62" t="str">
        <f>IFERROR(__xludf.DUMMYFUNCTION("""COMPUTED_VALUE"""),"-")</f>
        <v>-</v>
      </c>
      <c r="EK62" t="str">
        <f>IFERROR(__xludf.DUMMYFUNCTION("""COMPUTED_VALUE"""),"-")</f>
        <v>-</v>
      </c>
      <c r="EL62" t="str">
        <f>IFERROR(__xludf.DUMMYFUNCTION("""COMPUTED_VALUE"""),"-")</f>
        <v>-</v>
      </c>
      <c r="EM62" t="str">
        <f>IFERROR(__xludf.DUMMYFUNCTION("""COMPUTED_VALUE"""),"-")</f>
        <v>-</v>
      </c>
      <c r="EN62" t="str">
        <f>IFERROR(__xludf.DUMMYFUNCTION("""COMPUTED_VALUE"""),"-")</f>
        <v>-</v>
      </c>
      <c r="EO62" t="str">
        <f>IFERROR(__xludf.DUMMYFUNCTION("""COMPUTED_VALUE"""),"-")</f>
        <v>-</v>
      </c>
      <c r="EP62" t="str">
        <f>IFERROR(__xludf.DUMMYFUNCTION("""COMPUTED_VALUE"""),"-")</f>
        <v>-</v>
      </c>
      <c r="EQ62" t="str">
        <f>IFERROR(__xludf.DUMMYFUNCTION("""COMPUTED_VALUE"""),"x")</f>
        <v>x</v>
      </c>
      <c r="ER62" t="str">
        <f>IFERROR(__xludf.DUMMYFUNCTION("""COMPUTED_VALUE"""),"-")</f>
        <v>-</v>
      </c>
      <c r="ES62" t="str">
        <f>IFERROR(__xludf.DUMMYFUNCTION("""COMPUTED_VALUE"""),"-")</f>
        <v>-</v>
      </c>
      <c r="ET62" t="str">
        <f>IFERROR(__xludf.DUMMYFUNCTION("""COMPUTED_VALUE"""),"-")</f>
        <v>-</v>
      </c>
      <c r="EU62" t="str">
        <f>IFERROR(__xludf.DUMMYFUNCTION("""COMPUTED_VALUE"""),"-")</f>
        <v>-</v>
      </c>
      <c r="EV62" t="str">
        <f>IFERROR(__xludf.DUMMYFUNCTION("""COMPUTED_VALUE"""),"-")</f>
        <v>-</v>
      </c>
      <c r="EW62" t="str">
        <f>IFERROR(__xludf.DUMMYFUNCTION("""COMPUTED_VALUE"""),"-")</f>
        <v>-</v>
      </c>
      <c r="EX62" t="str">
        <f>IFERROR(__xludf.DUMMYFUNCTION("""COMPUTED_VALUE"""),"-")</f>
        <v>-</v>
      </c>
      <c r="EY62" t="str">
        <f>IFERROR(__xludf.DUMMYFUNCTION("""COMPUTED_VALUE"""),"-")</f>
        <v>-</v>
      </c>
      <c r="EZ62" t="str">
        <f>IFERROR(__xludf.DUMMYFUNCTION("""COMPUTED_VALUE"""),"-")</f>
        <v>-</v>
      </c>
      <c r="FA62" t="str">
        <f>IFERROR(__xludf.DUMMYFUNCTION("""COMPUTED_VALUE"""),"-")</f>
        <v>-</v>
      </c>
      <c r="FB62" t="str">
        <f>IFERROR(__xludf.DUMMYFUNCTION("""COMPUTED_VALUE"""),"-")</f>
        <v>-</v>
      </c>
      <c r="FC62" t="str">
        <f>IFERROR(__xludf.DUMMYFUNCTION("""COMPUTED_VALUE"""),"-")</f>
        <v>-</v>
      </c>
      <c r="FD62" t="str">
        <f>IFERROR(__xludf.DUMMYFUNCTION("""COMPUTED_VALUE"""),"-")</f>
        <v>-</v>
      </c>
      <c r="FE62" t="str">
        <f>IFERROR(__xludf.DUMMYFUNCTION("""COMPUTED_VALUE"""),"-")</f>
        <v>-</v>
      </c>
      <c r="FF62" t="str">
        <f>IFERROR(__xludf.DUMMYFUNCTION("""COMPUTED_VALUE"""),"-")</f>
        <v>-</v>
      </c>
      <c r="FG62" t="str">
        <f>IFERROR(__xludf.DUMMYFUNCTION("""COMPUTED_VALUE"""),"-")</f>
        <v>-</v>
      </c>
      <c r="FH62" t="str">
        <f>IFERROR(__xludf.DUMMYFUNCTION("""COMPUTED_VALUE"""),"-")</f>
        <v>-</v>
      </c>
      <c r="FI62" t="str">
        <f>IFERROR(__xludf.DUMMYFUNCTION("""COMPUTED_VALUE"""),"-")</f>
        <v>-</v>
      </c>
      <c r="FJ62" t="str">
        <f>IFERROR(__xludf.DUMMYFUNCTION("""COMPUTED_VALUE"""),"-")</f>
        <v>-</v>
      </c>
      <c r="FK62" t="str">
        <f>IFERROR(__xludf.DUMMYFUNCTION("""COMPUTED_VALUE"""),"-")</f>
        <v>-</v>
      </c>
      <c r="FL62" t="str">
        <f>IFERROR(__xludf.DUMMYFUNCTION("""COMPUTED_VALUE"""),"-")</f>
        <v>-</v>
      </c>
      <c r="FM62" t="str">
        <f>IFERROR(__xludf.DUMMYFUNCTION("""COMPUTED_VALUE"""),"-")</f>
        <v>-</v>
      </c>
      <c r="FN62" t="str">
        <f>IFERROR(__xludf.DUMMYFUNCTION("""COMPUTED_VALUE"""),"-")</f>
        <v>-</v>
      </c>
      <c r="FO62" t="str">
        <f>IFERROR(__xludf.DUMMYFUNCTION("""COMPUTED_VALUE"""),"-")</f>
        <v>-</v>
      </c>
      <c r="FP62" t="str">
        <f>IFERROR(__xludf.DUMMYFUNCTION("""COMPUTED_VALUE"""),"-")</f>
        <v>-</v>
      </c>
      <c r="FQ62" t="str">
        <f>IFERROR(__xludf.DUMMYFUNCTION("""COMPUTED_VALUE"""),"-")</f>
        <v>-</v>
      </c>
      <c r="FR62" t="str">
        <f>IFERROR(__xludf.DUMMYFUNCTION("""COMPUTED_VALUE"""),"-")</f>
        <v>-</v>
      </c>
      <c r="FS62" t="str">
        <f>IFERROR(__xludf.DUMMYFUNCTION("""COMPUTED_VALUE"""),"-")</f>
        <v>-</v>
      </c>
      <c r="FT62" t="str">
        <f>IFERROR(__xludf.DUMMYFUNCTION("""COMPUTED_VALUE"""),"x")</f>
        <v>x</v>
      </c>
      <c r="FU62" t="str">
        <f>IFERROR(__xludf.DUMMYFUNCTION("""COMPUTED_VALUE"""),"-")</f>
        <v>-</v>
      </c>
      <c r="FV62" t="str">
        <f>IFERROR(__xludf.DUMMYFUNCTION("""COMPUTED_VALUE"""),"-")</f>
        <v>-</v>
      </c>
      <c r="FW62" t="str">
        <f>IFERROR(__xludf.DUMMYFUNCTION("""COMPUTED_VALUE"""),"-")</f>
        <v>-</v>
      </c>
      <c r="FX62" t="str">
        <f>IFERROR(__xludf.DUMMYFUNCTION("""COMPUTED_VALUE"""),"-")</f>
        <v>-</v>
      </c>
      <c r="FY62" t="str">
        <f>IFERROR(__xludf.DUMMYFUNCTION("""COMPUTED_VALUE"""),"-")</f>
        <v>-</v>
      </c>
      <c r="FZ62" t="str">
        <f>IFERROR(__xludf.DUMMYFUNCTION("""COMPUTED_VALUE"""),"-")</f>
        <v>-</v>
      </c>
      <c r="GA62" t="str">
        <f>IFERROR(__xludf.DUMMYFUNCTION("""COMPUTED_VALUE"""),"-")</f>
        <v>-</v>
      </c>
      <c r="GB62" t="str">
        <f>IFERROR(__xludf.DUMMYFUNCTION("""COMPUTED_VALUE"""),"-")</f>
        <v>-</v>
      </c>
      <c r="GC62" t="str">
        <f>IFERROR(__xludf.DUMMYFUNCTION("""COMPUTED_VALUE"""),"-")</f>
        <v>-</v>
      </c>
      <c r="GD62" t="str">
        <f>IFERROR(__xludf.DUMMYFUNCTION("""COMPUTED_VALUE"""),"-")</f>
        <v>-</v>
      </c>
      <c r="GE62" t="str">
        <f>IFERROR(__xludf.DUMMYFUNCTION("""COMPUTED_VALUE"""),"-")</f>
        <v>-</v>
      </c>
      <c r="GF62" t="str">
        <f>IFERROR(__xludf.DUMMYFUNCTION("""COMPUTED_VALUE"""),"-")</f>
        <v>-</v>
      </c>
      <c r="GG62" t="str">
        <f>IFERROR(__xludf.DUMMYFUNCTION("""COMPUTED_VALUE"""),"-")</f>
        <v>-</v>
      </c>
      <c r="GH62" t="str">
        <f>IFERROR(__xludf.DUMMYFUNCTION("""COMPUTED_VALUE"""),"-")</f>
        <v>-</v>
      </c>
      <c r="GI62" t="str">
        <f>IFERROR(__xludf.DUMMYFUNCTION("""COMPUTED_VALUE"""),"-")</f>
        <v>-</v>
      </c>
      <c r="GJ62" t="str">
        <f>IFERROR(__xludf.DUMMYFUNCTION("""COMPUTED_VALUE"""),"-")</f>
        <v>-</v>
      </c>
      <c r="GK62" t="str">
        <f>IFERROR(__xludf.DUMMYFUNCTION("""COMPUTED_VALUE"""),"-")</f>
        <v>-</v>
      </c>
      <c r="GL62" t="str">
        <f>IFERROR(__xludf.DUMMYFUNCTION("""COMPUTED_VALUE"""),"-")</f>
        <v>-</v>
      </c>
      <c r="GM62" t="str">
        <f>IFERROR(__xludf.DUMMYFUNCTION("""COMPUTED_VALUE"""),"-")</f>
        <v>-</v>
      </c>
      <c r="GN62" t="str">
        <f>IFERROR(__xludf.DUMMYFUNCTION("""COMPUTED_VALUE"""),"-")</f>
        <v>-</v>
      </c>
      <c r="GO62" t="str">
        <f>IFERROR(__xludf.DUMMYFUNCTION("""COMPUTED_VALUE"""),"-")</f>
        <v>-</v>
      </c>
      <c r="GP62" t="str">
        <f>IFERROR(__xludf.DUMMYFUNCTION("""COMPUTED_VALUE"""),"-")</f>
        <v>-</v>
      </c>
      <c r="GQ62" t="str">
        <f>IFERROR(__xludf.DUMMYFUNCTION("""COMPUTED_VALUE"""),"-")</f>
        <v>-</v>
      </c>
      <c r="GR62" t="str">
        <f>IFERROR(__xludf.DUMMYFUNCTION("""COMPUTED_VALUE"""),"-")</f>
        <v>-</v>
      </c>
      <c r="GS62" t="str">
        <f>IFERROR(__xludf.DUMMYFUNCTION("""COMPUTED_VALUE"""),"x")</f>
        <v>x</v>
      </c>
      <c r="GT62" t="str">
        <f>IFERROR(__xludf.DUMMYFUNCTION("""COMPUTED_VALUE"""),"x")</f>
        <v>x</v>
      </c>
      <c r="GU62">
        <f>IFERROR(__xludf.DUMMYFUNCTION("""COMPUTED_VALUE"""),1.0)</f>
        <v>1</v>
      </c>
      <c r="GV62">
        <f>IFERROR(__xludf.DUMMYFUNCTION("""COMPUTED_VALUE"""),1.0)</f>
        <v>1</v>
      </c>
      <c r="GW62">
        <f>IFERROR(__xludf.DUMMYFUNCTION("""COMPUTED_VALUE"""),1.0)</f>
        <v>1</v>
      </c>
      <c r="GX62">
        <f>IFERROR(__xludf.DUMMYFUNCTION("""COMPUTED_VALUE"""),1.0)</f>
        <v>1</v>
      </c>
      <c r="GY62">
        <f>IFERROR(__xludf.DUMMYFUNCTION("""COMPUTED_VALUE"""),1.0)</f>
        <v>1</v>
      </c>
      <c r="GZ62">
        <f>IFERROR(__xludf.DUMMYFUNCTION("""COMPUTED_VALUE"""),1.0)</f>
        <v>1</v>
      </c>
      <c r="HA62">
        <f>IFERROR(__xludf.DUMMYFUNCTION("""COMPUTED_VALUE"""),1.0)</f>
        <v>1</v>
      </c>
      <c r="HB62">
        <f>IFERROR(__xludf.DUMMYFUNCTION("""COMPUTED_VALUE"""),1.0)</f>
        <v>1</v>
      </c>
      <c r="HC62">
        <f>IFERROR(__xludf.DUMMYFUNCTION("""COMPUTED_VALUE"""),1.0)</f>
        <v>1</v>
      </c>
      <c r="HD62">
        <f>IFERROR(__xludf.DUMMYFUNCTION("""COMPUTED_VALUE"""),1.0)</f>
        <v>1</v>
      </c>
      <c r="HE62">
        <f>IFERROR(__xludf.DUMMYFUNCTION("""COMPUTED_VALUE"""),1.0)</f>
        <v>1</v>
      </c>
      <c r="HF62">
        <f>IFERROR(__xludf.DUMMYFUNCTION("""COMPUTED_VALUE"""),1.0)</f>
        <v>1</v>
      </c>
      <c r="HG62">
        <f>IFERROR(__xludf.DUMMYFUNCTION("""COMPUTED_VALUE"""),1.0)</f>
        <v>1</v>
      </c>
      <c r="HH62">
        <f>IFERROR(__xludf.DUMMYFUNCTION("""COMPUTED_VALUE"""),1.0)</f>
        <v>1</v>
      </c>
      <c r="HI62">
        <f>IFERROR(__xludf.DUMMYFUNCTION("""COMPUTED_VALUE"""),1.0)</f>
        <v>1</v>
      </c>
      <c r="HJ62">
        <f>IFERROR(__xludf.DUMMYFUNCTION("""COMPUTED_VALUE"""),1.0)</f>
        <v>1</v>
      </c>
      <c r="HK62">
        <f>IFERROR(__xludf.DUMMYFUNCTION("""COMPUTED_VALUE"""),1.0)</f>
        <v>1</v>
      </c>
      <c r="HL62">
        <f>IFERROR(__xludf.DUMMYFUNCTION("""COMPUTED_VALUE"""),1.0)</f>
        <v>1</v>
      </c>
      <c r="HM62">
        <f>IFERROR(__xludf.DUMMYFUNCTION("""COMPUTED_VALUE"""),1.0)</f>
        <v>1</v>
      </c>
      <c r="HN62">
        <f>IFERROR(__xludf.DUMMYFUNCTION("""COMPUTED_VALUE"""),1.0)</f>
        <v>1</v>
      </c>
      <c r="HO62">
        <f>IFERROR(__xludf.DUMMYFUNCTION("""COMPUTED_VALUE"""),1.0)</f>
        <v>1</v>
      </c>
      <c r="HP62">
        <f>IFERROR(__xludf.DUMMYFUNCTION("""COMPUTED_VALUE"""),1.0)</f>
        <v>1</v>
      </c>
      <c r="HQ62">
        <f>IFERROR(__xludf.DUMMYFUNCTION("""COMPUTED_VALUE"""),1.0)</f>
        <v>1</v>
      </c>
      <c r="HR62">
        <f>IFERROR(__xludf.DUMMYFUNCTION("""COMPUTED_VALUE"""),1.0)</f>
        <v>1</v>
      </c>
      <c r="HS62">
        <f>IFERROR(__xludf.DUMMYFUNCTION("""COMPUTED_VALUE"""),1.0)</f>
        <v>1</v>
      </c>
      <c r="HT62">
        <f>IFERROR(__xludf.DUMMYFUNCTION("""COMPUTED_VALUE"""),1.0)</f>
        <v>1</v>
      </c>
      <c r="HU62">
        <f>IFERROR(__xludf.DUMMYFUNCTION("""COMPUTED_VALUE"""),1.0)</f>
        <v>1</v>
      </c>
      <c r="HV62">
        <f>IFERROR(__xludf.DUMMYFUNCTION("""COMPUTED_VALUE"""),1.0)</f>
        <v>1</v>
      </c>
      <c r="HW62">
        <f>IFERROR(__xludf.DUMMYFUNCTION("""COMPUTED_VALUE"""),1.0)</f>
        <v>1</v>
      </c>
      <c r="HX62">
        <f>IFERROR(__xludf.DUMMYFUNCTION("""COMPUTED_VALUE"""),1.0)</f>
        <v>1</v>
      </c>
      <c r="HY62">
        <f>IFERROR(__xludf.DUMMYFUNCTION("""COMPUTED_VALUE"""),1.0)</f>
        <v>1</v>
      </c>
      <c r="HZ62">
        <f>IFERROR(__xludf.DUMMYFUNCTION("""COMPUTED_VALUE"""),1.0)</f>
        <v>1</v>
      </c>
      <c r="IA62">
        <f>IFERROR(__xludf.DUMMYFUNCTION("""COMPUTED_VALUE"""),1.0)</f>
        <v>1</v>
      </c>
      <c r="IB62">
        <f>IFERROR(__xludf.DUMMYFUNCTION("""COMPUTED_VALUE"""),1.0)</f>
        <v>1</v>
      </c>
      <c r="IC62">
        <f>IFERROR(__xludf.DUMMYFUNCTION("""COMPUTED_VALUE"""),1.0)</f>
        <v>1</v>
      </c>
      <c r="ID62">
        <f>IFERROR(__xludf.DUMMYFUNCTION("""COMPUTED_VALUE"""),1.0)</f>
        <v>1</v>
      </c>
      <c r="IE62">
        <f>IFERROR(__xludf.DUMMYFUNCTION("""COMPUTED_VALUE"""),1.0)</f>
        <v>1</v>
      </c>
      <c r="IF62">
        <f>IFERROR(__xludf.DUMMYFUNCTION("""COMPUTED_VALUE"""),1.0)</f>
        <v>1</v>
      </c>
      <c r="IG62">
        <f>IFERROR(__xludf.DUMMYFUNCTION("""COMPUTED_VALUE"""),1.0)</f>
        <v>1</v>
      </c>
      <c r="IH62">
        <f>IFERROR(__xludf.DUMMYFUNCTION("""COMPUTED_VALUE"""),1.0)</f>
        <v>1</v>
      </c>
      <c r="II62">
        <f>IFERROR(__xludf.DUMMYFUNCTION("""COMPUTED_VALUE"""),1.0)</f>
        <v>1</v>
      </c>
      <c r="IJ62">
        <f>IFERROR(__xludf.DUMMYFUNCTION("""COMPUTED_VALUE"""),1.0)</f>
        <v>1</v>
      </c>
      <c r="IK62" t="str">
        <f>IFERROR(__xludf.DUMMYFUNCTION("""COMPUTED_VALUE"""),"x")</f>
        <v>x</v>
      </c>
      <c r="IL62">
        <f>IFERROR(__xludf.DUMMYFUNCTION("""COMPUTED_VALUE"""),0.0)</f>
        <v>0</v>
      </c>
      <c r="IM62">
        <f>IFERROR(__xludf.DUMMYFUNCTION("""COMPUTED_VALUE"""),0.0)</f>
        <v>0</v>
      </c>
      <c r="IN62">
        <f>IFERROR(__xludf.DUMMYFUNCTION("""COMPUTED_VALUE"""),0.0)</f>
        <v>0</v>
      </c>
      <c r="IO62">
        <f>IFERROR(__xludf.DUMMYFUNCTION("""COMPUTED_VALUE"""),0.0)</f>
        <v>0</v>
      </c>
      <c r="IP62">
        <f>IFERROR(__xludf.DUMMYFUNCTION("""COMPUTED_VALUE"""),0.0)</f>
        <v>0</v>
      </c>
      <c r="IQ62">
        <f>IFERROR(__xludf.DUMMYFUNCTION("""COMPUTED_VALUE"""),0.0)</f>
        <v>0</v>
      </c>
      <c r="IR62">
        <f>IFERROR(__xludf.DUMMYFUNCTION("""COMPUTED_VALUE"""),0.0)</f>
        <v>0</v>
      </c>
      <c r="IS62">
        <f>IFERROR(__xludf.DUMMYFUNCTION("""COMPUTED_VALUE"""),0.0)</f>
        <v>0</v>
      </c>
      <c r="IT62">
        <f>IFERROR(__xludf.DUMMYFUNCTION("""COMPUTED_VALUE"""),0.0)</f>
        <v>0</v>
      </c>
      <c r="IU62">
        <f>IFERROR(__xludf.DUMMYFUNCTION("""COMPUTED_VALUE"""),0.0)</f>
        <v>0</v>
      </c>
      <c r="IV62">
        <f>IFERROR(__xludf.DUMMYFUNCTION("""COMPUTED_VALUE"""),0.0)</f>
        <v>0</v>
      </c>
      <c r="IW62">
        <f>IFERROR(__xludf.DUMMYFUNCTION("""COMPUTED_VALUE"""),0.0)</f>
        <v>0</v>
      </c>
      <c r="IX62">
        <f>IFERROR(__xludf.DUMMYFUNCTION("""COMPUTED_VALUE"""),0.0)</f>
        <v>0</v>
      </c>
      <c r="IY62">
        <f>IFERROR(__xludf.DUMMYFUNCTION("""COMPUTED_VALUE"""),0.0)</f>
        <v>0</v>
      </c>
      <c r="IZ62">
        <f>IFERROR(__xludf.DUMMYFUNCTION("""COMPUTED_VALUE"""),0.0)</f>
        <v>0</v>
      </c>
      <c r="JA62">
        <f>IFERROR(__xludf.DUMMYFUNCTION("""COMPUTED_VALUE"""),0.0)</f>
        <v>0</v>
      </c>
      <c r="JB62">
        <f>IFERROR(__xludf.DUMMYFUNCTION("""COMPUTED_VALUE"""),0.0)</f>
        <v>0</v>
      </c>
      <c r="JC62">
        <f>IFERROR(__xludf.DUMMYFUNCTION("""COMPUTED_VALUE"""),0.0)</f>
        <v>0</v>
      </c>
      <c r="JD62">
        <f>IFERROR(__xludf.DUMMYFUNCTION("""COMPUTED_VALUE"""),0.0)</f>
        <v>0</v>
      </c>
      <c r="JE62">
        <f>IFERROR(__xludf.DUMMYFUNCTION("""COMPUTED_VALUE"""),0.0)</f>
        <v>0</v>
      </c>
      <c r="JF62">
        <f>IFERROR(__xludf.DUMMYFUNCTION("""COMPUTED_VALUE"""),0.0)</f>
        <v>0</v>
      </c>
      <c r="JG62">
        <f>IFERROR(__xludf.DUMMYFUNCTION("""COMPUTED_VALUE"""),0.0)</f>
        <v>0</v>
      </c>
      <c r="JH62">
        <f>IFERROR(__xludf.DUMMYFUNCTION("""COMPUTED_VALUE"""),0.0)</f>
        <v>0</v>
      </c>
      <c r="JI62">
        <f>IFERROR(__xludf.DUMMYFUNCTION("""COMPUTED_VALUE"""),0.0)</f>
        <v>0</v>
      </c>
      <c r="JJ62">
        <f>IFERROR(__xludf.DUMMYFUNCTION("""COMPUTED_VALUE"""),0.0)</f>
        <v>0</v>
      </c>
      <c r="JK62">
        <f>IFERROR(__xludf.DUMMYFUNCTION("""COMPUTED_VALUE"""),0.0)</f>
        <v>0</v>
      </c>
      <c r="JL62">
        <f>IFERROR(__xludf.DUMMYFUNCTION("""COMPUTED_VALUE"""),0.0)</f>
        <v>0</v>
      </c>
      <c r="JM62">
        <f>IFERROR(__xludf.DUMMYFUNCTION("""COMPUTED_VALUE"""),0.0)</f>
        <v>0</v>
      </c>
      <c r="JN62">
        <f>IFERROR(__xludf.DUMMYFUNCTION("""COMPUTED_VALUE"""),0.0)</f>
        <v>0</v>
      </c>
      <c r="JO62">
        <f>IFERROR(__xludf.DUMMYFUNCTION("""COMPUTED_VALUE"""),0.0)</f>
        <v>0</v>
      </c>
      <c r="JP62">
        <f>IFERROR(__xludf.DUMMYFUNCTION("""COMPUTED_VALUE"""),0.0)</f>
        <v>0</v>
      </c>
      <c r="JQ62">
        <f>IFERROR(__xludf.DUMMYFUNCTION("""COMPUTED_VALUE"""),0.0)</f>
        <v>0</v>
      </c>
      <c r="JR62">
        <f>IFERROR(__xludf.DUMMYFUNCTION("""COMPUTED_VALUE"""),0.0)</f>
        <v>0</v>
      </c>
      <c r="JS62" t="str">
        <f>IFERROR(__xludf.DUMMYFUNCTION("""COMPUTED_VALUE"""),"x")</f>
        <v>x</v>
      </c>
      <c r="JT62">
        <f>IFERROR(__xludf.DUMMYFUNCTION("""COMPUTED_VALUE"""),1.0)</f>
        <v>1</v>
      </c>
      <c r="JU62">
        <f>IFERROR(__xludf.DUMMYFUNCTION("""COMPUTED_VALUE"""),1.0)</f>
        <v>1</v>
      </c>
      <c r="JV62">
        <f>IFERROR(__xludf.DUMMYFUNCTION("""COMPUTED_VALUE"""),1.0)</f>
        <v>1</v>
      </c>
      <c r="JW62">
        <f>IFERROR(__xludf.DUMMYFUNCTION("""COMPUTED_VALUE"""),1.0)</f>
        <v>1</v>
      </c>
      <c r="JX62">
        <f>IFERROR(__xludf.DUMMYFUNCTION("""COMPUTED_VALUE"""),0.0)</f>
        <v>0</v>
      </c>
      <c r="JY62">
        <f>IFERROR(__xludf.DUMMYFUNCTION("""COMPUTED_VALUE"""),1.0)</f>
        <v>1</v>
      </c>
      <c r="JZ62">
        <f>IFERROR(__xludf.DUMMYFUNCTION("""COMPUTED_VALUE"""),1.0)</f>
        <v>1</v>
      </c>
      <c r="KA62">
        <f>IFERROR(__xludf.DUMMYFUNCTION("""COMPUTED_VALUE"""),0.0)</f>
        <v>0</v>
      </c>
      <c r="KB62">
        <f>IFERROR(__xludf.DUMMYFUNCTION("""COMPUTED_VALUE"""),0.0)</f>
        <v>0</v>
      </c>
      <c r="KC62">
        <f>IFERROR(__xludf.DUMMYFUNCTION("""COMPUTED_VALUE"""),0.0)</f>
        <v>0</v>
      </c>
      <c r="KD62">
        <f>IFERROR(__xludf.DUMMYFUNCTION("""COMPUTED_VALUE"""),0.0)</f>
        <v>0</v>
      </c>
      <c r="KE62">
        <f>IFERROR(__xludf.DUMMYFUNCTION("""COMPUTED_VALUE"""),0.0)</f>
        <v>0</v>
      </c>
      <c r="KF62">
        <f>IFERROR(__xludf.DUMMYFUNCTION("""COMPUTED_VALUE"""),0.0)</f>
        <v>0</v>
      </c>
      <c r="KG62">
        <f>IFERROR(__xludf.DUMMYFUNCTION("""COMPUTED_VALUE"""),0.0)</f>
        <v>0</v>
      </c>
      <c r="KH62">
        <f>IFERROR(__xludf.DUMMYFUNCTION("""COMPUTED_VALUE"""),0.0)</f>
        <v>0</v>
      </c>
      <c r="KI62">
        <f>IFERROR(__xludf.DUMMYFUNCTION("""COMPUTED_VALUE"""),0.0)</f>
        <v>0</v>
      </c>
      <c r="KJ62">
        <f>IFERROR(__xludf.DUMMYFUNCTION("""COMPUTED_VALUE"""),0.0)</f>
        <v>0</v>
      </c>
      <c r="KK62">
        <f>IFERROR(__xludf.DUMMYFUNCTION("""COMPUTED_VALUE"""),0.0)</f>
        <v>0</v>
      </c>
      <c r="KL62">
        <f>IFERROR(__xludf.DUMMYFUNCTION("""COMPUTED_VALUE"""),0.0)</f>
        <v>0</v>
      </c>
      <c r="KM62">
        <f>IFERROR(__xludf.DUMMYFUNCTION("""COMPUTED_VALUE"""),0.0)</f>
        <v>0</v>
      </c>
      <c r="KN62">
        <f>IFERROR(__xludf.DUMMYFUNCTION("""COMPUTED_VALUE"""),0.0)</f>
        <v>0</v>
      </c>
      <c r="KO62">
        <f>IFERROR(__xludf.DUMMYFUNCTION("""COMPUTED_VALUE"""),0.0)</f>
        <v>0</v>
      </c>
      <c r="KP62">
        <f>IFERROR(__xludf.DUMMYFUNCTION("""COMPUTED_VALUE"""),0.0)</f>
        <v>0</v>
      </c>
      <c r="KQ62">
        <f>IFERROR(__xludf.DUMMYFUNCTION("""COMPUTED_VALUE"""),0.0)</f>
        <v>0</v>
      </c>
      <c r="KR62">
        <f>IFERROR(__xludf.DUMMYFUNCTION("""COMPUTED_VALUE"""),0.0)</f>
        <v>0</v>
      </c>
      <c r="KS62">
        <f>IFERROR(__xludf.DUMMYFUNCTION("""COMPUTED_VALUE"""),0.0)</f>
        <v>0</v>
      </c>
      <c r="KT62">
        <f>IFERROR(__xludf.DUMMYFUNCTION("""COMPUTED_VALUE"""),0.0)</f>
        <v>0</v>
      </c>
      <c r="KU62">
        <f>IFERROR(__xludf.DUMMYFUNCTION("""COMPUTED_VALUE"""),0.0)</f>
        <v>0</v>
      </c>
      <c r="KV62">
        <f>IFERROR(__xludf.DUMMYFUNCTION("""COMPUTED_VALUE"""),0.0)</f>
        <v>0</v>
      </c>
      <c r="KW62">
        <f>IFERROR(__xludf.DUMMYFUNCTION("""COMPUTED_VALUE"""),0.0)</f>
        <v>0</v>
      </c>
      <c r="KX62">
        <f>IFERROR(__xludf.DUMMYFUNCTION("""COMPUTED_VALUE"""),0.0)</f>
        <v>0</v>
      </c>
      <c r="KY62">
        <f>IFERROR(__xludf.DUMMYFUNCTION("""COMPUTED_VALUE"""),0.0)</f>
        <v>0</v>
      </c>
      <c r="KZ62" t="str">
        <f>IFERROR(__xludf.DUMMYFUNCTION("""COMPUTED_VALUE"""),"x")</f>
        <v>x</v>
      </c>
      <c r="LA62">
        <f>IFERROR(__xludf.DUMMYFUNCTION("""COMPUTED_VALUE"""),0.0)</f>
        <v>0</v>
      </c>
      <c r="LB62">
        <f>IFERROR(__xludf.DUMMYFUNCTION("""COMPUTED_VALUE"""),0.0)</f>
        <v>0</v>
      </c>
      <c r="LC62">
        <f>IFERROR(__xludf.DUMMYFUNCTION("""COMPUTED_VALUE"""),0.0)</f>
        <v>0</v>
      </c>
      <c r="LD62">
        <f>IFERROR(__xludf.DUMMYFUNCTION("""COMPUTED_VALUE"""),0.0)</f>
        <v>0</v>
      </c>
      <c r="LE62">
        <f>IFERROR(__xludf.DUMMYFUNCTION("""COMPUTED_VALUE"""),0.0)</f>
        <v>0</v>
      </c>
      <c r="LF62">
        <f>IFERROR(__xludf.DUMMYFUNCTION("""COMPUTED_VALUE"""),0.0)</f>
        <v>0</v>
      </c>
      <c r="LG62">
        <f>IFERROR(__xludf.DUMMYFUNCTION("""COMPUTED_VALUE"""),0.0)</f>
        <v>0</v>
      </c>
      <c r="LH62">
        <f>IFERROR(__xludf.DUMMYFUNCTION("""COMPUTED_VALUE"""),0.0)</f>
        <v>0</v>
      </c>
      <c r="LI62">
        <f>IFERROR(__xludf.DUMMYFUNCTION("""COMPUTED_VALUE"""),0.0)</f>
        <v>0</v>
      </c>
      <c r="LJ62">
        <f>IFERROR(__xludf.DUMMYFUNCTION("""COMPUTED_VALUE"""),0.0)</f>
        <v>0</v>
      </c>
      <c r="LK62">
        <f>IFERROR(__xludf.DUMMYFUNCTION("""COMPUTED_VALUE"""),0.0)</f>
        <v>0</v>
      </c>
      <c r="LL62">
        <f>IFERROR(__xludf.DUMMYFUNCTION("""COMPUTED_VALUE"""),0.0)</f>
        <v>0</v>
      </c>
      <c r="LM62">
        <f>IFERROR(__xludf.DUMMYFUNCTION("""COMPUTED_VALUE"""),0.0)</f>
        <v>0</v>
      </c>
      <c r="LN62">
        <f>IFERROR(__xludf.DUMMYFUNCTION("""COMPUTED_VALUE"""),0.0)</f>
        <v>0</v>
      </c>
      <c r="LO62">
        <f>IFERROR(__xludf.DUMMYFUNCTION("""COMPUTED_VALUE"""),0.0)</f>
        <v>0</v>
      </c>
      <c r="LP62">
        <f>IFERROR(__xludf.DUMMYFUNCTION("""COMPUTED_VALUE"""),0.0)</f>
        <v>0</v>
      </c>
      <c r="LQ62" t="str">
        <f>IFERROR(__xludf.DUMMYFUNCTION("""COMPUTED_VALUE"""),"x")</f>
        <v>x</v>
      </c>
      <c r="LR62">
        <f>IFERROR(__xludf.DUMMYFUNCTION("""COMPUTED_VALUE"""),0.0)</f>
        <v>0</v>
      </c>
      <c r="LS62">
        <f>IFERROR(__xludf.DUMMYFUNCTION("""COMPUTED_VALUE"""),0.0)</f>
        <v>0</v>
      </c>
      <c r="LT62">
        <f>IFERROR(__xludf.DUMMYFUNCTION("""COMPUTED_VALUE"""),0.0)</f>
        <v>0</v>
      </c>
      <c r="LU62">
        <f>IFERROR(__xludf.DUMMYFUNCTION("""COMPUTED_VALUE"""),0.0)</f>
        <v>0</v>
      </c>
      <c r="LV62">
        <f>IFERROR(__xludf.DUMMYFUNCTION("""COMPUTED_VALUE"""),0.0)</f>
        <v>0</v>
      </c>
      <c r="LW62">
        <f>IFERROR(__xludf.DUMMYFUNCTION("""COMPUTED_VALUE"""),0.0)</f>
        <v>0</v>
      </c>
      <c r="LX62">
        <f>IFERROR(__xludf.DUMMYFUNCTION("""COMPUTED_VALUE"""),0.0)</f>
        <v>0</v>
      </c>
      <c r="LY62">
        <f>IFERROR(__xludf.DUMMYFUNCTION("""COMPUTED_VALUE"""),0.0)</f>
        <v>0</v>
      </c>
      <c r="LZ62">
        <f>IFERROR(__xludf.DUMMYFUNCTION("""COMPUTED_VALUE"""),0.0)</f>
        <v>0</v>
      </c>
      <c r="MA62">
        <f>IFERROR(__xludf.DUMMYFUNCTION("""COMPUTED_VALUE"""),0.0)</f>
        <v>0</v>
      </c>
      <c r="MB62">
        <f>IFERROR(__xludf.DUMMYFUNCTION("""COMPUTED_VALUE"""),0.0)</f>
        <v>0</v>
      </c>
      <c r="MC62">
        <f>IFERROR(__xludf.DUMMYFUNCTION("""COMPUTED_VALUE"""),0.0)</f>
        <v>0</v>
      </c>
      <c r="MD62">
        <f>IFERROR(__xludf.DUMMYFUNCTION("""COMPUTED_VALUE"""),0.0)</f>
        <v>0</v>
      </c>
      <c r="ME62">
        <f>IFERROR(__xludf.DUMMYFUNCTION("""COMPUTED_VALUE"""),0.0)</f>
        <v>0</v>
      </c>
      <c r="MF62">
        <f>IFERROR(__xludf.DUMMYFUNCTION("""COMPUTED_VALUE"""),0.0)</f>
        <v>0</v>
      </c>
      <c r="MG62">
        <f>IFERROR(__xludf.DUMMYFUNCTION("""COMPUTED_VALUE"""),0.0)</f>
        <v>0</v>
      </c>
      <c r="MH62">
        <f>IFERROR(__xludf.DUMMYFUNCTION("""COMPUTED_VALUE"""),0.0)</f>
        <v>0</v>
      </c>
      <c r="MI62">
        <f>IFERROR(__xludf.DUMMYFUNCTION("""COMPUTED_VALUE"""),0.0)</f>
        <v>0</v>
      </c>
      <c r="MJ62">
        <f>IFERROR(__xludf.DUMMYFUNCTION("""COMPUTED_VALUE"""),0.0)</f>
        <v>0</v>
      </c>
      <c r="MK62">
        <f>IFERROR(__xludf.DUMMYFUNCTION("""COMPUTED_VALUE"""),0.0)</f>
        <v>0</v>
      </c>
      <c r="ML62">
        <f>IFERROR(__xludf.DUMMYFUNCTION("""COMPUTED_VALUE"""),0.0)</f>
        <v>0</v>
      </c>
      <c r="MM62">
        <f>IFERROR(__xludf.DUMMYFUNCTION("""COMPUTED_VALUE"""),0.0)</f>
        <v>0</v>
      </c>
      <c r="MN62">
        <f>IFERROR(__xludf.DUMMYFUNCTION("""COMPUTED_VALUE"""),0.0)</f>
        <v>0</v>
      </c>
      <c r="MO62">
        <f>IFERROR(__xludf.DUMMYFUNCTION("""COMPUTED_VALUE"""),0.0)</f>
        <v>0</v>
      </c>
      <c r="MP62">
        <f>IFERROR(__xludf.DUMMYFUNCTION("""COMPUTED_VALUE"""),0.0)</f>
        <v>0</v>
      </c>
      <c r="MQ62">
        <f>IFERROR(__xludf.DUMMYFUNCTION("""COMPUTED_VALUE"""),0.0)</f>
        <v>0</v>
      </c>
      <c r="MR62">
        <f>IFERROR(__xludf.DUMMYFUNCTION("""COMPUTED_VALUE"""),0.0)</f>
        <v>0</v>
      </c>
      <c r="MS62">
        <f>IFERROR(__xludf.DUMMYFUNCTION("""COMPUTED_VALUE"""),0.0)</f>
        <v>0</v>
      </c>
      <c r="MT62" t="str">
        <f>IFERROR(__xludf.DUMMYFUNCTION("""COMPUTED_VALUE"""),"x")</f>
        <v>x</v>
      </c>
      <c r="MU62">
        <f>IFERROR(__xludf.DUMMYFUNCTION("""COMPUTED_VALUE"""),0.0)</f>
        <v>0</v>
      </c>
      <c r="MV62">
        <f>IFERROR(__xludf.DUMMYFUNCTION("""COMPUTED_VALUE"""),0.0)</f>
        <v>0</v>
      </c>
      <c r="MW62">
        <f>IFERROR(__xludf.DUMMYFUNCTION("""COMPUTED_VALUE"""),0.0)</f>
        <v>0</v>
      </c>
      <c r="MX62">
        <f>IFERROR(__xludf.DUMMYFUNCTION("""COMPUTED_VALUE"""),0.0)</f>
        <v>0</v>
      </c>
      <c r="MY62">
        <f>IFERROR(__xludf.DUMMYFUNCTION("""COMPUTED_VALUE"""),0.0)</f>
        <v>0</v>
      </c>
      <c r="MZ62">
        <f>IFERROR(__xludf.DUMMYFUNCTION("""COMPUTED_VALUE"""),0.0)</f>
        <v>0</v>
      </c>
      <c r="NA62">
        <f>IFERROR(__xludf.DUMMYFUNCTION("""COMPUTED_VALUE"""),0.0)</f>
        <v>0</v>
      </c>
      <c r="NB62">
        <f>IFERROR(__xludf.DUMMYFUNCTION("""COMPUTED_VALUE"""),0.0)</f>
        <v>0</v>
      </c>
      <c r="NC62">
        <f>IFERROR(__xludf.DUMMYFUNCTION("""COMPUTED_VALUE"""),0.0)</f>
        <v>0</v>
      </c>
      <c r="ND62">
        <f>IFERROR(__xludf.DUMMYFUNCTION("""COMPUTED_VALUE"""),0.0)</f>
        <v>0</v>
      </c>
      <c r="NE62">
        <f>IFERROR(__xludf.DUMMYFUNCTION("""COMPUTED_VALUE"""),0.0)</f>
        <v>0</v>
      </c>
      <c r="NF62">
        <f>IFERROR(__xludf.DUMMYFUNCTION("""COMPUTED_VALUE"""),0.0)</f>
        <v>0</v>
      </c>
      <c r="NG62">
        <f>IFERROR(__xludf.DUMMYFUNCTION("""COMPUTED_VALUE"""),0.0)</f>
        <v>0</v>
      </c>
      <c r="NH62">
        <f>IFERROR(__xludf.DUMMYFUNCTION("""COMPUTED_VALUE"""),0.0)</f>
        <v>0</v>
      </c>
      <c r="NI62">
        <f>IFERROR(__xludf.DUMMYFUNCTION("""COMPUTED_VALUE"""),0.0)</f>
        <v>0</v>
      </c>
      <c r="NJ62">
        <f>IFERROR(__xludf.DUMMYFUNCTION("""COMPUTED_VALUE"""),0.0)</f>
        <v>0</v>
      </c>
      <c r="NK62">
        <f>IFERROR(__xludf.DUMMYFUNCTION("""COMPUTED_VALUE"""),0.0)</f>
        <v>0</v>
      </c>
      <c r="NL62">
        <f>IFERROR(__xludf.DUMMYFUNCTION("""COMPUTED_VALUE"""),0.0)</f>
        <v>0</v>
      </c>
      <c r="NM62">
        <f>IFERROR(__xludf.DUMMYFUNCTION("""COMPUTED_VALUE"""),0.0)</f>
        <v>0</v>
      </c>
      <c r="NN62">
        <f>IFERROR(__xludf.DUMMYFUNCTION("""COMPUTED_VALUE"""),0.0)</f>
        <v>0</v>
      </c>
      <c r="NO62">
        <f>IFERROR(__xludf.DUMMYFUNCTION("""COMPUTED_VALUE"""),0.0)</f>
        <v>0</v>
      </c>
      <c r="NP62">
        <f>IFERROR(__xludf.DUMMYFUNCTION("""COMPUTED_VALUE"""),0.0)</f>
        <v>0</v>
      </c>
      <c r="NQ62">
        <f>IFERROR(__xludf.DUMMYFUNCTION("""COMPUTED_VALUE"""),0.0)</f>
        <v>0</v>
      </c>
      <c r="NR62">
        <f>IFERROR(__xludf.DUMMYFUNCTION("""COMPUTED_VALUE"""),0.0)</f>
        <v>0</v>
      </c>
    </row>
    <row r="63" ht="15.75" customHeight="1">
      <c r="A63">
        <f>IFERROR(__xludf.DUMMYFUNCTION("""COMPUTED_VALUE"""),62.0)</f>
        <v>62</v>
      </c>
      <c r="B63" t="str">
        <f>IFERROR(__xludf.DUMMYFUNCTION("""COMPUTED_VALUE"""),"Bolt")</f>
        <v>Bolt</v>
      </c>
      <c r="C63" t="str">
        <f>IFERROR(__xludf.DUMMYFUNCTION("""COMPUTED_VALUE"""),"Lazar")</f>
        <v>Lazar</v>
      </c>
      <c r="D63" t="str">
        <f>IFERROR(__xludf.DUMMYFUNCTION("""COMPUTED_VALUE"""),"Nikolić")</f>
        <v>Nikolić</v>
      </c>
      <c r="E63">
        <f>IFERROR(__xludf.DUMMYFUNCTION("""COMPUTED_VALUE"""),100.0)</f>
        <v>100</v>
      </c>
      <c r="F63" t="str">
        <f>IFERROR(__xludf.DUMMYFUNCTION("""COMPUTED_VALUE"""),"ODOBREN")</f>
        <v>ODOBREN</v>
      </c>
      <c r="G63" t="str">
        <f>IFERROR(__xludf.DUMMYFUNCTION("""COMPUTED_VALUE"""),"Stari grad")</f>
        <v>Stari grad</v>
      </c>
      <c r="H63" t="str">
        <f>IFERROR(__xludf.DUMMYFUNCTION("""COMPUTED_VALUE"""),"Elektrotehnička škola Nikola Tesla")</f>
        <v>Elektrotehnička škola Nikola Tesla</v>
      </c>
      <c r="I63" t="str">
        <f>IFERROR(__xludf.DUMMYFUNCTION("""COMPUTED_VALUE"""),"II")</f>
        <v>II</v>
      </c>
      <c r="J63" t="str">
        <f>IFERROR(__xludf.DUMMYFUNCTION("""COMPUTED_VALUE"""),"B")</f>
        <v>B</v>
      </c>
      <c r="K63" t="str">
        <f>IFERROR(__xludf.DUMMYFUNCTION("""COMPUTED_VALUE"""),"Biljana Stefanović")</f>
        <v>Biljana Stefanović</v>
      </c>
      <c r="L63" t="str">
        <f>IFERROR(__xludf.DUMMYFUNCTION("""COMPUTED_VALUE"""),"x")</f>
        <v>x</v>
      </c>
      <c r="M63">
        <f>IFERROR(__xludf.DUMMYFUNCTION("""COMPUTED_VALUE"""),100.0)</f>
        <v>100</v>
      </c>
      <c r="N63">
        <f>IFERROR(__xludf.DUMMYFUNCTION("""COMPUTED_VALUE"""),0.0)</f>
        <v>0</v>
      </c>
      <c r="O63" t="str">
        <f>IFERROR(__xludf.DUMMYFUNCTION("""COMPUTED_VALUE"""),"-")</f>
        <v>-</v>
      </c>
      <c r="P63" t="str">
        <f>IFERROR(__xludf.DUMMYFUNCTION("""COMPUTED_VALUE"""),"-")</f>
        <v>-</v>
      </c>
      <c r="Q63" t="str">
        <f>IFERROR(__xludf.DUMMYFUNCTION("""COMPUTED_VALUE"""),"-")</f>
        <v>-</v>
      </c>
      <c r="R63" t="str">
        <f>IFERROR(__xludf.DUMMYFUNCTION("""COMPUTED_VALUE"""),"-")</f>
        <v>-</v>
      </c>
      <c r="S63" t="str">
        <f>IFERROR(__xludf.DUMMYFUNCTION("""COMPUTED_VALUE"""),"x")</f>
        <v>x</v>
      </c>
      <c r="T63" t="str">
        <f>IFERROR(__xludf.DUMMYFUNCTION("""COMPUTED_VALUE"""),"x")</f>
        <v>x</v>
      </c>
      <c r="U63" t="str">
        <f>IFERROR(__xludf.DUMMYFUNCTION("""COMPUTED_VALUE"""),"OK")</f>
        <v>OK</v>
      </c>
      <c r="V63" t="str">
        <f>IFERROR(__xludf.DUMMYFUNCTION("""COMPUTED_VALUE"""),"OK")</f>
        <v>OK</v>
      </c>
      <c r="W63" t="str">
        <f>IFERROR(__xludf.DUMMYFUNCTION("""COMPUTED_VALUE"""),"OK")</f>
        <v>OK</v>
      </c>
      <c r="X63" t="str">
        <f>IFERROR(__xludf.DUMMYFUNCTION("""COMPUTED_VALUE"""),"OK")</f>
        <v>OK</v>
      </c>
      <c r="Y63" t="str">
        <f>IFERROR(__xludf.DUMMYFUNCTION("""COMPUTED_VALUE"""),"OK")</f>
        <v>OK</v>
      </c>
      <c r="Z63" t="str">
        <f>IFERROR(__xludf.DUMMYFUNCTION("""COMPUTED_VALUE"""),"OK")</f>
        <v>OK</v>
      </c>
      <c r="AA63" t="str">
        <f>IFERROR(__xludf.DUMMYFUNCTION("""COMPUTED_VALUE"""),"OK")</f>
        <v>OK</v>
      </c>
      <c r="AB63" t="str">
        <f>IFERROR(__xludf.DUMMYFUNCTION("""COMPUTED_VALUE"""),"OK")</f>
        <v>OK</v>
      </c>
      <c r="AC63" t="str">
        <f>IFERROR(__xludf.DUMMYFUNCTION("""COMPUTED_VALUE"""),"OK")</f>
        <v>OK</v>
      </c>
      <c r="AD63" t="str">
        <f>IFERROR(__xludf.DUMMYFUNCTION("""COMPUTED_VALUE"""),"OK")</f>
        <v>OK</v>
      </c>
      <c r="AE63" t="str">
        <f>IFERROR(__xludf.DUMMYFUNCTION("""COMPUTED_VALUE"""),"OK")</f>
        <v>OK</v>
      </c>
      <c r="AF63" t="str">
        <f>IFERROR(__xludf.DUMMYFUNCTION("""COMPUTED_VALUE"""),"OK")</f>
        <v>OK</v>
      </c>
      <c r="AG63" t="str">
        <f>IFERROR(__xludf.DUMMYFUNCTION("""COMPUTED_VALUE"""),"OK")</f>
        <v>OK</v>
      </c>
      <c r="AH63" t="str">
        <f>IFERROR(__xludf.DUMMYFUNCTION("""COMPUTED_VALUE"""),"OK")</f>
        <v>OK</v>
      </c>
      <c r="AI63" t="str">
        <f>IFERROR(__xludf.DUMMYFUNCTION("""COMPUTED_VALUE"""),"OK")</f>
        <v>OK</v>
      </c>
      <c r="AJ63" t="str">
        <f>IFERROR(__xludf.DUMMYFUNCTION("""COMPUTED_VALUE"""),"OK")</f>
        <v>OK</v>
      </c>
      <c r="AK63" t="str">
        <f>IFERROR(__xludf.DUMMYFUNCTION("""COMPUTED_VALUE"""),"OK")</f>
        <v>OK</v>
      </c>
      <c r="AL63" t="str">
        <f>IFERROR(__xludf.DUMMYFUNCTION("""COMPUTED_VALUE"""),"OK")</f>
        <v>OK</v>
      </c>
      <c r="AM63" t="str">
        <f>IFERROR(__xludf.DUMMYFUNCTION("""COMPUTED_VALUE"""),"OK")</f>
        <v>OK</v>
      </c>
      <c r="AN63" t="str">
        <f>IFERROR(__xludf.DUMMYFUNCTION("""COMPUTED_VALUE"""),"OK")</f>
        <v>OK</v>
      </c>
      <c r="AO63" t="str">
        <f>IFERROR(__xludf.DUMMYFUNCTION("""COMPUTED_VALUE"""),"OK")</f>
        <v>OK</v>
      </c>
      <c r="AP63" t="str">
        <f>IFERROR(__xludf.DUMMYFUNCTION("""COMPUTED_VALUE"""),"OK")</f>
        <v>OK</v>
      </c>
      <c r="AQ63" t="str">
        <f>IFERROR(__xludf.DUMMYFUNCTION("""COMPUTED_VALUE"""),"OK")</f>
        <v>OK</v>
      </c>
      <c r="AR63" t="str">
        <f>IFERROR(__xludf.DUMMYFUNCTION("""COMPUTED_VALUE"""),"OK")</f>
        <v>OK</v>
      </c>
      <c r="AS63" t="str">
        <f>IFERROR(__xludf.DUMMYFUNCTION("""COMPUTED_VALUE"""),"OK")</f>
        <v>OK</v>
      </c>
      <c r="AT63" t="str">
        <f>IFERROR(__xludf.DUMMYFUNCTION("""COMPUTED_VALUE"""),"OK")</f>
        <v>OK</v>
      </c>
      <c r="AU63" t="str">
        <f>IFERROR(__xludf.DUMMYFUNCTION("""COMPUTED_VALUE"""),"OK")</f>
        <v>OK</v>
      </c>
      <c r="AV63" t="str">
        <f>IFERROR(__xludf.DUMMYFUNCTION("""COMPUTED_VALUE"""),"OK")</f>
        <v>OK</v>
      </c>
      <c r="AW63" t="str">
        <f>IFERROR(__xludf.DUMMYFUNCTION("""COMPUTED_VALUE"""),"OK")</f>
        <v>OK</v>
      </c>
      <c r="AX63" t="str">
        <f>IFERROR(__xludf.DUMMYFUNCTION("""COMPUTED_VALUE"""),"OK")</f>
        <v>OK</v>
      </c>
      <c r="AY63" t="str">
        <f>IFERROR(__xludf.DUMMYFUNCTION("""COMPUTED_VALUE"""),"OK")</f>
        <v>OK</v>
      </c>
      <c r="AZ63" t="str">
        <f>IFERROR(__xludf.DUMMYFUNCTION("""COMPUTED_VALUE"""),"OK")</f>
        <v>OK</v>
      </c>
      <c r="BA63" t="str">
        <f>IFERROR(__xludf.DUMMYFUNCTION("""COMPUTED_VALUE"""),"OK")</f>
        <v>OK</v>
      </c>
      <c r="BB63" t="str">
        <f>IFERROR(__xludf.DUMMYFUNCTION("""COMPUTED_VALUE"""),"OK")</f>
        <v>OK</v>
      </c>
      <c r="BC63" t="str">
        <f>IFERROR(__xludf.DUMMYFUNCTION("""COMPUTED_VALUE"""),"OK")</f>
        <v>OK</v>
      </c>
      <c r="BD63" t="str">
        <f>IFERROR(__xludf.DUMMYFUNCTION("""COMPUTED_VALUE"""),"OK")</f>
        <v>OK</v>
      </c>
      <c r="BE63" t="str">
        <f>IFERROR(__xludf.DUMMYFUNCTION("""COMPUTED_VALUE"""),"OK")</f>
        <v>OK</v>
      </c>
      <c r="BF63" t="str">
        <f>IFERROR(__xludf.DUMMYFUNCTION("""COMPUTED_VALUE"""),"OK")</f>
        <v>OK</v>
      </c>
      <c r="BG63" t="str">
        <f>IFERROR(__xludf.DUMMYFUNCTION("""COMPUTED_VALUE"""),"OK")</f>
        <v>OK</v>
      </c>
      <c r="BH63" t="str">
        <f>IFERROR(__xludf.DUMMYFUNCTION("""COMPUTED_VALUE"""),"OK")</f>
        <v>OK</v>
      </c>
      <c r="BI63" t="str">
        <f>IFERROR(__xludf.DUMMYFUNCTION("""COMPUTED_VALUE"""),"OK")</f>
        <v>OK</v>
      </c>
      <c r="BJ63" t="str">
        <f>IFERROR(__xludf.DUMMYFUNCTION("""COMPUTED_VALUE"""),"OK")</f>
        <v>OK</v>
      </c>
      <c r="BK63" t="str">
        <f>IFERROR(__xludf.DUMMYFUNCTION("""COMPUTED_VALUE"""),"x")</f>
        <v>x</v>
      </c>
      <c r="BL63" t="str">
        <f>IFERROR(__xludf.DUMMYFUNCTION("""COMPUTED_VALUE"""),"OK")</f>
        <v>OK</v>
      </c>
      <c r="BM63" t="str">
        <f>IFERROR(__xludf.DUMMYFUNCTION("""COMPUTED_VALUE"""),"OK")</f>
        <v>OK</v>
      </c>
      <c r="BN63" t="str">
        <f>IFERROR(__xludf.DUMMYFUNCTION("""COMPUTED_VALUE"""),"WA")</f>
        <v>WA</v>
      </c>
      <c r="BO63" t="str">
        <f>IFERROR(__xludf.DUMMYFUNCTION("""COMPUTED_VALUE"""),"OK")</f>
        <v>OK</v>
      </c>
      <c r="BP63" t="str">
        <f>IFERROR(__xludf.DUMMYFUNCTION("""COMPUTED_VALUE"""),"OK")</f>
        <v>OK</v>
      </c>
      <c r="BQ63" t="str">
        <f>IFERROR(__xludf.DUMMYFUNCTION("""COMPUTED_VALUE"""),"OK")</f>
        <v>OK</v>
      </c>
      <c r="BR63" t="str">
        <f>IFERROR(__xludf.DUMMYFUNCTION("""COMPUTED_VALUE"""),"OK")</f>
        <v>OK</v>
      </c>
      <c r="BS63" t="str">
        <f>IFERROR(__xludf.DUMMYFUNCTION("""COMPUTED_VALUE"""),"OK")</f>
        <v>OK</v>
      </c>
      <c r="BT63" t="str">
        <f>IFERROR(__xludf.DUMMYFUNCTION("""COMPUTED_VALUE"""),"TLE")</f>
        <v>TLE</v>
      </c>
      <c r="BU63" t="str">
        <f>IFERROR(__xludf.DUMMYFUNCTION("""COMPUTED_VALUE"""),"TLE")</f>
        <v>TLE</v>
      </c>
      <c r="BV63" t="str">
        <f>IFERROR(__xludf.DUMMYFUNCTION("""COMPUTED_VALUE"""),"TLE")</f>
        <v>TLE</v>
      </c>
      <c r="BW63" t="str">
        <f>IFERROR(__xludf.DUMMYFUNCTION("""COMPUTED_VALUE"""),"TLE")</f>
        <v>TLE</v>
      </c>
      <c r="BX63" t="str">
        <f>IFERROR(__xludf.DUMMYFUNCTION("""COMPUTED_VALUE"""),"OK")</f>
        <v>OK</v>
      </c>
      <c r="BY63" t="str">
        <f>IFERROR(__xludf.DUMMYFUNCTION("""COMPUTED_VALUE"""),"TLE")</f>
        <v>TLE</v>
      </c>
      <c r="BZ63" t="str">
        <f>IFERROR(__xludf.DUMMYFUNCTION("""COMPUTED_VALUE"""),"TLE")</f>
        <v>TLE</v>
      </c>
      <c r="CA63" t="str">
        <f>IFERROR(__xludf.DUMMYFUNCTION("""COMPUTED_VALUE"""),"TLE")</f>
        <v>TLE</v>
      </c>
      <c r="CB63" t="str">
        <f>IFERROR(__xludf.DUMMYFUNCTION("""COMPUTED_VALUE"""),"WA")</f>
        <v>WA</v>
      </c>
      <c r="CC63" t="str">
        <f>IFERROR(__xludf.DUMMYFUNCTION("""COMPUTED_VALUE"""),"TLE")</f>
        <v>TLE</v>
      </c>
      <c r="CD63" t="str">
        <f>IFERROR(__xludf.DUMMYFUNCTION("""COMPUTED_VALUE"""),"WA")</f>
        <v>WA</v>
      </c>
      <c r="CE63" t="str">
        <f>IFERROR(__xludf.DUMMYFUNCTION("""COMPUTED_VALUE"""),"WA")</f>
        <v>WA</v>
      </c>
      <c r="CF63" t="str">
        <f>IFERROR(__xludf.DUMMYFUNCTION("""COMPUTED_VALUE"""),"TLE")</f>
        <v>TLE</v>
      </c>
      <c r="CG63" t="str">
        <f>IFERROR(__xludf.DUMMYFUNCTION("""COMPUTED_VALUE"""),"TLE")</f>
        <v>TLE</v>
      </c>
      <c r="CH63" t="str">
        <f>IFERROR(__xludf.DUMMYFUNCTION("""COMPUTED_VALUE"""),"TLE")</f>
        <v>TLE</v>
      </c>
      <c r="CI63" t="str">
        <f>IFERROR(__xludf.DUMMYFUNCTION("""COMPUTED_VALUE"""),"TLE")</f>
        <v>TLE</v>
      </c>
      <c r="CJ63" t="str">
        <f>IFERROR(__xludf.DUMMYFUNCTION("""COMPUTED_VALUE"""),"TLE")</f>
        <v>TLE</v>
      </c>
      <c r="CK63" t="str">
        <f>IFERROR(__xludf.DUMMYFUNCTION("""COMPUTED_VALUE"""),"TLE")</f>
        <v>TLE</v>
      </c>
      <c r="CL63" t="str">
        <f>IFERROR(__xludf.DUMMYFUNCTION("""COMPUTED_VALUE"""),"TLE")</f>
        <v>TLE</v>
      </c>
      <c r="CM63" t="str">
        <f>IFERROR(__xludf.DUMMYFUNCTION("""COMPUTED_VALUE"""),"TLE")</f>
        <v>TLE</v>
      </c>
      <c r="CN63" t="str">
        <f>IFERROR(__xludf.DUMMYFUNCTION("""COMPUTED_VALUE"""),"TLE")</f>
        <v>TLE</v>
      </c>
      <c r="CO63" t="str">
        <f>IFERROR(__xludf.DUMMYFUNCTION("""COMPUTED_VALUE"""),"WA")</f>
        <v>WA</v>
      </c>
      <c r="CP63" t="str">
        <f>IFERROR(__xludf.DUMMYFUNCTION("""COMPUTED_VALUE"""),"WA")</f>
        <v>WA</v>
      </c>
      <c r="CQ63" t="str">
        <f>IFERROR(__xludf.DUMMYFUNCTION("""COMPUTED_VALUE"""),"TLE")</f>
        <v>TLE</v>
      </c>
      <c r="CR63" t="str">
        <f>IFERROR(__xludf.DUMMYFUNCTION("""COMPUTED_VALUE"""),"TLE")</f>
        <v>TLE</v>
      </c>
      <c r="CS63" t="str">
        <f>IFERROR(__xludf.DUMMYFUNCTION("""COMPUTED_VALUE"""),"x")</f>
        <v>x</v>
      </c>
      <c r="CT63" t="str">
        <f>IFERROR(__xludf.DUMMYFUNCTION("""COMPUTED_VALUE"""),"-")</f>
        <v>-</v>
      </c>
      <c r="CU63" t="str">
        <f>IFERROR(__xludf.DUMMYFUNCTION("""COMPUTED_VALUE"""),"-")</f>
        <v>-</v>
      </c>
      <c r="CV63" t="str">
        <f>IFERROR(__xludf.DUMMYFUNCTION("""COMPUTED_VALUE"""),"-")</f>
        <v>-</v>
      </c>
      <c r="CW63" t="str">
        <f>IFERROR(__xludf.DUMMYFUNCTION("""COMPUTED_VALUE"""),"-")</f>
        <v>-</v>
      </c>
      <c r="CX63" t="str">
        <f>IFERROR(__xludf.DUMMYFUNCTION("""COMPUTED_VALUE"""),"-")</f>
        <v>-</v>
      </c>
      <c r="CY63" t="str">
        <f>IFERROR(__xludf.DUMMYFUNCTION("""COMPUTED_VALUE"""),"-")</f>
        <v>-</v>
      </c>
      <c r="CZ63" t="str">
        <f>IFERROR(__xludf.DUMMYFUNCTION("""COMPUTED_VALUE"""),"-")</f>
        <v>-</v>
      </c>
      <c r="DA63" t="str">
        <f>IFERROR(__xludf.DUMMYFUNCTION("""COMPUTED_VALUE"""),"-")</f>
        <v>-</v>
      </c>
      <c r="DB63" t="str">
        <f>IFERROR(__xludf.DUMMYFUNCTION("""COMPUTED_VALUE"""),"-")</f>
        <v>-</v>
      </c>
      <c r="DC63" t="str">
        <f>IFERROR(__xludf.DUMMYFUNCTION("""COMPUTED_VALUE"""),"-")</f>
        <v>-</v>
      </c>
      <c r="DD63" t="str">
        <f>IFERROR(__xludf.DUMMYFUNCTION("""COMPUTED_VALUE"""),"-")</f>
        <v>-</v>
      </c>
      <c r="DE63" t="str">
        <f>IFERROR(__xludf.DUMMYFUNCTION("""COMPUTED_VALUE"""),"-")</f>
        <v>-</v>
      </c>
      <c r="DF63" t="str">
        <f>IFERROR(__xludf.DUMMYFUNCTION("""COMPUTED_VALUE"""),"-")</f>
        <v>-</v>
      </c>
      <c r="DG63" t="str">
        <f>IFERROR(__xludf.DUMMYFUNCTION("""COMPUTED_VALUE"""),"-")</f>
        <v>-</v>
      </c>
      <c r="DH63" t="str">
        <f>IFERROR(__xludf.DUMMYFUNCTION("""COMPUTED_VALUE"""),"-")</f>
        <v>-</v>
      </c>
      <c r="DI63" t="str">
        <f>IFERROR(__xludf.DUMMYFUNCTION("""COMPUTED_VALUE"""),"-")</f>
        <v>-</v>
      </c>
      <c r="DJ63" t="str">
        <f>IFERROR(__xludf.DUMMYFUNCTION("""COMPUTED_VALUE"""),"-")</f>
        <v>-</v>
      </c>
      <c r="DK63" t="str">
        <f>IFERROR(__xludf.DUMMYFUNCTION("""COMPUTED_VALUE"""),"-")</f>
        <v>-</v>
      </c>
      <c r="DL63" t="str">
        <f>IFERROR(__xludf.DUMMYFUNCTION("""COMPUTED_VALUE"""),"-")</f>
        <v>-</v>
      </c>
      <c r="DM63" t="str">
        <f>IFERROR(__xludf.DUMMYFUNCTION("""COMPUTED_VALUE"""),"-")</f>
        <v>-</v>
      </c>
      <c r="DN63" t="str">
        <f>IFERROR(__xludf.DUMMYFUNCTION("""COMPUTED_VALUE"""),"-")</f>
        <v>-</v>
      </c>
      <c r="DO63" t="str">
        <f>IFERROR(__xludf.DUMMYFUNCTION("""COMPUTED_VALUE"""),"-")</f>
        <v>-</v>
      </c>
      <c r="DP63" t="str">
        <f>IFERROR(__xludf.DUMMYFUNCTION("""COMPUTED_VALUE"""),"-")</f>
        <v>-</v>
      </c>
      <c r="DQ63" t="str">
        <f>IFERROR(__xludf.DUMMYFUNCTION("""COMPUTED_VALUE"""),"-")</f>
        <v>-</v>
      </c>
      <c r="DR63" t="str">
        <f>IFERROR(__xludf.DUMMYFUNCTION("""COMPUTED_VALUE"""),"-")</f>
        <v>-</v>
      </c>
      <c r="DS63" t="str">
        <f>IFERROR(__xludf.DUMMYFUNCTION("""COMPUTED_VALUE"""),"-")</f>
        <v>-</v>
      </c>
      <c r="DT63" t="str">
        <f>IFERROR(__xludf.DUMMYFUNCTION("""COMPUTED_VALUE"""),"-")</f>
        <v>-</v>
      </c>
      <c r="DU63" t="str">
        <f>IFERROR(__xludf.DUMMYFUNCTION("""COMPUTED_VALUE"""),"-")</f>
        <v>-</v>
      </c>
      <c r="DV63" t="str">
        <f>IFERROR(__xludf.DUMMYFUNCTION("""COMPUTED_VALUE"""),"-")</f>
        <v>-</v>
      </c>
      <c r="DW63" t="str">
        <f>IFERROR(__xludf.DUMMYFUNCTION("""COMPUTED_VALUE"""),"-")</f>
        <v>-</v>
      </c>
      <c r="DX63" t="str">
        <f>IFERROR(__xludf.DUMMYFUNCTION("""COMPUTED_VALUE"""),"-")</f>
        <v>-</v>
      </c>
      <c r="DY63" t="str">
        <f>IFERROR(__xludf.DUMMYFUNCTION("""COMPUTED_VALUE"""),"-")</f>
        <v>-</v>
      </c>
      <c r="DZ63" t="str">
        <f>IFERROR(__xludf.DUMMYFUNCTION("""COMPUTED_VALUE"""),"x")</f>
        <v>x</v>
      </c>
      <c r="EA63" t="str">
        <f>IFERROR(__xludf.DUMMYFUNCTION("""COMPUTED_VALUE"""),"-")</f>
        <v>-</v>
      </c>
      <c r="EB63" t="str">
        <f>IFERROR(__xludf.DUMMYFUNCTION("""COMPUTED_VALUE"""),"-")</f>
        <v>-</v>
      </c>
      <c r="EC63" t="str">
        <f>IFERROR(__xludf.DUMMYFUNCTION("""COMPUTED_VALUE"""),"-")</f>
        <v>-</v>
      </c>
      <c r="ED63" t="str">
        <f>IFERROR(__xludf.DUMMYFUNCTION("""COMPUTED_VALUE"""),"-")</f>
        <v>-</v>
      </c>
      <c r="EE63" t="str">
        <f>IFERROR(__xludf.DUMMYFUNCTION("""COMPUTED_VALUE"""),"-")</f>
        <v>-</v>
      </c>
      <c r="EF63" t="str">
        <f>IFERROR(__xludf.DUMMYFUNCTION("""COMPUTED_VALUE"""),"-")</f>
        <v>-</v>
      </c>
      <c r="EG63" t="str">
        <f>IFERROR(__xludf.DUMMYFUNCTION("""COMPUTED_VALUE"""),"-")</f>
        <v>-</v>
      </c>
      <c r="EH63" t="str">
        <f>IFERROR(__xludf.DUMMYFUNCTION("""COMPUTED_VALUE"""),"-")</f>
        <v>-</v>
      </c>
      <c r="EI63" t="str">
        <f>IFERROR(__xludf.DUMMYFUNCTION("""COMPUTED_VALUE"""),"-")</f>
        <v>-</v>
      </c>
      <c r="EJ63" t="str">
        <f>IFERROR(__xludf.DUMMYFUNCTION("""COMPUTED_VALUE"""),"-")</f>
        <v>-</v>
      </c>
      <c r="EK63" t="str">
        <f>IFERROR(__xludf.DUMMYFUNCTION("""COMPUTED_VALUE"""),"-")</f>
        <v>-</v>
      </c>
      <c r="EL63" t="str">
        <f>IFERROR(__xludf.DUMMYFUNCTION("""COMPUTED_VALUE"""),"-")</f>
        <v>-</v>
      </c>
      <c r="EM63" t="str">
        <f>IFERROR(__xludf.DUMMYFUNCTION("""COMPUTED_VALUE"""),"-")</f>
        <v>-</v>
      </c>
      <c r="EN63" t="str">
        <f>IFERROR(__xludf.DUMMYFUNCTION("""COMPUTED_VALUE"""),"-")</f>
        <v>-</v>
      </c>
      <c r="EO63" t="str">
        <f>IFERROR(__xludf.DUMMYFUNCTION("""COMPUTED_VALUE"""),"-")</f>
        <v>-</v>
      </c>
      <c r="EP63" t="str">
        <f>IFERROR(__xludf.DUMMYFUNCTION("""COMPUTED_VALUE"""),"-")</f>
        <v>-</v>
      </c>
      <c r="EQ63" t="str">
        <f>IFERROR(__xludf.DUMMYFUNCTION("""COMPUTED_VALUE"""),"x")</f>
        <v>x</v>
      </c>
      <c r="ER63" t="str">
        <f>IFERROR(__xludf.DUMMYFUNCTION("""COMPUTED_VALUE"""),"-")</f>
        <v>-</v>
      </c>
      <c r="ES63" t="str">
        <f>IFERROR(__xludf.DUMMYFUNCTION("""COMPUTED_VALUE"""),"-")</f>
        <v>-</v>
      </c>
      <c r="ET63" t="str">
        <f>IFERROR(__xludf.DUMMYFUNCTION("""COMPUTED_VALUE"""),"-")</f>
        <v>-</v>
      </c>
      <c r="EU63" t="str">
        <f>IFERROR(__xludf.DUMMYFUNCTION("""COMPUTED_VALUE"""),"-")</f>
        <v>-</v>
      </c>
      <c r="EV63" t="str">
        <f>IFERROR(__xludf.DUMMYFUNCTION("""COMPUTED_VALUE"""),"-")</f>
        <v>-</v>
      </c>
      <c r="EW63" t="str">
        <f>IFERROR(__xludf.DUMMYFUNCTION("""COMPUTED_VALUE"""),"-")</f>
        <v>-</v>
      </c>
      <c r="EX63" t="str">
        <f>IFERROR(__xludf.DUMMYFUNCTION("""COMPUTED_VALUE"""),"-")</f>
        <v>-</v>
      </c>
      <c r="EY63" t="str">
        <f>IFERROR(__xludf.DUMMYFUNCTION("""COMPUTED_VALUE"""),"-")</f>
        <v>-</v>
      </c>
      <c r="EZ63" t="str">
        <f>IFERROR(__xludf.DUMMYFUNCTION("""COMPUTED_VALUE"""),"-")</f>
        <v>-</v>
      </c>
      <c r="FA63" t="str">
        <f>IFERROR(__xludf.DUMMYFUNCTION("""COMPUTED_VALUE"""),"-")</f>
        <v>-</v>
      </c>
      <c r="FB63" t="str">
        <f>IFERROR(__xludf.DUMMYFUNCTION("""COMPUTED_VALUE"""),"-")</f>
        <v>-</v>
      </c>
      <c r="FC63" t="str">
        <f>IFERROR(__xludf.DUMMYFUNCTION("""COMPUTED_VALUE"""),"-")</f>
        <v>-</v>
      </c>
      <c r="FD63" t="str">
        <f>IFERROR(__xludf.DUMMYFUNCTION("""COMPUTED_VALUE"""),"-")</f>
        <v>-</v>
      </c>
      <c r="FE63" t="str">
        <f>IFERROR(__xludf.DUMMYFUNCTION("""COMPUTED_VALUE"""),"-")</f>
        <v>-</v>
      </c>
      <c r="FF63" t="str">
        <f>IFERROR(__xludf.DUMMYFUNCTION("""COMPUTED_VALUE"""),"-")</f>
        <v>-</v>
      </c>
      <c r="FG63" t="str">
        <f>IFERROR(__xludf.DUMMYFUNCTION("""COMPUTED_VALUE"""),"-")</f>
        <v>-</v>
      </c>
      <c r="FH63" t="str">
        <f>IFERROR(__xludf.DUMMYFUNCTION("""COMPUTED_VALUE"""),"-")</f>
        <v>-</v>
      </c>
      <c r="FI63" t="str">
        <f>IFERROR(__xludf.DUMMYFUNCTION("""COMPUTED_VALUE"""),"-")</f>
        <v>-</v>
      </c>
      <c r="FJ63" t="str">
        <f>IFERROR(__xludf.DUMMYFUNCTION("""COMPUTED_VALUE"""),"-")</f>
        <v>-</v>
      </c>
      <c r="FK63" t="str">
        <f>IFERROR(__xludf.DUMMYFUNCTION("""COMPUTED_VALUE"""),"-")</f>
        <v>-</v>
      </c>
      <c r="FL63" t="str">
        <f>IFERROR(__xludf.DUMMYFUNCTION("""COMPUTED_VALUE"""),"-")</f>
        <v>-</v>
      </c>
      <c r="FM63" t="str">
        <f>IFERROR(__xludf.DUMMYFUNCTION("""COMPUTED_VALUE"""),"-")</f>
        <v>-</v>
      </c>
      <c r="FN63" t="str">
        <f>IFERROR(__xludf.DUMMYFUNCTION("""COMPUTED_VALUE"""),"-")</f>
        <v>-</v>
      </c>
      <c r="FO63" t="str">
        <f>IFERROR(__xludf.DUMMYFUNCTION("""COMPUTED_VALUE"""),"-")</f>
        <v>-</v>
      </c>
      <c r="FP63" t="str">
        <f>IFERROR(__xludf.DUMMYFUNCTION("""COMPUTED_VALUE"""),"-")</f>
        <v>-</v>
      </c>
      <c r="FQ63" t="str">
        <f>IFERROR(__xludf.DUMMYFUNCTION("""COMPUTED_VALUE"""),"-")</f>
        <v>-</v>
      </c>
      <c r="FR63" t="str">
        <f>IFERROR(__xludf.DUMMYFUNCTION("""COMPUTED_VALUE"""),"-")</f>
        <v>-</v>
      </c>
      <c r="FS63" t="str">
        <f>IFERROR(__xludf.DUMMYFUNCTION("""COMPUTED_VALUE"""),"-")</f>
        <v>-</v>
      </c>
      <c r="FT63" t="str">
        <f>IFERROR(__xludf.DUMMYFUNCTION("""COMPUTED_VALUE"""),"x")</f>
        <v>x</v>
      </c>
      <c r="FU63" t="str">
        <f>IFERROR(__xludf.DUMMYFUNCTION("""COMPUTED_VALUE"""),"-")</f>
        <v>-</v>
      </c>
      <c r="FV63" t="str">
        <f>IFERROR(__xludf.DUMMYFUNCTION("""COMPUTED_VALUE"""),"-")</f>
        <v>-</v>
      </c>
      <c r="FW63" t="str">
        <f>IFERROR(__xludf.DUMMYFUNCTION("""COMPUTED_VALUE"""),"-")</f>
        <v>-</v>
      </c>
      <c r="FX63" t="str">
        <f>IFERROR(__xludf.DUMMYFUNCTION("""COMPUTED_VALUE"""),"-")</f>
        <v>-</v>
      </c>
      <c r="FY63" t="str">
        <f>IFERROR(__xludf.DUMMYFUNCTION("""COMPUTED_VALUE"""),"-")</f>
        <v>-</v>
      </c>
      <c r="FZ63" t="str">
        <f>IFERROR(__xludf.DUMMYFUNCTION("""COMPUTED_VALUE"""),"-")</f>
        <v>-</v>
      </c>
      <c r="GA63" t="str">
        <f>IFERROR(__xludf.DUMMYFUNCTION("""COMPUTED_VALUE"""),"-")</f>
        <v>-</v>
      </c>
      <c r="GB63" t="str">
        <f>IFERROR(__xludf.DUMMYFUNCTION("""COMPUTED_VALUE"""),"-")</f>
        <v>-</v>
      </c>
      <c r="GC63" t="str">
        <f>IFERROR(__xludf.DUMMYFUNCTION("""COMPUTED_VALUE"""),"-")</f>
        <v>-</v>
      </c>
      <c r="GD63" t="str">
        <f>IFERROR(__xludf.DUMMYFUNCTION("""COMPUTED_VALUE"""),"-")</f>
        <v>-</v>
      </c>
      <c r="GE63" t="str">
        <f>IFERROR(__xludf.DUMMYFUNCTION("""COMPUTED_VALUE"""),"-")</f>
        <v>-</v>
      </c>
      <c r="GF63" t="str">
        <f>IFERROR(__xludf.DUMMYFUNCTION("""COMPUTED_VALUE"""),"-")</f>
        <v>-</v>
      </c>
      <c r="GG63" t="str">
        <f>IFERROR(__xludf.DUMMYFUNCTION("""COMPUTED_VALUE"""),"-")</f>
        <v>-</v>
      </c>
      <c r="GH63" t="str">
        <f>IFERROR(__xludf.DUMMYFUNCTION("""COMPUTED_VALUE"""),"-")</f>
        <v>-</v>
      </c>
      <c r="GI63" t="str">
        <f>IFERROR(__xludf.DUMMYFUNCTION("""COMPUTED_VALUE"""),"-")</f>
        <v>-</v>
      </c>
      <c r="GJ63" t="str">
        <f>IFERROR(__xludf.DUMMYFUNCTION("""COMPUTED_VALUE"""),"-")</f>
        <v>-</v>
      </c>
      <c r="GK63" t="str">
        <f>IFERROR(__xludf.DUMMYFUNCTION("""COMPUTED_VALUE"""),"-")</f>
        <v>-</v>
      </c>
      <c r="GL63" t="str">
        <f>IFERROR(__xludf.DUMMYFUNCTION("""COMPUTED_VALUE"""),"-")</f>
        <v>-</v>
      </c>
      <c r="GM63" t="str">
        <f>IFERROR(__xludf.DUMMYFUNCTION("""COMPUTED_VALUE"""),"-")</f>
        <v>-</v>
      </c>
      <c r="GN63" t="str">
        <f>IFERROR(__xludf.DUMMYFUNCTION("""COMPUTED_VALUE"""),"-")</f>
        <v>-</v>
      </c>
      <c r="GO63" t="str">
        <f>IFERROR(__xludf.DUMMYFUNCTION("""COMPUTED_VALUE"""),"-")</f>
        <v>-</v>
      </c>
      <c r="GP63" t="str">
        <f>IFERROR(__xludf.DUMMYFUNCTION("""COMPUTED_VALUE"""),"-")</f>
        <v>-</v>
      </c>
      <c r="GQ63" t="str">
        <f>IFERROR(__xludf.DUMMYFUNCTION("""COMPUTED_VALUE"""),"-")</f>
        <v>-</v>
      </c>
      <c r="GR63" t="str">
        <f>IFERROR(__xludf.DUMMYFUNCTION("""COMPUTED_VALUE"""),"-")</f>
        <v>-</v>
      </c>
      <c r="GS63" t="str">
        <f>IFERROR(__xludf.DUMMYFUNCTION("""COMPUTED_VALUE"""),"x")</f>
        <v>x</v>
      </c>
      <c r="GT63" t="str">
        <f>IFERROR(__xludf.DUMMYFUNCTION("""COMPUTED_VALUE"""),"x")</f>
        <v>x</v>
      </c>
      <c r="GU63">
        <f>IFERROR(__xludf.DUMMYFUNCTION("""COMPUTED_VALUE"""),1.0)</f>
        <v>1</v>
      </c>
      <c r="GV63">
        <f>IFERROR(__xludf.DUMMYFUNCTION("""COMPUTED_VALUE"""),1.0)</f>
        <v>1</v>
      </c>
      <c r="GW63">
        <f>IFERROR(__xludf.DUMMYFUNCTION("""COMPUTED_VALUE"""),1.0)</f>
        <v>1</v>
      </c>
      <c r="GX63">
        <f>IFERROR(__xludf.DUMMYFUNCTION("""COMPUTED_VALUE"""),1.0)</f>
        <v>1</v>
      </c>
      <c r="GY63">
        <f>IFERROR(__xludf.DUMMYFUNCTION("""COMPUTED_VALUE"""),1.0)</f>
        <v>1</v>
      </c>
      <c r="GZ63">
        <f>IFERROR(__xludf.DUMMYFUNCTION("""COMPUTED_VALUE"""),1.0)</f>
        <v>1</v>
      </c>
      <c r="HA63">
        <f>IFERROR(__xludf.DUMMYFUNCTION("""COMPUTED_VALUE"""),1.0)</f>
        <v>1</v>
      </c>
      <c r="HB63">
        <f>IFERROR(__xludf.DUMMYFUNCTION("""COMPUTED_VALUE"""),1.0)</f>
        <v>1</v>
      </c>
      <c r="HC63">
        <f>IFERROR(__xludf.DUMMYFUNCTION("""COMPUTED_VALUE"""),1.0)</f>
        <v>1</v>
      </c>
      <c r="HD63">
        <f>IFERROR(__xludf.DUMMYFUNCTION("""COMPUTED_VALUE"""),1.0)</f>
        <v>1</v>
      </c>
      <c r="HE63">
        <f>IFERROR(__xludf.DUMMYFUNCTION("""COMPUTED_VALUE"""),1.0)</f>
        <v>1</v>
      </c>
      <c r="HF63">
        <f>IFERROR(__xludf.DUMMYFUNCTION("""COMPUTED_VALUE"""),1.0)</f>
        <v>1</v>
      </c>
      <c r="HG63">
        <f>IFERROR(__xludf.DUMMYFUNCTION("""COMPUTED_VALUE"""),1.0)</f>
        <v>1</v>
      </c>
      <c r="HH63">
        <f>IFERROR(__xludf.DUMMYFUNCTION("""COMPUTED_VALUE"""),1.0)</f>
        <v>1</v>
      </c>
      <c r="HI63">
        <f>IFERROR(__xludf.DUMMYFUNCTION("""COMPUTED_VALUE"""),1.0)</f>
        <v>1</v>
      </c>
      <c r="HJ63">
        <f>IFERROR(__xludf.DUMMYFUNCTION("""COMPUTED_VALUE"""),1.0)</f>
        <v>1</v>
      </c>
      <c r="HK63">
        <f>IFERROR(__xludf.DUMMYFUNCTION("""COMPUTED_VALUE"""),1.0)</f>
        <v>1</v>
      </c>
      <c r="HL63">
        <f>IFERROR(__xludf.DUMMYFUNCTION("""COMPUTED_VALUE"""),1.0)</f>
        <v>1</v>
      </c>
      <c r="HM63">
        <f>IFERROR(__xludf.DUMMYFUNCTION("""COMPUTED_VALUE"""),1.0)</f>
        <v>1</v>
      </c>
      <c r="HN63">
        <f>IFERROR(__xludf.DUMMYFUNCTION("""COMPUTED_VALUE"""),1.0)</f>
        <v>1</v>
      </c>
      <c r="HO63">
        <f>IFERROR(__xludf.DUMMYFUNCTION("""COMPUTED_VALUE"""),1.0)</f>
        <v>1</v>
      </c>
      <c r="HP63">
        <f>IFERROR(__xludf.DUMMYFUNCTION("""COMPUTED_VALUE"""),1.0)</f>
        <v>1</v>
      </c>
      <c r="HQ63">
        <f>IFERROR(__xludf.DUMMYFUNCTION("""COMPUTED_VALUE"""),1.0)</f>
        <v>1</v>
      </c>
      <c r="HR63">
        <f>IFERROR(__xludf.DUMMYFUNCTION("""COMPUTED_VALUE"""),1.0)</f>
        <v>1</v>
      </c>
      <c r="HS63">
        <f>IFERROR(__xludf.DUMMYFUNCTION("""COMPUTED_VALUE"""),1.0)</f>
        <v>1</v>
      </c>
      <c r="HT63">
        <f>IFERROR(__xludf.DUMMYFUNCTION("""COMPUTED_VALUE"""),1.0)</f>
        <v>1</v>
      </c>
      <c r="HU63">
        <f>IFERROR(__xludf.DUMMYFUNCTION("""COMPUTED_VALUE"""),1.0)</f>
        <v>1</v>
      </c>
      <c r="HV63">
        <f>IFERROR(__xludf.DUMMYFUNCTION("""COMPUTED_VALUE"""),1.0)</f>
        <v>1</v>
      </c>
      <c r="HW63">
        <f>IFERROR(__xludf.DUMMYFUNCTION("""COMPUTED_VALUE"""),1.0)</f>
        <v>1</v>
      </c>
      <c r="HX63">
        <f>IFERROR(__xludf.DUMMYFUNCTION("""COMPUTED_VALUE"""),1.0)</f>
        <v>1</v>
      </c>
      <c r="HY63">
        <f>IFERROR(__xludf.DUMMYFUNCTION("""COMPUTED_VALUE"""),1.0)</f>
        <v>1</v>
      </c>
      <c r="HZ63">
        <f>IFERROR(__xludf.DUMMYFUNCTION("""COMPUTED_VALUE"""),1.0)</f>
        <v>1</v>
      </c>
      <c r="IA63">
        <f>IFERROR(__xludf.DUMMYFUNCTION("""COMPUTED_VALUE"""),1.0)</f>
        <v>1</v>
      </c>
      <c r="IB63">
        <f>IFERROR(__xludf.DUMMYFUNCTION("""COMPUTED_VALUE"""),1.0)</f>
        <v>1</v>
      </c>
      <c r="IC63">
        <f>IFERROR(__xludf.DUMMYFUNCTION("""COMPUTED_VALUE"""),1.0)</f>
        <v>1</v>
      </c>
      <c r="ID63">
        <f>IFERROR(__xludf.DUMMYFUNCTION("""COMPUTED_VALUE"""),1.0)</f>
        <v>1</v>
      </c>
      <c r="IE63">
        <f>IFERROR(__xludf.DUMMYFUNCTION("""COMPUTED_VALUE"""),1.0)</f>
        <v>1</v>
      </c>
      <c r="IF63">
        <f>IFERROR(__xludf.DUMMYFUNCTION("""COMPUTED_VALUE"""),1.0)</f>
        <v>1</v>
      </c>
      <c r="IG63">
        <f>IFERROR(__xludf.DUMMYFUNCTION("""COMPUTED_VALUE"""),1.0)</f>
        <v>1</v>
      </c>
      <c r="IH63">
        <f>IFERROR(__xludf.DUMMYFUNCTION("""COMPUTED_VALUE"""),1.0)</f>
        <v>1</v>
      </c>
      <c r="II63">
        <f>IFERROR(__xludf.DUMMYFUNCTION("""COMPUTED_VALUE"""),1.0)</f>
        <v>1</v>
      </c>
      <c r="IJ63">
        <f>IFERROR(__xludf.DUMMYFUNCTION("""COMPUTED_VALUE"""),1.0)</f>
        <v>1</v>
      </c>
      <c r="IK63" t="str">
        <f>IFERROR(__xludf.DUMMYFUNCTION("""COMPUTED_VALUE"""),"x")</f>
        <v>x</v>
      </c>
      <c r="IL63">
        <f>IFERROR(__xludf.DUMMYFUNCTION("""COMPUTED_VALUE"""),1.0)</f>
        <v>1</v>
      </c>
      <c r="IM63">
        <f>IFERROR(__xludf.DUMMYFUNCTION("""COMPUTED_VALUE"""),1.0)</f>
        <v>1</v>
      </c>
      <c r="IN63">
        <f>IFERROR(__xludf.DUMMYFUNCTION("""COMPUTED_VALUE"""),0.0)</f>
        <v>0</v>
      </c>
      <c r="IO63">
        <f>IFERROR(__xludf.DUMMYFUNCTION("""COMPUTED_VALUE"""),1.0)</f>
        <v>1</v>
      </c>
      <c r="IP63">
        <f>IFERROR(__xludf.DUMMYFUNCTION("""COMPUTED_VALUE"""),1.0)</f>
        <v>1</v>
      </c>
      <c r="IQ63">
        <f>IFERROR(__xludf.DUMMYFUNCTION("""COMPUTED_VALUE"""),1.0)</f>
        <v>1</v>
      </c>
      <c r="IR63">
        <f>IFERROR(__xludf.DUMMYFUNCTION("""COMPUTED_VALUE"""),1.0)</f>
        <v>1</v>
      </c>
      <c r="IS63">
        <f>IFERROR(__xludf.DUMMYFUNCTION("""COMPUTED_VALUE"""),1.0)</f>
        <v>1</v>
      </c>
      <c r="IT63">
        <f>IFERROR(__xludf.DUMMYFUNCTION("""COMPUTED_VALUE"""),0.0)</f>
        <v>0</v>
      </c>
      <c r="IU63">
        <f>IFERROR(__xludf.DUMMYFUNCTION("""COMPUTED_VALUE"""),0.0)</f>
        <v>0</v>
      </c>
      <c r="IV63">
        <f>IFERROR(__xludf.DUMMYFUNCTION("""COMPUTED_VALUE"""),0.0)</f>
        <v>0</v>
      </c>
      <c r="IW63">
        <f>IFERROR(__xludf.DUMMYFUNCTION("""COMPUTED_VALUE"""),0.0)</f>
        <v>0</v>
      </c>
      <c r="IX63">
        <f>IFERROR(__xludf.DUMMYFUNCTION("""COMPUTED_VALUE"""),1.0)</f>
        <v>1</v>
      </c>
      <c r="IY63">
        <f>IFERROR(__xludf.DUMMYFUNCTION("""COMPUTED_VALUE"""),0.0)</f>
        <v>0</v>
      </c>
      <c r="IZ63">
        <f>IFERROR(__xludf.DUMMYFUNCTION("""COMPUTED_VALUE"""),0.0)</f>
        <v>0</v>
      </c>
      <c r="JA63">
        <f>IFERROR(__xludf.DUMMYFUNCTION("""COMPUTED_VALUE"""),0.0)</f>
        <v>0</v>
      </c>
      <c r="JB63">
        <f>IFERROR(__xludf.DUMMYFUNCTION("""COMPUTED_VALUE"""),0.0)</f>
        <v>0</v>
      </c>
      <c r="JC63">
        <f>IFERROR(__xludf.DUMMYFUNCTION("""COMPUTED_VALUE"""),0.0)</f>
        <v>0</v>
      </c>
      <c r="JD63">
        <f>IFERROR(__xludf.DUMMYFUNCTION("""COMPUTED_VALUE"""),0.0)</f>
        <v>0</v>
      </c>
      <c r="JE63">
        <f>IFERROR(__xludf.DUMMYFUNCTION("""COMPUTED_VALUE"""),0.0)</f>
        <v>0</v>
      </c>
      <c r="JF63">
        <f>IFERROR(__xludf.DUMMYFUNCTION("""COMPUTED_VALUE"""),0.0)</f>
        <v>0</v>
      </c>
      <c r="JG63">
        <f>IFERROR(__xludf.DUMMYFUNCTION("""COMPUTED_VALUE"""),0.0)</f>
        <v>0</v>
      </c>
      <c r="JH63">
        <f>IFERROR(__xludf.DUMMYFUNCTION("""COMPUTED_VALUE"""),0.0)</f>
        <v>0</v>
      </c>
      <c r="JI63">
        <f>IFERROR(__xludf.DUMMYFUNCTION("""COMPUTED_VALUE"""),0.0)</f>
        <v>0</v>
      </c>
      <c r="JJ63">
        <f>IFERROR(__xludf.DUMMYFUNCTION("""COMPUTED_VALUE"""),0.0)</f>
        <v>0</v>
      </c>
      <c r="JK63">
        <f>IFERROR(__xludf.DUMMYFUNCTION("""COMPUTED_VALUE"""),0.0)</f>
        <v>0</v>
      </c>
      <c r="JL63">
        <f>IFERROR(__xludf.DUMMYFUNCTION("""COMPUTED_VALUE"""),0.0)</f>
        <v>0</v>
      </c>
      <c r="JM63">
        <f>IFERROR(__xludf.DUMMYFUNCTION("""COMPUTED_VALUE"""),0.0)</f>
        <v>0</v>
      </c>
      <c r="JN63">
        <f>IFERROR(__xludf.DUMMYFUNCTION("""COMPUTED_VALUE"""),0.0)</f>
        <v>0</v>
      </c>
      <c r="JO63">
        <f>IFERROR(__xludf.DUMMYFUNCTION("""COMPUTED_VALUE"""),0.0)</f>
        <v>0</v>
      </c>
      <c r="JP63">
        <f>IFERROR(__xludf.DUMMYFUNCTION("""COMPUTED_VALUE"""),0.0)</f>
        <v>0</v>
      </c>
      <c r="JQ63">
        <f>IFERROR(__xludf.DUMMYFUNCTION("""COMPUTED_VALUE"""),0.0)</f>
        <v>0</v>
      </c>
      <c r="JR63">
        <f>IFERROR(__xludf.DUMMYFUNCTION("""COMPUTED_VALUE"""),0.0)</f>
        <v>0</v>
      </c>
      <c r="JS63" t="str">
        <f>IFERROR(__xludf.DUMMYFUNCTION("""COMPUTED_VALUE"""),"x")</f>
        <v>x</v>
      </c>
      <c r="JT63">
        <f>IFERROR(__xludf.DUMMYFUNCTION("""COMPUTED_VALUE"""),0.0)</f>
        <v>0</v>
      </c>
      <c r="JU63">
        <f>IFERROR(__xludf.DUMMYFUNCTION("""COMPUTED_VALUE"""),0.0)</f>
        <v>0</v>
      </c>
      <c r="JV63">
        <f>IFERROR(__xludf.DUMMYFUNCTION("""COMPUTED_VALUE"""),0.0)</f>
        <v>0</v>
      </c>
      <c r="JW63">
        <f>IFERROR(__xludf.DUMMYFUNCTION("""COMPUTED_VALUE"""),0.0)</f>
        <v>0</v>
      </c>
      <c r="JX63">
        <f>IFERROR(__xludf.DUMMYFUNCTION("""COMPUTED_VALUE"""),0.0)</f>
        <v>0</v>
      </c>
      <c r="JY63">
        <f>IFERROR(__xludf.DUMMYFUNCTION("""COMPUTED_VALUE"""),0.0)</f>
        <v>0</v>
      </c>
      <c r="JZ63">
        <f>IFERROR(__xludf.DUMMYFUNCTION("""COMPUTED_VALUE"""),0.0)</f>
        <v>0</v>
      </c>
      <c r="KA63">
        <f>IFERROR(__xludf.DUMMYFUNCTION("""COMPUTED_VALUE"""),0.0)</f>
        <v>0</v>
      </c>
      <c r="KB63">
        <f>IFERROR(__xludf.DUMMYFUNCTION("""COMPUTED_VALUE"""),0.0)</f>
        <v>0</v>
      </c>
      <c r="KC63">
        <f>IFERROR(__xludf.DUMMYFUNCTION("""COMPUTED_VALUE"""),0.0)</f>
        <v>0</v>
      </c>
      <c r="KD63">
        <f>IFERROR(__xludf.DUMMYFUNCTION("""COMPUTED_VALUE"""),0.0)</f>
        <v>0</v>
      </c>
      <c r="KE63">
        <f>IFERROR(__xludf.DUMMYFUNCTION("""COMPUTED_VALUE"""),0.0)</f>
        <v>0</v>
      </c>
      <c r="KF63">
        <f>IFERROR(__xludf.DUMMYFUNCTION("""COMPUTED_VALUE"""),0.0)</f>
        <v>0</v>
      </c>
      <c r="KG63">
        <f>IFERROR(__xludf.DUMMYFUNCTION("""COMPUTED_VALUE"""),0.0)</f>
        <v>0</v>
      </c>
      <c r="KH63">
        <f>IFERROR(__xludf.DUMMYFUNCTION("""COMPUTED_VALUE"""),0.0)</f>
        <v>0</v>
      </c>
      <c r="KI63">
        <f>IFERROR(__xludf.DUMMYFUNCTION("""COMPUTED_VALUE"""),0.0)</f>
        <v>0</v>
      </c>
      <c r="KJ63">
        <f>IFERROR(__xludf.DUMMYFUNCTION("""COMPUTED_VALUE"""),0.0)</f>
        <v>0</v>
      </c>
      <c r="KK63">
        <f>IFERROR(__xludf.DUMMYFUNCTION("""COMPUTED_VALUE"""),0.0)</f>
        <v>0</v>
      </c>
      <c r="KL63">
        <f>IFERROR(__xludf.DUMMYFUNCTION("""COMPUTED_VALUE"""),0.0)</f>
        <v>0</v>
      </c>
      <c r="KM63">
        <f>IFERROR(__xludf.DUMMYFUNCTION("""COMPUTED_VALUE"""),0.0)</f>
        <v>0</v>
      </c>
      <c r="KN63">
        <f>IFERROR(__xludf.DUMMYFUNCTION("""COMPUTED_VALUE"""),0.0)</f>
        <v>0</v>
      </c>
      <c r="KO63">
        <f>IFERROR(__xludf.DUMMYFUNCTION("""COMPUTED_VALUE"""),0.0)</f>
        <v>0</v>
      </c>
      <c r="KP63">
        <f>IFERROR(__xludf.DUMMYFUNCTION("""COMPUTED_VALUE"""),0.0)</f>
        <v>0</v>
      </c>
      <c r="KQ63">
        <f>IFERROR(__xludf.DUMMYFUNCTION("""COMPUTED_VALUE"""),0.0)</f>
        <v>0</v>
      </c>
      <c r="KR63">
        <f>IFERROR(__xludf.DUMMYFUNCTION("""COMPUTED_VALUE"""),0.0)</f>
        <v>0</v>
      </c>
      <c r="KS63">
        <f>IFERROR(__xludf.DUMMYFUNCTION("""COMPUTED_VALUE"""),0.0)</f>
        <v>0</v>
      </c>
      <c r="KT63">
        <f>IFERROR(__xludf.DUMMYFUNCTION("""COMPUTED_VALUE"""),0.0)</f>
        <v>0</v>
      </c>
      <c r="KU63">
        <f>IFERROR(__xludf.DUMMYFUNCTION("""COMPUTED_VALUE"""),0.0)</f>
        <v>0</v>
      </c>
      <c r="KV63">
        <f>IFERROR(__xludf.DUMMYFUNCTION("""COMPUTED_VALUE"""),0.0)</f>
        <v>0</v>
      </c>
      <c r="KW63">
        <f>IFERROR(__xludf.DUMMYFUNCTION("""COMPUTED_VALUE"""),0.0)</f>
        <v>0</v>
      </c>
      <c r="KX63">
        <f>IFERROR(__xludf.DUMMYFUNCTION("""COMPUTED_VALUE"""),0.0)</f>
        <v>0</v>
      </c>
      <c r="KY63">
        <f>IFERROR(__xludf.DUMMYFUNCTION("""COMPUTED_VALUE"""),0.0)</f>
        <v>0</v>
      </c>
      <c r="KZ63" t="str">
        <f>IFERROR(__xludf.DUMMYFUNCTION("""COMPUTED_VALUE"""),"x")</f>
        <v>x</v>
      </c>
      <c r="LA63">
        <f>IFERROR(__xludf.DUMMYFUNCTION("""COMPUTED_VALUE"""),0.0)</f>
        <v>0</v>
      </c>
      <c r="LB63">
        <f>IFERROR(__xludf.DUMMYFUNCTION("""COMPUTED_VALUE"""),0.0)</f>
        <v>0</v>
      </c>
      <c r="LC63">
        <f>IFERROR(__xludf.DUMMYFUNCTION("""COMPUTED_VALUE"""),0.0)</f>
        <v>0</v>
      </c>
      <c r="LD63">
        <f>IFERROR(__xludf.DUMMYFUNCTION("""COMPUTED_VALUE"""),0.0)</f>
        <v>0</v>
      </c>
      <c r="LE63">
        <f>IFERROR(__xludf.DUMMYFUNCTION("""COMPUTED_VALUE"""),0.0)</f>
        <v>0</v>
      </c>
      <c r="LF63">
        <f>IFERROR(__xludf.DUMMYFUNCTION("""COMPUTED_VALUE"""),0.0)</f>
        <v>0</v>
      </c>
      <c r="LG63">
        <f>IFERROR(__xludf.DUMMYFUNCTION("""COMPUTED_VALUE"""),0.0)</f>
        <v>0</v>
      </c>
      <c r="LH63">
        <f>IFERROR(__xludf.DUMMYFUNCTION("""COMPUTED_VALUE"""),0.0)</f>
        <v>0</v>
      </c>
      <c r="LI63">
        <f>IFERROR(__xludf.DUMMYFUNCTION("""COMPUTED_VALUE"""),0.0)</f>
        <v>0</v>
      </c>
      <c r="LJ63">
        <f>IFERROR(__xludf.DUMMYFUNCTION("""COMPUTED_VALUE"""),0.0)</f>
        <v>0</v>
      </c>
      <c r="LK63">
        <f>IFERROR(__xludf.DUMMYFUNCTION("""COMPUTED_VALUE"""),0.0)</f>
        <v>0</v>
      </c>
      <c r="LL63">
        <f>IFERROR(__xludf.DUMMYFUNCTION("""COMPUTED_VALUE"""),0.0)</f>
        <v>0</v>
      </c>
      <c r="LM63">
        <f>IFERROR(__xludf.DUMMYFUNCTION("""COMPUTED_VALUE"""),0.0)</f>
        <v>0</v>
      </c>
      <c r="LN63">
        <f>IFERROR(__xludf.DUMMYFUNCTION("""COMPUTED_VALUE"""),0.0)</f>
        <v>0</v>
      </c>
      <c r="LO63">
        <f>IFERROR(__xludf.DUMMYFUNCTION("""COMPUTED_VALUE"""),0.0)</f>
        <v>0</v>
      </c>
      <c r="LP63">
        <f>IFERROR(__xludf.DUMMYFUNCTION("""COMPUTED_VALUE"""),0.0)</f>
        <v>0</v>
      </c>
      <c r="LQ63" t="str">
        <f>IFERROR(__xludf.DUMMYFUNCTION("""COMPUTED_VALUE"""),"x")</f>
        <v>x</v>
      </c>
      <c r="LR63">
        <f>IFERROR(__xludf.DUMMYFUNCTION("""COMPUTED_VALUE"""),0.0)</f>
        <v>0</v>
      </c>
      <c r="LS63">
        <f>IFERROR(__xludf.DUMMYFUNCTION("""COMPUTED_VALUE"""),0.0)</f>
        <v>0</v>
      </c>
      <c r="LT63">
        <f>IFERROR(__xludf.DUMMYFUNCTION("""COMPUTED_VALUE"""),0.0)</f>
        <v>0</v>
      </c>
      <c r="LU63">
        <f>IFERROR(__xludf.DUMMYFUNCTION("""COMPUTED_VALUE"""),0.0)</f>
        <v>0</v>
      </c>
      <c r="LV63">
        <f>IFERROR(__xludf.DUMMYFUNCTION("""COMPUTED_VALUE"""),0.0)</f>
        <v>0</v>
      </c>
      <c r="LW63">
        <f>IFERROR(__xludf.DUMMYFUNCTION("""COMPUTED_VALUE"""),0.0)</f>
        <v>0</v>
      </c>
      <c r="LX63">
        <f>IFERROR(__xludf.DUMMYFUNCTION("""COMPUTED_VALUE"""),0.0)</f>
        <v>0</v>
      </c>
      <c r="LY63">
        <f>IFERROR(__xludf.DUMMYFUNCTION("""COMPUTED_VALUE"""),0.0)</f>
        <v>0</v>
      </c>
      <c r="LZ63">
        <f>IFERROR(__xludf.DUMMYFUNCTION("""COMPUTED_VALUE"""),0.0)</f>
        <v>0</v>
      </c>
      <c r="MA63">
        <f>IFERROR(__xludf.DUMMYFUNCTION("""COMPUTED_VALUE"""),0.0)</f>
        <v>0</v>
      </c>
      <c r="MB63">
        <f>IFERROR(__xludf.DUMMYFUNCTION("""COMPUTED_VALUE"""),0.0)</f>
        <v>0</v>
      </c>
      <c r="MC63">
        <f>IFERROR(__xludf.DUMMYFUNCTION("""COMPUTED_VALUE"""),0.0)</f>
        <v>0</v>
      </c>
      <c r="MD63">
        <f>IFERROR(__xludf.DUMMYFUNCTION("""COMPUTED_VALUE"""),0.0)</f>
        <v>0</v>
      </c>
      <c r="ME63">
        <f>IFERROR(__xludf.DUMMYFUNCTION("""COMPUTED_VALUE"""),0.0)</f>
        <v>0</v>
      </c>
      <c r="MF63">
        <f>IFERROR(__xludf.DUMMYFUNCTION("""COMPUTED_VALUE"""),0.0)</f>
        <v>0</v>
      </c>
      <c r="MG63">
        <f>IFERROR(__xludf.DUMMYFUNCTION("""COMPUTED_VALUE"""),0.0)</f>
        <v>0</v>
      </c>
      <c r="MH63">
        <f>IFERROR(__xludf.DUMMYFUNCTION("""COMPUTED_VALUE"""),0.0)</f>
        <v>0</v>
      </c>
      <c r="MI63">
        <f>IFERROR(__xludf.DUMMYFUNCTION("""COMPUTED_VALUE"""),0.0)</f>
        <v>0</v>
      </c>
      <c r="MJ63">
        <f>IFERROR(__xludf.DUMMYFUNCTION("""COMPUTED_VALUE"""),0.0)</f>
        <v>0</v>
      </c>
      <c r="MK63">
        <f>IFERROR(__xludf.DUMMYFUNCTION("""COMPUTED_VALUE"""),0.0)</f>
        <v>0</v>
      </c>
      <c r="ML63">
        <f>IFERROR(__xludf.DUMMYFUNCTION("""COMPUTED_VALUE"""),0.0)</f>
        <v>0</v>
      </c>
      <c r="MM63">
        <f>IFERROR(__xludf.DUMMYFUNCTION("""COMPUTED_VALUE"""),0.0)</f>
        <v>0</v>
      </c>
      <c r="MN63">
        <f>IFERROR(__xludf.DUMMYFUNCTION("""COMPUTED_VALUE"""),0.0)</f>
        <v>0</v>
      </c>
      <c r="MO63">
        <f>IFERROR(__xludf.DUMMYFUNCTION("""COMPUTED_VALUE"""),0.0)</f>
        <v>0</v>
      </c>
      <c r="MP63">
        <f>IFERROR(__xludf.DUMMYFUNCTION("""COMPUTED_VALUE"""),0.0)</f>
        <v>0</v>
      </c>
      <c r="MQ63">
        <f>IFERROR(__xludf.DUMMYFUNCTION("""COMPUTED_VALUE"""),0.0)</f>
        <v>0</v>
      </c>
      <c r="MR63">
        <f>IFERROR(__xludf.DUMMYFUNCTION("""COMPUTED_VALUE"""),0.0)</f>
        <v>0</v>
      </c>
      <c r="MS63">
        <f>IFERROR(__xludf.DUMMYFUNCTION("""COMPUTED_VALUE"""),0.0)</f>
        <v>0</v>
      </c>
      <c r="MT63" t="str">
        <f>IFERROR(__xludf.DUMMYFUNCTION("""COMPUTED_VALUE"""),"x")</f>
        <v>x</v>
      </c>
      <c r="MU63">
        <f>IFERROR(__xludf.DUMMYFUNCTION("""COMPUTED_VALUE"""),0.0)</f>
        <v>0</v>
      </c>
      <c r="MV63">
        <f>IFERROR(__xludf.DUMMYFUNCTION("""COMPUTED_VALUE"""),0.0)</f>
        <v>0</v>
      </c>
      <c r="MW63">
        <f>IFERROR(__xludf.DUMMYFUNCTION("""COMPUTED_VALUE"""),0.0)</f>
        <v>0</v>
      </c>
      <c r="MX63">
        <f>IFERROR(__xludf.DUMMYFUNCTION("""COMPUTED_VALUE"""),0.0)</f>
        <v>0</v>
      </c>
      <c r="MY63">
        <f>IFERROR(__xludf.DUMMYFUNCTION("""COMPUTED_VALUE"""),0.0)</f>
        <v>0</v>
      </c>
      <c r="MZ63">
        <f>IFERROR(__xludf.DUMMYFUNCTION("""COMPUTED_VALUE"""),0.0)</f>
        <v>0</v>
      </c>
      <c r="NA63">
        <f>IFERROR(__xludf.DUMMYFUNCTION("""COMPUTED_VALUE"""),0.0)</f>
        <v>0</v>
      </c>
      <c r="NB63">
        <f>IFERROR(__xludf.DUMMYFUNCTION("""COMPUTED_VALUE"""),0.0)</f>
        <v>0</v>
      </c>
      <c r="NC63">
        <f>IFERROR(__xludf.DUMMYFUNCTION("""COMPUTED_VALUE"""),0.0)</f>
        <v>0</v>
      </c>
      <c r="ND63">
        <f>IFERROR(__xludf.DUMMYFUNCTION("""COMPUTED_VALUE"""),0.0)</f>
        <v>0</v>
      </c>
      <c r="NE63">
        <f>IFERROR(__xludf.DUMMYFUNCTION("""COMPUTED_VALUE"""),0.0)</f>
        <v>0</v>
      </c>
      <c r="NF63">
        <f>IFERROR(__xludf.DUMMYFUNCTION("""COMPUTED_VALUE"""),0.0)</f>
        <v>0</v>
      </c>
      <c r="NG63">
        <f>IFERROR(__xludf.DUMMYFUNCTION("""COMPUTED_VALUE"""),0.0)</f>
        <v>0</v>
      </c>
      <c r="NH63">
        <f>IFERROR(__xludf.DUMMYFUNCTION("""COMPUTED_VALUE"""),0.0)</f>
        <v>0</v>
      </c>
      <c r="NI63">
        <f>IFERROR(__xludf.DUMMYFUNCTION("""COMPUTED_VALUE"""),0.0)</f>
        <v>0</v>
      </c>
      <c r="NJ63">
        <f>IFERROR(__xludf.DUMMYFUNCTION("""COMPUTED_VALUE"""),0.0)</f>
        <v>0</v>
      </c>
      <c r="NK63">
        <f>IFERROR(__xludf.DUMMYFUNCTION("""COMPUTED_VALUE"""),0.0)</f>
        <v>0</v>
      </c>
      <c r="NL63">
        <f>IFERROR(__xludf.DUMMYFUNCTION("""COMPUTED_VALUE"""),0.0)</f>
        <v>0</v>
      </c>
      <c r="NM63">
        <f>IFERROR(__xludf.DUMMYFUNCTION("""COMPUTED_VALUE"""),0.0)</f>
        <v>0</v>
      </c>
      <c r="NN63">
        <f>IFERROR(__xludf.DUMMYFUNCTION("""COMPUTED_VALUE"""),0.0)</f>
        <v>0</v>
      </c>
      <c r="NO63">
        <f>IFERROR(__xludf.DUMMYFUNCTION("""COMPUTED_VALUE"""),0.0)</f>
        <v>0</v>
      </c>
      <c r="NP63">
        <f>IFERROR(__xludf.DUMMYFUNCTION("""COMPUTED_VALUE"""),0.0)</f>
        <v>0</v>
      </c>
      <c r="NQ63">
        <f>IFERROR(__xludf.DUMMYFUNCTION("""COMPUTED_VALUE"""),0.0)</f>
        <v>0</v>
      </c>
      <c r="NR63">
        <f>IFERROR(__xludf.DUMMYFUNCTION("""COMPUTED_VALUE"""),0.0)</f>
        <v>0</v>
      </c>
    </row>
    <row r="64" ht="15.75" customHeight="1">
      <c r="A64">
        <f>IFERROR(__xludf.DUMMYFUNCTION("""COMPUTED_VALUE"""),63.0)</f>
        <v>63</v>
      </c>
      <c r="B64" t="str">
        <f>IFERROR(__xludf.DUMMYFUNCTION("""COMPUTED_VALUE"""),"lukakuresevic")</f>
        <v>lukakuresevic</v>
      </c>
      <c r="C64" t="str">
        <f>IFERROR(__xludf.DUMMYFUNCTION("""COMPUTED_VALUE"""),"Luka")</f>
        <v>Luka</v>
      </c>
      <c r="D64" t="str">
        <f>IFERROR(__xludf.DUMMYFUNCTION("""COMPUTED_VALUE"""),"Kurešević")</f>
        <v>Kurešević</v>
      </c>
      <c r="E64">
        <f>IFERROR(__xludf.DUMMYFUNCTION("""COMPUTED_VALUE"""),100.0)</f>
        <v>100</v>
      </c>
      <c r="F64" t="str">
        <f>IFERROR(__xludf.DUMMYFUNCTION("""COMPUTED_VALUE"""),"ODOBREN")</f>
        <v>ODOBREN</v>
      </c>
      <c r="G64" t="str">
        <f>IFERROR(__xludf.DUMMYFUNCTION("""COMPUTED_VALUE"""),"Novi Sad")</f>
        <v>Novi Sad</v>
      </c>
      <c r="H64" t="str">
        <f>IFERROR(__xludf.DUMMYFUNCTION("""COMPUTED_VALUE"""),"Gimnazija Jovan Jovanović Zmaj")</f>
        <v>Gimnazija Jovan Jovanović Zmaj</v>
      </c>
      <c r="I64" t="str">
        <f>IFERROR(__xludf.DUMMYFUNCTION("""COMPUTED_VALUE"""),"I")</f>
        <v>I</v>
      </c>
      <c r="J64" t="str">
        <f>IFERROR(__xludf.DUMMYFUNCTION("""COMPUTED_VALUE"""),"B")</f>
        <v>B</v>
      </c>
      <c r="K64" t="str">
        <f>IFERROR(__xludf.DUMMYFUNCTION("""COMPUTED_VALUE"""),"Dragan Mašulović")</f>
        <v>Dragan Mašulović</v>
      </c>
      <c r="L64" t="str">
        <f>IFERROR(__xludf.DUMMYFUNCTION("""COMPUTED_VALUE"""),"x")</f>
        <v>x</v>
      </c>
      <c r="M64">
        <f>IFERROR(__xludf.DUMMYFUNCTION("""COMPUTED_VALUE"""),100.0)</f>
        <v>100</v>
      </c>
      <c r="N64">
        <f>IFERROR(__xludf.DUMMYFUNCTION("""COMPUTED_VALUE"""),0.0)</f>
        <v>0</v>
      </c>
      <c r="O64" t="str">
        <f>IFERROR(__xludf.DUMMYFUNCTION("""COMPUTED_VALUE"""),"-")</f>
        <v>-</v>
      </c>
      <c r="P64" t="str">
        <f>IFERROR(__xludf.DUMMYFUNCTION("""COMPUTED_VALUE"""),"-")</f>
        <v>-</v>
      </c>
      <c r="Q64" t="str">
        <f>IFERROR(__xludf.DUMMYFUNCTION("""COMPUTED_VALUE"""),"-")</f>
        <v>-</v>
      </c>
      <c r="R64" t="str">
        <f>IFERROR(__xludf.DUMMYFUNCTION("""COMPUTED_VALUE"""),"-")</f>
        <v>-</v>
      </c>
      <c r="S64" t="str">
        <f>IFERROR(__xludf.DUMMYFUNCTION("""COMPUTED_VALUE"""),"x")</f>
        <v>x</v>
      </c>
      <c r="T64" t="str">
        <f>IFERROR(__xludf.DUMMYFUNCTION("""COMPUTED_VALUE"""),"x")</f>
        <v>x</v>
      </c>
      <c r="U64" t="str">
        <f>IFERROR(__xludf.DUMMYFUNCTION("""COMPUTED_VALUE"""),"OK")</f>
        <v>OK</v>
      </c>
      <c r="V64" t="str">
        <f>IFERROR(__xludf.DUMMYFUNCTION("""COMPUTED_VALUE"""),"OK")</f>
        <v>OK</v>
      </c>
      <c r="W64" t="str">
        <f>IFERROR(__xludf.DUMMYFUNCTION("""COMPUTED_VALUE"""),"OK")</f>
        <v>OK</v>
      </c>
      <c r="X64" t="str">
        <f>IFERROR(__xludf.DUMMYFUNCTION("""COMPUTED_VALUE"""),"OK")</f>
        <v>OK</v>
      </c>
      <c r="Y64" t="str">
        <f>IFERROR(__xludf.DUMMYFUNCTION("""COMPUTED_VALUE"""),"OK")</f>
        <v>OK</v>
      </c>
      <c r="Z64" t="str">
        <f>IFERROR(__xludf.DUMMYFUNCTION("""COMPUTED_VALUE"""),"OK")</f>
        <v>OK</v>
      </c>
      <c r="AA64" t="str">
        <f>IFERROR(__xludf.DUMMYFUNCTION("""COMPUTED_VALUE"""),"OK")</f>
        <v>OK</v>
      </c>
      <c r="AB64" t="str">
        <f>IFERROR(__xludf.DUMMYFUNCTION("""COMPUTED_VALUE"""),"OK")</f>
        <v>OK</v>
      </c>
      <c r="AC64" t="str">
        <f>IFERROR(__xludf.DUMMYFUNCTION("""COMPUTED_VALUE"""),"OK")</f>
        <v>OK</v>
      </c>
      <c r="AD64" t="str">
        <f>IFERROR(__xludf.DUMMYFUNCTION("""COMPUTED_VALUE"""),"OK")</f>
        <v>OK</v>
      </c>
      <c r="AE64" t="str">
        <f>IFERROR(__xludf.DUMMYFUNCTION("""COMPUTED_VALUE"""),"OK")</f>
        <v>OK</v>
      </c>
      <c r="AF64" t="str">
        <f>IFERROR(__xludf.DUMMYFUNCTION("""COMPUTED_VALUE"""),"OK")</f>
        <v>OK</v>
      </c>
      <c r="AG64" t="str">
        <f>IFERROR(__xludf.DUMMYFUNCTION("""COMPUTED_VALUE"""),"OK")</f>
        <v>OK</v>
      </c>
      <c r="AH64" t="str">
        <f>IFERROR(__xludf.DUMMYFUNCTION("""COMPUTED_VALUE"""),"OK")</f>
        <v>OK</v>
      </c>
      <c r="AI64" t="str">
        <f>IFERROR(__xludf.DUMMYFUNCTION("""COMPUTED_VALUE"""),"OK")</f>
        <v>OK</v>
      </c>
      <c r="AJ64" t="str">
        <f>IFERROR(__xludf.DUMMYFUNCTION("""COMPUTED_VALUE"""),"OK")</f>
        <v>OK</v>
      </c>
      <c r="AK64" t="str">
        <f>IFERROR(__xludf.DUMMYFUNCTION("""COMPUTED_VALUE"""),"OK")</f>
        <v>OK</v>
      </c>
      <c r="AL64" t="str">
        <f>IFERROR(__xludf.DUMMYFUNCTION("""COMPUTED_VALUE"""),"OK")</f>
        <v>OK</v>
      </c>
      <c r="AM64" t="str">
        <f>IFERROR(__xludf.DUMMYFUNCTION("""COMPUTED_VALUE"""),"OK")</f>
        <v>OK</v>
      </c>
      <c r="AN64" t="str">
        <f>IFERROR(__xludf.DUMMYFUNCTION("""COMPUTED_VALUE"""),"OK")</f>
        <v>OK</v>
      </c>
      <c r="AO64" t="str">
        <f>IFERROR(__xludf.DUMMYFUNCTION("""COMPUTED_VALUE"""),"OK")</f>
        <v>OK</v>
      </c>
      <c r="AP64" t="str">
        <f>IFERROR(__xludf.DUMMYFUNCTION("""COMPUTED_VALUE"""),"OK")</f>
        <v>OK</v>
      </c>
      <c r="AQ64" t="str">
        <f>IFERROR(__xludf.DUMMYFUNCTION("""COMPUTED_VALUE"""),"OK")</f>
        <v>OK</v>
      </c>
      <c r="AR64" t="str">
        <f>IFERROR(__xludf.DUMMYFUNCTION("""COMPUTED_VALUE"""),"OK")</f>
        <v>OK</v>
      </c>
      <c r="AS64" t="str">
        <f>IFERROR(__xludf.DUMMYFUNCTION("""COMPUTED_VALUE"""),"OK")</f>
        <v>OK</v>
      </c>
      <c r="AT64" t="str">
        <f>IFERROR(__xludf.DUMMYFUNCTION("""COMPUTED_VALUE"""),"OK")</f>
        <v>OK</v>
      </c>
      <c r="AU64" t="str">
        <f>IFERROR(__xludf.DUMMYFUNCTION("""COMPUTED_VALUE"""),"OK")</f>
        <v>OK</v>
      </c>
      <c r="AV64" t="str">
        <f>IFERROR(__xludf.DUMMYFUNCTION("""COMPUTED_VALUE"""),"OK")</f>
        <v>OK</v>
      </c>
      <c r="AW64" t="str">
        <f>IFERROR(__xludf.DUMMYFUNCTION("""COMPUTED_VALUE"""),"OK")</f>
        <v>OK</v>
      </c>
      <c r="AX64" t="str">
        <f>IFERROR(__xludf.DUMMYFUNCTION("""COMPUTED_VALUE"""),"OK")</f>
        <v>OK</v>
      </c>
      <c r="AY64" t="str">
        <f>IFERROR(__xludf.DUMMYFUNCTION("""COMPUTED_VALUE"""),"OK")</f>
        <v>OK</v>
      </c>
      <c r="AZ64" t="str">
        <f>IFERROR(__xludf.DUMMYFUNCTION("""COMPUTED_VALUE"""),"OK")</f>
        <v>OK</v>
      </c>
      <c r="BA64" t="str">
        <f>IFERROR(__xludf.DUMMYFUNCTION("""COMPUTED_VALUE"""),"OK")</f>
        <v>OK</v>
      </c>
      <c r="BB64" t="str">
        <f>IFERROR(__xludf.DUMMYFUNCTION("""COMPUTED_VALUE"""),"OK")</f>
        <v>OK</v>
      </c>
      <c r="BC64" t="str">
        <f>IFERROR(__xludf.DUMMYFUNCTION("""COMPUTED_VALUE"""),"OK")</f>
        <v>OK</v>
      </c>
      <c r="BD64" t="str">
        <f>IFERROR(__xludf.DUMMYFUNCTION("""COMPUTED_VALUE"""),"OK")</f>
        <v>OK</v>
      </c>
      <c r="BE64" t="str">
        <f>IFERROR(__xludf.DUMMYFUNCTION("""COMPUTED_VALUE"""),"OK")</f>
        <v>OK</v>
      </c>
      <c r="BF64" t="str">
        <f>IFERROR(__xludf.DUMMYFUNCTION("""COMPUTED_VALUE"""),"OK")</f>
        <v>OK</v>
      </c>
      <c r="BG64" t="str">
        <f>IFERROR(__xludf.DUMMYFUNCTION("""COMPUTED_VALUE"""),"OK")</f>
        <v>OK</v>
      </c>
      <c r="BH64" t="str">
        <f>IFERROR(__xludf.DUMMYFUNCTION("""COMPUTED_VALUE"""),"OK")</f>
        <v>OK</v>
      </c>
      <c r="BI64" t="str">
        <f>IFERROR(__xludf.DUMMYFUNCTION("""COMPUTED_VALUE"""),"OK")</f>
        <v>OK</v>
      </c>
      <c r="BJ64" t="str">
        <f>IFERROR(__xludf.DUMMYFUNCTION("""COMPUTED_VALUE"""),"OK")</f>
        <v>OK</v>
      </c>
      <c r="BK64" t="str">
        <f>IFERROR(__xludf.DUMMYFUNCTION("""COMPUTED_VALUE"""),"x")</f>
        <v>x</v>
      </c>
      <c r="BL64" t="str">
        <f>IFERROR(__xludf.DUMMYFUNCTION("""COMPUTED_VALUE"""),"OK")</f>
        <v>OK</v>
      </c>
      <c r="BM64" t="str">
        <f>IFERROR(__xludf.DUMMYFUNCTION("""COMPUTED_VALUE"""),"OK")</f>
        <v>OK</v>
      </c>
      <c r="BN64" t="str">
        <f>IFERROR(__xludf.DUMMYFUNCTION("""COMPUTED_VALUE"""),"WA")</f>
        <v>WA</v>
      </c>
      <c r="BO64" t="str">
        <f>IFERROR(__xludf.DUMMYFUNCTION("""COMPUTED_VALUE"""),"OK")</f>
        <v>OK</v>
      </c>
      <c r="BP64" t="str">
        <f>IFERROR(__xludf.DUMMYFUNCTION("""COMPUTED_VALUE"""),"WA")</f>
        <v>WA</v>
      </c>
      <c r="BQ64" t="str">
        <f>IFERROR(__xludf.DUMMYFUNCTION("""COMPUTED_VALUE"""),"OK")</f>
        <v>OK</v>
      </c>
      <c r="BR64" t="str">
        <f>IFERROR(__xludf.DUMMYFUNCTION("""COMPUTED_VALUE"""),"OK")</f>
        <v>OK</v>
      </c>
      <c r="BS64" t="str">
        <f>IFERROR(__xludf.DUMMYFUNCTION("""COMPUTED_VALUE"""),"OK")</f>
        <v>OK</v>
      </c>
      <c r="BT64" t="str">
        <f>IFERROR(__xludf.DUMMYFUNCTION("""COMPUTED_VALUE"""),"WA")</f>
        <v>WA</v>
      </c>
      <c r="BU64" t="str">
        <f>IFERROR(__xludf.DUMMYFUNCTION("""COMPUTED_VALUE"""),"WA")</f>
        <v>WA</v>
      </c>
      <c r="BV64" t="str">
        <f>IFERROR(__xludf.DUMMYFUNCTION("""COMPUTED_VALUE"""),"WA")</f>
        <v>WA</v>
      </c>
      <c r="BW64" t="str">
        <f>IFERROR(__xludf.DUMMYFUNCTION("""COMPUTED_VALUE"""),"WA")</f>
        <v>WA</v>
      </c>
      <c r="BX64" t="str">
        <f>IFERROR(__xludf.DUMMYFUNCTION("""COMPUTED_VALUE"""),"OK")</f>
        <v>OK</v>
      </c>
      <c r="BY64" t="str">
        <f>IFERROR(__xludf.DUMMYFUNCTION("""COMPUTED_VALUE"""),"WA")</f>
        <v>WA</v>
      </c>
      <c r="BZ64" t="str">
        <f>IFERROR(__xludf.DUMMYFUNCTION("""COMPUTED_VALUE"""),"WA")</f>
        <v>WA</v>
      </c>
      <c r="CA64" t="str">
        <f>IFERROR(__xludf.DUMMYFUNCTION("""COMPUTED_VALUE"""),"OK")</f>
        <v>OK</v>
      </c>
      <c r="CB64" t="str">
        <f>IFERROR(__xludf.DUMMYFUNCTION("""COMPUTED_VALUE"""),"WA")</f>
        <v>WA</v>
      </c>
      <c r="CC64" t="str">
        <f>IFERROR(__xludf.DUMMYFUNCTION("""COMPUTED_VALUE"""),"WA")</f>
        <v>WA</v>
      </c>
      <c r="CD64" t="str">
        <f>IFERROR(__xludf.DUMMYFUNCTION("""COMPUTED_VALUE"""),"WA")</f>
        <v>WA</v>
      </c>
      <c r="CE64" t="str">
        <f>IFERROR(__xludf.DUMMYFUNCTION("""COMPUTED_VALUE"""),"WA")</f>
        <v>WA</v>
      </c>
      <c r="CF64" t="str">
        <f>IFERROR(__xludf.DUMMYFUNCTION("""COMPUTED_VALUE"""),"WA")</f>
        <v>WA</v>
      </c>
      <c r="CG64" t="str">
        <f>IFERROR(__xludf.DUMMYFUNCTION("""COMPUTED_VALUE"""),"WA")</f>
        <v>WA</v>
      </c>
      <c r="CH64" t="str">
        <f>IFERROR(__xludf.DUMMYFUNCTION("""COMPUTED_VALUE"""),"OK")</f>
        <v>OK</v>
      </c>
      <c r="CI64" t="str">
        <f>IFERROR(__xludf.DUMMYFUNCTION("""COMPUTED_VALUE"""),"WA")</f>
        <v>WA</v>
      </c>
      <c r="CJ64" t="str">
        <f>IFERROR(__xludf.DUMMYFUNCTION("""COMPUTED_VALUE"""),"WA")</f>
        <v>WA</v>
      </c>
      <c r="CK64" t="str">
        <f>IFERROR(__xludf.DUMMYFUNCTION("""COMPUTED_VALUE"""),"WA")</f>
        <v>WA</v>
      </c>
      <c r="CL64" t="str">
        <f>IFERROR(__xludf.DUMMYFUNCTION("""COMPUTED_VALUE"""),"WA")</f>
        <v>WA</v>
      </c>
      <c r="CM64" t="str">
        <f>IFERROR(__xludf.DUMMYFUNCTION("""COMPUTED_VALUE"""),"WA")</f>
        <v>WA</v>
      </c>
      <c r="CN64" t="str">
        <f>IFERROR(__xludf.DUMMYFUNCTION("""COMPUTED_VALUE"""),"WA")</f>
        <v>WA</v>
      </c>
      <c r="CO64" t="str">
        <f>IFERROR(__xludf.DUMMYFUNCTION("""COMPUTED_VALUE"""),"WA")</f>
        <v>WA</v>
      </c>
      <c r="CP64" t="str">
        <f>IFERROR(__xludf.DUMMYFUNCTION("""COMPUTED_VALUE"""),"WA")</f>
        <v>WA</v>
      </c>
      <c r="CQ64" t="str">
        <f>IFERROR(__xludf.DUMMYFUNCTION("""COMPUTED_VALUE"""),"WA")</f>
        <v>WA</v>
      </c>
      <c r="CR64" t="str">
        <f>IFERROR(__xludf.DUMMYFUNCTION("""COMPUTED_VALUE"""),"OK")</f>
        <v>OK</v>
      </c>
      <c r="CS64" t="str">
        <f>IFERROR(__xludf.DUMMYFUNCTION("""COMPUTED_VALUE"""),"x")</f>
        <v>x</v>
      </c>
      <c r="CT64" t="str">
        <f>IFERROR(__xludf.DUMMYFUNCTION("""COMPUTED_VALUE"""),"-")</f>
        <v>-</v>
      </c>
      <c r="CU64" t="str">
        <f>IFERROR(__xludf.DUMMYFUNCTION("""COMPUTED_VALUE"""),"-")</f>
        <v>-</v>
      </c>
      <c r="CV64" t="str">
        <f>IFERROR(__xludf.DUMMYFUNCTION("""COMPUTED_VALUE"""),"-")</f>
        <v>-</v>
      </c>
      <c r="CW64" t="str">
        <f>IFERROR(__xludf.DUMMYFUNCTION("""COMPUTED_VALUE"""),"-")</f>
        <v>-</v>
      </c>
      <c r="CX64" t="str">
        <f>IFERROR(__xludf.DUMMYFUNCTION("""COMPUTED_VALUE"""),"-")</f>
        <v>-</v>
      </c>
      <c r="CY64" t="str">
        <f>IFERROR(__xludf.DUMMYFUNCTION("""COMPUTED_VALUE"""),"-")</f>
        <v>-</v>
      </c>
      <c r="CZ64" t="str">
        <f>IFERROR(__xludf.DUMMYFUNCTION("""COMPUTED_VALUE"""),"-")</f>
        <v>-</v>
      </c>
      <c r="DA64" t="str">
        <f>IFERROR(__xludf.DUMMYFUNCTION("""COMPUTED_VALUE"""),"-")</f>
        <v>-</v>
      </c>
      <c r="DB64" t="str">
        <f>IFERROR(__xludf.DUMMYFUNCTION("""COMPUTED_VALUE"""),"-")</f>
        <v>-</v>
      </c>
      <c r="DC64" t="str">
        <f>IFERROR(__xludf.DUMMYFUNCTION("""COMPUTED_VALUE"""),"-")</f>
        <v>-</v>
      </c>
      <c r="DD64" t="str">
        <f>IFERROR(__xludf.DUMMYFUNCTION("""COMPUTED_VALUE"""),"-")</f>
        <v>-</v>
      </c>
      <c r="DE64" t="str">
        <f>IFERROR(__xludf.DUMMYFUNCTION("""COMPUTED_VALUE"""),"-")</f>
        <v>-</v>
      </c>
      <c r="DF64" t="str">
        <f>IFERROR(__xludf.DUMMYFUNCTION("""COMPUTED_VALUE"""),"-")</f>
        <v>-</v>
      </c>
      <c r="DG64" t="str">
        <f>IFERROR(__xludf.DUMMYFUNCTION("""COMPUTED_VALUE"""),"-")</f>
        <v>-</v>
      </c>
      <c r="DH64" t="str">
        <f>IFERROR(__xludf.DUMMYFUNCTION("""COMPUTED_VALUE"""),"-")</f>
        <v>-</v>
      </c>
      <c r="DI64" t="str">
        <f>IFERROR(__xludf.DUMMYFUNCTION("""COMPUTED_VALUE"""),"-")</f>
        <v>-</v>
      </c>
      <c r="DJ64" t="str">
        <f>IFERROR(__xludf.DUMMYFUNCTION("""COMPUTED_VALUE"""),"-")</f>
        <v>-</v>
      </c>
      <c r="DK64" t="str">
        <f>IFERROR(__xludf.DUMMYFUNCTION("""COMPUTED_VALUE"""),"-")</f>
        <v>-</v>
      </c>
      <c r="DL64" t="str">
        <f>IFERROR(__xludf.DUMMYFUNCTION("""COMPUTED_VALUE"""),"-")</f>
        <v>-</v>
      </c>
      <c r="DM64" t="str">
        <f>IFERROR(__xludf.DUMMYFUNCTION("""COMPUTED_VALUE"""),"-")</f>
        <v>-</v>
      </c>
      <c r="DN64" t="str">
        <f>IFERROR(__xludf.DUMMYFUNCTION("""COMPUTED_VALUE"""),"-")</f>
        <v>-</v>
      </c>
      <c r="DO64" t="str">
        <f>IFERROR(__xludf.DUMMYFUNCTION("""COMPUTED_VALUE"""),"-")</f>
        <v>-</v>
      </c>
      <c r="DP64" t="str">
        <f>IFERROR(__xludf.DUMMYFUNCTION("""COMPUTED_VALUE"""),"-")</f>
        <v>-</v>
      </c>
      <c r="DQ64" t="str">
        <f>IFERROR(__xludf.DUMMYFUNCTION("""COMPUTED_VALUE"""),"-")</f>
        <v>-</v>
      </c>
      <c r="DR64" t="str">
        <f>IFERROR(__xludf.DUMMYFUNCTION("""COMPUTED_VALUE"""),"-")</f>
        <v>-</v>
      </c>
      <c r="DS64" t="str">
        <f>IFERROR(__xludf.DUMMYFUNCTION("""COMPUTED_VALUE"""),"-")</f>
        <v>-</v>
      </c>
      <c r="DT64" t="str">
        <f>IFERROR(__xludf.DUMMYFUNCTION("""COMPUTED_VALUE"""),"-")</f>
        <v>-</v>
      </c>
      <c r="DU64" t="str">
        <f>IFERROR(__xludf.DUMMYFUNCTION("""COMPUTED_VALUE"""),"-")</f>
        <v>-</v>
      </c>
      <c r="DV64" t="str">
        <f>IFERROR(__xludf.DUMMYFUNCTION("""COMPUTED_VALUE"""),"-")</f>
        <v>-</v>
      </c>
      <c r="DW64" t="str">
        <f>IFERROR(__xludf.DUMMYFUNCTION("""COMPUTED_VALUE"""),"-")</f>
        <v>-</v>
      </c>
      <c r="DX64" t="str">
        <f>IFERROR(__xludf.DUMMYFUNCTION("""COMPUTED_VALUE"""),"-")</f>
        <v>-</v>
      </c>
      <c r="DY64" t="str">
        <f>IFERROR(__xludf.DUMMYFUNCTION("""COMPUTED_VALUE"""),"-")</f>
        <v>-</v>
      </c>
      <c r="DZ64" t="str">
        <f>IFERROR(__xludf.DUMMYFUNCTION("""COMPUTED_VALUE"""),"x")</f>
        <v>x</v>
      </c>
      <c r="EA64" t="str">
        <f>IFERROR(__xludf.DUMMYFUNCTION("""COMPUTED_VALUE"""),"-")</f>
        <v>-</v>
      </c>
      <c r="EB64" t="str">
        <f>IFERROR(__xludf.DUMMYFUNCTION("""COMPUTED_VALUE"""),"-")</f>
        <v>-</v>
      </c>
      <c r="EC64" t="str">
        <f>IFERROR(__xludf.DUMMYFUNCTION("""COMPUTED_VALUE"""),"-")</f>
        <v>-</v>
      </c>
      <c r="ED64" t="str">
        <f>IFERROR(__xludf.DUMMYFUNCTION("""COMPUTED_VALUE"""),"-")</f>
        <v>-</v>
      </c>
      <c r="EE64" t="str">
        <f>IFERROR(__xludf.DUMMYFUNCTION("""COMPUTED_VALUE"""),"-")</f>
        <v>-</v>
      </c>
      <c r="EF64" t="str">
        <f>IFERROR(__xludf.DUMMYFUNCTION("""COMPUTED_VALUE"""),"-")</f>
        <v>-</v>
      </c>
      <c r="EG64" t="str">
        <f>IFERROR(__xludf.DUMMYFUNCTION("""COMPUTED_VALUE"""),"-")</f>
        <v>-</v>
      </c>
      <c r="EH64" t="str">
        <f>IFERROR(__xludf.DUMMYFUNCTION("""COMPUTED_VALUE"""),"-")</f>
        <v>-</v>
      </c>
      <c r="EI64" t="str">
        <f>IFERROR(__xludf.DUMMYFUNCTION("""COMPUTED_VALUE"""),"-")</f>
        <v>-</v>
      </c>
      <c r="EJ64" t="str">
        <f>IFERROR(__xludf.DUMMYFUNCTION("""COMPUTED_VALUE"""),"-")</f>
        <v>-</v>
      </c>
      <c r="EK64" t="str">
        <f>IFERROR(__xludf.DUMMYFUNCTION("""COMPUTED_VALUE"""),"-")</f>
        <v>-</v>
      </c>
      <c r="EL64" t="str">
        <f>IFERROR(__xludf.DUMMYFUNCTION("""COMPUTED_VALUE"""),"-")</f>
        <v>-</v>
      </c>
      <c r="EM64" t="str">
        <f>IFERROR(__xludf.DUMMYFUNCTION("""COMPUTED_VALUE"""),"-")</f>
        <v>-</v>
      </c>
      <c r="EN64" t="str">
        <f>IFERROR(__xludf.DUMMYFUNCTION("""COMPUTED_VALUE"""),"-")</f>
        <v>-</v>
      </c>
      <c r="EO64" t="str">
        <f>IFERROR(__xludf.DUMMYFUNCTION("""COMPUTED_VALUE"""),"-")</f>
        <v>-</v>
      </c>
      <c r="EP64" t="str">
        <f>IFERROR(__xludf.DUMMYFUNCTION("""COMPUTED_VALUE"""),"-")</f>
        <v>-</v>
      </c>
      <c r="EQ64" t="str">
        <f>IFERROR(__xludf.DUMMYFUNCTION("""COMPUTED_VALUE"""),"x")</f>
        <v>x</v>
      </c>
      <c r="ER64" t="str">
        <f>IFERROR(__xludf.DUMMYFUNCTION("""COMPUTED_VALUE"""),"-")</f>
        <v>-</v>
      </c>
      <c r="ES64" t="str">
        <f>IFERROR(__xludf.DUMMYFUNCTION("""COMPUTED_VALUE"""),"-")</f>
        <v>-</v>
      </c>
      <c r="ET64" t="str">
        <f>IFERROR(__xludf.DUMMYFUNCTION("""COMPUTED_VALUE"""),"-")</f>
        <v>-</v>
      </c>
      <c r="EU64" t="str">
        <f>IFERROR(__xludf.DUMMYFUNCTION("""COMPUTED_VALUE"""),"-")</f>
        <v>-</v>
      </c>
      <c r="EV64" t="str">
        <f>IFERROR(__xludf.DUMMYFUNCTION("""COMPUTED_VALUE"""),"-")</f>
        <v>-</v>
      </c>
      <c r="EW64" t="str">
        <f>IFERROR(__xludf.DUMMYFUNCTION("""COMPUTED_VALUE"""),"-")</f>
        <v>-</v>
      </c>
      <c r="EX64" t="str">
        <f>IFERROR(__xludf.DUMMYFUNCTION("""COMPUTED_VALUE"""),"-")</f>
        <v>-</v>
      </c>
      <c r="EY64" t="str">
        <f>IFERROR(__xludf.DUMMYFUNCTION("""COMPUTED_VALUE"""),"-")</f>
        <v>-</v>
      </c>
      <c r="EZ64" t="str">
        <f>IFERROR(__xludf.DUMMYFUNCTION("""COMPUTED_VALUE"""),"-")</f>
        <v>-</v>
      </c>
      <c r="FA64" t="str">
        <f>IFERROR(__xludf.DUMMYFUNCTION("""COMPUTED_VALUE"""),"-")</f>
        <v>-</v>
      </c>
      <c r="FB64" t="str">
        <f>IFERROR(__xludf.DUMMYFUNCTION("""COMPUTED_VALUE"""),"-")</f>
        <v>-</v>
      </c>
      <c r="FC64" t="str">
        <f>IFERROR(__xludf.DUMMYFUNCTION("""COMPUTED_VALUE"""),"-")</f>
        <v>-</v>
      </c>
      <c r="FD64" t="str">
        <f>IFERROR(__xludf.DUMMYFUNCTION("""COMPUTED_VALUE"""),"-")</f>
        <v>-</v>
      </c>
      <c r="FE64" t="str">
        <f>IFERROR(__xludf.DUMMYFUNCTION("""COMPUTED_VALUE"""),"-")</f>
        <v>-</v>
      </c>
      <c r="FF64" t="str">
        <f>IFERROR(__xludf.DUMMYFUNCTION("""COMPUTED_VALUE"""),"-")</f>
        <v>-</v>
      </c>
      <c r="FG64" t="str">
        <f>IFERROR(__xludf.DUMMYFUNCTION("""COMPUTED_VALUE"""),"-")</f>
        <v>-</v>
      </c>
      <c r="FH64" t="str">
        <f>IFERROR(__xludf.DUMMYFUNCTION("""COMPUTED_VALUE"""),"-")</f>
        <v>-</v>
      </c>
      <c r="FI64" t="str">
        <f>IFERROR(__xludf.DUMMYFUNCTION("""COMPUTED_VALUE"""),"-")</f>
        <v>-</v>
      </c>
      <c r="FJ64" t="str">
        <f>IFERROR(__xludf.DUMMYFUNCTION("""COMPUTED_VALUE"""),"-")</f>
        <v>-</v>
      </c>
      <c r="FK64" t="str">
        <f>IFERROR(__xludf.DUMMYFUNCTION("""COMPUTED_VALUE"""),"-")</f>
        <v>-</v>
      </c>
      <c r="FL64" t="str">
        <f>IFERROR(__xludf.DUMMYFUNCTION("""COMPUTED_VALUE"""),"-")</f>
        <v>-</v>
      </c>
      <c r="FM64" t="str">
        <f>IFERROR(__xludf.DUMMYFUNCTION("""COMPUTED_VALUE"""),"-")</f>
        <v>-</v>
      </c>
      <c r="FN64" t="str">
        <f>IFERROR(__xludf.DUMMYFUNCTION("""COMPUTED_VALUE"""),"-")</f>
        <v>-</v>
      </c>
      <c r="FO64" t="str">
        <f>IFERROR(__xludf.DUMMYFUNCTION("""COMPUTED_VALUE"""),"-")</f>
        <v>-</v>
      </c>
      <c r="FP64" t="str">
        <f>IFERROR(__xludf.DUMMYFUNCTION("""COMPUTED_VALUE"""),"-")</f>
        <v>-</v>
      </c>
      <c r="FQ64" t="str">
        <f>IFERROR(__xludf.DUMMYFUNCTION("""COMPUTED_VALUE"""),"-")</f>
        <v>-</v>
      </c>
      <c r="FR64" t="str">
        <f>IFERROR(__xludf.DUMMYFUNCTION("""COMPUTED_VALUE"""),"-")</f>
        <v>-</v>
      </c>
      <c r="FS64" t="str">
        <f>IFERROR(__xludf.DUMMYFUNCTION("""COMPUTED_VALUE"""),"-")</f>
        <v>-</v>
      </c>
      <c r="FT64" t="str">
        <f>IFERROR(__xludf.DUMMYFUNCTION("""COMPUTED_VALUE"""),"x")</f>
        <v>x</v>
      </c>
      <c r="FU64" t="str">
        <f>IFERROR(__xludf.DUMMYFUNCTION("""COMPUTED_VALUE"""),"-")</f>
        <v>-</v>
      </c>
      <c r="FV64" t="str">
        <f>IFERROR(__xludf.DUMMYFUNCTION("""COMPUTED_VALUE"""),"-")</f>
        <v>-</v>
      </c>
      <c r="FW64" t="str">
        <f>IFERROR(__xludf.DUMMYFUNCTION("""COMPUTED_VALUE"""),"-")</f>
        <v>-</v>
      </c>
      <c r="FX64" t="str">
        <f>IFERROR(__xludf.DUMMYFUNCTION("""COMPUTED_VALUE"""),"-")</f>
        <v>-</v>
      </c>
      <c r="FY64" t="str">
        <f>IFERROR(__xludf.DUMMYFUNCTION("""COMPUTED_VALUE"""),"-")</f>
        <v>-</v>
      </c>
      <c r="FZ64" t="str">
        <f>IFERROR(__xludf.DUMMYFUNCTION("""COMPUTED_VALUE"""),"-")</f>
        <v>-</v>
      </c>
      <c r="GA64" t="str">
        <f>IFERROR(__xludf.DUMMYFUNCTION("""COMPUTED_VALUE"""),"-")</f>
        <v>-</v>
      </c>
      <c r="GB64" t="str">
        <f>IFERROR(__xludf.DUMMYFUNCTION("""COMPUTED_VALUE"""),"-")</f>
        <v>-</v>
      </c>
      <c r="GC64" t="str">
        <f>IFERROR(__xludf.DUMMYFUNCTION("""COMPUTED_VALUE"""),"-")</f>
        <v>-</v>
      </c>
      <c r="GD64" t="str">
        <f>IFERROR(__xludf.DUMMYFUNCTION("""COMPUTED_VALUE"""),"-")</f>
        <v>-</v>
      </c>
      <c r="GE64" t="str">
        <f>IFERROR(__xludf.DUMMYFUNCTION("""COMPUTED_VALUE"""),"-")</f>
        <v>-</v>
      </c>
      <c r="GF64" t="str">
        <f>IFERROR(__xludf.DUMMYFUNCTION("""COMPUTED_VALUE"""),"-")</f>
        <v>-</v>
      </c>
      <c r="GG64" t="str">
        <f>IFERROR(__xludf.DUMMYFUNCTION("""COMPUTED_VALUE"""),"-")</f>
        <v>-</v>
      </c>
      <c r="GH64" t="str">
        <f>IFERROR(__xludf.DUMMYFUNCTION("""COMPUTED_VALUE"""),"-")</f>
        <v>-</v>
      </c>
      <c r="GI64" t="str">
        <f>IFERROR(__xludf.DUMMYFUNCTION("""COMPUTED_VALUE"""),"-")</f>
        <v>-</v>
      </c>
      <c r="GJ64" t="str">
        <f>IFERROR(__xludf.DUMMYFUNCTION("""COMPUTED_VALUE"""),"-")</f>
        <v>-</v>
      </c>
      <c r="GK64" t="str">
        <f>IFERROR(__xludf.DUMMYFUNCTION("""COMPUTED_VALUE"""),"-")</f>
        <v>-</v>
      </c>
      <c r="GL64" t="str">
        <f>IFERROR(__xludf.DUMMYFUNCTION("""COMPUTED_VALUE"""),"-")</f>
        <v>-</v>
      </c>
      <c r="GM64" t="str">
        <f>IFERROR(__xludf.DUMMYFUNCTION("""COMPUTED_VALUE"""),"-")</f>
        <v>-</v>
      </c>
      <c r="GN64" t="str">
        <f>IFERROR(__xludf.DUMMYFUNCTION("""COMPUTED_VALUE"""),"-")</f>
        <v>-</v>
      </c>
      <c r="GO64" t="str">
        <f>IFERROR(__xludf.DUMMYFUNCTION("""COMPUTED_VALUE"""),"-")</f>
        <v>-</v>
      </c>
      <c r="GP64" t="str">
        <f>IFERROR(__xludf.DUMMYFUNCTION("""COMPUTED_VALUE"""),"-")</f>
        <v>-</v>
      </c>
      <c r="GQ64" t="str">
        <f>IFERROR(__xludf.DUMMYFUNCTION("""COMPUTED_VALUE"""),"-")</f>
        <v>-</v>
      </c>
      <c r="GR64" t="str">
        <f>IFERROR(__xludf.DUMMYFUNCTION("""COMPUTED_VALUE"""),"-")</f>
        <v>-</v>
      </c>
      <c r="GS64" t="str">
        <f>IFERROR(__xludf.DUMMYFUNCTION("""COMPUTED_VALUE"""),"x")</f>
        <v>x</v>
      </c>
      <c r="GT64" t="str">
        <f>IFERROR(__xludf.DUMMYFUNCTION("""COMPUTED_VALUE"""),"x")</f>
        <v>x</v>
      </c>
      <c r="GU64">
        <f>IFERROR(__xludf.DUMMYFUNCTION("""COMPUTED_VALUE"""),1.0)</f>
        <v>1</v>
      </c>
      <c r="GV64">
        <f>IFERROR(__xludf.DUMMYFUNCTION("""COMPUTED_VALUE"""),1.0)</f>
        <v>1</v>
      </c>
      <c r="GW64">
        <f>IFERROR(__xludf.DUMMYFUNCTION("""COMPUTED_VALUE"""),1.0)</f>
        <v>1</v>
      </c>
      <c r="GX64">
        <f>IFERROR(__xludf.DUMMYFUNCTION("""COMPUTED_VALUE"""),1.0)</f>
        <v>1</v>
      </c>
      <c r="GY64">
        <f>IFERROR(__xludf.DUMMYFUNCTION("""COMPUTED_VALUE"""),1.0)</f>
        <v>1</v>
      </c>
      <c r="GZ64">
        <f>IFERROR(__xludf.DUMMYFUNCTION("""COMPUTED_VALUE"""),1.0)</f>
        <v>1</v>
      </c>
      <c r="HA64">
        <f>IFERROR(__xludf.DUMMYFUNCTION("""COMPUTED_VALUE"""),1.0)</f>
        <v>1</v>
      </c>
      <c r="HB64">
        <f>IFERROR(__xludf.DUMMYFUNCTION("""COMPUTED_VALUE"""),1.0)</f>
        <v>1</v>
      </c>
      <c r="HC64">
        <f>IFERROR(__xludf.DUMMYFUNCTION("""COMPUTED_VALUE"""),1.0)</f>
        <v>1</v>
      </c>
      <c r="HD64">
        <f>IFERROR(__xludf.DUMMYFUNCTION("""COMPUTED_VALUE"""),1.0)</f>
        <v>1</v>
      </c>
      <c r="HE64">
        <f>IFERROR(__xludf.DUMMYFUNCTION("""COMPUTED_VALUE"""),1.0)</f>
        <v>1</v>
      </c>
      <c r="HF64">
        <f>IFERROR(__xludf.DUMMYFUNCTION("""COMPUTED_VALUE"""),1.0)</f>
        <v>1</v>
      </c>
      <c r="HG64">
        <f>IFERROR(__xludf.DUMMYFUNCTION("""COMPUTED_VALUE"""),1.0)</f>
        <v>1</v>
      </c>
      <c r="HH64">
        <f>IFERROR(__xludf.DUMMYFUNCTION("""COMPUTED_VALUE"""),1.0)</f>
        <v>1</v>
      </c>
      <c r="HI64">
        <f>IFERROR(__xludf.DUMMYFUNCTION("""COMPUTED_VALUE"""),1.0)</f>
        <v>1</v>
      </c>
      <c r="HJ64">
        <f>IFERROR(__xludf.DUMMYFUNCTION("""COMPUTED_VALUE"""),1.0)</f>
        <v>1</v>
      </c>
      <c r="HK64">
        <f>IFERROR(__xludf.DUMMYFUNCTION("""COMPUTED_VALUE"""),1.0)</f>
        <v>1</v>
      </c>
      <c r="HL64">
        <f>IFERROR(__xludf.DUMMYFUNCTION("""COMPUTED_VALUE"""),1.0)</f>
        <v>1</v>
      </c>
      <c r="HM64">
        <f>IFERROR(__xludf.DUMMYFUNCTION("""COMPUTED_VALUE"""),1.0)</f>
        <v>1</v>
      </c>
      <c r="HN64">
        <f>IFERROR(__xludf.DUMMYFUNCTION("""COMPUTED_VALUE"""),1.0)</f>
        <v>1</v>
      </c>
      <c r="HO64">
        <f>IFERROR(__xludf.DUMMYFUNCTION("""COMPUTED_VALUE"""),1.0)</f>
        <v>1</v>
      </c>
      <c r="HP64">
        <f>IFERROR(__xludf.DUMMYFUNCTION("""COMPUTED_VALUE"""),1.0)</f>
        <v>1</v>
      </c>
      <c r="HQ64">
        <f>IFERROR(__xludf.DUMMYFUNCTION("""COMPUTED_VALUE"""),1.0)</f>
        <v>1</v>
      </c>
      <c r="HR64">
        <f>IFERROR(__xludf.DUMMYFUNCTION("""COMPUTED_VALUE"""),1.0)</f>
        <v>1</v>
      </c>
      <c r="HS64">
        <f>IFERROR(__xludf.DUMMYFUNCTION("""COMPUTED_VALUE"""),1.0)</f>
        <v>1</v>
      </c>
      <c r="HT64">
        <f>IFERROR(__xludf.DUMMYFUNCTION("""COMPUTED_VALUE"""),1.0)</f>
        <v>1</v>
      </c>
      <c r="HU64">
        <f>IFERROR(__xludf.DUMMYFUNCTION("""COMPUTED_VALUE"""),1.0)</f>
        <v>1</v>
      </c>
      <c r="HV64">
        <f>IFERROR(__xludf.DUMMYFUNCTION("""COMPUTED_VALUE"""),1.0)</f>
        <v>1</v>
      </c>
      <c r="HW64">
        <f>IFERROR(__xludf.DUMMYFUNCTION("""COMPUTED_VALUE"""),1.0)</f>
        <v>1</v>
      </c>
      <c r="HX64">
        <f>IFERROR(__xludf.DUMMYFUNCTION("""COMPUTED_VALUE"""),1.0)</f>
        <v>1</v>
      </c>
      <c r="HY64">
        <f>IFERROR(__xludf.DUMMYFUNCTION("""COMPUTED_VALUE"""),1.0)</f>
        <v>1</v>
      </c>
      <c r="HZ64">
        <f>IFERROR(__xludf.DUMMYFUNCTION("""COMPUTED_VALUE"""),1.0)</f>
        <v>1</v>
      </c>
      <c r="IA64">
        <f>IFERROR(__xludf.DUMMYFUNCTION("""COMPUTED_VALUE"""),1.0)</f>
        <v>1</v>
      </c>
      <c r="IB64">
        <f>IFERROR(__xludf.DUMMYFUNCTION("""COMPUTED_VALUE"""),1.0)</f>
        <v>1</v>
      </c>
      <c r="IC64">
        <f>IFERROR(__xludf.DUMMYFUNCTION("""COMPUTED_VALUE"""),1.0)</f>
        <v>1</v>
      </c>
      <c r="ID64">
        <f>IFERROR(__xludf.DUMMYFUNCTION("""COMPUTED_VALUE"""),1.0)</f>
        <v>1</v>
      </c>
      <c r="IE64">
        <f>IFERROR(__xludf.DUMMYFUNCTION("""COMPUTED_VALUE"""),1.0)</f>
        <v>1</v>
      </c>
      <c r="IF64">
        <f>IFERROR(__xludf.DUMMYFUNCTION("""COMPUTED_VALUE"""),1.0)</f>
        <v>1</v>
      </c>
      <c r="IG64">
        <f>IFERROR(__xludf.DUMMYFUNCTION("""COMPUTED_VALUE"""),1.0)</f>
        <v>1</v>
      </c>
      <c r="IH64">
        <f>IFERROR(__xludf.DUMMYFUNCTION("""COMPUTED_VALUE"""),1.0)</f>
        <v>1</v>
      </c>
      <c r="II64">
        <f>IFERROR(__xludf.DUMMYFUNCTION("""COMPUTED_VALUE"""),1.0)</f>
        <v>1</v>
      </c>
      <c r="IJ64">
        <f>IFERROR(__xludf.DUMMYFUNCTION("""COMPUTED_VALUE"""),1.0)</f>
        <v>1</v>
      </c>
      <c r="IK64" t="str">
        <f>IFERROR(__xludf.DUMMYFUNCTION("""COMPUTED_VALUE"""),"x")</f>
        <v>x</v>
      </c>
      <c r="IL64">
        <f>IFERROR(__xludf.DUMMYFUNCTION("""COMPUTED_VALUE"""),1.0)</f>
        <v>1</v>
      </c>
      <c r="IM64">
        <f>IFERROR(__xludf.DUMMYFUNCTION("""COMPUTED_VALUE"""),1.0)</f>
        <v>1</v>
      </c>
      <c r="IN64">
        <f>IFERROR(__xludf.DUMMYFUNCTION("""COMPUTED_VALUE"""),0.0)</f>
        <v>0</v>
      </c>
      <c r="IO64">
        <f>IFERROR(__xludf.DUMMYFUNCTION("""COMPUTED_VALUE"""),1.0)</f>
        <v>1</v>
      </c>
      <c r="IP64">
        <f>IFERROR(__xludf.DUMMYFUNCTION("""COMPUTED_VALUE"""),0.0)</f>
        <v>0</v>
      </c>
      <c r="IQ64">
        <f>IFERROR(__xludf.DUMMYFUNCTION("""COMPUTED_VALUE"""),1.0)</f>
        <v>1</v>
      </c>
      <c r="IR64">
        <f>IFERROR(__xludf.DUMMYFUNCTION("""COMPUTED_VALUE"""),1.0)</f>
        <v>1</v>
      </c>
      <c r="IS64">
        <f>IFERROR(__xludf.DUMMYFUNCTION("""COMPUTED_VALUE"""),1.0)</f>
        <v>1</v>
      </c>
      <c r="IT64">
        <f>IFERROR(__xludf.DUMMYFUNCTION("""COMPUTED_VALUE"""),0.0)</f>
        <v>0</v>
      </c>
      <c r="IU64">
        <f>IFERROR(__xludf.DUMMYFUNCTION("""COMPUTED_VALUE"""),0.0)</f>
        <v>0</v>
      </c>
      <c r="IV64">
        <f>IFERROR(__xludf.DUMMYFUNCTION("""COMPUTED_VALUE"""),0.0)</f>
        <v>0</v>
      </c>
      <c r="IW64">
        <f>IFERROR(__xludf.DUMMYFUNCTION("""COMPUTED_VALUE"""),0.0)</f>
        <v>0</v>
      </c>
      <c r="IX64">
        <f>IFERROR(__xludf.DUMMYFUNCTION("""COMPUTED_VALUE"""),1.0)</f>
        <v>1</v>
      </c>
      <c r="IY64">
        <f>IFERROR(__xludf.DUMMYFUNCTION("""COMPUTED_VALUE"""),0.0)</f>
        <v>0</v>
      </c>
      <c r="IZ64">
        <f>IFERROR(__xludf.DUMMYFUNCTION("""COMPUTED_VALUE"""),0.0)</f>
        <v>0</v>
      </c>
      <c r="JA64">
        <f>IFERROR(__xludf.DUMMYFUNCTION("""COMPUTED_VALUE"""),1.0)</f>
        <v>1</v>
      </c>
      <c r="JB64">
        <f>IFERROR(__xludf.DUMMYFUNCTION("""COMPUTED_VALUE"""),0.0)</f>
        <v>0</v>
      </c>
      <c r="JC64">
        <f>IFERROR(__xludf.DUMMYFUNCTION("""COMPUTED_VALUE"""),0.0)</f>
        <v>0</v>
      </c>
      <c r="JD64">
        <f>IFERROR(__xludf.DUMMYFUNCTION("""COMPUTED_VALUE"""),0.0)</f>
        <v>0</v>
      </c>
      <c r="JE64">
        <f>IFERROR(__xludf.DUMMYFUNCTION("""COMPUTED_VALUE"""),0.0)</f>
        <v>0</v>
      </c>
      <c r="JF64">
        <f>IFERROR(__xludf.DUMMYFUNCTION("""COMPUTED_VALUE"""),0.0)</f>
        <v>0</v>
      </c>
      <c r="JG64">
        <f>IFERROR(__xludf.DUMMYFUNCTION("""COMPUTED_VALUE"""),0.0)</f>
        <v>0</v>
      </c>
      <c r="JH64">
        <f>IFERROR(__xludf.DUMMYFUNCTION("""COMPUTED_VALUE"""),1.0)</f>
        <v>1</v>
      </c>
      <c r="JI64">
        <f>IFERROR(__xludf.DUMMYFUNCTION("""COMPUTED_VALUE"""),0.0)</f>
        <v>0</v>
      </c>
      <c r="JJ64">
        <f>IFERROR(__xludf.DUMMYFUNCTION("""COMPUTED_VALUE"""),0.0)</f>
        <v>0</v>
      </c>
      <c r="JK64">
        <f>IFERROR(__xludf.DUMMYFUNCTION("""COMPUTED_VALUE"""),0.0)</f>
        <v>0</v>
      </c>
      <c r="JL64">
        <f>IFERROR(__xludf.DUMMYFUNCTION("""COMPUTED_VALUE"""),0.0)</f>
        <v>0</v>
      </c>
      <c r="JM64">
        <f>IFERROR(__xludf.DUMMYFUNCTION("""COMPUTED_VALUE"""),0.0)</f>
        <v>0</v>
      </c>
      <c r="JN64">
        <f>IFERROR(__xludf.DUMMYFUNCTION("""COMPUTED_VALUE"""),0.0)</f>
        <v>0</v>
      </c>
      <c r="JO64">
        <f>IFERROR(__xludf.DUMMYFUNCTION("""COMPUTED_VALUE"""),0.0)</f>
        <v>0</v>
      </c>
      <c r="JP64">
        <f>IFERROR(__xludf.DUMMYFUNCTION("""COMPUTED_VALUE"""),0.0)</f>
        <v>0</v>
      </c>
      <c r="JQ64">
        <f>IFERROR(__xludf.DUMMYFUNCTION("""COMPUTED_VALUE"""),0.0)</f>
        <v>0</v>
      </c>
      <c r="JR64">
        <f>IFERROR(__xludf.DUMMYFUNCTION("""COMPUTED_VALUE"""),1.0)</f>
        <v>1</v>
      </c>
      <c r="JS64" t="str">
        <f>IFERROR(__xludf.DUMMYFUNCTION("""COMPUTED_VALUE"""),"x")</f>
        <v>x</v>
      </c>
      <c r="JT64">
        <f>IFERROR(__xludf.DUMMYFUNCTION("""COMPUTED_VALUE"""),0.0)</f>
        <v>0</v>
      </c>
      <c r="JU64">
        <f>IFERROR(__xludf.DUMMYFUNCTION("""COMPUTED_VALUE"""),0.0)</f>
        <v>0</v>
      </c>
      <c r="JV64">
        <f>IFERROR(__xludf.DUMMYFUNCTION("""COMPUTED_VALUE"""),0.0)</f>
        <v>0</v>
      </c>
      <c r="JW64">
        <f>IFERROR(__xludf.DUMMYFUNCTION("""COMPUTED_VALUE"""),0.0)</f>
        <v>0</v>
      </c>
      <c r="JX64">
        <f>IFERROR(__xludf.DUMMYFUNCTION("""COMPUTED_VALUE"""),0.0)</f>
        <v>0</v>
      </c>
      <c r="JY64">
        <f>IFERROR(__xludf.DUMMYFUNCTION("""COMPUTED_VALUE"""),0.0)</f>
        <v>0</v>
      </c>
      <c r="JZ64">
        <f>IFERROR(__xludf.DUMMYFUNCTION("""COMPUTED_VALUE"""),0.0)</f>
        <v>0</v>
      </c>
      <c r="KA64">
        <f>IFERROR(__xludf.DUMMYFUNCTION("""COMPUTED_VALUE"""),0.0)</f>
        <v>0</v>
      </c>
      <c r="KB64">
        <f>IFERROR(__xludf.DUMMYFUNCTION("""COMPUTED_VALUE"""),0.0)</f>
        <v>0</v>
      </c>
      <c r="KC64">
        <f>IFERROR(__xludf.DUMMYFUNCTION("""COMPUTED_VALUE"""),0.0)</f>
        <v>0</v>
      </c>
      <c r="KD64">
        <f>IFERROR(__xludf.DUMMYFUNCTION("""COMPUTED_VALUE"""),0.0)</f>
        <v>0</v>
      </c>
      <c r="KE64">
        <f>IFERROR(__xludf.DUMMYFUNCTION("""COMPUTED_VALUE"""),0.0)</f>
        <v>0</v>
      </c>
      <c r="KF64">
        <f>IFERROR(__xludf.DUMMYFUNCTION("""COMPUTED_VALUE"""),0.0)</f>
        <v>0</v>
      </c>
      <c r="KG64">
        <f>IFERROR(__xludf.DUMMYFUNCTION("""COMPUTED_VALUE"""),0.0)</f>
        <v>0</v>
      </c>
      <c r="KH64">
        <f>IFERROR(__xludf.DUMMYFUNCTION("""COMPUTED_VALUE"""),0.0)</f>
        <v>0</v>
      </c>
      <c r="KI64">
        <f>IFERROR(__xludf.DUMMYFUNCTION("""COMPUTED_VALUE"""),0.0)</f>
        <v>0</v>
      </c>
      <c r="KJ64">
        <f>IFERROR(__xludf.DUMMYFUNCTION("""COMPUTED_VALUE"""),0.0)</f>
        <v>0</v>
      </c>
      <c r="KK64">
        <f>IFERROR(__xludf.DUMMYFUNCTION("""COMPUTED_VALUE"""),0.0)</f>
        <v>0</v>
      </c>
      <c r="KL64">
        <f>IFERROR(__xludf.DUMMYFUNCTION("""COMPUTED_VALUE"""),0.0)</f>
        <v>0</v>
      </c>
      <c r="KM64">
        <f>IFERROR(__xludf.DUMMYFUNCTION("""COMPUTED_VALUE"""),0.0)</f>
        <v>0</v>
      </c>
      <c r="KN64">
        <f>IFERROR(__xludf.DUMMYFUNCTION("""COMPUTED_VALUE"""),0.0)</f>
        <v>0</v>
      </c>
      <c r="KO64">
        <f>IFERROR(__xludf.DUMMYFUNCTION("""COMPUTED_VALUE"""),0.0)</f>
        <v>0</v>
      </c>
      <c r="KP64">
        <f>IFERROR(__xludf.DUMMYFUNCTION("""COMPUTED_VALUE"""),0.0)</f>
        <v>0</v>
      </c>
      <c r="KQ64">
        <f>IFERROR(__xludf.DUMMYFUNCTION("""COMPUTED_VALUE"""),0.0)</f>
        <v>0</v>
      </c>
      <c r="KR64">
        <f>IFERROR(__xludf.DUMMYFUNCTION("""COMPUTED_VALUE"""),0.0)</f>
        <v>0</v>
      </c>
      <c r="KS64">
        <f>IFERROR(__xludf.DUMMYFUNCTION("""COMPUTED_VALUE"""),0.0)</f>
        <v>0</v>
      </c>
      <c r="KT64">
        <f>IFERROR(__xludf.DUMMYFUNCTION("""COMPUTED_VALUE"""),0.0)</f>
        <v>0</v>
      </c>
      <c r="KU64">
        <f>IFERROR(__xludf.DUMMYFUNCTION("""COMPUTED_VALUE"""),0.0)</f>
        <v>0</v>
      </c>
      <c r="KV64">
        <f>IFERROR(__xludf.DUMMYFUNCTION("""COMPUTED_VALUE"""),0.0)</f>
        <v>0</v>
      </c>
      <c r="KW64">
        <f>IFERROR(__xludf.DUMMYFUNCTION("""COMPUTED_VALUE"""),0.0)</f>
        <v>0</v>
      </c>
      <c r="KX64">
        <f>IFERROR(__xludf.DUMMYFUNCTION("""COMPUTED_VALUE"""),0.0)</f>
        <v>0</v>
      </c>
      <c r="KY64">
        <f>IFERROR(__xludf.DUMMYFUNCTION("""COMPUTED_VALUE"""),0.0)</f>
        <v>0</v>
      </c>
      <c r="KZ64" t="str">
        <f>IFERROR(__xludf.DUMMYFUNCTION("""COMPUTED_VALUE"""),"x")</f>
        <v>x</v>
      </c>
      <c r="LA64">
        <f>IFERROR(__xludf.DUMMYFUNCTION("""COMPUTED_VALUE"""),0.0)</f>
        <v>0</v>
      </c>
      <c r="LB64">
        <f>IFERROR(__xludf.DUMMYFUNCTION("""COMPUTED_VALUE"""),0.0)</f>
        <v>0</v>
      </c>
      <c r="LC64">
        <f>IFERROR(__xludf.DUMMYFUNCTION("""COMPUTED_VALUE"""),0.0)</f>
        <v>0</v>
      </c>
      <c r="LD64">
        <f>IFERROR(__xludf.DUMMYFUNCTION("""COMPUTED_VALUE"""),0.0)</f>
        <v>0</v>
      </c>
      <c r="LE64">
        <f>IFERROR(__xludf.DUMMYFUNCTION("""COMPUTED_VALUE"""),0.0)</f>
        <v>0</v>
      </c>
      <c r="LF64">
        <f>IFERROR(__xludf.DUMMYFUNCTION("""COMPUTED_VALUE"""),0.0)</f>
        <v>0</v>
      </c>
      <c r="LG64">
        <f>IFERROR(__xludf.DUMMYFUNCTION("""COMPUTED_VALUE"""),0.0)</f>
        <v>0</v>
      </c>
      <c r="LH64">
        <f>IFERROR(__xludf.DUMMYFUNCTION("""COMPUTED_VALUE"""),0.0)</f>
        <v>0</v>
      </c>
      <c r="LI64">
        <f>IFERROR(__xludf.DUMMYFUNCTION("""COMPUTED_VALUE"""),0.0)</f>
        <v>0</v>
      </c>
      <c r="LJ64">
        <f>IFERROR(__xludf.DUMMYFUNCTION("""COMPUTED_VALUE"""),0.0)</f>
        <v>0</v>
      </c>
      <c r="LK64">
        <f>IFERROR(__xludf.DUMMYFUNCTION("""COMPUTED_VALUE"""),0.0)</f>
        <v>0</v>
      </c>
      <c r="LL64">
        <f>IFERROR(__xludf.DUMMYFUNCTION("""COMPUTED_VALUE"""),0.0)</f>
        <v>0</v>
      </c>
      <c r="LM64">
        <f>IFERROR(__xludf.DUMMYFUNCTION("""COMPUTED_VALUE"""),0.0)</f>
        <v>0</v>
      </c>
      <c r="LN64">
        <f>IFERROR(__xludf.DUMMYFUNCTION("""COMPUTED_VALUE"""),0.0)</f>
        <v>0</v>
      </c>
      <c r="LO64">
        <f>IFERROR(__xludf.DUMMYFUNCTION("""COMPUTED_VALUE"""),0.0)</f>
        <v>0</v>
      </c>
      <c r="LP64">
        <f>IFERROR(__xludf.DUMMYFUNCTION("""COMPUTED_VALUE"""),0.0)</f>
        <v>0</v>
      </c>
      <c r="LQ64" t="str">
        <f>IFERROR(__xludf.DUMMYFUNCTION("""COMPUTED_VALUE"""),"x")</f>
        <v>x</v>
      </c>
      <c r="LR64">
        <f>IFERROR(__xludf.DUMMYFUNCTION("""COMPUTED_VALUE"""),0.0)</f>
        <v>0</v>
      </c>
      <c r="LS64">
        <f>IFERROR(__xludf.DUMMYFUNCTION("""COMPUTED_VALUE"""),0.0)</f>
        <v>0</v>
      </c>
      <c r="LT64">
        <f>IFERROR(__xludf.DUMMYFUNCTION("""COMPUTED_VALUE"""),0.0)</f>
        <v>0</v>
      </c>
      <c r="LU64">
        <f>IFERROR(__xludf.DUMMYFUNCTION("""COMPUTED_VALUE"""),0.0)</f>
        <v>0</v>
      </c>
      <c r="LV64">
        <f>IFERROR(__xludf.DUMMYFUNCTION("""COMPUTED_VALUE"""),0.0)</f>
        <v>0</v>
      </c>
      <c r="LW64">
        <f>IFERROR(__xludf.DUMMYFUNCTION("""COMPUTED_VALUE"""),0.0)</f>
        <v>0</v>
      </c>
      <c r="LX64">
        <f>IFERROR(__xludf.DUMMYFUNCTION("""COMPUTED_VALUE"""),0.0)</f>
        <v>0</v>
      </c>
      <c r="LY64">
        <f>IFERROR(__xludf.DUMMYFUNCTION("""COMPUTED_VALUE"""),0.0)</f>
        <v>0</v>
      </c>
      <c r="LZ64">
        <f>IFERROR(__xludf.DUMMYFUNCTION("""COMPUTED_VALUE"""),0.0)</f>
        <v>0</v>
      </c>
      <c r="MA64">
        <f>IFERROR(__xludf.DUMMYFUNCTION("""COMPUTED_VALUE"""),0.0)</f>
        <v>0</v>
      </c>
      <c r="MB64">
        <f>IFERROR(__xludf.DUMMYFUNCTION("""COMPUTED_VALUE"""),0.0)</f>
        <v>0</v>
      </c>
      <c r="MC64">
        <f>IFERROR(__xludf.DUMMYFUNCTION("""COMPUTED_VALUE"""),0.0)</f>
        <v>0</v>
      </c>
      <c r="MD64">
        <f>IFERROR(__xludf.DUMMYFUNCTION("""COMPUTED_VALUE"""),0.0)</f>
        <v>0</v>
      </c>
      <c r="ME64">
        <f>IFERROR(__xludf.DUMMYFUNCTION("""COMPUTED_VALUE"""),0.0)</f>
        <v>0</v>
      </c>
      <c r="MF64">
        <f>IFERROR(__xludf.DUMMYFUNCTION("""COMPUTED_VALUE"""),0.0)</f>
        <v>0</v>
      </c>
      <c r="MG64">
        <f>IFERROR(__xludf.DUMMYFUNCTION("""COMPUTED_VALUE"""),0.0)</f>
        <v>0</v>
      </c>
      <c r="MH64">
        <f>IFERROR(__xludf.DUMMYFUNCTION("""COMPUTED_VALUE"""),0.0)</f>
        <v>0</v>
      </c>
      <c r="MI64">
        <f>IFERROR(__xludf.DUMMYFUNCTION("""COMPUTED_VALUE"""),0.0)</f>
        <v>0</v>
      </c>
      <c r="MJ64">
        <f>IFERROR(__xludf.DUMMYFUNCTION("""COMPUTED_VALUE"""),0.0)</f>
        <v>0</v>
      </c>
      <c r="MK64">
        <f>IFERROR(__xludf.DUMMYFUNCTION("""COMPUTED_VALUE"""),0.0)</f>
        <v>0</v>
      </c>
      <c r="ML64">
        <f>IFERROR(__xludf.DUMMYFUNCTION("""COMPUTED_VALUE"""),0.0)</f>
        <v>0</v>
      </c>
      <c r="MM64">
        <f>IFERROR(__xludf.DUMMYFUNCTION("""COMPUTED_VALUE"""),0.0)</f>
        <v>0</v>
      </c>
      <c r="MN64">
        <f>IFERROR(__xludf.DUMMYFUNCTION("""COMPUTED_VALUE"""),0.0)</f>
        <v>0</v>
      </c>
      <c r="MO64">
        <f>IFERROR(__xludf.DUMMYFUNCTION("""COMPUTED_VALUE"""),0.0)</f>
        <v>0</v>
      </c>
      <c r="MP64">
        <f>IFERROR(__xludf.DUMMYFUNCTION("""COMPUTED_VALUE"""),0.0)</f>
        <v>0</v>
      </c>
      <c r="MQ64">
        <f>IFERROR(__xludf.DUMMYFUNCTION("""COMPUTED_VALUE"""),0.0)</f>
        <v>0</v>
      </c>
      <c r="MR64">
        <f>IFERROR(__xludf.DUMMYFUNCTION("""COMPUTED_VALUE"""),0.0)</f>
        <v>0</v>
      </c>
      <c r="MS64">
        <f>IFERROR(__xludf.DUMMYFUNCTION("""COMPUTED_VALUE"""),0.0)</f>
        <v>0</v>
      </c>
      <c r="MT64" t="str">
        <f>IFERROR(__xludf.DUMMYFUNCTION("""COMPUTED_VALUE"""),"x")</f>
        <v>x</v>
      </c>
      <c r="MU64">
        <f>IFERROR(__xludf.DUMMYFUNCTION("""COMPUTED_VALUE"""),0.0)</f>
        <v>0</v>
      </c>
      <c r="MV64">
        <f>IFERROR(__xludf.DUMMYFUNCTION("""COMPUTED_VALUE"""),0.0)</f>
        <v>0</v>
      </c>
      <c r="MW64">
        <f>IFERROR(__xludf.DUMMYFUNCTION("""COMPUTED_VALUE"""),0.0)</f>
        <v>0</v>
      </c>
      <c r="MX64">
        <f>IFERROR(__xludf.DUMMYFUNCTION("""COMPUTED_VALUE"""),0.0)</f>
        <v>0</v>
      </c>
      <c r="MY64">
        <f>IFERROR(__xludf.DUMMYFUNCTION("""COMPUTED_VALUE"""),0.0)</f>
        <v>0</v>
      </c>
      <c r="MZ64">
        <f>IFERROR(__xludf.DUMMYFUNCTION("""COMPUTED_VALUE"""),0.0)</f>
        <v>0</v>
      </c>
      <c r="NA64">
        <f>IFERROR(__xludf.DUMMYFUNCTION("""COMPUTED_VALUE"""),0.0)</f>
        <v>0</v>
      </c>
      <c r="NB64">
        <f>IFERROR(__xludf.DUMMYFUNCTION("""COMPUTED_VALUE"""),0.0)</f>
        <v>0</v>
      </c>
      <c r="NC64">
        <f>IFERROR(__xludf.DUMMYFUNCTION("""COMPUTED_VALUE"""),0.0)</f>
        <v>0</v>
      </c>
      <c r="ND64">
        <f>IFERROR(__xludf.DUMMYFUNCTION("""COMPUTED_VALUE"""),0.0)</f>
        <v>0</v>
      </c>
      <c r="NE64">
        <f>IFERROR(__xludf.DUMMYFUNCTION("""COMPUTED_VALUE"""),0.0)</f>
        <v>0</v>
      </c>
      <c r="NF64">
        <f>IFERROR(__xludf.DUMMYFUNCTION("""COMPUTED_VALUE"""),0.0)</f>
        <v>0</v>
      </c>
      <c r="NG64">
        <f>IFERROR(__xludf.DUMMYFUNCTION("""COMPUTED_VALUE"""),0.0)</f>
        <v>0</v>
      </c>
      <c r="NH64">
        <f>IFERROR(__xludf.DUMMYFUNCTION("""COMPUTED_VALUE"""),0.0)</f>
        <v>0</v>
      </c>
      <c r="NI64">
        <f>IFERROR(__xludf.DUMMYFUNCTION("""COMPUTED_VALUE"""),0.0)</f>
        <v>0</v>
      </c>
      <c r="NJ64">
        <f>IFERROR(__xludf.DUMMYFUNCTION("""COMPUTED_VALUE"""),0.0)</f>
        <v>0</v>
      </c>
      <c r="NK64">
        <f>IFERROR(__xludf.DUMMYFUNCTION("""COMPUTED_VALUE"""),0.0)</f>
        <v>0</v>
      </c>
      <c r="NL64">
        <f>IFERROR(__xludf.DUMMYFUNCTION("""COMPUTED_VALUE"""),0.0)</f>
        <v>0</v>
      </c>
      <c r="NM64">
        <f>IFERROR(__xludf.DUMMYFUNCTION("""COMPUTED_VALUE"""),0.0)</f>
        <v>0</v>
      </c>
      <c r="NN64">
        <f>IFERROR(__xludf.DUMMYFUNCTION("""COMPUTED_VALUE"""),0.0)</f>
        <v>0</v>
      </c>
      <c r="NO64">
        <f>IFERROR(__xludf.DUMMYFUNCTION("""COMPUTED_VALUE"""),0.0)</f>
        <v>0</v>
      </c>
      <c r="NP64">
        <f>IFERROR(__xludf.DUMMYFUNCTION("""COMPUTED_VALUE"""),0.0)</f>
        <v>0</v>
      </c>
      <c r="NQ64">
        <f>IFERROR(__xludf.DUMMYFUNCTION("""COMPUTED_VALUE"""),0.0)</f>
        <v>0</v>
      </c>
      <c r="NR64">
        <f>IFERROR(__xludf.DUMMYFUNCTION("""COMPUTED_VALUE"""),0.0)</f>
        <v>0</v>
      </c>
    </row>
    <row r="65" ht="15.75" customHeight="1">
      <c r="A65">
        <f>IFERROR(__xludf.DUMMYFUNCTION("""COMPUTED_VALUE"""),64.0)</f>
        <v>64</v>
      </c>
      <c r="B65" t="str">
        <f>IFERROR(__xludf.DUMMYFUNCTION("""COMPUTED_VALUE"""),"iikq")</f>
        <v>iikq</v>
      </c>
      <c r="C65" t="str">
        <f>IFERROR(__xludf.DUMMYFUNCTION("""COMPUTED_VALUE"""),"Mihailo")</f>
        <v>Mihailo</v>
      </c>
      <c r="D65" t="str">
        <f>IFERROR(__xludf.DUMMYFUNCTION("""COMPUTED_VALUE"""),"Keleberda")</f>
        <v>Keleberda</v>
      </c>
      <c r="E65">
        <f>IFERROR(__xludf.DUMMYFUNCTION("""COMPUTED_VALUE"""),100.0)</f>
        <v>100</v>
      </c>
      <c r="F65" t="str">
        <f>IFERROR(__xludf.DUMMYFUNCTION("""COMPUTED_VALUE"""),"ODOBREN")</f>
        <v>ODOBREN</v>
      </c>
      <c r="G65" t="str">
        <f>IFERROR(__xludf.DUMMYFUNCTION("""COMPUTED_VALUE"""),"Palilula")</f>
        <v>Palilula</v>
      </c>
      <c r="H65" t="str">
        <f>IFERROR(__xludf.DUMMYFUNCTION("""COMPUTED_VALUE"""),"Elektrotehnička škola Rade Končar")</f>
        <v>Elektrotehnička škola Rade Končar</v>
      </c>
      <c r="I65" t="str">
        <f>IFERROR(__xludf.DUMMYFUNCTION("""COMPUTED_VALUE"""),"IV")</f>
        <v>IV</v>
      </c>
      <c r="J65" t="str">
        <f>IFERROR(__xludf.DUMMYFUNCTION("""COMPUTED_VALUE"""),"B")</f>
        <v>B</v>
      </c>
      <c r="K65" t="str">
        <f>IFERROR(__xludf.DUMMYFUNCTION("""COMPUTED_VALUE"""),"Dragana Jović")</f>
        <v>Dragana Jović</v>
      </c>
      <c r="L65" t="str">
        <f>IFERROR(__xludf.DUMMYFUNCTION("""COMPUTED_VALUE"""),"x")</f>
        <v>x</v>
      </c>
      <c r="M65">
        <f>IFERROR(__xludf.DUMMYFUNCTION("""COMPUTED_VALUE"""),100.0)</f>
        <v>100</v>
      </c>
      <c r="N65">
        <f>IFERROR(__xludf.DUMMYFUNCTION("""COMPUTED_VALUE"""),0.0)</f>
        <v>0</v>
      </c>
      <c r="O65" t="str">
        <f>IFERROR(__xludf.DUMMYFUNCTION("""COMPUTED_VALUE"""),"-")</f>
        <v>-</v>
      </c>
      <c r="P65" t="str">
        <f>IFERROR(__xludf.DUMMYFUNCTION("""COMPUTED_VALUE"""),"-")</f>
        <v>-</v>
      </c>
      <c r="Q65" t="str">
        <f>IFERROR(__xludf.DUMMYFUNCTION("""COMPUTED_VALUE"""),"-")</f>
        <v>-</v>
      </c>
      <c r="R65" t="str">
        <f>IFERROR(__xludf.DUMMYFUNCTION("""COMPUTED_VALUE"""),"-")</f>
        <v>-</v>
      </c>
      <c r="S65" t="str">
        <f>IFERROR(__xludf.DUMMYFUNCTION("""COMPUTED_VALUE"""),"x")</f>
        <v>x</v>
      </c>
      <c r="T65" t="str">
        <f>IFERROR(__xludf.DUMMYFUNCTION("""COMPUTED_VALUE"""),"x")</f>
        <v>x</v>
      </c>
      <c r="U65" t="str">
        <f>IFERROR(__xludf.DUMMYFUNCTION("""COMPUTED_VALUE"""),"OK")</f>
        <v>OK</v>
      </c>
      <c r="V65" t="str">
        <f>IFERROR(__xludf.DUMMYFUNCTION("""COMPUTED_VALUE"""),"OK")</f>
        <v>OK</v>
      </c>
      <c r="W65" t="str">
        <f>IFERROR(__xludf.DUMMYFUNCTION("""COMPUTED_VALUE"""),"OK")</f>
        <v>OK</v>
      </c>
      <c r="X65" t="str">
        <f>IFERROR(__xludf.DUMMYFUNCTION("""COMPUTED_VALUE"""),"OK")</f>
        <v>OK</v>
      </c>
      <c r="Y65" t="str">
        <f>IFERROR(__xludf.DUMMYFUNCTION("""COMPUTED_VALUE"""),"OK")</f>
        <v>OK</v>
      </c>
      <c r="Z65" t="str">
        <f>IFERROR(__xludf.DUMMYFUNCTION("""COMPUTED_VALUE"""),"OK")</f>
        <v>OK</v>
      </c>
      <c r="AA65" t="str">
        <f>IFERROR(__xludf.DUMMYFUNCTION("""COMPUTED_VALUE"""),"OK")</f>
        <v>OK</v>
      </c>
      <c r="AB65" t="str">
        <f>IFERROR(__xludf.DUMMYFUNCTION("""COMPUTED_VALUE"""),"OK")</f>
        <v>OK</v>
      </c>
      <c r="AC65" t="str">
        <f>IFERROR(__xludf.DUMMYFUNCTION("""COMPUTED_VALUE"""),"OK")</f>
        <v>OK</v>
      </c>
      <c r="AD65" t="str">
        <f>IFERROR(__xludf.DUMMYFUNCTION("""COMPUTED_VALUE"""),"OK")</f>
        <v>OK</v>
      </c>
      <c r="AE65" t="str">
        <f>IFERROR(__xludf.DUMMYFUNCTION("""COMPUTED_VALUE"""),"OK")</f>
        <v>OK</v>
      </c>
      <c r="AF65" t="str">
        <f>IFERROR(__xludf.DUMMYFUNCTION("""COMPUTED_VALUE"""),"OK")</f>
        <v>OK</v>
      </c>
      <c r="AG65" t="str">
        <f>IFERROR(__xludf.DUMMYFUNCTION("""COMPUTED_VALUE"""),"OK")</f>
        <v>OK</v>
      </c>
      <c r="AH65" t="str">
        <f>IFERROR(__xludf.DUMMYFUNCTION("""COMPUTED_VALUE"""),"OK")</f>
        <v>OK</v>
      </c>
      <c r="AI65" t="str">
        <f>IFERROR(__xludf.DUMMYFUNCTION("""COMPUTED_VALUE"""),"OK")</f>
        <v>OK</v>
      </c>
      <c r="AJ65" t="str">
        <f>IFERROR(__xludf.DUMMYFUNCTION("""COMPUTED_VALUE"""),"OK")</f>
        <v>OK</v>
      </c>
      <c r="AK65" t="str">
        <f>IFERROR(__xludf.DUMMYFUNCTION("""COMPUTED_VALUE"""),"OK")</f>
        <v>OK</v>
      </c>
      <c r="AL65" t="str">
        <f>IFERROR(__xludf.DUMMYFUNCTION("""COMPUTED_VALUE"""),"OK")</f>
        <v>OK</v>
      </c>
      <c r="AM65" t="str">
        <f>IFERROR(__xludf.DUMMYFUNCTION("""COMPUTED_VALUE"""),"OK")</f>
        <v>OK</v>
      </c>
      <c r="AN65" t="str">
        <f>IFERROR(__xludf.DUMMYFUNCTION("""COMPUTED_VALUE"""),"OK")</f>
        <v>OK</v>
      </c>
      <c r="AO65" t="str">
        <f>IFERROR(__xludf.DUMMYFUNCTION("""COMPUTED_VALUE"""),"OK")</f>
        <v>OK</v>
      </c>
      <c r="AP65" t="str">
        <f>IFERROR(__xludf.DUMMYFUNCTION("""COMPUTED_VALUE"""),"OK")</f>
        <v>OK</v>
      </c>
      <c r="AQ65" t="str">
        <f>IFERROR(__xludf.DUMMYFUNCTION("""COMPUTED_VALUE"""),"OK")</f>
        <v>OK</v>
      </c>
      <c r="AR65" t="str">
        <f>IFERROR(__xludf.DUMMYFUNCTION("""COMPUTED_VALUE"""),"OK")</f>
        <v>OK</v>
      </c>
      <c r="AS65" t="str">
        <f>IFERROR(__xludf.DUMMYFUNCTION("""COMPUTED_VALUE"""),"OK")</f>
        <v>OK</v>
      </c>
      <c r="AT65" t="str">
        <f>IFERROR(__xludf.DUMMYFUNCTION("""COMPUTED_VALUE"""),"OK")</f>
        <v>OK</v>
      </c>
      <c r="AU65" t="str">
        <f>IFERROR(__xludf.DUMMYFUNCTION("""COMPUTED_VALUE"""),"OK")</f>
        <v>OK</v>
      </c>
      <c r="AV65" t="str">
        <f>IFERROR(__xludf.DUMMYFUNCTION("""COMPUTED_VALUE"""),"OK")</f>
        <v>OK</v>
      </c>
      <c r="AW65" t="str">
        <f>IFERROR(__xludf.DUMMYFUNCTION("""COMPUTED_VALUE"""),"OK")</f>
        <v>OK</v>
      </c>
      <c r="AX65" t="str">
        <f>IFERROR(__xludf.DUMMYFUNCTION("""COMPUTED_VALUE"""),"OK")</f>
        <v>OK</v>
      </c>
      <c r="AY65" t="str">
        <f>IFERROR(__xludf.DUMMYFUNCTION("""COMPUTED_VALUE"""),"OK")</f>
        <v>OK</v>
      </c>
      <c r="AZ65" t="str">
        <f>IFERROR(__xludf.DUMMYFUNCTION("""COMPUTED_VALUE"""),"OK")</f>
        <v>OK</v>
      </c>
      <c r="BA65" t="str">
        <f>IFERROR(__xludf.DUMMYFUNCTION("""COMPUTED_VALUE"""),"OK")</f>
        <v>OK</v>
      </c>
      <c r="BB65" t="str">
        <f>IFERROR(__xludf.DUMMYFUNCTION("""COMPUTED_VALUE"""),"OK")</f>
        <v>OK</v>
      </c>
      <c r="BC65" t="str">
        <f>IFERROR(__xludf.DUMMYFUNCTION("""COMPUTED_VALUE"""),"OK")</f>
        <v>OK</v>
      </c>
      <c r="BD65" t="str">
        <f>IFERROR(__xludf.DUMMYFUNCTION("""COMPUTED_VALUE"""),"OK")</f>
        <v>OK</v>
      </c>
      <c r="BE65" t="str">
        <f>IFERROR(__xludf.DUMMYFUNCTION("""COMPUTED_VALUE"""),"OK")</f>
        <v>OK</v>
      </c>
      <c r="BF65" t="str">
        <f>IFERROR(__xludf.DUMMYFUNCTION("""COMPUTED_VALUE"""),"OK")</f>
        <v>OK</v>
      </c>
      <c r="BG65" t="str">
        <f>IFERROR(__xludf.DUMMYFUNCTION("""COMPUTED_VALUE"""),"OK")</f>
        <v>OK</v>
      </c>
      <c r="BH65" t="str">
        <f>IFERROR(__xludf.DUMMYFUNCTION("""COMPUTED_VALUE"""),"OK")</f>
        <v>OK</v>
      </c>
      <c r="BI65" t="str">
        <f>IFERROR(__xludf.DUMMYFUNCTION("""COMPUTED_VALUE"""),"OK")</f>
        <v>OK</v>
      </c>
      <c r="BJ65" t="str">
        <f>IFERROR(__xludf.DUMMYFUNCTION("""COMPUTED_VALUE"""),"OK")</f>
        <v>OK</v>
      </c>
      <c r="BK65" t="str">
        <f>IFERROR(__xludf.DUMMYFUNCTION("""COMPUTED_VALUE"""),"x")</f>
        <v>x</v>
      </c>
      <c r="BL65" t="str">
        <f>IFERROR(__xludf.DUMMYFUNCTION("""COMPUTED_VALUE"""),"OK")</f>
        <v>OK</v>
      </c>
      <c r="BM65" t="str">
        <f>IFERROR(__xludf.DUMMYFUNCTION("""COMPUTED_VALUE"""),"OK")</f>
        <v>OK</v>
      </c>
      <c r="BN65" t="str">
        <f>IFERROR(__xludf.DUMMYFUNCTION("""COMPUTED_VALUE"""),"OK")</f>
        <v>OK</v>
      </c>
      <c r="BO65" t="str">
        <f>IFERROR(__xludf.DUMMYFUNCTION("""COMPUTED_VALUE"""),"WA")</f>
        <v>WA</v>
      </c>
      <c r="BP65" t="str">
        <f>IFERROR(__xludf.DUMMYFUNCTION("""COMPUTED_VALUE"""),"WA")</f>
        <v>WA</v>
      </c>
      <c r="BQ65" t="str">
        <f>IFERROR(__xludf.DUMMYFUNCTION("""COMPUTED_VALUE"""),"WA")</f>
        <v>WA</v>
      </c>
      <c r="BR65" t="str">
        <f>IFERROR(__xludf.DUMMYFUNCTION("""COMPUTED_VALUE"""),"OK")</f>
        <v>OK</v>
      </c>
      <c r="BS65" t="str">
        <f>IFERROR(__xludf.DUMMYFUNCTION("""COMPUTED_VALUE"""),"OK")</f>
        <v>OK</v>
      </c>
      <c r="BT65" t="str">
        <f>IFERROR(__xludf.DUMMYFUNCTION("""COMPUTED_VALUE"""),"WA")</f>
        <v>WA</v>
      </c>
      <c r="BU65" t="str">
        <f>IFERROR(__xludf.DUMMYFUNCTION("""COMPUTED_VALUE"""),"WA")</f>
        <v>WA</v>
      </c>
      <c r="BV65" t="str">
        <f>IFERROR(__xludf.DUMMYFUNCTION("""COMPUTED_VALUE"""),"WA")</f>
        <v>WA</v>
      </c>
      <c r="BW65" t="str">
        <f>IFERROR(__xludf.DUMMYFUNCTION("""COMPUTED_VALUE"""),"WA")</f>
        <v>WA</v>
      </c>
      <c r="BX65" t="str">
        <f>IFERROR(__xludf.DUMMYFUNCTION("""COMPUTED_VALUE"""),"WA")</f>
        <v>WA</v>
      </c>
      <c r="BY65" t="str">
        <f>IFERROR(__xludf.DUMMYFUNCTION("""COMPUTED_VALUE"""),"WA")</f>
        <v>WA</v>
      </c>
      <c r="BZ65" t="str">
        <f>IFERROR(__xludf.DUMMYFUNCTION("""COMPUTED_VALUE"""),"WA")</f>
        <v>WA</v>
      </c>
      <c r="CA65" t="str">
        <f>IFERROR(__xludf.DUMMYFUNCTION("""COMPUTED_VALUE"""),"OK")</f>
        <v>OK</v>
      </c>
      <c r="CB65" t="str">
        <f>IFERROR(__xludf.DUMMYFUNCTION("""COMPUTED_VALUE"""),"WA")</f>
        <v>WA</v>
      </c>
      <c r="CC65" t="str">
        <f>IFERROR(__xludf.DUMMYFUNCTION("""COMPUTED_VALUE"""),"WA")</f>
        <v>WA</v>
      </c>
      <c r="CD65" t="str">
        <f>IFERROR(__xludf.DUMMYFUNCTION("""COMPUTED_VALUE"""),"WA")</f>
        <v>WA</v>
      </c>
      <c r="CE65" t="str">
        <f>IFERROR(__xludf.DUMMYFUNCTION("""COMPUTED_VALUE"""),"WA")</f>
        <v>WA</v>
      </c>
      <c r="CF65" t="str">
        <f>IFERROR(__xludf.DUMMYFUNCTION("""COMPUTED_VALUE"""),"WA")</f>
        <v>WA</v>
      </c>
      <c r="CG65" t="str">
        <f>IFERROR(__xludf.DUMMYFUNCTION("""COMPUTED_VALUE"""),"WA")</f>
        <v>WA</v>
      </c>
      <c r="CH65" t="str">
        <f>IFERROR(__xludf.DUMMYFUNCTION("""COMPUTED_VALUE"""),"OK")</f>
        <v>OK</v>
      </c>
      <c r="CI65" t="str">
        <f>IFERROR(__xludf.DUMMYFUNCTION("""COMPUTED_VALUE"""),"WA")</f>
        <v>WA</v>
      </c>
      <c r="CJ65" t="str">
        <f>IFERROR(__xludf.DUMMYFUNCTION("""COMPUTED_VALUE"""),"WA")</f>
        <v>WA</v>
      </c>
      <c r="CK65" t="str">
        <f>IFERROR(__xludf.DUMMYFUNCTION("""COMPUTED_VALUE"""),"WA")</f>
        <v>WA</v>
      </c>
      <c r="CL65" t="str">
        <f>IFERROR(__xludf.DUMMYFUNCTION("""COMPUTED_VALUE"""),"WA")</f>
        <v>WA</v>
      </c>
      <c r="CM65" t="str">
        <f>IFERROR(__xludf.DUMMYFUNCTION("""COMPUTED_VALUE"""),"WA")</f>
        <v>WA</v>
      </c>
      <c r="CN65" t="str">
        <f>IFERROR(__xludf.DUMMYFUNCTION("""COMPUTED_VALUE"""),"WA")</f>
        <v>WA</v>
      </c>
      <c r="CO65" t="str">
        <f>IFERROR(__xludf.DUMMYFUNCTION("""COMPUTED_VALUE"""),"WA")</f>
        <v>WA</v>
      </c>
      <c r="CP65" t="str">
        <f>IFERROR(__xludf.DUMMYFUNCTION("""COMPUTED_VALUE"""),"WA")</f>
        <v>WA</v>
      </c>
      <c r="CQ65" t="str">
        <f>IFERROR(__xludf.DUMMYFUNCTION("""COMPUTED_VALUE"""),"WA")</f>
        <v>WA</v>
      </c>
      <c r="CR65" t="str">
        <f>IFERROR(__xludf.DUMMYFUNCTION("""COMPUTED_VALUE"""),"OK")</f>
        <v>OK</v>
      </c>
      <c r="CS65" t="str">
        <f>IFERROR(__xludf.DUMMYFUNCTION("""COMPUTED_VALUE"""),"x")</f>
        <v>x</v>
      </c>
      <c r="CT65" t="str">
        <f>IFERROR(__xludf.DUMMYFUNCTION("""COMPUTED_VALUE"""),"-")</f>
        <v>-</v>
      </c>
      <c r="CU65" t="str">
        <f>IFERROR(__xludf.DUMMYFUNCTION("""COMPUTED_VALUE"""),"-")</f>
        <v>-</v>
      </c>
      <c r="CV65" t="str">
        <f>IFERROR(__xludf.DUMMYFUNCTION("""COMPUTED_VALUE"""),"-")</f>
        <v>-</v>
      </c>
      <c r="CW65" t="str">
        <f>IFERROR(__xludf.DUMMYFUNCTION("""COMPUTED_VALUE"""),"-")</f>
        <v>-</v>
      </c>
      <c r="CX65" t="str">
        <f>IFERROR(__xludf.DUMMYFUNCTION("""COMPUTED_VALUE"""),"-")</f>
        <v>-</v>
      </c>
      <c r="CY65" t="str">
        <f>IFERROR(__xludf.DUMMYFUNCTION("""COMPUTED_VALUE"""),"-")</f>
        <v>-</v>
      </c>
      <c r="CZ65" t="str">
        <f>IFERROR(__xludf.DUMMYFUNCTION("""COMPUTED_VALUE"""),"-")</f>
        <v>-</v>
      </c>
      <c r="DA65" t="str">
        <f>IFERROR(__xludf.DUMMYFUNCTION("""COMPUTED_VALUE"""),"-")</f>
        <v>-</v>
      </c>
      <c r="DB65" t="str">
        <f>IFERROR(__xludf.DUMMYFUNCTION("""COMPUTED_VALUE"""),"-")</f>
        <v>-</v>
      </c>
      <c r="DC65" t="str">
        <f>IFERROR(__xludf.DUMMYFUNCTION("""COMPUTED_VALUE"""),"-")</f>
        <v>-</v>
      </c>
      <c r="DD65" t="str">
        <f>IFERROR(__xludf.DUMMYFUNCTION("""COMPUTED_VALUE"""),"-")</f>
        <v>-</v>
      </c>
      <c r="DE65" t="str">
        <f>IFERROR(__xludf.DUMMYFUNCTION("""COMPUTED_VALUE"""),"-")</f>
        <v>-</v>
      </c>
      <c r="DF65" t="str">
        <f>IFERROR(__xludf.DUMMYFUNCTION("""COMPUTED_VALUE"""),"-")</f>
        <v>-</v>
      </c>
      <c r="DG65" t="str">
        <f>IFERROR(__xludf.DUMMYFUNCTION("""COMPUTED_VALUE"""),"-")</f>
        <v>-</v>
      </c>
      <c r="DH65" t="str">
        <f>IFERROR(__xludf.DUMMYFUNCTION("""COMPUTED_VALUE"""),"-")</f>
        <v>-</v>
      </c>
      <c r="DI65" t="str">
        <f>IFERROR(__xludf.DUMMYFUNCTION("""COMPUTED_VALUE"""),"-")</f>
        <v>-</v>
      </c>
      <c r="DJ65" t="str">
        <f>IFERROR(__xludf.DUMMYFUNCTION("""COMPUTED_VALUE"""),"-")</f>
        <v>-</v>
      </c>
      <c r="DK65" t="str">
        <f>IFERROR(__xludf.DUMMYFUNCTION("""COMPUTED_VALUE"""),"-")</f>
        <v>-</v>
      </c>
      <c r="DL65" t="str">
        <f>IFERROR(__xludf.DUMMYFUNCTION("""COMPUTED_VALUE"""),"-")</f>
        <v>-</v>
      </c>
      <c r="DM65" t="str">
        <f>IFERROR(__xludf.DUMMYFUNCTION("""COMPUTED_VALUE"""),"-")</f>
        <v>-</v>
      </c>
      <c r="DN65" t="str">
        <f>IFERROR(__xludf.DUMMYFUNCTION("""COMPUTED_VALUE"""),"-")</f>
        <v>-</v>
      </c>
      <c r="DO65" t="str">
        <f>IFERROR(__xludf.DUMMYFUNCTION("""COMPUTED_VALUE"""),"-")</f>
        <v>-</v>
      </c>
      <c r="DP65" t="str">
        <f>IFERROR(__xludf.DUMMYFUNCTION("""COMPUTED_VALUE"""),"-")</f>
        <v>-</v>
      </c>
      <c r="DQ65" t="str">
        <f>IFERROR(__xludf.DUMMYFUNCTION("""COMPUTED_VALUE"""),"-")</f>
        <v>-</v>
      </c>
      <c r="DR65" t="str">
        <f>IFERROR(__xludf.DUMMYFUNCTION("""COMPUTED_VALUE"""),"-")</f>
        <v>-</v>
      </c>
      <c r="DS65" t="str">
        <f>IFERROR(__xludf.DUMMYFUNCTION("""COMPUTED_VALUE"""),"-")</f>
        <v>-</v>
      </c>
      <c r="DT65" t="str">
        <f>IFERROR(__xludf.DUMMYFUNCTION("""COMPUTED_VALUE"""),"-")</f>
        <v>-</v>
      </c>
      <c r="DU65" t="str">
        <f>IFERROR(__xludf.DUMMYFUNCTION("""COMPUTED_VALUE"""),"-")</f>
        <v>-</v>
      </c>
      <c r="DV65" t="str">
        <f>IFERROR(__xludf.DUMMYFUNCTION("""COMPUTED_VALUE"""),"-")</f>
        <v>-</v>
      </c>
      <c r="DW65" t="str">
        <f>IFERROR(__xludf.DUMMYFUNCTION("""COMPUTED_VALUE"""),"-")</f>
        <v>-</v>
      </c>
      <c r="DX65" t="str">
        <f>IFERROR(__xludf.DUMMYFUNCTION("""COMPUTED_VALUE"""),"-")</f>
        <v>-</v>
      </c>
      <c r="DY65" t="str">
        <f>IFERROR(__xludf.DUMMYFUNCTION("""COMPUTED_VALUE"""),"-")</f>
        <v>-</v>
      </c>
      <c r="DZ65" t="str">
        <f>IFERROR(__xludf.DUMMYFUNCTION("""COMPUTED_VALUE"""),"x")</f>
        <v>x</v>
      </c>
      <c r="EA65" t="str">
        <f>IFERROR(__xludf.DUMMYFUNCTION("""COMPUTED_VALUE"""),"-")</f>
        <v>-</v>
      </c>
      <c r="EB65" t="str">
        <f>IFERROR(__xludf.DUMMYFUNCTION("""COMPUTED_VALUE"""),"-")</f>
        <v>-</v>
      </c>
      <c r="EC65" t="str">
        <f>IFERROR(__xludf.DUMMYFUNCTION("""COMPUTED_VALUE"""),"-")</f>
        <v>-</v>
      </c>
      <c r="ED65" t="str">
        <f>IFERROR(__xludf.DUMMYFUNCTION("""COMPUTED_VALUE"""),"-")</f>
        <v>-</v>
      </c>
      <c r="EE65" t="str">
        <f>IFERROR(__xludf.DUMMYFUNCTION("""COMPUTED_VALUE"""),"-")</f>
        <v>-</v>
      </c>
      <c r="EF65" t="str">
        <f>IFERROR(__xludf.DUMMYFUNCTION("""COMPUTED_VALUE"""),"-")</f>
        <v>-</v>
      </c>
      <c r="EG65" t="str">
        <f>IFERROR(__xludf.DUMMYFUNCTION("""COMPUTED_VALUE"""),"-")</f>
        <v>-</v>
      </c>
      <c r="EH65" t="str">
        <f>IFERROR(__xludf.DUMMYFUNCTION("""COMPUTED_VALUE"""),"-")</f>
        <v>-</v>
      </c>
      <c r="EI65" t="str">
        <f>IFERROR(__xludf.DUMMYFUNCTION("""COMPUTED_VALUE"""),"-")</f>
        <v>-</v>
      </c>
      <c r="EJ65" t="str">
        <f>IFERROR(__xludf.DUMMYFUNCTION("""COMPUTED_VALUE"""),"-")</f>
        <v>-</v>
      </c>
      <c r="EK65" t="str">
        <f>IFERROR(__xludf.DUMMYFUNCTION("""COMPUTED_VALUE"""),"-")</f>
        <v>-</v>
      </c>
      <c r="EL65" t="str">
        <f>IFERROR(__xludf.DUMMYFUNCTION("""COMPUTED_VALUE"""),"-")</f>
        <v>-</v>
      </c>
      <c r="EM65" t="str">
        <f>IFERROR(__xludf.DUMMYFUNCTION("""COMPUTED_VALUE"""),"-")</f>
        <v>-</v>
      </c>
      <c r="EN65" t="str">
        <f>IFERROR(__xludf.DUMMYFUNCTION("""COMPUTED_VALUE"""),"-")</f>
        <v>-</v>
      </c>
      <c r="EO65" t="str">
        <f>IFERROR(__xludf.DUMMYFUNCTION("""COMPUTED_VALUE"""),"-")</f>
        <v>-</v>
      </c>
      <c r="EP65" t="str">
        <f>IFERROR(__xludf.DUMMYFUNCTION("""COMPUTED_VALUE"""),"-")</f>
        <v>-</v>
      </c>
      <c r="EQ65" t="str">
        <f>IFERROR(__xludf.DUMMYFUNCTION("""COMPUTED_VALUE"""),"x")</f>
        <v>x</v>
      </c>
      <c r="ER65" t="str">
        <f>IFERROR(__xludf.DUMMYFUNCTION("""COMPUTED_VALUE"""),"-")</f>
        <v>-</v>
      </c>
      <c r="ES65" t="str">
        <f>IFERROR(__xludf.DUMMYFUNCTION("""COMPUTED_VALUE"""),"-")</f>
        <v>-</v>
      </c>
      <c r="ET65" t="str">
        <f>IFERROR(__xludf.DUMMYFUNCTION("""COMPUTED_VALUE"""),"-")</f>
        <v>-</v>
      </c>
      <c r="EU65" t="str">
        <f>IFERROR(__xludf.DUMMYFUNCTION("""COMPUTED_VALUE"""),"-")</f>
        <v>-</v>
      </c>
      <c r="EV65" t="str">
        <f>IFERROR(__xludf.DUMMYFUNCTION("""COMPUTED_VALUE"""),"-")</f>
        <v>-</v>
      </c>
      <c r="EW65" t="str">
        <f>IFERROR(__xludf.DUMMYFUNCTION("""COMPUTED_VALUE"""),"-")</f>
        <v>-</v>
      </c>
      <c r="EX65" t="str">
        <f>IFERROR(__xludf.DUMMYFUNCTION("""COMPUTED_VALUE"""),"-")</f>
        <v>-</v>
      </c>
      <c r="EY65" t="str">
        <f>IFERROR(__xludf.DUMMYFUNCTION("""COMPUTED_VALUE"""),"-")</f>
        <v>-</v>
      </c>
      <c r="EZ65" t="str">
        <f>IFERROR(__xludf.DUMMYFUNCTION("""COMPUTED_VALUE"""),"-")</f>
        <v>-</v>
      </c>
      <c r="FA65" t="str">
        <f>IFERROR(__xludf.DUMMYFUNCTION("""COMPUTED_VALUE"""),"-")</f>
        <v>-</v>
      </c>
      <c r="FB65" t="str">
        <f>IFERROR(__xludf.DUMMYFUNCTION("""COMPUTED_VALUE"""),"-")</f>
        <v>-</v>
      </c>
      <c r="FC65" t="str">
        <f>IFERROR(__xludf.DUMMYFUNCTION("""COMPUTED_VALUE"""),"-")</f>
        <v>-</v>
      </c>
      <c r="FD65" t="str">
        <f>IFERROR(__xludf.DUMMYFUNCTION("""COMPUTED_VALUE"""),"-")</f>
        <v>-</v>
      </c>
      <c r="FE65" t="str">
        <f>IFERROR(__xludf.DUMMYFUNCTION("""COMPUTED_VALUE"""),"-")</f>
        <v>-</v>
      </c>
      <c r="FF65" t="str">
        <f>IFERROR(__xludf.DUMMYFUNCTION("""COMPUTED_VALUE"""),"-")</f>
        <v>-</v>
      </c>
      <c r="FG65" t="str">
        <f>IFERROR(__xludf.DUMMYFUNCTION("""COMPUTED_VALUE"""),"-")</f>
        <v>-</v>
      </c>
      <c r="FH65" t="str">
        <f>IFERROR(__xludf.DUMMYFUNCTION("""COMPUTED_VALUE"""),"-")</f>
        <v>-</v>
      </c>
      <c r="FI65" t="str">
        <f>IFERROR(__xludf.DUMMYFUNCTION("""COMPUTED_VALUE"""),"-")</f>
        <v>-</v>
      </c>
      <c r="FJ65" t="str">
        <f>IFERROR(__xludf.DUMMYFUNCTION("""COMPUTED_VALUE"""),"-")</f>
        <v>-</v>
      </c>
      <c r="FK65" t="str">
        <f>IFERROR(__xludf.DUMMYFUNCTION("""COMPUTED_VALUE"""),"-")</f>
        <v>-</v>
      </c>
      <c r="FL65" t="str">
        <f>IFERROR(__xludf.DUMMYFUNCTION("""COMPUTED_VALUE"""),"-")</f>
        <v>-</v>
      </c>
      <c r="FM65" t="str">
        <f>IFERROR(__xludf.DUMMYFUNCTION("""COMPUTED_VALUE"""),"-")</f>
        <v>-</v>
      </c>
      <c r="FN65" t="str">
        <f>IFERROR(__xludf.DUMMYFUNCTION("""COMPUTED_VALUE"""),"-")</f>
        <v>-</v>
      </c>
      <c r="FO65" t="str">
        <f>IFERROR(__xludf.DUMMYFUNCTION("""COMPUTED_VALUE"""),"-")</f>
        <v>-</v>
      </c>
      <c r="FP65" t="str">
        <f>IFERROR(__xludf.DUMMYFUNCTION("""COMPUTED_VALUE"""),"-")</f>
        <v>-</v>
      </c>
      <c r="FQ65" t="str">
        <f>IFERROR(__xludf.DUMMYFUNCTION("""COMPUTED_VALUE"""),"-")</f>
        <v>-</v>
      </c>
      <c r="FR65" t="str">
        <f>IFERROR(__xludf.DUMMYFUNCTION("""COMPUTED_VALUE"""),"-")</f>
        <v>-</v>
      </c>
      <c r="FS65" t="str">
        <f>IFERROR(__xludf.DUMMYFUNCTION("""COMPUTED_VALUE"""),"-")</f>
        <v>-</v>
      </c>
      <c r="FT65" t="str">
        <f>IFERROR(__xludf.DUMMYFUNCTION("""COMPUTED_VALUE"""),"x")</f>
        <v>x</v>
      </c>
      <c r="FU65" t="str">
        <f>IFERROR(__xludf.DUMMYFUNCTION("""COMPUTED_VALUE"""),"-")</f>
        <v>-</v>
      </c>
      <c r="FV65" t="str">
        <f>IFERROR(__xludf.DUMMYFUNCTION("""COMPUTED_VALUE"""),"-")</f>
        <v>-</v>
      </c>
      <c r="FW65" t="str">
        <f>IFERROR(__xludf.DUMMYFUNCTION("""COMPUTED_VALUE"""),"-")</f>
        <v>-</v>
      </c>
      <c r="FX65" t="str">
        <f>IFERROR(__xludf.DUMMYFUNCTION("""COMPUTED_VALUE"""),"-")</f>
        <v>-</v>
      </c>
      <c r="FY65" t="str">
        <f>IFERROR(__xludf.DUMMYFUNCTION("""COMPUTED_VALUE"""),"-")</f>
        <v>-</v>
      </c>
      <c r="FZ65" t="str">
        <f>IFERROR(__xludf.DUMMYFUNCTION("""COMPUTED_VALUE"""),"-")</f>
        <v>-</v>
      </c>
      <c r="GA65" t="str">
        <f>IFERROR(__xludf.DUMMYFUNCTION("""COMPUTED_VALUE"""),"-")</f>
        <v>-</v>
      </c>
      <c r="GB65" t="str">
        <f>IFERROR(__xludf.DUMMYFUNCTION("""COMPUTED_VALUE"""),"-")</f>
        <v>-</v>
      </c>
      <c r="GC65" t="str">
        <f>IFERROR(__xludf.DUMMYFUNCTION("""COMPUTED_VALUE"""),"-")</f>
        <v>-</v>
      </c>
      <c r="GD65" t="str">
        <f>IFERROR(__xludf.DUMMYFUNCTION("""COMPUTED_VALUE"""),"-")</f>
        <v>-</v>
      </c>
      <c r="GE65" t="str">
        <f>IFERROR(__xludf.DUMMYFUNCTION("""COMPUTED_VALUE"""),"-")</f>
        <v>-</v>
      </c>
      <c r="GF65" t="str">
        <f>IFERROR(__xludf.DUMMYFUNCTION("""COMPUTED_VALUE"""),"-")</f>
        <v>-</v>
      </c>
      <c r="GG65" t="str">
        <f>IFERROR(__xludf.DUMMYFUNCTION("""COMPUTED_VALUE"""),"-")</f>
        <v>-</v>
      </c>
      <c r="GH65" t="str">
        <f>IFERROR(__xludf.DUMMYFUNCTION("""COMPUTED_VALUE"""),"-")</f>
        <v>-</v>
      </c>
      <c r="GI65" t="str">
        <f>IFERROR(__xludf.DUMMYFUNCTION("""COMPUTED_VALUE"""),"-")</f>
        <v>-</v>
      </c>
      <c r="GJ65" t="str">
        <f>IFERROR(__xludf.DUMMYFUNCTION("""COMPUTED_VALUE"""),"-")</f>
        <v>-</v>
      </c>
      <c r="GK65" t="str">
        <f>IFERROR(__xludf.DUMMYFUNCTION("""COMPUTED_VALUE"""),"-")</f>
        <v>-</v>
      </c>
      <c r="GL65" t="str">
        <f>IFERROR(__xludf.DUMMYFUNCTION("""COMPUTED_VALUE"""),"-")</f>
        <v>-</v>
      </c>
      <c r="GM65" t="str">
        <f>IFERROR(__xludf.DUMMYFUNCTION("""COMPUTED_VALUE"""),"-")</f>
        <v>-</v>
      </c>
      <c r="GN65" t="str">
        <f>IFERROR(__xludf.DUMMYFUNCTION("""COMPUTED_VALUE"""),"-")</f>
        <v>-</v>
      </c>
      <c r="GO65" t="str">
        <f>IFERROR(__xludf.DUMMYFUNCTION("""COMPUTED_VALUE"""),"-")</f>
        <v>-</v>
      </c>
      <c r="GP65" t="str">
        <f>IFERROR(__xludf.DUMMYFUNCTION("""COMPUTED_VALUE"""),"-")</f>
        <v>-</v>
      </c>
      <c r="GQ65" t="str">
        <f>IFERROR(__xludf.DUMMYFUNCTION("""COMPUTED_VALUE"""),"-")</f>
        <v>-</v>
      </c>
      <c r="GR65" t="str">
        <f>IFERROR(__xludf.DUMMYFUNCTION("""COMPUTED_VALUE"""),"-")</f>
        <v>-</v>
      </c>
      <c r="GS65" t="str">
        <f>IFERROR(__xludf.DUMMYFUNCTION("""COMPUTED_VALUE"""),"x")</f>
        <v>x</v>
      </c>
      <c r="GT65" t="str">
        <f>IFERROR(__xludf.DUMMYFUNCTION("""COMPUTED_VALUE"""),"x")</f>
        <v>x</v>
      </c>
      <c r="GU65">
        <f>IFERROR(__xludf.DUMMYFUNCTION("""COMPUTED_VALUE"""),1.0)</f>
        <v>1</v>
      </c>
      <c r="GV65">
        <f>IFERROR(__xludf.DUMMYFUNCTION("""COMPUTED_VALUE"""),1.0)</f>
        <v>1</v>
      </c>
      <c r="GW65">
        <f>IFERROR(__xludf.DUMMYFUNCTION("""COMPUTED_VALUE"""),1.0)</f>
        <v>1</v>
      </c>
      <c r="GX65">
        <f>IFERROR(__xludf.DUMMYFUNCTION("""COMPUTED_VALUE"""),1.0)</f>
        <v>1</v>
      </c>
      <c r="GY65">
        <f>IFERROR(__xludf.DUMMYFUNCTION("""COMPUTED_VALUE"""),1.0)</f>
        <v>1</v>
      </c>
      <c r="GZ65">
        <f>IFERROR(__xludf.DUMMYFUNCTION("""COMPUTED_VALUE"""),1.0)</f>
        <v>1</v>
      </c>
      <c r="HA65">
        <f>IFERROR(__xludf.DUMMYFUNCTION("""COMPUTED_VALUE"""),1.0)</f>
        <v>1</v>
      </c>
      <c r="HB65">
        <f>IFERROR(__xludf.DUMMYFUNCTION("""COMPUTED_VALUE"""),1.0)</f>
        <v>1</v>
      </c>
      <c r="HC65">
        <f>IFERROR(__xludf.DUMMYFUNCTION("""COMPUTED_VALUE"""),1.0)</f>
        <v>1</v>
      </c>
      <c r="HD65">
        <f>IFERROR(__xludf.DUMMYFUNCTION("""COMPUTED_VALUE"""),1.0)</f>
        <v>1</v>
      </c>
      <c r="HE65">
        <f>IFERROR(__xludf.DUMMYFUNCTION("""COMPUTED_VALUE"""),1.0)</f>
        <v>1</v>
      </c>
      <c r="HF65">
        <f>IFERROR(__xludf.DUMMYFUNCTION("""COMPUTED_VALUE"""),1.0)</f>
        <v>1</v>
      </c>
      <c r="HG65">
        <f>IFERROR(__xludf.DUMMYFUNCTION("""COMPUTED_VALUE"""),1.0)</f>
        <v>1</v>
      </c>
      <c r="HH65">
        <f>IFERROR(__xludf.DUMMYFUNCTION("""COMPUTED_VALUE"""),1.0)</f>
        <v>1</v>
      </c>
      <c r="HI65">
        <f>IFERROR(__xludf.DUMMYFUNCTION("""COMPUTED_VALUE"""),1.0)</f>
        <v>1</v>
      </c>
      <c r="HJ65">
        <f>IFERROR(__xludf.DUMMYFUNCTION("""COMPUTED_VALUE"""),1.0)</f>
        <v>1</v>
      </c>
      <c r="HK65">
        <f>IFERROR(__xludf.DUMMYFUNCTION("""COMPUTED_VALUE"""),1.0)</f>
        <v>1</v>
      </c>
      <c r="HL65">
        <f>IFERROR(__xludf.DUMMYFUNCTION("""COMPUTED_VALUE"""),1.0)</f>
        <v>1</v>
      </c>
      <c r="HM65">
        <f>IFERROR(__xludf.DUMMYFUNCTION("""COMPUTED_VALUE"""),1.0)</f>
        <v>1</v>
      </c>
      <c r="HN65">
        <f>IFERROR(__xludf.DUMMYFUNCTION("""COMPUTED_VALUE"""),1.0)</f>
        <v>1</v>
      </c>
      <c r="HO65">
        <f>IFERROR(__xludf.DUMMYFUNCTION("""COMPUTED_VALUE"""),1.0)</f>
        <v>1</v>
      </c>
      <c r="HP65">
        <f>IFERROR(__xludf.DUMMYFUNCTION("""COMPUTED_VALUE"""),1.0)</f>
        <v>1</v>
      </c>
      <c r="HQ65">
        <f>IFERROR(__xludf.DUMMYFUNCTION("""COMPUTED_VALUE"""),1.0)</f>
        <v>1</v>
      </c>
      <c r="HR65">
        <f>IFERROR(__xludf.DUMMYFUNCTION("""COMPUTED_VALUE"""),1.0)</f>
        <v>1</v>
      </c>
      <c r="HS65">
        <f>IFERROR(__xludf.DUMMYFUNCTION("""COMPUTED_VALUE"""),1.0)</f>
        <v>1</v>
      </c>
      <c r="HT65">
        <f>IFERROR(__xludf.DUMMYFUNCTION("""COMPUTED_VALUE"""),1.0)</f>
        <v>1</v>
      </c>
      <c r="HU65">
        <f>IFERROR(__xludf.DUMMYFUNCTION("""COMPUTED_VALUE"""),1.0)</f>
        <v>1</v>
      </c>
      <c r="HV65">
        <f>IFERROR(__xludf.DUMMYFUNCTION("""COMPUTED_VALUE"""),1.0)</f>
        <v>1</v>
      </c>
      <c r="HW65">
        <f>IFERROR(__xludf.DUMMYFUNCTION("""COMPUTED_VALUE"""),1.0)</f>
        <v>1</v>
      </c>
      <c r="HX65">
        <f>IFERROR(__xludf.DUMMYFUNCTION("""COMPUTED_VALUE"""),1.0)</f>
        <v>1</v>
      </c>
      <c r="HY65">
        <f>IFERROR(__xludf.DUMMYFUNCTION("""COMPUTED_VALUE"""),1.0)</f>
        <v>1</v>
      </c>
      <c r="HZ65">
        <f>IFERROR(__xludf.DUMMYFUNCTION("""COMPUTED_VALUE"""),1.0)</f>
        <v>1</v>
      </c>
      <c r="IA65">
        <f>IFERROR(__xludf.DUMMYFUNCTION("""COMPUTED_VALUE"""),1.0)</f>
        <v>1</v>
      </c>
      <c r="IB65">
        <f>IFERROR(__xludf.DUMMYFUNCTION("""COMPUTED_VALUE"""),1.0)</f>
        <v>1</v>
      </c>
      <c r="IC65">
        <f>IFERROR(__xludf.DUMMYFUNCTION("""COMPUTED_VALUE"""),1.0)</f>
        <v>1</v>
      </c>
      <c r="ID65">
        <f>IFERROR(__xludf.DUMMYFUNCTION("""COMPUTED_VALUE"""),1.0)</f>
        <v>1</v>
      </c>
      <c r="IE65">
        <f>IFERROR(__xludf.DUMMYFUNCTION("""COMPUTED_VALUE"""),1.0)</f>
        <v>1</v>
      </c>
      <c r="IF65">
        <f>IFERROR(__xludf.DUMMYFUNCTION("""COMPUTED_VALUE"""),1.0)</f>
        <v>1</v>
      </c>
      <c r="IG65">
        <f>IFERROR(__xludf.DUMMYFUNCTION("""COMPUTED_VALUE"""),1.0)</f>
        <v>1</v>
      </c>
      <c r="IH65">
        <f>IFERROR(__xludf.DUMMYFUNCTION("""COMPUTED_VALUE"""),1.0)</f>
        <v>1</v>
      </c>
      <c r="II65">
        <f>IFERROR(__xludf.DUMMYFUNCTION("""COMPUTED_VALUE"""),1.0)</f>
        <v>1</v>
      </c>
      <c r="IJ65">
        <f>IFERROR(__xludf.DUMMYFUNCTION("""COMPUTED_VALUE"""),1.0)</f>
        <v>1</v>
      </c>
      <c r="IK65" t="str">
        <f>IFERROR(__xludf.DUMMYFUNCTION("""COMPUTED_VALUE"""),"x")</f>
        <v>x</v>
      </c>
      <c r="IL65">
        <f>IFERROR(__xludf.DUMMYFUNCTION("""COMPUTED_VALUE"""),1.0)</f>
        <v>1</v>
      </c>
      <c r="IM65">
        <f>IFERROR(__xludf.DUMMYFUNCTION("""COMPUTED_VALUE"""),1.0)</f>
        <v>1</v>
      </c>
      <c r="IN65">
        <f>IFERROR(__xludf.DUMMYFUNCTION("""COMPUTED_VALUE"""),1.0)</f>
        <v>1</v>
      </c>
      <c r="IO65">
        <f>IFERROR(__xludf.DUMMYFUNCTION("""COMPUTED_VALUE"""),0.0)</f>
        <v>0</v>
      </c>
      <c r="IP65">
        <f>IFERROR(__xludf.DUMMYFUNCTION("""COMPUTED_VALUE"""),0.0)</f>
        <v>0</v>
      </c>
      <c r="IQ65">
        <f>IFERROR(__xludf.DUMMYFUNCTION("""COMPUTED_VALUE"""),0.0)</f>
        <v>0</v>
      </c>
      <c r="IR65">
        <f>IFERROR(__xludf.DUMMYFUNCTION("""COMPUTED_VALUE"""),1.0)</f>
        <v>1</v>
      </c>
      <c r="IS65">
        <f>IFERROR(__xludf.DUMMYFUNCTION("""COMPUTED_VALUE"""),1.0)</f>
        <v>1</v>
      </c>
      <c r="IT65">
        <f>IFERROR(__xludf.DUMMYFUNCTION("""COMPUTED_VALUE"""),0.0)</f>
        <v>0</v>
      </c>
      <c r="IU65">
        <f>IFERROR(__xludf.DUMMYFUNCTION("""COMPUTED_VALUE"""),0.0)</f>
        <v>0</v>
      </c>
      <c r="IV65">
        <f>IFERROR(__xludf.DUMMYFUNCTION("""COMPUTED_VALUE"""),0.0)</f>
        <v>0</v>
      </c>
      <c r="IW65">
        <f>IFERROR(__xludf.DUMMYFUNCTION("""COMPUTED_VALUE"""),0.0)</f>
        <v>0</v>
      </c>
      <c r="IX65">
        <f>IFERROR(__xludf.DUMMYFUNCTION("""COMPUTED_VALUE"""),0.0)</f>
        <v>0</v>
      </c>
      <c r="IY65">
        <f>IFERROR(__xludf.DUMMYFUNCTION("""COMPUTED_VALUE"""),0.0)</f>
        <v>0</v>
      </c>
      <c r="IZ65">
        <f>IFERROR(__xludf.DUMMYFUNCTION("""COMPUTED_VALUE"""),0.0)</f>
        <v>0</v>
      </c>
      <c r="JA65">
        <f>IFERROR(__xludf.DUMMYFUNCTION("""COMPUTED_VALUE"""),1.0)</f>
        <v>1</v>
      </c>
      <c r="JB65">
        <f>IFERROR(__xludf.DUMMYFUNCTION("""COMPUTED_VALUE"""),0.0)</f>
        <v>0</v>
      </c>
      <c r="JC65">
        <f>IFERROR(__xludf.DUMMYFUNCTION("""COMPUTED_VALUE"""),0.0)</f>
        <v>0</v>
      </c>
      <c r="JD65">
        <f>IFERROR(__xludf.DUMMYFUNCTION("""COMPUTED_VALUE"""),0.0)</f>
        <v>0</v>
      </c>
      <c r="JE65">
        <f>IFERROR(__xludf.DUMMYFUNCTION("""COMPUTED_VALUE"""),0.0)</f>
        <v>0</v>
      </c>
      <c r="JF65">
        <f>IFERROR(__xludf.DUMMYFUNCTION("""COMPUTED_VALUE"""),0.0)</f>
        <v>0</v>
      </c>
      <c r="JG65">
        <f>IFERROR(__xludf.DUMMYFUNCTION("""COMPUTED_VALUE"""),0.0)</f>
        <v>0</v>
      </c>
      <c r="JH65">
        <f>IFERROR(__xludf.DUMMYFUNCTION("""COMPUTED_VALUE"""),1.0)</f>
        <v>1</v>
      </c>
      <c r="JI65">
        <f>IFERROR(__xludf.DUMMYFUNCTION("""COMPUTED_VALUE"""),0.0)</f>
        <v>0</v>
      </c>
      <c r="JJ65">
        <f>IFERROR(__xludf.DUMMYFUNCTION("""COMPUTED_VALUE"""),0.0)</f>
        <v>0</v>
      </c>
      <c r="JK65">
        <f>IFERROR(__xludf.DUMMYFUNCTION("""COMPUTED_VALUE"""),0.0)</f>
        <v>0</v>
      </c>
      <c r="JL65">
        <f>IFERROR(__xludf.DUMMYFUNCTION("""COMPUTED_VALUE"""),0.0)</f>
        <v>0</v>
      </c>
      <c r="JM65">
        <f>IFERROR(__xludf.DUMMYFUNCTION("""COMPUTED_VALUE"""),0.0)</f>
        <v>0</v>
      </c>
      <c r="JN65">
        <f>IFERROR(__xludf.DUMMYFUNCTION("""COMPUTED_VALUE"""),0.0)</f>
        <v>0</v>
      </c>
      <c r="JO65">
        <f>IFERROR(__xludf.DUMMYFUNCTION("""COMPUTED_VALUE"""),0.0)</f>
        <v>0</v>
      </c>
      <c r="JP65">
        <f>IFERROR(__xludf.DUMMYFUNCTION("""COMPUTED_VALUE"""),0.0)</f>
        <v>0</v>
      </c>
      <c r="JQ65">
        <f>IFERROR(__xludf.DUMMYFUNCTION("""COMPUTED_VALUE"""),0.0)</f>
        <v>0</v>
      </c>
      <c r="JR65">
        <f>IFERROR(__xludf.DUMMYFUNCTION("""COMPUTED_VALUE"""),1.0)</f>
        <v>1</v>
      </c>
      <c r="JS65" t="str">
        <f>IFERROR(__xludf.DUMMYFUNCTION("""COMPUTED_VALUE"""),"x")</f>
        <v>x</v>
      </c>
      <c r="JT65">
        <f>IFERROR(__xludf.DUMMYFUNCTION("""COMPUTED_VALUE"""),0.0)</f>
        <v>0</v>
      </c>
      <c r="JU65">
        <f>IFERROR(__xludf.DUMMYFUNCTION("""COMPUTED_VALUE"""),0.0)</f>
        <v>0</v>
      </c>
      <c r="JV65">
        <f>IFERROR(__xludf.DUMMYFUNCTION("""COMPUTED_VALUE"""),0.0)</f>
        <v>0</v>
      </c>
      <c r="JW65">
        <f>IFERROR(__xludf.DUMMYFUNCTION("""COMPUTED_VALUE"""),0.0)</f>
        <v>0</v>
      </c>
      <c r="JX65">
        <f>IFERROR(__xludf.DUMMYFUNCTION("""COMPUTED_VALUE"""),0.0)</f>
        <v>0</v>
      </c>
      <c r="JY65">
        <f>IFERROR(__xludf.DUMMYFUNCTION("""COMPUTED_VALUE"""),0.0)</f>
        <v>0</v>
      </c>
      <c r="JZ65">
        <f>IFERROR(__xludf.DUMMYFUNCTION("""COMPUTED_VALUE"""),0.0)</f>
        <v>0</v>
      </c>
      <c r="KA65">
        <f>IFERROR(__xludf.DUMMYFUNCTION("""COMPUTED_VALUE"""),0.0)</f>
        <v>0</v>
      </c>
      <c r="KB65">
        <f>IFERROR(__xludf.DUMMYFUNCTION("""COMPUTED_VALUE"""),0.0)</f>
        <v>0</v>
      </c>
      <c r="KC65">
        <f>IFERROR(__xludf.DUMMYFUNCTION("""COMPUTED_VALUE"""),0.0)</f>
        <v>0</v>
      </c>
      <c r="KD65">
        <f>IFERROR(__xludf.DUMMYFUNCTION("""COMPUTED_VALUE"""),0.0)</f>
        <v>0</v>
      </c>
      <c r="KE65">
        <f>IFERROR(__xludf.DUMMYFUNCTION("""COMPUTED_VALUE"""),0.0)</f>
        <v>0</v>
      </c>
      <c r="KF65">
        <f>IFERROR(__xludf.DUMMYFUNCTION("""COMPUTED_VALUE"""),0.0)</f>
        <v>0</v>
      </c>
      <c r="KG65">
        <f>IFERROR(__xludf.DUMMYFUNCTION("""COMPUTED_VALUE"""),0.0)</f>
        <v>0</v>
      </c>
      <c r="KH65">
        <f>IFERROR(__xludf.DUMMYFUNCTION("""COMPUTED_VALUE"""),0.0)</f>
        <v>0</v>
      </c>
      <c r="KI65">
        <f>IFERROR(__xludf.DUMMYFUNCTION("""COMPUTED_VALUE"""),0.0)</f>
        <v>0</v>
      </c>
      <c r="KJ65">
        <f>IFERROR(__xludf.DUMMYFUNCTION("""COMPUTED_VALUE"""),0.0)</f>
        <v>0</v>
      </c>
      <c r="KK65">
        <f>IFERROR(__xludf.DUMMYFUNCTION("""COMPUTED_VALUE"""),0.0)</f>
        <v>0</v>
      </c>
      <c r="KL65">
        <f>IFERROR(__xludf.DUMMYFUNCTION("""COMPUTED_VALUE"""),0.0)</f>
        <v>0</v>
      </c>
      <c r="KM65">
        <f>IFERROR(__xludf.DUMMYFUNCTION("""COMPUTED_VALUE"""),0.0)</f>
        <v>0</v>
      </c>
      <c r="KN65">
        <f>IFERROR(__xludf.DUMMYFUNCTION("""COMPUTED_VALUE"""),0.0)</f>
        <v>0</v>
      </c>
      <c r="KO65">
        <f>IFERROR(__xludf.DUMMYFUNCTION("""COMPUTED_VALUE"""),0.0)</f>
        <v>0</v>
      </c>
      <c r="KP65">
        <f>IFERROR(__xludf.DUMMYFUNCTION("""COMPUTED_VALUE"""),0.0)</f>
        <v>0</v>
      </c>
      <c r="KQ65">
        <f>IFERROR(__xludf.DUMMYFUNCTION("""COMPUTED_VALUE"""),0.0)</f>
        <v>0</v>
      </c>
      <c r="KR65">
        <f>IFERROR(__xludf.DUMMYFUNCTION("""COMPUTED_VALUE"""),0.0)</f>
        <v>0</v>
      </c>
      <c r="KS65">
        <f>IFERROR(__xludf.DUMMYFUNCTION("""COMPUTED_VALUE"""),0.0)</f>
        <v>0</v>
      </c>
      <c r="KT65">
        <f>IFERROR(__xludf.DUMMYFUNCTION("""COMPUTED_VALUE"""),0.0)</f>
        <v>0</v>
      </c>
      <c r="KU65">
        <f>IFERROR(__xludf.DUMMYFUNCTION("""COMPUTED_VALUE"""),0.0)</f>
        <v>0</v>
      </c>
      <c r="KV65">
        <f>IFERROR(__xludf.DUMMYFUNCTION("""COMPUTED_VALUE"""),0.0)</f>
        <v>0</v>
      </c>
      <c r="KW65">
        <f>IFERROR(__xludf.DUMMYFUNCTION("""COMPUTED_VALUE"""),0.0)</f>
        <v>0</v>
      </c>
      <c r="KX65">
        <f>IFERROR(__xludf.DUMMYFUNCTION("""COMPUTED_VALUE"""),0.0)</f>
        <v>0</v>
      </c>
      <c r="KY65">
        <f>IFERROR(__xludf.DUMMYFUNCTION("""COMPUTED_VALUE"""),0.0)</f>
        <v>0</v>
      </c>
      <c r="KZ65" t="str">
        <f>IFERROR(__xludf.DUMMYFUNCTION("""COMPUTED_VALUE"""),"x")</f>
        <v>x</v>
      </c>
      <c r="LA65">
        <f>IFERROR(__xludf.DUMMYFUNCTION("""COMPUTED_VALUE"""),0.0)</f>
        <v>0</v>
      </c>
      <c r="LB65">
        <f>IFERROR(__xludf.DUMMYFUNCTION("""COMPUTED_VALUE"""),0.0)</f>
        <v>0</v>
      </c>
      <c r="LC65">
        <f>IFERROR(__xludf.DUMMYFUNCTION("""COMPUTED_VALUE"""),0.0)</f>
        <v>0</v>
      </c>
      <c r="LD65">
        <f>IFERROR(__xludf.DUMMYFUNCTION("""COMPUTED_VALUE"""),0.0)</f>
        <v>0</v>
      </c>
      <c r="LE65">
        <f>IFERROR(__xludf.DUMMYFUNCTION("""COMPUTED_VALUE"""),0.0)</f>
        <v>0</v>
      </c>
      <c r="LF65">
        <f>IFERROR(__xludf.DUMMYFUNCTION("""COMPUTED_VALUE"""),0.0)</f>
        <v>0</v>
      </c>
      <c r="LG65">
        <f>IFERROR(__xludf.DUMMYFUNCTION("""COMPUTED_VALUE"""),0.0)</f>
        <v>0</v>
      </c>
      <c r="LH65">
        <f>IFERROR(__xludf.DUMMYFUNCTION("""COMPUTED_VALUE"""),0.0)</f>
        <v>0</v>
      </c>
      <c r="LI65">
        <f>IFERROR(__xludf.DUMMYFUNCTION("""COMPUTED_VALUE"""),0.0)</f>
        <v>0</v>
      </c>
      <c r="LJ65">
        <f>IFERROR(__xludf.DUMMYFUNCTION("""COMPUTED_VALUE"""),0.0)</f>
        <v>0</v>
      </c>
      <c r="LK65">
        <f>IFERROR(__xludf.DUMMYFUNCTION("""COMPUTED_VALUE"""),0.0)</f>
        <v>0</v>
      </c>
      <c r="LL65">
        <f>IFERROR(__xludf.DUMMYFUNCTION("""COMPUTED_VALUE"""),0.0)</f>
        <v>0</v>
      </c>
      <c r="LM65">
        <f>IFERROR(__xludf.DUMMYFUNCTION("""COMPUTED_VALUE"""),0.0)</f>
        <v>0</v>
      </c>
      <c r="LN65">
        <f>IFERROR(__xludf.DUMMYFUNCTION("""COMPUTED_VALUE"""),0.0)</f>
        <v>0</v>
      </c>
      <c r="LO65">
        <f>IFERROR(__xludf.DUMMYFUNCTION("""COMPUTED_VALUE"""),0.0)</f>
        <v>0</v>
      </c>
      <c r="LP65">
        <f>IFERROR(__xludf.DUMMYFUNCTION("""COMPUTED_VALUE"""),0.0)</f>
        <v>0</v>
      </c>
      <c r="LQ65" t="str">
        <f>IFERROR(__xludf.DUMMYFUNCTION("""COMPUTED_VALUE"""),"x")</f>
        <v>x</v>
      </c>
      <c r="LR65">
        <f>IFERROR(__xludf.DUMMYFUNCTION("""COMPUTED_VALUE"""),0.0)</f>
        <v>0</v>
      </c>
      <c r="LS65">
        <f>IFERROR(__xludf.DUMMYFUNCTION("""COMPUTED_VALUE"""),0.0)</f>
        <v>0</v>
      </c>
      <c r="LT65">
        <f>IFERROR(__xludf.DUMMYFUNCTION("""COMPUTED_VALUE"""),0.0)</f>
        <v>0</v>
      </c>
      <c r="LU65">
        <f>IFERROR(__xludf.DUMMYFUNCTION("""COMPUTED_VALUE"""),0.0)</f>
        <v>0</v>
      </c>
      <c r="LV65">
        <f>IFERROR(__xludf.DUMMYFUNCTION("""COMPUTED_VALUE"""),0.0)</f>
        <v>0</v>
      </c>
      <c r="LW65">
        <f>IFERROR(__xludf.DUMMYFUNCTION("""COMPUTED_VALUE"""),0.0)</f>
        <v>0</v>
      </c>
      <c r="LX65">
        <f>IFERROR(__xludf.DUMMYFUNCTION("""COMPUTED_VALUE"""),0.0)</f>
        <v>0</v>
      </c>
      <c r="LY65">
        <f>IFERROR(__xludf.DUMMYFUNCTION("""COMPUTED_VALUE"""),0.0)</f>
        <v>0</v>
      </c>
      <c r="LZ65">
        <f>IFERROR(__xludf.DUMMYFUNCTION("""COMPUTED_VALUE"""),0.0)</f>
        <v>0</v>
      </c>
      <c r="MA65">
        <f>IFERROR(__xludf.DUMMYFUNCTION("""COMPUTED_VALUE"""),0.0)</f>
        <v>0</v>
      </c>
      <c r="MB65">
        <f>IFERROR(__xludf.DUMMYFUNCTION("""COMPUTED_VALUE"""),0.0)</f>
        <v>0</v>
      </c>
      <c r="MC65">
        <f>IFERROR(__xludf.DUMMYFUNCTION("""COMPUTED_VALUE"""),0.0)</f>
        <v>0</v>
      </c>
      <c r="MD65">
        <f>IFERROR(__xludf.DUMMYFUNCTION("""COMPUTED_VALUE"""),0.0)</f>
        <v>0</v>
      </c>
      <c r="ME65">
        <f>IFERROR(__xludf.DUMMYFUNCTION("""COMPUTED_VALUE"""),0.0)</f>
        <v>0</v>
      </c>
      <c r="MF65">
        <f>IFERROR(__xludf.DUMMYFUNCTION("""COMPUTED_VALUE"""),0.0)</f>
        <v>0</v>
      </c>
      <c r="MG65">
        <f>IFERROR(__xludf.DUMMYFUNCTION("""COMPUTED_VALUE"""),0.0)</f>
        <v>0</v>
      </c>
      <c r="MH65">
        <f>IFERROR(__xludf.DUMMYFUNCTION("""COMPUTED_VALUE"""),0.0)</f>
        <v>0</v>
      </c>
      <c r="MI65">
        <f>IFERROR(__xludf.DUMMYFUNCTION("""COMPUTED_VALUE"""),0.0)</f>
        <v>0</v>
      </c>
      <c r="MJ65">
        <f>IFERROR(__xludf.DUMMYFUNCTION("""COMPUTED_VALUE"""),0.0)</f>
        <v>0</v>
      </c>
      <c r="MK65">
        <f>IFERROR(__xludf.DUMMYFUNCTION("""COMPUTED_VALUE"""),0.0)</f>
        <v>0</v>
      </c>
      <c r="ML65">
        <f>IFERROR(__xludf.DUMMYFUNCTION("""COMPUTED_VALUE"""),0.0)</f>
        <v>0</v>
      </c>
      <c r="MM65">
        <f>IFERROR(__xludf.DUMMYFUNCTION("""COMPUTED_VALUE"""),0.0)</f>
        <v>0</v>
      </c>
      <c r="MN65">
        <f>IFERROR(__xludf.DUMMYFUNCTION("""COMPUTED_VALUE"""),0.0)</f>
        <v>0</v>
      </c>
      <c r="MO65">
        <f>IFERROR(__xludf.DUMMYFUNCTION("""COMPUTED_VALUE"""),0.0)</f>
        <v>0</v>
      </c>
      <c r="MP65">
        <f>IFERROR(__xludf.DUMMYFUNCTION("""COMPUTED_VALUE"""),0.0)</f>
        <v>0</v>
      </c>
      <c r="MQ65">
        <f>IFERROR(__xludf.DUMMYFUNCTION("""COMPUTED_VALUE"""),0.0)</f>
        <v>0</v>
      </c>
      <c r="MR65">
        <f>IFERROR(__xludf.DUMMYFUNCTION("""COMPUTED_VALUE"""),0.0)</f>
        <v>0</v>
      </c>
      <c r="MS65">
        <f>IFERROR(__xludf.DUMMYFUNCTION("""COMPUTED_VALUE"""),0.0)</f>
        <v>0</v>
      </c>
      <c r="MT65" t="str">
        <f>IFERROR(__xludf.DUMMYFUNCTION("""COMPUTED_VALUE"""),"x")</f>
        <v>x</v>
      </c>
      <c r="MU65">
        <f>IFERROR(__xludf.DUMMYFUNCTION("""COMPUTED_VALUE"""),0.0)</f>
        <v>0</v>
      </c>
      <c r="MV65">
        <f>IFERROR(__xludf.DUMMYFUNCTION("""COMPUTED_VALUE"""),0.0)</f>
        <v>0</v>
      </c>
      <c r="MW65">
        <f>IFERROR(__xludf.DUMMYFUNCTION("""COMPUTED_VALUE"""),0.0)</f>
        <v>0</v>
      </c>
      <c r="MX65">
        <f>IFERROR(__xludf.DUMMYFUNCTION("""COMPUTED_VALUE"""),0.0)</f>
        <v>0</v>
      </c>
      <c r="MY65">
        <f>IFERROR(__xludf.DUMMYFUNCTION("""COMPUTED_VALUE"""),0.0)</f>
        <v>0</v>
      </c>
      <c r="MZ65">
        <f>IFERROR(__xludf.DUMMYFUNCTION("""COMPUTED_VALUE"""),0.0)</f>
        <v>0</v>
      </c>
      <c r="NA65">
        <f>IFERROR(__xludf.DUMMYFUNCTION("""COMPUTED_VALUE"""),0.0)</f>
        <v>0</v>
      </c>
      <c r="NB65">
        <f>IFERROR(__xludf.DUMMYFUNCTION("""COMPUTED_VALUE"""),0.0)</f>
        <v>0</v>
      </c>
      <c r="NC65">
        <f>IFERROR(__xludf.DUMMYFUNCTION("""COMPUTED_VALUE"""),0.0)</f>
        <v>0</v>
      </c>
      <c r="ND65">
        <f>IFERROR(__xludf.DUMMYFUNCTION("""COMPUTED_VALUE"""),0.0)</f>
        <v>0</v>
      </c>
      <c r="NE65">
        <f>IFERROR(__xludf.DUMMYFUNCTION("""COMPUTED_VALUE"""),0.0)</f>
        <v>0</v>
      </c>
      <c r="NF65">
        <f>IFERROR(__xludf.DUMMYFUNCTION("""COMPUTED_VALUE"""),0.0)</f>
        <v>0</v>
      </c>
      <c r="NG65">
        <f>IFERROR(__xludf.DUMMYFUNCTION("""COMPUTED_VALUE"""),0.0)</f>
        <v>0</v>
      </c>
      <c r="NH65">
        <f>IFERROR(__xludf.DUMMYFUNCTION("""COMPUTED_VALUE"""),0.0)</f>
        <v>0</v>
      </c>
      <c r="NI65">
        <f>IFERROR(__xludf.DUMMYFUNCTION("""COMPUTED_VALUE"""),0.0)</f>
        <v>0</v>
      </c>
      <c r="NJ65">
        <f>IFERROR(__xludf.DUMMYFUNCTION("""COMPUTED_VALUE"""),0.0)</f>
        <v>0</v>
      </c>
      <c r="NK65">
        <f>IFERROR(__xludf.DUMMYFUNCTION("""COMPUTED_VALUE"""),0.0)</f>
        <v>0</v>
      </c>
      <c r="NL65">
        <f>IFERROR(__xludf.DUMMYFUNCTION("""COMPUTED_VALUE"""),0.0)</f>
        <v>0</v>
      </c>
      <c r="NM65">
        <f>IFERROR(__xludf.DUMMYFUNCTION("""COMPUTED_VALUE"""),0.0)</f>
        <v>0</v>
      </c>
      <c r="NN65">
        <f>IFERROR(__xludf.DUMMYFUNCTION("""COMPUTED_VALUE"""),0.0)</f>
        <v>0</v>
      </c>
      <c r="NO65">
        <f>IFERROR(__xludf.DUMMYFUNCTION("""COMPUTED_VALUE"""),0.0)</f>
        <v>0</v>
      </c>
      <c r="NP65">
        <f>IFERROR(__xludf.DUMMYFUNCTION("""COMPUTED_VALUE"""),0.0)</f>
        <v>0</v>
      </c>
      <c r="NQ65">
        <f>IFERROR(__xludf.DUMMYFUNCTION("""COMPUTED_VALUE"""),0.0)</f>
        <v>0</v>
      </c>
      <c r="NR65">
        <f>IFERROR(__xludf.DUMMYFUNCTION("""COMPUTED_VALUE"""),0.0)</f>
        <v>0</v>
      </c>
    </row>
    <row r="66" ht="15.75" customHeight="1">
      <c r="A66">
        <f>IFERROR(__xludf.DUMMYFUNCTION("""COMPUTED_VALUE"""),65.0)</f>
        <v>65</v>
      </c>
      <c r="B66" t="str">
        <f>IFERROR(__xludf.DUMMYFUNCTION("""COMPUTED_VALUE"""),"PavleSekesan")</f>
        <v>PavleSekesan</v>
      </c>
      <c r="C66" t="str">
        <f>IFERROR(__xludf.DUMMYFUNCTION("""COMPUTED_VALUE"""),"Pavle")</f>
        <v>Pavle</v>
      </c>
      <c r="D66" t="str">
        <f>IFERROR(__xludf.DUMMYFUNCTION("""COMPUTED_VALUE"""),"Sekešan")</f>
        <v>Sekešan</v>
      </c>
      <c r="E66">
        <f>IFERROR(__xludf.DUMMYFUNCTION("""COMPUTED_VALUE"""),100.0)</f>
        <v>100</v>
      </c>
      <c r="F66" t="str">
        <f>IFERROR(__xludf.DUMMYFUNCTION("""COMPUTED_VALUE"""),"ODOBREN")</f>
        <v>ODOBREN</v>
      </c>
      <c r="G66" t="str">
        <f>IFERROR(__xludf.DUMMYFUNCTION("""COMPUTED_VALUE"""),"Stari grad")</f>
        <v>Stari grad</v>
      </c>
      <c r="H66" t="str">
        <f>IFERROR(__xludf.DUMMYFUNCTION("""COMPUTED_VALUE"""),"Računarska gimnazija")</f>
        <v>Računarska gimnazija</v>
      </c>
      <c r="I66" t="str">
        <f>IFERROR(__xludf.DUMMYFUNCTION("""COMPUTED_VALUE"""),"II")</f>
        <v>II</v>
      </c>
      <c r="J66" t="str">
        <f>IFERROR(__xludf.DUMMYFUNCTION("""COMPUTED_VALUE"""),"A")</f>
        <v>A</v>
      </c>
      <c r="K66" t="str">
        <f>IFERROR(__xludf.DUMMYFUNCTION("""COMPUTED_VALUE"""),"Ivan Drecun, Dušan Popadić")</f>
        <v>Ivan Drecun, Dušan Popadić</v>
      </c>
      <c r="L66" t="str">
        <f>IFERROR(__xludf.DUMMYFUNCTION("""COMPUTED_VALUE"""),"x")</f>
        <v>x</v>
      </c>
      <c r="M66" t="str">
        <f>IFERROR(__xludf.DUMMYFUNCTION("""COMPUTED_VALUE"""),"-")</f>
        <v>-</v>
      </c>
      <c r="N66" t="str">
        <f>IFERROR(__xludf.DUMMYFUNCTION("""COMPUTED_VALUE"""),"-")</f>
        <v>-</v>
      </c>
      <c r="O66" t="str">
        <f>IFERROR(__xludf.DUMMYFUNCTION("""COMPUTED_VALUE"""),"-")</f>
        <v>-</v>
      </c>
      <c r="P66">
        <f>IFERROR(__xludf.DUMMYFUNCTION("""COMPUTED_VALUE"""),100.0)</f>
        <v>100</v>
      </c>
      <c r="Q66">
        <f>IFERROR(__xludf.DUMMYFUNCTION("""COMPUTED_VALUE"""),0.0)</f>
        <v>0</v>
      </c>
      <c r="R66" t="str">
        <f>IFERROR(__xludf.DUMMYFUNCTION("""COMPUTED_VALUE"""),"-")</f>
        <v>-</v>
      </c>
      <c r="S66" t="str">
        <f>IFERROR(__xludf.DUMMYFUNCTION("""COMPUTED_VALUE"""),"x")</f>
        <v>x</v>
      </c>
      <c r="T66" t="str">
        <f>IFERROR(__xludf.DUMMYFUNCTION("""COMPUTED_VALUE"""),"x")</f>
        <v>x</v>
      </c>
      <c r="U66" t="str">
        <f>IFERROR(__xludf.DUMMYFUNCTION("""COMPUTED_VALUE"""),"-")</f>
        <v>-</v>
      </c>
      <c r="V66" t="str">
        <f>IFERROR(__xludf.DUMMYFUNCTION("""COMPUTED_VALUE"""),"-")</f>
        <v>-</v>
      </c>
      <c r="W66" t="str">
        <f>IFERROR(__xludf.DUMMYFUNCTION("""COMPUTED_VALUE"""),"-")</f>
        <v>-</v>
      </c>
      <c r="X66" t="str">
        <f>IFERROR(__xludf.DUMMYFUNCTION("""COMPUTED_VALUE"""),"-")</f>
        <v>-</v>
      </c>
      <c r="Y66" t="str">
        <f>IFERROR(__xludf.DUMMYFUNCTION("""COMPUTED_VALUE"""),"-")</f>
        <v>-</v>
      </c>
      <c r="Z66" t="str">
        <f>IFERROR(__xludf.DUMMYFUNCTION("""COMPUTED_VALUE"""),"-")</f>
        <v>-</v>
      </c>
      <c r="AA66" t="str">
        <f>IFERROR(__xludf.DUMMYFUNCTION("""COMPUTED_VALUE"""),"-")</f>
        <v>-</v>
      </c>
      <c r="AB66" t="str">
        <f>IFERROR(__xludf.DUMMYFUNCTION("""COMPUTED_VALUE"""),"-")</f>
        <v>-</v>
      </c>
      <c r="AC66" t="str">
        <f>IFERROR(__xludf.DUMMYFUNCTION("""COMPUTED_VALUE"""),"-")</f>
        <v>-</v>
      </c>
      <c r="AD66" t="str">
        <f>IFERROR(__xludf.DUMMYFUNCTION("""COMPUTED_VALUE"""),"-")</f>
        <v>-</v>
      </c>
      <c r="AE66" t="str">
        <f>IFERROR(__xludf.DUMMYFUNCTION("""COMPUTED_VALUE"""),"-")</f>
        <v>-</v>
      </c>
      <c r="AF66" t="str">
        <f>IFERROR(__xludf.DUMMYFUNCTION("""COMPUTED_VALUE"""),"-")</f>
        <v>-</v>
      </c>
      <c r="AG66" t="str">
        <f>IFERROR(__xludf.DUMMYFUNCTION("""COMPUTED_VALUE"""),"-")</f>
        <v>-</v>
      </c>
      <c r="AH66" t="str">
        <f>IFERROR(__xludf.DUMMYFUNCTION("""COMPUTED_VALUE"""),"-")</f>
        <v>-</v>
      </c>
      <c r="AI66" t="str">
        <f>IFERROR(__xludf.DUMMYFUNCTION("""COMPUTED_VALUE"""),"-")</f>
        <v>-</v>
      </c>
      <c r="AJ66" t="str">
        <f>IFERROR(__xludf.DUMMYFUNCTION("""COMPUTED_VALUE"""),"-")</f>
        <v>-</v>
      </c>
      <c r="AK66" t="str">
        <f>IFERROR(__xludf.DUMMYFUNCTION("""COMPUTED_VALUE"""),"-")</f>
        <v>-</v>
      </c>
      <c r="AL66" t="str">
        <f>IFERROR(__xludf.DUMMYFUNCTION("""COMPUTED_VALUE"""),"-")</f>
        <v>-</v>
      </c>
      <c r="AM66" t="str">
        <f>IFERROR(__xludf.DUMMYFUNCTION("""COMPUTED_VALUE"""),"-")</f>
        <v>-</v>
      </c>
      <c r="AN66" t="str">
        <f>IFERROR(__xludf.DUMMYFUNCTION("""COMPUTED_VALUE"""),"-")</f>
        <v>-</v>
      </c>
      <c r="AO66" t="str">
        <f>IFERROR(__xludf.DUMMYFUNCTION("""COMPUTED_VALUE"""),"-")</f>
        <v>-</v>
      </c>
      <c r="AP66" t="str">
        <f>IFERROR(__xludf.DUMMYFUNCTION("""COMPUTED_VALUE"""),"-")</f>
        <v>-</v>
      </c>
      <c r="AQ66" t="str">
        <f>IFERROR(__xludf.DUMMYFUNCTION("""COMPUTED_VALUE"""),"-")</f>
        <v>-</v>
      </c>
      <c r="AR66" t="str">
        <f>IFERROR(__xludf.DUMMYFUNCTION("""COMPUTED_VALUE"""),"-")</f>
        <v>-</v>
      </c>
      <c r="AS66" t="str">
        <f>IFERROR(__xludf.DUMMYFUNCTION("""COMPUTED_VALUE"""),"-")</f>
        <v>-</v>
      </c>
      <c r="AT66" t="str">
        <f>IFERROR(__xludf.DUMMYFUNCTION("""COMPUTED_VALUE"""),"-")</f>
        <v>-</v>
      </c>
      <c r="AU66" t="str">
        <f>IFERROR(__xludf.DUMMYFUNCTION("""COMPUTED_VALUE"""),"-")</f>
        <v>-</v>
      </c>
      <c r="AV66" t="str">
        <f>IFERROR(__xludf.DUMMYFUNCTION("""COMPUTED_VALUE"""),"-")</f>
        <v>-</v>
      </c>
      <c r="AW66" t="str">
        <f>IFERROR(__xludf.DUMMYFUNCTION("""COMPUTED_VALUE"""),"-")</f>
        <v>-</v>
      </c>
      <c r="AX66" t="str">
        <f>IFERROR(__xludf.DUMMYFUNCTION("""COMPUTED_VALUE"""),"-")</f>
        <v>-</v>
      </c>
      <c r="AY66" t="str">
        <f>IFERROR(__xludf.DUMMYFUNCTION("""COMPUTED_VALUE"""),"-")</f>
        <v>-</v>
      </c>
      <c r="AZ66" t="str">
        <f>IFERROR(__xludf.DUMMYFUNCTION("""COMPUTED_VALUE"""),"-")</f>
        <v>-</v>
      </c>
      <c r="BA66" t="str">
        <f>IFERROR(__xludf.DUMMYFUNCTION("""COMPUTED_VALUE"""),"-")</f>
        <v>-</v>
      </c>
      <c r="BB66" t="str">
        <f>IFERROR(__xludf.DUMMYFUNCTION("""COMPUTED_VALUE"""),"-")</f>
        <v>-</v>
      </c>
      <c r="BC66" t="str">
        <f>IFERROR(__xludf.DUMMYFUNCTION("""COMPUTED_VALUE"""),"-")</f>
        <v>-</v>
      </c>
      <c r="BD66" t="str">
        <f>IFERROR(__xludf.DUMMYFUNCTION("""COMPUTED_VALUE"""),"-")</f>
        <v>-</v>
      </c>
      <c r="BE66" t="str">
        <f>IFERROR(__xludf.DUMMYFUNCTION("""COMPUTED_VALUE"""),"-")</f>
        <v>-</v>
      </c>
      <c r="BF66" t="str">
        <f>IFERROR(__xludf.DUMMYFUNCTION("""COMPUTED_VALUE"""),"-")</f>
        <v>-</v>
      </c>
      <c r="BG66" t="str">
        <f>IFERROR(__xludf.DUMMYFUNCTION("""COMPUTED_VALUE"""),"-")</f>
        <v>-</v>
      </c>
      <c r="BH66" t="str">
        <f>IFERROR(__xludf.DUMMYFUNCTION("""COMPUTED_VALUE"""),"-")</f>
        <v>-</v>
      </c>
      <c r="BI66" t="str">
        <f>IFERROR(__xludf.DUMMYFUNCTION("""COMPUTED_VALUE"""),"-")</f>
        <v>-</v>
      </c>
      <c r="BJ66" t="str">
        <f>IFERROR(__xludf.DUMMYFUNCTION("""COMPUTED_VALUE"""),"-")</f>
        <v>-</v>
      </c>
      <c r="BK66" t="str">
        <f>IFERROR(__xludf.DUMMYFUNCTION("""COMPUTED_VALUE"""),"x")</f>
        <v>x</v>
      </c>
      <c r="BL66" t="str">
        <f>IFERROR(__xludf.DUMMYFUNCTION("""COMPUTED_VALUE"""),"-")</f>
        <v>-</v>
      </c>
      <c r="BM66" t="str">
        <f>IFERROR(__xludf.DUMMYFUNCTION("""COMPUTED_VALUE"""),"-")</f>
        <v>-</v>
      </c>
      <c r="BN66" t="str">
        <f>IFERROR(__xludf.DUMMYFUNCTION("""COMPUTED_VALUE"""),"-")</f>
        <v>-</v>
      </c>
      <c r="BO66" t="str">
        <f>IFERROR(__xludf.DUMMYFUNCTION("""COMPUTED_VALUE"""),"-")</f>
        <v>-</v>
      </c>
      <c r="BP66" t="str">
        <f>IFERROR(__xludf.DUMMYFUNCTION("""COMPUTED_VALUE"""),"-")</f>
        <v>-</v>
      </c>
      <c r="BQ66" t="str">
        <f>IFERROR(__xludf.DUMMYFUNCTION("""COMPUTED_VALUE"""),"-")</f>
        <v>-</v>
      </c>
      <c r="BR66" t="str">
        <f>IFERROR(__xludf.DUMMYFUNCTION("""COMPUTED_VALUE"""),"-")</f>
        <v>-</v>
      </c>
      <c r="BS66" t="str">
        <f>IFERROR(__xludf.DUMMYFUNCTION("""COMPUTED_VALUE"""),"-")</f>
        <v>-</v>
      </c>
      <c r="BT66" t="str">
        <f>IFERROR(__xludf.DUMMYFUNCTION("""COMPUTED_VALUE"""),"-")</f>
        <v>-</v>
      </c>
      <c r="BU66" t="str">
        <f>IFERROR(__xludf.DUMMYFUNCTION("""COMPUTED_VALUE"""),"-")</f>
        <v>-</v>
      </c>
      <c r="BV66" t="str">
        <f>IFERROR(__xludf.DUMMYFUNCTION("""COMPUTED_VALUE"""),"-")</f>
        <v>-</v>
      </c>
      <c r="BW66" t="str">
        <f>IFERROR(__xludf.DUMMYFUNCTION("""COMPUTED_VALUE"""),"-")</f>
        <v>-</v>
      </c>
      <c r="BX66" t="str">
        <f>IFERROR(__xludf.DUMMYFUNCTION("""COMPUTED_VALUE"""),"-")</f>
        <v>-</v>
      </c>
      <c r="BY66" t="str">
        <f>IFERROR(__xludf.DUMMYFUNCTION("""COMPUTED_VALUE"""),"-")</f>
        <v>-</v>
      </c>
      <c r="BZ66" t="str">
        <f>IFERROR(__xludf.DUMMYFUNCTION("""COMPUTED_VALUE"""),"-")</f>
        <v>-</v>
      </c>
      <c r="CA66" t="str">
        <f>IFERROR(__xludf.DUMMYFUNCTION("""COMPUTED_VALUE"""),"-")</f>
        <v>-</v>
      </c>
      <c r="CB66" t="str">
        <f>IFERROR(__xludf.DUMMYFUNCTION("""COMPUTED_VALUE"""),"-")</f>
        <v>-</v>
      </c>
      <c r="CC66" t="str">
        <f>IFERROR(__xludf.DUMMYFUNCTION("""COMPUTED_VALUE"""),"-")</f>
        <v>-</v>
      </c>
      <c r="CD66" t="str">
        <f>IFERROR(__xludf.DUMMYFUNCTION("""COMPUTED_VALUE"""),"-")</f>
        <v>-</v>
      </c>
      <c r="CE66" t="str">
        <f>IFERROR(__xludf.DUMMYFUNCTION("""COMPUTED_VALUE"""),"-")</f>
        <v>-</v>
      </c>
      <c r="CF66" t="str">
        <f>IFERROR(__xludf.DUMMYFUNCTION("""COMPUTED_VALUE"""),"-")</f>
        <v>-</v>
      </c>
      <c r="CG66" t="str">
        <f>IFERROR(__xludf.DUMMYFUNCTION("""COMPUTED_VALUE"""),"-")</f>
        <v>-</v>
      </c>
      <c r="CH66" t="str">
        <f>IFERROR(__xludf.DUMMYFUNCTION("""COMPUTED_VALUE"""),"-")</f>
        <v>-</v>
      </c>
      <c r="CI66" t="str">
        <f>IFERROR(__xludf.DUMMYFUNCTION("""COMPUTED_VALUE"""),"-")</f>
        <v>-</v>
      </c>
      <c r="CJ66" t="str">
        <f>IFERROR(__xludf.DUMMYFUNCTION("""COMPUTED_VALUE"""),"-")</f>
        <v>-</v>
      </c>
      <c r="CK66" t="str">
        <f>IFERROR(__xludf.DUMMYFUNCTION("""COMPUTED_VALUE"""),"-")</f>
        <v>-</v>
      </c>
      <c r="CL66" t="str">
        <f>IFERROR(__xludf.DUMMYFUNCTION("""COMPUTED_VALUE"""),"-")</f>
        <v>-</v>
      </c>
      <c r="CM66" t="str">
        <f>IFERROR(__xludf.DUMMYFUNCTION("""COMPUTED_VALUE"""),"-")</f>
        <v>-</v>
      </c>
      <c r="CN66" t="str">
        <f>IFERROR(__xludf.DUMMYFUNCTION("""COMPUTED_VALUE"""),"-")</f>
        <v>-</v>
      </c>
      <c r="CO66" t="str">
        <f>IFERROR(__xludf.DUMMYFUNCTION("""COMPUTED_VALUE"""),"-")</f>
        <v>-</v>
      </c>
      <c r="CP66" t="str">
        <f>IFERROR(__xludf.DUMMYFUNCTION("""COMPUTED_VALUE"""),"-")</f>
        <v>-</v>
      </c>
      <c r="CQ66" t="str">
        <f>IFERROR(__xludf.DUMMYFUNCTION("""COMPUTED_VALUE"""),"-")</f>
        <v>-</v>
      </c>
      <c r="CR66" t="str">
        <f>IFERROR(__xludf.DUMMYFUNCTION("""COMPUTED_VALUE"""),"-")</f>
        <v>-</v>
      </c>
      <c r="CS66" t="str">
        <f>IFERROR(__xludf.DUMMYFUNCTION("""COMPUTED_VALUE"""),"x")</f>
        <v>x</v>
      </c>
      <c r="CT66" t="str">
        <f>IFERROR(__xludf.DUMMYFUNCTION("""COMPUTED_VALUE"""),"-")</f>
        <v>-</v>
      </c>
      <c r="CU66" t="str">
        <f>IFERROR(__xludf.DUMMYFUNCTION("""COMPUTED_VALUE"""),"-")</f>
        <v>-</v>
      </c>
      <c r="CV66" t="str">
        <f>IFERROR(__xludf.DUMMYFUNCTION("""COMPUTED_VALUE"""),"-")</f>
        <v>-</v>
      </c>
      <c r="CW66" t="str">
        <f>IFERROR(__xludf.DUMMYFUNCTION("""COMPUTED_VALUE"""),"-")</f>
        <v>-</v>
      </c>
      <c r="CX66" t="str">
        <f>IFERROR(__xludf.DUMMYFUNCTION("""COMPUTED_VALUE"""),"-")</f>
        <v>-</v>
      </c>
      <c r="CY66" t="str">
        <f>IFERROR(__xludf.DUMMYFUNCTION("""COMPUTED_VALUE"""),"-")</f>
        <v>-</v>
      </c>
      <c r="CZ66" t="str">
        <f>IFERROR(__xludf.DUMMYFUNCTION("""COMPUTED_VALUE"""),"-")</f>
        <v>-</v>
      </c>
      <c r="DA66" t="str">
        <f>IFERROR(__xludf.DUMMYFUNCTION("""COMPUTED_VALUE"""),"-")</f>
        <v>-</v>
      </c>
      <c r="DB66" t="str">
        <f>IFERROR(__xludf.DUMMYFUNCTION("""COMPUTED_VALUE"""),"-")</f>
        <v>-</v>
      </c>
      <c r="DC66" t="str">
        <f>IFERROR(__xludf.DUMMYFUNCTION("""COMPUTED_VALUE"""),"-")</f>
        <v>-</v>
      </c>
      <c r="DD66" t="str">
        <f>IFERROR(__xludf.DUMMYFUNCTION("""COMPUTED_VALUE"""),"-")</f>
        <v>-</v>
      </c>
      <c r="DE66" t="str">
        <f>IFERROR(__xludf.DUMMYFUNCTION("""COMPUTED_VALUE"""),"-")</f>
        <v>-</v>
      </c>
      <c r="DF66" t="str">
        <f>IFERROR(__xludf.DUMMYFUNCTION("""COMPUTED_VALUE"""),"-")</f>
        <v>-</v>
      </c>
      <c r="DG66" t="str">
        <f>IFERROR(__xludf.DUMMYFUNCTION("""COMPUTED_VALUE"""),"-")</f>
        <v>-</v>
      </c>
      <c r="DH66" t="str">
        <f>IFERROR(__xludf.DUMMYFUNCTION("""COMPUTED_VALUE"""),"-")</f>
        <v>-</v>
      </c>
      <c r="DI66" t="str">
        <f>IFERROR(__xludf.DUMMYFUNCTION("""COMPUTED_VALUE"""),"-")</f>
        <v>-</v>
      </c>
      <c r="DJ66" t="str">
        <f>IFERROR(__xludf.DUMMYFUNCTION("""COMPUTED_VALUE"""),"-")</f>
        <v>-</v>
      </c>
      <c r="DK66" t="str">
        <f>IFERROR(__xludf.DUMMYFUNCTION("""COMPUTED_VALUE"""),"-")</f>
        <v>-</v>
      </c>
      <c r="DL66" t="str">
        <f>IFERROR(__xludf.DUMMYFUNCTION("""COMPUTED_VALUE"""),"-")</f>
        <v>-</v>
      </c>
      <c r="DM66" t="str">
        <f>IFERROR(__xludf.DUMMYFUNCTION("""COMPUTED_VALUE"""),"-")</f>
        <v>-</v>
      </c>
      <c r="DN66" t="str">
        <f>IFERROR(__xludf.DUMMYFUNCTION("""COMPUTED_VALUE"""),"-")</f>
        <v>-</v>
      </c>
      <c r="DO66" t="str">
        <f>IFERROR(__xludf.DUMMYFUNCTION("""COMPUTED_VALUE"""),"-")</f>
        <v>-</v>
      </c>
      <c r="DP66" t="str">
        <f>IFERROR(__xludf.DUMMYFUNCTION("""COMPUTED_VALUE"""),"-")</f>
        <v>-</v>
      </c>
      <c r="DQ66" t="str">
        <f>IFERROR(__xludf.DUMMYFUNCTION("""COMPUTED_VALUE"""),"-")</f>
        <v>-</v>
      </c>
      <c r="DR66" t="str">
        <f>IFERROR(__xludf.DUMMYFUNCTION("""COMPUTED_VALUE"""),"-")</f>
        <v>-</v>
      </c>
      <c r="DS66" t="str">
        <f>IFERROR(__xludf.DUMMYFUNCTION("""COMPUTED_VALUE"""),"-")</f>
        <v>-</v>
      </c>
      <c r="DT66" t="str">
        <f>IFERROR(__xludf.DUMMYFUNCTION("""COMPUTED_VALUE"""),"-")</f>
        <v>-</v>
      </c>
      <c r="DU66" t="str">
        <f>IFERROR(__xludf.DUMMYFUNCTION("""COMPUTED_VALUE"""),"-")</f>
        <v>-</v>
      </c>
      <c r="DV66" t="str">
        <f>IFERROR(__xludf.DUMMYFUNCTION("""COMPUTED_VALUE"""),"-")</f>
        <v>-</v>
      </c>
      <c r="DW66" t="str">
        <f>IFERROR(__xludf.DUMMYFUNCTION("""COMPUTED_VALUE"""),"-")</f>
        <v>-</v>
      </c>
      <c r="DX66" t="str">
        <f>IFERROR(__xludf.DUMMYFUNCTION("""COMPUTED_VALUE"""),"-")</f>
        <v>-</v>
      </c>
      <c r="DY66" t="str">
        <f>IFERROR(__xludf.DUMMYFUNCTION("""COMPUTED_VALUE"""),"-")</f>
        <v>-</v>
      </c>
      <c r="DZ66" t="str">
        <f>IFERROR(__xludf.DUMMYFUNCTION("""COMPUTED_VALUE"""),"x")</f>
        <v>x</v>
      </c>
      <c r="EA66" t="str">
        <f>IFERROR(__xludf.DUMMYFUNCTION("""COMPUTED_VALUE"""),"OK")</f>
        <v>OK</v>
      </c>
      <c r="EB66" t="str">
        <f>IFERROR(__xludf.DUMMYFUNCTION("""COMPUTED_VALUE"""),"OK")</f>
        <v>OK</v>
      </c>
      <c r="EC66" t="str">
        <f>IFERROR(__xludf.DUMMYFUNCTION("""COMPUTED_VALUE"""),"OK")</f>
        <v>OK</v>
      </c>
      <c r="ED66" t="str">
        <f>IFERROR(__xludf.DUMMYFUNCTION("""COMPUTED_VALUE"""),"OK")</f>
        <v>OK</v>
      </c>
      <c r="EE66" t="str">
        <f>IFERROR(__xludf.DUMMYFUNCTION("""COMPUTED_VALUE"""),"OK")</f>
        <v>OK</v>
      </c>
      <c r="EF66" t="str">
        <f>IFERROR(__xludf.DUMMYFUNCTION("""COMPUTED_VALUE"""),"OK")</f>
        <v>OK</v>
      </c>
      <c r="EG66" t="str">
        <f>IFERROR(__xludf.DUMMYFUNCTION("""COMPUTED_VALUE"""),"OK")</f>
        <v>OK</v>
      </c>
      <c r="EH66" t="str">
        <f>IFERROR(__xludf.DUMMYFUNCTION("""COMPUTED_VALUE"""),"OK")</f>
        <v>OK</v>
      </c>
      <c r="EI66" t="str">
        <f>IFERROR(__xludf.DUMMYFUNCTION("""COMPUTED_VALUE"""),"OK")</f>
        <v>OK</v>
      </c>
      <c r="EJ66" t="str">
        <f>IFERROR(__xludf.DUMMYFUNCTION("""COMPUTED_VALUE"""),"OK")</f>
        <v>OK</v>
      </c>
      <c r="EK66" t="str">
        <f>IFERROR(__xludf.DUMMYFUNCTION("""COMPUTED_VALUE"""),"OK")</f>
        <v>OK</v>
      </c>
      <c r="EL66" t="str">
        <f>IFERROR(__xludf.DUMMYFUNCTION("""COMPUTED_VALUE"""),"OK")</f>
        <v>OK</v>
      </c>
      <c r="EM66" t="str">
        <f>IFERROR(__xludf.DUMMYFUNCTION("""COMPUTED_VALUE"""),"OK")</f>
        <v>OK</v>
      </c>
      <c r="EN66" t="str">
        <f>IFERROR(__xludf.DUMMYFUNCTION("""COMPUTED_VALUE"""),"OK")</f>
        <v>OK</v>
      </c>
      <c r="EO66" t="str">
        <f>IFERROR(__xludf.DUMMYFUNCTION("""COMPUTED_VALUE"""),"OK")</f>
        <v>OK</v>
      </c>
      <c r="EP66" t="str">
        <f>IFERROR(__xludf.DUMMYFUNCTION("""COMPUTED_VALUE"""),"OK")</f>
        <v>OK</v>
      </c>
      <c r="EQ66" t="str">
        <f>IFERROR(__xludf.DUMMYFUNCTION("""COMPUTED_VALUE"""),"x")</f>
        <v>x</v>
      </c>
      <c r="ER66" t="str">
        <f>IFERROR(__xludf.DUMMYFUNCTION("""COMPUTED_VALUE"""),"CE")</f>
        <v>CE</v>
      </c>
      <c r="ES66" t="str">
        <f>IFERROR(__xludf.DUMMYFUNCTION("""COMPUTED_VALUE"""),"CE")</f>
        <v>CE</v>
      </c>
      <c r="ET66" t="str">
        <f>IFERROR(__xludf.DUMMYFUNCTION("""COMPUTED_VALUE"""),"CE")</f>
        <v>CE</v>
      </c>
      <c r="EU66" t="str">
        <f>IFERROR(__xludf.DUMMYFUNCTION("""COMPUTED_VALUE"""),"CE")</f>
        <v>CE</v>
      </c>
      <c r="EV66" t="str">
        <f>IFERROR(__xludf.DUMMYFUNCTION("""COMPUTED_VALUE"""),"CE")</f>
        <v>CE</v>
      </c>
      <c r="EW66" t="str">
        <f>IFERROR(__xludf.DUMMYFUNCTION("""COMPUTED_VALUE"""),"CE")</f>
        <v>CE</v>
      </c>
      <c r="EX66" t="str">
        <f>IFERROR(__xludf.DUMMYFUNCTION("""COMPUTED_VALUE"""),"CE")</f>
        <v>CE</v>
      </c>
      <c r="EY66" t="str">
        <f>IFERROR(__xludf.DUMMYFUNCTION("""COMPUTED_VALUE"""),"CE")</f>
        <v>CE</v>
      </c>
      <c r="EZ66" t="str">
        <f>IFERROR(__xludf.DUMMYFUNCTION("""COMPUTED_VALUE"""),"CE")</f>
        <v>CE</v>
      </c>
      <c r="FA66" t="str">
        <f>IFERROR(__xludf.DUMMYFUNCTION("""COMPUTED_VALUE"""),"CE")</f>
        <v>CE</v>
      </c>
      <c r="FB66" t="str">
        <f>IFERROR(__xludf.DUMMYFUNCTION("""COMPUTED_VALUE"""),"CE")</f>
        <v>CE</v>
      </c>
      <c r="FC66" t="str">
        <f>IFERROR(__xludf.DUMMYFUNCTION("""COMPUTED_VALUE"""),"CE")</f>
        <v>CE</v>
      </c>
      <c r="FD66" t="str">
        <f>IFERROR(__xludf.DUMMYFUNCTION("""COMPUTED_VALUE"""),"CE")</f>
        <v>CE</v>
      </c>
      <c r="FE66" t="str">
        <f>IFERROR(__xludf.DUMMYFUNCTION("""COMPUTED_VALUE"""),"CE")</f>
        <v>CE</v>
      </c>
      <c r="FF66" t="str">
        <f>IFERROR(__xludf.DUMMYFUNCTION("""COMPUTED_VALUE"""),"CE")</f>
        <v>CE</v>
      </c>
      <c r="FG66" t="str">
        <f>IFERROR(__xludf.DUMMYFUNCTION("""COMPUTED_VALUE"""),"CE")</f>
        <v>CE</v>
      </c>
      <c r="FH66" t="str">
        <f>IFERROR(__xludf.DUMMYFUNCTION("""COMPUTED_VALUE"""),"CE")</f>
        <v>CE</v>
      </c>
      <c r="FI66" t="str">
        <f>IFERROR(__xludf.DUMMYFUNCTION("""COMPUTED_VALUE"""),"CE")</f>
        <v>CE</v>
      </c>
      <c r="FJ66" t="str">
        <f>IFERROR(__xludf.DUMMYFUNCTION("""COMPUTED_VALUE"""),"CE")</f>
        <v>CE</v>
      </c>
      <c r="FK66" t="str">
        <f>IFERROR(__xludf.DUMMYFUNCTION("""COMPUTED_VALUE"""),"CE")</f>
        <v>CE</v>
      </c>
      <c r="FL66" t="str">
        <f>IFERROR(__xludf.DUMMYFUNCTION("""COMPUTED_VALUE"""),"CE")</f>
        <v>CE</v>
      </c>
      <c r="FM66" t="str">
        <f>IFERROR(__xludf.DUMMYFUNCTION("""COMPUTED_VALUE"""),"CE")</f>
        <v>CE</v>
      </c>
      <c r="FN66" t="str">
        <f>IFERROR(__xludf.DUMMYFUNCTION("""COMPUTED_VALUE"""),"CE")</f>
        <v>CE</v>
      </c>
      <c r="FO66" t="str">
        <f>IFERROR(__xludf.DUMMYFUNCTION("""COMPUTED_VALUE"""),"CE")</f>
        <v>CE</v>
      </c>
      <c r="FP66" t="str">
        <f>IFERROR(__xludf.DUMMYFUNCTION("""COMPUTED_VALUE"""),"CE")</f>
        <v>CE</v>
      </c>
      <c r="FQ66" t="str">
        <f>IFERROR(__xludf.DUMMYFUNCTION("""COMPUTED_VALUE"""),"CE")</f>
        <v>CE</v>
      </c>
      <c r="FR66" t="str">
        <f>IFERROR(__xludf.DUMMYFUNCTION("""COMPUTED_VALUE"""),"CE")</f>
        <v>CE</v>
      </c>
      <c r="FS66" t="str">
        <f>IFERROR(__xludf.DUMMYFUNCTION("""COMPUTED_VALUE"""),"CE")</f>
        <v>CE</v>
      </c>
      <c r="FT66" t="str">
        <f>IFERROR(__xludf.DUMMYFUNCTION("""COMPUTED_VALUE"""),"x")</f>
        <v>x</v>
      </c>
      <c r="FU66" t="str">
        <f>IFERROR(__xludf.DUMMYFUNCTION("""COMPUTED_VALUE"""),"-")</f>
        <v>-</v>
      </c>
      <c r="FV66" t="str">
        <f>IFERROR(__xludf.DUMMYFUNCTION("""COMPUTED_VALUE"""),"-")</f>
        <v>-</v>
      </c>
      <c r="FW66" t="str">
        <f>IFERROR(__xludf.DUMMYFUNCTION("""COMPUTED_VALUE"""),"-")</f>
        <v>-</v>
      </c>
      <c r="FX66" t="str">
        <f>IFERROR(__xludf.DUMMYFUNCTION("""COMPUTED_VALUE"""),"-")</f>
        <v>-</v>
      </c>
      <c r="FY66" t="str">
        <f>IFERROR(__xludf.DUMMYFUNCTION("""COMPUTED_VALUE"""),"-")</f>
        <v>-</v>
      </c>
      <c r="FZ66" t="str">
        <f>IFERROR(__xludf.DUMMYFUNCTION("""COMPUTED_VALUE"""),"-")</f>
        <v>-</v>
      </c>
      <c r="GA66" t="str">
        <f>IFERROR(__xludf.DUMMYFUNCTION("""COMPUTED_VALUE"""),"-")</f>
        <v>-</v>
      </c>
      <c r="GB66" t="str">
        <f>IFERROR(__xludf.DUMMYFUNCTION("""COMPUTED_VALUE"""),"-")</f>
        <v>-</v>
      </c>
      <c r="GC66" t="str">
        <f>IFERROR(__xludf.DUMMYFUNCTION("""COMPUTED_VALUE"""),"-")</f>
        <v>-</v>
      </c>
      <c r="GD66" t="str">
        <f>IFERROR(__xludf.DUMMYFUNCTION("""COMPUTED_VALUE"""),"-")</f>
        <v>-</v>
      </c>
      <c r="GE66" t="str">
        <f>IFERROR(__xludf.DUMMYFUNCTION("""COMPUTED_VALUE"""),"-")</f>
        <v>-</v>
      </c>
      <c r="GF66" t="str">
        <f>IFERROR(__xludf.DUMMYFUNCTION("""COMPUTED_VALUE"""),"-")</f>
        <v>-</v>
      </c>
      <c r="GG66" t="str">
        <f>IFERROR(__xludf.DUMMYFUNCTION("""COMPUTED_VALUE"""),"-")</f>
        <v>-</v>
      </c>
      <c r="GH66" t="str">
        <f>IFERROR(__xludf.DUMMYFUNCTION("""COMPUTED_VALUE"""),"-")</f>
        <v>-</v>
      </c>
      <c r="GI66" t="str">
        <f>IFERROR(__xludf.DUMMYFUNCTION("""COMPUTED_VALUE"""),"-")</f>
        <v>-</v>
      </c>
      <c r="GJ66" t="str">
        <f>IFERROR(__xludf.DUMMYFUNCTION("""COMPUTED_VALUE"""),"-")</f>
        <v>-</v>
      </c>
      <c r="GK66" t="str">
        <f>IFERROR(__xludf.DUMMYFUNCTION("""COMPUTED_VALUE"""),"-")</f>
        <v>-</v>
      </c>
      <c r="GL66" t="str">
        <f>IFERROR(__xludf.DUMMYFUNCTION("""COMPUTED_VALUE"""),"-")</f>
        <v>-</v>
      </c>
      <c r="GM66" t="str">
        <f>IFERROR(__xludf.DUMMYFUNCTION("""COMPUTED_VALUE"""),"-")</f>
        <v>-</v>
      </c>
      <c r="GN66" t="str">
        <f>IFERROR(__xludf.DUMMYFUNCTION("""COMPUTED_VALUE"""),"-")</f>
        <v>-</v>
      </c>
      <c r="GO66" t="str">
        <f>IFERROR(__xludf.DUMMYFUNCTION("""COMPUTED_VALUE"""),"-")</f>
        <v>-</v>
      </c>
      <c r="GP66" t="str">
        <f>IFERROR(__xludf.DUMMYFUNCTION("""COMPUTED_VALUE"""),"-")</f>
        <v>-</v>
      </c>
      <c r="GQ66" t="str">
        <f>IFERROR(__xludf.DUMMYFUNCTION("""COMPUTED_VALUE"""),"-")</f>
        <v>-</v>
      </c>
      <c r="GR66" t="str">
        <f>IFERROR(__xludf.DUMMYFUNCTION("""COMPUTED_VALUE"""),"-")</f>
        <v>-</v>
      </c>
      <c r="GS66" t="str">
        <f>IFERROR(__xludf.DUMMYFUNCTION("""COMPUTED_VALUE"""),"x")</f>
        <v>x</v>
      </c>
      <c r="GT66" t="str">
        <f>IFERROR(__xludf.DUMMYFUNCTION("""COMPUTED_VALUE"""),"x")</f>
        <v>x</v>
      </c>
      <c r="GU66">
        <f>IFERROR(__xludf.DUMMYFUNCTION("""COMPUTED_VALUE"""),0.0)</f>
        <v>0</v>
      </c>
      <c r="GV66">
        <f>IFERROR(__xludf.DUMMYFUNCTION("""COMPUTED_VALUE"""),0.0)</f>
        <v>0</v>
      </c>
      <c r="GW66">
        <f>IFERROR(__xludf.DUMMYFUNCTION("""COMPUTED_VALUE"""),0.0)</f>
        <v>0</v>
      </c>
      <c r="GX66">
        <f>IFERROR(__xludf.DUMMYFUNCTION("""COMPUTED_VALUE"""),0.0)</f>
        <v>0</v>
      </c>
      <c r="GY66">
        <f>IFERROR(__xludf.DUMMYFUNCTION("""COMPUTED_VALUE"""),0.0)</f>
        <v>0</v>
      </c>
      <c r="GZ66">
        <f>IFERROR(__xludf.DUMMYFUNCTION("""COMPUTED_VALUE"""),0.0)</f>
        <v>0</v>
      </c>
      <c r="HA66">
        <f>IFERROR(__xludf.DUMMYFUNCTION("""COMPUTED_VALUE"""),0.0)</f>
        <v>0</v>
      </c>
      <c r="HB66">
        <f>IFERROR(__xludf.DUMMYFUNCTION("""COMPUTED_VALUE"""),0.0)</f>
        <v>0</v>
      </c>
      <c r="HC66">
        <f>IFERROR(__xludf.DUMMYFUNCTION("""COMPUTED_VALUE"""),0.0)</f>
        <v>0</v>
      </c>
      <c r="HD66">
        <f>IFERROR(__xludf.DUMMYFUNCTION("""COMPUTED_VALUE"""),0.0)</f>
        <v>0</v>
      </c>
      <c r="HE66">
        <f>IFERROR(__xludf.DUMMYFUNCTION("""COMPUTED_VALUE"""),0.0)</f>
        <v>0</v>
      </c>
      <c r="HF66">
        <f>IFERROR(__xludf.DUMMYFUNCTION("""COMPUTED_VALUE"""),0.0)</f>
        <v>0</v>
      </c>
      <c r="HG66">
        <f>IFERROR(__xludf.DUMMYFUNCTION("""COMPUTED_VALUE"""),0.0)</f>
        <v>0</v>
      </c>
      <c r="HH66">
        <f>IFERROR(__xludf.DUMMYFUNCTION("""COMPUTED_VALUE"""),0.0)</f>
        <v>0</v>
      </c>
      <c r="HI66">
        <f>IFERROR(__xludf.DUMMYFUNCTION("""COMPUTED_VALUE"""),0.0)</f>
        <v>0</v>
      </c>
      <c r="HJ66">
        <f>IFERROR(__xludf.DUMMYFUNCTION("""COMPUTED_VALUE"""),0.0)</f>
        <v>0</v>
      </c>
      <c r="HK66">
        <f>IFERROR(__xludf.DUMMYFUNCTION("""COMPUTED_VALUE"""),0.0)</f>
        <v>0</v>
      </c>
      <c r="HL66">
        <f>IFERROR(__xludf.DUMMYFUNCTION("""COMPUTED_VALUE"""),0.0)</f>
        <v>0</v>
      </c>
      <c r="HM66">
        <f>IFERROR(__xludf.DUMMYFUNCTION("""COMPUTED_VALUE"""),0.0)</f>
        <v>0</v>
      </c>
      <c r="HN66">
        <f>IFERROR(__xludf.DUMMYFUNCTION("""COMPUTED_VALUE"""),0.0)</f>
        <v>0</v>
      </c>
      <c r="HO66">
        <f>IFERROR(__xludf.DUMMYFUNCTION("""COMPUTED_VALUE"""),0.0)</f>
        <v>0</v>
      </c>
      <c r="HP66">
        <f>IFERROR(__xludf.DUMMYFUNCTION("""COMPUTED_VALUE"""),0.0)</f>
        <v>0</v>
      </c>
      <c r="HQ66">
        <f>IFERROR(__xludf.DUMMYFUNCTION("""COMPUTED_VALUE"""),0.0)</f>
        <v>0</v>
      </c>
      <c r="HR66">
        <f>IFERROR(__xludf.DUMMYFUNCTION("""COMPUTED_VALUE"""),0.0)</f>
        <v>0</v>
      </c>
      <c r="HS66">
        <f>IFERROR(__xludf.DUMMYFUNCTION("""COMPUTED_VALUE"""),0.0)</f>
        <v>0</v>
      </c>
      <c r="HT66">
        <f>IFERROR(__xludf.DUMMYFUNCTION("""COMPUTED_VALUE"""),0.0)</f>
        <v>0</v>
      </c>
      <c r="HU66">
        <f>IFERROR(__xludf.DUMMYFUNCTION("""COMPUTED_VALUE"""),0.0)</f>
        <v>0</v>
      </c>
      <c r="HV66">
        <f>IFERROR(__xludf.DUMMYFUNCTION("""COMPUTED_VALUE"""),0.0)</f>
        <v>0</v>
      </c>
      <c r="HW66">
        <f>IFERROR(__xludf.DUMMYFUNCTION("""COMPUTED_VALUE"""),0.0)</f>
        <v>0</v>
      </c>
      <c r="HX66">
        <f>IFERROR(__xludf.DUMMYFUNCTION("""COMPUTED_VALUE"""),0.0)</f>
        <v>0</v>
      </c>
      <c r="HY66">
        <f>IFERROR(__xludf.DUMMYFUNCTION("""COMPUTED_VALUE"""),0.0)</f>
        <v>0</v>
      </c>
      <c r="HZ66">
        <f>IFERROR(__xludf.DUMMYFUNCTION("""COMPUTED_VALUE"""),0.0)</f>
        <v>0</v>
      </c>
      <c r="IA66">
        <f>IFERROR(__xludf.DUMMYFUNCTION("""COMPUTED_VALUE"""),0.0)</f>
        <v>0</v>
      </c>
      <c r="IB66">
        <f>IFERROR(__xludf.DUMMYFUNCTION("""COMPUTED_VALUE"""),0.0)</f>
        <v>0</v>
      </c>
      <c r="IC66">
        <f>IFERROR(__xludf.DUMMYFUNCTION("""COMPUTED_VALUE"""),0.0)</f>
        <v>0</v>
      </c>
      <c r="ID66">
        <f>IFERROR(__xludf.DUMMYFUNCTION("""COMPUTED_VALUE"""),0.0)</f>
        <v>0</v>
      </c>
      <c r="IE66">
        <f>IFERROR(__xludf.DUMMYFUNCTION("""COMPUTED_VALUE"""),0.0)</f>
        <v>0</v>
      </c>
      <c r="IF66">
        <f>IFERROR(__xludf.DUMMYFUNCTION("""COMPUTED_VALUE"""),0.0)</f>
        <v>0</v>
      </c>
      <c r="IG66">
        <f>IFERROR(__xludf.DUMMYFUNCTION("""COMPUTED_VALUE"""),0.0)</f>
        <v>0</v>
      </c>
      <c r="IH66">
        <f>IFERROR(__xludf.DUMMYFUNCTION("""COMPUTED_VALUE"""),0.0)</f>
        <v>0</v>
      </c>
      <c r="II66">
        <f>IFERROR(__xludf.DUMMYFUNCTION("""COMPUTED_VALUE"""),0.0)</f>
        <v>0</v>
      </c>
      <c r="IJ66">
        <f>IFERROR(__xludf.DUMMYFUNCTION("""COMPUTED_VALUE"""),0.0)</f>
        <v>0</v>
      </c>
      <c r="IK66" t="str">
        <f>IFERROR(__xludf.DUMMYFUNCTION("""COMPUTED_VALUE"""),"x")</f>
        <v>x</v>
      </c>
      <c r="IL66">
        <f>IFERROR(__xludf.DUMMYFUNCTION("""COMPUTED_VALUE"""),0.0)</f>
        <v>0</v>
      </c>
      <c r="IM66">
        <f>IFERROR(__xludf.DUMMYFUNCTION("""COMPUTED_VALUE"""),0.0)</f>
        <v>0</v>
      </c>
      <c r="IN66">
        <f>IFERROR(__xludf.DUMMYFUNCTION("""COMPUTED_VALUE"""),0.0)</f>
        <v>0</v>
      </c>
      <c r="IO66">
        <f>IFERROR(__xludf.DUMMYFUNCTION("""COMPUTED_VALUE"""),0.0)</f>
        <v>0</v>
      </c>
      <c r="IP66">
        <f>IFERROR(__xludf.DUMMYFUNCTION("""COMPUTED_VALUE"""),0.0)</f>
        <v>0</v>
      </c>
      <c r="IQ66">
        <f>IFERROR(__xludf.DUMMYFUNCTION("""COMPUTED_VALUE"""),0.0)</f>
        <v>0</v>
      </c>
      <c r="IR66">
        <f>IFERROR(__xludf.DUMMYFUNCTION("""COMPUTED_VALUE"""),0.0)</f>
        <v>0</v>
      </c>
      <c r="IS66">
        <f>IFERROR(__xludf.DUMMYFUNCTION("""COMPUTED_VALUE"""),0.0)</f>
        <v>0</v>
      </c>
      <c r="IT66">
        <f>IFERROR(__xludf.DUMMYFUNCTION("""COMPUTED_VALUE"""),0.0)</f>
        <v>0</v>
      </c>
      <c r="IU66">
        <f>IFERROR(__xludf.DUMMYFUNCTION("""COMPUTED_VALUE"""),0.0)</f>
        <v>0</v>
      </c>
      <c r="IV66">
        <f>IFERROR(__xludf.DUMMYFUNCTION("""COMPUTED_VALUE"""),0.0)</f>
        <v>0</v>
      </c>
      <c r="IW66">
        <f>IFERROR(__xludf.DUMMYFUNCTION("""COMPUTED_VALUE"""),0.0)</f>
        <v>0</v>
      </c>
      <c r="IX66">
        <f>IFERROR(__xludf.DUMMYFUNCTION("""COMPUTED_VALUE"""),0.0)</f>
        <v>0</v>
      </c>
      <c r="IY66">
        <f>IFERROR(__xludf.DUMMYFUNCTION("""COMPUTED_VALUE"""),0.0)</f>
        <v>0</v>
      </c>
      <c r="IZ66">
        <f>IFERROR(__xludf.DUMMYFUNCTION("""COMPUTED_VALUE"""),0.0)</f>
        <v>0</v>
      </c>
      <c r="JA66">
        <f>IFERROR(__xludf.DUMMYFUNCTION("""COMPUTED_VALUE"""),0.0)</f>
        <v>0</v>
      </c>
      <c r="JB66">
        <f>IFERROR(__xludf.DUMMYFUNCTION("""COMPUTED_VALUE"""),0.0)</f>
        <v>0</v>
      </c>
      <c r="JC66">
        <f>IFERROR(__xludf.DUMMYFUNCTION("""COMPUTED_VALUE"""),0.0)</f>
        <v>0</v>
      </c>
      <c r="JD66">
        <f>IFERROR(__xludf.DUMMYFUNCTION("""COMPUTED_VALUE"""),0.0)</f>
        <v>0</v>
      </c>
      <c r="JE66">
        <f>IFERROR(__xludf.DUMMYFUNCTION("""COMPUTED_VALUE"""),0.0)</f>
        <v>0</v>
      </c>
      <c r="JF66">
        <f>IFERROR(__xludf.DUMMYFUNCTION("""COMPUTED_VALUE"""),0.0)</f>
        <v>0</v>
      </c>
      <c r="JG66">
        <f>IFERROR(__xludf.DUMMYFUNCTION("""COMPUTED_VALUE"""),0.0)</f>
        <v>0</v>
      </c>
      <c r="JH66">
        <f>IFERROR(__xludf.DUMMYFUNCTION("""COMPUTED_VALUE"""),0.0)</f>
        <v>0</v>
      </c>
      <c r="JI66">
        <f>IFERROR(__xludf.DUMMYFUNCTION("""COMPUTED_VALUE"""),0.0)</f>
        <v>0</v>
      </c>
      <c r="JJ66">
        <f>IFERROR(__xludf.DUMMYFUNCTION("""COMPUTED_VALUE"""),0.0)</f>
        <v>0</v>
      </c>
      <c r="JK66">
        <f>IFERROR(__xludf.DUMMYFUNCTION("""COMPUTED_VALUE"""),0.0)</f>
        <v>0</v>
      </c>
      <c r="JL66">
        <f>IFERROR(__xludf.DUMMYFUNCTION("""COMPUTED_VALUE"""),0.0)</f>
        <v>0</v>
      </c>
      <c r="JM66">
        <f>IFERROR(__xludf.DUMMYFUNCTION("""COMPUTED_VALUE"""),0.0)</f>
        <v>0</v>
      </c>
      <c r="JN66">
        <f>IFERROR(__xludf.DUMMYFUNCTION("""COMPUTED_VALUE"""),0.0)</f>
        <v>0</v>
      </c>
      <c r="JO66">
        <f>IFERROR(__xludf.DUMMYFUNCTION("""COMPUTED_VALUE"""),0.0)</f>
        <v>0</v>
      </c>
      <c r="JP66">
        <f>IFERROR(__xludf.DUMMYFUNCTION("""COMPUTED_VALUE"""),0.0)</f>
        <v>0</v>
      </c>
      <c r="JQ66">
        <f>IFERROR(__xludf.DUMMYFUNCTION("""COMPUTED_VALUE"""),0.0)</f>
        <v>0</v>
      </c>
      <c r="JR66">
        <f>IFERROR(__xludf.DUMMYFUNCTION("""COMPUTED_VALUE"""),0.0)</f>
        <v>0</v>
      </c>
      <c r="JS66" t="str">
        <f>IFERROR(__xludf.DUMMYFUNCTION("""COMPUTED_VALUE"""),"x")</f>
        <v>x</v>
      </c>
      <c r="JT66">
        <f>IFERROR(__xludf.DUMMYFUNCTION("""COMPUTED_VALUE"""),0.0)</f>
        <v>0</v>
      </c>
      <c r="JU66">
        <f>IFERROR(__xludf.DUMMYFUNCTION("""COMPUTED_VALUE"""),0.0)</f>
        <v>0</v>
      </c>
      <c r="JV66">
        <f>IFERROR(__xludf.DUMMYFUNCTION("""COMPUTED_VALUE"""),0.0)</f>
        <v>0</v>
      </c>
      <c r="JW66">
        <f>IFERROR(__xludf.DUMMYFUNCTION("""COMPUTED_VALUE"""),0.0)</f>
        <v>0</v>
      </c>
      <c r="JX66">
        <f>IFERROR(__xludf.DUMMYFUNCTION("""COMPUTED_VALUE"""),0.0)</f>
        <v>0</v>
      </c>
      <c r="JY66">
        <f>IFERROR(__xludf.DUMMYFUNCTION("""COMPUTED_VALUE"""),0.0)</f>
        <v>0</v>
      </c>
      <c r="JZ66">
        <f>IFERROR(__xludf.DUMMYFUNCTION("""COMPUTED_VALUE"""),0.0)</f>
        <v>0</v>
      </c>
      <c r="KA66">
        <f>IFERROR(__xludf.DUMMYFUNCTION("""COMPUTED_VALUE"""),0.0)</f>
        <v>0</v>
      </c>
      <c r="KB66">
        <f>IFERROR(__xludf.DUMMYFUNCTION("""COMPUTED_VALUE"""),0.0)</f>
        <v>0</v>
      </c>
      <c r="KC66">
        <f>IFERROR(__xludf.DUMMYFUNCTION("""COMPUTED_VALUE"""),0.0)</f>
        <v>0</v>
      </c>
      <c r="KD66">
        <f>IFERROR(__xludf.DUMMYFUNCTION("""COMPUTED_VALUE"""),0.0)</f>
        <v>0</v>
      </c>
      <c r="KE66">
        <f>IFERROR(__xludf.DUMMYFUNCTION("""COMPUTED_VALUE"""),0.0)</f>
        <v>0</v>
      </c>
      <c r="KF66">
        <f>IFERROR(__xludf.DUMMYFUNCTION("""COMPUTED_VALUE"""),0.0)</f>
        <v>0</v>
      </c>
      <c r="KG66">
        <f>IFERROR(__xludf.DUMMYFUNCTION("""COMPUTED_VALUE"""),0.0)</f>
        <v>0</v>
      </c>
      <c r="KH66">
        <f>IFERROR(__xludf.DUMMYFUNCTION("""COMPUTED_VALUE"""),0.0)</f>
        <v>0</v>
      </c>
      <c r="KI66">
        <f>IFERROR(__xludf.DUMMYFUNCTION("""COMPUTED_VALUE"""),0.0)</f>
        <v>0</v>
      </c>
      <c r="KJ66">
        <f>IFERROR(__xludf.DUMMYFUNCTION("""COMPUTED_VALUE"""),0.0)</f>
        <v>0</v>
      </c>
      <c r="KK66">
        <f>IFERROR(__xludf.DUMMYFUNCTION("""COMPUTED_VALUE"""),0.0)</f>
        <v>0</v>
      </c>
      <c r="KL66">
        <f>IFERROR(__xludf.DUMMYFUNCTION("""COMPUTED_VALUE"""),0.0)</f>
        <v>0</v>
      </c>
      <c r="KM66">
        <f>IFERROR(__xludf.DUMMYFUNCTION("""COMPUTED_VALUE"""),0.0)</f>
        <v>0</v>
      </c>
      <c r="KN66">
        <f>IFERROR(__xludf.DUMMYFUNCTION("""COMPUTED_VALUE"""),0.0)</f>
        <v>0</v>
      </c>
      <c r="KO66">
        <f>IFERROR(__xludf.DUMMYFUNCTION("""COMPUTED_VALUE"""),0.0)</f>
        <v>0</v>
      </c>
      <c r="KP66">
        <f>IFERROR(__xludf.DUMMYFUNCTION("""COMPUTED_VALUE"""),0.0)</f>
        <v>0</v>
      </c>
      <c r="KQ66">
        <f>IFERROR(__xludf.DUMMYFUNCTION("""COMPUTED_VALUE"""),0.0)</f>
        <v>0</v>
      </c>
      <c r="KR66">
        <f>IFERROR(__xludf.DUMMYFUNCTION("""COMPUTED_VALUE"""),0.0)</f>
        <v>0</v>
      </c>
      <c r="KS66">
        <f>IFERROR(__xludf.DUMMYFUNCTION("""COMPUTED_VALUE"""),0.0)</f>
        <v>0</v>
      </c>
      <c r="KT66">
        <f>IFERROR(__xludf.DUMMYFUNCTION("""COMPUTED_VALUE"""),0.0)</f>
        <v>0</v>
      </c>
      <c r="KU66">
        <f>IFERROR(__xludf.DUMMYFUNCTION("""COMPUTED_VALUE"""),0.0)</f>
        <v>0</v>
      </c>
      <c r="KV66">
        <f>IFERROR(__xludf.DUMMYFUNCTION("""COMPUTED_VALUE"""),0.0)</f>
        <v>0</v>
      </c>
      <c r="KW66">
        <f>IFERROR(__xludf.DUMMYFUNCTION("""COMPUTED_VALUE"""),0.0)</f>
        <v>0</v>
      </c>
      <c r="KX66">
        <f>IFERROR(__xludf.DUMMYFUNCTION("""COMPUTED_VALUE"""),0.0)</f>
        <v>0</v>
      </c>
      <c r="KY66">
        <f>IFERROR(__xludf.DUMMYFUNCTION("""COMPUTED_VALUE"""),0.0)</f>
        <v>0</v>
      </c>
      <c r="KZ66" t="str">
        <f>IFERROR(__xludf.DUMMYFUNCTION("""COMPUTED_VALUE"""),"x")</f>
        <v>x</v>
      </c>
      <c r="LA66">
        <f>IFERROR(__xludf.DUMMYFUNCTION("""COMPUTED_VALUE"""),1.0)</f>
        <v>1</v>
      </c>
      <c r="LB66">
        <f>IFERROR(__xludf.DUMMYFUNCTION("""COMPUTED_VALUE"""),1.0)</f>
        <v>1</v>
      </c>
      <c r="LC66">
        <f>IFERROR(__xludf.DUMMYFUNCTION("""COMPUTED_VALUE"""),1.0)</f>
        <v>1</v>
      </c>
      <c r="LD66">
        <f>IFERROR(__xludf.DUMMYFUNCTION("""COMPUTED_VALUE"""),1.0)</f>
        <v>1</v>
      </c>
      <c r="LE66">
        <f>IFERROR(__xludf.DUMMYFUNCTION("""COMPUTED_VALUE"""),1.0)</f>
        <v>1</v>
      </c>
      <c r="LF66">
        <f>IFERROR(__xludf.DUMMYFUNCTION("""COMPUTED_VALUE"""),1.0)</f>
        <v>1</v>
      </c>
      <c r="LG66">
        <f>IFERROR(__xludf.DUMMYFUNCTION("""COMPUTED_VALUE"""),1.0)</f>
        <v>1</v>
      </c>
      <c r="LH66">
        <f>IFERROR(__xludf.DUMMYFUNCTION("""COMPUTED_VALUE"""),1.0)</f>
        <v>1</v>
      </c>
      <c r="LI66">
        <f>IFERROR(__xludf.DUMMYFUNCTION("""COMPUTED_VALUE"""),1.0)</f>
        <v>1</v>
      </c>
      <c r="LJ66">
        <f>IFERROR(__xludf.DUMMYFUNCTION("""COMPUTED_VALUE"""),1.0)</f>
        <v>1</v>
      </c>
      <c r="LK66">
        <f>IFERROR(__xludf.DUMMYFUNCTION("""COMPUTED_VALUE"""),1.0)</f>
        <v>1</v>
      </c>
      <c r="LL66">
        <f>IFERROR(__xludf.DUMMYFUNCTION("""COMPUTED_VALUE"""),1.0)</f>
        <v>1</v>
      </c>
      <c r="LM66">
        <f>IFERROR(__xludf.DUMMYFUNCTION("""COMPUTED_VALUE"""),1.0)</f>
        <v>1</v>
      </c>
      <c r="LN66">
        <f>IFERROR(__xludf.DUMMYFUNCTION("""COMPUTED_VALUE"""),1.0)</f>
        <v>1</v>
      </c>
      <c r="LO66">
        <f>IFERROR(__xludf.DUMMYFUNCTION("""COMPUTED_VALUE"""),1.0)</f>
        <v>1</v>
      </c>
      <c r="LP66">
        <f>IFERROR(__xludf.DUMMYFUNCTION("""COMPUTED_VALUE"""),1.0)</f>
        <v>1</v>
      </c>
      <c r="LQ66" t="str">
        <f>IFERROR(__xludf.DUMMYFUNCTION("""COMPUTED_VALUE"""),"x")</f>
        <v>x</v>
      </c>
      <c r="LR66">
        <f>IFERROR(__xludf.DUMMYFUNCTION("""COMPUTED_VALUE"""),0.0)</f>
        <v>0</v>
      </c>
      <c r="LS66">
        <f>IFERROR(__xludf.DUMMYFUNCTION("""COMPUTED_VALUE"""),0.0)</f>
        <v>0</v>
      </c>
      <c r="LT66">
        <f>IFERROR(__xludf.DUMMYFUNCTION("""COMPUTED_VALUE"""),0.0)</f>
        <v>0</v>
      </c>
      <c r="LU66">
        <f>IFERROR(__xludf.DUMMYFUNCTION("""COMPUTED_VALUE"""),0.0)</f>
        <v>0</v>
      </c>
      <c r="LV66">
        <f>IFERROR(__xludf.DUMMYFUNCTION("""COMPUTED_VALUE"""),0.0)</f>
        <v>0</v>
      </c>
      <c r="LW66">
        <f>IFERROR(__xludf.DUMMYFUNCTION("""COMPUTED_VALUE"""),0.0)</f>
        <v>0</v>
      </c>
      <c r="LX66">
        <f>IFERROR(__xludf.DUMMYFUNCTION("""COMPUTED_VALUE"""),0.0)</f>
        <v>0</v>
      </c>
      <c r="LY66">
        <f>IFERROR(__xludf.DUMMYFUNCTION("""COMPUTED_VALUE"""),0.0)</f>
        <v>0</v>
      </c>
      <c r="LZ66">
        <f>IFERROR(__xludf.DUMMYFUNCTION("""COMPUTED_VALUE"""),0.0)</f>
        <v>0</v>
      </c>
      <c r="MA66">
        <f>IFERROR(__xludf.DUMMYFUNCTION("""COMPUTED_VALUE"""),0.0)</f>
        <v>0</v>
      </c>
      <c r="MB66">
        <f>IFERROR(__xludf.DUMMYFUNCTION("""COMPUTED_VALUE"""),0.0)</f>
        <v>0</v>
      </c>
      <c r="MC66">
        <f>IFERROR(__xludf.DUMMYFUNCTION("""COMPUTED_VALUE"""),0.0)</f>
        <v>0</v>
      </c>
      <c r="MD66">
        <f>IFERROR(__xludf.DUMMYFUNCTION("""COMPUTED_VALUE"""),0.0)</f>
        <v>0</v>
      </c>
      <c r="ME66">
        <f>IFERROR(__xludf.DUMMYFUNCTION("""COMPUTED_VALUE"""),0.0)</f>
        <v>0</v>
      </c>
      <c r="MF66">
        <f>IFERROR(__xludf.DUMMYFUNCTION("""COMPUTED_VALUE"""),0.0)</f>
        <v>0</v>
      </c>
      <c r="MG66">
        <f>IFERROR(__xludf.DUMMYFUNCTION("""COMPUTED_VALUE"""),0.0)</f>
        <v>0</v>
      </c>
      <c r="MH66">
        <f>IFERROR(__xludf.DUMMYFUNCTION("""COMPUTED_VALUE"""),0.0)</f>
        <v>0</v>
      </c>
      <c r="MI66">
        <f>IFERROR(__xludf.DUMMYFUNCTION("""COMPUTED_VALUE"""),0.0)</f>
        <v>0</v>
      </c>
      <c r="MJ66">
        <f>IFERROR(__xludf.DUMMYFUNCTION("""COMPUTED_VALUE"""),0.0)</f>
        <v>0</v>
      </c>
      <c r="MK66">
        <f>IFERROR(__xludf.DUMMYFUNCTION("""COMPUTED_VALUE"""),0.0)</f>
        <v>0</v>
      </c>
      <c r="ML66">
        <f>IFERROR(__xludf.DUMMYFUNCTION("""COMPUTED_VALUE"""),0.0)</f>
        <v>0</v>
      </c>
      <c r="MM66">
        <f>IFERROR(__xludf.DUMMYFUNCTION("""COMPUTED_VALUE"""),0.0)</f>
        <v>0</v>
      </c>
      <c r="MN66">
        <f>IFERROR(__xludf.DUMMYFUNCTION("""COMPUTED_VALUE"""),0.0)</f>
        <v>0</v>
      </c>
      <c r="MO66">
        <f>IFERROR(__xludf.DUMMYFUNCTION("""COMPUTED_VALUE"""),0.0)</f>
        <v>0</v>
      </c>
      <c r="MP66">
        <f>IFERROR(__xludf.DUMMYFUNCTION("""COMPUTED_VALUE"""),0.0)</f>
        <v>0</v>
      </c>
      <c r="MQ66">
        <f>IFERROR(__xludf.DUMMYFUNCTION("""COMPUTED_VALUE"""),0.0)</f>
        <v>0</v>
      </c>
      <c r="MR66">
        <f>IFERROR(__xludf.DUMMYFUNCTION("""COMPUTED_VALUE"""),0.0)</f>
        <v>0</v>
      </c>
      <c r="MS66">
        <f>IFERROR(__xludf.DUMMYFUNCTION("""COMPUTED_VALUE"""),0.0)</f>
        <v>0</v>
      </c>
      <c r="MT66" t="str">
        <f>IFERROR(__xludf.DUMMYFUNCTION("""COMPUTED_VALUE"""),"x")</f>
        <v>x</v>
      </c>
      <c r="MU66">
        <f>IFERROR(__xludf.DUMMYFUNCTION("""COMPUTED_VALUE"""),0.0)</f>
        <v>0</v>
      </c>
      <c r="MV66">
        <f>IFERROR(__xludf.DUMMYFUNCTION("""COMPUTED_VALUE"""),0.0)</f>
        <v>0</v>
      </c>
      <c r="MW66">
        <f>IFERROR(__xludf.DUMMYFUNCTION("""COMPUTED_VALUE"""),0.0)</f>
        <v>0</v>
      </c>
      <c r="MX66">
        <f>IFERROR(__xludf.DUMMYFUNCTION("""COMPUTED_VALUE"""),0.0)</f>
        <v>0</v>
      </c>
      <c r="MY66">
        <f>IFERROR(__xludf.DUMMYFUNCTION("""COMPUTED_VALUE"""),0.0)</f>
        <v>0</v>
      </c>
      <c r="MZ66">
        <f>IFERROR(__xludf.DUMMYFUNCTION("""COMPUTED_VALUE"""),0.0)</f>
        <v>0</v>
      </c>
      <c r="NA66">
        <f>IFERROR(__xludf.DUMMYFUNCTION("""COMPUTED_VALUE"""),0.0)</f>
        <v>0</v>
      </c>
      <c r="NB66">
        <f>IFERROR(__xludf.DUMMYFUNCTION("""COMPUTED_VALUE"""),0.0)</f>
        <v>0</v>
      </c>
      <c r="NC66">
        <f>IFERROR(__xludf.DUMMYFUNCTION("""COMPUTED_VALUE"""),0.0)</f>
        <v>0</v>
      </c>
      <c r="ND66">
        <f>IFERROR(__xludf.DUMMYFUNCTION("""COMPUTED_VALUE"""),0.0)</f>
        <v>0</v>
      </c>
      <c r="NE66">
        <f>IFERROR(__xludf.DUMMYFUNCTION("""COMPUTED_VALUE"""),0.0)</f>
        <v>0</v>
      </c>
      <c r="NF66">
        <f>IFERROR(__xludf.DUMMYFUNCTION("""COMPUTED_VALUE"""),0.0)</f>
        <v>0</v>
      </c>
      <c r="NG66">
        <f>IFERROR(__xludf.DUMMYFUNCTION("""COMPUTED_VALUE"""),0.0)</f>
        <v>0</v>
      </c>
      <c r="NH66">
        <f>IFERROR(__xludf.DUMMYFUNCTION("""COMPUTED_VALUE"""),0.0)</f>
        <v>0</v>
      </c>
      <c r="NI66">
        <f>IFERROR(__xludf.DUMMYFUNCTION("""COMPUTED_VALUE"""),0.0)</f>
        <v>0</v>
      </c>
      <c r="NJ66">
        <f>IFERROR(__xludf.DUMMYFUNCTION("""COMPUTED_VALUE"""),0.0)</f>
        <v>0</v>
      </c>
      <c r="NK66">
        <f>IFERROR(__xludf.DUMMYFUNCTION("""COMPUTED_VALUE"""),0.0)</f>
        <v>0</v>
      </c>
      <c r="NL66">
        <f>IFERROR(__xludf.DUMMYFUNCTION("""COMPUTED_VALUE"""),0.0)</f>
        <v>0</v>
      </c>
      <c r="NM66">
        <f>IFERROR(__xludf.DUMMYFUNCTION("""COMPUTED_VALUE"""),0.0)</f>
        <v>0</v>
      </c>
      <c r="NN66">
        <f>IFERROR(__xludf.DUMMYFUNCTION("""COMPUTED_VALUE"""),0.0)</f>
        <v>0</v>
      </c>
      <c r="NO66">
        <f>IFERROR(__xludf.DUMMYFUNCTION("""COMPUTED_VALUE"""),0.0)</f>
        <v>0</v>
      </c>
      <c r="NP66">
        <f>IFERROR(__xludf.DUMMYFUNCTION("""COMPUTED_VALUE"""),0.0)</f>
        <v>0</v>
      </c>
      <c r="NQ66">
        <f>IFERROR(__xludf.DUMMYFUNCTION("""COMPUTED_VALUE"""),0.0)</f>
        <v>0</v>
      </c>
      <c r="NR66">
        <f>IFERROR(__xludf.DUMMYFUNCTION("""COMPUTED_VALUE"""),0.0)</f>
        <v>0</v>
      </c>
    </row>
    <row r="67" ht="15.75" customHeight="1">
      <c r="A67">
        <f>IFERROR(__xludf.DUMMYFUNCTION("""COMPUTED_VALUE"""),66.0)</f>
        <v>66</v>
      </c>
      <c r="B67" t="str">
        <f>IFERROR(__xludf.DUMMYFUNCTION("""COMPUTED_VALUE"""),"Lazar_Mancic")</f>
        <v>Lazar_Mancic</v>
      </c>
      <c r="C67" t="str">
        <f>IFERROR(__xludf.DUMMYFUNCTION("""COMPUTED_VALUE"""),"Lazar")</f>
        <v>Lazar</v>
      </c>
      <c r="D67" t="str">
        <f>IFERROR(__xludf.DUMMYFUNCTION("""COMPUTED_VALUE"""),"Mančić")</f>
        <v>Mančić</v>
      </c>
      <c r="E67">
        <f>IFERROR(__xludf.DUMMYFUNCTION("""COMPUTED_VALUE"""),100.0)</f>
        <v>100</v>
      </c>
      <c r="F67" t="str">
        <f>IFERROR(__xludf.DUMMYFUNCTION("""COMPUTED_VALUE"""),"ODOBREN")</f>
        <v>ODOBREN</v>
      </c>
      <c r="G67" t="str">
        <f>IFERROR(__xludf.DUMMYFUNCTION("""COMPUTED_VALUE"""),"Pirot")</f>
        <v>Pirot</v>
      </c>
      <c r="H67" t="str">
        <f>IFERROR(__xludf.DUMMYFUNCTION("""COMPUTED_VALUE"""),"Tehnička škola")</f>
        <v>Tehnička škola</v>
      </c>
      <c r="I67" t="str">
        <f>IFERROR(__xludf.DUMMYFUNCTION("""COMPUTED_VALUE"""),"II")</f>
        <v>II</v>
      </c>
      <c r="J67" t="str">
        <f>IFERROR(__xludf.DUMMYFUNCTION("""COMPUTED_VALUE"""),"B")</f>
        <v>B</v>
      </c>
      <c r="K67" t="str">
        <f>IFERROR(__xludf.DUMMYFUNCTION("""COMPUTED_VALUE"""),"Boban Blagojević")</f>
        <v>Boban Blagojević</v>
      </c>
      <c r="L67" t="str">
        <f>IFERROR(__xludf.DUMMYFUNCTION("""COMPUTED_VALUE"""),"x")</f>
        <v>x</v>
      </c>
      <c r="M67">
        <f>IFERROR(__xludf.DUMMYFUNCTION("""COMPUTED_VALUE"""),100.0)</f>
        <v>100</v>
      </c>
      <c r="N67" t="str">
        <f>IFERROR(__xludf.DUMMYFUNCTION("""COMPUTED_VALUE"""),"-")</f>
        <v>-</v>
      </c>
      <c r="O67" t="str">
        <f>IFERROR(__xludf.DUMMYFUNCTION("""COMPUTED_VALUE"""),"-")</f>
        <v>-</v>
      </c>
      <c r="P67" t="str">
        <f>IFERROR(__xludf.DUMMYFUNCTION("""COMPUTED_VALUE"""),"-")</f>
        <v>-</v>
      </c>
      <c r="Q67" t="str">
        <f>IFERROR(__xludf.DUMMYFUNCTION("""COMPUTED_VALUE"""),"-")</f>
        <v>-</v>
      </c>
      <c r="R67" t="str">
        <f>IFERROR(__xludf.DUMMYFUNCTION("""COMPUTED_VALUE"""),"-")</f>
        <v>-</v>
      </c>
      <c r="S67" t="str">
        <f>IFERROR(__xludf.DUMMYFUNCTION("""COMPUTED_VALUE"""),"x")</f>
        <v>x</v>
      </c>
      <c r="T67" t="str">
        <f>IFERROR(__xludf.DUMMYFUNCTION("""COMPUTED_VALUE"""),"x")</f>
        <v>x</v>
      </c>
      <c r="U67" t="str">
        <f>IFERROR(__xludf.DUMMYFUNCTION("""COMPUTED_VALUE"""),"OK")</f>
        <v>OK</v>
      </c>
      <c r="V67" t="str">
        <f>IFERROR(__xludf.DUMMYFUNCTION("""COMPUTED_VALUE"""),"OK")</f>
        <v>OK</v>
      </c>
      <c r="W67" t="str">
        <f>IFERROR(__xludf.DUMMYFUNCTION("""COMPUTED_VALUE"""),"OK")</f>
        <v>OK</v>
      </c>
      <c r="X67" t="str">
        <f>IFERROR(__xludf.DUMMYFUNCTION("""COMPUTED_VALUE"""),"OK")</f>
        <v>OK</v>
      </c>
      <c r="Y67" t="str">
        <f>IFERROR(__xludf.DUMMYFUNCTION("""COMPUTED_VALUE"""),"OK")</f>
        <v>OK</v>
      </c>
      <c r="Z67" t="str">
        <f>IFERROR(__xludf.DUMMYFUNCTION("""COMPUTED_VALUE"""),"OK")</f>
        <v>OK</v>
      </c>
      <c r="AA67" t="str">
        <f>IFERROR(__xludf.DUMMYFUNCTION("""COMPUTED_VALUE"""),"OK")</f>
        <v>OK</v>
      </c>
      <c r="AB67" t="str">
        <f>IFERROR(__xludf.DUMMYFUNCTION("""COMPUTED_VALUE"""),"OK")</f>
        <v>OK</v>
      </c>
      <c r="AC67" t="str">
        <f>IFERROR(__xludf.DUMMYFUNCTION("""COMPUTED_VALUE"""),"OK")</f>
        <v>OK</v>
      </c>
      <c r="AD67" t="str">
        <f>IFERROR(__xludf.DUMMYFUNCTION("""COMPUTED_VALUE"""),"OK")</f>
        <v>OK</v>
      </c>
      <c r="AE67" t="str">
        <f>IFERROR(__xludf.DUMMYFUNCTION("""COMPUTED_VALUE"""),"OK")</f>
        <v>OK</v>
      </c>
      <c r="AF67" t="str">
        <f>IFERROR(__xludf.DUMMYFUNCTION("""COMPUTED_VALUE"""),"OK")</f>
        <v>OK</v>
      </c>
      <c r="AG67" t="str">
        <f>IFERROR(__xludf.DUMMYFUNCTION("""COMPUTED_VALUE"""),"OK")</f>
        <v>OK</v>
      </c>
      <c r="AH67" t="str">
        <f>IFERROR(__xludf.DUMMYFUNCTION("""COMPUTED_VALUE"""),"OK")</f>
        <v>OK</v>
      </c>
      <c r="AI67" t="str">
        <f>IFERROR(__xludf.DUMMYFUNCTION("""COMPUTED_VALUE"""),"OK")</f>
        <v>OK</v>
      </c>
      <c r="AJ67" t="str">
        <f>IFERROR(__xludf.DUMMYFUNCTION("""COMPUTED_VALUE"""),"OK")</f>
        <v>OK</v>
      </c>
      <c r="AK67" t="str">
        <f>IFERROR(__xludf.DUMMYFUNCTION("""COMPUTED_VALUE"""),"OK")</f>
        <v>OK</v>
      </c>
      <c r="AL67" t="str">
        <f>IFERROR(__xludf.DUMMYFUNCTION("""COMPUTED_VALUE"""),"OK")</f>
        <v>OK</v>
      </c>
      <c r="AM67" t="str">
        <f>IFERROR(__xludf.DUMMYFUNCTION("""COMPUTED_VALUE"""),"OK")</f>
        <v>OK</v>
      </c>
      <c r="AN67" t="str">
        <f>IFERROR(__xludf.DUMMYFUNCTION("""COMPUTED_VALUE"""),"OK")</f>
        <v>OK</v>
      </c>
      <c r="AO67" t="str">
        <f>IFERROR(__xludf.DUMMYFUNCTION("""COMPUTED_VALUE"""),"OK")</f>
        <v>OK</v>
      </c>
      <c r="AP67" t="str">
        <f>IFERROR(__xludf.DUMMYFUNCTION("""COMPUTED_VALUE"""),"OK")</f>
        <v>OK</v>
      </c>
      <c r="AQ67" t="str">
        <f>IFERROR(__xludf.DUMMYFUNCTION("""COMPUTED_VALUE"""),"OK")</f>
        <v>OK</v>
      </c>
      <c r="AR67" t="str">
        <f>IFERROR(__xludf.DUMMYFUNCTION("""COMPUTED_VALUE"""),"OK")</f>
        <v>OK</v>
      </c>
      <c r="AS67" t="str">
        <f>IFERROR(__xludf.DUMMYFUNCTION("""COMPUTED_VALUE"""),"OK")</f>
        <v>OK</v>
      </c>
      <c r="AT67" t="str">
        <f>IFERROR(__xludf.DUMMYFUNCTION("""COMPUTED_VALUE"""),"OK")</f>
        <v>OK</v>
      </c>
      <c r="AU67" t="str">
        <f>IFERROR(__xludf.DUMMYFUNCTION("""COMPUTED_VALUE"""),"OK")</f>
        <v>OK</v>
      </c>
      <c r="AV67" t="str">
        <f>IFERROR(__xludf.DUMMYFUNCTION("""COMPUTED_VALUE"""),"OK")</f>
        <v>OK</v>
      </c>
      <c r="AW67" t="str">
        <f>IFERROR(__xludf.DUMMYFUNCTION("""COMPUTED_VALUE"""),"OK")</f>
        <v>OK</v>
      </c>
      <c r="AX67" t="str">
        <f>IFERROR(__xludf.DUMMYFUNCTION("""COMPUTED_VALUE"""),"OK")</f>
        <v>OK</v>
      </c>
      <c r="AY67" t="str">
        <f>IFERROR(__xludf.DUMMYFUNCTION("""COMPUTED_VALUE"""),"OK")</f>
        <v>OK</v>
      </c>
      <c r="AZ67" t="str">
        <f>IFERROR(__xludf.DUMMYFUNCTION("""COMPUTED_VALUE"""),"OK")</f>
        <v>OK</v>
      </c>
      <c r="BA67" t="str">
        <f>IFERROR(__xludf.DUMMYFUNCTION("""COMPUTED_VALUE"""),"OK")</f>
        <v>OK</v>
      </c>
      <c r="BB67" t="str">
        <f>IFERROR(__xludf.DUMMYFUNCTION("""COMPUTED_VALUE"""),"OK")</f>
        <v>OK</v>
      </c>
      <c r="BC67" t="str">
        <f>IFERROR(__xludf.DUMMYFUNCTION("""COMPUTED_VALUE"""),"OK")</f>
        <v>OK</v>
      </c>
      <c r="BD67" t="str">
        <f>IFERROR(__xludf.DUMMYFUNCTION("""COMPUTED_VALUE"""),"OK")</f>
        <v>OK</v>
      </c>
      <c r="BE67" t="str">
        <f>IFERROR(__xludf.DUMMYFUNCTION("""COMPUTED_VALUE"""),"OK")</f>
        <v>OK</v>
      </c>
      <c r="BF67" t="str">
        <f>IFERROR(__xludf.DUMMYFUNCTION("""COMPUTED_VALUE"""),"OK")</f>
        <v>OK</v>
      </c>
      <c r="BG67" t="str">
        <f>IFERROR(__xludf.DUMMYFUNCTION("""COMPUTED_VALUE"""),"OK")</f>
        <v>OK</v>
      </c>
      <c r="BH67" t="str">
        <f>IFERROR(__xludf.DUMMYFUNCTION("""COMPUTED_VALUE"""),"OK")</f>
        <v>OK</v>
      </c>
      <c r="BI67" t="str">
        <f>IFERROR(__xludf.DUMMYFUNCTION("""COMPUTED_VALUE"""),"OK")</f>
        <v>OK</v>
      </c>
      <c r="BJ67" t="str">
        <f>IFERROR(__xludf.DUMMYFUNCTION("""COMPUTED_VALUE"""),"OK")</f>
        <v>OK</v>
      </c>
      <c r="BK67" t="str">
        <f>IFERROR(__xludf.DUMMYFUNCTION("""COMPUTED_VALUE"""),"x")</f>
        <v>x</v>
      </c>
      <c r="BL67" t="str">
        <f>IFERROR(__xludf.DUMMYFUNCTION("""COMPUTED_VALUE"""),"-")</f>
        <v>-</v>
      </c>
      <c r="BM67" t="str">
        <f>IFERROR(__xludf.DUMMYFUNCTION("""COMPUTED_VALUE"""),"-")</f>
        <v>-</v>
      </c>
      <c r="BN67" t="str">
        <f>IFERROR(__xludf.DUMMYFUNCTION("""COMPUTED_VALUE"""),"-")</f>
        <v>-</v>
      </c>
      <c r="BO67" t="str">
        <f>IFERROR(__xludf.DUMMYFUNCTION("""COMPUTED_VALUE"""),"-")</f>
        <v>-</v>
      </c>
      <c r="BP67" t="str">
        <f>IFERROR(__xludf.DUMMYFUNCTION("""COMPUTED_VALUE"""),"-")</f>
        <v>-</v>
      </c>
      <c r="BQ67" t="str">
        <f>IFERROR(__xludf.DUMMYFUNCTION("""COMPUTED_VALUE"""),"-")</f>
        <v>-</v>
      </c>
      <c r="BR67" t="str">
        <f>IFERROR(__xludf.DUMMYFUNCTION("""COMPUTED_VALUE"""),"-")</f>
        <v>-</v>
      </c>
      <c r="BS67" t="str">
        <f>IFERROR(__xludf.DUMMYFUNCTION("""COMPUTED_VALUE"""),"-")</f>
        <v>-</v>
      </c>
      <c r="BT67" t="str">
        <f>IFERROR(__xludf.DUMMYFUNCTION("""COMPUTED_VALUE"""),"-")</f>
        <v>-</v>
      </c>
      <c r="BU67" t="str">
        <f>IFERROR(__xludf.DUMMYFUNCTION("""COMPUTED_VALUE"""),"-")</f>
        <v>-</v>
      </c>
      <c r="BV67" t="str">
        <f>IFERROR(__xludf.DUMMYFUNCTION("""COMPUTED_VALUE"""),"-")</f>
        <v>-</v>
      </c>
      <c r="BW67" t="str">
        <f>IFERROR(__xludf.DUMMYFUNCTION("""COMPUTED_VALUE"""),"-")</f>
        <v>-</v>
      </c>
      <c r="BX67" t="str">
        <f>IFERROR(__xludf.DUMMYFUNCTION("""COMPUTED_VALUE"""),"-")</f>
        <v>-</v>
      </c>
      <c r="BY67" t="str">
        <f>IFERROR(__xludf.DUMMYFUNCTION("""COMPUTED_VALUE"""),"-")</f>
        <v>-</v>
      </c>
      <c r="BZ67" t="str">
        <f>IFERROR(__xludf.DUMMYFUNCTION("""COMPUTED_VALUE"""),"-")</f>
        <v>-</v>
      </c>
      <c r="CA67" t="str">
        <f>IFERROR(__xludf.DUMMYFUNCTION("""COMPUTED_VALUE"""),"-")</f>
        <v>-</v>
      </c>
      <c r="CB67" t="str">
        <f>IFERROR(__xludf.DUMMYFUNCTION("""COMPUTED_VALUE"""),"-")</f>
        <v>-</v>
      </c>
      <c r="CC67" t="str">
        <f>IFERROR(__xludf.DUMMYFUNCTION("""COMPUTED_VALUE"""),"-")</f>
        <v>-</v>
      </c>
      <c r="CD67" t="str">
        <f>IFERROR(__xludf.DUMMYFUNCTION("""COMPUTED_VALUE"""),"-")</f>
        <v>-</v>
      </c>
      <c r="CE67" t="str">
        <f>IFERROR(__xludf.DUMMYFUNCTION("""COMPUTED_VALUE"""),"-")</f>
        <v>-</v>
      </c>
      <c r="CF67" t="str">
        <f>IFERROR(__xludf.DUMMYFUNCTION("""COMPUTED_VALUE"""),"-")</f>
        <v>-</v>
      </c>
      <c r="CG67" t="str">
        <f>IFERROR(__xludf.DUMMYFUNCTION("""COMPUTED_VALUE"""),"-")</f>
        <v>-</v>
      </c>
      <c r="CH67" t="str">
        <f>IFERROR(__xludf.DUMMYFUNCTION("""COMPUTED_VALUE"""),"-")</f>
        <v>-</v>
      </c>
      <c r="CI67" t="str">
        <f>IFERROR(__xludf.DUMMYFUNCTION("""COMPUTED_VALUE"""),"-")</f>
        <v>-</v>
      </c>
      <c r="CJ67" t="str">
        <f>IFERROR(__xludf.DUMMYFUNCTION("""COMPUTED_VALUE"""),"-")</f>
        <v>-</v>
      </c>
      <c r="CK67" t="str">
        <f>IFERROR(__xludf.DUMMYFUNCTION("""COMPUTED_VALUE"""),"-")</f>
        <v>-</v>
      </c>
      <c r="CL67" t="str">
        <f>IFERROR(__xludf.DUMMYFUNCTION("""COMPUTED_VALUE"""),"-")</f>
        <v>-</v>
      </c>
      <c r="CM67" t="str">
        <f>IFERROR(__xludf.DUMMYFUNCTION("""COMPUTED_VALUE"""),"-")</f>
        <v>-</v>
      </c>
      <c r="CN67" t="str">
        <f>IFERROR(__xludf.DUMMYFUNCTION("""COMPUTED_VALUE"""),"-")</f>
        <v>-</v>
      </c>
      <c r="CO67" t="str">
        <f>IFERROR(__xludf.DUMMYFUNCTION("""COMPUTED_VALUE"""),"-")</f>
        <v>-</v>
      </c>
      <c r="CP67" t="str">
        <f>IFERROR(__xludf.DUMMYFUNCTION("""COMPUTED_VALUE"""),"-")</f>
        <v>-</v>
      </c>
      <c r="CQ67" t="str">
        <f>IFERROR(__xludf.DUMMYFUNCTION("""COMPUTED_VALUE"""),"-")</f>
        <v>-</v>
      </c>
      <c r="CR67" t="str">
        <f>IFERROR(__xludf.DUMMYFUNCTION("""COMPUTED_VALUE"""),"-")</f>
        <v>-</v>
      </c>
      <c r="CS67" t="str">
        <f>IFERROR(__xludf.DUMMYFUNCTION("""COMPUTED_VALUE"""),"x")</f>
        <v>x</v>
      </c>
      <c r="CT67" t="str">
        <f>IFERROR(__xludf.DUMMYFUNCTION("""COMPUTED_VALUE"""),"-")</f>
        <v>-</v>
      </c>
      <c r="CU67" t="str">
        <f>IFERROR(__xludf.DUMMYFUNCTION("""COMPUTED_VALUE"""),"-")</f>
        <v>-</v>
      </c>
      <c r="CV67" t="str">
        <f>IFERROR(__xludf.DUMMYFUNCTION("""COMPUTED_VALUE"""),"-")</f>
        <v>-</v>
      </c>
      <c r="CW67" t="str">
        <f>IFERROR(__xludf.DUMMYFUNCTION("""COMPUTED_VALUE"""),"-")</f>
        <v>-</v>
      </c>
      <c r="CX67" t="str">
        <f>IFERROR(__xludf.DUMMYFUNCTION("""COMPUTED_VALUE"""),"-")</f>
        <v>-</v>
      </c>
      <c r="CY67" t="str">
        <f>IFERROR(__xludf.DUMMYFUNCTION("""COMPUTED_VALUE"""),"-")</f>
        <v>-</v>
      </c>
      <c r="CZ67" t="str">
        <f>IFERROR(__xludf.DUMMYFUNCTION("""COMPUTED_VALUE"""),"-")</f>
        <v>-</v>
      </c>
      <c r="DA67" t="str">
        <f>IFERROR(__xludf.DUMMYFUNCTION("""COMPUTED_VALUE"""),"-")</f>
        <v>-</v>
      </c>
      <c r="DB67" t="str">
        <f>IFERROR(__xludf.DUMMYFUNCTION("""COMPUTED_VALUE"""),"-")</f>
        <v>-</v>
      </c>
      <c r="DC67" t="str">
        <f>IFERROR(__xludf.DUMMYFUNCTION("""COMPUTED_VALUE"""),"-")</f>
        <v>-</v>
      </c>
      <c r="DD67" t="str">
        <f>IFERROR(__xludf.DUMMYFUNCTION("""COMPUTED_VALUE"""),"-")</f>
        <v>-</v>
      </c>
      <c r="DE67" t="str">
        <f>IFERROR(__xludf.DUMMYFUNCTION("""COMPUTED_VALUE"""),"-")</f>
        <v>-</v>
      </c>
      <c r="DF67" t="str">
        <f>IFERROR(__xludf.DUMMYFUNCTION("""COMPUTED_VALUE"""),"-")</f>
        <v>-</v>
      </c>
      <c r="DG67" t="str">
        <f>IFERROR(__xludf.DUMMYFUNCTION("""COMPUTED_VALUE"""),"-")</f>
        <v>-</v>
      </c>
      <c r="DH67" t="str">
        <f>IFERROR(__xludf.DUMMYFUNCTION("""COMPUTED_VALUE"""),"-")</f>
        <v>-</v>
      </c>
      <c r="DI67" t="str">
        <f>IFERROR(__xludf.DUMMYFUNCTION("""COMPUTED_VALUE"""),"-")</f>
        <v>-</v>
      </c>
      <c r="DJ67" t="str">
        <f>IFERROR(__xludf.DUMMYFUNCTION("""COMPUTED_VALUE"""),"-")</f>
        <v>-</v>
      </c>
      <c r="DK67" t="str">
        <f>IFERROR(__xludf.DUMMYFUNCTION("""COMPUTED_VALUE"""),"-")</f>
        <v>-</v>
      </c>
      <c r="DL67" t="str">
        <f>IFERROR(__xludf.DUMMYFUNCTION("""COMPUTED_VALUE"""),"-")</f>
        <v>-</v>
      </c>
      <c r="DM67" t="str">
        <f>IFERROR(__xludf.DUMMYFUNCTION("""COMPUTED_VALUE"""),"-")</f>
        <v>-</v>
      </c>
      <c r="DN67" t="str">
        <f>IFERROR(__xludf.DUMMYFUNCTION("""COMPUTED_VALUE"""),"-")</f>
        <v>-</v>
      </c>
      <c r="DO67" t="str">
        <f>IFERROR(__xludf.DUMMYFUNCTION("""COMPUTED_VALUE"""),"-")</f>
        <v>-</v>
      </c>
      <c r="DP67" t="str">
        <f>IFERROR(__xludf.DUMMYFUNCTION("""COMPUTED_VALUE"""),"-")</f>
        <v>-</v>
      </c>
      <c r="DQ67" t="str">
        <f>IFERROR(__xludf.DUMMYFUNCTION("""COMPUTED_VALUE"""),"-")</f>
        <v>-</v>
      </c>
      <c r="DR67" t="str">
        <f>IFERROR(__xludf.DUMMYFUNCTION("""COMPUTED_VALUE"""),"-")</f>
        <v>-</v>
      </c>
      <c r="DS67" t="str">
        <f>IFERROR(__xludf.DUMMYFUNCTION("""COMPUTED_VALUE"""),"-")</f>
        <v>-</v>
      </c>
      <c r="DT67" t="str">
        <f>IFERROR(__xludf.DUMMYFUNCTION("""COMPUTED_VALUE"""),"-")</f>
        <v>-</v>
      </c>
      <c r="DU67" t="str">
        <f>IFERROR(__xludf.DUMMYFUNCTION("""COMPUTED_VALUE"""),"-")</f>
        <v>-</v>
      </c>
      <c r="DV67" t="str">
        <f>IFERROR(__xludf.DUMMYFUNCTION("""COMPUTED_VALUE"""),"-")</f>
        <v>-</v>
      </c>
      <c r="DW67" t="str">
        <f>IFERROR(__xludf.DUMMYFUNCTION("""COMPUTED_VALUE"""),"-")</f>
        <v>-</v>
      </c>
      <c r="DX67" t="str">
        <f>IFERROR(__xludf.DUMMYFUNCTION("""COMPUTED_VALUE"""),"-")</f>
        <v>-</v>
      </c>
      <c r="DY67" t="str">
        <f>IFERROR(__xludf.DUMMYFUNCTION("""COMPUTED_VALUE"""),"-")</f>
        <v>-</v>
      </c>
      <c r="DZ67" t="str">
        <f>IFERROR(__xludf.DUMMYFUNCTION("""COMPUTED_VALUE"""),"x")</f>
        <v>x</v>
      </c>
      <c r="EA67" t="str">
        <f>IFERROR(__xludf.DUMMYFUNCTION("""COMPUTED_VALUE"""),"-")</f>
        <v>-</v>
      </c>
      <c r="EB67" t="str">
        <f>IFERROR(__xludf.DUMMYFUNCTION("""COMPUTED_VALUE"""),"-")</f>
        <v>-</v>
      </c>
      <c r="EC67" t="str">
        <f>IFERROR(__xludf.DUMMYFUNCTION("""COMPUTED_VALUE"""),"-")</f>
        <v>-</v>
      </c>
      <c r="ED67" t="str">
        <f>IFERROR(__xludf.DUMMYFUNCTION("""COMPUTED_VALUE"""),"-")</f>
        <v>-</v>
      </c>
      <c r="EE67" t="str">
        <f>IFERROR(__xludf.DUMMYFUNCTION("""COMPUTED_VALUE"""),"-")</f>
        <v>-</v>
      </c>
      <c r="EF67" t="str">
        <f>IFERROR(__xludf.DUMMYFUNCTION("""COMPUTED_VALUE"""),"-")</f>
        <v>-</v>
      </c>
      <c r="EG67" t="str">
        <f>IFERROR(__xludf.DUMMYFUNCTION("""COMPUTED_VALUE"""),"-")</f>
        <v>-</v>
      </c>
      <c r="EH67" t="str">
        <f>IFERROR(__xludf.DUMMYFUNCTION("""COMPUTED_VALUE"""),"-")</f>
        <v>-</v>
      </c>
      <c r="EI67" t="str">
        <f>IFERROR(__xludf.DUMMYFUNCTION("""COMPUTED_VALUE"""),"-")</f>
        <v>-</v>
      </c>
      <c r="EJ67" t="str">
        <f>IFERROR(__xludf.DUMMYFUNCTION("""COMPUTED_VALUE"""),"-")</f>
        <v>-</v>
      </c>
      <c r="EK67" t="str">
        <f>IFERROR(__xludf.DUMMYFUNCTION("""COMPUTED_VALUE"""),"-")</f>
        <v>-</v>
      </c>
      <c r="EL67" t="str">
        <f>IFERROR(__xludf.DUMMYFUNCTION("""COMPUTED_VALUE"""),"-")</f>
        <v>-</v>
      </c>
      <c r="EM67" t="str">
        <f>IFERROR(__xludf.DUMMYFUNCTION("""COMPUTED_VALUE"""),"-")</f>
        <v>-</v>
      </c>
      <c r="EN67" t="str">
        <f>IFERROR(__xludf.DUMMYFUNCTION("""COMPUTED_VALUE"""),"-")</f>
        <v>-</v>
      </c>
      <c r="EO67" t="str">
        <f>IFERROR(__xludf.DUMMYFUNCTION("""COMPUTED_VALUE"""),"-")</f>
        <v>-</v>
      </c>
      <c r="EP67" t="str">
        <f>IFERROR(__xludf.DUMMYFUNCTION("""COMPUTED_VALUE"""),"-")</f>
        <v>-</v>
      </c>
      <c r="EQ67" t="str">
        <f>IFERROR(__xludf.DUMMYFUNCTION("""COMPUTED_VALUE"""),"x")</f>
        <v>x</v>
      </c>
      <c r="ER67" t="str">
        <f>IFERROR(__xludf.DUMMYFUNCTION("""COMPUTED_VALUE"""),"-")</f>
        <v>-</v>
      </c>
      <c r="ES67" t="str">
        <f>IFERROR(__xludf.DUMMYFUNCTION("""COMPUTED_VALUE"""),"-")</f>
        <v>-</v>
      </c>
      <c r="ET67" t="str">
        <f>IFERROR(__xludf.DUMMYFUNCTION("""COMPUTED_VALUE"""),"-")</f>
        <v>-</v>
      </c>
      <c r="EU67" t="str">
        <f>IFERROR(__xludf.DUMMYFUNCTION("""COMPUTED_VALUE"""),"-")</f>
        <v>-</v>
      </c>
      <c r="EV67" t="str">
        <f>IFERROR(__xludf.DUMMYFUNCTION("""COMPUTED_VALUE"""),"-")</f>
        <v>-</v>
      </c>
      <c r="EW67" t="str">
        <f>IFERROR(__xludf.DUMMYFUNCTION("""COMPUTED_VALUE"""),"-")</f>
        <v>-</v>
      </c>
      <c r="EX67" t="str">
        <f>IFERROR(__xludf.DUMMYFUNCTION("""COMPUTED_VALUE"""),"-")</f>
        <v>-</v>
      </c>
      <c r="EY67" t="str">
        <f>IFERROR(__xludf.DUMMYFUNCTION("""COMPUTED_VALUE"""),"-")</f>
        <v>-</v>
      </c>
      <c r="EZ67" t="str">
        <f>IFERROR(__xludf.DUMMYFUNCTION("""COMPUTED_VALUE"""),"-")</f>
        <v>-</v>
      </c>
      <c r="FA67" t="str">
        <f>IFERROR(__xludf.DUMMYFUNCTION("""COMPUTED_VALUE"""),"-")</f>
        <v>-</v>
      </c>
      <c r="FB67" t="str">
        <f>IFERROR(__xludf.DUMMYFUNCTION("""COMPUTED_VALUE"""),"-")</f>
        <v>-</v>
      </c>
      <c r="FC67" t="str">
        <f>IFERROR(__xludf.DUMMYFUNCTION("""COMPUTED_VALUE"""),"-")</f>
        <v>-</v>
      </c>
      <c r="FD67" t="str">
        <f>IFERROR(__xludf.DUMMYFUNCTION("""COMPUTED_VALUE"""),"-")</f>
        <v>-</v>
      </c>
      <c r="FE67" t="str">
        <f>IFERROR(__xludf.DUMMYFUNCTION("""COMPUTED_VALUE"""),"-")</f>
        <v>-</v>
      </c>
      <c r="FF67" t="str">
        <f>IFERROR(__xludf.DUMMYFUNCTION("""COMPUTED_VALUE"""),"-")</f>
        <v>-</v>
      </c>
      <c r="FG67" t="str">
        <f>IFERROR(__xludf.DUMMYFUNCTION("""COMPUTED_VALUE"""),"-")</f>
        <v>-</v>
      </c>
      <c r="FH67" t="str">
        <f>IFERROR(__xludf.DUMMYFUNCTION("""COMPUTED_VALUE"""),"-")</f>
        <v>-</v>
      </c>
      <c r="FI67" t="str">
        <f>IFERROR(__xludf.DUMMYFUNCTION("""COMPUTED_VALUE"""),"-")</f>
        <v>-</v>
      </c>
      <c r="FJ67" t="str">
        <f>IFERROR(__xludf.DUMMYFUNCTION("""COMPUTED_VALUE"""),"-")</f>
        <v>-</v>
      </c>
      <c r="FK67" t="str">
        <f>IFERROR(__xludf.DUMMYFUNCTION("""COMPUTED_VALUE"""),"-")</f>
        <v>-</v>
      </c>
      <c r="FL67" t="str">
        <f>IFERROR(__xludf.DUMMYFUNCTION("""COMPUTED_VALUE"""),"-")</f>
        <v>-</v>
      </c>
      <c r="FM67" t="str">
        <f>IFERROR(__xludf.DUMMYFUNCTION("""COMPUTED_VALUE"""),"-")</f>
        <v>-</v>
      </c>
      <c r="FN67" t="str">
        <f>IFERROR(__xludf.DUMMYFUNCTION("""COMPUTED_VALUE"""),"-")</f>
        <v>-</v>
      </c>
      <c r="FO67" t="str">
        <f>IFERROR(__xludf.DUMMYFUNCTION("""COMPUTED_VALUE"""),"-")</f>
        <v>-</v>
      </c>
      <c r="FP67" t="str">
        <f>IFERROR(__xludf.DUMMYFUNCTION("""COMPUTED_VALUE"""),"-")</f>
        <v>-</v>
      </c>
      <c r="FQ67" t="str">
        <f>IFERROR(__xludf.DUMMYFUNCTION("""COMPUTED_VALUE"""),"-")</f>
        <v>-</v>
      </c>
      <c r="FR67" t="str">
        <f>IFERROR(__xludf.DUMMYFUNCTION("""COMPUTED_VALUE"""),"-")</f>
        <v>-</v>
      </c>
      <c r="FS67" t="str">
        <f>IFERROR(__xludf.DUMMYFUNCTION("""COMPUTED_VALUE"""),"-")</f>
        <v>-</v>
      </c>
      <c r="FT67" t="str">
        <f>IFERROR(__xludf.DUMMYFUNCTION("""COMPUTED_VALUE"""),"x")</f>
        <v>x</v>
      </c>
      <c r="FU67" t="str">
        <f>IFERROR(__xludf.DUMMYFUNCTION("""COMPUTED_VALUE"""),"-")</f>
        <v>-</v>
      </c>
      <c r="FV67" t="str">
        <f>IFERROR(__xludf.DUMMYFUNCTION("""COMPUTED_VALUE"""),"-")</f>
        <v>-</v>
      </c>
      <c r="FW67" t="str">
        <f>IFERROR(__xludf.DUMMYFUNCTION("""COMPUTED_VALUE"""),"-")</f>
        <v>-</v>
      </c>
      <c r="FX67" t="str">
        <f>IFERROR(__xludf.DUMMYFUNCTION("""COMPUTED_VALUE"""),"-")</f>
        <v>-</v>
      </c>
      <c r="FY67" t="str">
        <f>IFERROR(__xludf.DUMMYFUNCTION("""COMPUTED_VALUE"""),"-")</f>
        <v>-</v>
      </c>
      <c r="FZ67" t="str">
        <f>IFERROR(__xludf.DUMMYFUNCTION("""COMPUTED_VALUE"""),"-")</f>
        <v>-</v>
      </c>
      <c r="GA67" t="str">
        <f>IFERROR(__xludf.DUMMYFUNCTION("""COMPUTED_VALUE"""),"-")</f>
        <v>-</v>
      </c>
      <c r="GB67" t="str">
        <f>IFERROR(__xludf.DUMMYFUNCTION("""COMPUTED_VALUE"""),"-")</f>
        <v>-</v>
      </c>
      <c r="GC67" t="str">
        <f>IFERROR(__xludf.DUMMYFUNCTION("""COMPUTED_VALUE"""),"-")</f>
        <v>-</v>
      </c>
      <c r="GD67" t="str">
        <f>IFERROR(__xludf.DUMMYFUNCTION("""COMPUTED_VALUE"""),"-")</f>
        <v>-</v>
      </c>
      <c r="GE67" t="str">
        <f>IFERROR(__xludf.DUMMYFUNCTION("""COMPUTED_VALUE"""),"-")</f>
        <v>-</v>
      </c>
      <c r="GF67" t="str">
        <f>IFERROR(__xludf.DUMMYFUNCTION("""COMPUTED_VALUE"""),"-")</f>
        <v>-</v>
      </c>
      <c r="GG67" t="str">
        <f>IFERROR(__xludf.DUMMYFUNCTION("""COMPUTED_VALUE"""),"-")</f>
        <v>-</v>
      </c>
      <c r="GH67" t="str">
        <f>IFERROR(__xludf.DUMMYFUNCTION("""COMPUTED_VALUE"""),"-")</f>
        <v>-</v>
      </c>
      <c r="GI67" t="str">
        <f>IFERROR(__xludf.DUMMYFUNCTION("""COMPUTED_VALUE"""),"-")</f>
        <v>-</v>
      </c>
      <c r="GJ67" t="str">
        <f>IFERROR(__xludf.DUMMYFUNCTION("""COMPUTED_VALUE"""),"-")</f>
        <v>-</v>
      </c>
      <c r="GK67" t="str">
        <f>IFERROR(__xludf.DUMMYFUNCTION("""COMPUTED_VALUE"""),"-")</f>
        <v>-</v>
      </c>
      <c r="GL67" t="str">
        <f>IFERROR(__xludf.DUMMYFUNCTION("""COMPUTED_VALUE"""),"-")</f>
        <v>-</v>
      </c>
      <c r="GM67" t="str">
        <f>IFERROR(__xludf.DUMMYFUNCTION("""COMPUTED_VALUE"""),"-")</f>
        <v>-</v>
      </c>
      <c r="GN67" t="str">
        <f>IFERROR(__xludf.DUMMYFUNCTION("""COMPUTED_VALUE"""),"-")</f>
        <v>-</v>
      </c>
      <c r="GO67" t="str">
        <f>IFERROR(__xludf.DUMMYFUNCTION("""COMPUTED_VALUE"""),"-")</f>
        <v>-</v>
      </c>
      <c r="GP67" t="str">
        <f>IFERROR(__xludf.DUMMYFUNCTION("""COMPUTED_VALUE"""),"-")</f>
        <v>-</v>
      </c>
      <c r="GQ67" t="str">
        <f>IFERROR(__xludf.DUMMYFUNCTION("""COMPUTED_VALUE"""),"-")</f>
        <v>-</v>
      </c>
      <c r="GR67" t="str">
        <f>IFERROR(__xludf.DUMMYFUNCTION("""COMPUTED_VALUE"""),"-")</f>
        <v>-</v>
      </c>
      <c r="GS67" t="str">
        <f>IFERROR(__xludf.DUMMYFUNCTION("""COMPUTED_VALUE"""),"x")</f>
        <v>x</v>
      </c>
      <c r="GT67" t="str">
        <f>IFERROR(__xludf.DUMMYFUNCTION("""COMPUTED_VALUE"""),"x")</f>
        <v>x</v>
      </c>
      <c r="GU67">
        <f>IFERROR(__xludf.DUMMYFUNCTION("""COMPUTED_VALUE"""),1.0)</f>
        <v>1</v>
      </c>
      <c r="GV67">
        <f>IFERROR(__xludf.DUMMYFUNCTION("""COMPUTED_VALUE"""),1.0)</f>
        <v>1</v>
      </c>
      <c r="GW67">
        <f>IFERROR(__xludf.DUMMYFUNCTION("""COMPUTED_VALUE"""),1.0)</f>
        <v>1</v>
      </c>
      <c r="GX67">
        <f>IFERROR(__xludf.DUMMYFUNCTION("""COMPUTED_VALUE"""),1.0)</f>
        <v>1</v>
      </c>
      <c r="GY67">
        <f>IFERROR(__xludf.DUMMYFUNCTION("""COMPUTED_VALUE"""),1.0)</f>
        <v>1</v>
      </c>
      <c r="GZ67">
        <f>IFERROR(__xludf.DUMMYFUNCTION("""COMPUTED_VALUE"""),1.0)</f>
        <v>1</v>
      </c>
      <c r="HA67">
        <f>IFERROR(__xludf.DUMMYFUNCTION("""COMPUTED_VALUE"""),1.0)</f>
        <v>1</v>
      </c>
      <c r="HB67">
        <f>IFERROR(__xludf.DUMMYFUNCTION("""COMPUTED_VALUE"""),1.0)</f>
        <v>1</v>
      </c>
      <c r="HC67">
        <f>IFERROR(__xludf.DUMMYFUNCTION("""COMPUTED_VALUE"""),1.0)</f>
        <v>1</v>
      </c>
      <c r="HD67">
        <f>IFERROR(__xludf.DUMMYFUNCTION("""COMPUTED_VALUE"""),1.0)</f>
        <v>1</v>
      </c>
      <c r="HE67">
        <f>IFERROR(__xludf.DUMMYFUNCTION("""COMPUTED_VALUE"""),1.0)</f>
        <v>1</v>
      </c>
      <c r="HF67">
        <f>IFERROR(__xludf.DUMMYFUNCTION("""COMPUTED_VALUE"""),1.0)</f>
        <v>1</v>
      </c>
      <c r="HG67">
        <f>IFERROR(__xludf.DUMMYFUNCTION("""COMPUTED_VALUE"""),1.0)</f>
        <v>1</v>
      </c>
      <c r="HH67">
        <f>IFERROR(__xludf.DUMMYFUNCTION("""COMPUTED_VALUE"""),1.0)</f>
        <v>1</v>
      </c>
      <c r="HI67">
        <f>IFERROR(__xludf.DUMMYFUNCTION("""COMPUTED_VALUE"""),1.0)</f>
        <v>1</v>
      </c>
      <c r="HJ67">
        <f>IFERROR(__xludf.DUMMYFUNCTION("""COMPUTED_VALUE"""),1.0)</f>
        <v>1</v>
      </c>
      <c r="HK67">
        <f>IFERROR(__xludf.DUMMYFUNCTION("""COMPUTED_VALUE"""),1.0)</f>
        <v>1</v>
      </c>
      <c r="HL67">
        <f>IFERROR(__xludf.DUMMYFUNCTION("""COMPUTED_VALUE"""),1.0)</f>
        <v>1</v>
      </c>
      <c r="HM67">
        <f>IFERROR(__xludf.DUMMYFUNCTION("""COMPUTED_VALUE"""),1.0)</f>
        <v>1</v>
      </c>
      <c r="HN67">
        <f>IFERROR(__xludf.DUMMYFUNCTION("""COMPUTED_VALUE"""),1.0)</f>
        <v>1</v>
      </c>
      <c r="HO67">
        <f>IFERROR(__xludf.DUMMYFUNCTION("""COMPUTED_VALUE"""),1.0)</f>
        <v>1</v>
      </c>
      <c r="HP67">
        <f>IFERROR(__xludf.DUMMYFUNCTION("""COMPUTED_VALUE"""),1.0)</f>
        <v>1</v>
      </c>
      <c r="HQ67">
        <f>IFERROR(__xludf.DUMMYFUNCTION("""COMPUTED_VALUE"""),1.0)</f>
        <v>1</v>
      </c>
      <c r="HR67">
        <f>IFERROR(__xludf.DUMMYFUNCTION("""COMPUTED_VALUE"""),1.0)</f>
        <v>1</v>
      </c>
      <c r="HS67">
        <f>IFERROR(__xludf.DUMMYFUNCTION("""COMPUTED_VALUE"""),1.0)</f>
        <v>1</v>
      </c>
      <c r="HT67">
        <f>IFERROR(__xludf.DUMMYFUNCTION("""COMPUTED_VALUE"""),1.0)</f>
        <v>1</v>
      </c>
      <c r="HU67">
        <f>IFERROR(__xludf.DUMMYFUNCTION("""COMPUTED_VALUE"""),1.0)</f>
        <v>1</v>
      </c>
      <c r="HV67">
        <f>IFERROR(__xludf.DUMMYFUNCTION("""COMPUTED_VALUE"""),1.0)</f>
        <v>1</v>
      </c>
      <c r="HW67">
        <f>IFERROR(__xludf.DUMMYFUNCTION("""COMPUTED_VALUE"""),1.0)</f>
        <v>1</v>
      </c>
      <c r="HX67">
        <f>IFERROR(__xludf.DUMMYFUNCTION("""COMPUTED_VALUE"""),1.0)</f>
        <v>1</v>
      </c>
      <c r="HY67">
        <f>IFERROR(__xludf.DUMMYFUNCTION("""COMPUTED_VALUE"""),1.0)</f>
        <v>1</v>
      </c>
      <c r="HZ67">
        <f>IFERROR(__xludf.DUMMYFUNCTION("""COMPUTED_VALUE"""),1.0)</f>
        <v>1</v>
      </c>
      <c r="IA67">
        <f>IFERROR(__xludf.DUMMYFUNCTION("""COMPUTED_VALUE"""),1.0)</f>
        <v>1</v>
      </c>
      <c r="IB67">
        <f>IFERROR(__xludf.DUMMYFUNCTION("""COMPUTED_VALUE"""),1.0)</f>
        <v>1</v>
      </c>
      <c r="IC67">
        <f>IFERROR(__xludf.DUMMYFUNCTION("""COMPUTED_VALUE"""),1.0)</f>
        <v>1</v>
      </c>
      <c r="ID67">
        <f>IFERROR(__xludf.DUMMYFUNCTION("""COMPUTED_VALUE"""),1.0)</f>
        <v>1</v>
      </c>
      <c r="IE67">
        <f>IFERROR(__xludf.DUMMYFUNCTION("""COMPUTED_VALUE"""),1.0)</f>
        <v>1</v>
      </c>
      <c r="IF67">
        <f>IFERROR(__xludf.DUMMYFUNCTION("""COMPUTED_VALUE"""),1.0)</f>
        <v>1</v>
      </c>
      <c r="IG67">
        <f>IFERROR(__xludf.DUMMYFUNCTION("""COMPUTED_VALUE"""),1.0)</f>
        <v>1</v>
      </c>
      <c r="IH67">
        <f>IFERROR(__xludf.DUMMYFUNCTION("""COMPUTED_VALUE"""),1.0)</f>
        <v>1</v>
      </c>
      <c r="II67">
        <f>IFERROR(__xludf.DUMMYFUNCTION("""COMPUTED_VALUE"""),1.0)</f>
        <v>1</v>
      </c>
      <c r="IJ67">
        <f>IFERROR(__xludf.DUMMYFUNCTION("""COMPUTED_VALUE"""),1.0)</f>
        <v>1</v>
      </c>
      <c r="IK67" t="str">
        <f>IFERROR(__xludf.DUMMYFUNCTION("""COMPUTED_VALUE"""),"x")</f>
        <v>x</v>
      </c>
      <c r="IL67">
        <f>IFERROR(__xludf.DUMMYFUNCTION("""COMPUTED_VALUE"""),0.0)</f>
        <v>0</v>
      </c>
      <c r="IM67">
        <f>IFERROR(__xludf.DUMMYFUNCTION("""COMPUTED_VALUE"""),0.0)</f>
        <v>0</v>
      </c>
      <c r="IN67">
        <f>IFERROR(__xludf.DUMMYFUNCTION("""COMPUTED_VALUE"""),0.0)</f>
        <v>0</v>
      </c>
      <c r="IO67">
        <f>IFERROR(__xludf.DUMMYFUNCTION("""COMPUTED_VALUE"""),0.0)</f>
        <v>0</v>
      </c>
      <c r="IP67">
        <f>IFERROR(__xludf.DUMMYFUNCTION("""COMPUTED_VALUE"""),0.0)</f>
        <v>0</v>
      </c>
      <c r="IQ67">
        <f>IFERROR(__xludf.DUMMYFUNCTION("""COMPUTED_VALUE"""),0.0)</f>
        <v>0</v>
      </c>
      <c r="IR67">
        <f>IFERROR(__xludf.DUMMYFUNCTION("""COMPUTED_VALUE"""),0.0)</f>
        <v>0</v>
      </c>
      <c r="IS67">
        <f>IFERROR(__xludf.DUMMYFUNCTION("""COMPUTED_VALUE"""),0.0)</f>
        <v>0</v>
      </c>
      <c r="IT67">
        <f>IFERROR(__xludf.DUMMYFUNCTION("""COMPUTED_VALUE"""),0.0)</f>
        <v>0</v>
      </c>
      <c r="IU67">
        <f>IFERROR(__xludf.DUMMYFUNCTION("""COMPUTED_VALUE"""),0.0)</f>
        <v>0</v>
      </c>
      <c r="IV67">
        <f>IFERROR(__xludf.DUMMYFUNCTION("""COMPUTED_VALUE"""),0.0)</f>
        <v>0</v>
      </c>
      <c r="IW67">
        <f>IFERROR(__xludf.DUMMYFUNCTION("""COMPUTED_VALUE"""),0.0)</f>
        <v>0</v>
      </c>
      <c r="IX67">
        <f>IFERROR(__xludf.DUMMYFUNCTION("""COMPUTED_VALUE"""),0.0)</f>
        <v>0</v>
      </c>
      <c r="IY67">
        <f>IFERROR(__xludf.DUMMYFUNCTION("""COMPUTED_VALUE"""),0.0)</f>
        <v>0</v>
      </c>
      <c r="IZ67">
        <f>IFERROR(__xludf.DUMMYFUNCTION("""COMPUTED_VALUE"""),0.0)</f>
        <v>0</v>
      </c>
      <c r="JA67">
        <f>IFERROR(__xludf.DUMMYFUNCTION("""COMPUTED_VALUE"""),0.0)</f>
        <v>0</v>
      </c>
      <c r="JB67">
        <f>IFERROR(__xludf.DUMMYFUNCTION("""COMPUTED_VALUE"""),0.0)</f>
        <v>0</v>
      </c>
      <c r="JC67">
        <f>IFERROR(__xludf.DUMMYFUNCTION("""COMPUTED_VALUE"""),0.0)</f>
        <v>0</v>
      </c>
      <c r="JD67">
        <f>IFERROR(__xludf.DUMMYFUNCTION("""COMPUTED_VALUE"""),0.0)</f>
        <v>0</v>
      </c>
      <c r="JE67">
        <f>IFERROR(__xludf.DUMMYFUNCTION("""COMPUTED_VALUE"""),0.0)</f>
        <v>0</v>
      </c>
      <c r="JF67">
        <f>IFERROR(__xludf.DUMMYFUNCTION("""COMPUTED_VALUE"""),0.0)</f>
        <v>0</v>
      </c>
      <c r="JG67">
        <f>IFERROR(__xludf.DUMMYFUNCTION("""COMPUTED_VALUE"""),0.0)</f>
        <v>0</v>
      </c>
      <c r="JH67">
        <f>IFERROR(__xludf.DUMMYFUNCTION("""COMPUTED_VALUE"""),0.0)</f>
        <v>0</v>
      </c>
      <c r="JI67">
        <f>IFERROR(__xludf.DUMMYFUNCTION("""COMPUTED_VALUE"""),0.0)</f>
        <v>0</v>
      </c>
      <c r="JJ67">
        <f>IFERROR(__xludf.DUMMYFUNCTION("""COMPUTED_VALUE"""),0.0)</f>
        <v>0</v>
      </c>
      <c r="JK67">
        <f>IFERROR(__xludf.DUMMYFUNCTION("""COMPUTED_VALUE"""),0.0)</f>
        <v>0</v>
      </c>
      <c r="JL67">
        <f>IFERROR(__xludf.DUMMYFUNCTION("""COMPUTED_VALUE"""),0.0)</f>
        <v>0</v>
      </c>
      <c r="JM67">
        <f>IFERROR(__xludf.DUMMYFUNCTION("""COMPUTED_VALUE"""),0.0)</f>
        <v>0</v>
      </c>
      <c r="JN67">
        <f>IFERROR(__xludf.DUMMYFUNCTION("""COMPUTED_VALUE"""),0.0)</f>
        <v>0</v>
      </c>
      <c r="JO67">
        <f>IFERROR(__xludf.DUMMYFUNCTION("""COMPUTED_VALUE"""),0.0)</f>
        <v>0</v>
      </c>
      <c r="JP67">
        <f>IFERROR(__xludf.DUMMYFUNCTION("""COMPUTED_VALUE"""),0.0)</f>
        <v>0</v>
      </c>
      <c r="JQ67">
        <f>IFERROR(__xludf.DUMMYFUNCTION("""COMPUTED_VALUE"""),0.0)</f>
        <v>0</v>
      </c>
      <c r="JR67">
        <f>IFERROR(__xludf.DUMMYFUNCTION("""COMPUTED_VALUE"""),0.0)</f>
        <v>0</v>
      </c>
      <c r="JS67" t="str">
        <f>IFERROR(__xludf.DUMMYFUNCTION("""COMPUTED_VALUE"""),"x")</f>
        <v>x</v>
      </c>
      <c r="JT67">
        <f>IFERROR(__xludf.DUMMYFUNCTION("""COMPUTED_VALUE"""),0.0)</f>
        <v>0</v>
      </c>
      <c r="JU67">
        <f>IFERROR(__xludf.DUMMYFUNCTION("""COMPUTED_VALUE"""),0.0)</f>
        <v>0</v>
      </c>
      <c r="JV67">
        <f>IFERROR(__xludf.DUMMYFUNCTION("""COMPUTED_VALUE"""),0.0)</f>
        <v>0</v>
      </c>
      <c r="JW67">
        <f>IFERROR(__xludf.DUMMYFUNCTION("""COMPUTED_VALUE"""),0.0)</f>
        <v>0</v>
      </c>
      <c r="JX67">
        <f>IFERROR(__xludf.DUMMYFUNCTION("""COMPUTED_VALUE"""),0.0)</f>
        <v>0</v>
      </c>
      <c r="JY67">
        <f>IFERROR(__xludf.DUMMYFUNCTION("""COMPUTED_VALUE"""),0.0)</f>
        <v>0</v>
      </c>
      <c r="JZ67">
        <f>IFERROR(__xludf.DUMMYFUNCTION("""COMPUTED_VALUE"""),0.0)</f>
        <v>0</v>
      </c>
      <c r="KA67">
        <f>IFERROR(__xludf.DUMMYFUNCTION("""COMPUTED_VALUE"""),0.0)</f>
        <v>0</v>
      </c>
      <c r="KB67">
        <f>IFERROR(__xludf.DUMMYFUNCTION("""COMPUTED_VALUE"""),0.0)</f>
        <v>0</v>
      </c>
      <c r="KC67">
        <f>IFERROR(__xludf.DUMMYFUNCTION("""COMPUTED_VALUE"""),0.0)</f>
        <v>0</v>
      </c>
      <c r="KD67">
        <f>IFERROR(__xludf.DUMMYFUNCTION("""COMPUTED_VALUE"""),0.0)</f>
        <v>0</v>
      </c>
      <c r="KE67">
        <f>IFERROR(__xludf.DUMMYFUNCTION("""COMPUTED_VALUE"""),0.0)</f>
        <v>0</v>
      </c>
      <c r="KF67">
        <f>IFERROR(__xludf.DUMMYFUNCTION("""COMPUTED_VALUE"""),0.0)</f>
        <v>0</v>
      </c>
      <c r="KG67">
        <f>IFERROR(__xludf.DUMMYFUNCTION("""COMPUTED_VALUE"""),0.0)</f>
        <v>0</v>
      </c>
      <c r="KH67">
        <f>IFERROR(__xludf.DUMMYFUNCTION("""COMPUTED_VALUE"""),0.0)</f>
        <v>0</v>
      </c>
      <c r="KI67">
        <f>IFERROR(__xludf.DUMMYFUNCTION("""COMPUTED_VALUE"""),0.0)</f>
        <v>0</v>
      </c>
      <c r="KJ67">
        <f>IFERROR(__xludf.DUMMYFUNCTION("""COMPUTED_VALUE"""),0.0)</f>
        <v>0</v>
      </c>
      <c r="KK67">
        <f>IFERROR(__xludf.DUMMYFUNCTION("""COMPUTED_VALUE"""),0.0)</f>
        <v>0</v>
      </c>
      <c r="KL67">
        <f>IFERROR(__xludf.DUMMYFUNCTION("""COMPUTED_VALUE"""),0.0)</f>
        <v>0</v>
      </c>
      <c r="KM67">
        <f>IFERROR(__xludf.DUMMYFUNCTION("""COMPUTED_VALUE"""),0.0)</f>
        <v>0</v>
      </c>
      <c r="KN67">
        <f>IFERROR(__xludf.DUMMYFUNCTION("""COMPUTED_VALUE"""),0.0)</f>
        <v>0</v>
      </c>
      <c r="KO67">
        <f>IFERROR(__xludf.DUMMYFUNCTION("""COMPUTED_VALUE"""),0.0)</f>
        <v>0</v>
      </c>
      <c r="KP67">
        <f>IFERROR(__xludf.DUMMYFUNCTION("""COMPUTED_VALUE"""),0.0)</f>
        <v>0</v>
      </c>
      <c r="KQ67">
        <f>IFERROR(__xludf.DUMMYFUNCTION("""COMPUTED_VALUE"""),0.0)</f>
        <v>0</v>
      </c>
      <c r="KR67">
        <f>IFERROR(__xludf.DUMMYFUNCTION("""COMPUTED_VALUE"""),0.0)</f>
        <v>0</v>
      </c>
      <c r="KS67">
        <f>IFERROR(__xludf.DUMMYFUNCTION("""COMPUTED_VALUE"""),0.0)</f>
        <v>0</v>
      </c>
      <c r="KT67">
        <f>IFERROR(__xludf.DUMMYFUNCTION("""COMPUTED_VALUE"""),0.0)</f>
        <v>0</v>
      </c>
      <c r="KU67">
        <f>IFERROR(__xludf.DUMMYFUNCTION("""COMPUTED_VALUE"""),0.0)</f>
        <v>0</v>
      </c>
      <c r="KV67">
        <f>IFERROR(__xludf.DUMMYFUNCTION("""COMPUTED_VALUE"""),0.0)</f>
        <v>0</v>
      </c>
      <c r="KW67">
        <f>IFERROR(__xludf.DUMMYFUNCTION("""COMPUTED_VALUE"""),0.0)</f>
        <v>0</v>
      </c>
      <c r="KX67">
        <f>IFERROR(__xludf.DUMMYFUNCTION("""COMPUTED_VALUE"""),0.0)</f>
        <v>0</v>
      </c>
      <c r="KY67">
        <f>IFERROR(__xludf.DUMMYFUNCTION("""COMPUTED_VALUE"""),0.0)</f>
        <v>0</v>
      </c>
      <c r="KZ67" t="str">
        <f>IFERROR(__xludf.DUMMYFUNCTION("""COMPUTED_VALUE"""),"x")</f>
        <v>x</v>
      </c>
      <c r="LA67">
        <f>IFERROR(__xludf.DUMMYFUNCTION("""COMPUTED_VALUE"""),0.0)</f>
        <v>0</v>
      </c>
      <c r="LB67">
        <f>IFERROR(__xludf.DUMMYFUNCTION("""COMPUTED_VALUE"""),0.0)</f>
        <v>0</v>
      </c>
      <c r="LC67">
        <f>IFERROR(__xludf.DUMMYFUNCTION("""COMPUTED_VALUE"""),0.0)</f>
        <v>0</v>
      </c>
      <c r="LD67">
        <f>IFERROR(__xludf.DUMMYFUNCTION("""COMPUTED_VALUE"""),0.0)</f>
        <v>0</v>
      </c>
      <c r="LE67">
        <f>IFERROR(__xludf.DUMMYFUNCTION("""COMPUTED_VALUE"""),0.0)</f>
        <v>0</v>
      </c>
      <c r="LF67">
        <f>IFERROR(__xludf.DUMMYFUNCTION("""COMPUTED_VALUE"""),0.0)</f>
        <v>0</v>
      </c>
      <c r="LG67">
        <f>IFERROR(__xludf.DUMMYFUNCTION("""COMPUTED_VALUE"""),0.0)</f>
        <v>0</v>
      </c>
      <c r="LH67">
        <f>IFERROR(__xludf.DUMMYFUNCTION("""COMPUTED_VALUE"""),0.0)</f>
        <v>0</v>
      </c>
      <c r="LI67">
        <f>IFERROR(__xludf.DUMMYFUNCTION("""COMPUTED_VALUE"""),0.0)</f>
        <v>0</v>
      </c>
      <c r="LJ67">
        <f>IFERROR(__xludf.DUMMYFUNCTION("""COMPUTED_VALUE"""),0.0)</f>
        <v>0</v>
      </c>
      <c r="LK67">
        <f>IFERROR(__xludf.DUMMYFUNCTION("""COMPUTED_VALUE"""),0.0)</f>
        <v>0</v>
      </c>
      <c r="LL67">
        <f>IFERROR(__xludf.DUMMYFUNCTION("""COMPUTED_VALUE"""),0.0)</f>
        <v>0</v>
      </c>
      <c r="LM67">
        <f>IFERROR(__xludf.DUMMYFUNCTION("""COMPUTED_VALUE"""),0.0)</f>
        <v>0</v>
      </c>
      <c r="LN67">
        <f>IFERROR(__xludf.DUMMYFUNCTION("""COMPUTED_VALUE"""),0.0)</f>
        <v>0</v>
      </c>
      <c r="LO67">
        <f>IFERROR(__xludf.DUMMYFUNCTION("""COMPUTED_VALUE"""),0.0)</f>
        <v>0</v>
      </c>
      <c r="LP67">
        <f>IFERROR(__xludf.DUMMYFUNCTION("""COMPUTED_VALUE"""),0.0)</f>
        <v>0</v>
      </c>
      <c r="LQ67" t="str">
        <f>IFERROR(__xludf.DUMMYFUNCTION("""COMPUTED_VALUE"""),"x")</f>
        <v>x</v>
      </c>
      <c r="LR67">
        <f>IFERROR(__xludf.DUMMYFUNCTION("""COMPUTED_VALUE"""),0.0)</f>
        <v>0</v>
      </c>
      <c r="LS67">
        <f>IFERROR(__xludf.DUMMYFUNCTION("""COMPUTED_VALUE"""),0.0)</f>
        <v>0</v>
      </c>
      <c r="LT67">
        <f>IFERROR(__xludf.DUMMYFUNCTION("""COMPUTED_VALUE"""),0.0)</f>
        <v>0</v>
      </c>
      <c r="LU67">
        <f>IFERROR(__xludf.DUMMYFUNCTION("""COMPUTED_VALUE"""),0.0)</f>
        <v>0</v>
      </c>
      <c r="LV67">
        <f>IFERROR(__xludf.DUMMYFUNCTION("""COMPUTED_VALUE"""),0.0)</f>
        <v>0</v>
      </c>
      <c r="LW67">
        <f>IFERROR(__xludf.DUMMYFUNCTION("""COMPUTED_VALUE"""),0.0)</f>
        <v>0</v>
      </c>
      <c r="LX67">
        <f>IFERROR(__xludf.DUMMYFUNCTION("""COMPUTED_VALUE"""),0.0)</f>
        <v>0</v>
      </c>
      <c r="LY67">
        <f>IFERROR(__xludf.DUMMYFUNCTION("""COMPUTED_VALUE"""),0.0)</f>
        <v>0</v>
      </c>
      <c r="LZ67">
        <f>IFERROR(__xludf.DUMMYFUNCTION("""COMPUTED_VALUE"""),0.0)</f>
        <v>0</v>
      </c>
      <c r="MA67">
        <f>IFERROR(__xludf.DUMMYFUNCTION("""COMPUTED_VALUE"""),0.0)</f>
        <v>0</v>
      </c>
      <c r="MB67">
        <f>IFERROR(__xludf.DUMMYFUNCTION("""COMPUTED_VALUE"""),0.0)</f>
        <v>0</v>
      </c>
      <c r="MC67">
        <f>IFERROR(__xludf.DUMMYFUNCTION("""COMPUTED_VALUE"""),0.0)</f>
        <v>0</v>
      </c>
      <c r="MD67">
        <f>IFERROR(__xludf.DUMMYFUNCTION("""COMPUTED_VALUE"""),0.0)</f>
        <v>0</v>
      </c>
      <c r="ME67">
        <f>IFERROR(__xludf.DUMMYFUNCTION("""COMPUTED_VALUE"""),0.0)</f>
        <v>0</v>
      </c>
      <c r="MF67">
        <f>IFERROR(__xludf.DUMMYFUNCTION("""COMPUTED_VALUE"""),0.0)</f>
        <v>0</v>
      </c>
      <c r="MG67">
        <f>IFERROR(__xludf.DUMMYFUNCTION("""COMPUTED_VALUE"""),0.0)</f>
        <v>0</v>
      </c>
      <c r="MH67">
        <f>IFERROR(__xludf.DUMMYFUNCTION("""COMPUTED_VALUE"""),0.0)</f>
        <v>0</v>
      </c>
      <c r="MI67">
        <f>IFERROR(__xludf.DUMMYFUNCTION("""COMPUTED_VALUE"""),0.0)</f>
        <v>0</v>
      </c>
      <c r="MJ67">
        <f>IFERROR(__xludf.DUMMYFUNCTION("""COMPUTED_VALUE"""),0.0)</f>
        <v>0</v>
      </c>
      <c r="MK67">
        <f>IFERROR(__xludf.DUMMYFUNCTION("""COMPUTED_VALUE"""),0.0)</f>
        <v>0</v>
      </c>
      <c r="ML67">
        <f>IFERROR(__xludf.DUMMYFUNCTION("""COMPUTED_VALUE"""),0.0)</f>
        <v>0</v>
      </c>
      <c r="MM67">
        <f>IFERROR(__xludf.DUMMYFUNCTION("""COMPUTED_VALUE"""),0.0)</f>
        <v>0</v>
      </c>
      <c r="MN67">
        <f>IFERROR(__xludf.DUMMYFUNCTION("""COMPUTED_VALUE"""),0.0)</f>
        <v>0</v>
      </c>
      <c r="MO67">
        <f>IFERROR(__xludf.DUMMYFUNCTION("""COMPUTED_VALUE"""),0.0)</f>
        <v>0</v>
      </c>
      <c r="MP67">
        <f>IFERROR(__xludf.DUMMYFUNCTION("""COMPUTED_VALUE"""),0.0)</f>
        <v>0</v>
      </c>
      <c r="MQ67">
        <f>IFERROR(__xludf.DUMMYFUNCTION("""COMPUTED_VALUE"""),0.0)</f>
        <v>0</v>
      </c>
      <c r="MR67">
        <f>IFERROR(__xludf.DUMMYFUNCTION("""COMPUTED_VALUE"""),0.0)</f>
        <v>0</v>
      </c>
      <c r="MS67">
        <f>IFERROR(__xludf.DUMMYFUNCTION("""COMPUTED_VALUE"""),0.0)</f>
        <v>0</v>
      </c>
      <c r="MT67" t="str">
        <f>IFERROR(__xludf.DUMMYFUNCTION("""COMPUTED_VALUE"""),"x")</f>
        <v>x</v>
      </c>
      <c r="MU67">
        <f>IFERROR(__xludf.DUMMYFUNCTION("""COMPUTED_VALUE"""),0.0)</f>
        <v>0</v>
      </c>
      <c r="MV67">
        <f>IFERROR(__xludf.DUMMYFUNCTION("""COMPUTED_VALUE"""),0.0)</f>
        <v>0</v>
      </c>
      <c r="MW67">
        <f>IFERROR(__xludf.DUMMYFUNCTION("""COMPUTED_VALUE"""),0.0)</f>
        <v>0</v>
      </c>
      <c r="MX67">
        <f>IFERROR(__xludf.DUMMYFUNCTION("""COMPUTED_VALUE"""),0.0)</f>
        <v>0</v>
      </c>
      <c r="MY67">
        <f>IFERROR(__xludf.DUMMYFUNCTION("""COMPUTED_VALUE"""),0.0)</f>
        <v>0</v>
      </c>
      <c r="MZ67">
        <f>IFERROR(__xludf.DUMMYFUNCTION("""COMPUTED_VALUE"""),0.0)</f>
        <v>0</v>
      </c>
      <c r="NA67">
        <f>IFERROR(__xludf.DUMMYFUNCTION("""COMPUTED_VALUE"""),0.0)</f>
        <v>0</v>
      </c>
      <c r="NB67">
        <f>IFERROR(__xludf.DUMMYFUNCTION("""COMPUTED_VALUE"""),0.0)</f>
        <v>0</v>
      </c>
      <c r="NC67">
        <f>IFERROR(__xludf.DUMMYFUNCTION("""COMPUTED_VALUE"""),0.0)</f>
        <v>0</v>
      </c>
      <c r="ND67">
        <f>IFERROR(__xludf.DUMMYFUNCTION("""COMPUTED_VALUE"""),0.0)</f>
        <v>0</v>
      </c>
      <c r="NE67">
        <f>IFERROR(__xludf.DUMMYFUNCTION("""COMPUTED_VALUE"""),0.0)</f>
        <v>0</v>
      </c>
      <c r="NF67">
        <f>IFERROR(__xludf.DUMMYFUNCTION("""COMPUTED_VALUE"""),0.0)</f>
        <v>0</v>
      </c>
      <c r="NG67">
        <f>IFERROR(__xludf.DUMMYFUNCTION("""COMPUTED_VALUE"""),0.0)</f>
        <v>0</v>
      </c>
      <c r="NH67">
        <f>IFERROR(__xludf.DUMMYFUNCTION("""COMPUTED_VALUE"""),0.0)</f>
        <v>0</v>
      </c>
      <c r="NI67">
        <f>IFERROR(__xludf.DUMMYFUNCTION("""COMPUTED_VALUE"""),0.0)</f>
        <v>0</v>
      </c>
      <c r="NJ67">
        <f>IFERROR(__xludf.DUMMYFUNCTION("""COMPUTED_VALUE"""),0.0)</f>
        <v>0</v>
      </c>
      <c r="NK67">
        <f>IFERROR(__xludf.DUMMYFUNCTION("""COMPUTED_VALUE"""),0.0)</f>
        <v>0</v>
      </c>
      <c r="NL67">
        <f>IFERROR(__xludf.DUMMYFUNCTION("""COMPUTED_VALUE"""),0.0)</f>
        <v>0</v>
      </c>
      <c r="NM67">
        <f>IFERROR(__xludf.DUMMYFUNCTION("""COMPUTED_VALUE"""),0.0)</f>
        <v>0</v>
      </c>
      <c r="NN67">
        <f>IFERROR(__xludf.DUMMYFUNCTION("""COMPUTED_VALUE"""),0.0)</f>
        <v>0</v>
      </c>
      <c r="NO67">
        <f>IFERROR(__xludf.DUMMYFUNCTION("""COMPUTED_VALUE"""),0.0)</f>
        <v>0</v>
      </c>
      <c r="NP67">
        <f>IFERROR(__xludf.DUMMYFUNCTION("""COMPUTED_VALUE"""),0.0)</f>
        <v>0</v>
      </c>
      <c r="NQ67">
        <f>IFERROR(__xludf.DUMMYFUNCTION("""COMPUTED_VALUE"""),0.0)</f>
        <v>0</v>
      </c>
      <c r="NR67">
        <f>IFERROR(__xludf.DUMMYFUNCTION("""COMPUTED_VALUE"""),0.0)</f>
        <v>0</v>
      </c>
    </row>
    <row r="68" ht="15.75" customHeight="1">
      <c r="A68">
        <f>IFERROR(__xludf.DUMMYFUNCTION("""COMPUTED_VALUE"""),67.0)</f>
        <v>67</v>
      </c>
      <c r="B68" t="str">
        <f>IFERROR(__xludf.DUMMYFUNCTION("""COMPUTED_VALUE"""),"Boggy")</f>
        <v>Boggy</v>
      </c>
      <c r="C68" t="str">
        <f>IFERROR(__xludf.DUMMYFUNCTION("""COMPUTED_VALUE"""),"Bogdan")</f>
        <v>Bogdan</v>
      </c>
      <c r="D68" t="str">
        <f>IFERROR(__xludf.DUMMYFUNCTION("""COMPUTED_VALUE"""),"Micić")</f>
        <v>Micić</v>
      </c>
      <c r="E68">
        <f>IFERROR(__xludf.DUMMYFUNCTION("""COMPUTED_VALUE"""),100.0)</f>
        <v>100</v>
      </c>
      <c r="F68" t="str">
        <f>IFERROR(__xludf.DUMMYFUNCTION("""COMPUTED_VALUE"""),"ODOBREN")</f>
        <v>ODOBREN</v>
      </c>
      <c r="G68" t="str">
        <f>IFERROR(__xludf.DUMMYFUNCTION("""COMPUTED_VALUE"""),"Niš")</f>
        <v>Niš</v>
      </c>
      <c r="H68" t="str">
        <f>IFERROR(__xludf.DUMMYFUNCTION("""COMPUTED_VALUE"""),"Gimnazija Bora Stanković")</f>
        <v>Gimnazija Bora Stanković</v>
      </c>
      <c r="I68" t="str">
        <f>IFERROR(__xludf.DUMMYFUNCTION("""COMPUTED_VALUE"""),"IV")</f>
        <v>IV</v>
      </c>
      <c r="J68" t="str">
        <f>IFERROR(__xludf.DUMMYFUNCTION("""COMPUTED_VALUE"""),"A")</f>
        <v>A</v>
      </c>
      <c r="L68" t="str">
        <f>IFERROR(__xludf.DUMMYFUNCTION("""COMPUTED_VALUE"""),"x")</f>
        <v>x</v>
      </c>
      <c r="M68">
        <f>IFERROR(__xludf.DUMMYFUNCTION("""COMPUTED_VALUE"""),100.0)</f>
        <v>100</v>
      </c>
      <c r="N68" t="str">
        <f>IFERROR(__xludf.DUMMYFUNCTION("""COMPUTED_VALUE"""),"-")</f>
        <v>-</v>
      </c>
      <c r="O68" t="str">
        <f>IFERROR(__xludf.DUMMYFUNCTION("""COMPUTED_VALUE"""),"-")</f>
        <v>-</v>
      </c>
      <c r="P68" t="str">
        <f>IFERROR(__xludf.DUMMYFUNCTION("""COMPUTED_VALUE"""),"-")</f>
        <v>-</v>
      </c>
      <c r="Q68" t="str">
        <f>IFERROR(__xludf.DUMMYFUNCTION("""COMPUTED_VALUE"""),"-")</f>
        <v>-</v>
      </c>
      <c r="R68" t="str">
        <f>IFERROR(__xludf.DUMMYFUNCTION("""COMPUTED_VALUE"""),"-")</f>
        <v>-</v>
      </c>
      <c r="S68" t="str">
        <f>IFERROR(__xludf.DUMMYFUNCTION("""COMPUTED_VALUE"""),"x")</f>
        <v>x</v>
      </c>
      <c r="T68" t="str">
        <f>IFERROR(__xludf.DUMMYFUNCTION("""COMPUTED_VALUE"""),"x")</f>
        <v>x</v>
      </c>
      <c r="U68" t="str">
        <f>IFERROR(__xludf.DUMMYFUNCTION("""COMPUTED_VALUE"""),"OK")</f>
        <v>OK</v>
      </c>
      <c r="V68" t="str">
        <f>IFERROR(__xludf.DUMMYFUNCTION("""COMPUTED_VALUE"""),"OK")</f>
        <v>OK</v>
      </c>
      <c r="W68" t="str">
        <f>IFERROR(__xludf.DUMMYFUNCTION("""COMPUTED_VALUE"""),"OK")</f>
        <v>OK</v>
      </c>
      <c r="X68" t="str">
        <f>IFERROR(__xludf.DUMMYFUNCTION("""COMPUTED_VALUE"""),"OK")</f>
        <v>OK</v>
      </c>
      <c r="Y68" t="str">
        <f>IFERROR(__xludf.DUMMYFUNCTION("""COMPUTED_VALUE"""),"OK")</f>
        <v>OK</v>
      </c>
      <c r="Z68" t="str">
        <f>IFERROR(__xludf.DUMMYFUNCTION("""COMPUTED_VALUE"""),"OK")</f>
        <v>OK</v>
      </c>
      <c r="AA68" t="str">
        <f>IFERROR(__xludf.DUMMYFUNCTION("""COMPUTED_VALUE"""),"OK")</f>
        <v>OK</v>
      </c>
      <c r="AB68" t="str">
        <f>IFERROR(__xludf.DUMMYFUNCTION("""COMPUTED_VALUE"""),"OK")</f>
        <v>OK</v>
      </c>
      <c r="AC68" t="str">
        <f>IFERROR(__xludf.DUMMYFUNCTION("""COMPUTED_VALUE"""),"OK")</f>
        <v>OK</v>
      </c>
      <c r="AD68" t="str">
        <f>IFERROR(__xludf.DUMMYFUNCTION("""COMPUTED_VALUE"""),"OK")</f>
        <v>OK</v>
      </c>
      <c r="AE68" t="str">
        <f>IFERROR(__xludf.DUMMYFUNCTION("""COMPUTED_VALUE"""),"OK")</f>
        <v>OK</v>
      </c>
      <c r="AF68" t="str">
        <f>IFERROR(__xludf.DUMMYFUNCTION("""COMPUTED_VALUE"""),"OK")</f>
        <v>OK</v>
      </c>
      <c r="AG68" t="str">
        <f>IFERROR(__xludf.DUMMYFUNCTION("""COMPUTED_VALUE"""),"OK")</f>
        <v>OK</v>
      </c>
      <c r="AH68" t="str">
        <f>IFERROR(__xludf.DUMMYFUNCTION("""COMPUTED_VALUE"""),"OK")</f>
        <v>OK</v>
      </c>
      <c r="AI68" t="str">
        <f>IFERROR(__xludf.DUMMYFUNCTION("""COMPUTED_VALUE"""),"OK")</f>
        <v>OK</v>
      </c>
      <c r="AJ68" t="str">
        <f>IFERROR(__xludf.DUMMYFUNCTION("""COMPUTED_VALUE"""),"OK")</f>
        <v>OK</v>
      </c>
      <c r="AK68" t="str">
        <f>IFERROR(__xludf.DUMMYFUNCTION("""COMPUTED_VALUE"""),"OK")</f>
        <v>OK</v>
      </c>
      <c r="AL68" t="str">
        <f>IFERROR(__xludf.DUMMYFUNCTION("""COMPUTED_VALUE"""),"OK")</f>
        <v>OK</v>
      </c>
      <c r="AM68" t="str">
        <f>IFERROR(__xludf.DUMMYFUNCTION("""COMPUTED_VALUE"""),"OK")</f>
        <v>OK</v>
      </c>
      <c r="AN68" t="str">
        <f>IFERROR(__xludf.DUMMYFUNCTION("""COMPUTED_VALUE"""),"OK")</f>
        <v>OK</v>
      </c>
      <c r="AO68" t="str">
        <f>IFERROR(__xludf.DUMMYFUNCTION("""COMPUTED_VALUE"""),"OK")</f>
        <v>OK</v>
      </c>
      <c r="AP68" t="str">
        <f>IFERROR(__xludf.DUMMYFUNCTION("""COMPUTED_VALUE"""),"OK")</f>
        <v>OK</v>
      </c>
      <c r="AQ68" t="str">
        <f>IFERROR(__xludf.DUMMYFUNCTION("""COMPUTED_VALUE"""),"OK")</f>
        <v>OK</v>
      </c>
      <c r="AR68" t="str">
        <f>IFERROR(__xludf.DUMMYFUNCTION("""COMPUTED_VALUE"""),"OK")</f>
        <v>OK</v>
      </c>
      <c r="AS68" t="str">
        <f>IFERROR(__xludf.DUMMYFUNCTION("""COMPUTED_VALUE"""),"OK")</f>
        <v>OK</v>
      </c>
      <c r="AT68" t="str">
        <f>IFERROR(__xludf.DUMMYFUNCTION("""COMPUTED_VALUE"""),"OK")</f>
        <v>OK</v>
      </c>
      <c r="AU68" t="str">
        <f>IFERROR(__xludf.DUMMYFUNCTION("""COMPUTED_VALUE"""),"OK")</f>
        <v>OK</v>
      </c>
      <c r="AV68" t="str">
        <f>IFERROR(__xludf.DUMMYFUNCTION("""COMPUTED_VALUE"""),"OK")</f>
        <v>OK</v>
      </c>
      <c r="AW68" t="str">
        <f>IFERROR(__xludf.DUMMYFUNCTION("""COMPUTED_VALUE"""),"OK")</f>
        <v>OK</v>
      </c>
      <c r="AX68" t="str">
        <f>IFERROR(__xludf.DUMMYFUNCTION("""COMPUTED_VALUE"""),"OK")</f>
        <v>OK</v>
      </c>
      <c r="AY68" t="str">
        <f>IFERROR(__xludf.DUMMYFUNCTION("""COMPUTED_VALUE"""),"OK")</f>
        <v>OK</v>
      </c>
      <c r="AZ68" t="str">
        <f>IFERROR(__xludf.DUMMYFUNCTION("""COMPUTED_VALUE"""),"OK")</f>
        <v>OK</v>
      </c>
      <c r="BA68" t="str">
        <f>IFERROR(__xludf.DUMMYFUNCTION("""COMPUTED_VALUE"""),"OK")</f>
        <v>OK</v>
      </c>
      <c r="BB68" t="str">
        <f>IFERROR(__xludf.DUMMYFUNCTION("""COMPUTED_VALUE"""),"OK")</f>
        <v>OK</v>
      </c>
      <c r="BC68" t="str">
        <f>IFERROR(__xludf.DUMMYFUNCTION("""COMPUTED_VALUE"""),"OK")</f>
        <v>OK</v>
      </c>
      <c r="BD68" t="str">
        <f>IFERROR(__xludf.DUMMYFUNCTION("""COMPUTED_VALUE"""),"OK")</f>
        <v>OK</v>
      </c>
      <c r="BE68" t="str">
        <f>IFERROR(__xludf.DUMMYFUNCTION("""COMPUTED_VALUE"""),"OK")</f>
        <v>OK</v>
      </c>
      <c r="BF68" t="str">
        <f>IFERROR(__xludf.DUMMYFUNCTION("""COMPUTED_VALUE"""),"OK")</f>
        <v>OK</v>
      </c>
      <c r="BG68" t="str">
        <f>IFERROR(__xludf.DUMMYFUNCTION("""COMPUTED_VALUE"""),"OK")</f>
        <v>OK</v>
      </c>
      <c r="BH68" t="str">
        <f>IFERROR(__xludf.DUMMYFUNCTION("""COMPUTED_VALUE"""),"OK")</f>
        <v>OK</v>
      </c>
      <c r="BI68" t="str">
        <f>IFERROR(__xludf.DUMMYFUNCTION("""COMPUTED_VALUE"""),"OK")</f>
        <v>OK</v>
      </c>
      <c r="BJ68" t="str">
        <f>IFERROR(__xludf.DUMMYFUNCTION("""COMPUTED_VALUE"""),"OK")</f>
        <v>OK</v>
      </c>
      <c r="BK68" t="str">
        <f>IFERROR(__xludf.DUMMYFUNCTION("""COMPUTED_VALUE"""),"x")</f>
        <v>x</v>
      </c>
      <c r="BL68" t="str">
        <f>IFERROR(__xludf.DUMMYFUNCTION("""COMPUTED_VALUE"""),"-")</f>
        <v>-</v>
      </c>
      <c r="BM68" t="str">
        <f>IFERROR(__xludf.DUMMYFUNCTION("""COMPUTED_VALUE"""),"-")</f>
        <v>-</v>
      </c>
      <c r="BN68" t="str">
        <f>IFERROR(__xludf.DUMMYFUNCTION("""COMPUTED_VALUE"""),"-")</f>
        <v>-</v>
      </c>
      <c r="BO68" t="str">
        <f>IFERROR(__xludf.DUMMYFUNCTION("""COMPUTED_VALUE"""),"-")</f>
        <v>-</v>
      </c>
      <c r="BP68" t="str">
        <f>IFERROR(__xludf.DUMMYFUNCTION("""COMPUTED_VALUE"""),"-")</f>
        <v>-</v>
      </c>
      <c r="BQ68" t="str">
        <f>IFERROR(__xludf.DUMMYFUNCTION("""COMPUTED_VALUE"""),"-")</f>
        <v>-</v>
      </c>
      <c r="BR68" t="str">
        <f>IFERROR(__xludf.DUMMYFUNCTION("""COMPUTED_VALUE"""),"-")</f>
        <v>-</v>
      </c>
      <c r="BS68" t="str">
        <f>IFERROR(__xludf.DUMMYFUNCTION("""COMPUTED_VALUE"""),"-")</f>
        <v>-</v>
      </c>
      <c r="BT68" t="str">
        <f>IFERROR(__xludf.DUMMYFUNCTION("""COMPUTED_VALUE"""),"-")</f>
        <v>-</v>
      </c>
      <c r="BU68" t="str">
        <f>IFERROR(__xludf.DUMMYFUNCTION("""COMPUTED_VALUE"""),"-")</f>
        <v>-</v>
      </c>
      <c r="BV68" t="str">
        <f>IFERROR(__xludf.DUMMYFUNCTION("""COMPUTED_VALUE"""),"-")</f>
        <v>-</v>
      </c>
      <c r="BW68" t="str">
        <f>IFERROR(__xludf.DUMMYFUNCTION("""COMPUTED_VALUE"""),"-")</f>
        <v>-</v>
      </c>
      <c r="BX68" t="str">
        <f>IFERROR(__xludf.DUMMYFUNCTION("""COMPUTED_VALUE"""),"-")</f>
        <v>-</v>
      </c>
      <c r="BY68" t="str">
        <f>IFERROR(__xludf.DUMMYFUNCTION("""COMPUTED_VALUE"""),"-")</f>
        <v>-</v>
      </c>
      <c r="BZ68" t="str">
        <f>IFERROR(__xludf.DUMMYFUNCTION("""COMPUTED_VALUE"""),"-")</f>
        <v>-</v>
      </c>
      <c r="CA68" t="str">
        <f>IFERROR(__xludf.DUMMYFUNCTION("""COMPUTED_VALUE"""),"-")</f>
        <v>-</v>
      </c>
      <c r="CB68" t="str">
        <f>IFERROR(__xludf.DUMMYFUNCTION("""COMPUTED_VALUE"""),"-")</f>
        <v>-</v>
      </c>
      <c r="CC68" t="str">
        <f>IFERROR(__xludf.DUMMYFUNCTION("""COMPUTED_VALUE"""),"-")</f>
        <v>-</v>
      </c>
      <c r="CD68" t="str">
        <f>IFERROR(__xludf.DUMMYFUNCTION("""COMPUTED_VALUE"""),"-")</f>
        <v>-</v>
      </c>
      <c r="CE68" t="str">
        <f>IFERROR(__xludf.DUMMYFUNCTION("""COMPUTED_VALUE"""),"-")</f>
        <v>-</v>
      </c>
      <c r="CF68" t="str">
        <f>IFERROR(__xludf.DUMMYFUNCTION("""COMPUTED_VALUE"""),"-")</f>
        <v>-</v>
      </c>
      <c r="CG68" t="str">
        <f>IFERROR(__xludf.DUMMYFUNCTION("""COMPUTED_VALUE"""),"-")</f>
        <v>-</v>
      </c>
      <c r="CH68" t="str">
        <f>IFERROR(__xludf.DUMMYFUNCTION("""COMPUTED_VALUE"""),"-")</f>
        <v>-</v>
      </c>
      <c r="CI68" t="str">
        <f>IFERROR(__xludf.DUMMYFUNCTION("""COMPUTED_VALUE"""),"-")</f>
        <v>-</v>
      </c>
      <c r="CJ68" t="str">
        <f>IFERROR(__xludf.DUMMYFUNCTION("""COMPUTED_VALUE"""),"-")</f>
        <v>-</v>
      </c>
      <c r="CK68" t="str">
        <f>IFERROR(__xludf.DUMMYFUNCTION("""COMPUTED_VALUE"""),"-")</f>
        <v>-</v>
      </c>
      <c r="CL68" t="str">
        <f>IFERROR(__xludf.DUMMYFUNCTION("""COMPUTED_VALUE"""),"-")</f>
        <v>-</v>
      </c>
      <c r="CM68" t="str">
        <f>IFERROR(__xludf.DUMMYFUNCTION("""COMPUTED_VALUE"""),"-")</f>
        <v>-</v>
      </c>
      <c r="CN68" t="str">
        <f>IFERROR(__xludf.DUMMYFUNCTION("""COMPUTED_VALUE"""),"-")</f>
        <v>-</v>
      </c>
      <c r="CO68" t="str">
        <f>IFERROR(__xludf.DUMMYFUNCTION("""COMPUTED_VALUE"""),"-")</f>
        <v>-</v>
      </c>
      <c r="CP68" t="str">
        <f>IFERROR(__xludf.DUMMYFUNCTION("""COMPUTED_VALUE"""),"-")</f>
        <v>-</v>
      </c>
      <c r="CQ68" t="str">
        <f>IFERROR(__xludf.DUMMYFUNCTION("""COMPUTED_VALUE"""),"-")</f>
        <v>-</v>
      </c>
      <c r="CR68" t="str">
        <f>IFERROR(__xludf.DUMMYFUNCTION("""COMPUTED_VALUE"""),"-")</f>
        <v>-</v>
      </c>
      <c r="CS68" t="str">
        <f>IFERROR(__xludf.DUMMYFUNCTION("""COMPUTED_VALUE"""),"x")</f>
        <v>x</v>
      </c>
      <c r="CT68" t="str">
        <f>IFERROR(__xludf.DUMMYFUNCTION("""COMPUTED_VALUE"""),"-")</f>
        <v>-</v>
      </c>
      <c r="CU68" t="str">
        <f>IFERROR(__xludf.DUMMYFUNCTION("""COMPUTED_VALUE"""),"-")</f>
        <v>-</v>
      </c>
      <c r="CV68" t="str">
        <f>IFERROR(__xludf.DUMMYFUNCTION("""COMPUTED_VALUE"""),"-")</f>
        <v>-</v>
      </c>
      <c r="CW68" t="str">
        <f>IFERROR(__xludf.DUMMYFUNCTION("""COMPUTED_VALUE"""),"-")</f>
        <v>-</v>
      </c>
      <c r="CX68" t="str">
        <f>IFERROR(__xludf.DUMMYFUNCTION("""COMPUTED_VALUE"""),"-")</f>
        <v>-</v>
      </c>
      <c r="CY68" t="str">
        <f>IFERROR(__xludf.DUMMYFUNCTION("""COMPUTED_VALUE"""),"-")</f>
        <v>-</v>
      </c>
      <c r="CZ68" t="str">
        <f>IFERROR(__xludf.DUMMYFUNCTION("""COMPUTED_VALUE"""),"-")</f>
        <v>-</v>
      </c>
      <c r="DA68" t="str">
        <f>IFERROR(__xludf.DUMMYFUNCTION("""COMPUTED_VALUE"""),"-")</f>
        <v>-</v>
      </c>
      <c r="DB68" t="str">
        <f>IFERROR(__xludf.DUMMYFUNCTION("""COMPUTED_VALUE"""),"-")</f>
        <v>-</v>
      </c>
      <c r="DC68" t="str">
        <f>IFERROR(__xludf.DUMMYFUNCTION("""COMPUTED_VALUE"""),"-")</f>
        <v>-</v>
      </c>
      <c r="DD68" t="str">
        <f>IFERROR(__xludf.DUMMYFUNCTION("""COMPUTED_VALUE"""),"-")</f>
        <v>-</v>
      </c>
      <c r="DE68" t="str">
        <f>IFERROR(__xludf.DUMMYFUNCTION("""COMPUTED_VALUE"""),"-")</f>
        <v>-</v>
      </c>
      <c r="DF68" t="str">
        <f>IFERROR(__xludf.DUMMYFUNCTION("""COMPUTED_VALUE"""),"-")</f>
        <v>-</v>
      </c>
      <c r="DG68" t="str">
        <f>IFERROR(__xludf.DUMMYFUNCTION("""COMPUTED_VALUE"""),"-")</f>
        <v>-</v>
      </c>
      <c r="DH68" t="str">
        <f>IFERROR(__xludf.DUMMYFUNCTION("""COMPUTED_VALUE"""),"-")</f>
        <v>-</v>
      </c>
      <c r="DI68" t="str">
        <f>IFERROR(__xludf.DUMMYFUNCTION("""COMPUTED_VALUE"""),"-")</f>
        <v>-</v>
      </c>
      <c r="DJ68" t="str">
        <f>IFERROR(__xludf.DUMMYFUNCTION("""COMPUTED_VALUE"""),"-")</f>
        <v>-</v>
      </c>
      <c r="DK68" t="str">
        <f>IFERROR(__xludf.DUMMYFUNCTION("""COMPUTED_VALUE"""),"-")</f>
        <v>-</v>
      </c>
      <c r="DL68" t="str">
        <f>IFERROR(__xludf.DUMMYFUNCTION("""COMPUTED_VALUE"""),"-")</f>
        <v>-</v>
      </c>
      <c r="DM68" t="str">
        <f>IFERROR(__xludf.DUMMYFUNCTION("""COMPUTED_VALUE"""),"-")</f>
        <v>-</v>
      </c>
      <c r="DN68" t="str">
        <f>IFERROR(__xludf.DUMMYFUNCTION("""COMPUTED_VALUE"""),"-")</f>
        <v>-</v>
      </c>
      <c r="DO68" t="str">
        <f>IFERROR(__xludf.DUMMYFUNCTION("""COMPUTED_VALUE"""),"-")</f>
        <v>-</v>
      </c>
      <c r="DP68" t="str">
        <f>IFERROR(__xludf.DUMMYFUNCTION("""COMPUTED_VALUE"""),"-")</f>
        <v>-</v>
      </c>
      <c r="DQ68" t="str">
        <f>IFERROR(__xludf.DUMMYFUNCTION("""COMPUTED_VALUE"""),"-")</f>
        <v>-</v>
      </c>
      <c r="DR68" t="str">
        <f>IFERROR(__xludf.DUMMYFUNCTION("""COMPUTED_VALUE"""),"-")</f>
        <v>-</v>
      </c>
      <c r="DS68" t="str">
        <f>IFERROR(__xludf.DUMMYFUNCTION("""COMPUTED_VALUE"""),"-")</f>
        <v>-</v>
      </c>
      <c r="DT68" t="str">
        <f>IFERROR(__xludf.DUMMYFUNCTION("""COMPUTED_VALUE"""),"-")</f>
        <v>-</v>
      </c>
      <c r="DU68" t="str">
        <f>IFERROR(__xludf.DUMMYFUNCTION("""COMPUTED_VALUE"""),"-")</f>
        <v>-</v>
      </c>
      <c r="DV68" t="str">
        <f>IFERROR(__xludf.DUMMYFUNCTION("""COMPUTED_VALUE"""),"-")</f>
        <v>-</v>
      </c>
      <c r="DW68" t="str">
        <f>IFERROR(__xludf.DUMMYFUNCTION("""COMPUTED_VALUE"""),"-")</f>
        <v>-</v>
      </c>
      <c r="DX68" t="str">
        <f>IFERROR(__xludf.DUMMYFUNCTION("""COMPUTED_VALUE"""),"-")</f>
        <v>-</v>
      </c>
      <c r="DY68" t="str">
        <f>IFERROR(__xludf.DUMMYFUNCTION("""COMPUTED_VALUE"""),"-")</f>
        <v>-</v>
      </c>
      <c r="DZ68" t="str">
        <f>IFERROR(__xludf.DUMMYFUNCTION("""COMPUTED_VALUE"""),"x")</f>
        <v>x</v>
      </c>
      <c r="EA68" t="str">
        <f>IFERROR(__xludf.DUMMYFUNCTION("""COMPUTED_VALUE"""),"-")</f>
        <v>-</v>
      </c>
      <c r="EB68" t="str">
        <f>IFERROR(__xludf.DUMMYFUNCTION("""COMPUTED_VALUE"""),"-")</f>
        <v>-</v>
      </c>
      <c r="EC68" t="str">
        <f>IFERROR(__xludf.DUMMYFUNCTION("""COMPUTED_VALUE"""),"-")</f>
        <v>-</v>
      </c>
      <c r="ED68" t="str">
        <f>IFERROR(__xludf.DUMMYFUNCTION("""COMPUTED_VALUE"""),"-")</f>
        <v>-</v>
      </c>
      <c r="EE68" t="str">
        <f>IFERROR(__xludf.DUMMYFUNCTION("""COMPUTED_VALUE"""),"-")</f>
        <v>-</v>
      </c>
      <c r="EF68" t="str">
        <f>IFERROR(__xludf.DUMMYFUNCTION("""COMPUTED_VALUE"""),"-")</f>
        <v>-</v>
      </c>
      <c r="EG68" t="str">
        <f>IFERROR(__xludf.DUMMYFUNCTION("""COMPUTED_VALUE"""),"-")</f>
        <v>-</v>
      </c>
      <c r="EH68" t="str">
        <f>IFERROR(__xludf.DUMMYFUNCTION("""COMPUTED_VALUE"""),"-")</f>
        <v>-</v>
      </c>
      <c r="EI68" t="str">
        <f>IFERROR(__xludf.DUMMYFUNCTION("""COMPUTED_VALUE"""),"-")</f>
        <v>-</v>
      </c>
      <c r="EJ68" t="str">
        <f>IFERROR(__xludf.DUMMYFUNCTION("""COMPUTED_VALUE"""),"-")</f>
        <v>-</v>
      </c>
      <c r="EK68" t="str">
        <f>IFERROR(__xludf.DUMMYFUNCTION("""COMPUTED_VALUE"""),"-")</f>
        <v>-</v>
      </c>
      <c r="EL68" t="str">
        <f>IFERROR(__xludf.DUMMYFUNCTION("""COMPUTED_VALUE"""),"-")</f>
        <v>-</v>
      </c>
      <c r="EM68" t="str">
        <f>IFERROR(__xludf.DUMMYFUNCTION("""COMPUTED_VALUE"""),"-")</f>
        <v>-</v>
      </c>
      <c r="EN68" t="str">
        <f>IFERROR(__xludf.DUMMYFUNCTION("""COMPUTED_VALUE"""),"-")</f>
        <v>-</v>
      </c>
      <c r="EO68" t="str">
        <f>IFERROR(__xludf.DUMMYFUNCTION("""COMPUTED_VALUE"""),"-")</f>
        <v>-</v>
      </c>
      <c r="EP68" t="str">
        <f>IFERROR(__xludf.DUMMYFUNCTION("""COMPUTED_VALUE"""),"-")</f>
        <v>-</v>
      </c>
      <c r="EQ68" t="str">
        <f>IFERROR(__xludf.DUMMYFUNCTION("""COMPUTED_VALUE"""),"x")</f>
        <v>x</v>
      </c>
      <c r="ER68" t="str">
        <f>IFERROR(__xludf.DUMMYFUNCTION("""COMPUTED_VALUE"""),"-")</f>
        <v>-</v>
      </c>
      <c r="ES68" t="str">
        <f>IFERROR(__xludf.DUMMYFUNCTION("""COMPUTED_VALUE"""),"-")</f>
        <v>-</v>
      </c>
      <c r="ET68" t="str">
        <f>IFERROR(__xludf.DUMMYFUNCTION("""COMPUTED_VALUE"""),"-")</f>
        <v>-</v>
      </c>
      <c r="EU68" t="str">
        <f>IFERROR(__xludf.DUMMYFUNCTION("""COMPUTED_VALUE"""),"-")</f>
        <v>-</v>
      </c>
      <c r="EV68" t="str">
        <f>IFERROR(__xludf.DUMMYFUNCTION("""COMPUTED_VALUE"""),"-")</f>
        <v>-</v>
      </c>
      <c r="EW68" t="str">
        <f>IFERROR(__xludf.DUMMYFUNCTION("""COMPUTED_VALUE"""),"-")</f>
        <v>-</v>
      </c>
      <c r="EX68" t="str">
        <f>IFERROR(__xludf.DUMMYFUNCTION("""COMPUTED_VALUE"""),"-")</f>
        <v>-</v>
      </c>
      <c r="EY68" t="str">
        <f>IFERROR(__xludf.DUMMYFUNCTION("""COMPUTED_VALUE"""),"-")</f>
        <v>-</v>
      </c>
      <c r="EZ68" t="str">
        <f>IFERROR(__xludf.DUMMYFUNCTION("""COMPUTED_VALUE"""),"-")</f>
        <v>-</v>
      </c>
      <c r="FA68" t="str">
        <f>IFERROR(__xludf.DUMMYFUNCTION("""COMPUTED_VALUE"""),"-")</f>
        <v>-</v>
      </c>
      <c r="FB68" t="str">
        <f>IFERROR(__xludf.DUMMYFUNCTION("""COMPUTED_VALUE"""),"-")</f>
        <v>-</v>
      </c>
      <c r="FC68" t="str">
        <f>IFERROR(__xludf.DUMMYFUNCTION("""COMPUTED_VALUE"""),"-")</f>
        <v>-</v>
      </c>
      <c r="FD68" t="str">
        <f>IFERROR(__xludf.DUMMYFUNCTION("""COMPUTED_VALUE"""),"-")</f>
        <v>-</v>
      </c>
      <c r="FE68" t="str">
        <f>IFERROR(__xludf.DUMMYFUNCTION("""COMPUTED_VALUE"""),"-")</f>
        <v>-</v>
      </c>
      <c r="FF68" t="str">
        <f>IFERROR(__xludf.DUMMYFUNCTION("""COMPUTED_VALUE"""),"-")</f>
        <v>-</v>
      </c>
      <c r="FG68" t="str">
        <f>IFERROR(__xludf.DUMMYFUNCTION("""COMPUTED_VALUE"""),"-")</f>
        <v>-</v>
      </c>
      <c r="FH68" t="str">
        <f>IFERROR(__xludf.DUMMYFUNCTION("""COMPUTED_VALUE"""),"-")</f>
        <v>-</v>
      </c>
      <c r="FI68" t="str">
        <f>IFERROR(__xludf.DUMMYFUNCTION("""COMPUTED_VALUE"""),"-")</f>
        <v>-</v>
      </c>
      <c r="FJ68" t="str">
        <f>IFERROR(__xludf.DUMMYFUNCTION("""COMPUTED_VALUE"""),"-")</f>
        <v>-</v>
      </c>
      <c r="FK68" t="str">
        <f>IFERROR(__xludf.DUMMYFUNCTION("""COMPUTED_VALUE"""),"-")</f>
        <v>-</v>
      </c>
      <c r="FL68" t="str">
        <f>IFERROR(__xludf.DUMMYFUNCTION("""COMPUTED_VALUE"""),"-")</f>
        <v>-</v>
      </c>
      <c r="FM68" t="str">
        <f>IFERROR(__xludf.DUMMYFUNCTION("""COMPUTED_VALUE"""),"-")</f>
        <v>-</v>
      </c>
      <c r="FN68" t="str">
        <f>IFERROR(__xludf.DUMMYFUNCTION("""COMPUTED_VALUE"""),"-")</f>
        <v>-</v>
      </c>
      <c r="FO68" t="str">
        <f>IFERROR(__xludf.DUMMYFUNCTION("""COMPUTED_VALUE"""),"-")</f>
        <v>-</v>
      </c>
      <c r="FP68" t="str">
        <f>IFERROR(__xludf.DUMMYFUNCTION("""COMPUTED_VALUE"""),"-")</f>
        <v>-</v>
      </c>
      <c r="FQ68" t="str">
        <f>IFERROR(__xludf.DUMMYFUNCTION("""COMPUTED_VALUE"""),"-")</f>
        <v>-</v>
      </c>
      <c r="FR68" t="str">
        <f>IFERROR(__xludf.DUMMYFUNCTION("""COMPUTED_VALUE"""),"-")</f>
        <v>-</v>
      </c>
      <c r="FS68" t="str">
        <f>IFERROR(__xludf.DUMMYFUNCTION("""COMPUTED_VALUE"""),"-")</f>
        <v>-</v>
      </c>
      <c r="FT68" t="str">
        <f>IFERROR(__xludf.DUMMYFUNCTION("""COMPUTED_VALUE"""),"x")</f>
        <v>x</v>
      </c>
      <c r="FU68" t="str">
        <f>IFERROR(__xludf.DUMMYFUNCTION("""COMPUTED_VALUE"""),"-")</f>
        <v>-</v>
      </c>
      <c r="FV68" t="str">
        <f>IFERROR(__xludf.DUMMYFUNCTION("""COMPUTED_VALUE"""),"-")</f>
        <v>-</v>
      </c>
      <c r="FW68" t="str">
        <f>IFERROR(__xludf.DUMMYFUNCTION("""COMPUTED_VALUE"""),"-")</f>
        <v>-</v>
      </c>
      <c r="FX68" t="str">
        <f>IFERROR(__xludf.DUMMYFUNCTION("""COMPUTED_VALUE"""),"-")</f>
        <v>-</v>
      </c>
      <c r="FY68" t="str">
        <f>IFERROR(__xludf.DUMMYFUNCTION("""COMPUTED_VALUE"""),"-")</f>
        <v>-</v>
      </c>
      <c r="FZ68" t="str">
        <f>IFERROR(__xludf.DUMMYFUNCTION("""COMPUTED_VALUE"""),"-")</f>
        <v>-</v>
      </c>
      <c r="GA68" t="str">
        <f>IFERROR(__xludf.DUMMYFUNCTION("""COMPUTED_VALUE"""),"-")</f>
        <v>-</v>
      </c>
      <c r="GB68" t="str">
        <f>IFERROR(__xludf.DUMMYFUNCTION("""COMPUTED_VALUE"""),"-")</f>
        <v>-</v>
      </c>
      <c r="GC68" t="str">
        <f>IFERROR(__xludf.DUMMYFUNCTION("""COMPUTED_VALUE"""),"-")</f>
        <v>-</v>
      </c>
      <c r="GD68" t="str">
        <f>IFERROR(__xludf.DUMMYFUNCTION("""COMPUTED_VALUE"""),"-")</f>
        <v>-</v>
      </c>
      <c r="GE68" t="str">
        <f>IFERROR(__xludf.DUMMYFUNCTION("""COMPUTED_VALUE"""),"-")</f>
        <v>-</v>
      </c>
      <c r="GF68" t="str">
        <f>IFERROR(__xludf.DUMMYFUNCTION("""COMPUTED_VALUE"""),"-")</f>
        <v>-</v>
      </c>
      <c r="GG68" t="str">
        <f>IFERROR(__xludf.DUMMYFUNCTION("""COMPUTED_VALUE"""),"-")</f>
        <v>-</v>
      </c>
      <c r="GH68" t="str">
        <f>IFERROR(__xludf.DUMMYFUNCTION("""COMPUTED_VALUE"""),"-")</f>
        <v>-</v>
      </c>
      <c r="GI68" t="str">
        <f>IFERROR(__xludf.DUMMYFUNCTION("""COMPUTED_VALUE"""),"-")</f>
        <v>-</v>
      </c>
      <c r="GJ68" t="str">
        <f>IFERROR(__xludf.DUMMYFUNCTION("""COMPUTED_VALUE"""),"-")</f>
        <v>-</v>
      </c>
      <c r="GK68" t="str">
        <f>IFERROR(__xludf.DUMMYFUNCTION("""COMPUTED_VALUE"""),"-")</f>
        <v>-</v>
      </c>
      <c r="GL68" t="str">
        <f>IFERROR(__xludf.DUMMYFUNCTION("""COMPUTED_VALUE"""),"-")</f>
        <v>-</v>
      </c>
      <c r="GM68" t="str">
        <f>IFERROR(__xludf.DUMMYFUNCTION("""COMPUTED_VALUE"""),"-")</f>
        <v>-</v>
      </c>
      <c r="GN68" t="str">
        <f>IFERROR(__xludf.DUMMYFUNCTION("""COMPUTED_VALUE"""),"-")</f>
        <v>-</v>
      </c>
      <c r="GO68" t="str">
        <f>IFERROR(__xludf.DUMMYFUNCTION("""COMPUTED_VALUE"""),"-")</f>
        <v>-</v>
      </c>
      <c r="GP68" t="str">
        <f>IFERROR(__xludf.DUMMYFUNCTION("""COMPUTED_VALUE"""),"-")</f>
        <v>-</v>
      </c>
      <c r="GQ68" t="str">
        <f>IFERROR(__xludf.DUMMYFUNCTION("""COMPUTED_VALUE"""),"-")</f>
        <v>-</v>
      </c>
      <c r="GR68" t="str">
        <f>IFERROR(__xludf.DUMMYFUNCTION("""COMPUTED_VALUE"""),"-")</f>
        <v>-</v>
      </c>
      <c r="GS68" t="str">
        <f>IFERROR(__xludf.DUMMYFUNCTION("""COMPUTED_VALUE"""),"x")</f>
        <v>x</v>
      </c>
      <c r="GT68" t="str">
        <f>IFERROR(__xludf.DUMMYFUNCTION("""COMPUTED_VALUE"""),"x")</f>
        <v>x</v>
      </c>
      <c r="GU68">
        <f>IFERROR(__xludf.DUMMYFUNCTION("""COMPUTED_VALUE"""),1.0)</f>
        <v>1</v>
      </c>
      <c r="GV68">
        <f>IFERROR(__xludf.DUMMYFUNCTION("""COMPUTED_VALUE"""),1.0)</f>
        <v>1</v>
      </c>
      <c r="GW68">
        <f>IFERROR(__xludf.DUMMYFUNCTION("""COMPUTED_VALUE"""),1.0)</f>
        <v>1</v>
      </c>
      <c r="GX68">
        <f>IFERROR(__xludf.DUMMYFUNCTION("""COMPUTED_VALUE"""),1.0)</f>
        <v>1</v>
      </c>
      <c r="GY68">
        <f>IFERROR(__xludf.DUMMYFUNCTION("""COMPUTED_VALUE"""),1.0)</f>
        <v>1</v>
      </c>
      <c r="GZ68">
        <f>IFERROR(__xludf.DUMMYFUNCTION("""COMPUTED_VALUE"""),1.0)</f>
        <v>1</v>
      </c>
      <c r="HA68">
        <f>IFERROR(__xludf.DUMMYFUNCTION("""COMPUTED_VALUE"""),1.0)</f>
        <v>1</v>
      </c>
      <c r="HB68">
        <f>IFERROR(__xludf.DUMMYFUNCTION("""COMPUTED_VALUE"""),1.0)</f>
        <v>1</v>
      </c>
      <c r="HC68">
        <f>IFERROR(__xludf.DUMMYFUNCTION("""COMPUTED_VALUE"""),1.0)</f>
        <v>1</v>
      </c>
      <c r="HD68">
        <f>IFERROR(__xludf.DUMMYFUNCTION("""COMPUTED_VALUE"""),1.0)</f>
        <v>1</v>
      </c>
      <c r="HE68">
        <f>IFERROR(__xludf.DUMMYFUNCTION("""COMPUTED_VALUE"""),1.0)</f>
        <v>1</v>
      </c>
      <c r="HF68">
        <f>IFERROR(__xludf.DUMMYFUNCTION("""COMPUTED_VALUE"""),1.0)</f>
        <v>1</v>
      </c>
      <c r="HG68">
        <f>IFERROR(__xludf.DUMMYFUNCTION("""COMPUTED_VALUE"""),1.0)</f>
        <v>1</v>
      </c>
      <c r="HH68">
        <f>IFERROR(__xludf.DUMMYFUNCTION("""COMPUTED_VALUE"""),1.0)</f>
        <v>1</v>
      </c>
      <c r="HI68">
        <f>IFERROR(__xludf.DUMMYFUNCTION("""COMPUTED_VALUE"""),1.0)</f>
        <v>1</v>
      </c>
      <c r="HJ68">
        <f>IFERROR(__xludf.DUMMYFUNCTION("""COMPUTED_VALUE"""),1.0)</f>
        <v>1</v>
      </c>
      <c r="HK68">
        <f>IFERROR(__xludf.DUMMYFUNCTION("""COMPUTED_VALUE"""),1.0)</f>
        <v>1</v>
      </c>
      <c r="HL68">
        <f>IFERROR(__xludf.DUMMYFUNCTION("""COMPUTED_VALUE"""),1.0)</f>
        <v>1</v>
      </c>
      <c r="HM68">
        <f>IFERROR(__xludf.DUMMYFUNCTION("""COMPUTED_VALUE"""),1.0)</f>
        <v>1</v>
      </c>
      <c r="HN68">
        <f>IFERROR(__xludf.DUMMYFUNCTION("""COMPUTED_VALUE"""),1.0)</f>
        <v>1</v>
      </c>
      <c r="HO68">
        <f>IFERROR(__xludf.DUMMYFUNCTION("""COMPUTED_VALUE"""),1.0)</f>
        <v>1</v>
      </c>
      <c r="HP68">
        <f>IFERROR(__xludf.DUMMYFUNCTION("""COMPUTED_VALUE"""),1.0)</f>
        <v>1</v>
      </c>
      <c r="HQ68">
        <f>IFERROR(__xludf.DUMMYFUNCTION("""COMPUTED_VALUE"""),1.0)</f>
        <v>1</v>
      </c>
      <c r="HR68">
        <f>IFERROR(__xludf.DUMMYFUNCTION("""COMPUTED_VALUE"""),1.0)</f>
        <v>1</v>
      </c>
      <c r="HS68">
        <f>IFERROR(__xludf.DUMMYFUNCTION("""COMPUTED_VALUE"""),1.0)</f>
        <v>1</v>
      </c>
      <c r="HT68">
        <f>IFERROR(__xludf.DUMMYFUNCTION("""COMPUTED_VALUE"""),1.0)</f>
        <v>1</v>
      </c>
      <c r="HU68">
        <f>IFERROR(__xludf.DUMMYFUNCTION("""COMPUTED_VALUE"""),1.0)</f>
        <v>1</v>
      </c>
      <c r="HV68">
        <f>IFERROR(__xludf.DUMMYFUNCTION("""COMPUTED_VALUE"""),1.0)</f>
        <v>1</v>
      </c>
      <c r="HW68">
        <f>IFERROR(__xludf.DUMMYFUNCTION("""COMPUTED_VALUE"""),1.0)</f>
        <v>1</v>
      </c>
      <c r="HX68">
        <f>IFERROR(__xludf.DUMMYFUNCTION("""COMPUTED_VALUE"""),1.0)</f>
        <v>1</v>
      </c>
      <c r="HY68">
        <f>IFERROR(__xludf.DUMMYFUNCTION("""COMPUTED_VALUE"""),1.0)</f>
        <v>1</v>
      </c>
      <c r="HZ68">
        <f>IFERROR(__xludf.DUMMYFUNCTION("""COMPUTED_VALUE"""),1.0)</f>
        <v>1</v>
      </c>
      <c r="IA68">
        <f>IFERROR(__xludf.DUMMYFUNCTION("""COMPUTED_VALUE"""),1.0)</f>
        <v>1</v>
      </c>
      <c r="IB68">
        <f>IFERROR(__xludf.DUMMYFUNCTION("""COMPUTED_VALUE"""),1.0)</f>
        <v>1</v>
      </c>
      <c r="IC68">
        <f>IFERROR(__xludf.DUMMYFUNCTION("""COMPUTED_VALUE"""),1.0)</f>
        <v>1</v>
      </c>
      <c r="ID68">
        <f>IFERROR(__xludf.DUMMYFUNCTION("""COMPUTED_VALUE"""),1.0)</f>
        <v>1</v>
      </c>
      <c r="IE68">
        <f>IFERROR(__xludf.DUMMYFUNCTION("""COMPUTED_VALUE"""),1.0)</f>
        <v>1</v>
      </c>
      <c r="IF68">
        <f>IFERROR(__xludf.DUMMYFUNCTION("""COMPUTED_VALUE"""),1.0)</f>
        <v>1</v>
      </c>
      <c r="IG68">
        <f>IFERROR(__xludf.DUMMYFUNCTION("""COMPUTED_VALUE"""),1.0)</f>
        <v>1</v>
      </c>
      <c r="IH68">
        <f>IFERROR(__xludf.DUMMYFUNCTION("""COMPUTED_VALUE"""),1.0)</f>
        <v>1</v>
      </c>
      <c r="II68">
        <f>IFERROR(__xludf.DUMMYFUNCTION("""COMPUTED_VALUE"""),1.0)</f>
        <v>1</v>
      </c>
      <c r="IJ68">
        <f>IFERROR(__xludf.DUMMYFUNCTION("""COMPUTED_VALUE"""),1.0)</f>
        <v>1</v>
      </c>
      <c r="IK68" t="str">
        <f>IFERROR(__xludf.DUMMYFUNCTION("""COMPUTED_VALUE"""),"x")</f>
        <v>x</v>
      </c>
      <c r="IL68">
        <f>IFERROR(__xludf.DUMMYFUNCTION("""COMPUTED_VALUE"""),0.0)</f>
        <v>0</v>
      </c>
      <c r="IM68">
        <f>IFERROR(__xludf.DUMMYFUNCTION("""COMPUTED_VALUE"""),0.0)</f>
        <v>0</v>
      </c>
      <c r="IN68">
        <f>IFERROR(__xludf.DUMMYFUNCTION("""COMPUTED_VALUE"""),0.0)</f>
        <v>0</v>
      </c>
      <c r="IO68">
        <f>IFERROR(__xludf.DUMMYFUNCTION("""COMPUTED_VALUE"""),0.0)</f>
        <v>0</v>
      </c>
      <c r="IP68">
        <f>IFERROR(__xludf.DUMMYFUNCTION("""COMPUTED_VALUE"""),0.0)</f>
        <v>0</v>
      </c>
      <c r="IQ68">
        <f>IFERROR(__xludf.DUMMYFUNCTION("""COMPUTED_VALUE"""),0.0)</f>
        <v>0</v>
      </c>
      <c r="IR68">
        <f>IFERROR(__xludf.DUMMYFUNCTION("""COMPUTED_VALUE"""),0.0)</f>
        <v>0</v>
      </c>
      <c r="IS68">
        <f>IFERROR(__xludf.DUMMYFUNCTION("""COMPUTED_VALUE"""),0.0)</f>
        <v>0</v>
      </c>
      <c r="IT68">
        <f>IFERROR(__xludf.DUMMYFUNCTION("""COMPUTED_VALUE"""),0.0)</f>
        <v>0</v>
      </c>
      <c r="IU68">
        <f>IFERROR(__xludf.DUMMYFUNCTION("""COMPUTED_VALUE"""),0.0)</f>
        <v>0</v>
      </c>
      <c r="IV68">
        <f>IFERROR(__xludf.DUMMYFUNCTION("""COMPUTED_VALUE"""),0.0)</f>
        <v>0</v>
      </c>
      <c r="IW68">
        <f>IFERROR(__xludf.DUMMYFUNCTION("""COMPUTED_VALUE"""),0.0)</f>
        <v>0</v>
      </c>
      <c r="IX68">
        <f>IFERROR(__xludf.DUMMYFUNCTION("""COMPUTED_VALUE"""),0.0)</f>
        <v>0</v>
      </c>
      <c r="IY68">
        <f>IFERROR(__xludf.DUMMYFUNCTION("""COMPUTED_VALUE"""),0.0)</f>
        <v>0</v>
      </c>
      <c r="IZ68">
        <f>IFERROR(__xludf.DUMMYFUNCTION("""COMPUTED_VALUE"""),0.0)</f>
        <v>0</v>
      </c>
      <c r="JA68">
        <f>IFERROR(__xludf.DUMMYFUNCTION("""COMPUTED_VALUE"""),0.0)</f>
        <v>0</v>
      </c>
      <c r="JB68">
        <f>IFERROR(__xludf.DUMMYFUNCTION("""COMPUTED_VALUE"""),0.0)</f>
        <v>0</v>
      </c>
      <c r="JC68">
        <f>IFERROR(__xludf.DUMMYFUNCTION("""COMPUTED_VALUE"""),0.0)</f>
        <v>0</v>
      </c>
      <c r="JD68">
        <f>IFERROR(__xludf.DUMMYFUNCTION("""COMPUTED_VALUE"""),0.0)</f>
        <v>0</v>
      </c>
      <c r="JE68">
        <f>IFERROR(__xludf.DUMMYFUNCTION("""COMPUTED_VALUE"""),0.0)</f>
        <v>0</v>
      </c>
      <c r="JF68">
        <f>IFERROR(__xludf.DUMMYFUNCTION("""COMPUTED_VALUE"""),0.0)</f>
        <v>0</v>
      </c>
      <c r="JG68">
        <f>IFERROR(__xludf.DUMMYFUNCTION("""COMPUTED_VALUE"""),0.0)</f>
        <v>0</v>
      </c>
      <c r="JH68">
        <f>IFERROR(__xludf.DUMMYFUNCTION("""COMPUTED_VALUE"""),0.0)</f>
        <v>0</v>
      </c>
      <c r="JI68">
        <f>IFERROR(__xludf.DUMMYFUNCTION("""COMPUTED_VALUE"""),0.0)</f>
        <v>0</v>
      </c>
      <c r="JJ68">
        <f>IFERROR(__xludf.DUMMYFUNCTION("""COMPUTED_VALUE"""),0.0)</f>
        <v>0</v>
      </c>
      <c r="JK68">
        <f>IFERROR(__xludf.DUMMYFUNCTION("""COMPUTED_VALUE"""),0.0)</f>
        <v>0</v>
      </c>
      <c r="JL68">
        <f>IFERROR(__xludf.DUMMYFUNCTION("""COMPUTED_VALUE"""),0.0)</f>
        <v>0</v>
      </c>
      <c r="JM68">
        <f>IFERROR(__xludf.DUMMYFUNCTION("""COMPUTED_VALUE"""),0.0)</f>
        <v>0</v>
      </c>
      <c r="JN68">
        <f>IFERROR(__xludf.DUMMYFUNCTION("""COMPUTED_VALUE"""),0.0)</f>
        <v>0</v>
      </c>
      <c r="JO68">
        <f>IFERROR(__xludf.DUMMYFUNCTION("""COMPUTED_VALUE"""),0.0)</f>
        <v>0</v>
      </c>
      <c r="JP68">
        <f>IFERROR(__xludf.DUMMYFUNCTION("""COMPUTED_VALUE"""),0.0)</f>
        <v>0</v>
      </c>
      <c r="JQ68">
        <f>IFERROR(__xludf.DUMMYFUNCTION("""COMPUTED_VALUE"""),0.0)</f>
        <v>0</v>
      </c>
      <c r="JR68">
        <f>IFERROR(__xludf.DUMMYFUNCTION("""COMPUTED_VALUE"""),0.0)</f>
        <v>0</v>
      </c>
      <c r="JS68" t="str">
        <f>IFERROR(__xludf.DUMMYFUNCTION("""COMPUTED_VALUE"""),"x")</f>
        <v>x</v>
      </c>
      <c r="JT68">
        <f>IFERROR(__xludf.DUMMYFUNCTION("""COMPUTED_VALUE"""),0.0)</f>
        <v>0</v>
      </c>
      <c r="JU68">
        <f>IFERROR(__xludf.DUMMYFUNCTION("""COMPUTED_VALUE"""),0.0)</f>
        <v>0</v>
      </c>
      <c r="JV68">
        <f>IFERROR(__xludf.DUMMYFUNCTION("""COMPUTED_VALUE"""),0.0)</f>
        <v>0</v>
      </c>
      <c r="JW68">
        <f>IFERROR(__xludf.DUMMYFUNCTION("""COMPUTED_VALUE"""),0.0)</f>
        <v>0</v>
      </c>
      <c r="JX68">
        <f>IFERROR(__xludf.DUMMYFUNCTION("""COMPUTED_VALUE"""),0.0)</f>
        <v>0</v>
      </c>
      <c r="JY68">
        <f>IFERROR(__xludf.DUMMYFUNCTION("""COMPUTED_VALUE"""),0.0)</f>
        <v>0</v>
      </c>
      <c r="JZ68">
        <f>IFERROR(__xludf.DUMMYFUNCTION("""COMPUTED_VALUE"""),0.0)</f>
        <v>0</v>
      </c>
      <c r="KA68">
        <f>IFERROR(__xludf.DUMMYFUNCTION("""COMPUTED_VALUE"""),0.0)</f>
        <v>0</v>
      </c>
      <c r="KB68">
        <f>IFERROR(__xludf.DUMMYFUNCTION("""COMPUTED_VALUE"""),0.0)</f>
        <v>0</v>
      </c>
      <c r="KC68">
        <f>IFERROR(__xludf.DUMMYFUNCTION("""COMPUTED_VALUE"""),0.0)</f>
        <v>0</v>
      </c>
      <c r="KD68">
        <f>IFERROR(__xludf.DUMMYFUNCTION("""COMPUTED_VALUE"""),0.0)</f>
        <v>0</v>
      </c>
      <c r="KE68">
        <f>IFERROR(__xludf.DUMMYFUNCTION("""COMPUTED_VALUE"""),0.0)</f>
        <v>0</v>
      </c>
      <c r="KF68">
        <f>IFERROR(__xludf.DUMMYFUNCTION("""COMPUTED_VALUE"""),0.0)</f>
        <v>0</v>
      </c>
      <c r="KG68">
        <f>IFERROR(__xludf.DUMMYFUNCTION("""COMPUTED_VALUE"""),0.0)</f>
        <v>0</v>
      </c>
      <c r="KH68">
        <f>IFERROR(__xludf.DUMMYFUNCTION("""COMPUTED_VALUE"""),0.0)</f>
        <v>0</v>
      </c>
      <c r="KI68">
        <f>IFERROR(__xludf.DUMMYFUNCTION("""COMPUTED_VALUE"""),0.0)</f>
        <v>0</v>
      </c>
      <c r="KJ68">
        <f>IFERROR(__xludf.DUMMYFUNCTION("""COMPUTED_VALUE"""),0.0)</f>
        <v>0</v>
      </c>
      <c r="KK68">
        <f>IFERROR(__xludf.DUMMYFUNCTION("""COMPUTED_VALUE"""),0.0)</f>
        <v>0</v>
      </c>
      <c r="KL68">
        <f>IFERROR(__xludf.DUMMYFUNCTION("""COMPUTED_VALUE"""),0.0)</f>
        <v>0</v>
      </c>
      <c r="KM68">
        <f>IFERROR(__xludf.DUMMYFUNCTION("""COMPUTED_VALUE"""),0.0)</f>
        <v>0</v>
      </c>
      <c r="KN68">
        <f>IFERROR(__xludf.DUMMYFUNCTION("""COMPUTED_VALUE"""),0.0)</f>
        <v>0</v>
      </c>
      <c r="KO68">
        <f>IFERROR(__xludf.DUMMYFUNCTION("""COMPUTED_VALUE"""),0.0)</f>
        <v>0</v>
      </c>
      <c r="KP68">
        <f>IFERROR(__xludf.DUMMYFUNCTION("""COMPUTED_VALUE"""),0.0)</f>
        <v>0</v>
      </c>
      <c r="KQ68">
        <f>IFERROR(__xludf.DUMMYFUNCTION("""COMPUTED_VALUE"""),0.0)</f>
        <v>0</v>
      </c>
      <c r="KR68">
        <f>IFERROR(__xludf.DUMMYFUNCTION("""COMPUTED_VALUE"""),0.0)</f>
        <v>0</v>
      </c>
      <c r="KS68">
        <f>IFERROR(__xludf.DUMMYFUNCTION("""COMPUTED_VALUE"""),0.0)</f>
        <v>0</v>
      </c>
      <c r="KT68">
        <f>IFERROR(__xludf.DUMMYFUNCTION("""COMPUTED_VALUE"""),0.0)</f>
        <v>0</v>
      </c>
      <c r="KU68">
        <f>IFERROR(__xludf.DUMMYFUNCTION("""COMPUTED_VALUE"""),0.0)</f>
        <v>0</v>
      </c>
      <c r="KV68">
        <f>IFERROR(__xludf.DUMMYFUNCTION("""COMPUTED_VALUE"""),0.0)</f>
        <v>0</v>
      </c>
      <c r="KW68">
        <f>IFERROR(__xludf.DUMMYFUNCTION("""COMPUTED_VALUE"""),0.0)</f>
        <v>0</v>
      </c>
      <c r="KX68">
        <f>IFERROR(__xludf.DUMMYFUNCTION("""COMPUTED_VALUE"""),0.0)</f>
        <v>0</v>
      </c>
      <c r="KY68">
        <f>IFERROR(__xludf.DUMMYFUNCTION("""COMPUTED_VALUE"""),0.0)</f>
        <v>0</v>
      </c>
      <c r="KZ68" t="str">
        <f>IFERROR(__xludf.DUMMYFUNCTION("""COMPUTED_VALUE"""),"x")</f>
        <v>x</v>
      </c>
      <c r="LA68">
        <f>IFERROR(__xludf.DUMMYFUNCTION("""COMPUTED_VALUE"""),0.0)</f>
        <v>0</v>
      </c>
      <c r="LB68">
        <f>IFERROR(__xludf.DUMMYFUNCTION("""COMPUTED_VALUE"""),0.0)</f>
        <v>0</v>
      </c>
      <c r="LC68">
        <f>IFERROR(__xludf.DUMMYFUNCTION("""COMPUTED_VALUE"""),0.0)</f>
        <v>0</v>
      </c>
      <c r="LD68">
        <f>IFERROR(__xludf.DUMMYFUNCTION("""COMPUTED_VALUE"""),0.0)</f>
        <v>0</v>
      </c>
      <c r="LE68">
        <f>IFERROR(__xludf.DUMMYFUNCTION("""COMPUTED_VALUE"""),0.0)</f>
        <v>0</v>
      </c>
      <c r="LF68">
        <f>IFERROR(__xludf.DUMMYFUNCTION("""COMPUTED_VALUE"""),0.0)</f>
        <v>0</v>
      </c>
      <c r="LG68">
        <f>IFERROR(__xludf.DUMMYFUNCTION("""COMPUTED_VALUE"""),0.0)</f>
        <v>0</v>
      </c>
      <c r="LH68">
        <f>IFERROR(__xludf.DUMMYFUNCTION("""COMPUTED_VALUE"""),0.0)</f>
        <v>0</v>
      </c>
      <c r="LI68">
        <f>IFERROR(__xludf.DUMMYFUNCTION("""COMPUTED_VALUE"""),0.0)</f>
        <v>0</v>
      </c>
      <c r="LJ68">
        <f>IFERROR(__xludf.DUMMYFUNCTION("""COMPUTED_VALUE"""),0.0)</f>
        <v>0</v>
      </c>
      <c r="LK68">
        <f>IFERROR(__xludf.DUMMYFUNCTION("""COMPUTED_VALUE"""),0.0)</f>
        <v>0</v>
      </c>
      <c r="LL68">
        <f>IFERROR(__xludf.DUMMYFUNCTION("""COMPUTED_VALUE"""),0.0)</f>
        <v>0</v>
      </c>
      <c r="LM68">
        <f>IFERROR(__xludf.DUMMYFUNCTION("""COMPUTED_VALUE"""),0.0)</f>
        <v>0</v>
      </c>
      <c r="LN68">
        <f>IFERROR(__xludf.DUMMYFUNCTION("""COMPUTED_VALUE"""),0.0)</f>
        <v>0</v>
      </c>
      <c r="LO68">
        <f>IFERROR(__xludf.DUMMYFUNCTION("""COMPUTED_VALUE"""),0.0)</f>
        <v>0</v>
      </c>
      <c r="LP68">
        <f>IFERROR(__xludf.DUMMYFUNCTION("""COMPUTED_VALUE"""),0.0)</f>
        <v>0</v>
      </c>
      <c r="LQ68" t="str">
        <f>IFERROR(__xludf.DUMMYFUNCTION("""COMPUTED_VALUE"""),"x")</f>
        <v>x</v>
      </c>
      <c r="LR68">
        <f>IFERROR(__xludf.DUMMYFUNCTION("""COMPUTED_VALUE"""),0.0)</f>
        <v>0</v>
      </c>
      <c r="LS68">
        <f>IFERROR(__xludf.DUMMYFUNCTION("""COMPUTED_VALUE"""),0.0)</f>
        <v>0</v>
      </c>
      <c r="LT68">
        <f>IFERROR(__xludf.DUMMYFUNCTION("""COMPUTED_VALUE"""),0.0)</f>
        <v>0</v>
      </c>
      <c r="LU68">
        <f>IFERROR(__xludf.DUMMYFUNCTION("""COMPUTED_VALUE"""),0.0)</f>
        <v>0</v>
      </c>
      <c r="LV68">
        <f>IFERROR(__xludf.DUMMYFUNCTION("""COMPUTED_VALUE"""),0.0)</f>
        <v>0</v>
      </c>
      <c r="LW68">
        <f>IFERROR(__xludf.DUMMYFUNCTION("""COMPUTED_VALUE"""),0.0)</f>
        <v>0</v>
      </c>
      <c r="LX68">
        <f>IFERROR(__xludf.DUMMYFUNCTION("""COMPUTED_VALUE"""),0.0)</f>
        <v>0</v>
      </c>
      <c r="LY68">
        <f>IFERROR(__xludf.DUMMYFUNCTION("""COMPUTED_VALUE"""),0.0)</f>
        <v>0</v>
      </c>
      <c r="LZ68">
        <f>IFERROR(__xludf.DUMMYFUNCTION("""COMPUTED_VALUE"""),0.0)</f>
        <v>0</v>
      </c>
      <c r="MA68">
        <f>IFERROR(__xludf.DUMMYFUNCTION("""COMPUTED_VALUE"""),0.0)</f>
        <v>0</v>
      </c>
      <c r="MB68">
        <f>IFERROR(__xludf.DUMMYFUNCTION("""COMPUTED_VALUE"""),0.0)</f>
        <v>0</v>
      </c>
      <c r="MC68">
        <f>IFERROR(__xludf.DUMMYFUNCTION("""COMPUTED_VALUE"""),0.0)</f>
        <v>0</v>
      </c>
      <c r="MD68">
        <f>IFERROR(__xludf.DUMMYFUNCTION("""COMPUTED_VALUE"""),0.0)</f>
        <v>0</v>
      </c>
      <c r="ME68">
        <f>IFERROR(__xludf.DUMMYFUNCTION("""COMPUTED_VALUE"""),0.0)</f>
        <v>0</v>
      </c>
      <c r="MF68">
        <f>IFERROR(__xludf.DUMMYFUNCTION("""COMPUTED_VALUE"""),0.0)</f>
        <v>0</v>
      </c>
      <c r="MG68">
        <f>IFERROR(__xludf.DUMMYFUNCTION("""COMPUTED_VALUE"""),0.0)</f>
        <v>0</v>
      </c>
      <c r="MH68">
        <f>IFERROR(__xludf.DUMMYFUNCTION("""COMPUTED_VALUE"""),0.0)</f>
        <v>0</v>
      </c>
      <c r="MI68">
        <f>IFERROR(__xludf.DUMMYFUNCTION("""COMPUTED_VALUE"""),0.0)</f>
        <v>0</v>
      </c>
      <c r="MJ68">
        <f>IFERROR(__xludf.DUMMYFUNCTION("""COMPUTED_VALUE"""),0.0)</f>
        <v>0</v>
      </c>
      <c r="MK68">
        <f>IFERROR(__xludf.DUMMYFUNCTION("""COMPUTED_VALUE"""),0.0)</f>
        <v>0</v>
      </c>
      <c r="ML68">
        <f>IFERROR(__xludf.DUMMYFUNCTION("""COMPUTED_VALUE"""),0.0)</f>
        <v>0</v>
      </c>
      <c r="MM68">
        <f>IFERROR(__xludf.DUMMYFUNCTION("""COMPUTED_VALUE"""),0.0)</f>
        <v>0</v>
      </c>
      <c r="MN68">
        <f>IFERROR(__xludf.DUMMYFUNCTION("""COMPUTED_VALUE"""),0.0)</f>
        <v>0</v>
      </c>
      <c r="MO68">
        <f>IFERROR(__xludf.DUMMYFUNCTION("""COMPUTED_VALUE"""),0.0)</f>
        <v>0</v>
      </c>
      <c r="MP68">
        <f>IFERROR(__xludf.DUMMYFUNCTION("""COMPUTED_VALUE"""),0.0)</f>
        <v>0</v>
      </c>
      <c r="MQ68">
        <f>IFERROR(__xludf.DUMMYFUNCTION("""COMPUTED_VALUE"""),0.0)</f>
        <v>0</v>
      </c>
      <c r="MR68">
        <f>IFERROR(__xludf.DUMMYFUNCTION("""COMPUTED_VALUE"""),0.0)</f>
        <v>0</v>
      </c>
      <c r="MS68">
        <f>IFERROR(__xludf.DUMMYFUNCTION("""COMPUTED_VALUE"""),0.0)</f>
        <v>0</v>
      </c>
      <c r="MT68" t="str">
        <f>IFERROR(__xludf.DUMMYFUNCTION("""COMPUTED_VALUE"""),"x")</f>
        <v>x</v>
      </c>
      <c r="MU68">
        <f>IFERROR(__xludf.DUMMYFUNCTION("""COMPUTED_VALUE"""),0.0)</f>
        <v>0</v>
      </c>
      <c r="MV68">
        <f>IFERROR(__xludf.DUMMYFUNCTION("""COMPUTED_VALUE"""),0.0)</f>
        <v>0</v>
      </c>
      <c r="MW68">
        <f>IFERROR(__xludf.DUMMYFUNCTION("""COMPUTED_VALUE"""),0.0)</f>
        <v>0</v>
      </c>
      <c r="MX68">
        <f>IFERROR(__xludf.DUMMYFUNCTION("""COMPUTED_VALUE"""),0.0)</f>
        <v>0</v>
      </c>
      <c r="MY68">
        <f>IFERROR(__xludf.DUMMYFUNCTION("""COMPUTED_VALUE"""),0.0)</f>
        <v>0</v>
      </c>
      <c r="MZ68">
        <f>IFERROR(__xludf.DUMMYFUNCTION("""COMPUTED_VALUE"""),0.0)</f>
        <v>0</v>
      </c>
      <c r="NA68">
        <f>IFERROR(__xludf.DUMMYFUNCTION("""COMPUTED_VALUE"""),0.0)</f>
        <v>0</v>
      </c>
      <c r="NB68">
        <f>IFERROR(__xludf.DUMMYFUNCTION("""COMPUTED_VALUE"""),0.0)</f>
        <v>0</v>
      </c>
      <c r="NC68">
        <f>IFERROR(__xludf.DUMMYFUNCTION("""COMPUTED_VALUE"""),0.0)</f>
        <v>0</v>
      </c>
      <c r="ND68">
        <f>IFERROR(__xludf.DUMMYFUNCTION("""COMPUTED_VALUE"""),0.0)</f>
        <v>0</v>
      </c>
      <c r="NE68">
        <f>IFERROR(__xludf.DUMMYFUNCTION("""COMPUTED_VALUE"""),0.0)</f>
        <v>0</v>
      </c>
      <c r="NF68">
        <f>IFERROR(__xludf.DUMMYFUNCTION("""COMPUTED_VALUE"""),0.0)</f>
        <v>0</v>
      </c>
      <c r="NG68">
        <f>IFERROR(__xludf.DUMMYFUNCTION("""COMPUTED_VALUE"""),0.0)</f>
        <v>0</v>
      </c>
      <c r="NH68">
        <f>IFERROR(__xludf.DUMMYFUNCTION("""COMPUTED_VALUE"""),0.0)</f>
        <v>0</v>
      </c>
      <c r="NI68">
        <f>IFERROR(__xludf.DUMMYFUNCTION("""COMPUTED_VALUE"""),0.0)</f>
        <v>0</v>
      </c>
      <c r="NJ68">
        <f>IFERROR(__xludf.DUMMYFUNCTION("""COMPUTED_VALUE"""),0.0)</f>
        <v>0</v>
      </c>
      <c r="NK68">
        <f>IFERROR(__xludf.DUMMYFUNCTION("""COMPUTED_VALUE"""),0.0)</f>
        <v>0</v>
      </c>
      <c r="NL68">
        <f>IFERROR(__xludf.DUMMYFUNCTION("""COMPUTED_VALUE"""),0.0)</f>
        <v>0</v>
      </c>
      <c r="NM68">
        <f>IFERROR(__xludf.DUMMYFUNCTION("""COMPUTED_VALUE"""),0.0)</f>
        <v>0</v>
      </c>
      <c r="NN68">
        <f>IFERROR(__xludf.DUMMYFUNCTION("""COMPUTED_VALUE"""),0.0)</f>
        <v>0</v>
      </c>
      <c r="NO68">
        <f>IFERROR(__xludf.DUMMYFUNCTION("""COMPUTED_VALUE"""),0.0)</f>
        <v>0</v>
      </c>
      <c r="NP68">
        <f>IFERROR(__xludf.DUMMYFUNCTION("""COMPUTED_VALUE"""),0.0)</f>
        <v>0</v>
      </c>
      <c r="NQ68">
        <f>IFERROR(__xludf.DUMMYFUNCTION("""COMPUTED_VALUE"""),0.0)</f>
        <v>0</v>
      </c>
      <c r="NR68">
        <f>IFERROR(__xludf.DUMMYFUNCTION("""COMPUTED_VALUE"""),0.0)</f>
        <v>0</v>
      </c>
    </row>
    <row r="69" ht="15.75" customHeight="1">
      <c r="A69">
        <f>IFERROR(__xludf.DUMMYFUNCTION("""COMPUTED_VALUE"""),68.0)</f>
        <v>68</v>
      </c>
      <c r="B69" t="str">
        <f>IFERROR(__xludf.DUMMYFUNCTION("""COMPUTED_VALUE"""),"FazeDzemOdMaline")</f>
        <v>FazeDzemOdMaline</v>
      </c>
      <c r="C69" t="str">
        <f>IFERROR(__xludf.DUMMYFUNCTION("""COMPUTED_VALUE"""),"Marko")</f>
        <v>Marko</v>
      </c>
      <c r="D69" t="str">
        <f>IFERROR(__xludf.DUMMYFUNCTION("""COMPUTED_VALUE"""),"Staletović")</f>
        <v>Staletović</v>
      </c>
      <c r="E69">
        <f>IFERROR(__xludf.DUMMYFUNCTION("""COMPUTED_VALUE"""),100.0)</f>
        <v>100</v>
      </c>
      <c r="F69" t="str">
        <f>IFERROR(__xludf.DUMMYFUNCTION("""COMPUTED_VALUE"""),"ODOBREN")</f>
        <v>ODOBREN</v>
      </c>
      <c r="G69" t="str">
        <f>IFERROR(__xludf.DUMMYFUNCTION("""COMPUTED_VALUE"""),"Stari grad")</f>
        <v>Stari grad</v>
      </c>
      <c r="H69" t="str">
        <f>IFERROR(__xludf.DUMMYFUNCTION("""COMPUTED_VALUE"""),"Matematička gimnazija")</f>
        <v>Matematička gimnazija</v>
      </c>
      <c r="I69" t="str">
        <f>IFERROR(__xludf.DUMMYFUNCTION("""COMPUTED_VALUE"""),"III")</f>
        <v>III</v>
      </c>
      <c r="J69" t="str">
        <f>IFERROR(__xludf.DUMMYFUNCTION("""COMPUTED_VALUE"""),"A")</f>
        <v>A</v>
      </c>
      <c r="K69" t="str">
        <f>IFERROR(__xludf.DUMMYFUNCTION("""COMPUTED_VALUE"""),"Snezana Jelic")</f>
        <v>Snezana Jelic</v>
      </c>
      <c r="L69" t="str">
        <f>IFERROR(__xludf.DUMMYFUNCTION("""COMPUTED_VALUE"""),"x")</f>
        <v>x</v>
      </c>
      <c r="M69" t="str">
        <f>IFERROR(__xludf.DUMMYFUNCTION("""COMPUTED_VALUE"""),"-")</f>
        <v>-</v>
      </c>
      <c r="N69" t="str">
        <f>IFERROR(__xludf.DUMMYFUNCTION("""COMPUTED_VALUE"""),"-")</f>
        <v>-</v>
      </c>
      <c r="O69" t="str">
        <f>IFERROR(__xludf.DUMMYFUNCTION("""COMPUTED_VALUE"""),"-")</f>
        <v>-</v>
      </c>
      <c r="P69">
        <f>IFERROR(__xludf.DUMMYFUNCTION("""COMPUTED_VALUE"""),100.0)</f>
        <v>100</v>
      </c>
      <c r="Q69" t="str">
        <f>IFERROR(__xludf.DUMMYFUNCTION("""COMPUTED_VALUE"""),"-")</f>
        <v>-</v>
      </c>
      <c r="R69" t="str">
        <f>IFERROR(__xludf.DUMMYFUNCTION("""COMPUTED_VALUE"""),"-")</f>
        <v>-</v>
      </c>
      <c r="S69" t="str">
        <f>IFERROR(__xludf.DUMMYFUNCTION("""COMPUTED_VALUE"""),"x")</f>
        <v>x</v>
      </c>
      <c r="T69" t="str">
        <f>IFERROR(__xludf.DUMMYFUNCTION("""COMPUTED_VALUE"""),"x")</f>
        <v>x</v>
      </c>
      <c r="U69" t="str">
        <f>IFERROR(__xludf.DUMMYFUNCTION("""COMPUTED_VALUE"""),"-")</f>
        <v>-</v>
      </c>
      <c r="V69" t="str">
        <f>IFERROR(__xludf.DUMMYFUNCTION("""COMPUTED_VALUE"""),"-")</f>
        <v>-</v>
      </c>
      <c r="W69" t="str">
        <f>IFERROR(__xludf.DUMMYFUNCTION("""COMPUTED_VALUE"""),"-")</f>
        <v>-</v>
      </c>
      <c r="X69" t="str">
        <f>IFERROR(__xludf.DUMMYFUNCTION("""COMPUTED_VALUE"""),"-")</f>
        <v>-</v>
      </c>
      <c r="Y69" t="str">
        <f>IFERROR(__xludf.DUMMYFUNCTION("""COMPUTED_VALUE"""),"-")</f>
        <v>-</v>
      </c>
      <c r="Z69" t="str">
        <f>IFERROR(__xludf.DUMMYFUNCTION("""COMPUTED_VALUE"""),"-")</f>
        <v>-</v>
      </c>
      <c r="AA69" t="str">
        <f>IFERROR(__xludf.DUMMYFUNCTION("""COMPUTED_VALUE"""),"-")</f>
        <v>-</v>
      </c>
      <c r="AB69" t="str">
        <f>IFERROR(__xludf.DUMMYFUNCTION("""COMPUTED_VALUE"""),"-")</f>
        <v>-</v>
      </c>
      <c r="AC69" t="str">
        <f>IFERROR(__xludf.DUMMYFUNCTION("""COMPUTED_VALUE"""),"-")</f>
        <v>-</v>
      </c>
      <c r="AD69" t="str">
        <f>IFERROR(__xludf.DUMMYFUNCTION("""COMPUTED_VALUE"""),"-")</f>
        <v>-</v>
      </c>
      <c r="AE69" t="str">
        <f>IFERROR(__xludf.DUMMYFUNCTION("""COMPUTED_VALUE"""),"-")</f>
        <v>-</v>
      </c>
      <c r="AF69" t="str">
        <f>IFERROR(__xludf.DUMMYFUNCTION("""COMPUTED_VALUE"""),"-")</f>
        <v>-</v>
      </c>
      <c r="AG69" t="str">
        <f>IFERROR(__xludf.DUMMYFUNCTION("""COMPUTED_VALUE"""),"-")</f>
        <v>-</v>
      </c>
      <c r="AH69" t="str">
        <f>IFERROR(__xludf.DUMMYFUNCTION("""COMPUTED_VALUE"""),"-")</f>
        <v>-</v>
      </c>
      <c r="AI69" t="str">
        <f>IFERROR(__xludf.DUMMYFUNCTION("""COMPUTED_VALUE"""),"-")</f>
        <v>-</v>
      </c>
      <c r="AJ69" t="str">
        <f>IFERROR(__xludf.DUMMYFUNCTION("""COMPUTED_VALUE"""),"-")</f>
        <v>-</v>
      </c>
      <c r="AK69" t="str">
        <f>IFERROR(__xludf.DUMMYFUNCTION("""COMPUTED_VALUE"""),"-")</f>
        <v>-</v>
      </c>
      <c r="AL69" t="str">
        <f>IFERROR(__xludf.DUMMYFUNCTION("""COMPUTED_VALUE"""),"-")</f>
        <v>-</v>
      </c>
      <c r="AM69" t="str">
        <f>IFERROR(__xludf.DUMMYFUNCTION("""COMPUTED_VALUE"""),"-")</f>
        <v>-</v>
      </c>
      <c r="AN69" t="str">
        <f>IFERROR(__xludf.DUMMYFUNCTION("""COMPUTED_VALUE"""),"-")</f>
        <v>-</v>
      </c>
      <c r="AO69" t="str">
        <f>IFERROR(__xludf.DUMMYFUNCTION("""COMPUTED_VALUE"""),"-")</f>
        <v>-</v>
      </c>
      <c r="AP69" t="str">
        <f>IFERROR(__xludf.DUMMYFUNCTION("""COMPUTED_VALUE"""),"-")</f>
        <v>-</v>
      </c>
      <c r="AQ69" t="str">
        <f>IFERROR(__xludf.DUMMYFUNCTION("""COMPUTED_VALUE"""),"-")</f>
        <v>-</v>
      </c>
      <c r="AR69" t="str">
        <f>IFERROR(__xludf.DUMMYFUNCTION("""COMPUTED_VALUE"""),"-")</f>
        <v>-</v>
      </c>
      <c r="AS69" t="str">
        <f>IFERROR(__xludf.DUMMYFUNCTION("""COMPUTED_VALUE"""),"-")</f>
        <v>-</v>
      </c>
      <c r="AT69" t="str">
        <f>IFERROR(__xludf.DUMMYFUNCTION("""COMPUTED_VALUE"""),"-")</f>
        <v>-</v>
      </c>
      <c r="AU69" t="str">
        <f>IFERROR(__xludf.DUMMYFUNCTION("""COMPUTED_VALUE"""),"-")</f>
        <v>-</v>
      </c>
      <c r="AV69" t="str">
        <f>IFERROR(__xludf.DUMMYFUNCTION("""COMPUTED_VALUE"""),"-")</f>
        <v>-</v>
      </c>
      <c r="AW69" t="str">
        <f>IFERROR(__xludf.DUMMYFUNCTION("""COMPUTED_VALUE"""),"-")</f>
        <v>-</v>
      </c>
      <c r="AX69" t="str">
        <f>IFERROR(__xludf.DUMMYFUNCTION("""COMPUTED_VALUE"""),"-")</f>
        <v>-</v>
      </c>
      <c r="AY69" t="str">
        <f>IFERROR(__xludf.DUMMYFUNCTION("""COMPUTED_VALUE"""),"-")</f>
        <v>-</v>
      </c>
      <c r="AZ69" t="str">
        <f>IFERROR(__xludf.DUMMYFUNCTION("""COMPUTED_VALUE"""),"-")</f>
        <v>-</v>
      </c>
      <c r="BA69" t="str">
        <f>IFERROR(__xludf.DUMMYFUNCTION("""COMPUTED_VALUE"""),"-")</f>
        <v>-</v>
      </c>
      <c r="BB69" t="str">
        <f>IFERROR(__xludf.DUMMYFUNCTION("""COMPUTED_VALUE"""),"-")</f>
        <v>-</v>
      </c>
      <c r="BC69" t="str">
        <f>IFERROR(__xludf.DUMMYFUNCTION("""COMPUTED_VALUE"""),"-")</f>
        <v>-</v>
      </c>
      <c r="BD69" t="str">
        <f>IFERROR(__xludf.DUMMYFUNCTION("""COMPUTED_VALUE"""),"-")</f>
        <v>-</v>
      </c>
      <c r="BE69" t="str">
        <f>IFERROR(__xludf.DUMMYFUNCTION("""COMPUTED_VALUE"""),"-")</f>
        <v>-</v>
      </c>
      <c r="BF69" t="str">
        <f>IFERROR(__xludf.DUMMYFUNCTION("""COMPUTED_VALUE"""),"-")</f>
        <v>-</v>
      </c>
      <c r="BG69" t="str">
        <f>IFERROR(__xludf.DUMMYFUNCTION("""COMPUTED_VALUE"""),"-")</f>
        <v>-</v>
      </c>
      <c r="BH69" t="str">
        <f>IFERROR(__xludf.DUMMYFUNCTION("""COMPUTED_VALUE"""),"-")</f>
        <v>-</v>
      </c>
      <c r="BI69" t="str">
        <f>IFERROR(__xludf.DUMMYFUNCTION("""COMPUTED_VALUE"""),"-")</f>
        <v>-</v>
      </c>
      <c r="BJ69" t="str">
        <f>IFERROR(__xludf.DUMMYFUNCTION("""COMPUTED_VALUE"""),"-")</f>
        <v>-</v>
      </c>
      <c r="BK69" t="str">
        <f>IFERROR(__xludf.DUMMYFUNCTION("""COMPUTED_VALUE"""),"x")</f>
        <v>x</v>
      </c>
      <c r="BL69" t="str">
        <f>IFERROR(__xludf.DUMMYFUNCTION("""COMPUTED_VALUE"""),"-")</f>
        <v>-</v>
      </c>
      <c r="BM69" t="str">
        <f>IFERROR(__xludf.DUMMYFUNCTION("""COMPUTED_VALUE"""),"-")</f>
        <v>-</v>
      </c>
      <c r="BN69" t="str">
        <f>IFERROR(__xludf.DUMMYFUNCTION("""COMPUTED_VALUE"""),"-")</f>
        <v>-</v>
      </c>
      <c r="BO69" t="str">
        <f>IFERROR(__xludf.DUMMYFUNCTION("""COMPUTED_VALUE"""),"-")</f>
        <v>-</v>
      </c>
      <c r="BP69" t="str">
        <f>IFERROR(__xludf.DUMMYFUNCTION("""COMPUTED_VALUE"""),"-")</f>
        <v>-</v>
      </c>
      <c r="BQ69" t="str">
        <f>IFERROR(__xludf.DUMMYFUNCTION("""COMPUTED_VALUE"""),"-")</f>
        <v>-</v>
      </c>
      <c r="BR69" t="str">
        <f>IFERROR(__xludf.DUMMYFUNCTION("""COMPUTED_VALUE"""),"-")</f>
        <v>-</v>
      </c>
      <c r="BS69" t="str">
        <f>IFERROR(__xludf.DUMMYFUNCTION("""COMPUTED_VALUE"""),"-")</f>
        <v>-</v>
      </c>
      <c r="BT69" t="str">
        <f>IFERROR(__xludf.DUMMYFUNCTION("""COMPUTED_VALUE"""),"-")</f>
        <v>-</v>
      </c>
      <c r="BU69" t="str">
        <f>IFERROR(__xludf.DUMMYFUNCTION("""COMPUTED_VALUE"""),"-")</f>
        <v>-</v>
      </c>
      <c r="BV69" t="str">
        <f>IFERROR(__xludf.DUMMYFUNCTION("""COMPUTED_VALUE"""),"-")</f>
        <v>-</v>
      </c>
      <c r="BW69" t="str">
        <f>IFERROR(__xludf.DUMMYFUNCTION("""COMPUTED_VALUE"""),"-")</f>
        <v>-</v>
      </c>
      <c r="BX69" t="str">
        <f>IFERROR(__xludf.DUMMYFUNCTION("""COMPUTED_VALUE"""),"-")</f>
        <v>-</v>
      </c>
      <c r="BY69" t="str">
        <f>IFERROR(__xludf.DUMMYFUNCTION("""COMPUTED_VALUE"""),"-")</f>
        <v>-</v>
      </c>
      <c r="BZ69" t="str">
        <f>IFERROR(__xludf.DUMMYFUNCTION("""COMPUTED_VALUE"""),"-")</f>
        <v>-</v>
      </c>
      <c r="CA69" t="str">
        <f>IFERROR(__xludf.DUMMYFUNCTION("""COMPUTED_VALUE"""),"-")</f>
        <v>-</v>
      </c>
      <c r="CB69" t="str">
        <f>IFERROR(__xludf.DUMMYFUNCTION("""COMPUTED_VALUE"""),"-")</f>
        <v>-</v>
      </c>
      <c r="CC69" t="str">
        <f>IFERROR(__xludf.DUMMYFUNCTION("""COMPUTED_VALUE"""),"-")</f>
        <v>-</v>
      </c>
      <c r="CD69" t="str">
        <f>IFERROR(__xludf.DUMMYFUNCTION("""COMPUTED_VALUE"""),"-")</f>
        <v>-</v>
      </c>
      <c r="CE69" t="str">
        <f>IFERROR(__xludf.DUMMYFUNCTION("""COMPUTED_VALUE"""),"-")</f>
        <v>-</v>
      </c>
      <c r="CF69" t="str">
        <f>IFERROR(__xludf.DUMMYFUNCTION("""COMPUTED_VALUE"""),"-")</f>
        <v>-</v>
      </c>
      <c r="CG69" t="str">
        <f>IFERROR(__xludf.DUMMYFUNCTION("""COMPUTED_VALUE"""),"-")</f>
        <v>-</v>
      </c>
      <c r="CH69" t="str">
        <f>IFERROR(__xludf.DUMMYFUNCTION("""COMPUTED_VALUE"""),"-")</f>
        <v>-</v>
      </c>
      <c r="CI69" t="str">
        <f>IFERROR(__xludf.DUMMYFUNCTION("""COMPUTED_VALUE"""),"-")</f>
        <v>-</v>
      </c>
      <c r="CJ69" t="str">
        <f>IFERROR(__xludf.DUMMYFUNCTION("""COMPUTED_VALUE"""),"-")</f>
        <v>-</v>
      </c>
      <c r="CK69" t="str">
        <f>IFERROR(__xludf.DUMMYFUNCTION("""COMPUTED_VALUE"""),"-")</f>
        <v>-</v>
      </c>
      <c r="CL69" t="str">
        <f>IFERROR(__xludf.DUMMYFUNCTION("""COMPUTED_VALUE"""),"-")</f>
        <v>-</v>
      </c>
      <c r="CM69" t="str">
        <f>IFERROR(__xludf.DUMMYFUNCTION("""COMPUTED_VALUE"""),"-")</f>
        <v>-</v>
      </c>
      <c r="CN69" t="str">
        <f>IFERROR(__xludf.DUMMYFUNCTION("""COMPUTED_VALUE"""),"-")</f>
        <v>-</v>
      </c>
      <c r="CO69" t="str">
        <f>IFERROR(__xludf.DUMMYFUNCTION("""COMPUTED_VALUE"""),"-")</f>
        <v>-</v>
      </c>
      <c r="CP69" t="str">
        <f>IFERROR(__xludf.DUMMYFUNCTION("""COMPUTED_VALUE"""),"-")</f>
        <v>-</v>
      </c>
      <c r="CQ69" t="str">
        <f>IFERROR(__xludf.DUMMYFUNCTION("""COMPUTED_VALUE"""),"-")</f>
        <v>-</v>
      </c>
      <c r="CR69" t="str">
        <f>IFERROR(__xludf.DUMMYFUNCTION("""COMPUTED_VALUE"""),"-")</f>
        <v>-</v>
      </c>
      <c r="CS69" t="str">
        <f>IFERROR(__xludf.DUMMYFUNCTION("""COMPUTED_VALUE"""),"x")</f>
        <v>x</v>
      </c>
      <c r="CT69" t="str">
        <f>IFERROR(__xludf.DUMMYFUNCTION("""COMPUTED_VALUE"""),"-")</f>
        <v>-</v>
      </c>
      <c r="CU69" t="str">
        <f>IFERROR(__xludf.DUMMYFUNCTION("""COMPUTED_VALUE"""),"-")</f>
        <v>-</v>
      </c>
      <c r="CV69" t="str">
        <f>IFERROR(__xludf.DUMMYFUNCTION("""COMPUTED_VALUE"""),"-")</f>
        <v>-</v>
      </c>
      <c r="CW69" t="str">
        <f>IFERROR(__xludf.DUMMYFUNCTION("""COMPUTED_VALUE"""),"-")</f>
        <v>-</v>
      </c>
      <c r="CX69" t="str">
        <f>IFERROR(__xludf.DUMMYFUNCTION("""COMPUTED_VALUE"""),"-")</f>
        <v>-</v>
      </c>
      <c r="CY69" t="str">
        <f>IFERROR(__xludf.DUMMYFUNCTION("""COMPUTED_VALUE"""),"-")</f>
        <v>-</v>
      </c>
      <c r="CZ69" t="str">
        <f>IFERROR(__xludf.DUMMYFUNCTION("""COMPUTED_VALUE"""),"-")</f>
        <v>-</v>
      </c>
      <c r="DA69" t="str">
        <f>IFERROR(__xludf.DUMMYFUNCTION("""COMPUTED_VALUE"""),"-")</f>
        <v>-</v>
      </c>
      <c r="DB69" t="str">
        <f>IFERROR(__xludf.DUMMYFUNCTION("""COMPUTED_VALUE"""),"-")</f>
        <v>-</v>
      </c>
      <c r="DC69" t="str">
        <f>IFERROR(__xludf.DUMMYFUNCTION("""COMPUTED_VALUE"""),"-")</f>
        <v>-</v>
      </c>
      <c r="DD69" t="str">
        <f>IFERROR(__xludf.DUMMYFUNCTION("""COMPUTED_VALUE"""),"-")</f>
        <v>-</v>
      </c>
      <c r="DE69" t="str">
        <f>IFERROR(__xludf.DUMMYFUNCTION("""COMPUTED_VALUE"""),"-")</f>
        <v>-</v>
      </c>
      <c r="DF69" t="str">
        <f>IFERROR(__xludf.DUMMYFUNCTION("""COMPUTED_VALUE"""),"-")</f>
        <v>-</v>
      </c>
      <c r="DG69" t="str">
        <f>IFERROR(__xludf.DUMMYFUNCTION("""COMPUTED_VALUE"""),"-")</f>
        <v>-</v>
      </c>
      <c r="DH69" t="str">
        <f>IFERROR(__xludf.DUMMYFUNCTION("""COMPUTED_VALUE"""),"-")</f>
        <v>-</v>
      </c>
      <c r="DI69" t="str">
        <f>IFERROR(__xludf.DUMMYFUNCTION("""COMPUTED_VALUE"""),"-")</f>
        <v>-</v>
      </c>
      <c r="DJ69" t="str">
        <f>IFERROR(__xludf.DUMMYFUNCTION("""COMPUTED_VALUE"""),"-")</f>
        <v>-</v>
      </c>
      <c r="DK69" t="str">
        <f>IFERROR(__xludf.DUMMYFUNCTION("""COMPUTED_VALUE"""),"-")</f>
        <v>-</v>
      </c>
      <c r="DL69" t="str">
        <f>IFERROR(__xludf.DUMMYFUNCTION("""COMPUTED_VALUE"""),"-")</f>
        <v>-</v>
      </c>
      <c r="DM69" t="str">
        <f>IFERROR(__xludf.DUMMYFUNCTION("""COMPUTED_VALUE"""),"-")</f>
        <v>-</v>
      </c>
      <c r="DN69" t="str">
        <f>IFERROR(__xludf.DUMMYFUNCTION("""COMPUTED_VALUE"""),"-")</f>
        <v>-</v>
      </c>
      <c r="DO69" t="str">
        <f>IFERROR(__xludf.DUMMYFUNCTION("""COMPUTED_VALUE"""),"-")</f>
        <v>-</v>
      </c>
      <c r="DP69" t="str">
        <f>IFERROR(__xludf.DUMMYFUNCTION("""COMPUTED_VALUE"""),"-")</f>
        <v>-</v>
      </c>
      <c r="DQ69" t="str">
        <f>IFERROR(__xludf.DUMMYFUNCTION("""COMPUTED_VALUE"""),"-")</f>
        <v>-</v>
      </c>
      <c r="DR69" t="str">
        <f>IFERROR(__xludf.DUMMYFUNCTION("""COMPUTED_VALUE"""),"-")</f>
        <v>-</v>
      </c>
      <c r="DS69" t="str">
        <f>IFERROR(__xludf.DUMMYFUNCTION("""COMPUTED_VALUE"""),"-")</f>
        <v>-</v>
      </c>
      <c r="DT69" t="str">
        <f>IFERROR(__xludf.DUMMYFUNCTION("""COMPUTED_VALUE"""),"-")</f>
        <v>-</v>
      </c>
      <c r="DU69" t="str">
        <f>IFERROR(__xludf.DUMMYFUNCTION("""COMPUTED_VALUE"""),"-")</f>
        <v>-</v>
      </c>
      <c r="DV69" t="str">
        <f>IFERROR(__xludf.DUMMYFUNCTION("""COMPUTED_VALUE"""),"-")</f>
        <v>-</v>
      </c>
      <c r="DW69" t="str">
        <f>IFERROR(__xludf.DUMMYFUNCTION("""COMPUTED_VALUE"""),"-")</f>
        <v>-</v>
      </c>
      <c r="DX69" t="str">
        <f>IFERROR(__xludf.DUMMYFUNCTION("""COMPUTED_VALUE"""),"-")</f>
        <v>-</v>
      </c>
      <c r="DY69" t="str">
        <f>IFERROR(__xludf.DUMMYFUNCTION("""COMPUTED_VALUE"""),"-")</f>
        <v>-</v>
      </c>
      <c r="DZ69" t="str">
        <f>IFERROR(__xludf.DUMMYFUNCTION("""COMPUTED_VALUE"""),"x")</f>
        <v>x</v>
      </c>
      <c r="EA69" t="str">
        <f>IFERROR(__xludf.DUMMYFUNCTION("""COMPUTED_VALUE"""),"OK")</f>
        <v>OK</v>
      </c>
      <c r="EB69" t="str">
        <f>IFERROR(__xludf.DUMMYFUNCTION("""COMPUTED_VALUE"""),"OK")</f>
        <v>OK</v>
      </c>
      <c r="EC69" t="str">
        <f>IFERROR(__xludf.DUMMYFUNCTION("""COMPUTED_VALUE"""),"OK")</f>
        <v>OK</v>
      </c>
      <c r="ED69" t="str">
        <f>IFERROR(__xludf.DUMMYFUNCTION("""COMPUTED_VALUE"""),"OK")</f>
        <v>OK</v>
      </c>
      <c r="EE69" t="str">
        <f>IFERROR(__xludf.DUMMYFUNCTION("""COMPUTED_VALUE"""),"OK")</f>
        <v>OK</v>
      </c>
      <c r="EF69" t="str">
        <f>IFERROR(__xludf.DUMMYFUNCTION("""COMPUTED_VALUE"""),"OK")</f>
        <v>OK</v>
      </c>
      <c r="EG69" t="str">
        <f>IFERROR(__xludf.DUMMYFUNCTION("""COMPUTED_VALUE"""),"OK")</f>
        <v>OK</v>
      </c>
      <c r="EH69" t="str">
        <f>IFERROR(__xludf.DUMMYFUNCTION("""COMPUTED_VALUE"""),"OK")</f>
        <v>OK</v>
      </c>
      <c r="EI69" t="str">
        <f>IFERROR(__xludf.DUMMYFUNCTION("""COMPUTED_VALUE"""),"OK")</f>
        <v>OK</v>
      </c>
      <c r="EJ69" t="str">
        <f>IFERROR(__xludf.DUMMYFUNCTION("""COMPUTED_VALUE"""),"OK")</f>
        <v>OK</v>
      </c>
      <c r="EK69" t="str">
        <f>IFERROR(__xludf.DUMMYFUNCTION("""COMPUTED_VALUE"""),"OK")</f>
        <v>OK</v>
      </c>
      <c r="EL69" t="str">
        <f>IFERROR(__xludf.DUMMYFUNCTION("""COMPUTED_VALUE"""),"OK")</f>
        <v>OK</v>
      </c>
      <c r="EM69" t="str">
        <f>IFERROR(__xludf.DUMMYFUNCTION("""COMPUTED_VALUE"""),"OK")</f>
        <v>OK</v>
      </c>
      <c r="EN69" t="str">
        <f>IFERROR(__xludf.DUMMYFUNCTION("""COMPUTED_VALUE"""),"OK")</f>
        <v>OK</v>
      </c>
      <c r="EO69" t="str">
        <f>IFERROR(__xludf.DUMMYFUNCTION("""COMPUTED_VALUE"""),"OK")</f>
        <v>OK</v>
      </c>
      <c r="EP69" t="str">
        <f>IFERROR(__xludf.DUMMYFUNCTION("""COMPUTED_VALUE"""),"OK")</f>
        <v>OK</v>
      </c>
      <c r="EQ69" t="str">
        <f>IFERROR(__xludf.DUMMYFUNCTION("""COMPUTED_VALUE"""),"x")</f>
        <v>x</v>
      </c>
      <c r="ER69" t="str">
        <f>IFERROR(__xludf.DUMMYFUNCTION("""COMPUTED_VALUE"""),"-")</f>
        <v>-</v>
      </c>
      <c r="ES69" t="str">
        <f>IFERROR(__xludf.DUMMYFUNCTION("""COMPUTED_VALUE"""),"-")</f>
        <v>-</v>
      </c>
      <c r="ET69" t="str">
        <f>IFERROR(__xludf.DUMMYFUNCTION("""COMPUTED_VALUE"""),"-")</f>
        <v>-</v>
      </c>
      <c r="EU69" t="str">
        <f>IFERROR(__xludf.DUMMYFUNCTION("""COMPUTED_VALUE"""),"-")</f>
        <v>-</v>
      </c>
      <c r="EV69" t="str">
        <f>IFERROR(__xludf.DUMMYFUNCTION("""COMPUTED_VALUE"""),"-")</f>
        <v>-</v>
      </c>
      <c r="EW69" t="str">
        <f>IFERROR(__xludf.DUMMYFUNCTION("""COMPUTED_VALUE"""),"-")</f>
        <v>-</v>
      </c>
      <c r="EX69" t="str">
        <f>IFERROR(__xludf.DUMMYFUNCTION("""COMPUTED_VALUE"""),"-")</f>
        <v>-</v>
      </c>
      <c r="EY69" t="str">
        <f>IFERROR(__xludf.DUMMYFUNCTION("""COMPUTED_VALUE"""),"-")</f>
        <v>-</v>
      </c>
      <c r="EZ69" t="str">
        <f>IFERROR(__xludf.DUMMYFUNCTION("""COMPUTED_VALUE"""),"-")</f>
        <v>-</v>
      </c>
      <c r="FA69" t="str">
        <f>IFERROR(__xludf.DUMMYFUNCTION("""COMPUTED_VALUE"""),"-")</f>
        <v>-</v>
      </c>
      <c r="FB69" t="str">
        <f>IFERROR(__xludf.DUMMYFUNCTION("""COMPUTED_VALUE"""),"-")</f>
        <v>-</v>
      </c>
      <c r="FC69" t="str">
        <f>IFERROR(__xludf.DUMMYFUNCTION("""COMPUTED_VALUE"""),"-")</f>
        <v>-</v>
      </c>
      <c r="FD69" t="str">
        <f>IFERROR(__xludf.DUMMYFUNCTION("""COMPUTED_VALUE"""),"-")</f>
        <v>-</v>
      </c>
      <c r="FE69" t="str">
        <f>IFERROR(__xludf.DUMMYFUNCTION("""COMPUTED_VALUE"""),"-")</f>
        <v>-</v>
      </c>
      <c r="FF69" t="str">
        <f>IFERROR(__xludf.DUMMYFUNCTION("""COMPUTED_VALUE"""),"-")</f>
        <v>-</v>
      </c>
      <c r="FG69" t="str">
        <f>IFERROR(__xludf.DUMMYFUNCTION("""COMPUTED_VALUE"""),"-")</f>
        <v>-</v>
      </c>
      <c r="FH69" t="str">
        <f>IFERROR(__xludf.DUMMYFUNCTION("""COMPUTED_VALUE"""),"-")</f>
        <v>-</v>
      </c>
      <c r="FI69" t="str">
        <f>IFERROR(__xludf.DUMMYFUNCTION("""COMPUTED_VALUE"""),"-")</f>
        <v>-</v>
      </c>
      <c r="FJ69" t="str">
        <f>IFERROR(__xludf.DUMMYFUNCTION("""COMPUTED_VALUE"""),"-")</f>
        <v>-</v>
      </c>
      <c r="FK69" t="str">
        <f>IFERROR(__xludf.DUMMYFUNCTION("""COMPUTED_VALUE"""),"-")</f>
        <v>-</v>
      </c>
      <c r="FL69" t="str">
        <f>IFERROR(__xludf.DUMMYFUNCTION("""COMPUTED_VALUE"""),"-")</f>
        <v>-</v>
      </c>
      <c r="FM69" t="str">
        <f>IFERROR(__xludf.DUMMYFUNCTION("""COMPUTED_VALUE"""),"-")</f>
        <v>-</v>
      </c>
      <c r="FN69" t="str">
        <f>IFERROR(__xludf.DUMMYFUNCTION("""COMPUTED_VALUE"""),"-")</f>
        <v>-</v>
      </c>
      <c r="FO69" t="str">
        <f>IFERROR(__xludf.DUMMYFUNCTION("""COMPUTED_VALUE"""),"-")</f>
        <v>-</v>
      </c>
      <c r="FP69" t="str">
        <f>IFERROR(__xludf.DUMMYFUNCTION("""COMPUTED_VALUE"""),"-")</f>
        <v>-</v>
      </c>
      <c r="FQ69" t="str">
        <f>IFERROR(__xludf.DUMMYFUNCTION("""COMPUTED_VALUE"""),"-")</f>
        <v>-</v>
      </c>
      <c r="FR69" t="str">
        <f>IFERROR(__xludf.DUMMYFUNCTION("""COMPUTED_VALUE"""),"-")</f>
        <v>-</v>
      </c>
      <c r="FS69" t="str">
        <f>IFERROR(__xludf.DUMMYFUNCTION("""COMPUTED_VALUE"""),"-")</f>
        <v>-</v>
      </c>
      <c r="FT69" t="str">
        <f>IFERROR(__xludf.DUMMYFUNCTION("""COMPUTED_VALUE"""),"x")</f>
        <v>x</v>
      </c>
      <c r="FU69" t="str">
        <f>IFERROR(__xludf.DUMMYFUNCTION("""COMPUTED_VALUE"""),"-")</f>
        <v>-</v>
      </c>
      <c r="FV69" t="str">
        <f>IFERROR(__xludf.DUMMYFUNCTION("""COMPUTED_VALUE"""),"-")</f>
        <v>-</v>
      </c>
      <c r="FW69" t="str">
        <f>IFERROR(__xludf.DUMMYFUNCTION("""COMPUTED_VALUE"""),"-")</f>
        <v>-</v>
      </c>
      <c r="FX69" t="str">
        <f>IFERROR(__xludf.DUMMYFUNCTION("""COMPUTED_VALUE"""),"-")</f>
        <v>-</v>
      </c>
      <c r="FY69" t="str">
        <f>IFERROR(__xludf.DUMMYFUNCTION("""COMPUTED_VALUE"""),"-")</f>
        <v>-</v>
      </c>
      <c r="FZ69" t="str">
        <f>IFERROR(__xludf.DUMMYFUNCTION("""COMPUTED_VALUE"""),"-")</f>
        <v>-</v>
      </c>
      <c r="GA69" t="str">
        <f>IFERROR(__xludf.DUMMYFUNCTION("""COMPUTED_VALUE"""),"-")</f>
        <v>-</v>
      </c>
      <c r="GB69" t="str">
        <f>IFERROR(__xludf.DUMMYFUNCTION("""COMPUTED_VALUE"""),"-")</f>
        <v>-</v>
      </c>
      <c r="GC69" t="str">
        <f>IFERROR(__xludf.DUMMYFUNCTION("""COMPUTED_VALUE"""),"-")</f>
        <v>-</v>
      </c>
      <c r="GD69" t="str">
        <f>IFERROR(__xludf.DUMMYFUNCTION("""COMPUTED_VALUE"""),"-")</f>
        <v>-</v>
      </c>
      <c r="GE69" t="str">
        <f>IFERROR(__xludf.DUMMYFUNCTION("""COMPUTED_VALUE"""),"-")</f>
        <v>-</v>
      </c>
      <c r="GF69" t="str">
        <f>IFERROR(__xludf.DUMMYFUNCTION("""COMPUTED_VALUE"""),"-")</f>
        <v>-</v>
      </c>
      <c r="GG69" t="str">
        <f>IFERROR(__xludf.DUMMYFUNCTION("""COMPUTED_VALUE"""),"-")</f>
        <v>-</v>
      </c>
      <c r="GH69" t="str">
        <f>IFERROR(__xludf.DUMMYFUNCTION("""COMPUTED_VALUE"""),"-")</f>
        <v>-</v>
      </c>
      <c r="GI69" t="str">
        <f>IFERROR(__xludf.DUMMYFUNCTION("""COMPUTED_VALUE"""),"-")</f>
        <v>-</v>
      </c>
      <c r="GJ69" t="str">
        <f>IFERROR(__xludf.DUMMYFUNCTION("""COMPUTED_VALUE"""),"-")</f>
        <v>-</v>
      </c>
      <c r="GK69" t="str">
        <f>IFERROR(__xludf.DUMMYFUNCTION("""COMPUTED_VALUE"""),"-")</f>
        <v>-</v>
      </c>
      <c r="GL69" t="str">
        <f>IFERROR(__xludf.DUMMYFUNCTION("""COMPUTED_VALUE"""),"-")</f>
        <v>-</v>
      </c>
      <c r="GM69" t="str">
        <f>IFERROR(__xludf.DUMMYFUNCTION("""COMPUTED_VALUE"""),"-")</f>
        <v>-</v>
      </c>
      <c r="GN69" t="str">
        <f>IFERROR(__xludf.DUMMYFUNCTION("""COMPUTED_VALUE"""),"-")</f>
        <v>-</v>
      </c>
      <c r="GO69" t="str">
        <f>IFERROR(__xludf.DUMMYFUNCTION("""COMPUTED_VALUE"""),"-")</f>
        <v>-</v>
      </c>
      <c r="GP69" t="str">
        <f>IFERROR(__xludf.DUMMYFUNCTION("""COMPUTED_VALUE"""),"-")</f>
        <v>-</v>
      </c>
      <c r="GQ69" t="str">
        <f>IFERROR(__xludf.DUMMYFUNCTION("""COMPUTED_VALUE"""),"-")</f>
        <v>-</v>
      </c>
      <c r="GR69" t="str">
        <f>IFERROR(__xludf.DUMMYFUNCTION("""COMPUTED_VALUE"""),"-")</f>
        <v>-</v>
      </c>
      <c r="GS69" t="str">
        <f>IFERROR(__xludf.DUMMYFUNCTION("""COMPUTED_VALUE"""),"x")</f>
        <v>x</v>
      </c>
      <c r="GT69" t="str">
        <f>IFERROR(__xludf.DUMMYFUNCTION("""COMPUTED_VALUE"""),"x")</f>
        <v>x</v>
      </c>
      <c r="GU69">
        <f>IFERROR(__xludf.DUMMYFUNCTION("""COMPUTED_VALUE"""),0.0)</f>
        <v>0</v>
      </c>
      <c r="GV69">
        <f>IFERROR(__xludf.DUMMYFUNCTION("""COMPUTED_VALUE"""),0.0)</f>
        <v>0</v>
      </c>
      <c r="GW69">
        <f>IFERROR(__xludf.DUMMYFUNCTION("""COMPUTED_VALUE"""),0.0)</f>
        <v>0</v>
      </c>
      <c r="GX69">
        <f>IFERROR(__xludf.DUMMYFUNCTION("""COMPUTED_VALUE"""),0.0)</f>
        <v>0</v>
      </c>
      <c r="GY69">
        <f>IFERROR(__xludf.DUMMYFUNCTION("""COMPUTED_VALUE"""),0.0)</f>
        <v>0</v>
      </c>
      <c r="GZ69">
        <f>IFERROR(__xludf.DUMMYFUNCTION("""COMPUTED_VALUE"""),0.0)</f>
        <v>0</v>
      </c>
      <c r="HA69">
        <f>IFERROR(__xludf.DUMMYFUNCTION("""COMPUTED_VALUE"""),0.0)</f>
        <v>0</v>
      </c>
      <c r="HB69">
        <f>IFERROR(__xludf.DUMMYFUNCTION("""COMPUTED_VALUE"""),0.0)</f>
        <v>0</v>
      </c>
      <c r="HC69">
        <f>IFERROR(__xludf.DUMMYFUNCTION("""COMPUTED_VALUE"""),0.0)</f>
        <v>0</v>
      </c>
      <c r="HD69">
        <f>IFERROR(__xludf.DUMMYFUNCTION("""COMPUTED_VALUE"""),0.0)</f>
        <v>0</v>
      </c>
      <c r="HE69">
        <f>IFERROR(__xludf.DUMMYFUNCTION("""COMPUTED_VALUE"""),0.0)</f>
        <v>0</v>
      </c>
      <c r="HF69">
        <f>IFERROR(__xludf.DUMMYFUNCTION("""COMPUTED_VALUE"""),0.0)</f>
        <v>0</v>
      </c>
      <c r="HG69">
        <f>IFERROR(__xludf.DUMMYFUNCTION("""COMPUTED_VALUE"""),0.0)</f>
        <v>0</v>
      </c>
      <c r="HH69">
        <f>IFERROR(__xludf.DUMMYFUNCTION("""COMPUTED_VALUE"""),0.0)</f>
        <v>0</v>
      </c>
      <c r="HI69">
        <f>IFERROR(__xludf.DUMMYFUNCTION("""COMPUTED_VALUE"""),0.0)</f>
        <v>0</v>
      </c>
      <c r="HJ69">
        <f>IFERROR(__xludf.DUMMYFUNCTION("""COMPUTED_VALUE"""),0.0)</f>
        <v>0</v>
      </c>
      <c r="HK69">
        <f>IFERROR(__xludf.DUMMYFUNCTION("""COMPUTED_VALUE"""),0.0)</f>
        <v>0</v>
      </c>
      <c r="HL69">
        <f>IFERROR(__xludf.DUMMYFUNCTION("""COMPUTED_VALUE"""),0.0)</f>
        <v>0</v>
      </c>
      <c r="HM69">
        <f>IFERROR(__xludf.DUMMYFUNCTION("""COMPUTED_VALUE"""),0.0)</f>
        <v>0</v>
      </c>
      <c r="HN69">
        <f>IFERROR(__xludf.DUMMYFUNCTION("""COMPUTED_VALUE"""),0.0)</f>
        <v>0</v>
      </c>
      <c r="HO69">
        <f>IFERROR(__xludf.DUMMYFUNCTION("""COMPUTED_VALUE"""),0.0)</f>
        <v>0</v>
      </c>
      <c r="HP69">
        <f>IFERROR(__xludf.DUMMYFUNCTION("""COMPUTED_VALUE"""),0.0)</f>
        <v>0</v>
      </c>
      <c r="HQ69">
        <f>IFERROR(__xludf.DUMMYFUNCTION("""COMPUTED_VALUE"""),0.0)</f>
        <v>0</v>
      </c>
      <c r="HR69">
        <f>IFERROR(__xludf.DUMMYFUNCTION("""COMPUTED_VALUE"""),0.0)</f>
        <v>0</v>
      </c>
      <c r="HS69">
        <f>IFERROR(__xludf.DUMMYFUNCTION("""COMPUTED_VALUE"""),0.0)</f>
        <v>0</v>
      </c>
      <c r="HT69">
        <f>IFERROR(__xludf.DUMMYFUNCTION("""COMPUTED_VALUE"""),0.0)</f>
        <v>0</v>
      </c>
      <c r="HU69">
        <f>IFERROR(__xludf.DUMMYFUNCTION("""COMPUTED_VALUE"""),0.0)</f>
        <v>0</v>
      </c>
      <c r="HV69">
        <f>IFERROR(__xludf.DUMMYFUNCTION("""COMPUTED_VALUE"""),0.0)</f>
        <v>0</v>
      </c>
      <c r="HW69">
        <f>IFERROR(__xludf.DUMMYFUNCTION("""COMPUTED_VALUE"""),0.0)</f>
        <v>0</v>
      </c>
      <c r="HX69">
        <f>IFERROR(__xludf.DUMMYFUNCTION("""COMPUTED_VALUE"""),0.0)</f>
        <v>0</v>
      </c>
      <c r="HY69">
        <f>IFERROR(__xludf.DUMMYFUNCTION("""COMPUTED_VALUE"""),0.0)</f>
        <v>0</v>
      </c>
      <c r="HZ69">
        <f>IFERROR(__xludf.DUMMYFUNCTION("""COMPUTED_VALUE"""),0.0)</f>
        <v>0</v>
      </c>
      <c r="IA69">
        <f>IFERROR(__xludf.DUMMYFUNCTION("""COMPUTED_VALUE"""),0.0)</f>
        <v>0</v>
      </c>
      <c r="IB69">
        <f>IFERROR(__xludf.DUMMYFUNCTION("""COMPUTED_VALUE"""),0.0)</f>
        <v>0</v>
      </c>
      <c r="IC69">
        <f>IFERROR(__xludf.DUMMYFUNCTION("""COMPUTED_VALUE"""),0.0)</f>
        <v>0</v>
      </c>
      <c r="ID69">
        <f>IFERROR(__xludf.DUMMYFUNCTION("""COMPUTED_VALUE"""),0.0)</f>
        <v>0</v>
      </c>
      <c r="IE69">
        <f>IFERROR(__xludf.DUMMYFUNCTION("""COMPUTED_VALUE"""),0.0)</f>
        <v>0</v>
      </c>
      <c r="IF69">
        <f>IFERROR(__xludf.DUMMYFUNCTION("""COMPUTED_VALUE"""),0.0)</f>
        <v>0</v>
      </c>
      <c r="IG69">
        <f>IFERROR(__xludf.DUMMYFUNCTION("""COMPUTED_VALUE"""),0.0)</f>
        <v>0</v>
      </c>
      <c r="IH69">
        <f>IFERROR(__xludf.DUMMYFUNCTION("""COMPUTED_VALUE"""),0.0)</f>
        <v>0</v>
      </c>
      <c r="II69">
        <f>IFERROR(__xludf.DUMMYFUNCTION("""COMPUTED_VALUE"""),0.0)</f>
        <v>0</v>
      </c>
      <c r="IJ69">
        <f>IFERROR(__xludf.DUMMYFUNCTION("""COMPUTED_VALUE"""),0.0)</f>
        <v>0</v>
      </c>
      <c r="IK69" t="str">
        <f>IFERROR(__xludf.DUMMYFUNCTION("""COMPUTED_VALUE"""),"x")</f>
        <v>x</v>
      </c>
      <c r="IL69">
        <f>IFERROR(__xludf.DUMMYFUNCTION("""COMPUTED_VALUE"""),0.0)</f>
        <v>0</v>
      </c>
      <c r="IM69">
        <f>IFERROR(__xludf.DUMMYFUNCTION("""COMPUTED_VALUE"""),0.0)</f>
        <v>0</v>
      </c>
      <c r="IN69">
        <f>IFERROR(__xludf.DUMMYFUNCTION("""COMPUTED_VALUE"""),0.0)</f>
        <v>0</v>
      </c>
      <c r="IO69">
        <f>IFERROR(__xludf.DUMMYFUNCTION("""COMPUTED_VALUE"""),0.0)</f>
        <v>0</v>
      </c>
      <c r="IP69">
        <f>IFERROR(__xludf.DUMMYFUNCTION("""COMPUTED_VALUE"""),0.0)</f>
        <v>0</v>
      </c>
      <c r="IQ69">
        <f>IFERROR(__xludf.DUMMYFUNCTION("""COMPUTED_VALUE"""),0.0)</f>
        <v>0</v>
      </c>
      <c r="IR69">
        <f>IFERROR(__xludf.DUMMYFUNCTION("""COMPUTED_VALUE"""),0.0)</f>
        <v>0</v>
      </c>
      <c r="IS69">
        <f>IFERROR(__xludf.DUMMYFUNCTION("""COMPUTED_VALUE"""),0.0)</f>
        <v>0</v>
      </c>
      <c r="IT69">
        <f>IFERROR(__xludf.DUMMYFUNCTION("""COMPUTED_VALUE"""),0.0)</f>
        <v>0</v>
      </c>
      <c r="IU69">
        <f>IFERROR(__xludf.DUMMYFUNCTION("""COMPUTED_VALUE"""),0.0)</f>
        <v>0</v>
      </c>
      <c r="IV69">
        <f>IFERROR(__xludf.DUMMYFUNCTION("""COMPUTED_VALUE"""),0.0)</f>
        <v>0</v>
      </c>
      <c r="IW69">
        <f>IFERROR(__xludf.DUMMYFUNCTION("""COMPUTED_VALUE"""),0.0)</f>
        <v>0</v>
      </c>
      <c r="IX69">
        <f>IFERROR(__xludf.DUMMYFUNCTION("""COMPUTED_VALUE"""),0.0)</f>
        <v>0</v>
      </c>
      <c r="IY69">
        <f>IFERROR(__xludf.DUMMYFUNCTION("""COMPUTED_VALUE"""),0.0)</f>
        <v>0</v>
      </c>
      <c r="IZ69">
        <f>IFERROR(__xludf.DUMMYFUNCTION("""COMPUTED_VALUE"""),0.0)</f>
        <v>0</v>
      </c>
      <c r="JA69">
        <f>IFERROR(__xludf.DUMMYFUNCTION("""COMPUTED_VALUE"""),0.0)</f>
        <v>0</v>
      </c>
      <c r="JB69">
        <f>IFERROR(__xludf.DUMMYFUNCTION("""COMPUTED_VALUE"""),0.0)</f>
        <v>0</v>
      </c>
      <c r="JC69">
        <f>IFERROR(__xludf.DUMMYFUNCTION("""COMPUTED_VALUE"""),0.0)</f>
        <v>0</v>
      </c>
      <c r="JD69">
        <f>IFERROR(__xludf.DUMMYFUNCTION("""COMPUTED_VALUE"""),0.0)</f>
        <v>0</v>
      </c>
      <c r="JE69">
        <f>IFERROR(__xludf.DUMMYFUNCTION("""COMPUTED_VALUE"""),0.0)</f>
        <v>0</v>
      </c>
      <c r="JF69">
        <f>IFERROR(__xludf.DUMMYFUNCTION("""COMPUTED_VALUE"""),0.0)</f>
        <v>0</v>
      </c>
      <c r="JG69">
        <f>IFERROR(__xludf.DUMMYFUNCTION("""COMPUTED_VALUE"""),0.0)</f>
        <v>0</v>
      </c>
      <c r="JH69">
        <f>IFERROR(__xludf.DUMMYFUNCTION("""COMPUTED_VALUE"""),0.0)</f>
        <v>0</v>
      </c>
      <c r="JI69">
        <f>IFERROR(__xludf.DUMMYFUNCTION("""COMPUTED_VALUE"""),0.0)</f>
        <v>0</v>
      </c>
      <c r="JJ69">
        <f>IFERROR(__xludf.DUMMYFUNCTION("""COMPUTED_VALUE"""),0.0)</f>
        <v>0</v>
      </c>
      <c r="JK69">
        <f>IFERROR(__xludf.DUMMYFUNCTION("""COMPUTED_VALUE"""),0.0)</f>
        <v>0</v>
      </c>
      <c r="JL69">
        <f>IFERROR(__xludf.DUMMYFUNCTION("""COMPUTED_VALUE"""),0.0)</f>
        <v>0</v>
      </c>
      <c r="JM69">
        <f>IFERROR(__xludf.DUMMYFUNCTION("""COMPUTED_VALUE"""),0.0)</f>
        <v>0</v>
      </c>
      <c r="JN69">
        <f>IFERROR(__xludf.DUMMYFUNCTION("""COMPUTED_VALUE"""),0.0)</f>
        <v>0</v>
      </c>
      <c r="JO69">
        <f>IFERROR(__xludf.DUMMYFUNCTION("""COMPUTED_VALUE"""),0.0)</f>
        <v>0</v>
      </c>
      <c r="JP69">
        <f>IFERROR(__xludf.DUMMYFUNCTION("""COMPUTED_VALUE"""),0.0)</f>
        <v>0</v>
      </c>
      <c r="JQ69">
        <f>IFERROR(__xludf.DUMMYFUNCTION("""COMPUTED_VALUE"""),0.0)</f>
        <v>0</v>
      </c>
      <c r="JR69">
        <f>IFERROR(__xludf.DUMMYFUNCTION("""COMPUTED_VALUE"""),0.0)</f>
        <v>0</v>
      </c>
      <c r="JS69" t="str">
        <f>IFERROR(__xludf.DUMMYFUNCTION("""COMPUTED_VALUE"""),"x")</f>
        <v>x</v>
      </c>
      <c r="JT69">
        <f>IFERROR(__xludf.DUMMYFUNCTION("""COMPUTED_VALUE"""),0.0)</f>
        <v>0</v>
      </c>
      <c r="JU69">
        <f>IFERROR(__xludf.DUMMYFUNCTION("""COMPUTED_VALUE"""),0.0)</f>
        <v>0</v>
      </c>
      <c r="JV69">
        <f>IFERROR(__xludf.DUMMYFUNCTION("""COMPUTED_VALUE"""),0.0)</f>
        <v>0</v>
      </c>
      <c r="JW69">
        <f>IFERROR(__xludf.DUMMYFUNCTION("""COMPUTED_VALUE"""),0.0)</f>
        <v>0</v>
      </c>
      <c r="JX69">
        <f>IFERROR(__xludf.DUMMYFUNCTION("""COMPUTED_VALUE"""),0.0)</f>
        <v>0</v>
      </c>
      <c r="JY69">
        <f>IFERROR(__xludf.DUMMYFUNCTION("""COMPUTED_VALUE"""),0.0)</f>
        <v>0</v>
      </c>
      <c r="JZ69">
        <f>IFERROR(__xludf.DUMMYFUNCTION("""COMPUTED_VALUE"""),0.0)</f>
        <v>0</v>
      </c>
      <c r="KA69">
        <f>IFERROR(__xludf.DUMMYFUNCTION("""COMPUTED_VALUE"""),0.0)</f>
        <v>0</v>
      </c>
      <c r="KB69">
        <f>IFERROR(__xludf.DUMMYFUNCTION("""COMPUTED_VALUE"""),0.0)</f>
        <v>0</v>
      </c>
      <c r="KC69">
        <f>IFERROR(__xludf.DUMMYFUNCTION("""COMPUTED_VALUE"""),0.0)</f>
        <v>0</v>
      </c>
      <c r="KD69">
        <f>IFERROR(__xludf.DUMMYFUNCTION("""COMPUTED_VALUE"""),0.0)</f>
        <v>0</v>
      </c>
      <c r="KE69">
        <f>IFERROR(__xludf.DUMMYFUNCTION("""COMPUTED_VALUE"""),0.0)</f>
        <v>0</v>
      </c>
      <c r="KF69">
        <f>IFERROR(__xludf.DUMMYFUNCTION("""COMPUTED_VALUE"""),0.0)</f>
        <v>0</v>
      </c>
      <c r="KG69">
        <f>IFERROR(__xludf.DUMMYFUNCTION("""COMPUTED_VALUE"""),0.0)</f>
        <v>0</v>
      </c>
      <c r="KH69">
        <f>IFERROR(__xludf.DUMMYFUNCTION("""COMPUTED_VALUE"""),0.0)</f>
        <v>0</v>
      </c>
      <c r="KI69">
        <f>IFERROR(__xludf.DUMMYFUNCTION("""COMPUTED_VALUE"""),0.0)</f>
        <v>0</v>
      </c>
      <c r="KJ69">
        <f>IFERROR(__xludf.DUMMYFUNCTION("""COMPUTED_VALUE"""),0.0)</f>
        <v>0</v>
      </c>
      <c r="KK69">
        <f>IFERROR(__xludf.DUMMYFUNCTION("""COMPUTED_VALUE"""),0.0)</f>
        <v>0</v>
      </c>
      <c r="KL69">
        <f>IFERROR(__xludf.DUMMYFUNCTION("""COMPUTED_VALUE"""),0.0)</f>
        <v>0</v>
      </c>
      <c r="KM69">
        <f>IFERROR(__xludf.DUMMYFUNCTION("""COMPUTED_VALUE"""),0.0)</f>
        <v>0</v>
      </c>
      <c r="KN69">
        <f>IFERROR(__xludf.DUMMYFUNCTION("""COMPUTED_VALUE"""),0.0)</f>
        <v>0</v>
      </c>
      <c r="KO69">
        <f>IFERROR(__xludf.DUMMYFUNCTION("""COMPUTED_VALUE"""),0.0)</f>
        <v>0</v>
      </c>
      <c r="KP69">
        <f>IFERROR(__xludf.DUMMYFUNCTION("""COMPUTED_VALUE"""),0.0)</f>
        <v>0</v>
      </c>
      <c r="KQ69">
        <f>IFERROR(__xludf.DUMMYFUNCTION("""COMPUTED_VALUE"""),0.0)</f>
        <v>0</v>
      </c>
      <c r="KR69">
        <f>IFERROR(__xludf.DUMMYFUNCTION("""COMPUTED_VALUE"""),0.0)</f>
        <v>0</v>
      </c>
      <c r="KS69">
        <f>IFERROR(__xludf.DUMMYFUNCTION("""COMPUTED_VALUE"""),0.0)</f>
        <v>0</v>
      </c>
      <c r="KT69">
        <f>IFERROR(__xludf.DUMMYFUNCTION("""COMPUTED_VALUE"""),0.0)</f>
        <v>0</v>
      </c>
      <c r="KU69">
        <f>IFERROR(__xludf.DUMMYFUNCTION("""COMPUTED_VALUE"""),0.0)</f>
        <v>0</v>
      </c>
      <c r="KV69">
        <f>IFERROR(__xludf.DUMMYFUNCTION("""COMPUTED_VALUE"""),0.0)</f>
        <v>0</v>
      </c>
      <c r="KW69">
        <f>IFERROR(__xludf.DUMMYFUNCTION("""COMPUTED_VALUE"""),0.0)</f>
        <v>0</v>
      </c>
      <c r="KX69">
        <f>IFERROR(__xludf.DUMMYFUNCTION("""COMPUTED_VALUE"""),0.0)</f>
        <v>0</v>
      </c>
      <c r="KY69">
        <f>IFERROR(__xludf.DUMMYFUNCTION("""COMPUTED_VALUE"""),0.0)</f>
        <v>0</v>
      </c>
      <c r="KZ69" t="str">
        <f>IFERROR(__xludf.DUMMYFUNCTION("""COMPUTED_VALUE"""),"x")</f>
        <v>x</v>
      </c>
      <c r="LA69">
        <f>IFERROR(__xludf.DUMMYFUNCTION("""COMPUTED_VALUE"""),1.0)</f>
        <v>1</v>
      </c>
      <c r="LB69">
        <f>IFERROR(__xludf.DUMMYFUNCTION("""COMPUTED_VALUE"""),1.0)</f>
        <v>1</v>
      </c>
      <c r="LC69">
        <f>IFERROR(__xludf.DUMMYFUNCTION("""COMPUTED_VALUE"""),1.0)</f>
        <v>1</v>
      </c>
      <c r="LD69">
        <f>IFERROR(__xludf.DUMMYFUNCTION("""COMPUTED_VALUE"""),1.0)</f>
        <v>1</v>
      </c>
      <c r="LE69">
        <f>IFERROR(__xludf.DUMMYFUNCTION("""COMPUTED_VALUE"""),1.0)</f>
        <v>1</v>
      </c>
      <c r="LF69">
        <f>IFERROR(__xludf.DUMMYFUNCTION("""COMPUTED_VALUE"""),1.0)</f>
        <v>1</v>
      </c>
      <c r="LG69">
        <f>IFERROR(__xludf.DUMMYFUNCTION("""COMPUTED_VALUE"""),1.0)</f>
        <v>1</v>
      </c>
      <c r="LH69">
        <f>IFERROR(__xludf.DUMMYFUNCTION("""COMPUTED_VALUE"""),1.0)</f>
        <v>1</v>
      </c>
      <c r="LI69">
        <f>IFERROR(__xludf.DUMMYFUNCTION("""COMPUTED_VALUE"""),1.0)</f>
        <v>1</v>
      </c>
      <c r="LJ69">
        <f>IFERROR(__xludf.DUMMYFUNCTION("""COMPUTED_VALUE"""),1.0)</f>
        <v>1</v>
      </c>
      <c r="LK69">
        <f>IFERROR(__xludf.DUMMYFUNCTION("""COMPUTED_VALUE"""),1.0)</f>
        <v>1</v>
      </c>
      <c r="LL69">
        <f>IFERROR(__xludf.DUMMYFUNCTION("""COMPUTED_VALUE"""),1.0)</f>
        <v>1</v>
      </c>
      <c r="LM69">
        <f>IFERROR(__xludf.DUMMYFUNCTION("""COMPUTED_VALUE"""),1.0)</f>
        <v>1</v>
      </c>
      <c r="LN69">
        <f>IFERROR(__xludf.DUMMYFUNCTION("""COMPUTED_VALUE"""),1.0)</f>
        <v>1</v>
      </c>
      <c r="LO69">
        <f>IFERROR(__xludf.DUMMYFUNCTION("""COMPUTED_VALUE"""),1.0)</f>
        <v>1</v>
      </c>
      <c r="LP69">
        <f>IFERROR(__xludf.DUMMYFUNCTION("""COMPUTED_VALUE"""),1.0)</f>
        <v>1</v>
      </c>
      <c r="LQ69" t="str">
        <f>IFERROR(__xludf.DUMMYFUNCTION("""COMPUTED_VALUE"""),"x")</f>
        <v>x</v>
      </c>
      <c r="LR69">
        <f>IFERROR(__xludf.DUMMYFUNCTION("""COMPUTED_VALUE"""),0.0)</f>
        <v>0</v>
      </c>
      <c r="LS69">
        <f>IFERROR(__xludf.DUMMYFUNCTION("""COMPUTED_VALUE"""),0.0)</f>
        <v>0</v>
      </c>
      <c r="LT69">
        <f>IFERROR(__xludf.DUMMYFUNCTION("""COMPUTED_VALUE"""),0.0)</f>
        <v>0</v>
      </c>
      <c r="LU69">
        <f>IFERROR(__xludf.DUMMYFUNCTION("""COMPUTED_VALUE"""),0.0)</f>
        <v>0</v>
      </c>
      <c r="LV69">
        <f>IFERROR(__xludf.DUMMYFUNCTION("""COMPUTED_VALUE"""),0.0)</f>
        <v>0</v>
      </c>
      <c r="LW69">
        <f>IFERROR(__xludf.DUMMYFUNCTION("""COMPUTED_VALUE"""),0.0)</f>
        <v>0</v>
      </c>
      <c r="LX69">
        <f>IFERROR(__xludf.DUMMYFUNCTION("""COMPUTED_VALUE"""),0.0)</f>
        <v>0</v>
      </c>
      <c r="LY69">
        <f>IFERROR(__xludf.DUMMYFUNCTION("""COMPUTED_VALUE"""),0.0)</f>
        <v>0</v>
      </c>
      <c r="LZ69">
        <f>IFERROR(__xludf.DUMMYFUNCTION("""COMPUTED_VALUE"""),0.0)</f>
        <v>0</v>
      </c>
      <c r="MA69">
        <f>IFERROR(__xludf.DUMMYFUNCTION("""COMPUTED_VALUE"""),0.0)</f>
        <v>0</v>
      </c>
      <c r="MB69">
        <f>IFERROR(__xludf.DUMMYFUNCTION("""COMPUTED_VALUE"""),0.0)</f>
        <v>0</v>
      </c>
      <c r="MC69">
        <f>IFERROR(__xludf.DUMMYFUNCTION("""COMPUTED_VALUE"""),0.0)</f>
        <v>0</v>
      </c>
      <c r="MD69">
        <f>IFERROR(__xludf.DUMMYFUNCTION("""COMPUTED_VALUE"""),0.0)</f>
        <v>0</v>
      </c>
      <c r="ME69">
        <f>IFERROR(__xludf.DUMMYFUNCTION("""COMPUTED_VALUE"""),0.0)</f>
        <v>0</v>
      </c>
      <c r="MF69">
        <f>IFERROR(__xludf.DUMMYFUNCTION("""COMPUTED_VALUE"""),0.0)</f>
        <v>0</v>
      </c>
      <c r="MG69">
        <f>IFERROR(__xludf.DUMMYFUNCTION("""COMPUTED_VALUE"""),0.0)</f>
        <v>0</v>
      </c>
      <c r="MH69">
        <f>IFERROR(__xludf.DUMMYFUNCTION("""COMPUTED_VALUE"""),0.0)</f>
        <v>0</v>
      </c>
      <c r="MI69">
        <f>IFERROR(__xludf.DUMMYFUNCTION("""COMPUTED_VALUE"""),0.0)</f>
        <v>0</v>
      </c>
      <c r="MJ69">
        <f>IFERROR(__xludf.DUMMYFUNCTION("""COMPUTED_VALUE"""),0.0)</f>
        <v>0</v>
      </c>
      <c r="MK69">
        <f>IFERROR(__xludf.DUMMYFUNCTION("""COMPUTED_VALUE"""),0.0)</f>
        <v>0</v>
      </c>
      <c r="ML69">
        <f>IFERROR(__xludf.DUMMYFUNCTION("""COMPUTED_VALUE"""),0.0)</f>
        <v>0</v>
      </c>
      <c r="MM69">
        <f>IFERROR(__xludf.DUMMYFUNCTION("""COMPUTED_VALUE"""),0.0)</f>
        <v>0</v>
      </c>
      <c r="MN69">
        <f>IFERROR(__xludf.DUMMYFUNCTION("""COMPUTED_VALUE"""),0.0)</f>
        <v>0</v>
      </c>
      <c r="MO69">
        <f>IFERROR(__xludf.DUMMYFUNCTION("""COMPUTED_VALUE"""),0.0)</f>
        <v>0</v>
      </c>
      <c r="MP69">
        <f>IFERROR(__xludf.DUMMYFUNCTION("""COMPUTED_VALUE"""),0.0)</f>
        <v>0</v>
      </c>
      <c r="MQ69">
        <f>IFERROR(__xludf.DUMMYFUNCTION("""COMPUTED_VALUE"""),0.0)</f>
        <v>0</v>
      </c>
      <c r="MR69">
        <f>IFERROR(__xludf.DUMMYFUNCTION("""COMPUTED_VALUE"""),0.0)</f>
        <v>0</v>
      </c>
      <c r="MS69">
        <f>IFERROR(__xludf.DUMMYFUNCTION("""COMPUTED_VALUE"""),0.0)</f>
        <v>0</v>
      </c>
      <c r="MT69" t="str">
        <f>IFERROR(__xludf.DUMMYFUNCTION("""COMPUTED_VALUE"""),"x")</f>
        <v>x</v>
      </c>
      <c r="MU69">
        <f>IFERROR(__xludf.DUMMYFUNCTION("""COMPUTED_VALUE"""),0.0)</f>
        <v>0</v>
      </c>
      <c r="MV69">
        <f>IFERROR(__xludf.DUMMYFUNCTION("""COMPUTED_VALUE"""),0.0)</f>
        <v>0</v>
      </c>
      <c r="MW69">
        <f>IFERROR(__xludf.DUMMYFUNCTION("""COMPUTED_VALUE"""),0.0)</f>
        <v>0</v>
      </c>
      <c r="MX69">
        <f>IFERROR(__xludf.DUMMYFUNCTION("""COMPUTED_VALUE"""),0.0)</f>
        <v>0</v>
      </c>
      <c r="MY69">
        <f>IFERROR(__xludf.DUMMYFUNCTION("""COMPUTED_VALUE"""),0.0)</f>
        <v>0</v>
      </c>
      <c r="MZ69">
        <f>IFERROR(__xludf.DUMMYFUNCTION("""COMPUTED_VALUE"""),0.0)</f>
        <v>0</v>
      </c>
      <c r="NA69">
        <f>IFERROR(__xludf.DUMMYFUNCTION("""COMPUTED_VALUE"""),0.0)</f>
        <v>0</v>
      </c>
      <c r="NB69">
        <f>IFERROR(__xludf.DUMMYFUNCTION("""COMPUTED_VALUE"""),0.0)</f>
        <v>0</v>
      </c>
      <c r="NC69">
        <f>IFERROR(__xludf.DUMMYFUNCTION("""COMPUTED_VALUE"""),0.0)</f>
        <v>0</v>
      </c>
      <c r="ND69">
        <f>IFERROR(__xludf.DUMMYFUNCTION("""COMPUTED_VALUE"""),0.0)</f>
        <v>0</v>
      </c>
      <c r="NE69">
        <f>IFERROR(__xludf.DUMMYFUNCTION("""COMPUTED_VALUE"""),0.0)</f>
        <v>0</v>
      </c>
      <c r="NF69">
        <f>IFERROR(__xludf.DUMMYFUNCTION("""COMPUTED_VALUE"""),0.0)</f>
        <v>0</v>
      </c>
      <c r="NG69">
        <f>IFERROR(__xludf.DUMMYFUNCTION("""COMPUTED_VALUE"""),0.0)</f>
        <v>0</v>
      </c>
      <c r="NH69">
        <f>IFERROR(__xludf.DUMMYFUNCTION("""COMPUTED_VALUE"""),0.0)</f>
        <v>0</v>
      </c>
      <c r="NI69">
        <f>IFERROR(__xludf.DUMMYFUNCTION("""COMPUTED_VALUE"""),0.0)</f>
        <v>0</v>
      </c>
      <c r="NJ69">
        <f>IFERROR(__xludf.DUMMYFUNCTION("""COMPUTED_VALUE"""),0.0)</f>
        <v>0</v>
      </c>
      <c r="NK69">
        <f>IFERROR(__xludf.DUMMYFUNCTION("""COMPUTED_VALUE"""),0.0)</f>
        <v>0</v>
      </c>
      <c r="NL69">
        <f>IFERROR(__xludf.DUMMYFUNCTION("""COMPUTED_VALUE"""),0.0)</f>
        <v>0</v>
      </c>
      <c r="NM69">
        <f>IFERROR(__xludf.DUMMYFUNCTION("""COMPUTED_VALUE"""),0.0)</f>
        <v>0</v>
      </c>
      <c r="NN69">
        <f>IFERROR(__xludf.DUMMYFUNCTION("""COMPUTED_VALUE"""),0.0)</f>
        <v>0</v>
      </c>
      <c r="NO69">
        <f>IFERROR(__xludf.DUMMYFUNCTION("""COMPUTED_VALUE"""),0.0)</f>
        <v>0</v>
      </c>
      <c r="NP69">
        <f>IFERROR(__xludf.DUMMYFUNCTION("""COMPUTED_VALUE"""),0.0)</f>
        <v>0</v>
      </c>
      <c r="NQ69">
        <f>IFERROR(__xludf.DUMMYFUNCTION("""COMPUTED_VALUE"""),0.0)</f>
        <v>0</v>
      </c>
      <c r="NR69">
        <f>IFERROR(__xludf.DUMMYFUNCTION("""COMPUTED_VALUE"""),0.0)</f>
        <v>0</v>
      </c>
    </row>
    <row r="70" ht="15.75" customHeight="1">
      <c r="A70">
        <f>IFERROR(__xludf.DUMMYFUNCTION("""COMPUTED_VALUE"""),69.0)</f>
        <v>69</v>
      </c>
      <c r="B70" t="str">
        <f>IFERROR(__xludf.DUMMYFUNCTION("""COMPUTED_VALUE"""),"LazaeJeromela")</f>
        <v>LazaeJeromela</v>
      </c>
      <c r="C70" t="str">
        <f>IFERROR(__xludf.DUMMYFUNCTION("""COMPUTED_VALUE"""),"Lazar")</f>
        <v>Lazar</v>
      </c>
      <c r="D70" t="str">
        <f>IFERROR(__xludf.DUMMYFUNCTION("""COMPUTED_VALUE"""),"Jeromela")</f>
        <v>Jeromela</v>
      </c>
      <c r="E70">
        <f>IFERROR(__xludf.DUMMYFUNCTION("""COMPUTED_VALUE"""),100.0)</f>
        <v>100</v>
      </c>
      <c r="F70" t="str">
        <f>IFERROR(__xludf.DUMMYFUNCTION("""COMPUTED_VALUE"""),"ODOBREN")</f>
        <v>ODOBREN</v>
      </c>
      <c r="G70" t="str">
        <f>IFERROR(__xludf.DUMMYFUNCTION("""COMPUTED_VALUE"""),"Novi Sad")</f>
        <v>Novi Sad</v>
      </c>
      <c r="H70" t="str">
        <f>IFERROR(__xludf.DUMMYFUNCTION("""COMPUTED_VALUE"""),"Gimnazija Jovan Jovanović Zmaj")</f>
        <v>Gimnazija Jovan Jovanović Zmaj</v>
      </c>
      <c r="I70" t="str">
        <f>IFERROR(__xludf.DUMMYFUNCTION("""COMPUTED_VALUE"""),"I")</f>
        <v>I</v>
      </c>
      <c r="J70" t="str">
        <f>IFERROR(__xludf.DUMMYFUNCTION("""COMPUTED_VALUE"""),"B")</f>
        <v>B</v>
      </c>
      <c r="K70" t="str">
        <f>IFERROR(__xludf.DUMMYFUNCTION("""COMPUTED_VALUE"""),"Dragan Mašulović")</f>
        <v>Dragan Mašulović</v>
      </c>
      <c r="L70" t="str">
        <f>IFERROR(__xludf.DUMMYFUNCTION("""COMPUTED_VALUE"""),"x")</f>
        <v>x</v>
      </c>
      <c r="M70">
        <f>IFERROR(__xludf.DUMMYFUNCTION("""COMPUTED_VALUE"""),100.0)</f>
        <v>100</v>
      </c>
      <c r="N70" t="str">
        <f>IFERROR(__xludf.DUMMYFUNCTION("""COMPUTED_VALUE"""),"-")</f>
        <v>-</v>
      </c>
      <c r="O70" t="str">
        <f>IFERROR(__xludf.DUMMYFUNCTION("""COMPUTED_VALUE"""),"-")</f>
        <v>-</v>
      </c>
      <c r="P70" t="str">
        <f>IFERROR(__xludf.DUMMYFUNCTION("""COMPUTED_VALUE"""),"-")</f>
        <v>-</v>
      </c>
      <c r="Q70" t="str">
        <f>IFERROR(__xludf.DUMMYFUNCTION("""COMPUTED_VALUE"""),"-")</f>
        <v>-</v>
      </c>
      <c r="R70" t="str">
        <f>IFERROR(__xludf.DUMMYFUNCTION("""COMPUTED_VALUE"""),"-")</f>
        <v>-</v>
      </c>
      <c r="S70" t="str">
        <f>IFERROR(__xludf.DUMMYFUNCTION("""COMPUTED_VALUE"""),"x")</f>
        <v>x</v>
      </c>
      <c r="T70" t="str">
        <f>IFERROR(__xludf.DUMMYFUNCTION("""COMPUTED_VALUE"""),"x")</f>
        <v>x</v>
      </c>
      <c r="U70" t="str">
        <f>IFERROR(__xludf.DUMMYFUNCTION("""COMPUTED_VALUE"""),"OK")</f>
        <v>OK</v>
      </c>
      <c r="V70" t="str">
        <f>IFERROR(__xludf.DUMMYFUNCTION("""COMPUTED_VALUE"""),"OK")</f>
        <v>OK</v>
      </c>
      <c r="W70" t="str">
        <f>IFERROR(__xludf.DUMMYFUNCTION("""COMPUTED_VALUE"""),"OK")</f>
        <v>OK</v>
      </c>
      <c r="X70" t="str">
        <f>IFERROR(__xludf.DUMMYFUNCTION("""COMPUTED_VALUE"""),"OK")</f>
        <v>OK</v>
      </c>
      <c r="Y70" t="str">
        <f>IFERROR(__xludf.DUMMYFUNCTION("""COMPUTED_VALUE"""),"OK")</f>
        <v>OK</v>
      </c>
      <c r="Z70" t="str">
        <f>IFERROR(__xludf.DUMMYFUNCTION("""COMPUTED_VALUE"""),"OK")</f>
        <v>OK</v>
      </c>
      <c r="AA70" t="str">
        <f>IFERROR(__xludf.DUMMYFUNCTION("""COMPUTED_VALUE"""),"OK")</f>
        <v>OK</v>
      </c>
      <c r="AB70" t="str">
        <f>IFERROR(__xludf.DUMMYFUNCTION("""COMPUTED_VALUE"""),"OK")</f>
        <v>OK</v>
      </c>
      <c r="AC70" t="str">
        <f>IFERROR(__xludf.DUMMYFUNCTION("""COMPUTED_VALUE"""),"OK")</f>
        <v>OK</v>
      </c>
      <c r="AD70" t="str">
        <f>IFERROR(__xludf.DUMMYFUNCTION("""COMPUTED_VALUE"""),"OK")</f>
        <v>OK</v>
      </c>
      <c r="AE70" t="str">
        <f>IFERROR(__xludf.DUMMYFUNCTION("""COMPUTED_VALUE"""),"OK")</f>
        <v>OK</v>
      </c>
      <c r="AF70" t="str">
        <f>IFERROR(__xludf.DUMMYFUNCTION("""COMPUTED_VALUE"""),"OK")</f>
        <v>OK</v>
      </c>
      <c r="AG70" t="str">
        <f>IFERROR(__xludf.DUMMYFUNCTION("""COMPUTED_VALUE"""),"OK")</f>
        <v>OK</v>
      </c>
      <c r="AH70" t="str">
        <f>IFERROR(__xludf.DUMMYFUNCTION("""COMPUTED_VALUE"""),"OK")</f>
        <v>OK</v>
      </c>
      <c r="AI70" t="str">
        <f>IFERROR(__xludf.DUMMYFUNCTION("""COMPUTED_VALUE"""),"OK")</f>
        <v>OK</v>
      </c>
      <c r="AJ70" t="str">
        <f>IFERROR(__xludf.DUMMYFUNCTION("""COMPUTED_VALUE"""),"OK")</f>
        <v>OK</v>
      </c>
      <c r="AK70" t="str">
        <f>IFERROR(__xludf.DUMMYFUNCTION("""COMPUTED_VALUE"""),"OK")</f>
        <v>OK</v>
      </c>
      <c r="AL70" t="str">
        <f>IFERROR(__xludf.DUMMYFUNCTION("""COMPUTED_VALUE"""),"OK")</f>
        <v>OK</v>
      </c>
      <c r="AM70" t="str">
        <f>IFERROR(__xludf.DUMMYFUNCTION("""COMPUTED_VALUE"""),"OK")</f>
        <v>OK</v>
      </c>
      <c r="AN70" t="str">
        <f>IFERROR(__xludf.DUMMYFUNCTION("""COMPUTED_VALUE"""),"OK")</f>
        <v>OK</v>
      </c>
      <c r="AO70" t="str">
        <f>IFERROR(__xludf.DUMMYFUNCTION("""COMPUTED_VALUE"""),"OK")</f>
        <v>OK</v>
      </c>
      <c r="AP70" t="str">
        <f>IFERROR(__xludf.DUMMYFUNCTION("""COMPUTED_VALUE"""),"OK")</f>
        <v>OK</v>
      </c>
      <c r="AQ70" t="str">
        <f>IFERROR(__xludf.DUMMYFUNCTION("""COMPUTED_VALUE"""),"OK")</f>
        <v>OK</v>
      </c>
      <c r="AR70" t="str">
        <f>IFERROR(__xludf.DUMMYFUNCTION("""COMPUTED_VALUE"""),"OK")</f>
        <v>OK</v>
      </c>
      <c r="AS70" t="str">
        <f>IFERROR(__xludf.DUMMYFUNCTION("""COMPUTED_VALUE"""),"OK")</f>
        <v>OK</v>
      </c>
      <c r="AT70" t="str">
        <f>IFERROR(__xludf.DUMMYFUNCTION("""COMPUTED_VALUE"""),"OK")</f>
        <v>OK</v>
      </c>
      <c r="AU70" t="str">
        <f>IFERROR(__xludf.DUMMYFUNCTION("""COMPUTED_VALUE"""),"OK")</f>
        <v>OK</v>
      </c>
      <c r="AV70" t="str">
        <f>IFERROR(__xludf.DUMMYFUNCTION("""COMPUTED_VALUE"""),"OK")</f>
        <v>OK</v>
      </c>
      <c r="AW70" t="str">
        <f>IFERROR(__xludf.DUMMYFUNCTION("""COMPUTED_VALUE"""),"OK")</f>
        <v>OK</v>
      </c>
      <c r="AX70" t="str">
        <f>IFERROR(__xludf.DUMMYFUNCTION("""COMPUTED_VALUE"""),"OK")</f>
        <v>OK</v>
      </c>
      <c r="AY70" t="str">
        <f>IFERROR(__xludf.DUMMYFUNCTION("""COMPUTED_VALUE"""),"OK")</f>
        <v>OK</v>
      </c>
      <c r="AZ70" t="str">
        <f>IFERROR(__xludf.DUMMYFUNCTION("""COMPUTED_VALUE"""),"OK")</f>
        <v>OK</v>
      </c>
      <c r="BA70" t="str">
        <f>IFERROR(__xludf.DUMMYFUNCTION("""COMPUTED_VALUE"""),"OK")</f>
        <v>OK</v>
      </c>
      <c r="BB70" t="str">
        <f>IFERROR(__xludf.DUMMYFUNCTION("""COMPUTED_VALUE"""),"OK")</f>
        <v>OK</v>
      </c>
      <c r="BC70" t="str">
        <f>IFERROR(__xludf.DUMMYFUNCTION("""COMPUTED_VALUE"""),"OK")</f>
        <v>OK</v>
      </c>
      <c r="BD70" t="str">
        <f>IFERROR(__xludf.DUMMYFUNCTION("""COMPUTED_VALUE"""),"OK")</f>
        <v>OK</v>
      </c>
      <c r="BE70" t="str">
        <f>IFERROR(__xludf.DUMMYFUNCTION("""COMPUTED_VALUE"""),"OK")</f>
        <v>OK</v>
      </c>
      <c r="BF70" t="str">
        <f>IFERROR(__xludf.DUMMYFUNCTION("""COMPUTED_VALUE"""),"OK")</f>
        <v>OK</v>
      </c>
      <c r="BG70" t="str">
        <f>IFERROR(__xludf.DUMMYFUNCTION("""COMPUTED_VALUE"""),"OK")</f>
        <v>OK</v>
      </c>
      <c r="BH70" t="str">
        <f>IFERROR(__xludf.DUMMYFUNCTION("""COMPUTED_VALUE"""),"OK")</f>
        <v>OK</v>
      </c>
      <c r="BI70" t="str">
        <f>IFERROR(__xludf.DUMMYFUNCTION("""COMPUTED_VALUE"""),"OK")</f>
        <v>OK</v>
      </c>
      <c r="BJ70" t="str">
        <f>IFERROR(__xludf.DUMMYFUNCTION("""COMPUTED_VALUE"""),"OK")</f>
        <v>OK</v>
      </c>
      <c r="BK70" t="str">
        <f>IFERROR(__xludf.DUMMYFUNCTION("""COMPUTED_VALUE"""),"x")</f>
        <v>x</v>
      </c>
      <c r="BL70" t="str">
        <f>IFERROR(__xludf.DUMMYFUNCTION("""COMPUTED_VALUE"""),"-")</f>
        <v>-</v>
      </c>
      <c r="BM70" t="str">
        <f>IFERROR(__xludf.DUMMYFUNCTION("""COMPUTED_VALUE"""),"-")</f>
        <v>-</v>
      </c>
      <c r="BN70" t="str">
        <f>IFERROR(__xludf.DUMMYFUNCTION("""COMPUTED_VALUE"""),"-")</f>
        <v>-</v>
      </c>
      <c r="BO70" t="str">
        <f>IFERROR(__xludf.DUMMYFUNCTION("""COMPUTED_VALUE"""),"-")</f>
        <v>-</v>
      </c>
      <c r="BP70" t="str">
        <f>IFERROR(__xludf.DUMMYFUNCTION("""COMPUTED_VALUE"""),"-")</f>
        <v>-</v>
      </c>
      <c r="BQ70" t="str">
        <f>IFERROR(__xludf.DUMMYFUNCTION("""COMPUTED_VALUE"""),"-")</f>
        <v>-</v>
      </c>
      <c r="BR70" t="str">
        <f>IFERROR(__xludf.DUMMYFUNCTION("""COMPUTED_VALUE"""),"-")</f>
        <v>-</v>
      </c>
      <c r="BS70" t="str">
        <f>IFERROR(__xludf.DUMMYFUNCTION("""COMPUTED_VALUE"""),"-")</f>
        <v>-</v>
      </c>
      <c r="BT70" t="str">
        <f>IFERROR(__xludf.DUMMYFUNCTION("""COMPUTED_VALUE"""),"-")</f>
        <v>-</v>
      </c>
      <c r="BU70" t="str">
        <f>IFERROR(__xludf.DUMMYFUNCTION("""COMPUTED_VALUE"""),"-")</f>
        <v>-</v>
      </c>
      <c r="BV70" t="str">
        <f>IFERROR(__xludf.DUMMYFUNCTION("""COMPUTED_VALUE"""),"-")</f>
        <v>-</v>
      </c>
      <c r="BW70" t="str">
        <f>IFERROR(__xludf.DUMMYFUNCTION("""COMPUTED_VALUE"""),"-")</f>
        <v>-</v>
      </c>
      <c r="BX70" t="str">
        <f>IFERROR(__xludf.DUMMYFUNCTION("""COMPUTED_VALUE"""),"-")</f>
        <v>-</v>
      </c>
      <c r="BY70" t="str">
        <f>IFERROR(__xludf.DUMMYFUNCTION("""COMPUTED_VALUE"""),"-")</f>
        <v>-</v>
      </c>
      <c r="BZ70" t="str">
        <f>IFERROR(__xludf.DUMMYFUNCTION("""COMPUTED_VALUE"""),"-")</f>
        <v>-</v>
      </c>
      <c r="CA70" t="str">
        <f>IFERROR(__xludf.DUMMYFUNCTION("""COMPUTED_VALUE"""),"-")</f>
        <v>-</v>
      </c>
      <c r="CB70" t="str">
        <f>IFERROR(__xludf.DUMMYFUNCTION("""COMPUTED_VALUE"""),"-")</f>
        <v>-</v>
      </c>
      <c r="CC70" t="str">
        <f>IFERROR(__xludf.DUMMYFUNCTION("""COMPUTED_VALUE"""),"-")</f>
        <v>-</v>
      </c>
      <c r="CD70" t="str">
        <f>IFERROR(__xludf.DUMMYFUNCTION("""COMPUTED_VALUE"""),"-")</f>
        <v>-</v>
      </c>
      <c r="CE70" t="str">
        <f>IFERROR(__xludf.DUMMYFUNCTION("""COMPUTED_VALUE"""),"-")</f>
        <v>-</v>
      </c>
      <c r="CF70" t="str">
        <f>IFERROR(__xludf.DUMMYFUNCTION("""COMPUTED_VALUE"""),"-")</f>
        <v>-</v>
      </c>
      <c r="CG70" t="str">
        <f>IFERROR(__xludf.DUMMYFUNCTION("""COMPUTED_VALUE"""),"-")</f>
        <v>-</v>
      </c>
      <c r="CH70" t="str">
        <f>IFERROR(__xludf.DUMMYFUNCTION("""COMPUTED_VALUE"""),"-")</f>
        <v>-</v>
      </c>
      <c r="CI70" t="str">
        <f>IFERROR(__xludf.DUMMYFUNCTION("""COMPUTED_VALUE"""),"-")</f>
        <v>-</v>
      </c>
      <c r="CJ70" t="str">
        <f>IFERROR(__xludf.DUMMYFUNCTION("""COMPUTED_VALUE"""),"-")</f>
        <v>-</v>
      </c>
      <c r="CK70" t="str">
        <f>IFERROR(__xludf.DUMMYFUNCTION("""COMPUTED_VALUE"""),"-")</f>
        <v>-</v>
      </c>
      <c r="CL70" t="str">
        <f>IFERROR(__xludf.DUMMYFUNCTION("""COMPUTED_VALUE"""),"-")</f>
        <v>-</v>
      </c>
      <c r="CM70" t="str">
        <f>IFERROR(__xludf.DUMMYFUNCTION("""COMPUTED_VALUE"""),"-")</f>
        <v>-</v>
      </c>
      <c r="CN70" t="str">
        <f>IFERROR(__xludf.DUMMYFUNCTION("""COMPUTED_VALUE"""),"-")</f>
        <v>-</v>
      </c>
      <c r="CO70" t="str">
        <f>IFERROR(__xludf.DUMMYFUNCTION("""COMPUTED_VALUE"""),"-")</f>
        <v>-</v>
      </c>
      <c r="CP70" t="str">
        <f>IFERROR(__xludf.DUMMYFUNCTION("""COMPUTED_VALUE"""),"-")</f>
        <v>-</v>
      </c>
      <c r="CQ70" t="str">
        <f>IFERROR(__xludf.DUMMYFUNCTION("""COMPUTED_VALUE"""),"-")</f>
        <v>-</v>
      </c>
      <c r="CR70" t="str">
        <f>IFERROR(__xludf.DUMMYFUNCTION("""COMPUTED_VALUE"""),"-")</f>
        <v>-</v>
      </c>
      <c r="CS70" t="str">
        <f>IFERROR(__xludf.DUMMYFUNCTION("""COMPUTED_VALUE"""),"x")</f>
        <v>x</v>
      </c>
      <c r="CT70" t="str">
        <f>IFERROR(__xludf.DUMMYFUNCTION("""COMPUTED_VALUE"""),"-")</f>
        <v>-</v>
      </c>
      <c r="CU70" t="str">
        <f>IFERROR(__xludf.DUMMYFUNCTION("""COMPUTED_VALUE"""),"-")</f>
        <v>-</v>
      </c>
      <c r="CV70" t="str">
        <f>IFERROR(__xludf.DUMMYFUNCTION("""COMPUTED_VALUE"""),"-")</f>
        <v>-</v>
      </c>
      <c r="CW70" t="str">
        <f>IFERROR(__xludf.DUMMYFUNCTION("""COMPUTED_VALUE"""),"-")</f>
        <v>-</v>
      </c>
      <c r="CX70" t="str">
        <f>IFERROR(__xludf.DUMMYFUNCTION("""COMPUTED_VALUE"""),"-")</f>
        <v>-</v>
      </c>
      <c r="CY70" t="str">
        <f>IFERROR(__xludf.DUMMYFUNCTION("""COMPUTED_VALUE"""),"-")</f>
        <v>-</v>
      </c>
      <c r="CZ70" t="str">
        <f>IFERROR(__xludf.DUMMYFUNCTION("""COMPUTED_VALUE"""),"-")</f>
        <v>-</v>
      </c>
      <c r="DA70" t="str">
        <f>IFERROR(__xludf.DUMMYFUNCTION("""COMPUTED_VALUE"""),"-")</f>
        <v>-</v>
      </c>
      <c r="DB70" t="str">
        <f>IFERROR(__xludf.DUMMYFUNCTION("""COMPUTED_VALUE"""),"-")</f>
        <v>-</v>
      </c>
      <c r="DC70" t="str">
        <f>IFERROR(__xludf.DUMMYFUNCTION("""COMPUTED_VALUE"""),"-")</f>
        <v>-</v>
      </c>
      <c r="DD70" t="str">
        <f>IFERROR(__xludf.DUMMYFUNCTION("""COMPUTED_VALUE"""),"-")</f>
        <v>-</v>
      </c>
      <c r="DE70" t="str">
        <f>IFERROR(__xludf.DUMMYFUNCTION("""COMPUTED_VALUE"""),"-")</f>
        <v>-</v>
      </c>
      <c r="DF70" t="str">
        <f>IFERROR(__xludf.DUMMYFUNCTION("""COMPUTED_VALUE"""),"-")</f>
        <v>-</v>
      </c>
      <c r="DG70" t="str">
        <f>IFERROR(__xludf.DUMMYFUNCTION("""COMPUTED_VALUE"""),"-")</f>
        <v>-</v>
      </c>
      <c r="DH70" t="str">
        <f>IFERROR(__xludf.DUMMYFUNCTION("""COMPUTED_VALUE"""),"-")</f>
        <v>-</v>
      </c>
      <c r="DI70" t="str">
        <f>IFERROR(__xludf.DUMMYFUNCTION("""COMPUTED_VALUE"""),"-")</f>
        <v>-</v>
      </c>
      <c r="DJ70" t="str">
        <f>IFERROR(__xludf.DUMMYFUNCTION("""COMPUTED_VALUE"""),"-")</f>
        <v>-</v>
      </c>
      <c r="DK70" t="str">
        <f>IFERROR(__xludf.DUMMYFUNCTION("""COMPUTED_VALUE"""),"-")</f>
        <v>-</v>
      </c>
      <c r="DL70" t="str">
        <f>IFERROR(__xludf.DUMMYFUNCTION("""COMPUTED_VALUE"""),"-")</f>
        <v>-</v>
      </c>
      <c r="DM70" t="str">
        <f>IFERROR(__xludf.DUMMYFUNCTION("""COMPUTED_VALUE"""),"-")</f>
        <v>-</v>
      </c>
      <c r="DN70" t="str">
        <f>IFERROR(__xludf.DUMMYFUNCTION("""COMPUTED_VALUE"""),"-")</f>
        <v>-</v>
      </c>
      <c r="DO70" t="str">
        <f>IFERROR(__xludf.DUMMYFUNCTION("""COMPUTED_VALUE"""),"-")</f>
        <v>-</v>
      </c>
      <c r="DP70" t="str">
        <f>IFERROR(__xludf.DUMMYFUNCTION("""COMPUTED_VALUE"""),"-")</f>
        <v>-</v>
      </c>
      <c r="DQ70" t="str">
        <f>IFERROR(__xludf.DUMMYFUNCTION("""COMPUTED_VALUE"""),"-")</f>
        <v>-</v>
      </c>
      <c r="DR70" t="str">
        <f>IFERROR(__xludf.DUMMYFUNCTION("""COMPUTED_VALUE"""),"-")</f>
        <v>-</v>
      </c>
      <c r="DS70" t="str">
        <f>IFERROR(__xludf.DUMMYFUNCTION("""COMPUTED_VALUE"""),"-")</f>
        <v>-</v>
      </c>
      <c r="DT70" t="str">
        <f>IFERROR(__xludf.DUMMYFUNCTION("""COMPUTED_VALUE"""),"-")</f>
        <v>-</v>
      </c>
      <c r="DU70" t="str">
        <f>IFERROR(__xludf.DUMMYFUNCTION("""COMPUTED_VALUE"""),"-")</f>
        <v>-</v>
      </c>
      <c r="DV70" t="str">
        <f>IFERROR(__xludf.DUMMYFUNCTION("""COMPUTED_VALUE"""),"-")</f>
        <v>-</v>
      </c>
      <c r="DW70" t="str">
        <f>IFERROR(__xludf.DUMMYFUNCTION("""COMPUTED_VALUE"""),"-")</f>
        <v>-</v>
      </c>
      <c r="DX70" t="str">
        <f>IFERROR(__xludf.DUMMYFUNCTION("""COMPUTED_VALUE"""),"-")</f>
        <v>-</v>
      </c>
      <c r="DY70" t="str">
        <f>IFERROR(__xludf.DUMMYFUNCTION("""COMPUTED_VALUE"""),"-")</f>
        <v>-</v>
      </c>
      <c r="DZ70" t="str">
        <f>IFERROR(__xludf.DUMMYFUNCTION("""COMPUTED_VALUE"""),"x")</f>
        <v>x</v>
      </c>
      <c r="EA70" t="str">
        <f>IFERROR(__xludf.DUMMYFUNCTION("""COMPUTED_VALUE"""),"-")</f>
        <v>-</v>
      </c>
      <c r="EB70" t="str">
        <f>IFERROR(__xludf.DUMMYFUNCTION("""COMPUTED_VALUE"""),"-")</f>
        <v>-</v>
      </c>
      <c r="EC70" t="str">
        <f>IFERROR(__xludf.DUMMYFUNCTION("""COMPUTED_VALUE"""),"-")</f>
        <v>-</v>
      </c>
      <c r="ED70" t="str">
        <f>IFERROR(__xludf.DUMMYFUNCTION("""COMPUTED_VALUE"""),"-")</f>
        <v>-</v>
      </c>
      <c r="EE70" t="str">
        <f>IFERROR(__xludf.DUMMYFUNCTION("""COMPUTED_VALUE"""),"-")</f>
        <v>-</v>
      </c>
      <c r="EF70" t="str">
        <f>IFERROR(__xludf.DUMMYFUNCTION("""COMPUTED_VALUE"""),"-")</f>
        <v>-</v>
      </c>
      <c r="EG70" t="str">
        <f>IFERROR(__xludf.DUMMYFUNCTION("""COMPUTED_VALUE"""),"-")</f>
        <v>-</v>
      </c>
      <c r="EH70" t="str">
        <f>IFERROR(__xludf.DUMMYFUNCTION("""COMPUTED_VALUE"""),"-")</f>
        <v>-</v>
      </c>
      <c r="EI70" t="str">
        <f>IFERROR(__xludf.DUMMYFUNCTION("""COMPUTED_VALUE"""),"-")</f>
        <v>-</v>
      </c>
      <c r="EJ70" t="str">
        <f>IFERROR(__xludf.DUMMYFUNCTION("""COMPUTED_VALUE"""),"-")</f>
        <v>-</v>
      </c>
      <c r="EK70" t="str">
        <f>IFERROR(__xludf.DUMMYFUNCTION("""COMPUTED_VALUE"""),"-")</f>
        <v>-</v>
      </c>
      <c r="EL70" t="str">
        <f>IFERROR(__xludf.DUMMYFUNCTION("""COMPUTED_VALUE"""),"-")</f>
        <v>-</v>
      </c>
      <c r="EM70" t="str">
        <f>IFERROR(__xludf.DUMMYFUNCTION("""COMPUTED_VALUE"""),"-")</f>
        <v>-</v>
      </c>
      <c r="EN70" t="str">
        <f>IFERROR(__xludf.DUMMYFUNCTION("""COMPUTED_VALUE"""),"-")</f>
        <v>-</v>
      </c>
      <c r="EO70" t="str">
        <f>IFERROR(__xludf.DUMMYFUNCTION("""COMPUTED_VALUE"""),"-")</f>
        <v>-</v>
      </c>
      <c r="EP70" t="str">
        <f>IFERROR(__xludf.DUMMYFUNCTION("""COMPUTED_VALUE"""),"-")</f>
        <v>-</v>
      </c>
      <c r="EQ70" t="str">
        <f>IFERROR(__xludf.DUMMYFUNCTION("""COMPUTED_VALUE"""),"x")</f>
        <v>x</v>
      </c>
      <c r="ER70" t="str">
        <f>IFERROR(__xludf.DUMMYFUNCTION("""COMPUTED_VALUE"""),"-")</f>
        <v>-</v>
      </c>
      <c r="ES70" t="str">
        <f>IFERROR(__xludf.DUMMYFUNCTION("""COMPUTED_VALUE"""),"-")</f>
        <v>-</v>
      </c>
      <c r="ET70" t="str">
        <f>IFERROR(__xludf.DUMMYFUNCTION("""COMPUTED_VALUE"""),"-")</f>
        <v>-</v>
      </c>
      <c r="EU70" t="str">
        <f>IFERROR(__xludf.DUMMYFUNCTION("""COMPUTED_VALUE"""),"-")</f>
        <v>-</v>
      </c>
      <c r="EV70" t="str">
        <f>IFERROR(__xludf.DUMMYFUNCTION("""COMPUTED_VALUE"""),"-")</f>
        <v>-</v>
      </c>
      <c r="EW70" t="str">
        <f>IFERROR(__xludf.DUMMYFUNCTION("""COMPUTED_VALUE"""),"-")</f>
        <v>-</v>
      </c>
      <c r="EX70" t="str">
        <f>IFERROR(__xludf.DUMMYFUNCTION("""COMPUTED_VALUE"""),"-")</f>
        <v>-</v>
      </c>
      <c r="EY70" t="str">
        <f>IFERROR(__xludf.DUMMYFUNCTION("""COMPUTED_VALUE"""),"-")</f>
        <v>-</v>
      </c>
      <c r="EZ70" t="str">
        <f>IFERROR(__xludf.DUMMYFUNCTION("""COMPUTED_VALUE"""),"-")</f>
        <v>-</v>
      </c>
      <c r="FA70" t="str">
        <f>IFERROR(__xludf.DUMMYFUNCTION("""COMPUTED_VALUE"""),"-")</f>
        <v>-</v>
      </c>
      <c r="FB70" t="str">
        <f>IFERROR(__xludf.DUMMYFUNCTION("""COMPUTED_VALUE"""),"-")</f>
        <v>-</v>
      </c>
      <c r="FC70" t="str">
        <f>IFERROR(__xludf.DUMMYFUNCTION("""COMPUTED_VALUE"""),"-")</f>
        <v>-</v>
      </c>
      <c r="FD70" t="str">
        <f>IFERROR(__xludf.DUMMYFUNCTION("""COMPUTED_VALUE"""),"-")</f>
        <v>-</v>
      </c>
      <c r="FE70" t="str">
        <f>IFERROR(__xludf.DUMMYFUNCTION("""COMPUTED_VALUE"""),"-")</f>
        <v>-</v>
      </c>
      <c r="FF70" t="str">
        <f>IFERROR(__xludf.DUMMYFUNCTION("""COMPUTED_VALUE"""),"-")</f>
        <v>-</v>
      </c>
      <c r="FG70" t="str">
        <f>IFERROR(__xludf.DUMMYFUNCTION("""COMPUTED_VALUE"""),"-")</f>
        <v>-</v>
      </c>
      <c r="FH70" t="str">
        <f>IFERROR(__xludf.DUMMYFUNCTION("""COMPUTED_VALUE"""),"-")</f>
        <v>-</v>
      </c>
      <c r="FI70" t="str">
        <f>IFERROR(__xludf.DUMMYFUNCTION("""COMPUTED_VALUE"""),"-")</f>
        <v>-</v>
      </c>
      <c r="FJ70" t="str">
        <f>IFERROR(__xludf.DUMMYFUNCTION("""COMPUTED_VALUE"""),"-")</f>
        <v>-</v>
      </c>
      <c r="FK70" t="str">
        <f>IFERROR(__xludf.DUMMYFUNCTION("""COMPUTED_VALUE"""),"-")</f>
        <v>-</v>
      </c>
      <c r="FL70" t="str">
        <f>IFERROR(__xludf.DUMMYFUNCTION("""COMPUTED_VALUE"""),"-")</f>
        <v>-</v>
      </c>
      <c r="FM70" t="str">
        <f>IFERROR(__xludf.DUMMYFUNCTION("""COMPUTED_VALUE"""),"-")</f>
        <v>-</v>
      </c>
      <c r="FN70" t="str">
        <f>IFERROR(__xludf.DUMMYFUNCTION("""COMPUTED_VALUE"""),"-")</f>
        <v>-</v>
      </c>
      <c r="FO70" t="str">
        <f>IFERROR(__xludf.DUMMYFUNCTION("""COMPUTED_VALUE"""),"-")</f>
        <v>-</v>
      </c>
      <c r="FP70" t="str">
        <f>IFERROR(__xludf.DUMMYFUNCTION("""COMPUTED_VALUE"""),"-")</f>
        <v>-</v>
      </c>
      <c r="FQ70" t="str">
        <f>IFERROR(__xludf.DUMMYFUNCTION("""COMPUTED_VALUE"""),"-")</f>
        <v>-</v>
      </c>
      <c r="FR70" t="str">
        <f>IFERROR(__xludf.DUMMYFUNCTION("""COMPUTED_VALUE"""),"-")</f>
        <v>-</v>
      </c>
      <c r="FS70" t="str">
        <f>IFERROR(__xludf.DUMMYFUNCTION("""COMPUTED_VALUE"""),"-")</f>
        <v>-</v>
      </c>
      <c r="FT70" t="str">
        <f>IFERROR(__xludf.DUMMYFUNCTION("""COMPUTED_VALUE"""),"x")</f>
        <v>x</v>
      </c>
      <c r="FU70" t="str">
        <f>IFERROR(__xludf.DUMMYFUNCTION("""COMPUTED_VALUE"""),"-")</f>
        <v>-</v>
      </c>
      <c r="FV70" t="str">
        <f>IFERROR(__xludf.DUMMYFUNCTION("""COMPUTED_VALUE"""),"-")</f>
        <v>-</v>
      </c>
      <c r="FW70" t="str">
        <f>IFERROR(__xludf.DUMMYFUNCTION("""COMPUTED_VALUE"""),"-")</f>
        <v>-</v>
      </c>
      <c r="FX70" t="str">
        <f>IFERROR(__xludf.DUMMYFUNCTION("""COMPUTED_VALUE"""),"-")</f>
        <v>-</v>
      </c>
      <c r="FY70" t="str">
        <f>IFERROR(__xludf.DUMMYFUNCTION("""COMPUTED_VALUE"""),"-")</f>
        <v>-</v>
      </c>
      <c r="FZ70" t="str">
        <f>IFERROR(__xludf.DUMMYFUNCTION("""COMPUTED_VALUE"""),"-")</f>
        <v>-</v>
      </c>
      <c r="GA70" t="str">
        <f>IFERROR(__xludf.DUMMYFUNCTION("""COMPUTED_VALUE"""),"-")</f>
        <v>-</v>
      </c>
      <c r="GB70" t="str">
        <f>IFERROR(__xludf.DUMMYFUNCTION("""COMPUTED_VALUE"""),"-")</f>
        <v>-</v>
      </c>
      <c r="GC70" t="str">
        <f>IFERROR(__xludf.DUMMYFUNCTION("""COMPUTED_VALUE"""),"-")</f>
        <v>-</v>
      </c>
      <c r="GD70" t="str">
        <f>IFERROR(__xludf.DUMMYFUNCTION("""COMPUTED_VALUE"""),"-")</f>
        <v>-</v>
      </c>
      <c r="GE70" t="str">
        <f>IFERROR(__xludf.DUMMYFUNCTION("""COMPUTED_VALUE"""),"-")</f>
        <v>-</v>
      </c>
      <c r="GF70" t="str">
        <f>IFERROR(__xludf.DUMMYFUNCTION("""COMPUTED_VALUE"""),"-")</f>
        <v>-</v>
      </c>
      <c r="GG70" t="str">
        <f>IFERROR(__xludf.DUMMYFUNCTION("""COMPUTED_VALUE"""),"-")</f>
        <v>-</v>
      </c>
      <c r="GH70" t="str">
        <f>IFERROR(__xludf.DUMMYFUNCTION("""COMPUTED_VALUE"""),"-")</f>
        <v>-</v>
      </c>
      <c r="GI70" t="str">
        <f>IFERROR(__xludf.DUMMYFUNCTION("""COMPUTED_VALUE"""),"-")</f>
        <v>-</v>
      </c>
      <c r="GJ70" t="str">
        <f>IFERROR(__xludf.DUMMYFUNCTION("""COMPUTED_VALUE"""),"-")</f>
        <v>-</v>
      </c>
      <c r="GK70" t="str">
        <f>IFERROR(__xludf.DUMMYFUNCTION("""COMPUTED_VALUE"""),"-")</f>
        <v>-</v>
      </c>
      <c r="GL70" t="str">
        <f>IFERROR(__xludf.DUMMYFUNCTION("""COMPUTED_VALUE"""),"-")</f>
        <v>-</v>
      </c>
      <c r="GM70" t="str">
        <f>IFERROR(__xludf.DUMMYFUNCTION("""COMPUTED_VALUE"""),"-")</f>
        <v>-</v>
      </c>
      <c r="GN70" t="str">
        <f>IFERROR(__xludf.DUMMYFUNCTION("""COMPUTED_VALUE"""),"-")</f>
        <v>-</v>
      </c>
      <c r="GO70" t="str">
        <f>IFERROR(__xludf.DUMMYFUNCTION("""COMPUTED_VALUE"""),"-")</f>
        <v>-</v>
      </c>
      <c r="GP70" t="str">
        <f>IFERROR(__xludf.DUMMYFUNCTION("""COMPUTED_VALUE"""),"-")</f>
        <v>-</v>
      </c>
      <c r="GQ70" t="str">
        <f>IFERROR(__xludf.DUMMYFUNCTION("""COMPUTED_VALUE"""),"-")</f>
        <v>-</v>
      </c>
      <c r="GR70" t="str">
        <f>IFERROR(__xludf.DUMMYFUNCTION("""COMPUTED_VALUE"""),"-")</f>
        <v>-</v>
      </c>
      <c r="GS70" t="str">
        <f>IFERROR(__xludf.DUMMYFUNCTION("""COMPUTED_VALUE"""),"x")</f>
        <v>x</v>
      </c>
      <c r="GT70" t="str">
        <f>IFERROR(__xludf.DUMMYFUNCTION("""COMPUTED_VALUE"""),"x")</f>
        <v>x</v>
      </c>
      <c r="GU70">
        <f>IFERROR(__xludf.DUMMYFUNCTION("""COMPUTED_VALUE"""),1.0)</f>
        <v>1</v>
      </c>
      <c r="GV70">
        <f>IFERROR(__xludf.DUMMYFUNCTION("""COMPUTED_VALUE"""),1.0)</f>
        <v>1</v>
      </c>
      <c r="GW70">
        <f>IFERROR(__xludf.DUMMYFUNCTION("""COMPUTED_VALUE"""),1.0)</f>
        <v>1</v>
      </c>
      <c r="GX70">
        <f>IFERROR(__xludf.DUMMYFUNCTION("""COMPUTED_VALUE"""),1.0)</f>
        <v>1</v>
      </c>
      <c r="GY70">
        <f>IFERROR(__xludf.DUMMYFUNCTION("""COMPUTED_VALUE"""),1.0)</f>
        <v>1</v>
      </c>
      <c r="GZ70">
        <f>IFERROR(__xludf.DUMMYFUNCTION("""COMPUTED_VALUE"""),1.0)</f>
        <v>1</v>
      </c>
      <c r="HA70">
        <f>IFERROR(__xludf.DUMMYFUNCTION("""COMPUTED_VALUE"""),1.0)</f>
        <v>1</v>
      </c>
      <c r="HB70">
        <f>IFERROR(__xludf.DUMMYFUNCTION("""COMPUTED_VALUE"""),1.0)</f>
        <v>1</v>
      </c>
      <c r="HC70">
        <f>IFERROR(__xludf.DUMMYFUNCTION("""COMPUTED_VALUE"""),1.0)</f>
        <v>1</v>
      </c>
      <c r="HD70">
        <f>IFERROR(__xludf.DUMMYFUNCTION("""COMPUTED_VALUE"""),1.0)</f>
        <v>1</v>
      </c>
      <c r="HE70">
        <f>IFERROR(__xludf.DUMMYFUNCTION("""COMPUTED_VALUE"""),1.0)</f>
        <v>1</v>
      </c>
      <c r="HF70">
        <f>IFERROR(__xludf.DUMMYFUNCTION("""COMPUTED_VALUE"""),1.0)</f>
        <v>1</v>
      </c>
      <c r="HG70">
        <f>IFERROR(__xludf.DUMMYFUNCTION("""COMPUTED_VALUE"""),1.0)</f>
        <v>1</v>
      </c>
      <c r="HH70">
        <f>IFERROR(__xludf.DUMMYFUNCTION("""COMPUTED_VALUE"""),1.0)</f>
        <v>1</v>
      </c>
      <c r="HI70">
        <f>IFERROR(__xludf.DUMMYFUNCTION("""COMPUTED_VALUE"""),1.0)</f>
        <v>1</v>
      </c>
      <c r="HJ70">
        <f>IFERROR(__xludf.DUMMYFUNCTION("""COMPUTED_VALUE"""),1.0)</f>
        <v>1</v>
      </c>
      <c r="HK70">
        <f>IFERROR(__xludf.DUMMYFUNCTION("""COMPUTED_VALUE"""),1.0)</f>
        <v>1</v>
      </c>
      <c r="HL70">
        <f>IFERROR(__xludf.DUMMYFUNCTION("""COMPUTED_VALUE"""),1.0)</f>
        <v>1</v>
      </c>
      <c r="HM70">
        <f>IFERROR(__xludf.DUMMYFUNCTION("""COMPUTED_VALUE"""),1.0)</f>
        <v>1</v>
      </c>
      <c r="HN70">
        <f>IFERROR(__xludf.DUMMYFUNCTION("""COMPUTED_VALUE"""),1.0)</f>
        <v>1</v>
      </c>
      <c r="HO70">
        <f>IFERROR(__xludf.DUMMYFUNCTION("""COMPUTED_VALUE"""),1.0)</f>
        <v>1</v>
      </c>
      <c r="HP70">
        <f>IFERROR(__xludf.DUMMYFUNCTION("""COMPUTED_VALUE"""),1.0)</f>
        <v>1</v>
      </c>
      <c r="HQ70">
        <f>IFERROR(__xludf.DUMMYFUNCTION("""COMPUTED_VALUE"""),1.0)</f>
        <v>1</v>
      </c>
      <c r="HR70">
        <f>IFERROR(__xludf.DUMMYFUNCTION("""COMPUTED_VALUE"""),1.0)</f>
        <v>1</v>
      </c>
      <c r="HS70">
        <f>IFERROR(__xludf.DUMMYFUNCTION("""COMPUTED_VALUE"""),1.0)</f>
        <v>1</v>
      </c>
      <c r="HT70">
        <f>IFERROR(__xludf.DUMMYFUNCTION("""COMPUTED_VALUE"""),1.0)</f>
        <v>1</v>
      </c>
      <c r="HU70">
        <f>IFERROR(__xludf.DUMMYFUNCTION("""COMPUTED_VALUE"""),1.0)</f>
        <v>1</v>
      </c>
      <c r="HV70">
        <f>IFERROR(__xludf.DUMMYFUNCTION("""COMPUTED_VALUE"""),1.0)</f>
        <v>1</v>
      </c>
      <c r="HW70">
        <f>IFERROR(__xludf.DUMMYFUNCTION("""COMPUTED_VALUE"""),1.0)</f>
        <v>1</v>
      </c>
      <c r="HX70">
        <f>IFERROR(__xludf.DUMMYFUNCTION("""COMPUTED_VALUE"""),1.0)</f>
        <v>1</v>
      </c>
      <c r="HY70">
        <f>IFERROR(__xludf.DUMMYFUNCTION("""COMPUTED_VALUE"""),1.0)</f>
        <v>1</v>
      </c>
      <c r="HZ70">
        <f>IFERROR(__xludf.DUMMYFUNCTION("""COMPUTED_VALUE"""),1.0)</f>
        <v>1</v>
      </c>
      <c r="IA70">
        <f>IFERROR(__xludf.DUMMYFUNCTION("""COMPUTED_VALUE"""),1.0)</f>
        <v>1</v>
      </c>
      <c r="IB70">
        <f>IFERROR(__xludf.DUMMYFUNCTION("""COMPUTED_VALUE"""),1.0)</f>
        <v>1</v>
      </c>
      <c r="IC70">
        <f>IFERROR(__xludf.DUMMYFUNCTION("""COMPUTED_VALUE"""),1.0)</f>
        <v>1</v>
      </c>
      <c r="ID70">
        <f>IFERROR(__xludf.DUMMYFUNCTION("""COMPUTED_VALUE"""),1.0)</f>
        <v>1</v>
      </c>
      <c r="IE70">
        <f>IFERROR(__xludf.DUMMYFUNCTION("""COMPUTED_VALUE"""),1.0)</f>
        <v>1</v>
      </c>
      <c r="IF70">
        <f>IFERROR(__xludf.DUMMYFUNCTION("""COMPUTED_VALUE"""),1.0)</f>
        <v>1</v>
      </c>
      <c r="IG70">
        <f>IFERROR(__xludf.DUMMYFUNCTION("""COMPUTED_VALUE"""),1.0)</f>
        <v>1</v>
      </c>
      <c r="IH70">
        <f>IFERROR(__xludf.DUMMYFUNCTION("""COMPUTED_VALUE"""),1.0)</f>
        <v>1</v>
      </c>
      <c r="II70">
        <f>IFERROR(__xludf.DUMMYFUNCTION("""COMPUTED_VALUE"""),1.0)</f>
        <v>1</v>
      </c>
      <c r="IJ70">
        <f>IFERROR(__xludf.DUMMYFUNCTION("""COMPUTED_VALUE"""),1.0)</f>
        <v>1</v>
      </c>
      <c r="IK70" t="str">
        <f>IFERROR(__xludf.DUMMYFUNCTION("""COMPUTED_VALUE"""),"x")</f>
        <v>x</v>
      </c>
      <c r="IL70">
        <f>IFERROR(__xludf.DUMMYFUNCTION("""COMPUTED_VALUE"""),0.0)</f>
        <v>0</v>
      </c>
      <c r="IM70">
        <f>IFERROR(__xludf.DUMMYFUNCTION("""COMPUTED_VALUE"""),0.0)</f>
        <v>0</v>
      </c>
      <c r="IN70">
        <f>IFERROR(__xludf.DUMMYFUNCTION("""COMPUTED_VALUE"""),0.0)</f>
        <v>0</v>
      </c>
      <c r="IO70">
        <f>IFERROR(__xludf.DUMMYFUNCTION("""COMPUTED_VALUE"""),0.0)</f>
        <v>0</v>
      </c>
      <c r="IP70">
        <f>IFERROR(__xludf.DUMMYFUNCTION("""COMPUTED_VALUE"""),0.0)</f>
        <v>0</v>
      </c>
      <c r="IQ70">
        <f>IFERROR(__xludf.DUMMYFUNCTION("""COMPUTED_VALUE"""),0.0)</f>
        <v>0</v>
      </c>
      <c r="IR70">
        <f>IFERROR(__xludf.DUMMYFUNCTION("""COMPUTED_VALUE"""),0.0)</f>
        <v>0</v>
      </c>
      <c r="IS70">
        <f>IFERROR(__xludf.DUMMYFUNCTION("""COMPUTED_VALUE"""),0.0)</f>
        <v>0</v>
      </c>
      <c r="IT70">
        <f>IFERROR(__xludf.DUMMYFUNCTION("""COMPUTED_VALUE"""),0.0)</f>
        <v>0</v>
      </c>
      <c r="IU70">
        <f>IFERROR(__xludf.DUMMYFUNCTION("""COMPUTED_VALUE"""),0.0)</f>
        <v>0</v>
      </c>
      <c r="IV70">
        <f>IFERROR(__xludf.DUMMYFUNCTION("""COMPUTED_VALUE"""),0.0)</f>
        <v>0</v>
      </c>
      <c r="IW70">
        <f>IFERROR(__xludf.DUMMYFUNCTION("""COMPUTED_VALUE"""),0.0)</f>
        <v>0</v>
      </c>
      <c r="IX70">
        <f>IFERROR(__xludf.DUMMYFUNCTION("""COMPUTED_VALUE"""),0.0)</f>
        <v>0</v>
      </c>
      <c r="IY70">
        <f>IFERROR(__xludf.DUMMYFUNCTION("""COMPUTED_VALUE"""),0.0)</f>
        <v>0</v>
      </c>
      <c r="IZ70">
        <f>IFERROR(__xludf.DUMMYFUNCTION("""COMPUTED_VALUE"""),0.0)</f>
        <v>0</v>
      </c>
      <c r="JA70">
        <f>IFERROR(__xludf.DUMMYFUNCTION("""COMPUTED_VALUE"""),0.0)</f>
        <v>0</v>
      </c>
      <c r="JB70">
        <f>IFERROR(__xludf.DUMMYFUNCTION("""COMPUTED_VALUE"""),0.0)</f>
        <v>0</v>
      </c>
      <c r="JC70">
        <f>IFERROR(__xludf.DUMMYFUNCTION("""COMPUTED_VALUE"""),0.0)</f>
        <v>0</v>
      </c>
      <c r="JD70">
        <f>IFERROR(__xludf.DUMMYFUNCTION("""COMPUTED_VALUE"""),0.0)</f>
        <v>0</v>
      </c>
      <c r="JE70">
        <f>IFERROR(__xludf.DUMMYFUNCTION("""COMPUTED_VALUE"""),0.0)</f>
        <v>0</v>
      </c>
      <c r="JF70">
        <f>IFERROR(__xludf.DUMMYFUNCTION("""COMPUTED_VALUE"""),0.0)</f>
        <v>0</v>
      </c>
      <c r="JG70">
        <f>IFERROR(__xludf.DUMMYFUNCTION("""COMPUTED_VALUE"""),0.0)</f>
        <v>0</v>
      </c>
      <c r="JH70">
        <f>IFERROR(__xludf.DUMMYFUNCTION("""COMPUTED_VALUE"""),0.0)</f>
        <v>0</v>
      </c>
      <c r="JI70">
        <f>IFERROR(__xludf.DUMMYFUNCTION("""COMPUTED_VALUE"""),0.0)</f>
        <v>0</v>
      </c>
      <c r="JJ70">
        <f>IFERROR(__xludf.DUMMYFUNCTION("""COMPUTED_VALUE"""),0.0)</f>
        <v>0</v>
      </c>
      <c r="JK70">
        <f>IFERROR(__xludf.DUMMYFUNCTION("""COMPUTED_VALUE"""),0.0)</f>
        <v>0</v>
      </c>
      <c r="JL70">
        <f>IFERROR(__xludf.DUMMYFUNCTION("""COMPUTED_VALUE"""),0.0)</f>
        <v>0</v>
      </c>
      <c r="JM70">
        <f>IFERROR(__xludf.DUMMYFUNCTION("""COMPUTED_VALUE"""),0.0)</f>
        <v>0</v>
      </c>
      <c r="JN70">
        <f>IFERROR(__xludf.DUMMYFUNCTION("""COMPUTED_VALUE"""),0.0)</f>
        <v>0</v>
      </c>
      <c r="JO70">
        <f>IFERROR(__xludf.DUMMYFUNCTION("""COMPUTED_VALUE"""),0.0)</f>
        <v>0</v>
      </c>
      <c r="JP70">
        <f>IFERROR(__xludf.DUMMYFUNCTION("""COMPUTED_VALUE"""),0.0)</f>
        <v>0</v>
      </c>
      <c r="JQ70">
        <f>IFERROR(__xludf.DUMMYFUNCTION("""COMPUTED_VALUE"""),0.0)</f>
        <v>0</v>
      </c>
      <c r="JR70">
        <f>IFERROR(__xludf.DUMMYFUNCTION("""COMPUTED_VALUE"""),0.0)</f>
        <v>0</v>
      </c>
      <c r="JS70" t="str">
        <f>IFERROR(__xludf.DUMMYFUNCTION("""COMPUTED_VALUE"""),"x")</f>
        <v>x</v>
      </c>
      <c r="JT70">
        <f>IFERROR(__xludf.DUMMYFUNCTION("""COMPUTED_VALUE"""),0.0)</f>
        <v>0</v>
      </c>
      <c r="JU70">
        <f>IFERROR(__xludf.DUMMYFUNCTION("""COMPUTED_VALUE"""),0.0)</f>
        <v>0</v>
      </c>
      <c r="JV70">
        <f>IFERROR(__xludf.DUMMYFUNCTION("""COMPUTED_VALUE"""),0.0)</f>
        <v>0</v>
      </c>
      <c r="JW70">
        <f>IFERROR(__xludf.DUMMYFUNCTION("""COMPUTED_VALUE"""),0.0)</f>
        <v>0</v>
      </c>
      <c r="JX70">
        <f>IFERROR(__xludf.DUMMYFUNCTION("""COMPUTED_VALUE"""),0.0)</f>
        <v>0</v>
      </c>
      <c r="JY70">
        <f>IFERROR(__xludf.DUMMYFUNCTION("""COMPUTED_VALUE"""),0.0)</f>
        <v>0</v>
      </c>
      <c r="JZ70">
        <f>IFERROR(__xludf.DUMMYFUNCTION("""COMPUTED_VALUE"""),0.0)</f>
        <v>0</v>
      </c>
      <c r="KA70">
        <f>IFERROR(__xludf.DUMMYFUNCTION("""COMPUTED_VALUE"""),0.0)</f>
        <v>0</v>
      </c>
      <c r="KB70">
        <f>IFERROR(__xludf.DUMMYFUNCTION("""COMPUTED_VALUE"""),0.0)</f>
        <v>0</v>
      </c>
      <c r="KC70">
        <f>IFERROR(__xludf.DUMMYFUNCTION("""COMPUTED_VALUE"""),0.0)</f>
        <v>0</v>
      </c>
      <c r="KD70">
        <f>IFERROR(__xludf.DUMMYFUNCTION("""COMPUTED_VALUE"""),0.0)</f>
        <v>0</v>
      </c>
      <c r="KE70">
        <f>IFERROR(__xludf.DUMMYFUNCTION("""COMPUTED_VALUE"""),0.0)</f>
        <v>0</v>
      </c>
      <c r="KF70">
        <f>IFERROR(__xludf.DUMMYFUNCTION("""COMPUTED_VALUE"""),0.0)</f>
        <v>0</v>
      </c>
      <c r="KG70">
        <f>IFERROR(__xludf.DUMMYFUNCTION("""COMPUTED_VALUE"""),0.0)</f>
        <v>0</v>
      </c>
      <c r="KH70">
        <f>IFERROR(__xludf.DUMMYFUNCTION("""COMPUTED_VALUE"""),0.0)</f>
        <v>0</v>
      </c>
      <c r="KI70">
        <f>IFERROR(__xludf.DUMMYFUNCTION("""COMPUTED_VALUE"""),0.0)</f>
        <v>0</v>
      </c>
      <c r="KJ70">
        <f>IFERROR(__xludf.DUMMYFUNCTION("""COMPUTED_VALUE"""),0.0)</f>
        <v>0</v>
      </c>
      <c r="KK70">
        <f>IFERROR(__xludf.DUMMYFUNCTION("""COMPUTED_VALUE"""),0.0)</f>
        <v>0</v>
      </c>
      <c r="KL70">
        <f>IFERROR(__xludf.DUMMYFUNCTION("""COMPUTED_VALUE"""),0.0)</f>
        <v>0</v>
      </c>
      <c r="KM70">
        <f>IFERROR(__xludf.DUMMYFUNCTION("""COMPUTED_VALUE"""),0.0)</f>
        <v>0</v>
      </c>
      <c r="KN70">
        <f>IFERROR(__xludf.DUMMYFUNCTION("""COMPUTED_VALUE"""),0.0)</f>
        <v>0</v>
      </c>
      <c r="KO70">
        <f>IFERROR(__xludf.DUMMYFUNCTION("""COMPUTED_VALUE"""),0.0)</f>
        <v>0</v>
      </c>
      <c r="KP70">
        <f>IFERROR(__xludf.DUMMYFUNCTION("""COMPUTED_VALUE"""),0.0)</f>
        <v>0</v>
      </c>
      <c r="KQ70">
        <f>IFERROR(__xludf.DUMMYFUNCTION("""COMPUTED_VALUE"""),0.0)</f>
        <v>0</v>
      </c>
      <c r="KR70">
        <f>IFERROR(__xludf.DUMMYFUNCTION("""COMPUTED_VALUE"""),0.0)</f>
        <v>0</v>
      </c>
      <c r="KS70">
        <f>IFERROR(__xludf.DUMMYFUNCTION("""COMPUTED_VALUE"""),0.0)</f>
        <v>0</v>
      </c>
      <c r="KT70">
        <f>IFERROR(__xludf.DUMMYFUNCTION("""COMPUTED_VALUE"""),0.0)</f>
        <v>0</v>
      </c>
      <c r="KU70">
        <f>IFERROR(__xludf.DUMMYFUNCTION("""COMPUTED_VALUE"""),0.0)</f>
        <v>0</v>
      </c>
      <c r="KV70">
        <f>IFERROR(__xludf.DUMMYFUNCTION("""COMPUTED_VALUE"""),0.0)</f>
        <v>0</v>
      </c>
      <c r="KW70">
        <f>IFERROR(__xludf.DUMMYFUNCTION("""COMPUTED_VALUE"""),0.0)</f>
        <v>0</v>
      </c>
      <c r="KX70">
        <f>IFERROR(__xludf.DUMMYFUNCTION("""COMPUTED_VALUE"""),0.0)</f>
        <v>0</v>
      </c>
      <c r="KY70">
        <f>IFERROR(__xludf.DUMMYFUNCTION("""COMPUTED_VALUE"""),0.0)</f>
        <v>0</v>
      </c>
      <c r="KZ70" t="str">
        <f>IFERROR(__xludf.DUMMYFUNCTION("""COMPUTED_VALUE"""),"x")</f>
        <v>x</v>
      </c>
      <c r="LA70">
        <f>IFERROR(__xludf.DUMMYFUNCTION("""COMPUTED_VALUE"""),0.0)</f>
        <v>0</v>
      </c>
      <c r="LB70">
        <f>IFERROR(__xludf.DUMMYFUNCTION("""COMPUTED_VALUE"""),0.0)</f>
        <v>0</v>
      </c>
      <c r="LC70">
        <f>IFERROR(__xludf.DUMMYFUNCTION("""COMPUTED_VALUE"""),0.0)</f>
        <v>0</v>
      </c>
      <c r="LD70">
        <f>IFERROR(__xludf.DUMMYFUNCTION("""COMPUTED_VALUE"""),0.0)</f>
        <v>0</v>
      </c>
      <c r="LE70">
        <f>IFERROR(__xludf.DUMMYFUNCTION("""COMPUTED_VALUE"""),0.0)</f>
        <v>0</v>
      </c>
      <c r="LF70">
        <f>IFERROR(__xludf.DUMMYFUNCTION("""COMPUTED_VALUE"""),0.0)</f>
        <v>0</v>
      </c>
      <c r="LG70">
        <f>IFERROR(__xludf.DUMMYFUNCTION("""COMPUTED_VALUE"""),0.0)</f>
        <v>0</v>
      </c>
      <c r="LH70">
        <f>IFERROR(__xludf.DUMMYFUNCTION("""COMPUTED_VALUE"""),0.0)</f>
        <v>0</v>
      </c>
      <c r="LI70">
        <f>IFERROR(__xludf.DUMMYFUNCTION("""COMPUTED_VALUE"""),0.0)</f>
        <v>0</v>
      </c>
      <c r="LJ70">
        <f>IFERROR(__xludf.DUMMYFUNCTION("""COMPUTED_VALUE"""),0.0)</f>
        <v>0</v>
      </c>
      <c r="LK70">
        <f>IFERROR(__xludf.DUMMYFUNCTION("""COMPUTED_VALUE"""),0.0)</f>
        <v>0</v>
      </c>
      <c r="LL70">
        <f>IFERROR(__xludf.DUMMYFUNCTION("""COMPUTED_VALUE"""),0.0)</f>
        <v>0</v>
      </c>
      <c r="LM70">
        <f>IFERROR(__xludf.DUMMYFUNCTION("""COMPUTED_VALUE"""),0.0)</f>
        <v>0</v>
      </c>
      <c r="LN70">
        <f>IFERROR(__xludf.DUMMYFUNCTION("""COMPUTED_VALUE"""),0.0)</f>
        <v>0</v>
      </c>
      <c r="LO70">
        <f>IFERROR(__xludf.DUMMYFUNCTION("""COMPUTED_VALUE"""),0.0)</f>
        <v>0</v>
      </c>
      <c r="LP70">
        <f>IFERROR(__xludf.DUMMYFUNCTION("""COMPUTED_VALUE"""),0.0)</f>
        <v>0</v>
      </c>
      <c r="LQ70" t="str">
        <f>IFERROR(__xludf.DUMMYFUNCTION("""COMPUTED_VALUE"""),"x")</f>
        <v>x</v>
      </c>
      <c r="LR70">
        <f>IFERROR(__xludf.DUMMYFUNCTION("""COMPUTED_VALUE"""),0.0)</f>
        <v>0</v>
      </c>
      <c r="LS70">
        <f>IFERROR(__xludf.DUMMYFUNCTION("""COMPUTED_VALUE"""),0.0)</f>
        <v>0</v>
      </c>
      <c r="LT70">
        <f>IFERROR(__xludf.DUMMYFUNCTION("""COMPUTED_VALUE"""),0.0)</f>
        <v>0</v>
      </c>
      <c r="LU70">
        <f>IFERROR(__xludf.DUMMYFUNCTION("""COMPUTED_VALUE"""),0.0)</f>
        <v>0</v>
      </c>
      <c r="LV70">
        <f>IFERROR(__xludf.DUMMYFUNCTION("""COMPUTED_VALUE"""),0.0)</f>
        <v>0</v>
      </c>
      <c r="LW70">
        <f>IFERROR(__xludf.DUMMYFUNCTION("""COMPUTED_VALUE"""),0.0)</f>
        <v>0</v>
      </c>
      <c r="LX70">
        <f>IFERROR(__xludf.DUMMYFUNCTION("""COMPUTED_VALUE"""),0.0)</f>
        <v>0</v>
      </c>
      <c r="LY70">
        <f>IFERROR(__xludf.DUMMYFUNCTION("""COMPUTED_VALUE"""),0.0)</f>
        <v>0</v>
      </c>
      <c r="LZ70">
        <f>IFERROR(__xludf.DUMMYFUNCTION("""COMPUTED_VALUE"""),0.0)</f>
        <v>0</v>
      </c>
      <c r="MA70">
        <f>IFERROR(__xludf.DUMMYFUNCTION("""COMPUTED_VALUE"""),0.0)</f>
        <v>0</v>
      </c>
      <c r="MB70">
        <f>IFERROR(__xludf.DUMMYFUNCTION("""COMPUTED_VALUE"""),0.0)</f>
        <v>0</v>
      </c>
      <c r="MC70">
        <f>IFERROR(__xludf.DUMMYFUNCTION("""COMPUTED_VALUE"""),0.0)</f>
        <v>0</v>
      </c>
      <c r="MD70">
        <f>IFERROR(__xludf.DUMMYFUNCTION("""COMPUTED_VALUE"""),0.0)</f>
        <v>0</v>
      </c>
      <c r="ME70">
        <f>IFERROR(__xludf.DUMMYFUNCTION("""COMPUTED_VALUE"""),0.0)</f>
        <v>0</v>
      </c>
      <c r="MF70">
        <f>IFERROR(__xludf.DUMMYFUNCTION("""COMPUTED_VALUE"""),0.0)</f>
        <v>0</v>
      </c>
      <c r="MG70">
        <f>IFERROR(__xludf.DUMMYFUNCTION("""COMPUTED_VALUE"""),0.0)</f>
        <v>0</v>
      </c>
      <c r="MH70">
        <f>IFERROR(__xludf.DUMMYFUNCTION("""COMPUTED_VALUE"""),0.0)</f>
        <v>0</v>
      </c>
      <c r="MI70">
        <f>IFERROR(__xludf.DUMMYFUNCTION("""COMPUTED_VALUE"""),0.0)</f>
        <v>0</v>
      </c>
      <c r="MJ70">
        <f>IFERROR(__xludf.DUMMYFUNCTION("""COMPUTED_VALUE"""),0.0)</f>
        <v>0</v>
      </c>
      <c r="MK70">
        <f>IFERROR(__xludf.DUMMYFUNCTION("""COMPUTED_VALUE"""),0.0)</f>
        <v>0</v>
      </c>
      <c r="ML70">
        <f>IFERROR(__xludf.DUMMYFUNCTION("""COMPUTED_VALUE"""),0.0)</f>
        <v>0</v>
      </c>
      <c r="MM70">
        <f>IFERROR(__xludf.DUMMYFUNCTION("""COMPUTED_VALUE"""),0.0)</f>
        <v>0</v>
      </c>
      <c r="MN70">
        <f>IFERROR(__xludf.DUMMYFUNCTION("""COMPUTED_VALUE"""),0.0)</f>
        <v>0</v>
      </c>
      <c r="MO70">
        <f>IFERROR(__xludf.DUMMYFUNCTION("""COMPUTED_VALUE"""),0.0)</f>
        <v>0</v>
      </c>
      <c r="MP70">
        <f>IFERROR(__xludf.DUMMYFUNCTION("""COMPUTED_VALUE"""),0.0)</f>
        <v>0</v>
      </c>
      <c r="MQ70">
        <f>IFERROR(__xludf.DUMMYFUNCTION("""COMPUTED_VALUE"""),0.0)</f>
        <v>0</v>
      </c>
      <c r="MR70">
        <f>IFERROR(__xludf.DUMMYFUNCTION("""COMPUTED_VALUE"""),0.0)</f>
        <v>0</v>
      </c>
      <c r="MS70">
        <f>IFERROR(__xludf.DUMMYFUNCTION("""COMPUTED_VALUE"""),0.0)</f>
        <v>0</v>
      </c>
      <c r="MT70" t="str">
        <f>IFERROR(__xludf.DUMMYFUNCTION("""COMPUTED_VALUE"""),"x")</f>
        <v>x</v>
      </c>
      <c r="MU70">
        <f>IFERROR(__xludf.DUMMYFUNCTION("""COMPUTED_VALUE"""),0.0)</f>
        <v>0</v>
      </c>
      <c r="MV70">
        <f>IFERROR(__xludf.DUMMYFUNCTION("""COMPUTED_VALUE"""),0.0)</f>
        <v>0</v>
      </c>
      <c r="MW70">
        <f>IFERROR(__xludf.DUMMYFUNCTION("""COMPUTED_VALUE"""),0.0)</f>
        <v>0</v>
      </c>
      <c r="MX70">
        <f>IFERROR(__xludf.DUMMYFUNCTION("""COMPUTED_VALUE"""),0.0)</f>
        <v>0</v>
      </c>
      <c r="MY70">
        <f>IFERROR(__xludf.DUMMYFUNCTION("""COMPUTED_VALUE"""),0.0)</f>
        <v>0</v>
      </c>
      <c r="MZ70">
        <f>IFERROR(__xludf.DUMMYFUNCTION("""COMPUTED_VALUE"""),0.0)</f>
        <v>0</v>
      </c>
      <c r="NA70">
        <f>IFERROR(__xludf.DUMMYFUNCTION("""COMPUTED_VALUE"""),0.0)</f>
        <v>0</v>
      </c>
      <c r="NB70">
        <f>IFERROR(__xludf.DUMMYFUNCTION("""COMPUTED_VALUE"""),0.0)</f>
        <v>0</v>
      </c>
      <c r="NC70">
        <f>IFERROR(__xludf.DUMMYFUNCTION("""COMPUTED_VALUE"""),0.0)</f>
        <v>0</v>
      </c>
      <c r="ND70">
        <f>IFERROR(__xludf.DUMMYFUNCTION("""COMPUTED_VALUE"""),0.0)</f>
        <v>0</v>
      </c>
      <c r="NE70">
        <f>IFERROR(__xludf.DUMMYFUNCTION("""COMPUTED_VALUE"""),0.0)</f>
        <v>0</v>
      </c>
      <c r="NF70">
        <f>IFERROR(__xludf.DUMMYFUNCTION("""COMPUTED_VALUE"""),0.0)</f>
        <v>0</v>
      </c>
      <c r="NG70">
        <f>IFERROR(__xludf.DUMMYFUNCTION("""COMPUTED_VALUE"""),0.0)</f>
        <v>0</v>
      </c>
      <c r="NH70">
        <f>IFERROR(__xludf.DUMMYFUNCTION("""COMPUTED_VALUE"""),0.0)</f>
        <v>0</v>
      </c>
      <c r="NI70">
        <f>IFERROR(__xludf.DUMMYFUNCTION("""COMPUTED_VALUE"""),0.0)</f>
        <v>0</v>
      </c>
      <c r="NJ70">
        <f>IFERROR(__xludf.DUMMYFUNCTION("""COMPUTED_VALUE"""),0.0)</f>
        <v>0</v>
      </c>
      <c r="NK70">
        <f>IFERROR(__xludf.DUMMYFUNCTION("""COMPUTED_VALUE"""),0.0)</f>
        <v>0</v>
      </c>
      <c r="NL70">
        <f>IFERROR(__xludf.DUMMYFUNCTION("""COMPUTED_VALUE"""),0.0)</f>
        <v>0</v>
      </c>
      <c r="NM70">
        <f>IFERROR(__xludf.DUMMYFUNCTION("""COMPUTED_VALUE"""),0.0)</f>
        <v>0</v>
      </c>
      <c r="NN70">
        <f>IFERROR(__xludf.DUMMYFUNCTION("""COMPUTED_VALUE"""),0.0)</f>
        <v>0</v>
      </c>
      <c r="NO70">
        <f>IFERROR(__xludf.DUMMYFUNCTION("""COMPUTED_VALUE"""),0.0)</f>
        <v>0</v>
      </c>
      <c r="NP70">
        <f>IFERROR(__xludf.DUMMYFUNCTION("""COMPUTED_VALUE"""),0.0)</f>
        <v>0</v>
      </c>
      <c r="NQ70">
        <f>IFERROR(__xludf.DUMMYFUNCTION("""COMPUTED_VALUE"""),0.0)</f>
        <v>0</v>
      </c>
      <c r="NR70">
        <f>IFERROR(__xludf.DUMMYFUNCTION("""COMPUTED_VALUE"""),0.0)</f>
        <v>0</v>
      </c>
    </row>
    <row r="71" ht="15.75" customHeight="1">
      <c r="A71">
        <f>IFERROR(__xludf.DUMMYFUNCTION("""COMPUTED_VALUE"""),70.0)</f>
        <v>70</v>
      </c>
      <c r="B71" t="str">
        <f>IFERROR(__xludf.DUMMYFUNCTION("""COMPUTED_VALUE"""),"ognjen_neskovic")</f>
        <v>ognjen_neskovic</v>
      </c>
      <c r="C71" t="str">
        <f>IFERROR(__xludf.DUMMYFUNCTION("""COMPUTED_VALUE"""),"Ognjen")</f>
        <v>Ognjen</v>
      </c>
      <c r="D71" t="str">
        <f>IFERROR(__xludf.DUMMYFUNCTION("""COMPUTED_VALUE"""),"Nešković")</f>
        <v>Nešković</v>
      </c>
      <c r="E71">
        <f>IFERROR(__xludf.DUMMYFUNCTION("""COMPUTED_VALUE"""),100.0)</f>
        <v>100</v>
      </c>
      <c r="F71" t="str">
        <f>IFERROR(__xludf.DUMMYFUNCTION("""COMPUTED_VALUE"""),"ODOBREN")</f>
        <v>ODOBREN</v>
      </c>
      <c r="G71" t="str">
        <f>IFERROR(__xludf.DUMMYFUNCTION("""COMPUTED_VALUE"""),"Stari grad")</f>
        <v>Stari grad</v>
      </c>
      <c r="H71" t="str">
        <f>IFERROR(__xludf.DUMMYFUNCTION("""COMPUTED_VALUE"""),"Računarska gimnazija")</f>
        <v>Računarska gimnazija</v>
      </c>
      <c r="I71" t="str">
        <f>IFERROR(__xludf.DUMMYFUNCTION("""COMPUTED_VALUE"""),"II")</f>
        <v>II</v>
      </c>
      <c r="J71" t="str">
        <f>IFERROR(__xludf.DUMMYFUNCTION("""COMPUTED_VALUE"""),"A")</f>
        <v>A</v>
      </c>
      <c r="K71" t="str">
        <f>IFERROR(__xludf.DUMMYFUNCTION("""COMPUTED_VALUE"""),"Ivan Drecun, Dušan Popadić")</f>
        <v>Ivan Drecun, Dušan Popadić</v>
      </c>
      <c r="L71" t="str">
        <f>IFERROR(__xludf.DUMMYFUNCTION("""COMPUTED_VALUE"""),"x")</f>
        <v>x</v>
      </c>
      <c r="M71" t="str">
        <f>IFERROR(__xludf.DUMMYFUNCTION("""COMPUTED_VALUE"""),"-")</f>
        <v>-</v>
      </c>
      <c r="N71" t="str">
        <f>IFERROR(__xludf.DUMMYFUNCTION("""COMPUTED_VALUE"""),"-")</f>
        <v>-</v>
      </c>
      <c r="O71" t="str">
        <f>IFERROR(__xludf.DUMMYFUNCTION("""COMPUTED_VALUE"""),"-")</f>
        <v>-</v>
      </c>
      <c r="P71">
        <f>IFERROR(__xludf.DUMMYFUNCTION("""COMPUTED_VALUE"""),100.0)</f>
        <v>100</v>
      </c>
      <c r="Q71">
        <f>IFERROR(__xludf.DUMMYFUNCTION("""COMPUTED_VALUE"""),0.0)</f>
        <v>0</v>
      </c>
      <c r="R71" t="str">
        <f>IFERROR(__xludf.DUMMYFUNCTION("""COMPUTED_VALUE"""),"-")</f>
        <v>-</v>
      </c>
      <c r="S71" t="str">
        <f>IFERROR(__xludf.DUMMYFUNCTION("""COMPUTED_VALUE"""),"x")</f>
        <v>x</v>
      </c>
      <c r="T71" t="str">
        <f>IFERROR(__xludf.DUMMYFUNCTION("""COMPUTED_VALUE"""),"x")</f>
        <v>x</v>
      </c>
      <c r="U71" t="str">
        <f>IFERROR(__xludf.DUMMYFUNCTION("""COMPUTED_VALUE"""),"-")</f>
        <v>-</v>
      </c>
      <c r="V71" t="str">
        <f>IFERROR(__xludf.DUMMYFUNCTION("""COMPUTED_VALUE"""),"-")</f>
        <v>-</v>
      </c>
      <c r="W71" t="str">
        <f>IFERROR(__xludf.DUMMYFUNCTION("""COMPUTED_VALUE"""),"-")</f>
        <v>-</v>
      </c>
      <c r="X71" t="str">
        <f>IFERROR(__xludf.DUMMYFUNCTION("""COMPUTED_VALUE"""),"-")</f>
        <v>-</v>
      </c>
      <c r="Y71" t="str">
        <f>IFERROR(__xludf.DUMMYFUNCTION("""COMPUTED_VALUE"""),"-")</f>
        <v>-</v>
      </c>
      <c r="Z71" t="str">
        <f>IFERROR(__xludf.DUMMYFUNCTION("""COMPUTED_VALUE"""),"-")</f>
        <v>-</v>
      </c>
      <c r="AA71" t="str">
        <f>IFERROR(__xludf.DUMMYFUNCTION("""COMPUTED_VALUE"""),"-")</f>
        <v>-</v>
      </c>
      <c r="AB71" t="str">
        <f>IFERROR(__xludf.DUMMYFUNCTION("""COMPUTED_VALUE"""),"-")</f>
        <v>-</v>
      </c>
      <c r="AC71" t="str">
        <f>IFERROR(__xludf.DUMMYFUNCTION("""COMPUTED_VALUE"""),"-")</f>
        <v>-</v>
      </c>
      <c r="AD71" t="str">
        <f>IFERROR(__xludf.DUMMYFUNCTION("""COMPUTED_VALUE"""),"-")</f>
        <v>-</v>
      </c>
      <c r="AE71" t="str">
        <f>IFERROR(__xludf.DUMMYFUNCTION("""COMPUTED_VALUE"""),"-")</f>
        <v>-</v>
      </c>
      <c r="AF71" t="str">
        <f>IFERROR(__xludf.DUMMYFUNCTION("""COMPUTED_VALUE"""),"-")</f>
        <v>-</v>
      </c>
      <c r="AG71" t="str">
        <f>IFERROR(__xludf.DUMMYFUNCTION("""COMPUTED_VALUE"""),"-")</f>
        <v>-</v>
      </c>
      <c r="AH71" t="str">
        <f>IFERROR(__xludf.DUMMYFUNCTION("""COMPUTED_VALUE"""),"-")</f>
        <v>-</v>
      </c>
      <c r="AI71" t="str">
        <f>IFERROR(__xludf.DUMMYFUNCTION("""COMPUTED_VALUE"""),"-")</f>
        <v>-</v>
      </c>
      <c r="AJ71" t="str">
        <f>IFERROR(__xludf.DUMMYFUNCTION("""COMPUTED_VALUE"""),"-")</f>
        <v>-</v>
      </c>
      <c r="AK71" t="str">
        <f>IFERROR(__xludf.DUMMYFUNCTION("""COMPUTED_VALUE"""),"-")</f>
        <v>-</v>
      </c>
      <c r="AL71" t="str">
        <f>IFERROR(__xludf.DUMMYFUNCTION("""COMPUTED_VALUE"""),"-")</f>
        <v>-</v>
      </c>
      <c r="AM71" t="str">
        <f>IFERROR(__xludf.DUMMYFUNCTION("""COMPUTED_VALUE"""),"-")</f>
        <v>-</v>
      </c>
      <c r="AN71" t="str">
        <f>IFERROR(__xludf.DUMMYFUNCTION("""COMPUTED_VALUE"""),"-")</f>
        <v>-</v>
      </c>
      <c r="AO71" t="str">
        <f>IFERROR(__xludf.DUMMYFUNCTION("""COMPUTED_VALUE"""),"-")</f>
        <v>-</v>
      </c>
      <c r="AP71" t="str">
        <f>IFERROR(__xludf.DUMMYFUNCTION("""COMPUTED_VALUE"""),"-")</f>
        <v>-</v>
      </c>
      <c r="AQ71" t="str">
        <f>IFERROR(__xludf.DUMMYFUNCTION("""COMPUTED_VALUE"""),"-")</f>
        <v>-</v>
      </c>
      <c r="AR71" t="str">
        <f>IFERROR(__xludf.DUMMYFUNCTION("""COMPUTED_VALUE"""),"-")</f>
        <v>-</v>
      </c>
      <c r="AS71" t="str">
        <f>IFERROR(__xludf.DUMMYFUNCTION("""COMPUTED_VALUE"""),"-")</f>
        <v>-</v>
      </c>
      <c r="AT71" t="str">
        <f>IFERROR(__xludf.DUMMYFUNCTION("""COMPUTED_VALUE"""),"-")</f>
        <v>-</v>
      </c>
      <c r="AU71" t="str">
        <f>IFERROR(__xludf.DUMMYFUNCTION("""COMPUTED_VALUE"""),"-")</f>
        <v>-</v>
      </c>
      <c r="AV71" t="str">
        <f>IFERROR(__xludf.DUMMYFUNCTION("""COMPUTED_VALUE"""),"-")</f>
        <v>-</v>
      </c>
      <c r="AW71" t="str">
        <f>IFERROR(__xludf.DUMMYFUNCTION("""COMPUTED_VALUE"""),"-")</f>
        <v>-</v>
      </c>
      <c r="AX71" t="str">
        <f>IFERROR(__xludf.DUMMYFUNCTION("""COMPUTED_VALUE"""),"-")</f>
        <v>-</v>
      </c>
      <c r="AY71" t="str">
        <f>IFERROR(__xludf.DUMMYFUNCTION("""COMPUTED_VALUE"""),"-")</f>
        <v>-</v>
      </c>
      <c r="AZ71" t="str">
        <f>IFERROR(__xludf.DUMMYFUNCTION("""COMPUTED_VALUE"""),"-")</f>
        <v>-</v>
      </c>
      <c r="BA71" t="str">
        <f>IFERROR(__xludf.DUMMYFUNCTION("""COMPUTED_VALUE"""),"-")</f>
        <v>-</v>
      </c>
      <c r="BB71" t="str">
        <f>IFERROR(__xludf.DUMMYFUNCTION("""COMPUTED_VALUE"""),"-")</f>
        <v>-</v>
      </c>
      <c r="BC71" t="str">
        <f>IFERROR(__xludf.DUMMYFUNCTION("""COMPUTED_VALUE"""),"-")</f>
        <v>-</v>
      </c>
      <c r="BD71" t="str">
        <f>IFERROR(__xludf.DUMMYFUNCTION("""COMPUTED_VALUE"""),"-")</f>
        <v>-</v>
      </c>
      <c r="BE71" t="str">
        <f>IFERROR(__xludf.DUMMYFUNCTION("""COMPUTED_VALUE"""),"-")</f>
        <v>-</v>
      </c>
      <c r="BF71" t="str">
        <f>IFERROR(__xludf.DUMMYFUNCTION("""COMPUTED_VALUE"""),"-")</f>
        <v>-</v>
      </c>
      <c r="BG71" t="str">
        <f>IFERROR(__xludf.DUMMYFUNCTION("""COMPUTED_VALUE"""),"-")</f>
        <v>-</v>
      </c>
      <c r="BH71" t="str">
        <f>IFERROR(__xludf.DUMMYFUNCTION("""COMPUTED_VALUE"""),"-")</f>
        <v>-</v>
      </c>
      <c r="BI71" t="str">
        <f>IFERROR(__xludf.DUMMYFUNCTION("""COMPUTED_VALUE"""),"-")</f>
        <v>-</v>
      </c>
      <c r="BJ71" t="str">
        <f>IFERROR(__xludf.DUMMYFUNCTION("""COMPUTED_VALUE"""),"-")</f>
        <v>-</v>
      </c>
      <c r="BK71" t="str">
        <f>IFERROR(__xludf.DUMMYFUNCTION("""COMPUTED_VALUE"""),"x")</f>
        <v>x</v>
      </c>
      <c r="BL71" t="str">
        <f>IFERROR(__xludf.DUMMYFUNCTION("""COMPUTED_VALUE"""),"-")</f>
        <v>-</v>
      </c>
      <c r="BM71" t="str">
        <f>IFERROR(__xludf.DUMMYFUNCTION("""COMPUTED_VALUE"""),"-")</f>
        <v>-</v>
      </c>
      <c r="BN71" t="str">
        <f>IFERROR(__xludf.DUMMYFUNCTION("""COMPUTED_VALUE"""),"-")</f>
        <v>-</v>
      </c>
      <c r="BO71" t="str">
        <f>IFERROR(__xludf.DUMMYFUNCTION("""COMPUTED_VALUE"""),"-")</f>
        <v>-</v>
      </c>
      <c r="BP71" t="str">
        <f>IFERROR(__xludf.DUMMYFUNCTION("""COMPUTED_VALUE"""),"-")</f>
        <v>-</v>
      </c>
      <c r="BQ71" t="str">
        <f>IFERROR(__xludf.DUMMYFUNCTION("""COMPUTED_VALUE"""),"-")</f>
        <v>-</v>
      </c>
      <c r="BR71" t="str">
        <f>IFERROR(__xludf.DUMMYFUNCTION("""COMPUTED_VALUE"""),"-")</f>
        <v>-</v>
      </c>
      <c r="BS71" t="str">
        <f>IFERROR(__xludf.DUMMYFUNCTION("""COMPUTED_VALUE"""),"-")</f>
        <v>-</v>
      </c>
      <c r="BT71" t="str">
        <f>IFERROR(__xludf.DUMMYFUNCTION("""COMPUTED_VALUE"""),"-")</f>
        <v>-</v>
      </c>
      <c r="BU71" t="str">
        <f>IFERROR(__xludf.DUMMYFUNCTION("""COMPUTED_VALUE"""),"-")</f>
        <v>-</v>
      </c>
      <c r="BV71" t="str">
        <f>IFERROR(__xludf.DUMMYFUNCTION("""COMPUTED_VALUE"""),"-")</f>
        <v>-</v>
      </c>
      <c r="BW71" t="str">
        <f>IFERROR(__xludf.DUMMYFUNCTION("""COMPUTED_VALUE"""),"-")</f>
        <v>-</v>
      </c>
      <c r="BX71" t="str">
        <f>IFERROR(__xludf.DUMMYFUNCTION("""COMPUTED_VALUE"""),"-")</f>
        <v>-</v>
      </c>
      <c r="BY71" t="str">
        <f>IFERROR(__xludf.DUMMYFUNCTION("""COMPUTED_VALUE"""),"-")</f>
        <v>-</v>
      </c>
      <c r="BZ71" t="str">
        <f>IFERROR(__xludf.DUMMYFUNCTION("""COMPUTED_VALUE"""),"-")</f>
        <v>-</v>
      </c>
      <c r="CA71" t="str">
        <f>IFERROR(__xludf.DUMMYFUNCTION("""COMPUTED_VALUE"""),"-")</f>
        <v>-</v>
      </c>
      <c r="CB71" t="str">
        <f>IFERROR(__xludf.DUMMYFUNCTION("""COMPUTED_VALUE"""),"-")</f>
        <v>-</v>
      </c>
      <c r="CC71" t="str">
        <f>IFERROR(__xludf.DUMMYFUNCTION("""COMPUTED_VALUE"""),"-")</f>
        <v>-</v>
      </c>
      <c r="CD71" t="str">
        <f>IFERROR(__xludf.DUMMYFUNCTION("""COMPUTED_VALUE"""),"-")</f>
        <v>-</v>
      </c>
      <c r="CE71" t="str">
        <f>IFERROR(__xludf.DUMMYFUNCTION("""COMPUTED_VALUE"""),"-")</f>
        <v>-</v>
      </c>
      <c r="CF71" t="str">
        <f>IFERROR(__xludf.DUMMYFUNCTION("""COMPUTED_VALUE"""),"-")</f>
        <v>-</v>
      </c>
      <c r="CG71" t="str">
        <f>IFERROR(__xludf.DUMMYFUNCTION("""COMPUTED_VALUE"""),"-")</f>
        <v>-</v>
      </c>
      <c r="CH71" t="str">
        <f>IFERROR(__xludf.DUMMYFUNCTION("""COMPUTED_VALUE"""),"-")</f>
        <v>-</v>
      </c>
      <c r="CI71" t="str">
        <f>IFERROR(__xludf.DUMMYFUNCTION("""COMPUTED_VALUE"""),"-")</f>
        <v>-</v>
      </c>
      <c r="CJ71" t="str">
        <f>IFERROR(__xludf.DUMMYFUNCTION("""COMPUTED_VALUE"""),"-")</f>
        <v>-</v>
      </c>
      <c r="CK71" t="str">
        <f>IFERROR(__xludf.DUMMYFUNCTION("""COMPUTED_VALUE"""),"-")</f>
        <v>-</v>
      </c>
      <c r="CL71" t="str">
        <f>IFERROR(__xludf.DUMMYFUNCTION("""COMPUTED_VALUE"""),"-")</f>
        <v>-</v>
      </c>
      <c r="CM71" t="str">
        <f>IFERROR(__xludf.DUMMYFUNCTION("""COMPUTED_VALUE"""),"-")</f>
        <v>-</v>
      </c>
      <c r="CN71" t="str">
        <f>IFERROR(__xludf.DUMMYFUNCTION("""COMPUTED_VALUE"""),"-")</f>
        <v>-</v>
      </c>
      <c r="CO71" t="str">
        <f>IFERROR(__xludf.DUMMYFUNCTION("""COMPUTED_VALUE"""),"-")</f>
        <v>-</v>
      </c>
      <c r="CP71" t="str">
        <f>IFERROR(__xludf.DUMMYFUNCTION("""COMPUTED_VALUE"""),"-")</f>
        <v>-</v>
      </c>
      <c r="CQ71" t="str">
        <f>IFERROR(__xludf.DUMMYFUNCTION("""COMPUTED_VALUE"""),"-")</f>
        <v>-</v>
      </c>
      <c r="CR71" t="str">
        <f>IFERROR(__xludf.DUMMYFUNCTION("""COMPUTED_VALUE"""),"-")</f>
        <v>-</v>
      </c>
      <c r="CS71" t="str">
        <f>IFERROR(__xludf.DUMMYFUNCTION("""COMPUTED_VALUE"""),"x")</f>
        <v>x</v>
      </c>
      <c r="CT71" t="str">
        <f>IFERROR(__xludf.DUMMYFUNCTION("""COMPUTED_VALUE"""),"-")</f>
        <v>-</v>
      </c>
      <c r="CU71" t="str">
        <f>IFERROR(__xludf.DUMMYFUNCTION("""COMPUTED_VALUE"""),"-")</f>
        <v>-</v>
      </c>
      <c r="CV71" t="str">
        <f>IFERROR(__xludf.DUMMYFUNCTION("""COMPUTED_VALUE"""),"-")</f>
        <v>-</v>
      </c>
      <c r="CW71" t="str">
        <f>IFERROR(__xludf.DUMMYFUNCTION("""COMPUTED_VALUE"""),"-")</f>
        <v>-</v>
      </c>
      <c r="CX71" t="str">
        <f>IFERROR(__xludf.DUMMYFUNCTION("""COMPUTED_VALUE"""),"-")</f>
        <v>-</v>
      </c>
      <c r="CY71" t="str">
        <f>IFERROR(__xludf.DUMMYFUNCTION("""COMPUTED_VALUE"""),"-")</f>
        <v>-</v>
      </c>
      <c r="CZ71" t="str">
        <f>IFERROR(__xludf.DUMMYFUNCTION("""COMPUTED_VALUE"""),"-")</f>
        <v>-</v>
      </c>
      <c r="DA71" t="str">
        <f>IFERROR(__xludf.DUMMYFUNCTION("""COMPUTED_VALUE"""),"-")</f>
        <v>-</v>
      </c>
      <c r="DB71" t="str">
        <f>IFERROR(__xludf.DUMMYFUNCTION("""COMPUTED_VALUE"""),"-")</f>
        <v>-</v>
      </c>
      <c r="DC71" t="str">
        <f>IFERROR(__xludf.DUMMYFUNCTION("""COMPUTED_VALUE"""),"-")</f>
        <v>-</v>
      </c>
      <c r="DD71" t="str">
        <f>IFERROR(__xludf.DUMMYFUNCTION("""COMPUTED_VALUE"""),"-")</f>
        <v>-</v>
      </c>
      <c r="DE71" t="str">
        <f>IFERROR(__xludf.DUMMYFUNCTION("""COMPUTED_VALUE"""),"-")</f>
        <v>-</v>
      </c>
      <c r="DF71" t="str">
        <f>IFERROR(__xludf.DUMMYFUNCTION("""COMPUTED_VALUE"""),"-")</f>
        <v>-</v>
      </c>
      <c r="DG71" t="str">
        <f>IFERROR(__xludf.DUMMYFUNCTION("""COMPUTED_VALUE"""),"-")</f>
        <v>-</v>
      </c>
      <c r="DH71" t="str">
        <f>IFERROR(__xludf.DUMMYFUNCTION("""COMPUTED_VALUE"""),"-")</f>
        <v>-</v>
      </c>
      <c r="DI71" t="str">
        <f>IFERROR(__xludf.DUMMYFUNCTION("""COMPUTED_VALUE"""),"-")</f>
        <v>-</v>
      </c>
      <c r="DJ71" t="str">
        <f>IFERROR(__xludf.DUMMYFUNCTION("""COMPUTED_VALUE"""),"-")</f>
        <v>-</v>
      </c>
      <c r="DK71" t="str">
        <f>IFERROR(__xludf.DUMMYFUNCTION("""COMPUTED_VALUE"""),"-")</f>
        <v>-</v>
      </c>
      <c r="DL71" t="str">
        <f>IFERROR(__xludf.DUMMYFUNCTION("""COMPUTED_VALUE"""),"-")</f>
        <v>-</v>
      </c>
      <c r="DM71" t="str">
        <f>IFERROR(__xludf.DUMMYFUNCTION("""COMPUTED_VALUE"""),"-")</f>
        <v>-</v>
      </c>
      <c r="DN71" t="str">
        <f>IFERROR(__xludf.DUMMYFUNCTION("""COMPUTED_VALUE"""),"-")</f>
        <v>-</v>
      </c>
      <c r="DO71" t="str">
        <f>IFERROR(__xludf.DUMMYFUNCTION("""COMPUTED_VALUE"""),"-")</f>
        <v>-</v>
      </c>
      <c r="DP71" t="str">
        <f>IFERROR(__xludf.DUMMYFUNCTION("""COMPUTED_VALUE"""),"-")</f>
        <v>-</v>
      </c>
      <c r="DQ71" t="str">
        <f>IFERROR(__xludf.DUMMYFUNCTION("""COMPUTED_VALUE"""),"-")</f>
        <v>-</v>
      </c>
      <c r="DR71" t="str">
        <f>IFERROR(__xludf.DUMMYFUNCTION("""COMPUTED_VALUE"""),"-")</f>
        <v>-</v>
      </c>
      <c r="DS71" t="str">
        <f>IFERROR(__xludf.DUMMYFUNCTION("""COMPUTED_VALUE"""),"-")</f>
        <v>-</v>
      </c>
      <c r="DT71" t="str">
        <f>IFERROR(__xludf.DUMMYFUNCTION("""COMPUTED_VALUE"""),"-")</f>
        <v>-</v>
      </c>
      <c r="DU71" t="str">
        <f>IFERROR(__xludf.DUMMYFUNCTION("""COMPUTED_VALUE"""),"-")</f>
        <v>-</v>
      </c>
      <c r="DV71" t="str">
        <f>IFERROR(__xludf.DUMMYFUNCTION("""COMPUTED_VALUE"""),"-")</f>
        <v>-</v>
      </c>
      <c r="DW71" t="str">
        <f>IFERROR(__xludf.DUMMYFUNCTION("""COMPUTED_VALUE"""),"-")</f>
        <v>-</v>
      </c>
      <c r="DX71" t="str">
        <f>IFERROR(__xludf.DUMMYFUNCTION("""COMPUTED_VALUE"""),"-")</f>
        <v>-</v>
      </c>
      <c r="DY71" t="str">
        <f>IFERROR(__xludf.DUMMYFUNCTION("""COMPUTED_VALUE"""),"-")</f>
        <v>-</v>
      </c>
      <c r="DZ71" t="str">
        <f>IFERROR(__xludf.DUMMYFUNCTION("""COMPUTED_VALUE"""),"x")</f>
        <v>x</v>
      </c>
      <c r="EA71" t="str">
        <f>IFERROR(__xludf.DUMMYFUNCTION("""COMPUTED_VALUE"""),"OK")</f>
        <v>OK</v>
      </c>
      <c r="EB71" t="str">
        <f>IFERROR(__xludf.DUMMYFUNCTION("""COMPUTED_VALUE"""),"OK")</f>
        <v>OK</v>
      </c>
      <c r="EC71" t="str">
        <f>IFERROR(__xludf.DUMMYFUNCTION("""COMPUTED_VALUE"""),"OK")</f>
        <v>OK</v>
      </c>
      <c r="ED71" t="str">
        <f>IFERROR(__xludf.DUMMYFUNCTION("""COMPUTED_VALUE"""),"OK")</f>
        <v>OK</v>
      </c>
      <c r="EE71" t="str">
        <f>IFERROR(__xludf.DUMMYFUNCTION("""COMPUTED_VALUE"""),"OK")</f>
        <v>OK</v>
      </c>
      <c r="EF71" t="str">
        <f>IFERROR(__xludf.DUMMYFUNCTION("""COMPUTED_VALUE"""),"OK")</f>
        <v>OK</v>
      </c>
      <c r="EG71" t="str">
        <f>IFERROR(__xludf.DUMMYFUNCTION("""COMPUTED_VALUE"""),"OK")</f>
        <v>OK</v>
      </c>
      <c r="EH71" t="str">
        <f>IFERROR(__xludf.DUMMYFUNCTION("""COMPUTED_VALUE"""),"OK")</f>
        <v>OK</v>
      </c>
      <c r="EI71" t="str">
        <f>IFERROR(__xludf.DUMMYFUNCTION("""COMPUTED_VALUE"""),"OK")</f>
        <v>OK</v>
      </c>
      <c r="EJ71" t="str">
        <f>IFERROR(__xludf.DUMMYFUNCTION("""COMPUTED_VALUE"""),"OK")</f>
        <v>OK</v>
      </c>
      <c r="EK71" t="str">
        <f>IFERROR(__xludf.DUMMYFUNCTION("""COMPUTED_VALUE"""),"OK")</f>
        <v>OK</v>
      </c>
      <c r="EL71" t="str">
        <f>IFERROR(__xludf.DUMMYFUNCTION("""COMPUTED_VALUE"""),"OK")</f>
        <v>OK</v>
      </c>
      <c r="EM71" t="str">
        <f>IFERROR(__xludf.DUMMYFUNCTION("""COMPUTED_VALUE"""),"OK")</f>
        <v>OK</v>
      </c>
      <c r="EN71" t="str">
        <f>IFERROR(__xludf.DUMMYFUNCTION("""COMPUTED_VALUE"""),"OK")</f>
        <v>OK</v>
      </c>
      <c r="EO71" t="str">
        <f>IFERROR(__xludf.DUMMYFUNCTION("""COMPUTED_VALUE"""),"OK")</f>
        <v>OK</v>
      </c>
      <c r="EP71" t="str">
        <f>IFERROR(__xludf.DUMMYFUNCTION("""COMPUTED_VALUE"""),"OK")</f>
        <v>OK</v>
      </c>
      <c r="EQ71" t="str">
        <f>IFERROR(__xludf.DUMMYFUNCTION("""COMPUTED_VALUE"""),"x")</f>
        <v>x</v>
      </c>
      <c r="ER71" t="str">
        <f>IFERROR(__xludf.DUMMYFUNCTION("""COMPUTED_VALUE"""),"WA")</f>
        <v>WA</v>
      </c>
      <c r="ES71" t="str">
        <f>IFERROR(__xludf.DUMMYFUNCTION("""COMPUTED_VALUE"""),"OK")</f>
        <v>OK</v>
      </c>
      <c r="ET71" t="str">
        <f>IFERROR(__xludf.DUMMYFUNCTION("""COMPUTED_VALUE"""),"OK")</f>
        <v>OK</v>
      </c>
      <c r="EU71" t="str">
        <f>IFERROR(__xludf.DUMMYFUNCTION("""COMPUTED_VALUE"""),"WA")</f>
        <v>WA</v>
      </c>
      <c r="EV71" t="str">
        <f>IFERROR(__xludf.DUMMYFUNCTION("""COMPUTED_VALUE"""),"WA")</f>
        <v>WA</v>
      </c>
      <c r="EW71" t="str">
        <f>IFERROR(__xludf.DUMMYFUNCTION("""COMPUTED_VALUE"""),"WA")</f>
        <v>WA</v>
      </c>
      <c r="EX71" t="str">
        <f>IFERROR(__xludf.DUMMYFUNCTION("""COMPUTED_VALUE"""),"WA")</f>
        <v>WA</v>
      </c>
      <c r="EY71" t="str">
        <f>IFERROR(__xludf.DUMMYFUNCTION("""COMPUTED_VALUE"""),"WA")</f>
        <v>WA</v>
      </c>
      <c r="EZ71" t="str">
        <f>IFERROR(__xludf.DUMMYFUNCTION("""COMPUTED_VALUE"""),"WA")</f>
        <v>WA</v>
      </c>
      <c r="FA71" t="str">
        <f>IFERROR(__xludf.DUMMYFUNCTION("""COMPUTED_VALUE"""),"WA")</f>
        <v>WA</v>
      </c>
      <c r="FB71" t="str">
        <f>IFERROR(__xludf.DUMMYFUNCTION("""COMPUTED_VALUE"""),"WA")</f>
        <v>WA</v>
      </c>
      <c r="FC71" t="str">
        <f>IFERROR(__xludf.DUMMYFUNCTION("""COMPUTED_VALUE"""),"WA")</f>
        <v>WA</v>
      </c>
      <c r="FD71" t="str">
        <f>IFERROR(__xludf.DUMMYFUNCTION("""COMPUTED_VALUE"""),"WA")</f>
        <v>WA</v>
      </c>
      <c r="FE71" t="str">
        <f>IFERROR(__xludf.DUMMYFUNCTION("""COMPUTED_VALUE"""),"WA")</f>
        <v>WA</v>
      </c>
      <c r="FF71" t="str">
        <f>IFERROR(__xludf.DUMMYFUNCTION("""COMPUTED_VALUE"""),"WA")</f>
        <v>WA</v>
      </c>
      <c r="FG71" t="str">
        <f>IFERROR(__xludf.DUMMYFUNCTION("""COMPUTED_VALUE"""),"WA")</f>
        <v>WA</v>
      </c>
      <c r="FH71" t="str">
        <f>IFERROR(__xludf.DUMMYFUNCTION("""COMPUTED_VALUE"""),"WA")</f>
        <v>WA</v>
      </c>
      <c r="FI71" t="str">
        <f>IFERROR(__xludf.DUMMYFUNCTION("""COMPUTED_VALUE"""),"WA")</f>
        <v>WA</v>
      </c>
      <c r="FJ71" t="str">
        <f>IFERROR(__xludf.DUMMYFUNCTION("""COMPUTED_VALUE"""),"WA")</f>
        <v>WA</v>
      </c>
      <c r="FK71" t="str">
        <f>IFERROR(__xludf.DUMMYFUNCTION("""COMPUTED_VALUE"""),"WA")</f>
        <v>WA</v>
      </c>
      <c r="FL71" t="str">
        <f>IFERROR(__xludf.DUMMYFUNCTION("""COMPUTED_VALUE"""),"WA")</f>
        <v>WA</v>
      </c>
      <c r="FM71" t="str">
        <f>IFERROR(__xludf.DUMMYFUNCTION("""COMPUTED_VALUE"""),"WA")</f>
        <v>WA</v>
      </c>
      <c r="FN71" t="str">
        <f>IFERROR(__xludf.DUMMYFUNCTION("""COMPUTED_VALUE"""),"WA")</f>
        <v>WA</v>
      </c>
      <c r="FO71" t="str">
        <f>IFERROR(__xludf.DUMMYFUNCTION("""COMPUTED_VALUE"""),"WA")</f>
        <v>WA</v>
      </c>
      <c r="FP71" t="str">
        <f>IFERROR(__xludf.DUMMYFUNCTION("""COMPUTED_VALUE"""),"WA")</f>
        <v>WA</v>
      </c>
      <c r="FQ71" t="str">
        <f>IFERROR(__xludf.DUMMYFUNCTION("""COMPUTED_VALUE"""),"WA")</f>
        <v>WA</v>
      </c>
      <c r="FR71" t="str">
        <f>IFERROR(__xludf.DUMMYFUNCTION("""COMPUTED_VALUE"""),"WA")</f>
        <v>WA</v>
      </c>
      <c r="FS71" t="str">
        <f>IFERROR(__xludf.DUMMYFUNCTION("""COMPUTED_VALUE"""),"WA")</f>
        <v>WA</v>
      </c>
      <c r="FT71" t="str">
        <f>IFERROR(__xludf.DUMMYFUNCTION("""COMPUTED_VALUE"""),"x")</f>
        <v>x</v>
      </c>
      <c r="FU71" t="str">
        <f>IFERROR(__xludf.DUMMYFUNCTION("""COMPUTED_VALUE"""),"-")</f>
        <v>-</v>
      </c>
      <c r="FV71" t="str">
        <f>IFERROR(__xludf.DUMMYFUNCTION("""COMPUTED_VALUE"""),"-")</f>
        <v>-</v>
      </c>
      <c r="FW71" t="str">
        <f>IFERROR(__xludf.DUMMYFUNCTION("""COMPUTED_VALUE"""),"-")</f>
        <v>-</v>
      </c>
      <c r="FX71" t="str">
        <f>IFERROR(__xludf.DUMMYFUNCTION("""COMPUTED_VALUE"""),"-")</f>
        <v>-</v>
      </c>
      <c r="FY71" t="str">
        <f>IFERROR(__xludf.DUMMYFUNCTION("""COMPUTED_VALUE"""),"-")</f>
        <v>-</v>
      </c>
      <c r="FZ71" t="str">
        <f>IFERROR(__xludf.DUMMYFUNCTION("""COMPUTED_VALUE"""),"-")</f>
        <v>-</v>
      </c>
      <c r="GA71" t="str">
        <f>IFERROR(__xludf.DUMMYFUNCTION("""COMPUTED_VALUE"""),"-")</f>
        <v>-</v>
      </c>
      <c r="GB71" t="str">
        <f>IFERROR(__xludf.DUMMYFUNCTION("""COMPUTED_VALUE"""),"-")</f>
        <v>-</v>
      </c>
      <c r="GC71" t="str">
        <f>IFERROR(__xludf.DUMMYFUNCTION("""COMPUTED_VALUE"""),"-")</f>
        <v>-</v>
      </c>
      <c r="GD71" t="str">
        <f>IFERROR(__xludf.DUMMYFUNCTION("""COMPUTED_VALUE"""),"-")</f>
        <v>-</v>
      </c>
      <c r="GE71" t="str">
        <f>IFERROR(__xludf.DUMMYFUNCTION("""COMPUTED_VALUE"""),"-")</f>
        <v>-</v>
      </c>
      <c r="GF71" t="str">
        <f>IFERROR(__xludf.DUMMYFUNCTION("""COMPUTED_VALUE"""),"-")</f>
        <v>-</v>
      </c>
      <c r="GG71" t="str">
        <f>IFERROR(__xludf.DUMMYFUNCTION("""COMPUTED_VALUE"""),"-")</f>
        <v>-</v>
      </c>
      <c r="GH71" t="str">
        <f>IFERROR(__xludf.DUMMYFUNCTION("""COMPUTED_VALUE"""),"-")</f>
        <v>-</v>
      </c>
      <c r="GI71" t="str">
        <f>IFERROR(__xludf.DUMMYFUNCTION("""COMPUTED_VALUE"""),"-")</f>
        <v>-</v>
      </c>
      <c r="GJ71" t="str">
        <f>IFERROR(__xludf.DUMMYFUNCTION("""COMPUTED_VALUE"""),"-")</f>
        <v>-</v>
      </c>
      <c r="GK71" t="str">
        <f>IFERROR(__xludf.DUMMYFUNCTION("""COMPUTED_VALUE"""),"-")</f>
        <v>-</v>
      </c>
      <c r="GL71" t="str">
        <f>IFERROR(__xludf.DUMMYFUNCTION("""COMPUTED_VALUE"""),"-")</f>
        <v>-</v>
      </c>
      <c r="GM71" t="str">
        <f>IFERROR(__xludf.DUMMYFUNCTION("""COMPUTED_VALUE"""),"-")</f>
        <v>-</v>
      </c>
      <c r="GN71" t="str">
        <f>IFERROR(__xludf.DUMMYFUNCTION("""COMPUTED_VALUE"""),"-")</f>
        <v>-</v>
      </c>
      <c r="GO71" t="str">
        <f>IFERROR(__xludf.DUMMYFUNCTION("""COMPUTED_VALUE"""),"-")</f>
        <v>-</v>
      </c>
      <c r="GP71" t="str">
        <f>IFERROR(__xludf.DUMMYFUNCTION("""COMPUTED_VALUE"""),"-")</f>
        <v>-</v>
      </c>
      <c r="GQ71" t="str">
        <f>IFERROR(__xludf.DUMMYFUNCTION("""COMPUTED_VALUE"""),"-")</f>
        <v>-</v>
      </c>
      <c r="GR71" t="str">
        <f>IFERROR(__xludf.DUMMYFUNCTION("""COMPUTED_VALUE"""),"-")</f>
        <v>-</v>
      </c>
      <c r="GS71" t="str">
        <f>IFERROR(__xludf.DUMMYFUNCTION("""COMPUTED_VALUE"""),"x")</f>
        <v>x</v>
      </c>
      <c r="GT71" t="str">
        <f>IFERROR(__xludf.DUMMYFUNCTION("""COMPUTED_VALUE"""),"x")</f>
        <v>x</v>
      </c>
      <c r="GU71">
        <f>IFERROR(__xludf.DUMMYFUNCTION("""COMPUTED_VALUE"""),0.0)</f>
        <v>0</v>
      </c>
      <c r="GV71">
        <f>IFERROR(__xludf.DUMMYFUNCTION("""COMPUTED_VALUE"""),0.0)</f>
        <v>0</v>
      </c>
      <c r="GW71">
        <f>IFERROR(__xludf.DUMMYFUNCTION("""COMPUTED_VALUE"""),0.0)</f>
        <v>0</v>
      </c>
      <c r="GX71">
        <f>IFERROR(__xludf.DUMMYFUNCTION("""COMPUTED_VALUE"""),0.0)</f>
        <v>0</v>
      </c>
      <c r="GY71">
        <f>IFERROR(__xludf.DUMMYFUNCTION("""COMPUTED_VALUE"""),0.0)</f>
        <v>0</v>
      </c>
      <c r="GZ71">
        <f>IFERROR(__xludf.DUMMYFUNCTION("""COMPUTED_VALUE"""),0.0)</f>
        <v>0</v>
      </c>
      <c r="HA71">
        <f>IFERROR(__xludf.DUMMYFUNCTION("""COMPUTED_VALUE"""),0.0)</f>
        <v>0</v>
      </c>
      <c r="HB71">
        <f>IFERROR(__xludf.DUMMYFUNCTION("""COMPUTED_VALUE"""),0.0)</f>
        <v>0</v>
      </c>
      <c r="HC71">
        <f>IFERROR(__xludf.DUMMYFUNCTION("""COMPUTED_VALUE"""),0.0)</f>
        <v>0</v>
      </c>
      <c r="HD71">
        <f>IFERROR(__xludf.DUMMYFUNCTION("""COMPUTED_VALUE"""),0.0)</f>
        <v>0</v>
      </c>
      <c r="HE71">
        <f>IFERROR(__xludf.DUMMYFUNCTION("""COMPUTED_VALUE"""),0.0)</f>
        <v>0</v>
      </c>
      <c r="HF71">
        <f>IFERROR(__xludf.DUMMYFUNCTION("""COMPUTED_VALUE"""),0.0)</f>
        <v>0</v>
      </c>
      <c r="HG71">
        <f>IFERROR(__xludf.DUMMYFUNCTION("""COMPUTED_VALUE"""),0.0)</f>
        <v>0</v>
      </c>
      <c r="HH71">
        <f>IFERROR(__xludf.DUMMYFUNCTION("""COMPUTED_VALUE"""),0.0)</f>
        <v>0</v>
      </c>
      <c r="HI71">
        <f>IFERROR(__xludf.DUMMYFUNCTION("""COMPUTED_VALUE"""),0.0)</f>
        <v>0</v>
      </c>
      <c r="HJ71">
        <f>IFERROR(__xludf.DUMMYFUNCTION("""COMPUTED_VALUE"""),0.0)</f>
        <v>0</v>
      </c>
      <c r="HK71">
        <f>IFERROR(__xludf.DUMMYFUNCTION("""COMPUTED_VALUE"""),0.0)</f>
        <v>0</v>
      </c>
      <c r="HL71">
        <f>IFERROR(__xludf.DUMMYFUNCTION("""COMPUTED_VALUE"""),0.0)</f>
        <v>0</v>
      </c>
      <c r="HM71">
        <f>IFERROR(__xludf.DUMMYFUNCTION("""COMPUTED_VALUE"""),0.0)</f>
        <v>0</v>
      </c>
      <c r="HN71">
        <f>IFERROR(__xludf.DUMMYFUNCTION("""COMPUTED_VALUE"""),0.0)</f>
        <v>0</v>
      </c>
      <c r="HO71">
        <f>IFERROR(__xludf.DUMMYFUNCTION("""COMPUTED_VALUE"""),0.0)</f>
        <v>0</v>
      </c>
      <c r="HP71">
        <f>IFERROR(__xludf.DUMMYFUNCTION("""COMPUTED_VALUE"""),0.0)</f>
        <v>0</v>
      </c>
      <c r="HQ71">
        <f>IFERROR(__xludf.DUMMYFUNCTION("""COMPUTED_VALUE"""),0.0)</f>
        <v>0</v>
      </c>
      <c r="HR71">
        <f>IFERROR(__xludf.DUMMYFUNCTION("""COMPUTED_VALUE"""),0.0)</f>
        <v>0</v>
      </c>
      <c r="HS71">
        <f>IFERROR(__xludf.DUMMYFUNCTION("""COMPUTED_VALUE"""),0.0)</f>
        <v>0</v>
      </c>
      <c r="HT71">
        <f>IFERROR(__xludf.DUMMYFUNCTION("""COMPUTED_VALUE"""),0.0)</f>
        <v>0</v>
      </c>
      <c r="HU71">
        <f>IFERROR(__xludf.DUMMYFUNCTION("""COMPUTED_VALUE"""),0.0)</f>
        <v>0</v>
      </c>
      <c r="HV71">
        <f>IFERROR(__xludf.DUMMYFUNCTION("""COMPUTED_VALUE"""),0.0)</f>
        <v>0</v>
      </c>
      <c r="HW71">
        <f>IFERROR(__xludf.DUMMYFUNCTION("""COMPUTED_VALUE"""),0.0)</f>
        <v>0</v>
      </c>
      <c r="HX71">
        <f>IFERROR(__xludf.DUMMYFUNCTION("""COMPUTED_VALUE"""),0.0)</f>
        <v>0</v>
      </c>
      <c r="HY71">
        <f>IFERROR(__xludf.DUMMYFUNCTION("""COMPUTED_VALUE"""),0.0)</f>
        <v>0</v>
      </c>
      <c r="HZ71">
        <f>IFERROR(__xludf.DUMMYFUNCTION("""COMPUTED_VALUE"""),0.0)</f>
        <v>0</v>
      </c>
      <c r="IA71">
        <f>IFERROR(__xludf.DUMMYFUNCTION("""COMPUTED_VALUE"""),0.0)</f>
        <v>0</v>
      </c>
      <c r="IB71">
        <f>IFERROR(__xludf.DUMMYFUNCTION("""COMPUTED_VALUE"""),0.0)</f>
        <v>0</v>
      </c>
      <c r="IC71">
        <f>IFERROR(__xludf.DUMMYFUNCTION("""COMPUTED_VALUE"""),0.0)</f>
        <v>0</v>
      </c>
      <c r="ID71">
        <f>IFERROR(__xludf.DUMMYFUNCTION("""COMPUTED_VALUE"""),0.0)</f>
        <v>0</v>
      </c>
      <c r="IE71">
        <f>IFERROR(__xludf.DUMMYFUNCTION("""COMPUTED_VALUE"""),0.0)</f>
        <v>0</v>
      </c>
      <c r="IF71">
        <f>IFERROR(__xludf.DUMMYFUNCTION("""COMPUTED_VALUE"""),0.0)</f>
        <v>0</v>
      </c>
      <c r="IG71">
        <f>IFERROR(__xludf.DUMMYFUNCTION("""COMPUTED_VALUE"""),0.0)</f>
        <v>0</v>
      </c>
      <c r="IH71">
        <f>IFERROR(__xludf.DUMMYFUNCTION("""COMPUTED_VALUE"""),0.0)</f>
        <v>0</v>
      </c>
      <c r="II71">
        <f>IFERROR(__xludf.DUMMYFUNCTION("""COMPUTED_VALUE"""),0.0)</f>
        <v>0</v>
      </c>
      <c r="IJ71">
        <f>IFERROR(__xludf.DUMMYFUNCTION("""COMPUTED_VALUE"""),0.0)</f>
        <v>0</v>
      </c>
      <c r="IK71" t="str">
        <f>IFERROR(__xludf.DUMMYFUNCTION("""COMPUTED_VALUE"""),"x")</f>
        <v>x</v>
      </c>
      <c r="IL71">
        <f>IFERROR(__xludf.DUMMYFUNCTION("""COMPUTED_VALUE"""),0.0)</f>
        <v>0</v>
      </c>
      <c r="IM71">
        <f>IFERROR(__xludf.DUMMYFUNCTION("""COMPUTED_VALUE"""),0.0)</f>
        <v>0</v>
      </c>
      <c r="IN71">
        <f>IFERROR(__xludf.DUMMYFUNCTION("""COMPUTED_VALUE"""),0.0)</f>
        <v>0</v>
      </c>
      <c r="IO71">
        <f>IFERROR(__xludf.DUMMYFUNCTION("""COMPUTED_VALUE"""),0.0)</f>
        <v>0</v>
      </c>
      <c r="IP71">
        <f>IFERROR(__xludf.DUMMYFUNCTION("""COMPUTED_VALUE"""),0.0)</f>
        <v>0</v>
      </c>
      <c r="IQ71">
        <f>IFERROR(__xludf.DUMMYFUNCTION("""COMPUTED_VALUE"""),0.0)</f>
        <v>0</v>
      </c>
      <c r="IR71">
        <f>IFERROR(__xludf.DUMMYFUNCTION("""COMPUTED_VALUE"""),0.0)</f>
        <v>0</v>
      </c>
      <c r="IS71">
        <f>IFERROR(__xludf.DUMMYFUNCTION("""COMPUTED_VALUE"""),0.0)</f>
        <v>0</v>
      </c>
      <c r="IT71">
        <f>IFERROR(__xludf.DUMMYFUNCTION("""COMPUTED_VALUE"""),0.0)</f>
        <v>0</v>
      </c>
      <c r="IU71">
        <f>IFERROR(__xludf.DUMMYFUNCTION("""COMPUTED_VALUE"""),0.0)</f>
        <v>0</v>
      </c>
      <c r="IV71">
        <f>IFERROR(__xludf.DUMMYFUNCTION("""COMPUTED_VALUE"""),0.0)</f>
        <v>0</v>
      </c>
      <c r="IW71">
        <f>IFERROR(__xludf.DUMMYFUNCTION("""COMPUTED_VALUE"""),0.0)</f>
        <v>0</v>
      </c>
      <c r="IX71">
        <f>IFERROR(__xludf.DUMMYFUNCTION("""COMPUTED_VALUE"""),0.0)</f>
        <v>0</v>
      </c>
      <c r="IY71">
        <f>IFERROR(__xludf.DUMMYFUNCTION("""COMPUTED_VALUE"""),0.0)</f>
        <v>0</v>
      </c>
      <c r="IZ71">
        <f>IFERROR(__xludf.DUMMYFUNCTION("""COMPUTED_VALUE"""),0.0)</f>
        <v>0</v>
      </c>
      <c r="JA71">
        <f>IFERROR(__xludf.DUMMYFUNCTION("""COMPUTED_VALUE"""),0.0)</f>
        <v>0</v>
      </c>
      <c r="JB71">
        <f>IFERROR(__xludf.DUMMYFUNCTION("""COMPUTED_VALUE"""),0.0)</f>
        <v>0</v>
      </c>
      <c r="JC71">
        <f>IFERROR(__xludf.DUMMYFUNCTION("""COMPUTED_VALUE"""),0.0)</f>
        <v>0</v>
      </c>
      <c r="JD71">
        <f>IFERROR(__xludf.DUMMYFUNCTION("""COMPUTED_VALUE"""),0.0)</f>
        <v>0</v>
      </c>
      <c r="JE71">
        <f>IFERROR(__xludf.DUMMYFUNCTION("""COMPUTED_VALUE"""),0.0)</f>
        <v>0</v>
      </c>
      <c r="JF71">
        <f>IFERROR(__xludf.DUMMYFUNCTION("""COMPUTED_VALUE"""),0.0)</f>
        <v>0</v>
      </c>
      <c r="JG71">
        <f>IFERROR(__xludf.DUMMYFUNCTION("""COMPUTED_VALUE"""),0.0)</f>
        <v>0</v>
      </c>
      <c r="JH71">
        <f>IFERROR(__xludf.DUMMYFUNCTION("""COMPUTED_VALUE"""),0.0)</f>
        <v>0</v>
      </c>
      <c r="JI71">
        <f>IFERROR(__xludf.DUMMYFUNCTION("""COMPUTED_VALUE"""),0.0)</f>
        <v>0</v>
      </c>
      <c r="JJ71">
        <f>IFERROR(__xludf.DUMMYFUNCTION("""COMPUTED_VALUE"""),0.0)</f>
        <v>0</v>
      </c>
      <c r="JK71">
        <f>IFERROR(__xludf.DUMMYFUNCTION("""COMPUTED_VALUE"""),0.0)</f>
        <v>0</v>
      </c>
      <c r="JL71">
        <f>IFERROR(__xludf.DUMMYFUNCTION("""COMPUTED_VALUE"""),0.0)</f>
        <v>0</v>
      </c>
      <c r="JM71">
        <f>IFERROR(__xludf.DUMMYFUNCTION("""COMPUTED_VALUE"""),0.0)</f>
        <v>0</v>
      </c>
      <c r="JN71">
        <f>IFERROR(__xludf.DUMMYFUNCTION("""COMPUTED_VALUE"""),0.0)</f>
        <v>0</v>
      </c>
      <c r="JO71">
        <f>IFERROR(__xludf.DUMMYFUNCTION("""COMPUTED_VALUE"""),0.0)</f>
        <v>0</v>
      </c>
      <c r="JP71">
        <f>IFERROR(__xludf.DUMMYFUNCTION("""COMPUTED_VALUE"""),0.0)</f>
        <v>0</v>
      </c>
      <c r="JQ71">
        <f>IFERROR(__xludf.DUMMYFUNCTION("""COMPUTED_VALUE"""),0.0)</f>
        <v>0</v>
      </c>
      <c r="JR71">
        <f>IFERROR(__xludf.DUMMYFUNCTION("""COMPUTED_VALUE"""),0.0)</f>
        <v>0</v>
      </c>
      <c r="JS71" t="str">
        <f>IFERROR(__xludf.DUMMYFUNCTION("""COMPUTED_VALUE"""),"x")</f>
        <v>x</v>
      </c>
      <c r="JT71">
        <f>IFERROR(__xludf.DUMMYFUNCTION("""COMPUTED_VALUE"""),0.0)</f>
        <v>0</v>
      </c>
      <c r="JU71">
        <f>IFERROR(__xludf.DUMMYFUNCTION("""COMPUTED_VALUE"""),0.0)</f>
        <v>0</v>
      </c>
      <c r="JV71">
        <f>IFERROR(__xludf.DUMMYFUNCTION("""COMPUTED_VALUE"""),0.0)</f>
        <v>0</v>
      </c>
      <c r="JW71">
        <f>IFERROR(__xludf.DUMMYFUNCTION("""COMPUTED_VALUE"""),0.0)</f>
        <v>0</v>
      </c>
      <c r="JX71">
        <f>IFERROR(__xludf.DUMMYFUNCTION("""COMPUTED_VALUE"""),0.0)</f>
        <v>0</v>
      </c>
      <c r="JY71">
        <f>IFERROR(__xludf.DUMMYFUNCTION("""COMPUTED_VALUE"""),0.0)</f>
        <v>0</v>
      </c>
      <c r="JZ71">
        <f>IFERROR(__xludf.DUMMYFUNCTION("""COMPUTED_VALUE"""),0.0)</f>
        <v>0</v>
      </c>
      <c r="KA71">
        <f>IFERROR(__xludf.DUMMYFUNCTION("""COMPUTED_VALUE"""),0.0)</f>
        <v>0</v>
      </c>
      <c r="KB71">
        <f>IFERROR(__xludf.DUMMYFUNCTION("""COMPUTED_VALUE"""),0.0)</f>
        <v>0</v>
      </c>
      <c r="KC71">
        <f>IFERROR(__xludf.DUMMYFUNCTION("""COMPUTED_VALUE"""),0.0)</f>
        <v>0</v>
      </c>
      <c r="KD71">
        <f>IFERROR(__xludf.DUMMYFUNCTION("""COMPUTED_VALUE"""),0.0)</f>
        <v>0</v>
      </c>
      <c r="KE71">
        <f>IFERROR(__xludf.DUMMYFUNCTION("""COMPUTED_VALUE"""),0.0)</f>
        <v>0</v>
      </c>
      <c r="KF71">
        <f>IFERROR(__xludf.DUMMYFUNCTION("""COMPUTED_VALUE"""),0.0)</f>
        <v>0</v>
      </c>
      <c r="KG71">
        <f>IFERROR(__xludf.DUMMYFUNCTION("""COMPUTED_VALUE"""),0.0)</f>
        <v>0</v>
      </c>
      <c r="KH71">
        <f>IFERROR(__xludf.DUMMYFUNCTION("""COMPUTED_VALUE"""),0.0)</f>
        <v>0</v>
      </c>
      <c r="KI71">
        <f>IFERROR(__xludf.DUMMYFUNCTION("""COMPUTED_VALUE"""),0.0)</f>
        <v>0</v>
      </c>
      <c r="KJ71">
        <f>IFERROR(__xludf.DUMMYFUNCTION("""COMPUTED_VALUE"""),0.0)</f>
        <v>0</v>
      </c>
      <c r="KK71">
        <f>IFERROR(__xludf.DUMMYFUNCTION("""COMPUTED_VALUE"""),0.0)</f>
        <v>0</v>
      </c>
      <c r="KL71">
        <f>IFERROR(__xludf.DUMMYFUNCTION("""COMPUTED_VALUE"""),0.0)</f>
        <v>0</v>
      </c>
      <c r="KM71">
        <f>IFERROR(__xludf.DUMMYFUNCTION("""COMPUTED_VALUE"""),0.0)</f>
        <v>0</v>
      </c>
      <c r="KN71">
        <f>IFERROR(__xludf.DUMMYFUNCTION("""COMPUTED_VALUE"""),0.0)</f>
        <v>0</v>
      </c>
      <c r="KO71">
        <f>IFERROR(__xludf.DUMMYFUNCTION("""COMPUTED_VALUE"""),0.0)</f>
        <v>0</v>
      </c>
      <c r="KP71">
        <f>IFERROR(__xludf.DUMMYFUNCTION("""COMPUTED_VALUE"""),0.0)</f>
        <v>0</v>
      </c>
      <c r="KQ71">
        <f>IFERROR(__xludf.DUMMYFUNCTION("""COMPUTED_VALUE"""),0.0)</f>
        <v>0</v>
      </c>
      <c r="KR71">
        <f>IFERROR(__xludf.DUMMYFUNCTION("""COMPUTED_VALUE"""),0.0)</f>
        <v>0</v>
      </c>
      <c r="KS71">
        <f>IFERROR(__xludf.DUMMYFUNCTION("""COMPUTED_VALUE"""),0.0)</f>
        <v>0</v>
      </c>
      <c r="KT71">
        <f>IFERROR(__xludf.DUMMYFUNCTION("""COMPUTED_VALUE"""),0.0)</f>
        <v>0</v>
      </c>
      <c r="KU71">
        <f>IFERROR(__xludf.DUMMYFUNCTION("""COMPUTED_VALUE"""),0.0)</f>
        <v>0</v>
      </c>
      <c r="KV71">
        <f>IFERROR(__xludf.DUMMYFUNCTION("""COMPUTED_VALUE"""),0.0)</f>
        <v>0</v>
      </c>
      <c r="KW71">
        <f>IFERROR(__xludf.DUMMYFUNCTION("""COMPUTED_VALUE"""),0.0)</f>
        <v>0</v>
      </c>
      <c r="KX71">
        <f>IFERROR(__xludf.DUMMYFUNCTION("""COMPUTED_VALUE"""),0.0)</f>
        <v>0</v>
      </c>
      <c r="KY71">
        <f>IFERROR(__xludf.DUMMYFUNCTION("""COMPUTED_VALUE"""),0.0)</f>
        <v>0</v>
      </c>
      <c r="KZ71" t="str">
        <f>IFERROR(__xludf.DUMMYFUNCTION("""COMPUTED_VALUE"""),"x")</f>
        <v>x</v>
      </c>
      <c r="LA71">
        <f>IFERROR(__xludf.DUMMYFUNCTION("""COMPUTED_VALUE"""),1.0)</f>
        <v>1</v>
      </c>
      <c r="LB71">
        <f>IFERROR(__xludf.DUMMYFUNCTION("""COMPUTED_VALUE"""),1.0)</f>
        <v>1</v>
      </c>
      <c r="LC71">
        <f>IFERROR(__xludf.DUMMYFUNCTION("""COMPUTED_VALUE"""),1.0)</f>
        <v>1</v>
      </c>
      <c r="LD71">
        <f>IFERROR(__xludf.DUMMYFUNCTION("""COMPUTED_VALUE"""),1.0)</f>
        <v>1</v>
      </c>
      <c r="LE71">
        <f>IFERROR(__xludf.DUMMYFUNCTION("""COMPUTED_VALUE"""),1.0)</f>
        <v>1</v>
      </c>
      <c r="LF71">
        <f>IFERROR(__xludf.DUMMYFUNCTION("""COMPUTED_VALUE"""),1.0)</f>
        <v>1</v>
      </c>
      <c r="LG71">
        <f>IFERROR(__xludf.DUMMYFUNCTION("""COMPUTED_VALUE"""),1.0)</f>
        <v>1</v>
      </c>
      <c r="LH71">
        <f>IFERROR(__xludf.DUMMYFUNCTION("""COMPUTED_VALUE"""),1.0)</f>
        <v>1</v>
      </c>
      <c r="LI71">
        <f>IFERROR(__xludf.DUMMYFUNCTION("""COMPUTED_VALUE"""),1.0)</f>
        <v>1</v>
      </c>
      <c r="LJ71">
        <f>IFERROR(__xludf.DUMMYFUNCTION("""COMPUTED_VALUE"""),1.0)</f>
        <v>1</v>
      </c>
      <c r="LK71">
        <f>IFERROR(__xludf.DUMMYFUNCTION("""COMPUTED_VALUE"""),1.0)</f>
        <v>1</v>
      </c>
      <c r="LL71">
        <f>IFERROR(__xludf.DUMMYFUNCTION("""COMPUTED_VALUE"""),1.0)</f>
        <v>1</v>
      </c>
      <c r="LM71">
        <f>IFERROR(__xludf.DUMMYFUNCTION("""COMPUTED_VALUE"""),1.0)</f>
        <v>1</v>
      </c>
      <c r="LN71">
        <f>IFERROR(__xludf.DUMMYFUNCTION("""COMPUTED_VALUE"""),1.0)</f>
        <v>1</v>
      </c>
      <c r="LO71">
        <f>IFERROR(__xludf.DUMMYFUNCTION("""COMPUTED_VALUE"""),1.0)</f>
        <v>1</v>
      </c>
      <c r="LP71">
        <f>IFERROR(__xludf.DUMMYFUNCTION("""COMPUTED_VALUE"""),1.0)</f>
        <v>1</v>
      </c>
      <c r="LQ71" t="str">
        <f>IFERROR(__xludf.DUMMYFUNCTION("""COMPUTED_VALUE"""),"x")</f>
        <v>x</v>
      </c>
      <c r="LR71">
        <f>IFERROR(__xludf.DUMMYFUNCTION("""COMPUTED_VALUE"""),0.0)</f>
        <v>0</v>
      </c>
      <c r="LS71">
        <f>IFERROR(__xludf.DUMMYFUNCTION("""COMPUTED_VALUE"""),1.0)</f>
        <v>1</v>
      </c>
      <c r="LT71">
        <f>IFERROR(__xludf.DUMMYFUNCTION("""COMPUTED_VALUE"""),1.0)</f>
        <v>1</v>
      </c>
      <c r="LU71">
        <f>IFERROR(__xludf.DUMMYFUNCTION("""COMPUTED_VALUE"""),0.0)</f>
        <v>0</v>
      </c>
      <c r="LV71">
        <f>IFERROR(__xludf.DUMMYFUNCTION("""COMPUTED_VALUE"""),0.0)</f>
        <v>0</v>
      </c>
      <c r="LW71">
        <f>IFERROR(__xludf.DUMMYFUNCTION("""COMPUTED_VALUE"""),0.0)</f>
        <v>0</v>
      </c>
      <c r="LX71">
        <f>IFERROR(__xludf.DUMMYFUNCTION("""COMPUTED_VALUE"""),0.0)</f>
        <v>0</v>
      </c>
      <c r="LY71">
        <f>IFERROR(__xludf.DUMMYFUNCTION("""COMPUTED_VALUE"""),0.0)</f>
        <v>0</v>
      </c>
      <c r="LZ71">
        <f>IFERROR(__xludf.DUMMYFUNCTION("""COMPUTED_VALUE"""),0.0)</f>
        <v>0</v>
      </c>
      <c r="MA71">
        <f>IFERROR(__xludf.DUMMYFUNCTION("""COMPUTED_VALUE"""),0.0)</f>
        <v>0</v>
      </c>
      <c r="MB71">
        <f>IFERROR(__xludf.DUMMYFUNCTION("""COMPUTED_VALUE"""),0.0)</f>
        <v>0</v>
      </c>
      <c r="MC71">
        <f>IFERROR(__xludf.DUMMYFUNCTION("""COMPUTED_VALUE"""),0.0)</f>
        <v>0</v>
      </c>
      <c r="MD71">
        <f>IFERROR(__xludf.DUMMYFUNCTION("""COMPUTED_VALUE"""),0.0)</f>
        <v>0</v>
      </c>
      <c r="ME71">
        <f>IFERROR(__xludf.DUMMYFUNCTION("""COMPUTED_VALUE"""),0.0)</f>
        <v>0</v>
      </c>
      <c r="MF71">
        <f>IFERROR(__xludf.DUMMYFUNCTION("""COMPUTED_VALUE"""),0.0)</f>
        <v>0</v>
      </c>
      <c r="MG71">
        <f>IFERROR(__xludf.DUMMYFUNCTION("""COMPUTED_VALUE"""),0.0)</f>
        <v>0</v>
      </c>
      <c r="MH71">
        <f>IFERROR(__xludf.DUMMYFUNCTION("""COMPUTED_VALUE"""),0.0)</f>
        <v>0</v>
      </c>
      <c r="MI71">
        <f>IFERROR(__xludf.DUMMYFUNCTION("""COMPUTED_VALUE"""),0.0)</f>
        <v>0</v>
      </c>
      <c r="MJ71">
        <f>IFERROR(__xludf.DUMMYFUNCTION("""COMPUTED_VALUE"""),0.0)</f>
        <v>0</v>
      </c>
      <c r="MK71">
        <f>IFERROR(__xludf.DUMMYFUNCTION("""COMPUTED_VALUE"""),0.0)</f>
        <v>0</v>
      </c>
      <c r="ML71">
        <f>IFERROR(__xludf.DUMMYFUNCTION("""COMPUTED_VALUE"""),0.0)</f>
        <v>0</v>
      </c>
      <c r="MM71">
        <f>IFERROR(__xludf.DUMMYFUNCTION("""COMPUTED_VALUE"""),0.0)</f>
        <v>0</v>
      </c>
      <c r="MN71">
        <f>IFERROR(__xludf.DUMMYFUNCTION("""COMPUTED_VALUE"""),0.0)</f>
        <v>0</v>
      </c>
      <c r="MO71">
        <f>IFERROR(__xludf.DUMMYFUNCTION("""COMPUTED_VALUE"""),0.0)</f>
        <v>0</v>
      </c>
      <c r="MP71">
        <f>IFERROR(__xludf.DUMMYFUNCTION("""COMPUTED_VALUE"""),0.0)</f>
        <v>0</v>
      </c>
      <c r="MQ71">
        <f>IFERROR(__xludf.DUMMYFUNCTION("""COMPUTED_VALUE"""),0.0)</f>
        <v>0</v>
      </c>
      <c r="MR71">
        <f>IFERROR(__xludf.DUMMYFUNCTION("""COMPUTED_VALUE"""),0.0)</f>
        <v>0</v>
      </c>
      <c r="MS71">
        <f>IFERROR(__xludf.DUMMYFUNCTION("""COMPUTED_VALUE"""),0.0)</f>
        <v>0</v>
      </c>
      <c r="MT71" t="str">
        <f>IFERROR(__xludf.DUMMYFUNCTION("""COMPUTED_VALUE"""),"x")</f>
        <v>x</v>
      </c>
      <c r="MU71">
        <f>IFERROR(__xludf.DUMMYFUNCTION("""COMPUTED_VALUE"""),0.0)</f>
        <v>0</v>
      </c>
      <c r="MV71">
        <f>IFERROR(__xludf.DUMMYFUNCTION("""COMPUTED_VALUE"""),0.0)</f>
        <v>0</v>
      </c>
      <c r="MW71">
        <f>IFERROR(__xludf.DUMMYFUNCTION("""COMPUTED_VALUE"""),0.0)</f>
        <v>0</v>
      </c>
      <c r="MX71">
        <f>IFERROR(__xludf.DUMMYFUNCTION("""COMPUTED_VALUE"""),0.0)</f>
        <v>0</v>
      </c>
      <c r="MY71">
        <f>IFERROR(__xludf.DUMMYFUNCTION("""COMPUTED_VALUE"""),0.0)</f>
        <v>0</v>
      </c>
      <c r="MZ71">
        <f>IFERROR(__xludf.DUMMYFUNCTION("""COMPUTED_VALUE"""),0.0)</f>
        <v>0</v>
      </c>
      <c r="NA71">
        <f>IFERROR(__xludf.DUMMYFUNCTION("""COMPUTED_VALUE"""),0.0)</f>
        <v>0</v>
      </c>
      <c r="NB71">
        <f>IFERROR(__xludf.DUMMYFUNCTION("""COMPUTED_VALUE"""),0.0)</f>
        <v>0</v>
      </c>
      <c r="NC71">
        <f>IFERROR(__xludf.DUMMYFUNCTION("""COMPUTED_VALUE"""),0.0)</f>
        <v>0</v>
      </c>
      <c r="ND71">
        <f>IFERROR(__xludf.DUMMYFUNCTION("""COMPUTED_VALUE"""),0.0)</f>
        <v>0</v>
      </c>
      <c r="NE71">
        <f>IFERROR(__xludf.DUMMYFUNCTION("""COMPUTED_VALUE"""),0.0)</f>
        <v>0</v>
      </c>
      <c r="NF71">
        <f>IFERROR(__xludf.DUMMYFUNCTION("""COMPUTED_VALUE"""),0.0)</f>
        <v>0</v>
      </c>
      <c r="NG71">
        <f>IFERROR(__xludf.DUMMYFUNCTION("""COMPUTED_VALUE"""),0.0)</f>
        <v>0</v>
      </c>
      <c r="NH71">
        <f>IFERROR(__xludf.DUMMYFUNCTION("""COMPUTED_VALUE"""),0.0)</f>
        <v>0</v>
      </c>
      <c r="NI71">
        <f>IFERROR(__xludf.DUMMYFUNCTION("""COMPUTED_VALUE"""),0.0)</f>
        <v>0</v>
      </c>
      <c r="NJ71">
        <f>IFERROR(__xludf.DUMMYFUNCTION("""COMPUTED_VALUE"""),0.0)</f>
        <v>0</v>
      </c>
      <c r="NK71">
        <f>IFERROR(__xludf.DUMMYFUNCTION("""COMPUTED_VALUE"""),0.0)</f>
        <v>0</v>
      </c>
      <c r="NL71">
        <f>IFERROR(__xludf.DUMMYFUNCTION("""COMPUTED_VALUE"""),0.0)</f>
        <v>0</v>
      </c>
      <c r="NM71">
        <f>IFERROR(__xludf.DUMMYFUNCTION("""COMPUTED_VALUE"""),0.0)</f>
        <v>0</v>
      </c>
      <c r="NN71">
        <f>IFERROR(__xludf.DUMMYFUNCTION("""COMPUTED_VALUE"""),0.0)</f>
        <v>0</v>
      </c>
      <c r="NO71">
        <f>IFERROR(__xludf.DUMMYFUNCTION("""COMPUTED_VALUE"""),0.0)</f>
        <v>0</v>
      </c>
      <c r="NP71">
        <f>IFERROR(__xludf.DUMMYFUNCTION("""COMPUTED_VALUE"""),0.0)</f>
        <v>0</v>
      </c>
      <c r="NQ71">
        <f>IFERROR(__xludf.DUMMYFUNCTION("""COMPUTED_VALUE"""),0.0)</f>
        <v>0</v>
      </c>
      <c r="NR71">
        <f>IFERROR(__xludf.DUMMYFUNCTION("""COMPUTED_VALUE"""),0.0)</f>
        <v>0</v>
      </c>
    </row>
    <row r="72" ht="15.75" customHeight="1">
      <c r="A72">
        <f>IFERROR(__xludf.DUMMYFUNCTION("""COMPUTED_VALUE"""),71.0)</f>
        <v>71</v>
      </c>
      <c r="B72" t="str">
        <f>IFERROR(__xludf.DUMMYFUNCTION("""COMPUTED_VALUE"""),"Aleksandar01")</f>
        <v>Aleksandar01</v>
      </c>
      <c r="C72" t="str">
        <f>IFERROR(__xludf.DUMMYFUNCTION("""COMPUTED_VALUE"""),"Aleksandar")</f>
        <v>Aleksandar</v>
      </c>
      <c r="D72" t="str">
        <f>IFERROR(__xludf.DUMMYFUNCTION("""COMPUTED_VALUE"""),"Cvetković")</f>
        <v>Cvetković</v>
      </c>
      <c r="E72">
        <f>IFERROR(__xludf.DUMMYFUNCTION("""COMPUTED_VALUE"""),100.0)</f>
        <v>100</v>
      </c>
      <c r="F72" t="str">
        <f>IFERROR(__xludf.DUMMYFUNCTION("""COMPUTED_VALUE"""),"ODOBREN")</f>
        <v>ODOBREN</v>
      </c>
      <c r="G72" t="str">
        <f>IFERROR(__xludf.DUMMYFUNCTION("""COMPUTED_VALUE"""),"Niš")</f>
        <v>Niš</v>
      </c>
      <c r="H72" t="str">
        <f>IFERROR(__xludf.DUMMYFUNCTION("""COMPUTED_VALUE"""),"Gimnazija Bora Stanković")</f>
        <v>Gimnazija Bora Stanković</v>
      </c>
      <c r="I72" t="str">
        <f>IFERROR(__xludf.DUMMYFUNCTION("""COMPUTED_VALUE"""),"IV")</f>
        <v>IV</v>
      </c>
      <c r="J72" t="str">
        <f>IFERROR(__xludf.DUMMYFUNCTION("""COMPUTED_VALUE"""),"A")</f>
        <v>A</v>
      </c>
      <c r="K72" t="str">
        <f>IFERROR(__xludf.DUMMYFUNCTION("""COMPUTED_VALUE"""),"Vladan Mihajlović / Ivan Stošić")</f>
        <v>Vladan Mihajlović / Ivan Stošić</v>
      </c>
      <c r="L72" t="str">
        <f>IFERROR(__xludf.DUMMYFUNCTION("""COMPUTED_VALUE"""),"x")</f>
        <v>x</v>
      </c>
      <c r="M72" t="str">
        <f>IFERROR(__xludf.DUMMYFUNCTION("""COMPUTED_VALUE"""),"-")</f>
        <v>-</v>
      </c>
      <c r="N72" t="str">
        <f>IFERROR(__xludf.DUMMYFUNCTION("""COMPUTED_VALUE"""),"-")</f>
        <v>-</v>
      </c>
      <c r="O72" t="str">
        <f>IFERROR(__xludf.DUMMYFUNCTION("""COMPUTED_VALUE"""),"-")</f>
        <v>-</v>
      </c>
      <c r="P72">
        <f>IFERROR(__xludf.DUMMYFUNCTION("""COMPUTED_VALUE"""),100.0)</f>
        <v>100</v>
      </c>
      <c r="Q72" t="str">
        <f>IFERROR(__xludf.DUMMYFUNCTION("""COMPUTED_VALUE"""),"-")</f>
        <v>-</v>
      </c>
      <c r="R72">
        <f>IFERROR(__xludf.DUMMYFUNCTION("""COMPUTED_VALUE"""),0.0)</f>
        <v>0</v>
      </c>
      <c r="S72" t="str">
        <f>IFERROR(__xludf.DUMMYFUNCTION("""COMPUTED_VALUE"""),"x")</f>
        <v>x</v>
      </c>
      <c r="T72" t="str">
        <f>IFERROR(__xludf.DUMMYFUNCTION("""COMPUTED_VALUE"""),"x")</f>
        <v>x</v>
      </c>
      <c r="U72" t="str">
        <f>IFERROR(__xludf.DUMMYFUNCTION("""COMPUTED_VALUE"""),"-")</f>
        <v>-</v>
      </c>
      <c r="V72" t="str">
        <f>IFERROR(__xludf.DUMMYFUNCTION("""COMPUTED_VALUE"""),"-")</f>
        <v>-</v>
      </c>
      <c r="W72" t="str">
        <f>IFERROR(__xludf.DUMMYFUNCTION("""COMPUTED_VALUE"""),"-")</f>
        <v>-</v>
      </c>
      <c r="X72" t="str">
        <f>IFERROR(__xludf.DUMMYFUNCTION("""COMPUTED_VALUE"""),"-")</f>
        <v>-</v>
      </c>
      <c r="Y72" t="str">
        <f>IFERROR(__xludf.DUMMYFUNCTION("""COMPUTED_VALUE"""),"-")</f>
        <v>-</v>
      </c>
      <c r="Z72" t="str">
        <f>IFERROR(__xludf.DUMMYFUNCTION("""COMPUTED_VALUE"""),"-")</f>
        <v>-</v>
      </c>
      <c r="AA72" t="str">
        <f>IFERROR(__xludf.DUMMYFUNCTION("""COMPUTED_VALUE"""),"-")</f>
        <v>-</v>
      </c>
      <c r="AB72" t="str">
        <f>IFERROR(__xludf.DUMMYFUNCTION("""COMPUTED_VALUE"""),"-")</f>
        <v>-</v>
      </c>
      <c r="AC72" t="str">
        <f>IFERROR(__xludf.DUMMYFUNCTION("""COMPUTED_VALUE"""),"-")</f>
        <v>-</v>
      </c>
      <c r="AD72" t="str">
        <f>IFERROR(__xludf.DUMMYFUNCTION("""COMPUTED_VALUE"""),"-")</f>
        <v>-</v>
      </c>
      <c r="AE72" t="str">
        <f>IFERROR(__xludf.DUMMYFUNCTION("""COMPUTED_VALUE"""),"-")</f>
        <v>-</v>
      </c>
      <c r="AF72" t="str">
        <f>IFERROR(__xludf.DUMMYFUNCTION("""COMPUTED_VALUE"""),"-")</f>
        <v>-</v>
      </c>
      <c r="AG72" t="str">
        <f>IFERROR(__xludf.DUMMYFUNCTION("""COMPUTED_VALUE"""),"-")</f>
        <v>-</v>
      </c>
      <c r="AH72" t="str">
        <f>IFERROR(__xludf.DUMMYFUNCTION("""COMPUTED_VALUE"""),"-")</f>
        <v>-</v>
      </c>
      <c r="AI72" t="str">
        <f>IFERROR(__xludf.DUMMYFUNCTION("""COMPUTED_VALUE"""),"-")</f>
        <v>-</v>
      </c>
      <c r="AJ72" t="str">
        <f>IFERROR(__xludf.DUMMYFUNCTION("""COMPUTED_VALUE"""),"-")</f>
        <v>-</v>
      </c>
      <c r="AK72" t="str">
        <f>IFERROR(__xludf.DUMMYFUNCTION("""COMPUTED_VALUE"""),"-")</f>
        <v>-</v>
      </c>
      <c r="AL72" t="str">
        <f>IFERROR(__xludf.DUMMYFUNCTION("""COMPUTED_VALUE"""),"-")</f>
        <v>-</v>
      </c>
      <c r="AM72" t="str">
        <f>IFERROR(__xludf.DUMMYFUNCTION("""COMPUTED_VALUE"""),"-")</f>
        <v>-</v>
      </c>
      <c r="AN72" t="str">
        <f>IFERROR(__xludf.DUMMYFUNCTION("""COMPUTED_VALUE"""),"-")</f>
        <v>-</v>
      </c>
      <c r="AO72" t="str">
        <f>IFERROR(__xludf.DUMMYFUNCTION("""COMPUTED_VALUE"""),"-")</f>
        <v>-</v>
      </c>
      <c r="AP72" t="str">
        <f>IFERROR(__xludf.DUMMYFUNCTION("""COMPUTED_VALUE"""),"-")</f>
        <v>-</v>
      </c>
      <c r="AQ72" t="str">
        <f>IFERROR(__xludf.DUMMYFUNCTION("""COMPUTED_VALUE"""),"-")</f>
        <v>-</v>
      </c>
      <c r="AR72" t="str">
        <f>IFERROR(__xludf.DUMMYFUNCTION("""COMPUTED_VALUE"""),"-")</f>
        <v>-</v>
      </c>
      <c r="AS72" t="str">
        <f>IFERROR(__xludf.DUMMYFUNCTION("""COMPUTED_VALUE"""),"-")</f>
        <v>-</v>
      </c>
      <c r="AT72" t="str">
        <f>IFERROR(__xludf.DUMMYFUNCTION("""COMPUTED_VALUE"""),"-")</f>
        <v>-</v>
      </c>
      <c r="AU72" t="str">
        <f>IFERROR(__xludf.DUMMYFUNCTION("""COMPUTED_VALUE"""),"-")</f>
        <v>-</v>
      </c>
      <c r="AV72" t="str">
        <f>IFERROR(__xludf.DUMMYFUNCTION("""COMPUTED_VALUE"""),"-")</f>
        <v>-</v>
      </c>
      <c r="AW72" t="str">
        <f>IFERROR(__xludf.DUMMYFUNCTION("""COMPUTED_VALUE"""),"-")</f>
        <v>-</v>
      </c>
      <c r="AX72" t="str">
        <f>IFERROR(__xludf.DUMMYFUNCTION("""COMPUTED_VALUE"""),"-")</f>
        <v>-</v>
      </c>
      <c r="AY72" t="str">
        <f>IFERROR(__xludf.DUMMYFUNCTION("""COMPUTED_VALUE"""),"-")</f>
        <v>-</v>
      </c>
      <c r="AZ72" t="str">
        <f>IFERROR(__xludf.DUMMYFUNCTION("""COMPUTED_VALUE"""),"-")</f>
        <v>-</v>
      </c>
      <c r="BA72" t="str">
        <f>IFERROR(__xludf.DUMMYFUNCTION("""COMPUTED_VALUE"""),"-")</f>
        <v>-</v>
      </c>
      <c r="BB72" t="str">
        <f>IFERROR(__xludf.DUMMYFUNCTION("""COMPUTED_VALUE"""),"-")</f>
        <v>-</v>
      </c>
      <c r="BC72" t="str">
        <f>IFERROR(__xludf.DUMMYFUNCTION("""COMPUTED_VALUE"""),"-")</f>
        <v>-</v>
      </c>
      <c r="BD72" t="str">
        <f>IFERROR(__xludf.DUMMYFUNCTION("""COMPUTED_VALUE"""),"-")</f>
        <v>-</v>
      </c>
      <c r="BE72" t="str">
        <f>IFERROR(__xludf.DUMMYFUNCTION("""COMPUTED_VALUE"""),"-")</f>
        <v>-</v>
      </c>
      <c r="BF72" t="str">
        <f>IFERROR(__xludf.DUMMYFUNCTION("""COMPUTED_VALUE"""),"-")</f>
        <v>-</v>
      </c>
      <c r="BG72" t="str">
        <f>IFERROR(__xludf.DUMMYFUNCTION("""COMPUTED_VALUE"""),"-")</f>
        <v>-</v>
      </c>
      <c r="BH72" t="str">
        <f>IFERROR(__xludf.DUMMYFUNCTION("""COMPUTED_VALUE"""),"-")</f>
        <v>-</v>
      </c>
      <c r="BI72" t="str">
        <f>IFERROR(__xludf.DUMMYFUNCTION("""COMPUTED_VALUE"""),"-")</f>
        <v>-</v>
      </c>
      <c r="BJ72" t="str">
        <f>IFERROR(__xludf.DUMMYFUNCTION("""COMPUTED_VALUE"""),"-")</f>
        <v>-</v>
      </c>
      <c r="BK72" t="str">
        <f>IFERROR(__xludf.DUMMYFUNCTION("""COMPUTED_VALUE"""),"x")</f>
        <v>x</v>
      </c>
      <c r="BL72" t="str">
        <f>IFERROR(__xludf.DUMMYFUNCTION("""COMPUTED_VALUE"""),"-")</f>
        <v>-</v>
      </c>
      <c r="BM72" t="str">
        <f>IFERROR(__xludf.DUMMYFUNCTION("""COMPUTED_VALUE"""),"-")</f>
        <v>-</v>
      </c>
      <c r="BN72" t="str">
        <f>IFERROR(__xludf.DUMMYFUNCTION("""COMPUTED_VALUE"""),"-")</f>
        <v>-</v>
      </c>
      <c r="BO72" t="str">
        <f>IFERROR(__xludf.DUMMYFUNCTION("""COMPUTED_VALUE"""),"-")</f>
        <v>-</v>
      </c>
      <c r="BP72" t="str">
        <f>IFERROR(__xludf.DUMMYFUNCTION("""COMPUTED_VALUE"""),"-")</f>
        <v>-</v>
      </c>
      <c r="BQ72" t="str">
        <f>IFERROR(__xludf.DUMMYFUNCTION("""COMPUTED_VALUE"""),"-")</f>
        <v>-</v>
      </c>
      <c r="BR72" t="str">
        <f>IFERROR(__xludf.DUMMYFUNCTION("""COMPUTED_VALUE"""),"-")</f>
        <v>-</v>
      </c>
      <c r="BS72" t="str">
        <f>IFERROR(__xludf.DUMMYFUNCTION("""COMPUTED_VALUE"""),"-")</f>
        <v>-</v>
      </c>
      <c r="BT72" t="str">
        <f>IFERROR(__xludf.DUMMYFUNCTION("""COMPUTED_VALUE"""),"-")</f>
        <v>-</v>
      </c>
      <c r="BU72" t="str">
        <f>IFERROR(__xludf.DUMMYFUNCTION("""COMPUTED_VALUE"""),"-")</f>
        <v>-</v>
      </c>
      <c r="BV72" t="str">
        <f>IFERROR(__xludf.DUMMYFUNCTION("""COMPUTED_VALUE"""),"-")</f>
        <v>-</v>
      </c>
      <c r="BW72" t="str">
        <f>IFERROR(__xludf.DUMMYFUNCTION("""COMPUTED_VALUE"""),"-")</f>
        <v>-</v>
      </c>
      <c r="BX72" t="str">
        <f>IFERROR(__xludf.DUMMYFUNCTION("""COMPUTED_VALUE"""),"-")</f>
        <v>-</v>
      </c>
      <c r="BY72" t="str">
        <f>IFERROR(__xludf.DUMMYFUNCTION("""COMPUTED_VALUE"""),"-")</f>
        <v>-</v>
      </c>
      <c r="BZ72" t="str">
        <f>IFERROR(__xludf.DUMMYFUNCTION("""COMPUTED_VALUE"""),"-")</f>
        <v>-</v>
      </c>
      <c r="CA72" t="str">
        <f>IFERROR(__xludf.DUMMYFUNCTION("""COMPUTED_VALUE"""),"-")</f>
        <v>-</v>
      </c>
      <c r="CB72" t="str">
        <f>IFERROR(__xludf.DUMMYFUNCTION("""COMPUTED_VALUE"""),"-")</f>
        <v>-</v>
      </c>
      <c r="CC72" t="str">
        <f>IFERROR(__xludf.DUMMYFUNCTION("""COMPUTED_VALUE"""),"-")</f>
        <v>-</v>
      </c>
      <c r="CD72" t="str">
        <f>IFERROR(__xludf.DUMMYFUNCTION("""COMPUTED_VALUE"""),"-")</f>
        <v>-</v>
      </c>
      <c r="CE72" t="str">
        <f>IFERROR(__xludf.DUMMYFUNCTION("""COMPUTED_VALUE"""),"-")</f>
        <v>-</v>
      </c>
      <c r="CF72" t="str">
        <f>IFERROR(__xludf.DUMMYFUNCTION("""COMPUTED_VALUE"""),"-")</f>
        <v>-</v>
      </c>
      <c r="CG72" t="str">
        <f>IFERROR(__xludf.DUMMYFUNCTION("""COMPUTED_VALUE"""),"-")</f>
        <v>-</v>
      </c>
      <c r="CH72" t="str">
        <f>IFERROR(__xludf.DUMMYFUNCTION("""COMPUTED_VALUE"""),"-")</f>
        <v>-</v>
      </c>
      <c r="CI72" t="str">
        <f>IFERROR(__xludf.DUMMYFUNCTION("""COMPUTED_VALUE"""),"-")</f>
        <v>-</v>
      </c>
      <c r="CJ72" t="str">
        <f>IFERROR(__xludf.DUMMYFUNCTION("""COMPUTED_VALUE"""),"-")</f>
        <v>-</v>
      </c>
      <c r="CK72" t="str">
        <f>IFERROR(__xludf.DUMMYFUNCTION("""COMPUTED_VALUE"""),"-")</f>
        <v>-</v>
      </c>
      <c r="CL72" t="str">
        <f>IFERROR(__xludf.DUMMYFUNCTION("""COMPUTED_VALUE"""),"-")</f>
        <v>-</v>
      </c>
      <c r="CM72" t="str">
        <f>IFERROR(__xludf.DUMMYFUNCTION("""COMPUTED_VALUE"""),"-")</f>
        <v>-</v>
      </c>
      <c r="CN72" t="str">
        <f>IFERROR(__xludf.DUMMYFUNCTION("""COMPUTED_VALUE"""),"-")</f>
        <v>-</v>
      </c>
      <c r="CO72" t="str">
        <f>IFERROR(__xludf.DUMMYFUNCTION("""COMPUTED_VALUE"""),"-")</f>
        <v>-</v>
      </c>
      <c r="CP72" t="str">
        <f>IFERROR(__xludf.DUMMYFUNCTION("""COMPUTED_VALUE"""),"-")</f>
        <v>-</v>
      </c>
      <c r="CQ72" t="str">
        <f>IFERROR(__xludf.DUMMYFUNCTION("""COMPUTED_VALUE"""),"-")</f>
        <v>-</v>
      </c>
      <c r="CR72" t="str">
        <f>IFERROR(__xludf.DUMMYFUNCTION("""COMPUTED_VALUE"""),"-")</f>
        <v>-</v>
      </c>
      <c r="CS72" t="str">
        <f>IFERROR(__xludf.DUMMYFUNCTION("""COMPUTED_VALUE"""),"x")</f>
        <v>x</v>
      </c>
      <c r="CT72" t="str">
        <f>IFERROR(__xludf.DUMMYFUNCTION("""COMPUTED_VALUE"""),"-")</f>
        <v>-</v>
      </c>
      <c r="CU72" t="str">
        <f>IFERROR(__xludf.DUMMYFUNCTION("""COMPUTED_VALUE"""),"-")</f>
        <v>-</v>
      </c>
      <c r="CV72" t="str">
        <f>IFERROR(__xludf.DUMMYFUNCTION("""COMPUTED_VALUE"""),"-")</f>
        <v>-</v>
      </c>
      <c r="CW72" t="str">
        <f>IFERROR(__xludf.DUMMYFUNCTION("""COMPUTED_VALUE"""),"-")</f>
        <v>-</v>
      </c>
      <c r="CX72" t="str">
        <f>IFERROR(__xludf.DUMMYFUNCTION("""COMPUTED_VALUE"""),"-")</f>
        <v>-</v>
      </c>
      <c r="CY72" t="str">
        <f>IFERROR(__xludf.DUMMYFUNCTION("""COMPUTED_VALUE"""),"-")</f>
        <v>-</v>
      </c>
      <c r="CZ72" t="str">
        <f>IFERROR(__xludf.DUMMYFUNCTION("""COMPUTED_VALUE"""),"-")</f>
        <v>-</v>
      </c>
      <c r="DA72" t="str">
        <f>IFERROR(__xludf.DUMMYFUNCTION("""COMPUTED_VALUE"""),"-")</f>
        <v>-</v>
      </c>
      <c r="DB72" t="str">
        <f>IFERROR(__xludf.DUMMYFUNCTION("""COMPUTED_VALUE"""),"-")</f>
        <v>-</v>
      </c>
      <c r="DC72" t="str">
        <f>IFERROR(__xludf.DUMMYFUNCTION("""COMPUTED_VALUE"""),"-")</f>
        <v>-</v>
      </c>
      <c r="DD72" t="str">
        <f>IFERROR(__xludf.DUMMYFUNCTION("""COMPUTED_VALUE"""),"-")</f>
        <v>-</v>
      </c>
      <c r="DE72" t="str">
        <f>IFERROR(__xludf.DUMMYFUNCTION("""COMPUTED_VALUE"""),"-")</f>
        <v>-</v>
      </c>
      <c r="DF72" t="str">
        <f>IFERROR(__xludf.DUMMYFUNCTION("""COMPUTED_VALUE"""),"-")</f>
        <v>-</v>
      </c>
      <c r="DG72" t="str">
        <f>IFERROR(__xludf.DUMMYFUNCTION("""COMPUTED_VALUE"""),"-")</f>
        <v>-</v>
      </c>
      <c r="DH72" t="str">
        <f>IFERROR(__xludf.DUMMYFUNCTION("""COMPUTED_VALUE"""),"-")</f>
        <v>-</v>
      </c>
      <c r="DI72" t="str">
        <f>IFERROR(__xludf.DUMMYFUNCTION("""COMPUTED_VALUE"""),"-")</f>
        <v>-</v>
      </c>
      <c r="DJ72" t="str">
        <f>IFERROR(__xludf.DUMMYFUNCTION("""COMPUTED_VALUE"""),"-")</f>
        <v>-</v>
      </c>
      <c r="DK72" t="str">
        <f>IFERROR(__xludf.DUMMYFUNCTION("""COMPUTED_VALUE"""),"-")</f>
        <v>-</v>
      </c>
      <c r="DL72" t="str">
        <f>IFERROR(__xludf.DUMMYFUNCTION("""COMPUTED_VALUE"""),"-")</f>
        <v>-</v>
      </c>
      <c r="DM72" t="str">
        <f>IFERROR(__xludf.DUMMYFUNCTION("""COMPUTED_VALUE"""),"-")</f>
        <v>-</v>
      </c>
      <c r="DN72" t="str">
        <f>IFERROR(__xludf.DUMMYFUNCTION("""COMPUTED_VALUE"""),"-")</f>
        <v>-</v>
      </c>
      <c r="DO72" t="str">
        <f>IFERROR(__xludf.DUMMYFUNCTION("""COMPUTED_VALUE"""),"-")</f>
        <v>-</v>
      </c>
      <c r="DP72" t="str">
        <f>IFERROR(__xludf.DUMMYFUNCTION("""COMPUTED_VALUE"""),"-")</f>
        <v>-</v>
      </c>
      <c r="DQ72" t="str">
        <f>IFERROR(__xludf.DUMMYFUNCTION("""COMPUTED_VALUE"""),"-")</f>
        <v>-</v>
      </c>
      <c r="DR72" t="str">
        <f>IFERROR(__xludf.DUMMYFUNCTION("""COMPUTED_VALUE"""),"-")</f>
        <v>-</v>
      </c>
      <c r="DS72" t="str">
        <f>IFERROR(__xludf.DUMMYFUNCTION("""COMPUTED_VALUE"""),"-")</f>
        <v>-</v>
      </c>
      <c r="DT72" t="str">
        <f>IFERROR(__xludf.DUMMYFUNCTION("""COMPUTED_VALUE"""),"-")</f>
        <v>-</v>
      </c>
      <c r="DU72" t="str">
        <f>IFERROR(__xludf.DUMMYFUNCTION("""COMPUTED_VALUE"""),"-")</f>
        <v>-</v>
      </c>
      <c r="DV72" t="str">
        <f>IFERROR(__xludf.DUMMYFUNCTION("""COMPUTED_VALUE"""),"-")</f>
        <v>-</v>
      </c>
      <c r="DW72" t="str">
        <f>IFERROR(__xludf.DUMMYFUNCTION("""COMPUTED_VALUE"""),"-")</f>
        <v>-</v>
      </c>
      <c r="DX72" t="str">
        <f>IFERROR(__xludf.DUMMYFUNCTION("""COMPUTED_VALUE"""),"-")</f>
        <v>-</v>
      </c>
      <c r="DY72" t="str">
        <f>IFERROR(__xludf.DUMMYFUNCTION("""COMPUTED_VALUE"""),"-")</f>
        <v>-</v>
      </c>
      <c r="DZ72" t="str">
        <f>IFERROR(__xludf.DUMMYFUNCTION("""COMPUTED_VALUE"""),"x")</f>
        <v>x</v>
      </c>
      <c r="EA72" t="str">
        <f>IFERROR(__xludf.DUMMYFUNCTION("""COMPUTED_VALUE"""),"OK")</f>
        <v>OK</v>
      </c>
      <c r="EB72" t="str">
        <f>IFERROR(__xludf.DUMMYFUNCTION("""COMPUTED_VALUE"""),"OK")</f>
        <v>OK</v>
      </c>
      <c r="EC72" t="str">
        <f>IFERROR(__xludf.DUMMYFUNCTION("""COMPUTED_VALUE"""),"OK")</f>
        <v>OK</v>
      </c>
      <c r="ED72" t="str">
        <f>IFERROR(__xludf.DUMMYFUNCTION("""COMPUTED_VALUE"""),"OK")</f>
        <v>OK</v>
      </c>
      <c r="EE72" t="str">
        <f>IFERROR(__xludf.DUMMYFUNCTION("""COMPUTED_VALUE"""),"OK")</f>
        <v>OK</v>
      </c>
      <c r="EF72" t="str">
        <f>IFERROR(__xludf.DUMMYFUNCTION("""COMPUTED_VALUE"""),"OK")</f>
        <v>OK</v>
      </c>
      <c r="EG72" t="str">
        <f>IFERROR(__xludf.DUMMYFUNCTION("""COMPUTED_VALUE"""),"OK")</f>
        <v>OK</v>
      </c>
      <c r="EH72" t="str">
        <f>IFERROR(__xludf.DUMMYFUNCTION("""COMPUTED_VALUE"""),"OK")</f>
        <v>OK</v>
      </c>
      <c r="EI72" t="str">
        <f>IFERROR(__xludf.DUMMYFUNCTION("""COMPUTED_VALUE"""),"OK")</f>
        <v>OK</v>
      </c>
      <c r="EJ72" t="str">
        <f>IFERROR(__xludf.DUMMYFUNCTION("""COMPUTED_VALUE"""),"OK")</f>
        <v>OK</v>
      </c>
      <c r="EK72" t="str">
        <f>IFERROR(__xludf.DUMMYFUNCTION("""COMPUTED_VALUE"""),"OK")</f>
        <v>OK</v>
      </c>
      <c r="EL72" t="str">
        <f>IFERROR(__xludf.DUMMYFUNCTION("""COMPUTED_VALUE"""),"OK")</f>
        <v>OK</v>
      </c>
      <c r="EM72" t="str">
        <f>IFERROR(__xludf.DUMMYFUNCTION("""COMPUTED_VALUE"""),"OK")</f>
        <v>OK</v>
      </c>
      <c r="EN72" t="str">
        <f>IFERROR(__xludf.DUMMYFUNCTION("""COMPUTED_VALUE"""),"OK")</f>
        <v>OK</v>
      </c>
      <c r="EO72" t="str">
        <f>IFERROR(__xludf.DUMMYFUNCTION("""COMPUTED_VALUE"""),"OK")</f>
        <v>OK</v>
      </c>
      <c r="EP72" t="str">
        <f>IFERROR(__xludf.DUMMYFUNCTION("""COMPUTED_VALUE"""),"OK")</f>
        <v>OK</v>
      </c>
      <c r="EQ72" t="str">
        <f>IFERROR(__xludf.DUMMYFUNCTION("""COMPUTED_VALUE"""),"x")</f>
        <v>x</v>
      </c>
      <c r="ER72" t="str">
        <f>IFERROR(__xludf.DUMMYFUNCTION("""COMPUTED_VALUE"""),"-")</f>
        <v>-</v>
      </c>
      <c r="ES72" t="str">
        <f>IFERROR(__xludf.DUMMYFUNCTION("""COMPUTED_VALUE"""),"-")</f>
        <v>-</v>
      </c>
      <c r="ET72" t="str">
        <f>IFERROR(__xludf.DUMMYFUNCTION("""COMPUTED_VALUE"""),"-")</f>
        <v>-</v>
      </c>
      <c r="EU72" t="str">
        <f>IFERROR(__xludf.DUMMYFUNCTION("""COMPUTED_VALUE"""),"-")</f>
        <v>-</v>
      </c>
      <c r="EV72" t="str">
        <f>IFERROR(__xludf.DUMMYFUNCTION("""COMPUTED_VALUE"""),"-")</f>
        <v>-</v>
      </c>
      <c r="EW72" t="str">
        <f>IFERROR(__xludf.DUMMYFUNCTION("""COMPUTED_VALUE"""),"-")</f>
        <v>-</v>
      </c>
      <c r="EX72" t="str">
        <f>IFERROR(__xludf.DUMMYFUNCTION("""COMPUTED_VALUE"""),"-")</f>
        <v>-</v>
      </c>
      <c r="EY72" t="str">
        <f>IFERROR(__xludf.DUMMYFUNCTION("""COMPUTED_VALUE"""),"-")</f>
        <v>-</v>
      </c>
      <c r="EZ72" t="str">
        <f>IFERROR(__xludf.DUMMYFUNCTION("""COMPUTED_VALUE"""),"-")</f>
        <v>-</v>
      </c>
      <c r="FA72" t="str">
        <f>IFERROR(__xludf.DUMMYFUNCTION("""COMPUTED_VALUE"""),"-")</f>
        <v>-</v>
      </c>
      <c r="FB72" t="str">
        <f>IFERROR(__xludf.DUMMYFUNCTION("""COMPUTED_VALUE"""),"-")</f>
        <v>-</v>
      </c>
      <c r="FC72" t="str">
        <f>IFERROR(__xludf.DUMMYFUNCTION("""COMPUTED_VALUE"""),"-")</f>
        <v>-</v>
      </c>
      <c r="FD72" t="str">
        <f>IFERROR(__xludf.DUMMYFUNCTION("""COMPUTED_VALUE"""),"-")</f>
        <v>-</v>
      </c>
      <c r="FE72" t="str">
        <f>IFERROR(__xludf.DUMMYFUNCTION("""COMPUTED_VALUE"""),"-")</f>
        <v>-</v>
      </c>
      <c r="FF72" t="str">
        <f>IFERROR(__xludf.DUMMYFUNCTION("""COMPUTED_VALUE"""),"-")</f>
        <v>-</v>
      </c>
      <c r="FG72" t="str">
        <f>IFERROR(__xludf.DUMMYFUNCTION("""COMPUTED_VALUE"""),"-")</f>
        <v>-</v>
      </c>
      <c r="FH72" t="str">
        <f>IFERROR(__xludf.DUMMYFUNCTION("""COMPUTED_VALUE"""),"-")</f>
        <v>-</v>
      </c>
      <c r="FI72" t="str">
        <f>IFERROR(__xludf.DUMMYFUNCTION("""COMPUTED_VALUE"""),"-")</f>
        <v>-</v>
      </c>
      <c r="FJ72" t="str">
        <f>IFERROR(__xludf.DUMMYFUNCTION("""COMPUTED_VALUE"""),"-")</f>
        <v>-</v>
      </c>
      <c r="FK72" t="str">
        <f>IFERROR(__xludf.DUMMYFUNCTION("""COMPUTED_VALUE"""),"-")</f>
        <v>-</v>
      </c>
      <c r="FL72" t="str">
        <f>IFERROR(__xludf.DUMMYFUNCTION("""COMPUTED_VALUE"""),"-")</f>
        <v>-</v>
      </c>
      <c r="FM72" t="str">
        <f>IFERROR(__xludf.DUMMYFUNCTION("""COMPUTED_VALUE"""),"-")</f>
        <v>-</v>
      </c>
      <c r="FN72" t="str">
        <f>IFERROR(__xludf.DUMMYFUNCTION("""COMPUTED_VALUE"""),"-")</f>
        <v>-</v>
      </c>
      <c r="FO72" t="str">
        <f>IFERROR(__xludf.DUMMYFUNCTION("""COMPUTED_VALUE"""),"-")</f>
        <v>-</v>
      </c>
      <c r="FP72" t="str">
        <f>IFERROR(__xludf.DUMMYFUNCTION("""COMPUTED_VALUE"""),"-")</f>
        <v>-</v>
      </c>
      <c r="FQ72" t="str">
        <f>IFERROR(__xludf.DUMMYFUNCTION("""COMPUTED_VALUE"""),"-")</f>
        <v>-</v>
      </c>
      <c r="FR72" t="str">
        <f>IFERROR(__xludf.DUMMYFUNCTION("""COMPUTED_VALUE"""),"-")</f>
        <v>-</v>
      </c>
      <c r="FS72" t="str">
        <f>IFERROR(__xludf.DUMMYFUNCTION("""COMPUTED_VALUE"""),"-")</f>
        <v>-</v>
      </c>
      <c r="FT72" t="str">
        <f>IFERROR(__xludf.DUMMYFUNCTION("""COMPUTED_VALUE"""),"x")</f>
        <v>x</v>
      </c>
      <c r="FU72" t="str">
        <f>IFERROR(__xludf.DUMMYFUNCTION("""COMPUTED_VALUE"""),"WA")</f>
        <v>WA</v>
      </c>
      <c r="FV72" t="str">
        <f>IFERROR(__xludf.DUMMYFUNCTION("""COMPUTED_VALUE"""),"WA")</f>
        <v>WA</v>
      </c>
      <c r="FW72" t="str">
        <f>IFERROR(__xludf.DUMMYFUNCTION("""COMPUTED_VALUE"""),"TLE")</f>
        <v>TLE</v>
      </c>
      <c r="FX72" t="str">
        <f>IFERROR(__xludf.DUMMYFUNCTION("""COMPUTED_VALUE"""),"TLE")</f>
        <v>TLE</v>
      </c>
      <c r="FY72" t="str">
        <f>IFERROR(__xludf.DUMMYFUNCTION("""COMPUTED_VALUE"""),"TLE")</f>
        <v>TLE</v>
      </c>
      <c r="FZ72" t="str">
        <f>IFERROR(__xludf.DUMMYFUNCTION("""COMPUTED_VALUE"""),"TLE")</f>
        <v>TLE</v>
      </c>
      <c r="GA72" t="str">
        <f>IFERROR(__xludf.DUMMYFUNCTION("""COMPUTED_VALUE"""),"TLE")</f>
        <v>TLE</v>
      </c>
      <c r="GB72" t="str">
        <f>IFERROR(__xludf.DUMMYFUNCTION("""COMPUTED_VALUE"""),"MLE")</f>
        <v>MLE</v>
      </c>
      <c r="GC72" t="str">
        <f>IFERROR(__xludf.DUMMYFUNCTION("""COMPUTED_VALUE"""),"TLE")</f>
        <v>TLE</v>
      </c>
      <c r="GD72" t="str">
        <f>IFERROR(__xludf.DUMMYFUNCTION("""COMPUTED_VALUE"""),"TLE")</f>
        <v>TLE</v>
      </c>
      <c r="GE72" t="str">
        <f>IFERROR(__xludf.DUMMYFUNCTION("""COMPUTED_VALUE"""),"WA")</f>
        <v>WA</v>
      </c>
      <c r="GF72" t="str">
        <f>IFERROR(__xludf.DUMMYFUNCTION("""COMPUTED_VALUE"""),"TLE")</f>
        <v>TLE</v>
      </c>
      <c r="GG72" t="str">
        <f>IFERROR(__xludf.DUMMYFUNCTION("""COMPUTED_VALUE"""),"TLE")</f>
        <v>TLE</v>
      </c>
      <c r="GH72" t="str">
        <f>IFERROR(__xludf.DUMMYFUNCTION("""COMPUTED_VALUE"""),"TLE")</f>
        <v>TLE</v>
      </c>
      <c r="GI72" t="str">
        <f>IFERROR(__xludf.DUMMYFUNCTION("""COMPUTED_VALUE"""),"TLE")</f>
        <v>TLE</v>
      </c>
      <c r="GJ72" t="str">
        <f>IFERROR(__xludf.DUMMYFUNCTION("""COMPUTED_VALUE"""),"MLE")</f>
        <v>MLE</v>
      </c>
      <c r="GK72" t="str">
        <f>IFERROR(__xludf.DUMMYFUNCTION("""COMPUTED_VALUE"""),"TLE")</f>
        <v>TLE</v>
      </c>
      <c r="GL72" t="str">
        <f>IFERROR(__xludf.DUMMYFUNCTION("""COMPUTED_VALUE"""),"TLE")</f>
        <v>TLE</v>
      </c>
      <c r="GM72" t="str">
        <f>IFERROR(__xludf.DUMMYFUNCTION("""COMPUTED_VALUE"""),"TLE")</f>
        <v>TLE</v>
      </c>
      <c r="GN72" t="str">
        <f>IFERROR(__xludf.DUMMYFUNCTION("""COMPUTED_VALUE"""),"TLE")</f>
        <v>TLE</v>
      </c>
      <c r="GO72" t="str">
        <f>IFERROR(__xludf.DUMMYFUNCTION("""COMPUTED_VALUE"""),"TLE")</f>
        <v>TLE</v>
      </c>
      <c r="GP72" t="str">
        <f>IFERROR(__xludf.DUMMYFUNCTION("""COMPUTED_VALUE"""),"TLE")</f>
        <v>TLE</v>
      </c>
      <c r="GQ72" t="str">
        <f>IFERROR(__xludf.DUMMYFUNCTION("""COMPUTED_VALUE"""),"MLE")</f>
        <v>MLE</v>
      </c>
      <c r="GR72" t="str">
        <f>IFERROR(__xludf.DUMMYFUNCTION("""COMPUTED_VALUE"""),"TLE")</f>
        <v>TLE</v>
      </c>
      <c r="GS72" t="str">
        <f>IFERROR(__xludf.DUMMYFUNCTION("""COMPUTED_VALUE"""),"x")</f>
        <v>x</v>
      </c>
      <c r="GT72" t="str">
        <f>IFERROR(__xludf.DUMMYFUNCTION("""COMPUTED_VALUE"""),"x")</f>
        <v>x</v>
      </c>
      <c r="GU72">
        <f>IFERROR(__xludf.DUMMYFUNCTION("""COMPUTED_VALUE"""),0.0)</f>
        <v>0</v>
      </c>
      <c r="GV72">
        <f>IFERROR(__xludf.DUMMYFUNCTION("""COMPUTED_VALUE"""),0.0)</f>
        <v>0</v>
      </c>
      <c r="GW72">
        <f>IFERROR(__xludf.DUMMYFUNCTION("""COMPUTED_VALUE"""),0.0)</f>
        <v>0</v>
      </c>
      <c r="GX72">
        <f>IFERROR(__xludf.DUMMYFUNCTION("""COMPUTED_VALUE"""),0.0)</f>
        <v>0</v>
      </c>
      <c r="GY72">
        <f>IFERROR(__xludf.DUMMYFUNCTION("""COMPUTED_VALUE"""),0.0)</f>
        <v>0</v>
      </c>
      <c r="GZ72">
        <f>IFERROR(__xludf.DUMMYFUNCTION("""COMPUTED_VALUE"""),0.0)</f>
        <v>0</v>
      </c>
      <c r="HA72">
        <f>IFERROR(__xludf.DUMMYFUNCTION("""COMPUTED_VALUE"""),0.0)</f>
        <v>0</v>
      </c>
      <c r="HB72">
        <f>IFERROR(__xludf.DUMMYFUNCTION("""COMPUTED_VALUE"""),0.0)</f>
        <v>0</v>
      </c>
      <c r="HC72">
        <f>IFERROR(__xludf.DUMMYFUNCTION("""COMPUTED_VALUE"""),0.0)</f>
        <v>0</v>
      </c>
      <c r="HD72">
        <f>IFERROR(__xludf.DUMMYFUNCTION("""COMPUTED_VALUE"""),0.0)</f>
        <v>0</v>
      </c>
      <c r="HE72">
        <f>IFERROR(__xludf.DUMMYFUNCTION("""COMPUTED_VALUE"""),0.0)</f>
        <v>0</v>
      </c>
      <c r="HF72">
        <f>IFERROR(__xludf.DUMMYFUNCTION("""COMPUTED_VALUE"""),0.0)</f>
        <v>0</v>
      </c>
      <c r="HG72">
        <f>IFERROR(__xludf.DUMMYFUNCTION("""COMPUTED_VALUE"""),0.0)</f>
        <v>0</v>
      </c>
      <c r="HH72">
        <f>IFERROR(__xludf.DUMMYFUNCTION("""COMPUTED_VALUE"""),0.0)</f>
        <v>0</v>
      </c>
      <c r="HI72">
        <f>IFERROR(__xludf.DUMMYFUNCTION("""COMPUTED_VALUE"""),0.0)</f>
        <v>0</v>
      </c>
      <c r="HJ72">
        <f>IFERROR(__xludf.DUMMYFUNCTION("""COMPUTED_VALUE"""),0.0)</f>
        <v>0</v>
      </c>
      <c r="HK72">
        <f>IFERROR(__xludf.DUMMYFUNCTION("""COMPUTED_VALUE"""),0.0)</f>
        <v>0</v>
      </c>
      <c r="HL72">
        <f>IFERROR(__xludf.DUMMYFUNCTION("""COMPUTED_VALUE"""),0.0)</f>
        <v>0</v>
      </c>
      <c r="HM72">
        <f>IFERROR(__xludf.DUMMYFUNCTION("""COMPUTED_VALUE"""),0.0)</f>
        <v>0</v>
      </c>
      <c r="HN72">
        <f>IFERROR(__xludf.DUMMYFUNCTION("""COMPUTED_VALUE"""),0.0)</f>
        <v>0</v>
      </c>
      <c r="HO72">
        <f>IFERROR(__xludf.DUMMYFUNCTION("""COMPUTED_VALUE"""),0.0)</f>
        <v>0</v>
      </c>
      <c r="HP72">
        <f>IFERROR(__xludf.DUMMYFUNCTION("""COMPUTED_VALUE"""),0.0)</f>
        <v>0</v>
      </c>
      <c r="HQ72">
        <f>IFERROR(__xludf.DUMMYFUNCTION("""COMPUTED_VALUE"""),0.0)</f>
        <v>0</v>
      </c>
      <c r="HR72">
        <f>IFERROR(__xludf.DUMMYFUNCTION("""COMPUTED_VALUE"""),0.0)</f>
        <v>0</v>
      </c>
      <c r="HS72">
        <f>IFERROR(__xludf.DUMMYFUNCTION("""COMPUTED_VALUE"""),0.0)</f>
        <v>0</v>
      </c>
      <c r="HT72">
        <f>IFERROR(__xludf.DUMMYFUNCTION("""COMPUTED_VALUE"""),0.0)</f>
        <v>0</v>
      </c>
      <c r="HU72">
        <f>IFERROR(__xludf.DUMMYFUNCTION("""COMPUTED_VALUE"""),0.0)</f>
        <v>0</v>
      </c>
      <c r="HV72">
        <f>IFERROR(__xludf.DUMMYFUNCTION("""COMPUTED_VALUE"""),0.0)</f>
        <v>0</v>
      </c>
      <c r="HW72">
        <f>IFERROR(__xludf.DUMMYFUNCTION("""COMPUTED_VALUE"""),0.0)</f>
        <v>0</v>
      </c>
      <c r="HX72">
        <f>IFERROR(__xludf.DUMMYFUNCTION("""COMPUTED_VALUE"""),0.0)</f>
        <v>0</v>
      </c>
      <c r="HY72">
        <f>IFERROR(__xludf.DUMMYFUNCTION("""COMPUTED_VALUE"""),0.0)</f>
        <v>0</v>
      </c>
      <c r="HZ72">
        <f>IFERROR(__xludf.DUMMYFUNCTION("""COMPUTED_VALUE"""),0.0)</f>
        <v>0</v>
      </c>
      <c r="IA72">
        <f>IFERROR(__xludf.DUMMYFUNCTION("""COMPUTED_VALUE"""),0.0)</f>
        <v>0</v>
      </c>
      <c r="IB72">
        <f>IFERROR(__xludf.DUMMYFUNCTION("""COMPUTED_VALUE"""),0.0)</f>
        <v>0</v>
      </c>
      <c r="IC72">
        <f>IFERROR(__xludf.DUMMYFUNCTION("""COMPUTED_VALUE"""),0.0)</f>
        <v>0</v>
      </c>
      <c r="ID72">
        <f>IFERROR(__xludf.DUMMYFUNCTION("""COMPUTED_VALUE"""),0.0)</f>
        <v>0</v>
      </c>
      <c r="IE72">
        <f>IFERROR(__xludf.DUMMYFUNCTION("""COMPUTED_VALUE"""),0.0)</f>
        <v>0</v>
      </c>
      <c r="IF72">
        <f>IFERROR(__xludf.DUMMYFUNCTION("""COMPUTED_VALUE"""),0.0)</f>
        <v>0</v>
      </c>
      <c r="IG72">
        <f>IFERROR(__xludf.DUMMYFUNCTION("""COMPUTED_VALUE"""),0.0)</f>
        <v>0</v>
      </c>
      <c r="IH72">
        <f>IFERROR(__xludf.DUMMYFUNCTION("""COMPUTED_VALUE"""),0.0)</f>
        <v>0</v>
      </c>
      <c r="II72">
        <f>IFERROR(__xludf.DUMMYFUNCTION("""COMPUTED_VALUE"""),0.0)</f>
        <v>0</v>
      </c>
      <c r="IJ72">
        <f>IFERROR(__xludf.DUMMYFUNCTION("""COMPUTED_VALUE"""),0.0)</f>
        <v>0</v>
      </c>
      <c r="IK72" t="str">
        <f>IFERROR(__xludf.DUMMYFUNCTION("""COMPUTED_VALUE"""),"x")</f>
        <v>x</v>
      </c>
      <c r="IL72">
        <f>IFERROR(__xludf.DUMMYFUNCTION("""COMPUTED_VALUE"""),0.0)</f>
        <v>0</v>
      </c>
      <c r="IM72">
        <f>IFERROR(__xludf.DUMMYFUNCTION("""COMPUTED_VALUE"""),0.0)</f>
        <v>0</v>
      </c>
      <c r="IN72">
        <f>IFERROR(__xludf.DUMMYFUNCTION("""COMPUTED_VALUE"""),0.0)</f>
        <v>0</v>
      </c>
      <c r="IO72">
        <f>IFERROR(__xludf.DUMMYFUNCTION("""COMPUTED_VALUE"""),0.0)</f>
        <v>0</v>
      </c>
      <c r="IP72">
        <f>IFERROR(__xludf.DUMMYFUNCTION("""COMPUTED_VALUE"""),0.0)</f>
        <v>0</v>
      </c>
      <c r="IQ72">
        <f>IFERROR(__xludf.DUMMYFUNCTION("""COMPUTED_VALUE"""),0.0)</f>
        <v>0</v>
      </c>
      <c r="IR72">
        <f>IFERROR(__xludf.DUMMYFUNCTION("""COMPUTED_VALUE"""),0.0)</f>
        <v>0</v>
      </c>
      <c r="IS72">
        <f>IFERROR(__xludf.DUMMYFUNCTION("""COMPUTED_VALUE"""),0.0)</f>
        <v>0</v>
      </c>
      <c r="IT72">
        <f>IFERROR(__xludf.DUMMYFUNCTION("""COMPUTED_VALUE"""),0.0)</f>
        <v>0</v>
      </c>
      <c r="IU72">
        <f>IFERROR(__xludf.DUMMYFUNCTION("""COMPUTED_VALUE"""),0.0)</f>
        <v>0</v>
      </c>
      <c r="IV72">
        <f>IFERROR(__xludf.DUMMYFUNCTION("""COMPUTED_VALUE"""),0.0)</f>
        <v>0</v>
      </c>
      <c r="IW72">
        <f>IFERROR(__xludf.DUMMYFUNCTION("""COMPUTED_VALUE"""),0.0)</f>
        <v>0</v>
      </c>
      <c r="IX72">
        <f>IFERROR(__xludf.DUMMYFUNCTION("""COMPUTED_VALUE"""),0.0)</f>
        <v>0</v>
      </c>
      <c r="IY72">
        <f>IFERROR(__xludf.DUMMYFUNCTION("""COMPUTED_VALUE"""),0.0)</f>
        <v>0</v>
      </c>
      <c r="IZ72">
        <f>IFERROR(__xludf.DUMMYFUNCTION("""COMPUTED_VALUE"""),0.0)</f>
        <v>0</v>
      </c>
      <c r="JA72">
        <f>IFERROR(__xludf.DUMMYFUNCTION("""COMPUTED_VALUE"""),0.0)</f>
        <v>0</v>
      </c>
      <c r="JB72">
        <f>IFERROR(__xludf.DUMMYFUNCTION("""COMPUTED_VALUE"""),0.0)</f>
        <v>0</v>
      </c>
      <c r="JC72">
        <f>IFERROR(__xludf.DUMMYFUNCTION("""COMPUTED_VALUE"""),0.0)</f>
        <v>0</v>
      </c>
      <c r="JD72">
        <f>IFERROR(__xludf.DUMMYFUNCTION("""COMPUTED_VALUE"""),0.0)</f>
        <v>0</v>
      </c>
      <c r="JE72">
        <f>IFERROR(__xludf.DUMMYFUNCTION("""COMPUTED_VALUE"""),0.0)</f>
        <v>0</v>
      </c>
      <c r="JF72">
        <f>IFERROR(__xludf.DUMMYFUNCTION("""COMPUTED_VALUE"""),0.0)</f>
        <v>0</v>
      </c>
      <c r="JG72">
        <f>IFERROR(__xludf.DUMMYFUNCTION("""COMPUTED_VALUE"""),0.0)</f>
        <v>0</v>
      </c>
      <c r="JH72">
        <f>IFERROR(__xludf.DUMMYFUNCTION("""COMPUTED_VALUE"""),0.0)</f>
        <v>0</v>
      </c>
      <c r="JI72">
        <f>IFERROR(__xludf.DUMMYFUNCTION("""COMPUTED_VALUE"""),0.0)</f>
        <v>0</v>
      </c>
      <c r="JJ72">
        <f>IFERROR(__xludf.DUMMYFUNCTION("""COMPUTED_VALUE"""),0.0)</f>
        <v>0</v>
      </c>
      <c r="JK72">
        <f>IFERROR(__xludf.DUMMYFUNCTION("""COMPUTED_VALUE"""),0.0)</f>
        <v>0</v>
      </c>
      <c r="JL72">
        <f>IFERROR(__xludf.DUMMYFUNCTION("""COMPUTED_VALUE"""),0.0)</f>
        <v>0</v>
      </c>
      <c r="JM72">
        <f>IFERROR(__xludf.DUMMYFUNCTION("""COMPUTED_VALUE"""),0.0)</f>
        <v>0</v>
      </c>
      <c r="JN72">
        <f>IFERROR(__xludf.DUMMYFUNCTION("""COMPUTED_VALUE"""),0.0)</f>
        <v>0</v>
      </c>
      <c r="JO72">
        <f>IFERROR(__xludf.DUMMYFUNCTION("""COMPUTED_VALUE"""),0.0)</f>
        <v>0</v>
      </c>
      <c r="JP72">
        <f>IFERROR(__xludf.DUMMYFUNCTION("""COMPUTED_VALUE"""),0.0)</f>
        <v>0</v>
      </c>
      <c r="JQ72">
        <f>IFERROR(__xludf.DUMMYFUNCTION("""COMPUTED_VALUE"""),0.0)</f>
        <v>0</v>
      </c>
      <c r="JR72">
        <f>IFERROR(__xludf.DUMMYFUNCTION("""COMPUTED_VALUE"""),0.0)</f>
        <v>0</v>
      </c>
      <c r="JS72" t="str">
        <f>IFERROR(__xludf.DUMMYFUNCTION("""COMPUTED_VALUE"""),"x")</f>
        <v>x</v>
      </c>
      <c r="JT72">
        <f>IFERROR(__xludf.DUMMYFUNCTION("""COMPUTED_VALUE"""),0.0)</f>
        <v>0</v>
      </c>
      <c r="JU72">
        <f>IFERROR(__xludf.DUMMYFUNCTION("""COMPUTED_VALUE"""),0.0)</f>
        <v>0</v>
      </c>
      <c r="JV72">
        <f>IFERROR(__xludf.DUMMYFUNCTION("""COMPUTED_VALUE"""),0.0)</f>
        <v>0</v>
      </c>
      <c r="JW72">
        <f>IFERROR(__xludf.DUMMYFUNCTION("""COMPUTED_VALUE"""),0.0)</f>
        <v>0</v>
      </c>
      <c r="JX72">
        <f>IFERROR(__xludf.DUMMYFUNCTION("""COMPUTED_VALUE"""),0.0)</f>
        <v>0</v>
      </c>
      <c r="JY72">
        <f>IFERROR(__xludf.DUMMYFUNCTION("""COMPUTED_VALUE"""),0.0)</f>
        <v>0</v>
      </c>
      <c r="JZ72">
        <f>IFERROR(__xludf.DUMMYFUNCTION("""COMPUTED_VALUE"""),0.0)</f>
        <v>0</v>
      </c>
      <c r="KA72">
        <f>IFERROR(__xludf.DUMMYFUNCTION("""COMPUTED_VALUE"""),0.0)</f>
        <v>0</v>
      </c>
      <c r="KB72">
        <f>IFERROR(__xludf.DUMMYFUNCTION("""COMPUTED_VALUE"""),0.0)</f>
        <v>0</v>
      </c>
      <c r="KC72">
        <f>IFERROR(__xludf.DUMMYFUNCTION("""COMPUTED_VALUE"""),0.0)</f>
        <v>0</v>
      </c>
      <c r="KD72">
        <f>IFERROR(__xludf.DUMMYFUNCTION("""COMPUTED_VALUE"""),0.0)</f>
        <v>0</v>
      </c>
      <c r="KE72">
        <f>IFERROR(__xludf.DUMMYFUNCTION("""COMPUTED_VALUE"""),0.0)</f>
        <v>0</v>
      </c>
      <c r="KF72">
        <f>IFERROR(__xludf.DUMMYFUNCTION("""COMPUTED_VALUE"""),0.0)</f>
        <v>0</v>
      </c>
      <c r="KG72">
        <f>IFERROR(__xludf.DUMMYFUNCTION("""COMPUTED_VALUE"""),0.0)</f>
        <v>0</v>
      </c>
      <c r="KH72">
        <f>IFERROR(__xludf.DUMMYFUNCTION("""COMPUTED_VALUE"""),0.0)</f>
        <v>0</v>
      </c>
      <c r="KI72">
        <f>IFERROR(__xludf.DUMMYFUNCTION("""COMPUTED_VALUE"""),0.0)</f>
        <v>0</v>
      </c>
      <c r="KJ72">
        <f>IFERROR(__xludf.DUMMYFUNCTION("""COMPUTED_VALUE"""),0.0)</f>
        <v>0</v>
      </c>
      <c r="KK72">
        <f>IFERROR(__xludf.DUMMYFUNCTION("""COMPUTED_VALUE"""),0.0)</f>
        <v>0</v>
      </c>
      <c r="KL72">
        <f>IFERROR(__xludf.DUMMYFUNCTION("""COMPUTED_VALUE"""),0.0)</f>
        <v>0</v>
      </c>
      <c r="KM72">
        <f>IFERROR(__xludf.DUMMYFUNCTION("""COMPUTED_VALUE"""),0.0)</f>
        <v>0</v>
      </c>
      <c r="KN72">
        <f>IFERROR(__xludf.DUMMYFUNCTION("""COMPUTED_VALUE"""),0.0)</f>
        <v>0</v>
      </c>
      <c r="KO72">
        <f>IFERROR(__xludf.DUMMYFUNCTION("""COMPUTED_VALUE"""),0.0)</f>
        <v>0</v>
      </c>
      <c r="KP72">
        <f>IFERROR(__xludf.DUMMYFUNCTION("""COMPUTED_VALUE"""),0.0)</f>
        <v>0</v>
      </c>
      <c r="KQ72">
        <f>IFERROR(__xludf.DUMMYFUNCTION("""COMPUTED_VALUE"""),0.0)</f>
        <v>0</v>
      </c>
      <c r="KR72">
        <f>IFERROR(__xludf.DUMMYFUNCTION("""COMPUTED_VALUE"""),0.0)</f>
        <v>0</v>
      </c>
      <c r="KS72">
        <f>IFERROR(__xludf.DUMMYFUNCTION("""COMPUTED_VALUE"""),0.0)</f>
        <v>0</v>
      </c>
      <c r="KT72">
        <f>IFERROR(__xludf.DUMMYFUNCTION("""COMPUTED_VALUE"""),0.0)</f>
        <v>0</v>
      </c>
      <c r="KU72">
        <f>IFERROR(__xludf.DUMMYFUNCTION("""COMPUTED_VALUE"""),0.0)</f>
        <v>0</v>
      </c>
      <c r="KV72">
        <f>IFERROR(__xludf.DUMMYFUNCTION("""COMPUTED_VALUE"""),0.0)</f>
        <v>0</v>
      </c>
      <c r="KW72">
        <f>IFERROR(__xludf.DUMMYFUNCTION("""COMPUTED_VALUE"""),0.0)</f>
        <v>0</v>
      </c>
      <c r="KX72">
        <f>IFERROR(__xludf.DUMMYFUNCTION("""COMPUTED_VALUE"""),0.0)</f>
        <v>0</v>
      </c>
      <c r="KY72">
        <f>IFERROR(__xludf.DUMMYFUNCTION("""COMPUTED_VALUE"""),0.0)</f>
        <v>0</v>
      </c>
      <c r="KZ72" t="str">
        <f>IFERROR(__xludf.DUMMYFUNCTION("""COMPUTED_VALUE"""),"x")</f>
        <v>x</v>
      </c>
      <c r="LA72">
        <f>IFERROR(__xludf.DUMMYFUNCTION("""COMPUTED_VALUE"""),1.0)</f>
        <v>1</v>
      </c>
      <c r="LB72">
        <f>IFERROR(__xludf.DUMMYFUNCTION("""COMPUTED_VALUE"""),1.0)</f>
        <v>1</v>
      </c>
      <c r="LC72">
        <f>IFERROR(__xludf.DUMMYFUNCTION("""COMPUTED_VALUE"""),1.0)</f>
        <v>1</v>
      </c>
      <c r="LD72">
        <f>IFERROR(__xludf.DUMMYFUNCTION("""COMPUTED_VALUE"""),1.0)</f>
        <v>1</v>
      </c>
      <c r="LE72">
        <f>IFERROR(__xludf.DUMMYFUNCTION("""COMPUTED_VALUE"""),1.0)</f>
        <v>1</v>
      </c>
      <c r="LF72">
        <f>IFERROR(__xludf.DUMMYFUNCTION("""COMPUTED_VALUE"""),1.0)</f>
        <v>1</v>
      </c>
      <c r="LG72">
        <f>IFERROR(__xludf.DUMMYFUNCTION("""COMPUTED_VALUE"""),1.0)</f>
        <v>1</v>
      </c>
      <c r="LH72">
        <f>IFERROR(__xludf.DUMMYFUNCTION("""COMPUTED_VALUE"""),1.0)</f>
        <v>1</v>
      </c>
      <c r="LI72">
        <f>IFERROR(__xludf.DUMMYFUNCTION("""COMPUTED_VALUE"""),1.0)</f>
        <v>1</v>
      </c>
      <c r="LJ72">
        <f>IFERROR(__xludf.DUMMYFUNCTION("""COMPUTED_VALUE"""),1.0)</f>
        <v>1</v>
      </c>
      <c r="LK72">
        <f>IFERROR(__xludf.DUMMYFUNCTION("""COMPUTED_VALUE"""),1.0)</f>
        <v>1</v>
      </c>
      <c r="LL72">
        <f>IFERROR(__xludf.DUMMYFUNCTION("""COMPUTED_VALUE"""),1.0)</f>
        <v>1</v>
      </c>
      <c r="LM72">
        <f>IFERROR(__xludf.DUMMYFUNCTION("""COMPUTED_VALUE"""),1.0)</f>
        <v>1</v>
      </c>
      <c r="LN72">
        <f>IFERROR(__xludf.DUMMYFUNCTION("""COMPUTED_VALUE"""),1.0)</f>
        <v>1</v>
      </c>
      <c r="LO72">
        <f>IFERROR(__xludf.DUMMYFUNCTION("""COMPUTED_VALUE"""),1.0)</f>
        <v>1</v>
      </c>
      <c r="LP72">
        <f>IFERROR(__xludf.DUMMYFUNCTION("""COMPUTED_VALUE"""),1.0)</f>
        <v>1</v>
      </c>
      <c r="LQ72" t="str">
        <f>IFERROR(__xludf.DUMMYFUNCTION("""COMPUTED_VALUE"""),"x")</f>
        <v>x</v>
      </c>
      <c r="LR72">
        <f>IFERROR(__xludf.DUMMYFUNCTION("""COMPUTED_VALUE"""),0.0)</f>
        <v>0</v>
      </c>
      <c r="LS72">
        <f>IFERROR(__xludf.DUMMYFUNCTION("""COMPUTED_VALUE"""),0.0)</f>
        <v>0</v>
      </c>
      <c r="LT72">
        <f>IFERROR(__xludf.DUMMYFUNCTION("""COMPUTED_VALUE"""),0.0)</f>
        <v>0</v>
      </c>
      <c r="LU72">
        <f>IFERROR(__xludf.DUMMYFUNCTION("""COMPUTED_VALUE"""),0.0)</f>
        <v>0</v>
      </c>
      <c r="LV72">
        <f>IFERROR(__xludf.DUMMYFUNCTION("""COMPUTED_VALUE"""),0.0)</f>
        <v>0</v>
      </c>
      <c r="LW72">
        <f>IFERROR(__xludf.DUMMYFUNCTION("""COMPUTED_VALUE"""),0.0)</f>
        <v>0</v>
      </c>
      <c r="LX72">
        <f>IFERROR(__xludf.DUMMYFUNCTION("""COMPUTED_VALUE"""),0.0)</f>
        <v>0</v>
      </c>
      <c r="LY72">
        <f>IFERROR(__xludf.DUMMYFUNCTION("""COMPUTED_VALUE"""),0.0)</f>
        <v>0</v>
      </c>
      <c r="LZ72">
        <f>IFERROR(__xludf.DUMMYFUNCTION("""COMPUTED_VALUE"""),0.0)</f>
        <v>0</v>
      </c>
      <c r="MA72">
        <f>IFERROR(__xludf.DUMMYFUNCTION("""COMPUTED_VALUE"""),0.0)</f>
        <v>0</v>
      </c>
      <c r="MB72">
        <f>IFERROR(__xludf.DUMMYFUNCTION("""COMPUTED_VALUE"""),0.0)</f>
        <v>0</v>
      </c>
      <c r="MC72">
        <f>IFERROR(__xludf.DUMMYFUNCTION("""COMPUTED_VALUE"""),0.0)</f>
        <v>0</v>
      </c>
      <c r="MD72">
        <f>IFERROR(__xludf.DUMMYFUNCTION("""COMPUTED_VALUE"""),0.0)</f>
        <v>0</v>
      </c>
      <c r="ME72">
        <f>IFERROR(__xludf.DUMMYFUNCTION("""COMPUTED_VALUE"""),0.0)</f>
        <v>0</v>
      </c>
      <c r="MF72">
        <f>IFERROR(__xludf.DUMMYFUNCTION("""COMPUTED_VALUE"""),0.0)</f>
        <v>0</v>
      </c>
      <c r="MG72">
        <f>IFERROR(__xludf.DUMMYFUNCTION("""COMPUTED_VALUE"""),0.0)</f>
        <v>0</v>
      </c>
      <c r="MH72">
        <f>IFERROR(__xludf.DUMMYFUNCTION("""COMPUTED_VALUE"""),0.0)</f>
        <v>0</v>
      </c>
      <c r="MI72">
        <f>IFERROR(__xludf.DUMMYFUNCTION("""COMPUTED_VALUE"""),0.0)</f>
        <v>0</v>
      </c>
      <c r="MJ72">
        <f>IFERROR(__xludf.DUMMYFUNCTION("""COMPUTED_VALUE"""),0.0)</f>
        <v>0</v>
      </c>
      <c r="MK72">
        <f>IFERROR(__xludf.DUMMYFUNCTION("""COMPUTED_VALUE"""),0.0)</f>
        <v>0</v>
      </c>
      <c r="ML72">
        <f>IFERROR(__xludf.DUMMYFUNCTION("""COMPUTED_VALUE"""),0.0)</f>
        <v>0</v>
      </c>
      <c r="MM72">
        <f>IFERROR(__xludf.DUMMYFUNCTION("""COMPUTED_VALUE"""),0.0)</f>
        <v>0</v>
      </c>
      <c r="MN72">
        <f>IFERROR(__xludf.DUMMYFUNCTION("""COMPUTED_VALUE"""),0.0)</f>
        <v>0</v>
      </c>
      <c r="MO72">
        <f>IFERROR(__xludf.DUMMYFUNCTION("""COMPUTED_VALUE"""),0.0)</f>
        <v>0</v>
      </c>
      <c r="MP72">
        <f>IFERROR(__xludf.DUMMYFUNCTION("""COMPUTED_VALUE"""),0.0)</f>
        <v>0</v>
      </c>
      <c r="MQ72">
        <f>IFERROR(__xludf.DUMMYFUNCTION("""COMPUTED_VALUE"""),0.0)</f>
        <v>0</v>
      </c>
      <c r="MR72">
        <f>IFERROR(__xludf.DUMMYFUNCTION("""COMPUTED_VALUE"""),0.0)</f>
        <v>0</v>
      </c>
      <c r="MS72">
        <f>IFERROR(__xludf.DUMMYFUNCTION("""COMPUTED_VALUE"""),0.0)</f>
        <v>0</v>
      </c>
      <c r="MT72" t="str">
        <f>IFERROR(__xludf.DUMMYFUNCTION("""COMPUTED_VALUE"""),"x")</f>
        <v>x</v>
      </c>
      <c r="MU72">
        <f>IFERROR(__xludf.DUMMYFUNCTION("""COMPUTED_VALUE"""),0.0)</f>
        <v>0</v>
      </c>
      <c r="MV72">
        <f>IFERROR(__xludf.DUMMYFUNCTION("""COMPUTED_VALUE"""),0.0)</f>
        <v>0</v>
      </c>
      <c r="MW72">
        <f>IFERROR(__xludf.DUMMYFUNCTION("""COMPUTED_VALUE"""),0.0)</f>
        <v>0</v>
      </c>
      <c r="MX72">
        <f>IFERROR(__xludf.DUMMYFUNCTION("""COMPUTED_VALUE"""),0.0)</f>
        <v>0</v>
      </c>
      <c r="MY72">
        <f>IFERROR(__xludf.DUMMYFUNCTION("""COMPUTED_VALUE"""),0.0)</f>
        <v>0</v>
      </c>
      <c r="MZ72">
        <f>IFERROR(__xludf.DUMMYFUNCTION("""COMPUTED_VALUE"""),0.0)</f>
        <v>0</v>
      </c>
      <c r="NA72">
        <f>IFERROR(__xludf.DUMMYFUNCTION("""COMPUTED_VALUE"""),0.0)</f>
        <v>0</v>
      </c>
      <c r="NB72">
        <f>IFERROR(__xludf.DUMMYFUNCTION("""COMPUTED_VALUE"""),0.0)</f>
        <v>0</v>
      </c>
      <c r="NC72">
        <f>IFERROR(__xludf.DUMMYFUNCTION("""COMPUTED_VALUE"""),0.0)</f>
        <v>0</v>
      </c>
      <c r="ND72">
        <f>IFERROR(__xludf.DUMMYFUNCTION("""COMPUTED_VALUE"""),0.0)</f>
        <v>0</v>
      </c>
      <c r="NE72">
        <f>IFERROR(__xludf.DUMMYFUNCTION("""COMPUTED_VALUE"""),0.0)</f>
        <v>0</v>
      </c>
      <c r="NF72">
        <f>IFERROR(__xludf.DUMMYFUNCTION("""COMPUTED_VALUE"""),0.0)</f>
        <v>0</v>
      </c>
      <c r="NG72">
        <f>IFERROR(__xludf.DUMMYFUNCTION("""COMPUTED_VALUE"""),0.0)</f>
        <v>0</v>
      </c>
      <c r="NH72">
        <f>IFERROR(__xludf.DUMMYFUNCTION("""COMPUTED_VALUE"""),0.0)</f>
        <v>0</v>
      </c>
      <c r="NI72">
        <f>IFERROR(__xludf.DUMMYFUNCTION("""COMPUTED_VALUE"""),0.0)</f>
        <v>0</v>
      </c>
      <c r="NJ72">
        <f>IFERROR(__xludf.DUMMYFUNCTION("""COMPUTED_VALUE"""),0.0)</f>
        <v>0</v>
      </c>
      <c r="NK72">
        <f>IFERROR(__xludf.DUMMYFUNCTION("""COMPUTED_VALUE"""),0.0)</f>
        <v>0</v>
      </c>
      <c r="NL72">
        <f>IFERROR(__xludf.DUMMYFUNCTION("""COMPUTED_VALUE"""),0.0)</f>
        <v>0</v>
      </c>
      <c r="NM72">
        <f>IFERROR(__xludf.DUMMYFUNCTION("""COMPUTED_VALUE"""),0.0)</f>
        <v>0</v>
      </c>
      <c r="NN72">
        <f>IFERROR(__xludf.DUMMYFUNCTION("""COMPUTED_VALUE"""),0.0)</f>
        <v>0</v>
      </c>
      <c r="NO72">
        <f>IFERROR(__xludf.DUMMYFUNCTION("""COMPUTED_VALUE"""),0.0)</f>
        <v>0</v>
      </c>
      <c r="NP72">
        <f>IFERROR(__xludf.DUMMYFUNCTION("""COMPUTED_VALUE"""),0.0)</f>
        <v>0</v>
      </c>
      <c r="NQ72">
        <f>IFERROR(__xludf.DUMMYFUNCTION("""COMPUTED_VALUE"""),0.0)</f>
        <v>0</v>
      </c>
      <c r="NR72">
        <f>IFERROR(__xludf.DUMMYFUNCTION("""COMPUTED_VALUE"""),0.0)</f>
        <v>0</v>
      </c>
    </row>
    <row r="73" ht="15.75" customHeight="1">
      <c r="A73">
        <f>IFERROR(__xludf.DUMMYFUNCTION("""COMPUTED_VALUE"""),72.0)</f>
        <v>72</v>
      </c>
      <c r="B73" t="str">
        <f>IFERROR(__xludf.DUMMYFUNCTION("""COMPUTED_VALUE"""),"acafaca2006")</f>
        <v>acafaca2006</v>
      </c>
      <c r="C73" t="str">
        <f>IFERROR(__xludf.DUMMYFUNCTION("""COMPUTED_VALUE"""),"Aleksandar")</f>
        <v>Aleksandar</v>
      </c>
      <c r="D73" t="str">
        <f>IFERROR(__xludf.DUMMYFUNCTION("""COMPUTED_VALUE"""),"Milosevic")</f>
        <v>Milosevic</v>
      </c>
      <c r="E73">
        <f>IFERROR(__xludf.DUMMYFUNCTION("""COMPUTED_VALUE"""),100.0)</f>
        <v>100</v>
      </c>
      <c r="F73" t="str">
        <f>IFERROR(__xludf.DUMMYFUNCTION("""COMPUTED_VALUE"""),"ODOBREN")</f>
        <v>ODOBREN</v>
      </c>
      <c r="G73" t="str">
        <f>IFERROR(__xludf.DUMMYFUNCTION("""COMPUTED_VALUE"""),"Niš")</f>
        <v>Niš</v>
      </c>
      <c r="H73" t="str">
        <f>IFERROR(__xludf.DUMMYFUNCTION("""COMPUTED_VALUE"""),"Gimnazija Svetozar Marković")</f>
        <v>Gimnazija Svetozar Marković</v>
      </c>
      <c r="I73" t="str">
        <f>IFERROR(__xludf.DUMMYFUNCTION("""COMPUTED_VALUE"""),"OŠ 8.")</f>
        <v>OŠ 8.</v>
      </c>
      <c r="J73" t="str">
        <f>IFERROR(__xludf.DUMMYFUNCTION("""COMPUTED_VALUE"""),"B")</f>
        <v>B</v>
      </c>
      <c r="L73" t="str">
        <f>IFERROR(__xludf.DUMMYFUNCTION("""COMPUTED_VALUE"""),"x")</f>
        <v>x</v>
      </c>
      <c r="M73">
        <f>IFERROR(__xludf.DUMMYFUNCTION("""COMPUTED_VALUE"""),100.0)</f>
        <v>100</v>
      </c>
      <c r="N73" t="str">
        <f>IFERROR(__xludf.DUMMYFUNCTION("""COMPUTED_VALUE"""),"-")</f>
        <v>-</v>
      </c>
      <c r="O73">
        <f>IFERROR(__xludf.DUMMYFUNCTION("""COMPUTED_VALUE"""),0.0)</f>
        <v>0</v>
      </c>
      <c r="P73" t="str">
        <f>IFERROR(__xludf.DUMMYFUNCTION("""COMPUTED_VALUE"""),"-")</f>
        <v>-</v>
      </c>
      <c r="Q73" t="str">
        <f>IFERROR(__xludf.DUMMYFUNCTION("""COMPUTED_VALUE"""),"-")</f>
        <v>-</v>
      </c>
      <c r="R73" t="str">
        <f>IFERROR(__xludf.DUMMYFUNCTION("""COMPUTED_VALUE"""),"-")</f>
        <v>-</v>
      </c>
      <c r="S73" t="str">
        <f>IFERROR(__xludf.DUMMYFUNCTION("""COMPUTED_VALUE"""),"x")</f>
        <v>x</v>
      </c>
      <c r="T73" t="str">
        <f>IFERROR(__xludf.DUMMYFUNCTION("""COMPUTED_VALUE"""),"x")</f>
        <v>x</v>
      </c>
      <c r="U73" t="str">
        <f>IFERROR(__xludf.DUMMYFUNCTION("""COMPUTED_VALUE"""),"OK")</f>
        <v>OK</v>
      </c>
      <c r="V73" t="str">
        <f>IFERROR(__xludf.DUMMYFUNCTION("""COMPUTED_VALUE"""),"OK")</f>
        <v>OK</v>
      </c>
      <c r="W73" t="str">
        <f>IFERROR(__xludf.DUMMYFUNCTION("""COMPUTED_VALUE"""),"OK")</f>
        <v>OK</v>
      </c>
      <c r="X73" t="str">
        <f>IFERROR(__xludf.DUMMYFUNCTION("""COMPUTED_VALUE"""),"OK")</f>
        <v>OK</v>
      </c>
      <c r="Y73" t="str">
        <f>IFERROR(__xludf.DUMMYFUNCTION("""COMPUTED_VALUE"""),"OK")</f>
        <v>OK</v>
      </c>
      <c r="Z73" t="str">
        <f>IFERROR(__xludf.DUMMYFUNCTION("""COMPUTED_VALUE"""),"OK")</f>
        <v>OK</v>
      </c>
      <c r="AA73" t="str">
        <f>IFERROR(__xludf.DUMMYFUNCTION("""COMPUTED_VALUE"""),"OK")</f>
        <v>OK</v>
      </c>
      <c r="AB73" t="str">
        <f>IFERROR(__xludf.DUMMYFUNCTION("""COMPUTED_VALUE"""),"OK")</f>
        <v>OK</v>
      </c>
      <c r="AC73" t="str">
        <f>IFERROR(__xludf.DUMMYFUNCTION("""COMPUTED_VALUE"""),"OK")</f>
        <v>OK</v>
      </c>
      <c r="AD73" t="str">
        <f>IFERROR(__xludf.DUMMYFUNCTION("""COMPUTED_VALUE"""),"OK")</f>
        <v>OK</v>
      </c>
      <c r="AE73" t="str">
        <f>IFERROR(__xludf.DUMMYFUNCTION("""COMPUTED_VALUE"""),"OK")</f>
        <v>OK</v>
      </c>
      <c r="AF73" t="str">
        <f>IFERROR(__xludf.DUMMYFUNCTION("""COMPUTED_VALUE"""),"OK")</f>
        <v>OK</v>
      </c>
      <c r="AG73" t="str">
        <f>IFERROR(__xludf.DUMMYFUNCTION("""COMPUTED_VALUE"""),"OK")</f>
        <v>OK</v>
      </c>
      <c r="AH73" t="str">
        <f>IFERROR(__xludf.DUMMYFUNCTION("""COMPUTED_VALUE"""),"OK")</f>
        <v>OK</v>
      </c>
      <c r="AI73" t="str">
        <f>IFERROR(__xludf.DUMMYFUNCTION("""COMPUTED_VALUE"""),"OK")</f>
        <v>OK</v>
      </c>
      <c r="AJ73" t="str">
        <f>IFERROR(__xludf.DUMMYFUNCTION("""COMPUTED_VALUE"""),"OK")</f>
        <v>OK</v>
      </c>
      <c r="AK73" t="str">
        <f>IFERROR(__xludf.DUMMYFUNCTION("""COMPUTED_VALUE"""),"OK")</f>
        <v>OK</v>
      </c>
      <c r="AL73" t="str">
        <f>IFERROR(__xludf.DUMMYFUNCTION("""COMPUTED_VALUE"""),"OK")</f>
        <v>OK</v>
      </c>
      <c r="AM73" t="str">
        <f>IFERROR(__xludf.DUMMYFUNCTION("""COMPUTED_VALUE"""),"OK")</f>
        <v>OK</v>
      </c>
      <c r="AN73" t="str">
        <f>IFERROR(__xludf.DUMMYFUNCTION("""COMPUTED_VALUE"""),"OK")</f>
        <v>OK</v>
      </c>
      <c r="AO73" t="str">
        <f>IFERROR(__xludf.DUMMYFUNCTION("""COMPUTED_VALUE"""),"OK")</f>
        <v>OK</v>
      </c>
      <c r="AP73" t="str">
        <f>IFERROR(__xludf.DUMMYFUNCTION("""COMPUTED_VALUE"""),"OK")</f>
        <v>OK</v>
      </c>
      <c r="AQ73" t="str">
        <f>IFERROR(__xludf.DUMMYFUNCTION("""COMPUTED_VALUE"""),"OK")</f>
        <v>OK</v>
      </c>
      <c r="AR73" t="str">
        <f>IFERROR(__xludf.DUMMYFUNCTION("""COMPUTED_VALUE"""),"OK")</f>
        <v>OK</v>
      </c>
      <c r="AS73" t="str">
        <f>IFERROR(__xludf.DUMMYFUNCTION("""COMPUTED_VALUE"""),"OK")</f>
        <v>OK</v>
      </c>
      <c r="AT73" t="str">
        <f>IFERROR(__xludf.DUMMYFUNCTION("""COMPUTED_VALUE"""),"OK")</f>
        <v>OK</v>
      </c>
      <c r="AU73" t="str">
        <f>IFERROR(__xludf.DUMMYFUNCTION("""COMPUTED_VALUE"""),"OK")</f>
        <v>OK</v>
      </c>
      <c r="AV73" t="str">
        <f>IFERROR(__xludf.DUMMYFUNCTION("""COMPUTED_VALUE"""),"OK")</f>
        <v>OK</v>
      </c>
      <c r="AW73" t="str">
        <f>IFERROR(__xludf.DUMMYFUNCTION("""COMPUTED_VALUE"""),"OK")</f>
        <v>OK</v>
      </c>
      <c r="AX73" t="str">
        <f>IFERROR(__xludf.DUMMYFUNCTION("""COMPUTED_VALUE"""),"OK")</f>
        <v>OK</v>
      </c>
      <c r="AY73" t="str">
        <f>IFERROR(__xludf.DUMMYFUNCTION("""COMPUTED_VALUE"""),"OK")</f>
        <v>OK</v>
      </c>
      <c r="AZ73" t="str">
        <f>IFERROR(__xludf.DUMMYFUNCTION("""COMPUTED_VALUE"""),"OK")</f>
        <v>OK</v>
      </c>
      <c r="BA73" t="str">
        <f>IFERROR(__xludf.DUMMYFUNCTION("""COMPUTED_VALUE"""),"OK")</f>
        <v>OK</v>
      </c>
      <c r="BB73" t="str">
        <f>IFERROR(__xludf.DUMMYFUNCTION("""COMPUTED_VALUE"""),"OK")</f>
        <v>OK</v>
      </c>
      <c r="BC73" t="str">
        <f>IFERROR(__xludf.DUMMYFUNCTION("""COMPUTED_VALUE"""),"OK")</f>
        <v>OK</v>
      </c>
      <c r="BD73" t="str">
        <f>IFERROR(__xludf.DUMMYFUNCTION("""COMPUTED_VALUE"""),"OK")</f>
        <v>OK</v>
      </c>
      <c r="BE73" t="str">
        <f>IFERROR(__xludf.DUMMYFUNCTION("""COMPUTED_VALUE"""),"OK")</f>
        <v>OK</v>
      </c>
      <c r="BF73" t="str">
        <f>IFERROR(__xludf.DUMMYFUNCTION("""COMPUTED_VALUE"""),"OK")</f>
        <v>OK</v>
      </c>
      <c r="BG73" t="str">
        <f>IFERROR(__xludf.DUMMYFUNCTION("""COMPUTED_VALUE"""),"OK")</f>
        <v>OK</v>
      </c>
      <c r="BH73" t="str">
        <f>IFERROR(__xludf.DUMMYFUNCTION("""COMPUTED_VALUE"""),"OK")</f>
        <v>OK</v>
      </c>
      <c r="BI73" t="str">
        <f>IFERROR(__xludf.DUMMYFUNCTION("""COMPUTED_VALUE"""),"OK")</f>
        <v>OK</v>
      </c>
      <c r="BJ73" t="str">
        <f>IFERROR(__xludf.DUMMYFUNCTION("""COMPUTED_VALUE"""),"OK")</f>
        <v>OK</v>
      </c>
      <c r="BK73" t="str">
        <f>IFERROR(__xludf.DUMMYFUNCTION("""COMPUTED_VALUE"""),"x")</f>
        <v>x</v>
      </c>
      <c r="BL73" t="str">
        <f>IFERROR(__xludf.DUMMYFUNCTION("""COMPUTED_VALUE"""),"-")</f>
        <v>-</v>
      </c>
      <c r="BM73" t="str">
        <f>IFERROR(__xludf.DUMMYFUNCTION("""COMPUTED_VALUE"""),"-")</f>
        <v>-</v>
      </c>
      <c r="BN73" t="str">
        <f>IFERROR(__xludf.DUMMYFUNCTION("""COMPUTED_VALUE"""),"-")</f>
        <v>-</v>
      </c>
      <c r="BO73" t="str">
        <f>IFERROR(__xludf.DUMMYFUNCTION("""COMPUTED_VALUE"""),"-")</f>
        <v>-</v>
      </c>
      <c r="BP73" t="str">
        <f>IFERROR(__xludf.DUMMYFUNCTION("""COMPUTED_VALUE"""),"-")</f>
        <v>-</v>
      </c>
      <c r="BQ73" t="str">
        <f>IFERROR(__xludf.DUMMYFUNCTION("""COMPUTED_VALUE"""),"-")</f>
        <v>-</v>
      </c>
      <c r="BR73" t="str">
        <f>IFERROR(__xludf.DUMMYFUNCTION("""COMPUTED_VALUE"""),"-")</f>
        <v>-</v>
      </c>
      <c r="BS73" t="str">
        <f>IFERROR(__xludf.DUMMYFUNCTION("""COMPUTED_VALUE"""),"-")</f>
        <v>-</v>
      </c>
      <c r="BT73" t="str">
        <f>IFERROR(__xludf.DUMMYFUNCTION("""COMPUTED_VALUE"""),"-")</f>
        <v>-</v>
      </c>
      <c r="BU73" t="str">
        <f>IFERROR(__xludf.DUMMYFUNCTION("""COMPUTED_VALUE"""),"-")</f>
        <v>-</v>
      </c>
      <c r="BV73" t="str">
        <f>IFERROR(__xludf.DUMMYFUNCTION("""COMPUTED_VALUE"""),"-")</f>
        <v>-</v>
      </c>
      <c r="BW73" t="str">
        <f>IFERROR(__xludf.DUMMYFUNCTION("""COMPUTED_VALUE"""),"-")</f>
        <v>-</v>
      </c>
      <c r="BX73" t="str">
        <f>IFERROR(__xludf.DUMMYFUNCTION("""COMPUTED_VALUE"""),"-")</f>
        <v>-</v>
      </c>
      <c r="BY73" t="str">
        <f>IFERROR(__xludf.DUMMYFUNCTION("""COMPUTED_VALUE"""),"-")</f>
        <v>-</v>
      </c>
      <c r="BZ73" t="str">
        <f>IFERROR(__xludf.DUMMYFUNCTION("""COMPUTED_VALUE"""),"-")</f>
        <v>-</v>
      </c>
      <c r="CA73" t="str">
        <f>IFERROR(__xludf.DUMMYFUNCTION("""COMPUTED_VALUE"""),"-")</f>
        <v>-</v>
      </c>
      <c r="CB73" t="str">
        <f>IFERROR(__xludf.DUMMYFUNCTION("""COMPUTED_VALUE"""),"-")</f>
        <v>-</v>
      </c>
      <c r="CC73" t="str">
        <f>IFERROR(__xludf.DUMMYFUNCTION("""COMPUTED_VALUE"""),"-")</f>
        <v>-</v>
      </c>
      <c r="CD73" t="str">
        <f>IFERROR(__xludf.DUMMYFUNCTION("""COMPUTED_VALUE"""),"-")</f>
        <v>-</v>
      </c>
      <c r="CE73" t="str">
        <f>IFERROR(__xludf.DUMMYFUNCTION("""COMPUTED_VALUE"""),"-")</f>
        <v>-</v>
      </c>
      <c r="CF73" t="str">
        <f>IFERROR(__xludf.DUMMYFUNCTION("""COMPUTED_VALUE"""),"-")</f>
        <v>-</v>
      </c>
      <c r="CG73" t="str">
        <f>IFERROR(__xludf.DUMMYFUNCTION("""COMPUTED_VALUE"""),"-")</f>
        <v>-</v>
      </c>
      <c r="CH73" t="str">
        <f>IFERROR(__xludf.DUMMYFUNCTION("""COMPUTED_VALUE"""),"-")</f>
        <v>-</v>
      </c>
      <c r="CI73" t="str">
        <f>IFERROR(__xludf.DUMMYFUNCTION("""COMPUTED_VALUE"""),"-")</f>
        <v>-</v>
      </c>
      <c r="CJ73" t="str">
        <f>IFERROR(__xludf.DUMMYFUNCTION("""COMPUTED_VALUE"""),"-")</f>
        <v>-</v>
      </c>
      <c r="CK73" t="str">
        <f>IFERROR(__xludf.DUMMYFUNCTION("""COMPUTED_VALUE"""),"-")</f>
        <v>-</v>
      </c>
      <c r="CL73" t="str">
        <f>IFERROR(__xludf.DUMMYFUNCTION("""COMPUTED_VALUE"""),"-")</f>
        <v>-</v>
      </c>
      <c r="CM73" t="str">
        <f>IFERROR(__xludf.DUMMYFUNCTION("""COMPUTED_VALUE"""),"-")</f>
        <v>-</v>
      </c>
      <c r="CN73" t="str">
        <f>IFERROR(__xludf.DUMMYFUNCTION("""COMPUTED_VALUE"""),"-")</f>
        <v>-</v>
      </c>
      <c r="CO73" t="str">
        <f>IFERROR(__xludf.DUMMYFUNCTION("""COMPUTED_VALUE"""),"-")</f>
        <v>-</v>
      </c>
      <c r="CP73" t="str">
        <f>IFERROR(__xludf.DUMMYFUNCTION("""COMPUTED_VALUE"""),"-")</f>
        <v>-</v>
      </c>
      <c r="CQ73" t="str">
        <f>IFERROR(__xludf.DUMMYFUNCTION("""COMPUTED_VALUE"""),"-")</f>
        <v>-</v>
      </c>
      <c r="CR73" t="str">
        <f>IFERROR(__xludf.DUMMYFUNCTION("""COMPUTED_VALUE"""),"-")</f>
        <v>-</v>
      </c>
      <c r="CS73" t="str">
        <f>IFERROR(__xludf.DUMMYFUNCTION("""COMPUTED_VALUE"""),"x")</f>
        <v>x</v>
      </c>
      <c r="CT73" t="str">
        <f>IFERROR(__xludf.DUMMYFUNCTION("""COMPUTED_VALUE"""),"OK")</f>
        <v>OK</v>
      </c>
      <c r="CU73" t="str">
        <f>IFERROR(__xludf.DUMMYFUNCTION("""COMPUTED_VALUE"""),"WA")</f>
        <v>WA</v>
      </c>
      <c r="CV73" t="str">
        <f>IFERROR(__xludf.DUMMYFUNCTION("""COMPUTED_VALUE"""),"WA")</f>
        <v>WA</v>
      </c>
      <c r="CW73" t="str">
        <f>IFERROR(__xludf.DUMMYFUNCTION("""COMPUTED_VALUE"""),"WA")</f>
        <v>WA</v>
      </c>
      <c r="CX73" t="str">
        <f>IFERROR(__xludf.DUMMYFUNCTION("""COMPUTED_VALUE"""),"WA")</f>
        <v>WA</v>
      </c>
      <c r="CY73" t="str">
        <f>IFERROR(__xludf.DUMMYFUNCTION("""COMPUTED_VALUE"""),"WA")</f>
        <v>WA</v>
      </c>
      <c r="CZ73" t="str">
        <f>IFERROR(__xludf.DUMMYFUNCTION("""COMPUTED_VALUE"""),"WA")</f>
        <v>WA</v>
      </c>
      <c r="DA73" t="str">
        <f>IFERROR(__xludf.DUMMYFUNCTION("""COMPUTED_VALUE"""),"TLE")</f>
        <v>TLE</v>
      </c>
      <c r="DB73" t="str">
        <f>IFERROR(__xludf.DUMMYFUNCTION("""COMPUTED_VALUE"""),"TLE")</f>
        <v>TLE</v>
      </c>
      <c r="DC73" t="str">
        <f>IFERROR(__xludf.DUMMYFUNCTION("""COMPUTED_VALUE"""),"TLE")</f>
        <v>TLE</v>
      </c>
      <c r="DD73" t="str">
        <f>IFERROR(__xludf.DUMMYFUNCTION("""COMPUTED_VALUE"""),"TLE")</f>
        <v>TLE</v>
      </c>
      <c r="DE73" t="str">
        <f>IFERROR(__xludf.DUMMYFUNCTION("""COMPUTED_VALUE"""),"TLE")</f>
        <v>TLE</v>
      </c>
      <c r="DF73" t="str">
        <f>IFERROR(__xludf.DUMMYFUNCTION("""COMPUTED_VALUE"""),"TLE")</f>
        <v>TLE</v>
      </c>
      <c r="DG73" t="str">
        <f>IFERROR(__xludf.DUMMYFUNCTION("""COMPUTED_VALUE"""),"TLE")</f>
        <v>TLE</v>
      </c>
      <c r="DH73" t="str">
        <f>IFERROR(__xludf.DUMMYFUNCTION("""COMPUTED_VALUE"""),"TLE")</f>
        <v>TLE</v>
      </c>
      <c r="DI73" t="str">
        <f>IFERROR(__xludf.DUMMYFUNCTION("""COMPUTED_VALUE"""),"TLE")</f>
        <v>TLE</v>
      </c>
      <c r="DJ73" t="str">
        <f>IFERROR(__xludf.DUMMYFUNCTION("""COMPUTED_VALUE"""),"TLE")</f>
        <v>TLE</v>
      </c>
      <c r="DK73" t="str">
        <f>IFERROR(__xludf.DUMMYFUNCTION("""COMPUTED_VALUE"""),"TLE")</f>
        <v>TLE</v>
      </c>
      <c r="DL73" t="str">
        <f>IFERROR(__xludf.DUMMYFUNCTION("""COMPUTED_VALUE"""),"TLE")</f>
        <v>TLE</v>
      </c>
      <c r="DM73" t="str">
        <f>IFERROR(__xludf.DUMMYFUNCTION("""COMPUTED_VALUE"""),"TLE")</f>
        <v>TLE</v>
      </c>
      <c r="DN73" t="str">
        <f>IFERROR(__xludf.DUMMYFUNCTION("""COMPUTED_VALUE"""),"TLE")</f>
        <v>TLE</v>
      </c>
      <c r="DO73" t="str">
        <f>IFERROR(__xludf.DUMMYFUNCTION("""COMPUTED_VALUE"""),"TLE")</f>
        <v>TLE</v>
      </c>
      <c r="DP73" t="str">
        <f>IFERROR(__xludf.DUMMYFUNCTION("""COMPUTED_VALUE"""),"TLE")</f>
        <v>TLE</v>
      </c>
      <c r="DQ73" t="str">
        <f>IFERROR(__xludf.DUMMYFUNCTION("""COMPUTED_VALUE"""),"TLE")</f>
        <v>TLE</v>
      </c>
      <c r="DR73" t="str">
        <f>IFERROR(__xludf.DUMMYFUNCTION("""COMPUTED_VALUE"""),"TLE")</f>
        <v>TLE</v>
      </c>
      <c r="DS73" t="str">
        <f>IFERROR(__xludf.DUMMYFUNCTION("""COMPUTED_VALUE"""),"TLE")</f>
        <v>TLE</v>
      </c>
      <c r="DT73" t="str">
        <f>IFERROR(__xludf.DUMMYFUNCTION("""COMPUTED_VALUE"""),"TLE")</f>
        <v>TLE</v>
      </c>
      <c r="DU73" t="str">
        <f>IFERROR(__xludf.DUMMYFUNCTION("""COMPUTED_VALUE"""),"TLE")</f>
        <v>TLE</v>
      </c>
      <c r="DV73" t="str">
        <f>IFERROR(__xludf.DUMMYFUNCTION("""COMPUTED_VALUE"""),"TLE")</f>
        <v>TLE</v>
      </c>
      <c r="DW73" t="str">
        <f>IFERROR(__xludf.DUMMYFUNCTION("""COMPUTED_VALUE"""),"TLE")</f>
        <v>TLE</v>
      </c>
      <c r="DX73" t="str">
        <f>IFERROR(__xludf.DUMMYFUNCTION("""COMPUTED_VALUE"""),"TLE")</f>
        <v>TLE</v>
      </c>
      <c r="DY73" t="str">
        <f>IFERROR(__xludf.DUMMYFUNCTION("""COMPUTED_VALUE"""),"TLE")</f>
        <v>TLE</v>
      </c>
      <c r="DZ73" t="str">
        <f>IFERROR(__xludf.DUMMYFUNCTION("""COMPUTED_VALUE"""),"x")</f>
        <v>x</v>
      </c>
      <c r="EA73" t="str">
        <f>IFERROR(__xludf.DUMMYFUNCTION("""COMPUTED_VALUE"""),"-")</f>
        <v>-</v>
      </c>
      <c r="EB73" t="str">
        <f>IFERROR(__xludf.DUMMYFUNCTION("""COMPUTED_VALUE"""),"-")</f>
        <v>-</v>
      </c>
      <c r="EC73" t="str">
        <f>IFERROR(__xludf.DUMMYFUNCTION("""COMPUTED_VALUE"""),"-")</f>
        <v>-</v>
      </c>
      <c r="ED73" t="str">
        <f>IFERROR(__xludf.DUMMYFUNCTION("""COMPUTED_VALUE"""),"-")</f>
        <v>-</v>
      </c>
      <c r="EE73" t="str">
        <f>IFERROR(__xludf.DUMMYFUNCTION("""COMPUTED_VALUE"""),"-")</f>
        <v>-</v>
      </c>
      <c r="EF73" t="str">
        <f>IFERROR(__xludf.DUMMYFUNCTION("""COMPUTED_VALUE"""),"-")</f>
        <v>-</v>
      </c>
      <c r="EG73" t="str">
        <f>IFERROR(__xludf.DUMMYFUNCTION("""COMPUTED_VALUE"""),"-")</f>
        <v>-</v>
      </c>
      <c r="EH73" t="str">
        <f>IFERROR(__xludf.DUMMYFUNCTION("""COMPUTED_VALUE"""),"-")</f>
        <v>-</v>
      </c>
      <c r="EI73" t="str">
        <f>IFERROR(__xludf.DUMMYFUNCTION("""COMPUTED_VALUE"""),"-")</f>
        <v>-</v>
      </c>
      <c r="EJ73" t="str">
        <f>IFERROR(__xludf.DUMMYFUNCTION("""COMPUTED_VALUE"""),"-")</f>
        <v>-</v>
      </c>
      <c r="EK73" t="str">
        <f>IFERROR(__xludf.DUMMYFUNCTION("""COMPUTED_VALUE"""),"-")</f>
        <v>-</v>
      </c>
      <c r="EL73" t="str">
        <f>IFERROR(__xludf.DUMMYFUNCTION("""COMPUTED_VALUE"""),"-")</f>
        <v>-</v>
      </c>
      <c r="EM73" t="str">
        <f>IFERROR(__xludf.DUMMYFUNCTION("""COMPUTED_VALUE"""),"-")</f>
        <v>-</v>
      </c>
      <c r="EN73" t="str">
        <f>IFERROR(__xludf.DUMMYFUNCTION("""COMPUTED_VALUE"""),"-")</f>
        <v>-</v>
      </c>
      <c r="EO73" t="str">
        <f>IFERROR(__xludf.DUMMYFUNCTION("""COMPUTED_VALUE"""),"-")</f>
        <v>-</v>
      </c>
      <c r="EP73" t="str">
        <f>IFERROR(__xludf.DUMMYFUNCTION("""COMPUTED_VALUE"""),"-")</f>
        <v>-</v>
      </c>
      <c r="EQ73" t="str">
        <f>IFERROR(__xludf.DUMMYFUNCTION("""COMPUTED_VALUE"""),"x")</f>
        <v>x</v>
      </c>
      <c r="ER73" t="str">
        <f>IFERROR(__xludf.DUMMYFUNCTION("""COMPUTED_VALUE"""),"-")</f>
        <v>-</v>
      </c>
      <c r="ES73" t="str">
        <f>IFERROR(__xludf.DUMMYFUNCTION("""COMPUTED_VALUE"""),"-")</f>
        <v>-</v>
      </c>
      <c r="ET73" t="str">
        <f>IFERROR(__xludf.DUMMYFUNCTION("""COMPUTED_VALUE"""),"-")</f>
        <v>-</v>
      </c>
      <c r="EU73" t="str">
        <f>IFERROR(__xludf.DUMMYFUNCTION("""COMPUTED_VALUE"""),"-")</f>
        <v>-</v>
      </c>
      <c r="EV73" t="str">
        <f>IFERROR(__xludf.DUMMYFUNCTION("""COMPUTED_VALUE"""),"-")</f>
        <v>-</v>
      </c>
      <c r="EW73" t="str">
        <f>IFERROR(__xludf.DUMMYFUNCTION("""COMPUTED_VALUE"""),"-")</f>
        <v>-</v>
      </c>
      <c r="EX73" t="str">
        <f>IFERROR(__xludf.DUMMYFUNCTION("""COMPUTED_VALUE"""),"-")</f>
        <v>-</v>
      </c>
      <c r="EY73" t="str">
        <f>IFERROR(__xludf.DUMMYFUNCTION("""COMPUTED_VALUE"""),"-")</f>
        <v>-</v>
      </c>
      <c r="EZ73" t="str">
        <f>IFERROR(__xludf.DUMMYFUNCTION("""COMPUTED_VALUE"""),"-")</f>
        <v>-</v>
      </c>
      <c r="FA73" t="str">
        <f>IFERROR(__xludf.DUMMYFUNCTION("""COMPUTED_VALUE"""),"-")</f>
        <v>-</v>
      </c>
      <c r="FB73" t="str">
        <f>IFERROR(__xludf.DUMMYFUNCTION("""COMPUTED_VALUE"""),"-")</f>
        <v>-</v>
      </c>
      <c r="FC73" t="str">
        <f>IFERROR(__xludf.DUMMYFUNCTION("""COMPUTED_VALUE"""),"-")</f>
        <v>-</v>
      </c>
      <c r="FD73" t="str">
        <f>IFERROR(__xludf.DUMMYFUNCTION("""COMPUTED_VALUE"""),"-")</f>
        <v>-</v>
      </c>
      <c r="FE73" t="str">
        <f>IFERROR(__xludf.DUMMYFUNCTION("""COMPUTED_VALUE"""),"-")</f>
        <v>-</v>
      </c>
      <c r="FF73" t="str">
        <f>IFERROR(__xludf.DUMMYFUNCTION("""COMPUTED_VALUE"""),"-")</f>
        <v>-</v>
      </c>
      <c r="FG73" t="str">
        <f>IFERROR(__xludf.DUMMYFUNCTION("""COMPUTED_VALUE"""),"-")</f>
        <v>-</v>
      </c>
      <c r="FH73" t="str">
        <f>IFERROR(__xludf.DUMMYFUNCTION("""COMPUTED_VALUE"""),"-")</f>
        <v>-</v>
      </c>
      <c r="FI73" t="str">
        <f>IFERROR(__xludf.DUMMYFUNCTION("""COMPUTED_VALUE"""),"-")</f>
        <v>-</v>
      </c>
      <c r="FJ73" t="str">
        <f>IFERROR(__xludf.DUMMYFUNCTION("""COMPUTED_VALUE"""),"-")</f>
        <v>-</v>
      </c>
      <c r="FK73" t="str">
        <f>IFERROR(__xludf.DUMMYFUNCTION("""COMPUTED_VALUE"""),"-")</f>
        <v>-</v>
      </c>
      <c r="FL73" t="str">
        <f>IFERROR(__xludf.DUMMYFUNCTION("""COMPUTED_VALUE"""),"-")</f>
        <v>-</v>
      </c>
      <c r="FM73" t="str">
        <f>IFERROR(__xludf.DUMMYFUNCTION("""COMPUTED_VALUE"""),"-")</f>
        <v>-</v>
      </c>
      <c r="FN73" t="str">
        <f>IFERROR(__xludf.DUMMYFUNCTION("""COMPUTED_VALUE"""),"-")</f>
        <v>-</v>
      </c>
      <c r="FO73" t="str">
        <f>IFERROR(__xludf.DUMMYFUNCTION("""COMPUTED_VALUE"""),"-")</f>
        <v>-</v>
      </c>
      <c r="FP73" t="str">
        <f>IFERROR(__xludf.DUMMYFUNCTION("""COMPUTED_VALUE"""),"-")</f>
        <v>-</v>
      </c>
      <c r="FQ73" t="str">
        <f>IFERROR(__xludf.DUMMYFUNCTION("""COMPUTED_VALUE"""),"-")</f>
        <v>-</v>
      </c>
      <c r="FR73" t="str">
        <f>IFERROR(__xludf.DUMMYFUNCTION("""COMPUTED_VALUE"""),"-")</f>
        <v>-</v>
      </c>
      <c r="FS73" t="str">
        <f>IFERROR(__xludf.DUMMYFUNCTION("""COMPUTED_VALUE"""),"-")</f>
        <v>-</v>
      </c>
      <c r="FT73" t="str">
        <f>IFERROR(__xludf.DUMMYFUNCTION("""COMPUTED_VALUE"""),"x")</f>
        <v>x</v>
      </c>
      <c r="FU73" t="str">
        <f>IFERROR(__xludf.DUMMYFUNCTION("""COMPUTED_VALUE"""),"-")</f>
        <v>-</v>
      </c>
      <c r="FV73" t="str">
        <f>IFERROR(__xludf.DUMMYFUNCTION("""COMPUTED_VALUE"""),"-")</f>
        <v>-</v>
      </c>
      <c r="FW73" t="str">
        <f>IFERROR(__xludf.DUMMYFUNCTION("""COMPUTED_VALUE"""),"-")</f>
        <v>-</v>
      </c>
      <c r="FX73" t="str">
        <f>IFERROR(__xludf.DUMMYFUNCTION("""COMPUTED_VALUE"""),"-")</f>
        <v>-</v>
      </c>
      <c r="FY73" t="str">
        <f>IFERROR(__xludf.DUMMYFUNCTION("""COMPUTED_VALUE"""),"-")</f>
        <v>-</v>
      </c>
      <c r="FZ73" t="str">
        <f>IFERROR(__xludf.DUMMYFUNCTION("""COMPUTED_VALUE"""),"-")</f>
        <v>-</v>
      </c>
      <c r="GA73" t="str">
        <f>IFERROR(__xludf.DUMMYFUNCTION("""COMPUTED_VALUE"""),"-")</f>
        <v>-</v>
      </c>
      <c r="GB73" t="str">
        <f>IFERROR(__xludf.DUMMYFUNCTION("""COMPUTED_VALUE"""),"-")</f>
        <v>-</v>
      </c>
      <c r="GC73" t="str">
        <f>IFERROR(__xludf.DUMMYFUNCTION("""COMPUTED_VALUE"""),"-")</f>
        <v>-</v>
      </c>
      <c r="GD73" t="str">
        <f>IFERROR(__xludf.DUMMYFUNCTION("""COMPUTED_VALUE"""),"-")</f>
        <v>-</v>
      </c>
      <c r="GE73" t="str">
        <f>IFERROR(__xludf.DUMMYFUNCTION("""COMPUTED_VALUE"""),"-")</f>
        <v>-</v>
      </c>
      <c r="GF73" t="str">
        <f>IFERROR(__xludf.DUMMYFUNCTION("""COMPUTED_VALUE"""),"-")</f>
        <v>-</v>
      </c>
      <c r="GG73" t="str">
        <f>IFERROR(__xludf.DUMMYFUNCTION("""COMPUTED_VALUE"""),"-")</f>
        <v>-</v>
      </c>
      <c r="GH73" t="str">
        <f>IFERROR(__xludf.DUMMYFUNCTION("""COMPUTED_VALUE"""),"-")</f>
        <v>-</v>
      </c>
      <c r="GI73" t="str">
        <f>IFERROR(__xludf.DUMMYFUNCTION("""COMPUTED_VALUE"""),"-")</f>
        <v>-</v>
      </c>
      <c r="GJ73" t="str">
        <f>IFERROR(__xludf.DUMMYFUNCTION("""COMPUTED_VALUE"""),"-")</f>
        <v>-</v>
      </c>
      <c r="GK73" t="str">
        <f>IFERROR(__xludf.DUMMYFUNCTION("""COMPUTED_VALUE"""),"-")</f>
        <v>-</v>
      </c>
      <c r="GL73" t="str">
        <f>IFERROR(__xludf.DUMMYFUNCTION("""COMPUTED_VALUE"""),"-")</f>
        <v>-</v>
      </c>
      <c r="GM73" t="str">
        <f>IFERROR(__xludf.DUMMYFUNCTION("""COMPUTED_VALUE"""),"-")</f>
        <v>-</v>
      </c>
      <c r="GN73" t="str">
        <f>IFERROR(__xludf.DUMMYFUNCTION("""COMPUTED_VALUE"""),"-")</f>
        <v>-</v>
      </c>
      <c r="GO73" t="str">
        <f>IFERROR(__xludf.DUMMYFUNCTION("""COMPUTED_VALUE"""),"-")</f>
        <v>-</v>
      </c>
      <c r="GP73" t="str">
        <f>IFERROR(__xludf.DUMMYFUNCTION("""COMPUTED_VALUE"""),"-")</f>
        <v>-</v>
      </c>
      <c r="GQ73" t="str">
        <f>IFERROR(__xludf.DUMMYFUNCTION("""COMPUTED_VALUE"""),"-")</f>
        <v>-</v>
      </c>
      <c r="GR73" t="str">
        <f>IFERROR(__xludf.DUMMYFUNCTION("""COMPUTED_VALUE"""),"-")</f>
        <v>-</v>
      </c>
      <c r="GS73" t="str">
        <f>IFERROR(__xludf.DUMMYFUNCTION("""COMPUTED_VALUE"""),"x")</f>
        <v>x</v>
      </c>
      <c r="GT73" t="str">
        <f>IFERROR(__xludf.DUMMYFUNCTION("""COMPUTED_VALUE"""),"x")</f>
        <v>x</v>
      </c>
      <c r="GU73">
        <f>IFERROR(__xludf.DUMMYFUNCTION("""COMPUTED_VALUE"""),1.0)</f>
        <v>1</v>
      </c>
      <c r="GV73">
        <f>IFERROR(__xludf.DUMMYFUNCTION("""COMPUTED_VALUE"""),1.0)</f>
        <v>1</v>
      </c>
      <c r="GW73">
        <f>IFERROR(__xludf.DUMMYFUNCTION("""COMPUTED_VALUE"""),1.0)</f>
        <v>1</v>
      </c>
      <c r="GX73">
        <f>IFERROR(__xludf.DUMMYFUNCTION("""COMPUTED_VALUE"""),1.0)</f>
        <v>1</v>
      </c>
      <c r="GY73">
        <f>IFERROR(__xludf.DUMMYFUNCTION("""COMPUTED_VALUE"""),1.0)</f>
        <v>1</v>
      </c>
      <c r="GZ73">
        <f>IFERROR(__xludf.DUMMYFUNCTION("""COMPUTED_VALUE"""),1.0)</f>
        <v>1</v>
      </c>
      <c r="HA73">
        <f>IFERROR(__xludf.DUMMYFUNCTION("""COMPUTED_VALUE"""),1.0)</f>
        <v>1</v>
      </c>
      <c r="HB73">
        <f>IFERROR(__xludf.DUMMYFUNCTION("""COMPUTED_VALUE"""),1.0)</f>
        <v>1</v>
      </c>
      <c r="HC73">
        <f>IFERROR(__xludf.DUMMYFUNCTION("""COMPUTED_VALUE"""),1.0)</f>
        <v>1</v>
      </c>
      <c r="HD73">
        <f>IFERROR(__xludf.DUMMYFUNCTION("""COMPUTED_VALUE"""),1.0)</f>
        <v>1</v>
      </c>
      <c r="HE73">
        <f>IFERROR(__xludf.DUMMYFUNCTION("""COMPUTED_VALUE"""),1.0)</f>
        <v>1</v>
      </c>
      <c r="HF73">
        <f>IFERROR(__xludf.DUMMYFUNCTION("""COMPUTED_VALUE"""),1.0)</f>
        <v>1</v>
      </c>
      <c r="HG73">
        <f>IFERROR(__xludf.DUMMYFUNCTION("""COMPUTED_VALUE"""),1.0)</f>
        <v>1</v>
      </c>
      <c r="HH73">
        <f>IFERROR(__xludf.DUMMYFUNCTION("""COMPUTED_VALUE"""),1.0)</f>
        <v>1</v>
      </c>
      <c r="HI73">
        <f>IFERROR(__xludf.DUMMYFUNCTION("""COMPUTED_VALUE"""),1.0)</f>
        <v>1</v>
      </c>
      <c r="HJ73">
        <f>IFERROR(__xludf.DUMMYFUNCTION("""COMPUTED_VALUE"""),1.0)</f>
        <v>1</v>
      </c>
      <c r="HK73">
        <f>IFERROR(__xludf.DUMMYFUNCTION("""COMPUTED_VALUE"""),1.0)</f>
        <v>1</v>
      </c>
      <c r="HL73">
        <f>IFERROR(__xludf.DUMMYFUNCTION("""COMPUTED_VALUE"""),1.0)</f>
        <v>1</v>
      </c>
      <c r="HM73">
        <f>IFERROR(__xludf.DUMMYFUNCTION("""COMPUTED_VALUE"""),1.0)</f>
        <v>1</v>
      </c>
      <c r="HN73">
        <f>IFERROR(__xludf.DUMMYFUNCTION("""COMPUTED_VALUE"""),1.0)</f>
        <v>1</v>
      </c>
      <c r="HO73">
        <f>IFERROR(__xludf.DUMMYFUNCTION("""COMPUTED_VALUE"""),1.0)</f>
        <v>1</v>
      </c>
      <c r="HP73">
        <f>IFERROR(__xludf.DUMMYFUNCTION("""COMPUTED_VALUE"""),1.0)</f>
        <v>1</v>
      </c>
      <c r="HQ73">
        <f>IFERROR(__xludf.DUMMYFUNCTION("""COMPUTED_VALUE"""),1.0)</f>
        <v>1</v>
      </c>
      <c r="HR73">
        <f>IFERROR(__xludf.DUMMYFUNCTION("""COMPUTED_VALUE"""),1.0)</f>
        <v>1</v>
      </c>
      <c r="HS73">
        <f>IFERROR(__xludf.DUMMYFUNCTION("""COMPUTED_VALUE"""),1.0)</f>
        <v>1</v>
      </c>
      <c r="HT73">
        <f>IFERROR(__xludf.DUMMYFUNCTION("""COMPUTED_VALUE"""),1.0)</f>
        <v>1</v>
      </c>
      <c r="HU73">
        <f>IFERROR(__xludf.DUMMYFUNCTION("""COMPUTED_VALUE"""),1.0)</f>
        <v>1</v>
      </c>
      <c r="HV73">
        <f>IFERROR(__xludf.DUMMYFUNCTION("""COMPUTED_VALUE"""),1.0)</f>
        <v>1</v>
      </c>
      <c r="HW73">
        <f>IFERROR(__xludf.DUMMYFUNCTION("""COMPUTED_VALUE"""),1.0)</f>
        <v>1</v>
      </c>
      <c r="HX73">
        <f>IFERROR(__xludf.DUMMYFUNCTION("""COMPUTED_VALUE"""),1.0)</f>
        <v>1</v>
      </c>
      <c r="HY73">
        <f>IFERROR(__xludf.DUMMYFUNCTION("""COMPUTED_VALUE"""),1.0)</f>
        <v>1</v>
      </c>
      <c r="HZ73">
        <f>IFERROR(__xludf.DUMMYFUNCTION("""COMPUTED_VALUE"""),1.0)</f>
        <v>1</v>
      </c>
      <c r="IA73">
        <f>IFERROR(__xludf.DUMMYFUNCTION("""COMPUTED_VALUE"""),1.0)</f>
        <v>1</v>
      </c>
      <c r="IB73">
        <f>IFERROR(__xludf.DUMMYFUNCTION("""COMPUTED_VALUE"""),1.0)</f>
        <v>1</v>
      </c>
      <c r="IC73">
        <f>IFERROR(__xludf.DUMMYFUNCTION("""COMPUTED_VALUE"""),1.0)</f>
        <v>1</v>
      </c>
      <c r="ID73">
        <f>IFERROR(__xludf.DUMMYFUNCTION("""COMPUTED_VALUE"""),1.0)</f>
        <v>1</v>
      </c>
      <c r="IE73">
        <f>IFERROR(__xludf.DUMMYFUNCTION("""COMPUTED_VALUE"""),1.0)</f>
        <v>1</v>
      </c>
      <c r="IF73">
        <f>IFERROR(__xludf.DUMMYFUNCTION("""COMPUTED_VALUE"""),1.0)</f>
        <v>1</v>
      </c>
      <c r="IG73">
        <f>IFERROR(__xludf.DUMMYFUNCTION("""COMPUTED_VALUE"""),1.0)</f>
        <v>1</v>
      </c>
      <c r="IH73">
        <f>IFERROR(__xludf.DUMMYFUNCTION("""COMPUTED_VALUE"""),1.0)</f>
        <v>1</v>
      </c>
      <c r="II73">
        <f>IFERROR(__xludf.DUMMYFUNCTION("""COMPUTED_VALUE"""),1.0)</f>
        <v>1</v>
      </c>
      <c r="IJ73">
        <f>IFERROR(__xludf.DUMMYFUNCTION("""COMPUTED_VALUE"""),1.0)</f>
        <v>1</v>
      </c>
      <c r="IK73" t="str">
        <f>IFERROR(__xludf.DUMMYFUNCTION("""COMPUTED_VALUE"""),"x")</f>
        <v>x</v>
      </c>
      <c r="IL73">
        <f>IFERROR(__xludf.DUMMYFUNCTION("""COMPUTED_VALUE"""),0.0)</f>
        <v>0</v>
      </c>
      <c r="IM73">
        <f>IFERROR(__xludf.DUMMYFUNCTION("""COMPUTED_VALUE"""),0.0)</f>
        <v>0</v>
      </c>
      <c r="IN73">
        <f>IFERROR(__xludf.DUMMYFUNCTION("""COMPUTED_VALUE"""),0.0)</f>
        <v>0</v>
      </c>
      <c r="IO73">
        <f>IFERROR(__xludf.DUMMYFUNCTION("""COMPUTED_VALUE"""),0.0)</f>
        <v>0</v>
      </c>
      <c r="IP73">
        <f>IFERROR(__xludf.DUMMYFUNCTION("""COMPUTED_VALUE"""),0.0)</f>
        <v>0</v>
      </c>
      <c r="IQ73">
        <f>IFERROR(__xludf.DUMMYFUNCTION("""COMPUTED_VALUE"""),0.0)</f>
        <v>0</v>
      </c>
      <c r="IR73">
        <f>IFERROR(__xludf.DUMMYFUNCTION("""COMPUTED_VALUE"""),0.0)</f>
        <v>0</v>
      </c>
      <c r="IS73">
        <f>IFERROR(__xludf.DUMMYFUNCTION("""COMPUTED_VALUE"""),0.0)</f>
        <v>0</v>
      </c>
      <c r="IT73">
        <f>IFERROR(__xludf.DUMMYFUNCTION("""COMPUTED_VALUE"""),0.0)</f>
        <v>0</v>
      </c>
      <c r="IU73">
        <f>IFERROR(__xludf.DUMMYFUNCTION("""COMPUTED_VALUE"""),0.0)</f>
        <v>0</v>
      </c>
      <c r="IV73">
        <f>IFERROR(__xludf.DUMMYFUNCTION("""COMPUTED_VALUE"""),0.0)</f>
        <v>0</v>
      </c>
      <c r="IW73">
        <f>IFERROR(__xludf.DUMMYFUNCTION("""COMPUTED_VALUE"""),0.0)</f>
        <v>0</v>
      </c>
      <c r="IX73">
        <f>IFERROR(__xludf.DUMMYFUNCTION("""COMPUTED_VALUE"""),0.0)</f>
        <v>0</v>
      </c>
      <c r="IY73">
        <f>IFERROR(__xludf.DUMMYFUNCTION("""COMPUTED_VALUE"""),0.0)</f>
        <v>0</v>
      </c>
      <c r="IZ73">
        <f>IFERROR(__xludf.DUMMYFUNCTION("""COMPUTED_VALUE"""),0.0)</f>
        <v>0</v>
      </c>
      <c r="JA73">
        <f>IFERROR(__xludf.DUMMYFUNCTION("""COMPUTED_VALUE"""),0.0)</f>
        <v>0</v>
      </c>
      <c r="JB73">
        <f>IFERROR(__xludf.DUMMYFUNCTION("""COMPUTED_VALUE"""),0.0)</f>
        <v>0</v>
      </c>
      <c r="JC73">
        <f>IFERROR(__xludf.DUMMYFUNCTION("""COMPUTED_VALUE"""),0.0)</f>
        <v>0</v>
      </c>
      <c r="JD73">
        <f>IFERROR(__xludf.DUMMYFUNCTION("""COMPUTED_VALUE"""),0.0)</f>
        <v>0</v>
      </c>
      <c r="JE73">
        <f>IFERROR(__xludf.DUMMYFUNCTION("""COMPUTED_VALUE"""),0.0)</f>
        <v>0</v>
      </c>
      <c r="JF73">
        <f>IFERROR(__xludf.DUMMYFUNCTION("""COMPUTED_VALUE"""),0.0)</f>
        <v>0</v>
      </c>
      <c r="JG73">
        <f>IFERROR(__xludf.DUMMYFUNCTION("""COMPUTED_VALUE"""),0.0)</f>
        <v>0</v>
      </c>
      <c r="JH73">
        <f>IFERROR(__xludf.DUMMYFUNCTION("""COMPUTED_VALUE"""),0.0)</f>
        <v>0</v>
      </c>
      <c r="JI73">
        <f>IFERROR(__xludf.DUMMYFUNCTION("""COMPUTED_VALUE"""),0.0)</f>
        <v>0</v>
      </c>
      <c r="JJ73">
        <f>IFERROR(__xludf.DUMMYFUNCTION("""COMPUTED_VALUE"""),0.0)</f>
        <v>0</v>
      </c>
      <c r="JK73">
        <f>IFERROR(__xludf.DUMMYFUNCTION("""COMPUTED_VALUE"""),0.0)</f>
        <v>0</v>
      </c>
      <c r="JL73">
        <f>IFERROR(__xludf.DUMMYFUNCTION("""COMPUTED_VALUE"""),0.0)</f>
        <v>0</v>
      </c>
      <c r="JM73">
        <f>IFERROR(__xludf.DUMMYFUNCTION("""COMPUTED_VALUE"""),0.0)</f>
        <v>0</v>
      </c>
      <c r="JN73">
        <f>IFERROR(__xludf.DUMMYFUNCTION("""COMPUTED_VALUE"""),0.0)</f>
        <v>0</v>
      </c>
      <c r="JO73">
        <f>IFERROR(__xludf.DUMMYFUNCTION("""COMPUTED_VALUE"""),0.0)</f>
        <v>0</v>
      </c>
      <c r="JP73">
        <f>IFERROR(__xludf.DUMMYFUNCTION("""COMPUTED_VALUE"""),0.0)</f>
        <v>0</v>
      </c>
      <c r="JQ73">
        <f>IFERROR(__xludf.DUMMYFUNCTION("""COMPUTED_VALUE"""),0.0)</f>
        <v>0</v>
      </c>
      <c r="JR73">
        <f>IFERROR(__xludf.DUMMYFUNCTION("""COMPUTED_VALUE"""),0.0)</f>
        <v>0</v>
      </c>
      <c r="JS73" t="str">
        <f>IFERROR(__xludf.DUMMYFUNCTION("""COMPUTED_VALUE"""),"x")</f>
        <v>x</v>
      </c>
      <c r="JT73">
        <f>IFERROR(__xludf.DUMMYFUNCTION("""COMPUTED_VALUE"""),1.0)</f>
        <v>1</v>
      </c>
      <c r="JU73">
        <f>IFERROR(__xludf.DUMMYFUNCTION("""COMPUTED_VALUE"""),0.0)</f>
        <v>0</v>
      </c>
      <c r="JV73">
        <f>IFERROR(__xludf.DUMMYFUNCTION("""COMPUTED_VALUE"""),0.0)</f>
        <v>0</v>
      </c>
      <c r="JW73">
        <f>IFERROR(__xludf.DUMMYFUNCTION("""COMPUTED_VALUE"""),0.0)</f>
        <v>0</v>
      </c>
      <c r="JX73">
        <f>IFERROR(__xludf.DUMMYFUNCTION("""COMPUTED_VALUE"""),0.0)</f>
        <v>0</v>
      </c>
      <c r="JY73">
        <f>IFERROR(__xludf.DUMMYFUNCTION("""COMPUTED_VALUE"""),0.0)</f>
        <v>0</v>
      </c>
      <c r="JZ73">
        <f>IFERROR(__xludf.DUMMYFUNCTION("""COMPUTED_VALUE"""),0.0)</f>
        <v>0</v>
      </c>
      <c r="KA73">
        <f>IFERROR(__xludf.DUMMYFUNCTION("""COMPUTED_VALUE"""),0.0)</f>
        <v>0</v>
      </c>
      <c r="KB73">
        <f>IFERROR(__xludf.DUMMYFUNCTION("""COMPUTED_VALUE"""),0.0)</f>
        <v>0</v>
      </c>
      <c r="KC73">
        <f>IFERROR(__xludf.DUMMYFUNCTION("""COMPUTED_VALUE"""),0.0)</f>
        <v>0</v>
      </c>
      <c r="KD73">
        <f>IFERROR(__xludf.DUMMYFUNCTION("""COMPUTED_VALUE"""),0.0)</f>
        <v>0</v>
      </c>
      <c r="KE73">
        <f>IFERROR(__xludf.DUMMYFUNCTION("""COMPUTED_VALUE"""),0.0)</f>
        <v>0</v>
      </c>
      <c r="KF73">
        <f>IFERROR(__xludf.DUMMYFUNCTION("""COMPUTED_VALUE"""),0.0)</f>
        <v>0</v>
      </c>
      <c r="KG73">
        <f>IFERROR(__xludf.DUMMYFUNCTION("""COMPUTED_VALUE"""),0.0)</f>
        <v>0</v>
      </c>
      <c r="KH73">
        <f>IFERROR(__xludf.DUMMYFUNCTION("""COMPUTED_VALUE"""),0.0)</f>
        <v>0</v>
      </c>
      <c r="KI73">
        <f>IFERROR(__xludf.DUMMYFUNCTION("""COMPUTED_VALUE"""),0.0)</f>
        <v>0</v>
      </c>
      <c r="KJ73">
        <f>IFERROR(__xludf.DUMMYFUNCTION("""COMPUTED_VALUE"""),0.0)</f>
        <v>0</v>
      </c>
      <c r="KK73">
        <f>IFERROR(__xludf.DUMMYFUNCTION("""COMPUTED_VALUE"""),0.0)</f>
        <v>0</v>
      </c>
      <c r="KL73">
        <f>IFERROR(__xludf.DUMMYFUNCTION("""COMPUTED_VALUE"""),0.0)</f>
        <v>0</v>
      </c>
      <c r="KM73">
        <f>IFERROR(__xludf.DUMMYFUNCTION("""COMPUTED_VALUE"""),0.0)</f>
        <v>0</v>
      </c>
      <c r="KN73">
        <f>IFERROR(__xludf.DUMMYFUNCTION("""COMPUTED_VALUE"""),0.0)</f>
        <v>0</v>
      </c>
      <c r="KO73">
        <f>IFERROR(__xludf.DUMMYFUNCTION("""COMPUTED_VALUE"""),0.0)</f>
        <v>0</v>
      </c>
      <c r="KP73">
        <f>IFERROR(__xludf.DUMMYFUNCTION("""COMPUTED_VALUE"""),0.0)</f>
        <v>0</v>
      </c>
      <c r="KQ73">
        <f>IFERROR(__xludf.DUMMYFUNCTION("""COMPUTED_VALUE"""),0.0)</f>
        <v>0</v>
      </c>
      <c r="KR73">
        <f>IFERROR(__xludf.DUMMYFUNCTION("""COMPUTED_VALUE"""),0.0)</f>
        <v>0</v>
      </c>
      <c r="KS73">
        <f>IFERROR(__xludf.DUMMYFUNCTION("""COMPUTED_VALUE"""),0.0)</f>
        <v>0</v>
      </c>
      <c r="KT73">
        <f>IFERROR(__xludf.DUMMYFUNCTION("""COMPUTED_VALUE"""),0.0)</f>
        <v>0</v>
      </c>
      <c r="KU73">
        <f>IFERROR(__xludf.DUMMYFUNCTION("""COMPUTED_VALUE"""),0.0)</f>
        <v>0</v>
      </c>
      <c r="KV73">
        <f>IFERROR(__xludf.DUMMYFUNCTION("""COMPUTED_VALUE"""),0.0)</f>
        <v>0</v>
      </c>
      <c r="KW73">
        <f>IFERROR(__xludf.DUMMYFUNCTION("""COMPUTED_VALUE"""),0.0)</f>
        <v>0</v>
      </c>
      <c r="KX73">
        <f>IFERROR(__xludf.DUMMYFUNCTION("""COMPUTED_VALUE"""),0.0)</f>
        <v>0</v>
      </c>
      <c r="KY73">
        <f>IFERROR(__xludf.DUMMYFUNCTION("""COMPUTED_VALUE"""),0.0)</f>
        <v>0</v>
      </c>
      <c r="KZ73" t="str">
        <f>IFERROR(__xludf.DUMMYFUNCTION("""COMPUTED_VALUE"""),"x")</f>
        <v>x</v>
      </c>
      <c r="LA73">
        <f>IFERROR(__xludf.DUMMYFUNCTION("""COMPUTED_VALUE"""),0.0)</f>
        <v>0</v>
      </c>
      <c r="LB73">
        <f>IFERROR(__xludf.DUMMYFUNCTION("""COMPUTED_VALUE"""),0.0)</f>
        <v>0</v>
      </c>
      <c r="LC73">
        <f>IFERROR(__xludf.DUMMYFUNCTION("""COMPUTED_VALUE"""),0.0)</f>
        <v>0</v>
      </c>
      <c r="LD73">
        <f>IFERROR(__xludf.DUMMYFUNCTION("""COMPUTED_VALUE"""),0.0)</f>
        <v>0</v>
      </c>
      <c r="LE73">
        <f>IFERROR(__xludf.DUMMYFUNCTION("""COMPUTED_VALUE"""),0.0)</f>
        <v>0</v>
      </c>
      <c r="LF73">
        <f>IFERROR(__xludf.DUMMYFUNCTION("""COMPUTED_VALUE"""),0.0)</f>
        <v>0</v>
      </c>
      <c r="LG73">
        <f>IFERROR(__xludf.DUMMYFUNCTION("""COMPUTED_VALUE"""),0.0)</f>
        <v>0</v>
      </c>
      <c r="LH73">
        <f>IFERROR(__xludf.DUMMYFUNCTION("""COMPUTED_VALUE"""),0.0)</f>
        <v>0</v>
      </c>
      <c r="LI73">
        <f>IFERROR(__xludf.DUMMYFUNCTION("""COMPUTED_VALUE"""),0.0)</f>
        <v>0</v>
      </c>
      <c r="LJ73">
        <f>IFERROR(__xludf.DUMMYFUNCTION("""COMPUTED_VALUE"""),0.0)</f>
        <v>0</v>
      </c>
      <c r="LK73">
        <f>IFERROR(__xludf.DUMMYFUNCTION("""COMPUTED_VALUE"""),0.0)</f>
        <v>0</v>
      </c>
      <c r="LL73">
        <f>IFERROR(__xludf.DUMMYFUNCTION("""COMPUTED_VALUE"""),0.0)</f>
        <v>0</v>
      </c>
      <c r="LM73">
        <f>IFERROR(__xludf.DUMMYFUNCTION("""COMPUTED_VALUE"""),0.0)</f>
        <v>0</v>
      </c>
      <c r="LN73">
        <f>IFERROR(__xludf.DUMMYFUNCTION("""COMPUTED_VALUE"""),0.0)</f>
        <v>0</v>
      </c>
      <c r="LO73">
        <f>IFERROR(__xludf.DUMMYFUNCTION("""COMPUTED_VALUE"""),0.0)</f>
        <v>0</v>
      </c>
      <c r="LP73">
        <f>IFERROR(__xludf.DUMMYFUNCTION("""COMPUTED_VALUE"""),0.0)</f>
        <v>0</v>
      </c>
      <c r="LQ73" t="str">
        <f>IFERROR(__xludf.DUMMYFUNCTION("""COMPUTED_VALUE"""),"x")</f>
        <v>x</v>
      </c>
      <c r="LR73">
        <f>IFERROR(__xludf.DUMMYFUNCTION("""COMPUTED_VALUE"""),0.0)</f>
        <v>0</v>
      </c>
      <c r="LS73">
        <f>IFERROR(__xludf.DUMMYFUNCTION("""COMPUTED_VALUE"""),0.0)</f>
        <v>0</v>
      </c>
      <c r="LT73">
        <f>IFERROR(__xludf.DUMMYFUNCTION("""COMPUTED_VALUE"""),0.0)</f>
        <v>0</v>
      </c>
      <c r="LU73">
        <f>IFERROR(__xludf.DUMMYFUNCTION("""COMPUTED_VALUE"""),0.0)</f>
        <v>0</v>
      </c>
      <c r="LV73">
        <f>IFERROR(__xludf.DUMMYFUNCTION("""COMPUTED_VALUE"""),0.0)</f>
        <v>0</v>
      </c>
      <c r="LW73">
        <f>IFERROR(__xludf.DUMMYFUNCTION("""COMPUTED_VALUE"""),0.0)</f>
        <v>0</v>
      </c>
      <c r="LX73">
        <f>IFERROR(__xludf.DUMMYFUNCTION("""COMPUTED_VALUE"""),0.0)</f>
        <v>0</v>
      </c>
      <c r="LY73">
        <f>IFERROR(__xludf.DUMMYFUNCTION("""COMPUTED_VALUE"""),0.0)</f>
        <v>0</v>
      </c>
      <c r="LZ73">
        <f>IFERROR(__xludf.DUMMYFUNCTION("""COMPUTED_VALUE"""),0.0)</f>
        <v>0</v>
      </c>
      <c r="MA73">
        <f>IFERROR(__xludf.DUMMYFUNCTION("""COMPUTED_VALUE"""),0.0)</f>
        <v>0</v>
      </c>
      <c r="MB73">
        <f>IFERROR(__xludf.DUMMYFUNCTION("""COMPUTED_VALUE"""),0.0)</f>
        <v>0</v>
      </c>
      <c r="MC73">
        <f>IFERROR(__xludf.DUMMYFUNCTION("""COMPUTED_VALUE"""),0.0)</f>
        <v>0</v>
      </c>
      <c r="MD73">
        <f>IFERROR(__xludf.DUMMYFUNCTION("""COMPUTED_VALUE"""),0.0)</f>
        <v>0</v>
      </c>
      <c r="ME73">
        <f>IFERROR(__xludf.DUMMYFUNCTION("""COMPUTED_VALUE"""),0.0)</f>
        <v>0</v>
      </c>
      <c r="MF73">
        <f>IFERROR(__xludf.DUMMYFUNCTION("""COMPUTED_VALUE"""),0.0)</f>
        <v>0</v>
      </c>
      <c r="MG73">
        <f>IFERROR(__xludf.DUMMYFUNCTION("""COMPUTED_VALUE"""),0.0)</f>
        <v>0</v>
      </c>
      <c r="MH73">
        <f>IFERROR(__xludf.DUMMYFUNCTION("""COMPUTED_VALUE"""),0.0)</f>
        <v>0</v>
      </c>
      <c r="MI73">
        <f>IFERROR(__xludf.DUMMYFUNCTION("""COMPUTED_VALUE"""),0.0)</f>
        <v>0</v>
      </c>
      <c r="MJ73">
        <f>IFERROR(__xludf.DUMMYFUNCTION("""COMPUTED_VALUE"""),0.0)</f>
        <v>0</v>
      </c>
      <c r="MK73">
        <f>IFERROR(__xludf.DUMMYFUNCTION("""COMPUTED_VALUE"""),0.0)</f>
        <v>0</v>
      </c>
      <c r="ML73">
        <f>IFERROR(__xludf.DUMMYFUNCTION("""COMPUTED_VALUE"""),0.0)</f>
        <v>0</v>
      </c>
      <c r="MM73">
        <f>IFERROR(__xludf.DUMMYFUNCTION("""COMPUTED_VALUE"""),0.0)</f>
        <v>0</v>
      </c>
      <c r="MN73">
        <f>IFERROR(__xludf.DUMMYFUNCTION("""COMPUTED_VALUE"""),0.0)</f>
        <v>0</v>
      </c>
      <c r="MO73">
        <f>IFERROR(__xludf.DUMMYFUNCTION("""COMPUTED_VALUE"""),0.0)</f>
        <v>0</v>
      </c>
      <c r="MP73">
        <f>IFERROR(__xludf.DUMMYFUNCTION("""COMPUTED_VALUE"""),0.0)</f>
        <v>0</v>
      </c>
      <c r="MQ73">
        <f>IFERROR(__xludf.DUMMYFUNCTION("""COMPUTED_VALUE"""),0.0)</f>
        <v>0</v>
      </c>
      <c r="MR73">
        <f>IFERROR(__xludf.DUMMYFUNCTION("""COMPUTED_VALUE"""),0.0)</f>
        <v>0</v>
      </c>
      <c r="MS73">
        <f>IFERROR(__xludf.DUMMYFUNCTION("""COMPUTED_VALUE"""),0.0)</f>
        <v>0</v>
      </c>
      <c r="MT73" t="str">
        <f>IFERROR(__xludf.DUMMYFUNCTION("""COMPUTED_VALUE"""),"x")</f>
        <v>x</v>
      </c>
      <c r="MU73">
        <f>IFERROR(__xludf.DUMMYFUNCTION("""COMPUTED_VALUE"""),0.0)</f>
        <v>0</v>
      </c>
      <c r="MV73">
        <f>IFERROR(__xludf.DUMMYFUNCTION("""COMPUTED_VALUE"""),0.0)</f>
        <v>0</v>
      </c>
      <c r="MW73">
        <f>IFERROR(__xludf.DUMMYFUNCTION("""COMPUTED_VALUE"""),0.0)</f>
        <v>0</v>
      </c>
      <c r="MX73">
        <f>IFERROR(__xludf.DUMMYFUNCTION("""COMPUTED_VALUE"""),0.0)</f>
        <v>0</v>
      </c>
      <c r="MY73">
        <f>IFERROR(__xludf.DUMMYFUNCTION("""COMPUTED_VALUE"""),0.0)</f>
        <v>0</v>
      </c>
      <c r="MZ73">
        <f>IFERROR(__xludf.DUMMYFUNCTION("""COMPUTED_VALUE"""),0.0)</f>
        <v>0</v>
      </c>
      <c r="NA73">
        <f>IFERROR(__xludf.DUMMYFUNCTION("""COMPUTED_VALUE"""),0.0)</f>
        <v>0</v>
      </c>
      <c r="NB73">
        <f>IFERROR(__xludf.DUMMYFUNCTION("""COMPUTED_VALUE"""),0.0)</f>
        <v>0</v>
      </c>
      <c r="NC73">
        <f>IFERROR(__xludf.DUMMYFUNCTION("""COMPUTED_VALUE"""),0.0)</f>
        <v>0</v>
      </c>
      <c r="ND73">
        <f>IFERROR(__xludf.DUMMYFUNCTION("""COMPUTED_VALUE"""),0.0)</f>
        <v>0</v>
      </c>
      <c r="NE73">
        <f>IFERROR(__xludf.DUMMYFUNCTION("""COMPUTED_VALUE"""),0.0)</f>
        <v>0</v>
      </c>
      <c r="NF73">
        <f>IFERROR(__xludf.DUMMYFUNCTION("""COMPUTED_VALUE"""),0.0)</f>
        <v>0</v>
      </c>
      <c r="NG73">
        <f>IFERROR(__xludf.DUMMYFUNCTION("""COMPUTED_VALUE"""),0.0)</f>
        <v>0</v>
      </c>
      <c r="NH73">
        <f>IFERROR(__xludf.DUMMYFUNCTION("""COMPUTED_VALUE"""),0.0)</f>
        <v>0</v>
      </c>
      <c r="NI73">
        <f>IFERROR(__xludf.DUMMYFUNCTION("""COMPUTED_VALUE"""),0.0)</f>
        <v>0</v>
      </c>
      <c r="NJ73">
        <f>IFERROR(__xludf.DUMMYFUNCTION("""COMPUTED_VALUE"""),0.0)</f>
        <v>0</v>
      </c>
      <c r="NK73">
        <f>IFERROR(__xludf.DUMMYFUNCTION("""COMPUTED_VALUE"""),0.0)</f>
        <v>0</v>
      </c>
      <c r="NL73">
        <f>IFERROR(__xludf.DUMMYFUNCTION("""COMPUTED_VALUE"""),0.0)</f>
        <v>0</v>
      </c>
      <c r="NM73">
        <f>IFERROR(__xludf.DUMMYFUNCTION("""COMPUTED_VALUE"""),0.0)</f>
        <v>0</v>
      </c>
      <c r="NN73">
        <f>IFERROR(__xludf.DUMMYFUNCTION("""COMPUTED_VALUE"""),0.0)</f>
        <v>0</v>
      </c>
      <c r="NO73">
        <f>IFERROR(__xludf.DUMMYFUNCTION("""COMPUTED_VALUE"""),0.0)</f>
        <v>0</v>
      </c>
      <c r="NP73">
        <f>IFERROR(__xludf.DUMMYFUNCTION("""COMPUTED_VALUE"""),0.0)</f>
        <v>0</v>
      </c>
      <c r="NQ73">
        <f>IFERROR(__xludf.DUMMYFUNCTION("""COMPUTED_VALUE"""),0.0)</f>
        <v>0</v>
      </c>
      <c r="NR73">
        <f>IFERROR(__xludf.DUMMYFUNCTION("""COMPUTED_VALUE"""),0.0)</f>
        <v>0</v>
      </c>
    </row>
    <row r="74" ht="15.75" customHeight="1">
      <c r="A74">
        <f>IFERROR(__xludf.DUMMYFUNCTION("""COMPUTED_VALUE"""),73.0)</f>
        <v>73</v>
      </c>
      <c r="B74" t="str">
        <f>IFERROR(__xludf.DUMMYFUNCTION("""COMPUTED_VALUE"""),"LaurentiuS")</f>
        <v>LaurentiuS</v>
      </c>
      <c r="C74" t="str">
        <f>IFERROR(__xludf.DUMMYFUNCTION("""COMPUTED_VALUE"""),"Aleksandar")</f>
        <v>Aleksandar</v>
      </c>
      <c r="D74" t="str">
        <f>IFERROR(__xludf.DUMMYFUNCTION("""COMPUTED_VALUE"""),"Jovanović")</f>
        <v>Jovanović</v>
      </c>
      <c r="E74">
        <f>IFERROR(__xludf.DUMMYFUNCTION("""COMPUTED_VALUE"""),100.0)</f>
        <v>100</v>
      </c>
      <c r="F74" t="str">
        <f>IFERROR(__xludf.DUMMYFUNCTION("""COMPUTED_VALUE"""),"ODOBREN")</f>
        <v>ODOBREN</v>
      </c>
      <c r="G74" t="str">
        <f>IFERROR(__xludf.DUMMYFUNCTION("""COMPUTED_VALUE"""),"Novi Beograd")</f>
        <v>Novi Beograd</v>
      </c>
      <c r="H74" t="str">
        <f>IFERROR(__xludf.DUMMYFUNCTION("""COMPUTED_VALUE"""),"Deseta gimnazija Mihajlo Pupin")</f>
        <v>Deseta gimnazija Mihajlo Pupin</v>
      </c>
      <c r="I74" t="str">
        <f>IFERROR(__xludf.DUMMYFUNCTION("""COMPUTED_VALUE"""),"III")</f>
        <v>III</v>
      </c>
      <c r="J74" t="str">
        <f>IFERROR(__xludf.DUMMYFUNCTION("""COMPUTED_VALUE"""),"B")</f>
        <v>B</v>
      </c>
      <c r="K74" t="str">
        <f>IFERROR(__xludf.DUMMYFUNCTION("""COMPUTED_VALUE"""),"Biljana Samardzija")</f>
        <v>Biljana Samardzija</v>
      </c>
      <c r="L74" t="str">
        <f>IFERROR(__xludf.DUMMYFUNCTION("""COMPUTED_VALUE"""),"x")</f>
        <v>x</v>
      </c>
      <c r="M74">
        <f>IFERROR(__xludf.DUMMYFUNCTION("""COMPUTED_VALUE"""),100.0)</f>
        <v>100</v>
      </c>
      <c r="N74">
        <f>IFERROR(__xludf.DUMMYFUNCTION("""COMPUTED_VALUE"""),0.0)</f>
        <v>0</v>
      </c>
      <c r="O74" t="str">
        <f>IFERROR(__xludf.DUMMYFUNCTION("""COMPUTED_VALUE"""),"-")</f>
        <v>-</v>
      </c>
      <c r="P74" t="str">
        <f>IFERROR(__xludf.DUMMYFUNCTION("""COMPUTED_VALUE"""),"-")</f>
        <v>-</v>
      </c>
      <c r="Q74" t="str">
        <f>IFERROR(__xludf.DUMMYFUNCTION("""COMPUTED_VALUE"""),"-")</f>
        <v>-</v>
      </c>
      <c r="R74" t="str">
        <f>IFERROR(__xludf.DUMMYFUNCTION("""COMPUTED_VALUE"""),"-")</f>
        <v>-</v>
      </c>
      <c r="S74" t="str">
        <f>IFERROR(__xludf.DUMMYFUNCTION("""COMPUTED_VALUE"""),"x")</f>
        <v>x</v>
      </c>
      <c r="T74" t="str">
        <f>IFERROR(__xludf.DUMMYFUNCTION("""COMPUTED_VALUE"""),"x")</f>
        <v>x</v>
      </c>
      <c r="U74" t="str">
        <f>IFERROR(__xludf.DUMMYFUNCTION("""COMPUTED_VALUE"""),"OK")</f>
        <v>OK</v>
      </c>
      <c r="V74" t="str">
        <f>IFERROR(__xludf.DUMMYFUNCTION("""COMPUTED_VALUE"""),"OK")</f>
        <v>OK</v>
      </c>
      <c r="W74" t="str">
        <f>IFERROR(__xludf.DUMMYFUNCTION("""COMPUTED_VALUE"""),"OK")</f>
        <v>OK</v>
      </c>
      <c r="X74" t="str">
        <f>IFERROR(__xludf.DUMMYFUNCTION("""COMPUTED_VALUE"""),"OK")</f>
        <v>OK</v>
      </c>
      <c r="Y74" t="str">
        <f>IFERROR(__xludf.DUMMYFUNCTION("""COMPUTED_VALUE"""),"OK")</f>
        <v>OK</v>
      </c>
      <c r="Z74" t="str">
        <f>IFERROR(__xludf.DUMMYFUNCTION("""COMPUTED_VALUE"""),"OK")</f>
        <v>OK</v>
      </c>
      <c r="AA74" t="str">
        <f>IFERROR(__xludf.DUMMYFUNCTION("""COMPUTED_VALUE"""),"OK")</f>
        <v>OK</v>
      </c>
      <c r="AB74" t="str">
        <f>IFERROR(__xludf.DUMMYFUNCTION("""COMPUTED_VALUE"""),"OK")</f>
        <v>OK</v>
      </c>
      <c r="AC74" t="str">
        <f>IFERROR(__xludf.DUMMYFUNCTION("""COMPUTED_VALUE"""),"OK")</f>
        <v>OK</v>
      </c>
      <c r="AD74" t="str">
        <f>IFERROR(__xludf.DUMMYFUNCTION("""COMPUTED_VALUE"""),"OK")</f>
        <v>OK</v>
      </c>
      <c r="AE74" t="str">
        <f>IFERROR(__xludf.DUMMYFUNCTION("""COMPUTED_VALUE"""),"OK")</f>
        <v>OK</v>
      </c>
      <c r="AF74" t="str">
        <f>IFERROR(__xludf.DUMMYFUNCTION("""COMPUTED_VALUE"""),"OK")</f>
        <v>OK</v>
      </c>
      <c r="AG74" t="str">
        <f>IFERROR(__xludf.DUMMYFUNCTION("""COMPUTED_VALUE"""),"OK")</f>
        <v>OK</v>
      </c>
      <c r="AH74" t="str">
        <f>IFERROR(__xludf.DUMMYFUNCTION("""COMPUTED_VALUE"""),"OK")</f>
        <v>OK</v>
      </c>
      <c r="AI74" t="str">
        <f>IFERROR(__xludf.DUMMYFUNCTION("""COMPUTED_VALUE"""),"OK")</f>
        <v>OK</v>
      </c>
      <c r="AJ74" t="str">
        <f>IFERROR(__xludf.DUMMYFUNCTION("""COMPUTED_VALUE"""),"OK")</f>
        <v>OK</v>
      </c>
      <c r="AK74" t="str">
        <f>IFERROR(__xludf.DUMMYFUNCTION("""COMPUTED_VALUE"""),"OK")</f>
        <v>OK</v>
      </c>
      <c r="AL74" t="str">
        <f>IFERROR(__xludf.DUMMYFUNCTION("""COMPUTED_VALUE"""),"OK")</f>
        <v>OK</v>
      </c>
      <c r="AM74" t="str">
        <f>IFERROR(__xludf.DUMMYFUNCTION("""COMPUTED_VALUE"""),"OK")</f>
        <v>OK</v>
      </c>
      <c r="AN74" t="str">
        <f>IFERROR(__xludf.DUMMYFUNCTION("""COMPUTED_VALUE"""),"OK")</f>
        <v>OK</v>
      </c>
      <c r="AO74" t="str">
        <f>IFERROR(__xludf.DUMMYFUNCTION("""COMPUTED_VALUE"""),"OK")</f>
        <v>OK</v>
      </c>
      <c r="AP74" t="str">
        <f>IFERROR(__xludf.DUMMYFUNCTION("""COMPUTED_VALUE"""),"OK")</f>
        <v>OK</v>
      </c>
      <c r="AQ74" t="str">
        <f>IFERROR(__xludf.DUMMYFUNCTION("""COMPUTED_VALUE"""),"OK")</f>
        <v>OK</v>
      </c>
      <c r="AR74" t="str">
        <f>IFERROR(__xludf.DUMMYFUNCTION("""COMPUTED_VALUE"""),"OK")</f>
        <v>OK</v>
      </c>
      <c r="AS74" t="str">
        <f>IFERROR(__xludf.DUMMYFUNCTION("""COMPUTED_VALUE"""),"OK")</f>
        <v>OK</v>
      </c>
      <c r="AT74" t="str">
        <f>IFERROR(__xludf.DUMMYFUNCTION("""COMPUTED_VALUE"""),"OK")</f>
        <v>OK</v>
      </c>
      <c r="AU74" t="str">
        <f>IFERROR(__xludf.DUMMYFUNCTION("""COMPUTED_VALUE"""),"OK")</f>
        <v>OK</v>
      </c>
      <c r="AV74" t="str">
        <f>IFERROR(__xludf.DUMMYFUNCTION("""COMPUTED_VALUE"""),"OK")</f>
        <v>OK</v>
      </c>
      <c r="AW74" t="str">
        <f>IFERROR(__xludf.DUMMYFUNCTION("""COMPUTED_VALUE"""),"OK")</f>
        <v>OK</v>
      </c>
      <c r="AX74" t="str">
        <f>IFERROR(__xludf.DUMMYFUNCTION("""COMPUTED_VALUE"""),"OK")</f>
        <v>OK</v>
      </c>
      <c r="AY74" t="str">
        <f>IFERROR(__xludf.DUMMYFUNCTION("""COMPUTED_VALUE"""),"OK")</f>
        <v>OK</v>
      </c>
      <c r="AZ74" t="str">
        <f>IFERROR(__xludf.DUMMYFUNCTION("""COMPUTED_VALUE"""),"OK")</f>
        <v>OK</v>
      </c>
      <c r="BA74" t="str">
        <f>IFERROR(__xludf.DUMMYFUNCTION("""COMPUTED_VALUE"""),"OK")</f>
        <v>OK</v>
      </c>
      <c r="BB74" t="str">
        <f>IFERROR(__xludf.DUMMYFUNCTION("""COMPUTED_VALUE"""),"OK")</f>
        <v>OK</v>
      </c>
      <c r="BC74" t="str">
        <f>IFERROR(__xludf.DUMMYFUNCTION("""COMPUTED_VALUE"""),"OK")</f>
        <v>OK</v>
      </c>
      <c r="BD74" t="str">
        <f>IFERROR(__xludf.DUMMYFUNCTION("""COMPUTED_VALUE"""),"OK")</f>
        <v>OK</v>
      </c>
      <c r="BE74" t="str">
        <f>IFERROR(__xludf.DUMMYFUNCTION("""COMPUTED_VALUE"""),"OK")</f>
        <v>OK</v>
      </c>
      <c r="BF74" t="str">
        <f>IFERROR(__xludf.DUMMYFUNCTION("""COMPUTED_VALUE"""),"OK")</f>
        <v>OK</v>
      </c>
      <c r="BG74" t="str">
        <f>IFERROR(__xludf.DUMMYFUNCTION("""COMPUTED_VALUE"""),"OK")</f>
        <v>OK</v>
      </c>
      <c r="BH74" t="str">
        <f>IFERROR(__xludf.DUMMYFUNCTION("""COMPUTED_VALUE"""),"OK")</f>
        <v>OK</v>
      </c>
      <c r="BI74" t="str">
        <f>IFERROR(__xludf.DUMMYFUNCTION("""COMPUTED_VALUE"""),"OK")</f>
        <v>OK</v>
      </c>
      <c r="BJ74" t="str">
        <f>IFERROR(__xludf.DUMMYFUNCTION("""COMPUTED_VALUE"""),"OK")</f>
        <v>OK</v>
      </c>
      <c r="BK74" t="str">
        <f>IFERROR(__xludf.DUMMYFUNCTION("""COMPUTED_VALUE"""),"x")</f>
        <v>x</v>
      </c>
      <c r="BL74" t="str">
        <f>IFERROR(__xludf.DUMMYFUNCTION("""COMPUTED_VALUE"""),"WA")</f>
        <v>WA</v>
      </c>
      <c r="BM74" t="str">
        <f>IFERROR(__xludf.DUMMYFUNCTION("""COMPUTED_VALUE"""),"WA")</f>
        <v>WA</v>
      </c>
      <c r="BN74" t="str">
        <f>IFERROR(__xludf.DUMMYFUNCTION("""COMPUTED_VALUE"""),"WA")</f>
        <v>WA</v>
      </c>
      <c r="BO74" t="str">
        <f>IFERROR(__xludf.DUMMYFUNCTION("""COMPUTED_VALUE"""),"OK")</f>
        <v>OK</v>
      </c>
      <c r="BP74" t="str">
        <f>IFERROR(__xludf.DUMMYFUNCTION("""COMPUTED_VALUE"""),"WA")</f>
        <v>WA</v>
      </c>
      <c r="BQ74" t="str">
        <f>IFERROR(__xludf.DUMMYFUNCTION("""COMPUTED_VALUE"""),"WA")</f>
        <v>WA</v>
      </c>
      <c r="BR74" t="str">
        <f>IFERROR(__xludf.DUMMYFUNCTION("""COMPUTED_VALUE"""),"WA")</f>
        <v>WA</v>
      </c>
      <c r="BS74" t="str">
        <f>IFERROR(__xludf.DUMMYFUNCTION("""COMPUTED_VALUE"""),"WA")</f>
        <v>WA</v>
      </c>
      <c r="BT74" t="str">
        <f>IFERROR(__xludf.DUMMYFUNCTION("""COMPUTED_VALUE"""),"WA")</f>
        <v>WA</v>
      </c>
      <c r="BU74" t="str">
        <f>IFERROR(__xludf.DUMMYFUNCTION("""COMPUTED_VALUE"""),"WA")</f>
        <v>WA</v>
      </c>
      <c r="BV74" t="str">
        <f>IFERROR(__xludf.DUMMYFUNCTION("""COMPUTED_VALUE"""),"WA")</f>
        <v>WA</v>
      </c>
      <c r="BW74" t="str">
        <f>IFERROR(__xludf.DUMMYFUNCTION("""COMPUTED_VALUE"""),"WA")</f>
        <v>WA</v>
      </c>
      <c r="BX74" t="str">
        <f>IFERROR(__xludf.DUMMYFUNCTION("""COMPUTED_VALUE"""),"OK")</f>
        <v>OK</v>
      </c>
      <c r="BY74" t="str">
        <f>IFERROR(__xludf.DUMMYFUNCTION("""COMPUTED_VALUE"""),"WA")</f>
        <v>WA</v>
      </c>
      <c r="BZ74" t="str">
        <f>IFERROR(__xludf.DUMMYFUNCTION("""COMPUTED_VALUE"""),"WA")</f>
        <v>WA</v>
      </c>
      <c r="CA74" t="str">
        <f>IFERROR(__xludf.DUMMYFUNCTION("""COMPUTED_VALUE"""),"WA")</f>
        <v>WA</v>
      </c>
      <c r="CB74" t="str">
        <f>IFERROR(__xludf.DUMMYFUNCTION("""COMPUTED_VALUE"""),"WA")</f>
        <v>WA</v>
      </c>
      <c r="CC74" t="str">
        <f>IFERROR(__xludf.DUMMYFUNCTION("""COMPUTED_VALUE"""),"WA")</f>
        <v>WA</v>
      </c>
      <c r="CD74" t="str">
        <f>IFERROR(__xludf.DUMMYFUNCTION("""COMPUTED_VALUE"""),"WA")</f>
        <v>WA</v>
      </c>
      <c r="CE74" t="str">
        <f>IFERROR(__xludf.DUMMYFUNCTION("""COMPUTED_VALUE"""),"WA")</f>
        <v>WA</v>
      </c>
      <c r="CF74" t="str">
        <f>IFERROR(__xludf.DUMMYFUNCTION("""COMPUTED_VALUE"""),"WA")</f>
        <v>WA</v>
      </c>
      <c r="CG74" t="str">
        <f>IFERROR(__xludf.DUMMYFUNCTION("""COMPUTED_VALUE"""),"WA")</f>
        <v>WA</v>
      </c>
      <c r="CH74" t="str">
        <f>IFERROR(__xludf.DUMMYFUNCTION("""COMPUTED_VALUE"""),"WA")</f>
        <v>WA</v>
      </c>
      <c r="CI74" t="str">
        <f>IFERROR(__xludf.DUMMYFUNCTION("""COMPUTED_VALUE"""),"WA")</f>
        <v>WA</v>
      </c>
      <c r="CJ74" t="str">
        <f>IFERROR(__xludf.DUMMYFUNCTION("""COMPUTED_VALUE"""),"WA")</f>
        <v>WA</v>
      </c>
      <c r="CK74" t="str">
        <f>IFERROR(__xludf.DUMMYFUNCTION("""COMPUTED_VALUE"""),"WA")</f>
        <v>WA</v>
      </c>
      <c r="CL74" t="str">
        <f>IFERROR(__xludf.DUMMYFUNCTION("""COMPUTED_VALUE"""),"WA")</f>
        <v>WA</v>
      </c>
      <c r="CM74" t="str">
        <f>IFERROR(__xludf.DUMMYFUNCTION("""COMPUTED_VALUE"""),"WA")</f>
        <v>WA</v>
      </c>
      <c r="CN74" t="str">
        <f>IFERROR(__xludf.DUMMYFUNCTION("""COMPUTED_VALUE"""),"WA")</f>
        <v>WA</v>
      </c>
      <c r="CO74" t="str">
        <f>IFERROR(__xludf.DUMMYFUNCTION("""COMPUTED_VALUE"""),"WA")</f>
        <v>WA</v>
      </c>
      <c r="CP74" t="str">
        <f>IFERROR(__xludf.DUMMYFUNCTION("""COMPUTED_VALUE"""),"WA")</f>
        <v>WA</v>
      </c>
      <c r="CQ74" t="str">
        <f>IFERROR(__xludf.DUMMYFUNCTION("""COMPUTED_VALUE"""),"WA")</f>
        <v>WA</v>
      </c>
      <c r="CR74" t="str">
        <f>IFERROR(__xludf.DUMMYFUNCTION("""COMPUTED_VALUE"""),"WA")</f>
        <v>WA</v>
      </c>
      <c r="CS74" t="str">
        <f>IFERROR(__xludf.DUMMYFUNCTION("""COMPUTED_VALUE"""),"x")</f>
        <v>x</v>
      </c>
      <c r="CT74" t="str">
        <f>IFERROR(__xludf.DUMMYFUNCTION("""COMPUTED_VALUE"""),"-")</f>
        <v>-</v>
      </c>
      <c r="CU74" t="str">
        <f>IFERROR(__xludf.DUMMYFUNCTION("""COMPUTED_VALUE"""),"-")</f>
        <v>-</v>
      </c>
      <c r="CV74" t="str">
        <f>IFERROR(__xludf.DUMMYFUNCTION("""COMPUTED_VALUE"""),"-")</f>
        <v>-</v>
      </c>
      <c r="CW74" t="str">
        <f>IFERROR(__xludf.DUMMYFUNCTION("""COMPUTED_VALUE"""),"-")</f>
        <v>-</v>
      </c>
      <c r="CX74" t="str">
        <f>IFERROR(__xludf.DUMMYFUNCTION("""COMPUTED_VALUE"""),"-")</f>
        <v>-</v>
      </c>
      <c r="CY74" t="str">
        <f>IFERROR(__xludf.DUMMYFUNCTION("""COMPUTED_VALUE"""),"-")</f>
        <v>-</v>
      </c>
      <c r="CZ74" t="str">
        <f>IFERROR(__xludf.DUMMYFUNCTION("""COMPUTED_VALUE"""),"-")</f>
        <v>-</v>
      </c>
      <c r="DA74" t="str">
        <f>IFERROR(__xludf.DUMMYFUNCTION("""COMPUTED_VALUE"""),"-")</f>
        <v>-</v>
      </c>
      <c r="DB74" t="str">
        <f>IFERROR(__xludf.DUMMYFUNCTION("""COMPUTED_VALUE"""),"-")</f>
        <v>-</v>
      </c>
      <c r="DC74" t="str">
        <f>IFERROR(__xludf.DUMMYFUNCTION("""COMPUTED_VALUE"""),"-")</f>
        <v>-</v>
      </c>
      <c r="DD74" t="str">
        <f>IFERROR(__xludf.DUMMYFUNCTION("""COMPUTED_VALUE"""),"-")</f>
        <v>-</v>
      </c>
      <c r="DE74" t="str">
        <f>IFERROR(__xludf.DUMMYFUNCTION("""COMPUTED_VALUE"""),"-")</f>
        <v>-</v>
      </c>
      <c r="DF74" t="str">
        <f>IFERROR(__xludf.DUMMYFUNCTION("""COMPUTED_VALUE"""),"-")</f>
        <v>-</v>
      </c>
      <c r="DG74" t="str">
        <f>IFERROR(__xludf.DUMMYFUNCTION("""COMPUTED_VALUE"""),"-")</f>
        <v>-</v>
      </c>
      <c r="DH74" t="str">
        <f>IFERROR(__xludf.DUMMYFUNCTION("""COMPUTED_VALUE"""),"-")</f>
        <v>-</v>
      </c>
      <c r="DI74" t="str">
        <f>IFERROR(__xludf.DUMMYFUNCTION("""COMPUTED_VALUE"""),"-")</f>
        <v>-</v>
      </c>
      <c r="DJ74" t="str">
        <f>IFERROR(__xludf.DUMMYFUNCTION("""COMPUTED_VALUE"""),"-")</f>
        <v>-</v>
      </c>
      <c r="DK74" t="str">
        <f>IFERROR(__xludf.DUMMYFUNCTION("""COMPUTED_VALUE"""),"-")</f>
        <v>-</v>
      </c>
      <c r="DL74" t="str">
        <f>IFERROR(__xludf.DUMMYFUNCTION("""COMPUTED_VALUE"""),"-")</f>
        <v>-</v>
      </c>
      <c r="DM74" t="str">
        <f>IFERROR(__xludf.DUMMYFUNCTION("""COMPUTED_VALUE"""),"-")</f>
        <v>-</v>
      </c>
      <c r="DN74" t="str">
        <f>IFERROR(__xludf.DUMMYFUNCTION("""COMPUTED_VALUE"""),"-")</f>
        <v>-</v>
      </c>
      <c r="DO74" t="str">
        <f>IFERROR(__xludf.DUMMYFUNCTION("""COMPUTED_VALUE"""),"-")</f>
        <v>-</v>
      </c>
      <c r="DP74" t="str">
        <f>IFERROR(__xludf.DUMMYFUNCTION("""COMPUTED_VALUE"""),"-")</f>
        <v>-</v>
      </c>
      <c r="DQ74" t="str">
        <f>IFERROR(__xludf.DUMMYFUNCTION("""COMPUTED_VALUE"""),"-")</f>
        <v>-</v>
      </c>
      <c r="DR74" t="str">
        <f>IFERROR(__xludf.DUMMYFUNCTION("""COMPUTED_VALUE"""),"-")</f>
        <v>-</v>
      </c>
      <c r="DS74" t="str">
        <f>IFERROR(__xludf.DUMMYFUNCTION("""COMPUTED_VALUE"""),"-")</f>
        <v>-</v>
      </c>
      <c r="DT74" t="str">
        <f>IFERROR(__xludf.DUMMYFUNCTION("""COMPUTED_VALUE"""),"-")</f>
        <v>-</v>
      </c>
      <c r="DU74" t="str">
        <f>IFERROR(__xludf.DUMMYFUNCTION("""COMPUTED_VALUE"""),"-")</f>
        <v>-</v>
      </c>
      <c r="DV74" t="str">
        <f>IFERROR(__xludf.DUMMYFUNCTION("""COMPUTED_VALUE"""),"-")</f>
        <v>-</v>
      </c>
      <c r="DW74" t="str">
        <f>IFERROR(__xludf.DUMMYFUNCTION("""COMPUTED_VALUE"""),"-")</f>
        <v>-</v>
      </c>
      <c r="DX74" t="str">
        <f>IFERROR(__xludf.DUMMYFUNCTION("""COMPUTED_VALUE"""),"-")</f>
        <v>-</v>
      </c>
      <c r="DY74" t="str">
        <f>IFERROR(__xludf.DUMMYFUNCTION("""COMPUTED_VALUE"""),"-")</f>
        <v>-</v>
      </c>
      <c r="DZ74" t="str">
        <f>IFERROR(__xludf.DUMMYFUNCTION("""COMPUTED_VALUE"""),"x")</f>
        <v>x</v>
      </c>
      <c r="EA74" t="str">
        <f>IFERROR(__xludf.DUMMYFUNCTION("""COMPUTED_VALUE"""),"-")</f>
        <v>-</v>
      </c>
      <c r="EB74" t="str">
        <f>IFERROR(__xludf.DUMMYFUNCTION("""COMPUTED_VALUE"""),"-")</f>
        <v>-</v>
      </c>
      <c r="EC74" t="str">
        <f>IFERROR(__xludf.DUMMYFUNCTION("""COMPUTED_VALUE"""),"-")</f>
        <v>-</v>
      </c>
      <c r="ED74" t="str">
        <f>IFERROR(__xludf.DUMMYFUNCTION("""COMPUTED_VALUE"""),"-")</f>
        <v>-</v>
      </c>
      <c r="EE74" t="str">
        <f>IFERROR(__xludf.DUMMYFUNCTION("""COMPUTED_VALUE"""),"-")</f>
        <v>-</v>
      </c>
      <c r="EF74" t="str">
        <f>IFERROR(__xludf.DUMMYFUNCTION("""COMPUTED_VALUE"""),"-")</f>
        <v>-</v>
      </c>
      <c r="EG74" t="str">
        <f>IFERROR(__xludf.DUMMYFUNCTION("""COMPUTED_VALUE"""),"-")</f>
        <v>-</v>
      </c>
      <c r="EH74" t="str">
        <f>IFERROR(__xludf.DUMMYFUNCTION("""COMPUTED_VALUE"""),"-")</f>
        <v>-</v>
      </c>
      <c r="EI74" t="str">
        <f>IFERROR(__xludf.DUMMYFUNCTION("""COMPUTED_VALUE"""),"-")</f>
        <v>-</v>
      </c>
      <c r="EJ74" t="str">
        <f>IFERROR(__xludf.DUMMYFUNCTION("""COMPUTED_VALUE"""),"-")</f>
        <v>-</v>
      </c>
      <c r="EK74" t="str">
        <f>IFERROR(__xludf.DUMMYFUNCTION("""COMPUTED_VALUE"""),"-")</f>
        <v>-</v>
      </c>
      <c r="EL74" t="str">
        <f>IFERROR(__xludf.DUMMYFUNCTION("""COMPUTED_VALUE"""),"-")</f>
        <v>-</v>
      </c>
      <c r="EM74" t="str">
        <f>IFERROR(__xludf.DUMMYFUNCTION("""COMPUTED_VALUE"""),"-")</f>
        <v>-</v>
      </c>
      <c r="EN74" t="str">
        <f>IFERROR(__xludf.DUMMYFUNCTION("""COMPUTED_VALUE"""),"-")</f>
        <v>-</v>
      </c>
      <c r="EO74" t="str">
        <f>IFERROR(__xludf.DUMMYFUNCTION("""COMPUTED_VALUE"""),"-")</f>
        <v>-</v>
      </c>
      <c r="EP74" t="str">
        <f>IFERROR(__xludf.DUMMYFUNCTION("""COMPUTED_VALUE"""),"-")</f>
        <v>-</v>
      </c>
      <c r="EQ74" t="str">
        <f>IFERROR(__xludf.DUMMYFUNCTION("""COMPUTED_VALUE"""),"x")</f>
        <v>x</v>
      </c>
      <c r="ER74" t="str">
        <f>IFERROR(__xludf.DUMMYFUNCTION("""COMPUTED_VALUE"""),"-")</f>
        <v>-</v>
      </c>
      <c r="ES74" t="str">
        <f>IFERROR(__xludf.DUMMYFUNCTION("""COMPUTED_VALUE"""),"-")</f>
        <v>-</v>
      </c>
      <c r="ET74" t="str">
        <f>IFERROR(__xludf.DUMMYFUNCTION("""COMPUTED_VALUE"""),"-")</f>
        <v>-</v>
      </c>
      <c r="EU74" t="str">
        <f>IFERROR(__xludf.DUMMYFUNCTION("""COMPUTED_VALUE"""),"-")</f>
        <v>-</v>
      </c>
      <c r="EV74" t="str">
        <f>IFERROR(__xludf.DUMMYFUNCTION("""COMPUTED_VALUE"""),"-")</f>
        <v>-</v>
      </c>
      <c r="EW74" t="str">
        <f>IFERROR(__xludf.DUMMYFUNCTION("""COMPUTED_VALUE"""),"-")</f>
        <v>-</v>
      </c>
      <c r="EX74" t="str">
        <f>IFERROR(__xludf.DUMMYFUNCTION("""COMPUTED_VALUE"""),"-")</f>
        <v>-</v>
      </c>
      <c r="EY74" t="str">
        <f>IFERROR(__xludf.DUMMYFUNCTION("""COMPUTED_VALUE"""),"-")</f>
        <v>-</v>
      </c>
      <c r="EZ74" t="str">
        <f>IFERROR(__xludf.DUMMYFUNCTION("""COMPUTED_VALUE"""),"-")</f>
        <v>-</v>
      </c>
      <c r="FA74" t="str">
        <f>IFERROR(__xludf.DUMMYFUNCTION("""COMPUTED_VALUE"""),"-")</f>
        <v>-</v>
      </c>
      <c r="FB74" t="str">
        <f>IFERROR(__xludf.DUMMYFUNCTION("""COMPUTED_VALUE"""),"-")</f>
        <v>-</v>
      </c>
      <c r="FC74" t="str">
        <f>IFERROR(__xludf.DUMMYFUNCTION("""COMPUTED_VALUE"""),"-")</f>
        <v>-</v>
      </c>
      <c r="FD74" t="str">
        <f>IFERROR(__xludf.DUMMYFUNCTION("""COMPUTED_VALUE"""),"-")</f>
        <v>-</v>
      </c>
      <c r="FE74" t="str">
        <f>IFERROR(__xludf.DUMMYFUNCTION("""COMPUTED_VALUE"""),"-")</f>
        <v>-</v>
      </c>
      <c r="FF74" t="str">
        <f>IFERROR(__xludf.DUMMYFUNCTION("""COMPUTED_VALUE"""),"-")</f>
        <v>-</v>
      </c>
      <c r="FG74" t="str">
        <f>IFERROR(__xludf.DUMMYFUNCTION("""COMPUTED_VALUE"""),"-")</f>
        <v>-</v>
      </c>
      <c r="FH74" t="str">
        <f>IFERROR(__xludf.DUMMYFUNCTION("""COMPUTED_VALUE"""),"-")</f>
        <v>-</v>
      </c>
      <c r="FI74" t="str">
        <f>IFERROR(__xludf.DUMMYFUNCTION("""COMPUTED_VALUE"""),"-")</f>
        <v>-</v>
      </c>
      <c r="FJ74" t="str">
        <f>IFERROR(__xludf.DUMMYFUNCTION("""COMPUTED_VALUE"""),"-")</f>
        <v>-</v>
      </c>
      <c r="FK74" t="str">
        <f>IFERROR(__xludf.DUMMYFUNCTION("""COMPUTED_VALUE"""),"-")</f>
        <v>-</v>
      </c>
      <c r="FL74" t="str">
        <f>IFERROR(__xludf.DUMMYFUNCTION("""COMPUTED_VALUE"""),"-")</f>
        <v>-</v>
      </c>
      <c r="FM74" t="str">
        <f>IFERROR(__xludf.DUMMYFUNCTION("""COMPUTED_VALUE"""),"-")</f>
        <v>-</v>
      </c>
      <c r="FN74" t="str">
        <f>IFERROR(__xludf.DUMMYFUNCTION("""COMPUTED_VALUE"""),"-")</f>
        <v>-</v>
      </c>
      <c r="FO74" t="str">
        <f>IFERROR(__xludf.DUMMYFUNCTION("""COMPUTED_VALUE"""),"-")</f>
        <v>-</v>
      </c>
      <c r="FP74" t="str">
        <f>IFERROR(__xludf.DUMMYFUNCTION("""COMPUTED_VALUE"""),"-")</f>
        <v>-</v>
      </c>
      <c r="FQ74" t="str">
        <f>IFERROR(__xludf.DUMMYFUNCTION("""COMPUTED_VALUE"""),"-")</f>
        <v>-</v>
      </c>
      <c r="FR74" t="str">
        <f>IFERROR(__xludf.DUMMYFUNCTION("""COMPUTED_VALUE"""),"-")</f>
        <v>-</v>
      </c>
      <c r="FS74" t="str">
        <f>IFERROR(__xludf.DUMMYFUNCTION("""COMPUTED_VALUE"""),"-")</f>
        <v>-</v>
      </c>
      <c r="FT74" t="str">
        <f>IFERROR(__xludf.DUMMYFUNCTION("""COMPUTED_VALUE"""),"x")</f>
        <v>x</v>
      </c>
      <c r="FU74" t="str">
        <f>IFERROR(__xludf.DUMMYFUNCTION("""COMPUTED_VALUE"""),"-")</f>
        <v>-</v>
      </c>
      <c r="FV74" t="str">
        <f>IFERROR(__xludf.DUMMYFUNCTION("""COMPUTED_VALUE"""),"-")</f>
        <v>-</v>
      </c>
      <c r="FW74" t="str">
        <f>IFERROR(__xludf.DUMMYFUNCTION("""COMPUTED_VALUE"""),"-")</f>
        <v>-</v>
      </c>
      <c r="FX74" t="str">
        <f>IFERROR(__xludf.DUMMYFUNCTION("""COMPUTED_VALUE"""),"-")</f>
        <v>-</v>
      </c>
      <c r="FY74" t="str">
        <f>IFERROR(__xludf.DUMMYFUNCTION("""COMPUTED_VALUE"""),"-")</f>
        <v>-</v>
      </c>
      <c r="FZ74" t="str">
        <f>IFERROR(__xludf.DUMMYFUNCTION("""COMPUTED_VALUE"""),"-")</f>
        <v>-</v>
      </c>
      <c r="GA74" t="str">
        <f>IFERROR(__xludf.DUMMYFUNCTION("""COMPUTED_VALUE"""),"-")</f>
        <v>-</v>
      </c>
      <c r="GB74" t="str">
        <f>IFERROR(__xludf.DUMMYFUNCTION("""COMPUTED_VALUE"""),"-")</f>
        <v>-</v>
      </c>
      <c r="GC74" t="str">
        <f>IFERROR(__xludf.DUMMYFUNCTION("""COMPUTED_VALUE"""),"-")</f>
        <v>-</v>
      </c>
      <c r="GD74" t="str">
        <f>IFERROR(__xludf.DUMMYFUNCTION("""COMPUTED_VALUE"""),"-")</f>
        <v>-</v>
      </c>
      <c r="GE74" t="str">
        <f>IFERROR(__xludf.DUMMYFUNCTION("""COMPUTED_VALUE"""),"-")</f>
        <v>-</v>
      </c>
      <c r="GF74" t="str">
        <f>IFERROR(__xludf.DUMMYFUNCTION("""COMPUTED_VALUE"""),"-")</f>
        <v>-</v>
      </c>
      <c r="GG74" t="str">
        <f>IFERROR(__xludf.DUMMYFUNCTION("""COMPUTED_VALUE"""),"-")</f>
        <v>-</v>
      </c>
      <c r="GH74" t="str">
        <f>IFERROR(__xludf.DUMMYFUNCTION("""COMPUTED_VALUE"""),"-")</f>
        <v>-</v>
      </c>
      <c r="GI74" t="str">
        <f>IFERROR(__xludf.DUMMYFUNCTION("""COMPUTED_VALUE"""),"-")</f>
        <v>-</v>
      </c>
      <c r="GJ74" t="str">
        <f>IFERROR(__xludf.DUMMYFUNCTION("""COMPUTED_VALUE"""),"-")</f>
        <v>-</v>
      </c>
      <c r="GK74" t="str">
        <f>IFERROR(__xludf.DUMMYFUNCTION("""COMPUTED_VALUE"""),"-")</f>
        <v>-</v>
      </c>
      <c r="GL74" t="str">
        <f>IFERROR(__xludf.DUMMYFUNCTION("""COMPUTED_VALUE"""),"-")</f>
        <v>-</v>
      </c>
      <c r="GM74" t="str">
        <f>IFERROR(__xludf.DUMMYFUNCTION("""COMPUTED_VALUE"""),"-")</f>
        <v>-</v>
      </c>
      <c r="GN74" t="str">
        <f>IFERROR(__xludf.DUMMYFUNCTION("""COMPUTED_VALUE"""),"-")</f>
        <v>-</v>
      </c>
      <c r="GO74" t="str">
        <f>IFERROR(__xludf.DUMMYFUNCTION("""COMPUTED_VALUE"""),"-")</f>
        <v>-</v>
      </c>
      <c r="GP74" t="str">
        <f>IFERROR(__xludf.DUMMYFUNCTION("""COMPUTED_VALUE"""),"-")</f>
        <v>-</v>
      </c>
      <c r="GQ74" t="str">
        <f>IFERROR(__xludf.DUMMYFUNCTION("""COMPUTED_VALUE"""),"-")</f>
        <v>-</v>
      </c>
      <c r="GR74" t="str">
        <f>IFERROR(__xludf.DUMMYFUNCTION("""COMPUTED_VALUE"""),"-")</f>
        <v>-</v>
      </c>
      <c r="GS74" t="str">
        <f>IFERROR(__xludf.DUMMYFUNCTION("""COMPUTED_VALUE"""),"x")</f>
        <v>x</v>
      </c>
      <c r="GT74" t="str">
        <f>IFERROR(__xludf.DUMMYFUNCTION("""COMPUTED_VALUE"""),"x")</f>
        <v>x</v>
      </c>
      <c r="GU74">
        <f>IFERROR(__xludf.DUMMYFUNCTION("""COMPUTED_VALUE"""),1.0)</f>
        <v>1</v>
      </c>
      <c r="GV74">
        <f>IFERROR(__xludf.DUMMYFUNCTION("""COMPUTED_VALUE"""),1.0)</f>
        <v>1</v>
      </c>
      <c r="GW74">
        <f>IFERROR(__xludf.DUMMYFUNCTION("""COMPUTED_VALUE"""),1.0)</f>
        <v>1</v>
      </c>
      <c r="GX74">
        <f>IFERROR(__xludf.DUMMYFUNCTION("""COMPUTED_VALUE"""),1.0)</f>
        <v>1</v>
      </c>
      <c r="GY74">
        <f>IFERROR(__xludf.DUMMYFUNCTION("""COMPUTED_VALUE"""),1.0)</f>
        <v>1</v>
      </c>
      <c r="GZ74">
        <f>IFERROR(__xludf.DUMMYFUNCTION("""COMPUTED_VALUE"""),1.0)</f>
        <v>1</v>
      </c>
      <c r="HA74">
        <f>IFERROR(__xludf.DUMMYFUNCTION("""COMPUTED_VALUE"""),1.0)</f>
        <v>1</v>
      </c>
      <c r="HB74">
        <f>IFERROR(__xludf.DUMMYFUNCTION("""COMPUTED_VALUE"""),1.0)</f>
        <v>1</v>
      </c>
      <c r="HC74">
        <f>IFERROR(__xludf.DUMMYFUNCTION("""COMPUTED_VALUE"""),1.0)</f>
        <v>1</v>
      </c>
      <c r="HD74">
        <f>IFERROR(__xludf.DUMMYFUNCTION("""COMPUTED_VALUE"""),1.0)</f>
        <v>1</v>
      </c>
      <c r="HE74">
        <f>IFERROR(__xludf.DUMMYFUNCTION("""COMPUTED_VALUE"""),1.0)</f>
        <v>1</v>
      </c>
      <c r="HF74">
        <f>IFERROR(__xludf.DUMMYFUNCTION("""COMPUTED_VALUE"""),1.0)</f>
        <v>1</v>
      </c>
      <c r="HG74">
        <f>IFERROR(__xludf.DUMMYFUNCTION("""COMPUTED_VALUE"""),1.0)</f>
        <v>1</v>
      </c>
      <c r="HH74">
        <f>IFERROR(__xludf.DUMMYFUNCTION("""COMPUTED_VALUE"""),1.0)</f>
        <v>1</v>
      </c>
      <c r="HI74">
        <f>IFERROR(__xludf.DUMMYFUNCTION("""COMPUTED_VALUE"""),1.0)</f>
        <v>1</v>
      </c>
      <c r="HJ74">
        <f>IFERROR(__xludf.DUMMYFUNCTION("""COMPUTED_VALUE"""),1.0)</f>
        <v>1</v>
      </c>
      <c r="HK74">
        <f>IFERROR(__xludf.DUMMYFUNCTION("""COMPUTED_VALUE"""),1.0)</f>
        <v>1</v>
      </c>
      <c r="HL74">
        <f>IFERROR(__xludf.DUMMYFUNCTION("""COMPUTED_VALUE"""),1.0)</f>
        <v>1</v>
      </c>
      <c r="HM74">
        <f>IFERROR(__xludf.DUMMYFUNCTION("""COMPUTED_VALUE"""),1.0)</f>
        <v>1</v>
      </c>
      <c r="HN74">
        <f>IFERROR(__xludf.DUMMYFUNCTION("""COMPUTED_VALUE"""),1.0)</f>
        <v>1</v>
      </c>
      <c r="HO74">
        <f>IFERROR(__xludf.DUMMYFUNCTION("""COMPUTED_VALUE"""),1.0)</f>
        <v>1</v>
      </c>
      <c r="HP74">
        <f>IFERROR(__xludf.DUMMYFUNCTION("""COMPUTED_VALUE"""),1.0)</f>
        <v>1</v>
      </c>
      <c r="HQ74">
        <f>IFERROR(__xludf.DUMMYFUNCTION("""COMPUTED_VALUE"""),1.0)</f>
        <v>1</v>
      </c>
      <c r="HR74">
        <f>IFERROR(__xludf.DUMMYFUNCTION("""COMPUTED_VALUE"""),1.0)</f>
        <v>1</v>
      </c>
      <c r="HS74">
        <f>IFERROR(__xludf.DUMMYFUNCTION("""COMPUTED_VALUE"""),1.0)</f>
        <v>1</v>
      </c>
      <c r="HT74">
        <f>IFERROR(__xludf.DUMMYFUNCTION("""COMPUTED_VALUE"""),1.0)</f>
        <v>1</v>
      </c>
      <c r="HU74">
        <f>IFERROR(__xludf.DUMMYFUNCTION("""COMPUTED_VALUE"""),1.0)</f>
        <v>1</v>
      </c>
      <c r="HV74">
        <f>IFERROR(__xludf.DUMMYFUNCTION("""COMPUTED_VALUE"""),1.0)</f>
        <v>1</v>
      </c>
      <c r="HW74">
        <f>IFERROR(__xludf.DUMMYFUNCTION("""COMPUTED_VALUE"""),1.0)</f>
        <v>1</v>
      </c>
      <c r="HX74">
        <f>IFERROR(__xludf.DUMMYFUNCTION("""COMPUTED_VALUE"""),1.0)</f>
        <v>1</v>
      </c>
      <c r="HY74">
        <f>IFERROR(__xludf.DUMMYFUNCTION("""COMPUTED_VALUE"""),1.0)</f>
        <v>1</v>
      </c>
      <c r="HZ74">
        <f>IFERROR(__xludf.DUMMYFUNCTION("""COMPUTED_VALUE"""),1.0)</f>
        <v>1</v>
      </c>
      <c r="IA74">
        <f>IFERROR(__xludf.DUMMYFUNCTION("""COMPUTED_VALUE"""),1.0)</f>
        <v>1</v>
      </c>
      <c r="IB74">
        <f>IFERROR(__xludf.DUMMYFUNCTION("""COMPUTED_VALUE"""),1.0)</f>
        <v>1</v>
      </c>
      <c r="IC74">
        <f>IFERROR(__xludf.DUMMYFUNCTION("""COMPUTED_VALUE"""),1.0)</f>
        <v>1</v>
      </c>
      <c r="ID74">
        <f>IFERROR(__xludf.DUMMYFUNCTION("""COMPUTED_VALUE"""),1.0)</f>
        <v>1</v>
      </c>
      <c r="IE74">
        <f>IFERROR(__xludf.DUMMYFUNCTION("""COMPUTED_VALUE"""),1.0)</f>
        <v>1</v>
      </c>
      <c r="IF74">
        <f>IFERROR(__xludf.DUMMYFUNCTION("""COMPUTED_VALUE"""),1.0)</f>
        <v>1</v>
      </c>
      <c r="IG74">
        <f>IFERROR(__xludf.DUMMYFUNCTION("""COMPUTED_VALUE"""),1.0)</f>
        <v>1</v>
      </c>
      <c r="IH74">
        <f>IFERROR(__xludf.DUMMYFUNCTION("""COMPUTED_VALUE"""),1.0)</f>
        <v>1</v>
      </c>
      <c r="II74">
        <f>IFERROR(__xludf.DUMMYFUNCTION("""COMPUTED_VALUE"""),1.0)</f>
        <v>1</v>
      </c>
      <c r="IJ74">
        <f>IFERROR(__xludf.DUMMYFUNCTION("""COMPUTED_VALUE"""),1.0)</f>
        <v>1</v>
      </c>
      <c r="IK74" t="str">
        <f>IFERROR(__xludf.DUMMYFUNCTION("""COMPUTED_VALUE"""),"x")</f>
        <v>x</v>
      </c>
      <c r="IL74">
        <f>IFERROR(__xludf.DUMMYFUNCTION("""COMPUTED_VALUE"""),0.0)</f>
        <v>0</v>
      </c>
      <c r="IM74">
        <f>IFERROR(__xludf.DUMMYFUNCTION("""COMPUTED_VALUE"""),0.0)</f>
        <v>0</v>
      </c>
      <c r="IN74">
        <f>IFERROR(__xludf.DUMMYFUNCTION("""COMPUTED_VALUE"""),0.0)</f>
        <v>0</v>
      </c>
      <c r="IO74">
        <f>IFERROR(__xludf.DUMMYFUNCTION("""COMPUTED_VALUE"""),1.0)</f>
        <v>1</v>
      </c>
      <c r="IP74">
        <f>IFERROR(__xludf.DUMMYFUNCTION("""COMPUTED_VALUE"""),0.0)</f>
        <v>0</v>
      </c>
      <c r="IQ74">
        <f>IFERROR(__xludf.DUMMYFUNCTION("""COMPUTED_VALUE"""),0.0)</f>
        <v>0</v>
      </c>
      <c r="IR74">
        <f>IFERROR(__xludf.DUMMYFUNCTION("""COMPUTED_VALUE"""),0.0)</f>
        <v>0</v>
      </c>
      <c r="IS74">
        <f>IFERROR(__xludf.DUMMYFUNCTION("""COMPUTED_VALUE"""),0.0)</f>
        <v>0</v>
      </c>
      <c r="IT74">
        <f>IFERROR(__xludf.DUMMYFUNCTION("""COMPUTED_VALUE"""),0.0)</f>
        <v>0</v>
      </c>
      <c r="IU74">
        <f>IFERROR(__xludf.DUMMYFUNCTION("""COMPUTED_VALUE"""),0.0)</f>
        <v>0</v>
      </c>
      <c r="IV74">
        <f>IFERROR(__xludf.DUMMYFUNCTION("""COMPUTED_VALUE"""),0.0)</f>
        <v>0</v>
      </c>
      <c r="IW74">
        <f>IFERROR(__xludf.DUMMYFUNCTION("""COMPUTED_VALUE"""),0.0)</f>
        <v>0</v>
      </c>
      <c r="IX74">
        <f>IFERROR(__xludf.DUMMYFUNCTION("""COMPUTED_VALUE"""),1.0)</f>
        <v>1</v>
      </c>
      <c r="IY74">
        <f>IFERROR(__xludf.DUMMYFUNCTION("""COMPUTED_VALUE"""),0.0)</f>
        <v>0</v>
      </c>
      <c r="IZ74">
        <f>IFERROR(__xludf.DUMMYFUNCTION("""COMPUTED_VALUE"""),0.0)</f>
        <v>0</v>
      </c>
      <c r="JA74">
        <f>IFERROR(__xludf.DUMMYFUNCTION("""COMPUTED_VALUE"""),0.0)</f>
        <v>0</v>
      </c>
      <c r="JB74">
        <f>IFERROR(__xludf.DUMMYFUNCTION("""COMPUTED_VALUE"""),0.0)</f>
        <v>0</v>
      </c>
      <c r="JC74">
        <f>IFERROR(__xludf.DUMMYFUNCTION("""COMPUTED_VALUE"""),0.0)</f>
        <v>0</v>
      </c>
      <c r="JD74">
        <f>IFERROR(__xludf.DUMMYFUNCTION("""COMPUTED_VALUE"""),0.0)</f>
        <v>0</v>
      </c>
      <c r="JE74">
        <f>IFERROR(__xludf.DUMMYFUNCTION("""COMPUTED_VALUE"""),0.0)</f>
        <v>0</v>
      </c>
      <c r="JF74">
        <f>IFERROR(__xludf.DUMMYFUNCTION("""COMPUTED_VALUE"""),0.0)</f>
        <v>0</v>
      </c>
      <c r="JG74">
        <f>IFERROR(__xludf.DUMMYFUNCTION("""COMPUTED_VALUE"""),0.0)</f>
        <v>0</v>
      </c>
      <c r="JH74">
        <f>IFERROR(__xludf.DUMMYFUNCTION("""COMPUTED_VALUE"""),0.0)</f>
        <v>0</v>
      </c>
      <c r="JI74">
        <f>IFERROR(__xludf.DUMMYFUNCTION("""COMPUTED_VALUE"""),0.0)</f>
        <v>0</v>
      </c>
      <c r="JJ74">
        <f>IFERROR(__xludf.DUMMYFUNCTION("""COMPUTED_VALUE"""),0.0)</f>
        <v>0</v>
      </c>
      <c r="JK74">
        <f>IFERROR(__xludf.DUMMYFUNCTION("""COMPUTED_VALUE"""),0.0)</f>
        <v>0</v>
      </c>
      <c r="JL74">
        <f>IFERROR(__xludf.DUMMYFUNCTION("""COMPUTED_VALUE"""),0.0)</f>
        <v>0</v>
      </c>
      <c r="JM74">
        <f>IFERROR(__xludf.DUMMYFUNCTION("""COMPUTED_VALUE"""),0.0)</f>
        <v>0</v>
      </c>
      <c r="JN74">
        <f>IFERROR(__xludf.DUMMYFUNCTION("""COMPUTED_VALUE"""),0.0)</f>
        <v>0</v>
      </c>
      <c r="JO74">
        <f>IFERROR(__xludf.DUMMYFUNCTION("""COMPUTED_VALUE"""),0.0)</f>
        <v>0</v>
      </c>
      <c r="JP74">
        <f>IFERROR(__xludf.DUMMYFUNCTION("""COMPUTED_VALUE"""),0.0)</f>
        <v>0</v>
      </c>
      <c r="JQ74">
        <f>IFERROR(__xludf.DUMMYFUNCTION("""COMPUTED_VALUE"""),0.0)</f>
        <v>0</v>
      </c>
      <c r="JR74">
        <f>IFERROR(__xludf.DUMMYFUNCTION("""COMPUTED_VALUE"""),0.0)</f>
        <v>0</v>
      </c>
      <c r="JS74" t="str">
        <f>IFERROR(__xludf.DUMMYFUNCTION("""COMPUTED_VALUE"""),"x")</f>
        <v>x</v>
      </c>
      <c r="JT74">
        <f>IFERROR(__xludf.DUMMYFUNCTION("""COMPUTED_VALUE"""),0.0)</f>
        <v>0</v>
      </c>
      <c r="JU74">
        <f>IFERROR(__xludf.DUMMYFUNCTION("""COMPUTED_VALUE"""),0.0)</f>
        <v>0</v>
      </c>
      <c r="JV74">
        <f>IFERROR(__xludf.DUMMYFUNCTION("""COMPUTED_VALUE"""),0.0)</f>
        <v>0</v>
      </c>
      <c r="JW74">
        <f>IFERROR(__xludf.DUMMYFUNCTION("""COMPUTED_VALUE"""),0.0)</f>
        <v>0</v>
      </c>
      <c r="JX74">
        <f>IFERROR(__xludf.DUMMYFUNCTION("""COMPUTED_VALUE"""),0.0)</f>
        <v>0</v>
      </c>
      <c r="JY74">
        <f>IFERROR(__xludf.DUMMYFUNCTION("""COMPUTED_VALUE"""),0.0)</f>
        <v>0</v>
      </c>
      <c r="JZ74">
        <f>IFERROR(__xludf.DUMMYFUNCTION("""COMPUTED_VALUE"""),0.0)</f>
        <v>0</v>
      </c>
      <c r="KA74">
        <f>IFERROR(__xludf.DUMMYFUNCTION("""COMPUTED_VALUE"""),0.0)</f>
        <v>0</v>
      </c>
      <c r="KB74">
        <f>IFERROR(__xludf.DUMMYFUNCTION("""COMPUTED_VALUE"""),0.0)</f>
        <v>0</v>
      </c>
      <c r="KC74">
        <f>IFERROR(__xludf.DUMMYFUNCTION("""COMPUTED_VALUE"""),0.0)</f>
        <v>0</v>
      </c>
      <c r="KD74">
        <f>IFERROR(__xludf.DUMMYFUNCTION("""COMPUTED_VALUE"""),0.0)</f>
        <v>0</v>
      </c>
      <c r="KE74">
        <f>IFERROR(__xludf.DUMMYFUNCTION("""COMPUTED_VALUE"""),0.0)</f>
        <v>0</v>
      </c>
      <c r="KF74">
        <f>IFERROR(__xludf.DUMMYFUNCTION("""COMPUTED_VALUE"""),0.0)</f>
        <v>0</v>
      </c>
      <c r="KG74">
        <f>IFERROR(__xludf.DUMMYFUNCTION("""COMPUTED_VALUE"""),0.0)</f>
        <v>0</v>
      </c>
      <c r="KH74">
        <f>IFERROR(__xludf.DUMMYFUNCTION("""COMPUTED_VALUE"""),0.0)</f>
        <v>0</v>
      </c>
      <c r="KI74">
        <f>IFERROR(__xludf.DUMMYFUNCTION("""COMPUTED_VALUE"""),0.0)</f>
        <v>0</v>
      </c>
      <c r="KJ74">
        <f>IFERROR(__xludf.DUMMYFUNCTION("""COMPUTED_VALUE"""),0.0)</f>
        <v>0</v>
      </c>
      <c r="KK74">
        <f>IFERROR(__xludf.DUMMYFUNCTION("""COMPUTED_VALUE"""),0.0)</f>
        <v>0</v>
      </c>
      <c r="KL74">
        <f>IFERROR(__xludf.DUMMYFUNCTION("""COMPUTED_VALUE"""),0.0)</f>
        <v>0</v>
      </c>
      <c r="KM74">
        <f>IFERROR(__xludf.DUMMYFUNCTION("""COMPUTED_VALUE"""),0.0)</f>
        <v>0</v>
      </c>
      <c r="KN74">
        <f>IFERROR(__xludf.DUMMYFUNCTION("""COMPUTED_VALUE"""),0.0)</f>
        <v>0</v>
      </c>
      <c r="KO74">
        <f>IFERROR(__xludf.DUMMYFUNCTION("""COMPUTED_VALUE"""),0.0)</f>
        <v>0</v>
      </c>
      <c r="KP74">
        <f>IFERROR(__xludf.DUMMYFUNCTION("""COMPUTED_VALUE"""),0.0)</f>
        <v>0</v>
      </c>
      <c r="KQ74">
        <f>IFERROR(__xludf.DUMMYFUNCTION("""COMPUTED_VALUE"""),0.0)</f>
        <v>0</v>
      </c>
      <c r="KR74">
        <f>IFERROR(__xludf.DUMMYFUNCTION("""COMPUTED_VALUE"""),0.0)</f>
        <v>0</v>
      </c>
      <c r="KS74">
        <f>IFERROR(__xludf.DUMMYFUNCTION("""COMPUTED_VALUE"""),0.0)</f>
        <v>0</v>
      </c>
      <c r="KT74">
        <f>IFERROR(__xludf.DUMMYFUNCTION("""COMPUTED_VALUE"""),0.0)</f>
        <v>0</v>
      </c>
      <c r="KU74">
        <f>IFERROR(__xludf.DUMMYFUNCTION("""COMPUTED_VALUE"""),0.0)</f>
        <v>0</v>
      </c>
      <c r="KV74">
        <f>IFERROR(__xludf.DUMMYFUNCTION("""COMPUTED_VALUE"""),0.0)</f>
        <v>0</v>
      </c>
      <c r="KW74">
        <f>IFERROR(__xludf.DUMMYFUNCTION("""COMPUTED_VALUE"""),0.0)</f>
        <v>0</v>
      </c>
      <c r="KX74">
        <f>IFERROR(__xludf.DUMMYFUNCTION("""COMPUTED_VALUE"""),0.0)</f>
        <v>0</v>
      </c>
      <c r="KY74">
        <f>IFERROR(__xludf.DUMMYFUNCTION("""COMPUTED_VALUE"""),0.0)</f>
        <v>0</v>
      </c>
      <c r="KZ74" t="str">
        <f>IFERROR(__xludf.DUMMYFUNCTION("""COMPUTED_VALUE"""),"x")</f>
        <v>x</v>
      </c>
      <c r="LA74">
        <f>IFERROR(__xludf.DUMMYFUNCTION("""COMPUTED_VALUE"""),0.0)</f>
        <v>0</v>
      </c>
      <c r="LB74">
        <f>IFERROR(__xludf.DUMMYFUNCTION("""COMPUTED_VALUE"""),0.0)</f>
        <v>0</v>
      </c>
      <c r="LC74">
        <f>IFERROR(__xludf.DUMMYFUNCTION("""COMPUTED_VALUE"""),0.0)</f>
        <v>0</v>
      </c>
      <c r="LD74">
        <f>IFERROR(__xludf.DUMMYFUNCTION("""COMPUTED_VALUE"""),0.0)</f>
        <v>0</v>
      </c>
      <c r="LE74">
        <f>IFERROR(__xludf.DUMMYFUNCTION("""COMPUTED_VALUE"""),0.0)</f>
        <v>0</v>
      </c>
      <c r="LF74">
        <f>IFERROR(__xludf.DUMMYFUNCTION("""COMPUTED_VALUE"""),0.0)</f>
        <v>0</v>
      </c>
      <c r="LG74">
        <f>IFERROR(__xludf.DUMMYFUNCTION("""COMPUTED_VALUE"""),0.0)</f>
        <v>0</v>
      </c>
      <c r="LH74">
        <f>IFERROR(__xludf.DUMMYFUNCTION("""COMPUTED_VALUE"""),0.0)</f>
        <v>0</v>
      </c>
      <c r="LI74">
        <f>IFERROR(__xludf.DUMMYFUNCTION("""COMPUTED_VALUE"""),0.0)</f>
        <v>0</v>
      </c>
      <c r="LJ74">
        <f>IFERROR(__xludf.DUMMYFUNCTION("""COMPUTED_VALUE"""),0.0)</f>
        <v>0</v>
      </c>
      <c r="LK74">
        <f>IFERROR(__xludf.DUMMYFUNCTION("""COMPUTED_VALUE"""),0.0)</f>
        <v>0</v>
      </c>
      <c r="LL74">
        <f>IFERROR(__xludf.DUMMYFUNCTION("""COMPUTED_VALUE"""),0.0)</f>
        <v>0</v>
      </c>
      <c r="LM74">
        <f>IFERROR(__xludf.DUMMYFUNCTION("""COMPUTED_VALUE"""),0.0)</f>
        <v>0</v>
      </c>
      <c r="LN74">
        <f>IFERROR(__xludf.DUMMYFUNCTION("""COMPUTED_VALUE"""),0.0)</f>
        <v>0</v>
      </c>
      <c r="LO74">
        <f>IFERROR(__xludf.DUMMYFUNCTION("""COMPUTED_VALUE"""),0.0)</f>
        <v>0</v>
      </c>
      <c r="LP74">
        <f>IFERROR(__xludf.DUMMYFUNCTION("""COMPUTED_VALUE"""),0.0)</f>
        <v>0</v>
      </c>
      <c r="LQ74" t="str">
        <f>IFERROR(__xludf.DUMMYFUNCTION("""COMPUTED_VALUE"""),"x")</f>
        <v>x</v>
      </c>
      <c r="LR74">
        <f>IFERROR(__xludf.DUMMYFUNCTION("""COMPUTED_VALUE"""),0.0)</f>
        <v>0</v>
      </c>
      <c r="LS74">
        <f>IFERROR(__xludf.DUMMYFUNCTION("""COMPUTED_VALUE"""),0.0)</f>
        <v>0</v>
      </c>
      <c r="LT74">
        <f>IFERROR(__xludf.DUMMYFUNCTION("""COMPUTED_VALUE"""),0.0)</f>
        <v>0</v>
      </c>
      <c r="LU74">
        <f>IFERROR(__xludf.DUMMYFUNCTION("""COMPUTED_VALUE"""),0.0)</f>
        <v>0</v>
      </c>
      <c r="LV74">
        <f>IFERROR(__xludf.DUMMYFUNCTION("""COMPUTED_VALUE"""),0.0)</f>
        <v>0</v>
      </c>
      <c r="LW74">
        <f>IFERROR(__xludf.DUMMYFUNCTION("""COMPUTED_VALUE"""),0.0)</f>
        <v>0</v>
      </c>
      <c r="LX74">
        <f>IFERROR(__xludf.DUMMYFUNCTION("""COMPUTED_VALUE"""),0.0)</f>
        <v>0</v>
      </c>
      <c r="LY74">
        <f>IFERROR(__xludf.DUMMYFUNCTION("""COMPUTED_VALUE"""),0.0)</f>
        <v>0</v>
      </c>
      <c r="LZ74">
        <f>IFERROR(__xludf.DUMMYFUNCTION("""COMPUTED_VALUE"""),0.0)</f>
        <v>0</v>
      </c>
      <c r="MA74">
        <f>IFERROR(__xludf.DUMMYFUNCTION("""COMPUTED_VALUE"""),0.0)</f>
        <v>0</v>
      </c>
      <c r="MB74">
        <f>IFERROR(__xludf.DUMMYFUNCTION("""COMPUTED_VALUE"""),0.0)</f>
        <v>0</v>
      </c>
      <c r="MC74">
        <f>IFERROR(__xludf.DUMMYFUNCTION("""COMPUTED_VALUE"""),0.0)</f>
        <v>0</v>
      </c>
      <c r="MD74">
        <f>IFERROR(__xludf.DUMMYFUNCTION("""COMPUTED_VALUE"""),0.0)</f>
        <v>0</v>
      </c>
      <c r="ME74">
        <f>IFERROR(__xludf.DUMMYFUNCTION("""COMPUTED_VALUE"""),0.0)</f>
        <v>0</v>
      </c>
      <c r="MF74">
        <f>IFERROR(__xludf.DUMMYFUNCTION("""COMPUTED_VALUE"""),0.0)</f>
        <v>0</v>
      </c>
      <c r="MG74">
        <f>IFERROR(__xludf.DUMMYFUNCTION("""COMPUTED_VALUE"""),0.0)</f>
        <v>0</v>
      </c>
      <c r="MH74">
        <f>IFERROR(__xludf.DUMMYFUNCTION("""COMPUTED_VALUE"""),0.0)</f>
        <v>0</v>
      </c>
      <c r="MI74">
        <f>IFERROR(__xludf.DUMMYFUNCTION("""COMPUTED_VALUE"""),0.0)</f>
        <v>0</v>
      </c>
      <c r="MJ74">
        <f>IFERROR(__xludf.DUMMYFUNCTION("""COMPUTED_VALUE"""),0.0)</f>
        <v>0</v>
      </c>
      <c r="MK74">
        <f>IFERROR(__xludf.DUMMYFUNCTION("""COMPUTED_VALUE"""),0.0)</f>
        <v>0</v>
      </c>
      <c r="ML74">
        <f>IFERROR(__xludf.DUMMYFUNCTION("""COMPUTED_VALUE"""),0.0)</f>
        <v>0</v>
      </c>
      <c r="MM74">
        <f>IFERROR(__xludf.DUMMYFUNCTION("""COMPUTED_VALUE"""),0.0)</f>
        <v>0</v>
      </c>
      <c r="MN74">
        <f>IFERROR(__xludf.DUMMYFUNCTION("""COMPUTED_VALUE"""),0.0)</f>
        <v>0</v>
      </c>
      <c r="MO74">
        <f>IFERROR(__xludf.DUMMYFUNCTION("""COMPUTED_VALUE"""),0.0)</f>
        <v>0</v>
      </c>
      <c r="MP74">
        <f>IFERROR(__xludf.DUMMYFUNCTION("""COMPUTED_VALUE"""),0.0)</f>
        <v>0</v>
      </c>
      <c r="MQ74">
        <f>IFERROR(__xludf.DUMMYFUNCTION("""COMPUTED_VALUE"""),0.0)</f>
        <v>0</v>
      </c>
      <c r="MR74">
        <f>IFERROR(__xludf.DUMMYFUNCTION("""COMPUTED_VALUE"""),0.0)</f>
        <v>0</v>
      </c>
      <c r="MS74">
        <f>IFERROR(__xludf.DUMMYFUNCTION("""COMPUTED_VALUE"""),0.0)</f>
        <v>0</v>
      </c>
      <c r="MT74" t="str">
        <f>IFERROR(__xludf.DUMMYFUNCTION("""COMPUTED_VALUE"""),"x")</f>
        <v>x</v>
      </c>
      <c r="MU74">
        <f>IFERROR(__xludf.DUMMYFUNCTION("""COMPUTED_VALUE"""),0.0)</f>
        <v>0</v>
      </c>
      <c r="MV74">
        <f>IFERROR(__xludf.DUMMYFUNCTION("""COMPUTED_VALUE"""),0.0)</f>
        <v>0</v>
      </c>
      <c r="MW74">
        <f>IFERROR(__xludf.DUMMYFUNCTION("""COMPUTED_VALUE"""),0.0)</f>
        <v>0</v>
      </c>
      <c r="MX74">
        <f>IFERROR(__xludf.DUMMYFUNCTION("""COMPUTED_VALUE"""),0.0)</f>
        <v>0</v>
      </c>
      <c r="MY74">
        <f>IFERROR(__xludf.DUMMYFUNCTION("""COMPUTED_VALUE"""),0.0)</f>
        <v>0</v>
      </c>
      <c r="MZ74">
        <f>IFERROR(__xludf.DUMMYFUNCTION("""COMPUTED_VALUE"""),0.0)</f>
        <v>0</v>
      </c>
      <c r="NA74">
        <f>IFERROR(__xludf.DUMMYFUNCTION("""COMPUTED_VALUE"""),0.0)</f>
        <v>0</v>
      </c>
      <c r="NB74">
        <f>IFERROR(__xludf.DUMMYFUNCTION("""COMPUTED_VALUE"""),0.0)</f>
        <v>0</v>
      </c>
      <c r="NC74">
        <f>IFERROR(__xludf.DUMMYFUNCTION("""COMPUTED_VALUE"""),0.0)</f>
        <v>0</v>
      </c>
      <c r="ND74">
        <f>IFERROR(__xludf.DUMMYFUNCTION("""COMPUTED_VALUE"""),0.0)</f>
        <v>0</v>
      </c>
      <c r="NE74">
        <f>IFERROR(__xludf.DUMMYFUNCTION("""COMPUTED_VALUE"""),0.0)</f>
        <v>0</v>
      </c>
      <c r="NF74">
        <f>IFERROR(__xludf.DUMMYFUNCTION("""COMPUTED_VALUE"""),0.0)</f>
        <v>0</v>
      </c>
      <c r="NG74">
        <f>IFERROR(__xludf.DUMMYFUNCTION("""COMPUTED_VALUE"""),0.0)</f>
        <v>0</v>
      </c>
      <c r="NH74">
        <f>IFERROR(__xludf.DUMMYFUNCTION("""COMPUTED_VALUE"""),0.0)</f>
        <v>0</v>
      </c>
      <c r="NI74">
        <f>IFERROR(__xludf.DUMMYFUNCTION("""COMPUTED_VALUE"""),0.0)</f>
        <v>0</v>
      </c>
      <c r="NJ74">
        <f>IFERROR(__xludf.DUMMYFUNCTION("""COMPUTED_VALUE"""),0.0)</f>
        <v>0</v>
      </c>
      <c r="NK74">
        <f>IFERROR(__xludf.DUMMYFUNCTION("""COMPUTED_VALUE"""),0.0)</f>
        <v>0</v>
      </c>
      <c r="NL74">
        <f>IFERROR(__xludf.DUMMYFUNCTION("""COMPUTED_VALUE"""),0.0)</f>
        <v>0</v>
      </c>
      <c r="NM74">
        <f>IFERROR(__xludf.DUMMYFUNCTION("""COMPUTED_VALUE"""),0.0)</f>
        <v>0</v>
      </c>
      <c r="NN74">
        <f>IFERROR(__xludf.DUMMYFUNCTION("""COMPUTED_VALUE"""),0.0)</f>
        <v>0</v>
      </c>
      <c r="NO74">
        <f>IFERROR(__xludf.DUMMYFUNCTION("""COMPUTED_VALUE"""),0.0)</f>
        <v>0</v>
      </c>
      <c r="NP74">
        <f>IFERROR(__xludf.DUMMYFUNCTION("""COMPUTED_VALUE"""),0.0)</f>
        <v>0</v>
      </c>
      <c r="NQ74">
        <f>IFERROR(__xludf.DUMMYFUNCTION("""COMPUTED_VALUE"""),0.0)</f>
        <v>0</v>
      </c>
      <c r="NR74">
        <f>IFERROR(__xludf.DUMMYFUNCTION("""COMPUTED_VALUE"""),0.0)</f>
        <v>0</v>
      </c>
    </row>
    <row r="75" ht="15.75" customHeight="1">
      <c r="A75">
        <f>IFERROR(__xludf.DUMMYFUNCTION("""COMPUTED_VALUE"""),74.0)</f>
        <v>74</v>
      </c>
      <c r="B75" t="str">
        <f>IFERROR(__xludf.DUMMYFUNCTION("""COMPUTED_VALUE"""),"Zelja")</f>
        <v>Zelja</v>
      </c>
      <c r="C75" t="str">
        <f>IFERROR(__xludf.DUMMYFUNCTION("""COMPUTED_VALUE"""),"Vladimir")</f>
        <v>Vladimir</v>
      </c>
      <c r="D75" t="str">
        <f>IFERROR(__xludf.DUMMYFUNCTION("""COMPUTED_VALUE"""),"Zeljković")</f>
        <v>Zeljković</v>
      </c>
      <c r="E75">
        <f>IFERROR(__xludf.DUMMYFUNCTION("""COMPUTED_VALUE"""),100.0)</f>
        <v>100</v>
      </c>
      <c r="F75" t="str">
        <f>IFERROR(__xludf.DUMMYFUNCTION("""COMPUTED_VALUE"""),"ODOBREN")</f>
        <v>ODOBREN</v>
      </c>
      <c r="G75" t="str">
        <f>IFERROR(__xludf.DUMMYFUNCTION("""COMPUTED_VALUE"""),"Palilula")</f>
        <v>Palilula</v>
      </c>
      <c r="H75" t="str">
        <f>IFERROR(__xludf.DUMMYFUNCTION("""COMPUTED_VALUE"""),"Peta beogradska gimnazija")</f>
        <v>Peta beogradska gimnazija</v>
      </c>
      <c r="I75" t="str">
        <f>IFERROR(__xludf.DUMMYFUNCTION("""COMPUTED_VALUE"""),"IV")</f>
        <v>IV</v>
      </c>
      <c r="J75" t="str">
        <f>IFERROR(__xludf.DUMMYFUNCTION("""COMPUTED_VALUE"""),"B")</f>
        <v>B</v>
      </c>
      <c r="L75" t="str">
        <f>IFERROR(__xludf.DUMMYFUNCTION("""COMPUTED_VALUE"""),"x")</f>
        <v>x</v>
      </c>
      <c r="M75">
        <f>IFERROR(__xludf.DUMMYFUNCTION("""COMPUTED_VALUE"""),100.0)</f>
        <v>100</v>
      </c>
      <c r="N75">
        <f>IFERROR(__xludf.DUMMYFUNCTION("""COMPUTED_VALUE"""),0.0)</f>
        <v>0</v>
      </c>
      <c r="O75" t="str">
        <f>IFERROR(__xludf.DUMMYFUNCTION("""COMPUTED_VALUE"""),"-")</f>
        <v>-</v>
      </c>
      <c r="P75" t="str">
        <f>IFERROR(__xludf.DUMMYFUNCTION("""COMPUTED_VALUE"""),"-")</f>
        <v>-</v>
      </c>
      <c r="Q75" t="str">
        <f>IFERROR(__xludf.DUMMYFUNCTION("""COMPUTED_VALUE"""),"-")</f>
        <v>-</v>
      </c>
      <c r="R75" t="str">
        <f>IFERROR(__xludf.DUMMYFUNCTION("""COMPUTED_VALUE"""),"-")</f>
        <v>-</v>
      </c>
      <c r="S75" t="str">
        <f>IFERROR(__xludf.DUMMYFUNCTION("""COMPUTED_VALUE"""),"x")</f>
        <v>x</v>
      </c>
      <c r="T75" t="str">
        <f>IFERROR(__xludf.DUMMYFUNCTION("""COMPUTED_VALUE"""),"x")</f>
        <v>x</v>
      </c>
      <c r="U75" t="str">
        <f>IFERROR(__xludf.DUMMYFUNCTION("""COMPUTED_VALUE"""),"OK")</f>
        <v>OK</v>
      </c>
      <c r="V75" t="str">
        <f>IFERROR(__xludf.DUMMYFUNCTION("""COMPUTED_VALUE"""),"OK")</f>
        <v>OK</v>
      </c>
      <c r="W75" t="str">
        <f>IFERROR(__xludf.DUMMYFUNCTION("""COMPUTED_VALUE"""),"OK")</f>
        <v>OK</v>
      </c>
      <c r="X75" t="str">
        <f>IFERROR(__xludf.DUMMYFUNCTION("""COMPUTED_VALUE"""),"OK")</f>
        <v>OK</v>
      </c>
      <c r="Y75" t="str">
        <f>IFERROR(__xludf.DUMMYFUNCTION("""COMPUTED_VALUE"""),"OK")</f>
        <v>OK</v>
      </c>
      <c r="Z75" t="str">
        <f>IFERROR(__xludf.DUMMYFUNCTION("""COMPUTED_VALUE"""),"OK")</f>
        <v>OK</v>
      </c>
      <c r="AA75" t="str">
        <f>IFERROR(__xludf.DUMMYFUNCTION("""COMPUTED_VALUE"""),"OK")</f>
        <v>OK</v>
      </c>
      <c r="AB75" t="str">
        <f>IFERROR(__xludf.DUMMYFUNCTION("""COMPUTED_VALUE"""),"OK")</f>
        <v>OK</v>
      </c>
      <c r="AC75" t="str">
        <f>IFERROR(__xludf.DUMMYFUNCTION("""COMPUTED_VALUE"""),"OK")</f>
        <v>OK</v>
      </c>
      <c r="AD75" t="str">
        <f>IFERROR(__xludf.DUMMYFUNCTION("""COMPUTED_VALUE"""),"OK")</f>
        <v>OK</v>
      </c>
      <c r="AE75" t="str">
        <f>IFERROR(__xludf.DUMMYFUNCTION("""COMPUTED_VALUE"""),"OK")</f>
        <v>OK</v>
      </c>
      <c r="AF75" t="str">
        <f>IFERROR(__xludf.DUMMYFUNCTION("""COMPUTED_VALUE"""),"OK")</f>
        <v>OK</v>
      </c>
      <c r="AG75" t="str">
        <f>IFERROR(__xludf.DUMMYFUNCTION("""COMPUTED_VALUE"""),"OK")</f>
        <v>OK</v>
      </c>
      <c r="AH75" t="str">
        <f>IFERROR(__xludf.DUMMYFUNCTION("""COMPUTED_VALUE"""),"OK")</f>
        <v>OK</v>
      </c>
      <c r="AI75" t="str">
        <f>IFERROR(__xludf.DUMMYFUNCTION("""COMPUTED_VALUE"""),"OK")</f>
        <v>OK</v>
      </c>
      <c r="AJ75" t="str">
        <f>IFERROR(__xludf.DUMMYFUNCTION("""COMPUTED_VALUE"""),"OK")</f>
        <v>OK</v>
      </c>
      <c r="AK75" t="str">
        <f>IFERROR(__xludf.DUMMYFUNCTION("""COMPUTED_VALUE"""),"OK")</f>
        <v>OK</v>
      </c>
      <c r="AL75" t="str">
        <f>IFERROR(__xludf.DUMMYFUNCTION("""COMPUTED_VALUE"""),"OK")</f>
        <v>OK</v>
      </c>
      <c r="AM75" t="str">
        <f>IFERROR(__xludf.DUMMYFUNCTION("""COMPUTED_VALUE"""),"OK")</f>
        <v>OK</v>
      </c>
      <c r="AN75" t="str">
        <f>IFERROR(__xludf.DUMMYFUNCTION("""COMPUTED_VALUE"""),"OK")</f>
        <v>OK</v>
      </c>
      <c r="AO75" t="str">
        <f>IFERROR(__xludf.DUMMYFUNCTION("""COMPUTED_VALUE"""),"OK")</f>
        <v>OK</v>
      </c>
      <c r="AP75" t="str">
        <f>IFERROR(__xludf.DUMMYFUNCTION("""COMPUTED_VALUE"""),"OK")</f>
        <v>OK</v>
      </c>
      <c r="AQ75" t="str">
        <f>IFERROR(__xludf.DUMMYFUNCTION("""COMPUTED_VALUE"""),"OK")</f>
        <v>OK</v>
      </c>
      <c r="AR75" t="str">
        <f>IFERROR(__xludf.DUMMYFUNCTION("""COMPUTED_VALUE"""),"OK")</f>
        <v>OK</v>
      </c>
      <c r="AS75" t="str">
        <f>IFERROR(__xludf.DUMMYFUNCTION("""COMPUTED_VALUE"""),"OK")</f>
        <v>OK</v>
      </c>
      <c r="AT75" t="str">
        <f>IFERROR(__xludf.DUMMYFUNCTION("""COMPUTED_VALUE"""),"OK")</f>
        <v>OK</v>
      </c>
      <c r="AU75" t="str">
        <f>IFERROR(__xludf.DUMMYFUNCTION("""COMPUTED_VALUE"""),"OK")</f>
        <v>OK</v>
      </c>
      <c r="AV75" t="str">
        <f>IFERROR(__xludf.DUMMYFUNCTION("""COMPUTED_VALUE"""),"OK")</f>
        <v>OK</v>
      </c>
      <c r="AW75" t="str">
        <f>IFERROR(__xludf.DUMMYFUNCTION("""COMPUTED_VALUE"""),"OK")</f>
        <v>OK</v>
      </c>
      <c r="AX75" t="str">
        <f>IFERROR(__xludf.DUMMYFUNCTION("""COMPUTED_VALUE"""),"OK")</f>
        <v>OK</v>
      </c>
      <c r="AY75" t="str">
        <f>IFERROR(__xludf.DUMMYFUNCTION("""COMPUTED_VALUE"""),"OK")</f>
        <v>OK</v>
      </c>
      <c r="AZ75" t="str">
        <f>IFERROR(__xludf.DUMMYFUNCTION("""COMPUTED_VALUE"""),"OK")</f>
        <v>OK</v>
      </c>
      <c r="BA75" t="str">
        <f>IFERROR(__xludf.DUMMYFUNCTION("""COMPUTED_VALUE"""),"OK")</f>
        <v>OK</v>
      </c>
      <c r="BB75" t="str">
        <f>IFERROR(__xludf.DUMMYFUNCTION("""COMPUTED_VALUE"""),"OK")</f>
        <v>OK</v>
      </c>
      <c r="BC75" t="str">
        <f>IFERROR(__xludf.DUMMYFUNCTION("""COMPUTED_VALUE"""),"OK")</f>
        <v>OK</v>
      </c>
      <c r="BD75" t="str">
        <f>IFERROR(__xludf.DUMMYFUNCTION("""COMPUTED_VALUE"""),"OK")</f>
        <v>OK</v>
      </c>
      <c r="BE75" t="str">
        <f>IFERROR(__xludf.DUMMYFUNCTION("""COMPUTED_VALUE"""),"OK")</f>
        <v>OK</v>
      </c>
      <c r="BF75" t="str">
        <f>IFERROR(__xludf.DUMMYFUNCTION("""COMPUTED_VALUE"""),"OK")</f>
        <v>OK</v>
      </c>
      <c r="BG75" t="str">
        <f>IFERROR(__xludf.DUMMYFUNCTION("""COMPUTED_VALUE"""),"OK")</f>
        <v>OK</v>
      </c>
      <c r="BH75" t="str">
        <f>IFERROR(__xludf.DUMMYFUNCTION("""COMPUTED_VALUE"""),"OK")</f>
        <v>OK</v>
      </c>
      <c r="BI75" t="str">
        <f>IFERROR(__xludf.DUMMYFUNCTION("""COMPUTED_VALUE"""),"OK")</f>
        <v>OK</v>
      </c>
      <c r="BJ75" t="str">
        <f>IFERROR(__xludf.DUMMYFUNCTION("""COMPUTED_VALUE"""),"OK")</f>
        <v>OK</v>
      </c>
      <c r="BK75" t="str">
        <f>IFERROR(__xludf.DUMMYFUNCTION("""COMPUTED_VALUE"""),"x")</f>
        <v>x</v>
      </c>
      <c r="BL75" t="str">
        <f>IFERROR(__xludf.DUMMYFUNCTION("""COMPUTED_VALUE"""),"OK")</f>
        <v>OK</v>
      </c>
      <c r="BM75" t="str">
        <f>IFERROR(__xludf.DUMMYFUNCTION("""COMPUTED_VALUE"""),"OK")</f>
        <v>OK</v>
      </c>
      <c r="BN75" t="str">
        <f>IFERROR(__xludf.DUMMYFUNCTION("""COMPUTED_VALUE"""),"OK")</f>
        <v>OK</v>
      </c>
      <c r="BO75" t="str">
        <f>IFERROR(__xludf.DUMMYFUNCTION("""COMPUTED_VALUE"""),"OK")</f>
        <v>OK</v>
      </c>
      <c r="BP75" t="str">
        <f>IFERROR(__xludf.DUMMYFUNCTION("""COMPUTED_VALUE"""),"OK")</f>
        <v>OK</v>
      </c>
      <c r="BQ75" t="str">
        <f>IFERROR(__xludf.DUMMYFUNCTION("""COMPUTED_VALUE"""),"WA")</f>
        <v>WA</v>
      </c>
      <c r="BR75" t="str">
        <f>IFERROR(__xludf.DUMMYFUNCTION("""COMPUTED_VALUE"""),"OK")</f>
        <v>OK</v>
      </c>
      <c r="BS75" t="str">
        <f>IFERROR(__xludf.DUMMYFUNCTION("""COMPUTED_VALUE"""),"OK")</f>
        <v>OK</v>
      </c>
      <c r="BT75" t="str">
        <f>IFERROR(__xludf.DUMMYFUNCTION("""COMPUTED_VALUE"""),"OK")</f>
        <v>OK</v>
      </c>
      <c r="BU75" t="str">
        <f>IFERROR(__xludf.DUMMYFUNCTION("""COMPUTED_VALUE"""),"MLE")</f>
        <v>MLE</v>
      </c>
      <c r="BV75" t="str">
        <f>IFERROR(__xludf.DUMMYFUNCTION("""COMPUTED_VALUE"""),"MLE")</f>
        <v>MLE</v>
      </c>
      <c r="BW75" t="str">
        <f>IFERROR(__xludf.DUMMYFUNCTION("""COMPUTED_VALUE"""),"WA")</f>
        <v>WA</v>
      </c>
      <c r="BX75" t="str">
        <f>IFERROR(__xludf.DUMMYFUNCTION("""COMPUTED_VALUE"""),"MLE")</f>
        <v>MLE</v>
      </c>
      <c r="BY75" t="str">
        <f>IFERROR(__xludf.DUMMYFUNCTION("""COMPUTED_VALUE"""),"MLE")</f>
        <v>MLE</v>
      </c>
      <c r="BZ75" t="str">
        <f>IFERROR(__xludf.DUMMYFUNCTION("""COMPUTED_VALUE"""),"WA")</f>
        <v>WA</v>
      </c>
      <c r="CA75" t="str">
        <f>IFERROR(__xludf.DUMMYFUNCTION("""COMPUTED_VALUE"""),"OK")</f>
        <v>OK</v>
      </c>
      <c r="CB75" t="str">
        <f>IFERROR(__xludf.DUMMYFUNCTION("""COMPUTED_VALUE"""),"WA")</f>
        <v>WA</v>
      </c>
      <c r="CC75" t="str">
        <f>IFERROR(__xludf.DUMMYFUNCTION("""COMPUTED_VALUE"""),"WA")</f>
        <v>WA</v>
      </c>
      <c r="CD75" t="str">
        <f>IFERROR(__xludf.DUMMYFUNCTION("""COMPUTED_VALUE"""),"WA")</f>
        <v>WA</v>
      </c>
      <c r="CE75" t="str">
        <f>IFERROR(__xludf.DUMMYFUNCTION("""COMPUTED_VALUE"""),"WA")</f>
        <v>WA</v>
      </c>
      <c r="CF75" t="str">
        <f>IFERROR(__xludf.DUMMYFUNCTION("""COMPUTED_VALUE"""),"WA")</f>
        <v>WA</v>
      </c>
      <c r="CG75" t="str">
        <f>IFERROR(__xludf.DUMMYFUNCTION("""COMPUTED_VALUE"""),"WA")</f>
        <v>WA</v>
      </c>
      <c r="CH75" t="str">
        <f>IFERROR(__xludf.DUMMYFUNCTION("""COMPUTED_VALUE"""),"WA")</f>
        <v>WA</v>
      </c>
      <c r="CI75" t="str">
        <f>IFERROR(__xludf.DUMMYFUNCTION("""COMPUTED_VALUE"""),"WA")</f>
        <v>WA</v>
      </c>
      <c r="CJ75" t="str">
        <f>IFERROR(__xludf.DUMMYFUNCTION("""COMPUTED_VALUE"""),"WA")</f>
        <v>WA</v>
      </c>
      <c r="CK75" t="str">
        <f>IFERROR(__xludf.DUMMYFUNCTION("""COMPUTED_VALUE"""),"WA")</f>
        <v>WA</v>
      </c>
      <c r="CL75" t="str">
        <f>IFERROR(__xludf.DUMMYFUNCTION("""COMPUTED_VALUE"""),"MLE")</f>
        <v>MLE</v>
      </c>
      <c r="CM75" t="str">
        <f>IFERROR(__xludf.DUMMYFUNCTION("""COMPUTED_VALUE"""),"MLE")</f>
        <v>MLE</v>
      </c>
      <c r="CN75" t="str">
        <f>IFERROR(__xludf.DUMMYFUNCTION("""COMPUTED_VALUE"""),"MLE")</f>
        <v>MLE</v>
      </c>
      <c r="CO75" t="str">
        <f>IFERROR(__xludf.DUMMYFUNCTION("""COMPUTED_VALUE"""),"WA")</f>
        <v>WA</v>
      </c>
      <c r="CP75" t="str">
        <f>IFERROR(__xludf.DUMMYFUNCTION("""COMPUTED_VALUE"""),"WA")</f>
        <v>WA</v>
      </c>
      <c r="CQ75" t="str">
        <f>IFERROR(__xludf.DUMMYFUNCTION("""COMPUTED_VALUE"""),"MLE")</f>
        <v>MLE</v>
      </c>
      <c r="CR75" t="str">
        <f>IFERROR(__xludf.DUMMYFUNCTION("""COMPUTED_VALUE"""),"MLE")</f>
        <v>MLE</v>
      </c>
      <c r="CS75" t="str">
        <f>IFERROR(__xludf.DUMMYFUNCTION("""COMPUTED_VALUE"""),"x")</f>
        <v>x</v>
      </c>
      <c r="CT75" t="str">
        <f>IFERROR(__xludf.DUMMYFUNCTION("""COMPUTED_VALUE"""),"-")</f>
        <v>-</v>
      </c>
      <c r="CU75" t="str">
        <f>IFERROR(__xludf.DUMMYFUNCTION("""COMPUTED_VALUE"""),"-")</f>
        <v>-</v>
      </c>
      <c r="CV75" t="str">
        <f>IFERROR(__xludf.DUMMYFUNCTION("""COMPUTED_VALUE"""),"-")</f>
        <v>-</v>
      </c>
      <c r="CW75" t="str">
        <f>IFERROR(__xludf.DUMMYFUNCTION("""COMPUTED_VALUE"""),"-")</f>
        <v>-</v>
      </c>
      <c r="CX75" t="str">
        <f>IFERROR(__xludf.DUMMYFUNCTION("""COMPUTED_VALUE"""),"-")</f>
        <v>-</v>
      </c>
      <c r="CY75" t="str">
        <f>IFERROR(__xludf.DUMMYFUNCTION("""COMPUTED_VALUE"""),"-")</f>
        <v>-</v>
      </c>
      <c r="CZ75" t="str">
        <f>IFERROR(__xludf.DUMMYFUNCTION("""COMPUTED_VALUE"""),"-")</f>
        <v>-</v>
      </c>
      <c r="DA75" t="str">
        <f>IFERROR(__xludf.DUMMYFUNCTION("""COMPUTED_VALUE"""),"-")</f>
        <v>-</v>
      </c>
      <c r="DB75" t="str">
        <f>IFERROR(__xludf.DUMMYFUNCTION("""COMPUTED_VALUE"""),"-")</f>
        <v>-</v>
      </c>
      <c r="DC75" t="str">
        <f>IFERROR(__xludf.DUMMYFUNCTION("""COMPUTED_VALUE"""),"-")</f>
        <v>-</v>
      </c>
      <c r="DD75" t="str">
        <f>IFERROR(__xludf.DUMMYFUNCTION("""COMPUTED_VALUE"""),"-")</f>
        <v>-</v>
      </c>
      <c r="DE75" t="str">
        <f>IFERROR(__xludf.DUMMYFUNCTION("""COMPUTED_VALUE"""),"-")</f>
        <v>-</v>
      </c>
      <c r="DF75" t="str">
        <f>IFERROR(__xludf.DUMMYFUNCTION("""COMPUTED_VALUE"""),"-")</f>
        <v>-</v>
      </c>
      <c r="DG75" t="str">
        <f>IFERROR(__xludf.DUMMYFUNCTION("""COMPUTED_VALUE"""),"-")</f>
        <v>-</v>
      </c>
      <c r="DH75" t="str">
        <f>IFERROR(__xludf.DUMMYFUNCTION("""COMPUTED_VALUE"""),"-")</f>
        <v>-</v>
      </c>
      <c r="DI75" t="str">
        <f>IFERROR(__xludf.DUMMYFUNCTION("""COMPUTED_VALUE"""),"-")</f>
        <v>-</v>
      </c>
      <c r="DJ75" t="str">
        <f>IFERROR(__xludf.DUMMYFUNCTION("""COMPUTED_VALUE"""),"-")</f>
        <v>-</v>
      </c>
      <c r="DK75" t="str">
        <f>IFERROR(__xludf.DUMMYFUNCTION("""COMPUTED_VALUE"""),"-")</f>
        <v>-</v>
      </c>
      <c r="DL75" t="str">
        <f>IFERROR(__xludf.DUMMYFUNCTION("""COMPUTED_VALUE"""),"-")</f>
        <v>-</v>
      </c>
      <c r="DM75" t="str">
        <f>IFERROR(__xludf.DUMMYFUNCTION("""COMPUTED_VALUE"""),"-")</f>
        <v>-</v>
      </c>
      <c r="DN75" t="str">
        <f>IFERROR(__xludf.DUMMYFUNCTION("""COMPUTED_VALUE"""),"-")</f>
        <v>-</v>
      </c>
      <c r="DO75" t="str">
        <f>IFERROR(__xludf.DUMMYFUNCTION("""COMPUTED_VALUE"""),"-")</f>
        <v>-</v>
      </c>
      <c r="DP75" t="str">
        <f>IFERROR(__xludf.DUMMYFUNCTION("""COMPUTED_VALUE"""),"-")</f>
        <v>-</v>
      </c>
      <c r="DQ75" t="str">
        <f>IFERROR(__xludf.DUMMYFUNCTION("""COMPUTED_VALUE"""),"-")</f>
        <v>-</v>
      </c>
      <c r="DR75" t="str">
        <f>IFERROR(__xludf.DUMMYFUNCTION("""COMPUTED_VALUE"""),"-")</f>
        <v>-</v>
      </c>
      <c r="DS75" t="str">
        <f>IFERROR(__xludf.DUMMYFUNCTION("""COMPUTED_VALUE"""),"-")</f>
        <v>-</v>
      </c>
      <c r="DT75" t="str">
        <f>IFERROR(__xludf.DUMMYFUNCTION("""COMPUTED_VALUE"""),"-")</f>
        <v>-</v>
      </c>
      <c r="DU75" t="str">
        <f>IFERROR(__xludf.DUMMYFUNCTION("""COMPUTED_VALUE"""),"-")</f>
        <v>-</v>
      </c>
      <c r="DV75" t="str">
        <f>IFERROR(__xludf.DUMMYFUNCTION("""COMPUTED_VALUE"""),"-")</f>
        <v>-</v>
      </c>
      <c r="DW75" t="str">
        <f>IFERROR(__xludf.DUMMYFUNCTION("""COMPUTED_VALUE"""),"-")</f>
        <v>-</v>
      </c>
      <c r="DX75" t="str">
        <f>IFERROR(__xludf.DUMMYFUNCTION("""COMPUTED_VALUE"""),"-")</f>
        <v>-</v>
      </c>
      <c r="DY75" t="str">
        <f>IFERROR(__xludf.DUMMYFUNCTION("""COMPUTED_VALUE"""),"-")</f>
        <v>-</v>
      </c>
      <c r="DZ75" t="str">
        <f>IFERROR(__xludf.DUMMYFUNCTION("""COMPUTED_VALUE"""),"x")</f>
        <v>x</v>
      </c>
      <c r="EA75" t="str">
        <f>IFERROR(__xludf.DUMMYFUNCTION("""COMPUTED_VALUE"""),"-")</f>
        <v>-</v>
      </c>
      <c r="EB75" t="str">
        <f>IFERROR(__xludf.DUMMYFUNCTION("""COMPUTED_VALUE"""),"-")</f>
        <v>-</v>
      </c>
      <c r="EC75" t="str">
        <f>IFERROR(__xludf.DUMMYFUNCTION("""COMPUTED_VALUE"""),"-")</f>
        <v>-</v>
      </c>
      <c r="ED75" t="str">
        <f>IFERROR(__xludf.DUMMYFUNCTION("""COMPUTED_VALUE"""),"-")</f>
        <v>-</v>
      </c>
      <c r="EE75" t="str">
        <f>IFERROR(__xludf.DUMMYFUNCTION("""COMPUTED_VALUE"""),"-")</f>
        <v>-</v>
      </c>
      <c r="EF75" t="str">
        <f>IFERROR(__xludf.DUMMYFUNCTION("""COMPUTED_VALUE"""),"-")</f>
        <v>-</v>
      </c>
      <c r="EG75" t="str">
        <f>IFERROR(__xludf.DUMMYFUNCTION("""COMPUTED_VALUE"""),"-")</f>
        <v>-</v>
      </c>
      <c r="EH75" t="str">
        <f>IFERROR(__xludf.DUMMYFUNCTION("""COMPUTED_VALUE"""),"-")</f>
        <v>-</v>
      </c>
      <c r="EI75" t="str">
        <f>IFERROR(__xludf.DUMMYFUNCTION("""COMPUTED_VALUE"""),"-")</f>
        <v>-</v>
      </c>
      <c r="EJ75" t="str">
        <f>IFERROR(__xludf.DUMMYFUNCTION("""COMPUTED_VALUE"""),"-")</f>
        <v>-</v>
      </c>
      <c r="EK75" t="str">
        <f>IFERROR(__xludf.DUMMYFUNCTION("""COMPUTED_VALUE"""),"-")</f>
        <v>-</v>
      </c>
      <c r="EL75" t="str">
        <f>IFERROR(__xludf.DUMMYFUNCTION("""COMPUTED_VALUE"""),"-")</f>
        <v>-</v>
      </c>
      <c r="EM75" t="str">
        <f>IFERROR(__xludf.DUMMYFUNCTION("""COMPUTED_VALUE"""),"-")</f>
        <v>-</v>
      </c>
      <c r="EN75" t="str">
        <f>IFERROR(__xludf.DUMMYFUNCTION("""COMPUTED_VALUE"""),"-")</f>
        <v>-</v>
      </c>
      <c r="EO75" t="str">
        <f>IFERROR(__xludf.DUMMYFUNCTION("""COMPUTED_VALUE"""),"-")</f>
        <v>-</v>
      </c>
      <c r="EP75" t="str">
        <f>IFERROR(__xludf.DUMMYFUNCTION("""COMPUTED_VALUE"""),"-")</f>
        <v>-</v>
      </c>
      <c r="EQ75" t="str">
        <f>IFERROR(__xludf.DUMMYFUNCTION("""COMPUTED_VALUE"""),"x")</f>
        <v>x</v>
      </c>
      <c r="ER75" t="str">
        <f>IFERROR(__xludf.DUMMYFUNCTION("""COMPUTED_VALUE"""),"-")</f>
        <v>-</v>
      </c>
      <c r="ES75" t="str">
        <f>IFERROR(__xludf.DUMMYFUNCTION("""COMPUTED_VALUE"""),"-")</f>
        <v>-</v>
      </c>
      <c r="ET75" t="str">
        <f>IFERROR(__xludf.DUMMYFUNCTION("""COMPUTED_VALUE"""),"-")</f>
        <v>-</v>
      </c>
      <c r="EU75" t="str">
        <f>IFERROR(__xludf.DUMMYFUNCTION("""COMPUTED_VALUE"""),"-")</f>
        <v>-</v>
      </c>
      <c r="EV75" t="str">
        <f>IFERROR(__xludf.DUMMYFUNCTION("""COMPUTED_VALUE"""),"-")</f>
        <v>-</v>
      </c>
      <c r="EW75" t="str">
        <f>IFERROR(__xludf.DUMMYFUNCTION("""COMPUTED_VALUE"""),"-")</f>
        <v>-</v>
      </c>
      <c r="EX75" t="str">
        <f>IFERROR(__xludf.DUMMYFUNCTION("""COMPUTED_VALUE"""),"-")</f>
        <v>-</v>
      </c>
      <c r="EY75" t="str">
        <f>IFERROR(__xludf.DUMMYFUNCTION("""COMPUTED_VALUE"""),"-")</f>
        <v>-</v>
      </c>
      <c r="EZ75" t="str">
        <f>IFERROR(__xludf.DUMMYFUNCTION("""COMPUTED_VALUE"""),"-")</f>
        <v>-</v>
      </c>
      <c r="FA75" t="str">
        <f>IFERROR(__xludf.DUMMYFUNCTION("""COMPUTED_VALUE"""),"-")</f>
        <v>-</v>
      </c>
      <c r="FB75" t="str">
        <f>IFERROR(__xludf.DUMMYFUNCTION("""COMPUTED_VALUE"""),"-")</f>
        <v>-</v>
      </c>
      <c r="FC75" t="str">
        <f>IFERROR(__xludf.DUMMYFUNCTION("""COMPUTED_VALUE"""),"-")</f>
        <v>-</v>
      </c>
      <c r="FD75" t="str">
        <f>IFERROR(__xludf.DUMMYFUNCTION("""COMPUTED_VALUE"""),"-")</f>
        <v>-</v>
      </c>
      <c r="FE75" t="str">
        <f>IFERROR(__xludf.DUMMYFUNCTION("""COMPUTED_VALUE"""),"-")</f>
        <v>-</v>
      </c>
      <c r="FF75" t="str">
        <f>IFERROR(__xludf.DUMMYFUNCTION("""COMPUTED_VALUE"""),"-")</f>
        <v>-</v>
      </c>
      <c r="FG75" t="str">
        <f>IFERROR(__xludf.DUMMYFUNCTION("""COMPUTED_VALUE"""),"-")</f>
        <v>-</v>
      </c>
      <c r="FH75" t="str">
        <f>IFERROR(__xludf.DUMMYFUNCTION("""COMPUTED_VALUE"""),"-")</f>
        <v>-</v>
      </c>
      <c r="FI75" t="str">
        <f>IFERROR(__xludf.DUMMYFUNCTION("""COMPUTED_VALUE"""),"-")</f>
        <v>-</v>
      </c>
      <c r="FJ75" t="str">
        <f>IFERROR(__xludf.DUMMYFUNCTION("""COMPUTED_VALUE"""),"-")</f>
        <v>-</v>
      </c>
      <c r="FK75" t="str">
        <f>IFERROR(__xludf.DUMMYFUNCTION("""COMPUTED_VALUE"""),"-")</f>
        <v>-</v>
      </c>
      <c r="FL75" t="str">
        <f>IFERROR(__xludf.DUMMYFUNCTION("""COMPUTED_VALUE"""),"-")</f>
        <v>-</v>
      </c>
      <c r="FM75" t="str">
        <f>IFERROR(__xludf.DUMMYFUNCTION("""COMPUTED_VALUE"""),"-")</f>
        <v>-</v>
      </c>
      <c r="FN75" t="str">
        <f>IFERROR(__xludf.DUMMYFUNCTION("""COMPUTED_VALUE"""),"-")</f>
        <v>-</v>
      </c>
      <c r="FO75" t="str">
        <f>IFERROR(__xludf.DUMMYFUNCTION("""COMPUTED_VALUE"""),"-")</f>
        <v>-</v>
      </c>
      <c r="FP75" t="str">
        <f>IFERROR(__xludf.DUMMYFUNCTION("""COMPUTED_VALUE"""),"-")</f>
        <v>-</v>
      </c>
      <c r="FQ75" t="str">
        <f>IFERROR(__xludf.DUMMYFUNCTION("""COMPUTED_VALUE"""),"-")</f>
        <v>-</v>
      </c>
      <c r="FR75" t="str">
        <f>IFERROR(__xludf.DUMMYFUNCTION("""COMPUTED_VALUE"""),"-")</f>
        <v>-</v>
      </c>
      <c r="FS75" t="str">
        <f>IFERROR(__xludf.DUMMYFUNCTION("""COMPUTED_VALUE"""),"-")</f>
        <v>-</v>
      </c>
      <c r="FT75" t="str">
        <f>IFERROR(__xludf.DUMMYFUNCTION("""COMPUTED_VALUE"""),"x")</f>
        <v>x</v>
      </c>
      <c r="FU75" t="str">
        <f>IFERROR(__xludf.DUMMYFUNCTION("""COMPUTED_VALUE"""),"-")</f>
        <v>-</v>
      </c>
      <c r="FV75" t="str">
        <f>IFERROR(__xludf.DUMMYFUNCTION("""COMPUTED_VALUE"""),"-")</f>
        <v>-</v>
      </c>
      <c r="FW75" t="str">
        <f>IFERROR(__xludf.DUMMYFUNCTION("""COMPUTED_VALUE"""),"-")</f>
        <v>-</v>
      </c>
      <c r="FX75" t="str">
        <f>IFERROR(__xludf.DUMMYFUNCTION("""COMPUTED_VALUE"""),"-")</f>
        <v>-</v>
      </c>
      <c r="FY75" t="str">
        <f>IFERROR(__xludf.DUMMYFUNCTION("""COMPUTED_VALUE"""),"-")</f>
        <v>-</v>
      </c>
      <c r="FZ75" t="str">
        <f>IFERROR(__xludf.DUMMYFUNCTION("""COMPUTED_VALUE"""),"-")</f>
        <v>-</v>
      </c>
      <c r="GA75" t="str">
        <f>IFERROR(__xludf.DUMMYFUNCTION("""COMPUTED_VALUE"""),"-")</f>
        <v>-</v>
      </c>
      <c r="GB75" t="str">
        <f>IFERROR(__xludf.DUMMYFUNCTION("""COMPUTED_VALUE"""),"-")</f>
        <v>-</v>
      </c>
      <c r="GC75" t="str">
        <f>IFERROR(__xludf.DUMMYFUNCTION("""COMPUTED_VALUE"""),"-")</f>
        <v>-</v>
      </c>
      <c r="GD75" t="str">
        <f>IFERROR(__xludf.DUMMYFUNCTION("""COMPUTED_VALUE"""),"-")</f>
        <v>-</v>
      </c>
      <c r="GE75" t="str">
        <f>IFERROR(__xludf.DUMMYFUNCTION("""COMPUTED_VALUE"""),"-")</f>
        <v>-</v>
      </c>
      <c r="GF75" t="str">
        <f>IFERROR(__xludf.DUMMYFUNCTION("""COMPUTED_VALUE"""),"-")</f>
        <v>-</v>
      </c>
      <c r="GG75" t="str">
        <f>IFERROR(__xludf.DUMMYFUNCTION("""COMPUTED_VALUE"""),"-")</f>
        <v>-</v>
      </c>
      <c r="GH75" t="str">
        <f>IFERROR(__xludf.DUMMYFUNCTION("""COMPUTED_VALUE"""),"-")</f>
        <v>-</v>
      </c>
      <c r="GI75" t="str">
        <f>IFERROR(__xludf.DUMMYFUNCTION("""COMPUTED_VALUE"""),"-")</f>
        <v>-</v>
      </c>
      <c r="GJ75" t="str">
        <f>IFERROR(__xludf.DUMMYFUNCTION("""COMPUTED_VALUE"""),"-")</f>
        <v>-</v>
      </c>
      <c r="GK75" t="str">
        <f>IFERROR(__xludf.DUMMYFUNCTION("""COMPUTED_VALUE"""),"-")</f>
        <v>-</v>
      </c>
      <c r="GL75" t="str">
        <f>IFERROR(__xludf.DUMMYFUNCTION("""COMPUTED_VALUE"""),"-")</f>
        <v>-</v>
      </c>
      <c r="GM75" t="str">
        <f>IFERROR(__xludf.DUMMYFUNCTION("""COMPUTED_VALUE"""),"-")</f>
        <v>-</v>
      </c>
      <c r="GN75" t="str">
        <f>IFERROR(__xludf.DUMMYFUNCTION("""COMPUTED_VALUE"""),"-")</f>
        <v>-</v>
      </c>
      <c r="GO75" t="str">
        <f>IFERROR(__xludf.DUMMYFUNCTION("""COMPUTED_VALUE"""),"-")</f>
        <v>-</v>
      </c>
      <c r="GP75" t="str">
        <f>IFERROR(__xludf.DUMMYFUNCTION("""COMPUTED_VALUE"""),"-")</f>
        <v>-</v>
      </c>
      <c r="GQ75" t="str">
        <f>IFERROR(__xludf.DUMMYFUNCTION("""COMPUTED_VALUE"""),"-")</f>
        <v>-</v>
      </c>
      <c r="GR75" t="str">
        <f>IFERROR(__xludf.DUMMYFUNCTION("""COMPUTED_VALUE"""),"-")</f>
        <v>-</v>
      </c>
      <c r="GS75" t="str">
        <f>IFERROR(__xludf.DUMMYFUNCTION("""COMPUTED_VALUE"""),"x")</f>
        <v>x</v>
      </c>
      <c r="GT75" t="str">
        <f>IFERROR(__xludf.DUMMYFUNCTION("""COMPUTED_VALUE"""),"x")</f>
        <v>x</v>
      </c>
      <c r="GU75">
        <f>IFERROR(__xludf.DUMMYFUNCTION("""COMPUTED_VALUE"""),1.0)</f>
        <v>1</v>
      </c>
      <c r="GV75">
        <f>IFERROR(__xludf.DUMMYFUNCTION("""COMPUTED_VALUE"""),1.0)</f>
        <v>1</v>
      </c>
      <c r="GW75">
        <f>IFERROR(__xludf.DUMMYFUNCTION("""COMPUTED_VALUE"""),1.0)</f>
        <v>1</v>
      </c>
      <c r="GX75">
        <f>IFERROR(__xludf.DUMMYFUNCTION("""COMPUTED_VALUE"""),1.0)</f>
        <v>1</v>
      </c>
      <c r="GY75">
        <f>IFERROR(__xludf.DUMMYFUNCTION("""COMPUTED_VALUE"""),1.0)</f>
        <v>1</v>
      </c>
      <c r="GZ75">
        <f>IFERROR(__xludf.DUMMYFUNCTION("""COMPUTED_VALUE"""),1.0)</f>
        <v>1</v>
      </c>
      <c r="HA75">
        <f>IFERROR(__xludf.DUMMYFUNCTION("""COMPUTED_VALUE"""),1.0)</f>
        <v>1</v>
      </c>
      <c r="HB75">
        <f>IFERROR(__xludf.DUMMYFUNCTION("""COMPUTED_VALUE"""),1.0)</f>
        <v>1</v>
      </c>
      <c r="HC75">
        <f>IFERROR(__xludf.DUMMYFUNCTION("""COMPUTED_VALUE"""),1.0)</f>
        <v>1</v>
      </c>
      <c r="HD75">
        <f>IFERROR(__xludf.DUMMYFUNCTION("""COMPUTED_VALUE"""),1.0)</f>
        <v>1</v>
      </c>
      <c r="HE75">
        <f>IFERROR(__xludf.DUMMYFUNCTION("""COMPUTED_VALUE"""),1.0)</f>
        <v>1</v>
      </c>
      <c r="HF75">
        <f>IFERROR(__xludf.DUMMYFUNCTION("""COMPUTED_VALUE"""),1.0)</f>
        <v>1</v>
      </c>
      <c r="HG75">
        <f>IFERROR(__xludf.DUMMYFUNCTION("""COMPUTED_VALUE"""),1.0)</f>
        <v>1</v>
      </c>
      <c r="HH75">
        <f>IFERROR(__xludf.DUMMYFUNCTION("""COMPUTED_VALUE"""),1.0)</f>
        <v>1</v>
      </c>
      <c r="HI75">
        <f>IFERROR(__xludf.DUMMYFUNCTION("""COMPUTED_VALUE"""),1.0)</f>
        <v>1</v>
      </c>
      <c r="HJ75">
        <f>IFERROR(__xludf.DUMMYFUNCTION("""COMPUTED_VALUE"""),1.0)</f>
        <v>1</v>
      </c>
      <c r="HK75">
        <f>IFERROR(__xludf.DUMMYFUNCTION("""COMPUTED_VALUE"""),1.0)</f>
        <v>1</v>
      </c>
      <c r="HL75">
        <f>IFERROR(__xludf.DUMMYFUNCTION("""COMPUTED_VALUE"""),1.0)</f>
        <v>1</v>
      </c>
      <c r="HM75">
        <f>IFERROR(__xludf.DUMMYFUNCTION("""COMPUTED_VALUE"""),1.0)</f>
        <v>1</v>
      </c>
      <c r="HN75">
        <f>IFERROR(__xludf.DUMMYFUNCTION("""COMPUTED_VALUE"""),1.0)</f>
        <v>1</v>
      </c>
      <c r="HO75">
        <f>IFERROR(__xludf.DUMMYFUNCTION("""COMPUTED_VALUE"""),1.0)</f>
        <v>1</v>
      </c>
      <c r="HP75">
        <f>IFERROR(__xludf.DUMMYFUNCTION("""COMPUTED_VALUE"""),1.0)</f>
        <v>1</v>
      </c>
      <c r="HQ75">
        <f>IFERROR(__xludf.DUMMYFUNCTION("""COMPUTED_VALUE"""),1.0)</f>
        <v>1</v>
      </c>
      <c r="HR75">
        <f>IFERROR(__xludf.DUMMYFUNCTION("""COMPUTED_VALUE"""),1.0)</f>
        <v>1</v>
      </c>
      <c r="HS75">
        <f>IFERROR(__xludf.DUMMYFUNCTION("""COMPUTED_VALUE"""),1.0)</f>
        <v>1</v>
      </c>
      <c r="HT75">
        <f>IFERROR(__xludf.DUMMYFUNCTION("""COMPUTED_VALUE"""),1.0)</f>
        <v>1</v>
      </c>
      <c r="HU75">
        <f>IFERROR(__xludf.DUMMYFUNCTION("""COMPUTED_VALUE"""),1.0)</f>
        <v>1</v>
      </c>
      <c r="HV75">
        <f>IFERROR(__xludf.DUMMYFUNCTION("""COMPUTED_VALUE"""),1.0)</f>
        <v>1</v>
      </c>
      <c r="HW75">
        <f>IFERROR(__xludf.DUMMYFUNCTION("""COMPUTED_VALUE"""),1.0)</f>
        <v>1</v>
      </c>
      <c r="HX75">
        <f>IFERROR(__xludf.DUMMYFUNCTION("""COMPUTED_VALUE"""),1.0)</f>
        <v>1</v>
      </c>
      <c r="HY75">
        <f>IFERROR(__xludf.DUMMYFUNCTION("""COMPUTED_VALUE"""),1.0)</f>
        <v>1</v>
      </c>
      <c r="HZ75">
        <f>IFERROR(__xludf.DUMMYFUNCTION("""COMPUTED_VALUE"""),1.0)</f>
        <v>1</v>
      </c>
      <c r="IA75">
        <f>IFERROR(__xludf.DUMMYFUNCTION("""COMPUTED_VALUE"""),1.0)</f>
        <v>1</v>
      </c>
      <c r="IB75">
        <f>IFERROR(__xludf.DUMMYFUNCTION("""COMPUTED_VALUE"""),1.0)</f>
        <v>1</v>
      </c>
      <c r="IC75">
        <f>IFERROR(__xludf.DUMMYFUNCTION("""COMPUTED_VALUE"""),1.0)</f>
        <v>1</v>
      </c>
      <c r="ID75">
        <f>IFERROR(__xludf.DUMMYFUNCTION("""COMPUTED_VALUE"""),1.0)</f>
        <v>1</v>
      </c>
      <c r="IE75">
        <f>IFERROR(__xludf.DUMMYFUNCTION("""COMPUTED_VALUE"""),1.0)</f>
        <v>1</v>
      </c>
      <c r="IF75">
        <f>IFERROR(__xludf.DUMMYFUNCTION("""COMPUTED_VALUE"""),1.0)</f>
        <v>1</v>
      </c>
      <c r="IG75">
        <f>IFERROR(__xludf.DUMMYFUNCTION("""COMPUTED_VALUE"""),1.0)</f>
        <v>1</v>
      </c>
      <c r="IH75">
        <f>IFERROR(__xludf.DUMMYFUNCTION("""COMPUTED_VALUE"""),1.0)</f>
        <v>1</v>
      </c>
      <c r="II75">
        <f>IFERROR(__xludf.DUMMYFUNCTION("""COMPUTED_VALUE"""),1.0)</f>
        <v>1</v>
      </c>
      <c r="IJ75">
        <f>IFERROR(__xludf.DUMMYFUNCTION("""COMPUTED_VALUE"""),1.0)</f>
        <v>1</v>
      </c>
      <c r="IK75" t="str">
        <f>IFERROR(__xludf.DUMMYFUNCTION("""COMPUTED_VALUE"""),"x")</f>
        <v>x</v>
      </c>
      <c r="IL75">
        <f>IFERROR(__xludf.DUMMYFUNCTION("""COMPUTED_VALUE"""),1.0)</f>
        <v>1</v>
      </c>
      <c r="IM75">
        <f>IFERROR(__xludf.DUMMYFUNCTION("""COMPUTED_VALUE"""),1.0)</f>
        <v>1</v>
      </c>
      <c r="IN75">
        <f>IFERROR(__xludf.DUMMYFUNCTION("""COMPUTED_VALUE"""),1.0)</f>
        <v>1</v>
      </c>
      <c r="IO75">
        <f>IFERROR(__xludf.DUMMYFUNCTION("""COMPUTED_VALUE"""),1.0)</f>
        <v>1</v>
      </c>
      <c r="IP75">
        <f>IFERROR(__xludf.DUMMYFUNCTION("""COMPUTED_VALUE"""),1.0)</f>
        <v>1</v>
      </c>
      <c r="IQ75">
        <f>IFERROR(__xludf.DUMMYFUNCTION("""COMPUTED_VALUE"""),0.0)</f>
        <v>0</v>
      </c>
      <c r="IR75">
        <f>IFERROR(__xludf.DUMMYFUNCTION("""COMPUTED_VALUE"""),1.0)</f>
        <v>1</v>
      </c>
      <c r="IS75">
        <f>IFERROR(__xludf.DUMMYFUNCTION("""COMPUTED_VALUE"""),1.0)</f>
        <v>1</v>
      </c>
      <c r="IT75">
        <f>IFERROR(__xludf.DUMMYFUNCTION("""COMPUTED_VALUE"""),1.0)</f>
        <v>1</v>
      </c>
      <c r="IU75">
        <f>IFERROR(__xludf.DUMMYFUNCTION("""COMPUTED_VALUE"""),0.0)</f>
        <v>0</v>
      </c>
      <c r="IV75">
        <f>IFERROR(__xludf.DUMMYFUNCTION("""COMPUTED_VALUE"""),0.0)</f>
        <v>0</v>
      </c>
      <c r="IW75">
        <f>IFERROR(__xludf.DUMMYFUNCTION("""COMPUTED_VALUE"""),0.0)</f>
        <v>0</v>
      </c>
      <c r="IX75">
        <f>IFERROR(__xludf.DUMMYFUNCTION("""COMPUTED_VALUE"""),0.0)</f>
        <v>0</v>
      </c>
      <c r="IY75">
        <f>IFERROR(__xludf.DUMMYFUNCTION("""COMPUTED_VALUE"""),0.0)</f>
        <v>0</v>
      </c>
      <c r="IZ75">
        <f>IFERROR(__xludf.DUMMYFUNCTION("""COMPUTED_VALUE"""),0.0)</f>
        <v>0</v>
      </c>
      <c r="JA75">
        <f>IFERROR(__xludf.DUMMYFUNCTION("""COMPUTED_VALUE"""),1.0)</f>
        <v>1</v>
      </c>
      <c r="JB75">
        <f>IFERROR(__xludf.DUMMYFUNCTION("""COMPUTED_VALUE"""),0.0)</f>
        <v>0</v>
      </c>
      <c r="JC75">
        <f>IFERROR(__xludf.DUMMYFUNCTION("""COMPUTED_VALUE"""),0.0)</f>
        <v>0</v>
      </c>
      <c r="JD75">
        <f>IFERROR(__xludf.DUMMYFUNCTION("""COMPUTED_VALUE"""),0.0)</f>
        <v>0</v>
      </c>
      <c r="JE75">
        <f>IFERROR(__xludf.DUMMYFUNCTION("""COMPUTED_VALUE"""),0.0)</f>
        <v>0</v>
      </c>
      <c r="JF75">
        <f>IFERROR(__xludf.DUMMYFUNCTION("""COMPUTED_VALUE"""),0.0)</f>
        <v>0</v>
      </c>
      <c r="JG75">
        <f>IFERROR(__xludf.DUMMYFUNCTION("""COMPUTED_VALUE"""),0.0)</f>
        <v>0</v>
      </c>
      <c r="JH75">
        <f>IFERROR(__xludf.DUMMYFUNCTION("""COMPUTED_VALUE"""),0.0)</f>
        <v>0</v>
      </c>
      <c r="JI75">
        <f>IFERROR(__xludf.DUMMYFUNCTION("""COMPUTED_VALUE"""),0.0)</f>
        <v>0</v>
      </c>
      <c r="JJ75">
        <f>IFERROR(__xludf.DUMMYFUNCTION("""COMPUTED_VALUE"""),0.0)</f>
        <v>0</v>
      </c>
      <c r="JK75">
        <f>IFERROR(__xludf.DUMMYFUNCTION("""COMPUTED_VALUE"""),0.0)</f>
        <v>0</v>
      </c>
      <c r="JL75">
        <f>IFERROR(__xludf.DUMMYFUNCTION("""COMPUTED_VALUE"""),0.0)</f>
        <v>0</v>
      </c>
      <c r="JM75">
        <f>IFERROR(__xludf.DUMMYFUNCTION("""COMPUTED_VALUE"""),0.0)</f>
        <v>0</v>
      </c>
      <c r="JN75">
        <f>IFERROR(__xludf.DUMMYFUNCTION("""COMPUTED_VALUE"""),0.0)</f>
        <v>0</v>
      </c>
      <c r="JO75">
        <f>IFERROR(__xludf.DUMMYFUNCTION("""COMPUTED_VALUE"""),0.0)</f>
        <v>0</v>
      </c>
      <c r="JP75">
        <f>IFERROR(__xludf.DUMMYFUNCTION("""COMPUTED_VALUE"""),0.0)</f>
        <v>0</v>
      </c>
      <c r="JQ75">
        <f>IFERROR(__xludf.DUMMYFUNCTION("""COMPUTED_VALUE"""),0.0)</f>
        <v>0</v>
      </c>
      <c r="JR75">
        <f>IFERROR(__xludf.DUMMYFUNCTION("""COMPUTED_VALUE"""),0.0)</f>
        <v>0</v>
      </c>
      <c r="JS75" t="str">
        <f>IFERROR(__xludf.DUMMYFUNCTION("""COMPUTED_VALUE"""),"x")</f>
        <v>x</v>
      </c>
      <c r="JT75">
        <f>IFERROR(__xludf.DUMMYFUNCTION("""COMPUTED_VALUE"""),0.0)</f>
        <v>0</v>
      </c>
      <c r="JU75">
        <f>IFERROR(__xludf.DUMMYFUNCTION("""COMPUTED_VALUE"""),0.0)</f>
        <v>0</v>
      </c>
      <c r="JV75">
        <f>IFERROR(__xludf.DUMMYFUNCTION("""COMPUTED_VALUE"""),0.0)</f>
        <v>0</v>
      </c>
      <c r="JW75">
        <f>IFERROR(__xludf.DUMMYFUNCTION("""COMPUTED_VALUE"""),0.0)</f>
        <v>0</v>
      </c>
      <c r="JX75">
        <f>IFERROR(__xludf.DUMMYFUNCTION("""COMPUTED_VALUE"""),0.0)</f>
        <v>0</v>
      </c>
      <c r="JY75">
        <f>IFERROR(__xludf.DUMMYFUNCTION("""COMPUTED_VALUE"""),0.0)</f>
        <v>0</v>
      </c>
      <c r="JZ75">
        <f>IFERROR(__xludf.DUMMYFUNCTION("""COMPUTED_VALUE"""),0.0)</f>
        <v>0</v>
      </c>
      <c r="KA75">
        <f>IFERROR(__xludf.DUMMYFUNCTION("""COMPUTED_VALUE"""),0.0)</f>
        <v>0</v>
      </c>
      <c r="KB75">
        <f>IFERROR(__xludf.DUMMYFUNCTION("""COMPUTED_VALUE"""),0.0)</f>
        <v>0</v>
      </c>
      <c r="KC75">
        <f>IFERROR(__xludf.DUMMYFUNCTION("""COMPUTED_VALUE"""),0.0)</f>
        <v>0</v>
      </c>
      <c r="KD75">
        <f>IFERROR(__xludf.DUMMYFUNCTION("""COMPUTED_VALUE"""),0.0)</f>
        <v>0</v>
      </c>
      <c r="KE75">
        <f>IFERROR(__xludf.DUMMYFUNCTION("""COMPUTED_VALUE"""),0.0)</f>
        <v>0</v>
      </c>
      <c r="KF75">
        <f>IFERROR(__xludf.DUMMYFUNCTION("""COMPUTED_VALUE"""),0.0)</f>
        <v>0</v>
      </c>
      <c r="KG75">
        <f>IFERROR(__xludf.DUMMYFUNCTION("""COMPUTED_VALUE"""),0.0)</f>
        <v>0</v>
      </c>
      <c r="KH75">
        <f>IFERROR(__xludf.DUMMYFUNCTION("""COMPUTED_VALUE"""),0.0)</f>
        <v>0</v>
      </c>
      <c r="KI75">
        <f>IFERROR(__xludf.DUMMYFUNCTION("""COMPUTED_VALUE"""),0.0)</f>
        <v>0</v>
      </c>
      <c r="KJ75">
        <f>IFERROR(__xludf.DUMMYFUNCTION("""COMPUTED_VALUE"""),0.0)</f>
        <v>0</v>
      </c>
      <c r="KK75">
        <f>IFERROR(__xludf.DUMMYFUNCTION("""COMPUTED_VALUE"""),0.0)</f>
        <v>0</v>
      </c>
      <c r="KL75">
        <f>IFERROR(__xludf.DUMMYFUNCTION("""COMPUTED_VALUE"""),0.0)</f>
        <v>0</v>
      </c>
      <c r="KM75">
        <f>IFERROR(__xludf.DUMMYFUNCTION("""COMPUTED_VALUE"""),0.0)</f>
        <v>0</v>
      </c>
      <c r="KN75">
        <f>IFERROR(__xludf.DUMMYFUNCTION("""COMPUTED_VALUE"""),0.0)</f>
        <v>0</v>
      </c>
      <c r="KO75">
        <f>IFERROR(__xludf.DUMMYFUNCTION("""COMPUTED_VALUE"""),0.0)</f>
        <v>0</v>
      </c>
      <c r="KP75">
        <f>IFERROR(__xludf.DUMMYFUNCTION("""COMPUTED_VALUE"""),0.0)</f>
        <v>0</v>
      </c>
      <c r="KQ75">
        <f>IFERROR(__xludf.DUMMYFUNCTION("""COMPUTED_VALUE"""),0.0)</f>
        <v>0</v>
      </c>
      <c r="KR75">
        <f>IFERROR(__xludf.DUMMYFUNCTION("""COMPUTED_VALUE"""),0.0)</f>
        <v>0</v>
      </c>
      <c r="KS75">
        <f>IFERROR(__xludf.DUMMYFUNCTION("""COMPUTED_VALUE"""),0.0)</f>
        <v>0</v>
      </c>
      <c r="KT75">
        <f>IFERROR(__xludf.DUMMYFUNCTION("""COMPUTED_VALUE"""),0.0)</f>
        <v>0</v>
      </c>
      <c r="KU75">
        <f>IFERROR(__xludf.DUMMYFUNCTION("""COMPUTED_VALUE"""),0.0)</f>
        <v>0</v>
      </c>
      <c r="KV75">
        <f>IFERROR(__xludf.DUMMYFUNCTION("""COMPUTED_VALUE"""),0.0)</f>
        <v>0</v>
      </c>
      <c r="KW75">
        <f>IFERROR(__xludf.DUMMYFUNCTION("""COMPUTED_VALUE"""),0.0)</f>
        <v>0</v>
      </c>
      <c r="KX75">
        <f>IFERROR(__xludf.DUMMYFUNCTION("""COMPUTED_VALUE"""),0.0)</f>
        <v>0</v>
      </c>
      <c r="KY75">
        <f>IFERROR(__xludf.DUMMYFUNCTION("""COMPUTED_VALUE"""),0.0)</f>
        <v>0</v>
      </c>
      <c r="KZ75" t="str">
        <f>IFERROR(__xludf.DUMMYFUNCTION("""COMPUTED_VALUE"""),"x")</f>
        <v>x</v>
      </c>
      <c r="LA75">
        <f>IFERROR(__xludf.DUMMYFUNCTION("""COMPUTED_VALUE"""),0.0)</f>
        <v>0</v>
      </c>
      <c r="LB75">
        <f>IFERROR(__xludf.DUMMYFUNCTION("""COMPUTED_VALUE"""),0.0)</f>
        <v>0</v>
      </c>
      <c r="LC75">
        <f>IFERROR(__xludf.DUMMYFUNCTION("""COMPUTED_VALUE"""),0.0)</f>
        <v>0</v>
      </c>
      <c r="LD75">
        <f>IFERROR(__xludf.DUMMYFUNCTION("""COMPUTED_VALUE"""),0.0)</f>
        <v>0</v>
      </c>
      <c r="LE75">
        <f>IFERROR(__xludf.DUMMYFUNCTION("""COMPUTED_VALUE"""),0.0)</f>
        <v>0</v>
      </c>
      <c r="LF75">
        <f>IFERROR(__xludf.DUMMYFUNCTION("""COMPUTED_VALUE"""),0.0)</f>
        <v>0</v>
      </c>
      <c r="LG75">
        <f>IFERROR(__xludf.DUMMYFUNCTION("""COMPUTED_VALUE"""),0.0)</f>
        <v>0</v>
      </c>
      <c r="LH75">
        <f>IFERROR(__xludf.DUMMYFUNCTION("""COMPUTED_VALUE"""),0.0)</f>
        <v>0</v>
      </c>
      <c r="LI75">
        <f>IFERROR(__xludf.DUMMYFUNCTION("""COMPUTED_VALUE"""),0.0)</f>
        <v>0</v>
      </c>
      <c r="LJ75">
        <f>IFERROR(__xludf.DUMMYFUNCTION("""COMPUTED_VALUE"""),0.0)</f>
        <v>0</v>
      </c>
      <c r="LK75">
        <f>IFERROR(__xludf.DUMMYFUNCTION("""COMPUTED_VALUE"""),0.0)</f>
        <v>0</v>
      </c>
      <c r="LL75">
        <f>IFERROR(__xludf.DUMMYFUNCTION("""COMPUTED_VALUE"""),0.0)</f>
        <v>0</v>
      </c>
      <c r="LM75">
        <f>IFERROR(__xludf.DUMMYFUNCTION("""COMPUTED_VALUE"""),0.0)</f>
        <v>0</v>
      </c>
      <c r="LN75">
        <f>IFERROR(__xludf.DUMMYFUNCTION("""COMPUTED_VALUE"""),0.0)</f>
        <v>0</v>
      </c>
      <c r="LO75">
        <f>IFERROR(__xludf.DUMMYFUNCTION("""COMPUTED_VALUE"""),0.0)</f>
        <v>0</v>
      </c>
      <c r="LP75">
        <f>IFERROR(__xludf.DUMMYFUNCTION("""COMPUTED_VALUE"""),0.0)</f>
        <v>0</v>
      </c>
      <c r="LQ75" t="str">
        <f>IFERROR(__xludf.DUMMYFUNCTION("""COMPUTED_VALUE"""),"x")</f>
        <v>x</v>
      </c>
      <c r="LR75">
        <f>IFERROR(__xludf.DUMMYFUNCTION("""COMPUTED_VALUE"""),0.0)</f>
        <v>0</v>
      </c>
      <c r="LS75">
        <f>IFERROR(__xludf.DUMMYFUNCTION("""COMPUTED_VALUE"""),0.0)</f>
        <v>0</v>
      </c>
      <c r="LT75">
        <f>IFERROR(__xludf.DUMMYFUNCTION("""COMPUTED_VALUE"""),0.0)</f>
        <v>0</v>
      </c>
      <c r="LU75">
        <f>IFERROR(__xludf.DUMMYFUNCTION("""COMPUTED_VALUE"""),0.0)</f>
        <v>0</v>
      </c>
      <c r="LV75">
        <f>IFERROR(__xludf.DUMMYFUNCTION("""COMPUTED_VALUE"""),0.0)</f>
        <v>0</v>
      </c>
      <c r="LW75">
        <f>IFERROR(__xludf.DUMMYFUNCTION("""COMPUTED_VALUE"""),0.0)</f>
        <v>0</v>
      </c>
      <c r="LX75">
        <f>IFERROR(__xludf.DUMMYFUNCTION("""COMPUTED_VALUE"""),0.0)</f>
        <v>0</v>
      </c>
      <c r="LY75">
        <f>IFERROR(__xludf.DUMMYFUNCTION("""COMPUTED_VALUE"""),0.0)</f>
        <v>0</v>
      </c>
      <c r="LZ75">
        <f>IFERROR(__xludf.DUMMYFUNCTION("""COMPUTED_VALUE"""),0.0)</f>
        <v>0</v>
      </c>
      <c r="MA75">
        <f>IFERROR(__xludf.DUMMYFUNCTION("""COMPUTED_VALUE"""),0.0)</f>
        <v>0</v>
      </c>
      <c r="MB75">
        <f>IFERROR(__xludf.DUMMYFUNCTION("""COMPUTED_VALUE"""),0.0)</f>
        <v>0</v>
      </c>
      <c r="MC75">
        <f>IFERROR(__xludf.DUMMYFUNCTION("""COMPUTED_VALUE"""),0.0)</f>
        <v>0</v>
      </c>
      <c r="MD75">
        <f>IFERROR(__xludf.DUMMYFUNCTION("""COMPUTED_VALUE"""),0.0)</f>
        <v>0</v>
      </c>
      <c r="ME75">
        <f>IFERROR(__xludf.DUMMYFUNCTION("""COMPUTED_VALUE"""),0.0)</f>
        <v>0</v>
      </c>
      <c r="MF75">
        <f>IFERROR(__xludf.DUMMYFUNCTION("""COMPUTED_VALUE"""),0.0)</f>
        <v>0</v>
      </c>
      <c r="MG75">
        <f>IFERROR(__xludf.DUMMYFUNCTION("""COMPUTED_VALUE"""),0.0)</f>
        <v>0</v>
      </c>
      <c r="MH75">
        <f>IFERROR(__xludf.DUMMYFUNCTION("""COMPUTED_VALUE"""),0.0)</f>
        <v>0</v>
      </c>
      <c r="MI75">
        <f>IFERROR(__xludf.DUMMYFUNCTION("""COMPUTED_VALUE"""),0.0)</f>
        <v>0</v>
      </c>
      <c r="MJ75">
        <f>IFERROR(__xludf.DUMMYFUNCTION("""COMPUTED_VALUE"""),0.0)</f>
        <v>0</v>
      </c>
      <c r="MK75">
        <f>IFERROR(__xludf.DUMMYFUNCTION("""COMPUTED_VALUE"""),0.0)</f>
        <v>0</v>
      </c>
      <c r="ML75">
        <f>IFERROR(__xludf.DUMMYFUNCTION("""COMPUTED_VALUE"""),0.0)</f>
        <v>0</v>
      </c>
      <c r="MM75">
        <f>IFERROR(__xludf.DUMMYFUNCTION("""COMPUTED_VALUE"""),0.0)</f>
        <v>0</v>
      </c>
      <c r="MN75">
        <f>IFERROR(__xludf.DUMMYFUNCTION("""COMPUTED_VALUE"""),0.0)</f>
        <v>0</v>
      </c>
      <c r="MO75">
        <f>IFERROR(__xludf.DUMMYFUNCTION("""COMPUTED_VALUE"""),0.0)</f>
        <v>0</v>
      </c>
      <c r="MP75">
        <f>IFERROR(__xludf.DUMMYFUNCTION("""COMPUTED_VALUE"""),0.0)</f>
        <v>0</v>
      </c>
      <c r="MQ75">
        <f>IFERROR(__xludf.DUMMYFUNCTION("""COMPUTED_VALUE"""),0.0)</f>
        <v>0</v>
      </c>
      <c r="MR75">
        <f>IFERROR(__xludf.DUMMYFUNCTION("""COMPUTED_VALUE"""),0.0)</f>
        <v>0</v>
      </c>
      <c r="MS75">
        <f>IFERROR(__xludf.DUMMYFUNCTION("""COMPUTED_VALUE"""),0.0)</f>
        <v>0</v>
      </c>
      <c r="MT75" t="str">
        <f>IFERROR(__xludf.DUMMYFUNCTION("""COMPUTED_VALUE"""),"x")</f>
        <v>x</v>
      </c>
      <c r="MU75">
        <f>IFERROR(__xludf.DUMMYFUNCTION("""COMPUTED_VALUE"""),0.0)</f>
        <v>0</v>
      </c>
      <c r="MV75">
        <f>IFERROR(__xludf.DUMMYFUNCTION("""COMPUTED_VALUE"""),0.0)</f>
        <v>0</v>
      </c>
      <c r="MW75">
        <f>IFERROR(__xludf.DUMMYFUNCTION("""COMPUTED_VALUE"""),0.0)</f>
        <v>0</v>
      </c>
      <c r="MX75">
        <f>IFERROR(__xludf.DUMMYFUNCTION("""COMPUTED_VALUE"""),0.0)</f>
        <v>0</v>
      </c>
      <c r="MY75">
        <f>IFERROR(__xludf.DUMMYFUNCTION("""COMPUTED_VALUE"""),0.0)</f>
        <v>0</v>
      </c>
      <c r="MZ75">
        <f>IFERROR(__xludf.DUMMYFUNCTION("""COMPUTED_VALUE"""),0.0)</f>
        <v>0</v>
      </c>
      <c r="NA75">
        <f>IFERROR(__xludf.DUMMYFUNCTION("""COMPUTED_VALUE"""),0.0)</f>
        <v>0</v>
      </c>
      <c r="NB75">
        <f>IFERROR(__xludf.DUMMYFUNCTION("""COMPUTED_VALUE"""),0.0)</f>
        <v>0</v>
      </c>
      <c r="NC75">
        <f>IFERROR(__xludf.DUMMYFUNCTION("""COMPUTED_VALUE"""),0.0)</f>
        <v>0</v>
      </c>
      <c r="ND75">
        <f>IFERROR(__xludf.DUMMYFUNCTION("""COMPUTED_VALUE"""),0.0)</f>
        <v>0</v>
      </c>
      <c r="NE75">
        <f>IFERROR(__xludf.DUMMYFUNCTION("""COMPUTED_VALUE"""),0.0)</f>
        <v>0</v>
      </c>
      <c r="NF75">
        <f>IFERROR(__xludf.DUMMYFUNCTION("""COMPUTED_VALUE"""),0.0)</f>
        <v>0</v>
      </c>
      <c r="NG75">
        <f>IFERROR(__xludf.DUMMYFUNCTION("""COMPUTED_VALUE"""),0.0)</f>
        <v>0</v>
      </c>
      <c r="NH75">
        <f>IFERROR(__xludf.DUMMYFUNCTION("""COMPUTED_VALUE"""),0.0)</f>
        <v>0</v>
      </c>
      <c r="NI75">
        <f>IFERROR(__xludf.DUMMYFUNCTION("""COMPUTED_VALUE"""),0.0)</f>
        <v>0</v>
      </c>
      <c r="NJ75">
        <f>IFERROR(__xludf.DUMMYFUNCTION("""COMPUTED_VALUE"""),0.0)</f>
        <v>0</v>
      </c>
      <c r="NK75">
        <f>IFERROR(__xludf.DUMMYFUNCTION("""COMPUTED_VALUE"""),0.0)</f>
        <v>0</v>
      </c>
      <c r="NL75">
        <f>IFERROR(__xludf.DUMMYFUNCTION("""COMPUTED_VALUE"""),0.0)</f>
        <v>0</v>
      </c>
      <c r="NM75">
        <f>IFERROR(__xludf.DUMMYFUNCTION("""COMPUTED_VALUE"""),0.0)</f>
        <v>0</v>
      </c>
      <c r="NN75">
        <f>IFERROR(__xludf.DUMMYFUNCTION("""COMPUTED_VALUE"""),0.0)</f>
        <v>0</v>
      </c>
      <c r="NO75">
        <f>IFERROR(__xludf.DUMMYFUNCTION("""COMPUTED_VALUE"""),0.0)</f>
        <v>0</v>
      </c>
      <c r="NP75">
        <f>IFERROR(__xludf.DUMMYFUNCTION("""COMPUTED_VALUE"""),0.0)</f>
        <v>0</v>
      </c>
      <c r="NQ75">
        <f>IFERROR(__xludf.DUMMYFUNCTION("""COMPUTED_VALUE"""),0.0)</f>
        <v>0</v>
      </c>
      <c r="NR75">
        <f>IFERROR(__xludf.DUMMYFUNCTION("""COMPUTED_VALUE"""),0.0)</f>
        <v>0</v>
      </c>
    </row>
    <row r="76" ht="15.75" customHeight="1">
      <c r="A76">
        <f>IFERROR(__xludf.DUMMYFUNCTION("""COMPUTED_VALUE"""),75.0)</f>
        <v>75</v>
      </c>
      <c r="B76" t="str">
        <f>IFERROR(__xludf.DUMMYFUNCTION("""COMPUTED_VALUE"""),"shinjan")</f>
        <v>shinjan</v>
      </c>
      <c r="C76" t="str">
        <f>IFERROR(__xludf.DUMMYFUNCTION("""COMPUTED_VALUE"""),"Sinisa")</f>
        <v>Sinisa</v>
      </c>
      <c r="D76" t="str">
        <f>IFERROR(__xludf.DUMMYFUNCTION("""COMPUTED_VALUE"""),"Jankovic")</f>
        <v>Jankovic</v>
      </c>
      <c r="E76">
        <f>IFERROR(__xludf.DUMMYFUNCTION("""COMPUTED_VALUE"""),100.0)</f>
        <v>100</v>
      </c>
      <c r="F76" t="str">
        <f>IFERROR(__xludf.DUMMYFUNCTION("""COMPUTED_VALUE"""),"ODOBREN")</f>
        <v>ODOBREN</v>
      </c>
      <c r="G76" t="str">
        <f>IFERROR(__xludf.DUMMYFUNCTION("""COMPUTED_VALUE"""),"Stari grad")</f>
        <v>Stari grad</v>
      </c>
      <c r="H76" t="str">
        <f>IFERROR(__xludf.DUMMYFUNCTION("""COMPUTED_VALUE"""),"Matematička gimnazija")</f>
        <v>Matematička gimnazija</v>
      </c>
      <c r="I76" t="str">
        <f>IFERROR(__xludf.DUMMYFUNCTION("""COMPUTED_VALUE"""),"III")</f>
        <v>III</v>
      </c>
      <c r="J76" t="str">
        <f>IFERROR(__xludf.DUMMYFUNCTION("""COMPUTED_VALUE"""),"A")</f>
        <v>A</v>
      </c>
      <c r="K76" t="str">
        <f>IFERROR(__xludf.DUMMYFUNCTION("""COMPUTED_VALUE"""),"Snezana Jelic")</f>
        <v>Snezana Jelic</v>
      </c>
      <c r="L76" t="str">
        <f>IFERROR(__xludf.DUMMYFUNCTION("""COMPUTED_VALUE"""),"x")</f>
        <v>x</v>
      </c>
      <c r="M76" t="str">
        <f>IFERROR(__xludf.DUMMYFUNCTION("""COMPUTED_VALUE"""),"-")</f>
        <v>-</v>
      </c>
      <c r="N76" t="str">
        <f>IFERROR(__xludf.DUMMYFUNCTION("""COMPUTED_VALUE"""),"-")</f>
        <v>-</v>
      </c>
      <c r="O76" t="str">
        <f>IFERROR(__xludf.DUMMYFUNCTION("""COMPUTED_VALUE"""),"-")</f>
        <v>-</v>
      </c>
      <c r="P76">
        <f>IFERROR(__xludf.DUMMYFUNCTION("""COMPUTED_VALUE"""),100.0)</f>
        <v>100</v>
      </c>
      <c r="Q76" t="str">
        <f>IFERROR(__xludf.DUMMYFUNCTION("""COMPUTED_VALUE"""),"-")</f>
        <v>-</v>
      </c>
      <c r="R76">
        <f>IFERROR(__xludf.DUMMYFUNCTION("""COMPUTED_VALUE"""),0.0)</f>
        <v>0</v>
      </c>
      <c r="S76" t="str">
        <f>IFERROR(__xludf.DUMMYFUNCTION("""COMPUTED_VALUE"""),"x")</f>
        <v>x</v>
      </c>
      <c r="T76" t="str">
        <f>IFERROR(__xludf.DUMMYFUNCTION("""COMPUTED_VALUE"""),"x")</f>
        <v>x</v>
      </c>
      <c r="U76" t="str">
        <f>IFERROR(__xludf.DUMMYFUNCTION("""COMPUTED_VALUE"""),"-")</f>
        <v>-</v>
      </c>
      <c r="V76" t="str">
        <f>IFERROR(__xludf.DUMMYFUNCTION("""COMPUTED_VALUE"""),"-")</f>
        <v>-</v>
      </c>
      <c r="W76" t="str">
        <f>IFERROR(__xludf.DUMMYFUNCTION("""COMPUTED_VALUE"""),"-")</f>
        <v>-</v>
      </c>
      <c r="X76" t="str">
        <f>IFERROR(__xludf.DUMMYFUNCTION("""COMPUTED_VALUE"""),"-")</f>
        <v>-</v>
      </c>
      <c r="Y76" t="str">
        <f>IFERROR(__xludf.DUMMYFUNCTION("""COMPUTED_VALUE"""),"-")</f>
        <v>-</v>
      </c>
      <c r="Z76" t="str">
        <f>IFERROR(__xludf.DUMMYFUNCTION("""COMPUTED_VALUE"""),"-")</f>
        <v>-</v>
      </c>
      <c r="AA76" t="str">
        <f>IFERROR(__xludf.DUMMYFUNCTION("""COMPUTED_VALUE"""),"-")</f>
        <v>-</v>
      </c>
      <c r="AB76" t="str">
        <f>IFERROR(__xludf.DUMMYFUNCTION("""COMPUTED_VALUE"""),"-")</f>
        <v>-</v>
      </c>
      <c r="AC76" t="str">
        <f>IFERROR(__xludf.DUMMYFUNCTION("""COMPUTED_VALUE"""),"-")</f>
        <v>-</v>
      </c>
      <c r="AD76" t="str">
        <f>IFERROR(__xludf.DUMMYFUNCTION("""COMPUTED_VALUE"""),"-")</f>
        <v>-</v>
      </c>
      <c r="AE76" t="str">
        <f>IFERROR(__xludf.DUMMYFUNCTION("""COMPUTED_VALUE"""),"-")</f>
        <v>-</v>
      </c>
      <c r="AF76" t="str">
        <f>IFERROR(__xludf.DUMMYFUNCTION("""COMPUTED_VALUE"""),"-")</f>
        <v>-</v>
      </c>
      <c r="AG76" t="str">
        <f>IFERROR(__xludf.DUMMYFUNCTION("""COMPUTED_VALUE"""),"-")</f>
        <v>-</v>
      </c>
      <c r="AH76" t="str">
        <f>IFERROR(__xludf.DUMMYFUNCTION("""COMPUTED_VALUE"""),"-")</f>
        <v>-</v>
      </c>
      <c r="AI76" t="str">
        <f>IFERROR(__xludf.DUMMYFUNCTION("""COMPUTED_VALUE"""),"-")</f>
        <v>-</v>
      </c>
      <c r="AJ76" t="str">
        <f>IFERROR(__xludf.DUMMYFUNCTION("""COMPUTED_VALUE"""),"-")</f>
        <v>-</v>
      </c>
      <c r="AK76" t="str">
        <f>IFERROR(__xludf.DUMMYFUNCTION("""COMPUTED_VALUE"""),"-")</f>
        <v>-</v>
      </c>
      <c r="AL76" t="str">
        <f>IFERROR(__xludf.DUMMYFUNCTION("""COMPUTED_VALUE"""),"-")</f>
        <v>-</v>
      </c>
      <c r="AM76" t="str">
        <f>IFERROR(__xludf.DUMMYFUNCTION("""COMPUTED_VALUE"""),"-")</f>
        <v>-</v>
      </c>
      <c r="AN76" t="str">
        <f>IFERROR(__xludf.DUMMYFUNCTION("""COMPUTED_VALUE"""),"-")</f>
        <v>-</v>
      </c>
      <c r="AO76" t="str">
        <f>IFERROR(__xludf.DUMMYFUNCTION("""COMPUTED_VALUE"""),"-")</f>
        <v>-</v>
      </c>
      <c r="AP76" t="str">
        <f>IFERROR(__xludf.DUMMYFUNCTION("""COMPUTED_VALUE"""),"-")</f>
        <v>-</v>
      </c>
      <c r="AQ76" t="str">
        <f>IFERROR(__xludf.DUMMYFUNCTION("""COMPUTED_VALUE"""),"-")</f>
        <v>-</v>
      </c>
      <c r="AR76" t="str">
        <f>IFERROR(__xludf.DUMMYFUNCTION("""COMPUTED_VALUE"""),"-")</f>
        <v>-</v>
      </c>
      <c r="AS76" t="str">
        <f>IFERROR(__xludf.DUMMYFUNCTION("""COMPUTED_VALUE"""),"-")</f>
        <v>-</v>
      </c>
      <c r="AT76" t="str">
        <f>IFERROR(__xludf.DUMMYFUNCTION("""COMPUTED_VALUE"""),"-")</f>
        <v>-</v>
      </c>
      <c r="AU76" t="str">
        <f>IFERROR(__xludf.DUMMYFUNCTION("""COMPUTED_VALUE"""),"-")</f>
        <v>-</v>
      </c>
      <c r="AV76" t="str">
        <f>IFERROR(__xludf.DUMMYFUNCTION("""COMPUTED_VALUE"""),"-")</f>
        <v>-</v>
      </c>
      <c r="AW76" t="str">
        <f>IFERROR(__xludf.DUMMYFUNCTION("""COMPUTED_VALUE"""),"-")</f>
        <v>-</v>
      </c>
      <c r="AX76" t="str">
        <f>IFERROR(__xludf.DUMMYFUNCTION("""COMPUTED_VALUE"""),"-")</f>
        <v>-</v>
      </c>
      <c r="AY76" t="str">
        <f>IFERROR(__xludf.DUMMYFUNCTION("""COMPUTED_VALUE"""),"-")</f>
        <v>-</v>
      </c>
      <c r="AZ76" t="str">
        <f>IFERROR(__xludf.DUMMYFUNCTION("""COMPUTED_VALUE"""),"-")</f>
        <v>-</v>
      </c>
      <c r="BA76" t="str">
        <f>IFERROR(__xludf.DUMMYFUNCTION("""COMPUTED_VALUE"""),"-")</f>
        <v>-</v>
      </c>
      <c r="BB76" t="str">
        <f>IFERROR(__xludf.DUMMYFUNCTION("""COMPUTED_VALUE"""),"-")</f>
        <v>-</v>
      </c>
      <c r="BC76" t="str">
        <f>IFERROR(__xludf.DUMMYFUNCTION("""COMPUTED_VALUE"""),"-")</f>
        <v>-</v>
      </c>
      <c r="BD76" t="str">
        <f>IFERROR(__xludf.DUMMYFUNCTION("""COMPUTED_VALUE"""),"-")</f>
        <v>-</v>
      </c>
      <c r="BE76" t="str">
        <f>IFERROR(__xludf.DUMMYFUNCTION("""COMPUTED_VALUE"""),"-")</f>
        <v>-</v>
      </c>
      <c r="BF76" t="str">
        <f>IFERROR(__xludf.DUMMYFUNCTION("""COMPUTED_VALUE"""),"-")</f>
        <v>-</v>
      </c>
      <c r="BG76" t="str">
        <f>IFERROR(__xludf.DUMMYFUNCTION("""COMPUTED_VALUE"""),"-")</f>
        <v>-</v>
      </c>
      <c r="BH76" t="str">
        <f>IFERROR(__xludf.DUMMYFUNCTION("""COMPUTED_VALUE"""),"-")</f>
        <v>-</v>
      </c>
      <c r="BI76" t="str">
        <f>IFERROR(__xludf.DUMMYFUNCTION("""COMPUTED_VALUE"""),"-")</f>
        <v>-</v>
      </c>
      <c r="BJ76" t="str">
        <f>IFERROR(__xludf.DUMMYFUNCTION("""COMPUTED_VALUE"""),"-")</f>
        <v>-</v>
      </c>
      <c r="BK76" t="str">
        <f>IFERROR(__xludf.DUMMYFUNCTION("""COMPUTED_VALUE"""),"x")</f>
        <v>x</v>
      </c>
      <c r="BL76" t="str">
        <f>IFERROR(__xludf.DUMMYFUNCTION("""COMPUTED_VALUE"""),"-")</f>
        <v>-</v>
      </c>
      <c r="BM76" t="str">
        <f>IFERROR(__xludf.DUMMYFUNCTION("""COMPUTED_VALUE"""),"-")</f>
        <v>-</v>
      </c>
      <c r="BN76" t="str">
        <f>IFERROR(__xludf.DUMMYFUNCTION("""COMPUTED_VALUE"""),"-")</f>
        <v>-</v>
      </c>
      <c r="BO76" t="str">
        <f>IFERROR(__xludf.DUMMYFUNCTION("""COMPUTED_VALUE"""),"-")</f>
        <v>-</v>
      </c>
      <c r="BP76" t="str">
        <f>IFERROR(__xludf.DUMMYFUNCTION("""COMPUTED_VALUE"""),"-")</f>
        <v>-</v>
      </c>
      <c r="BQ76" t="str">
        <f>IFERROR(__xludf.DUMMYFUNCTION("""COMPUTED_VALUE"""),"-")</f>
        <v>-</v>
      </c>
      <c r="BR76" t="str">
        <f>IFERROR(__xludf.DUMMYFUNCTION("""COMPUTED_VALUE"""),"-")</f>
        <v>-</v>
      </c>
      <c r="BS76" t="str">
        <f>IFERROR(__xludf.DUMMYFUNCTION("""COMPUTED_VALUE"""),"-")</f>
        <v>-</v>
      </c>
      <c r="BT76" t="str">
        <f>IFERROR(__xludf.DUMMYFUNCTION("""COMPUTED_VALUE"""),"-")</f>
        <v>-</v>
      </c>
      <c r="BU76" t="str">
        <f>IFERROR(__xludf.DUMMYFUNCTION("""COMPUTED_VALUE"""),"-")</f>
        <v>-</v>
      </c>
      <c r="BV76" t="str">
        <f>IFERROR(__xludf.DUMMYFUNCTION("""COMPUTED_VALUE"""),"-")</f>
        <v>-</v>
      </c>
      <c r="BW76" t="str">
        <f>IFERROR(__xludf.DUMMYFUNCTION("""COMPUTED_VALUE"""),"-")</f>
        <v>-</v>
      </c>
      <c r="BX76" t="str">
        <f>IFERROR(__xludf.DUMMYFUNCTION("""COMPUTED_VALUE"""),"-")</f>
        <v>-</v>
      </c>
      <c r="BY76" t="str">
        <f>IFERROR(__xludf.DUMMYFUNCTION("""COMPUTED_VALUE"""),"-")</f>
        <v>-</v>
      </c>
      <c r="BZ76" t="str">
        <f>IFERROR(__xludf.DUMMYFUNCTION("""COMPUTED_VALUE"""),"-")</f>
        <v>-</v>
      </c>
      <c r="CA76" t="str">
        <f>IFERROR(__xludf.DUMMYFUNCTION("""COMPUTED_VALUE"""),"-")</f>
        <v>-</v>
      </c>
      <c r="CB76" t="str">
        <f>IFERROR(__xludf.DUMMYFUNCTION("""COMPUTED_VALUE"""),"-")</f>
        <v>-</v>
      </c>
      <c r="CC76" t="str">
        <f>IFERROR(__xludf.DUMMYFUNCTION("""COMPUTED_VALUE"""),"-")</f>
        <v>-</v>
      </c>
      <c r="CD76" t="str">
        <f>IFERROR(__xludf.DUMMYFUNCTION("""COMPUTED_VALUE"""),"-")</f>
        <v>-</v>
      </c>
      <c r="CE76" t="str">
        <f>IFERROR(__xludf.DUMMYFUNCTION("""COMPUTED_VALUE"""),"-")</f>
        <v>-</v>
      </c>
      <c r="CF76" t="str">
        <f>IFERROR(__xludf.DUMMYFUNCTION("""COMPUTED_VALUE"""),"-")</f>
        <v>-</v>
      </c>
      <c r="CG76" t="str">
        <f>IFERROR(__xludf.DUMMYFUNCTION("""COMPUTED_VALUE"""),"-")</f>
        <v>-</v>
      </c>
      <c r="CH76" t="str">
        <f>IFERROR(__xludf.DUMMYFUNCTION("""COMPUTED_VALUE"""),"-")</f>
        <v>-</v>
      </c>
      <c r="CI76" t="str">
        <f>IFERROR(__xludf.DUMMYFUNCTION("""COMPUTED_VALUE"""),"-")</f>
        <v>-</v>
      </c>
      <c r="CJ76" t="str">
        <f>IFERROR(__xludf.DUMMYFUNCTION("""COMPUTED_VALUE"""),"-")</f>
        <v>-</v>
      </c>
      <c r="CK76" t="str">
        <f>IFERROR(__xludf.DUMMYFUNCTION("""COMPUTED_VALUE"""),"-")</f>
        <v>-</v>
      </c>
      <c r="CL76" t="str">
        <f>IFERROR(__xludf.DUMMYFUNCTION("""COMPUTED_VALUE"""),"-")</f>
        <v>-</v>
      </c>
      <c r="CM76" t="str">
        <f>IFERROR(__xludf.DUMMYFUNCTION("""COMPUTED_VALUE"""),"-")</f>
        <v>-</v>
      </c>
      <c r="CN76" t="str">
        <f>IFERROR(__xludf.DUMMYFUNCTION("""COMPUTED_VALUE"""),"-")</f>
        <v>-</v>
      </c>
      <c r="CO76" t="str">
        <f>IFERROR(__xludf.DUMMYFUNCTION("""COMPUTED_VALUE"""),"-")</f>
        <v>-</v>
      </c>
      <c r="CP76" t="str">
        <f>IFERROR(__xludf.DUMMYFUNCTION("""COMPUTED_VALUE"""),"-")</f>
        <v>-</v>
      </c>
      <c r="CQ76" t="str">
        <f>IFERROR(__xludf.DUMMYFUNCTION("""COMPUTED_VALUE"""),"-")</f>
        <v>-</v>
      </c>
      <c r="CR76" t="str">
        <f>IFERROR(__xludf.DUMMYFUNCTION("""COMPUTED_VALUE"""),"-")</f>
        <v>-</v>
      </c>
      <c r="CS76" t="str">
        <f>IFERROR(__xludf.DUMMYFUNCTION("""COMPUTED_VALUE"""),"x")</f>
        <v>x</v>
      </c>
      <c r="CT76" t="str">
        <f>IFERROR(__xludf.DUMMYFUNCTION("""COMPUTED_VALUE"""),"-")</f>
        <v>-</v>
      </c>
      <c r="CU76" t="str">
        <f>IFERROR(__xludf.DUMMYFUNCTION("""COMPUTED_VALUE"""),"-")</f>
        <v>-</v>
      </c>
      <c r="CV76" t="str">
        <f>IFERROR(__xludf.DUMMYFUNCTION("""COMPUTED_VALUE"""),"-")</f>
        <v>-</v>
      </c>
      <c r="CW76" t="str">
        <f>IFERROR(__xludf.DUMMYFUNCTION("""COMPUTED_VALUE"""),"-")</f>
        <v>-</v>
      </c>
      <c r="CX76" t="str">
        <f>IFERROR(__xludf.DUMMYFUNCTION("""COMPUTED_VALUE"""),"-")</f>
        <v>-</v>
      </c>
      <c r="CY76" t="str">
        <f>IFERROR(__xludf.DUMMYFUNCTION("""COMPUTED_VALUE"""),"-")</f>
        <v>-</v>
      </c>
      <c r="CZ76" t="str">
        <f>IFERROR(__xludf.DUMMYFUNCTION("""COMPUTED_VALUE"""),"-")</f>
        <v>-</v>
      </c>
      <c r="DA76" t="str">
        <f>IFERROR(__xludf.DUMMYFUNCTION("""COMPUTED_VALUE"""),"-")</f>
        <v>-</v>
      </c>
      <c r="DB76" t="str">
        <f>IFERROR(__xludf.DUMMYFUNCTION("""COMPUTED_VALUE"""),"-")</f>
        <v>-</v>
      </c>
      <c r="DC76" t="str">
        <f>IFERROR(__xludf.DUMMYFUNCTION("""COMPUTED_VALUE"""),"-")</f>
        <v>-</v>
      </c>
      <c r="DD76" t="str">
        <f>IFERROR(__xludf.DUMMYFUNCTION("""COMPUTED_VALUE"""),"-")</f>
        <v>-</v>
      </c>
      <c r="DE76" t="str">
        <f>IFERROR(__xludf.DUMMYFUNCTION("""COMPUTED_VALUE"""),"-")</f>
        <v>-</v>
      </c>
      <c r="DF76" t="str">
        <f>IFERROR(__xludf.DUMMYFUNCTION("""COMPUTED_VALUE"""),"-")</f>
        <v>-</v>
      </c>
      <c r="DG76" t="str">
        <f>IFERROR(__xludf.DUMMYFUNCTION("""COMPUTED_VALUE"""),"-")</f>
        <v>-</v>
      </c>
      <c r="DH76" t="str">
        <f>IFERROR(__xludf.DUMMYFUNCTION("""COMPUTED_VALUE"""),"-")</f>
        <v>-</v>
      </c>
      <c r="DI76" t="str">
        <f>IFERROR(__xludf.DUMMYFUNCTION("""COMPUTED_VALUE"""),"-")</f>
        <v>-</v>
      </c>
      <c r="DJ76" t="str">
        <f>IFERROR(__xludf.DUMMYFUNCTION("""COMPUTED_VALUE"""),"-")</f>
        <v>-</v>
      </c>
      <c r="DK76" t="str">
        <f>IFERROR(__xludf.DUMMYFUNCTION("""COMPUTED_VALUE"""),"-")</f>
        <v>-</v>
      </c>
      <c r="DL76" t="str">
        <f>IFERROR(__xludf.DUMMYFUNCTION("""COMPUTED_VALUE"""),"-")</f>
        <v>-</v>
      </c>
      <c r="DM76" t="str">
        <f>IFERROR(__xludf.DUMMYFUNCTION("""COMPUTED_VALUE"""),"-")</f>
        <v>-</v>
      </c>
      <c r="DN76" t="str">
        <f>IFERROR(__xludf.DUMMYFUNCTION("""COMPUTED_VALUE"""),"-")</f>
        <v>-</v>
      </c>
      <c r="DO76" t="str">
        <f>IFERROR(__xludf.DUMMYFUNCTION("""COMPUTED_VALUE"""),"-")</f>
        <v>-</v>
      </c>
      <c r="DP76" t="str">
        <f>IFERROR(__xludf.DUMMYFUNCTION("""COMPUTED_VALUE"""),"-")</f>
        <v>-</v>
      </c>
      <c r="DQ76" t="str">
        <f>IFERROR(__xludf.DUMMYFUNCTION("""COMPUTED_VALUE"""),"-")</f>
        <v>-</v>
      </c>
      <c r="DR76" t="str">
        <f>IFERROR(__xludf.DUMMYFUNCTION("""COMPUTED_VALUE"""),"-")</f>
        <v>-</v>
      </c>
      <c r="DS76" t="str">
        <f>IFERROR(__xludf.DUMMYFUNCTION("""COMPUTED_VALUE"""),"-")</f>
        <v>-</v>
      </c>
      <c r="DT76" t="str">
        <f>IFERROR(__xludf.DUMMYFUNCTION("""COMPUTED_VALUE"""),"-")</f>
        <v>-</v>
      </c>
      <c r="DU76" t="str">
        <f>IFERROR(__xludf.DUMMYFUNCTION("""COMPUTED_VALUE"""),"-")</f>
        <v>-</v>
      </c>
      <c r="DV76" t="str">
        <f>IFERROR(__xludf.DUMMYFUNCTION("""COMPUTED_VALUE"""),"-")</f>
        <v>-</v>
      </c>
      <c r="DW76" t="str">
        <f>IFERROR(__xludf.DUMMYFUNCTION("""COMPUTED_VALUE"""),"-")</f>
        <v>-</v>
      </c>
      <c r="DX76" t="str">
        <f>IFERROR(__xludf.DUMMYFUNCTION("""COMPUTED_VALUE"""),"-")</f>
        <v>-</v>
      </c>
      <c r="DY76" t="str">
        <f>IFERROR(__xludf.DUMMYFUNCTION("""COMPUTED_VALUE"""),"-")</f>
        <v>-</v>
      </c>
      <c r="DZ76" t="str">
        <f>IFERROR(__xludf.DUMMYFUNCTION("""COMPUTED_VALUE"""),"x")</f>
        <v>x</v>
      </c>
      <c r="EA76" t="str">
        <f>IFERROR(__xludf.DUMMYFUNCTION("""COMPUTED_VALUE"""),"OK")</f>
        <v>OK</v>
      </c>
      <c r="EB76" t="str">
        <f>IFERROR(__xludf.DUMMYFUNCTION("""COMPUTED_VALUE"""),"OK")</f>
        <v>OK</v>
      </c>
      <c r="EC76" t="str">
        <f>IFERROR(__xludf.DUMMYFUNCTION("""COMPUTED_VALUE"""),"OK")</f>
        <v>OK</v>
      </c>
      <c r="ED76" t="str">
        <f>IFERROR(__xludf.DUMMYFUNCTION("""COMPUTED_VALUE"""),"OK")</f>
        <v>OK</v>
      </c>
      <c r="EE76" t="str">
        <f>IFERROR(__xludf.DUMMYFUNCTION("""COMPUTED_VALUE"""),"OK")</f>
        <v>OK</v>
      </c>
      <c r="EF76" t="str">
        <f>IFERROR(__xludf.DUMMYFUNCTION("""COMPUTED_VALUE"""),"OK")</f>
        <v>OK</v>
      </c>
      <c r="EG76" t="str">
        <f>IFERROR(__xludf.DUMMYFUNCTION("""COMPUTED_VALUE"""),"OK")</f>
        <v>OK</v>
      </c>
      <c r="EH76" t="str">
        <f>IFERROR(__xludf.DUMMYFUNCTION("""COMPUTED_VALUE"""),"OK")</f>
        <v>OK</v>
      </c>
      <c r="EI76" t="str">
        <f>IFERROR(__xludf.DUMMYFUNCTION("""COMPUTED_VALUE"""),"OK")</f>
        <v>OK</v>
      </c>
      <c r="EJ76" t="str">
        <f>IFERROR(__xludf.DUMMYFUNCTION("""COMPUTED_VALUE"""),"OK")</f>
        <v>OK</v>
      </c>
      <c r="EK76" t="str">
        <f>IFERROR(__xludf.DUMMYFUNCTION("""COMPUTED_VALUE"""),"OK")</f>
        <v>OK</v>
      </c>
      <c r="EL76" t="str">
        <f>IFERROR(__xludf.DUMMYFUNCTION("""COMPUTED_VALUE"""),"OK")</f>
        <v>OK</v>
      </c>
      <c r="EM76" t="str">
        <f>IFERROR(__xludf.DUMMYFUNCTION("""COMPUTED_VALUE"""),"OK")</f>
        <v>OK</v>
      </c>
      <c r="EN76" t="str">
        <f>IFERROR(__xludf.DUMMYFUNCTION("""COMPUTED_VALUE"""),"OK")</f>
        <v>OK</v>
      </c>
      <c r="EO76" t="str">
        <f>IFERROR(__xludf.DUMMYFUNCTION("""COMPUTED_VALUE"""),"OK")</f>
        <v>OK</v>
      </c>
      <c r="EP76" t="str">
        <f>IFERROR(__xludf.DUMMYFUNCTION("""COMPUTED_VALUE"""),"OK")</f>
        <v>OK</v>
      </c>
      <c r="EQ76" t="str">
        <f>IFERROR(__xludf.DUMMYFUNCTION("""COMPUTED_VALUE"""),"x")</f>
        <v>x</v>
      </c>
      <c r="ER76" t="str">
        <f>IFERROR(__xludf.DUMMYFUNCTION("""COMPUTED_VALUE"""),"-")</f>
        <v>-</v>
      </c>
      <c r="ES76" t="str">
        <f>IFERROR(__xludf.DUMMYFUNCTION("""COMPUTED_VALUE"""),"-")</f>
        <v>-</v>
      </c>
      <c r="ET76" t="str">
        <f>IFERROR(__xludf.DUMMYFUNCTION("""COMPUTED_VALUE"""),"-")</f>
        <v>-</v>
      </c>
      <c r="EU76" t="str">
        <f>IFERROR(__xludf.DUMMYFUNCTION("""COMPUTED_VALUE"""),"-")</f>
        <v>-</v>
      </c>
      <c r="EV76" t="str">
        <f>IFERROR(__xludf.DUMMYFUNCTION("""COMPUTED_VALUE"""),"-")</f>
        <v>-</v>
      </c>
      <c r="EW76" t="str">
        <f>IFERROR(__xludf.DUMMYFUNCTION("""COMPUTED_VALUE"""),"-")</f>
        <v>-</v>
      </c>
      <c r="EX76" t="str">
        <f>IFERROR(__xludf.DUMMYFUNCTION("""COMPUTED_VALUE"""),"-")</f>
        <v>-</v>
      </c>
      <c r="EY76" t="str">
        <f>IFERROR(__xludf.DUMMYFUNCTION("""COMPUTED_VALUE"""),"-")</f>
        <v>-</v>
      </c>
      <c r="EZ76" t="str">
        <f>IFERROR(__xludf.DUMMYFUNCTION("""COMPUTED_VALUE"""),"-")</f>
        <v>-</v>
      </c>
      <c r="FA76" t="str">
        <f>IFERROR(__xludf.DUMMYFUNCTION("""COMPUTED_VALUE"""),"-")</f>
        <v>-</v>
      </c>
      <c r="FB76" t="str">
        <f>IFERROR(__xludf.DUMMYFUNCTION("""COMPUTED_VALUE"""),"-")</f>
        <v>-</v>
      </c>
      <c r="FC76" t="str">
        <f>IFERROR(__xludf.DUMMYFUNCTION("""COMPUTED_VALUE"""),"-")</f>
        <v>-</v>
      </c>
      <c r="FD76" t="str">
        <f>IFERROR(__xludf.DUMMYFUNCTION("""COMPUTED_VALUE"""),"-")</f>
        <v>-</v>
      </c>
      <c r="FE76" t="str">
        <f>IFERROR(__xludf.DUMMYFUNCTION("""COMPUTED_VALUE"""),"-")</f>
        <v>-</v>
      </c>
      <c r="FF76" t="str">
        <f>IFERROR(__xludf.DUMMYFUNCTION("""COMPUTED_VALUE"""),"-")</f>
        <v>-</v>
      </c>
      <c r="FG76" t="str">
        <f>IFERROR(__xludf.DUMMYFUNCTION("""COMPUTED_VALUE"""),"-")</f>
        <v>-</v>
      </c>
      <c r="FH76" t="str">
        <f>IFERROR(__xludf.DUMMYFUNCTION("""COMPUTED_VALUE"""),"-")</f>
        <v>-</v>
      </c>
      <c r="FI76" t="str">
        <f>IFERROR(__xludf.DUMMYFUNCTION("""COMPUTED_VALUE"""),"-")</f>
        <v>-</v>
      </c>
      <c r="FJ76" t="str">
        <f>IFERROR(__xludf.DUMMYFUNCTION("""COMPUTED_VALUE"""),"-")</f>
        <v>-</v>
      </c>
      <c r="FK76" t="str">
        <f>IFERROR(__xludf.DUMMYFUNCTION("""COMPUTED_VALUE"""),"-")</f>
        <v>-</v>
      </c>
      <c r="FL76" t="str">
        <f>IFERROR(__xludf.DUMMYFUNCTION("""COMPUTED_VALUE"""),"-")</f>
        <v>-</v>
      </c>
      <c r="FM76" t="str">
        <f>IFERROR(__xludf.DUMMYFUNCTION("""COMPUTED_VALUE"""),"-")</f>
        <v>-</v>
      </c>
      <c r="FN76" t="str">
        <f>IFERROR(__xludf.DUMMYFUNCTION("""COMPUTED_VALUE"""),"-")</f>
        <v>-</v>
      </c>
      <c r="FO76" t="str">
        <f>IFERROR(__xludf.DUMMYFUNCTION("""COMPUTED_VALUE"""),"-")</f>
        <v>-</v>
      </c>
      <c r="FP76" t="str">
        <f>IFERROR(__xludf.DUMMYFUNCTION("""COMPUTED_VALUE"""),"-")</f>
        <v>-</v>
      </c>
      <c r="FQ76" t="str">
        <f>IFERROR(__xludf.DUMMYFUNCTION("""COMPUTED_VALUE"""),"-")</f>
        <v>-</v>
      </c>
      <c r="FR76" t="str">
        <f>IFERROR(__xludf.DUMMYFUNCTION("""COMPUTED_VALUE"""),"-")</f>
        <v>-</v>
      </c>
      <c r="FS76" t="str">
        <f>IFERROR(__xludf.DUMMYFUNCTION("""COMPUTED_VALUE"""),"-")</f>
        <v>-</v>
      </c>
      <c r="FT76" t="str">
        <f>IFERROR(__xludf.DUMMYFUNCTION("""COMPUTED_VALUE"""),"x")</f>
        <v>x</v>
      </c>
      <c r="FU76" t="str">
        <f>IFERROR(__xludf.DUMMYFUNCTION("""COMPUTED_VALUE"""),"OK")</f>
        <v>OK</v>
      </c>
      <c r="FV76" t="str">
        <f>IFERROR(__xludf.DUMMYFUNCTION("""COMPUTED_VALUE"""),"TLE")</f>
        <v>TLE</v>
      </c>
      <c r="FW76" t="str">
        <f>IFERROR(__xludf.DUMMYFUNCTION("""COMPUTED_VALUE"""),"MLE")</f>
        <v>MLE</v>
      </c>
      <c r="FX76" t="str">
        <f>IFERROR(__xludf.DUMMYFUNCTION("""COMPUTED_VALUE"""),"MLE")</f>
        <v>MLE</v>
      </c>
      <c r="FY76" t="str">
        <f>IFERROR(__xludf.DUMMYFUNCTION("""COMPUTED_VALUE"""),"MLE")</f>
        <v>MLE</v>
      </c>
      <c r="FZ76" t="str">
        <f>IFERROR(__xludf.DUMMYFUNCTION("""COMPUTED_VALUE"""),"TLE")</f>
        <v>TLE</v>
      </c>
      <c r="GA76" t="str">
        <f>IFERROR(__xludf.DUMMYFUNCTION("""COMPUTED_VALUE"""),"TLE")</f>
        <v>TLE</v>
      </c>
      <c r="GB76" t="str">
        <f>IFERROR(__xludf.DUMMYFUNCTION("""COMPUTED_VALUE"""),"TLE")</f>
        <v>TLE</v>
      </c>
      <c r="GC76" t="str">
        <f>IFERROR(__xludf.DUMMYFUNCTION("""COMPUTED_VALUE"""),"TLE")</f>
        <v>TLE</v>
      </c>
      <c r="GD76" t="str">
        <f>IFERROR(__xludf.DUMMYFUNCTION("""COMPUTED_VALUE"""),"TLE")</f>
        <v>TLE</v>
      </c>
      <c r="GE76" t="str">
        <f>IFERROR(__xludf.DUMMYFUNCTION("""COMPUTED_VALUE"""),"TLE")</f>
        <v>TLE</v>
      </c>
      <c r="GF76" t="str">
        <f>IFERROR(__xludf.DUMMYFUNCTION("""COMPUTED_VALUE"""),"RTE")</f>
        <v>RTE</v>
      </c>
      <c r="GG76" t="str">
        <f>IFERROR(__xludf.DUMMYFUNCTION("""COMPUTED_VALUE"""),"RTE")</f>
        <v>RTE</v>
      </c>
      <c r="GH76" t="str">
        <f>IFERROR(__xludf.DUMMYFUNCTION("""COMPUTED_VALUE"""),"RTE")</f>
        <v>RTE</v>
      </c>
      <c r="GI76" t="str">
        <f>IFERROR(__xludf.DUMMYFUNCTION("""COMPUTED_VALUE"""),"RTE")</f>
        <v>RTE</v>
      </c>
      <c r="GJ76" t="str">
        <f>IFERROR(__xludf.DUMMYFUNCTION("""COMPUTED_VALUE"""),"RTE")</f>
        <v>RTE</v>
      </c>
      <c r="GK76" t="str">
        <f>IFERROR(__xludf.DUMMYFUNCTION("""COMPUTED_VALUE"""),"RTE")</f>
        <v>RTE</v>
      </c>
      <c r="GL76" t="str">
        <f>IFERROR(__xludf.DUMMYFUNCTION("""COMPUTED_VALUE"""),"RTE")</f>
        <v>RTE</v>
      </c>
      <c r="GM76" t="str">
        <f>IFERROR(__xludf.DUMMYFUNCTION("""COMPUTED_VALUE"""),"RTE")</f>
        <v>RTE</v>
      </c>
      <c r="GN76" t="str">
        <f>IFERROR(__xludf.DUMMYFUNCTION("""COMPUTED_VALUE"""),"RTE")</f>
        <v>RTE</v>
      </c>
      <c r="GO76" t="str">
        <f>IFERROR(__xludf.DUMMYFUNCTION("""COMPUTED_VALUE"""),"RTE")</f>
        <v>RTE</v>
      </c>
      <c r="GP76" t="str">
        <f>IFERROR(__xludf.DUMMYFUNCTION("""COMPUTED_VALUE"""),"RTE")</f>
        <v>RTE</v>
      </c>
      <c r="GQ76" t="str">
        <f>IFERROR(__xludf.DUMMYFUNCTION("""COMPUTED_VALUE"""),"RTE")</f>
        <v>RTE</v>
      </c>
      <c r="GR76" t="str">
        <f>IFERROR(__xludf.DUMMYFUNCTION("""COMPUTED_VALUE"""),"RTE")</f>
        <v>RTE</v>
      </c>
      <c r="GS76" t="str">
        <f>IFERROR(__xludf.DUMMYFUNCTION("""COMPUTED_VALUE"""),"x")</f>
        <v>x</v>
      </c>
      <c r="GT76" t="str">
        <f>IFERROR(__xludf.DUMMYFUNCTION("""COMPUTED_VALUE"""),"x")</f>
        <v>x</v>
      </c>
      <c r="GU76">
        <f>IFERROR(__xludf.DUMMYFUNCTION("""COMPUTED_VALUE"""),0.0)</f>
        <v>0</v>
      </c>
      <c r="GV76">
        <f>IFERROR(__xludf.DUMMYFUNCTION("""COMPUTED_VALUE"""),0.0)</f>
        <v>0</v>
      </c>
      <c r="GW76">
        <f>IFERROR(__xludf.DUMMYFUNCTION("""COMPUTED_VALUE"""),0.0)</f>
        <v>0</v>
      </c>
      <c r="GX76">
        <f>IFERROR(__xludf.DUMMYFUNCTION("""COMPUTED_VALUE"""),0.0)</f>
        <v>0</v>
      </c>
      <c r="GY76">
        <f>IFERROR(__xludf.DUMMYFUNCTION("""COMPUTED_VALUE"""),0.0)</f>
        <v>0</v>
      </c>
      <c r="GZ76">
        <f>IFERROR(__xludf.DUMMYFUNCTION("""COMPUTED_VALUE"""),0.0)</f>
        <v>0</v>
      </c>
      <c r="HA76">
        <f>IFERROR(__xludf.DUMMYFUNCTION("""COMPUTED_VALUE"""),0.0)</f>
        <v>0</v>
      </c>
      <c r="HB76">
        <f>IFERROR(__xludf.DUMMYFUNCTION("""COMPUTED_VALUE"""),0.0)</f>
        <v>0</v>
      </c>
      <c r="HC76">
        <f>IFERROR(__xludf.DUMMYFUNCTION("""COMPUTED_VALUE"""),0.0)</f>
        <v>0</v>
      </c>
      <c r="HD76">
        <f>IFERROR(__xludf.DUMMYFUNCTION("""COMPUTED_VALUE"""),0.0)</f>
        <v>0</v>
      </c>
      <c r="HE76">
        <f>IFERROR(__xludf.DUMMYFUNCTION("""COMPUTED_VALUE"""),0.0)</f>
        <v>0</v>
      </c>
      <c r="HF76">
        <f>IFERROR(__xludf.DUMMYFUNCTION("""COMPUTED_VALUE"""),0.0)</f>
        <v>0</v>
      </c>
      <c r="HG76">
        <f>IFERROR(__xludf.DUMMYFUNCTION("""COMPUTED_VALUE"""),0.0)</f>
        <v>0</v>
      </c>
      <c r="HH76">
        <f>IFERROR(__xludf.DUMMYFUNCTION("""COMPUTED_VALUE"""),0.0)</f>
        <v>0</v>
      </c>
      <c r="HI76">
        <f>IFERROR(__xludf.DUMMYFUNCTION("""COMPUTED_VALUE"""),0.0)</f>
        <v>0</v>
      </c>
      <c r="HJ76">
        <f>IFERROR(__xludf.DUMMYFUNCTION("""COMPUTED_VALUE"""),0.0)</f>
        <v>0</v>
      </c>
      <c r="HK76">
        <f>IFERROR(__xludf.DUMMYFUNCTION("""COMPUTED_VALUE"""),0.0)</f>
        <v>0</v>
      </c>
      <c r="HL76">
        <f>IFERROR(__xludf.DUMMYFUNCTION("""COMPUTED_VALUE"""),0.0)</f>
        <v>0</v>
      </c>
      <c r="HM76">
        <f>IFERROR(__xludf.DUMMYFUNCTION("""COMPUTED_VALUE"""),0.0)</f>
        <v>0</v>
      </c>
      <c r="HN76">
        <f>IFERROR(__xludf.DUMMYFUNCTION("""COMPUTED_VALUE"""),0.0)</f>
        <v>0</v>
      </c>
      <c r="HO76">
        <f>IFERROR(__xludf.DUMMYFUNCTION("""COMPUTED_VALUE"""),0.0)</f>
        <v>0</v>
      </c>
      <c r="HP76">
        <f>IFERROR(__xludf.DUMMYFUNCTION("""COMPUTED_VALUE"""),0.0)</f>
        <v>0</v>
      </c>
      <c r="HQ76">
        <f>IFERROR(__xludf.DUMMYFUNCTION("""COMPUTED_VALUE"""),0.0)</f>
        <v>0</v>
      </c>
      <c r="HR76">
        <f>IFERROR(__xludf.DUMMYFUNCTION("""COMPUTED_VALUE"""),0.0)</f>
        <v>0</v>
      </c>
      <c r="HS76">
        <f>IFERROR(__xludf.DUMMYFUNCTION("""COMPUTED_VALUE"""),0.0)</f>
        <v>0</v>
      </c>
      <c r="HT76">
        <f>IFERROR(__xludf.DUMMYFUNCTION("""COMPUTED_VALUE"""),0.0)</f>
        <v>0</v>
      </c>
      <c r="HU76">
        <f>IFERROR(__xludf.DUMMYFUNCTION("""COMPUTED_VALUE"""),0.0)</f>
        <v>0</v>
      </c>
      <c r="HV76">
        <f>IFERROR(__xludf.DUMMYFUNCTION("""COMPUTED_VALUE"""),0.0)</f>
        <v>0</v>
      </c>
      <c r="HW76">
        <f>IFERROR(__xludf.DUMMYFUNCTION("""COMPUTED_VALUE"""),0.0)</f>
        <v>0</v>
      </c>
      <c r="HX76">
        <f>IFERROR(__xludf.DUMMYFUNCTION("""COMPUTED_VALUE"""),0.0)</f>
        <v>0</v>
      </c>
      <c r="HY76">
        <f>IFERROR(__xludf.DUMMYFUNCTION("""COMPUTED_VALUE"""),0.0)</f>
        <v>0</v>
      </c>
      <c r="HZ76">
        <f>IFERROR(__xludf.DUMMYFUNCTION("""COMPUTED_VALUE"""),0.0)</f>
        <v>0</v>
      </c>
      <c r="IA76">
        <f>IFERROR(__xludf.DUMMYFUNCTION("""COMPUTED_VALUE"""),0.0)</f>
        <v>0</v>
      </c>
      <c r="IB76">
        <f>IFERROR(__xludf.DUMMYFUNCTION("""COMPUTED_VALUE"""),0.0)</f>
        <v>0</v>
      </c>
      <c r="IC76">
        <f>IFERROR(__xludf.DUMMYFUNCTION("""COMPUTED_VALUE"""),0.0)</f>
        <v>0</v>
      </c>
      <c r="ID76">
        <f>IFERROR(__xludf.DUMMYFUNCTION("""COMPUTED_VALUE"""),0.0)</f>
        <v>0</v>
      </c>
      <c r="IE76">
        <f>IFERROR(__xludf.DUMMYFUNCTION("""COMPUTED_VALUE"""),0.0)</f>
        <v>0</v>
      </c>
      <c r="IF76">
        <f>IFERROR(__xludf.DUMMYFUNCTION("""COMPUTED_VALUE"""),0.0)</f>
        <v>0</v>
      </c>
      <c r="IG76">
        <f>IFERROR(__xludf.DUMMYFUNCTION("""COMPUTED_VALUE"""),0.0)</f>
        <v>0</v>
      </c>
      <c r="IH76">
        <f>IFERROR(__xludf.DUMMYFUNCTION("""COMPUTED_VALUE"""),0.0)</f>
        <v>0</v>
      </c>
      <c r="II76">
        <f>IFERROR(__xludf.DUMMYFUNCTION("""COMPUTED_VALUE"""),0.0)</f>
        <v>0</v>
      </c>
      <c r="IJ76">
        <f>IFERROR(__xludf.DUMMYFUNCTION("""COMPUTED_VALUE"""),0.0)</f>
        <v>0</v>
      </c>
      <c r="IK76" t="str">
        <f>IFERROR(__xludf.DUMMYFUNCTION("""COMPUTED_VALUE"""),"x")</f>
        <v>x</v>
      </c>
      <c r="IL76">
        <f>IFERROR(__xludf.DUMMYFUNCTION("""COMPUTED_VALUE"""),0.0)</f>
        <v>0</v>
      </c>
      <c r="IM76">
        <f>IFERROR(__xludf.DUMMYFUNCTION("""COMPUTED_VALUE"""),0.0)</f>
        <v>0</v>
      </c>
      <c r="IN76">
        <f>IFERROR(__xludf.DUMMYFUNCTION("""COMPUTED_VALUE"""),0.0)</f>
        <v>0</v>
      </c>
      <c r="IO76">
        <f>IFERROR(__xludf.DUMMYFUNCTION("""COMPUTED_VALUE"""),0.0)</f>
        <v>0</v>
      </c>
      <c r="IP76">
        <f>IFERROR(__xludf.DUMMYFUNCTION("""COMPUTED_VALUE"""),0.0)</f>
        <v>0</v>
      </c>
      <c r="IQ76">
        <f>IFERROR(__xludf.DUMMYFUNCTION("""COMPUTED_VALUE"""),0.0)</f>
        <v>0</v>
      </c>
      <c r="IR76">
        <f>IFERROR(__xludf.DUMMYFUNCTION("""COMPUTED_VALUE"""),0.0)</f>
        <v>0</v>
      </c>
      <c r="IS76">
        <f>IFERROR(__xludf.DUMMYFUNCTION("""COMPUTED_VALUE"""),0.0)</f>
        <v>0</v>
      </c>
      <c r="IT76">
        <f>IFERROR(__xludf.DUMMYFUNCTION("""COMPUTED_VALUE"""),0.0)</f>
        <v>0</v>
      </c>
      <c r="IU76">
        <f>IFERROR(__xludf.DUMMYFUNCTION("""COMPUTED_VALUE"""),0.0)</f>
        <v>0</v>
      </c>
      <c r="IV76">
        <f>IFERROR(__xludf.DUMMYFUNCTION("""COMPUTED_VALUE"""),0.0)</f>
        <v>0</v>
      </c>
      <c r="IW76">
        <f>IFERROR(__xludf.DUMMYFUNCTION("""COMPUTED_VALUE"""),0.0)</f>
        <v>0</v>
      </c>
      <c r="IX76">
        <f>IFERROR(__xludf.DUMMYFUNCTION("""COMPUTED_VALUE"""),0.0)</f>
        <v>0</v>
      </c>
      <c r="IY76">
        <f>IFERROR(__xludf.DUMMYFUNCTION("""COMPUTED_VALUE"""),0.0)</f>
        <v>0</v>
      </c>
      <c r="IZ76">
        <f>IFERROR(__xludf.DUMMYFUNCTION("""COMPUTED_VALUE"""),0.0)</f>
        <v>0</v>
      </c>
      <c r="JA76">
        <f>IFERROR(__xludf.DUMMYFUNCTION("""COMPUTED_VALUE"""),0.0)</f>
        <v>0</v>
      </c>
      <c r="JB76">
        <f>IFERROR(__xludf.DUMMYFUNCTION("""COMPUTED_VALUE"""),0.0)</f>
        <v>0</v>
      </c>
      <c r="JC76">
        <f>IFERROR(__xludf.DUMMYFUNCTION("""COMPUTED_VALUE"""),0.0)</f>
        <v>0</v>
      </c>
      <c r="JD76">
        <f>IFERROR(__xludf.DUMMYFUNCTION("""COMPUTED_VALUE"""),0.0)</f>
        <v>0</v>
      </c>
      <c r="JE76">
        <f>IFERROR(__xludf.DUMMYFUNCTION("""COMPUTED_VALUE"""),0.0)</f>
        <v>0</v>
      </c>
      <c r="JF76">
        <f>IFERROR(__xludf.DUMMYFUNCTION("""COMPUTED_VALUE"""),0.0)</f>
        <v>0</v>
      </c>
      <c r="JG76">
        <f>IFERROR(__xludf.DUMMYFUNCTION("""COMPUTED_VALUE"""),0.0)</f>
        <v>0</v>
      </c>
      <c r="JH76">
        <f>IFERROR(__xludf.DUMMYFUNCTION("""COMPUTED_VALUE"""),0.0)</f>
        <v>0</v>
      </c>
      <c r="JI76">
        <f>IFERROR(__xludf.DUMMYFUNCTION("""COMPUTED_VALUE"""),0.0)</f>
        <v>0</v>
      </c>
      <c r="JJ76">
        <f>IFERROR(__xludf.DUMMYFUNCTION("""COMPUTED_VALUE"""),0.0)</f>
        <v>0</v>
      </c>
      <c r="JK76">
        <f>IFERROR(__xludf.DUMMYFUNCTION("""COMPUTED_VALUE"""),0.0)</f>
        <v>0</v>
      </c>
      <c r="JL76">
        <f>IFERROR(__xludf.DUMMYFUNCTION("""COMPUTED_VALUE"""),0.0)</f>
        <v>0</v>
      </c>
      <c r="JM76">
        <f>IFERROR(__xludf.DUMMYFUNCTION("""COMPUTED_VALUE"""),0.0)</f>
        <v>0</v>
      </c>
      <c r="JN76">
        <f>IFERROR(__xludf.DUMMYFUNCTION("""COMPUTED_VALUE"""),0.0)</f>
        <v>0</v>
      </c>
      <c r="JO76">
        <f>IFERROR(__xludf.DUMMYFUNCTION("""COMPUTED_VALUE"""),0.0)</f>
        <v>0</v>
      </c>
      <c r="JP76">
        <f>IFERROR(__xludf.DUMMYFUNCTION("""COMPUTED_VALUE"""),0.0)</f>
        <v>0</v>
      </c>
      <c r="JQ76">
        <f>IFERROR(__xludf.DUMMYFUNCTION("""COMPUTED_VALUE"""),0.0)</f>
        <v>0</v>
      </c>
      <c r="JR76">
        <f>IFERROR(__xludf.DUMMYFUNCTION("""COMPUTED_VALUE"""),0.0)</f>
        <v>0</v>
      </c>
      <c r="JS76" t="str">
        <f>IFERROR(__xludf.DUMMYFUNCTION("""COMPUTED_VALUE"""),"x")</f>
        <v>x</v>
      </c>
      <c r="JT76">
        <f>IFERROR(__xludf.DUMMYFUNCTION("""COMPUTED_VALUE"""),0.0)</f>
        <v>0</v>
      </c>
      <c r="JU76">
        <f>IFERROR(__xludf.DUMMYFUNCTION("""COMPUTED_VALUE"""),0.0)</f>
        <v>0</v>
      </c>
      <c r="JV76">
        <f>IFERROR(__xludf.DUMMYFUNCTION("""COMPUTED_VALUE"""),0.0)</f>
        <v>0</v>
      </c>
      <c r="JW76">
        <f>IFERROR(__xludf.DUMMYFUNCTION("""COMPUTED_VALUE"""),0.0)</f>
        <v>0</v>
      </c>
      <c r="JX76">
        <f>IFERROR(__xludf.DUMMYFUNCTION("""COMPUTED_VALUE"""),0.0)</f>
        <v>0</v>
      </c>
      <c r="JY76">
        <f>IFERROR(__xludf.DUMMYFUNCTION("""COMPUTED_VALUE"""),0.0)</f>
        <v>0</v>
      </c>
      <c r="JZ76">
        <f>IFERROR(__xludf.DUMMYFUNCTION("""COMPUTED_VALUE"""),0.0)</f>
        <v>0</v>
      </c>
      <c r="KA76">
        <f>IFERROR(__xludf.DUMMYFUNCTION("""COMPUTED_VALUE"""),0.0)</f>
        <v>0</v>
      </c>
      <c r="KB76">
        <f>IFERROR(__xludf.DUMMYFUNCTION("""COMPUTED_VALUE"""),0.0)</f>
        <v>0</v>
      </c>
      <c r="KC76">
        <f>IFERROR(__xludf.DUMMYFUNCTION("""COMPUTED_VALUE"""),0.0)</f>
        <v>0</v>
      </c>
      <c r="KD76">
        <f>IFERROR(__xludf.DUMMYFUNCTION("""COMPUTED_VALUE"""),0.0)</f>
        <v>0</v>
      </c>
      <c r="KE76">
        <f>IFERROR(__xludf.DUMMYFUNCTION("""COMPUTED_VALUE"""),0.0)</f>
        <v>0</v>
      </c>
      <c r="KF76">
        <f>IFERROR(__xludf.DUMMYFUNCTION("""COMPUTED_VALUE"""),0.0)</f>
        <v>0</v>
      </c>
      <c r="KG76">
        <f>IFERROR(__xludf.DUMMYFUNCTION("""COMPUTED_VALUE"""),0.0)</f>
        <v>0</v>
      </c>
      <c r="KH76">
        <f>IFERROR(__xludf.DUMMYFUNCTION("""COMPUTED_VALUE"""),0.0)</f>
        <v>0</v>
      </c>
      <c r="KI76">
        <f>IFERROR(__xludf.DUMMYFUNCTION("""COMPUTED_VALUE"""),0.0)</f>
        <v>0</v>
      </c>
      <c r="KJ76">
        <f>IFERROR(__xludf.DUMMYFUNCTION("""COMPUTED_VALUE"""),0.0)</f>
        <v>0</v>
      </c>
      <c r="KK76">
        <f>IFERROR(__xludf.DUMMYFUNCTION("""COMPUTED_VALUE"""),0.0)</f>
        <v>0</v>
      </c>
      <c r="KL76">
        <f>IFERROR(__xludf.DUMMYFUNCTION("""COMPUTED_VALUE"""),0.0)</f>
        <v>0</v>
      </c>
      <c r="KM76">
        <f>IFERROR(__xludf.DUMMYFUNCTION("""COMPUTED_VALUE"""),0.0)</f>
        <v>0</v>
      </c>
      <c r="KN76">
        <f>IFERROR(__xludf.DUMMYFUNCTION("""COMPUTED_VALUE"""),0.0)</f>
        <v>0</v>
      </c>
      <c r="KO76">
        <f>IFERROR(__xludf.DUMMYFUNCTION("""COMPUTED_VALUE"""),0.0)</f>
        <v>0</v>
      </c>
      <c r="KP76">
        <f>IFERROR(__xludf.DUMMYFUNCTION("""COMPUTED_VALUE"""),0.0)</f>
        <v>0</v>
      </c>
      <c r="KQ76">
        <f>IFERROR(__xludf.DUMMYFUNCTION("""COMPUTED_VALUE"""),0.0)</f>
        <v>0</v>
      </c>
      <c r="KR76">
        <f>IFERROR(__xludf.DUMMYFUNCTION("""COMPUTED_VALUE"""),0.0)</f>
        <v>0</v>
      </c>
      <c r="KS76">
        <f>IFERROR(__xludf.DUMMYFUNCTION("""COMPUTED_VALUE"""),0.0)</f>
        <v>0</v>
      </c>
      <c r="KT76">
        <f>IFERROR(__xludf.DUMMYFUNCTION("""COMPUTED_VALUE"""),0.0)</f>
        <v>0</v>
      </c>
      <c r="KU76">
        <f>IFERROR(__xludf.DUMMYFUNCTION("""COMPUTED_VALUE"""),0.0)</f>
        <v>0</v>
      </c>
      <c r="KV76">
        <f>IFERROR(__xludf.DUMMYFUNCTION("""COMPUTED_VALUE"""),0.0)</f>
        <v>0</v>
      </c>
      <c r="KW76">
        <f>IFERROR(__xludf.DUMMYFUNCTION("""COMPUTED_VALUE"""),0.0)</f>
        <v>0</v>
      </c>
      <c r="KX76">
        <f>IFERROR(__xludf.DUMMYFUNCTION("""COMPUTED_VALUE"""),0.0)</f>
        <v>0</v>
      </c>
      <c r="KY76">
        <f>IFERROR(__xludf.DUMMYFUNCTION("""COMPUTED_VALUE"""),0.0)</f>
        <v>0</v>
      </c>
      <c r="KZ76" t="str">
        <f>IFERROR(__xludf.DUMMYFUNCTION("""COMPUTED_VALUE"""),"x")</f>
        <v>x</v>
      </c>
      <c r="LA76">
        <f>IFERROR(__xludf.DUMMYFUNCTION("""COMPUTED_VALUE"""),1.0)</f>
        <v>1</v>
      </c>
      <c r="LB76">
        <f>IFERROR(__xludf.DUMMYFUNCTION("""COMPUTED_VALUE"""),1.0)</f>
        <v>1</v>
      </c>
      <c r="LC76">
        <f>IFERROR(__xludf.DUMMYFUNCTION("""COMPUTED_VALUE"""),1.0)</f>
        <v>1</v>
      </c>
      <c r="LD76">
        <f>IFERROR(__xludf.DUMMYFUNCTION("""COMPUTED_VALUE"""),1.0)</f>
        <v>1</v>
      </c>
      <c r="LE76">
        <f>IFERROR(__xludf.DUMMYFUNCTION("""COMPUTED_VALUE"""),1.0)</f>
        <v>1</v>
      </c>
      <c r="LF76">
        <f>IFERROR(__xludf.DUMMYFUNCTION("""COMPUTED_VALUE"""),1.0)</f>
        <v>1</v>
      </c>
      <c r="LG76">
        <f>IFERROR(__xludf.DUMMYFUNCTION("""COMPUTED_VALUE"""),1.0)</f>
        <v>1</v>
      </c>
      <c r="LH76">
        <f>IFERROR(__xludf.DUMMYFUNCTION("""COMPUTED_VALUE"""),1.0)</f>
        <v>1</v>
      </c>
      <c r="LI76">
        <f>IFERROR(__xludf.DUMMYFUNCTION("""COMPUTED_VALUE"""),1.0)</f>
        <v>1</v>
      </c>
      <c r="LJ76">
        <f>IFERROR(__xludf.DUMMYFUNCTION("""COMPUTED_VALUE"""),1.0)</f>
        <v>1</v>
      </c>
      <c r="LK76">
        <f>IFERROR(__xludf.DUMMYFUNCTION("""COMPUTED_VALUE"""),1.0)</f>
        <v>1</v>
      </c>
      <c r="LL76">
        <f>IFERROR(__xludf.DUMMYFUNCTION("""COMPUTED_VALUE"""),1.0)</f>
        <v>1</v>
      </c>
      <c r="LM76">
        <f>IFERROR(__xludf.DUMMYFUNCTION("""COMPUTED_VALUE"""),1.0)</f>
        <v>1</v>
      </c>
      <c r="LN76">
        <f>IFERROR(__xludf.DUMMYFUNCTION("""COMPUTED_VALUE"""),1.0)</f>
        <v>1</v>
      </c>
      <c r="LO76">
        <f>IFERROR(__xludf.DUMMYFUNCTION("""COMPUTED_VALUE"""),1.0)</f>
        <v>1</v>
      </c>
      <c r="LP76">
        <f>IFERROR(__xludf.DUMMYFUNCTION("""COMPUTED_VALUE"""),1.0)</f>
        <v>1</v>
      </c>
      <c r="LQ76" t="str">
        <f>IFERROR(__xludf.DUMMYFUNCTION("""COMPUTED_VALUE"""),"x")</f>
        <v>x</v>
      </c>
      <c r="LR76">
        <f>IFERROR(__xludf.DUMMYFUNCTION("""COMPUTED_VALUE"""),0.0)</f>
        <v>0</v>
      </c>
      <c r="LS76">
        <f>IFERROR(__xludf.DUMMYFUNCTION("""COMPUTED_VALUE"""),0.0)</f>
        <v>0</v>
      </c>
      <c r="LT76">
        <f>IFERROR(__xludf.DUMMYFUNCTION("""COMPUTED_VALUE"""),0.0)</f>
        <v>0</v>
      </c>
      <c r="LU76">
        <f>IFERROR(__xludf.DUMMYFUNCTION("""COMPUTED_VALUE"""),0.0)</f>
        <v>0</v>
      </c>
      <c r="LV76">
        <f>IFERROR(__xludf.DUMMYFUNCTION("""COMPUTED_VALUE"""),0.0)</f>
        <v>0</v>
      </c>
      <c r="LW76">
        <f>IFERROR(__xludf.DUMMYFUNCTION("""COMPUTED_VALUE"""),0.0)</f>
        <v>0</v>
      </c>
      <c r="LX76">
        <f>IFERROR(__xludf.DUMMYFUNCTION("""COMPUTED_VALUE"""),0.0)</f>
        <v>0</v>
      </c>
      <c r="LY76">
        <f>IFERROR(__xludf.DUMMYFUNCTION("""COMPUTED_VALUE"""),0.0)</f>
        <v>0</v>
      </c>
      <c r="LZ76">
        <f>IFERROR(__xludf.DUMMYFUNCTION("""COMPUTED_VALUE"""),0.0)</f>
        <v>0</v>
      </c>
      <c r="MA76">
        <f>IFERROR(__xludf.DUMMYFUNCTION("""COMPUTED_VALUE"""),0.0)</f>
        <v>0</v>
      </c>
      <c r="MB76">
        <f>IFERROR(__xludf.DUMMYFUNCTION("""COMPUTED_VALUE"""),0.0)</f>
        <v>0</v>
      </c>
      <c r="MC76">
        <f>IFERROR(__xludf.DUMMYFUNCTION("""COMPUTED_VALUE"""),0.0)</f>
        <v>0</v>
      </c>
      <c r="MD76">
        <f>IFERROR(__xludf.DUMMYFUNCTION("""COMPUTED_VALUE"""),0.0)</f>
        <v>0</v>
      </c>
      <c r="ME76">
        <f>IFERROR(__xludf.DUMMYFUNCTION("""COMPUTED_VALUE"""),0.0)</f>
        <v>0</v>
      </c>
      <c r="MF76">
        <f>IFERROR(__xludf.DUMMYFUNCTION("""COMPUTED_VALUE"""),0.0)</f>
        <v>0</v>
      </c>
      <c r="MG76">
        <f>IFERROR(__xludf.DUMMYFUNCTION("""COMPUTED_VALUE"""),0.0)</f>
        <v>0</v>
      </c>
      <c r="MH76">
        <f>IFERROR(__xludf.DUMMYFUNCTION("""COMPUTED_VALUE"""),0.0)</f>
        <v>0</v>
      </c>
      <c r="MI76">
        <f>IFERROR(__xludf.DUMMYFUNCTION("""COMPUTED_VALUE"""),0.0)</f>
        <v>0</v>
      </c>
      <c r="MJ76">
        <f>IFERROR(__xludf.DUMMYFUNCTION("""COMPUTED_VALUE"""),0.0)</f>
        <v>0</v>
      </c>
      <c r="MK76">
        <f>IFERROR(__xludf.DUMMYFUNCTION("""COMPUTED_VALUE"""),0.0)</f>
        <v>0</v>
      </c>
      <c r="ML76">
        <f>IFERROR(__xludf.DUMMYFUNCTION("""COMPUTED_VALUE"""),0.0)</f>
        <v>0</v>
      </c>
      <c r="MM76">
        <f>IFERROR(__xludf.DUMMYFUNCTION("""COMPUTED_VALUE"""),0.0)</f>
        <v>0</v>
      </c>
      <c r="MN76">
        <f>IFERROR(__xludf.DUMMYFUNCTION("""COMPUTED_VALUE"""),0.0)</f>
        <v>0</v>
      </c>
      <c r="MO76">
        <f>IFERROR(__xludf.DUMMYFUNCTION("""COMPUTED_VALUE"""),0.0)</f>
        <v>0</v>
      </c>
      <c r="MP76">
        <f>IFERROR(__xludf.DUMMYFUNCTION("""COMPUTED_VALUE"""),0.0)</f>
        <v>0</v>
      </c>
      <c r="MQ76">
        <f>IFERROR(__xludf.DUMMYFUNCTION("""COMPUTED_VALUE"""),0.0)</f>
        <v>0</v>
      </c>
      <c r="MR76">
        <f>IFERROR(__xludf.DUMMYFUNCTION("""COMPUTED_VALUE"""),0.0)</f>
        <v>0</v>
      </c>
      <c r="MS76">
        <f>IFERROR(__xludf.DUMMYFUNCTION("""COMPUTED_VALUE"""),0.0)</f>
        <v>0</v>
      </c>
      <c r="MT76" t="str">
        <f>IFERROR(__xludf.DUMMYFUNCTION("""COMPUTED_VALUE"""),"x")</f>
        <v>x</v>
      </c>
      <c r="MU76">
        <f>IFERROR(__xludf.DUMMYFUNCTION("""COMPUTED_VALUE"""),1.0)</f>
        <v>1</v>
      </c>
      <c r="MV76">
        <f>IFERROR(__xludf.DUMMYFUNCTION("""COMPUTED_VALUE"""),0.0)</f>
        <v>0</v>
      </c>
      <c r="MW76">
        <f>IFERROR(__xludf.DUMMYFUNCTION("""COMPUTED_VALUE"""),0.0)</f>
        <v>0</v>
      </c>
      <c r="MX76">
        <f>IFERROR(__xludf.DUMMYFUNCTION("""COMPUTED_VALUE"""),0.0)</f>
        <v>0</v>
      </c>
      <c r="MY76">
        <f>IFERROR(__xludf.DUMMYFUNCTION("""COMPUTED_VALUE"""),0.0)</f>
        <v>0</v>
      </c>
      <c r="MZ76">
        <f>IFERROR(__xludf.DUMMYFUNCTION("""COMPUTED_VALUE"""),0.0)</f>
        <v>0</v>
      </c>
      <c r="NA76">
        <f>IFERROR(__xludf.DUMMYFUNCTION("""COMPUTED_VALUE"""),0.0)</f>
        <v>0</v>
      </c>
      <c r="NB76">
        <f>IFERROR(__xludf.DUMMYFUNCTION("""COMPUTED_VALUE"""),0.0)</f>
        <v>0</v>
      </c>
      <c r="NC76">
        <f>IFERROR(__xludf.DUMMYFUNCTION("""COMPUTED_VALUE"""),0.0)</f>
        <v>0</v>
      </c>
      <c r="ND76">
        <f>IFERROR(__xludf.DUMMYFUNCTION("""COMPUTED_VALUE"""),0.0)</f>
        <v>0</v>
      </c>
      <c r="NE76">
        <f>IFERROR(__xludf.DUMMYFUNCTION("""COMPUTED_VALUE"""),0.0)</f>
        <v>0</v>
      </c>
      <c r="NF76">
        <f>IFERROR(__xludf.DUMMYFUNCTION("""COMPUTED_VALUE"""),0.0)</f>
        <v>0</v>
      </c>
      <c r="NG76">
        <f>IFERROR(__xludf.DUMMYFUNCTION("""COMPUTED_VALUE"""),0.0)</f>
        <v>0</v>
      </c>
      <c r="NH76">
        <f>IFERROR(__xludf.DUMMYFUNCTION("""COMPUTED_VALUE"""),0.0)</f>
        <v>0</v>
      </c>
      <c r="NI76">
        <f>IFERROR(__xludf.DUMMYFUNCTION("""COMPUTED_VALUE"""),0.0)</f>
        <v>0</v>
      </c>
      <c r="NJ76">
        <f>IFERROR(__xludf.DUMMYFUNCTION("""COMPUTED_VALUE"""),0.0)</f>
        <v>0</v>
      </c>
      <c r="NK76">
        <f>IFERROR(__xludf.DUMMYFUNCTION("""COMPUTED_VALUE"""),0.0)</f>
        <v>0</v>
      </c>
      <c r="NL76">
        <f>IFERROR(__xludf.DUMMYFUNCTION("""COMPUTED_VALUE"""),0.0)</f>
        <v>0</v>
      </c>
      <c r="NM76">
        <f>IFERROR(__xludf.DUMMYFUNCTION("""COMPUTED_VALUE"""),0.0)</f>
        <v>0</v>
      </c>
      <c r="NN76">
        <f>IFERROR(__xludf.DUMMYFUNCTION("""COMPUTED_VALUE"""),0.0)</f>
        <v>0</v>
      </c>
      <c r="NO76">
        <f>IFERROR(__xludf.DUMMYFUNCTION("""COMPUTED_VALUE"""),0.0)</f>
        <v>0</v>
      </c>
      <c r="NP76">
        <f>IFERROR(__xludf.DUMMYFUNCTION("""COMPUTED_VALUE"""),0.0)</f>
        <v>0</v>
      </c>
      <c r="NQ76">
        <f>IFERROR(__xludf.DUMMYFUNCTION("""COMPUTED_VALUE"""),0.0)</f>
        <v>0</v>
      </c>
      <c r="NR76">
        <f>IFERROR(__xludf.DUMMYFUNCTION("""COMPUTED_VALUE"""),0.0)</f>
        <v>0</v>
      </c>
    </row>
    <row r="77" ht="15.75" customHeight="1">
      <c r="A77">
        <f>IFERROR(__xludf.DUMMYFUNCTION("""COMPUTED_VALUE"""),76.0)</f>
        <v>76</v>
      </c>
      <c r="B77" t="str">
        <f>IFERROR(__xludf.DUMMYFUNCTION("""COMPUTED_VALUE"""),"REDX00")</f>
        <v>REDX00</v>
      </c>
      <c r="C77" t="str">
        <f>IFERROR(__xludf.DUMMYFUNCTION("""COMPUTED_VALUE"""),"Boris")</f>
        <v>Boris</v>
      </c>
      <c r="D77" t="str">
        <f>IFERROR(__xludf.DUMMYFUNCTION("""COMPUTED_VALUE""")," Ćeranić")</f>
        <v> Ćeranić</v>
      </c>
      <c r="E77">
        <f>IFERROR(__xludf.DUMMYFUNCTION("""COMPUTED_VALUE"""),100.0)</f>
        <v>100</v>
      </c>
      <c r="F77" t="str">
        <f>IFERROR(__xludf.DUMMYFUNCTION("""COMPUTED_VALUE"""),"ODOBREN")</f>
        <v>ODOBREN</v>
      </c>
      <c r="G77" t="str">
        <f>IFERROR(__xludf.DUMMYFUNCTION("""COMPUTED_VALUE"""),"Stari grad")</f>
        <v>Stari grad</v>
      </c>
      <c r="H77" t="str">
        <f>IFERROR(__xludf.DUMMYFUNCTION("""COMPUTED_VALUE"""),"Matematička gimnazija")</f>
        <v>Matematička gimnazija</v>
      </c>
      <c r="I77" t="str">
        <f>IFERROR(__xludf.DUMMYFUNCTION("""COMPUTED_VALUE"""),"I")</f>
        <v>I</v>
      </c>
      <c r="J77" t="str">
        <f>IFERROR(__xludf.DUMMYFUNCTION("""COMPUTED_VALUE"""),"B")</f>
        <v>B</v>
      </c>
      <c r="L77" t="str">
        <f>IFERROR(__xludf.DUMMYFUNCTION("""COMPUTED_VALUE"""),"x")</f>
        <v>x</v>
      </c>
      <c r="M77">
        <f>IFERROR(__xludf.DUMMYFUNCTION("""COMPUTED_VALUE"""),100.0)</f>
        <v>100</v>
      </c>
      <c r="N77">
        <f>IFERROR(__xludf.DUMMYFUNCTION("""COMPUTED_VALUE"""),0.0)</f>
        <v>0</v>
      </c>
      <c r="O77" t="str">
        <f>IFERROR(__xludf.DUMMYFUNCTION("""COMPUTED_VALUE"""),"-")</f>
        <v>-</v>
      </c>
      <c r="P77" t="str">
        <f>IFERROR(__xludf.DUMMYFUNCTION("""COMPUTED_VALUE"""),"-")</f>
        <v>-</v>
      </c>
      <c r="Q77" t="str">
        <f>IFERROR(__xludf.DUMMYFUNCTION("""COMPUTED_VALUE"""),"-")</f>
        <v>-</v>
      </c>
      <c r="R77" t="str">
        <f>IFERROR(__xludf.DUMMYFUNCTION("""COMPUTED_VALUE"""),"-")</f>
        <v>-</v>
      </c>
      <c r="S77" t="str">
        <f>IFERROR(__xludf.DUMMYFUNCTION("""COMPUTED_VALUE"""),"x")</f>
        <v>x</v>
      </c>
      <c r="T77" t="str">
        <f>IFERROR(__xludf.DUMMYFUNCTION("""COMPUTED_VALUE"""),"x")</f>
        <v>x</v>
      </c>
      <c r="U77" t="str">
        <f>IFERROR(__xludf.DUMMYFUNCTION("""COMPUTED_VALUE"""),"OK")</f>
        <v>OK</v>
      </c>
      <c r="V77" t="str">
        <f>IFERROR(__xludf.DUMMYFUNCTION("""COMPUTED_VALUE"""),"OK")</f>
        <v>OK</v>
      </c>
      <c r="W77" t="str">
        <f>IFERROR(__xludf.DUMMYFUNCTION("""COMPUTED_VALUE"""),"OK")</f>
        <v>OK</v>
      </c>
      <c r="X77" t="str">
        <f>IFERROR(__xludf.DUMMYFUNCTION("""COMPUTED_VALUE"""),"OK")</f>
        <v>OK</v>
      </c>
      <c r="Y77" t="str">
        <f>IFERROR(__xludf.DUMMYFUNCTION("""COMPUTED_VALUE"""),"OK")</f>
        <v>OK</v>
      </c>
      <c r="Z77" t="str">
        <f>IFERROR(__xludf.DUMMYFUNCTION("""COMPUTED_VALUE"""),"OK")</f>
        <v>OK</v>
      </c>
      <c r="AA77" t="str">
        <f>IFERROR(__xludf.DUMMYFUNCTION("""COMPUTED_VALUE"""),"OK")</f>
        <v>OK</v>
      </c>
      <c r="AB77" t="str">
        <f>IFERROR(__xludf.DUMMYFUNCTION("""COMPUTED_VALUE"""),"OK")</f>
        <v>OK</v>
      </c>
      <c r="AC77" t="str">
        <f>IFERROR(__xludf.DUMMYFUNCTION("""COMPUTED_VALUE"""),"OK")</f>
        <v>OK</v>
      </c>
      <c r="AD77" t="str">
        <f>IFERROR(__xludf.DUMMYFUNCTION("""COMPUTED_VALUE"""),"OK")</f>
        <v>OK</v>
      </c>
      <c r="AE77" t="str">
        <f>IFERROR(__xludf.DUMMYFUNCTION("""COMPUTED_VALUE"""),"OK")</f>
        <v>OK</v>
      </c>
      <c r="AF77" t="str">
        <f>IFERROR(__xludf.DUMMYFUNCTION("""COMPUTED_VALUE"""),"OK")</f>
        <v>OK</v>
      </c>
      <c r="AG77" t="str">
        <f>IFERROR(__xludf.DUMMYFUNCTION("""COMPUTED_VALUE"""),"OK")</f>
        <v>OK</v>
      </c>
      <c r="AH77" t="str">
        <f>IFERROR(__xludf.DUMMYFUNCTION("""COMPUTED_VALUE"""),"OK")</f>
        <v>OK</v>
      </c>
      <c r="AI77" t="str">
        <f>IFERROR(__xludf.DUMMYFUNCTION("""COMPUTED_VALUE"""),"OK")</f>
        <v>OK</v>
      </c>
      <c r="AJ77" t="str">
        <f>IFERROR(__xludf.DUMMYFUNCTION("""COMPUTED_VALUE"""),"OK")</f>
        <v>OK</v>
      </c>
      <c r="AK77" t="str">
        <f>IFERROR(__xludf.DUMMYFUNCTION("""COMPUTED_VALUE"""),"OK")</f>
        <v>OK</v>
      </c>
      <c r="AL77" t="str">
        <f>IFERROR(__xludf.DUMMYFUNCTION("""COMPUTED_VALUE"""),"OK")</f>
        <v>OK</v>
      </c>
      <c r="AM77" t="str">
        <f>IFERROR(__xludf.DUMMYFUNCTION("""COMPUTED_VALUE"""),"OK")</f>
        <v>OK</v>
      </c>
      <c r="AN77" t="str">
        <f>IFERROR(__xludf.DUMMYFUNCTION("""COMPUTED_VALUE"""),"OK")</f>
        <v>OK</v>
      </c>
      <c r="AO77" t="str">
        <f>IFERROR(__xludf.DUMMYFUNCTION("""COMPUTED_VALUE"""),"OK")</f>
        <v>OK</v>
      </c>
      <c r="AP77" t="str">
        <f>IFERROR(__xludf.DUMMYFUNCTION("""COMPUTED_VALUE"""),"OK")</f>
        <v>OK</v>
      </c>
      <c r="AQ77" t="str">
        <f>IFERROR(__xludf.DUMMYFUNCTION("""COMPUTED_VALUE"""),"OK")</f>
        <v>OK</v>
      </c>
      <c r="AR77" t="str">
        <f>IFERROR(__xludf.DUMMYFUNCTION("""COMPUTED_VALUE"""),"OK")</f>
        <v>OK</v>
      </c>
      <c r="AS77" t="str">
        <f>IFERROR(__xludf.DUMMYFUNCTION("""COMPUTED_VALUE"""),"OK")</f>
        <v>OK</v>
      </c>
      <c r="AT77" t="str">
        <f>IFERROR(__xludf.DUMMYFUNCTION("""COMPUTED_VALUE"""),"OK")</f>
        <v>OK</v>
      </c>
      <c r="AU77" t="str">
        <f>IFERROR(__xludf.DUMMYFUNCTION("""COMPUTED_VALUE"""),"OK")</f>
        <v>OK</v>
      </c>
      <c r="AV77" t="str">
        <f>IFERROR(__xludf.DUMMYFUNCTION("""COMPUTED_VALUE"""),"OK")</f>
        <v>OK</v>
      </c>
      <c r="AW77" t="str">
        <f>IFERROR(__xludf.DUMMYFUNCTION("""COMPUTED_VALUE"""),"OK")</f>
        <v>OK</v>
      </c>
      <c r="AX77" t="str">
        <f>IFERROR(__xludf.DUMMYFUNCTION("""COMPUTED_VALUE"""),"OK")</f>
        <v>OK</v>
      </c>
      <c r="AY77" t="str">
        <f>IFERROR(__xludf.DUMMYFUNCTION("""COMPUTED_VALUE"""),"OK")</f>
        <v>OK</v>
      </c>
      <c r="AZ77" t="str">
        <f>IFERROR(__xludf.DUMMYFUNCTION("""COMPUTED_VALUE"""),"OK")</f>
        <v>OK</v>
      </c>
      <c r="BA77" t="str">
        <f>IFERROR(__xludf.DUMMYFUNCTION("""COMPUTED_VALUE"""),"OK")</f>
        <v>OK</v>
      </c>
      <c r="BB77" t="str">
        <f>IFERROR(__xludf.DUMMYFUNCTION("""COMPUTED_VALUE"""),"OK")</f>
        <v>OK</v>
      </c>
      <c r="BC77" t="str">
        <f>IFERROR(__xludf.DUMMYFUNCTION("""COMPUTED_VALUE"""),"OK")</f>
        <v>OK</v>
      </c>
      <c r="BD77" t="str">
        <f>IFERROR(__xludf.DUMMYFUNCTION("""COMPUTED_VALUE"""),"OK")</f>
        <v>OK</v>
      </c>
      <c r="BE77" t="str">
        <f>IFERROR(__xludf.DUMMYFUNCTION("""COMPUTED_VALUE"""),"OK")</f>
        <v>OK</v>
      </c>
      <c r="BF77" t="str">
        <f>IFERROR(__xludf.DUMMYFUNCTION("""COMPUTED_VALUE"""),"OK")</f>
        <v>OK</v>
      </c>
      <c r="BG77" t="str">
        <f>IFERROR(__xludf.DUMMYFUNCTION("""COMPUTED_VALUE"""),"OK")</f>
        <v>OK</v>
      </c>
      <c r="BH77" t="str">
        <f>IFERROR(__xludf.DUMMYFUNCTION("""COMPUTED_VALUE"""),"OK")</f>
        <v>OK</v>
      </c>
      <c r="BI77" t="str">
        <f>IFERROR(__xludf.DUMMYFUNCTION("""COMPUTED_VALUE"""),"OK")</f>
        <v>OK</v>
      </c>
      <c r="BJ77" t="str">
        <f>IFERROR(__xludf.DUMMYFUNCTION("""COMPUTED_VALUE"""),"OK")</f>
        <v>OK</v>
      </c>
      <c r="BK77" t="str">
        <f>IFERROR(__xludf.DUMMYFUNCTION("""COMPUTED_VALUE"""),"x")</f>
        <v>x</v>
      </c>
      <c r="BL77" t="str">
        <f>IFERROR(__xludf.DUMMYFUNCTION("""COMPUTED_VALUE"""),"OK")</f>
        <v>OK</v>
      </c>
      <c r="BM77" t="str">
        <f>IFERROR(__xludf.DUMMYFUNCTION("""COMPUTED_VALUE"""),"WA")</f>
        <v>WA</v>
      </c>
      <c r="BN77" t="str">
        <f>IFERROR(__xludf.DUMMYFUNCTION("""COMPUTED_VALUE"""),"WA")</f>
        <v>WA</v>
      </c>
      <c r="BO77" t="str">
        <f>IFERROR(__xludf.DUMMYFUNCTION("""COMPUTED_VALUE"""),"WA")</f>
        <v>WA</v>
      </c>
      <c r="BP77" t="str">
        <f>IFERROR(__xludf.DUMMYFUNCTION("""COMPUTED_VALUE"""),"WA")</f>
        <v>WA</v>
      </c>
      <c r="BQ77" t="str">
        <f>IFERROR(__xludf.DUMMYFUNCTION("""COMPUTED_VALUE"""),"WA")</f>
        <v>WA</v>
      </c>
      <c r="BR77" t="str">
        <f>IFERROR(__xludf.DUMMYFUNCTION("""COMPUTED_VALUE"""),"OK")</f>
        <v>OK</v>
      </c>
      <c r="BS77" t="str">
        <f>IFERROR(__xludf.DUMMYFUNCTION("""COMPUTED_VALUE"""),"OK")</f>
        <v>OK</v>
      </c>
      <c r="BT77" t="str">
        <f>IFERROR(__xludf.DUMMYFUNCTION("""COMPUTED_VALUE"""),"WA")</f>
        <v>WA</v>
      </c>
      <c r="BU77" t="str">
        <f>IFERROR(__xludf.DUMMYFUNCTION("""COMPUTED_VALUE"""),"WA")</f>
        <v>WA</v>
      </c>
      <c r="BV77" t="str">
        <f>IFERROR(__xludf.DUMMYFUNCTION("""COMPUTED_VALUE"""),"WA")</f>
        <v>WA</v>
      </c>
      <c r="BW77" t="str">
        <f>IFERROR(__xludf.DUMMYFUNCTION("""COMPUTED_VALUE"""),"WA")</f>
        <v>WA</v>
      </c>
      <c r="BX77" t="str">
        <f>IFERROR(__xludf.DUMMYFUNCTION("""COMPUTED_VALUE"""),"OK")</f>
        <v>OK</v>
      </c>
      <c r="BY77" t="str">
        <f>IFERROR(__xludf.DUMMYFUNCTION("""COMPUTED_VALUE"""),"WA")</f>
        <v>WA</v>
      </c>
      <c r="BZ77" t="str">
        <f>IFERROR(__xludf.DUMMYFUNCTION("""COMPUTED_VALUE"""),"WA")</f>
        <v>WA</v>
      </c>
      <c r="CA77" t="str">
        <f>IFERROR(__xludf.DUMMYFUNCTION("""COMPUTED_VALUE"""),"WA")</f>
        <v>WA</v>
      </c>
      <c r="CB77" t="str">
        <f>IFERROR(__xludf.DUMMYFUNCTION("""COMPUTED_VALUE"""),"WA")</f>
        <v>WA</v>
      </c>
      <c r="CC77" t="str">
        <f>IFERROR(__xludf.DUMMYFUNCTION("""COMPUTED_VALUE"""),"WA")</f>
        <v>WA</v>
      </c>
      <c r="CD77" t="str">
        <f>IFERROR(__xludf.DUMMYFUNCTION("""COMPUTED_VALUE"""),"WA")</f>
        <v>WA</v>
      </c>
      <c r="CE77" t="str">
        <f>IFERROR(__xludf.DUMMYFUNCTION("""COMPUTED_VALUE"""),"WA")</f>
        <v>WA</v>
      </c>
      <c r="CF77" t="str">
        <f>IFERROR(__xludf.DUMMYFUNCTION("""COMPUTED_VALUE"""),"WA")</f>
        <v>WA</v>
      </c>
      <c r="CG77" t="str">
        <f>IFERROR(__xludf.DUMMYFUNCTION("""COMPUTED_VALUE"""),"WA")</f>
        <v>WA</v>
      </c>
      <c r="CH77" t="str">
        <f>IFERROR(__xludf.DUMMYFUNCTION("""COMPUTED_VALUE"""),"WA")</f>
        <v>WA</v>
      </c>
      <c r="CI77" t="str">
        <f>IFERROR(__xludf.DUMMYFUNCTION("""COMPUTED_VALUE"""),"WA")</f>
        <v>WA</v>
      </c>
      <c r="CJ77" t="str">
        <f>IFERROR(__xludf.DUMMYFUNCTION("""COMPUTED_VALUE"""),"WA")</f>
        <v>WA</v>
      </c>
      <c r="CK77" t="str">
        <f>IFERROR(__xludf.DUMMYFUNCTION("""COMPUTED_VALUE"""),"WA")</f>
        <v>WA</v>
      </c>
      <c r="CL77" t="str">
        <f>IFERROR(__xludf.DUMMYFUNCTION("""COMPUTED_VALUE"""),"WA")</f>
        <v>WA</v>
      </c>
      <c r="CM77" t="str">
        <f>IFERROR(__xludf.DUMMYFUNCTION("""COMPUTED_VALUE"""),"WA")</f>
        <v>WA</v>
      </c>
      <c r="CN77" t="str">
        <f>IFERROR(__xludf.DUMMYFUNCTION("""COMPUTED_VALUE"""),"WA")</f>
        <v>WA</v>
      </c>
      <c r="CO77" t="str">
        <f>IFERROR(__xludf.DUMMYFUNCTION("""COMPUTED_VALUE"""),"WA")</f>
        <v>WA</v>
      </c>
      <c r="CP77" t="str">
        <f>IFERROR(__xludf.DUMMYFUNCTION("""COMPUTED_VALUE"""),"WA")</f>
        <v>WA</v>
      </c>
      <c r="CQ77" t="str">
        <f>IFERROR(__xludf.DUMMYFUNCTION("""COMPUTED_VALUE"""),"WA")</f>
        <v>WA</v>
      </c>
      <c r="CR77" t="str">
        <f>IFERROR(__xludf.DUMMYFUNCTION("""COMPUTED_VALUE"""),"OK")</f>
        <v>OK</v>
      </c>
      <c r="CS77" t="str">
        <f>IFERROR(__xludf.DUMMYFUNCTION("""COMPUTED_VALUE"""),"x")</f>
        <v>x</v>
      </c>
      <c r="CT77" t="str">
        <f>IFERROR(__xludf.DUMMYFUNCTION("""COMPUTED_VALUE"""),"-")</f>
        <v>-</v>
      </c>
      <c r="CU77" t="str">
        <f>IFERROR(__xludf.DUMMYFUNCTION("""COMPUTED_VALUE"""),"-")</f>
        <v>-</v>
      </c>
      <c r="CV77" t="str">
        <f>IFERROR(__xludf.DUMMYFUNCTION("""COMPUTED_VALUE"""),"-")</f>
        <v>-</v>
      </c>
      <c r="CW77" t="str">
        <f>IFERROR(__xludf.DUMMYFUNCTION("""COMPUTED_VALUE"""),"-")</f>
        <v>-</v>
      </c>
      <c r="CX77" t="str">
        <f>IFERROR(__xludf.DUMMYFUNCTION("""COMPUTED_VALUE"""),"-")</f>
        <v>-</v>
      </c>
      <c r="CY77" t="str">
        <f>IFERROR(__xludf.DUMMYFUNCTION("""COMPUTED_VALUE"""),"-")</f>
        <v>-</v>
      </c>
      <c r="CZ77" t="str">
        <f>IFERROR(__xludf.DUMMYFUNCTION("""COMPUTED_VALUE"""),"-")</f>
        <v>-</v>
      </c>
      <c r="DA77" t="str">
        <f>IFERROR(__xludf.DUMMYFUNCTION("""COMPUTED_VALUE"""),"-")</f>
        <v>-</v>
      </c>
      <c r="DB77" t="str">
        <f>IFERROR(__xludf.DUMMYFUNCTION("""COMPUTED_VALUE"""),"-")</f>
        <v>-</v>
      </c>
      <c r="DC77" t="str">
        <f>IFERROR(__xludf.DUMMYFUNCTION("""COMPUTED_VALUE"""),"-")</f>
        <v>-</v>
      </c>
      <c r="DD77" t="str">
        <f>IFERROR(__xludf.DUMMYFUNCTION("""COMPUTED_VALUE"""),"-")</f>
        <v>-</v>
      </c>
      <c r="DE77" t="str">
        <f>IFERROR(__xludf.DUMMYFUNCTION("""COMPUTED_VALUE"""),"-")</f>
        <v>-</v>
      </c>
      <c r="DF77" t="str">
        <f>IFERROR(__xludf.DUMMYFUNCTION("""COMPUTED_VALUE"""),"-")</f>
        <v>-</v>
      </c>
      <c r="DG77" t="str">
        <f>IFERROR(__xludf.DUMMYFUNCTION("""COMPUTED_VALUE"""),"-")</f>
        <v>-</v>
      </c>
      <c r="DH77" t="str">
        <f>IFERROR(__xludf.DUMMYFUNCTION("""COMPUTED_VALUE"""),"-")</f>
        <v>-</v>
      </c>
      <c r="DI77" t="str">
        <f>IFERROR(__xludf.DUMMYFUNCTION("""COMPUTED_VALUE"""),"-")</f>
        <v>-</v>
      </c>
      <c r="DJ77" t="str">
        <f>IFERROR(__xludf.DUMMYFUNCTION("""COMPUTED_VALUE"""),"-")</f>
        <v>-</v>
      </c>
      <c r="DK77" t="str">
        <f>IFERROR(__xludf.DUMMYFUNCTION("""COMPUTED_VALUE"""),"-")</f>
        <v>-</v>
      </c>
      <c r="DL77" t="str">
        <f>IFERROR(__xludf.DUMMYFUNCTION("""COMPUTED_VALUE"""),"-")</f>
        <v>-</v>
      </c>
      <c r="DM77" t="str">
        <f>IFERROR(__xludf.DUMMYFUNCTION("""COMPUTED_VALUE"""),"-")</f>
        <v>-</v>
      </c>
      <c r="DN77" t="str">
        <f>IFERROR(__xludf.DUMMYFUNCTION("""COMPUTED_VALUE"""),"-")</f>
        <v>-</v>
      </c>
      <c r="DO77" t="str">
        <f>IFERROR(__xludf.DUMMYFUNCTION("""COMPUTED_VALUE"""),"-")</f>
        <v>-</v>
      </c>
      <c r="DP77" t="str">
        <f>IFERROR(__xludf.DUMMYFUNCTION("""COMPUTED_VALUE"""),"-")</f>
        <v>-</v>
      </c>
      <c r="DQ77" t="str">
        <f>IFERROR(__xludf.DUMMYFUNCTION("""COMPUTED_VALUE"""),"-")</f>
        <v>-</v>
      </c>
      <c r="DR77" t="str">
        <f>IFERROR(__xludf.DUMMYFUNCTION("""COMPUTED_VALUE"""),"-")</f>
        <v>-</v>
      </c>
      <c r="DS77" t="str">
        <f>IFERROR(__xludf.DUMMYFUNCTION("""COMPUTED_VALUE"""),"-")</f>
        <v>-</v>
      </c>
      <c r="DT77" t="str">
        <f>IFERROR(__xludf.DUMMYFUNCTION("""COMPUTED_VALUE"""),"-")</f>
        <v>-</v>
      </c>
      <c r="DU77" t="str">
        <f>IFERROR(__xludf.DUMMYFUNCTION("""COMPUTED_VALUE"""),"-")</f>
        <v>-</v>
      </c>
      <c r="DV77" t="str">
        <f>IFERROR(__xludf.DUMMYFUNCTION("""COMPUTED_VALUE"""),"-")</f>
        <v>-</v>
      </c>
      <c r="DW77" t="str">
        <f>IFERROR(__xludf.DUMMYFUNCTION("""COMPUTED_VALUE"""),"-")</f>
        <v>-</v>
      </c>
      <c r="DX77" t="str">
        <f>IFERROR(__xludf.DUMMYFUNCTION("""COMPUTED_VALUE"""),"-")</f>
        <v>-</v>
      </c>
      <c r="DY77" t="str">
        <f>IFERROR(__xludf.DUMMYFUNCTION("""COMPUTED_VALUE"""),"-")</f>
        <v>-</v>
      </c>
      <c r="DZ77" t="str">
        <f>IFERROR(__xludf.DUMMYFUNCTION("""COMPUTED_VALUE"""),"x")</f>
        <v>x</v>
      </c>
      <c r="EA77" t="str">
        <f>IFERROR(__xludf.DUMMYFUNCTION("""COMPUTED_VALUE"""),"-")</f>
        <v>-</v>
      </c>
      <c r="EB77" t="str">
        <f>IFERROR(__xludf.DUMMYFUNCTION("""COMPUTED_VALUE"""),"-")</f>
        <v>-</v>
      </c>
      <c r="EC77" t="str">
        <f>IFERROR(__xludf.DUMMYFUNCTION("""COMPUTED_VALUE"""),"-")</f>
        <v>-</v>
      </c>
      <c r="ED77" t="str">
        <f>IFERROR(__xludf.DUMMYFUNCTION("""COMPUTED_VALUE"""),"-")</f>
        <v>-</v>
      </c>
      <c r="EE77" t="str">
        <f>IFERROR(__xludf.DUMMYFUNCTION("""COMPUTED_VALUE"""),"-")</f>
        <v>-</v>
      </c>
      <c r="EF77" t="str">
        <f>IFERROR(__xludf.DUMMYFUNCTION("""COMPUTED_VALUE"""),"-")</f>
        <v>-</v>
      </c>
      <c r="EG77" t="str">
        <f>IFERROR(__xludf.DUMMYFUNCTION("""COMPUTED_VALUE"""),"-")</f>
        <v>-</v>
      </c>
      <c r="EH77" t="str">
        <f>IFERROR(__xludf.DUMMYFUNCTION("""COMPUTED_VALUE"""),"-")</f>
        <v>-</v>
      </c>
      <c r="EI77" t="str">
        <f>IFERROR(__xludf.DUMMYFUNCTION("""COMPUTED_VALUE"""),"-")</f>
        <v>-</v>
      </c>
      <c r="EJ77" t="str">
        <f>IFERROR(__xludf.DUMMYFUNCTION("""COMPUTED_VALUE"""),"-")</f>
        <v>-</v>
      </c>
      <c r="EK77" t="str">
        <f>IFERROR(__xludf.DUMMYFUNCTION("""COMPUTED_VALUE"""),"-")</f>
        <v>-</v>
      </c>
      <c r="EL77" t="str">
        <f>IFERROR(__xludf.DUMMYFUNCTION("""COMPUTED_VALUE"""),"-")</f>
        <v>-</v>
      </c>
      <c r="EM77" t="str">
        <f>IFERROR(__xludf.DUMMYFUNCTION("""COMPUTED_VALUE"""),"-")</f>
        <v>-</v>
      </c>
      <c r="EN77" t="str">
        <f>IFERROR(__xludf.DUMMYFUNCTION("""COMPUTED_VALUE"""),"-")</f>
        <v>-</v>
      </c>
      <c r="EO77" t="str">
        <f>IFERROR(__xludf.DUMMYFUNCTION("""COMPUTED_VALUE"""),"-")</f>
        <v>-</v>
      </c>
      <c r="EP77" t="str">
        <f>IFERROR(__xludf.DUMMYFUNCTION("""COMPUTED_VALUE"""),"-")</f>
        <v>-</v>
      </c>
      <c r="EQ77" t="str">
        <f>IFERROR(__xludf.DUMMYFUNCTION("""COMPUTED_VALUE"""),"x")</f>
        <v>x</v>
      </c>
      <c r="ER77" t="str">
        <f>IFERROR(__xludf.DUMMYFUNCTION("""COMPUTED_VALUE"""),"-")</f>
        <v>-</v>
      </c>
      <c r="ES77" t="str">
        <f>IFERROR(__xludf.DUMMYFUNCTION("""COMPUTED_VALUE"""),"-")</f>
        <v>-</v>
      </c>
      <c r="ET77" t="str">
        <f>IFERROR(__xludf.DUMMYFUNCTION("""COMPUTED_VALUE"""),"-")</f>
        <v>-</v>
      </c>
      <c r="EU77" t="str">
        <f>IFERROR(__xludf.DUMMYFUNCTION("""COMPUTED_VALUE"""),"-")</f>
        <v>-</v>
      </c>
      <c r="EV77" t="str">
        <f>IFERROR(__xludf.DUMMYFUNCTION("""COMPUTED_VALUE"""),"-")</f>
        <v>-</v>
      </c>
      <c r="EW77" t="str">
        <f>IFERROR(__xludf.DUMMYFUNCTION("""COMPUTED_VALUE"""),"-")</f>
        <v>-</v>
      </c>
      <c r="EX77" t="str">
        <f>IFERROR(__xludf.DUMMYFUNCTION("""COMPUTED_VALUE"""),"-")</f>
        <v>-</v>
      </c>
      <c r="EY77" t="str">
        <f>IFERROR(__xludf.DUMMYFUNCTION("""COMPUTED_VALUE"""),"-")</f>
        <v>-</v>
      </c>
      <c r="EZ77" t="str">
        <f>IFERROR(__xludf.DUMMYFUNCTION("""COMPUTED_VALUE"""),"-")</f>
        <v>-</v>
      </c>
      <c r="FA77" t="str">
        <f>IFERROR(__xludf.DUMMYFUNCTION("""COMPUTED_VALUE"""),"-")</f>
        <v>-</v>
      </c>
      <c r="FB77" t="str">
        <f>IFERROR(__xludf.DUMMYFUNCTION("""COMPUTED_VALUE"""),"-")</f>
        <v>-</v>
      </c>
      <c r="FC77" t="str">
        <f>IFERROR(__xludf.DUMMYFUNCTION("""COMPUTED_VALUE"""),"-")</f>
        <v>-</v>
      </c>
      <c r="FD77" t="str">
        <f>IFERROR(__xludf.DUMMYFUNCTION("""COMPUTED_VALUE"""),"-")</f>
        <v>-</v>
      </c>
      <c r="FE77" t="str">
        <f>IFERROR(__xludf.DUMMYFUNCTION("""COMPUTED_VALUE"""),"-")</f>
        <v>-</v>
      </c>
      <c r="FF77" t="str">
        <f>IFERROR(__xludf.DUMMYFUNCTION("""COMPUTED_VALUE"""),"-")</f>
        <v>-</v>
      </c>
      <c r="FG77" t="str">
        <f>IFERROR(__xludf.DUMMYFUNCTION("""COMPUTED_VALUE"""),"-")</f>
        <v>-</v>
      </c>
      <c r="FH77" t="str">
        <f>IFERROR(__xludf.DUMMYFUNCTION("""COMPUTED_VALUE"""),"-")</f>
        <v>-</v>
      </c>
      <c r="FI77" t="str">
        <f>IFERROR(__xludf.DUMMYFUNCTION("""COMPUTED_VALUE"""),"-")</f>
        <v>-</v>
      </c>
      <c r="FJ77" t="str">
        <f>IFERROR(__xludf.DUMMYFUNCTION("""COMPUTED_VALUE"""),"-")</f>
        <v>-</v>
      </c>
      <c r="FK77" t="str">
        <f>IFERROR(__xludf.DUMMYFUNCTION("""COMPUTED_VALUE"""),"-")</f>
        <v>-</v>
      </c>
      <c r="FL77" t="str">
        <f>IFERROR(__xludf.DUMMYFUNCTION("""COMPUTED_VALUE"""),"-")</f>
        <v>-</v>
      </c>
      <c r="FM77" t="str">
        <f>IFERROR(__xludf.DUMMYFUNCTION("""COMPUTED_VALUE"""),"-")</f>
        <v>-</v>
      </c>
      <c r="FN77" t="str">
        <f>IFERROR(__xludf.DUMMYFUNCTION("""COMPUTED_VALUE"""),"-")</f>
        <v>-</v>
      </c>
      <c r="FO77" t="str">
        <f>IFERROR(__xludf.DUMMYFUNCTION("""COMPUTED_VALUE"""),"-")</f>
        <v>-</v>
      </c>
      <c r="FP77" t="str">
        <f>IFERROR(__xludf.DUMMYFUNCTION("""COMPUTED_VALUE"""),"-")</f>
        <v>-</v>
      </c>
      <c r="FQ77" t="str">
        <f>IFERROR(__xludf.DUMMYFUNCTION("""COMPUTED_VALUE"""),"-")</f>
        <v>-</v>
      </c>
      <c r="FR77" t="str">
        <f>IFERROR(__xludf.DUMMYFUNCTION("""COMPUTED_VALUE"""),"-")</f>
        <v>-</v>
      </c>
      <c r="FS77" t="str">
        <f>IFERROR(__xludf.DUMMYFUNCTION("""COMPUTED_VALUE"""),"-")</f>
        <v>-</v>
      </c>
      <c r="FT77" t="str">
        <f>IFERROR(__xludf.DUMMYFUNCTION("""COMPUTED_VALUE"""),"x")</f>
        <v>x</v>
      </c>
      <c r="FU77" t="str">
        <f>IFERROR(__xludf.DUMMYFUNCTION("""COMPUTED_VALUE"""),"-")</f>
        <v>-</v>
      </c>
      <c r="FV77" t="str">
        <f>IFERROR(__xludf.DUMMYFUNCTION("""COMPUTED_VALUE"""),"-")</f>
        <v>-</v>
      </c>
      <c r="FW77" t="str">
        <f>IFERROR(__xludf.DUMMYFUNCTION("""COMPUTED_VALUE"""),"-")</f>
        <v>-</v>
      </c>
      <c r="FX77" t="str">
        <f>IFERROR(__xludf.DUMMYFUNCTION("""COMPUTED_VALUE"""),"-")</f>
        <v>-</v>
      </c>
      <c r="FY77" t="str">
        <f>IFERROR(__xludf.DUMMYFUNCTION("""COMPUTED_VALUE"""),"-")</f>
        <v>-</v>
      </c>
      <c r="FZ77" t="str">
        <f>IFERROR(__xludf.DUMMYFUNCTION("""COMPUTED_VALUE"""),"-")</f>
        <v>-</v>
      </c>
      <c r="GA77" t="str">
        <f>IFERROR(__xludf.DUMMYFUNCTION("""COMPUTED_VALUE"""),"-")</f>
        <v>-</v>
      </c>
      <c r="GB77" t="str">
        <f>IFERROR(__xludf.DUMMYFUNCTION("""COMPUTED_VALUE"""),"-")</f>
        <v>-</v>
      </c>
      <c r="GC77" t="str">
        <f>IFERROR(__xludf.DUMMYFUNCTION("""COMPUTED_VALUE"""),"-")</f>
        <v>-</v>
      </c>
      <c r="GD77" t="str">
        <f>IFERROR(__xludf.DUMMYFUNCTION("""COMPUTED_VALUE"""),"-")</f>
        <v>-</v>
      </c>
      <c r="GE77" t="str">
        <f>IFERROR(__xludf.DUMMYFUNCTION("""COMPUTED_VALUE"""),"-")</f>
        <v>-</v>
      </c>
      <c r="GF77" t="str">
        <f>IFERROR(__xludf.DUMMYFUNCTION("""COMPUTED_VALUE"""),"-")</f>
        <v>-</v>
      </c>
      <c r="GG77" t="str">
        <f>IFERROR(__xludf.DUMMYFUNCTION("""COMPUTED_VALUE"""),"-")</f>
        <v>-</v>
      </c>
      <c r="GH77" t="str">
        <f>IFERROR(__xludf.DUMMYFUNCTION("""COMPUTED_VALUE"""),"-")</f>
        <v>-</v>
      </c>
      <c r="GI77" t="str">
        <f>IFERROR(__xludf.DUMMYFUNCTION("""COMPUTED_VALUE"""),"-")</f>
        <v>-</v>
      </c>
      <c r="GJ77" t="str">
        <f>IFERROR(__xludf.DUMMYFUNCTION("""COMPUTED_VALUE"""),"-")</f>
        <v>-</v>
      </c>
      <c r="GK77" t="str">
        <f>IFERROR(__xludf.DUMMYFUNCTION("""COMPUTED_VALUE"""),"-")</f>
        <v>-</v>
      </c>
      <c r="GL77" t="str">
        <f>IFERROR(__xludf.DUMMYFUNCTION("""COMPUTED_VALUE"""),"-")</f>
        <v>-</v>
      </c>
      <c r="GM77" t="str">
        <f>IFERROR(__xludf.DUMMYFUNCTION("""COMPUTED_VALUE"""),"-")</f>
        <v>-</v>
      </c>
      <c r="GN77" t="str">
        <f>IFERROR(__xludf.DUMMYFUNCTION("""COMPUTED_VALUE"""),"-")</f>
        <v>-</v>
      </c>
      <c r="GO77" t="str">
        <f>IFERROR(__xludf.DUMMYFUNCTION("""COMPUTED_VALUE"""),"-")</f>
        <v>-</v>
      </c>
      <c r="GP77" t="str">
        <f>IFERROR(__xludf.DUMMYFUNCTION("""COMPUTED_VALUE"""),"-")</f>
        <v>-</v>
      </c>
      <c r="GQ77" t="str">
        <f>IFERROR(__xludf.DUMMYFUNCTION("""COMPUTED_VALUE"""),"-")</f>
        <v>-</v>
      </c>
      <c r="GR77" t="str">
        <f>IFERROR(__xludf.DUMMYFUNCTION("""COMPUTED_VALUE"""),"-")</f>
        <v>-</v>
      </c>
      <c r="GS77" t="str">
        <f>IFERROR(__xludf.DUMMYFUNCTION("""COMPUTED_VALUE"""),"x")</f>
        <v>x</v>
      </c>
      <c r="GT77" t="str">
        <f>IFERROR(__xludf.DUMMYFUNCTION("""COMPUTED_VALUE"""),"x")</f>
        <v>x</v>
      </c>
      <c r="GU77">
        <f>IFERROR(__xludf.DUMMYFUNCTION("""COMPUTED_VALUE"""),1.0)</f>
        <v>1</v>
      </c>
      <c r="GV77">
        <f>IFERROR(__xludf.DUMMYFUNCTION("""COMPUTED_VALUE"""),1.0)</f>
        <v>1</v>
      </c>
      <c r="GW77">
        <f>IFERROR(__xludf.DUMMYFUNCTION("""COMPUTED_VALUE"""),1.0)</f>
        <v>1</v>
      </c>
      <c r="GX77">
        <f>IFERROR(__xludf.DUMMYFUNCTION("""COMPUTED_VALUE"""),1.0)</f>
        <v>1</v>
      </c>
      <c r="GY77">
        <f>IFERROR(__xludf.DUMMYFUNCTION("""COMPUTED_VALUE"""),1.0)</f>
        <v>1</v>
      </c>
      <c r="GZ77">
        <f>IFERROR(__xludf.DUMMYFUNCTION("""COMPUTED_VALUE"""),1.0)</f>
        <v>1</v>
      </c>
      <c r="HA77">
        <f>IFERROR(__xludf.DUMMYFUNCTION("""COMPUTED_VALUE"""),1.0)</f>
        <v>1</v>
      </c>
      <c r="HB77">
        <f>IFERROR(__xludf.DUMMYFUNCTION("""COMPUTED_VALUE"""),1.0)</f>
        <v>1</v>
      </c>
      <c r="HC77">
        <f>IFERROR(__xludf.DUMMYFUNCTION("""COMPUTED_VALUE"""),1.0)</f>
        <v>1</v>
      </c>
      <c r="HD77">
        <f>IFERROR(__xludf.DUMMYFUNCTION("""COMPUTED_VALUE"""),1.0)</f>
        <v>1</v>
      </c>
      <c r="HE77">
        <f>IFERROR(__xludf.DUMMYFUNCTION("""COMPUTED_VALUE"""),1.0)</f>
        <v>1</v>
      </c>
      <c r="HF77">
        <f>IFERROR(__xludf.DUMMYFUNCTION("""COMPUTED_VALUE"""),1.0)</f>
        <v>1</v>
      </c>
      <c r="HG77">
        <f>IFERROR(__xludf.DUMMYFUNCTION("""COMPUTED_VALUE"""),1.0)</f>
        <v>1</v>
      </c>
      <c r="HH77">
        <f>IFERROR(__xludf.DUMMYFUNCTION("""COMPUTED_VALUE"""),1.0)</f>
        <v>1</v>
      </c>
      <c r="HI77">
        <f>IFERROR(__xludf.DUMMYFUNCTION("""COMPUTED_VALUE"""),1.0)</f>
        <v>1</v>
      </c>
      <c r="HJ77">
        <f>IFERROR(__xludf.DUMMYFUNCTION("""COMPUTED_VALUE"""),1.0)</f>
        <v>1</v>
      </c>
      <c r="HK77">
        <f>IFERROR(__xludf.DUMMYFUNCTION("""COMPUTED_VALUE"""),1.0)</f>
        <v>1</v>
      </c>
      <c r="HL77">
        <f>IFERROR(__xludf.DUMMYFUNCTION("""COMPUTED_VALUE"""),1.0)</f>
        <v>1</v>
      </c>
      <c r="HM77">
        <f>IFERROR(__xludf.DUMMYFUNCTION("""COMPUTED_VALUE"""),1.0)</f>
        <v>1</v>
      </c>
      <c r="HN77">
        <f>IFERROR(__xludf.DUMMYFUNCTION("""COMPUTED_VALUE"""),1.0)</f>
        <v>1</v>
      </c>
      <c r="HO77">
        <f>IFERROR(__xludf.DUMMYFUNCTION("""COMPUTED_VALUE"""),1.0)</f>
        <v>1</v>
      </c>
      <c r="HP77">
        <f>IFERROR(__xludf.DUMMYFUNCTION("""COMPUTED_VALUE"""),1.0)</f>
        <v>1</v>
      </c>
      <c r="HQ77">
        <f>IFERROR(__xludf.DUMMYFUNCTION("""COMPUTED_VALUE"""),1.0)</f>
        <v>1</v>
      </c>
      <c r="HR77">
        <f>IFERROR(__xludf.DUMMYFUNCTION("""COMPUTED_VALUE"""),1.0)</f>
        <v>1</v>
      </c>
      <c r="HS77">
        <f>IFERROR(__xludf.DUMMYFUNCTION("""COMPUTED_VALUE"""),1.0)</f>
        <v>1</v>
      </c>
      <c r="HT77">
        <f>IFERROR(__xludf.DUMMYFUNCTION("""COMPUTED_VALUE"""),1.0)</f>
        <v>1</v>
      </c>
      <c r="HU77">
        <f>IFERROR(__xludf.DUMMYFUNCTION("""COMPUTED_VALUE"""),1.0)</f>
        <v>1</v>
      </c>
      <c r="HV77">
        <f>IFERROR(__xludf.DUMMYFUNCTION("""COMPUTED_VALUE"""),1.0)</f>
        <v>1</v>
      </c>
      <c r="HW77">
        <f>IFERROR(__xludf.DUMMYFUNCTION("""COMPUTED_VALUE"""),1.0)</f>
        <v>1</v>
      </c>
      <c r="HX77">
        <f>IFERROR(__xludf.DUMMYFUNCTION("""COMPUTED_VALUE"""),1.0)</f>
        <v>1</v>
      </c>
      <c r="HY77">
        <f>IFERROR(__xludf.DUMMYFUNCTION("""COMPUTED_VALUE"""),1.0)</f>
        <v>1</v>
      </c>
      <c r="HZ77">
        <f>IFERROR(__xludf.DUMMYFUNCTION("""COMPUTED_VALUE"""),1.0)</f>
        <v>1</v>
      </c>
      <c r="IA77">
        <f>IFERROR(__xludf.DUMMYFUNCTION("""COMPUTED_VALUE"""),1.0)</f>
        <v>1</v>
      </c>
      <c r="IB77">
        <f>IFERROR(__xludf.DUMMYFUNCTION("""COMPUTED_VALUE"""),1.0)</f>
        <v>1</v>
      </c>
      <c r="IC77">
        <f>IFERROR(__xludf.DUMMYFUNCTION("""COMPUTED_VALUE"""),1.0)</f>
        <v>1</v>
      </c>
      <c r="ID77">
        <f>IFERROR(__xludf.DUMMYFUNCTION("""COMPUTED_VALUE"""),1.0)</f>
        <v>1</v>
      </c>
      <c r="IE77">
        <f>IFERROR(__xludf.DUMMYFUNCTION("""COMPUTED_VALUE"""),1.0)</f>
        <v>1</v>
      </c>
      <c r="IF77">
        <f>IFERROR(__xludf.DUMMYFUNCTION("""COMPUTED_VALUE"""),1.0)</f>
        <v>1</v>
      </c>
      <c r="IG77">
        <f>IFERROR(__xludf.DUMMYFUNCTION("""COMPUTED_VALUE"""),1.0)</f>
        <v>1</v>
      </c>
      <c r="IH77">
        <f>IFERROR(__xludf.DUMMYFUNCTION("""COMPUTED_VALUE"""),1.0)</f>
        <v>1</v>
      </c>
      <c r="II77">
        <f>IFERROR(__xludf.DUMMYFUNCTION("""COMPUTED_VALUE"""),1.0)</f>
        <v>1</v>
      </c>
      <c r="IJ77">
        <f>IFERROR(__xludf.DUMMYFUNCTION("""COMPUTED_VALUE"""),1.0)</f>
        <v>1</v>
      </c>
      <c r="IK77" t="str">
        <f>IFERROR(__xludf.DUMMYFUNCTION("""COMPUTED_VALUE"""),"x")</f>
        <v>x</v>
      </c>
      <c r="IL77">
        <f>IFERROR(__xludf.DUMMYFUNCTION("""COMPUTED_VALUE"""),1.0)</f>
        <v>1</v>
      </c>
      <c r="IM77">
        <f>IFERROR(__xludf.DUMMYFUNCTION("""COMPUTED_VALUE"""),0.0)</f>
        <v>0</v>
      </c>
      <c r="IN77">
        <f>IFERROR(__xludf.DUMMYFUNCTION("""COMPUTED_VALUE"""),0.0)</f>
        <v>0</v>
      </c>
      <c r="IO77">
        <f>IFERROR(__xludf.DUMMYFUNCTION("""COMPUTED_VALUE"""),0.0)</f>
        <v>0</v>
      </c>
      <c r="IP77">
        <f>IFERROR(__xludf.DUMMYFUNCTION("""COMPUTED_VALUE"""),0.0)</f>
        <v>0</v>
      </c>
      <c r="IQ77">
        <f>IFERROR(__xludf.DUMMYFUNCTION("""COMPUTED_VALUE"""),0.0)</f>
        <v>0</v>
      </c>
      <c r="IR77">
        <f>IFERROR(__xludf.DUMMYFUNCTION("""COMPUTED_VALUE"""),1.0)</f>
        <v>1</v>
      </c>
      <c r="IS77">
        <f>IFERROR(__xludf.DUMMYFUNCTION("""COMPUTED_VALUE"""),1.0)</f>
        <v>1</v>
      </c>
      <c r="IT77">
        <f>IFERROR(__xludf.DUMMYFUNCTION("""COMPUTED_VALUE"""),0.0)</f>
        <v>0</v>
      </c>
      <c r="IU77">
        <f>IFERROR(__xludf.DUMMYFUNCTION("""COMPUTED_VALUE"""),0.0)</f>
        <v>0</v>
      </c>
      <c r="IV77">
        <f>IFERROR(__xludf.DUMMYFUNCTION("""COMPUTED_VALUE"""),0.0)</f>
        <v>0</v>
      </c>
      <c r="IW77">
        <f>IFERROR(__xludf.DUMMYFUNCTION("""COMPUTED_VALUE"""),0.0)</f>
        <v>0</v>
      </c>
      <c r="IX77">
        <f>IFERROR(__xludf.DUMMYFUNCTION("""COMPUTED_VALUE"""),1.0)</f>
        <v>1</v>
      </c>
      <c r="IY77">
        <f>IFERROR(__xludf.DUMMYFUNCTION("""COMPUTED_VALUE"""),0.0)</f>
        <v>0</v>
      </c>
      <c r="IZ77">
        <f>IFERROR(__xludf.DUMMYFUNCTION("""COMPUTED_VALUE"""),0.0)</f>
        <v>0</v>
      </c>
      <c r="JA77">
        <f>IFERROR(__xludf.DUMMYFUNCTION("""COMPUTED_VALUE"""),0.0)</f>
        <v>0</v>
      </c>
      <c r="JB77">
        <f>IFERROR(__xludf.DUMMYFUNCTION("""COMPUTED_VALUE"""),0.0)</f>
        <v>0</v>
      </c>
      <c r="JC77">
        <f>IFERROR(__xludf.DUMMYFUNCTION("""COMPUTED_VALUE"""),0.0)</f>
        <v>0</v>
      </c>
      <c r="JD77">
        <f>IFERROR(__xludf.DUMMYFUNCTION("""COMPUTED_VALUE"""),0.0)</f>
        <v>0</v>
      </c>
      <c r="JE77">
        <f>IFERROR(__xludf.DUMMYFUNCTION("""COMPUTED_VALUE"""),0.0)</f>
        <v>0</v>
      </c>
      <c r="JF77">
        <f>IFERROR(__xludf.DUMMYFUNCTION("""COMPUTED_VALUE"""),0.0)</f>
        <v>0</v>
      </c>
      <c r="JG77">
        <f>IFERROR(__xludf.DUMMYFUNCTION("""COMPUTED_VALUE"""),0.0)</f>
        <v>0</v>
      </c>
      <c r="JH77">
        <f>IFERROR(__xludf.DUMMYFUNCTION("""COMPUTED_VALUE"""),0.0)</f>
        <v>0</v>
      </c>
      <c r="JI77">
        <f>IFERROR(__xludf.DUMMYFUNCTION("""COMPUTED_VALUE"""),0.0)</f>
        <v>0</v>
      </c>
      <c r="JJ77">
        <f>IFERROR(__xludf.DUMMYFUNCTION("""COMPUTED_VALUE"""),0.0)</f>
        <v>0</v>
      </c>
      <c r="JK77">
        <f>IFERROR(__xludf.DUMMYFUNCTION("""COMPUTED_VALUE"""),0.0)</f>
        <v>0</v>
      </c>
      <c r="JL77">
        <f>IFERROR(__xludf.DUMMYFUNCTION("""COMPUTED_VALUE"""),0.0)</f>
        <v>0</v>
      </c>
      <c r="JM77">
        <f>IFERROR(__xludf.DUMMYFUNCTION("""COMPUTED_VALUE"""),0.0)</f>
        <v>0</v>
      </c>
      <c r="JN77">
        <f>IFERROR(__xludf.DUMMYFUNCTION("""COMPUTED_VALUE"""),0.0)</f>
        <v>0</v>
      </c>
      <c r="JO77">
        <f>IFERROR(__xludf.DUMMYFUNCTION("""COMPUTED_VALUE"""),0.0)</f>
        <v>0</v>
      </c>
      <c r="JP77">
        <f>IFERROR(__xludf.DUMMYFUNCTION("""COMPUTED_VALUE"""),0.0)</f>
        <v>0</v>
      </c>
      <c r="JQ77">
        <f>IFERROR(__xludf.DUMMYFUNCTION("""COMPUTED_VALUE"""),0.0)</f>
        <v>0</v>
      </c>
      <c r="JR77">
        <f>IFERROR(__xludf.DUMMYFUNCTION("""COMPUTED_VALUE"""),1.0)</f>
        <v>1</v>
      </c>
      <c r="JS77" t="str">
        <f>IFERROR(__xludf.DUMMYFUNCTION("""COMPUTED_VALUE"""),"x")</f>
        <v>x</v>
      </c>
      <c r="JT77">
        <f>IFERROR(__xludf.DUMMYFUNCTION("""COMPUTED_VALUE"""),0.0)</f>
        <v>0</v>
      </c>
      <c r="JU77">
        <f>IFERROR(__xludf.DUMMYFUNCTION("""COMPUTED_VALUE"""),0.0)</f>
        <v>0</v>
      </c>
      <c r="JV77">
        <f>IFERROR(__xludf.DUMMYFUNCTION("""COMPUTED_VALUE"""),0.0)</f>
        <v>0</v>
      </c>
      <c r="JW77">
        <f>IFERROR(__xludf.DUMMYFUNCTION("""COMPUTED_VALUE"""),0.0)</f>
        <v>0</v>
      </c>
      <c r="JX77">
        <f>IFERROR(__xludf.DUMMYFUNCTION("""COMPUTED_VALUE"""),0.0)</f>
        <v>0</v>
      </c>
      <c r="JY77">
        <f>IFERROR(__xludf.DUMMYFUNCTION("""COMPUTED_VALUE"""),0.0)</f>
        <v>0</v>
      </c>
      <c r="JZ77">
        <f>IFERROR(__xludf.DUMMYFUNCTION("""COMPUTED_VALUE"""),0.0)</f>
        <v>0</v>
      </c>
      <c r="KA77">
        <f>IFERROR(__xludf.DUMMYFUNCTION("""COMPUTED_VALUE"""),0.0)</f>
        <v>0</v>
      </c>
      <c r="KB77">
        <f>IFERROR(__xludf.DUMMYFUNCTION("""COMPUTED_VALUE"""),0.0)</f>
        <v>0</v>
      </c>
      <c r="KC77">
        <f>IFERROR(__xludf.DUMMYFUNCTION("""COMPUTED_VALUE"""),0.0)</f>
        <v>0</v>
      </c>
      <c r="KD77">
        <f>IFERROR(__xludf.DUMMYFUNCTION("""COMPUTED_VALUE"""),0.0)</f>
        <v>0</v>
      </c>
      <c r="KE77">
        <f>IFERROR(__xludf.DUMMYFUNCTION("""COMPUTED_VALUE"""),0.0)</f>
        <v>0</v>
      </c>
      <c r="KF77">
        <f>IFERROR(__xludf.DUMMYFUNCTION("""COMPUTED_VALUE"""),0.0)</f>
        <v>0</v>
      </c>
      <c r="KG77">
        <f>IFERROR(__xludf.DUMMYFUNCTION("""COMPUTED_VALUE"""),0.0)</f>
        <v>0</v>
      </c>
      <c r="KH77">
        <f>IFERROR(__xludf.DUMMYFUNCTION("""COMPUTED_VALUE"""),0.0)</f>
        <v>0</v>
      </c>
      <c r="KI77">
        <f>IFERROR(__xludf.DUMMYFUNCTION("""COMPUTED_VALUE"""),0.0)</f>
        <v>0</v>
      </c>
      <c r="KJ77">
        <f>IFERROR(__xludf.DUMMYFUNCTION("""COMPUTED_VALUE"""),0.0)</f>
        <v>0</v>
      </c>
      <c r="KK77">
        <f>IFERROR(__xludf.DUMMYFUNCTION("""COMPUTED_VALUE"""),0.0)</f>
        <v>0</v>
      </c>
      <c r="KL77">
        <f>IFERROR(__xludf.DUMMYFUNCTION("""COMPUTED_VALUE"""),0.0)</f>
        <v>0</v>
      </c>
      <c r="KM77">
        <f>IFERROR(__xludf.DUMMYFUNCTION("""COMPUTED_VALUE"""),0.0)</f>
        <v>0</v>
      </c>
      <c r="KN77">
        <f>IFERROR(__xludf.DUMMYFUNCTION("""COMPUTED_VALUE"""),0.0)</f>
        <v>0</v>
      </c>
      <c r="KO77">
        <f>IFERROR(__xludf.DUMMYFUNCTION("""COMPUTED_VALUE"""),0.0)</f>
        <v>0</v>
      </c>
      <c r="KP77">
        <f>IFERROR(__xludf.DUMMYFUNCTION("""COMPUTED_VALUE"""),0.0)</f>
        <v>0</v>
      </c>
      <c r="KQ77">
        <f>IFERROR(__xludf.DUMMYFUNCTION("""COMPUTED_VALUE"""),0.0)</f>
        <v>0</v>
      </c>
      <c r="KR77">
        <f>IFERROR(__xludf.DUMMYFUNCTION("""COMPUTED_VALUE"""),0.0)</f>
        <v>0</v>
      </c>
      <c r="KS77">
        <f>IFERROR(__xludf.DUMMYFUNCTION("""COMPUTED_VALUE"""),0.0)</f>
        <v>0</v>
      </c>
      <c r="KT77">
        <f>IFERROR(__xludf.DUMMYFUNCTION("""COMPUTED_VALUE"""),0.0)</f>
        <v>0</v>
      </c>
      <c r="KU77">
        <f>IFERROR(__xludf.DUMMYFUNCTION("""COMPUTED_VALUE"""),0.0)</f>
        <v>0</v>
      </c>
      <c r="KV77">
        <f>IFERROR(__xludf.DUMMYFUNCTION("""COMPUTED_VALUE"""),0.0)</f>
        <v>0</v>
      </c>
      <c r="KW77">
        <f>IFERROR(__xludf.DUMMYFUNCTION("""COMPUTED_VALUE"""),0.0)</f>
        <v>0</v>
      </c>
      <c r="KX77">
        <f>IFERROR(__xludf.DUMMYFUNCTION("""COMPUTED_VALUE"""),0.0)</f>
        <v>0</v>
      </c>
      <c r="KY77">
        <f>IFERROR(__xludf.DUMMYFUNCTION("""COMPUTED_VALUE"""),0.0)</f>
        <v>0</v>
      </c>
      <c r="KZ77" t="str">
        <f>IFERROR(__xludf.DUMMYFUNCTION("""COMPUTED_VALUE"""),"x")</f>
        <v>x</v>
      </c>
      <c r="LA77">
        <f>IFERROR(__xludf.DUMMYFUNCTION("""COMPUTED_VALUE"""),0.0)</f>
        <v>0</v>
      </c>
      <c r="LB77">
        <f>IFERROR(__xludf.DUMMYFUNCTION("""COMPUTED_VALUE"""),0.0)</f>
        <v>0</v>
      </c>
      <c r="LC77">
        <f>IFERROR(__xludf.DUMMYFUNCTION("""COMPUTED_VALUE"""),0.0)</f>
        <v>0</v>
      </c>
      <c r="LD77">
        <f>IFERROR(__xludf.DUMMYFUNCTION("""COMPUTED_VALUE"""),0.0)</f>
        <v>0</v>
      </c>
      <c r="LE77">
        <f>IFERROR(__xludf.DUMMYFUNCTION("""COMPUTED_VALUE"""),0.0)</f>
        <v>0</v>
      </c>
      <c r="LF77">
        <f>IFERROR(__xludf.DUMMYFUNCTION("""COMPUTED_VALUE"""),0.0)</f>
        <v>0</v>
      </c>
      <c r="LG77">
        <f>IFERROR(__xludf.DUMMYFUNCTION("""COMPUTED_VALUE"""),0.0)</f>
        <v>0</v>
      </c>
      <c r="LH77">
        <f>IFERROR(__xludf.DUMMYFUNCTION("""COMPUTED_VALUE"""),0.0)</f>
        <v>0</v>
      </c>
      <c r="LI77">
        <f>IFERROR(__xludf.DUMMYFUNCTION("""COMPUTED_VALUE"""),0.0)</f>
        <v>0</v>
      </c>
      <c r="LJ77">
        <f>IFERROR(__xludf.DUMMYFUNCTION("""COMPUTED_VALUE"""),0.0)</f>
        <v>0</v>
      </c>
      <c r="LK77">
        <f>IFERROR(__xludf.DUMMYFUNCTION("""COMPUTED_VALUE"""),0.0)</f>
        <v>0</v>
      </c>
      <c r="LL77">
        <f>IFERROR(__xludf.DUMMYFUNCTION("""COMPUTED_VALUE"""),0.0)</f>
        <v>0</v>
      </c>
      <c r="LM77">
        <f>IFERROR(__xludf.DUMMYFUNCTION("""COMPUTED_VALUE"""),0.0)</f>
        <v>0</v>
      </c>
      <c r="LN77">
        <f>IFERROR(__xludf.DUMMYFUNCTION("""COMPUTED_VALUE"""),0.0)</f>
        <v>0</v>
      </c>
      <c r="LO77">
        <f>IFERROR(__xludf.DUMMYFUNCTION("""COMPUTED_VALUE"""),0.0)</f>
        <v>0</v>
      </c>
      <c r="LP77">
        <f>IFERROR(__xludf.DUMMYFUNCTION("""COMPUTED_VALUE"""),0.0)</f>
        <v>0</v>
      </c>
      <c r="LQ77" t="str">
        <f>IFERROR(__xludf.DUMMYFUNCTION("""COMPUTED_VALUE"""),"x")</f>
        <v>x</v>
      </c>
      <c r="LR77">
        <f>IFERROR(__xludf.DUMMYFUNCTION("""COMPUTED_VALUE"""),0.0)</f>
        <v>0</v>
      </c>
      <c r="LS77">
        <f>IFERROR(__xludf.DUMMYFUNCTION("""COMPUTED_VALUE"""),0.0)</f>
        <v>0</v>
      </c>
      <c r="LT77">
        <f>IFERROR(__xludf.DUMMYFUNCTION("""COMPUTED_VALUE"""),0.0)</f>
        <v>0</v>
      </c>
      <c r="LU77">
        <f>IFERROR(__xludf.DUMMYFUNCTION("""COMPUTED_VALUE"""),0.0)</f>
        <v>0</v>
      </c>
      <c r="LV77">
        <f>IFERROR(__xludf.DUMMYFUNCTION("""COMPUTED_VALUE"""),0.0)</f>
        <v>0</v>
      </c>
      <c r="LW77">
        <f>IFERROR(__xludf.DUMMYFUNCTION("""COMPUTED_VALUE"""),0.0)</f>
        <v>0</v>
      </c>
      <c r="LX77">
        <f>IFERROR(__xludf.DUMMYFUNCTION("""COMPUTED_VALUE"""),0.0)</f>
        <v>0</v>
      </c>
      <c r="LY77">
        <f>IFERROR(__xludf.DUMMYFUNCTION("""COMPUTED_VALUE"""),0.0)</f>
        <v>0</v>
      </c>
      <c r="LZ77">
        <f>IFERROR(__xludf.DUMMYFUNCTION("""COMPUTED_VALUE"""),0.0)</f>
        <v>0</v>
      </c>
      <c r="MA77">
        <f>IFERROR(__xludf.DUMMYFUNCTION("""COMPUTED_VALUE"""),0.0)</f>
        <v>0</v>
      </c>
      <c r="MB77">
        <f>IFERROR(__xludf.DUMMYFUNCTION("""COMPUTED_VALUE"""),0.0)</f>
        <v>0</v>
      </c>
      <c r="MC77">
        <f>IFERROR(__xludf.DUMMYFUNCTION("""COMPUTED_VALUE"""),0.0)</f>
        <v>0</v>
      </c>
      <c r="MD77">
        <f>IFERROR(__xludf.DUMMYFUNCTION("""COMPUTED_VALUE"""),0.0)</f>
        <v>0</v>
      </c>
      <c r="ME77">
        <f>IFERROR(__xludf.DUMMYFUNCTION("""COMPUTED_VALUE"""),0.0)</f>
        <v>0</v>
      </c>
      <c r="MF77">
        <f>IFERROR(__xludf.DUMMYFUNCTION("""COMPUTED_VALUE"""),0.0)</f>
        <v>0</v>
      </c>
      <c r="MG77">
        <f>IFERROR(__xludf.DUMMYFUNCTION("""COMPUTED_VALUE"""),0.0)</f>
        <v>0</v>
      </c>
      <c r="MH77">
        <f>IFERROR(__xludf.DUMMYFUNCTION("""COMPUTED_VALUE"""),0.0)</f>
        <v>0</v>
      </c>
      <c r="MI77">
        <f>IFERROR(__xludf.DUMMYFUNCTION("""COMPUTED_VALUE"""),0.0)</f>
        <v>0</v>
      </c>
      <c r="MJ77">
        <f>IFERROR(__xludf.DUMMYFUNCTION("""COMPUTED_VALUE"""),0.0)</f>
        <v>0</v>
      </c>
      <c r="MK77">
        <f>IFERROR(__xludf.DUMMYFUNCTION("""COMPUTED_VALUE"""),0.0)</f>
        <v>0</v>
      </c>
      <c r="ML77">
        <f>IFERROR(__xludf.DUMMYFUNCTION("""COMPUTED_VALUE"""),0.0)</f>
        <v>0</v>
      </c>
      <c r="MM77">
        <f>IFERROR(__xludf.DUMMYFUNCTION("""COMPUTED_VALUE"""),0.0)</f>
        <v>0</v>
      </c>
      <c r="MN77">
        <f>IFERROR(__xludf.DUMMYFUNCTION("""COMPUTED_VALUE"""),0.0)</f>
        <v>0</v>
      </c>
      <c r="MO77">
        <f>IFERROR(__xludf.DUMMYFUNCTION("""COMPUTED_VALUE"""),0.0)</f>
        <v>0</v>
      </c>
      <c r="MP77">
        <f>IFERROR(__xludf.DUMMYFUNCTION("""COMPUTED_VALUE"""),0.0)</f>
        <v>0</v>
      </c>
      <c r="MQ77">
        <f>IFERROR(__xludf.DUMMYFUNCTION("""COMPUTED_VALUE"""),0.0)</f>
        <v>0</v>
      </c>
      <c r="MR77">
        <f>IFERROR(__xludf.DUMMYFUNCTION("""COMPUTED_VALUE"""),0.0)</f>
        <v>0</v>
      </c>
      <c r="MS77">
        <f>IFERROR(__xludf.DUMMYFUNCTION("""COMPUTED_VALUE"""),0.0)</f>
        <v>0</v>
      </c>
      <c r="MT77" t="str">
        <f>IFERROR(__xludf.DUMMYFUNCTION("""COMPUTED_VALUE"""),"x")</f>
        <v>x</v>
      </c>
      <c r="MU77">
        <f>IFERROR(__xludf.DUMMYFUNCTION("""COMPUTED_VALUE"""),0.0)</f>
        <v>0</v>
      </c>
      <c r="MV77">
        <f>IFERROR(__xludf.DUMMYFUNCTION("""COMPUTED_VALUE"""),0.0)</f>
        <v>0</v>
      </c>
      <c r="MW77">
        <f>IFERROR(__xludf.DUMMYFUNCTION("""COMPUTED_VALUE"""),0.0)</f>
        <v>0</v>
      </c>
      <c r="MX77">
        <f>IFERROR(__xludf.DUMMYFUNCTION("""COMPUTED_VALUE"""),0.0)</f>
        <v>0</v>
      </c>
      <c r="MY77">
        <f>IFERROR(__xludf.DUMMYFUNCTION("""COMPUTED_VALUE"""),0.0)</f>
        <v>0</v>
      </c>
      <c r="MZ77">
        <f>IFERROR(__xludf.DUMMYFUNCTION("""COMPUTED_VALUE"""),0.0)</f>
        <v>0</v>
      </c>
      <c r="NA77">
        <f>IFERROR(__xludf.DUMMYFUNCTION("""COMPUTED_VALUE"""),0.0)</f>
        <v>0</v>
      </c>
      <c r="NB77">
        <f>IFERROR(__xludf.DUMMYFUNCTION("""COMPUTED_VALUE"""),0.0)</f>
        <v>0</v>
      </c>
      <c r="NC77">
        <f>IFERROR(__xludf.DUMMYFUNCTION("""COMPUTED_VALUE"""),0.0)</f>
        <v>0</v>
      </c>
      <c r="ND77">
        <f>IFERROR(__xludf.DUMMYFUNCTION("""COMPUTED_VALUE"""),0.0)</f>
        <v>0</v>
      </c>
      <c r="NE77">
        <f>IFERROR(__xludf.DUMMYFUNCTION("""COMPUTED_VALUE"""),0.0)</f>
        <v>0</v>
      </c>
      <c r="NF77">
        <f>IFERROR(__xludf.DUMMYFUNCTION("""COMPUTED_VALUE"""),0.0)</f>
        <v>0</v>
      </c>
      <c r="NG77">
        <f>IFERROR(__xludf.DUMMYFUNCTION("""COMPUTED_VALUE"""),0.0)</f>
        <v>0</v>
      </c>
      <c r="NH77">
        <f>IFERROR(__xludf.DUMMYFUNCTION("""COMPUTED_VALUE"""),0.0)</f>
        <v>0</v>
      </c>
      <c r="NI77">
        <f>IFERROR(__xludf.DUMMYFUNCTION("""COMPUTED_VALUE"""),0.0)</f>
        <v>0</v>
      </c>
      <c r="NJ77">
        <f>IFERROR(__xludf.DUMMYFUNCTION("""COMPUTED_VALUE"""),0.0)</f>
        <v>0</v>
      </c>
      <c r="NK77">
        <f>IFERROR(__xludf.DUMMYFUNCTION("""COMPUTED_VALUE"""),0.0)</f>
        <v>0</v>
      </c>
      <c r="NL77">
        <f>IFERROR(__xludf.DUMMYFUNCTION("""COMPUTED_VALUE"""),0.0)</f>
        <v>0</v>
      </c>
      <c r="NM77">
        <f>IFERROR(__xludf.DUMMYFUNCTION("""COMPUTED_VALUE"""),0.0)</f>
        <v>0</v>
      </c>
      <c r="NN77">
        <f>IFERROR(__xludf.DUMMYFUNCTION("""COMPUTED_VALUE"""),0.0)</f>
        <v>0</v>
      </c>
      <c r="NO77">
        <f>IFERROR(__xludf.DUMMYFUNCTION("""COMPUTED_VALUE"""),0.0)</f>
        <v>0</v>
      </c>
      <c r="NP77">
        <f>IFERROR(__xludf.DUMMYFUNCTION("""COMPUTED_VALUE"""),0.0)</f>
        <v>0</v>
      </c>
      <c r="NQ77">
        <f>IFERROR(__xludf.DUMMYFUNCTION("""COMPUTED_VALUE"""),0.0)</f>
        <v>0</v>
      </c>
      <c r="NR77">
        <f>IFERROR(__xludf.DUMMYFUNCTION("""COMPUTED_VALUE"""),0.0)</f>
        <v>0</v>
      </c>
    </row>
    <row r="78" ht="15.75" customHeight="1">
      <c r="A78">
        <f>IFERROR(__xludf.DUMMYFUNCTION("""COMPUTED_VALUE"""),77.0)</f>
        <v>77</v>
      </c>
      <c r="B78" t="str">
        <f>IFERROR(__xludf.DUMMYFUNCTION("""COMPUTED_VALUE"""),"jelenazdravkovic")</f>
        <v>jelenazdravkovic</v>
      </c>
      <c r="C78" t="str">
        <f>IFERROR(__xludf.DUMMYFUNCTION("""COMPUTED_VALUE"""),"Jelena")</f>
        <v>Jelena</v>
      </c>
      <c r="D78" t="str">
        <f>IFERROR(__xludf.DUMMYFUNCTION("""COMPUTED_VALUE"""),"Zdravković")</f>
        <v>Zdravković</v>
      </c>
      <c r="E78">
        <f>IFERROR(__xludf.DUMMYFUNCTION("""COMPUTED_VALUE"""),100.0)</f>
        <v>100</v>
      </c>
      <c r="F78" t="str">
        <f>IFERROR(__xludf.DUMMYFUNCTION("""COMPUTED_VALUE"""),"ODOBREN")</f>
        <v>ODOBREN</v>
      </c>
      <c r="G78" t="str">
        <f>IFERROR(__xludf.DUMMYFUNCTION("""COMPUTED_VALUE"""),"Niš")</f>
        <v>Niš</v>
      </c>
      <c r="H78" t="str">
        <f>IFERROR(__xludf.DUMMYFUNCTION("""COMPUTED_VALUE"""),"Elektrotehnička škola Mija Stanimirović")</f>
        <v>Elektrotehnička škola Mija Stanimirović</v>
      </c>
      <c r="I78" t="str">
        <f>IFERROR(__xludf.DUMMYFUNCTION("""COMPUTED_VALUE"""),"IV")</f>
        <v>IV</v>
      </c>
      <c r="J78" t="str">
        <f>IFERROR(__xludf.DUMMYFUNCTION("""COMPUTED_VALUE"""),"B")</f>
        <v>B</v>
      </c>
      <c r="L78" t="str">
        <f>IFERROR(__xludf.DUMMYFUNCTION("""COMPUTED_VALUE"""),"x")</f>
        <v>x</v>
      </c>
      <c r="M78">
        <f>IFERROR(__xludf.DUMMYFUNCTION("""COMPUTED_VALUE"""),100.0)</f>
        <v>100</v>
      </c>
      <c r="N78" t="str">
        <f>IFERROR(__xludf.DUMMYFUNCTION("""COMPUTED_VALUE"""),"-")</f>
        <v>-</v>
      </c>
      <c r="O78">
        <f>IFERROR(__xludf.DUMMYFUNCTION("""COMPUTED_VALUE"""),0.0)</f>
        <v>0</v>
      </c>
      <c r="P78" t="str">
        <f>IFERROR(__xludf.DUMMYFUNCTION("""COMPUTED_VALUE"""),"-")</f>
        <v>-</v>
      </c>
      <c r="Q78" t="str">
        <f>IFERROR(__xludf.DUMMYFUNCTION("""COMPUTED_VALUE"""),"-")</f>
        <v>-</v>
      </c>
      <c r="R78" t="str">
        <f>IFERROR(__xludf.DUMMYFUNCTION("""COMPUTED_VALUE"""),"-")</f>
        <v>-</v>
      </c>
      <c r="S78" t="str">
        <f>IFERROR(__xludf.DUMMYFUNCTION("""COMPUTED_VALUE"""),"x")</f>
        <v>x</v>
      </c>
      <c r="T78" t="str">
        <f>IFERROR(__xludf.DUMMYFUNCTION("""COMPUTED_VALUE"""),"x")</f>
        <v>x</v>
      </c>
      <c r="U78" t="str">
        <f>IFERROR(__xludf.DUMMYFUNCTION("""COMPUTED_VALUE"""),"OK")</f>
        <v>OK</v>
      </c>
      <c r="V78" t="str">
        <f>IFERROR(__xludf.DUMMYFUNCTION("""COMPUTED_VALUE"""),"OK")</f>
        <v>OK</v>
      </c>
      <c r="W78" t="str">
        <f>IFERROR(__xludf.DUMMYFUNCTION("""COMPUTED_VALUE"""),"OK")</f>
        <v>OK</v>
      </c>
      <c r="X78" t="str">
        <f>IFERROR(__xludf.DUMMYFUNCTION("""COMPUTED_VALUE"""),"OK")</f>
        <v>OK</v>
      </c>
      <c r="Y78" t="str">
        <f>IFERROR(__xludf.DUMMYFUNCTION("""COMPUTED_VALUE"""),"OK")</f>
        <v>OK</v>
      </c>
      <c r="Z78" t="str">
        <f>IFERROR(__xludf.DUMMYFUNCTION("""COMPUTED_VALUE"""),"OK")</f>
        <v>OK</v>
      </c>
      <c r="AA78" t="str">
        <f>IFERROR(__xludf.DUMMYFUNCTION("""COMPUTED_VALUE"""),"OK")</f>
        <v>OK</v>
      </c>
      <c r="AB78" t="str">
        <f>IFERROR(__xludf.DUMMYFUNCTION("""COMPUTED_VALUE"""),"OK")</f>
        <v>OK</v>
      </c>
      <c r="AC78" t="str">
        <f>IFERROR(__xludf.DUMMYFUNCTION("""COMPUTED_VALUE"""),"OK")</f>
        <v>OK</v>
      </c>
      <c r="AD78" t="str">
        <f>IFERROR(__xludf.DUMMYFUNCTION("""COMPUTED_VALUE"""),"OK")</f>
        <v>OK</v>
      </c>
      <c r="AE78" t="str">
        <f>IFERROR(__xludf.DUMMYFUNCTION("""COMPUTED_VALUE"""),"OK")</f>
        <v>OK</v>
      </c>
      <c r="AF78" t="str">
        <f>IFERROR(__xludf.DUMMYFUNCTION("""COMPUTED_VALUE"""),"OK")</f>
        <v>OK</v>
      </c>
      <c r="AG78" t="str">
        <f>IFERROR(__xludf.DUMMYFUNCTION("""COMPUTED_VALUE"""),"OK")</f>
        <v>OK</v>
      </c>
      <c r="AH78" t="str">
        <f>IFERROR(__xludf.DUMMYFUNCTION("""COMPUTED_VALUE"""),"OK")</f>
        <v>OK</v>
      </c>
      <c r="AI78" t="str">
        <f>IFERROR(__xludf.DUMMYFUNCTION("""COMPUTED_VALUE"""),"OK")</f>
        <v>OK</v>
      </c>
      <c r="AJ78" t="str">
        <f>IFERROR(__xludf.DUMMYFUNCTION("""COMPUTED_VALUE"""),"OK")</f>
        <v>OK</v>
      </c>
      <c r="AK78" t="str">
        <f>IFERROR(__xludf.DUMMYFUNCTION("""COMPUTED_VALUE"""),"OK")</f>
        <v>OK</v>
      </c>
      <c r="AL78" t="str">
        <f>IFERROR(__xludf.DUMMYFUNCTION("""COMPUTED_VALUE"""),"OK")</f>
        <v>OK</v>
      </c>
      <c r="AM78" t="str">
        <f>IFERROR(__xludf.DUMMYFUNCTION("""COMPUTED_VALUE"""),"OK")</f>
        <v>OK</v>
      </c>
      <c r="AN78" t="str">
        <f>IFERROR(__xludf.DUMMYFUNCTION("""COMPUTED_VALUE"""),"OK")</f>
        <v>OK</v>
      </c>
      <c r="AO78" t="str">
        <f>IFERROR(__xludf.DUMMYFUNCTION("""COMPUTED_VALUE"""),"OK")</f>
        <v>OK</v>
      </c>
      <c r="AP78" t="str">
        <f>IFERROR(__xludf.DUMMYFUNCTION("""COMPUTED_VALUE"""),"OK")</f>
        <v>OK</v>
      </c>
      <c r="AQ78" t="str">
        <f>IFERROR(__xludf.DUMMYFUNCTION("""COMPUTED_VALUE"""),"OK")</f>
        <v>OK</v>
      </c>
      <c r="AR78" t="str">
        <f>IFERROR(__xludf.DUMMYFUNCTION("""COMPUTED_VALUE"""),"OK")</f>
        <v>OK</v>
      </c>
      <c r="AS78" t="str">
        <f>IFERROR(__xludf.DUMMYFUNCTION("""COMPUTED_VALUE"""),"OK")</f>
        <v>OK</v>
      </c>
      <c r="AT78" t="str">
        <f>IFERROR(__xludf.DUMMYFUNCTION("""COMPUTED_VALUE"""),"OK")</f>
        <v>OK</v>
      </c>
      <c r="AU78" t="str">
        <f>IFERROR(__xludf.DUMMYFUNCTION("""COMPUTED_VALUE"""),"OK")</f>
        <v>OK</v>
      </c>
      <c r="AV78" t="str">
        <f>IFERROR(__xludf.DUMMYFUNCTION("""COMPUTED_VALUE"""),"OK")</f>
        <v>OK</v>
      </c>
      <c r="AW78" t="str">
        <f>IFERROR(__xludf.DUMMYFUNCTION("""COMPUTED_VALUE"""),"OK")</f>
        <v>OK</v>
      </c>
      <c r="AX78" t="str">
        <f>IFERROR(__xludf.DUMMYFUNCTION("""COMPUTED_VALUE"""),"OK")</f>
        <v>OK</v>
      </c>
      <c r="AY78" t="str">
        <f>IFERROR(__xludf.DUMMYFUNCTION("""COMPUTED_VALUE"""),"OK")</f>
        <v>OK</v>
      </c>
      <c r="AZ78" t="str">
        <f>IFERROR(__xludf.DUMMYFUNCTION("""COMPUTED_VALUE"""),"OK")</f>
        <v>OK</v>
      </c>
      <c r="BA78" t="str">
        <f>IFERROR(__xludf.DUMMYFUNCTION("""COMPUTED_VALUE"""),"OK")</f>
        <v>OK</v>
      </c>
      <c r="BB78" t="str">
        <f>IFERROR(__xludf.DUMMYFUNCTION("""COMPUTED_VALUE"""),"OK")</f>
        <v>OK</v>
      </c>
      <c r="BC78" t="str">
        <f>IFERROR(__xludf.DUMMYFUNCTION("""COMPUTED_VALUE"""),"OK")</f>
        <v>OK</v>
      </c>
      <c r="BD78" t="str">
        <f>IFERROR(__xludf.DUMMYFUNCTION("""COMPUTED_VALUE"""),"OK")</f>
        <v>OK</v>
      </c>
      <c r="BE78" t="str">
        <f>IFERROR(__xludf.DUMMYFUNCTION("""COMPUTED_VALUE"""),"OK")</f>
        <v>OK</v>
      </c>
      <c r="BF78" t="str">
        <f>IFERROR(__xludf.DUMMYFUNCTION("""COMPUTED_VALUE"""),"OK")</f>
        <v>OK</v>
      </c>
      <c r="BG78" t="str">
        <f>IFERROR(__xludf.DUMMYFUNCTION("""COMPUTED_VALUE"""),"OK")</f>
        <v>OK</v>
      </c>
      <c r="BH78" t="str">
        <f>IFERROR(__xludf.DUMMYFUNCTION("""COMPUTED_VALUE"""),"OK")</f>
        <v>OK</v>
      </c>
      <c r="BI78" t="str">
        <f>IFERROR(__xludf.DUMMYFUNCTION("""COMPUTED_VALUE"""),"OK")</f>
        <v>OK</v>
      </c>
      <c r="BJ78" t="str">
        <f>IFERROR(__xludf.DUMMYFUNCTION("""COMPUTED_VALUE"""),"OK")</f>
        <v>OK</v>
      </c>
      <c r="BK78" t="str">
        <f>IFERROR(__xludf.DUMMYFUNCTION("""COMPUTED_VALUE"""),"x")</f>
        <v>x</v>
      </c>
      <c r="BL78" t="str">
        <f>IFERROR(__xludf.DUMMYFUNCTION("""COMPUTED_VALUE"""),"-")</f>
        <v>-</v>
      </c>
      <c r="BM78" t="str">
        <f>IFERROR(__xludf.DUMMYFUNCTION("""COMPUTED_VALUE"""),"-")</f>
        <v>-</v>
      </c>
      <c r="BN78" t="str">
        <f>IFERROR(__xludf.DUMMYFUNCTION("""COMPUTED_VALUE"""),"-")</f>
        <v>-</v>
      </c>
      <c r="BO78" t="str">
        <f>IFERROR(__xludf.DUMMYFUNCTION("""COMPUTED_VALUE"""),"-")</f>
        <v>-</v>
      </c>
      <c r="BP78" t="str">
        <f>IFERROR(__xludf.DUMMYFUNCTION("""COMPUTED_VALUE"""),"-")</f>
        <v>-</v>
      </c>
      <c r="BQ78" t="str">
        <f>IFERROR(__xludf.DUMMYFUNCTION("""COMPUTED_VALUE"""),"-")</f>
        <v>-</v>
      </c>
      <c r="BR78" t="str">
        <f>IFERROR(__xludf.DUMMYFUNCTION("""COMPUTED_VALUE"""),"-")</f>
        <v>-</v>
      </c>
      <c r="BS78" t="str">
        <f>IFERROR(__xludf.DUMMYFUNCTION("""COMPUTED_VALUE"""),"-")</f>
        <v>-</v>
      </c>
      <c r="BT78" t="str">
        <f>IFERROR(__xludf.DUMMYFUNCTION("""COMPUTED_VALUE"""),"-")</f>
        <v>-</v>
      </c>
      <c r="BU78" t="str">
        <f>IFERROR(__xludf.DUMMYFUNCTION("""COMPUTED_VALUE"""),"-")</f>
        <v>-</v>
      </c>
      <c r="BV78" t="str">
        <f>IFERROR(__xludf.DUMMYFUNCTION("""COMPUTED_VALUE"""),"-")</f>
        <v>-</v>
      </c>
      <c r="BW78" t="str">
        <f>IFERROR(__xludf.DUMMYFUNCTION("""COMPUTED_VALUE"""),"-")</f>
        <v>-</v>
      </c>
      <c r="BX78" t="str">
        <f>IFERROR(__xludf.DUMMYFUNCTION("""COMPUTED_VALUE"""),"-")</f>
        <v>-</v>
      </c>
      <c r="BY78" t="str">
        <f>IFERROR(__xludf.DUMMYFUNCTION("""COMPUTED_VALUE"""),"-")</f>
        <v>-</v>
      </c>
      <c r="BZ78" t="str">
        <f>IFERROR(__xludf.DUMMYFUNCTION("""COMPUTED_VALUE"""),"-")</f>
        <v>-</v>
      </c>
      <c r="CA78" t="str">
        <f>IFERROR(__xludf.DUMMYFUNCTION("""COMPUTED_VALUE"""),"-")</f>
        <v>-</v>
      </c>
      <c r="CB78" t="str">
        <f>IFERROR(__xludf.DUMMYFUNCTION("""COMPUTED_VALUE"""),"-")</f>
        <v>-</v>
      </c>
      <c r="CC78" t="str">
        <f>IFERROR(__xludf.DUMMYFUNCTION("""COMPUTED_VALUE"""),"-")</f>
        <v>-</v>
      </c>
      <c r="CD78" t="str">
        <f>IFERROR(__xludf.DUMMYFUNCTION("""COMPUTED_VALUE"""),"-")</f>
        <v>-</v>
      </c>
      <c r="CE78" t="str">
        <f>IFERROR(__xludf.DUMMYFUNCTION("""COMPUTED_VALUE"""),"-")</f>
        <v>-</v>
      </c>
      <c r="CF78" t="str">
        <f>IFERROR(__xludf.DUMMYFUNCTION("""COMPUTED_VALUE"""),"-")</f>
        <v>-</v>
      </c>
      <c r="CG78" t="str">
        <f>IFERROR(__xludf.DUMMYFUNCTION("""COMPUTED_VALUE"""),"-")</f>
        <v>-</v>
      </c>
      <c r="CH78" t="str">
        <f>IFERROR(__xludf.DUMMYFUNCTION("""COMPUTED_VALUE"""),"-")</f>
        <v>-</v>
      </c>
      <c r="CI78" t="str">
        <f>IFERROR(__xludf.DUMMYFUNCTION("""COMPUTED_VALUE"""),"-")</f>
        <v>-</v>
      </c>
      <c r="CJ78" t="str">
        <f>IFERROR(__xludf.DUMMYFUNCTION("""COMPUTED_VALUE"""),"-")</f>
        <v>-</v>
      </c>
      <c r="CK78" t="str">
        <f>IFERROR(__xludf.DUMMYFUNCTION("""COMPUTED_VALUE"""),"-")</f>
        <v>-</v>
      </c>
      <c r="CL78" t="str">
        <f>IFERROR(__xludf.DUMMYFUNCTION("""COMPUTED_VALUE"""),"-")</f>
        <v>-</v>
      </c>
      <c r="CM78" t="str">
        <f>IFERROR(__xludf.DUMMYFUNCTION("""COMPUTED_VALUE"""),"-")</f>
        <v>-</v>
      </c>
      <c r="CN78" t="str">
        <f>IFERROR(__xludf.DUMMYFUNCTION("""COMPUTED_VALUE"""),"-")</f>
        <v>-</v>
      </c>
      <c r="CO78" t="str">
        <f>IFERROR(__xludf.DUMMYFUNCTION("""COMPUTED_VALUE"""),"-")</f>
        <v>-</v>
      </c>
      <c r="CP78" t="str">
        <f>IFERROR(__xludf.DUMMYFUNCTION("""COMPUTED_VALUE"""),"-")</f>
        <v>-</v>
      </c>
      <c r="CQ78" t="str">
        <f>IFERROR(__xludf.DUMMYFUNCTION("""COMPUTED_VALUE"""),"-")</f>
        <v>-</v>
      </c>
      <c r="CR78" t="str">
        <f>IFERROR(__xludf.DUMMYFUNCTION("""COMPUTED_VALUE"""),"-")</f>
        <v>-</v>
      </c>
      <c r="CS78" t="str">
        <f>IFERROR(__xludf.DUMMYFUNCTION("""COMPUTED_VALUE"""),"x")</f>
        <v>x</v>
      </c>
      <c r="CT78" t="str">
        <f>IFERROR(__xludf.DUMMYFUNCTION("""COMPUTED_VALUE"""),"WA")</f>
        <v>WA</v>
      </c>
      <c r="CU78" t="str">
        <f>IFERROR(__xludf.DUMMYFUNCTION("""COMPUTED_VALUE"""),"OK")</f>
        <v>OK</v>
      </c>
      <c r="CV78" t="str">
        <f>IFERROR(__xludf.DUMMYFUNCTION("""COMPUTED_VALUE"""),"WA")</f>
        <v>WA</v>
      </c>
      <c r="CW78" t="str">
        <f>IFERROR(__xludf.DUMMYFUNCTION("""COMPUTED_VALUE"""),"WA")</f>
        <v>WA</v>
      </c>
      <c r="CX78" t="str">
        <f>IFERROR(__xludf.DUMMYFUNCTION("""COMPUTED_VALUE"""),"WA")</f>
        <v>WA</v>
      </c>
      <c r="CY78" t="str">
        <f>IFERROR(__xludf.DUMMYFUNCTION("""COMPUTED_VALUE"""),"WA")</f>
        <v>WA</v>
      </c>
      <c r="CZ78" t="str">
        <f>IFERROR(__xludf.DUMMYFUNCTION("""COMPUTED_VALUE"""),"WA")</f>
        <v>WA</v>
      </c>
      <c r="DA78" t="str">
        <f>IFERROR(__xludf.DUMMYFUNCTION("""COMPUTED_VALUE"""),"TLE")</f>
        <v>TLE</v>
      </c>
      <c r="DB78" t="str">
        <f>IFERROR(__xludf.DUMMYFUNCTION("""COMPUTED_VALUE"""),"TLE")</f>
        <v>TLE</v>
      </c>
      <c r="DC78" t="str">
        <f>IFERROR(__xludf.DUMMYFUNCTION("""COMPUTED_VALUE"""),"TLE")</f>
        <v>TLE</v>
      </c>
      <c r="DD78" t="str">
        <f>IFERROR(__xludf.DUMMYFUNCTION("""COMPUTED_VALUE"""),"TLE")</f>
        <v>TLE</v>
      </c>
      <c r="DE78" t="str">
        <f>IFERROR(__xludf.DUMMYFUNCTION("""COMPUTED_VALUE"""),"TLE")</f>
        <v>TLE</v>
      </c>
      <c r="DF78" t="str">
        <f>IFERROR(__xludf.DUMMYFUNCTION("""COMPUTED_VALUE"""),"TLE")</f>
        <v>TLE</v>
      </c>
      <c r="DG78" t="str">
        <f>IFERROR(__xludf.DUMMYFUNCTION("""COMPUTED_VALUE"""),"TLE")</f>
        <v>TLE</v>
      </c>
      <c r="DH78" t="str">
        <f>IFERROR(__xludf.DUMMYFUNCTION("""COMPUTED_VALUE"""),"TLE")</f>
        <v>TLE</v>
      </c>
      <c r="DI78" t="str">
        <f>IFERROR(__xludf.DUMMYFUNCTION("""COMPUTED_VALUE"""),"TLE")</f>
        <v>TLE</v>
      </c>
      <c r="DJ78" t="str">
        <f>IFERROR(__xludf.DUMMYFUNCTION("""COMPUTED_VALUE"""),"TLE")</f>
        <v>TLE</v>
      </c>
      <c r="DK78" t="str">
        <f>IFERROR(__xludf.DUMMYFUNCTION("""COMPUTED_VALUE"""),"TLE")</f>
        <v>TLE</v>
      </c>
      <c r="DL78" t="str">
        <f>IFERROR(__xludf.DUMMYFUNCTION("""COMPUTED_VALUE"""),"TLE")</f>
        <v>TLE</v>
      </c>
      <c r="DM78" t="str">
        <f>IFERROR(__xludf.DUMMYFUNCTION("""COMPUTED_VALUE"""),"TLE")</f>
        <v>TLE</v>
      </c>
      <c r="DN78" t="str">
        <f>IFERROR(__xludf.DUMMYFUNCTION("""COMPUTED_VALUE"""),"TLE")</f>
        <v>TLE</v>
      </c>
      <c r="DO78" t="str">
        <f>IFERROR(__xludf.DUMMYFUNCTION("""COMPUTED_VALUE"""),"TLE")</f>
        <v>TLE</v>
      </c>
      <c r="DP78" t="str">
        <f>IFERROR(__xludf.DUMMYFUNCTION("""COMPUTED_VALUE"""),"TLE")</f>
        <v>TLE</v>
      </c>
      <c r="DQ78" t="str">
        <f>IFERROR(__xludf.DUMMYFUNCTION("""COMPUTED_VALUE"""),"TLE")</f>
        <v>TLE</v>
      </c>
      <c r="DR78" t="str">
        <f>IFERROR(__xludf.DUMMYFUNCTION("""COMPUTED_VALUE"""),"TLE")</f>
        <v>TLE</v>
      </c>
      <c r="DS78" t="str">
        <f>IFERROR(__xludf.DUMMYFUNCTION("""COMPUTED_VALUE"""),"TLE")</f>
        <v>TLE</v>
      </c>
      <c r="DT78" t="str">
        <f>IFERROR(__xludf.DUMMYFUNCTION("""COMPUTED_VALUE"""),"TLE")</f>
        <v>TLE</v>
      </c>
      <c r="DU78" t="str">
        <f>IFERROR(__xludf.DUMMYFUNCTION("""COMPUTED_VALUE"""),"TLE")</f>
        <v>TLE</v>
      </c>
      <c r="DV78" t="str">
        <f>IFERROR(__xludf.DUMMYFUNCTION("""COMPUTED_VALUE"""),"TLE")</f>
        <v>TLE</v>
      </c>
      <c r="DW78" t="str">
        <f>IFERROR(__xludf.DUMMYFUNCTION("""COMPUTED_VALUE"""),"TLE")</f>
        <v>TLE</v>
      </c>
      <c r="DX78" t="str">
        <f>IFERROR(__xludf.DUMMYFUNCTION("""COMPUTED_VALUE"""),"TLE")</f>
        <v>TLE</v>
      </c>
      <c r="DY78" t="str">
        <f>IFERROR(__xludf.DUMMYFUNCTION("""COMPUTED_VALUE"""),"TLE")</f>
        <v>TLE</v>
      </c>
      <c r="DZ78" t="str">
        <f>IFERROR(__xludf.DUMMYFUNCTION("""COMPUTED_VALUE"""),"x")</f>
        <v>x</v>
      </c>
      <c r="EA78" t="str">
        <f>IFERROR(__xludf.DUMMYFUNCTION("""COMPUTED_VALUE"""),"-")</f>
        <v>-</v>
      </c>
      <c r="EB78" t="str">
        <f>IFERROR(__xludf.DUMMYFUNCTION("""COMPUTED_VALUE"""),"-")</f>
        <v>-</v>
      </c>
      <c r="EC78" t="str">
        <f>IFERROR(__xludf.DUMMYFUNCTION("""COMPUTED_VALUE"""),"-")</f>
        <v>-</v>
      </c>
      <c r="ED78" t="str">
        <f>IFERROR(__xludf.DUMMYFUNCTION("""COMPUTED_VALUE"""),"-")</f>
        <v>-</v>
      </c>
      <c r="EE78" t="str">
        <f>IFERROR(__xludf.DUMMYFUNCTION("""COMPUTED_VALUE"""),"-")</f>
        <v>-</v>
      </c>
      <c r="EF78" t="str">
        <f>IFERROR(__xludf.DUMMYFUNCTION("""COMPUTED_VALUE"""),"-")</f>
        <v>-</v>
      </c>
      <c r="EG78" t="str">
        <f>IFERROR(__xludf.DUMMYFUNCTION("""COMPUTED_VALUE"""),"-")</f>
        <v>-</v>
      </c>
      <c r="EH78" t="str">
        <f>IFERROR(__xludf.DUMMYFUNCTION("""COMPUTED_VALUE"""),"-")</f>
        <v>-</v>
      </c>
      <c r="EI78" t="str">
        <f>IFERROR(__xludf.DUMMYFUNCTION("""COMPUTED_VALUE"""),"-")</f>
        <v>-</v>
      </c>
      <c r="EJ78" t="str">
        <f>IFERROR(__xludf.DUMMYFUNCTION("""COMPUTED_VALUE"""),"-")</f>
        <v>-</v>
      </c>
      <c r="EK78" t="str">
        <f>IFERROR(__xludf.DUMMYFUNCTION("""COMPUTED_VALUE"""),"-")</f>
        <v>-</v>
      </c>
      <c r="EL78" t="str">
        <f>IFERROR(__xludf.DUMMYFUNCTION("""COMPUTED_VALUE"""),"-")</f>
        <v>-</v>
      </c>
      <c r="EM78" t="str">
        <f>IFERROR(__xludf.DUMMYFUNCTION("""COMPUTED_VALUE"""),"-")</f>
        <v>-</v>
      </c>
      <c r="EN78" t="str">
        <f>IFERROR(__xludf.DUMMYFUNCTION("""COMPUTED_VALUE"""),"-")</f>
        <v>-</v>
      </c>
      <c r="EO78" t="str">
        <f>IFERROR(__xludf.DUMMYFUNCTION("""COMPUTED_VALUE"""),"-")</f>
        <v>-</v>
      </c>
      <c r="EP78" t="str">
        <f>IFERROR(__xludf.DUMMYFUNCTION("""COMPUTED_VALUE"""),"-")</f>
        <v>-</v>
      </c>
      <c r="EQ78" t="str">
        <f>IFERROR(__xludf.DUMMYFUNCTION("""COMPUTED_VALUE"""),"x")</f>
        <v>x</v>
      </c>
      <c r="ER78" t="str">
        <f>IFERROR(__xludf.DUMMYFUNCTION("""COMPUTED_VALUE"""),"-")</f>
        <v>-</v>
      </c>
      <c r="ES78" t="str">
        <f>IFERROR(__xludf.DUMMYFUNCTION("""COMPUTED_VALUE"""),"-")</f>
        <v>-</v>
      </c>
      <c r="ET78" t="str">
        <f>IFERROR(__xludf.DUMMYFUNCTION("""COMPUTED_VALUE"""),"-")</f>
        <v>-</v>
      </c>
      <c r="EU78" t="str">
        <f>IFERROR(__xludf.DUMMYFUNCTION("""COMPUTED_VALUE"""),"-")</f>
        <v>-</v>
      </c>
      <c r="EV78" t="str">
        <f>IFERROR(__xludf.DUMMYFUNCTION("""COMPUTED_VALUE"""),"-")</f>
        <v>-</v>
      </c>
      <c r="EW78" t="str">
        <f>IFERROR(__xludf.DUMMYFUNCTION("""COMPUTED_VALUE"""),"-")</f>
        <v>-</v>
      </c>
      <c r="EX78" t="str">
        <f>IFERROR(__xludf.DUMMYFUNCTION("""COMPUTED_VALUE"""),"-")</f>
        <v>-</v>
      </c>
      <c r="EY78" t="str">
        <f>IFERROR(__xludf.DUMMYFUNCTION("""COMPUTED_VALUE"""),"-")</f>
        <v>-</v>
      </c>
      <c r="EZ78" t="str">
        <f>IFERROR(__xludf.DUMMYFUNCTION("""COMPUTED_VALUE"""),"-")</f>
        <v>-</v>
      </c>
      <c r="FA78" t="str">
        <f>IFERROR(__xludf.DUMMYFUNCTION("""COMPUTED_VALUE"""),"-")</f>
        <v>-</v>
      </c>
      <c r="FB78" t="str">
        <f>IFERROR(__xludf.DUMMYFUNCTION("""COMPUTED_VALUE"""),"-")</f>
        <v>-</v>
      </c>
      <c r="FC78" t="str">
        <f>IFERROR(__xludf.DUMMYFUNCTION("""COMPUTED_VALUE"""),"-")</f>
        <v>-</v>
      </c>
      <c r="FD78" t="str">
        <f>IFERROR(__xludf.DUMMYFUNCTION("""COMPUTED_VALUE"""),"-")</f>
        <v>-</v>
      </c>
      <c r="FE78" t="str">
        <f>IFERROR(__xludf.DUMMYFUNCTION("""COMPUTED_VALUE"""),"-")</f>
        <v>-</v>
      </c>
      <c r="FF78" t="str">
        <f>IFERROR(__xludf.DUMMYFUNCTION("""COMPUTED_VALUE"""),"-")</f>
        <v>-</v>
      </c>
      <c r="FG78" t="str">
        <f>IFERROR(__xludf.DUMMYFUNCTION("""COMPUTED_VALUE"""),"-")</f>
        <v>-</v>
      </c>
      <c r="FH78" t="str">
        <f>IFERROR(__xludf.DUMMYFUNCTION("""COMPUTED_VALUE"""),"-")</f>
        <v>-</v>
      </c>
      <c r="FI78" t="str">
        <f>IFERROR(__xludf.DUMMYFUNCTION("""COMPUTED_VALUE"""),"-")</f>
        <v>-</v>
      </c>
      <c r="FJ78" t="str">
        <f>IFERROR(__xludf.DUMMYFUNCTION("""COMPUTED_VALUE"""),"-")</f>
        <v>-</v>
      </c>
      <c r="FK78" t="str">
        <f>IFERROR(__xludf.DUMMYFUNCTION("""COMPUTED_VALUE"""),"-")</f>
        <v>-</v>
      </c>
      <c r="FL78" t="str">
        <f>IFERROR(__xludf.DUMMYFUNCTION("""COMPUTED_VALUE"""),"-")</f>
        <v>-</v>
      </c>
      <c r="FM78" t="str">
        <f>IFERROR(__xludf.DUMMYFUNCTION("""COMPUTED_VALUE"""),"-")</f>
        <v>-</v>
      </c>
      <c r="FN78" t="str">
        <f>IFERROR(__xludf.DUMMYFUNCTION("""COMPUTED_VALUE"""),"-")</f>
        <v>-</v>
      </c>
      <c r="FO78" t="str">
        <f>IFERROR(__xludf.DUMMYFUNCTION("""COMPUTED_VALUE"""),"-")</f>
        <v>-</v>
      </c>
      <c r="FP78" t="str">
        <f>IFERROR(__xludf.DUMMYFUNCTION("""COMPUTED_VALUE"""),"-")</f>
        <v>-</v>
      </c>
      <c r="FQ78" t="str">
        <f>IFERROR(__xludf.DUMMYFUNCTION("""COMPUTED_VALUE"""),"-")</f>
        <v>-</v>
      </c>
      <c r="FR78" t="str">
        <f>IFERROR(__xludf.DUMMYFUNCTION("""COMPUTED_VALUE"""),"-")</f>
        <v>-</v>
      </c>
      <c r="FS78" t="str">
        <f>IFERROR(__xludf.DUMMYFUNCTION("""COMPUTED_VALUE"""),"-")</f>
        <v>-</v>
      </c>
      <c r="FT78" t="str">
        <f>IFERROR(__xludf.DUMMYFUNCTION("""COMPUTED_VALUE"""),"x")</f>
        <v>x</v>
      </c>
      <c r="FU78" t="str">
        <f>IFERROR(__xludf.DUMMYFUNCTION("""COMPUTED_VALUE"""),"-")</f>
        <v>-</v>
      </c>
      <c r="FV78" t="str">
        <f>IFERROR(__xludf.DUMMYFUNCTION("""COMPUTED_VALUE"""),"-")</f>
        <v>-</v>
      </c>
      <c r="FW78" t="str">
        <f>IFERROR(__xludf.DUMMYFUNCTION("""COMPUTED_VALUE"""),"-")</f>
        <v>-</v>
      </c>
      <c r="FX78" t="str">
        <f>IFERROR(__xludf.DUMMYFUNCTION("""COMPUTED_VALUE"""),"-")</f>
        <v>-</v>
      </c>
      <c r="FY78" t="str">
        <f>IFERROR(__xludf.DUMMYFUNCTION("""COMPUTED_VALUE"""),"-")</f>
        <v>-</v>
      </c>
      <c r="FZ78" t="str">
        <f>IFERROR(__xludf.DUMMYFUNCTION("""COMPUTED_VALUE"""),"-")</f>
        <v>-</v>
      </c>
      <c r="GA78" t="str">
        <f>IFERROR(__xludf.DUMMYFUNCTION("""COMPUTED_VALUE"""),"-")</f>
        <v>-</v>
      </c>
      <c r="GB78" t="str">
        <f>IFERROR(__xludf.DUMMYFUNCTION("""COMPUTED_VALUE"""),"-")</f>
        <v>-</v>
      </c>
      <c r="GC78" t="str">
        <f>IFERROR(__xludf.DUMMYFUNCTION("""COMPUTED_VALUE"""),"-")</f>
        <v>-</v>
      </c>
      <c r="GD78" t="str">
        <f>IFERROR(__xludf.DUMMYFUNCTION("""COMPUTED_VALUE"""),"-")</f>
        <v>-</v>
      </c>
      <c r="GE78" t="str">
        <f>IFERROR(__xludf.DUMMYFUNCTION("""COMPUTED_VALUE"""),"-")</f>
        <v>-</v>
      </c>
      <c r="GF78" t="str">
        <f>IFERROR(__xludf.DUMMYFUNCTION("""COMPUTED_VALUE"""),"-")</f>
        <v>-</v>
      </c>
      <c r="GG78" t="str">
        <f>IFERROR(__xludf.DUMMYFUNCTION("""COMPUTED_VALUE"""),"-")</f>
        <v>-</v>
      </c>
      <c r="GH78" t="str">
        <f>IFERROR(__xludf.DUMMYFUNCTION("""COMPUTED_VALUE"""),"-")</f>
        <v>-</v>
      </c>
      <c r="GI78" t="str">
        <f>IFERROR(__xludf.DUMMYFUNCTION("""COMPUTED_VALUE"""),"-")</f>
        <v>-</v>
      </c>
      <c r="GJ78" t="str">
        <f>IFERROR(__xludf.DUMMYFUNCTION("""COMPUTED_VALUE"""),"-")</f>
        <v>-</v>
      </c>
      <c r="GK78" t="str">
        <f>IFERROR(__xludf.DUMMYFUNCTION("""COMPUTED_VALUE"""),"-")</f>
        <v>-</v>
      </c>
      <c r="GL78" t="str">
        <f>IFERROR(__xludf.DUMMYFUNCTION("""COMPUTED_VALUE"""),"-")</f>
        <v>-</v>
      </c>
      <c r="GM78" t="str">
        <f>IFERROR(__xludf.DUMMYFUNCTION("""COMPUTED_VALUE"""),"-")</f>
        <v>-</v>
      </c>
      <c r="GN78" t="str">
        <f>IFERROR(__xludf.DUMMYFUNCTION("""COMPUTED_VALUE"""),"-")</f>
        <v>-</v>
      </c>
      <c r="GO78" t="str">
        <f>IFERROR(__xludf.DUMMYFUNCTION("""COMPUTED_VALUE"""),"-")</f>
        <v>-</v>
      </c>
      <c r="GP78" t="str">
        <f>IFERROR(__xludf.DUMMYFUNCTION("""COMPUTED_VALUE"""),"-")</f>
        <v>-</v>
      </c>
      <c r="GQ78" t="str">
        <f>IFERROR(__xludf.DUMMYFUNCTION("""COMPUTED_VALUE"""),"-")</f>
        <v>-</v>
      </c>
      <c r="GR78" t="str">
        <f>IFERROR(__xludf.DUMMYFUNCTION("""COMPUTED_VALUE"""),"-")</f>
        <v>-</v>
      </c>
      <c r="GS78" t="str">
        <f>IFERROR(__xludf.DUMMYFUNCTION("""COMPUTED_VALUE"""),"x")</f>
        <v>x</v>
      </c>
      <c r="GT78" t="str">
        <f>IFERROR(__xludf.DUMMYFUNCTION("""COMPUTED_VALUE"""),"x")</f>
        <v>x</v>
      </c>
      <c r="GU78">
        <f>IFERROR(__xludf.DUMMYFUNCTION("""COMPUTED_VALUE"""),1.0)</f>
        <v>1</v>
      </c>
      <c r="GV78">
        <f>IFERROR(__xludf.DUMMYFUNCTION("""COMPUTED_VALUE"""),1.0)</f>
        <v>1</v>
      </c>
      <c r="GW78">
        <f>IFERROR(__xludf.DUMMYFUNCTION("""COMPUTED_VALUE"""),1.0)</f>
        <v>1</v>
      </c>
      <c r="GX78">
        <f>IFERROR(__xludf.DUMMYFUNCTION("""COMPUTED_VALUE"""),1.0)</f>
        <v>1</v>
      </c>
      <c r="GY78">
        <f>IFERROR(__xludf.DUMMYFUNCTION("""COMPUTED_VALUE"""),1.0)</f>
        <v>1</v>
      </c>
      <c r="GZ78">
        <f>IFERROR(__xludf.DUMMYFUNCTION("""COMPUTED_VALUE"""),1.0)</f>
        <v>1</v>
      </c>
      <c r="HA78">
        <f>IFERROR(__xludf.DUMMYFUNCTION("""COMPUTED_VALUE"""),1.0)</f>
        <v>1</v>
      </c>
      <c r="HB78">
        <f>IFERROR(__xludf.DUMMYFUNCTION("""COMPUTED_VALUE"""),1.0)</f>
        <v>1</v>
      </c>
      <c r="HC78">
        <f>IFERROR(__xludf.DUMMYFUNCTION("""COMPUTED_VALUE"""),1.0)</f>
        <v>1</v>
      </c>
      <c r="HD78">
        <f>IFERROR(__xludf.DUMMYFUNCTION("""COMPUTED_VALUE"""),1.0)</f>
        <v>1</v>
      </c>
      <c r="HE78">
        <f>IFERROR(__xludf.DUMMYFUNCTION("""COMPUTED_VALUE"""),1.0)</f>
        <v>1</v>
      </c>
      <c r="HF78">
        <f>IFERROR(__xludf.DUMMYFUNCTION("""COMPUTED_VALUE"""),1.0)</f>
        <v>1</v>
      </c>
      <c r="HG78">
        <f>IFERROR(__xludf.DUMMYFUNCTION("""COMPUTED_VALUE"""),1.0)</f>
        <v>1</v>
      </c>
      <c r="HH78">
        <f>IFERROR(__xludf.DUMMYFUNCTION("""COMPUTED_VALUE"""),1.0)</f>
        <v>1</v>
      </c>
      <c r="HI78">
        <f>IFERROR(__xludf.DUMMYFUNCTION("""COMPUTED_VALUE"""),1.0)</f>
        <v>1</v>
      </c>
      <c r="HJ78">
        <f>IFERROR(__xludf.DUMMYFUNCTION("""COMPUTED_VALUE"""),1.0)</f>
        <v>1</v>
      </c>
      <c r="HK78">
        <f>IFERROR(__xludf.DUMMYFUNCTION("""COMPUTED_VALUE"""),1.0)</f>
        <v>1</v>
      </c>
      <c r="HL78">
        <f>IFERROR(__xludf.DUMMYFUNCTION("""COMPUTED_VALUE"""),1.0)</f>
        <v>1</v>
      </c>
      <c r="HM78">
        <f>IFERROR(__xludf.DUMMYFUNCTION("""COMPUTED_VALUE"""),1.0)</f>
        <v>1</v>
      </c>
      <c r="HN78">
        <f>IFERROR(__xludf.DUMMYFUNCTION("""COMPUTED_VALUE"""),1.0)</f>
        <v>1</v>
      </c>
      <c r="HO78">
        <f>IFERROR(__xludf.DUMMYFUNCTION("""COMPUTED_VALUE"""),1.0)</f>
        <v>1</v>
      </c>
      <c r="HP78">
        <f>IFERROR(__xludf.DUMMYFUNCTION("""COMPUTED_VALUE"""),1.0)</f>
        <v>1</v>
      </c>
      <c r="HQ78">
        <f>IFERROR(__xludf.DUMMYFUNCTION("""COMPUTED_VALUE"""),1.0)</f>
        <v>1</v>
      </c>
      <c r="HR78">
        <f>IFERROR(__xludf.DUMMYFUNCTION("""COMPUTED_VALUE"""),1.0)</f>
        <v>1</v>
      </c>
      <c r="HS78">
        <f>IFERROR(__xludf.DUMMYFUNCTION("""COMPUTED_VALUE"""),1.0)</f>
        <v>1</v>
      </c>
      <c r="HT78">
        <f>IFERROR(__xludf.DUMMYFUNCTION("""COMPUTED_VALUE"""),1.0)</f>
        <v>1</v>
      </c>
      <c r="HU78">
        <f>IFERROR(__xludf.DUMMYFUNCTION("""COMPUTED_VALUE"""),1.0)</f>
        <v>1</v>
      </c>
      <c r="HV78">
        <f>IFERROR(__xludf.DUMMYFUNCTION("""COMPUTED_VALUE"""),1.0)</f>
        <v>1</v>
      </c>
      <c r="HW78">
        <f>IFERROR(__xludf.DUMMYFUNCTION("""COMPUTED_VALUE"""),1.0)</f>
        <v>1</v>
      </c>
      <c r="HX78">
        <f>IFERROR(__xludf.DUMMYFUNCTION("""COMPUTED_VALUE"""),1.0)</f>
        <v>1</v>
      </c>
      <c r="HY78">
        <f>IFERROR(__xludf.DUMMYFUNCTION("""COMPUTED_VALUE"""),1.0)</f>
        <v>1</v>
      </c>
      <c r="HZ78">
        <f>IFERROR(__xludf.DUMMYFUNCTION("""COMPUTED_VALUE"""),1.0)</f>
        <v>1</v>
      </c>
      <c r="IA78">
        <f>IFERROR(__xludf.DUMMYFUNCTION("""COMPUTED_VALUE"""),1.0)</f>
        <v>1</v>
      </c>
      <c r="IB78">
        <f>IFERROR(__xludf.DUMMYFUNCTION("""COMPUTED_VALUE"""),1.0)</f>
        <v>1</v>
      </c>
      <c r="IC78">
        <f>IFERROR(__xludf.DUMMYFUNCTION("""COMPUTED_VALUE"""),1.0)</f>
        <v>1</v>
      </c>
      <c r="ID78">
        <f>IFERROR(__xludf.DUMMYFUNCTION("""COMPUTED_VALUE"""),1.0)</f>
        <v>1</v>
      </c>
      <c r="IE78">
        <f>IFERROR(__xludf.DUMMYFUNCTION("""COMPUTED_VALUE"""),1.0)</f>
        <v>1</v>
      </c>
      <c r="IF78">
        <f>IFERROR(__xludf.DUMMYFUNCTION("""COMPUTED_VALUE"""),1.0)</f>
        <v>1</v>
      </c>
      <c r="IG78">
        <f>IFERROR(__xludf.DUMMYFUNCTION("""COMPUTED_VALUE"""),1.0)</f>
        <v>1</v>
      </c>
      <c r="IH78">
        <f>IFERROR(__xludf.DUMMYFUNCTION("""COMPUTED_VALUE"""),1.0)</f>
        <v>1</v>
      </c>
      <c r="II78">
        <f>IFERROR(__xludf.DUMMYFUNCTION("""COMPUTED_VALUE"""),1.0)</f>
        <v>1</v>
      </c>
      <c r="IJ78">
        <f>IFERROR(__xludf.DUMMYFUNCTION("""COMPUTED_VALUE"""),1.0)</f>
        <v>1</v>
      </c>
      <c r="IK78" t="str">
        <f>IFERROR(__xludf.DUMMYFUNCTION("""COMPUTED_VALUE"""),"x")</f>
        <v>x</v>
      </c>
      <c r="IL78">
        <f>IFERROR(__xludf.DUMMYFUNCTION("""COMPUTED_VALUE"""),0.0)</f>
        <v>0</v>
      </c>
      <c r="IM78">
        <f>IFERROR(__xludf.DUMMYFUNCTION("""COMPUTED_VALUE"""),0.0)</f>
        <v>0</v>
      </c>
      <c r="IN78">
        <f>IFERROR(__xludf.DUMMYFUNCTION("""COMPUTED_VALUE"""),0.0)</f>
        <v>0</v>
      </c>
      <c r="IO78">
        <f>IFERROR(__xludf.DUMMYFUNCTION("""COMPUTED_VALUE"""),0.0)</f>
        <v>0</v>
      </c>
      <c r="IP78">
        <f>IFERROR(__xludf.DUMMYFUNCTION("""COMPUTED_VALUE"""),0.0)</f>
        <v>0</v>
      </c>
      <c r="IQ78">
        <f>IFERROR(__xludf.DUMMYFUNCTION("""COMPUTED_VALUE"""),0.0)</f>
        <v>0</v>
      </c>
      <c r="IR78">
        <f>IFERROR(__xludf.DUMMYFUNCTION("""COMPUTED_VALUE"""),0.0)</f>
        <v>0</v>
      </c>
      <c r="IS78">
        <f>IFERROR(__xludf.DUMMYFUNCTION("""COMPUTED_VALUE"""),0.0)</f>
        <v>0</v>
      </c>
      <c r="IT78">
        <f>IFERROR(__xludf.DUMMYFUNCTION("""COMPUTED_VALUE"""),0.0)</f>
        <v>0</v>
      </c>
      <c r="IU78">
        <f>IFERROR(__xludf.DUMMYFUNCTION("""COMPUTED_VALUE"""),0.0)</f>
        <v>0</v>
      </c>
      <c r="IV78">
        <f>IFERROR(__xludf.DUMMYFUNCTION("""COMPUTED_VALUE"""),0.0)</f>
        <v>0</v>
      </c>
      <c r="IW78">
        <f>IFERROR(__xludf.DUMMYFUNCTION("""COMPUTED_VALUE"""),0.0)</f>
        <v>0</v>
      </c>
      <c r="IX78">
        <f>IFERROR(__xludf.DUMMYFUNCTION("""COMPUTED_VALUE"""),0.0)</f>
        <v>0</v>
      </c>
      <c r="IY78">
        <f>IFERROR(__xludf.DUMMYFUNCTION("""COMPUTED_VALUE"""),0.0)</f>
        <v>0</v>
      </c>
      <c r="IZ78">
        <f>IFERROR(__xludf.DUMMYFUNCTION("""COMPUTED_VALUE"""),0.0)</f>
        <v>0</v>
      </c>
      <c r="JA78">
        <f>IFERROR(__xludf.DUMMYFUNCTION("""COMPUTED_VALUE"""),0.0)</f>
        <v>0</v>
      </c>
      <c r="JB78">
        <f>IFERROR(__xludf.DUMMYFUNCTION("""COMPUTED_VALUE"""),0.0)</f>
        <v>0</v>
      </c>
      <c r="JC78">
        <f>IFERROR(__xludf.DUMMYFUNCTION("""COMPUTED_VALUE"""),0.0)</f>
        <v>0</v>
      </c>
      <c r="JD78">
        <f>IFERROR(__xludf.DUMMYFUNCTION("""COMPUTED_VALUE"""),0.0)</f>
        <v>0</v>
      </c>
      <c r="JE78">
        <f>IFERROR(__xludf.DUMMYFUNCTION("""COMPUTED_VALUE"""),0.0)</f>
        <v>0</v>
      </c>
      <c r="JF78">
        <f>IFERROR(__xludf.DUMMYFUNCTION("""COMPUTED_VALUE"""),0.0)</f>
        <v>0</v>
      </c>
      <c r="JG78">
        <f>IFERROR(__xludf.DUMMYFUNCTION("""COMPUTED_VALUE"""),0.0)</f>
        <v>0</v>
      </c>
      <c r="JH78">
        <f>IFERROR(__xludf.DUMMYFUNCTION("""COMPUTED_VALUE"""),0.0)</f>
        <v>0</v>
      </c>
      <c r="JI78">
        <f>IFERROR(__xludf.DUMMYFUNCTION("""COMPUTED_VALUE"""),0.0)</f>
        <v>0</v>
      </c>
      <c r="JJ78">
        <f>IFERROR(__xludf.DUMMYFUNCTION("""COMPUTED_VALUE"""),0.0)</f>
        <v>0</v>
      </c>
      <c r="JK78">
        <f>IFERROR(__xludf.DUMMYFUNCTION("""COMPUTED_VALUE"""),0.0)</f>
        <v>0</v>
      </c>
      <c r="JL78">
        <f>IFERROR(__xludf.DUMMYFUNCTION("""COMPUTED_VALUE"""),0.0)</f>
        <v>0</v>
      </c>
      <c r="JM78">
        <f>IFERROR(__xludf.DUMMYFUNCTION("""COMPUTED_VALUE"""),0.0)</f>
        <v>0</v>
      </c>
      <c r="JN78">
        <f>IFERROR(__xludf.DUMMYFUNCTION("""COMPUTED_VALUE"""),0.0)</f>
        <v>0</v>
      </c>
      <c r="JO78">
        <f>IFERROR(__xludf.DUMMYFUNCTION("""COMPUTED_VALUE"""),0.0)</f>
        <v>0</v>
      </c>
      <c r="JP78">
        <f>IFERROR(__xludf.DUMMYFUNCTION("""COMPUTED_VALUE"""),0.0)</f>
        <v>0</v>
      </c>
      <c r="JQ78">
        <f>IFERROR(__xludf.DUMMYFUNCTION("""COMPUTED_VALUE"""),0.0)</f>
        <v>0</v>
      </c>
      <c r="JR78">
        <f>IFERROR(__xludf.DUMMYFUNCTION("""COMPUTED_VALUE"""),0.0)</f>
        <v>0</v>
      </c>
      <c r="JS78" t="str">
        <f>IFERROR(__xludf.DUMMYFUNCTION("""COMPUTED_VALUE"""),"x")</f>
        <v>x</v>
      </c>
      <c r="JT78">
        <f>IFERROR(__xludf.DUMMYFUNCTION("""COMPUTED_VALUE"""),0.0)</f>
        <v>0</v>
      </c>
      <c r="JU78">
        <f>IFERROR(__xludf.DUMMYFUNCTION("""COMPUTED_VALUE"""),1.0)</f>
        <v>1</v>
      </c>
      <c r="JV78">
        <f>IFERROR(__xludf.DUMMYFUNCTION("""COMPUTED_VALUE"""),0.0)</f>
        <v>0</v>
      </c>
      <c r="JW78">
        <f>IFERROR(__xludf.DUMMYFUNCTION("""COMPUTED_VALUE"""),0.0)</f>
        <v>0</v>
      </c>
      <c r="JX78">
        <f>IFERROR(__xludf.DUMMYFUNCTION("""COMPUTED_VALUE"""),0.0)</f>
        <v>0</v>
      </c>
      <c r="JY78">
        <f>IFERROR(__xludf.DUMMYFUNCTION("""COMPUTED_VALUE"""),0.0)</f>
        <v>0</v>
      </c>
      <c r="JZ78">
        <f>IFERROR(__xludf.DUMMYFUNCTION("""COMPUTED_VALUE"""),0.0)</f>
        <v>0</v>
      </c>
      <c r="KA78">
        <f>IFERROR(__xludf.DUMMYFUNCTION("""COMPUTED_VALUE"""),0.0)</f>
        <v>0</v>
      </c>
      <c r="KB78">
        <f>IFERROR(__xludf.DUMMYFUNCTION("""COMPUTED_VALUE"""),0.0)</f>
        <v>0</v>
      </c>
      <c r="KC78">
        <f>IFERROR(__xludf.DUMMYFUNCTION("""COMPUTED_VALUE"""),0.0)</f>
        <v>0</v>
      </c>
      <c r="KD78">
        <f>IFERROR(__xludf.DUMMYFUNCTION("""COMPUTED_VALUE"""),0.0)</f>
        <v>0</v>
      </c>
      <c r="KE78">
        <f>IFERROR(__xludf.DUMMYFUNCTION("""COMPUTED_VALUE"""),0.0)</f>
        <v>0</v>
      </c>
      <c r="KF78">
        <f>IFERROR(__xludf.DUMMYFUNCTION("""COMPUTED_VALUE"""),0.0)</f>
        <v>0</v>
      </c>
      <c r="KG78">
        <f>IFERROR(__xludf.DUMMYFUNCTION("""COMPUTED_VALUE"""),0.0)</f>
        <v>0</v>
      </c>
      <c r="KH78">
        <f>IFERROR(__xludf.DUMMYFUNCTION("""COMPUTED_VALUE"""),0.0)</f>
        <v>0</v>
      </c>
      <c r="KI78">
        <f>IFERROR(__xludf.DUMMYFUNCTION("""COMPUTED_VALUE"""),0.0)</f>
        <v>0</v>
      </c>
      <c r="KJ78">
        <f>IFERROR(__xludf.DUMMYFUNCTION("""COMPUTED_VALUE"""),0.0)</f>
        <v>0</v>
      </c>
      <c r="KK78">
        <f>IFERROR(__xludf.DUMMYFUNCTION("""COMPUTED_VALUE"""),0.0)</f>
        <v>0</v>
      </c>
      <c r="KL78">
        <f>IFERROR(__xludf.DUMMYFUNCTION("""COMPUTED_VALUE"""),0.0)</f>
        <v>0</v>
      </c>
      <c r="KM78">
        <f>IFERROR(__xludf.DUMMYFUNCTION("""COMPUTED_VALUE"""),0.0)</f>
        <v>0</v>
      </c>
      <c r="KN78">
        <f>IFERROR(__xludf.DUMMYFUNCTION("""COMPUTED_VALUE"""),0.0)</f>
        <v>0</v>
      </c>
      <c r="KO78">
        <f>IFERROR(__xludf.DUMMYFUNCTION("""COMPUTED_VALUE"""),0.0)</f>
        <v>0</v>
      </c>
      <c r="KP78">
        <f>IFERROR(__xludf.DUMMYFUNCTION("""COMPUTED_VALUE"""),0.0)</f>
        <v>0</v>
      </c>
      <c r="KQ78">
        <f>IFERROR(__xludf.DUMMYFUNCTION("""COMPUTED_VALUE"""),0.0)</f>
        <v>0</v>
      </c>
      <c r="KR78">
        <f>IFERROR(__xludf.DUMMYFUNCTION("""COMPUTED_VALUE"""),0.0)</f>
        <v>0</v>
      </c>
      <c r="KS78">
        <f>IFERROR(__xludf.DUMMYFUNCTION("""COMPUTED_VALUE"""),0.0)</f>
        <v>0</v>
      </c>
      <c r="KT78">
        <f>IFERROR(__xludf.DUMMYFUNCTION("""COMPUTED_VALUE"""),0.0)</f>
        <v>0</v>
      </c>
      <c r="KU78">
        <f>IFERROR(__xludf.DUMMYFUNCTION("""COMPUTED_VALUE"""),0.0)</f>
        <v>0</v>
      </c>
      <c r="KV78">
        <f>IFERROR(__xludf.DUMMYFUNCTION("""COMPUTED_VALUE"""),0.0)</f>
        <v>0</v>
      </c>
      <c r="KW78">
        <f>IFERROR(__xludf.DUMMYFUNCTION("""COMPUTED_VALUE"""),0.0)</f>
        <v>0</v>
      </c>
      <c r="KX78">
        <f>IFERROR(__xludf.DUMMYFUNCTION("""COMPUTED_VALUE"""),0.0)</f>
        <v>0</v>
      </c>
      <c r="KY78">
        <f>IFERROR(__xludf.DUMMYFUNCTION("""COMPUTED_VALUE"""),0.0)</f>
        <v>0</v>
      </c>
      <c r="KZ78" t="str">
        <f>IFERROR(__xludf.DUMMYFUNCTION("""COMPUTED_VALUE"""),"x")</f>
        <v>x</v>
      </c>
      <c r="LA78">
        <f>IFERROR(__xludf.DUMMYFUNCTION("""COMPUTED_VALUE"""),0.0)</f>
        <v>0</v>
      </c>
      <c r="LB78">
        <f>IFERROR(__xludf.DUMMYFUNCTION("""COMPUTED_VALUE"""),0.0)</f>
        <v>0</v>
      </c>
      <c r="LC78">
        <f>IFERROR(__xludf.DUMMYFUNCTION("""COMPUTED_VALUE"""),0.0)</f>
        <v>0</v>
      </c>
      <c r="LD78">
        <f>IFERROR(__xludf.DUMMYFUNCTION("""COMPUTED_VALUE"""),0.0)</f>
        <v>0</v>
      </c>
      <c r="LE78">
        <f>IFERROR(__xludf.DUMMYFUNCTION("""COMPUTED_VALUE"""),0.0)</f>
        <v>0</v>
      </c>
      <c r="LF78">
        <f>IFERROR(__xludf.DUMMYFUNCTION("""COMPUTED_VALUE"""),0.0)</f>
        <v>0</v>
      </c>
      <c r="LG78">
        <f>IFERROR(__xludf.DUMMYFUNCTION("""COMPUTED_VALUE"""),0.0)</f>
        <v>0</v>
      </c>
      <c r="LH78">
        <f>IFERROR(__xludf.DUMMYFUNCTION("""COMPUTED_VALUE"""),0.0)</f>
        <v>0</v>
      </c>
      <c r="LI78">
        <f>IFERROR(__xludf.DUMMYFUNCTION("""COMPUTED_VALUE"""),0.0)</f>
        <v>0</v>
      </c>
      <c r="LJ78">
        <f>IFERROR(__xludf.DUMMYFUNCTION("""COMPUTED_VALUE"""),0.0)</f>
        <v>0</v>
      </c>
      <c r="LK78">
        <f>IFERROR(__xludf.DUMMYFUNCTION("""COMPUTED_VALUE"""),0.0)</f>
        <v>0</v>
      </c>
      <c r="LL78">
        <f>IFERROR(__xludf.DUMMYFUNCTION("""COMPUTED_VALUE"""),0.0)</f>
        <v>0</v>
      </c>
      <c r="LM78">
        <f>IFERROR(__xludf.DUMMYFUNCTION("""COMPUTED_VALUE"""),0.0)</f>
        <v>0</v>
      </c>
      <c r="LN78">
        <f>IFERROR(__xludf.DUMMYFUNCTION("""COMPUTED_VALUE"""),0.0)</f>
        <v>0</v>
      </c>
      <c r="LO78">
        <f>IFERROR(__xludf.DUMMYFUNCTION("""COMPUTED_VALUE"""),0.0)</f>
        <v>0</v>
      </c>
      <c r="LP78">
        <f>IFERROR(__xludf.DUMMYFUNCTION("""COMPUTED_VALUE"""),0.0)</f>
        <v>0</v>
      </c>
      <c r="LQ78" t="str">
        <f>IFERROR(__xludf.DUMMYFUNCTION("""COMPUTED_VALUE"""),"x")</f>
        <v>x</v>
      </c>
      <c r="LR78">
        <f>IFERROR(__xludf.DUMMYFUNCTION("""COMPUTED_VALUE"""),0.0)</f>
        <v>0</v>
      </c>
      <c r="LS78">
        <f>IFERROR(__xludf.DUMMYFUNCTION("""COMPUTED_VALUE"""),0.0)</f>
        <v>0</v>
      </c>
      <c r="LT78">
        <f>IFERROR(__xludf.DUMMYFUNCTION("""COMPUTED_VALUE"""),0.0)</f>
        <v>0</v>
      </c>
      <c r="LU78">
        <f>IFERROR(__xludf.DUMMYFUNCTION("""COMPUTED_VALUE"""),0.0)</f>
        <v>0</v>
      </c>
      <c r="LV78">
        <f>IFERROR(__xludf.DUMMYFUNCTION("""COMPUTED_VALUE"""),0.0)</f>
        <v>0</v>
      </c>
      <c r="LW78">
        <f>IFERROR(__xludf.DUMMYFUNCTION("""COMPUTED_VALUE"""),0.0)</f>
        <v>0</v>
      </c>
      <c r="LX78">
        <f>IFERROR(__xludf.DUMMYFUNCTION("""COMPUTED_VALUE"""),0.0)</f>
        <v>0</v>
      </c>
      <c r="LY78">
        <f>IFERROR(__xludf.DUMMYFUNCTION("""COMPUTED_VALUE"""),0.0)</f>
        <v>0</v>
      </c>
      <c r="LZ78">
        <f>IFERROR(__xludf.DUMMYFUNCTION("""COMPUTED_VALUE"""),0.0)</f>
        <v>0</v>
      </c>
      <c r="MA78">
        <f>IFERROR(__xludf.DUMMYFUNCTION("""COMPUTED_VALUE"""),0.0)</f>
        <v>0</v>
      </c>
      <c r="MB78">
        <f>IFERROR(__xludf.DUMMYFUNCTION("""COMPUTED_VALUE"""),0.0)</f>
        <v>0</v>
      </c>
      <c r="MC78">
        <f>IFERROR(__xludf.DUMMYFUNCTION("""COMPUTED_VALUE"""),0.0)</f>
        <v>0</v>
      </c>
      <c r="MD78">
        <f>IFERROR(__xludf.DUMMYFUNCTION("""COMPUTED_VALUE"""),0.0)</f>
        <v>0</v>
      </c>
      <c r="ME78">
        <f>IFERROR(__xludf.DUMMYFUNCTION("""COMPUTED_VALUE"""),0.0)</f>
        <v>0</v>
      </c>
      <c r="MF78">
        <f>IFERROR(__xludf.DUMMYFUNCTION("""COMPUTED_VALUE"""),0.0)</f>
        <v>0</v>
      </c>
      <c r="MG78">
        <f>IFERROR(__xludf.DUMMYFUNCTION("""COMPUTED_VALUE"""),0.0)</f>
        <v>0</v>
      </c>
      <c r="MH78">
        <f>IFERROR(__xludf.DUMMYFUNCTION("""COMPUTED_VALUE"""),0.0)</f>
        <v>0</v>
      </c>
      <c r="MI78">
        <f>IFERROR(__xludf.DUMMYFUNCTION("""COMPUTED_VALUE"""),0.0)</f>
        <v>0</v>
      </c>
      <c r="MJ78">
        <f>IFERROR(__xludf.DUMMYFUNCTION("""COMPUTED_VALUE"""),0.0)</f>
        <v>0</v>
      </c>
      <c r="MK78">
        <f>IFERROR(__xludf.DUMMYFUNCTION("""COMPUTED_VALUE"""),0.0)</f>
        <v>0</v>
      </c>
      <c r="ML78">
        <f>IFERROR(__xludf.DUMMYFUNCTION("""COMPUTED_VALUE"""),0.0)</f>
        <v>0</v>
      </c>
      <c r="MM78">
        <f>IFERROR(__xludf.DUMMYFUNCTION("""COMPUTED_VALUE"""),0.0)</f>
        <v>0</v>
      </c>
      <c r="MN78">
        <f>IFERROR(__xludf.DUMMYFUNCTION("""COMPUTED_VALUE"""),0.0)</f>
        <v>0</v>
      </c>
      <c r="MO78">
        <f>IFERROR(__xludf.DUMMYFUNCTION("""COMPUTED_VALUE"""),0.0)</f>
        <v>0</v>
      </c>
      <c r="MP78">
        <f>IFERROR(__xludf.DUMMYFUNCTION("""COMPUTED_VALUE"""),0.0)</f>
        <v>0</v>
      </c>
      <c r="MQ78">
        <f>IFERROR(__xludf.DUMMYFUNCTION("""COMPUTED_VALUE"""),0.0)</f>
        <v>0</v>
      </c>
      <c r="MR78">
        <f>IFERROR(__xludf.DUMMYFUNCTION("""COMPUTED_VALUE"""),0.0)</f>
        <v>0</v>
      </c>
      <c r="MS78">
        <f>IFERROR(__xludf.DUMMYFUNCTION("""COMPUTED_VALUE"""),0.0)</f>
        <v>0</v>
      </c>
      <c r="MT78" t="str">
        <f>IFERROR(__xludf.DUMMYFUNCTION("""COMPUTED_VALUE"""),"x")</f>
        <v>x</v>
      </c>
      <c r="MU78">
        <f>IFERROR(__xludf.DUMMYFUNCTION("""COMPUTED_VALUE"""),0.0)</f>
        <v>0</v>
      </c>
      <c r="MV78">
        <f>IFERROR(__xludf.DUMMYFUNCTION("""COMPUTED_VALUE"""),0.0)</f>
        <v>0</v>
      </c>
      <c r="MW78">
        <f>IFERROR(__xludf.DUMMYFUNCTION("""COMPUTED_VALUE"""),0.0)</f>
        <v>0</v>
      </c>
      <c r="MX78">
        <f>IFERROR(__xludf.DUMMYFUNCTION("""COMPUTED_VALUE"""),0.0)</f>
        <v>0</v>
      </c>
      <c r="MY78">
        <f>IFERROR(__xludf.DUMMYFUNCTION("""COMPUTED_VALUE"""),0.0)</f>
        <v>0</v>
      </c>
      <c r="MZ78">
        <f>IFERROR(__xludf.DUMMYFUNCTION("""COMPUTED_VALUE"""),0.0)</f>
        <v>0</v>
      </c>
      <c r="NA78">
        <f>IFERROR(__xludf.DUMMYFUNCTION("""COMPUTED_VALUE"""),0.0)</f>
        <v>0</v>
      </c>
      <c r="NB78">
        <f>IFERROR(__xludf.DUMMYFUNCTION("""COMPUTED_VALUE"""),0.0)</f>
        <v>0</v>
      </c>
      <c r="NC78">
        <f>IFERROR(__xludf.DUMMYFUNCTION("""COMPUTED_VALUE"""),0.0)</f>
        <v>0</v>
      </c>
      <c r="ND78">
        <f>IFERROR(__xludf.DUMMYFUNCTION("""COMPUTED_VALUE"""),0.0)</f>
        <v>0</v>
      </c>
      <c r="NE78">
        <f>IFERROR(__xludf.DUMMYFUNCTION("""COMPUTED_VALUE"""),0.0)</f>
        <v>0</v>
      </c>
      <c r="NF78">
        <f>IFERROR(__xludf.DUMMYFUNCTION("""COMPUTED_VALUE"""),0.0)</f>
        <v>0</v>
      </c>
      <c r="NG78">
        <f>IFERROR(__xludf.DUMMYFUNCTION("""COMPUTED_VALUE"""),0.0)</f>
        <v>0</v>
      </c>
      <c r="NH78">
        <f>IFERROR(__xludf.DUMMYFUNCTION("""COMPUTED_VALUE"""),0.0)</f>
        <v>0</v>
      </c>
      <c r="NI78">
        <f>IFERROR(__xludf.DUMMYFUNCTION("""COMPUTED_VALUE"""),0.0)</f>
        <v>0</v>
      </c>
      <c r="NJ78">
        <f>IFERROR(__xludf.DUMMYFUNCTION("""COMPUTED_VALUE"""),0.0)</f>
        <v>0</v>
      </c>
      <c r="NK78">
        <f>IFERROR(__xludf.DUMMYFUNCTION("""COMPUTED_VALUE"""),0.0)</f>
        <v>0</v>
      </c>
      <c r="NL78">
        <f>IFERROR(__xludf.DUMMYFUNCTION("""COMPUTED_VALUE"""),0.0)</f>
        <v>0</v>
      </c>
      <c r="NM78">
        <f>IFERROR(__xludf.DUMMYFUNCTION("""COMPUTED_VALUE"""),0.0)</f>
        <v>0</v>
      </c>
      <c r="NN78">
        <f>IFERROR(__xludf.DUMMYFUNCTION("""COMPUTED_VALUE"""),0.0)</f>
        <v>0</v>
      </c>
      <c r="NO78">
        <f>IFERROR(__xludf.DUMMYFUNCTION("""COMPUTED_VALUE"""),0.0)</f>
        <v>0</v>
      </c>
      <c r="NP78">
        <f>IFERROR(__xludf.DUMMYFUNCTION("""COMPUTED_VALUE"""),0.0)</f>
        <v>0</v>
      </c>
      <c r="NQ78">
        <f>IFERROR(__xludf.DUMMYFUNCTION("""COMPUTED_VALUE"""),0.0)</f>
        <v>0</v>
      </c>
      <c r="NR78">
        <f>IFERROR(__xludf.DUMMYFUNCTION("""COMPUTED_VALUE"""),0.0)</f>
        <v>0</v>
      </c>
    </row>
    <row r="79" ht="15.75" customHeight="1">
      <c r="A79">
        <f>IFERROR(__xludf.DUMMYFUNCTION("""COMPUTED_VALUE"""),78.0)</f>
        <v>78</v>
      </c>
      <c r="B79" t="str">
        <f>IFERROR(__xludf.DUMMYFUNCTION("""COMPUTED_VALUE"""),"Zlatnogrivasti")</f>
        <v>Zlatnogrivasti</v>
      </c>
      <c r="C79" t="str">
        <f>IFERROR(__xludf.DUMMYFUNCTION("""COMPUTED_VALUE"""),"Ђорђе")</f>
        <v>Ђорђе</v>
      </c>
      <c r="D79" t="str">
        <f>IFERROR(__xludf.DUMMYFUNCTION("""COMPUTED_VALUE"""),"Стефановић")</f>
        <v>Стефановић</v>
      </c>
      <c r="E79">
        <f>IFERROR(__xludf.DUMMYFUNCTION("""COMPUTED_VALUE"""),100.0)</f>
        <v>100</v>
      </c>
      <c r="F79" t="str">
        <f>IFERROR(__xludf.DUMMYFUNCTION("""COMPUTED_VALUE"""),"ODOBREN")</f>
        <v>ODOBREN</v>
      </c>
      <c r="G79" t="str">
        <f>IFERROR(__xludf.DUMMYFUNCTION("""COMPUTED_VALUE"""),"Stari grad")</f>
        <v>Stari grad</v>
      </c>
      <c r="H79" t="str">
        <f>IFERROR(__xludf.DUMMYFUNCTION("""COMPUTED_VALUE"""),"Matematička gimnazija")</f>
        <v>Matematička gimnazija</v>
      </c>
      <c r="I79" t="str">
        <f>IFERROR(__xludf.DUMMYFUNCTION("""COMPUTED_VALUE"""),"IV")</f>
        <v>IV</v>
      </c>
      <c r="J79" t="str">
        <f>IFERROR(__xludf.DUMMYFUNCTION("""COMPUTED_VALUE"""),"A")</f>
        <v>A</v>
      </c>
      <c r="K79" t="str">
        <f>IFERROR(__xludf.DUMMYFUNCTION("""COMPUTED_VALUE"""),"Jelena Hadži-Purić")</f>
        <v>Jelena Hadži-Purić</v>
      </c>
      <c r="L79" t="str">
        <f>IFERROR(__xludf.DUMMYFUNCTION("""COMPUTED_VALUE"""),"x")</f>
        <v>x</v>
      </c>
      <c r="M79" t="str">
        <f>IFERROR(__xludf.DUMMYFUNCTION("""COMPUTED_VALUE"""),"-")</f>
        <v>-</v>
      </c>
      <c r="N79" t="str">
        <f>IFERROR(__xludf.DUMMYFUNCTION("""COMPUTED_VALUE"""),"-")</f>
        <v>-</v>
      </c>
      <c r="O79" t="str">
        <f>IFERROR(__xludf.DUMMYFUNCTION("""COMPUTED_VALUE"""),"-")</f>
        <v>-</v>
      </c>
      <c r="P79">
        <f>IFERROR(__xludf.DUMMYFUNCTION("""COMPUTED_VALUE"""),100.0)</f>
        <v>100</v>
      </c>
      <c r="Q79">
        <f>IFERROR(__xludf.DUMMYFUNCTION("""COMPUTED_VALUE"""),0.0)</f>
        <v>0</v>
      </c>
      <c r="R79" t="str">
        <f>IFERROR(__xludf.DUMMYFUNCTION("""COMPUTED_VALUE"""),"-")</f>
        <v>-</v>
      </c>
      <c r="S79" t="str">
        <f>IFERROR(__xludf.DUMMYFUNCTION("""COMPUTED_VALUE"""),"x")</f>
        <v>x</v>
      </c>
      <c r="T79" t="str">
        <f>IFERROR(__xludf.DUMMYFUNCTION("""COMPUTED_VALUE"""),"x")</f>
        <v>x</v>
      </c>
      <c r="U79" t="str">
        <f>IFERROR(__xludf.DUMMYFUNCTION("""COMPUTED_VALUE"""),"-")</f>
        <v>-</v>
      </c>
      <c r="V79" t="str">
        <f>IFERROR(__xludf.DUMMYFUNCTION("""COMPUTED_VALUE"""),"-")</f>
        <v>-</v>
      </c>
      <c r="W79" t="str">
        <f>IFERROR(__xludf.DUMMYFUNCTION("""COMPUTED_VALUE"""),"-")</f>
        <v>-</v>
      </c>
      <c r="X79" t="str">
        <f>IFERROR(__xludf.DUMMYFUNCTION("""COMPUTED_VALUE"""),"-")</f>
        <v>-</v>
      </c>
      <c r="Y79" t="str">
        <f>IFERROR(__xludf.DUMMYFUNCTION("""COMPUTED_VALUE"""),"-")</f>
        <v>-</v>
      </c>
      <c r="Z79" t="str">
        <f>IFERROR(__xludf.DUMMYFUNCTION("""COMPUTED_VALUE"""),"-")</f>
        <v>-</v>
      </c>
      <c r="AA79" t="str">
        <f>IFERROR(__xludf.DUMMYFUNCTION("""COMPUTED_VALUE"""),"-")</f>
        <v>-</v>
      </c>
      <c r="AB79" t="str">
        <f>IFERROR(__xludf.DUMMYFUNCTION("""COMPUTED_VALUE"""),"-")</f>
        <v>-</v>
      </c>
      <c r="AC79" t="str">
        <f>IFERROR(__xludf.DUMMYFUNCTION("""COMPUTED_VALUE"""),"-")</f>
        <v>-</v>
      </c>
      <c r="AD79" t="str">
        <f>IFERROR(__xludf.DUMMYFUNCTION("""COMPUTED_VALUE"""),"-")</f>
        <v>-</v>
      </c>
      <c r="AE79" t="str">
        <f>IFERROR(__xludf.DUMMYFUNCTION("""COMPUTED_VALUE"""),"-")</f>
        <v>-</v>
      </c>
      <c r="AF79" t="str">
        <f>IFERROR(__xludf.DUMMYFUNCTION("""COMPUTED_VALUE"""),"-")</f>
        <v>-</v>
      </c>
      <c r="AG79" t="str">
        <f>IFERROR(__xludf.DUMMYFUNCTION("""COMPUTED_VALUE"""),"-")</f>
        <v>-</v>
      </c>
      <c r="AH79" t="str">
        <f>IFERROR(__xludf.DUMMYFUNCTION("""COMPUTED_VALUE"""),"-")</f>
        <v>-</v>
      </c>
      <c r="AI79" t="str">
        <f>IFERROR(__xludf.DUMMYFUNCTION("""COMPUTED_VALUE"""),"-")</f>
        <v>-</v>
      </c>
      <c r="AJ79" t="str">
        <f>IFERROR(__xludf.DUMMYFUNCTION("""COMPUTED_VALUE"""),"-")</f>
        <v>-</v>
      </c>
      <c r="AK79" t="str">
        <f>IFERROR(__xludf.DUMMYFUNCTION("""COMPUTED_VALUE"""),"-")</f>
        <v>-</v>
      </c>
      <c r="AL79" t="str">
        <f>IFERROR(__xludf.DUMMYFUNCTION("""COMPUTED_VALUE"""),"-")</f>
        <v>-</v>
      </c>
      <c r="AM79" t="str">
        <f>IFERROR(__xludf.DUMMYFUNCTION("""COMPUTED_VALUE"""),"-")</f>
        <v>-</v>
      </c>
      <c r="AN79" t="str">
        <f>IFERROR(__xludf.DUMMYFUNCTION("""COMPUTED_VALUE"""),"-")</f>
        <v>-</v>
      </c>
      <c r="AO79" t="str">
        <f>IFERROR(__xludf.DUMMYFUNCTION("""COMPUTED_VALUE"""),"-")</f>
        <v>-</v>
      </c>
      <c r="AP79" t="str">
        <f>IFERROR(__xludf.DUMMYFUNCTION("""COMPUTED_VALUE"""),"-")</f>
        <v>-</v>
      </c>
      <c r="AQ79" t="str">
        <f>IFERROR(__xludf.DUMMYFUNCTION("""COMPUTED_VALUE"""),"-")</f>
        <v>-</v>
      </c>
      <c r="AR79" t="str">
        <f>IFERROR(__xludf.DUMMYFUNCTION("""COMPUTED_VALUE"""),"-")</f>
        <v>-</v>
      </c>
      <c r="AS79" t="str">
        <f>IFERROR(__xludf.DUMMYFUNCTION("""COMPUTED_VALUE"""),"-")</f>
        <v>-</v>
      </c>
      <c r="AT79" t="str">
        <f>IFERROR(__xludf.DUMMYFUNCTION("""COMPUTED_VALUE"""),"-")</f>
        <v>-</v>
      </c>
      <c r="AU79" t="str">
        <f>IFERROR(__xludf.DUMMYFUNCTION("""COMPUTED_VALUE"""),"-")</f>
        <v>-</v>
      </c>
      <c r="AV79" t="str">
        <f>IFERROR(__xludf.DUMMYFUNCTION("""COMPUTED_VALUE"""),"-")</f>
        <v>-</v>
      </c>
      <c r="AW79" t="str">
        <f>IFERROR(__xludf.DUMMYFUNCTION("""COMPUTED_VALUE"""),"-")</f>
        <v>-</v>
      </c>
      <c r="AX79" t="str">
        <f>IFERROR(__xludf.DUMMYFUNCTION("""COMPUTED_VALUE"""),"-")</f>
        <v>-</v>
      </c>
      <c r="AY79" t="str">
        <f>IFERROR(__xludf.DUMMYFUNCTION("""COMPUTED_VALUE"""),"-")</f>
        <v>-</v>
      </c>
      <c r="AZ79" t="str">
        <f>IFERROR(__xludf.DUMMYFUNCTION("""COMPUTED_VALUE"""),"-")</f>
        <v>-</v>
      </c>
      <c r="BA79" t="str">
        <f>IFERROR(__xludf.DUMMYFUNCTION("""COMPUTED_VALUE"""),"-")</f>
        <v>-</v>
      </c>
      <c r="BB79" t="str">
        <f>IFERROR(__xludf.DUMMYFUNCTION("""COMPUTED_VALUE"""),"-")</f>
        <v>-</v>
      </c>
      <c r="BC79" t="str">
        <f>IFERROR(__xludf.DUMMYFUNCTION("""COMPUTED_VALUE"""),"-")</f>
        <v>-</v>
      </c>
      <c r="BD79" t="str">
        <f>IFERROR(__xludf.DUMMYFUNCTION("""COMPUTED_VALUE"""),"-")</f>
        <v>-</v>
      </c>
      <c r="BE79" t="str">
        <f>IFERROR(__xludf.DUMMYFUNCTION("""COMPUTED_VALUE"""),"-")</f>
        <v>-</v>
      </c>
      <c r="BF79" t="str">
        <f>IFERROR(__xludf.DUMMYFUNCTION("""COMPUTED_VALUE"""),"-")</f>
        <v>-</v>
      </c>
      <c r="BG79" t="str">
        <f>IFERROR(__xludf.DUMMYFUNCTION("""COMPUTED_VALUE"""),"-")</f>
        <v>-</v>
      </c>
      <c r="BH79" t="str">
        <f>IFERROR(__xludf.DUMMYFUNCTION("""COMPUTED_VALUE"""),"-")</f>
        <v>-</v>
      </c>
      <c r="BI79" t="str">
        <f>IFERROR(__xludf.DUMMYFUNCTION("""COMPUTED_VALUE"""),"-")</f>
        <v>-</v>
      </c>
      <c r="BJ79" t="str">
        <f>IFERROR(__xludf.DUMMYFUNCTION("""COMPUTED_VALUE"""),"-")</f>
        <v>-</v>
      </c>
      <c r="BK79" t="str">
        <f>IFERROR(__xludf.DUMMYFUNCTION("""COMPUTED_VALUE"""),"x")</f>
        <v>x</v>
      </c>
      <c r="BL79" t="str">
        <f>IFERROR(__xludf.DUMMYFUNCTION("""COMPUTED_VALUE"""),"-")</f>
        <v>-</v>
      </c>
      <c r="BM79" t="str">
        <f>IFERROR(__xludf.DUMMYFUNCTION("""COMPUTED_VALUE"""),"-")</f>
        <v>-</v>
      </c>
      <c r="BN79" t="str">
        <f>IFERROR(__xludf.DUMMYFUNCTION("""COMPUTED_VALUE"""),"-")</f>
        <v>-</v>
      </c>
      <c r="BO79" t="str">
        <f>IFERROR(__xludf.DUMMYFUNCTION("""COMPUTED_VALUE"""),"-")</f>
        <v>-</v>
      </c>
      <c r="BP79" t="str">
        <f>IFERROR(__xludf.DUMMYFUNCTION("""COMPUTED_VALUE"""),"-")</f>
        <v>-</v>
      </c>
      <c r="BQ79" t="str">
        <f>IFERROR(__xludf.DUMMYFUNCTION("""COMPUTED_VALUE"""),"-")</f>
        <v>-</v>
      </c>
      <c r="BR79" t="str">
        <f>IFERROR(__xludf.DUMMYFUNCTION("""COMPUTED_VALUE"""),"-")</f>
        <v>-</v>
      </c>
      <c r="BS79" t="str">
        <f>IFERROR(__xludf.DUMMYFUNCTION("""COMPUTED_VALUE"""),"-")</f>
        <v>-</v>
      </c>
      <c r="BT79" t="str">
        <f>IFERROR(__xludf.DUMMYFUNCTION("""COMPUTED_VALUE"""),"-")</f>
        <v>-</v>
      </c>
      <c r="BU79" t="str">
        <f>IFERROR(__xludf.DUMMYFUNCTION("""COMPUTED_VALUE"""),"-")</f>
        <v>-</v>
      </c>
      <c r="BV79" t="str">
        <f>IFERROR(__xludf.DUMMYFUNCTION("""COMPUTED_VALUE"""),"-")</f>
        <v>-</v>
      </c>
      <c r="BW79" t="str">
        <f>IFERROR(__xludf.DUMMYFUNCTION("""COMPUTED_VALUE"""),"-")</f>
        <v>-</v>
      </c>
      <c r="BX79" t="str">
        <f>IFERROR(__xludf.DUMMYFUNCTION("""COMPUTED_VALUE"""),"-")</f>
        <v>-</v>
      </c>
      <c r="BY79" t="str">
        <f>IFERROR(__xludf.DUMMYFUNCTION("""COMPUTED_VALUE"""),"-")</f>
        <v>-</v>
      </c>
      <c r="BZ79" t="str">
        <f>IFERROR(__xludf.DUMMYFUNCTION("""COMPUTED_VALUE"""),"-")</f>
        <v>-</v>
      </c>
      <c r="CA79" t="str">
        <f>IFERROR(__xludf.DUMMYFUNCTION("""COMPUTED_VALUE"""),"-")</f>
        <v>-</v>
      </c>
      <c r="CB79" t="str">
        <f>IFERROR(__xludf.DUMMYFUNCTION("""COMPUTED_VALUE"""),"-")</f>
        <v>-</v>
      </c>
      <c r="CC79" t="str">
        <f>IFERROR(__xludf.DUMMYFUNCTION("""COMPUTED_VALUE"""),"-")</f>
        <v>-</v>
      </c>
      <c r="CD79" t="str">
        <f>IFERROR(__xludf.DUMMYFUNCTION("""COMPUTED_VALUE"""),"-")</f>
        <v>-</v>
      </c>
      <c r="CE79" t="str">
        <f>IFERROR(__xludf.DUMMYFUNCTION("""COMPUTED_VALUE"""),"-")</f>
        <v>-</v>
      </c>
      <c r="CF79" t="str">
        <f>IFERROR(__xludf.DUMMYFUNCTION("""COMPUTED_VALUE"""),"-")</f>
        <v>-</v>
      </c>
      <c r="CG79" t="str">
        <f>IFERROR(__xludf.DUMMYFUNCTION("""COMPUTED_VALUE"""),"-")</f>
        <v>-</v>
      </c>
      <c r="CH79" t="str">
        <f>IFERROR(__xludf.DUMMYFUNCTION("""COMPUTED_VALUE"""),"-")</f>
        <v>-</v>
      </c>
      <c r="CI79" t="str">
        <f>IFERROR(__xludf.DUMMYFUNCTION("""COMPUTED_VALUE"""),"-")</f>
        <v>-</v>
      </c>
      <c r="CJ79" t="str">
        <f>IFERROR(__xludf.DUMMYFUNCTION("""COMPUTED_VALUE"""),"-")</f>
        <v>-</v>
      </c>
      <c r="CK79" t="str">
        <f>IFERROR(__xludf.DUMMYFUNCTION("""COMPUTED_VALUE"""),"-")</f>
        <v>-</v>
      </c>
      <c r="CL79" t="str">
        <f>IFERROR(__xludf.DUMMYFUNCTION("""COMPUTED_VALUE"""),"-")</f>
        <v>-</v>
      </c>
      <c r="CM79" t="str">
        <f>IFERROR(__xludf.DUMMYFUNCTION("""COMPUTED_VALUE"""),"-")</f>
        <v>-</v>
      </c>
      <c r="CN79" t="str">
        <f>IFERROR(__xludf.DUMMYFUNCTION("""COMPUTED_VALUE"""),"-")</f>
        <v>-</v>
      </c>
      <c r="CO79" t="str">
        <f>IFERROR(__xludf.DUMMYFUNCTION("""COMPUTED_VALUE"""),"-")</f>
        <v>-</v>
      </c>
      <c r="CP79" t="str">
        <f>IFERROR(__xludf.DUMMYFUNCTION("""COMPUTED_VALUE"""),"-")</f>
        <v>-</v>
      </c>
      <c r="CQ79" t="str">
        <f>IFERROR(__xludf.DUMMYFUNCTION("""COMPUTED_VALUE"""),"-")</f>
        <v>-</v>
      </c>
      <c r="CR79" t="str">
        <f>IFERROR(__xludf.DUMMYFUNCTION("""COMPUTED_VALUE"""),"-")</f>
        <v>-</v>
      </c>
      <c r="CS79" t="str">
        <f>IFERROR(__xludf.DUMMYFUNCTION("""COMPUTED_VALUE"""),"x")</f>
        <v>x</v>
      </c>
      <c r="CT79" t="str">
        <f>IFERROR(__xludf.DUMMYFUNCTION("""COMPUTED_VALUE"""),"-")</f>
        <v>-</v>
      </c>
      <c r="CU79" t="str">
        <f>IFERROR(__xludf.DUMMYFUNCTION("""COMPUTED_VALUE"""),"-")</f>
        <v>-</v>
      </c>
      <c r="CV79" t="str">
        <f>IFERROR(__xludf.DUMMYFUNCTION("""COMPUTED_VALUE"""),"-")</f>
        <v>-</v>
      </c>
      <c r="CW79" t="str">
        <f>IFERROR(__xludf.DUMMYFUNCTION("""COMPUTED_VALUE"""),"-")</f>
        <v>-</v>
      </c>
      <c r="CX79" t="str">
        <f>IFERROR(__xludf.DUMMYFUNCTION("""COMPUTED_VALUE"""),"-")</f>
        <v>-</v>
      </c>
      <c r="CY79" t="str">
        <f>IFERROR(__xludf.DUMMYFUNCTION("""COMPUTED_VALUE"""),"-")</f>
        <v>-</v>
      </c>
      <c r="CZ79" t="str">
        <f>IFERROR(__xludf.DUMMYFUNCTION("""COMPUTED_VALUE"""),"-")</f>
        <v>-</v>
      </c>
      <c r="DA79" t="str">
        <f>IFERROR(__xludf.DUMMYFUNCTION("""COMPUTED_VALUE"""),"-")</f>
        <v>-</v>
      </c>
      <c r="DB79" t="str">
        <f>IFERROR(__xludf.DUMMYFUNCTION("""COMPUTED_VALUE"""),"-")</f>
        <v>-</v>
      </c>
      <c r="DC79" t="str">
        <f>IFERROR(__xludf.DUMMYFUNCTION("""COMPUTED_VALUE"""),"-")</f>
        <v>-</v>
      </c>
      <c r="DD79" t="str">
        <f>IFERROR(__xludf.DUMMYFUNCTION("""COMPUTED_VALUE"""),"-")</f>
        <v>-</v>
      </c>
      <c r="DE79" t="str">
        <f>IFERROR(__xludf.DUMMYFUNCTION("""COMPUTED_VALUE"""),"-")</f>
        <v>-</v>
      </c>
      <c r="DF79" t="str">
        <f>IFERROR(__xludf.DUMMYFUNCTION("""COMPUTED_VALUE"""),"-")</f>
        <v>-</v>
      </c>
      <c r="DG79" t="str">
        <f>IFERROR(__xludf.DUMMYFUNCTION("""COMPUTED_VALUE"""),"-")</f>
        <v>-</v>
      </c>
      <c r="DH79" t="str">
        <f>IFERROR(__xludf.DUMMYFUNCTION("""COMPUTED_VALUE"""),"-")</f>
        <v>-</v>
      </c>
      <c r="DI79" t="str">
        <f>IFERROR(__xludf.DUMMYFUNCTION("""COMPUTED_VALUE"""),"-")</f>
        <v>-</v>
      </c>
      <c r="DJ79" t="str">
        <f>IFERROR(__xludf.DUMMYFUNCTION("""COMPUTED_VALUE"""),"-")</f>
        <v>-</v>
      </c>
      <c r="DK79" t="str">
        <f>IFERROR(__xludf.DUMMYFUNCTION("""COMPUTED_VALUE"""),"-")</f>
        <v>-</v>
      </c>
      <c r="DL79" t="str">
        <f>IFERROR(__xludf.DUMMYFUNCTION("""COMPUTED_VALUE"""),"-")</f>
        <v>-</v>
      </c>
      <c r="DM79" t="str">
        <f>IFERROR(__xludf.DUMMYFUNCTION("""COMPUTED_VALUE"""),"-")</f>
        <v>-</v>
      </c>
      <c r="DN79" t="str">
        <f>IFERROR(__xludf.DUMMYFUNCTION("""COMPUTED_VALUE"""),"-")</f>
        <v>-</v>
      </c>
      <c r="DO79" t="str">
        <f>IFERROR(__xludf.DUMMYFUNCTION("""COMPUTED_VALUE"""),"-")</f>
        <v>-</v>
      </c>
      <c r="DP79" t="str">
        <f>IFERROR(__xludf.DUMMYFUNCTION("""COMPUTED_VALUE"""),"-")</f>
        <v>-</v>
      </c>
      <c r="DQ79" t="str">
        <f>IFERROR(__xludf.DUMMYFUNCTION("""COMPUTED_VALUE"""),"-")</f>
        <v>-</v>
      </c>
      <c r="DR79" t="str">
        <f>IFERROR(__xludf.DUMMYFUNCTION("""COMPUTED_VALUE"""),"-")</f>
        <v>-</v>
      </c>
      <c r="DS79" t="str">
        <f>IFERROR(__xludf.DUMMYFUNCTION("""COMPUTED_VALUE"""),"-")</f>
        <v>-</v>
      </c>
      <c r="DT79" t="str">
        <f>IFERROR(__xludf.DUMMYFUNCTION("""COMPUTED_VALUE"""),"-")</f>
        <v>-</v>
      </c>
      <c r="DU79" t="str">
        <f>IFERROR(__xludf.DUMMYFUNCTION("""COMPUTED_VALUE"""),"-")</f>
        <v>-</v>
      </c>
      <c r="DV79" t="str">
        <f>IFERROR(__xludf.DUMMYFUNCTION("""COMPUTED_VALUE"""),"-")</f>
        <v>-</v>
      </c>
      <c r="DW79" t="str">
        <f>IFERROR(__xludf.DUMMYFUNCTION("""COMPUTED_VALUE"""),"-")</f>
        <v>-</v>
      </c>
      <c r="DX79" t="str">
        <f>IFERROR(__xludf.DUMMYFUNCTION("""COMPUTED_VALUE"""),"-")</f>
        <v>-</v>
      </c>
      <c r="DY79" t="str">
        <f>IFERROR(__xludf.DUMMYFUNCTION("""COMPUTED_VALUE"""),"-")</f>
        <v>-</v>
      </c>
      <c r="DZ79" t="str">
        <f>IFERROR(__xludf.DUMMYFUNCTION("""COMPUTED_VALUE"""),"x")</f>
        <v>x</v>
      </c>
      <c r="EA79" t="str">
        <f>IFERROR(__xludf.DUMMYFUNCTION("""COMPUTED_VALUE"""),"OK")</f>
        <v>OK</v>
      </c>
      <c r="EB79" t="str">
        <f>IFERROR(__xludf.DUMMYFUNCTION("""COMPUTED_VALUE"""),"OK")</f>
        <v>OK</v>
      </c>
      <c r="EC79" t="str">
        <f>IFERROR(__xludf.DUMMYFUNCTION("""COMPUTED_VALUE"""),"OK")</f>
        <v>OK</v>
      </c>
      <c r="ED79" t="str">
        <f>IFERROR(__xludf.DUMMYFUNCTION("""COMPUTED_VALUE"""),"OK")</f>
        <v>OK</v>
      </c>
      <c r="EE79" t="str">
        <f>IFERROR(__xludf.DUMMYFUNCTION("""COMPUTED_VALUE"""),"OK")</f>
        <v>OK</v>
      </c>
      <c r="EF79" t="str">
        <f>IFERROR(__xludf.DUMMYFUNCTION("""COMPUTED_VALUE"""),"OK")</f>
        <v>OK</v>
      </c>
      <c r="EG79" t="str">
        <f>IFERROR(__xludf.DUMMYFUNCTION("""COMPUTED_VALUE"""),"OK")</f>
        <v>OK</v>
      </c>
      <c r="EH79" t="str">
        <f>IFERROR(__xludf.DUMMYFUNCTION("""COMPUTED_VALUE"""),"OK")</f>
        <v>OK</v>
      </c>
      <c r="EI79" t="str">
        <f>IFERROR(__xludf.DUMMYFUNCTION("""COMPUTED_VALUE"""),"OK")</f>
        <v>OK</v>
      </c>
      <c r="EJ79" t="str">
        <f>IFERROR(__xludf.DUMMYFUNCTION("""COMPUTED_VALUE"""),"OK")</f>
        <v>OK</v>
      </c>
      <c r="EK79" t="str">
        <f>IFERROR(__xludf.DUMMYFUNCTION("""COMPUTED_VALUE"""),"OK")</f>
        <v>OK</v>
      </c>
      <c r="EL79" t="str">
        <f>IFERROR(__xludf.DUMMYFUNCTION("""COMPUTED_VALUE"""),"OK")</f>
        <v>OK</v>
      </c>
      <c r="EM79" t="str">
        <f>IFERROR(__xludf.DUMMYFUNCTION("""COMPUTED_VALUE"""),"OK")</f>
        <v>OK</v>
      </c>
      <c r="EN79" t="str">
        <f>IFERROR(__xludf.DUMMYFUNCTION("""COMPUTED_VALUE"""),"OK")</f>
        <v>OK</v>
      </c>
      <c r="EO79" t="str">
        <f>IFERROR(__xludf.DUMMYFUNCTION("""COMPUTED_VALUE"""),"OK")</f>
        <v>OK</v>
      </c>
      <c r="EP79" t="str">
        <f>IFERROR(__xludf.DUMMYFUNCTION("""COMPUTED_VALUE"""),"OK")</f>
        <v>OK</v>
      </c>
      <c r="EQ79" t="str">
        <f>IFERROR(__xludf.DUMMYFUNCTION("""COMPUTED_VALUE"""),"x")</f>
        <v>x</v>
      </c>
      <c r="ER79" t="str">
        <f>IFERROR(__xludf.DUMMYFUNCTION("""COMPUTED_VALUE"""),"WA")</f>
        <v>WA</v>
      </c>
      <c r="ES79" t="str">
        <f>IFERROR(__xludf.DUMMYFUNCTION("""COMPUTED_VALUE"""),"WA")</f>
        <v>WA</v>
      </c>
      <c r="ET79" t="str">
        <f>IFERROR(__xludf.DUMMYFUNCTION("""COMPUTED_VALUE"""),"WA")</f>
        <v>WA</v>
      </c>
      <c r="EU79" t="str">
        <f>IFERROR(__xludf.DUMMYFUNCTION("""COMPUTED_VALUE"""),"WA")</f>
        <v>WA</v>
      </c>
      <c r="EV79" t="str">
        <f>IFERROR(__xludf.DUMMYFUNCTION("""COMPUTED_VALUE"""),"WA")</f>
        <v>WA</v>
      </c>
      <c r="EW79" t="str">
        <f>IFERROR(__xludf.DUMMYFUNCTION("""COMPUTED_VALUE"""),"WA")</f>
        <v>WA</v>
      </c>
      <c r="EX79" t="str">
        <f>IFERROR(__xludf.DUMMYFUNCTION("""COMPUTED_VALUE"""),"WA")</f>
        <v>WA</v>
      </c>
      <c r="EY79" t="str">
        <f>IFERROR(__xludf.DUMMYFUNCTION("""COMPUTED_VALUE"""),"WA")</f>
        <v>WA</v>
      </c>
      <c r="EZ79" t="str">
        <f>IFERROR(__xludf.DUMMYFUNCTION("""COMPUTED_VALUE"""),"WA")</f>
        <v>WA</v>
      </c>
      <c r="FA79" t="str">
        <f>IFERROR(__xludf.DUMMYFUNCTION("""COMPUTED_VALUE"""),"WA")</f>
        <v>WA</v>
      </c>
      <c r="FB79" t="str">
        <f>IFERROR(__xludf.DUMMYFUNCTION("""COMPUTED_VALUE"""),"WA")</f>
        <v>WA</v>
      </c>
      <c r="FC79" t="str">
        <f>IFERROR(__xludf.DUMMYFUNCTION("""COMPUTED_VALUE"""),"WA")</f>
        <v>WA</v>
      </c>
      <c r="FD79" t="str">
        <f>IFERROR(__xludf.DUMMYFUNCTION("""COMPUTED_VALUE"""),"WA")</f>
        <v>WA</v>
      </c>
      <c r="FE79" t="str">
        <f>IFERROR(__xludf.DUMMYFUNCTION("""COMPUTED_VALUE"""),"WA")</f>
        <v>WA</v>
      </c>
      <c r="FF79" t="str">
        <f>IFERROR(__xludf.DUMMYFUNCTION("""COMPUTED_VALUE"""),"WA")</f>
        <v>WA</v>
      </c>
      <c r="FG79" t="str">
        <f>IFERROR(__xludf.DUMMYFUNCTION("""COMPUTED_VALUE"""),"WA")</f>
        <v>WA</v>
      </c>
      <c r="FH79" t="str">
        <f>IFERROR(__xludf.DUMMYFUNCTION("""COMPUTED_VALUE"""),"WA")</f>
        <v>WA</v>
      </c>
      <c r="FI79" t="str">
        <f>IFERROR(__xludf.DUMMYFUNCTION("""COMPUTED_VALUE"""),"WA")</f>
        <v>WA</v>
      </c>
      <c r="FJ79" t="str">
        <f>IFERROR(__xludf.DUMMYFUNCTION("""COMPUTED_VALUE"""),"WA")</f>
        <v>WA</v>
      </c>
      <c r="FK79" t="str">
        <f>IFERROR(__xludf.DUMMYFUNCTION("""COMPUTED_VALUE"""),"WA")</f>
        <v>WA</v>
      </c>
      <c r="FL79" t="str">
        <f>IFERROR(__xludf.DUMMYFUNCTION("""COMPUTED_VALUE"""),"WA")</f>
        <v>WA</v>
      </c>
      <c r="FM79" t="str">
        <f>IFERROR(__xludf.DUMMYFUNCTION("""COMPUTED_VALUE"""),"WA")</f>
        <v>WA</v>
      </c>
      <c r="FN79" t="str">
        <f>IFERROR(__xludf.DUMMYFUNCTION("""COMPUTED_VALUE"""),"WA")</f>
        <v>WA</v>
      </c>
      <c r="FO79" t="str">
        <f>IFERROR(__xludf.DUMMYFUNCTION("""COMPUTED_VALUE"""),"WA")</f>
        <v>WA</v>
      </c>
      <c r="FP79" t="str">
        <f>IFERROR(__xludf.DUMMYFUNCTION("""COMPUTED_VALUE"""),"WA")</f>
        <v>WA</v>
      </c>
      <c r="FQ79" t="str">
        <f>IFERROR(__xludf.DUMMYFUNCTION("""COMPUTED_VALUE"""),"WA")</f>
        <v>WA</v>
      </c>
      <c r="FR79" t="str">
        <f>IFERROR(__xludf.DUMMYFUNCTION("""COMPUTED_VALUE"""),"WA")</f>
        <v>WA</v>
      </c>
      <c r="FS79" t="str">
        <f>IFERROR(__xludf.DUMMYFUNCTION("""COMPUTED_VALUE"""),"WA")</f>
        <v>WA</v>
      </c>
      <c r="FT79" t="str">
        <f>IFERROR(__xludf.DUMMYFUNCTION("""COMPUTED_VALUE"""),"x")</f>
        <v>x</v>
      </c>
      <c r="FU79" t="str">
        <f>IFERROR(__xludf.DUMMYFUNCTION("""COMPUTED_VALUE"""),"-")</f>
        <v>-</v>
      </c>
      <c r="FV79" t="str">
        <f>IFERROR(__xludf.DUMMYFUNCTION("""COMPUTED_VALUE"""),"-")</f>
        <v>-</v>
      </c>
      <c r="FW79" t="str">
        <f>IFERROR(__xludf.DUMMYFUNCTION("""COMPUTED_VALUE"""),"-")</f>
        <v>-</v>
      </c>
      <c r="FX79" t="str">
        <f>IFERROR(__xludf.DUMMYFUNCTION("""COMPUTED_VALUE"""),"-")</f>
        <v>-</v>
      </c>
      <c r="FY79" t="str">
        <f>IFERROR(__xludf.DUMMYFUNCTION("""COMPUTED_VALUE"""),"-")</f>
        <v>-</v>
      </c>
      <c r="FZ79" t="str">
        <f>IFERROR(__xludf.DUMMYFUNCTION("""COMPUTED_VALUE"""),"-")</f>
        <v>-</v>
      </c>
      <c r="GA79" t="str">
        <f>IFERROR(__xludf.DUMMYFUNCTION("""COMPUTED_VALUE"""),"-")</f>
        <v>-</v>
      </c>
      <c r="GB79" t="str">
        <f>IFERROR(__xludf.DUMMYFUNCTION("""COMPUTED_VALUE"""),"-")</f>
        <v>-</v>
      </c>
      <c r="GC79" t="str">
        <f>IFERROR(__xludf.DUMMYFUNCTION("""COMPUTED_VALUE"""),"-")</f>
        <v>-</v>
      </c>
      <c r="GD79" t="str">
        <f>IFERROR(__xludf.DUMMYFUNCTION("""COMPUTED_VALUE"""),"-")</f>
        <v>-</v>
      </c>
      <c r="GE79" t="str">
        <f>IFERROR(__xludf.DUMMYFUNCTION("""COMPUTED_VALUE"""),"-")</f>
        <v>-</v>
      </c>
      <c r="GF79" t="str">
        <f>IFERROR(__xludf.DUMMYFUNCTION("""COMPUTED_VALUE"""),"-")</f>
        <v>-</v>
      </c>
      <c r="GG79" t="str">
        <f>IFERROR(__xludf.DUMMYFUNCTION("""COMPUTED_VALUE"""),"-")</f>
        <v>-</v>
      </c>
      <c r="GH79" t="str">
        <f>IFERROR(__xludf.DUMMYFUNCTION("""COMPUTED_VALUE"""),"-")</f>
        <v>-</v>
      </c>
      <c r="GI79" t="str">
        <f>IFERROR(__xludf.DUMMYFUNCTION("""COMPUTED_VALUE"""),"-")</f>
        <v>-</v>
      </c>
      <c r="GJ79" t="str">
        <f>IFERROR(__xludf.DUMMYFUNCTION("""COMPUTED_VALUE"""),"-")</f>
        <v>-</v>
      </c>
      <c r="GK79" t="str">
        <f>IFERROR(__xludf.DUMMYFUNCTION("""COMPUTED_VALUE"""),"-")</f>
        <v>-</v>
      </c>
      <c r="GL79" t="str">
        <f>IFERROR(__xludf.DUMMYFUNCTION("""COMPUTED_VALUE"""),"-")</f>
        <v>-</v>
      </c>
      <c r="GM79" t="str">
        <f>IFERROR(__xludf.DUMMYFUNCTION("""COMPUTED_VALUE"""),"-")</f>
        <v>-</v>
      </c>
      <c r="GN79" t="str">
        <f>IFERROR(__xludf.DUMMYFUNCTION("""COMPUTED_VALUE"""),"-")</f>
        <v>-</v>
      </c>
      <c r="GO79" t="str">
        <f>IFERROR(__xludf.DUMMYFUNCTION("""COMPUTED_VALUE"""),"-")</f>
        <v>-</v>
      </c>
      <c r="GP79" t="str">
        <f>IFERROR(__xludf.DUMMYFUNCTION("""COMPUTED_VALUE"""),"-")</f>
        <v>-</v>
      </c>
      <c r="GQ79" t="str">
        <f>IFERROR(__xludf.DUMMYFUNCTION("""COMPUTED_VALUE"""),"-")</f>
        <v>-</v>
      </c>
      <c r="GR79" t="str">
        <f>IFERROR(__xludf.DUMMYFUNCTION("""COMPUTED_VALUE"""),"-")</f>
        <v>-</v>
      </c>
      <c r="GS79" t="str">
        <f>IFERROR(__xludf.DUMMYFUNCTION("""COMPUTED_VALUE"""),"x")</f>
        <v>x</v>
      </c>
      <c r="GT79" t="str">
        <f>IFERROR(__xludf.DUMMYFUNCTION("""COMPUTED_VALUE"""),"x")</f>
        <v>x</v>
      </c>
      <c r="GU79">
        <f>IFERROR(__xludf.DUMMYFUNCTION("""COMPUTED_VALUE"""),0.0)</f>
        <v>0</v>
      </c>
      <c r="GV79">
        <f>IFERROR(__xludf.DUMMYFUNCTION("""COMPUTED_VALUE"""),0.0)</f>
        <v>0</v>
      </c>
      <c r="GW79">
        <f>IFERROR(__xludf.DUMMYFUNCTION("""COMPUTED_VALUE"""),0.0)</f>
        <v>0</v>
      </c>
      <c r="GX79">
        <f>IFERROR(__xludf.DUMMYFUNCTION("""COMPUTED_VALUE"""),0.0)</f>
        <v>0</v>
      </c>
      <c r="GY79">
        <f>IFERROR(__xludf.DUMMYFUNCTION("""COMPUTED_VALUE"""),0.0)</f>
        <v>0</v>
      </c>
      <c r="GZ79">
        <f>IFERROR(__xludf.DUMMYFUNCTION("""COMPUTED_VALUE"""),0.0)</f>
        <v>0</v>
      </c>
      <c r="HA79">
        <f>IFERROR(__xludf.DUMMYFUNCTION("""COMPUTED_VALUE"""),0.0)</f>
        <v>0</v>
      </c>
      <c r="HB79">
        <f>IFERROR(__xludf.DUMMYFUNCTION("""COMPUTED_VALUE"""),0.0)</f>
        <v>0</v>
      </c>
      <c r="HC79">
        <f>IFERROR(__xludf.DUMMYFUNCTION("""COMPUTED_VALUE"""),0.0)</f>
        <v>0</v>
      </c>
      <c r="HD79">
        <f>IFERROR(__xludf.DUMMYFUNCTION("""COMPUTED_VALUE"""),0.0)</f>
        <v>0</v>
      </c>
      <c r="HE79">
        <f>IFERROR(__xludf.DUMMYFUNCTION("""COMPUTED_VALUE"""),0.0)</f>
        <v>0</v>
      </c>
      <c r="HF79">
        <f>IFERROR(__xludf.DUMMYFUNCTION("""COMPUTED_VALUE"""),0.0)</f>
        <v>0</v>
      </c>
      <c r="HG79">
        <f>IFERROR(__xludf.DUMMYFUNCTION("""COMPUTED_VALUE"""),0.0)</f>
        <v>0</v>
      </c>
      <c r="HH79">
        <f>IFERROR(__xludf.DUMMYFUNCTION("""COMPUTED_VALUE"""),0.0)</f>
        <v>0</v>
      </c>
      <c r="HI79">
        <f>IFERROR(__xludf.DUMMYFUNCTION("""COMPUTED_VALUE"""),0.0)</f>
        <v>0</v>
      </c>
      <c r="HJ79">
        <f>IFERROR(__xludf.DUMMYFUNCTION("""COMPUTED_VALUE"""),0.0)</f>
        <v>0</v>
      </c>
      <c r="HK79">
        <f>IFERROR(__xludf.DUMMYFUNCTION("""COMPUTED_VALUE"""),0.0)</f>
        <v>0</v>
      </c>
      <c r="HL79">
        <f>IFERROR(__xludf.DUMMYFUNCTION("""COMPUTED_VALUE"""),0.0)</f>
        <v>0</v>
      </c>
      <c r="HM79">
        <f>IFERROR(__xludf.DUMMYFUNCTION("""COMPUTED_VALUE"""),0.0)</f>
        <v>0</v>
      </c>
      <c r="HN79">
        <f>IFERROR(__xludf.DUMMYFUNCTION("""COMPUTED_VALUE"""),0.0)</f>
        <v>0</v>
      </c>
      <c r="HO79">
        <f>IFERROR(__xludf.DUMMYFUNCTION("""COMPUTED_VALUE"""),0.0)</f>
        <v>0</v>
      </c>
      <c r="HP79">
        <f>IFERROR(__xludf.DUMMYFUNCTION("""COMPUTED_VALUE"""),0.0)</f>
        <v>0</v>
      </c>
      <c r="HQ79">
        <f>IFERROR(__xludf.DUMMYFUNCTION("""COMPUTED_VALUE"""),0.0)</f>
        <v>0</v>
      </c>
      <c r="HR79">
        <f>IFERROR(__xludf.DUMMYFUNCTION("""COMPUTED_VALUE"""),0.0)</f>
        <v>0</v>
      </c>
      <c r="HS79">
        <f>IFERROR(__xludf.DUMMYFUNCTION("""COMPUTED_VALUE"""),0.0)</f>
        <v>0</v>
      </c>
      <c r="HT79">
        <f>IFERROR(__xludf.DUMMYFUNCTION("""COMPUTED_VALUE"""),0.0)</f>
        <v>0</v>
      </c>
      <c r="HU79">
        <f>IFERROR(__xludf.DUMMYFUNCTION("""COMPUTED_VALUE"""),0.0)</f>
        <v>0</v>
      </c>
      <c r="HV79">
        <f>IFERROR(__xludf.DUMMYFUNCTION("""COMPUTED_VALUE"""),0.0)</f>
        <v>0</v>
      </c>
      <c r="HW79">
        <f>IFERROR(__xludf.DUMMYFUNCTION("""COMPUTED_VALUE"""),0.0)</f>
        <v>0</v>
      </c>
      <c r="HX79">
        <f>IFERROR(__xludf.DUMMYFUNCTION("""COMPUTED_VALUE"""),0.0)</f>
        <v>0</v>
      </c>
      <c r="HY79">
        <f>IFERROR(__xludf.DUMMYFUNCTION("""COMPUTED_VALUE"""),0.0)</f>
        <v>0</v>
      </c>
      <c r="HZ79">
        <f>IFERROR(__xludf.DUMMYFUNCTION("""COMPUTED_VALUE"""),0.0)</f>
        <v>0</v>
      </c>
      <c r="IA79">
        <f>IFERROR(__xludf.DUMMYFUNCTION("""COMPUTED_VALUE"""),0.0)</f>
        <v>0</v>
      </c>
      <c r="IB79">
        <f>IFERROR(__xludf.DUMMYFUNCTION("""COMPUTED_VALUE"""),0.0)</f>
        <v>0</v>
      </c>
      <c r="IC79">
        <f>IFERROR(__xludf.DUMMYFUNCTION("""COMPUTED_VALUE"""),0.0)</f>
        <v>0</v>
      </c>
      <c r="ID79">
        <f>IFERROR(__xludf.DUMMYFUNCTION("""COMPUTED_VALUE"""),0.0)</f>
        <v>0</v>
      </c>
      <c r="IE79">
        <f>IFERROR(__xludf.DUMMYFUNCTION("""COMPUTED_VALUE"""),0.0)</f>
        <v>0</v>
      </c>
      <c r="IF79">
        <f>IFERROR(__xludf.DUMMYFUNCTION("""COMPUTED_VALUE"""),0.0)</f>
        <v>0</v>
      </c>
      <c r="IG79">
        <f>IFERROR(__xludf.DUMMYFUNCTION("""COMPUTED_VALUE"""),0.0)</f>
        <v>0</v>
      </c>
      <c r="IH79">
        <f>IFERROR(__xludf.DUMMYFUNCTION("""COMPUTED_VALUE"""),0.0)</f>
        <v>0</v>
      </c>
      <c r="II79">
        <f>IFERROR(__xludf.DUMMYFUNCTION("""COMPUTED_VALUE"""),0.0)</f>
        <v>0</v>
      </c>
      <c r="IJ79">
        <f>IFERROR(__xludf.DUMMYFUNCTION("""COMPUTED_VALUE"""),0.0)</f>
        <v>0</v>
      </c>
      <c r="IK79" t="str">
        <f>IFERROR(__xludf.DUMMYFUNCTION("""COMPUTED_VALUE"""),"x")</f>
        <v>x</v>
      </c>
      <c r="IL79">
        <f>IFERROR(__xludf.DUMMYFUNCTION("""COMPUTED_VALUE"""),0.0)</f>
        <v>0</v>
      </c>
      <c r="IM79">
        <f>IFERROR(__xludf.DUMMYFUNCTION("""COMPUTED_VALUE"""),0.0)</f>
        <v>0</v>
      </c>
      <c r="IN79">
        <f>IFERROR(__xludf.DUMMYFUNCTION("""COMPUTED_VALUE"""),0.0)</f>
        <v>0</v>
      </c>
      <c r="IO79">
        <f>IFERROR(__xludf.DUMMYFUNCTION("""COMPUTED_VALUE"""),0.0)</f>
        <v>0</v>
      </c>
      <c r="IP79">
        <f>IFERROR(__xludf.DUMMYFUNCTION("""COMPUTED_VALUE"""),0.0)</f>
        <v>0</v>
      </c>
      <c r="IQ79">
        <f>IFERROR(__xludf.DUMMYFUNCTION("""COMPUTED_VALUE"""),0.0)</f>
        <v>0</v>
      </c>
      <c r="IR79">
        <f>IFERROR(__xludf.DUMMYFUNCTION("""COMPUTED_VALUE"""),0.0)</f>
        <v>0</v>
      </c>
      <c r="IS79">
        <f>IFERROR(__xludf.DUMMYFUNCTION("""COMPUTED_VALUE"""),0.0)</f>
        <v>0</v>
      </c>
      <c r="IT79">
        <f>IFERROR(__xludf.DUMMYFUNCTION("""COMPUTED_VALUE"""),0.0)</f>
        <v>0</v>
      </c>
      <c r="IU79">
        <f>IFERROR(__xludf.DUMMYFUNCTION("""COMPUTED_VALUE"""),0.0)</f>
        <v>0</v>
      </c>
      <c r="IV79">
        <f>IFERROR(__xludf.DUMMYFUNCTION("""COMPUTED_VALUE"""),0.0)</f>
        <v>0</v>
      </c>
      <c r="IW79">
        <f>IFERROR(__xludf.DUMMYFUNCTION("""COMPUTED_VALUE"""),0.0)</f>
        <v>0</v>
      </c>
      <c r="IX79">
        <f>IFERROR(__xludf.DUMMYFUNCTION("""COMPUTED_VALUE"""),0.0)</f>
        <v>0</v>
      </c>
      <c r="IY79">
        <f>IFERROR(__xludf.DUMMYFUNCTION("""COMPUTED_VALUE"""),0.0)</f>
        <v>0</v>
      </c>
      <c r="IZ79">
        <f>IFERROR(__xludf.DUMMYFUNCTION("""COMPUTED_VALUE"""),0.0)</f>
        <v>0</v>
      </c>
      <c r="JA79">
        <f>IFERROR(__xludf.DUMMYFUNCTION("""COMPUTED_VALUE"""),0.0)</f>
        <v>0</v>
      </c>
      <c r="JB79">
        <f>IFERROR(__xludf.DUMMYFUNCTION("""COMPUTED_VALUE"""),0.0)</f>
        <v>0</v>
      </c>
      <c r="JC79">
        <f>IFERROR(__xludf.DUMMYFUNCTION("""COMPUTED_VALUE"""),0.0)</f>
        <v>0</v>
      </c>
      <c r="JD79">
        <f>IFERROR(__xludf.DUMMYFUNCTION("""COMPUTED_VALUE"""),0.0)</f>
        <v>0</v>
      </c>
      <c r="JE79">
        <f>IFERROR(__xludf.DUMMYFUNCTION("""COMPUTED_VALUE"""),0.0)</f>
        <v>0</v>
      </c>
      <c r="JF79">
        <f>IFERROR(__xludf.DUMMYFUNCTION("""COMPUTED_VALUE"""),0.0)</f>
        <v>0</v>
      </c>
      <c r="JG79">
        <f>IFERROR(__xludf.DUMMYFUNCTION("""COMPUTED_VALUE"""),0.0)</f>
        <v>0</v>
      </c>
      <c r="JH79">
        <f>IFERROR(__xludf.DUMMYFUNCTION("""COMPUTED_VALUE"""),0.0)</f>
        <v>0</v>
      </c>
      <c r="JI79">
        <f>IFERROR(__xludf.DUMMYFUNCTION("""COMPUTED_VALUE"""),0.0)</f>
        <v>0</v>
      </c>
      <c r="JJ79">
        <f>IFERROR(__xludf.DUMMYFUNCTION("""COMPUTED_VALUE"""),0.0)</f>
        <v>0</v>
      </c>
      <c r="JK79">
        <f>IFERROR(__xludf.DUMMYFUNCTION("""COMPUTED_VALUE"""),0.0)</f>
        <v>0</v>
      </c>
      <c r="JL79">
        <f>IFERROR(__xludf.DUMMYFUNCTION("""COMPUTED_VALUE"""),0.0)</f>
        <v>0</v>
      </c>
      <c r="JM79">
        <f>IFERROR(__xludf.DUMMYFUNCTION("""COMPUTED_VALUE"""),0.0)</f>
        <v>0</v>
      </c>
      <c r="JN79">
        <f>IFERROR(__xludf.DUMMYFUNCTION("""COMPUTED_VALUE"""),0.0)</f>
        <v>0</v>
      </c>
      <c r="JO79">
        <f>IFERROR(__xludf.DUMMYFUNCTION("""COMPUTED_VALUE"""),0.0)</f>
        <v>0</v>
      </c>
      <c r="JP79">
        <f>IFERROR(__xludf.DUMMYFUNCTION("""COMPUTED_VALUE"""),0.0)</f>
        <v>0</v>
      </c>
      <c r="JQ79">
        <f>IFERROR(__xludf.DUMMYFUNCTION("""COMPUTED_VALUE"""),0.0)</f>
        <v>0</v>
      </c>
      <c r="JR79">
        <f>IFERROR(__xludf.DUMMYFUNCTION("""COMPUTED_VALUE"""),0.0)</f>
        <v>0</v>
      </c>
      <c r="JS79" t="str">
        <f>IFERROR(__xludf.DUMMYFUNCTION("""COMPUTED_VALUE"""),"x")</f>
        <v>x</v>
      </c>
      <c r="JT79">
        <f>IFERROR(__xludf.DUMMYFUNCTION("""COMPUTED_VALUE"""),0.0)</f>
        <v>0</v>
      </c>
      <c r="JU79">
        <f>IFERROR(__xludf.DUMMYFUNCTION("""COMPUTED_VALUE"""),0.0)</f>
        <v>0</v>
      </c>
      <c r="JV79">
        <f>IFERROR(__xludf.DUMMYFUNCTION("""COMPUTED_VALUE"""),0.0)</f>
        <v>0</v>
      </c>
      <c r="JW79">
        <f>IFERROR(__xludf.DUMMYFUNCTION("""COMPUTED_VALUE"""),0.0)</f>
        <v>0</v>
      </c>
      <c r="JX79">
        <f>IFERROR(__xludf.DUMMYFUNCTION("""COMPUTED_VALUE"""),0.0)</f>
        <v>0</v>
      </c>
      <c r="JY79">
        <f>IFERROR(__xludf.DUMMYFUNCTION("""COMPUTED_VALUE"""),0.0)</f>
        <v>0</v>
      </c>
      <c r="JZ79">
        <f>IFERROR(__xludf.DUMMYFUNCTION("""COMPUTED_VALUE"""),0.0)</f>
        <v>0</v>
      </c>
      <c r="KA79">
        <f>IFERROR(__xludf.DUMMYFUNCTION("""COMPUTED_VALUE"""),0.0)</f>
        <v>0</v>
      </c>
      <c r="KB79">
        <f>IFERROR(__xludf.DUMMYFUNCTION("""COMPUTED_VALUE"""),0.0)</f>
        <v>0</v>
      </c>
      <c r="KC79">
        <f>IFERROR(__xludf.DUMMYFUNCTION("""COMPUTED_VALUE"""),0.0)</f>
        <v>0</v>
      </c>
      <c r="KD79">
        <f>IFERROR(__xludf.DUMMYFUNCTION("""COMPUTED_VALUE"""),0.0)</f>
        <v>0</v>
      </c>
      <c r="KE79">
        <f>IFERROR(__xludf.DUMMYFUNCTION("""COMPUTED_VALUE"""),0.0)</f>
        <v>0</v>
      </c>
      <c r="KF79">
        <f>IFERROR(__xludf.DUMMYFUNCTION("""COMPUTED_VALUE"""),0.0)</f>
        <v>0</v>
      </c>
      <c r="KG79">
        <f>IFERROR(__xludf.DUMMYFUNCTION("""COMPUTED_VALUE"""),0.0)</f>
        <v>0</v>
      </c>
      <c r="KH79">
        <f>IFERROR(__xludf.DUMMYFUNCTION("""COMPUTED_VALUE"""),0.0)</f>
        <v>0</v>
      </c>
      <c r="KI79">
        <f>IFERROR(__xludf.DUMMYFUNCTION("""COMPUTED_VALUE"""),0.0)</f>
        <v>0</v>
      </c>
      <c r="KJ79">
        <f>IFERROR(__xludf.DUMMYFUNCTION("""COMPUTED_VALUE"""),0.0)</f>
        <v>0</v>
      </c>
      <c r="KK79">
        <f>IFERROR(__xludf.DUMMYFUNCTION("""COMPUTED_VALUE"""),0.0)</f>
        <v>0</v>
      </c>
      <c r="KL79">
        <f>IFERROR(__xludf.DUMMYFUNCTION("""COMPUTED_VALUE"""),0.0)</f>
        <v>0</v>
      </c>
      <c r="KM79">
        <f>IFERROR(__xludf.DUMMYFUNCTION("""COMPUTED_VALUE"""),0.0)</f>
        <v>0</v>
      </c>
      <c r="KN79">
        <f>IFERROR(__xludf.DUMMYFUNCTION("""COMPUTED_VALUE"""),0.0)</f>
        <v>0</v>
      </c>
      <c r="KO79">
        <f>IFERROR(__xludf.DUMMYFUNCTION("""COMPUTED_VALUE"""),0.0)</f>
        <v>0</v>
      </c>
      <c r="KP79">
        <f>IFERROR(__xludf.DUMMYFUNCTION("""COMPUTED_VALUE"""),0.0)</f>
        <v>0</v>
      </c>
      <c r="KQ79">
        <f>IFERROR(__xludf.DUMMYFUNCTION("""COMPUTED_VALUE"""),0.0)</f>
        <v>0</v>
      </c>
      <c r="KR79">
        <f>IFERROR(__xludf.DUMMYFUNCTION("""COMPUTED_VALUE"""),0.0)</f>
        <v>0</v>
      </c>
      <c r="KS79">
        <f>IFERROR(__xludf.DUMMYFUNCTION("""COMPUTED_VALUE"""),0.0)</f>
        <v>0</v>
      </c>
      <c r="KT79">
        <f>IFERROR(__xludf.DUMMYFUNCTION("""COMPUTED_VALUE"""),0.0)</f>
        <v>0</v>
      </c>
      <c r="KU79">
        <f>IFERROR(__xludf.DUMMYFUNCTION("""COMPUTED_VALUE"""),0.0)</f>
        <v>0</v>
      </c>
      <c r="KV79">
        <f>IFERROR(__xludf.DUMMYFUNCTION("""COMPUTED_VALUE"""),0.0)</f>
        <v>0</v>
      </c>
      <c r="KW79">
        <f>IFERROR(__xludf.DUMMYFUNCTION("""COMPUTED_VALUE"""),0.0)</f>
        <v>0</v>
      </c>
      <c r="KX79">
        <f>IFERROR(__xludf.DUMMYFUNCTION("""COMPUTED_VALUE"""),0.0)</f>
        <v>0</v>
      </c>
      <c r="KY79">
        <f>IFERROR(__xludf.DUMMYFUNCTION("""COMPUTED_VALUE"""),0.0)</f>
        <v>0</v>
      </c>
      <c r="KZ79" t="str">
        <f>IFERROR(__xludf.DUMMYFUNCTION("""COMPUTED_VALUE"""),"x")</f>
        <v>x</v>
      </c>
      <c r="LA79">
        <f>IFERROR(__xludf.DUMMYFUNCTION("""COMPUTED_VALUE"""),1.0)</f>
        <v>1</v>
      </c>
      <c r="LB79">
        <f>IFERROR(__xludf.DUMMYFUNCTION("""COMPUTED_VALUE"""),1.0)</f>
        <v>1</v>
      </c>
      <c r="LC79">
        <f>IFERROR(__xludf.DUMMYFUNCTION("""COMPUTED_VALUE"""),1.0)</f>
        <v>1</v>
      </c>
      <c r="LD79">
        <f>IFERROR(__xludf.DUMMYFUNCTION("""COMPUTED_VALUE"""),1.0)</f>
        <v>1</v>
      </c>
      <c r="LE79">
        <f>IFERROR(__xludf.DUMMYFUNCTION("""COMPUTED_VALUE"""),1.0)</f>
        <v>1</v>
      </c>
      <c r="LF79">
        <f>IFERROR(__xludf.DUMMYFUNCTION("""COMPUTED_VALUE"""),1.0)</f>
        <v>1</v>
      </c>
      <c r="LG79">
        <f>IFERROR(__xludf.DUMMYFUNCTION("""COMPUTED_VALUE"""),1.0)</f>
        <v>1</v>
      </c>
      <c r="LH79">
        <f>IFERROR(__xludf.DUMMYFUNCTION("""COMPUTED_VALUE"""),1.0)</f>
        <v>1</v>
      </c>
      <c r="LI79">
        <f>IFERROR(__xludf.DUMMYFUNCTION("""COMPUTED_VALUE"""),1.0)</f>
        <v>1</v>
      </c>
      <c r="LJ79">
        <f>IFERROR(__xludf.DUMMYFUNCTION("""COMPUTED_VALUE"""),1.0)</f>
        <v>1</v>
      </c>
      <c r="LK79">
        <f>IFERROR(__xludf.DUMMYFUNCTION("""COMPUTED_VALUE"""),1.0)</f>
        <v>1</v>
      </c>
      <c r="LL79">
        <f>IFERROR(__xludf.DUMMYFUNCTION("""COMPUTED_VALUE"""),1.0)</f>
        <v>1</v>
      </c>
      <c r="LM79">
        <f>IFERROR(__xludf.DUMMYFUNCTION("""COMPUTED_VALUE"""),1.0)</f>
        <v>1</v>
      </c>
      <c r="LN79">
        <f>IFERROR(__xludf.DUMMYFUNCTION("""COMPUTED_VALUE"""),1.0)</f>
        <v>1</v>
      </c>
      <c r="LO79">
        <f>IFERROR(__xludf.DUMMYFUNCTION("""COMPUTED_VALUE"""),1.0)</f>
        <v>1</v>
      </c>
      <c r="LP79">
        <f>IFERROR(__xludf.DUMMYFUNCTION("""COMPUTED_VALUE"""),1.0)</f>
        <v>1</v>
      </c>
      <c r="LQ79" t="str">
        <f>IFERROR(__xludf.DUMMYFUNCTION("""COMPUTED_VALUE"""),"x")</f>
        <v>x</v>
      </c>
      <c r="LR79">
        <f>IFERROR(__xludf.DUMMYFUNCTION("""COMPUTED_VALUE"""),0.0)</f>
        <v>0</v>
      </c>
      <c r="LS79">
        <f>IFERROR(__xludf.DUMMYFUNCTION("""COMPUTED_VALUE"""),0.0)</f>
        <v>0</v>
      </c>
      <c r="LT79">
        <f>IFERROR(__xludf.DUMMYFUNCTION("""COMPUTED_VALUE"""),0.0)</f>
        <v>0</v>
      </c>
      <c r="LU79">
        <f>IFERROR(__xludf.DUMMYFUNCTION("""COMPUTED_VALUE"""),0.0)</f>
        <v>0</v>
      </c>
      <c r="LV79">
        <f>IFERROR(__xludf.DUMMYFUNCTION("""COMPUTED_VALUE"""),0.0)</f>
        <v>0</v>
      </c>
      <c r="LW79">
        <f>IFERROR(__xludf.DUMMYFUNCTION("""COMPUTED_VALUE"""),0.0)</f>
        <v>0</v>
      </c>
      <c r="LX79">
        <f>IFERROR(__xludf.DUMMYFUNCTION("""COMPUTED_VALUE"""),0.0)</f>
        <v>0</v>
      </c>
      <c r="LY79">
        <f>IFERROR(__xludf.DUMMYFUNCTION("""COMPUTED_VALUE"""),0.0)</f>
        <v>0</v>
      </c>
      <c r="LZ79">
        <f>IFERROR(__xludf.DUMMYFUNCTION("""COMPUTED_VALUE"""),0.0)</f>
        <v>0</v>
      </c>
      <c r="MA79">
        <f>IFERROR(__xludf.DUMMYFUNCTION("""COMPUTED_VALUE"""),0.0)</f>
        <v>0</v>
      </c>
      <c r="MB79">
        <f>IFERROR(__xludf.DUMMYFUNCTION("""COMPUTED_VALUE"""),0.0)</f>
        <v>0</v>
      </c>
      <c r="MC79">
        <f>IFERROR(__xludf.DUMMYFUNCTION("""COMPUTED_VALUE"""),0.0)</f>
        <v>0</v>
      </c>
      <c r="MD79">
        <f>IFERROR(__xludf.DUMMYFUNCTION("""COMPUTED_VALUE"""),0.0)</f>
        <v>0</v>
      </c>
      <c r="ME79">
        <f>IFERROR(__xludf.DUMMYFUNCTION("""COMPUTED_VALUE"""),0.0)</f>
        <v>0</v>
      </c>
      <c r="MF79">
        <f>IFERROR(__xludf.DUMMYFUNCTION("""COMPUTED_VALUE"""),0.0)</f>
        <v>0</v>
      </c>
      <c r="MG79">
        <f>IFERROR(__xludf.DUMMYFUNCTION("""COMPUTED_VALUE"""),0.0)</f>
        <v>0</v>
      </c>
      <c r="MH79">
        <f>IFERROR(__xludf.DUMMYFUNCTION("""COMPUTED_VALUE"""),0.0)</f>
        <v>0</v>
      </c>
      <c r="MI79">
        <f>IFERROR(__xludf.DUMMYFUNCTION("""COMPUTED_VALUE"""),0.0)</f>
        <v>0</v>
      </c>
      <c r="MJ79">
        <f>IFERROR(__xludf.DUMMYFUNCTION("""COMPUTED_VALUE"""),0.0)</f>
        <v>0</v>
      </c>
      <c r="MK79">
        <f>IFERROR(__xludf.DUMMYFUNCTION("""COMPUTED_VALUE"""),0.0)</f>
        <v>0</v>
      </c>
      <c r="ML79">
        <f>IFERROR(__xludf.DUMMYFUNCTION("""COMPUTED_VALUE"""),0.0)</f>
        <v>0</v>
      </c>
      <c r="MM79">
        <f>IFERROR(__xludf.DUMMYFUNCTION("""COMPUTED_VALUE"""),0.0)</f>
        <v>0</v>
      </c>
      <c r="MN79">
        <f>IFERROR(__xludf.DUMMYFUNCTION("""COMPUTED_VALUE"""),0.0)</f>
        <v>0</v>
      </c>
      <c r="MO79">
        <f>IFERROR(__xludf.DUMMYFUNCTION("""COMPUTED_VALUE"""),0.0)</f>
        <v>0</v>
      </c>
      <c r="MP79">
        <f>IFERROR(__xludf.DUMMYFUNCTION("""COMPUTED_VALUE"""),0.0)</f>
        <v>0</v>
      </c>
      <c r="MQ79">
        <f>IFERROR(__xludf.DUMMYFUNCTION("""COMPUTED_VALUE"""),0.0)</f>
        <v>0</v>
      </c>
      <c r="MR79">
        <f>IFERROR(__xludf.DUMMYFUNCTION("""COMPUTED_VALUE"""),0.0)</f>
        <v>0</v>
      </c>
      <c r="MS79">
        <f>IFERROR(__xludf.DUMMYFUNCTION("""COMPUTED_VALUE"""),0.0)</f>
        <v>0</v>
      </c>
      <c r="MT79" t="str">
        <f>IFERROR(__xludf.DUMMYFUNCTION("""COMPUTED_VALUE"""),"x")</f>
        <v>x</v>
      </c>
      <c r="MU79">
        <f>IFERROR(__xludf.DUMMYFUNCTION("""COMPUTED_VALUE"""),0.0)</f>
        <v>0</v>
      </c>
      <c r="MV79">
        <f>IFERROR(__xludf.DUMMYFUNCTION("""COMPUTED_VALUE"""),0.0)</f>
        <v>0</v>
      </c>
      <c r="MW79">
        <f>IFERROR(__xludf.DUMMYFUNCTION("""COMPUTED_VALUE"""),0.0)</f>
        <v>0</v>
      </c>
      <c r="MX79">
        <f>IFERROR(__xludf.DUMMYFUNCTION("""COMPUTED_VALUE"""),0.0)</f>
        <v>0</v>
      </c>
      <c r="MY79">
        <f>IFERROR(__xludf.DUMMYFUNCTION("""COMPUTED_VALUE"""),0.0)</f>
        <v>0</v>
      </c>
      <c r="MZ79">
        <f>IFERROR(__xludf.DUMMYFUNCTION("""COMPUTED_VALUE"""),0.0)</f>
        <v>0</v>
      </c>
      <c r="NA79">
        <f>IFERROR(__xludf.DUMMYFUNCTION("""COMPUTED_VALUE"""),0.0)</f>
        <v>0</v>
      </c>
      <c r="NB79">
        <f>IFERROR(__xludf.DUMMYFUNCTION("""COMPUTED_VALUE"""),0.0)</f>
        <v>0</v>
      </c>
      <c r="NC79">
        <f>IFERROR(__xludf.DUMMYFUNCTION("""COMPUTED_VALUE"""),0.0)</f>
        <v>0</v>
      </c>
      <c r="ND79">
        <f>IFERROR(__xludf.DUMMYFUNCTION("""COMPUTED_VALUE"""),0.0)</f>
        <v>0</v>
      </c>
      <c r="NE79">
        <f>IFERROR(__xludf.DUMMYFUNCTION("""COMPUTED_VALUE"""),0.0)</f>
        <v>0</v>
      </c>
      <c r="NF79">
        <f>IFERROR(__xludf.DUMMYFUNCTION("""COMPUTED_VALUE"""),0.0)</f>
        <v>0</v>
      </c>
      <c r="NG79">
        <f>IFERROR(__xludf.DUMMYFUNCTION("""COMPUTED_VALUE"""),0.0)</f>
        <v>0</v>
      </c>
      <c r="NH79">
        <f>IFERROR(__xludf.DUMMYFUNCTION("""COMPUTED_VALUE"""),0.0)</f>
        <v>0</v>
      </c>
      <c r="NI79">
        <f>IFERROR(__xludf.DUMMYFUNCTION("""COMPUTED_VALUE"""),0.0)</f>
        <v>0</v>
      </c>
      <c r="NJ79">
        <f>IFERROR(__xludf.DUMMYFUNCTION("""COMPUTED_VALUE"""),0.0)</f>
        <v>0</v>
      </c>
      <c r="NK79">
        <f>IFERROR(__xludf.DUMMYFUNCTION("""COMPUTED_VALUE"""),0.0)</f>
        <v>0</v>
      </c>
      <c r="NL79">
        <f>IFERROR(__xludf.DUMMYFUNCTION("""COMPUTED_VALUE"""),0.0)</f>
        <v>0</v>
      </c>
      <c r="NM79">
        <f>IFERROR(__xludf.DUMMYFUNCTION("""COMPUTED_VALUE"""),0.0)</f>
        <v>0</v>
      </c>
      <c r="NN79">
        <f>IFERROR(__xludf.DUMMYFUNCTION("""COMPUTED_VALUE"""),0.0)</f>
        <v>0</v>
      </c>
      <c r="NO79">
        <f>IFERROR(__xludf.DUMMYFUNCTION("""COMPUTED_VALUE"""),0.0)</f>
        <v>0</v>
      </c>
      <c r="NP79">
        <f>IFERROR(__xludf.DUMMYFUNCTION("""COMPUTED_VALUE"""),0.0)</f>
        <v>0</v>
      </c>
      <c r="NQ79">
        <f>IFERROR(__xludf.DUMMYFUNCTION("""COMPUTED_VALUE"""),0.0)</f>
        <v>0</v>
      </c>
      <c r="NR79">
        <f>IFERROR(__xludf.DUMMYFUNCTION("""COMPUTED_VALUE"""),0.0)</f>
        <v>0</v>
      </c>
    </row>
    <row r="80" ht="15.75" customHeight="1">
      <c r="A80">
        <f>IFERROR(__xludf.DUMMYFUNCTION("""COMPUTED_VALUE"""),79.0)</f>
        <v>79</v>
      </c>
      <c r="B80" t="str">
        <f>IFERROR(__xludf.DUMMYFUNCTION("""COMPUTED_VALUE"""),"milicamicic")</f>
        <v>milicamicic</v>
      </c>
      <c r="C80" t="str">
        <f>IFERROR(__xludf.DUMMYFUNCTION("""COMPUTED_VALUE"""),"Milica")</f>
        <v>Milica</v>
      </c>
      <c r="D80" t="str">
        <f>IFERROR(__xludf.DUMMYFUNCTION("""COMPUTED_VALUE"""),"Mićić")</f>
        <v>Mićić</v>
      </c>
      <c r="E80">
        <f>IFERROR(__xludf.DUMMYFUNCTION("""COMPUTED_VALUE"""),100.0)</f>
        <v>100</v>
      </c>
      <c r="F80" t="str">
        <f>IFERROR(__xludf.DUMMYFUNCTION("""COMPUTED_VALUE"""),"ODOBREN")</f>
        <v>ODOBREN</v>
      </c>
      <c r="G80" t="str">
        <f>IFERROR(__xludf.DUMMYFUNCTION("""COMPUTED_VALUE"""),"Novi Beograd")</f>
        <v>Novi Beograd</v>
      </c>
      <c r="H80" t="str">
        <f>IFERROR(__xludf.DUMMYFUNCTION("""COMPUTED_VALUE"""),"Deveta gimnazija Mihailo Petrović Alas")</f>
        <v>Deveta gimnazija Mihailo Petrović Alas</v>
      </c>
      <c r="I80" t="str">
        <f>IFERROR(__xludf.DUMMYFUNCTION("""COMPUTED_VALUE"""),"III")</f>
        <v>III</v>
      </c>
      <c r="J80" t="str">
        <f>IFERROR(__xludf.DUMMYFUNCTION("""COMPUTED_VALUE"""),"B")</f>
        <v>B</v>
      </c>
      <c r="L80" t="str">
        <f>IFERROR(__xludf.DUMMYFUNCTION("""COMPUTED_VALUE"""),"x")</f>
        <v>x</v>
      </c>
      <c r="M80">
        <f>IFERROR(__xludf.DUMMYFUNCTION("""COMPUTED_VALUE"""),100.0)</f>
        <v>100</v>
      </c>
      <c r="N80" t="str">
        <f>IFERROR(__xludf.DUMMYFUNCTION("""COMPUTED_VALUE"""),"-")</f>
        <v>-</v>
      </c>
      <c r="O80">
        <f>IFERROR(__xludf.DUMMYFUNCTION("""COMPUTED_VALUE"""),0.0)</f>
        <v>0</v>
      </c>
      <c r="P80" t="str">
        <f>IFERROR(__xludf.DUMMYFUNCTION("""COMPUTED_VALUE"""),"-")</f>
        <v>-</v>
      </c>
      <c r="Q80" t="str">
        <f>IFERROR(__xludf.DUMMYFUNCTION("""COMPUTED_VALUE"""),"-")</f>
        <v>-</v>
      </c>
      <c r="R80" t="str">
        <f>IFERROR(__xludf.DUMMYFUNCTION("""COMPUTED_VALUE"""),"-")</f>
        <v>-</v>
      </c>
      <c r="S80" t="str">
        <f>IFERROR(__xludf.DUMMYFUNCTION("""COMPUTED_VALUE"""),"x")</f>
        <v>x</v>
      </c>
      <c r="T80" t="str">
        <f>IFERROR(__xludf.DUMMYFUNCTION("""COMPUTED_VALUE"""),"x")</f>
        <v>x</v>
      </c>
      <c r="U80" t="str">
        <f>IFERROR(__xludf.DUMMYFUNCTION("""COMPUTED_VALUE"""),"OK")</f>
        <v>OK</v>
      </c>
      <c r="V80" t="str">
        <f>IFERROR(__xludf.DUMMYFUNCTION("""COMPUTED_VALUE"""),"OK")</f>
        <v>OK</v>
      </c>
      <c r="W80" t="str">
        <f>IFERROR(__xludf.DUMMYFUNCTION("""COMPUTED_VALUE"""),"OK")</f>
        <v>OK</v>
      </c>
      <c r="X80" t="str">
        <f>IFERROR(__xludf.DUMMYFUNCTION("""COMPUTED_VALUE"""),"OK")</f>
        <v>OK</v>
      </c>
      <c r="Y80" t="str">
        <f>IFERROR(__xludf.DUMMYFUNCTION("""COMPUTED_VALUE"""),"OK")</f>
        <v>OK</v>
      </c>
      <c r="Z80" t="str">
        <f>IFERROR(__xludf.DUMMYFUNCTION("""COMPUTED_VALUE"""),"OK")</f>
        <v>OK</v>
      </c>
      <c r="AA80" t="str">
        <f>IFERROR(__xludf.DUMMYFUNCTION("""COMPUTED_VALUE"""),"OK")</f>
        <v>OK</v>
      </c>
      <c r="AB80" t="str">
        <f>IFERROR(__xludf.DUMMYFUNCTION("""COMPUTED_VALUE"""),"OK")</f>
        <v>OK</v>
      </c>
      <c r="AC80" t="str">
        <f>IFERROR(__xludf.DUMMYFUNCTION("""COMPUTED_VALUE"""),"OK")</f>
        <v>OK</v>
      </c>
      <c r="AD80" t="str">
        <f>IFERROR(__xludf.DUMMYFUNCTION("""COMPUTED_VALUE"""),"OK")</f>
        <v>OK</v>
      </c>
      <c r="AE80" t="str">
        <f>IFERROR(__xludf.DUMMYFUNCTION("""COMPUTED_VALUE"""),"OK")</f>
        <v>OK</v>
      </c>
      <c r="AF80" t="str">
        <f>IFERROR(__xludf.DUMMYFUNCTION("""COMPUTED_VALUE"""),"OK")</f>
        <v>OK</v>
      </c>
      <c r="AG80" t="str">
        <f>IFERROR(__xludf.DUMMYFUNCTION("""COMPUTED_VALUE"""),"OK")</f>
        <v>OK</v>
      </c>
      <c r="AH80" t="str">
        <f>IFERROR(__xludf.DUMMYFUNCTION("""COMPUTED_VALUE"""),"OK")</f>
        <v>OK</v>
      </c>
      <c r="AI80" t="str">
        <f>IFERROR(__xludf.DUMMYFUNCTION("""COMPUTED_VALUE"""),"OK")</f>
        <v>OK</v>
      </c>
      <c r="AJ80" t="str">
        <f>IFERROR(__xludf.DUMMYFUNCTION("""COMPUTED_VALUE"""),"OK")</f>
        <v>OK</v>
      </c>
      <c r="AK80" t="str">
        <f>IFERROR(__xludf.DUMMYFUNCTION("""COMPUTED_VALUE"""),"OK")</f>
        <v>OK</v>
      </c>
      <c r="AL80" t="str">
        <f>IFERROR(__xludf.DUMMYFUNCTION("""COMPUTED_VALUE"""),"OK")</f>
        <v>OK</v>
      </c>
      <c r="AM80" t="str">
        <f>IFERROR(__xludf.DUMMYFUNCTION("""COMPUTED_VALUE"""),"OK")</f>
        <v>OK</v>
      </c>
      <c r="AN80" t="str">
        <f>IFERROR(__xludf.DUMMYFUNCTION("""COMPUTED_VALUE"""),"OK")</f>
        <v>OK</v>
      </c>
      <c r="AO80" t="str">
        <f>IFERROR(__xludf.DUMMYFUNCTION("""COMPUTED_VALUE"""),"OK")</f>
        <v>OK</v>
      </c>
      <c r="AP80" t="str">
        <f>IFERROR(__xludf.DUMMYFUNCTION("""COMPUTED_VALUE"""),"OK")</f>
        <v>OK</v>
      </c>
      <c r="AQ80" t="str">
        <f>IFERROR(__xludf.DUMMYFUNCTION("""COMPUTED_VALUE"""),"OK")</f>
        <v>OK</v>
      </c>
      <c r="AR80" t="str">
        <f>IFERROR(__xludf.DUMMYFUNCTION("""COMPUTED_VALUE"""),"OK")</f>
        <v>OK</v>
      </c>
      <c r="AS80" t="str">
        <f>IFERROR(__xludf.DUMMYFUNCTION("""COMPUTED_VALUE"""),"OK")</f>
        <v>OK</v>
      </c>
      <c r="AT80" t="str">
        <f>IFERROR(__xludf.DUMMYFUNCTION("""COMPUTED_VALUE"""),"OK")</f>
        <v>OK</v>
      </c>
      <c r="AU80" t="str">
        <f>IFERROR(__xludf.DUMMYFUNCTION("""COMPUTED_VALUE"""),"OK")</f>
        <v>OK</v>
      </c>
      <c r="AV80" t="str">
        <f>IFERROR(__xludf.DUMMYFUNCTION("""COMPUTED_VALUE"""),"OK")</f>
        <v>OK</v>
      </c>
      <c r="AW80" t="str">
        <f>IFERROR(__xludf.DUMMYFUNCTION("""COMPUTED_VALUE"""),"OK")</f>
        <v>OK</v>
      </c>
      <c r="AX80" t="str">
        <f>IFERROR(__xludf.DUMMYFUNCTION("""COMPUTED_VALUE"""),"OK")</f>
        <v>OK</v>
      </c>
      <c r="AY80" t="str">
        <f>IFERROR(__xludf.DUMMYFUNCTION("""COMPUTED_VALUE"""),"OK")</f>
        <v>OK</v>
      </c>
      <c r="AZ80" t="str">
        <f>IFERROR(__xludf.DUMMYFUNCTION("""COMPUTED_VALUE"""),"OK")</f>
        <v>OK</v>
      </c>
      <c r="BA80" t="str">
        <f>IFERROR(__xludf.DUMMYFUNCTION("""COMPUTED_VALUE"""),"OK")</f>
        <v>OK</v>
      </c>
      <c r="BB80" t="str">
        <f>IFERROR(__xludf.DUMMYFUNCTION("""COMPUTED_VALUE"""),"OK")</f>
        <v>OK</v>
      </c>
      <c r="BC80" t="str">
        <f>IFERROR(__xludf.DUMMYFUNCTION("""COMPUTED_VALUE"""),"OK")</f>
        <v>OK</v>
      </c>
      <c r="BD80" t="str">
        <f>IFERROR(__xludf.DUMMYFUNCTION("""COMPUTED_VALUE"""),"OK")</f>
        <v>OK</v>
      </c>
      <c r="BE80" t="str">
        <f>IFERROR(__xludf.DUMMYFUNCTION("""COMPUTED_VALUE"""),"OK")</f>
        <v>OK</v>
      </c>
      <c r="BF80" t="str">
        <f>IFERROR(__xludf.DUMMYFUNCTION("""COMPUTED_VALUE"""),"OK")</f>
        <v>OK</v>
      </c>
      <c r="BG80" t="str">
        <f>IFERROR(__xludf.DUMMYFUNCTION("""COMPUTED_VALUE"""),"OK")</f>
        <v>OK</v>
      </c>
      <c r="BH80" t="str">
        <f>IFERROR(__xludf.DUMMYFUNCTION("""COMPUTED_VALUE"""),"OK")</f>
        <v>OK</v>
      </c>
      <c r="BI80" t="str">
        <f>IFERROR(__xludf.DUMMYFUNCTION("""COMPUTED_VALUE"""),"OK")</f>
        <v>OK</v>
      </c>
      <c r="BJ80" t="str">
        <f>IFERROR(__xludf.DUMMYFUNCTION("""COMPUTED_VALUE"""),"OK")</f>
        <v>OK</v>
      </c>
      <c r="BK80" t="str">
        <f>IFERROR(__xludf.DUMMYFUNCTION("""COMPUTED_VALUE"""),"x")</f>
        <v>x</v>
      </c>
      <c r="BL80" t="str">
        <f>IFERROR(__xludf.DUMMYFUNCTION("""COMPUTED_VALUE"""),"-")</f>
        <v>-</v>
      </c>
      <c r="BM80" t="str">
        <f>IFERROR(__xludf.DUMMYFUNCTION("""COMPUTED_VALUE"""),"-")</f>
        <v>-</v>
      </c>
      <c r="BN80" t="str">
        <f>IFERROR(__xludf.DUMMYFUNCTION("""COMPUTED_VALUE"""),"-")</f>
        <v>-</v>
      </c>
      <c r="BO80" t="str">
        <f>IFERROR(__xludf.DUMMYFUNCTION("""COMPUTED_VALUE"""),"-")</f>
        <v>-</v>
      </c>
      <c r="BP80" t="str">
        <f>IFERROR(__xludf.DUMMYFUNCTION("""COMPUTED_VALUE"""),"-")</f>
        <v>-</v>
      </c>
      <c r="BQ80" t="str">
        <f>IFERROR(__xludf.DUMMYFUNCTION("""COMPUTED_VALUE"""),"-")</f>
        <v>-</v>
      </c>
      <c r="BR80" t="str">
        <f>IFERROR(__xludf.DUMMYFUNCTION("""COMPUTED_VALUE"""),"-")</f>
        <v>-</v>
      </c>
      <c r="BS80" t="str">
        <f>IFERROR(__xludf.DUMMYFUNCTION("""COMPUTED_VALUE"""),"-")</f>
        <v>-</v>
      </c>
      <c r="BT80" t="str">
        <f>IFERROR(__xludf.DUMMYFUNCTION("""COMPUTED_VALUE"""),"-")</f>
        <v>-</v>
      </c>
      <c r="BU80" t="str">
        <f>IFERROR(__xludf.DUMMYFUNCTION("""COMPUTED_VALUE"""),"-")</f>
        <v>-</v>
      </c>
      <c r="BV80" t="str">
        <f>IFERROR(__xludf.DUMMYFUNCTION("""COMPUTED_VALUE"""),"-")</f>
        <v>-</v>
      </c>
      <c r="BW80" t="str">
        <f>IFERROR(__xludf.DUMMYFUNCTION("""COMPUTED_VALUE"""),"-")</f>
        <v>-</v>
      </c>
      <c r="BX80" t="str">
        <f>IFERROR(__xludf.DUMMYFUNCTION("""COMPUTED_VALUE"""),"-")</f>
        <v>-</v>
      </c>
      <c r="BY80" t="str">
        <f>IFERROR(__xludf.DUMMYFUNCTION("""COMPUTED_VALUE"""),"-")</f>
        <v>-</v>
      </c>
      <c r="BZ80" t="str">
        <f>IFERROR(__xludf.DUMMYFUNCTION("""COMPUTED_VALUE"""),"-")</f>
        <v>-</v>
      </c>
      <c r="CA80" t="str">
        <f>IFERROR(__xludf.DUMMYFUNCTION("""COMPUTED_VALUE"""),"-")</f>
        <v>-</v>
      </c>
      <c r="CB80" t="str">
        <f>IFERROR(__xludf.DUMMYFUNCTION("""COMPUTED_VALUE"""),"-")</f>
        <v>-</v>
      </c>
      <c r="CC80" t="str">
        <f>IFERROR(__xludf.DUMMYFUNCTION("""COMPUTED_VALUE"""),"-")</f>
        <v>-</v>
      </c>
      <c r="CD80" t="str">
        <f>IFERROR(__xludf.DUMMYFUNCTION("""COMPUTED_VALUE"""),"-")</f>
        <v>-</v>
      </c>
      <c r="CE80" t="str">
        <f>IFERROR(__xludf.DUMMYFUNCTION("""COMPUTED_VALUE"""),"-")</f>
        <v>-</v>
      </c>
      <c r="CF80" t="str">
        <f>IFERROR(__xludf.DUMMYFUNCTION("""COMPUTED_VALUE"""),"-")</f>
        <v>-</v>
      </c>
      <c r="CG80" t="str">
        <f>IFERROR(__xludf.DUMMYFUNCTION("""COMPUTED_VALUE"""),"-")</f>
        <v>-</v>
      </c>
      <c r="CH80" t="str">
        <f>IFERROR(__xludf.DUMMYFUNCTION("""COMPUTED_VALUE"""),"-")</f>
        <v>-</v>
      </c>
      <c r="CI80" t="str">
        <f>IFERROR(__xludf.DUMMYFUNCTION("""COMPUTED_VALUE"""),"-")</f>
        <v>-</v>
      </c>
      <c r="CJ80" t="str">
        <f>IFERROR(__xludf.DUMMYFUNCTION("""COMPUTED_VALUE"""),"-")</f>
        <v>-</v>
      </c>
      <c r="CK80" t="str">
        <f>IFERROR(__xludf.DUMMYFUNCTION("""COMPUTED_VALUE"""),"-")</f>
        <v>-</v>
      </c>
      <c r="CL80" t="str">
        <f>IFERROR(__xludf.DUMMYFUNCTION("""COMPUTED_VALUE"""),"-")</f>
        <v>-</v>
      </c>
      <c r="CM80" t="str">
        <f>IFERROR(__xludf.DUMMYFUNCTION("""COMPUTED_VALUE"""),"-")</f>
        <v>-</v>
      </c>
      <c r="CN80" t="str">
        <f>IFERROR(__xludf.DUMMYFUNCTION("""COMPUTED_VALUE"""),"-")</f>
        <v>-</v>
      </c>
      <c r="CO80" t="str">
        <f>IFERROR(__xludf.DUMMYFUNCTION("""COMPUTED_VALUE"""),"-")</f>
        <v>-</v>
      </c>
      <c r="CP80" t="str">
        <f>IFERROR(__xludf.DUMMYFUNCTION("""COMPUTED_VALUE"""),"-")</f>
        <v>-</v>
      </c>
      <c r="CQ80" t="str">
        <f>IFERROR(__xludf.DUMMYFUNCTION("""COMPUTED_VALUE"""),"-")</f>
        <v>-</v>
      </c>
      <c r="CR80" t="str">
        <f>IFERROR(__xludf.DUMMYFUNCTION("""COMPUTED_VALUE"""),"-")</f>
        <v>-</v>
      </c>
      <c r="CS80" t="str">
        <f>IFERROR(__xludf.DUMMYFUNCTION("""COMPUTED_VALUE"""),"x")</f>
        <v>x</v>
      </c>
      <c r="CT80" t="str">
        <f>IFERROR(__xludf.DUMMYFUNCTION("""COMPUTED_VALUE"""),"OK")</f>
        <v>OK</v>
      </c>
      <c r="CU80" t="str">
        <f>IFERROR(__xludf.DUMMYFUNCTION("""COMPUTED_VALUE"""),"OK")</f>
        <v>OK</v>
      </c>
      <c r="CV80" t="str">
        <f>IFERROR(__xludf.DUMMYFUNCTION("""COMPUTED_VALUE"""),"OK")</f>
        <v>OK</v>
      </c>
      <c r="CW80" t="str">
        <f>IFERROR(__xludf.DUMMYFUNCTION("""COMPUTED_VALUE"""),"OK")</f>
        <v>OK</v>
      </c>
      <c r="CX80" t="str">
        <f>IFERROR(__xludf.DUMMYFUNCTION("""COMPUTED_VALUE"""),"OK")</f>
        <v>OK</v>
      </c>
      <c r="CY80" t="str">
        <f>IFERROR(__xludf.DUMMYFUNCTION("""COMPUTED_VALUE"""),"WA")</f>
        <v>WA</v>
      </c>
      <c r="CZ80" t="str">
        <f>IFERROR(__xludf.DUMMYFUNCTION("""COMPUTED_VALUE"""),"OK")</f>
        <v>OK</v>
      </c>
      <c r="DA80" t="str">
        <f>IFERROR(__xludf.DUMMYFUNCTION("""COMPUTED_VALUE"""),"TLE")</f>
        <v>TLE</v>
      </c>
      <c r="DB80" t="str">
        <f>IFERROR(__xludf.DUMMYFUNCTION("""COMPUTED_VALUE"""),"TLE")</f>
        <v>TLE</v>
      </c>
      <c r="DC80" t="str">
        <f>IFERROR(__xludf.DUMMYFUNCTION("""COMPUTED_VALUE"""),"TLE")</f>
        <v>TLE</v>
      </c>
      <c r="DD80" t="str">
        <f>IFERROR(__xludf.DUMMYFUNCTION("""COMPUTED_VALUE"""),"TLE")</f>
        <v>TLE</v>
      </c>
      <c r="DE80" t="str">
        <f>IFERROR(__xludf.DUMMYFUNCTION("""COMPUTED_VALUE"""),"TLE")</f>
        <v>TLE</v>
      </c>
      <c r="DF80" t="str">
        <f>IFERROR(__xludf.DUMMYFUNCTION("""COMPUTED_VALUE"""),"TLE")</f>
        <v>TLE</v>
      </c>
      <c r="DG80" t="str">
        <f>IFERROR(__xludf.DUMMYFUNCTION("""COMPUTED_VALUE"""),"TLE")</f>
        <v>TLE</v>
      </c>
      <c r="DH80" t="str">
        <f>IFERROR(__xludf.DUMMYFUNCTION("""COMPUTED_VALUE"""),"TLE")</f>
        <v>TLE</v>
      </c>
      <c r="DI80" t="str">
        <f>IFERROR(__xludf.DUMMYFUNCTION("""COMPUTED_VALUE"""),"TLE")</f>
        <v>TLE</v>
      </c>
      <c r="DJ80" t="str">
        <f>IFERROR(__xludf.DUMMYFUNCTION("""COMPUTED_VALUE"""),"TLE")</f>
        <v>TLE</v>
      </c>
      <c r="DK80" t="str">
        <f>IFERROR(__xludf.DUMMYFUNCTION("""COMPUTED_VALUE"""),"TLE")</f>
        <v>TLE</v>
      </c>
      <c r="DL80" t="str">
        <f>IFERROR(__xludf.DUMMYFUNCTION("""COMPUTED_VALUE"""),"TLE")</f>
        <v>TLE</v>
      </c>
      <c r="DM80" t="str">
        <f>IFERROR(__xludf.DUMMYFUNCTION("""COMPUTED_VALUE"""),"TLE")</f>
        <v>TLE</v>
      </c>
      <c r="DN80" t="str">
        <f>IFERROR(__xludf.DUMMYFUNCTION("""COMPUTED_VALUE"""),"TLE")</f>
        <v>TLE</v>
      </c>
      <c r="DO80" t="str">
        <f>IFERROR(__xludf.DUMMYFUNCTION("""COMPUTED_VALUE"""),"TLE")</f>
        <v>TLE</v>
      </c>
      <c r="DP80" t="str">
        <f>IFERROR(__xludf.DUMMYFUNCTION("""COMPUTED_VALUE"""),"TLE")</f>
        <v>TLE</v>
      </c>
      <c r="DQ80" t="str">
        <f>IFERROR(__xludf.DUMMYFUNCTION("""COMPUTED_VALUE"""),"TLE")</f>
        <v>TLE</v>
      </c>
      <c r="DR80" t="str">
        <f>IFERROR(__xludf.DUMMYFUNCTION("""COMPUTED_VALUE"""),"TLE")</f>
        <v>TLE</v>
      </c>
      <c r="DS80" t="str">
        <f>IFERROR(__xludf.DUMMYFUNCTION("""COMPUTED_VALUE"""),"TLE")</f>
        <v>TLE</v>
      </c>
      <c r="DT80" t="str">
        <f>IFERROR(__xludf.DUMMYFUNCTION("""COMPUTED_VALUE"""),"TLE")</f>
        <v>TLE</v>
      </c>
      <c r="DU80" t="str">
        <f>IFERROR(__xludf.DUMMYFUNCTION("""COMPUTED_VALUE"""),"TLE")</f>
        <v>TLE</v>
      </c>
      <c r="DV80" t="str">
        <f>IFERROR(__xludf.DUMMYFUNCTION("""COMPUTED_VALUE"""),"TLE")</f>
        <v>TLE</v>
      </c>
      <c r="DW80" t="str">
        <f>IFERROR(__xludf.DUMMYFUNCTION("""COMPUTED_VALUE"""),"TLE")</f>
        <v>TLE</v>
      </c>
      <c r="DX80" t="str">
        <f>IFERROR(__xludf.DUMMYFUNCTION("""COMPUTED_VALUE"""),"TLE")</f>
        <v>TLE</v>
      </c>
      <c r="DY80" t="str">
        <f>IFERROR(__xludf.DUMMYFUNCTION("""COMPUTED_VALUE"""),"TLE")</f>
        <v>TLE</v>
      </c>
      <c r="DZ80" t="str">
        <f>IFERROR(__xludf.DUMMYFUNCTION("""COMPUTED_VALUE"""),"x")</f>
        <v>x</v>
      </c>
      <c r="EA80" t="str">
        <f>IFERROR(__xludf.DUMMYFUNCTION("""COMPUTED_VALUE"""),"-")</f>
        <v>-</v>
      </c>
      <c r="EB80" t="str">
        <f>IFERROR(__xludf.DUMMYFUNCTION("""COMPUTED_VALUE"""),"-")</f>
        <v>-</v>
      </c>
      <c r="EC80" t="str">
        <f>IFERROR(__xludf.DUMMYFUNCTION("""COMPUTED_VALUE"""),"-")</f>
        <v>-</v>
      </c>
      <c r="ED80" t="str">
        <f>IFERROR(__xludf.DUMMYFUNCTION("""COMPUTED_VALUE"""),"-")</f>
        <v>-</v>
      </c>
      <c r="EE80" t="str">
        <f>IFERROR(__xludf.DUMMYFUNCTION("""COMPUTED_VALUE"""),"-")</f>
        <v>-</v>
      </c>
      <c r="EF80" t="str">
        <f>IFERROR(__xludf.DUMMYFUNCTION("""COMPUTED_VALUE"""),"-")</f>
        <v>-</v>
      </c>
      <c r="EG80" t="str">
        <f>IFERROR(__xludf.DUMMYFUNCTION("""COMPUTED_VALUE"""),"-")</f>
        <v>-</v>
      </c>
      <c r="EH80" t="str">
        <f>IFERROR(__xludf.DUMMYFUNCTION("""COMPUTED_VALUE"""),"-")</f>
        <v>-</v>
      </c>
      <c r="EI80" t="str">
        <f>IFERROR(__xludf.DUMMYFUNCTION("""COMPUTED_VALUE"""),"-")</f>
        <v>-</v>
      </c>
      <c r="EJ80" t="str">
        <f>IFERROR(__xludf.DUMMYFUNCTION("""COMPUTED_VALUE"""),"-")</f>
        <v>-</v>
      </c>
      <c r="EK80" t="str">
        <f>IFERROR(__xludf.DUMMYFUNCTION("""COMPUTED_VALUE"""),"-")</f>
        <v>-</v>
      </c>
      <c r="EL80" t="str">
        <f>IFERROR(__xludf.DUMMYFUNCTION("""COMPUTED_VALUE"""),"-")</f>
        <v>-</v>
      </c>
      <c r="EM80" t="str">
        <f>IFERROR(__xludf.DUMMYFUNCTION("""COMPUTED_VALUE"""),"-")</f>
        <v>-</v>
      </c>
      <c r="EN80" t="str">
        <f>IFERROR(__xludf.DUMMYFUNCTION("""COMPUTED_VALUE"""),"-")</f>
        <v>-</v>
      </c>
      <c r="EO80" t="str">
        <f>IFERROR(__xludf.DUMMYFUNCTION("""COMPUTED_VALUE"""),"-")</f>
        <v>-</v>
      </c>
      <c r="EP80" t="str">
        <f>IFERROR(__xludf.DUMMYFUNCTION("""COMPUTED_VALUE"""),"-")</f>
        <v>-</v>
      </c>
      <c r="EQ80" t="str">
        <f>IFERROR(__xludf.DUMMYFUNCTION("""COMPUTED_VALUE"""),"x")</f>
        <v>x</v>
      </c>
      <c r="ER80" t="str">
        <f>IFERROR(__xludf.DUMMYFUNCTION("""COMPUTED_VALUE"""),"-")</f>
        <v>-</v>
      </c>
      <c r="ES80" t="str">
        <f>IFERROR(__xludf.DUMMYFUNCTION("""COMPUTED_VALUE"""),"-")</f>
        <v>-</v>
      </c>
      <c r="ET80" t="str">
        <f>IFERROR(__xludf.DUMMYFUNCTION("""COMPUTED_VALUE"""),"-")</f>
        <v>-</v>
      </c>
      <c r="EU80" t="str">
        <f>IFERROR(__xludf.DUMMYFUNCTION("""COMPUTED_VALUE"""),"-")</f>
        <v>-</v>
      </c>
      <c r="EV80" t="str">
        <f>IFERROR(__xludf.DUMMYFUNCTION("""COMPUTED_VALUE"""),"-")</f>
        <v>-</v>
      </c>
      <c r="EW80" t="str">
        <f>IFERROR(__xludf.DUMMYFUNCTION("""COMPUTED_VALUE"""),"-")</f>
        <v>-</v>
      </c>
      <c r="EX80" t="str">
        <f>IFERROR(__xludf.DUMMYFUNCTION("""COMPUTED_VALUE"""),"-")</f>
        <v>-</v>
      </c>
      <c r="EY80" t="str">
        <f>IFERROR(__xludf.DUMMYFUNCTION("""COMPUTED_VALUE"""),"-")</f>
        <v>-</v>
      </c>
      <c r="EZ80" t="str">
        <f>IFERROR(__xludf.DUMMYFUNCTION("""COMPUTED_VALUE"""),"-")</f>
        <v>-</v>
      </c>
      <c r="FA80" t="str">
        <f>IFERROR(__xludf.DUMMYFUNCTION("""COMPUTED_VALUE"""),"-")</f>
        <v>-</v>
      </c>
      <c r="FB80" t="str">
        <f>IFERROR(__xludf.DUMMYFUNCTION("""COMPUTED_VALUE"""),"-")</f>
        <v>-</v>
      </c>
      <c r="FC80" t="str">
        <f>IFERROR(__xludf.DUMMYFUNCTION("""COMPUTED_VALUE"""),"-")</f>
        <v>-</v>
      </c>
      <c r="FD80" t="str">
        <f>IFERROR(__xludf.DUMMYFUNCTION("""COMPUTED_VALUE"""),"-")</f>
        <v>-</v>
      </c>
      <c r="FE80" t="str">
        <f>IFERROR(__xludf.DUMMYFUNCTION("""COMPUTED_VALUE"""),"-")</f>
        <v>-</v>
      </c>
      <c r="FF80" t="str">
        <f>IFERROR(__xludf.DUMMYFUNCTION("""COMPUTED_VALUE"""),"-")</f>
        <v>-</v>
      </c>
      <c r="FG80" t="str">
        <f>IFERROR(__xludf.DUMMYFUNCTION("""COMPUTED_VALUE"""),"-")</f>
        <v>-</v>
      </c>
      <c r="FH80" t="str">
        <f>IFERROR(__xludf.DUMMYFUNCTION("""COMPUTED_VALUE"""),"-")</f>
        <v>-</v>
      </c>
      <c r="FI80" t="str">
        <f>IFERROR(__xludf.DUMMYFUNCTION("""COMPUTED_VALUE"""),"-")</f>
        <v>-</v>
      </c>
      <c r="FJ80" t="str">
        <f>IFERROR(__xludf.DUMMYFUNCTION("""COMPUTED_VALUE"""),"-")</f>
        <v>-</v>
      </c>
      <c r="FK80" t="str">
        <f>IFERROR(__xludf.DUMMYFUNCTION("""COMPUTED_VALUE"""),"-")</f>
        <v>-</v>
      </c>
      <c r="FL80" t="str">
        <f>IFERROR(__xludf.DUMMYFUNCTION("""COMPUTED_VALUE"""),"-")</f>
        <v>-</v>
      </c>
      <c r="FM80" t="str">
        <f>IFERROR(__xludf.DUMMYFUNCTION("""COMPUTED_VALUE"""),"-")</f>
        <v>-</v>
      </c>
      <c r="FN80" t="str">
        <f>IFERROR(__xludf.DUMMYFUNCTION("""COMPUTED_VALUE"""),"-")</f>
        <v>-</v>
      </c>
      <c r="FO80" t="str">
        <f>IFERROR(__xludf.DUMMYFUNCTION("""COMPUTED_VALUE"""),"-")</f>
        <v>-</v>
      </c>
      <c r="FP80" t="str">
        <f>IFERROR(__xludf.DUMMYFUNCTION("""COMPUTED_VALUE"""),"-")</f>
        <v>-</v>
      </c>
      <c r="FQ80" t="str">
        <f>IFERROR(__xludf.DUMMYFUNCTION("""COMPUTED_VALUE"""),"-")</f>
        <v>-</v>
      </c>
      <c r="FR80" t="str">
        <f>IFERROR(__xludf.DUMMYFUNCTION("""COMPUTED_VALUE"""),"-")</f>
        <v>-</v>
      </c>
      <c r="FS80" t="str">
        <f>IFERROR(__xludf.DUMMYFUNCTION("""COMPUTED_VALUE"""),"-")</f>
        <v>-</v>
      </c>
      <c r="FT80" t="str">
        <f>IFERROR(__xludf.DUMMYFUNCTION("""COMPUTED_VALUE"""),"x")</f>
        <v>x</v>
      </c>
      <c r="FU80" t="str">
        <f>IFERROR(__xludf.DUMMYFUNCTION("""COMPUTED_VALUE"""),"-")</f>
        <v>-</v>
      </c>
      <c r="FV80" t="str">
        <f>IFERROR(__xludf.DUMMYFUNCTION("""COMPUTED_VALUE"""),"-")</f>
        <v>-</v>
      </c>
      <c r="FW80" t="str">
        <f>IFERROR(__xludf.DUMMYFUNCTION("""COMPUTED_VALUE"""),"-")</f>
        <v>-</v>
      </c>
      <c r="FX80" t="str">
        <f>IFERROR(__xludf.DUMMYFUNCTION("""COMPUTED_VALUE"""),"-")</f>
        <v>-</v>
      </c>
      <c r="FY80" t="str">
        <f>IFERROR(__xludf.DUMMYFUNCTION("""COMPUTED_VALUE"""),"-")</f>
        <v>-</v>
      </c>
      <c r="FZ80" t="str">
        <f>IFERROR(__xludf.DUMMYFUNCTION("""COMPUTED_VALUE"""),"-")</f>
        <v>-</v>
      </c>
      <c r="GA80" t="str">
        <f>IFERROR(__xludf.DUMMYFUNCTION("""COMPUTED_VALUE"""),"-")</f>
        <v>-</v>
      </c>
      <c r="GB80" t="str">
        <f>IFERROR(__xludf.DUMMYFUNCTION("""COMPUTED_VALUE"""),"-")</f>
        <v>-</v>
      </c>
      <c r="GC80" t="str">
        <f>IFERROR(__xludf.DUMMYFUNCTION("""COMPUTED_VALUE"""),"-")</f>
        <v>-</v>
      </c>
      <c r="GD80" t="str">
        <f>IFERROR(__xludf.DUMMYFUNCTION("""COMPUTED_VALUE"""),"-")</f>
        <v>-</v>
      </c>
      <c r="GE80" t="str">
        <f>IFERROR(__xludf.DUMMYFUNCTION("""COMPUTED_VALUE"""),"-")</f>
        <v>-</v>
      </c>
      <c r="GF80" t="str">
        <f>IFERROR(__xludf.DUMMYFUNCTION("""COMPUTED_VALUE"""),"-")</f>
        <v>-</v>
      </c>
      <c r="GG80" t="str">
        <f>IFERROR(__xludf.DUMMYFUNCTION("""COMPUTED_VALUE"""),"-")</f>
        <v>-</v>
      </c>
      <c r="GH80" t="str">
        <f>IFERROR(__xludf.DUMMYFUNCTION("""COMPUTED_VALUE"""),"-")</f>
        <v>-</v>
      </c>
      <c r="GI80" t="str">
        <f>IFERROR(__xludf.DUMMYFUNCTION("""COMPUTED_VALUE"""),"-")</f>
        <v>-</v>
      </c>
      <c r="GJ80" t="str">
        <f>IFERROR(__xludf.DUMMYFUNCTION("""COMPUTED_VALUE"""),"-")</f>
        <v>-</v>
      </c>
      <c r="GK80" t="str">
        <f>IFERROR(__xludf.DUMMYFUNCTION("""COMPUTED_VALUE"""),"-")</f>
        <v>-</v>
      </c>
      <c r="GL80" t="str">
        <f>IFERROR(__xludf.DUMMYFUNCTION("""COMPUTED_VALUE"""),"-")</f>
        <v>-</v>
      </c>
      <c r="GM80" t="str">
        <f>IFERROR(__xludf.DUMMYFUNCTION("""COMPUTED_VALUE"""),"-")</f>
        <v>-</v>
      </c>
      <c r="GN80" t="str">
        <f>IFERROR(__xludf.DUMMYFUNCTION("""COMPUTED_VALUE"""),"-")</f>
        <v>-</v>
      </c>
      <c r="GO80" t="str">
        <f>IFERROR(__xludf.DUMMYFUNCTION("""COMPUTED_VALUE"""),"-")</f>
        <v>-</v>
      </c>
      <c r="GP80" t="str">
        <f>IFERROR(__xludf.DUMMYFUNCTION("""COMPUTED_VALUE"""),"-")</f>
        <v>-</v>
      </c>
      <c r="GQ80" t="str">
        <f>IFERROR(__xludf.DUMMYFUNCTION("""COMPUTED_VALUE"""),"-")</f>
        <v>-</v>
      </c>
      <c r="GR80" t="str">
        <f>IFERROR(__xludf.DUMMYFUNCTION("""COMPUTED_VALUE"""),"-")</f>
        <v>-</v>
      </c>
      <c r="GS80" t="str">
        <f>IFERROR(__xludf.DUMMYFUNCTION("""COMPUTED_VALUE"""),"x")</f>
        <v>x</v>
      </c>
      <c r="GT80" t="str">
        <f>IFERROR(__xludf.DUMMYFUNCTION("""COMPUTED_VALUE"""),"x")</f>
        <v>x</v>
      </c>
      <c r="GU80">
        <f>IFERROR(__xludf.DUMMYFUNCTION("""COMPUTED_VALUE"""),1.0)</f>
        <v>1</v>
      </c>
      <c r="GV80">
        <f>IFERROR(__xludf.DUMMYFUNCTION("""COMPUTED_VALUE"""),1.0)</f>
        <v>1</v>
      </c>
      <c r="GW80">
        <f>IFERROR(__xludf.DUMMYFUNCTION("""COMPUTED_VALUE"""),1.0)</f>
        <v>1</v>
      </c>
      <c r="GX80">
        <f>IFERROR(__xludf.DUMMYFUNCTION("""COMPUTED_VALUE"""),1.0)</f>
        <v>1</v>
      </c>
      <c r="GY80">
        <f>IFERROR(__xludf.DUMMYFUNCTION("""COMPUTED_VALUE"""),1.0)</f>
        <v>1</v>
      </c>
      <c r="GZ80">
        <f>IFERROR(__xludf.DUMMYFUNCTION("""COMPUTED_VALUE"""),1.0)</f>
        <v>1</v>
      </c>
      <c r="HA80">
        <f>IFERROR(__xludf.DUMMYFUNCTION("""COMPUTED_VALUE"""),1.0)</f>
        <v>1</v>
      </c>
      <c r="HB80">
        <f>IFERROR(__xludf.DUMMYFUNCTION("""COMPUTED_VALUE"""),1.0)</f>
        <v>1</v>
      </c>
      <c r="HC80">
        <f>IFERROR(__xludf.DUMMYFUNCTION("""COMPUTED_VALUE"""),1.0)</f>
        <v>1</v>
      </c>
      <c r="HD80">
        <f>IFERROR(__xludf.DUMMYFUNCTION("""COMPUTED_VALUE"""),1.0)</f>
        <v>1</v>
      </c>
      <c r="HE80">
        <f>IFERROR(__xludf.DUMMYFUNCTION("""COMPUTED_VALUE"""),1.0)</f>
        <v>1</v>
      </c>
      <c r="HF80">
        <f>IFERROR(__xludf.DUMMYFUNCTION("""COMPUTED_VALUE"""),1.0)</f>
        <v>1</v>
      </c>
      <c r="HG80">
        <f>IFERROR(__xludf.DUMMYFUNCTION("""COMPUTED_VALUE"""),1.0)</f>
        <v>1</v>
      </c>
      <c r="HH80">
        <f>IFERROR(__xludf.DUMMYFUNCTION("""COMPUTED_VALUE"""),1.0)</f>
        <v>1</v>
      </c>
      <c r="HI80">
        <f>IFERROR(__xludf.DUMMYFUNCTION("""COMPUTED_VALUE"""),1.0)</f>
        <v>1</v>
      </c>
      <c r="HJ80">
        <f>IFERROR(__xludf.DUMMYFUNCTION("""COMPUTED_VALUE"""),1.0)</f>
        <v>1</v>
      </c>
      <c r="HK80">
        <f>IFERROR(__xludf.DUMMYFUNCTION("""COMPUTED_VALUE"""),1.0)</f>
        <v>1</v>
      </c>
      <c r="HL80">
        <f>IFERROR(__xludf.DUMMYFUNCTION("""COMPUTED_VALUE"""),1.0)</f>
        <v>1</v>
      </c>
      <c r="HM80">
        <f>IFERROR(__xludf.DUMMYFUNCTION("""COMPUTED_VALUE"""),1.0)</f>
        <v>1</v>
      </c>
      <c r="HN80">
        <f>IFERROR(__xludf.DUMMYFUNCTION("""COMPUTED_VALUE"""),1.0)</f>
        <v>1</v>
      </c>
      <c r="HO80">
        <f>IFERROR(__xludf.DUMMYFUNCTION("""COMPUTED_VALUE"""),1.0)</f>
        <v>1</v>
      </c>
      <c r="HP80">
        <f>IFERROR(__xludf.DUMMYFUNCTION("""COMPUTED_VALUE"""),1.0)</f>
        <v>1</v>
      </c>
      <c r="HQ80">
        <f>IFERROR(__xludf.DUMMYFUNCTION("""COMPUTED_VALUE"""),1.0)</f>
        <v>1</v>
      </c>
      <c r="HR80">
        <f>IFERROR(__xludf.DUMMYFUNCTION("""COMPUTED_VALUE"""),1.0)</f>
        <v>1</v>
      </c>
      <c r="HS80">
        <f>IFERROR(__xludf.DUMMYFUNCTION("""COMPUTED_VALUE"""),1.0)</f>
        <v>1</v>
      </c>
      <c r="HT80">
        <f>IFERROR(__xludf.DUMMYFUNCTION("""COMPUTED_VALUE"""),1.0)</f>
        <v>1</v>
      </c>
      <c r="HU80">
        <f>IFERROR(__xludf.DUMMYFUNCTION("""COMPUTED_VALUE"""),1.0)</f>
        <v>1</v>
      </c>
      <c r="HV80">
        <f>IFERROR(__xludf.DUMMYFUNCTION("""COMPUTED_VALUE"""),1.0)</f>
        <v>1</v>
      </c>
      <c r="HW80">
        <f>IFERROR(__xludf.DUMMYFUNCTION("""COMPUTED_VALUE"""),1.0)</f>
        <v>1</v>
      </c>
      <c r="HX80">
        <f>IFERROR(__xludf.DUMMYFUNCTION("""COMPUTED_VALUE"""),1.0)</f>
        <v>1</v>
      </c>
      <c r="HY80">
        <f>IFERROR(__xludf.DUMMYFUNCTION("""COMPUTED_VALUE"""),1.0)</f>
        <v>1</v>
      </c>
      <c r="HZ80">
        <f>IFERROR(__xludf.DUMMYFUNCTION("""COMPUTED_VALUE"""),1.0)</f>
        <v>1</v>
      </c>
      <c r="IA80">
        <f>IFERROR(__xludf.DUMMYFUNCTION("""COMPUTED_VALUE"""),1.0)</f>
        <v>1</v>
      </c>
      <c r="IB80">
        <f>IFERROR(__xludf.DUMMYFUNCTION("""COMPUTED_VALUE"""),1.0)</f>
        <v>1</v>
      </c>
      <c r="IC80">
        <f>IFERROR(__xludf.DUMMYFUNCTION("""COMPUTED_VALUE"""),1.0)</f>
        <v>1</v>
      </c>
      <c r="ID80">
        <f>IFERROR(__xludf.DUMMYFUNCTION("""COMPUTED_VALUE"""),1.0)</f>
        <v>1</v>
      </c>
      <c r="IE80">
        <f>IFERROR(__xludf.DUMMYFUNCTION("""COMPUTED_VALUE"""),1.0)</f>
        <v>1</v>
      </c>
      <c r="IF80">
        <f>IFERROR(__xludf.DUMMYFUNCTION("""COMPUTED_VALUE"""),1.0)</f>
        <v>1</v>
      </c>
      <c r="IG80">
        <f>IFERROR(__xludf.DUMMYFUNCTION("""COMPUTED_VALUE"""),1.0)</f>
        <v>1</v>
      </c>
      <c r="IH80">
        <f>IFERROR(__xludf.DUMMYFUNCTION("""COMPUTED_VALUE"""),1.0)</f>
        <v>1</v>
      </c>
      <c r="II80">
        <f>IFERROR(__xludf.DUMMYFUNCTION("""COMPUTED_VALUE"""),1.0)</f>
        <v>1</v>
      </c>
      <c r="IJ80">
        <f>IFERROR(__xludf.DUMMYFUNCTION("""COMPUTED_VALUE"""),1.0)</f>
        <v>1</v>
      </c>
      <c r="IK80" t="str">
        <f>IFERROR(__xludf.DUMMYFUNCTION("""COMPUTED_VALUE"""),"x")</f>
        <v>x</v>
      </c>
      <c r="IL80">
        <f>IFERROR(__xludf.DUMMYFUNCTION("""COMPUTED_VALUE"""),0.0)</f>
        <v>0</v>
      </c>
      <c r="IM80">
        <f>IFERROR(__xludf.DUMMYFUNCTION("""COMPUTED_VALUE"""),0.0)</f>
        <v>0</v>
      </c>
      <c r="IN80">
        <f>IFERROR(__xludf.DUMMYFUNCTION("""COMPUTED_VALUE"""),0.0)</f>
        <v>0</v>
      </c>
      <c r="IO80">
        <f>IFERROR(__xludf.DUMMYFUNCTION("""COMPUTED_VALUE"""),0.0)</f>
        <v>0</v>
      </c>
      <c r="IP80">
        <f>IFERROR(__xludf.DUMMYFUNCTION("""COMPUTED_VALUE"""),0.0)</f>
        <v>0</v>
      </c>
      <c r="IQ80">
        <f>IFERROR(__xludf.DUMMYFUNCTION("""COMPUTED_VALUE"""),0.0)</f>
        <v>0</v>
      </c>
      <c r="IR80">
        <f>IFERROR(__xludf.DUMMYFUNCTION("""COMPUTED_VALUE"""),0.0)</f>
        <v>0</v>
      </c>
      <c r="IS80">
        <f>IFERROR(__xludf.DUMMYFUNCTION("""COMPUTED_VALUE"""),0.0)</f>
        <v>0</v>
      </c>
      <c r="IT80">
        <f>IFERROR(__xludf.DUMMYFUNCTION("""COMPUTED_VALUE"""),0.0)</f>
        <v>0</v>
      </c>
      <c r="IU80">
        <f>IFERROR(__xludf.DUMMYFUNCTION("""COMPUTED_VALUE"""),0.0)</f>
        <v>0</v>
      </c>
      <c r="IV80">
        <f>IFERROR(__xludf.DUMMYFUNCTION("""COMPUTED_VALUE"""),0.0)</f>
        <v>0</v>
      </c>
      <c r="IW80">
        <f>IFERROR(__xludf.DUMMYFUNCTION("""COMPUTED_VALUE"""),0.0)</f>
        <v>0</v>
      </c>
      <c r="IX80">
        <f>IFERROR(__xludf.DUMMYFUNCTION("""COMPUTED_VALUE"""),0.0)</f>
        <v>0</v>
      </c>
      <c r="IY80">
        <f>IFERROR(__xludf.DUMMYFUNCTION("""COMPUTED_VALUE"""),0.0)</f>
        <v>0</v>
      </c>
      <c r="IZ80">
        <f>IFERROR(__xludf.DUMMYFUNCTION("""COMPUTED_VALUE"""),0.0)</f>
        <v>0</v>
      </c>
      <c r="JA80">
        <f>IFERROR(__xludf.DUMMYFUNCTION("""COMPUTED_VALUE"""),0.0)</f>
        <v>0</v>
      </c>
      <c r="JB80">
        <f>IFERROR(__xludf.DUMMYFUNCTION("""COMPUTED_VALUE"""),0.0)</f>
        <v>0</v>
      </c>
      <c r="JC80">
        <f>IFERROR(__xludf.DUMMYFUNCTION("""COMPUTED_VALUE"""),0.0)</f>
        <v>0</v>
      </c>
      <c r="JD80">
        <f>IFERROR(__xludf.DUMMYFUNCTION("""COMPUTED_VALUE"""),0.0)</f>
        <v>0</v>
      </c>
      <c r="JE80">
        <f>IFERROR(__xludf.DUMMYFUNCTION("""COMPUTED_VALUE"""),0.0)</f>
        <v>0</v>
      </c>
      <c r="JF80">
        <f>IFERROR(__xludf.DUMMYFUNCTION("""COMPUTED_VALUE"""),0.0)</f>
        <v>0</v>
      </c>
      <c r="JG80">
        <f>IFERROR(__xludf.DUMMYFUNCTION("""COMPUTED_VALUE"""),0.0)</f>
        <v>0</v>
      </c>
      <c r="JH80">
        <f>IFERROR(__xludf.DUMMYFUNCTION("""COMPUTED_VALUE"""),0.0)</f>
        <v>0</v>
      </c>
      <c r="JI80">
        <f>IFERROR(__xludf.DUMMYFUNCTION("""COMPUTED_VALUE"""),0.0)</f>
        <v>0</v>
      </c>
      <c r="JJ80">
        <f>IFERROR(__xludf.DUMMYFUNCTION("""COMPUTED_VALUE"""),0.0)</f>
        <v>0</v>
      </c>
      <c r="JK80">
        <f>IFERROR(__xludf.DUMMYFUNCTION("""COMPUTED_VALUE"""),0.0)</f>
        <v>0</v>
      </c>
      <c r="JL80">
        <f>IFERROR(__xludf.DUMMYFUNCTION("""COMPUTED_VALUE"""),0.0)</f>
        <v>0</v>
      </c>
      <c r="JM80">
        <f>IFERROR(__xludf.DUMMYFUNCTION("""COMPUTED_VALUE"""),0.0)</f>
        <v>0</v>
      </c>
      <c r="JN80">
        <f>IFERROR(__xludf.DUMMYFUNCTION("""COMPUTED_VALUE"""),0.0)</f>
        <v>0</v>
      </c>
      <c r="JO80">
        <f>IFERROR(__xludf.DUMMYFUNCTION("""COMPUTED_VALUE"""),0.0)</f>
        <v>0</v>
      </c>
      <c r="JP80">
        <f>IFERROR(__xludf.DUMMYFUNCTION("""COMPUTED_VALUE"""),0.0)</f>
        <v>0</v>
      </c>
      <c r="JQ80">
        <f>IFERROR(__xludf.DUMMYFUNCTION("""COMPUTED_VALUE"""),0.0)</f>
        <v>0</v>
      </c>
      <c r="JR80">
        <f>IFERROR(__xludf.DUMMYFUNCTION("""COMPUTED_VALUE"""),0.0)</f>
        <v>0</v>
      </c>
      <c r="JS80" t="str">
        <f>IFERROR(__xludf.DUMMYFUNCTION("""COMPUTED_VALUE"""),"x")</f>
        <v>x</v>
      </c>
      <c r="JT80">
        <f>IFERROR(__xludf.DUMMYFUNCTION("""COMPUTED_VALUE"""),1.0)</f>
        <v>1</v>
      </c>
      <c r="JU80">
        <f>IFERROR(__xludf.DUMMYFUNCTION("""COMPUTED_VALUE"""),1.0)</f>
        <v>1</v>
      </c>
      <c r="JV80">
        <f>IFERROR(__xludf.DUMMYFUNCTION("""COMPUTED_VALUE"""),1.0)</f>
        <v>1</v>
      </c>
      <c r="JW80">
        <f>IFERROR(__xludf.DUMMYFUNCTION("""COMPUTED_VALUE"""),1.0)</f>
        <v>1</v>
      </c>
      <c r="JX80">
        <f>IFERROR(__xludf.DUMMYFUNCTION("""COMPUTED_VALUE"""),1.0)</f>
        <v>1</v>
      </c>
      <c r="JY80">
        <f>IFERROR(__xludf.DUMMYFUNCTION("""COMPUTED_VALUE"""),0.0)</f>
        <v>0</v>
      </c>
      <c r="JZ80">
        <f>IFERROR(__xludf.DUMMYFUNCTION("""COMPUTED_VALUE"""),1.0)</f>
        <v>1</v>
      </c>
      <c r="KA80">
        <f>IFERROR(__xludf.DUMMYFUNCTION("""COMPUTED_VALUE"""),0.0)</f>
        <v>0</v>
      </c>
      <c r="KB80">
        <f>IFERROR(__xludf.DUMMYFUNCTION("""COMPUTED_VALUE"""),0.0)</f>
        <v>0</v>
      </c>
      <c r="KC80">
        <f>IFERROR(__xludf.DUMMYFUNCTION("""COMPUTED_VALUE"""),0.0)</f>
        <v>0</v>
      </c>
      <c r="KD80">
        <f>IFERROR(__xludf.DUMMYFUNCTION("""COMPUTED_VALUE"""),0.0)</f>
        <v>0</v>
      </c>
      <c r="KE80">
        <f>IFERROR(__xludf.DUMMYFUNCTION("""COMPUTED_VALUE"""),0.0)</f>
        <v>0</v>
      </c>
      <c r="KF80">
        <f>IFERROR(__xludf.DUMMYFUNCTION("""COMPUTED_VALUE"""),0.0)</f>
        <v>0</v>
      </c>
      <c r="KG80">
        <f>IFERROR(__xludf.DUMMYFUNCTION("""COMPUTED_VALUE"""),0.0)</f>
        <v>0</v>
      </c>
      <c r="KH80">
        <f>IFERROR(__xludf.DUMMYFUNCTION("""COMPUTED_VALUE"""),0.0)</f>
        <v>0</v>
      </c>
      <c r="KI80">
        <f>IFERROR(__xludf.DUMMYFUNCTION("""COMPUTED_VALUE"""),0.0)</f>
        <v>0</v>
      </c>
      <c r="KJ80">
        <f>IFERROR(__xludf.DUMMYFUNCTION("""COMPUTED_VALUE"""),0.0)</f>
        <v>0</v>
      </c>
      <c r="KK80">
        <f>IFERROR(__xludf.DUMMYFUNCTION("""COMPUTED_VALUE"""),0.0)</f>
        <v>0</v>
      </c>
      <c r="KL80">
        <f>IFERROR(__xludf.DUMMYFUNCTION("""COMPUTED_VALUE"""),0.0)</f>
        <v>0</v>
      </c>
      <c r="KM80">
        <f>IFERROR(__xludf.DUMMYFUNCTION("""COMPUTED_VALUE"""),0.0)</f>
        <v>0</v>
      </c>
      <c r="KN80">
        <f>IFERROR(__xludf.DUMMYFUNCTION("""COMPUTED_VALUE"""),0.0)</f>
        <v>0</v>
      </c>
      <c r="KO80">
        <f>IFERROR(__xludf.DUMMYFUNCTION("""COMPUTED_VALUE"""),0.0)</f>
        <v>0</v>
      </c>
      <c r="KP80">
        <f>IFERROR(__xludf.DUMMYFUNCTION("""COMPUTED_VALUE"""),0.0)</f>
        <v>0</v>
      </c>
      <c r="KQ80">
        <f>IFERROR(__xludf.DUMMYFUNCTION("""COMPUTED_VALUE"""),0.0)</f>
        <v>0</v>
      </c>
      <c r="KR80">
        <f>IFERROR(__xludf.DUMMYFUNCTION("""COMPUTED_VALUE"""),0.0)</f>
        <v>0</v>
      </c>
      <c r="KS80">
        <f>IFERROR(__xludf.DUMMYFUNCTION("""COMPUTED_VALUE"""),0.0)</f>
        <v>0</v>
      </c>
      <c r="KT80">
        <f>IFERROR(__xludf.DUMMYFUNCTION("""COMPUTED_VALUE"""),0.0)</f>
        <v>0</v>
      </c>
      <c r="KU80">
        <f>IFERROR(__xludf.DUMMYFUNCTION("""COMPUTED_VALUE"""),0.0)</f>
        <v>0</v>
      </c>
      <c r="KV80">
        <f>IFERROR(__xludf.DUMMYFUNCTION("""COMPUTED_VALUE"""),0.0)</f>
        <v>0</v>
      </c>
      <c r="KW80">
        <f>IFERROR(__xludf.DUMMYFUNCTION("""COMPUTED_VALUE"""),0.0)</f>
        <v>0</v>
      </c>
      <c r="KX80">
        <f>IFERROR(__xludf.DUMMYFUNCTION("""COMPUTED_VALUE"""),0.0)</f>
        <v>0</v>
      </c>
      <c r="KY80">
        <f>IFERROR(__xludf.DUMMYFUNCTION("""COMPUTED_VALUE"""),0.0)</f>
        <v>0</v>
      </c>
      <c r="KZ80" t="str">
        <f>IFERROR(__xludf.DUMMYFUNCTION("""COMPUTED_VALUE"""),"x")</f>
        <v>x</v>
      </c>
      <c r="LA80">
        <f>IFERROR(__xludf.DUMMYFUNCTION("""COMPUTED_VALUE"""),0.0)</f>
        <v>0</v>
      </c>
      <c r="LB80">
        <f>IFERROR(__xludf.DUMMYFUNCTION("""COMPUTED_VALUE"""),0.0)</f>
        <v>0</v>
      </c>
      <c r="LC80">
        <f>IFERROR(__xludf.DUMMYFUNCTION("""COMPUTED_VALUE"""),0.0)</f>
        <v>0</v>
      </c>
      <c r="LD80">
        <f>IFERROR(__xludf.DUMMYFUNCTION("""COMPUTED_VALUE"""),0.0)</f>
        <v>0</v>
      </c>
      <c r="LE80">
        <f>IFERROR(__xludf.DUMMYFUNCTION("""COMPUTED_VALUE"""),0.0)</f>
        <v>0</v>
      </c>
      <c r="LF80">
        <f>IFERROR(__xludf.DUMMYFUNCTION("""COMPUTED_VALUE"""),0.0)</f>
        <v>0</v>
      </c>
      <c r="LG80">
        <f>IFERROR(__xludf.DUMMYFUNCTION("""COMPUTED_VALUE"""),0.0)</f>
        <v>0</v>
      </c>
      <c r="LH80">
        <f>IFERROR(__xludf.DUMMYFUNCTION("""COMPUTED_VALUE"""),0.0)</f>
        <v>0</v>
      </c>
      <c r="LI80">
        <f>IFERROR(__xludf.DUMMYFUNCTION("""COMPUTED_VALUE"""),0.0)</f>
        <v>0</v>
      </c>
      <c r="LJ80">
        <f>IFERROR(__xludf.DUMMYFUNCTION("""COMPUTED_VALUE"""),0.0)</f>
        <v>0</v>
      </c>
      <c r="LK80">
        <f>IFERROR(__xludf.DUMMYFUNCTION("""COMPUTED_VALUE"""),0.0)</f>
        <v>0</v>
      </c>
      <c r="LL80">
        <f>IFERROR(__xludf.DUMMYFUNCTION("""COMPUTED_VALUE"""),0.0)</f>
        <v>0</v>
      </c>
      <c r="LM80">
        <f>IFERROR(__xludf.DUMMYFUNCTION("""COMPUTED_VALUE"""),0.0)</f>
        <v>0</v>
      </c>
      <c r="LN80">
        <f>IFERROR(__xludf.DUMMYFUNCTION("""COMPUTED_VALUE"""),0.0)</f>
        <v>0</v>
      </c>
      <c r="LO80">
        <f>IFERROR(__xludf.DUMMYFUNCTION("""COMPUTED_VALUE"""),0.0)</f>
        <v>0</v>
      </c>
      <c r="LP80">
        <f>IFERROR(__xludf.DUMMYFUNCTION("""COMPUTED_VALUE"""),0.0)</f>
        <v>0</v>
      </c>
      <c r="LQ80" t="str">
        <f>IFERROR(__xludf.DUMMYFUNCTION("""COMPUTED_VALUE"""),"x")</f>
        <v>x</v>
      </c>
      <c r="LR80">
        <f>IFERROR(__xludf.DUMMYFUNCTION("""COMPUTED_VALUE"""),0.0)</f>
        <v>0</v>
      </c>
      <c r="LS80">
        <f>IFERROR(__xludf.DUMMYFUNCTION("""COMPUTED_VALUE"""),0.0)</f>
        <v>0</v>
      </c>
      <c r="LT80">
        <f>IFERROR(__xludf.DUMMYFUNCTION("""COMPUTED_VALUE"""),0.0)</f>
        <v>0</v>
      </c>
      <c r="LU80">
        <f>IFERROR(__xludf.DUMMYFUNCTION("""COMPUTED_VALUE"""),0.0)</f>
        <v>0</v>
      </c>
      <c r="LV80">
        <f>IFERROR(__xludf.DUMMYFUNCTION("""COMPUTED_VALUE"""),0.0)</f>
        <v>0</v>
      </c>
      <c r="LW80">
        <f>IFERROR(__xludf.DUMMYFUNCTION("""COMPUTED_VALUE"""),0.0)</f>
        <v>0</v>
      </c>
      <c r="LX80">
        <f>IFERROR(__xludf.DUMMYFUNCTION("""COMPUTED_VALUE"""),0.0)</f>
        <v>0</v>
      </c>
      <c r="LY80">
        <f>IFERROR(__xludf.DUMMYFUNCTION("""COMPUTED_VALUE"""),0.0)</f>
        <v>0</v>
      </c>
      <c r="LZ80">
        <f>IFERROR(__xludf.DUMMYFUNCTION("""COMPUTED_VALUE"""),0.0)</f>
        <v>0</v>
      </c>
      <c r="MA80">
        <f>IFERROR(__xludf.DUMMYFUNCTION("""COMPUTED_VALUE"""),0.0)</f>
        <v>0</v>
      </c>
      <c r="MB80">
        <f>IFERROR(__xludf.DUMMYFUNCTION("""COMPUTED_VALUE"""),0.0)</f>
        <v>0</v>
      </c>
      <c r="MC80">
        <f>IFERROR(__xludf.DUMMYFUNCTION("""COMPUTED_VALUE"""),0.0)</f>
        <v>0</v>
      </c>
      <c r="MD80">
        <f>IFERROR(__xludf.DUMMYFUNCTION("""COMPUTED_VALUE"""),0.0)</f>
        <v>0</v>
      </c>
      <c r="ME80">
        <f>IFERROR(__xludf.DUMMYFUNCTION("""COMPUTED_VALUE"""),0.0)</f>
        <v>0</v>
      </c>
      <c r="MF80">
        <f>IFERROR(__xludf.DUMMYFUNCTION("""COMPUTED_VALUE"""),0.0)</f>
        <v>0</v>
      </c>
      <c r="MG80">
        <f>IFERROR(__xludf.DUMMYFUNCTION("""COMPUTED_VALUE"""),0.0)</f>
        <v>0</v>
      </c>
      <c r="MH80">
        <f>IFERROR(__xludf.DUMMYFUNCTION("""COMPUTED_VALUE"""),0.0)</f>
        <v>0</v>
      </c>
      <c r="MI80">
        <f>IFERROR(__xludf.DUMMYFUNCTION("""COMPUTED_VALUE"""),0.0)</f>
        <v>0</v>
      </c>
      <c r="MJ80">
        <f>IFERROR(__xludf.DUMMYFUNCTION("""COMPUTED_VALUE"""),0.0)</f>
        <v>0</v>
      </c>
      <c r="MK80">
        <f>IFERROR(__xludf.DUMMYFUNCTION("""COMPUTED_VALUE"""),0.0)</f>
        <v>0</v>
      </c>
      <c r="ML80">
        <f>IFERROR(__xludf.DUMMYFUNCTION("""COMPUTED_VALUE"""),0.0)</f>
        <v>0</v>
      </c>
      <c r="MM80">
        <f>IFERROR(__xludf.DUMMYFUNCTION("""COMPUTED_VALUE"""),0.0)</f>
        <v>0</v>
      </c>
      <c r="MN80">
        <f>IFERROR(__xludf.DUMMYFUNCTION("""COMPUTED_VALUE"""),0.0)</f>
        <v>0</v>
      </c>
      <c r="MO80">
        <f>IFERROR(__xludf.DUMMYFUNCTION("""COMPUTED_VALUE"""),0.0)</f>
        <v>0</v>
      </c>
      <c r="MP80">
        <f>IFERROR(__xludf.DUMMYFUNCTION("""COMPUTED_VALUE"""),0.0)</f>
        <v>0</v>
      </c>
      <c r="MQ80">
        <f>IFERROR(__xludf.DUMMYFUNCTION("""COMPUTED_VALUE"""),0.0)</f>
        <v>0</v>
      </c>
      <c r="MR80">
        <f>IFERROR(__xludf.DUMMYFUNCTION("""COMPUTED_VALUE"""),0.0)</f>
        <v>0</v>
      </c>
      <c r="MS80">
        <f>IFERROR(__xludf.DUMMYFUNCTION("""COMPUTED_VALUE"""),0.0)</f>
        <v>0</v>
      </c>
      <c r="MT80" t="str">
        <f>IFERROR(__xludf.DUMMYFUNCTION("""COMPUTED_VALUE"""),"x")</f>
        <v>x</v>
      </c>
      <c r="MU80">
        <f>IFERROR(__xludf.DUMMYFUNCTION("""COMPUTED_VALUE"""),0.0)</f>
        <v>0</v>
      </c>
      <c r="MV80">
        <f>IFERROR(__xludf.DUMMYFUNCTION("""COMPUTED_VALUE"""),0.0)</f>
        <v>0</v>
      </c>
      <c r="MW80">
        <f>IFERROR(__xludf.DUMMYFUNCTION("""COMPUTED_VALUE"""),0.0)</f>
        <v>0</v>
      </c>
      <c r="MX80">
        <f>IFERROR(__xludf.DUMMYFUNCTION("""COMPUTED_VALUE"""),0.0)</f>
        <v>0</v>
      </c>
      <c r="MY80">
        <f>IFERROR(__xludf.DUMMYFUNCTION("""COMPUTED_VALUE"""),0.0)</f>
        <v>0</v>
      </c>
      <c r="MZ80">
        <f>IFERROR(__xludf.DUMMYFUNCTION("""COMPUTED_VALUE"""),0.0)</f>
        <v>0</v>
      </c>
      <c r="NA80">
        <f>IFERROR(__xludf.DUMMYFUNCTION("""COMPUTED_VALUE"""),0.0)</f>
        <v>0</v>
      </c>
      <c r="NB80">
        <f>IFERROR(__xludf.DUMMYFUNCTION("""COMPUTED_VALUE"""),0.0)</f>
        <v>0</v>
      </c>
      <c r="NC80">
        <f>IFERROR(__xludf.DUMMYFUNCTION("""COMPUTED_VALUE"""),0.0)</f>
        <v>0</v>
      </c>
      <c r="ND80">
        <f>IFERROR(__xludf.DUMMYFUNCTION("""COMPUTED_VALUE"""),0.0)</f>
        <v>0</v>
      </c>
      <c r="NE80">
        <f>IFERROR(__xludf.DUMMYFUNCTION("""COMPUTED_VALUE"""),0.0)</f>
        <v>0</v>
      </c>
      <c r="NF80">
        <f>IFERROR(__xludf.DUMMYFUNCTION("""COMPUTED_VALUE"""),0.0)</f>
        <v>0</v>
      </c>
      <c r="NG80">
        <f>IFERROR(__xludf.DUMMYFUNCTION("""COMPUTED_VALUE"""),0.0)</f>
        <v>0</v>
      </c>
      <c r="NH80">
        <f>IFERROR(__xludf.DUMMYFUNCTION("""COMPUTED_VALUE"""),0.0)</f>
        <v>0</v>
      </c>
      <c r="NI80">
        <f>IFERROR(__xludf.DUMMYFUNCTION("""COMPUTED_VALUE"""),0.0)</f>
        <v>0</v>
      </c>
      <c r="NJ80">
        <f>IFERROR(__xludf.DUMMYFUNCTION("""COMPUTED_VALUE"""),0.0)</f>
        <v>0</v>
      </c>
      <c r="NK80">
        <f>IFERROR(__xludf.DUMMYFUNCTION("""COMPUTED_VALUE"""),0.0)</f>
        <v>0</v>
      </c>
      <c r="NL80">
        <f>IFERROR(__xludf.DUMMYFUNCTION("""COMPUTED_VALUE"""),0.0)</f>
        <v>0</v>
      </c>
      <c r="NM80">
        <f>IFERROR(__xludf.DUMMYFUNCTION("""COMPUTED_VALUE"""),0.0)</f>
        <v>0</v>
      </c>
      <c r="NN80">
        <f>IFERROR(__xludf.DUMMYFUNCTION("""COMPUTED_VALUE"""),0.0)</f>
        <v>0</v>
      </c>
      <c r="NO80">
        <f>IFERROR(__xludf.DUMMYFUNCTION("""COMPUTED_VALUE"""),0.0)</f>
        <v>0</v>
      </c>
      <c r="NP80">
        <f>IFERROR(__xludf.DUMMYFUNCTION("""COMPUTED_VALUE"""),0.0)</f>
        <v>0</v>
      </c>
      <c r="NQ80">
        <f>IFERROR(__xludf.DUMMYFUNCTION("""COMPUTED_VALUE"""),0.0)</f>
        <v>0</v>
      </c>
      <c r="NR80">
        <f>IFERROR(__xludf.DUMMYFUNCTION("""COMPUTED_VALUE"""),0.0)</f>
        <v>0</v>
      </c>
    </row>
    <row r="81" ht="15.75" customHeight="1">
      <c r="A81">
        <f>IFERROR(__xludf.DUMMYFUNCTION("""COMPUTED_VALUE"""),80.0)</f>
        <v>80</v>
      </c>
      <c r="B81" t="str">
        <f>IFERROR(__xludf.DUMMYFUNCTION("""COMPUTED_VALUE"""),"NFilip")</f>
        <v>NFilip</v>
      </c>
      <c r="C81" t="str">
        <f>IFERROR(__xludf.DUMMYFUNCTION("""COMPUTED_VALUE"""),"Filip")</f>
        <v>Filip</v>
      </c>
      <c r="D81" t="str">
        <f>IFERROR(__xludf.DUMMYFUNCTION("""COMPUTED_VALUE"""),"Nićiforović")</f>
        <v>Nićiforović</v>
      </c>
      <c r="E81">
        <f>IFERROR(__xludf.DUMMYFUNCTION("""COMPUTED_VALUE"""),100.0)</f>
        <v>100</v>
      </c>
      <c r="F81" t="str">
        <f>IFERROR(__xludf.DUMMYFUNCTION("""COMPUTED_VALUE"""),"ODOBREN")</f>
        <v>ODOBREN</v>
      </c>
      <c r="G81" t="str">
        <f>IFERROR(__xludf.DUMMYFUNCTION("""COMPUTED_VALUE"""),"Novi Sad")</f>
        <v>Novi Sad</v>
      </c>
      <c r="H81" t="str">
        <f>IFERROR(__xludf.DUMMYFUNCTION("""COMPUTED_VALUE"""),"Gimnazija Jovan Jovanović Zmaj")</f>
        <v>Gimnazija Jovan Jovanović Zmaj</v>
      </c>
      <c r="I81" t="str">
        <f>IFERROR(__xludf.DUMMYFUNCTION("""COMPUTED_VALUE"""),"I")</f>
        <v>I</v>
      </c>
      <c r="J81" t="str">
        <f>IFERROR(__xludf.DUMMYFUNCTION("""COMPUTED_VALUE"""),"B")</f>
        <v>B</v>
      </c>
      <c r="L81" t="str">
        <f>IFERROR(__xludf.DUMMYFUNCTION("""COMPUTED_VALUE"""),"x")</f>
        <v>x</v>
      </c>
      <c r="M81">
        <f>IFERROR(__xludf.DUMMYFUNCTION("""COMPUTED_VALUE"""),100.0)</f>
        <v>100</v>
      </c>
      <c r="N81">
        <f>IFERROR(__xludf.DUMMYFUNCTION("""COMPUTED_VALUE"""),0.0)</f>
        <v>0</v>
      </c>
      <c r="O81">
        <f>IFERROR(__xludf.DUMMYFUNCTION("""COMPUTED_VALUE"""),0.0)</f>
        <v>0</v>
      </c>
      <c r="P81" t="str">
        <f>IFERROR(__xludf.DUMMYFUNCTION("""COMPUTED_VALUE"""),"-")</f>
        <v>-</v>
      </c>
      <c r="Q81" t="str">
        <f>IFERROR(__xludf.DUMMYFUNCTION("""COMPUTED_VALUE"""),"-")</f>
        <v>-</v>
      </c>
      <c r="R81" t="str">
        <f>IFERROR(__xludf.DUMMYFUNCTION("""COMPUTED_VALUE"""),"-")</f>
        <v>-</v>
      </c>
      <c r="S81" t="str">
        <f>IFERROR(__xludf.DUMMYFUNCTION("""COMPUTED_VALUE"""),"x")</f>
        <v>x</v>
      </c>
      <c r="T81" t="str">
        <f>IFERROR(__xludf.DUMMYFUNCTION("""COMPUTED_VALUE"""),"x")</f>
        <v>x</v>
      </c>
      <c r="U81" t="str">
        <f>IFERROR(__xludf.DUMMYFUNCTION("""COMPUTED_VALUE"""),"OK")</f>
        <v>OK</v>
      </c>
      <c r="V81" t="str">
        <f>IFERROR(__xludf.DUMMYFUNCTION("""COMPUTED_VALUE"""),"OK")</f>
        <v>OK</v>
      </c>
      <c r="W81" t="str">
        <f>IFERROR(__xludf.DUMMYFUNCTION("""COMPUTED_VALUE"""),"OK")</f>
        <v>OK</v>
      </c>
      <c r="X81" t="str">
        <f>IFERROR(__xludf.DUMMYFUNCTION("""COMPUTED_VALUE"""),"OK")</f>
        <v>OK</v>
      </c>
      <c r="Y81" t="str">
        <f>IFERROR(__xludf.DUMMYFUNCTION("""COMPUTED_VALUE"""),"OK")</f>
        <v>OK</v>
      </c>
      <c r="Z81" t="str">
        <f>IFERROR(__xludf.DUMMYFUNCTION("""COMPUTED_VALUE"""),"OK")</f>
        <v>OK</v>
      </c>
      <c r="AA81" t="str">
        <f>IFERROR(__xludf.DUMMYFUNCTION("""COMPUTED_VALUE"""),"OK")</f>
        <v>OK</v>
      </c>
      <c r="AB81" t="str">
        <f>IFERROR(__xludf.DUMMYFUNCTION("""COMPUTED_VALUE"""),"OK")</f>
        <v>OK</v>
      </c>
      <c r="AC81" t="str">
        <f>IFERROR(__xludf.DUMMYFUNCTION("""COMPUTED_VALUE"""),"OK")</f>
        <v>OK</v>
      </c>
      <c r="AD81" t="str">
        <f>IFERROR(__xludf.DUMMYFUNCTION("""COMPUTED_VALUE"""),"OK")</f>
        <v>OK</v>
      </c>
      <c r="AE81" t="str">
        <f>IFERROR(__xludf.DUMMYFUNCTION("""COMPUTED_VALUE"""),"OK")</f>
        <v>OK</v>
      </c>
      <c r="AF81" t="str">
        <f>IFERROR(__xludf.DUMMYFUNCTION("""COMPUTED_VALUE"""),"OK")</f>
        <v>OK</v>
      </c>
      <c r="AG81" t="str">
        <f>IFERROR(__xludf.DUMMYFUNCTION("""COMPUTED_VALUE"""),"OK")</f>
        <v>OK</v>
      </c>
      <c r="AH81" t="str">
        <f>IFERROR(__xludf.DUMMYFUNCTION("""COMPUTED_VALUE"""),"OK")</f>
        <v>OK</v>
      </c>
      <c r="AI81" t="str">
        <f>IFERROR(__xludf.DUMMYFUNCTION("""COMPUTED_VALUE"""),"OK")</f>
        <v>OK</v>
      </c>
      <c r="AJ81" t="str">
        <f>IFERROR(__xludf.DUMMYFUNCTION("""COMPUTED_VALUE"""),"OK")</f>
        <v>OK</v>
      </c>
      <c r="AK81" t="str">
        <f>IFERROR(__xludf.DUMMYFUNCTION("""COMPUTED_VALUE"""),"OK")</f>
        <v>OK</v>
      </c>
      <c r="AL81" t="str">
        <f>IFERROR(__xludf.DUMMYFUNCTION("""COMPUTED_VALUE"""),"OK")</f>
        <v>OK</v>
      </c>
      <c r="AM81" t="str">
        <f>IFERROR(__xludf.DUMMYFUNCTION("""COMPUTED_VALUE"""),"OK")</f>
        <v>OK</v>
      </c>
      <c r="AN81" t="str">
        <f>IFERROR(__xludf.DUMMYFUNCTION("""COMPUTED_VALUE"""),"OK")</f>
        <v>OK</v>
      </c>
      <c r="AO81" t="str">
        <f>IFERROR(__xludf.DUMMYFUNCTION("""COMPUTED_VALUE"""),"OK")</f>
        <v>OK</v>
      </c>
      <c r="AP81" t="str">
        <f>IFERROR(__xludf.DUMMYFUNCTION("""COMPUTED_VALUE"""),"OK")</f>
        <v>OK</v>
      </c>
      <c r="AQ81" t="str">
        <f>IFERROR(__xludf.DUMMYFUNCTION("""COMPUTED_VALUE"""),"OK")</f>
        <v>OK</v>
      </c>
      <c r="AR81" t="str">
        <f>IFERROR(__xludf.DUMMYFUNCTION("""COMPUTED_VALUE"""),"OK")</f>
        <v>OK</v>
      </c>
      <c r="AS81" t="str">
        <f>IFERROR(__xludf.DUMMYFUNCTION("""COMPUTED_VALUE"""),"OK")</f>
        <v>OK</v>
      </c>
      <c r="AT81" t="str">
        <f>IFERROR(__xludf.DUMMYFUNCTION("""COMPUTED_VALUE"""),"OK")</f>
        <v>OK</v>
      </c>
      <c r="AU81" t="str">
        <f>IFERROR(__xludf.DUMMYFUNCTION("""COMPUTED_VALUE"""),"OK")</f>
        <v>OK</v>
      </c>
      <c r="AV81" t="str">
        <f>IFERROR(__xludf.DUMMYFUNCTION("""COMPUTED_VALUE"""),"OK")</f>
        <v>OK</v>
      </c>
      <c r="AW81" t="str">
        <f>IFERROR(__xludf.DUMMYFUNCTION("""COMPUTED_VALUE"""),"OK")</f>
        <v>OK</v>
      </c>
      <c r="AX81" t="str">
        <f>IFERROR(__xludf.DUMMYFUNCTION("""COMPUTED_VALUE"""),"OK")</f>
        <v>OK</v>
      </c>
      <c r="AY81" t="str">
        <f>IFERROR(__xludf.DUMMYFUNCTION("""COMPUTED_VALUE"""),"OK")</f>
        <v>OK</v>
      </c>
      <c r="AZ81" t="str">
        <f>IFERROR(__xludf.DUMMYFUNCTION("""COMPUTED_VALUE"""),"OK")</f>
        <v>OK</v>
      </c>
      <c r="BA81" t="str">
        <f>IFERROR(__xludf.DUMMYFUNCTION("""COMPUTED_VALUE"""),"OK")</f>
        <v>OK</v>
      </c>
      <c r="BB81" t="str">
        <f>IFERROR(__xludf.DUMMYFUNCTION("""COMPUTED_VALUE"""),"OK")</f>
        <v>OK</v>
      </c>
      <c r="BC81" t="str">
        <f>IFERROR(__xludf.DUMMYFUNCTION("""COMPUTED_VALUE"""),"OK")</f>
        <v>OK</v>
      </c>
      <c r="BD81" t="str">
        <f>IFERROR(__xludf.DUMMYFUNCTION("""COMPUTED_VALUE"""),"OK")</f>
        <v>OK</v>
      </c>
      <c r="BE81" t="str">
        <f>IFERROR(__xludf.DUMMYFUNCTION("""COMPUTED_VALUE"""),"OK")</f>
        <v>OK</v>
      </c>
      <c r="BF81" t="str">
        <f>IFERROR(__xludf.DUMMYFUNCTION("""COMPUTED_VALUE"""),"OK")</f>
        <v>OK</v>
      </c>
      <c r="BG81" t="str">
        <f>IFERROR(__xludf.DUMMYFUNCTION("""COMPUTED_VALUE"""),"OK")</f>
        <v>OK</v>
      </c>
      <c r="BH81" t="str">
        <f>IFERROR(__xludf.DUMMYFUNCTION("""COMPUTED_VALUE"""),"OK")</f>
        <v>OK</v>
      </c>
      <c r="BI81" t="str">
        <f>IFERROR(__xludf.DUMMYFUNCTION("""COMPUTED_VALUE"""),"OK")</f>
        <v>OK</v>
      </c>
      <c r="BJ81" t="str">
        <f>IFERROR(__xludf.DUMMYFUNCTION("""COMPUTED_VALUE"""),"OK")</f>
        <v>OK</v>
      </c>
      <c r="BK81" t="str">
        <f>IFERROR(__xludf.DUMMYFUNCTION("""COMPUTED_VALUE"""),"x")</f>
        <v>x</v>
      </c>
      <c r="BL81" t="str">
        <f>IFERROR(__xludf.DUMMYFUNCTION("""COMPUTED_VALUE"""),"OK")</f>
        <v>OK</v>
      </c>
      <c r="BM81" t="str">
        <f>IFERROR(__xludf.DUMMYFUNCTION("""COMPUTED_VALUE"""),"OK")</f>
        <v>OK</v>
      </c>
      <c r="BN81" t="str">
        <f>IFERROR(__xludf.DUMMYFUNCTION("""COMPUTED_VALUE"""),"WA")</f>
        <v>WA</v>
      </c>
      <c r="BO81" t="str">
        <f>IFERROR(__xludf.DUMMYFUNCTION("""COMPUTED_VALUE"""),"OK")</f>
        <v>OK</v>
      </c>
      <c r="BP81" t="str">
        <f>IFERROR(__xludf.DUMMYFUNCTION("""COMPUTED_VALUE"""),"WA")</f>
        <v>WA</v>
      </c>
      <c r="BQ81" t="str">
        <f>IFERROR(__xludf.DUMMYFUNCTION("""COMPUTED_VALUE"""),"WA")</f>
        <v>WA</v>
      </c>
      <c r="BR81" t="str">
        <f>IFERROR(__xludf.DUMMYFUNCTION("""COMPUTED_VALUE"""),"WA")</f>
        <v>WA</v>
      </c>
      <c r="BS81" t="str">
        <f>IFERROR(__xludf.DUMMYFUNCTION("""COMPUTED_VALUE"""),"WA")</f>
        <v>WA</v>
      </c>
      <c r="BT81" t="str">
        <f>IFERROR(__xludf.DUMMYFUNCTION("""COMPUTED_VALUE"""),"OK")</f>
        <v>OK</v>
      </c>
      <c r="BU81" t="str">
        <f>IFERROR(__xludf.DUMMYFUNCTION("""COMPUTED_VALUE"""),"OK")</f>
        <v>OK</v>
      </c>
      <c r="BV81" t="str">
        <f>IFERROR(__xludf.DUMMYFUNCTION("""COMPUTED_VALUE"""),"WA")</f>
        <v>WA</v>
      </c>
      <c r="BW81" t="str">
        <f>IFERROR(__xludf.DUMMYFUNCTION("""COMPUTED_VALUE"""),"WA")</f>
        <v>WA</v>
      </c>
      <c r="BX81" t="str">
        <f>IFERROR(__xludf.DUMMYFUNCTION("""COMPUTED_VALUE"""),"OK")</f>
        <v>OK</v>
      </c>
      <c r="BY81" t="str">
        <f>IFERROR(__xludf.DUMMYFUNCTION("""COMPUTED_VALUE"""),"WA")</f>
        <v>WA</v>
      </c>
      <c r="BZ81" t="str">
        <f>IFERROR(__xludf.DUMMYFUNCTION("""COMPUTED_VALUE"""),"WA")</f>
        <v>WA</v>
      </c>
      <c r="CA81" t="str">
        <f>IFERROR(__xludf.DUMMYFUNCTION("""COMPUTED_VALUE"""),"WA")</f>
        <v>WA</v>
      </c>
      <c r="CB81" t="str">
        <f>IFERROR(__xludf.DUMMYFUNCTION("""COMPUTED_VALUE"""),"WA")</f>
        <v>WA</v>
      </c>
      <c r="CC81" t="str">
        <f>IFERROR(__xludf.DUMMYFUNCTION("""COMPUTED_VALUE"""),"WA")</f>
        <v>WA</v>
      </c>
      <c r="CD81" t="str">
        <f>IFERROR(__xludf.DUMMYFUNCTION("""COMPUTED_VALUE"""),"WA")</f>
        <v>WA</v>
      </c>
      <c r="CE81" t="str">
        <f>IFERROR(__xludf.DUMMYFUNCTION("""COMPUTED_VALUE"""),"WA")</f>
        <v>WA</v>
      </c>
      <c r="CF81" t="str">
        <f>IFERROR(__xludf.DUMMYFUNCTION("""COMPUTED_VALUE"""),"WA")</f>
        <v>WA</v>
      </c>
      <c r="CG81" t="str">
        <f>IFERROR(__xludf.DUMMYFUNCTION("""COMPUTED_VALUE"""),"WA")</f>
        <v>WA</v>
      </c>
      <c r="CH81" t="str">
        <f>IFERROR(__xludf.DUMMYFUNCTION("""COMPUTED_VALUE"""),"WA")</f>
        <v>WA</v>
      </c>
      <c r="CI81" t="str">
        <f>IFERROR(__xludf.DUMMYFUNCTION("""COMPUTED_VALUE"""),"WA")</f>
        <v>WA</v>
      </c>
      <c r="CJ81" t="str">
        <f>IFERROR(__xludf.DUMMYFUNCTION("""COMPUTED_VALUE"""),"WA")</f>
        <v>WA</v>
      </c>
      <c r="CK81" t="str">
        <f>IFERROR(__xludf.DUMMYFUNCTION("""COMPUTED_VALUE"""),"WA")</f>
        <v>WA</v>
      </c>
      <c r="CL81" t="str">
        <f>IFERROR(__xludf.DUMMYFUNCTION("""COMPUTED_VALUE"""),"WA")</f>
        <v>WA</v>
      </c>
      <c r="CM81" t="str">
        <f>IFERROR(__xludf.DUMMYFUNCTION("""COMPUTED_VALUE"""),"WA")</f>
        <v>WA</v>
      </c>
      <c r="CN81" t="str">
        <f>IFERROR(__xludf.DUMMYFUNCTION("""COMPUTED_VALUE"""),"WA")</f>
        <v>WA</v>
      </c>
      <c r="CO81" t="str">
        <f>IFERROR(__xludf.DUMMYFUNCTION("""COMPUTED_VALUE"""),"WA")</f>
        <v>WA</v>
      </c>
      <c r="CP81" t="str">
        <f>IFERROR(__xludf.DUMMYFUNCTION("""COMPUTED_VALUE"""),"WA")</f>
        <v>WA</v>
      </c>
      <c r="CQ81" t="str">
        <f>IFERROR(__xludf.DUMMYFUNCTION("""COMPUTED_VALUE"""),"OK")</f>
        <v>OK</v>
      </c>
      <c r="CR81" t="str">
        <f>IFERROR(__xludf.DUMMYFUNCTION("""COMPUTED_VALUE"""),"WA")</f>
        <v>WA</v>
      </c>
      <c r="CS81" t="str">
        <f>IFERROR(__xludf.DUMMYFUNCTION("""COMPUTED_VALUE"""),"x")</f>
        <v>x</v>
      </c>
      <c r="CT81" t="str">
        <f>IFERROR(__xludf.DUMMYFUNCTION("""COMPUTED_VALUE"""),"WA")</f>
        <v>WA</v>
      </c>
      <c r="CU81" t="str">
        <f>IFERROR(__xludf.DUMMYFUNCTION("""COMPUTED_VALUE"""),"OK")</f>
        <v>OK</v>
      </c>
      <c r="CV81" t="str">
        <f>IFERROR(__xludf.DUMMYFUNCTION("""COMPUTED_VALUE"""),"WA")</f>
        <v>WA</v>
      </c>
      <c r="CW81" t="str">
        <f>IFERROR(__xludf.DUMMYFUNCTION("""COMPUTED_VALUE"""),"WA")</f>
        <v>WA</v>
      </c>
      <c r="CX81" t="str">
        <f>IFERROR(__xludf.DUMMYFUNCTION("""COMPUTED_VALUE"""),"WA")</f>
        <v>WA</v>
      </c>
      <c r="CY81" t="str">
        <f>IFERROR(__xludf.DUMMYFUNCTION("""COMPUTED_VALUE"""),"WA")</f>
        <v>WA</v>
      </c>
      <c r="CZ81" t="str">
        <f>IFERROR(__xludf.DUMMYFUNCTION("""COMPUTED_VALUE"""),"WA")</f>
        <v>WA</v>
      </c>
      <c r="DA81" t="str">
        <f>IFERROR(__xludf.DUMMYFUNCTION("""COMPUTED_VALUE"""),"WA")</f>
        <v>WA</v>
      </c>
      <c r="DB81" t="str">
        <f>IFERROR(__xludf.DUMMYFUNCTION("""COMPUTED_VALUE"""),"OK")</f>
        <v>OK</v>
      </c>
      <c r="DC81" t="str">
        <f>IFERROR(__xludf.DUMMYFUNCTION("""COMPUTED_VALUE"""),"WA")</f>
        <v>WA</v>
      </c>
      <c r="DD81" t="str">
        <f>IFERROR(__xludf.DUMMYFUNCTION("""COMPUTED_VALUE"""),"OK")</f>
        <v>OK</v>
      </c>
      <c r="DE81" t="str">
        <f>IFERROR(__xludf.DUMMYFUNCTION("""COMPUTED_VALUE"""),"WA")</f>
        <v>WA</v>
      </c>
      <c r="DF81" t="str">
        <f>IFERROR(__xludf.DUMMYFUNCTION("""COMPUTED_VALUE"""),"OK")</f>
        <v>OK</v>
      </c>
      <c r="DG81" t="str">
        <f>IFERROR(__xludf.DUMMYFUNCTION("""COMPUTED_VALUE"""),"WA")</f>
        <v>WA</v>
      </c>
      <c r="DH81" t="str">
        <f>IFERROR(__xludf.DUMMYFUNCTION("""COMPUTED_VALUE"""),"TLE")</f>
        <v>TLE</v>
      </c>
      <c r="DI81" t="str">
        <f>IFERROR(__xludf.DUMMYFUNCTION("""COMPUTED_VALUE"""),"TLE")</f>
        <v>TLE</v>
      </c>
      <c r="DJ81" t="str">
        <f>IFERROR(__xludf.DUMMYFUNCTION("""COMPUTED_VALUE"""),"OK")</f>
        <v>OK</v>
      </c>
      <c r="DK81" t="str">
        <f>IFERROR(__xludf.DUMMYFUNCTION("""COMPUTED_VALUE"""),"WA")</f>
        <v>WA</v>
      </c>
      <c r="DL81" t="str">
        <f>IFERROR(__xludf.DUMMYFUNCTION("""COMPUTED_VALUE"""),"WA")</f>
        <v>WA</v>
      </c>
      <c r="DM81" t="str">
        <f>IFERROR(__xludf.DUMMYFUNCTION("""COMPUTED_VALUE"""),"TLE")</f>
        <v>TLE</v>
      </c>
      <c r="DN81" t="str">
        <f>IFERROR(__xludf.DUMMYFUNCTION("""COMPUTED_VALUE"""),"TLE")</f>
        <v>TLE</v>
      </c>
      <c r="DO81" t="str">
        <f>IFERROR(__xludf.DUMMYFUNCTION("""COMPUTED_VALUE"""),"TLE")</f>
        <v>TLE</v>
      </c>
      <c r="DP81" t="str">
        <f>IFERROR(__xludf.DUMMYFUNCTION("""COMPUTED_VALUE"""),"TLE")</f>
        <v>TLE</v>
      </c>
      <c r="DQ81" t="str">
        <f>IFERROR(__xludf.DUMMYFUNCTION("""COMPUTED_VALUE"""),"TLE")</f>
        <v>TLE</v>
      </c>
      <c r="DR81" t="str">
        <f>IFERROR(__xludf.DUMMYFUNCTION("""COMPUTED_VALUE"""),"WA")</f>
        <v>WA</v>
      </c>
      <c r="DS81" t="str">
        <f>IFERROR(__xludf.DUMMYFUNCTION("""COMPUTED_VALUE"""),"WA")</f>
        <v>WA</v>
      </c>
      <c r="DT81" t="str">
        <f>IFERROR(__xludf.DUMMYFUNCTION("""COMPUTED_VALUE"""),"WA")</f>
        <v>WA</v>
      </c>
      <c r="DU81" t="str">
        <f>IFERROR(__xludf.DUMMYFUNCTION("""COMPUTED_VALUE"""),"TLE")</f>
        <v>TLE</v>
      </c>
      <c r="DV81" t="str">
        <f>IFERROR(__xludf.DUMMYFUNCTION("""COMPUTED_VALUE"""),"TLE")</f>
        <v>TLE</v>
      </c>
      <c r="DW81" t="str">
        <f>IFERROR(__xludf.DUMMYFUNCTION("""COMPUTED_VALUE"""),"TLE")</f>
        <v>TLE</v>
      </c>
      <c r="DX81" t="str">
        <f>IFERROR(__xludf.DUMMYFUNCTION("""COMPUTED_VALUE"""),"TLE")</f>
        <v>TLE</v>
      </c>
      <c r="DY81" t="str">
        <f>IFERROR(__xludf.DUMMYFUNCTION("""COMPUTED_VALUE"""),"TLE")</f>
        <v>TLE</v>
      </c>
      <c r="DZ81" t="str">
        <f>IFERROR(__xludf.DUMMYFUNCTION("""COMPUTED_VALUE"""),"x")</f>
        <v>x</v>
      </c>
      <c r="EA81" t="str">
        <f>IFERROR(__xludf.DUMMYFUNCTION("""COMPUTED_VALUE"""),"-")</f>
        <v>-</v>
      </c>
      <c r="EB81" t="str">
        <f>IFERROR(__xludf.DUMMYFUNCTION("""COMPUTED_VALUE"""),"-")</f>
        <v>-</v>
      </c>
      <c r="EC81" t="str">
        <f>IFERROR(__xludf.DUMMYFUNCTION("""COMPUTED_VALUE"""),"-")</f>
        <v>-</v>
      </c>
      <c r="ED81" t="str">
        <f>IFERROR(__xludf.DUMMYFUNCTION("""COMPUTED_VALUE"""),"-")</f>
        <v>-</v>
      </c>
      <c r="EE81" t="str">
        <f>IFERROR(__xludf.DUMMYFUNCTION("""COMPUTED_VALUE"""),"-")</f>
        <v>-</v>
      </c>
      <c r="EF81" t="str">
        <f>IFERROR(__xludf.DUMMYFUNCTION("""COMPUTED_VALUE"""),"-")</f>
        <v>-</v>
      </c>
      <c r="EG81" t="str">
        <f>IFERROR(__xludf.DUMMYFUNCTION("""COMPUTED_VALUE"""),"-")</f>
        <v>-</v>
      </c>
      <c r="EH81" t="str">
        <f>IFERROR(__xludf.DUMMYFUNCTION("""COMPUTED_VALUE"""),"-")</f>
        <v>-</v>
      </c>
      <c r="EI81" t="str">
        <f>IFERROR(__xludf.DUMMYFUNCTION("""COMPUTED_VALUE"""),"-")</f>
        <v>-</v>
      </c>
      <c r="EJ81" t="str">
        <f>IFERROR(__xludf.DUMMYFUNCTION("""COMPUTED_VALUE"""),"-")</f>
        <v>-</v>
      </c>
      <c r="EK81" t="str">
        <f>IFERROR(__xludf.DUMMYFUNCTION("""COMPUTED_VALUE"""),"-")</f>
        <v>-</v>
      </c>
      <c r="EL81" t="str">
        <f>IFERROR(__xludf.DUMMYFUNCTION("""COMPUTED_VALUE"""),"-")</f>
        <v>-</v>
      </c>
      <c r="EM81" t="str">
        <f>IFERROR(__xludf.DUMMYFUNCTION("""COMPUTED_VALUE"""),"-")</f>
        <v>-</v>
      </c>
      <c r="EN81" t="str">
        <f>IFERROR(__xludf.DUMMYFUNCTION("""COMPUTED_VALUE"""),"-")</f>
        <v>-</v>
      </c>
      <c r="EO81" t="str">
        <f>IFERROR(__xludf.DUMMYFUNCTION("""COMPUTED_VALUE"""),"-")</f>
        <v>-</v>
      </c>
      <c r="EP81" t="str">
        <f>IFERROR(__xludf.DUMMYFUNCTION("""COMPUTED_VALUE"""),"-")</f>
        <v>-</v>
      </c>
      <c r="EQ81" t="str">
        <f>IFERROR(__xludf.DUMMYFUNCTION("""COMPUTED_VALUE"""),"x")</f>
        <v>x</v>
      </c>
      <c r="ER81" t="str">
        <f>IFERROR(__xludf.DUMMYFUNCTION("""COMPUTED_VALUE"""),"-")</f>
        <v>-</v>
      </c>
      <c r="ES81" t="str">
        <f>IFERROR(__xludf.DUMMYFUNCTION("""COMPUTED_VALUE"""),"-")</f>
        <v>-</v>
      </c>
      <c r="ET81" t="str">
        <f>IFERROR(__xludf.DUMMYFUNCTION("""COMPUTED_VALUE"""),"-")</f>
        <v>-</v>
      </c>
      <c r="EU81" t="str">
        <f>IFERROR(__xludf.DUMMYFUNCTION("""COMPUTED_VALUE"""),"-")</f>
        <v>-</v>
      </c>
      <c r="EV81" t="str">
        <f>IFERROR(__xludf.DUMMYFUNCTION("""COMPUTED_VALUE"""),"-")</f>
        <v>-</v>
      </c>
      <c r="EW81" t="str">
        <f>IFERROR(__xludf.DUMMYFUNCTION("""COMPUTED_VALUE"""),"-")</f>
        <v>-</v>
      </c>
      <c r="EX81" t="str">
        <f>IFERROR(__xludf.DUMMYFUNCTION("""COMPUTED_VALUE"""),"-")</f>
        <v>-</v>
      </c>
      <c r="EY81" t="str">
        <f>IFERROR(__xludf.DUMMYFUNCTION("""COMPUTED_VALUE"""),"-")</f>
        <v>-</v>
      </c>
      <c r="EZ81" t="str">
        <f>IFERROR(__xludf.DUMMYFUNCTION("""COMPUTED_VALUE"""),"-")</f>
        <v>-</v>
      </c>
      <c r="FA81" t="str">
        <f>IFERROR(__xludf.DUMMYFUNCTION("""COMPUTED_VALUE"""),"-")</f>
        <v>-</v>
      </c>
      <c r="FB81" t="str">
        <f>IFERROR(__xludf.DUMMYFUNCTION("""COMPUTED_VALUE"""),"-")</f>
        <v>-</v>
      </c>
      <c r="FC81" t="str">
        <f>IFERROR(__xludf.DUMMYFUNCTION("""COMPUTED_VALUE"""),"-")</f>
        <v>-</v>
      </c>
      <c r="FD81" t="str">
        <f>IFERROR(__xludf.DUMMYFUNCTION("""COMPUTED_VALUE"""),"-")</f>
        <v>-</v>
      </c>
      <c r="FE81" t="str">
        <f>IFERROR(__xludf.DUMMYFUNCTION("""COMPUTED_VALUE"""),"-")</f>
        <v>-</v>
      </c>
      <c r="FF81" t="str">
        <f>IFERROR(__xludf.DUMMYFUNCTION("""COMPUTED_VALUE"""),"-")</f>
        <v>-</v>
      </c>
      <c r="FG81" t="str">
        <f>IFERROR(__xludf.DUMMYFUNCTION("""COMPUTED_VALUE"""),"-")</f>
        <v>-</v>
      </c>
      <c r="FH81" t="str">
        <f>IFERROR(__xludf.DUMMYFUNCTION("""COMPUTED_VALUE"""),"-")</f>
        <v>-</v>
      </c>
      <c r="FI81" t="str">
        <f>IFERROR(__xludf.DUMMYFUNCTION("""COMPUTED_VALUE"""),"-")</f>
        <v>-</v>
      </c>
      <c r="FJ81" t="str">
        <f>IFERROR(__xludf.DUMMYFUNCTION("""COMPUTED_VALUE"""),"-")</f>
        <v>-</v>
      </c>
      <c r="FK81" t="str">
        <f>IFERROR(__xludf.DUMMYFUNCTION("""COMPUTED_VALUE"""),"-")</f>
        <v>-</v>
      </c>
      <c r="FL81" t="str">
        <f>IFERROR(__xludf.DUMMYFUNCTION("""COMPUTED_VALUE"""),"-")</f>
        <v>-</v>
      </c>
      <c r="FM81" t="str">
        <f>IFERROR(__xludf.DUMMYFUNCTION("""COMPUTED_VALUE"""),"-")</f>
        <v>-</v>
      </c>
      <c r="FN81" t="str">
        <f>IFERROR(__xludf.DUMMYFUNCTION("""COMPUTED_VALUE"""),"-")</f>
        <v>-</v>
      </c>
      <c r="FO81" t="str">
        <f>IFERROR(__xludf.DUMMYFUNCTION("""COMPUTED_VALUE"""),"-")</f>
        <v>-</v>
      </c>
      <c r="FP81" t="str">
        <f>IFERROR(__xludf.DUMMYFUNCTION("""COMPUTED_VALUE"""),"-")</f>
        <v>-</v>
      </c>
      <c r="FQ81" t="str">
        <f>IFERROR(__xludf.DUMMYFUNCTION("""COMPUTED_VALUE"""),"-")</f>
        <v>-</v>
      </c>
      <c r="FR81" t="str">
        <f>IFERROR(__xludf.DUMMYFUNCTION("""COMPUTED_VALUE"""),"-")</f>
        <v>-</v>
      </c>
      <c r="FS81" t="str">
        <f>IFERROR(__xludf.DUMMYFUNCTION("""COMPUTED_VALUE"""),"-")</f>
        <v>-</v>
      </c>
      <c r="FT81" t="str">
        <f>IFERROR(__xludf.DUMMYFUNCTION("""COMPUTED_VALUE"""),"x")</f>
        <v>x</v>
      </c>
      <c r="FU81" t="str">
        <f>IFERROR(__xludf.DUMMYFUNCTION("""COMPUTED_VALUE"""),"-")</f>
        <v>-</v>
      </c>
      <c r="FV81" t="str">
        <f>IFERROR(__xludf.DUMMYFUNCTION("""COMPUTED_VALUE"""),"-")</f>
        <v>-</v>
      </c>
      <c r="FW81" t="str">
        <f>IFERROR(__xludf.DUMMYFUNCTION("""COMPUTED_VALUE"""),"-")</f>
        <v>-</v>
      </c>
      <c r="FX81" t="str">
        <f>IFERROR(__xludf.DUMMYFUNCTION("""COMPUTED_VALUE"""),"-")</f>
        <v>-</v>
      </c>
      <c r="FY81" t="str">
        <f>IFERROR(__xludf.DUMMYFUNCTION("""COMPUTED_VALUE"""),"-")</f>
        <v>-</v>
      </c>
      <c r="FZ81" t="str">
        <f>IFERROR(__xludf.DUMMYFUNCTION("""COMPUTED_VALUE"""),"-")</f>
        <v>-</v>
      </c>
      <c r="GA81" t="str">
        <f>IFERROR(__xludf.DUMMYFUNCTION("""COMPUTED_VALUE"""),"-")</f>
        <v>-</v>
      </c>
      <c r="GB81" t="str">
        <f>IFERROR(__xludf.DUMMYFUNCTION("""COMPUTED_VALUE"""),"-")</f>
        <v>-</v>
      </c>
      <c r="GC81" t="str">
        <f>IFERROR(__xludf.DUMMYFUNCTION("""COMPUTED_VALUE"""),"-")</f>
        <v>-</v>
      </c>
      <c r="GD81" t="str">
        <f>IFERROR(__xludf.DUMMYFUNCTION("""COMPUTED_VALUE"""),"-")</f>
        <v>-</v>
      </c>
      <c r="GE81" t="str">
        <f>IFERROR(__xludf.DUMMYFUNCTION("""COMPUTED_VALUE"""),"-")</f>
        <v>-</v>
      </c>
      <c r="GF81" t="str">
        <f>IFERROR(__xludf.DUMMYFUNCTION("""COMPUTED_VALUE"""),"-")</f>
        <v>-</v>
      </c>
      <c r="GG81" t="str">
        <f>IFERROR(__xludf.DUMMYFUNCTION("""COMPUTED_VALUE"""),"-")</f>
        <v>-</v>
      </c>
      <c r="GH81" t="str">
        <f>IFERROR(__xludf.DUMMYFUNCTION("""COMPUTED_VALUE"""),"-")</f>
        <v>-</v>
      </c>
      <c r="GI81" t="str">
        <f>IFERROR(__xludf.DUMMYFUNCTION("""COMPUTED_VALUE"""),"-")</f>
        <v>-</v>
      </c>
      <c r="GJ81" t="str">
        <f>IFERROR(__xludf.DUMMYFUNCTION("""COMPUTED_VALUE"""),"-")</f>
        <v>-</v>
      </c>
      <c r="GK81" t="str">
        <f>IFERROR(__xludf.DUMMYFUNCTION("""COMPUTED_VALUE"""),"-")</f>
        <v>-</v>
      </c>
      <c r="GL81" t="str">
        <f>IFERROR(__xludf.DUMMYFUNCTION("""COMPUTED_VALUE"""),"-")</f>
        <v>-</v>
      </c>
      <c r="GM81" t="str">
        <f>IFERROR(__xludf.DUMMYFUNCTION("""COMPUTED_VALUE"""),"-")</f>
        <v>-</v>
      </c>
      <c r="GN81" t="str">
        <f>IFERROR(__xludf.DUMMYFUNCTION("""COMPUTED_VALUE"""),"-")</f>
        <v>-</v>
      </c>
      <c r="GO81" t="str">
        <f>IFERROR(__xludf.DUMMYFUNCTION("""COMPUTED_VALUE"""),"-")</f>
        <v>-</v>
      </c>
      <c r="GP81" t="str">
        <f>IFERROR(__xludf.DUMMYFUNCTION("""COMPUTED_VALUE"""),"-")</f>
        <v>-</v>
      </c>
      <c r="GQ81" t="str">
        <f>IFERROR(__xludf.DUMMYFUNCTION("""COMPUTED_VALUE"""),"-")</f>
        <v>-</v>
      </c>
      <c r="GR81" t="str">
        <f>IFERROR(__xludf.DUMMYFUNCTION("""COMPUTED_VALUE"""),"-")</f>
        <v>-</v>
      </c>
      <c r="GS81" t="str">
        <f>IFERROR(__xludf.DUMMYFUNCTION("""COMPUTED_VALUE"""),"x")</f>
        <v>x</v>
      </c>
      <c r="GT81" t="str">
        <f>IFERROR(__xludf.DUMMYFUNCTION("""COMPUTED_VALUE"""),"x")</f>
        <v>x</v>
      </c>
      <c r="GU81">
        <f>IFERROR(__xludf.DUMMYFUNCTION("""COMPUTED_VALUE"""),1.0)</f>
        <v>1</v>
      </c>
      <c r="GV81">
        <f>IFERROR(__xludf.DUMMYFUNCTION("""COMPUTED_VALUE"""),1.0)</f>
        <v>1</v>
      </c>
      <c r="GW81">
        <f>IFERROR(__xludf.DUMMYFUNCTION("""COMPUTED_VALUE"""),1.0)</f>
        <v>1</v>
      </c>
      <c r="GX81">
        <f>IFERROR(__xludf.DUMMYFUNCTION("""COMPUTED_VALUE"""),1.0)</f>
        <v>1</v>
      </c>
      <c r="GY81">
        <f>IFERROR(__xludf.DUMMYFUNCTION("""COMPUTED_VALUE"""),1.0)</f>
        <v>1</v>
      </c>
      <c r="GZ81">
        <f>IFERROR(__xludf.DUMMYFUNCTION("""COMPUTED_VALUE"""),1.0)</f>
        <v>1</v>
      </c>
      <c r="HA81">
        <f>IFERROR(__xludf.DUMMYFUNCTION("""COMPUTED_VALUE"""),1.0)</f>
        <v>1</v>
      </c>
      <c r="HB81">
        <f>IFERROR(__xludf.DUMMYFUNCTION("""COMPUTED_VALUE"""),1.0)</f>
        <v>1</v>
      </c>
      <c r="HC81">
        <f>IFERROR(__xludf.DUMMYFUNCTION("""COMPUTED_VALUE"""),1.0)</f>
        <v>1</v>
      </c>
      <c r="HD81">
        <f>IFERROR(__xludf.DUMMYFUNCTION("""COMPUTED_VALUE"""),1.0)</f>
        <v>1</v>
      </c>
      <c r="HE81">
        <f>IFERROR(__xludf.DUMMYFUNCTION("""COMPUTED_VALUE"""),1.0)</f>
        <v>1</v>
      </c>
      <c r="HF81">
        <f>IFERROR(__xludf.DUMMYFUNCTION("""COMPUTED_VALUE"""),1.0)</f>
        <v>1</v>
      </c>
      <c r="HG81">
        <f>IFERROR(__xludf.DUMMYFUNCTION("""COMPUTED_VALUE"""),1.0)</f>
        <v>1</v>
      </c>
      <c r="HH81">
        <f>IFERROR(__xludf.DUMMYFUNCTION("""COMPUTED_VALUE"""),1.0)</f>
        <v>1</v>
      </c>
      <c r="HI81">
        <f>IFERROR(__xludf.DUMMYFUNCTION("""COMPUTED_VALUE"""),1.0)</f>
        <v>1</v>
      </c>
      <c r="HJ81">
        <f>IFERROR(__xludf.DUMMYFUNCTION("""COMPUTED_VALUE"""),1.0)</f>
        <v>1</v>
      </c>
      <c r="HK81">
        <f>IFERROR(__xludf.DUMMYFUNCTION("""COMPUTED_VALUE"""),1.0)</f>
        <v>1</v>
      </c>
      <c r="HL81">
        <f>IFERROR(__xludf.DUMMYFUNCTION("""COMPUTED_VALUE"""),1.0)</f>
        <v>1</v>
      </c>
      <c r="HM81">
        <f>IFERROR(__xludf.DUMMYFUNCTION("""COMPUTED_VALUE"""),1.0)</f>
        <v>1</v>
      </c>
      <c r="HN81">
        <f>IFERROR(__xludf.DUMMYFUNCTION("""COMPUTED_VALUE"""),1.0)</f>
        <v>1</v>
      </c>
      <c r="HO81">
        <f>IFERROR(__xludf.DUMMYFUNCTION("""COMPUTED_VALUE"""),1.0)</f>
        <v>1</v>
      </c>
      <c r="HP81">
        <f>IFERROR(__xludf.DUMMYFUNCTION("""COMPUTED_VALUE"""),1.0)</f>
        <v>1</v>
      </c>
      <c r="HQ81">
        <f>IFERROR(__xludf.DUMMYFUNCTION("""COMPUTED_VALUE"""),1.0)</f>
        <v>1</v>
      </c>
      <c r="HR81">
        <f>IFERROR(__xludf.DUMMYFUNCTION("""COMPUTED_VALUE"""),1.0)</f>
        <v>1</v>
      </c>
      <c r="HS81">
        <f>IFERROR(__xludf.DUMMYFUNCTION("""COMPUTED_VALUE"""),1.0)</f>
        <v>1</v>
      </c>
      <c r="HT81">
        <f>IFERROR(__xludf.DUMMYFUNCTION("""COMPUTED_VALUE"""),1.0)</f>
        <v>1</v>
      </c>
      <c r="HU81">
        <f>IFERROR(__xludf.DUMMYFUNCTION("""COMPUTED_VALUE"""),1.0)</f>
        <v>1</v>
      </c>
      <c r="HV81">
        <f>IFERROR(__xludf.DUMMYFUNCTION("""COMPUTED_VALUE"""),1.0)</f>
        <v>1</v>
      </c>
      <c r="HW81">
        <f>IFERROR(__xludf.DUMMYFUNCTION("""COMPUTED_VALUE"""),1.0)</f>
        <v>1</v>
      </c>
      <c r="HX81">
        <f>IFERROR(__xludf.DUMMYFUNCTION("""COMPUTED_VALUE"""),1.0)</f>
        <v>1</v>
      </c>
      <c r="HY81">
        <f>IFERROR(__xludf.DUMMYFUNCTION("""COMPUTED_VALUE"""),1.0)</f>
        <v>1</v>
      </c>
      <c r="HZ81">
        <f>IFERROR(__xludf.DUMMYFUNCTION("""COMPUTED_VALUE"""),1.0)</f>
        <v>1</v>
      </c>
      <c r="IA81">
        <f>IFERROR(__xludf.DUMMYFUNCTION("""COMPUTED_VALUE"""),1.0)</f>
        <v>1</v>
      </c>
      <c r="IB81">
        <f>IFERROR(__xludf.DUMMYFUNCTION("""COMPUTED_VALUE"""),1.0)</f>
        <v>1</v>
      </c>
      <c r="IC81">
        <f>IFERROR(__xludf.DUMMYFUNCTION("""COMPUTED_VALUE"""),1.0)</f>
        <v>1</v>
      </c>
      <c r="ID81">
        <f>IFERROR(__xludf.DUMMYFUNCTION("""COMPUTED_VALUE"""),1.0)</f>
        <v>1</v>
      </c>
      <c r="IE81">
        <f>IFERROR(__xludf.DUMMYFUNCTION("""COMPUTED_VALUE"""),1.0)</f>
        <v>1</v>
      </c>
      <c r="IF81">
        <f>IFERROR(__xludf.DUMMYFUNCTION("""COMPUTED_VALUE"""),1.0)</f>
        <v>1</v>
      </c>
      <c r="IG81">
        <f>IFERROR(__xludf.DUMMYFUNCTION("""COMPUTED_VALUE"""),1.0)</f>
        <v>1</v>
      </c>
      <c r="IH81">
        <f>IFERROR(__xludf.DUMMYFUNCTION("""COMPUTED_VALUE"""),1.0)</f>
        <v>1</v>
      </c>
      <c r="II81">
        <f>IFERROR(__xludf.DUMMYFUNCTION("""COMPUTED_VALUE"""),1.0)</f>
        <v>1</v>
      </c>
      <c r="IJ81">
        <f>IFERROR(__xludf.DUMMYFUNCTION("""COMPUTED_VALUE"""),1.0)</f>
        <v>1</v>
      </c>
      <c r="IK81" t="str">
        <f>IFERROR(__xludf.DUMMYFUNCTION("""COMPUTED_VALUE"""),"x")</f>
        <v>x</v>
      </c>
      <c r="IL81">
        <f>IFERROR(__xludf.DUMMYFUNCTION("""COMPUTED_VALUE"""),1.0)</f>
        <v>1</v>
      </c>
      <c r="IM81">
        <f>IFERROR(__xludf.DUMMYFUNCTION("""COMPUTED_VALUE"""),1.0)</f>
        <v>1</v>
      </c>
      <c r="IN81">
        <f>IFERROR(__xludf.DUMMYFUNCTION("""COMPUTED_VALUE"""),0.0)</f>
        <v>0</v>
      </c>
      <c r="IO81">
        <f>IFERROR(__xludf.DUMMYFUNCTION("""COMPUTED_VALUE"""),1.0)</f>
        <v>1</v>
      </c>
      <c r="IP81">
        <f>IFERROR(__xludf.DUMMYFUNCTION("""COMPUTED_VALUE"""),0.0)</f>
        <v>0</v>
      </c>
      <c r="IQ81">
        <f>IFERROR(__xludf.DUMMYFUNCTION("""COMPUTED_VALUE"""),0.0)</f>
        <v>0</v>
      </c>
      <c r="IR81">
        <f>IFERROR(__xludf.DUMMYFUNCTION("""COMPUTED_VALUE"""),0.0)</f>
        <v>0</v>
      </c>
      <c r="IS81">
        <f>IFERROR(__xludf.DUMMYFUNCTION("""COMPUTED_VALUE"""),0.0)</f>
        <v>0</v>
      </c>
      <c r="IT81">
        <f>IFERROR(__xludf.DUMMYFUNCTION("""COMPUTED_VALUE"""),1.0)</f>
        <v>1</v>
      </c>
      <c r="IU81">
        <f>IFERROR(__xludf.DUMMYFUNCTION("""COMPUTED_VALUE"""),1.0)</f>
        <v>1</v>
      </c>
      <c r="IV81">
        <f>IFERROR(__xludf.DUMMYFUNCTION("""COMPUTED_VALUE"""),0.0)</f>
        <v>0</v>
      </c>
      <c r="IW81">
        <f>IFERROR(__xludf.DUMMYFUNCTION("""COMPUTED_VALUE"""),0.0)</f>
        <v>0</v>
      </c>
      <c r="IX81">
        <f>IFERROR(__xludf.DUMMYFUNCTION("""COMPUTED_VALUE"""),1.0)</f>
        <v>1</v>
      </c>
      <c r="IY81">
        <f>IFERROR(__xludf.DUMMYFUNCTION("""COMPUTED_VALUE"""),0.0)</f>
        <v>0</v>
      </c>
      <c r="IZ81">
        <f>IFERROR(__xludf.DUMMYFUNCTION("""COMPUTED_VALUE"""),0.0)</f>
        <v>0</v>
      </c>
      <c r="JA81">
        <f>IFERROR(__xludf.DUMMYFUNCTION("""COMPUTED_VALUE"""),0.0)</f>
        <v>0</v>
      </c>
      <c r="JB81">
        <f>IFERROR(__xludf.DUMMYFUNCTION("""COMPUTED_VALUE"""),0.0)</f>
        <v>0</v>
      </c>
      <c r="JC81">
        <f>IFERROR(__xludf.DUMMYFUNCTION("""COMPUTED_VALUE"""),0.0)</f>
        <v>0</v>
      </c>
      <c r="JD81">
        <f>IFERROR(__xludf.DUMMYFUNCTION("""COMPUTED_VALUE"""),0.0)</f>
        <v>0</v>
      </c>
      <c r="JE81">
        <f>IFERROR(__xludf.DUMMYFUNCTION("""COMPUTED_VALUE"""),0.0)</f>
        <v>0</v>
      </c>
      <c r="JF81">
        <f>IFERROR(__xludf.DUMMYFUNCTION("""COMPUTED_VALUE"""),0.0)</f>
        <v>0</v>
      </c>
      <c r="JG81">
        <f>IFERROR(__xludf.DUMMYFUNCTION("""COMPUTED_VALUE"""),0.0)</f>
        <v>0</v>
      </c>
      <c r="JH81">
        <f>IFERROR(__xludf.DUMMYFUNCTION("""COMPUTED_VALUE"""),0.0)</f>
        <v>0</v>
      </c>
      <c r="JI81">
        <f>IFERROR(__xludf.DUMMYFUNCTION("""COMPUTED_VALUE"""),0.0)</f>
        <v>0</v>
      </c>
      <c r="JJ81">
        <f>IFERROR(__xludf.DUMMYFUNCTION("""COMPUTED_VALUE"""),0.0)</f>
        <v>0</v>
      </c>
      <c r="JK81">
        <f>IFERROR(__xludf.DUMMYFUNCTION("""COMPUTED_VALUE"""),0.0)</f>
        <v>0</v>
      </c>
      <c r="JL81">
        <f>IFERROR(__xludf.DUMMYFUNCTION("""COMPUTED_VALUE"""),0.0)</f>
        <v>0</v>
      </c>
      <c r="JM81">
        <f>IFERROR(__xludf.DUMMYFUNCTION("""COMPUTED_VALUE"""),0.0)</f>
        <v>0</v>
      </c>
      <c r="JN81">
        <f>IFERROR(__xludf.DUMMYFUNCTION("""COMPUTED_VALUE"""),0.0)</f>
        <v>0</v>
      </c>
      <c r="JO81">
        <f>IFERROR(__xludf.DUMMYFUNCTION("""COMPUTED_VALUE"""),0.0)</f>
        <v>0</v>
      </c>
      <c r="JP81">
        <f>IFERROR(__xludf.DUMMYFUNCTION("""COMPUTED_VALUE"""),0.0)</f>
        <v>0</v>
      </c>
      <c r="JQ81">
        <f>IFERROR(__xludf.DUMMYFUNCTION("""COMPUTED_VALUE"""),1.0)</f>
        <v>1</v>
      </c>
      <c r="JR81">
        <f>IFERROR(__xludf.DUMMYFUNCTION("""COMPUTED_VALUE"""),0.0)</f>
        <v>0</v>
      </c>
      <c r="JS81" t="str">
        <f>IFERROR(__xludf.DUMMYFUNCTION("""COMPUTED_VALUE"""),"x")</f>
        <v>x</v>
      </c>
      <c r="JT81">
        <f>IFERROR(__xludf.DUMMYFUNCTION("""COMPUTED_VALUE"""),0.0)</f>
        <v>0</v>
      </c>
      <c r="JU81">
        <f>IFERROR(__xludf.DUMMYFUNCTION("""COMPUTED_VALUE"""),1.0)</f>
        <v>1</v>
      </c>
      <c r="JV81">
        <f>IFERROR(__xludf.DUMMYFUNCTION("""COMPUTED_VALUE"""),0.0)</f>
        <v>0</v>
      </c>
      <c r="JW81">
        <f>IFERROR(__xludf.DUMMYFUNCTION("""COMPUTED_VALUE"""),0.0)</f>
        <v>0</v>
      </c>
      <c r="JX81">
        <f>IFERROR(__xludf.DUMMYFUNCTION("""COMPUTED_VALUE"""),0.0)</f>
        <v>0</v>
      </c>
      <c r="JY81">
        <f>IFERROR(__xludf.DUMMYFUNCTION("""COMPUTED_VALUE"""),0.0)</f>
        <v>0</v>
      </c>
      <c r="JZ81">
        <f>IFERROR(__xludf.DUMMYFUNCTION("""COMPUTED_VALUE"""),0.0)</f>
        <v>0</v>
      </c>
      <c r="KA81">
        <f>IFERROR(__xludf.DUMMYFUNCTION("""COMPUTED_VALUE"""),0.0)</f>
        <v>0</v>
      </c>
      <c r="KB81">
        <f>IFERROR(__xludf.DUMMYFUNCTION("""COMPUTED_VALUE"""),1.0)</f>
        <v>1</v>
      </c>
      <c r="KC81">
        <f>IFERROR(__xludf.DUMMYFUNCTION("""COMPUTED_VALUE"""),0.0)</f>
        <v>0</v>
      </c>
      <c r="KD81">
        <f>IFERROR(__xludf.DUMMYFUNCTION("""COMPUTED_VALUE"""),1.0)</f>
        <v>1</v>
      </c>
      <c r="KE81">
        <f>IFERROR(__xludf.DUMMYFUNCTION("""COMPUTED_VALUE"""),0.0)</f>
        <v>0</v>
      </c>
      <c r="KF81">
        <f>IFERROR(__xludf.DUMMYFUNCTION("""COMPUTED_VALUE"""),1.0)</f>
        <v>1</v>
      </c>
      <c r="KG81">
        <f>IFERROR(__xludf.DUMMYFUNCTION("""COMPUTED_VALUE"""),0.0)</f>
        <v>0</v>
      </c>
      <c r="KH81">
        <f>IFERROR(__xludf.DUMMYFUNCTION("""COMPUTED_VALUE"""),0.0)</f>
        <v>0</v>
      </c>
      <c r="KI81">
        <f>IFERROR(__xludf.DUMMYFUNCTION("""COMPUTED_VALUE"""),0.0)</f>
        <v>0</v>
      </c>
      <c r="KJ81">
        <f>IFERROR(__xludf.DUMMYFUNCTION("""COMPUTED_VALUE"""),1.0)</f>
        <v>1</v>
      </c>
      <c r="KK81">
        <f>IFERROR(__xludf.DUMMYFUNCTION("""COMPUTED_VALUE"""),0.0)</f>
        <v>0</v>
      </c>
      <c r="KL81">
        <f>IFERROR(__xludf.DUMMYFUNCTION("""COMPUTED_VALUE"""),0.0)</f>
        <v>0</v>
      </c>
      <c r="KM81">
        <f>IFERROR(__xludf.DUMMYFUNCTION("""COMPUTED_VALUE"""),0.0)</f>
        <v>0</v>
      </c>
      <c r="KN81">
        <f>IFERROR(__xludf.DUMMYFUNCTION("""COMPUTED_VALUE"""),0.0)</f>
        <v>0</v>
      </c>
      <c r="KO81">
        <f>IFERROR(__xludf.DUMMYFUNCTION("""COMPUTED_VALUE"""),0.0)</f>
        <v>0</v>
      </c>
      <c r="KP81">
        <f>IFERROR(__xludf.DUMMYFUNCTION("""COMPUTED_VALUE"""),0.0)</f>
        <v>0</v>
      </c>
      <c r="KQ81">
        <f>IFERROR(__xludf.DUMMYFUNCTION("""COMPUTED_VALUE"""),0.0)</f>
        <v>0</v>
      </c>
      <c r="KR81">
        <f>IFERROR(__xludf.DUMMYFUNCTION("""COMPUTED_VALUE"""),0.0)</f>
        <v>0</v>
      </c>
      <c r="KS81">
        <f>IFERROR(__xludf.DUMMYFUNCTION("""COMPUTED_VALUE"""),0.0)</f>
        <v>0</v>
      </c>
      <c r="KT81">
        <f>IFERROR(__xludf.DUMMYFUNCTION("""COMPUTED_VALUE"""),0.0)</f>
        <v>0</v>
      </c>
      <c r="KU81">
        <f>IFERROR(__xludf.DUMMYFUNCTION("""COMPUTED_VALUE"""),0.0)</f>
        <v>0</v>
      </c>
      <c r="KV81">
        <f>IFERROR(__xludf.DUMMYFUNCTION("""COMPUTED_VALUE"""),0.0)</f>
        <v>0</v>
      </c>
      <c r="KW81">
        <f>IFERROR(__xludf.DUMMYFUNCTION("""COMPUTED_VALUE"""),0.0)</f>
        <v>0</v>
      </c>
      <c r="KX81">
        <f>IFERROR(__xludf.DUMMYFUNCTION("""COMPUTED_VALUE"""),0.0)</f>
        <v>0</v>
      </c>
      <c r="KY81">
        <f>IFERROR(__xludf.DUMMYFUNCTION("""COMPUTED_VALUE"""),0.0)</f>
        <v>0</v>
      </c>
      <c r="KZ81" t="str">
        <f>IFERROR(__xludf.DUMMYFUNCTION("""COMPUTED_VALUE"""),"x")</f>
        <v>x</v>
      </c>
      <c r="LA81">
        <f>IFERROR(__xludf.DUMMYFUNCTION("""COMPUTED_VALUE"""),0.0)</f>
        <v>0</v>
      </c>
      <c r="LB81">
        <f>IFERROR(__xludf.DUMMYFUNCTION("""COMPUTED_VALUE"""),0.0)</f>
        <v>0</v>
      </c>
      <c r="LC81">
        <f>IFERROR(__xludf.DUMMYFUNCTION("""COMPUTED_VALUE"""),0.0)</f>
        <v>0</v>
      </c>
      <c r="LD81">
        <f>IFERROR(__xludf.DUMMYFUNCTION("""COMPUTED_VALUE"""),0.0)</f>
        <v>0</v>
      </c>
      <c r="LE81">
        <f>IFERROR(__xludf.DUMMYFUNCTION("""COMPUTED_VALUE"""),0.0)</f>
        <v>0</v>
      </c>
      <c r="LF81">
        <f>IFERROR(__xludf.DUMMYFUNCTION("""COMPUTED_VALUE"""),0.0)</f>
        <v>0</v>
      </c>
      <c r="LG81">
        <f>IFERROR(__xludf.DUMMYFUNCTION("""COMPUTED_VALUE"""),0.0)</f>
        <v>0</v>
      </c>
      <c r="LH81">
        <f>IFERROR(__xludf.DUMMYFUNCTION("""COMPUTED_VALUE"""),0.0)</f>
        <v>0</v>
      </c>
      <c r="LI81">
        <f>IFERROR(__xludf.DUMMYFUNCTION("""COMPUTED_VALUE"""),0.0)</f>
        <v>0</v>
      </c>
      <c r="LJ81">
        <f>IFERROR(__xludf.DUMMYFUNCTION("""COMPUTED_VALUE"""),0.0)</f>
        <v>0</v>
      </c>
      <c r="LK81">
        <f>IFERROR(__xludf.DUMMYFUNCTION("""COMPUTED_VALUE"""),0.0)</f>
        <v>0</v>
      </c>
      <c r="LL81">
        <f>IFERROR(__xludf.DUMMYFUNCTION("""COMPUTED_VALUE"""),0.0)</f>
        <v>0</v>
      </c>
      <c r="LM81">
        <f>IFERROR(__xludf.DUMMYFUNCTION("""COMPUTED_VALUE"""),0.0)</f>
        <v>0</v>
      </c>
      <c r="LN81">
        <f>IFERROR(__xludf.DUMMYFUNCTION("""COMPUTED_VALUE"""),0.0)</f>
        <v>0</v>
      </c>
      <c r="LO81">
        <f>IFERROR(__xludf.DUMMYFUNCTION("""COMPUTED_VALUE"""),0.0)</f>
        <v>0</v>
      </c>
      <c r="LP81">
        <f>IFERROR(__xludf.DUMMYFUNCTION("""COMPUTED_VALUE"""),0.0)</f>
        <v>0</v>
      </c>
      <c r="LQ81" t="str">
        <f>IFERROR(__xludf.DUMMYFUNCTION("""COMPUTED_VALUE"""),"x")</f>
        <v>x</v>
      </c>
      <c r="LR81">
        <f>IFERROR(__xludf.DUMMYFUNCTION("""COMPUTED_VALUE"""),0.0)</f>
        <v>0</v>
      </c>
      <c r="LS81">
        <f>IFERROR(__xludf.DUMMYFUNCTION("""COMPUTED_VALUE"""),0.0)</f>
        <v>0</v>
      </c>
      <c r="LT81">
        <f>IFERROR(__xludf.DUMMYFUNCTION("""COMPUTED_VALUE"""),0.0)</f>
        <v>0</v>
      </c>
      <c r="LU81">
        <f>IFERROR(__xludf.DUMMYFUNCTION("""COMPUTED_VALUE"""),0.0)</f>
        <v>0</v>
      </c>
      <c r="LV81">
        <f>IFERROR(__xludf.DUMMYFUNCTION("""COMPUTED_VALUE"""),0.0)</f>
        <v>0</v>
      </c>
      <c r="LW81">
        <f>IFERROR(__xludf.DUMMYFUNCTION("""COMPUTED_VALUE"""),0.0)</f>
        <v>0</v>
      </c>
      <c r="LX81">
        <f>IFERROR(__xludf.DUMMYFUNCTION("""COMPUTED_VALUE"""),0.0)</f>
        <v>0</v>
      </c>
      <c r="LY81">
        <f>IFERROR(__xludf.DUMMYFUNCTION("""COMPUTED_VALUE"""),0.0)</f>
        <v>0</v>
      </c>
      <c r="LZ81">
        <f>IFERROR(__xludf.DUMMYFUNCTION("""COMPUTED_VALUE"""),0.0)</f>
        <v>0</v>
      </c>
      <c r="MA81">
        <f>IFERROR(__xludf.DUMMYFUNCTION("""COMPUTED_VALUE"""),0.0)</f>
        <v>0</v>
      </c>
      <c r="MB81">
        <f>IFERROR(__xludf.DUMMYFUNCTION("""COMPUTED_VALUE"""),0.0)</f>
        <v>0</v>
      </c>
      <c r="MC81">
        <f>IFERROR(__xludf.DUMMYFUNCTION("""COMPUTED_VALUE"""),0.0)</f>
        <v>0</v>
      </c>
      <c r="MD81">
        <f>IFERROR(__xludf.DUMMYFUNCTION("""COMPUTED_VALUE"""),0.0)</f>
        <v>0</v>
      </c>
      <c r="ME81">
        <f>IFERROR(__xludf.DUMMYFUNCTION("""COMPUTED_VALUE"""),0.0)</f>
        <v>0</v>
      </c>
      <c r="MF81">
        <f>IFERROR(__xludf.DUMMYFUNCTION("""COMPUTED_VALUE"""),0.0)</f>
        <v>0</v>
      </c>
      <c r="MG81">
        <f>IFERROR(__xludf.DUMMYFUNCTION("""COMPUTED_VALUE"""),0.0)</f>
        <v>0</v>
      </c>
      <c r="MH81">
        <f>IFERROR(__xludf.DUMMYFUNCTION("""COMPUTED_VALUE"""),0.0)</f>
        <v>0</v>
      </c>
      <c r="MI81">
        <f>IFERROR(__xludf.DUMMYFUNCTION("""COMPUTED_VALUE"""),0.0)</f>
        <v>0</v>
      </c>
      <c r="MJ81">
        <f>IFERROR(__xludf.DUMMYFUNCTION("""COMPUTED_VALUE"""),0.0)</f>
        <v>0</v>
      </c>
      <c r="MK81">
        <f>IFERROR(__xludf.DUMMYFUNCTION("""COMPUTED_VALUE"""),0.0)</f>
        <v>0</v>
      </c>
      <c r="ML81">
        <f>IFERROR(__xludf.DUMMYFUNCTION("""COMPUTED_VALUE"""),0.0)</f>
        <v>0</v>
      </c>
      <c r="MM81">
        <f>IFERROR(__xludf.DUMMYFUNCTION("""COMPUTED_VALUE"""),0.0)</f>
        <v>0</v>
      </c>
      <c r="MN81">
        <f>IFERROR(__xludf.DUMMYFUNCTION("""COMPUTED_VALUE"""),0.0)</f>
        <v>0</v>
      </c>
      <c r="MO81">
        <f>IFERROR(__xludf.DUMMYFUNCTION("""COMPUTED_VALUE"""),0.0)</f>
        <v>0</v>
      </c>
      <c r="MP81">
        <f>IFERROR(__xludf.DUMMYFUNCTION("""COMPUTED_VALUE"""),0.0)</f>
        <v>0</v>
      </c>
      <c r="MQ81">
        <f>IFERROR(__xludf.DUMMYFUNCTION("""COMPUTED_VALUE"""),0.0)</f>
        <v>0</v>
      </c>
      <c r="MR81">
        <f>IFERROR(__xludf.DUMMYFUNCTION("""COMPUTED_VALUE"""),0.0)</f>
        <v>0</v>
      </c>
      <c r="MS81">
        <f>IFERROR(__xludf.DUMMYFUNCTION("""COMPUTED_VALUE"""),0.0)</f>
        <v>0</v>
      </c>
      <c r="MT81" t="str">
        <f>IFERROR(__xludf.DUMMYFUNCTION("""COMPUTED_VALUE"""),"x")</f>
        <v>x</v>
      </c>
      <c r="MU81">
        <f>IFERROR(__xludf.DUMMYFUNCTION("""COMPUTED_VALUE"""),0.0)</f>
        <v>0</v>
      </c>
      <c r="MV81">
        <f>IFERROR(__xludf.DUMMYFUNCTION("""COMPUTED_VALUE"""),0.0)</f>
        <v>0</v>
      </c>
      <c r="MW81">
        <f>IFERROR(__xludf.DUMMYFUNCTION("""COMPUTED_VALUE"""),0.0)</f>
        <v>0</v>
      </c>
      <c r="MX81">
        <f>IFERROR(__xludf.DUMMYFUNCTION("""COMPUTED_VALUE"""),0.0)</f>
        <v>0</v>
      </c>
      <c r="MY81">
        <f>IFERROR(__xludf.DUMMYFUNCTION("""COMPUTED_VALUE"""),0.0)</f>
        <v>0</v>
      </c>
      <c r="MZ81">
        <f>IFERROR(__xludf.DUMMYFUNCTION("""COMPUTED_VALUE"""),0.0)</f>
        <v>0</v>
      </c>
      <c r="NA81">
        <f>IFERROR(__xludf.DUMMYFUNCTION("""COMPUTED_VALUE"""),0.0)</f>
        <v>0</v>
      </c>
      <c r="NB81">
        <f>IFERROR(__xludf.DUMMYFUNCTION("""COMPUTED_VALUE"""),0.0)</f>
        <v>0</v>
      </c>
      <c r="NC81">
        <f>IFERROR(__xludf.DUMMYFUNCTION("""COMPUTED_VALUE"""),0.0)</f>
        <v>0</v>
      </c>
      <c r="ND81">
        <f>IFERROR(__xludf.DUMMYFUNCTION("""COMPUTED_VALUE"""),0.0)</f>
        <v>0</v>
      </c>
      <c r="NE81">
        <f>IFERROR(__xludf.DUMMYFUNCTION("""COMPUTED_VALUE"""),0.0)</f>
        <v>0</v>
      </c>
      <c r="NF81">
        <f>IFERROR(__xludf.DUMMYFUNCTION("""COMPUTED_VALUE"""),0.0)</f>
        <v>0</v>
      </c>
      <c r="NG81">
        <f>IFERROR(__xludf.DUMMYFUNCTION("""COMPUTED_VALUE"""),0.0)</f>
        <v>0</v>
      </c>
      <c r="NH81">
        <f>IFERROR(__xludf.DUMMYFUNCTION("""COMPUTED_VALUE"""),0.0)</f>
        <v>0</v>
      </c>
      <c r="NI81">
        <f>IFERROR(__xludf.DUMMYFUNCTION("""COMPUTED_VALUE"""),0.0)</f>
        <v>0</v>
      </c>
      <c r="NJ81">
        <f>IFERROR(__xludf.DUMMYFUNCTION("""COMPUTED_VALUE"""),0.0)</f>
        <v>0</v>
      </c>
      <c r="NK81">
        <f>IFERROR(__xludf.DUMMYFUNCTION("""COMPUTED_VALUE"""),0.0)</f>
        <v>0</v>
      </c>
      <c r="NL81">
        <f>IFERROR(__xludf.DUMMYFUNCTION("""COMPUTED_VALUE"""),0.0)</f>
        <v>0</v>
      </c>
      <c r="NM81">
        <f>IFERROR(__xludf.DUMMYFUNCTION("""COMPUTED_VALUE"""),0.0)</f>
        <v>0</v>
      </c>
      <c r="NN81">
        <f>IFERROR(__xludf.DUMMYFUNCTION("""COMPUTED_VALUE"""),0.0)</f>
        <v>0</v>
      </c>
      <c r="NO81">
        <f>IFERROR(__xludf.DUMMYFUNCTION("""COMPUTED_VALUE"""),0.0)</f>
        <v>0</v>
      </c>
      <c r="NP81">
        <f>IFERROR(__xludf.DUMMYFUNCTION("""COMPUTED_VALUE"""),0.0)</f>
        <v>0</v>
      </c>
      <c r="NQ81">
        <f>IFERROR(__xludf.DUMMYFUNCTION("""COMPUTED_VALUE"""),0.0)</f>
        <v>0</v>
      </c>
      <c r="NR81">
        <f>IFERROR(__xludf.DUMMYFUNCTION("""COMPUTED_VALUE"""),0.0)</f>
        <v>0</v>
      </c>
    </row>
    <row r="82" ht="15.75" customHeight="1">
      <c r="A82">
        <f>IFERROR(__xludf.DUMMYFUNCTION("""COMPUTED_VALUE"""),81.0)</f>
        <v>81</v>
      </c>
      <c r="B82" t="str">
        <f>IFERROR(__xludf.DUMMYFUNCTION("""COMPUTED_VALUE"""),"iliccmarko")</f>
        <v>iliccmarko</v>
      </c>
      <c r="C82" t="str">
        <f>IFERROR(__xludf.DUMMYFUNCTION("""COMPUTED_VALUE"""),"Marko")</f>
        <v>Marko</v>
      </c>
      <c r="D82" t="str">
        <f>IFERROR(__xludf.DUMMYFUNCTION("""COMPUTED_VALUE"""),"Ilić")</f>
        <v>Ilić</v>
      </c>
      <c r="E82">
        <f>IFERROR(__xludf.DUMMYFUNCTION("""COMPUTED_VALUE"""),100.0)</f>
        <v>100</v>
      </c>
      <c r="F82" t="str">
        <f>IFERROR(__xludf.DUMMYFUNCTION("""COMPUTED_VALUE"""),"ODOBREN")</f>
        <v>ODOBREN</v>
      </c>
      <c r="G82" t="str">
        <f>IFERROR(__xludf.DUMMYFUNCTION("""COMPUTED_VALUE"""),"Stari grad")</f>
        <v>Stari grad</v>
      </c>
      <c r="H82" t="str">
        <f>IFERROR(__xludf.DUMMYFUNCTION("""COMPUTED_VALUE"""),"Matematička gimnazija")</f>
        <v>Matematička gimnazija</v>
      </c>
      <c r="I82" t="str">
        <f>IFERROR(__xludf.DUMMYFUNCTION("""COMPUTED_VALUE"""),"III")</f>
        <v>III</v>
      </c>
      <c r="J82" t="str">
        <f>IFERROR(__xludf.DUMMYFUNCTION("""COMPUTED_VALUE"""),"A")</f>
        <v>A</v>
      </c>
      <c r="K82" t="str">
        <f>IFERROR(__xludf.DUMMYFUNCTION("""COMPUTED_VALUE"""),"Snežana Jelić")</f>
        <v>Snežana Jelić</v>
      </c>
      <c r="L82" t="str">
        <f>IFERROR(__xludf.DUMMYFUNCTION("""COMPUTED_VALUE"""),"x")</f>
        <v>x</v>
      </c>
      <c r="M82" t="str">
        <f>IFERROR(__xludf.DUMMYFUNCTION("""COMPUTED_VALUE"""),"-")</f>
        <v>-</v>
      </c>
      <c r="N82" t="str">
        <f>IFERROR(__xludf.DUMMYFUNCTION("""COMPUTED_VALUE"""),"-")</f>
        <v>-</v>
      </c>
      <c r="O82" t="str">
        <f>IFERROR(__xludf.DUMMYFUNCTION("""COMPUTED_VALUE"""),"-")</f>
        <v>-</v>
      </c>
      <c r="P82">
        <f>IFERROR(__xludf.DUMMYFUNCTION("""COMPUTED_VALUE"""),100.0)</f>
        <v>100</v>
      </c>
      <c r="Q82">
        <f>IFERROR(__xludf.DUMMYFUNCTION("""COMPUTED_VALUE"""),0.0)</f>
        <v>0</v>
      </c>
      <c r="R82">
        <f>IFERROR(__xludf.DUMMYFUNCTION("""COMPUTED_VALUE"""),0.0)</f>
        <v>0</v>
      </c>
      <c r="S82" t="str">
        <f>IFERROR(__xludf.DUMMYFUNCTION("""COMPUTED_VALUE"""),"x")</f>
        <v>x</v>
      </c>
      <c r="T82" t="str">
        <f>IFERROR(__xludf.DUMMYFUNCTION("""COMPUTED_VALUE"""),"x")</f>
        <v>x</v>
      </c>
      <c r="U82" t="str">
        <f>IFERROR(__xludf.DUMMYFUNCTION("""COMPUTED_VALUE"""),"-")</f>
        <v>-</v>
      </c>
      <c r="V82" t="str">
        <f>IFERROR(__xludf.DUMMYFUNCTION("""COMPUTED_VALUE"""),"-")</f>
        <v>-</v>
      </c>
      <c r="W82" t="str">
        <f>IFERROR(__xludf.DUMMYFUNCTION("""COMPUTED_VALUE"""),"-")</f>
        <v>-</v>
      </c>
      <c r="X82" t="str">
        <f>IFERROR(__xludf.DUMMYFUNCTION("""COMPUTED_VALUE"""),"-")</f>
        <v>-</v>
      </c>
      <c r="Y82" t="str">
        <f>IFERROR(__xludf.DUMMYFUNCTION("""COMPUTED_VALUE"""),"-")</f>
        <v>-</v>
      </c>
      <c r="Z82" t="str">
        <f>IFERROR(__xludf.DUMMYFUNCTION("""COMPUTED_VALUE"""),"-")</f>
        <v>-</v>
      </c>
      <c r="AA82" t="str">
        <f>IFERROR(__xludf.DUMMYFUNCTION("""COMPUTED_VALUE"""),"-")</f>
        <v>-</v>
      </c>
      <c r="AB82" t="str">
        <f>IFERROR(__xludf.DUMMYFUNCTION("""COMPUTED_VALUE"""),"-")</f>
        <v>-</v>
      </c>
      <c r="AC82" t="str">
        <f>IFERROR(__xludf.DUMMYFUNCTION("""COMPUTED_VALUE"""),"-")</f>
        <v>-</v>
      </c>
      <c r="AD82" t="str">
        <f>IFERROR(__xludf.DUMMYFUNCTION("""COMPUTED_VALUE"""),"-")</f>
        <v>-</v>
      </c>
      <c r="AE82" t="str">
        <f>IFERROR(__xludf.DUMMYFUNCTION("""COMPUTED_VALUE"""),"-")</f>
        <v>-</v>
      </c>
      <c r="AF82" t="str">
        <f>IFERROR(__xludf.DUMMYFUNCTION("""COMPUTED_VALUE"""),"-")</f>
        <v>-</v>
      </c>
      <c r="AG82" t="str">
        <f>IFERROR(__xludf.DUMMYFUNCTION("""COMPUTED_VALUE"""),"-")</f>
        <v>-</v>
      </c>
      <c r="AH82" t="str">
        <f>IFERROR(__xludf.DUMMYFUNCTION("""COMPUTED_VALUE"""),"-")</f>
        <v>-</v>
      </c>
      <c r="AI82" t="str">
        <f>IFERROR(__xludf.DUMMYFUNCTION("""COMPUTED_VALUE"""),"-")</f>
        <v>-</v>
      </c>
      <c r="AJ82" t="str">
        <f>IFERROR(__xludf.DUMMYFUNCTION("""COMPUTED_VALUE"""),"-")</f>
        <v>-</v>
      </c>
      <c r="AK82" t="str">
        <f>IFERROR(__xludf.DUMMYFUNCTION("""COMPUTED_VALUE"""),"-")</f>
        <v>-</v>
      </c>
      <c r="AL82" t="str">
        <f>IFERROR(__xludf.DUMMYFUNCTION("""COMPUTED_VALUE"""),"-")</f>
        <v>-</v>
      </c>
      <c r="AM82" t="str">
        <f>IFERROR(__xludf.DUMMYFUNCTION("""COMPUTED_VALUE"""),"-")</f>
        <v>-</v>
      </c>
      <c r="AN82" t="str">
        <f>IFERROR(__xludf.DUMMYFUNCTION("""COMPUTED_VALUE"""),"-")</f>
        <v>-</v>
      </c>
      <c r="AO82" t="str">
        <f>IFERROR(__xludf.DUMMYFUNCTION("""COMPUTED_VALUE"""),"-")</f>
        <v>-</v>
      </c>
      <c r="AP82" t="str">
        <f>IFERROR(__xludf.DUMMYFUNCTION("""COMPUTED_VALUE"""),"-")</f>
        <v>-</v>
      </c>
      <c r="AQ82" t="str">
        <f>IFERROR(__xludf.DUMMYFUNCTION("""COMPUTED_VALUE"""),"-")</f>
        <v>-</v>
      </c>
      <c r="AR82" t="str">
        <f>IFERROR(__xludf.DUMMYFUNCTION("""COMPUTED_VALUE"""),"-")</f>
        <v>-</v>
      </c>
      <c r="AS82" t="str">
        <f>IFERROR(__xludf.DUMMYFUNCTION("""COMPUTED_VALUE"""),"-")</f>
        <v>-</v>
      </c>
      <c r="AT82" t="str">
        <f>IFERROR(__xludf.DUMMYFUNCTION("""COMPUTED_VALUE"""),"-")</f>
        <v>-</v>
      </c>
      <c r="AU82" t="str">
        <f>IFERROR(__xludf.DUMMYFUNCTION("""COMPUTED_VALUE"""),"-")</f>
        <v>-</v>
      </c>
      <c r="AV82" t="str">
        <f>IFERROR(__xludf.DUMMYFUNCTION("""COMPUTED_VALUE"""),"-")</f>
        <v>-</v>
      </c>
      <c r="AW82" t="str">
        <f>IFERROR(__xludf.DUMMYFUNCTION("""COMPUTED_VALUE"""),"-")</f>
        <v>-</v>
      </c>
      <c r="AX82" t="str">
        <f>IFERROR(__xludf.DUMMYFUNCTION("""COMPUTED_VALUE"""),"-")</f>
        <v>-</v>
      </c>
      <c r="AY82" t="str">
        <f>IFERROR(__xludf.DUMMYFUNCTION("""COMPUTED_VALUE"""),"-")</f>
        <v>-</v>
      </c>
      <c r="AZ82" t="str">
        <f>IFERROR(__xludf.DUMMYFUNCTION("""COMPUTED_VALUE"""),"-")</f>
        <v>-</v>
      </c>
      <c r="BA82" t="str">
        <f>IFERROR(__xludf.DUMMYFUNCTION("""COMPUTED_VALUE"""),"-")</f>
        <v>-</v>
      </c>
      <c r="BB82" t="str">
        <f>IFERROR(__xludf.DUMMYFUNCTION("""COMPUTED_VALUE"""),"-")</f>
        <v>-</v>
      </c>
      <c r="BC82" t="str">
        <f>IFERROR(__xludf.DUMMYFUNCTION("""COMPUTED_VALUE"""),"-")</f>
        <v>-</v>
      </c>
      <c r="BD82" t="str">
        <f>IFERROR(__xludf.DUMMYFUNCTION("""COMPUTED_VALUE"""),"-")</f>
        <v>-</v>
      </c>
      <c r="BE82" t="str">
        <f>IFERROR(__xludf.DUMMYFUNCTION("""COMPUTED_VALUE"""),"-")</f>
        <v>-</v>
      </c>
      <c r="BF82" t="str">
        <f>IFERROR(__xludf.DUMMYFUNCTION("""COMPUTED_VALUE"""),"-")</f>
        <v>-</v>
      </c>
      <c r="BG82" t="str">
        <f>IFERROR(__xludf.DUMMYFUNCTION("""COMPUTED_VALUE"""),"-")</f>
        <v>-</v>
      </c>
      <c r="BH82" t="str">
        <f>IFERROR(__xludf.DUMMYFUNCTION("""COMPUTED_VALUE"""),"-")</f>
        <v>-</v>
      </c>
      <c r="BI82" t="str">
        <f>IFERROR(__xludf.DUMMYFUNCTION("""COMPUTED_VALUE"""),"-")</f>
        <v>-</v>
      </c>
      <c r="BJ82" t="str">
        <f>IFERROR(__xludf.DUMMYFUNCTION("""COMPUTED_VALUE"""),"-")</f>
        <v>-</v>
      </c>
      <c r="BK82" t="str">
        <f>IFERROR(__xludf.DUMMYFUNCTION("""COMPUTED_VALUE"""),"x")</f>
        <v>x</v>
      </c>
      <c r="BL82" t="str">
        <f>IFERROR(__xludf.DUMMYFUNCTION("""COMPUTED_VALUE"""),"-")</f>
        <v>-</v>
      </c>
      <c r="BM82" t="str">
        <f>IFERROR(__xludf.DUMMYFUNCTION("""COMPUTED_VALUE"""),"-")</f>
        <v>-</v>
      </c>
      <c r="BN82" t="str">
        <f>IFERROR(__xludf.DUMMYFUNCTION("""COMPUTED_VALUE"""),"-")</f>
        <v>-</v>
      </c>
      <c r="BO82" t="str">
        <f>IFERROR(__xludf.DUMMYFUNCTION("""COMPUTED_VALUE"""),"-")</f>
        <v>-</v>
      </c>
      <c r="BP82" t="str">
        <f>IFERROR(__xludf.DUMMYFUNCTION("""COMPUTED_VALUE"""),"-")</f>
        <v>-</v>
      </c>
      <c r="BQ82" t="str">
        <f>IFERROR(__xludf.DUMMYFUNCTION("""COMPUTED_VALUE"""),"-")</f>
        <v>-</v>
      </c>
      <c r="BR82" t="str">
        <f>IFERROR(__xludf.DUMMYFUNCTION("""COMPUTED_VALUE"""),"-")</f>
        <v>-</v>
      </c>
      <c r="BS82" t="str">
        <f>IFERROR(__xludf.DUMMYFUNCTION("""COMPUTED_VALUE"""),"-")</f>
        <v>-</v>
      </c>
      <c r="BT82" t="str">
        <f>IFERROR(__xludf.DUMMYFUNCTION("""COMPUTED_VALUE"""),"-")</f>
        <v>-</v>
      </c>
      <c r="BU82" t="str">
        <f>IFERROR(__xludf.DUMMYFUNCTION("""COMPUTED_VALUE"""),"-")</f>
        <v>-</v>
      </c>
      <c r="BV82" t="str">
        <f>IFERROR(__xludf.DUMMYFUNCTION("""COMPUTED_VALUE"""),"-")</f>
        <v>-</v>
      </c>
      <c r="BW82" t="str">
        <f>IFERROR(__xludf.DUMMYFUNCTION("""COMPUTED_VALUE"""),"-")</f>
        <v>-</v>
      </c>
      <c r="BX82" t="str">
        <f>IFERROR(__xludf.DUMMYFUNCTION("""COMPUTED_VALUE"""),"-")</f>
        <v>-</v>
      </c>
      <c r="BY82" t="str">
        <f>IFERROR(__xludf.DUMMYFUNCTION("""COMPUTED_VALUE"""),"-")</f>
        <v>-</v>
      </c>
      <c r="BZ82" t="str">
        <f>IFERROR(__xludf.DUMMYFUNCTION("""COMPUTED_VALUE"""),"-")</f>
        <v>-</v>
      </c>
      <c r="CA82" t="str">
        <f>IFERROR(__xludf.DUMMYFUNCTION("""COMPUTED_VALUE"""),"-")</f>
        <v>-</v>
      </c>
      <c r="CB82" t="str">
        <f>IFERROR(__xludf.DUMMYFUNCTION("""COMPUTED_VALUE"""),"-")</f>
        <v>-</v>
      </c>
      <c r="CC82" t="str">
        <f>IFERROR(__xludf.DUMMYFUNCTION("""COMPUTED_VALUE"""),"-")</f>
        <v>-</v>
      </c>
      <c r="CD82" t="str">
        <f>IFERROR(__xludf.DUMMYFUNCTION("""COMPUTED_VALUE"""),"-")</f>
        <v>-</v>
      </c>
      <c r="CE82" t="str">
        <f>IFERROR(__xludf.DUMMYFUNCTION("""COMPUTED_VALUE"""),"-")</f>
        <v>-</v>
      </c>
      <c r="CF82" t="str">
        <f>IFERROR(__xludf.DUMMYFUNCTION("""COMPUTED_VALUE"""),"-")</f>
        <v>-</v>
      </c>
      <c r="CG82" t="str">
        <f>IFERROR(__xludf.DUMMYFUNCTION("""COMPUTED_VALUE"""),"-")</f>
        <v>-</v>
      </c>
      <c r="CH82" t="str">
        <f>IFERROR(__xludf.DUMMYFUNCTION("""COMPUTED_VALUE"""),"-")</f>
        <v>-</v>
      </c>
      <c r="CI82" t="str">
        <f>IFERROR(__xludf.DUMMYFUNCTION("""COMPUTED_VALUE"""),"-")</f>
        <v>-</v>
      </c>
      <c r="CJ82" t="str">
        <f>IFERROR(__xludf.DUMMYFUNCTION("""COMPUTED_VALUE"""),"-")</f>
        <v>-</v>
      </c>
      <c r="CK82" t="str">
        <f>IFERROR(__xludf.DUMMYFUNCTION("""COMPUTED_VALUE"""),"-")</f>
        <v>-</v>
      </c>
      <c r="CL82" t="str">
        <f>IFERROR(__xludf.DUMMYFUNCTION("""COMPUTED_VALUE"""),"-")</f>
        <v>-</v>
      </c>
      <c r="CM82" t="str">
        <f>IFERROR(__xludf.DUMMYFUNCTION("""COMPUTED_VALUE"""),"-")</f>
        <v>-</v>
      </c>
      <c r="CN82" t="str">
        <f>IFERROR(__xludf.DUMMYFUNCTION("""COMPUTED_VALUE"""),"-")</f>
        <v>-</v>
      </c>
      <c r="CO82" t="str">
        <f>IFERROR(__xludf.DUMMYFUNCTION("""COMPUTED_VALUE"""),"-")</f>
        <v>-</v>
      </c>
      <c r="CP82" t="str">
        <f>IFERROR(__xludf.DUMMYFUNCTION("""COMPUTED_VALUE"""),"-")</f>
        <v>-</v>
      </c>
      <c r="CQ82" t="str">
        <f>IFERROR(__xludf.DUMMYFUNCTION("""COMPUTED_VALUE"""),"-")</f>
        <v>-</v>
      </c>
      <c r="CR82" t="str">
        <f>IFERROR(__xludf.DUMMYFUNCTION("""COMPUTED_VALUE"""),"-")</f>
        <v>-</v>
      </c>
      <c r="CS82" t="str">
        <f>IFERROR(__xludf.DUMMYFUNCTION("""COMPUTED_VALUE"""),"x")</f>
        <v>x</v>
      </c>
      <c r="CT82" t="str">
        <f>IFERROR(__xludf.DUMMYFUNCTION("""COMPUTED_VALUE"""),"-")</f>
        <v>-</v>
      </c>
      <c r="CU82" t="str">
        <f>IFERROR(__xludf.DUMMYFUNCTION("""COMPUTED_VALUE"""),"-")</f>
        <v>-</v>
      </c>
      <c r="CV82" t="str">
        <f>IFERROR(__xludf.DUMMYFUNCTION("""COMPUTED_VALUE"""),"-")</f>
        <v>-</v>
      </c>
      <c r="CW82" t="str">
        <f>IFERROR(__xludf.DUMMYFUNCTION("""COMPUTED_VALUE"""),"-")</f>
        <v>-</v>
      </c>
      <c r="CX82" t="str">
        <f>IFERROR(__xludf.DUMMYFUNCTION("""COMPUTED_VALUE"""),"-")</f>
        <v>-</v>
      </c>
      <c r="CY82" t="str">
        <f>IFERROR(__xludf.DUMMYFUNCTION("""COMPUTED_VALUE"""),"-")</f>
        <v>-</v>
      </c>
      <c r="CZ82" t="str">
        <f>IFERROR(__xludf.DUMMYFUNCTION("""COMPUTED_VALUE"""),"-")</f>
        <v>-</v>
      </c>
      <c r="DA82" t="str">
        <f>IFERROR(__xludf.DUMMYFUNCTION("""COMPUTED_VALUE"""),"-")</f>
        <v>-</v>
      </c>
      <c r="DB82" t="str">
        <f>IFERROR(__xludf.DUMMYFUNCTION("""COMPUTED_VALUE"""),"-")</f>
        <v>-</v>
      </c>
      <c r="DC82" t="str">
        <f>IFERROR(__xludf.DUMMYFUNCTION("""COMPUTED_VALUE"""),"-")</f>
        <v>-</v>
      </c>
      <c r="DD82" t="str">
        <f>IFERROR(__xludf.DUMMYFUNCTION("""COMPUTED_VALUE"""),"-")</f>
        <v>-</v>
      </c>
      <c r="DE82" t="str">
        <f>IFERROR(__xludf.DUMMYFUNCTION("""COMPUTED_VALUE"""),"-")</f>
        <v>-</v>
      </c>
      <c r="DF82" t="str">
        <f>IFERROR(__xludf.DUMMYFUNCTION("""COMPUTED_VALUE"""),"-")</f>
        <v>-</v>
      </c>
      <c r="DG82" t="str">
        <f>IFERROR(__xludf.DUMMYFUNCTION("""COMPUTED_VALUE"""),"-")</f>
        <v>-</v>
      </c>
      <c r="DH82" t="str">
        <f>IFERROR(__xludf.DUMMYFUNCTION("""COMPUTED_VALUE"""),"-")</f>
        <v>-</v>
      </c>
      <c r="DI82" t="str">
        <f>IFERROR(__xludf.DUMMYFUNCTION("""COMPUTED_VALUE"""),"-")</f>
        <v>-</v>
      </c>
      <c r="DJ82" t="str">
        <f>IFERROR(__xludf.DUMMYFUNCTION("""COMPUTED_VALUE"""),"-")</f>
        <v>-</v>
      </c>
      <c r="DK82" t="str">
        <f>IFERROR(__xludf.DUMMYFUNCTION("""COMPUTED_VALUE"""),"-")</f>
        <v>-</v>
      </c>
      <c r="DL82" t="str">
        <f>IFERROR(__xludf.DUMMYFUNCTION("""COMPUTED_VALUE"""),"-")</f>
        <v>-</v>
      </c>
      <c r="DM82" t="str">
        <f>IFERROR(__xludf.DUMMYFUNCTION("""COMPUTED_VALUE"""),"-")</f>
        <v>-</v>
      </c>
      <c r="DN82" t="str">
        <f>IFERROR(__xludf.DUMMYFUNCTION("""COMPUTED_VALUE"""),"-")</f>
        <v>-</v>
      </c>
      <c r="DO82" t="str">
        <f>IFERROR(__xludf.DUMMYFUNCTION("""COMPUTED_VALUE"""),"-")</f>
        <v>-</v>
      </c>
      <c r="DP82" t="str">
        <f>IFERROR(__xludf.DUMMYFUNCTION("""COMPUTED_VALUE"""),"-")</f>
        <v>-</v>
      </c>
      <c r="DQ82" t="str">
        <f>IFERROR(__xludf.DUMMYFUNCTION("""COMPUTED_VALUE"""),"-")</f>
        <v>-</v>
      </c>
      <c r="DR82" t="str">
        <f>IFERROR(__xludf.DUMMYFUNCTION("""COMPUTED_VALUE"""),"-")</f>
        <v>-</v>
      </c>
      <c r="DS82" t="str">
        <f>IFERROR(__xludf.DUMMYFUNCTION("""COMPUTED_VALUE"""),"-")</f>
        <v>-</v>
      </c>
      <c r="DT82" t="str">
        <f>IFERROR(__xludf.DUMMYFUNCTION("""COMPUTED_VALUE"""),"-")</f>
        <v>-</v>
      </c>
      <c r="DU82" t="str">
        <f>IFERROR(__xludf.DUMMYFUNCTION("""COMPUTED_VALUE"""),"-")</f>
        <v>-</v>
      </c>
      <c r="DV82" t="str">
        <f>IFERROR(__xludf.DUMMYFUNCTION("""COMPUTED_VALUE"""),"-")</f>
        <v>-</v>
      </c>
      <c r="DW82" t="str">
        <f>IFERROR(__xludf.DUMMYFUNCTION("""COMPUTED_VALUE"""),"-")</f>
        <v>-</v>
      </c>
      <c r="DX82" t="str">
        <f>IFERROR(__xludf.DUMMYFUNCTION("""COMPUTED_VALUE"""),"-")</f>
        <v>-</v>
      </c>
      <c r="DY82" t="str">
        <f>IFERROR(__xludf.DUMMYFUNCTION("""COMPUTED_VALUE"""),"-")</f>
        <v>-</v>
      </c>
      <c r="DZ82" t="str">
        <f>IFERROR(__xludf.DUMMYFUNCTION("""COMPUTED_VALUE"""),"x")</f>
        <v>x</v>
      </c>
      <c r="EA82" t="str">
        <f>IFERROR(__xludf.DUMMYFUNCTION("""COMPUTED_VALUE"""),"OK")</f>
        <v>OK</v>
      </c>
      <c r="EB82" t="str">
        <f>IFERROR(__xludf.DUMMYFUNCTION("""COMPUTED_VALUE"""),"OK")</f>
        <v>OK</v>
      </c>
      <c r="EC82" t="str">
        <f>IFERROR(__xludf.DUMMYFUNCTION("""COMPUTED_VALUE"""),"OK")</f>
        <v>OK</v>
      </c>
      <c r="ED82" t="str">
        <f>IFERROR(__xludf.DUMMYFUNCTION("""COMPUTED_VALUE"""),"OK")</f>
        <v>OK</v>
      </c>
      <c r="EE82" t="str">
        <f>IFERROR(__xludf.DUMMYFUNCTION("""COMPUTED_VALUE"""),"OK")</f>
        <v>OK</v>
      </c>
      <c r="EF82" t="str">
        <f>IFERROR(__xludf.DUMMYFUNCTION("""COMPUTED_VALUE"""),"OK")</f>
        <v>OK</v>
      </c>
      <c r="EG82" t="str">
        <f>IFERROR(__xludf.DUMMYFUNCTION("""COMPUTED_VALUE"""),"OK")</f>
        <v>OK</v>
      </c>
      <c r="EH82" t="str">
        <f>IFERROR(__xludf.DUMMYFUNCTION("""COMPUTED_VALUE"""),"OK")</f>
        <v>OK</v>
      </c>
      <c r="EI82" t="str">
        <f>IFERROR(__xludf.DUMMYFUNCTION("""COMPUTED_VALUE"""),"OK")</f>
        <v>OK</v>
      </c>
      <c r="EJ82" t="str">
        <f>IFERROR(__xludf.DUMMYFUNCTION("""COMPUTED_VALUE"""),"OK")</f>
        <v>OK</v>
      </c>
      <c r="EK82" t="str">
        <f>IFERROR(__xludf.DUMMYFUNCTION("""COMPUTED_VALUE"""),"OK")</f>
        <v>OK</v>
      </c>
      <c r="EL82" t="str">
        <f>IFERROR(__xludf.DUMMYFUNCTION("""COMPUTED_VALUE"""),"OK")</f>
        <v>OK</v>
      </c>
      <c r="EM82" t="str">
        <f>IFERROR(__xludf.DUMMYFUNCTION("""COMPUTED_VALUE"""),"OK")</f>
        <v>OK</v>
      </c>
      <c r="EN82" t="str">
        <f>IFERROR(__xludf.DUMMYFUNCTION("""COMPUTED_VALUE"""),"OK")</f>
        <v>OK</v>
      </c>
      <c r="EO82" t="str">
        <f>IFERROR(__xludf.DUMMYFUNCTION("""COMPUTED_VALUE"""),"OK")</f>
        <v>OK</v>
      </c>
      <c r="EP82" t="str">
        <f>IFERROR(__xludf.DUMMYFUNCTION("""COMPUTED_VALUE"""),"OK")</f>
        <v>OK</v>
      </c>
      <c r="EQ82" t="str">
        <f>IFERROR(__xludf.DUMMYFUNCTION("""COMPUTED_VALUE"""),"x")</f>
        <v>x</v>
      </c>
      <c r="ER82" t="str">
        <f>IFERROR(__xludf.DUMMYFUNCTION("""COMPUTED_VALUE"""),"WA")</f>
        <v>WA</v>
      </c>
      <c r="ES82" t="str">
        <f>IFERROR(__xludf.DUMMYFUNCTION("""COMPUTED_VALUE"""),"WA")</f>
        <v>WA</v>
      </c>
      <c r="ET82" t="str">
        <f>IFERROR(__xludf.DUMMYFUNCTION("""COMPUTED_VALUE"""),"WA")</f>
        <v>WA</v>
      </c>
      <c r="EU82" t="str">
        <f>IFERROR(__xludf.DUMMYFUNCTION("""COMPUTED_VALUE"""),"OK")</f>
        <v>OK</v>
      </c>
      <c r="EV82" t="str">
        <f>IFERROR(__xludf.DUMMYFUNCTION("""COMPUTED_VALUE"""),"WA")</f>
        <v>WA</v>
      </c>
      <c r="EW82" t="str">
        <f>IFERROR(__xludf.DUMMYFUNCTION("""COMPUTED_VALUE"""),"WA")</f>
        <v>WA</v>
      </c>
      <c r="EX82" t="str">
        <f>IFERROR(__xludf.DUMMYFUNCTION("""COMPUTED_VALUE"""),"WA")</f>
        <v>WA</v>
      </c>
      <c r="EY82" t="str">
        <f>IFERROR(__xludf.DUMMYFUNCTION("""COMPUTED_VALUE"""),"WA")</f>
        <v>WA</v>
      </c>
      <c r="EZ82" t="str">
        <f>IFERROR(__xludf.DUMMYFUNCTION("""COMPUTED_VALUE"""),"WA")</f>
        <v>WA</v>
      </c>
      <c r="FA82" t="str">
        <f>IFERROR(__xludf.DUMMYFUNCTION("""COMPUTED_VALUE"""),"WA")</f>
        <v>WA</v>
      </c>
      <c r="FB82" t="str">
        <f>IFERROR(__xludf.DUMMYFUNCTION("""COMPUTED_VALUE"""),"OK")</f>
        <v>OK</v>
      </c>
      <c r="FC82" t="str">
        <f>IFERROR(__xludf.DUMMYFUNCTION("""COMPUTED_VALUE"""),"WA")</f>
        <v>WA</v>
      </c>
      <c r="FD82" t="str">
        <f>IFERROR(__xludf.DUMMYFUNCTION("""COMPUTED_VALUE"""),"WA")</f>
        <v>WA</v>
      </c>
      <c r="FE82" t="str">
        <f>IFERROR(__xludf.DUMMYFUNCTION("""COMPUTED_VALUE"""),"WA")</f>
        <v>WA</v>
      </c>
      <c r="FF82" t="str">
        <f>IFERROR(__xludf.DUMMYFUNCTION("""COMPUTED_VALUE"""),"WA")</f>
        <v>WA</v>
      </c>
      <c r="FG82" t="str">
        <f>IFERROR(__xludf.DUMMYFUNCTION("""COMPUTED_VALUE"""),"WA")</f>
        <v>WA</v>
      </c>
      <c r="FH82" t="str">
        <f>IFERROR(__xludf.DUMMYFUNCTION("""COMPUTED_VALUE"""),"WA")</f>
        <v>WA</v>
      </c>
      <c r="FI82" t="str">
        <f>IFERROR(__xludf.DUMMYFUNCTION("""COMPUTED_VALUE"""),"WA")</f>
        <v>WA</v>
      </c>
      <c r="FJ82" t="str">
        <f>IFERROR(__xludf.DUMMYFUNCTION("""COMPUTED_VALUE"""),"WA")</f>
        <v>WA</v>
      </c>
      <c r="FK82" t="str">
        <f>IFERROR(__xludf.DUMMYFUNCTION("""COMPUTED_VALUE"""),"WA")</f>
        <v>WA</v>
      </c>
      <c r="FL82" t="str">
        <f>IFERROR(__xludf.DUMMYFUNCTION("""COMPUTED_VALUE"""),"OK")</f>
        <v>OK</v>
      </c>
      <c r="FM82" t="str">
        <f>IFERROR(__xludf.DUMMYFUNCTION("""COMPUTED_VALUE"""),"WA")</f>
        <v>WA</v>
      </c>
      <c r="FN82" t="str">
        <f>IFERROR(__xludf.DUMMYFUNCTION("""COMPUTED_VALUE"""),"WA")</f>
        <v>WA</v>
      </c>
      <c r="FO82" t="str">
        <f>IFERROR(__xludf.DUMMYFUNCTION("""COMPUTED_VALUE"""),"WA")</f>
        <v>WA</v>
      </c>
      <c r="FP82" t="str">
        <f>IFERROR(__xludf.DUMMYFUNCTION("""COMPUTED_VALUE"""),"WA")</f>
        <v>WA</v>
      </c>
      <c r="FQ82" t="str">
        <f>IFERROR(__xludf.DUMMYFUNCTION("""COMPUTED_VALUE"""),"WA")</f>
        <v>WA</v>
      </c>
      <c r="FR82" t="str">
        <f>IFERROR(__xludf.DUMMYFUNCTION("""COMPUTED_VALUE"""),"WA")</f>
        <v>WA</v>
      </c>
      <c r="FS82" t="str">
        <f>IFERROR(__xludf.DUMMYFUNCTION("""COMPUTED_VALUE"""),"WA")</f>
        <v>WA</v>
      </c>
      <c r="FT82" t="str">
        <f>IFERROR(__xludf.DUMMYFUNCTION("""COMPUTED_VALUE"""),"x")</f>
        <v>x</v>
      </c>
      <c r="FU82" t="str">
        <f>IFERROR(__xludf.DUMMYFUNCTION("""COMPUTED_VALUE"""),"OK")</f>
        <v>OK</v>
      </c>
      <c r="FV82" t="str">
        <f>IFERROR(__xludf.DUMMYFUNCTION("""COMPUTED_VALUE"""),"TLE")</f>
        <v>TLE</v>
      </c>
      <c r="FW82" t="str">
        <f>IFERROR(__xludf.DUMMYFUNCTION("""COMPUTED_VALUE"""),"TLE")</f>
        <v>TLE</v>
      </c>
      <c r="FX82" t="str">
        <f>IFERROR(__xludf.DUMMYFUNCTION("""COMPUTED_VALUE"""),"TLE")</f>
        <v>TLE</v>
      </c>
      <c r="FY82" t="str">
        <f>IFERROR(__xludf.DUMMYFUNCTION("""COMPUTED_VALUE"""),"TLE")</f>
        <v>TLE</v>
      </c>
      <c r="FZ82" t="str">
        <f>IFERROR(__xludf.DUMMYFUNCTION("""COMPUTED_VALUE"""),"TLE")</f>
        <v>TLE</v>
      </c>
      <c r="GA82" t="str">
        <f>IFERROR(__xludf.DUMMYFUNCTION("""COMPUTED_VALUE"""),"TLE")</f>
        <v>TLE</v>
      </c>
      <c r="GB82" t="str">
        <f>IFERROR(__xludf.DUMMYFUNCTION("""COMPUTED_VALUE"""),"TLE")</f>
        <v>TLE</v>
      </c>
      <c r="GC82" t="str">
        <f>IFERROR(__xludf.DUMMYFUNCTION("""COMPUTED_VALUE"""),"TLE")</f>
        <v>TLE</v>
      </c>
      <c r="GD82" t="str">
        <f>IFERROR(__xludf.DUMMYFUNCTION("""COMPUTED_VALUE"""),"TLE")</f>
        <v>TLE</v>
      </c>
      <c r="GE82" t="str">
        <f>IFERROR(__xludf.DUMMYFUNCTION("""COMPUTED_VALUE"""),"OK")</f>
        <v>OK</v>
      </c>
      <c r="GF82" t="str">
        <f>IFERROR(__xludf.DUMMYFUNCTION("""COMPUTED_VALUE"""),"TLE")</f>
        <v>TLE</v>
      </c>
      <c r="GG82" t="str">
        <f>IFERROR(__xludf.DUMMYFUNCTION("""COMPUTED_VALUE"""),"TLE")</f>
        <v>TLE</v>
      </c>
      <c r="GH82" t="str">
        <f>IFERROR(__xludf.DUMMYFUNCTION("""COMPUTED_VALUE"""),"TLE")</f>
        <v>TLE</v>
      </c>
      <c r="GI82" t="str">
        <f>IFERROR(__xludf.DUMMYFUNCTION("""COMPUTED_VALUE"""),"TLE")</f>
        <v>TLE</v>
      </c>
      <c r="GJ82" t="str">
        <f>IFERROR(__xludf.DUMMYFUNCTION("""COMPUTED_VALUE"""),"TLE")</f>
        <v>TLE</v>
      </c>
      <c r="GK82" t="str">
        <f>IFERROR(__xludf.DUMMYFUNCTION("""COMPUTED_VALUE"""),"TLE")</f>
        <v>TLE</v>
      </c>
      <c r="GL82" t="str">
        <f>IFERROR(__xludf.DUMMYFUNCTION("""COMPUTED_VALUE"""),"TLE")</f>
        <v>TLE</v>
      </c>
      <c r="GM82" t="str">
        <f>IFERROR(__xludf.DUMMYFUNCTION("""COMPUTED_VALUE"""),"TLE")</f>
        <v>TLE</v>
      </c>
      <c r="GN82" t="str">
        <f>IFERROR(__xludf.DUMMYFUNCTION("""COMPUTED_VALUE"""),"TLE")</f>
        <v>TLE</v>
      </c>
      <c r="GO82" t="str">
        <f>IFERROR(__xludf.DUMMYFUNCTION("""COMPUTED_VALUE"""),"TLE")</f>
        <v>TLE</v>
      </c>
      <c r="GP82" t="str">
        <f>IFERROR(__xludf.DUMMYFUNCTION("""COMPUTED_VALUE"""),"TLE")</f>
        <v>TLE</v>
      </c>
      <c r="GQ82" t="str">
        <f>IFERROR(__xludf.DUMMYFUNCTION("""COMPUTED_VALUE"""),"TLE")</f>
        <v>TLE</v>
      </c>
      <c r="GR82" t="str">
        <f>IFERROR(__xludf.DUMMYFUNCTION("""COMPUTED_VALUE"""),"TLE")</f>
        <v>TLE</v>
      </c>
      <c r="GS82" t="str">
        <f>IFERROR(__xludf.DUMMYFUNCTION("""COMPUTED_VALUE"""),"x")</f>
        <v>x</v>
      </c>
      <c r="GT82" t="str">
        <f>IFERROR(__xludf.DUMMYFUNCTION("""COMPUTED_VALUE"""),"x")</f>
        <v>x</v>
      </c>
      <c r="GU82">
        <f>IFERROR(__xludf.DUMMYFUNCTION("""COMPUTED_VALUE"""),0.0)</f>
        <v>0</v>
      </c>
      <c r="GV82">
        <f>IFERROR(__xludf.DUMMYFUNCTION("""COMPUTED_VALUE"""),0.0)</f>
        <v>0</v>
      </c>
      <c r="GW82">
        <f>IFERROR(__xludf.DUMMYFUNCTION("""COMPUTED_VALUE"""),0.0)</f>
        <v>0</v>
      </c>
      <c r="GX82">
        <f>IFERROR(__xludf.DUMMYFUNCTION("""COMPUTED_VALUE"""),0.0)</f>
        <v>0</v>
      </c>
      <c r="GY82">
        <f>IFERROR(__xludf.DUMMYFUNCTION("""COMPUTED_VALUE"""),0.0)</f>
        <v>0</v>
      </c>
      <c r="GZ82">
        <f>IFERROR(__xludf.DUMMYFUNCTION("""COMPUTED_VALUE"""),0.0)</f>
        <v>0</v>
      </c>
      <c r="HA82">
        <f>IFERROR(__xludf.DUMMYFUNCTION("""COMPUTED_VALUE"""),0.0)</f>
        <v>0</v>
      </c>
      <c r="HB82">
        <f>IFERROR(__xludf.DUMMYFUNCTION("""COMPUTED_VALUE"""),0.0)</f>
        <v>0</v>
      </c>
      <c r="HC82">
        <f>IFERROR(__xludf.DUMMYFUNCTION("""COMPUTED_VALUE"""),0.0)</f>
        <v>0</v>
      </c>
      <c r="HD82">
        <f>IFERROR(__xludf.DUMMYFUNCTION("""COMPUTED_VALUE"""),0.0)</f>
        <v>0</v>
      </c>
      <c r="HE82">
        <f>IFERROR(__xludf.DUMMYFUNCTION("""COMPUTED_VALUE"""),0.0)</f>
        <v>0</v>
      </c>
      <c r="HF82">
        <f>IFERROR(__xludf.DUMMYFUNCTION("""COMPUTED_VALUE"""),0.0)</f>
        <v>0</v>
      </c>
      <c r="HG82">
        <f>IFERROR(__xludf.DUMMYFUNCTION("""COMPUTED_VALUE"""),0.0)</f>
        <v>0</v>
      </c>
      <c r="HH82">
        <f>IFERROR(__xludf.DUMMYFUNCTION("""COMPUTED_VALUE"""),0.0)</f>
        <v>0</v>
      </c>
      <c r="HI82">
        <f>IFERROR(__xludf.DUMMYFUNCTION("""COMPUTED_VALUE"""),0.0)</f>
        <v>0</v>
      </c>
      <c r="HJ82">
        <f>IFERROR(__xludf.DUMMYFUNCTION("""COMPUTED_VALUE"""),0.0)</f>
        <v>0</v>
      </c>
      <c r="HK82">
        <f>IFERROR(__xludf.DUMMYFUNCTION("""COMPUTED_VALUE"""),0.0)</f>
        <v>0</v>
      </c>
      <c r="HL82">
        <f>IFERROR(__xludf.DUMMYFUNCTION("""COMPUTED_VALUE"""),0.0)</f>
        <v>0</v>
      </c>
      <c r="HM82">
        <f>IFERROR(__xludf.DUMMYFUNCTION("""COMPUTED_VALUE"""),0.0)</f>
        <v>0</v>
      </c>
      <c r="HN82">
        <f>IFERROR(__xludf.DUMMYFUNCTION("""COMPUTED_VALUE"""),0.0)</f>
        <v>0</v>
      </c>
      <c r="HO82">
        <f>IFERROR(__xludf.DUMMYFUNCTION("""COMPUTED_VALUE"""),0.0)</f>
        <v>0</v>
      </c>
      <c r="HP82">
        <f>IFERROR(__xludf.DUMMYFUNCTION("""COMPUTED_VALUE"""),0.0)</f>
        <v>0</v>
      </c>
      <c r="HQ82">
        <f>IFERROR(__xludf.DUMMYFUNCTION("""COMPUTED_VALUE"""),0.0)</f>
        <v>0</v>
      </c>
      <c r="HR82">
        <f>IFERROR(__xludf.DUMMYFUNCTION("""COMPUTED_VALUE"""),0.0)</f>
        <v>0</v>
      </c>
      <c r="HS82">
        <f>IFERROR(__xludf.DUMMYFUNCTION("""COMPUTED_VALUE"""),0.0)</f>
        <v>0</v>
      </c>
      <c r="HT82">
        <f>IFERROR(__xludf.DUMMYFUNCTION("""COMPUTED_VALUE"""),0.0)</f>
        <v>0</v>
      </c>
      <c r="HU82">
        <f>IFERROR(__xludf.DUMMYFUNCTION("""COMPUTED_VALUE"""),0.0)</f>
        <v>0</v>
      </c>
      <c r="HV82">
        <f>IFERROR(__xludf.DUMMYFUNCTION("""COMPUTED_VALUE"""),0.0)</f>
        <v>0</v>
      </c>
      <c r="HW82">
        <f>IFERROR(__xludf.DUMMYFUNCTION("""COMPUTED_VALUE"""),0.0)</f>
        <v>0</v>
      </c>
      <c r="HX82">
        <f>IFERROR(__xludf.DUMMYFUNCTION("""COMPUTED_VALUE"""),0.0)</f>
        <v>0</v>
      </c>
      <c r="HY82">
        <f>IFERROR(__xludf.DUMMYFUNCTION("""COMPUTED_VALUE"""),0.0)</f>
        <v>0</v>
      </c>
      <c r="HZ82">
        <f>IFERROR(__xludf.DUMMYFUNCTION("""COMPUTED_VALUE"""),0.0)</f>
        <v>0</v>
      </c>
      <c r="IA82">
        <f>IFERROR(__xludf.DUMMYFUNCTION("""COMPUTED_VALUE"""),0.0)</f>
        <v>0</v>
      </c>
      <c r="IB82">
        <f>IFERROR(__xludf.DUMMYFUNCTION("""COMPUTED_VALUE"""),0.0)</f>
        <v>0</v>
      </c>
      <c r="IC82">
        <f>IFERROR(__xludf.DUMMYFUNCTION("""COMPUTED_VALUE"""),0.0)</f>
        <v>0</v>
      </c>
      <c r="ID82">
        <f>IFERROR(__xludf.DUMMYFUNCTION("""COMPUTED_VALUE"""),0.0)</f>
        <v>0</v>
      </c>
      <c r="IE82">
        <f>IFERROR(__xludf.DUMMYFUNCTION("""COMPUTED_VALUE"""),0.0)</f>
        <v>0</v>
      </c>
      <c r="IF82">
        <f>IFERROR(__xludf.DUMMYFUNCTION("""COMPUTED_VALUE"""),0.0)</f>
        <v>0</v>
      </c>
      <c r="IG82">
        <f>IFERROR(__xludf.DUMMYFUNCTION("""COMPUTED_VALUE"""),0.0)</f>
        <v>0</v>
      </c>
      <c r="IH82">
        <f>IFERROR(__xludf.DUMMYFUNCTION("""COMPUTED_VALUE"""),0.0)</f>
        <v>0</v>
      </c>
      <c r="II82">
        <f>IFERROR(__xludf.DUMMYFUNCTION("""COMPUTED_VALUE"""),0.0)</f>
        <v>0</v>
      </c>
      <c r="IJ82">
        <f>IFERROR(__xludf.DUMMYFUNCTION("""COMPUTED_VALUE"""),0.0)</f>
        <v>0</v>
      </c>
      <c r="IK82" t="str">
        <f>IFERROR(__xludf.DUMMYFUNCTION("""COMPUTED_VALUE"""),"x")</f>
        <v>x</v>
      </c>
      <c r="IL82">
        <f>IFERROR(__xludf.DUMMYFUNCTION("""COMPUTED_VALUE"""),0.0)</f>
        <v>0</v>
      </c>
      <c r="IM82">
        <f>IFERROR(__xludf.DUMMYFUNCTION("""COMPUTED_VALUE"""),0.0)</f>
        <v>0</v>
      </c>
      <c r="IN82">
        <f>IFERROR(__xludf.DUMMYFUNCTION("""COMPUTED_VALUE"""),0.0)</f>
        <v>0</v>
      </c>
      <c r="IO82">
        <f>IFERROR(__xludf.DUMMYFUNCTION("""COMPUTED_VALUE"""),0.0)</f>
        <v>0</v>
      </c>
      <c r="IP82">
        <f>IFERROR(__xludf.DUMMYFUNCTION("""COMPUTED_VALUE"""),0.0)</f>
        <v>0</v>
      </c>
      <c r="IQ82">
        <f>IFERROR(__xludf.DUMMYFUNCTION("""COMPUTED_VALUE"""),0.0)</f>
        <v>0</v>
      </c>
      <c r="IR82">
        <f>IFERROR(__xludf.DUMMYFUNCTION("""COMPUTED_VALUE"""),0.0)</f>
        <v>0</v>
      </c>
      <c r="IS82">
        <f>IFERROR(__xludf.DUMMYFUNCTION("""COMPUTED_VALUE"""),0.0)</f>
        <v>0</v>
      </c>
      <c r="IT82">
        <f>IFERROR(__xludf.DUMMYFUNCTION("""COMPUTED_VALUE"""),0.0)</f>
        <v>0</v>
      </c>
      <c r="IU82">
        <f>IFERROR(__xludf.DUMMYFUNCTION("""COMPUTED_VALUE"""),0.0)</f>
        <v>0</v>
      </c>
      <c r="IV82">
        <f>IFERROR(__xludf.DUMMYFUNCTION("""COMPUTED_VALUE"""),0.0)</f>
        <v>0</v>
      </c>
      <c r="IW82">
        <f>IFERROR(__xludf.DUMMYFUNCTION("""COMPUTED_VALUE"""),0.0)</f>
        <v>0</v>
      </c>
      <c r="IX82">
        <f>IFERROR(__xludf.DUMMYFUNCTION("""COMPUTED_VALUE"""),0.0)</f>
        <v>0</v>
      </c>
      <c r="IY82">
        <f>IFERROR(__xludf.DUMMYFUNCTION("""COMPUTED_VALUE"""),0.0)</f>
        <v>0</v>
      </c>
      <c r="IZ82">
        <f>IFERROR(__xludf.DUMMYFUNCTION("""COMPUTED_VALUE"""),0.0)</f>
        <v>0</v>
      </c>
      <c r="JA82">
        <f>IFERROR(__xludf.DUMMYFUNCTION("""COMPUTED_VALUE"""),0.0)</f>
        <v>0</v>
      </c>
      <c r="JB82">
        <f>IFERROR(__xludf.DUMMYFUNCTION("""COMPUTED_VALUE"""),0.0)</f>
        <v>0</v>
      </c>
      <c r="JC82">
        <f>IFERROR(__xludf.DUMMYFUNCTION("""COMPUTED_VALUE"""),0.0)</f>
        <v>0</v>
      </c>
      <c r="JD82">
        <f>IFERROR(__xludf.DUMMYFUNCTION("""COMPUTED_VALUE"""),0.0)</f>
        <v>0</v>
      </c>
      <c r="JE82">
        <f>IFERROR(__xludf.DUMMYFUNCTION("""COMPUTED_VALUE"""),0.0)</f>
        <v>0</v>
      </c>
      <c r="JF82">
        <f>IFERROR(__xludf.DUMMYFUNCTION("""COMPUTED_VALUE"""),0.0)</f>
        <v>0</v>
      </c>
      <c r="JG82">
        <f>IFERROR(__xludf.DUMMYFUNCTION("""COMPUTED_VALUE"""),0.0)</f>
        <v>0</v>
      </c>
      <c r="JH82">
        <f>IFERROR(__xludf.DUMMYFUNCTION("""COMPUTED_VALUE"""),0.0)</f>
        <v>0</v>
      </c>
      <c r="JI82">
        <f>IFERROR(__xludf.DUMMYFUNCTION("""COMPUTED_VALUE"""),0.0)</f>
        <v>0</v>
      </c>
      <c r="JJ82">
        <f>IFERROR(__xludf.DUMMYFUNCTION("""COMPUTED_VALUE"""),0.0)</f>
        <v>0</v>
      </c>
      <c r="JK82">
        <f>IFERROR(__xludf.DUMMYFUNCTION("""COMPUTED_VALUE"""),0.0)</f>
        <v>0</v>
      </c>
      <c r="JL82">
        <f>IFERROR(__xludf.DUMMYFUNCTION("""COMPUTED_VALUE"""),0.0)</f>
        <v>0</v>
      </c>
      <c r="JM82">
        <f>IFERROR(__xludf.DUMMYFUNCTION("""COMPUTED_VALUE"""),0.0)</f>
        <v>0</v>
      </c>
      <c r="JN82">
        <f>IFERROR(__xludf.DUMMYFUNCTION("""COMPUTED_VALUE"""),0.0)</f>
        <v>0</v>
      </c>
      <c r="JO82">
        <f>IFERROR(__xludf.DUMMYFUNCTION("""COMPUTED_VALUE"""),0.0)</f>
        <v>0</v>
      </c>
      <c r="JP82">
        <f>IFERROR(__xludf.DUMMYFUNCTION("""COMPUTED_VALUE"""),0.0)</f>
        <v>0</v>
      </c>
      <c r="JQ82">
        <f>IFERROR(__xludf.DUMMYFUNCTION("""COMPUTED_VALUE"""),0.0)</f>
        <v>0</v>
      </c>
      <c r="JR82">
        <f>IFERROR(__xludf.DUMMYFUNCTION("""COMPUTED_VALUE"""),0.0)</f>
        <v>0</v>
      </c>
      <c r="JS82" t="str">
        <f>IFERROR(__xludf.DUMMYFUNCTION("""COMPUTED_VALUE"""),"x")</f>
        <v>x</v>
      </c>
      <c r="JT82">
        <f>IFERROR(__xludf.DUMMYFUNCTION("""COMPUTED_VALUE"""),0.0)</f>
        <v>0</v>
      </c>
      <c r="JU82">
        <f>IFERROR(__xludf.DUMMYFUNCTION("""COMPUTED_VALUE"""),0.0)</f>
        <v>0</v>
      </c>
      <c r="JV82">
        <f>IFERROR(__xludf.DUMMYFUNCTION("""COMPUTED_VALUE"""),0.0)</f>
        <v>0</v>
      </c>
      <c r="JW82">
        <f>IFERROR(__xludf.DUMMYFUNCTION("""COMPUTED_VALUE"""),0.0)</f>
        <v>0</v>
      </c>
      <c r="JX82">
        <f>IFERROR(__xludf.DUMMYFUNCTION("""COMPUTED_VALUE"""),0.0)</f>
        <v>0</v>
      </c>
      <c r="JY82">
        <f>IFERROR(__xludf.DUMMYFUNCTION("""COMPUTED_VALUE"""),0.0)</f>
        <v>0</v>
      </c>
      <c r="JZ82">
        <f>IFERROR(__xludf.DUMMYFUNCTION("""COMPUTED_VALUE"""),0.0)</f>
        <v>0</v>
      </c>
      <c r="KA82">
        <f>IFERROR(__xludf.DUMMYFUNCTION("""COMPUTED_VALUE"""),0.0)</f>
        <v>0</v>
      </c>
      <c r="KB82">
        <f>IFERROR(__xludf.DUMMYFUNCTION("""COMPUTED_VALUE"""),0.0)</f>
        <v>0</v>
      </c>
      <c r="KC82">
        <f>IFERROR(__xludf.DUMMYFUNCTION("""COMPUTED_VALUE"""),0.0)</f>
        <v>0</v>
      </c>
      <c r="KD82">
        <f>IFERROR(__xludf.DUMMYFUNCTION("""COMPUTED_VALUE"""),0.0)</f>
        <v>0</v>
      </c>
      <c r="KE82">
        <f>IFERROR(__xludf.DUMMYFUNCTION("""COMPUTED_VALUE"""),0.0)</f>
        <v>0</v>
      </c>
      <c r="KF82">
        <f>IFERROR(__xludf.DUMMYFUNCTION("""COMPUTED_VALUE"""),0.0)</f>
        <v>0</v>
      </c>
      <c r="KG82">
        <f>IFERROR(__xludf.DUMMYFUNCTION("""COMPUTED_VALUE"""),0.0)</f>
        <v>0</v>
      </c>
      <c r="KH82">
        <f>IFERROR(__xludf.DUMMYFUNCTION("""COMPUTED_VALUE"""),0.0)</f>
        <v>0</v>
      </c>
      <c r="KI82">
        <f>IFERROR(__xludf.DUMMYFUNCTION("""COMPUTED_VALUE"""),0.0)</f>
        <v>0</v>
      </c>
      <c r="KJ82">
        <f>IFERROR(__xludf.DUMMYFUNCTION("""COMPUTED_VALUE"""),0.0)</f>
        <v>0</v>
      </c>
      <c r="KK82">
        <f>IFERROR(__xludf.DUMMYFUNCTION("""COMPUTED_VALUE"""),0.0)</f>
        <v>0</v>
      </c>
      <c r="KL82">
        <f>IFERROR(__xludf.DUMMYFUNCTION("""COMPUTED_VALUE"""),0.0)</f>
        <v>0</v>
      </c>
      <c r="KM82">
        <f>IFERROR(__xludf.DUMMYFUNCTION("""COMPUTED_VALUE"""),0.0)</f>
        <v>0</v>
      </c>
      <c r="KN82">
        <f>IFERROR(__xludf.DUMMYFUNCTION("""COMPUTED_VALUE"""),0.0)</f>
        <v>0</v>
      </c>
      <c r="KO82">
        <f>IFERROR(__xludf.DUMMYFUNCTION("""COMPUTED_VALUE"""),0.0)</f>
        <v>0</v>
      </c>
      <c r="KP82">
        <f>IFERROR(__xludf.DUMMYFUNCTION("""COMPUTED_VALUE"""),0.0)</f>
        <v>0</v>
      </c>
      <c r="KQ82">
        <f>IFERROR(__xludf.DUMMYFUNCTION("""COMPUTED_VALUE"""),0.0)</f>
        <v>0</v>
      </c>
      <c r="KR82">
        <f>IFERROR(__xludf.DUMMYFUNCTION("""COMPUTED_VALUE"""),0.0)</f>
        <v>0</v>
      </c>
      <c r="KS82">
        <f>IFERROR(__xludf.DUMMYFUNCTION("""COMPUTED_VALUE"""),0.0)</f>
        <v>0</v>
      </c>
      <c r="KT82">
        <f>IFERROR(__xludf.DUMMYFUNCTION("""COMPUTED_VALUE"""),0.0)</f>
        <v>0</v>
      </c>
      <c r="KU82">
        <f>IFERROR(__xludf.DUMMYFUNCTION("""COMPUTED_VALUE"""),0.0)</f>
        <v>0</v>
      </c>
      <c r="KV82">
        <f>IFERROR(__xludf.DUMMYFUNCTION("""COMPUTED_VALUE"""),0.0)</f>
        <v>0</v>
      </c>
      <c r="KW82">
        <f>IFERROR(__xludf.DUMMYFUNCTION("""COMPUTED_VALUE"""),0.0)</f>
        <v>0</v>
      </c>
      <c r="KX82">
        <f>IFERROR(__xludf.DUMMYFUNCTION("""COMPUTED_VALUE"""),0.0)</f>
        <v>0</v>
      </c>
      <c r="KY82">
        <f>IFERROR(__xludf.DUMMYFUNCTION("""COMPUTED_VALUE"""),0.0)</f>
        <v>0</v>
      </c>
      <c r="KZ82" t="str">
        <f>IFERROR(__xludf.DUMMYFUNCTION("""COMPUTED_VALUE"""),"x")</f>
        <v>x</v>
      </c>
      <c r="LA82">
        <f>IFERROR(__xludf.DUMMYFUNCTION("""COMPUTED_VALUE"""),1.0)</f>
        <v>1</v>
      </c>
      <c r="LB82">
        <f>IFERROR(__xludf.DUMMYFUNCTION("""COMPUTED_VALUE"""),1.0)</f>
        <v>1</v>
      </c>
      <c r="LC82">
        <f>IFERROR(__xludf.DUMMYFUNCTION("""COMPUTED_VALUE"""),1.0)</f>
        <v>1</v>
      </c>
      <c r="LD82">
        <f>IFERROR(__xludf.DUMMYFUNCTION("""COMPUTED_VALUE"""),1.0)</f>
        <v>1</v>
      </c>
      <c r="LE82">
        <f>IFERROR(__xludf.DUMMYFUNCTION("""COMPUTED_VALUE"""),1.0)</f>
        <v>1</v>
      </c>
      <c r="LF82">
        <f>IFERROR(__xludf.DUMMYFUNCTION("""COMPUTED_VALUE"""),1.0)</f>
        <v>1</v>
      </c>
      <c r="LG82">
        <f>IFERROR(__xludf.DUMMYFUNCTION("""COMPUTED_VALUE"""),1.0)</f>
        <v>1</v>
      </c>
      <c r="LH82">
        <f>IFERROR(__xludf.DUMMYFUNCTION("""COMPUTED_VALUE"""),1.0)</f>
        <v>1</v>
      </c>
      <c r="LI82">
        <f>IFERROR(__xludf.DUMMYFUNCTION("""COMPUTED_VALUE"""),1.0)</f>
        <v>1</v>
      </c>
      <c r="LJ82">
        <f>IFERROR(__xludf.DUMMYFUNCTION("""COMPUTED_VALUE"""),1.0)</f>
        <v>1</v>
      </c>
      <c r="LK82">
        <f>IFERROR(__xludf.DUMMYFUNCTION("""COMPUTED_VALUE"""),1.0)</f>
        <v>1</v>
      </c>
      <c r="LL82">
        <f>IFERROR(__xludf.DUMMYFUNCTION("""COMPUTED_VALUE"""),1.0)</f>
        <v>1</v>
      </c>
      <c r="LM82">
        <f>IFERROR(__xludf.DUMMYFUNCTION("""COMPUTED_VALUE"""),1.0)</f>
        <v>1</v>
      </c>
      <c r="LN82">
        <f>IFERROR(__xludf.DUMMYFUNCTION("""COMPUTED_VALUE"""),1.0)</f>
        <v>1</v>
      </c>
      <c r="LO82">
        <f>IFERROR(__xludf.DUMMYFUNCTION("""COMPUTED_VALUE"""),1.0)</f>
        <v>1</v>
      </c>
      <c r="LP82">
        <f>IFERROR(__xludf.DUMMYFUNCTION("""COMPUTED_VALUE"""),1.0)</f>
        <v>1</v>
      </c>
      <c r="LQ82" t="str">
        <f>IFERROR(__xludf.DUMMYFUNCTION("""COMPUTED_VALUE"""),"x")</f>
        <v>x</v>
      </c>
      <c r="LR82">
        <f>IFERROR(__xludf.DUMMYFUNCTION("""COMPUTED_VALUE"""),0.0)</f>
        <v>0</v>
      </c>
      <c r="LS82">
        <f>IFERROR(__xludf.DUMMYFUNCTION("""COMPUTED_VALUE"""),0.0)</f>
        <v>0</v>
      </c>
      <c r="LT82">
        <f>IFERROR(__xludf.DUMMYFUNCTION("""COMPUTED_VALUE"""),0.0)</f>
        <v>0</v>
      </c>
      <c r="LU82">
        <f>IFERROR(__xludf.DUMMYFUNCTION("""COMPUTED_VALUE"""),1.0)</f>
        <v>1</v>
      </c>
      <c r="LV82">
        <f>IFERROR(__xludf.DUMMYFUNCTION("""COMPUTED_VALUE"""),0.0)</f>
        <v>0</v>
      </c>
      <c r="LW82">
        <f>IFERROR(__xludf.DUMMYFUNCTION("""COMPUTED_VALUE"""),0.0)</f>
        <v>0</v>
      </c>
      <c r="LX82">
        <f>IFERROR(__xludf.DUMMYFUNCTION("""COMPUTED_VALUE"""),0.0)</f>
        <v>0</v>
      </c>
      <c r="LY82">
        <f>IFERROR(__xludf.DUMMYFUNCTION("""COMPUTED_VALUE"""),0.0)</f>
        <v>0</v>
      </c>
      <c r="LZ82">
        <f>IFERROR(__xludf.DUMMYFUNCTION("""COMPUTED_VALUE"""),0.0)</f>
        <v>0</v>
      </c>
      <c r="MA82">
        <f>IFERROR(__xludf.DUMMYFUNCTION("""COMPUTED_VALUE"""),0.0)</f>
        <v>0</v>
      </c>
      <c r="MB82">
        <f>IFERROR(__xludf.DUMMYFUNCTION("""COMPUTED_VALUE"""),1.0)</f>
        <v>1</v>
      </c>
      <c r="MC82">
        <f>IFERROR(__xludf.DUMMYFUNCTION("""COMPUTED_VALUE"""),0.0)</f>
        <v>0</v>
      </c>
      <c r="MD82">
        <f>IFERROR(__xludf.DUMMYFUNCTION("""COMPUTED_VALUE"""),0.0)</f>
        <v>0</v>
      </c>
      <c r="ME82">
        <f>IFERROR(__xludf.DUMMYFUNCTION("""COMPUTED_VALUE"""),0.0)</f>
        <v>0</v>
      </c>
      <c r="MF82">
        <f>IFERROR(__xludf.DUMMYFUNCTION("""COMPUTED_VALUE"""),0.0)</f>
        <v>0</v>
      </c>
      <c r="MG82">
        <f>IFERROR(__xludf.DUMMYFUNCTION("""COMPUTED_VALUE"""),0.0)</f>
        <v>0</v>
      </c>
      <c r="MH82">
        <f>IFERROR(__xludf.DUMMYFUNCTION("""COMPUTED_VALUE"""),0.0)</f>
        <v>0</v>
      </c>
      <c r="MI82">
        <f>IFERROR(__xludf.DUMMYFUNCTION("""COMPUTED_VALUE"""),0.0)</f>
        <v>0</v>
      </c>
      <c r="MJ82">
        <f>IFERROR(__xludf.DUMMYFUNCTION("""COMPUTED_VALUE"""),0.0)</f>
        <v>0</v>
      </c>
      <c r="MK82">
        <f>IFERROR(__xludf.DUMMYFUNCTION("""COMPUTED_VALUE"""),0.0)</f>
        <v>0</v>
      </c>
      <c r="ML82">
        <f>IFERROR(__xludf.DUMMYFUNCTION("""COMPUTED_VALUE"""),1.0)</f>
        <v>1</v>
      </c>
      <c r="MM82">
        <f>IFERROR(__xludf.DUMMYFUNCTION("""COMPUTED_VALUE"""),0.0)</f>
        <v>0</v>
      </c>
      <c r="MN82">
        <f>IFERROR(__xludf.DUMMYFUNCTION("""COMPUTED_VALUE"""),0.0)</f>
        <v>0</v>
      </c>
      <c r="MO82">
        <f>IFERROR(__xludf.DUMMYFUNCTION("""COMPUTED_VALUE"""),0.0)</f>
        <v>0</v>
      </c>
      <c r="MP82">
        <f>IFERROR(__xludf.DUMMYFUNCTION("""COMPUTED_VALUE"""),0.0)</f>
        <v>0</v>
      </c>
      <c r="MQ82">
        <f>IFERROR(__xludf.DUMMYFUNCTION("""COMPUTED_VALUE"""),0.0)</f>
        <v>0</v>
      </c>
      <c r="MR82">
        <f>IFERROR(__xludf.DUMMYFUNCTION("""COMPUTED_VALUE"""),0.0)</f>
        <v>0</v>
      </c>
      <c r="MS82">
        <f>IFERROR(__xludf.DUMMYFUNCTION("""COMPUTED_VALUE"""),0.0)</f>
        <v>0</v>
      </c>
      <c r="MT82" t="str">
        <f>IFERROR(__xludf.DUMMYFUNCTION("""COMPUTED_VALUE"""),"x")</f>
        <v>x</v>
      </c>
      <c r="MU82">
        <f>IFERROR(__xludf.DUMMYFUNCTION("""COMPUTED_VALUE"""),1.0)</f>
        <v>1</v>
      </c>
      <c r="MV82">
        <f>IFERROR(__xludf.DUMMYFUNCTION("""COMPUTED_VALUE"""),0.0)</f>
        <v>0</v>
      </c>
      <c r="MW82">
        <f>IFERROR(__xludf.DUMMYFUNCTION("""COMPUTED_VALUE"""),0.0)</f>
        <v>0</v>
      </c>
      <c r="MX82">
        <f>IFERROR(__xludf.DUMMYFUNCTION("""COMPUTED_VALUE"""),0.0)</f>
        <v>0</v>
      </c>
      <c r="MY82">
        <f>IFERROR(__xludf.DUMMYFUNCTION("""COMPUTED_VALUE"""),0.0)</f>
        <v>0</v>
      </c>
      <c r="MZ82">
        <f>IFERROR(__xludf.DUMMYFUNCTION("""COMPUTED_VALUE"""),0.0)</f>
        <v>0</v>
      </c>
      <c r="NA82">
        <f>IFERROR(__xludf.DUMMYFUNCTION("""COMPUTED_VALUE"""),0.0)</f>
        <v>0</v>
      </c>
      <c r="NB82">
        <f>IFERROR(__xludf.DUMMYFUNCTION("""COMPUTED_VALUE"""),0.0)</f>
        <v>0</v>
      </c>
      <c r="NC82">
        <f>IFERROR(__xludf.DUMMYFUNCTION("""COMPUTED_VALUE"""),0.0)</f>
        <v>0</v>
      </c>
      <c r="ND82">
        <f>IFERROR(__xludf.DUMMYFUNCTION("""COMPUTED_VALUE"""),0.0)</f>
        <v>0</v>
      </c>
      <c r="NE82">
        <f>IFERROR(__xludf.DUMMYFUNCTION("""COMPUTED_VALUE"""),1.0)</f>
        <v>1</v>
      </c>
      <c r="NF82">
        <f>IFERROR(__xludf.DUMMYFUNCTION("""COMPUTED_VALUE"""),0.0)</f>
        <v>0</v>
      </c>
      <c r="NG82">
        <f>IFERROR(__xludf.DUMMYFUNCTION("""COMPUTED_VALUE"""),0.0)</f>
        <v>0</v>
      </c>
      <c r="NH82">
        <f>IFERROR(__xludf.DUMMYFUNCTION("""COMPUTED_VALUE"""),0.0)</f>
        <v>0</v>
      </c>
      <c r="NI82">
        <f>IFERROR(__xludf.DUMMYFUNCTION("""COMPUTED_VALUE"""),0.0)</f>
        <v>0</v>
      </c>
      <c r="NJ82">
        <f>IFERROR(__xludf.DUMMYFUNCTION("""COMPUTED_VALUE"""),0.0)</f>
        <v>0</v>
      </c>
      <c r="NK82">
        <f>IFERROR(__xludf.DUMMYFUNCTION("""COMPUTED_VALUE"""),0.0)</f>
        <v>0</v>
      </c>
      <c r="NL82">
        <f>IFERROR(__xludf.DUMMYFUNCTION("""COMPUTED_VALUE"""),0.0)</f>
        <v>0</v>
      </c>
      <c r="NM82">
        <f>IFERROR(__xludf.DUMMYFUNCTION("""COMPUTED_VALUE"""),0.0)</f>
        <v>0</v>
      </c>
      <c r="NN82">
        <f>IFERROR(__xludf.DUMMYFUNCTION("""COMPUTED_VALUE"""),0.0)</f>
        <v>0</v>
      </c>
      <c r="NO82">
        <f>IFERROR(__xludf.DUMMYFUNCTION("""COMPUTED_VALUE"""),0.0)</f>
        <v>0</v>
      </c>
      <c r="NP82">
        <f>IFERROR(__xludf.DUMMYFUNCTION("""COMPUTED_VALUE"""),0.0)</f>
        <v>0</v>
      </c>
      <c r="NQ82">
        <f>IFERROR(__xludf.DUMMYFUNCTION("""COMPUTED_VALUE"""),0.0)</f>
        <v>0</v>
      </c>
      <c r="NR82">
        <f>IFERROR(__xludf.DUMMYFUNCTION("""COMPUTED_VALUE"""),0.0)</f>
        <v>0</v>
      </c>
    </row>
    <row r="83" ht="15.75" customHeight="1">
      <c r="A83">
        <f>IFERROR(__xludf.DUMMYFUNCTION("""COMPUTED_VALUE"""),82.0)</f>
        <v>82</v>
      </c>
      <c r="B83" t="str">
        <f>IFERROR(__xludf.DUMMYFUNCTION("""COMPUTED_VALUE"""),"amilanovic")</f>
        <v>amilanovic</v>
      </c>
      <c r="C83" t="str">
        <f>IFERROR(__xludf.DUMMYFUNCTION("""COMPUTED_VALUE"""),"Aleksandar")</f>
        <v>Aleksandar</v>
      </c>
      <c r="D83" t="str">
        <f>IFERROR(__xludf.DUMMYFUNCTION("""COMPUTED_VALUE"""),"Milanović")</f>
        <v>Milanović</v>
      </c>
      <c r="E83">
        <f>IFERROR(__xludf.DUMMYFUNCTION("""COMPUTED_VALUE"""),100.0)</f>
        <v>100</v>
      </c>
      <c r="F83" t="str">
        <f>IFERROR(__xludf.DUMMYFUNCTION("""COMPUTED_VALUE"""),"ODOBREN")</f>
        <v>ODOBREN</v>
      </c>
      <c r="G83" t="str">
        <f>IFERROR(__xludf.DUMMYFUNCTION("""COMPUTED_VALUE"""),"Stari grad")</f>
        <v>Stari grad</v>
      </c>
      <c r="H83" t="str">
        <f>IFERROR(__xludf.DUMMYFUNCTION("""COMPUTED_VALUE"""),"Matematička gimnazija")</f>
        <v>Matematička gimnazija</v>
      </c>
      <c r="I83" t="str">
        <f>IFERROR(__xludf.DUMMYFUNCTION("""COMPUTED_VALUE"""),"I")</f>
        <v>I</v>
      </c>
      <c r="J83" t="str">
        <f>IFERROR(__xludf.DUMMYFUNCTION("""COMPUTED_VALUE"""),"B")</f>
        <v>B</v>
      </c>
      <c r="K83" t="str">
        <f>IFERROR(__xludf.DUMMYFUNCTION("""COMPUTED_VALUE"""),"Marina Đurišić")</f>
        <v>Marina Đurišić</v>
      </c>
      <c r="L83" t="str">
        <f>IFERROR(__xludf.DUMMYFUNCTION("""COMPUTED_VALUE"""),"x")</f>
        <v>x</v>
      </c>
      <c r="M83">
        <f>IFERROR(__xludf.DUMMYFUNCTION("""COMPUTED_VALUE"""),100.0)</f>
        <v>100</v>
      </c>
      <c r="N83">
        <f>IFERROR(__xludf.DUMMYFUNCTION("""COMPUTED_VALUE"""),0.0)</f>
        <v>0</v>
      </c>
      <c r="O83">
        <f>IFERROR(__xludf.DUMMYFUNCTION("""COMPUTED_VALUE"""),0.0)</f>
        <v>0</v>
      </c>
      <c r="P83" t="str">
        <f>IFERROR(__xludf.DUMMYFUNCTION("""COMPUTED_VALUE"""),"-")</f>
        <v>-</v>
      </c>
      <c r="Q83" t="str">
        <f>IFERROR(__xludf.DUMMYFUNCTION("""COMPUTED_VALUE"""),"-")</f>
        <v>-</v>
      </c>
      <c r="R83" t="str">
        <f>IFERROR(__xludf.DUMMYFUNCTION("""COMPUTED_VALUE"""),"-")</f>
        <v>-</v>
      </c>
      <c r="S83" t="str">
        <f>IFERROR(__xludf.DUMMYFUNCTION("""COMPUTED_VALUE"""),"x")</f>
        <v>x</v>
      </c>
      <c r="T83" t="str">
        <f>IFERROR(__xludf.DUMMYFUNCTION("""COMPUTED_VALUE"""),"x")</f>
        <v>x</v>
      </c>
      <c r="U83" t="str">
        <f>IFERROR(__xludf.DUMMYFUNCTION("""COMPUTED_VALUE"""),"OK")</f>
        <v>OK</v>
      </c>
      <c r="V83" t="str">
        <f>IFERROR(__xludf.DUMMYFUNCTION("""COMPUTED_VALUE"""),"OK")</f>
        <v>OK</v>
      </c>
      <c r="W83" t="str">
        <f>IFERROR(__xludf.DUMMYFUNCTION("""COMPUTED_VALUE"""),"OK")</f>
        <v>OK</v>
      </c>
      <c r="X83" t="str">
        <f>IFERROR(__xludf.DUMMYFUNCTION("""COMPUTED_VALUE"""),"OK")</f>
        <v>OK</v>
      </c>
      <c r="Y83" t="str">
        <f>IFERROR(__xludf.DUMMYFUNCTION("""COMPUTED_VALUE"""),"OK")</f>
        <v>OK</v>
      </c>
      <c r="Z83" t="str">
        <f>IFERROR(__xludf.DUMMYFUNCTION("""COMPUTED_VALUE"""),"OK")</f>
        <v>OK</v>
      </c>
      <c r="AA83" t="str">
        <f>IFERROR(__xludf.DUMMYFUNCTION("""COMPUTED_VALUE"""),"OK")</f>
        <v>OK</v>
      </c>
      <c r="AB83" t="str">
        <f>IFERROR(__xludf.DUMMYFUNCTION("""COMPUTED_VALUE"""),"OK")</f>
        <v>OK</v>
      </c>
      <c r="AC83" t="str">
        <f>IFERROR(__xludf.DUMMYFUNCTION("""COMPUTED_VALUE"""),"OK")</f>
        <v>OK</v>
      </c>
      <c r="AD83" t="str">
        <f>IFERROR(__xludf.DUMMYFUNCTION("""COMPUTED_VALUE"""),"OK")</f>
        <v>OK</v>
      </c>
      <c r="AE83" t="str">
        <f>IFERROR(__xludf.DUMMYFUNCTION("""COMPUTED_VALUE"""),"OK")</f>
        <v>OK</v>
      </c>
      <c r="AF83" t="str">
        <f>IFERROR(__xludf.DUMMYFUNCTION("""COMPUTED_VALUE"""),"OK")</f>
        <v>OK</v>
      </c>
      <c r="AG83" t="str">
        <f>IFERROR(__xludf.DUMMYFUNCTION("""COMPUTED_VALUE"""),"OK")</f>
        <v>OK</v>
      </c>
      <c r="AH83" t="str">
        <f>IFERROR(__xludf.DUMMYFUNCTION("""COMPUTED_VALUE"""),"OK")</f>
        <v>OK</v>
      </c>
      <c r="AI83" t="str">
        <f>IFERROR(__xludf.DUMMYFUNCTION("""COMPUTED_VALUE"""),"OK")</f>
        <v>OK</v>
      </c>
      <c r="AJ83" t="str">
        <f>IFERROR(__xludf.DUMMYFUNCTION("""COMPUTED_VALUE"""),"OK")</f>
        <v>OK</v>
      </c>
      <c r="AK83" t="str">
        <f>IFERROR(__xludf.DUMMYFUNCTION("""COMPUTED_VALUE"""),"OK")</f>
        <v>OK</v>
      </c>
      <c r="AL83" t="str">
        <f>IFERROR(__xludf.DUMMYFUNCTION("""COMPUTED_VALUE"""),"OK")</f>
        <v>OK</v>
      </c>
      <c r="AM83" t="str">
        <f>IFERROR(__xludf.DUMMYFUNCTION("""COMPUTED_VALUE"""),"OK")</f>
        <v>OK</v>
      </c>
      <c r="AN83" t="str">
        <f>IFERROR(__xludf.DUMMYFUNCTION("""COMPUTED_VALUE"""),"OK")</f>
        <v>OK</v>
      </c>
      <c r="AO83" t="str">
        <f>IFERROR(__xludf.DUMMYFUNCTION("""COMPUTED_VALUE"""),"OK")</f>
        <v>OK</v>
      </c>
      <c r="AP83" t="str">
        <f>IFERROR(__xludf.DUMMYFUNCTION("""COMPUTED_VALUE"""),"OK")</f>
        <v>OK</v>
      </c>
      <c r="AQ83" t="str">
        <f>IFERROR(__xludf.DUMMYFUNCTION("""COMPUTED_VALUE"""),"OK")</f>
        <v>OK</v>
      </c>
      <c r="AR83" t="str">
        <f>IFERROR(__xludf.DUMMYFUNCTION("""COMPUTED_VALUE"""),"OK")</f>
        <v>OK</v>
      </c>
      <c r="AS83" t="str">
        <f>IFERROR(__xludf.DUMMYFUNCTION("""COMPUTED_VALUE"""),"OK")</f>
        <v>OK</v>
      </c>
      <c r="AT83" t="str">
        <f>IFERROR(__xludf.DUMMYFUNCTION("""COMPUTED_VALUE"""),"OK")</f>
        <v>OK</v>
      </c>
      <c r="AU83" t="str">
        <f>IFERROR(__xludf.DUMMYFUNCTION("""COMPUTED_VALUE"""),"OK")</f>
        <v>OK</v>
      </c>
      <c r="AV83" t="str">
        <f>IFERROR(__xludf.DUMMYFUNCTION("""COMPUTED_VALUE"""),"OK")</f>
        <v>OK</v>
      </c>
      <c r="AW83" t="str">
        <f>IFERROR(__xludf.DUMMYFUNCTION("""COMPUTED_VALUE"""),"OK")</f>
        <v>OK</v>
      </c>
      <c r="AX83" t="str">
        <f>IFERROR(__xludf.DUMMYFUNCTION("""COMPUTED_VALUE"""),"OK")</f>
        <v>OK</v>
      </c>
      <c r="AY83" t="str">
        <f>IFERROR(__xludf.DUMMYFUNCTION("""COMPUTED_VALUE"""),"OK")</f>
        <v>OK</v>
      </c>
      <c r="AZ83" t="str">
        <f>IFERROR(__xludf.DUMMYFUNCTION("""COMPUTED_VALUE"""),"OK")</f>
        <v>OK</v>
      </c>
      <c r="BA83" t="str">
        <f>IFERROR(__xludf.DUMMYFUNCTION("""COMPUTED_VALUE"""),"OK")</f>
        <v>OK</v>
      </c>
      <c r="BB83" t="str">
        <f>IFERROR(__xludf.DUMMYFUNCTION("""COMPUTED_VALUE"""),"OK")</f>
        <v>OK</v>
      </c>
      <c r="BC83" t="str">
        <f>IFERROR(__xludf.DUMMYFUNCTION("""COMPUTED_VALUE"""),"OK")</f>
        <v>OK</v>
      </c>
      <c r="BD83" t="str">
        <f>IFERROR(__xludf.DUMMYFUNCTION("""COMPUTED_VALUE"""),"OK")</f>
        <v>OK</v>
      </c>
      <c r="BE83" t="str">
        <f>IFERROR(__xludf.DUMMYFUNCTION("""COMPUTED_VALUE"""),"OK")</f>
        <v>OK</v>
      </c>
      <c r="BF83" t="str">
        <f>IFERROR(__xludf.DUMMYFUNCTION("""COMPUTED_VALUE"""),"OK")</f>
        <v>OK</v>
      </c>
      <c r="BG83" t="str">
        <f>IFERROR(__xludf.DUMMYFUNCTION("""COMPUTED_VALUE"""),"OK")</f>
        <v>OK</v>
      </c>
      <c r="BH83" t="str">
        <f>IFERROR(__xludf.DUMMYFUNCTION("""COMPUTED_VALUE"""),"OK")</f>
        <v>OK</v>
      </c>
      <c r="BI83" t="str">
        <f>IFERROR(__xludf.DUMMYFUNCTION("""COMPUTED_VALUE"""),"OK")</f>
        <v>OK</v>
      </c>
      <c r="BJ83" t="str">
        <f>IFERROR(__xludf.DUMMYFUNCTION("""COMPUTED_VALUE"""),"OK")</f>
        <v>OK</v>
      </c>
      <c r="BK83" t="str">
        <f>IFERROR(__xludf.DUMMYFUNCTION("""COMPUTED_VALUE"""),"x")</f>
        <v>x</v>
      </c>
      <c r="BL83" t="str">
        <f>IFERROR(__xludf.DUMMYFUNCTION("""COMPUTED_VALUE"""),"WA")</f>
        <v>WA</v>
      </c>
      <c r="BM83" t="str">
        <f>IFERROR(__xludf.DUMMYFUNCTION("""COMPUTED_VALUE"""),"OK")</f>
        <v>OK</v>
      </c>
      <c r="BN83" t="str">
        <f>IFERROR(__xludf.DUMMYFUNCTION("""COMPUTED_VALUE"""),"WA")</f>
        <v>WA</v>
      </c>
      <c r="BO83" t="str">
        <f>IFERROR(__xludf.DUMMYFUNCTION("""COMPUTED_VALUE"""),"OK")</f>
        <v>OK</v>
      </c>
      <c r="BP83" t="str">
        <f>IFERROR(__xludf.DUMMYFUNCTION("""COMPUTED_VALUE"""),"WA")</f>
        <v>WA</v>
      </c>
      <c r="BQ83" t="str">
        <f>IFERROR(__xludf.DUMMYFUNCTION("""COMPUTED_VALUE"""),"WA")</f>
        <v>WA</v>
      </c>
      <c r="BR83" t="str">
        <f>IFERROR(__xludf.DUMMYFUNCTION("""COMPUTED_VALUE"""),"WA")</f>
        <v>WA</v>
      </c>
      <c r="BS83" t="str">
        <f>IFERROR(__xludf.DUMMYFUNCTION("""COMPUTED_VALUE"""),"WA")</f>
        <v>WA</v>
      </c>
      <c r="BT83" t="str">
        <f>IFERROR(__xludf.DUMMYFUNCTION("""COMPUTED_VALUE"""),"WA")</f>
        <v>WA</v>
      </c>
      <c r="BU83" t="str">
        <f>IFERROR(__xludf.DUMMYFUNCTION("""COMPUTED_VALUE"""),"WA")</f>
        <v>WA</v>
      </c>
      <c r="BV83" t="str">
        <f>IFERROR(__xludf.DUMMYFUNCTION("""COMPUTED_VALUE"""),"WA")</f>
        <v>WA</v>
      </c>
      <c r="BW83" t="str">
        <f>IFERROR(__xludf.DUMMYFUNCTION("""COMPUTED_VALUE"""),"WA")</f>
        <v>WA</v>
      </c>
      <c r="BX83" t="str">
        <f>IFERROR(__xludf.DUMMYFUNCTION("""COMPUTED_VALUE"""),"OK")</f>
        <v>OK</v>
      </c>
      <c r="BY83" t="str">
        <f>IFERROR(__xludf.DUMMYFUNCTION("""COMPUTED_VALUE"""),"WA")</f>
        <v>WA</v>
      </c>
      <c r="BZ83" t="str">
        <f>IFERROR(__xludf.DUMMYFUNCTION("""COMPUTED_VALUE"""),"WA")</f>
        <v>WA</v>
      </c>
      <c r="CA83" t="str">
        <f>IFERROR(__xludf.DUMMYFUNCTION("""COMPUTED_VALUE"""),"WA")</f>
        <v>WA</v>
      </c>
      <c r="CB83" t="str">
        <f>IFERROR(__xludf.DUMMYFUNCTION("""COMPUTED_VALUE"""),"WA")</f>
        <v>WA</v>
      </c>
      <c r="CC83" t="str">
        <f>IFERROR(__xludf.DUMMYFUNCTION("""COMPUTED_VALUE"""),"WA")</f>
        <v>WA</v>
      </c>
      <c r="CD83" t="str">
        <f>IFERROR(__xludf.DUMMYFUNCTION("""COMPUTED_VALUE"""),"WA")</f>
        <v>WA</v>
      </c>
      <c r="CE83" t="str">
        <f>IFERROR(__xludf.DUMMYFUNCTION("""COMPUTED_VALUE"""),"WA")</f>
        <v>WA</v>
      </c>
      <c r="CF83" t="str">
        <f>IFERROR(__xludf.DUMMYFUNCTION("""COMPUTED_VALUE"""),"WA")</f>
        <v>WA</v>
      </c>
      <c r="CG83" t="str">
        <f>IFERROR(__xludf.DUMMYFUNCTION("""COMPUTED_VALUE"""),"WA")</f>
        <v>WA</v>
      </c>
      <c r="CH83" t="str">
        <f>IFERROR(__xludf.DUMMYFUNCTION("""COMPUTED_VALUE"""),"WA")</f>
        <v>WA</v>
      </c>
      <c r="CI83" t="str">
        <f>IFERROR(__xludf.DUMMYFUNCTION("""COMPUTED_VALUE"""),"WA")</f>
        <v>WA</v>
      </c>
      <c r="CJ83" t="str">
        <f>IFERROR(__xludf.DUMMYFUNCTION("""COMPUTED_VALUE"""),"WA")</f>
        <v>WA</v>
      </c>
      <c r="CK83" t="str">
        <f>IFERROR(__xludf.DUMMYFUNCTION("""COMPUTED_VALUE"""),"WA")</f>
        <v>WA</v>
      </c>
      <c r="CL83" t="str">
        <f>IFERROR(__xludf.DUMMYFUNCTION("""COMPUTED_VALUE"""),"WA")</f>
        <v>WA</v>
      </c>
      <c r="CM83" t="str">
        <f>IFERROR(__xludf.DUMMYFUNCTION("""COMPUTED_VALUE"""),"WA")</f>
        <v>WA</v>
      </c>
      <c r="CN83" t="str">
        <f>IFERROR(__xludf.DUMMYFUNCTION("""COMPUTED_VALUE"""),"WA")</f>
        <v>WA</v>
      </c>
      <c r="CO83" t="str">
        <f>IFERROR(__xludf.DUMMYFUNCTION("""COMPUTED_VALUE"""),"WA")</f>
        <v>WA</v>
      </c>
      <c r="CP83" t="str">
        <f>IFERROR(__xludf.DUMMYFUNCTION("""COMPUTED_VALUE"""),"WA")</f>
        <v>WA</v>
      </c>
      <c r="CQ83" t="str">
        <f>IFERROR(__xludf.DUMMYFUNCTION("""COMPUTED_VALUE"""),"WA")</f>
        <v>WA</v>
      </c>
      <c r="CR83" t="str">
        <f>IFERROR(__xludf.DUMMYFUNCTION("""COMPUTED_VALUE"""),"WA")</f>
        <v>WA</v>
      </c>
      <c r="CS83" t="str">
        <f>IFERROR(__xludf.DUMMYFUNCTION("""COMPUTED_VALUE"""),"x")</f>
        <v>x</v>
      </c>
      <c r="CT83" t="str">
        <f>IFERROR(__xludf.DUMMYFUNCTION("""COMPUTED_VALUE"""),"WA")</f>
        <v>WA</v>
      </c>
      <c r="CU83" t="str">
        <f>IFERROR(__xludf.DUMMYFUNCTION("""COMPUTED_VALUE"""),"WA")</f>
        <v>WA</v>
      </c>
      <c r="CV83" t="str">
        <f>IFERROR(__xludf.DUMMYFUNCTION("""COMPUTED_VALUE"""),"WA")</f>
        <v>WA</v>
      </c>
      <c r="CW83" t="str">
        <f>IFERROR(__xludf.DUMMYFUNCTION("""COMPUTED_VALUE"""),"WA")</f>
        <v>WA</v>
      </c>
      <c r="CX83" t="str">
        <f>IFERROR(__xludf.DUMMYFUNCTION("""COMPUTED_VALUE"""),"WA")</f>
        <v>WA</v>
      </c>
      <c r="CY83" t="str">
        <f>IFERROR(__xludf.DUMMYFUNCTION("""COMPUTED_VALUE"""),"WA")</f>
        <v>WA</v>
      </c>
      <c r="CZ83" t="str">
        <f>IFERROR(__xludf.DUMMYFUNCTION("""COMPUTED_VALUE"""),"WA")</f>
        <v>WA</v>
      </c>
      <c r="DA83" t="str">
        <f>IFERROR(__xludf.DUMMYFUNCTION("""COMPUTED_VALUE"""),"TLE")</f>
        <v>TLE</v>
      </c>
      <c r="DB83" t="str">
        <f>IFERROR(__xludf.DUMMYFUNCTION("""COMPUTED_VALUE"""),"TLE")</f>
        <v>TLE</v>
      </c>
      <c r="DC83" t="str">
        <f>IFERROR(__xludf.DUMMYFUNCTION("""COMPUTED_VALUE"""),"TLE")</f>
        <v>TLE</v>
      </c>
      <c r="DD83" t="str">
        <f>IFERROR(__xludf.DUMMYFUNCTION("""COMPUTED_VALUE"""),"TLE")</f>
        <v>TLE</v>
      </c>
      <c r="DE83" t="str">
        <f>IFERROR(__xludf.DUMMYFUNCTION("""COMPUTED_VALUE"""),"TLE")</f>
        <v>TLE</v>
      </c>
      <c r="DF83" t="str">
        <f>IFERROR(__xludf.DUMMYFUNCTION("""COMPUTED_VALUE"""),"TLE")</f>
        <v>TLE</v>
      </c>
      <c r="DG83" t="str">
        <f>IFERROR(__xludf.DUMMYFUNCTION("""COMPUTED_VALUE"""),"TLE")</f>
        <v>TLE</v>
      </c>
      <c r="DH83" t="str">
        <f>IFERROR(__xludf.DUMMYFUNCTION("""COMPUTED_VALUE"""),"TLE")</f>
        <v>TLE</v>
      </c>
      <c r="DI83" t="str">
        <f>IFERROR(__xludf.DUMMYFUNCTION("""COMPUTED_VALUE"""),"TLE")</f>
        <v>TLE</v>
      </c>
      <c r="DJ83" t="str">
        <f>IFERROR(__xludf.DUMMYFUNCTION("""COMPUTED_VALUE"""),"TLE")</f>
        <v>TLE</v>
      </c>
      <c r="DK83" t="str">
        <f>IFERROR(__xludf.DUMMYFUNCTION("""COMPUTED_VALUE"""),"TLE")</f>
        <v>TLE</v>
      </c>
      <c r="DL83" t="str">
        <f>IFERROR(__xludf.DUMMYFUNCTION("""COMPUTED_VALUE"""),"TLE")</f>
        <v>TLE</v>
      </c>
      <c r="DM83" t="str">
        <f>IFERROR(__xludf.DUMMYFUNCTION("""COMPUTED_VALUE"""),"TLE")</f>
        <v>TLE</v>
      </c>
      <c r="DN83" t="str">
        <f>IFERROR(__xludf.DUMMYFUNCTION("""COMPUTED_VALUE"""),"TLE")</f>
        <v>TLE</v>
      </c>
      <c r="DO83" t="str">
        <f>IFERROR(__xludf.DUMMYFUNCTION("""COMPUTED_VALUE"""),"TLE")</f>
        <v>TLE</v>
      </c>
      <c r="DP83" t="str">
        <f>IFERROR(__xludf.DUMMYFUNCTION("""COMPUTED_VALUE"""),"TLE")</f>
        <v>TLE</v>
      </c>
      <c r="DQ83" t="str">
        <f>IFERROR(__xludf.DUMMYFUNCTION("""COMPUTED_VALUE"""),"TLE")</f>
        <v>TLE</v>
      </c>
      <c r="DR83" t="str">
        <f>IFERROR(__xludf.DUMMYFUNCTION("""COMPUTED_VALUE"""),"TLE")</f>
        <v>TLE</v>
      </c>
      <c r="DS83" t="str">
        <f>IFERROR(__xludf.DUMMYFUNCTION("""COMPUTED_VALUE"""),"TLE")</f>
        <v>TLE</v>
      </c>
      <c r="DT83" t="str">
        <f>IFERROR(__xludf.DUMMYFUNCTION("""COMPUTED_VALUE"""),"TLE")</f>
        <v>TLE</v>
      </c>
      <c r="DU83" t="str">
        <f>IFERROR(__xludf.DUMMYFUNCTION("""COMPUTED_VALUE"""),"TLE")</f>
        <v>TLE</v>
      </c>
      <c r="DV83" t="str">
        <f>IFERROR(__xludf.DUMMYFUNCTION("""COMPUTED_VALUE"""),"TLE")</f>
        <v>TLE</v>
      </c>
      <c r="DW83" t="str">
        <f>IFERROR(__xludf.DUMMYFUNCTION("""COMPUTED_VALUE"""),"TLE")</f>
        <v>TLE</v>
      </c>
      <c r="DX83" t="str">
        <f>IFERROR(__xludf.DUMMYFUNCTION("""COMPUTED_VALUE"""),"TLE")</f>
        <v>TLE</v>
      </c>
      <c r="DY83" t="str">
        <f>IFERROR(__xludf.DUMMYFUNCTION("""COMPUTED_VALUE"""),"TLE")</f>
        <v>TLE</v>
      </c>
      <c r="DZ83" t="str">
        <f>IFERROR(__xludf.DUMMYFUNCTION("""COMPUTED_VALUE"""),"x")</f>
        <v>x</v>
      </c>
      <c r="EA83" t="str">
        <f>IFERROR(__xludf.DUMMYFUNCTION("""COMPUTED_VALUE"""),"-")</f>
        <v>-</v>
      </c>
      <c r="EB83" t="str">
        <f>IFERROR(__xludf.DUMMYFUNCTION("""COMPUTED_VALUE"""),"-")</f>
        <v>-</v>
      </c>
      <c r="EC83" t="str">
        <f>IFERROR(__xludf.DUMMYFUNCTION("""COMPUTED_VALUE"""),"-")</f>
        <v>-</v>
      </c>
      <c r="ED83" t="str">
        <f>IFERROR(__xludf.DUMMYFUNCTION("""COMPUTED_VALUE"""),"-")</f>
        <v>-</v>
      </c>
      <c r="EE83" t="str">
        <f>IFERROR(__xludf.DUMMYFUNCTION("""COMPUTED_VALUE"""),"-")</f>
        <v>-</v>
      </c>
      <c r="EF83" t="str">
        <f>IFERROR(__xludf.DUMMYFUNCTION("""COMPUTED_VALUE"""),"-")</f>
        <v>-</v>
      </c>
      <c r="EG83" t="str">
        <f>IFERROR(__xludf.DUMMYFUNCTION("""COMPUTED_VALUE"""),"-")</f>
        <v>-</v>
      </c>
      <c r="EH83" t="str">
        <f>IFERROR(__xludf.DUMMYFUNCTION("""COMPUTED_VALUE"""),"-")</f>
        <v>-</v>
      </c>
      <c r="EI83" t="str">
        <f>IFERROR(__xludf.DUMMYFUNCTION("""COMPUTED_VALUE"""),"-")</f>
        <v>-</v>
      </c>
      <c r="EJ83" t="str">
        <f>IFERROR(__xludf.DUMMYFUNCTION("""COMPUTED_VALUE"""),"-")</f>
        <v>-</v>
      </c>
      <c r="EK83" t="str">
        <f>IFERROR(__xludf.DUMMYFUNCTION("""COMPUTED_VALUE"""),"-")</f>
        <v>-</v>
      </c>
      <c r="EL83" t="str">
        <f>IFERROR(__xludf.DUMMYFUNCTION("""COMPUTED_VALUE"""),"-")</f>
        <v>-</v>
      </c>
      <c r="EM83" t="str">
        <f>IFERROR(__xludf.DUMMYFUNCTION("""COMPUTED_VALUE"""),"-")</f>
        <v>-</v>
      </c>
      <c r="EN83" t="str">
        <f>IFERROR(__xludf.DUMMYFUNCTION("""COMPUTED_VALUE"""),"-")</f>
        <v>-</v>
      </c>
      <c r="EO83" t="str">
        <f>IFERROR(__xludf.DUMMYFUNCTION("""COMPUTED_VALUE"""),"-")</f>
        <v>-</v>
      </c>
      <c r="EP83" t="str">
        <f>IFERROR(__xludf.DUMMYFUNCTION("""COMPUTED_VALUE"""),"-")</f>
        <v>-</v>
      </c>
      <c r="EQ83" t="str">
        <f>IFERROR(__xludf.DUMMYFUNCTION("""COMPUTED_VALUE"""),"x")</f>
        <v>x</v>
      </c>
      <c r="ER83" t="str">
        <f>IFERROR(__xludf.DUMMYFUNCTION("""COMPUTED_VALUE"""),"-")</f>
        <v>-</v>
      </c>
      <c r="ES83" t="str">
        <f>IFERROR(__xludf.DUMMYFUNCTION("""COMPUTED_VALUE"""),"-")</f>
        <v>-</v>
      </c>
      <c r="ET83" t="str">
        <f>IFERROR(__xludf.DUMMYFUNCTION("""COMPUTED_VALUE"""),"-")</f>
        <v>-</v>
      </c>
      <c r="EU83" t="str">
        <f>IFERROR(__xludf.DUMMYFUNCTION("""COMPUTED_VALUE"""),"-")</f>
        <v>-</v>
      </c>
      <c r="EV83" t="str">
        <f>IFERROR(__xludf.DUMMYFUNCTION("""COMPUTED_VALUE"""),"-")</f>
        <v>-</v>
      </c>
      <c r="EW83" t="str">
        <f>IFERROR(__xludf.DUMMYFUNCTION("""COMPUTED_VALUE"""),"-")</f>
        <v>-</v>
      </c>
      <c r="EX83" t="str">
        <f>IFERROR(__xludf.DUMMYFUNCTION("""COMPUTED_VALUE"""),"-")</f>
        <v>-</v>
      </c>
      <c r="EY83" t="str">
        <f>IFERROR(__xludf.DUMMYFUNCTION("""COMPUTED_VALUE"""),"-")</f>
        <v>-</v>
      </c>
      <c r="EZ83" t="str">
        <f>IFERROR(__xludf.DUMMYFUNCTION("""COMPUTED_VALUE"""),"-")</f>
        <v>-</v>
      </c>
      <c r="FA83" t="str">
        <f>IFERROR(__xludf.DUMMYFUNCTION("""COMPUTED_VALUE"""),"-")</f>
        <v>-</v>
      </c>
      <c r="FB83" t="str">
        <f>IFERROR(__xludf.DUMMYFUNCTION("""COMPUTED_VALUE"""),"-")</f>
        <v>-</v>
      </c>
      <c r="FC83" t="str">
        <f>IFERROR(__xludf.DUMMYFUNCTION("""COMPUTED_VALUE"""),"-")</f>
        <v>-</v>
      </c>
      <c r="FD83" t="str">
        <f>IFERROR(__xludf.DUMMYFUNCTION("""COMPUTED_VALUE"""),"-")</f>
        <v>-</v>
      </c>
      <c r="FE83" t="str">
        <f>IFERROR(__xludf.DUMMYFUNCTION("""COMPUTED_VALUE"""),"-")</f>
        <v>-</v>
      </c>
      <c r="FF83" t="str">
        <f>IFERROR(__xludf.DUMMYFUNCTION("""COMPUTED_VALUE"""),"-")</f>
        <v>-</v>
      </c>
      <c r="FG83" t="str">
        <f>IFERROR(__xludf.DUMMYFUNCTION("""COMPUTED_VALUE"""),"-")</f>
        <v>-</v>
      </c>
      <c r="FH83" t="str">
        <f>IFERROR(__xludf.DUMMYFUNCTION("""COMPUTED_VALUE"""),"-")</f>
        <v>-</v>
      </c>
      <c r="FI83" t="str">
        <f>IFERROR(__xludf.DUMMYFUNCTION("""COMPUTED_VALUE"""),"-")</f>
        <v>-</v>
      </c>
      <c r="FJ83" t="str">
        <f>IFERROR(__xludf.DUMMYFUNCTION("""COMPUTED_VALUE"""),"-")</f>
        <v>-</v>
      </c>
      <c r="FK83" t="str">
        <f>IFERROR(__xludf.DUMMYFUNCTION("""COMPUTED_VALUE"""),"-")</f>
        <v>-</v>
      </c>
      <c r="FL83" t="str">
        <f>IFERROR(__xludf.DUMMYFUNCTION("""COMPUTED_VALUE"""),"-")</f>
        <v>-</v>
      </c>
      <c r="FM83" t="str">
        <f>IFERROR(__xludf.DUMMYFUNCTION("""COMPUTED_VALUE"""),"-")</f>
        <v>-</v>
      </c>
      <c r="FN83" t="str">
        <f>IFERROR(__xludf.DUMMYFUNCTION("""COMPUTED_VALUE"""),"-")</f>
        <v>-</v>
      </c>
      <c r="FO83" t="str">
        <f>IFERROR(__xludf.DUMMYFUNCTION("""COMPUTED_VALUE"""),"-")</f>
        <v>-</v>
      </c>
      <c r="FP83" t="str">
        <f>IFERROR(__xludf.DUMMYFUNCTION("""COMPUTED_VALUE"""),"-")</f>
        <v>-</v>
      </c>
      <c r="FQ83" t="str">
        <f>IFERROR(__xludf.DUMMYFUNCTION("""COMPUTED_VALUE"""),"-")</f>
        <v>-</v>
      </c>
      <c r="FR83" t="str">
        <f>IFERROR(__xludf.DUMMYFUNCTION("""COMPUTED_VALUE"""),"-")</f>
        <v>-</v>
      </c>
      <c r="FS83" t="str">
        <f>IFERROR(__xludf.DUMMYFUNCTION("""COMPUTED_VALUE"""),"-")</f>
        <v>-</v>
      </c>
      <c r="FT83" t="str">
        <f>IFERROR(__xludf.DUMMYFUNCTION("""COMPUTED_VALUE"""),"x")</f>
        <v>x</v>
      </c>
      <c r="FU83" t="str">
        <f>IFERROR(__xludf.DUMMYFUNCTION("""COMPUTED_VALUE"""),"-")</f>
        <v>-</v>
      </c>
      <c r="FV83" t="str">
        <f>IFERROR(__xludf.DUMMYFUNCTION("""COMPUTED_VALUE"""),"-")</f>
        <v>-</v>
      </c>
      <c r="FW83" t="str">
        <f>IFERROR(__xludf.DUMMYFUNCTION("""COMPUTED_VALUE"""),"-")</f>
        <v>-</v>
      </c>
      <c r="FX83" t="str">
        <f>IFERROR(__xludf.DUMMYFUNCTION("""COMPUTED_VALUE"""),"-")</f>
        <v>-</v>
      </c>
      <c r="FY83" t="str">
        <f>IFERROR(__xludf.DUMMYFUNCTION("""COMPUTED_VALUE"""),"-")</f>
        <v>-</v>
      </c>
      <c r="FZ83" t="str">
        <f>IFERROR(__xludf.DUMMYFUNCTION("""COMPUTED_VALUE"""),"-")</f>
        <v>-</v>
      </c>
      <c r="GA83" t="str">
        <f>IFERROR(__xludf.DUMMYFUNCTION("""COMPUTED_VALUE"""),"-")</f>
        <v>-</v>
      </c>
      <c r="GB83" t="str">
        <f>IFERROR(__xludf.DUMMYFUNCTION("""COMPUTED_VALUE"""),"-")</f>
        <v>-</v>
      </c>
      <c r="GC83" t="str">
        <f>IFERROR(__xludf.DUMMYFUNCTION("""COMPUTED_VALUE"""),"-")</f>
        <v>-</v>
      </c>
      <c r="GD83" t="str">
        <f>IFERROR(__xludf.DUMMYFUNCTION("""COMPUTED_VALUE"""),"-")</f>
        <v>-</v>
      </c>
      <c r="GE83" t="str">
        <f>IFERROR(__xludf.DUMMYFUNCTION("""COMPUTED_VALUE"""),"-")</f>
        <v>-</v>
      </c>
      <c r="GF83" t="str">
        <f>IFERROR(__xludf.DUMMYFUNCTION("""COMPUTED_VALUE"""),"-")</f>
        <v>-</v>
      </c>
      <c r="GG83" t="str">
        <f>IFERROR(__xludf.DUMMYFUNCTION("""COMPUTED_VALUE"""),"-")</f>
        <v>-</v>
      </c>
      <c r="GH83" t="str">
        <f>IFERROR(__xludf.DUMMYFUNCTION("""COMPUTED_VALUE"""),"-")</f>
        <v>-</v>
      </c>
      <c r="GI83" t="str">
        <f>IFERROR(__xludf.DUMMYFUNCTION("""COMPUTED_VALUE"""),"-")</f>
        <v>-</v>
      </c>
      <c r="GJ83" t="str">
        <f>IFERROR(__xludf.DUMMYFUNCTION("""COMPUTED_VALUE"""),"-")</f>
        <v>-</v>
      </c>
      <c r="GK83" t="str">
        <f>IFERROR(__xludf.DUMMYFUNCTION("""COMPUTED_VALUE"""),"-")</f>
        <v>-</v>
      </c>
      <c r="GL83" t="str">
        <f>IFERROR(__xludf.DUMMYFUNCTION("""COMPUTED_VALUE"""),"-")</f>
        <v>-</v>
      </c>
      <c r="GM83" t="str">
        <f>IFERROR(__xludf.DUMMYFUNCTION("""COMPUTED_VALUE"""),"-")</f>
        <v>-</v>
      </c>
      <c r="GN83" t="str">
        <f>IFERROR(__xludf.DUMMYFUNCTION("""COMPUTED_VALUE"""),"-")</f>
        <v>-</v>
      </c>
      <c r="GO83" t="str">
        <f>IFERROR(__xludf.DUMMYFUNCTION("""COMPUTED_VALUE"""),"-")</f>
        <v>-</v>
      </c>
      <c r="GP83" t="str">
        <f>IFERROR(__xludf.DUMMYFUNCTION("""COMPUTED_VALUE"""),"-")</f>
        <v>-</v>
      </c>
      <c r="GQ83" t="str">
        <f>IFERROR(__xludf.DUMMYFUNCTION("""COMPUTED_VALUE"""),"-")</f>
        <v>-</v>
      </c>
      <c r="GR83" t="str">
        <f>IFERROR(__xludf.DUMMYFUNCTION("""COMPUTED_VALUE"""),"-")</f>
        <v>-</v>
      </c>
      <c r="GS83" t="str">
        <f>IFERROR(__xludf.DUMMYFUNCTION("""COMPUTED_VALUE"""),"x")</f>
        <v>x</v>
      </c>
      <c r="GT83" t="str">
        <f>IFERROR(__xludf.DUMMYFUNCTION("""COMPUTED_VALUE"""),"x")</f>
        <v>x</v>
      </c>
      <c r="GU83">
        <f>IFERROR(__xludf.DUMMYFUNCTION("""COMPUTED_VALUE"""),1.0)</f>
        <v>1</v>
      </c>
      <c r="GV83">
        <f>IFERROR(__xludf.DUMMYFUNCTION("""COMPUTED_VALUE"""),1.0)</f>
        <v>1</v>
      </c>
      <c r="GW83">
        <f>IFERROR(__xludf.DUMMYFUNCTION("""COMPUTED_VALUE"""),1.0)</f>
        <v>1</v>
      </c>
      <c r="GX83">
        <f>IFERROR(__xludf.DUMMYFUNCTION("""COMPUTED_VALUE"""),1.0)</f>
        <v>1</v>
      </c>
      <c r="GY83">
        <f>IFERROR(__xludf.DUMMYFUNCTION("""COMPUTED_VALUE"""),1.0)</f>
        <v>1</v>
      </c>
      <c r="GZ83">
        <f>IFERROR(__xludf.DUMMYFUNCTION("""COMPUTED_VALUE"""),1.0)</f>
        <v>1</v>
      </c>
      <c r="HA83">
        <f>IFERROR(__xludf.DUMMYFUNCTION("""COMPUTED_VALUE"""),1.0)</f>
        <v>1</v>
      </c>
      <c r="HB83">
        <f>IFERROR(__xludf.DUMMYFUNCTION("""COMPUTED_VALUE"""),1.0)</f>
        <v>1</v>
      </c>
      <c r="HC83">
        <f>IFERROR(__xludf.DUMMYFUNCTION("""COMPUTED_VALUE"""),1.0)</f>
        <v>1</v>
      </c>
      <c r="HD83">
        <f>IFERROR(__xludf.DUMMYFUNCTION("""COMPUTED_VALUE"""),1.0)</f>
        <v>1</v>
      </c>
      <c r="HE83">
        <f>IFERROR(__xludf.DUMMYFUNCTION("""COMPUTED_VALUE"""),1.0)</f>
        <v>1</v>
      </c>
      <c r="HF83">
        <f>IFERROR(__xludf.DUMMYFUNCTION("""COMPUTED_VALUE"""),1.0)</f>
        <v>1</v>
      </c>
      <c r="HG83">
        <f>IFERROR(__xludf.DUMMYFUNCTION("""COMPUTED_VALUE"""),1.0)</f>
        <v>1</v>
      </c>
      <c r="HH83">
        <f>IFERROR(__xludf.DUMMYFUNCTION("""COMPUTED_VALUE"""),1.0)</f>
        <v>1</v>
      </c>
      <c r="HI83">
        <f>IFERROR(__xludf.DUMMYFUNCTION("""COMPUTED_VALUE"""),1.0)</f>
        <v>1</v>
      </c>
      <c r="HJ83">
        <f>IFERROR(__xludf.DUMMYFUNCTION("""COMPUTED_VALUE"""),1.0)</f>
        <v>1</v>
      </c>
      <c r="HK83">
        <f>IFERROR(__xludf.DUMMYFUNCTION("""COMPUTED_VALUE"""),1.0)</f>
        <v>1</v>
      </c>
      <c r="HL83">
        <f>IFERROR(__xludf.DUMMYFUNCTION("""COMPUTED_VALUE"""),1.0)</f>
        <v>1</v>
      </c>
      <c r="HM83">
        <f>IFERROR(__xludf.DUMMYFUNCTION("""COMPUTED_VALUE"""),1.0)</f>
        <v>1</v>
      </c>
      <c r="HN83">
        <f>IFERROR(__xludf.DUMMYFUNCTION("""COMPUTED_VALUE"""),1.0)</f>
        <v>1</v>
      </c>
      <c r="HO83">
        <f>IFERROR(__xludf.DUMMYFUNCTION("""COMPUTED_VALUE"""),1.0)</f>
        <v>1</v>
      </c>
      <c r="HP83">
        <f>IFERROR(__xludf.DUMMYFUNCTION("""COMPUTED_VALUE"""),1.0)</f>
        <v>1</v>
      </c>
      <c r="HQ83">
        <f>IFERROR(__xludf.DUMMYFUNCTION("""COMPUTED_VALUE"""),1.0)</f>
        <v>1</v>
      </c>
      <c r="HR83">
        <f>IFERROR(__xludf.DUMMYFUNCTION("""COMPUTED_VALUE"""),1.0)</f>
        <v>1</v>
      </c>
      <c r="HS83">
        <f>IFERROR(__xludf.DUMMYFUNCTION("""COMPUTED_VALUE"""),1.0)</f>
        <v>1</v>
      </c>
      <c r="HT83">
        <f>IFERROR(__xludf.DUMMYFUNCTION("""COMPUTED_VALUE"""),1.0)</f>
        <v>1</v>
      </c>
      <c r="HU83">
        <f>IFERROR(__xludf.DUMMYFUNCTION("""COMPUTED_VALUE"""),1.0)</f>
        <v>1</v>
      </c>
      <c r="HV83">
        <f>IFERROR(__xludf.DUMMYFUNCTION("""COMPUTED_VALUE"""),1.0)</f>
        <v>1</v>
      </c>
      <c r="HW83">
        <f>IFERROR(__xludf.DUMMYFUNCTION("""COMPUTED_VALUE"""),1.0)</f>
        <v>1</v>
      </c>
      <c r="HX83">
        <f>IFERROR(__xludf.DUMMYFUNCTION("""COMPUTED_VALUE"""),1.0)</f>
        <v>1</v>
      </c>
      <c r="HY83">
        <f>IFERROR(__xludf.DUMMYFUNCTION("""COMPUTED_VALUE"""),1.0)</f>
        <v>1</v>
      </c>
      <c r="HZ83">
        <f>IFERROR(__xludf.DUMMYFUNCTION("""COMPUTED_VALUE"""),1.0)</f>
        <v>1</v>
      </c>
      <c r="IA83">
        <f>IFERROR(__xludf.DUMMYFUNCTION("""COMPUTED_VALUE"""),1.0)</f>
        <v>1</v>
      </c>
      <c r="IB83">
        <f>IFERROR(__xludf.DUMMYFUNCTION("""COMPUTED_VALUE"""),1.0)</f>
        <v>1</v>
      </c>
      <c r="IC83">
        <f>IFERROR(__xludf.DUMMYFUNCTION("""COMPUTED_VALUE"""),1.0)</f>
        <v>1</v>
      </c>
      <c r="ID83">
        <f>IFERROR(__xludf.DUMMYFUNCTION("""COMPUTED_VALUE"""),1.0)</f>
        <v>1</v>
      </c>
      <c r="IE83">
        <f>IFERROR(__xludf.DUMMYFUNCTION("""COMPUTED_VALUE"""),1.0)</f>
        <v>1</v>
      </c>
      <c r="IF83">
        <f>IFERROR(__xludf.DUMMYFUNCTION("""COMPUTED_VALUE"""),1.0)</f>
        <v>1</v>
      </c>
      <c r="IG83">
        <f>IFERROR(__xludf.DUMMYFUNCTION("""COMPUTED_VALUE"""),1.0)</f>
        <v>1</v>
      </c>
      <c r="IH83">
        <f>IFERROR(__xludf.DUMMYFUNCTION("""COMPUTED_VALUE"""),1.0)</f>
        <v>1</v>
      </c>
      <c r="II83">
        <f>IFERROR(__xludf.DUMMYFUNCTION("""COMPUTED_VALUE"""),1.0)</f>
        <v>1</v>
      </c>
      <c r="IJ83">
        <f>IFERROR(__xludf.DUMMYFUNCTION("""COMPUTED_VALUE"""),1.0)</f>
        <v>1</v>
      </c>
      <c r="IK83" t="str">
        <f>IFERROR(__xludf.DUMMYFUNCTION("""COMPUTED_VALUE"""),"x")</f>
        <v>x</v>
      </c>
      <c r="IL83">
        <f>IFERROR(__xludf.DUMMYFUNCTION("""COMPUTED_VALUE"""),0.0)</f>
        <v>0</v>
      </c>
      <c r="IM83">
        <f>IFERROR(__xludf.DUMMYFUNCTION("""COMPUTED_VALUE"""),1.0)</f>
        <v>1</v>
      </c>
      <c r="IN83">
        <f>IFERROR(__xludf.DUMMYFUNCTION("""COMPUTED_VALUE"""),0.0)</f>
        <v>0</v>
      </c>
      <c r="IO83">
        <f>IFERROR(__xludf.DUMMYFUNCTION("""COMPUTED_VALUE"""),1.0)</f>
        <v>1</v>
      </c>
      <c r="IP83">
        <f>IFERROR(__xludf.DUMMYFUNCTION("""COMPUTED_VALUE"""),0.0)</f>
        <v>0</v>
      </c>
      <c r="IQ83">
        <f>IFERROR(__xludf.DUMMYFUNCTION("""COMPUTED_VALUE"""),0.0)</f>
        <v>0</v>
      </c>
      <c r="IR83">
        <f>IFERROR(__xludf.DUMMYFUNCTION("""COMPUTED_VALUE"""),0.0)</f>
        <v>0</v>
      </c>
      <c r="IS83">
        <f>IFERROR(__xludf.DUMMYFUNCTION("""COMPUTED_VALUE"""),0.0)</f>
        <v>0</v>
      </c>
      <c r="IT83">
        <f>IFERROR(__xludf.DUMMYFUNCTION("""COMPUTED_VALUE"""),0.0)</f>
        <v>0</v>
      </c>
      <c r="IU83">
        <f>IFERROR(__xludf.DUMMYFUNCTION("""COMPUTED_VALUE"""),0.0)</f>
        <v>0</v>
      </c>
      <c r="IV83">
        <f>IFERROR(__xludf.DUMMYFUNCTION("""COMPUTED_VALUE"""),0.0)</f>
        <v>0</v>
      </c>
      <c r="IW83">
        <f>IFERROR(__xludf.DUMMYFUNCTION("""COMPUTED_VALUE"""),0.0)</f>
        <v>0</v>
      </c>
      <c r="IX83">
        <f>IFERROR(__xludf.DUMMYFUNCTION("""COMPUTED_VALUE"""),1.0)</f>
        <v>1</v>
      </c>
      <c r="IY83">
        <f>IFERROR(__xludf.DUMMYFUNCTION("""COMPUTED_VALUE"""),0.0)</f>
        <v>0</v>
      </c>
      <c r="IZ83">
        <f>IFERROR(__xludf.DUMMYFUNCTION("""COMPUTED_VALUE"""),0.0)</f>
        <v>0</v>
      </c>
      <c r="JA83">
        <f>IFERROR(__xludf.DUMMYFUNCTION("""COMPUTED_VALUE"""),0.0)</f>
        <v>0</v>
      </c>
      <c r="JB83">
        <f>IFERROR(__xludf.DUMMYFUNCTION("""COMPUTED_VALUE"""),0.0)</f>
        <v>0</v>
      </c>
      <c r="JC83">
        <f>IFERROR(__xludf.DUMMYFUNCTION("""COMPUTED_VALUE"""),0.0)</f>
        <v>0</v>
      </c>
      <c r="JD83">
        <f>IFERROR(__xludf.DUMMYFUNCTION("""COMPUTED_VALUE"""),0.0)</f>
        <v>0</v>
      </c>
      <c r="JE83">
        <f>IFERROR(__xludf.DUMMYFUNCTION("""COMPUTED_VALUE"""),0.0)</f>
        <v>0</v>
      </c>
      <c r="JF83">
        <f>IFERROR(__xludf.DUMMYFUNCTION("""COMPUTED_VALUE"""),0.0)</f>
        <v>0</v>
      </c>
      <c r="JG83">
        <f>IFERROR(__xludf.DUMMYFUNCTION("""COMPUTED_VALUE"""),0.0)</f>
        <v>0</v>
      </c>
      <c r="JH83">
        <f>IFERROR(__xludf.DUMMYFUNCTION("""COMPUTED_VALUE"""),0.0)</f>
        <v>0</v>
      </c>
      <c r="JI83">
        <f>IFERROR(__xludf.DUMMYFUNCTION("""COMPUTED_VALUE"""),0.0)</f>
        <v>0</v>
      </c>
      <c r="JJ83">
        <f>IFERROR(__xludf.DUMMYFUNCTION("""COMPUTED_VALUE"""),0.0)</f>
        <v>0</v>
      </c>
      <c r="JK83">
        <f>IFERROR(__xludf.DUMMYFUNCTION("""COMPUTED_VALUE"""),0.0)</f>
        <v>0</v>
      </c>
      <c r="JL83">
        <f>IFERROR(__xludf.DUMMYFUNCTION("""COMPUTED_VALUE"""),0.0)</f>
        <v>0</v>
      </c>
      <c r="JM83">
        <f>IFERROR(__xludf.DUMMYFUNCTION("""COMPUTED_VALUE"""),0.0)</f>
        <v>0</v>
      </c>
      <c r="JN83">
        <f>IFERROR(__xludf.DUMMYFUNCTION("""COMPUTED_VALUE"""),0.0)</f>
        <v>0</v>
      </c>
      <c r="JO83">
        <f>IFERROR(__xludf.DUMMYFUNCTION("""COMPUTED_VALUE"""),0.0)</f>
        <v>0</v>
      </c>
      <c r="JP83">
        <f>IFERROR(__xludf.DUMMYFUNCTION("""COMPUTED_VALUE"""),0.0)</f>
        <v>0</v>
      </c>
      <c r="JQ83">
        <f>IFERROR(__xludf.DUMMYFUNCTION("""COMPUTED_VALUE"""),0.0)</f>
        <v>0</v>
      </c>
      <c r="JR83">
        <f>IFERROR(__xludf.DUMMYFUNCTION("""COMPUTED_VALUE"""),0.0)</f>
        <v>0</v>
      </c>
      <c r="JS83" t="str">
        <f>IFERROR(__xludf.DUMMYFUNCTION("""COMPUTED_VALUE"""),"x")</f>
        <v>x</v>
      </c>
      <c r="JT83">
        <f>IFERROR(__xludf.DUMMYFUNCTION("""COMPUTED_VALUE"""),0.0)</f>
        <v>0</v>
      </c>
      <c r="JU83">
        <f>IFERROR(__xludf.DUMMYFUNCTION("""COMPUTED_VALUE"""),0.0)</f>
        <v>0</v>
      </c>
      <c r="JV83">
        <f>IFERROR(__xludf.DUMMYFUNCTION("""COMPUTED_VALUE"""),0.0)</f>
        <v>0</v>
      </c>
      <c r="JW83">
        <f>IFERROR(__xludf.DUMMYFUNCTION("""COMPUTED_VALUE"""),0.0)</f>
        <v>0</v>
      </c>
      <c r="JX83">
        <f>IFERROR(__xludf.DUMMYFUNCTION("""COMPUTED_VALUE"""),0.0)</f>
        <v>0</v>
      </c>
      <c r="JY83">
        <f>IFERROR(__xludf.DUMMYFUNCTION("""COMPUTED_VALUE"""),0.0)</f>
        <v>0</v>
      </c>
      <c r="JZ83">
        <f>IFERROR(__xludf.DUMMYFUNCTION("""COMPUTED_VALUE"""),0.0)</f>
        <v>0</v>
      </c>
      <c r="KA83">
        <f>IFERROR(__xludf.DUMMYFUNCTION("""COMPUTED_VALUE"""),0.0)</f>
        <v>0</v>
      </c>
      <c r="KB83">
        <f>IFERROR(__xludf.DUMMYFUNCTION("""COMPUTED_VALUE"""),0.0)</f>
        <v>0</v>
      </c>
      <c r="KC83">
        <f>IFERROR(__xludf.DUMMYFUNCTION("""COMPUTED_VALUE"""),0.0)</f>
        <v>0</v>
      </c>
      <c r="KD83">
        <f>IFERROR(__xludf.DUMMYFUNCTION("""COMPUTED_VALUE"""),0.0)</f>
        <v>0</v>
      </c>
      <c r="KE83">
        <f>IFERROR(__xludf.DUMMYFUNCTION("""COMPUTED_VALUE"""),0.0)</f>
        <v>0</v>
      </c>
      <c r="KF83">
        <f>IFERROR(__xludf.DUMMYFUNCTION("""COMPUTED_VALUE"""),0.0)</f>
        <v>0</v>
      </c>
      <c r="KG83">
        <f>IFERROR(__xludf.DUMMYFUNCTION("""COMPUTED_VALUE"""),0.0)</f>
        <v>0</v>
      </c>
      <c r="KH83">
        <f>IFERROR(__xludf.DUMMYFUNCTION("""COMPUTED_VALUE"""),0.0)</f>
        <v>0</v>
      </c>
      <c r="KI83">
        <f>IFERROR(__xludf.DUMMYFUNCTION("""COMPUTED_VALUE"""),0.0)</f>
        <v>0</v>
      </c>
      <c r="KJ83">
        <f>IFERROR(__xludf.DUMMYFUNCTION("""COMPUTED_VALUE"""),0.0)</f>
        <v>0</v>
      </c>
      <c r="KK83">
        <f>IFERROR(__xludf.DUMMYFUNCTION("""COMPUTED_VALUE"""),0.0)</f>
        <v>0</v>
      </c>
      <c r="KL83">
        <f>IFERROR(__xludf.DUMMYFUNCTION("""COMPUTED_VALUE"""),0.0)</f>
        <v>0</v>
      </c>
      <c r="KM83">
        <f>IFERROR(__xludf.DUMMYFUNCTION("""COMPUTED_VALUE"""),0.0)</f>
        <v>0</v>
      </c>
      <c r="KN83">
        <f>IFERROR(__xludf.DUMMYFUNCTION("""COMPUTED_VALUE"""),0.0)</f>
        <v>0</v>
      </c>
      <c r="KO83">
        <f>IFERROR(__xludf.DUMMYFUNCTION("""COMPUTED_VALUE"""),0.0)</f>
        <v>0</v>
      </c>
      <c r="KP83">
        <f>IFERROR(__xludf.DUMMYFUNCTION("""COMPUTED_VALUE"""),0.0)</f>
        <v>0</v>
      </c>
      <c r="KQ83">
        <f>IFERROR(__xludf.DUMMYFUNCTION("""COMPUTED_VALUE"""),0.0)</f>
        <v>0</v>
      </c>
      <c r="KR83">
        <f>IFERROR(__xludf.DUMMYFUNCTION("""COMPUTED_VALUE"""),0.0)</f>
        <v>0</v>
      </c>
      <c r="KS83">
        <f>IFERROR(__xludf.DUMMYFUNCTION("""COMPUTED_VALUE"""),0.0)</f>
        <v>0</v>
      </c>
      <c r="KT83">
        <f>IFERROR(__xludf.DUMMYFUNCTION("""COMPUTED_VALUE"""),0.0)</f>
        <v>0</v>
      </c>
      <c r="KU83">
        <f>IFERROR(__xludf.DUMMYFUNCTION("""COMPUTED_VALUE"""),0.0)</f>
        <v>0</v>
      </c>
      <c r="KV83">
        <f>IFERROR(__xludf.DUMMYFUNCTION("""COMPUTED_VALUE"""),0.0)</f>
        <v>0</v>
      </c>
      <c r="KW83">
        <f>IFERROR(__xludf.DUMMYFUNCTION("""COMPUTED_VALUE"""),0.0)</f>
        <v>0</v>
      </c>
      <c r="KX83">
        <f>IFERROR(__xludf.DUMMYFUNCTION("""COMPUTED_VALUE"""),0.0)</f>
        <v>0</v>
      </c>
      <c r="KY83">
        <f>IFERROR(__xludf.DUMMYFUNCTION("""COMPUTED_VALUE"""),0.0)</f>
        <v>0</v>
      </c>
      <c r="KZ83" t="str">
        <f>IFERROR(__xludf.DUMMYFUNCTION("""COMPUTED_VALUE"""),"x")</f>
        <v>x</v>
      </c>
      <c r="LA83">
        <f>IFERROR(__xludf.DUMMYFUNCTION("""COMPUTED_VALUE"""),0.0)</f>
        <v>0</v>
      </c>
      <c r="LB83">
        <f>IFERROR(__xludf.DUMMYFUNCTION("""COMPUTED_VALUE"""),0.0)</f>
        <v>0</v>
      </c>
      <c r="LC83">
        <f>IFERROR(__xludf.DUMMYFUNCTION("""COMPUTED_VALUE"""),0.0)</f>
        <v>0</v>
      </c>
      <c r="LD83">
        <f>IFERROR(__xludf.DUMMYFUNCTION("""COMPUTED_VALUE"""),0.0)</f>
        <v>0</v>
      </c>
      <c r="LE83">
        <f>IFERROR(__xludf.DUMMYFUNCTION("""COMPUTED_VALUE"""),0.0)</f>
        <v>0</v>
      </c>
      <c r="LF83">
        <f>IFERROR(__xludf.DUMMYFUNCTION("""COMPUTED_VALUE"""),0.0)</f>
        <v>0</v>
      </c>
      <c r="LG83">
        <f>IFERROR(__xludf.DUMMYFUNCTION("""COMPUTED_VALUE"""),0.0)</f>
        <v>0</v>
      </c>
      <c r="LH83">
        <f>IFERROR(__xludf.DUMMYFUNCTION("""COMPUTED_VALUE"""),0.0)</f>
        <v>0</v>
      </c>
      <c r="LI83">
        <f>IFERROR(__xludf.DUMMYFUNCTION("""COMPUTED_VALUE"""),0.0)</f>
        <v>0</v>
      </c>
      <c r="LJ83">
        <f>IFERROR(__xludf.DUMMYFUNCTION("""COMPUTED_VALUE"""),0.0)</f>
        <v>0</v>
      </c>
      <c r="LK83">
        <f>IFERROR(__xludf.DUMMYFUNCTION("""COMPUTED_VALUE"""),0.0)</f>
        <v>0</v>
      </c>
      <c r="LL83">
        <f>IFERROR(__xludf.DUMMYFUNCTION("""COMPUTED_VALUE"""),0.0)</f>
        <v>0</v>
      </c>
      <c r="LM83">
        <f>IFERROR(__xludf.DUMMYFUNCTION("""COMPUTED_VALUE"""),0.0)</f>
        <v>0</v>
      </c>
      <c r="LN83">
        <f>IFERROR(__xludf.DUMMYFUNCTION("""COMPUTED_VALUE"""),0.0)</f>
        <v>0</v>
      </c>
      <c r="LO83">
        <f>IFERROR(__xludf.DUMMYFUNCTION("""COMPUTED_VALUE"""),0.0)</f>
        <v>0</v>
      </c>
      <c r="LP83">
        <f>IFERROR(__xludf.DUMMYFUNCTION("""COMPUTED_VALUE"""),0.0)</f>
        <v>0</v>
      </c>
      <c r="LQ83" t="str">
        <f>IFERROR(__xludf.DUMMYFUNCTION("""COMPUTED_VALUE"""),"x")</f>
        <v>x</v>
      </c>
      <c r="LR83">
        <f>IFERROR(__xludf.DUMMYFUNCTION("""COMPUTED_VALUE"""),0.0)</f>
        <v>0</v>
      </c>
      <c r="LS83">
        <f>IFERROR(__xludf.DUMMYFUNCTION("""COMPUTED_VALUE"""),0.0)</f>
        <v>0</v>
      </c>
      <c r="LT83">
        <f>IFERROR(__xludf.DUMMYFUNCTION("""COMPUTED_VALUE"""),0.0)</f>
        <v>0</v>
      </c>
      <c r="LU83">
        <f>IFERROR(__xludf.DUMMYFUNCTION("""COMPUTED_VALUE"""),0.0)</f>
        <v>0</v>
      </c>
      <c r="LV83">
        <f>IFERROR(__xludf.DUMMYFUNCTION("""COMPUTED_VALUE"""),0.0)</f>
        <v>0</v>
      </c>
      <c r="LW83">
        <f>IFERROR(__xludf.DUMMYFUNCTION("""COMPUTED_VALUE"""),0.0)</f>
        <v>0</v>
      </c>
      <c r="LX83">
        <f>IFERROR(__xludf.DUMMYFUNCTION("""COMPUTED_VALUE"""),0.0)</f>
        <v>0</v>
      </c>
      <c r="LY83">
        <f>IFERROR(__xludf.DUMMYFUNCTION("""COMPUTED_VALUE"""),0.0)</f>
        <v>0</v>
      </c>
      <c r="LZ83">
        <f>IFERROR(__xludf.DUMMYFUNCTION("""COMPUTED_VALUE"""),0.0)</f>
        <v>0</v>
      </c>
      <c r="MA83">
        <f>IFERROR(__xludf.DUMMYFUNCTION("""COMPUTED_VALUE"""),0.0)</f>
        <v>0</v>
      </c>
      <c r="MB83">
        <f>IFERROR(__xludf.DUMMYFUNCTION("""COMPUTED_VALUE"""),0.0)</f>
        <v>0</v>
      </c>
      <c r="MC83">
        <f>IFERROR(__xludf.DUMMYFUNCTION("""COMPUTED_VALUE"""),0.0)</f>
        <v>0</v>
      </c>
      <c r="MD83">
        <f>IFERROR(__xludf.DUMMYFUNCTION("""COMPUTED_VALUE"""),0.0)</f>
        <v>0</v>
      </c>
      <c r="ME83">
        <f>IFERROR(__xludf.DUMMYFUNCTION("""COMPUTED_VALUE"""),0.0)</f>
        <v>0</v>
      </c>
      <c r="MF83">
        <f>IFERROR(__xludf.DUMMYFUNCTION("""COMPUTED_VALUE"""),0.0)</f>
        <v>0</v>
      </c>
      <c r="MG83">
        <f>IFERROR(__xludf.DUMMYFUNCTION("""COMPUTED_VALUE"""),0.0)</f>
        <v>0</v>
      </c>
      <c r="MH83">
        <f>IFERROR(__xludf.DUMMYFUNCTION("""COMPUTED_VALUE"""),0.0)</f>
        <v>0</v>
      </c>
      <c r="MI83">
        <f>IFERROR(__xludf.DUMMYFUNCTION("""COMPUTED_VALUE"""),0.0)</f>
        <v>0</v>
      </c>
      <c r="MJ83">
        <f>IFERROR(__xludf.DUMMYFUNCTION("""COMPUTED_VALUE"""),0.0)</f>
        <v>0</v>
      </c>
      <c r="MK83">
        <f>IFERROR(__xludf.DUMMYFUNCTION("""COMPUTED_VALUE"""),0.0)</f>
        <v>0</v>
      </c>
      <c r="ML83">
        <f>IFERROR(__xludf.DUMMYFUNCTION("""COMPUTED_VALUE"""),0.0)</f>
        <v>0</v>
      </c>
      <c r="MM83">
        <f>IFERROR(__xludf.DUMMYFUNCTION("""COMPUTED_VALUE"""),0.0)</f>
        <v>0</v>
      </c>
      <c r="MN83">
        <f>IFERROR(__xludf.DUMMYFUNCTION("""COMPUTED_VALUE"""),0.0)</f>
        <v>0</v>
      </c>
      <c r="MO83">
        <f>IFERROR(__xludf.DUMMYFUNCTION("""COMPUTED_VALUE"""),0.0)</f>
        <v>0</v>
      </c>
      <c r="MP83">
        <f>IFERROR(__xludf.DUMMYFUNCTION("""COMPUTED_VALUE"""),0.0)</f>
        <v>0</v>
      </c>
      <c r="MQ83">
        <f>IFERROR(__xludf.DUMMYFUNCTION("""COMPUTED_VALUE"""),0.0)</f>
        <v>0</v>
      </c>
      <c r="MR83">
        <f>IFERROR(__xludf.DUMMYFUNCTION("""COMPUTED_VALUE"""),0.0)</f>
        <v>0</v>
      </c>
      <c r="MS83">
        <f>IFERROR(__xludf.DUMMYFUNCTION("""COMPUTED_VALUE"""),0.0)</f>
        <v>0</v>
      </c>
      <c r="MT83" t="str">
        <f>IFERROR(__xludf.DUMMYFUNCTION("""COMPUTED_VALUE"""),"x")</f>
        <v>x</v>
      </c>
      <c r="MU83">
        <f>IFERROR(__xludf.DUMMYFUNCTION("""COMPUTED_VALUE"""),0.0)</f>
        <v>0</v>
      </c>
      <c r="MV83">
        <f>IFERROR(__xludf.DUMMYFUNCTION("""COMPUTED_VALUE"""),0.0)</f>
        <v>0</v>
      </c>
      <c r="MW83">
        <f>IFERROR(__xludf.DUMMYFUNCTION("""COMPUTED_VALUE"""),0.0)</f>
        <v>0</v>
      </c>
      <c r="MX83">
        <f>IFERROR(__xludf.DUMMYFUNCTION("""COMPUTED_VALUE"""),0.0)</f>
        <v>0</v>
      </c>
      <c r="MY83">
        <f>IFERROR(__xludf.DUMMYFUNCTION("""COMPUTED_VALUE"""),0.0)</f>
        <v>0</v>
      </c>
      <c r="MZ83">
        <f>IFERROR(__xludf.DUMMYFUNCTION("""COMPUTED_VALUE"""),0.0)</f>
        <v>0</v>
      </c>
      <c r="NA83">
        <f>IFERROR(__xludf.DUMMYFUNCTION("""COMPUTED_VALUE"""),0.0)</f>
        <v>0</v>
      </c>
      <c r="NB83">
        <f>IFERROR(__xludf.DUMMYFUNCTION("""COMPUTED_VALUE"""),0.0)</f>
        <v>0</v>
      </c>
      <c r="NC83">
        <f>IFERROR(__xludf.DUMMYFUNCTION("""COMPUTED_VALUE"""),0.0)</f>
        <v>0</v>
      </c>
      <c r="ND83">
        <f>IFERROR(__xludf.DUMMYFUNCTION("""COMPUTED_VALUE"""),0.0)</f>
        <v>0</v>
      </c>
      <c r="NE83">
        <f>IFERROR(__xludf.DUMMYFUNCTION("""COMPUTED_VALUE"""),0.0)</f>
        <v>0</v>
      </c>
      <c r="NF83">
        <f>IFERROR(__xludf.DUMMYFUNCTION("""COMPUTED_VALUE"""),0.0)</f>
        <v>0</v>
      </c>
      <c r="NG83">
        <f>IFERROR(__xludf.DUMMYFUNCTION("""COMPUTED_VALUE"""),0.0)</f>
        <v>0</v>
      </c>
      <c r="NH83">
        <f>IFERROR(__xludf.DUMMYFUNCTION("""COMPUTED_VALUE"""),0.0)</f>
        <v>0</v>
      </c>
      <c r="NI83">
        <f>IFERROR(__xludf.DUMMYFUNCTION("""COMPUTED_VALUE"""),0.0)</f>
        <v>0</v>
      </c>
      <c r="NJ83">
        <f>IFERROR(__xludf.DUMMYFUNCTION("""COMPUTED_VALUE"""),0.0)</f>
        <v>0</v>
      </c>
      <c r="NK83">
        <f>IFERROR(__xludf.DUMMYFUNCTION("""COMPUTED_VALUE"""),0.0)</f>
        <v>0</v>
      </c>
      <c r="NL83">
        <f>IFERROR(__xludf.DUMMYFUNCTION("""COMPUTED_VALUE"""),0.0)</f>
        <v>0</v>
      </c>
      <c r="NM83">
        <f>IFERROR(__xludf.DUMMYFUNCTION("""COMPUTED_VALUE"""),0.0)</f>
        <v>0</v>
      </c>
      <c r="NN83">
        <f>IFERROR(__xludf.DUMMYFUNCTION("""COMPUTED_VALUE"""),0.0)</f>
        <v>0</v>
      </c>
      <c r="NO83">
        <f>IFERROR(__xludf.DUMMYFUNCTION("""COMPUTED_VALUE"""),0.0)</f>
        <v>0</v>
      </c>
      <c r="NP83">
        <f>IFERROR(__xludf.DUMMYFUNCTION("""COMPUTED_VALUE"""),0.0)</f>
        <v>0</v>
      </c>
      <c r="NQ83">
        <f>IFERROR(__xludf.DUMMYFUNCTION("""COMPUTED_VALUE"""),0.0)</f>
        <v>0</v>
      </c>
      <c r="NR83">
        <f>IFERROR(__xludf.DUMMYFUNCTION("""COMPUTED_VALUE"""),0.0)</f>
        <v>0</v>
      </c>
    </row>
    <row r="84" ht="15.75" customHeight="1">
      <c r="A84">
        <f>IFERROR(__xludf.DUMMYFUNCTION("""COMPUTED_VALUE"""),83.0)</f>
        <v>83</v>
      </c>
      <c r="B84" t="str">
        <f>IFERROR(__xludf.DUMMYFUNCTION("""COMPUTED_VALUE"""),"FilipT")</f>
        <v>FilipT</v>
      </c>
      <c r="C84" t="str">
        <f>IFERROR(__xludf.DUMMYFUNCTION("""COMPUTED_VALUE"""),"Filip")</f>
        <v>Filip</v>
      </c>
      <c r="D84" t="str">
        <f>IFERROR(__xludf.DUMMYFUNCTION("""COMPUTED_VALUE"""),"Tot")</f>
        <v>Tot</v>
      </c>
      <c r="E84">
        <f>IFERROR(__xludf.DUMMYFUNCTION("""COMPUTED_VALUE"""),94.0)</f>
        <v>94</v>
      </c>
      <c r="F84" t="str">
        <f>IFERROR(__xludf.DUMMYFUNCTION("""COMPUTED_VALUE"""),"ODOBREN")</f>
        <v>ODOBREN</v>
      </c>
      <c r="G84" t="str">
        <f>IFERROR(__xludf.DUMMYFUNCTION("""COMPUTED_VALUE"""),"Sombor")</f>
        <v>Sombor</v>
      </c>
      <c r="H84" t="str">
        <f>IFERROR(__xludf.DUMMYFUNCTION("""COMPUTED_VALUE"""),"Gimnazija Veljko Petrović")</f>
        <v>Gimnazija Veljko Petrović</v>
      </c>
      <c r="I84" t="str">
        <f>IFERROR(__xludf.DUMMYFUNCTION("""COMPUTED_VALUE"""),"II")</f>
        <v>II</v>
      </c>
      <c r="J84" t="str">
        <f>IFERROR(__xludf.DUMMYFUNCTION("""COMPUTED_VALUE"""),"A")</f>
        <v>A</v>
      </c>
      <c r="K84" t="str">
        <f>IFERROR(__xludf.DUMMYFUNCTION("""COMPUTED_VALUE"""),"Duško Obradović")</f>
        <v>Duško Obradović</v>
      </c>
      <c r="L84" t="str">
        <f>IFERROR(__xludf.DUMMYFUNCTION("""COMPUTED_VALUE"""),"x")</f>
        <v>x</v>
      </c>
      <c r="M84" t="str">
        <f>IFERROR(__xludf.DUMMYFUNCTION("""COMPUTED_VALUE"""),"-")</f>
        <v>-</v>
      </c>
      <c r="N84" t="str">
        <f>IFERROR(__xludf.DUMMYFUNCTION("""COMPUTED_VALUE"""),"-")</f>
        <v>-</v>
      </c>
      <c r="O84" t="str">
        <f>IFERROR(__xludf.DUMMYFUNCTION("""COMPUTED_VALUE"""),"-")</f>
        <v>-</v>
      </c>
      <c r="P84">
        <f>IFERROR(__xludf.DUMMYFUNCTION("""COMPUTED_VALUE"""),50.0)</f>
        <v>50</v>
      </c>
      <c r="Q84">
        <f>IFERROR(__xludf.DUMMYFUNCTION("""COMPUTED_VALUE"""),0.0)</f>
        <v>0</v>
      </c>
      <c r="R84">
        <f>IFERROR(__xludf.DUMMYFUNCTION("""COMPUTED_VALUE"""),44.0)</f>
        <v>44</v>
      </c>
      <c r="S84" t="str">
        <f>IFERROR(__xludf.DUMMYFUNCTION("""COMPUTED_VALUE"""),"x")</f>
        <v>x</v>
      </c>
      <c r="T84" t="str">
        <f>IFERROR(__xludf.DUMMYFUNCTION("""COMPUTED_VALUE"""),"x")</f>
        <v>x</v>
      </c>
      <c r="U84" t="str">
        <f>IFERROR(__xludf.DUMMYFUNCTION("""COMPUTED_VALUE"""),"-")</f>
        <v>-</v>
      </c>
      <c r="V84" t="str">
        <f>IFERROR(__xludf.DUMMYFUNCTION("""COMPUTED_VALUE"""),"-")</f>
        <v>-</v>
      </c>
      <c r="W84" t="str">
        <f>IFERROR(__xludf.DUMMYFUNCTION("""COMPUTED_VALUE"""),"-")</f>
        <v>-</v>
      </c>
      <c r="X84" t="str">
        <f>IFERROR(__xludf.DUMMYFUNCTION("""COMPUTED_VALUE"""),"-")</f>
        <v>-</v>
      </c>
      <c r="Y84" t="str">
        <f>IFERROR(__xludf.DUMMYFUNCTION("""COMPUTED_VALUE"""),"-")</f>
        <v>-</v>
      </c>
      <c r="Z84" t="str">
        <f>IFERROR(__xludf.DUMMYFUNCTION("""COMPUTED_VALUE"""),"-")</f>
        <v>-</v>
      </c>
      <c r="AA84" t="str">
        <f>IFERROR(__xludf.DUMMYFUNCTION("""COMPUTED_VALUE"""),"-")</f>
        <v>-</v>
      </c>
      <c r="AB84" t="str">
        <f>IFERROR(__xludf.DUMMYFUNCTION("""COMPUTED_VALUE"""),"-")</f>
        <v>-</v>
      </c>
      <c r="AC84" t="str">
        <f>IFERROR(__xludf.DUMMYFUNCTION("""COMPUTED_VALUE"""),"-")</f>
        <v>-</v>
      </c>
      <c r="AD84" t="str">
        <f>IFERROR(__xludf.DUMMYFUNCTION("""COMPUTED_VALUE"""),"-")</f>
        <v>-</v>
      </c>
      <c r="AE84" t="str">
        <f>IFERROR(__xludf.DUMMYFUNCTION("""COMPUTED_VALUE"""),"-")</f>
        <v>-</v>
      </c>
      <c r="AF84" t="str">
        <f>IFERROR(__xludf.DUMMYFUNCTION("""COMPUTED_VALUE"""),"-")</f>
        <v>-</v>
      </c>
      <c r="AG84" t="str">
        <f>IFERROR(__xludf.DUMMYFUNCTION("""COMPUTED_VALUE"""),"-")</f>
        <v>-</v>
      </c>
      <c r="AH84" t="str">
        <f>IFERROR(__xludf.DUMMYFUNCTION("""COMPUTED_VALUE"""),"-")</f>
        <v>-</v>
      </c>
      <c r="AI84" t="str">
        <f>IFERROR(__xludf.DUMMYFUNCTION("""COMPUTED_VALUE"""),"-")</f>
        <v>-</v>
      </c>
      <c r="AJ84" t="str">
        <f>IFERROR(__xludf.DUMMYFUNCTION("""COMPUTED_VALUE"""),"-")</f>
        <v>-</v>
      </c>
      <c r="AK84" t="str">
        <f>IFERROR(__xludf.DUMMYFUNCTION("""COMPUTED_VALUE"""),"-")</f>
        <v>-</v>
      </c>
      <c r="AL84" t="str">
        <f>IFERROR(__xludf.DUMMYFUNCTION("""COMPUTED_VALUE"""),"-")</f>
        <v>-</v>
      </c>
      <c r="AM84" t="str">
        <f>IFERROR(__xludf.DUMMYFUNCTION("""COMPUTED_VALUE"""),"-")</f>
        <v>-</v>
      </c>
      <c r="AN84" t="str">
        <f>IFERROR(__xludf.DUMMYFUNCTION("""COMPUTED_VALUE"""),"-")</f>
        <v>-</v>
      </c>
      <c r="AO84" t="str">
        <f>IFERROR(__xludf.DUMMYFUNCTION("""COMPUTED_VALUE"""),"-")</f>
        <v>-</v>
      </c>
      <c r="AP84" t="str">
        <f>IFERROR(__xludf.DUMMYFUNCTION("""COMPUTED_VALUE"""),"-")</f>
        <v>-</v>
      </c>
      <c r="AQ84" t="str">
        <f>IFERROR(__xludf.DUMMYFUNCTION("""COMPUTED_VALUE"""),"-")</f>
        <v>-</v>
      </c>
      <c r="AR84" t="str">
        <f>IFERROR(__xludf.DUMMYFUNCTION("""COMPUTED_VALUE"""),"-")</f>
        <v>-</v>
      </c>
      <c r="AS84" t="str">
        <f>IFERROR(__xludf.DUMMYFUNCTION("""COMPUTED_VALUE"""),"-")</f>
        <v>-</v>
      </c>
      <c r="AT84" t="str">
        <f>IFERROR(__xludf.DUMMYFUNCTION("""COMPUTED_VALUE"""),"-")</f>
        <v>-</v>
      </c>
      <c r="AU84" t="str">
        <f>IFERROR(__xludf.DUMMYFUNCTION("""COMPUTED_VALUE"""),"-")</f>
        <v>-</v>
      </c>
      <c r="AV84" t="str">
        <f>IFERROR(__xludf.DUMMYFUNCTION("""COMPUTED_VALUE"""),"-")</f>
        <v>-</v>
      </c>
      <c r="AW84" t="str">
        <f>IFERROR(__xludf.DUMMYFUNCTION("""COMPUTED_VALUE"""),"-")</f>
        <v>-</v>
      </c>
      <c r="AX84" t="str">
        <f>IFERROR(__xludf.DUMMYFUNCTION("""COMPUTED_VALUE"""),"-")</f>
        <v>-</v>
      </c>
      <c r="AY84" t="str">
        <f>IFERROR(__xludf.DUMMYFUNCTION("""COMPUTED_VALUE"""),"-")</f>
        <v>-</v>
      </c>
      <c r="AZ84" t="str">
        <f>IFERROR(__xludf.DUMMYFUNCTION("""COMPUTED_VALUE"""),"-")</f>
        <v>-</v>
      </c>
      <c r="BA84" t="str">
        <f>IFERROR(__xludf.DUMMYFUNCTION("""COMPUTED_VALUE"""),"-")</f>
        <v>-</v>
      </c>
      <c r="BB84" t="str">
        <f>IFERROR(__xludf.DUMMYFUNCTION("""COMPUTED_VALUE"""),"-")</f>
        <v>-</v>
      </c>
      <c r="BC84" t="str">
        <f>IFERROR(__xludf.DUMMYFUNCTION("""COMPUTED_VALUE"""),"-")</f>
        <v>-</v>
      </c>
      <c r="BD84" t="str">
        <f>IFERROR(__xludf.DUMMYFUNCTION("""COMPUTED_VALUE"""),"-")</f>
        <v>-</v>
      </c>
      <c r="BE84" t="str">
        <f>IFERROR(__xludf.DUMMYFUNCTION("""COMPUTED_VALUE"""),"-")</f>
        <v>-</v>
      </c>
      <c r="BF84" t="str">
        <f>IFERROR(__xludf.DUMMYFUNCTION("""COMPUTED_VALUE"""),"-")</f>
        <v>-</v>
      </c>
      <c r="BG84" t="str">
        <f>IFERROR(__xludf.DUMMYFUNCTION("""COMPUTED_VALUE"""),"-")</f>
        <v>-</v>
      </c>
      <c r="BH84" t="str">
        <f>IFERROR(__xludf.DUMMYFUNCTION("""COMPUTED_VALUE"""),"-")</f>
        <v>-</v>
      </c>
      <c r="BI84" t="str">
        <f>IFERROR(__xludf.DUMMYFUNCTION("""COMPUTED_VALUE"""),"-")</f>
        <v>-</v>
      </c>
      <c r="BJ84" t="str">
        <f>IFERROR(__xludf.DUMMYFUNCTION("""COMPUTED_VALUE"""),"-")</f>
        <v>-</v>
      </c>
      <c r="BK84" t="str">
        <f>IFERROR(__xludf.DUMMYFUNCTION("""COMPUTED_VALUE"""),"x")</f>
        <v>x</v>
      </c>
      <c r="BL84" t="str">
        <f>IFERROR(__xludf.DUMMYFUNCTION("""COMPUTED_VALUE"""),"-")</f>
        <v>-</v>
      </c>
      <c r="BM84" t="str">
        <f>IFERROR(__xludf.DUMMYFUNCTION("""COMPUTED_VALUE"""),"-")</f>
        <v>-</v>
      </c>
      <c r="BN84" t="str">
        <f>IFERROR(__xludf.DUMMYFUNCTION("""COMPUTED_VALUE"""),"-")</f>
        <v>-</v>
      </c>
      <c r="BO84" t="str">
        <f>IFERROR(__xludf.DUMMYFUNCTION("""COMPUTED_VALUE"""),"-")</f>
        <v>-</v>
      </c>
      <c r="BP84" t="str">
        <f>IFERROR(__xludf.DUMMYFUNCTION("""COMPUTED_VALUE"""),"-")</f>
        <v>-</v>
      </c>
      <c r="BQ84" t="str">
        <f>IFERROR(__xludf.DUMMYFUNCTION("""COMPUTED_VALUE"""),"-")</f>
        <v>-</v>
      </c>
      <c r="BR84" t="str">
        <f>IFERROR(__xludf.DUMMYFUNCTION("""COMPUTED_VALUE"""),"-")</f>
        <v>-</v>
      </c>
      <c r="BS84" t="str">
        <f>IFERROR(__xludf.DUMMYFUNCTION("""COMPUTED_VALUE"""),"-")</f>
        <v>-</v>
      </c>
      <c r="BT84" t="str">
        <f>IFERROR(__xludf.DUMMYFUNCTION("""COMPUTED_VALUE"""),"-")</f>
        <v>-</v>
      </c>
      <c r="BU84" t="str">
        <f>IFERROR(__xludf.DUMMYFUNCTION("""COMPUTED_VALUE"""),"-")</f>
        <v>-</v>
      </c>
      <c r="BV84" t="str">
        <f>IFERROR(__xludf.DUMMYFUNCTION("""COMPUTED_VALUE"""),"-")</f>
        <v>-</v>
      </c>
      <c r="BW84" t="str">
        <f>IFERROR(__xludf.DUMMYFUNCTION("""COMPUTED_VALUE"""),"-")</f>
        <v>-</v>
      </c>
      <c r="BX84" t="str">
        <f>IFERROR(__xludf.DUMMYFUNCTION("""COMPUTED_VALUE"""),"-")</f>
        <v>-</v>
      </c>
      <c r="BY84" t="str">
        <f>IFERROR(__xludf.DUMMYFUNCTION("""COMPUTED_VALUE"""),"-")</f>
        <v>-</v>
      </c>
      <c r="BZ84" t="str">
        <f>IFERROR(__xludf.DUMMYFUNCTION("""COMPUTED_VALUE"""),"-")</f>
        <v>-</v>
      </c>
      <c r="CA84" t="str">
        <f>IFERROR(__xludf.DUMMYFUNCTION("""COMPUTED_VALUE"""),"-")</f>
        <v>-</v>
      </c>
      <c r="CB84" t="str">
        <f>IFERROR(__xludf.DUMMYFUNCTION("""COMPUTED_VALUE"""),"-")</f>
        <v>-</v>
      </c>
      <c r="CC84" t="str">
        <f>IFERROR(__xludf.DUMMYFUNCTION("""COMPUTED_VALUE"""),"-")</f>
        <v>-</v>
      </c>
      <c r="CD84" t="str">
        <f>IFERROR(__xludf.DUMMYFUNCTION("""COMPUTED_VALUE"""),"-")</f>
        <v>-</v>
      </c>
      <c r="CE84" t="str">
        <f>IFERROR(__xludf.DUMMYFUNCTION("""COMPUTED_VALUE"""),"-")</f>
        <v>-</v>
      </c>
      <c r="CF84" t="str">
        <f>IFERROR(__xludf.DUMMYFUNCTION("""COMPUTED_VALUE"""),"-")</f>
        <v>-</v>
      </c>
      <c r="CG84" t="str">
        <f>IFERROR(__xludf.DUMMYFUNCTION("""COMPUTED_VALUE"""),"-")</f>
        <v>-</v>
      </c>
      <c r="CH84" t="str">
        <f>IFERROR(__xludf.DUMMYFUNCTION("""COMPUTED_VALUE"""),"-")</f>
        <v>-</v>
      </c>
      <c r="CI84" t="str">
        <f>IFERROR(__xludf.DUMMYFUNCTION("""COMPUTED_VALUE"""),"-")</f>
        <v>-</v>
      </c>
      <c r="CJ84" t="str">
        <f>IFERROR(__xludf.DUMMYFUNCTION("""COMPUTED_VALUE"""),"-")</f>
        <v>-</v>
      </c>
      <c r="CK84" t="str">
        <f>IFERROR(__xludf.DUMMYFUNCTION("""COMPUTED_VALUE"""),"-")</f>
        <v>-</v>
      </c>
      <c r="CL84" t="str">
        <f>IFERROR(__xludf.DUMMYFUNCTION("""COMPUTED_VALUE"""),"-")</f>
        <v>-</v>
      </c>
      <c r="CM84" t="str">
        <f>IFERROR(__xludf.DUMMYFUNCTION("""COMPUTED_VALUE"""),"-")</f>
        <v>-</v>
      </c>
      <c r="CN84" t="str">
        <f>IFERROR(__xludf.DUMMYFUNCTION("""COMPUTED_VALUE"""),"-")</f>
        <v>-</v>
      </c>
      <c r="CO84" t="str">
        <f>IFERROR(__xludf.DUMMYFUNCTION("""COMPUTED_VALUE"""),"-")</f>
        <v>-</v>
      </c>
      <c r="CP84" t="str">
        <f>IFERROR(__xludf.DUMMYFUNCTION("""COMPUTED_VALUE"""),"-")</f>
        <v>-</v>
      </c>
      <c r="CQ84" t="str">
        <f>IFERROR(__xludf.DUMMYFUNCTION("""COMPUTED_VALUE"""),"-")</f>
        <v>-</v>
      </c>
      <c r="CR84" t="str">
        <f>IFERROR(__xludf.DUMMYFUNCTION("""COMPUTED_VALUE"""),"-")</f>
        <v>-</v>
      </c>
      <c r="CS84" t="str">
        <f>IFERROR(__xludf.DUMMYFUNCTION("""COMPUTED_VALUE"""),"x")</f>
        <v>x</v>
      </c>
      <c r="CT84" t="str">
        <f>IFERROR(__xludf.DUMMYFUNCTION("""COMPUTED_VALUE"""),"-")</f>
        <v>-</v>
      </c>
      <c r="CU84" t="str">
        <f>IFERROR(__xludf.DUMMYFUNCTION("""COMPUTED_VALUE"""),"-")</f>
        <v>-</v>
      </c>
      <c r="CV84" t="str">
        <f>IFERROR(__xludf.DUMMYFUNCTION("""COMPUTED_VALUE"""),"-")</f>
        <v>-</v>
      </c>
      <c r="CW84" t="str">
        <f>IFERROR(__xludf.DUMMYFUNCTION("""COMPUTED_VALUE"""),"-")</f>
        <v>-</v>
      </c>
      <c r="CX84" t="str">
        <f>IFERROR(__xludf.DUMMYFUNCTION("""COMPUTED_VALUE"""),"-")</f>
        <v>-</v>
      </c>
      <c r="CY84" t="str">
        <f>IFERROR(__xludf.DUMMYFUNCTION("""COMPUTED_VALUE"""),"-")</f>
        <v>-</v>
      </c>
      <c r="CZ84" t="str">
        <f>IFERROR(__xludf.DUMMYFUNCTION("""COMPUTED_VALUE"""),"-")</f>
        <v>-</v>
      </c>
      <c r="DA84" t="str">
        <f>IFERROR(__xludf.DUMMYFUNCTION("""COMPUTED_VALUE"""),"-")</f>
        <v>-</v>
      </c>
      <c r="DB84" t="str">
        <f>IFERROR(__xludf.DUMMYFUNCTION("""COMPUTED_VALUE"""),"-")</f>
        <v>-</v>
      </c>
      <c r="DC84" t="str">
        <f>IFERROR(__xludf.DUMMYFUNCTION("""COMPUTED_VALUE"""),"-")</f>
        <v>-</v>
      </c>
      <c r="DD84" t="str">
        <f>IFERROR(__xludf.DUMMYFUNCTION("""COMPUTED_VALUE"""),"-")</f>
        <v>-</v>
      </c>
      <c r="DE84" t="str">
        <f>IFERROR(__xludf.DUMMYFUNCTION("""COMPUTED_VALUE"""),"-")</f>
        <v>-</v>
      </c>
      <c r="DF84" t="str">
        <f>IFERROR(__xludf.DUMMYFUNCTION("""COMPUTED_VALUE"""),"-")</f>
        <v>-</v>
      </c>
      <c r="DG84" t="str">
        <f>IFERROR(__xludf.DUMMYFUNCTION("""COMPUTED_VALUE"""),"-")</f>
        <v>-</v>
      </c>
      <c r="DH84" t="str">
        <f>IFERROR(__xludf.DUMMYFUNCTION("""COMPUTED_VALUE"""),"-")</f>
        <v>-</v>
      </c>
      <c r="DI84" t="str">
        <f>IFERROR(__xludf.DUMMYFUNCTION("""COMPUTED_VALUE"""),"-")</f>
        <v>-</v>
      </c>
      <c r="DJ84" t="str">
        <f>IFERROR(__xludf.DUMMYFUNCTION("""COMPUTED_VALUE"""),"-")</f>
        <v>-</v>
      </c>
      <c r="DK84" t="str">
        <f>IFERROR(__xludf.DUMMYFUNCTION("""COMPUTED_VALUE"""),"-")</f>
        <v>-</v>
      </c>
      <c r="DL84" t="str">
        <f>IFERROR(__xludf.DUMMYFUNCTION("""COMPUTED_VALUE"""),"-")</f>
        <v>-</v>
      </c>
      <c r="DM84" t="str">
        <f>IFERROR(__xludf.DUMMYFUNCTION("""COMPUTED_VALUE"""),"-")</f>
        <v>-</v>
      </c>
      <c r="DN84" t="str">
        <f>IFERROR(__xludf.DUMMYFUNCTION("""COMPUTED_VALUE"""),"-")</f>
        <v>-</v>
      </c>
      <c r="DO84" t="str">
        <f>IFERROR(__xludf.DUMMYFUNCTION("""COMPUTED_VALUE"""),"-")</f>
        <v>-</v>
      </c>
      <c r="DP84" t="str">
        <f>IFERROR(__xludf.DUMMYFUNCTION("""COMPUTED_VALUE"""),"-")</f>
        <v>-</v>
      </c>
      <c r="DQ84" t="str">
        <f>IFERROR(__xludf.DUMMYFUNCTION("""COMPUTED_VALUE"""),"-")</f>
        <v>-</v>
      </c>
      <c r="DR84" t="str">
        <f>IFERROR(__xludf.DUMMYFUNCTION("""COMPUTED_VALUE"""),"-")</f>
        <v>-</v>
      </c>
      <c r="DS84" t="str">
        <f>IFERROR(__xludf.DUMMYFUNCTION("""COMPUTED_VALUE"""),"-")</f>
        <v>-</v>
      </c>
      <c r="DT84" t="str">
        <f>IFERROR(__xludf.DUMMYFUNCTION("""COMPUTED_VALUE"""),"-")</f>
        <v>-</v>
      </c>
      <c r="DU84" t="str">
        <f>IFERROR(__xludf.DUMMYFUNCTION("""COMPUTED_VALUE"""),"-")</f>
        <v>-</v>
      </c>
      <c r="DV84" t="str">
        <f>IFERROR(__xludf.DUMMYFUNCTION("""COMPUTED_VALUE"""),"-")</f>
        <v>-</v>
      </c>
      <c r="DW84" t="str">
        <f>IFERROR(__xludf.DUMMYFUNCTION("""COMPUTED_VALUE"""),"-")</f>
        <v>-</v>
      </c>
      <c r="DX84" t="str">
        <f>IFERROR(__xludf.DUMMYFUNCTION("""COMPUTED_VALUE"""),"-")</f>
        <v>-</v>
      </c>
      <c r="DY84" t="str">
        <f>IFERROR(__xludf.DUMMYFUNCTION("""COMPUTED_VALUE"""),"-")</f>
        <v>-</v>
      </c>
      <c r="DZ84" t="str">
        <f>IFERROR(__xludf.DUMMYFUNCTION("""COMPUTED_VALUE"""),"x")</f>
        <v>x</v>
      </c>
      <c r="EA84" t="str">
        <f>IFERROR(__xludf.DUMMYFUNCTION("""COMPUTED_VALUE"""),"OK")</f>
        <v>OK</v>
      </c>
      <c r="EB84" t="str">
        <f>IFERROR(__xludf.DUMMYFUNCTION("""COMPUTED_VALUE"""),"OK")</f>
        <v>OK</v>
      </c>
      <c r="EC84" t="str">
        <f>IFERROR(__xludf.DUMMYFUNCTION("""COMPUTED_VALUE"""),"OK")</f>
        <v>OK</v>
      </c>
      <c r="ED84" t="str">
        <f>IFERROR(__xludf.DUMMYFUNCTION("""COMPUTED_VALUE"""),"OK")</f>
        <v>OK</v>
      </c>
      <c r="EE84" t="str">
        <f>IFERROR(__xludf.DUMMYFUNCTION("""COMPUTED_VALUE"""),"OK")</f>
        <v>OK</v>
      </c>
      <c r="EF84" t="str">
        <f>IFERROR(__xludf.DUMMYFUNCTION("""COMPUTED_VALUE"""),"OK")</f>
        <v>OK</v>
      </c>
      <c r="EG84" t="str">
        <f>IFERROR(__xludf.DUMMYFUNCTION("""COMPUTED_VALUE"""),"OK")</f>
        <v>OK</v>
      </c>
      <c r="EH84" t="str">
        <f>IFERROR(__xludf.DUMMYFUNCTION("""COMPUTED_VALUE"""),"OK")</f>
        <v>OK</v>
      </c>
      <c r="EI84" t="str">
        <f>IFERROR(__xludf.DUMMYFUNCTION("""COMPUTED_VALUE"""),"OK")</f>
        <v>OK</v>
      </c>
      <c r="EJ84" t="str">
        <f>IFERROR(__xludf.DUMMYFUNCTION("""COMPUTED_VALUE"""),"OK")</f>
        <v>OK</v>
      </c>
      <c r="EK84" t="str">
        <f>IFERROR(__xludf.DUMMYFUNCTION("""COMPUTED_VALUE"""),"TLE")</f>
        <v>TLE</v>
      </c>
      <c r="EL84" t="str">
        <f>IFERROR(__xludf.DUMMYFUNCTION("""COMPUTED_VALUE"""),"OK")</f>
        <v>OK</v>
      </c>
      <c r="EM84" t="str">
        <f>IFERROR(__xludf.DUMMYFUNCTION("""COMPUTED_VALUE"""),"TLE")</f>
        <v>TLE</v>
      </c>
      <c r="EN84" t="str">
        <f>IFERROR(__xludf.DUMMYFUNCTION("""COMPUTED_VALUE"""),"TLE")</f>
        <v>TLE</v>
      </c>
      <c r="EO84" t="str">
        <f>IFERROR(__xludf.DUMMYFUNCTION("""COMPUTED_VALUE"""),"TLE")</f>
        <v>TLE</v>
      </c>
      <c r="EP84" t="str">
        <f>IFERROR(__xludf.DUMMYFUNCTION("""COMPUTED_VALUE"""),"OK")</f>
        <v>OK</v>
      </c>
      <c r="EQ84" t="str">
        <f>IFERROR(__xludf.DUMMYFUNCTION("""COMPUTED_VALUE"""),"x")</f>
        <v>x</v>
      </c>
      <c r="ER84" t="str">
        <f>IFERROR(__xludf.DUMMYFUNCTION("""COMPUTED_VALUE"""),"WA")</f>
        <v>WA</v>
      </c>
      <c r="ES84" t="str">
        <f>IFERROR(__xludf.DUMMYFUNCTION("""COMPUTED_VALUE"""),"WA")</f>
        <v>WA</v>
      </c>
      <c r="ET84" t="str">
        <f>IFERROR(__xludf.DUMMYFUNCTION("""COMPUTED_VALUE"""),"WA")</f>
        <v>WA</v>
      </c>
      <c r="EU84" t="str">
        <f>IFERROR(__xludf.DUMMYFUNCTION("""COMPUTED_VALUE"""),"OK")</f>
        <v>OK</v>
      </c>
      <c r="EV84" t="str">
        <f>IFERROR(__xludf.DUMMYFUNCTION("""COMPUTED_VALUE"""),"WA")</f>
        <v>WA</v>
      </c>
      <c r="EW84" t="str">
        <f>IFERROR(__xludf.DUMMYFUNCTION("""COMPUTED_VALUE"""),"WA")</f>
        <v>WA</v>
      </c>
      <c r="EX84" t="str">
        <f>IFERROR(__xludf.DUMMYFUNCTION("""COMPUTED_VALUE"""),"WA")</f>
        <v>WA</v>
      </c>
      <c r="EY84" t="str">
        <f>IFERROR(__xludf.DUMMYFUNCTION("""COMPUTED_VALUE"""),"WA")</f>
        <v>WA</v>
      </c>
      <c r="EZ84" t="str">
        <f>IFERROR(__xludf.DUMMYFUNCTION("""COMPUTED_VALUE"""),"WA")</f>
        <v>WA</v>
      </c>
      <c r="FA84" t="str">
        <f>IFERROR(__xludf.DUMMYFUNCTION("""COMPUTED_VALUE"""),"WA")</f>
        <v>WA</v>
      </c>
      <c r="FB84" t="str">
        <f>IFERROR(__xludf.DUMMYFUNCTION("""COMPUTED_VALUE"""),"OK")</f>
        <v>OK</v>
      </c>
      <c r="FC84" t="str">
        <f>IFERROR(__xludf.DUMMYFUNCTION("""COMPUTED_VALUE"""),"WA")</f>
        <v>WA</v>
      </c>
      <c r="FD84" t="str">
        <f>IFERROR(__xludf.DUMMYFUNCTION("""COMPUTED_VALUE"""),"WA")</f>
        <v>WA</v>
      </c>
      <c r="FE84" t="str">
        <f>IFERROR(__xludf.DUMMYFUNCTION("""COMPUTED_VALUE"""),"WA")</f>
        <v>WA</v>
      </c>
      <c r="FF84" t="str">
        <f>IFERROR(__xludf.DUMMYFUNCTION("""COMPUTED_VALUE"""),"WA")</f>
        <v>WA</v>
      </c>
      <c r="FG84" t="str">
        <f>IFERROR(__xludf.DUMMYFUNCTION("""COMPUTED_VALUE"""),"WA")</f>
        <v>WA</v>
      </c>
      <c r="FH84" t="str">
        <f>IFERROR(__xludf.DUMMYFUNCTION("""COMPUTED_VALUE"""),"WA")</f>
        <v>WA</v>
      </c>
      <c r="FI84" t="str">
        <f>IFERROR(__xludf.DUMMYFUNCTION("""COMPUTED_VALUE"""),"WA")</f>
        <v>WA</v>
      </c>
      <c r="FJ84" t="str">
        <f>IFERROR(__xludf.DUMMYFUNCTION("""COMPUTED_VALUE"""),"WA")</f>
        <v>WA</v>
      </c>
      <c r="FK84" t="str">
        <f>IFERROR(__xludf.DUMMYFUNCTION("""COMPUTED_VALUE"""),"WA")</f>
        <v>WA</v>
      </c>
      <c r="FL84" t="str">
        <f>IFERROR(__xludf.DUMMYFUNCTION("""COMPUTED_VALUE"""),"OK")</f>
        <v>OK</v>
      </c>
      <c r="FM84" t="str">
        <f>IFERROR(__xludf.DUMMYFUNCTION("""COMPUTED_VALUE"""),"WA")</f>
        <v>WA</v>
      </c>
      <c r="FN84" t="str">
        <f>IFERROR(__xludf.DUMMYFUNCTION("""COMPUTED_VALUE"""),"WA")</f>
        <v>WA</v>
      </c>
      <c r="FO84" t="str">
        <f>IFERROR(__xludf.DUMMYFUNCTION("""COMPUTED_VALUE"""),"WA")</f>
        <v>WA</v>
      </c>
      <c r="FP84" t="str">
        <f>IFERROR(__xludf.DUMMYFUNCTION("""COMPUTED_VALUE"""),"WA")</f>
        <v>WA</v>
      </c>
      <c r="FQ84" t="str">
        <f>IFERROR(__xludf.DUMMYFUNCTION("""COMPUTED_VALUE"""),"WA")</f>
        <v>WA</v>
      </c>
      <c r="FR84" t="str">
        <f>IFERROR(__xludf.DUMMYFUNCTION("""COMPUTED_VALUE"""),"WA")</f>
        <v>WA</v>
      </c>
      <c r="FS84" t="str">
        <f>IFERROR(__xludf.DUMMYFUNCTION("""COMPUTED_VALUE"""),"WA")</f>
        <v>WA</v>
      </c>
      <c r="FT84" t="str">
        <f>IFERROR(__xludf.DUMMYFUNCTION("""COMPUTED_VALUE"""),"x")</f>
        <v>x</v>
      </c>
      <c r="FU84" t="str">
        <f>IFERROR(__xludf.DUMMYFUNCTION("""COMPUTED_VALUE"""),"OK")</f>
        <v>OK</v>
      </c>
      <c r="FV84" t="str">
        <f>IFERROR(__xludf.DUMMYFUNCTION("""COMPUTED_VALUE"""),"OK")</f>
        <v>OK</v>
      </c>
      <c r="FW84" t="str">
        <f>IFERROR(__xludf.DUMMYFUNCTION("""COMPUTED_VALUE"""),"OK")</f>
        <v>OK</v>
      </c>
      <c r="FX84" t="str">
        <f>IFERROR(__xludf.DUMMYFUNCTION("""COMPUTED_VALUE"""),"OK")</f>
        <v>OK</v>
      </c>
      <c r="FY84" t="str">
        <f>IFERROR(__xludf.DUMMYFUNCTION("""COMPUTED_VALUE"""),"OK")</f>
        <v>OK</v>
      </c>
      <c r="FZ84" t="str">
        <f>IFERROR(__xludf.DUMMYFUNCTION("""COMPUTED_VALUE"""),"OK")</f>
        <v>OK</v>
      </c>
      <c r="GA84" t="str">
        <f>IFERROR(__xludf.DUMMYFUNCTION("""COMPUTED_VALUE"""),"OK")</f>
        <v>OK</v>
      </c>
      <c r="GB84" t="str">
        <f>IFERROR(__xludf.DUMMYFUNCTION("""COMPUTED_VALUE"""),"OK")</f>
        <v>OK</v>
      </c>
      <c r="GC84" t="str">
        <f>IFERROR(__xludf.DUMMYFUNCTION("""COMPUTED_VALUE"""),"OK")</f>
        <v>OK</v>
      </c>
      <c r="GD84" t="str">
        <f>IFERROR(__xludf.DUMMYFUNCTION("""COMPUTED_VALUE"""),"OK")</f>
        <v>OK</v>
      </c>
      <c r="GE84" t="str">
        <f>IFERROR(__xludf.DUMMYFUNCTION("""COMPUTED_VALUE"""),"OK")</f>
        <v>OK</v>
      </c>
      <c r="GF84" t="str">
        <f>IFERROR(__xludf.DUMMYFUNCTION("""COMPUTED_VALUE"""),"TLE")</f>
        <v>TLE</v>
      </c>
      <c r="GG84" t="str">
        <f>IFERROR(__xludf.DUMMYFUNCTION("""COMPUTED_VALUE"""),"TLE")</f>
        <v>TLE</v>
      </c>
      <c r="GH84" t="str">
        <f>IFERROR(__xludf.DUMMYFUNCTION("""COMPUTED_VALUE"""),"TLE")</f>
        <v>TLE</v>
      </c>
      <c r="GI84" t="str">
        <f>IFERROR(__xludf.DUMMYFUNCTION("""COMPUTED_VALUE"""),"TLE")</f>
        <v>TLE</v>
      </c>
      <c r="GJ84" t="str">
        <f>IFERROR(__xludf.DUMMYFUNCTION("""COMPUTED_VALUE"""),"TLE")</f>
        <v>TLE</v>
      </c>
      <c r="GK84" t="str">
        <f>IFERROR(__xludf.DUMMYFUNCTION("""COMPUTED_VALUE"""),"TLE")</f>
        <v>TLE</v>
      </c>
      <c r="GL84" t="str">
        <f>IFERROR(__xludf.DUMMYFUNCTION("""COMPUTED_VALUE"""),"TLE")</f>
        <v>TLE</v>
      </c>
      <c r="GM84" t="str">
        <f>IFERROR(__xludf.DUMMYFUNCTION("""COMPUTED_VALUE"""),"TLE")</f>
        <v>TLE</v>
      </c>
      <c r="GN84" t="str">
        <f>IFERROR(__xludf.DUMMYFUNCTION("""COMPUTED_VALUE"""),"TLE")</f>
        <v>TLE</v>
      </c>
      <c r="GO84" t="str">
        <f>IFERROR(__xludf.DUMMYFUNCTION("""COMPUTED_VALUE"""),"TLE")</f>
        <v>TLE</v>
      </c>
      <c r="GP84" t="str">
        <f>IFERROR(__xludf.DUMMYFUNCTION("""COMPUTED_VALUE"""),"TLE")</f>
        <v>TLE</v>
      </c>
      <c r="GQ84" t="str">
        <f>IFERROR(__xludf.DUMMYFUNCTION("""COMPUTED_VALUE"""),"TLE")</f>
        <v>TLE</v>
      </c>
      <c r="GR84" t="str">
        <f>IFERROR(__xludf.DUMMYFUNCTION("""COMPUTED_VALUE"""),"TLE")</f>
        <v>TLE</v>
      </c>
      <c r="GS84" t="str">
        <f>IFERROR(__xludf.DUMMYFUNCTION("""COMPUTED_VALUE"""),"x")</f>
        <v>x</v>
      </c>
      <c r="GT84" t="str">
        <f>IFERROR(__xludf.DUMMYFUNCTION("""COMPUTED_VALUE"""),"x")</f>
        <v>x</v>
      </c>
      <c r="GU84">
        <f>IFERROR(__xludf.DUMMYFUNCTION("""COMPUTED_VALUE"""),0.0)</f>
        <v>0</v>
      </c>
      <c r="GV84">
        <f>IFERROR(__xludf.DUMMYFUNCTION("""COMPUTED_VALUE"""),0.0)</f>
        <v>0</v>
      </c>
      <c r="GW84">
        <f>IFERROR(__xludf.DUMMYFUNCTION("""COMPUTED_VALUE"""),0.0)</f>
        <v>0</v>
      </c>
      <c r="GX84">
        <f>IFERROR(__xludf.DUMMYFUNCTION("""COMPUTED_VALUE"""),0.0)</f>
        <v>0</v>
      </c>
      <c r="GY84">
        <f>IFERROR(__xludf.DUMMYFUNCTION("""COMPUTED_VALUE"""),0.0)</f>
        <v>0</v>
      </c>
      <c r="GZ84">
        <f>IFERROR(__xludf.DUMMYFUNCTION("""COMPUTED_VALUE"""),0.0)</f>
        <v>0</v>
      </c>
      <c r="HA84">
        <f>IFERROR(__xludf.DUMMYFUNCTION("""COMPUTED_VALUE"""),0.0)</f>
        <v>0</v>
      </c>
      <c r="HB84">
        <f>IFERROR(__xludf.DUMMYFUNCTION("""COMPUTED_VALUE"""),0.0)</f>
        <v>0</v>
      </c>
      <c r="HC84">
        <f>IFERROR(__xludf.DUMMYFUNCTION("""COMPUTED_VALUE"""),0.0)</f>
        <v>0</v>
      </c>
      <c r="HD84">
        <f>IFERROR(__xludf.DUMMYFUNCTION("""COMPUTED_VALUE"""),0.0)</f>
        <v>0</v>
      </c>
      <c r="HE84">
        <f>IFERROR(__xludf.DUMMYFUNCTION("""COMPUTED_VALUE"""),0.0)</f>
        <v>0</v>
      </c>
      <c r="HF84">
        <f>IFERROR(__xludf.DUMMYFUNCTION("""COMPUTED_VALUE"""),0.0)</f>
        <v>0</v>
      </c>
      <c r="HG84">
        <f>IFERROR(__xludf.DUMMYFUNCTION("""COMPUTED_VALUE"""),0.0)</f>
        <v>0</v>
      </c>
      <c r="HH84">
        <f>IFERROR(__xludf.DUMMYFUNCTION("""COMPUTED_VALUE"""),0.0)</f>
        <v>0</v>
      </c>
      <c r="HI84">
        <f>IFERROR(__xludf.DUMMYFUNCTION("""COMPUTED_VALUE"""),0.0)</f>
        <v>0</v>
      </c>
      <c r="HJ84">
        <f>IFERROR(__xludf.DUMMYFUNCTION("""COMPUTED_VALUE"""),0.0)</f>
        <v>0</v>
      </c>
      <c r="HK84">
        <f>IFERROR(__xludf.DUMMYFUNCTION("""COMPUTED_VALUE"""),0.0)</f>
        <v>0</v>
      </c>
      <c r="HL84">
        <f>IFERROR(__xludf.DUMMYFUNCTION("""COMPUTED_VALUE"""),0.0)</f>
        <v>0</v>
      </c>
      <c r="HM84">
        <f>IFERROR(__xludf.DUMMYFUNCTION("""COMPUTED_VALUE"""),0.0)</f>
        <v>0</v>
      </c>
      <c r="HN84">
        <f>IFERROR(__xludf.DUMMYFUNCTION("""COMPUTED_VALUE"""),0.0)</f>
        <v>0</v>
      </c>
      <c r="HO84">
        <f>IFERROR(__xludf.DUMMYFUNCTION("""COMPUTED_VALUE"""),0.0)</f>
        <v>0</v>
      </c>
      <c r="HP84">
        <f>IFERROR(__xludf.DUMMYFUNCTION("""COMPUTED_VALUE"""),0.0)</f>
        <v>0</v>
      </c>
      <c r="HQ84">
        <f>IFERROR(__xludf.DUMMYFUNCTION("""COMPUTED_VALUE"""),0.0)</f>
        <v>0</v>
      </c>
      <c r="HR84">
        <f>IFERROR(__xludf.DUMMYFUNCTION("""COMPUTED_VALUE"""),0.0)</f>
        <v>0</v>
      </c>
      <c r="HS84">
        <f>IFERROR(__xludf.DUMMYFUNCTION("""COMPUTED_VALUE"""),0.0)</f>
        <v>0</v>
      </c>
      <c r="HT84">
        <f>IFERROR(__xludf.DUMMYFUNCTION("""COMPUTED_VALUE"""),0.0)</f>
        <v>0</v>
      </c>
      <c r="HU84">
        <f>IFERROR(__xludf.DUMMYFUNCTION("""COMPUTED_VALUE"""),0.0)</f>
        <v>0</v>
      </c>
      <c r="HV84">
        <f>IFERROR(__xludf.DUMMYFUNCTION("""COMPUTED_VALUE"""),0.0)</f>
        <v>0</v>
      </c>
      <c r="HW84">
        <f>IFERROR(__xludf.DUMMYFUNCTION("""COMPUTED_VALUE"""),0.0)</f>
        <v>0</v>
      </c>
      <c r="HX84">
        <f>IFERROR(__xludf.DUMMYFUNCTION("""COMPUTED_VALUE"""),0.0)</f>
        <v>0</v>
      </c>
      <c r="HY84">
        <f>IFERROR(__xludf.DUMMYFUNCTION("""COMPUTED_VALUE"""),0.0)</f>
        <v>0</v>
      </c>
      <c r="HZ84">
        <f>IFERROR(__xludf.DUMMYFUNCTION("""COMPUTED_VALUE"""),0.0)</f>
        <v>0</v>
      </c>
      <c r="IA84">
        <f>IFERROR(__xludf.DUMMYFUNCTION("""COMPUTED_VALUE"""),0.0)</f>
        <v>0</v>
      </c>
      <c r="IB84">
        <f>IFERROR(__xludf.DUMMYFUNCTION("""COMPUTED_VALUE"""),0.0)</f>
        <v>0</v>
      </c>
      <c r="IC84">
        <f>IFERROR(__xludf.DUMMYFUNCTION("""COMPUTED_VALUE"""),0.0)</f>
        <v>0</v>
      </c>
      <c r="ID84">
        <f>IFERROR(__xludf.DUMMYFUNCTION("""COMPUTED_VALUE"""),0.0)</f>
        <v>0</v>
      </c>
      <c r="IE84">
        <f>IFERROR(__xludf.DUMMYFUNCTION("""COMPUTED_VALUE"""),0.0)</f>
        <v>0</v>
      </c>
      <c r="IF84">
        <f>IFERROR(__xludf.DUMMYFUNCTION("""COMPUTED_VALUE"""),0.0)</f>
        <v>0</v>
      </c>
      <c r="IG84">
        <f>IFERROR(__xludf.DUMMYFUNCTION("""COMPUTED_VALUE"""),0.0)</f>
        <v>0</v>
      </c>
      <c r="IH84">
        <f>IFERROR(__xludf.DUMMYFUNCTION("""COMPUTED_VALUE"""),0.0)</f>
        <v>0</v>
      </c>
      <c r="II84">
        <f>IFERROR(__xludf.DUMMYFUNCTION("""COMPUTED_VALUE"""),0.0)</f>
        <v>0</v>
      </c>
      <c r="IJ84">
        <f>IFERROR(__xludf.DUMMYFUNCTION("""COMPUTED_VALUE"""),0.0)</f>
        <v>0</v>
      </c>
      <c r="IK84" t="str">
        <f>IFERROR(__xludf.DUMMYFUNCTION("""COMPUTED_VALUE"""),"x")</f>
        <v>x</v>
      </c>
      <c r="IL84">
        <f>IFERROR(__xludf.DUMMYFUNCTION("""COMPUTED_VALUE"""),0.0)</f>
        <v>0</v>
      </c>
      <c r="IM84">
        <f>IFERROR(__xludf.DUMMYFUNCTION("""COMPUTED_VALUE"""),0.0)</f>
        <v>0</v>
      </c>
      <c r="IN84">
        <f>IFERROR(__xludf.DUMMYFUNCTION("""COMPUTED_VALUE"""),0.0)</f>
        <v>0</v>
      </c>
      <c r="IO84">
        <f>IFERROR(__xludf.DUMMYFUNCTION("""COMPUTED_VALUE"""),0.0)</f>
        <v>0</v>
      </c>
      <c r="IP84">
        <f>IFERROR(__xludf.DUMMYFUNCTION("""COMPUTED_VALUE"""),0.0)</f>
        <v>0</v>
      </c>
      <c r="IQ84">
        <f>IFERROR(__xludf.DUMMYFUNCTION("""COMPUTED_VALUE"""),0.0)</f>
        <v>0</v>
      </c>
      <c r="IR84">
        <f>IFERROR(__xludf.DUMMYFUNCTION("""COMPUTED_VALUE"""),0.0)</f>
        <v>0</v>
      </c>
      <c r="IS84">
        <f>IFERROR(__xludf.DUMMYFUNCTION("""COMPUTED_VALUE"""),0.0)</f>
        <v>0</v>
      </c>
      <c r="IT84">
        <f>IFERROR(__xludf.DUMMYFUNCTION("""COMPUTED_VALUE"""),0.0)</f>
        <v>0</v>
      </c>
      <c r="IU84">
        <f>IFERROR(__xludf.DUMMYFUNCTION("""COMPUTED_VALUE"""),0.0)</f>
        <v>0</v>
      </c>
      <c r="IV84">
        <f>IFERROR(__xludf.DUMMYFUNCTION("""COMPUTED_VALUE"""),0.0)</f>
        <v>0</v>
      </c>
      <c r="IW84">
        <f>IFERROR(__xludf.DUMMYFUNCTION("""COMPUTED_VALUE"""),0.0)</f>
        <v>0</v>
      </c>
      <c r="IX84">
        <f>IFERROR(__xludf.DUMMYFUNCTION("""COMPUTED_VALUE"""),0.0)</f>
        <v>0</v>
      </c>
      <c r="IY84">
        <f>IFERROR(__xludf.DUMMYFUNCTION("""COMPUTED_VALUE"""),0.0)</f>
        <v>0</v>
      </c>
      <c r="IZ84">
        <f>IFERROR(__xludf.DUMMYFUNCTION("""COMPUTED_VALUE"""),0.0)</f>
        <v>0</v>
      </c>
      <c r="JA84">
        <f>IFERROR(__xludf.DUMMYFUNCTION("""COMPUTED_VALUE"""),0.0)</f>
        <v>0</v>
      </c>
      <c r="JB84">
        <f>IFERROR(__xludf.DUMMYFUNCTION("""COMPUTED_VALUE"""),0.0)</f>
        <v>0</v>
      </c>
      <c r="JC84">
        <f>IFERROR(__xludf.DUMMYFUNCTION("""COMPUTED_VALUE"""),0.0)</f>
        <v>0</v>
      </c>
      <c r="JD84">
        <f>IFERROR(__xludf.DUMMYFUNCTION("""COMPUTED_VALUE"""),0.0)</f>
        <v>0</v>
      </c>
      <c r="JE84">
        <f>IFERROR(__xludf.DUMMYFUNCTION("""COMPUTED_VALUE"""),0.0)</f>
        <v>0</v>
      </c>
      <c r="JF84">
        <f>IFERROR(__xludf.DUMMYFUNCTION("""COMPUTED_VALUE"""),0.0)</f>
        <v>0</v>
      </c>
      <c r="JG84">
        <f>IFERROR(__xludf.DUMMYFUNCTION("""COMPUTED_VALUE"""),0.0)</f>
        <v>0</v>
      </c>
      <c r="JH84">
        <f>IFERROR(__xludf.DUMMYFUNCTION("""COMPUTED_VALUE"""),0.0)</f>
        <v>0</v>
      </c>
      <c r="JI84">
        <f>IFERROR(__xludf.DUMMYFUNCTION("""COMPUTED_VALUE"""),0.0)</f>
        <v>0</v>
      </c>
      <c r="JJ84">
        <f>IFERROR(__xludf.DUMMYFUNCTION("""COMPUTED_VALUE"""),0.0)</f>
        <v>0</v>
      </c>
      <c r="JK84">
        <f>IFERROR(__xludf.DUMMYFUNCTION("""COMPUTED_VALUE"""),0.0)</f>
        <v>0</v>
      </c>
      <c r="JL84">
        <f>IFERROR(__xludf.DUMMYFUNCTION("""COMPUTED_VALUE"""),0.0)</f>
        <v>0</v>
      </c>
      <c r="JM84">
        <f>IFERROR(__xludf.DUMMYFUNCTION("""COMPUTED_VALUE"""),0.0)</f>
        <v>0</v>
      </c>
      <c r="JN84">
        <f>IFERROR(__xludf.DUMMYFUNCTION("""COMPUTED_VALUE"""),0.0)</f>
        <v>0</v>
      </c>
      <c r="JO84">
        <f>IFERROR(__xludf.DUMMYFUNCTION("""COMPUTED_VALUE"""),0.0)</f>
        <v>0</v>
      </c>
      <c r="JP84">
        <f>IFERROR(__xludf.DUMMYFUNCTION("""COMPUTED_VALUE"""),0.0)</f>
        <v>0</v>
      </c>
      <c r="JQ84">
        <f>IFERROR(__xludf.DUMMYFUNCTION("""COMPUTED_VALUE"""),0.0)</f>
        <v>0</v>
      </c>
      <c r="JR84">
        <f>IFERROR(__xludf.DUMMYFUNCTION("""COMPUTED_VALUE"""),0.0)</f>
        <v>0</v>
      </c>
      <c r="JS84" t="str">
        <f>IFERROR(__xludf.DUMMYFUNCTION("""COMPUTED_VALUE"""),"x")</f>
        <v>x</v>
      </c>
      <c r="JT84">
        <f>IFERROR(__xludf.DUMMYFUNCTION("""COMPUTED_VALUE"""),0.0)</f>
        <v>0</v>
      </c>
      <c r="JU84">
        <f>IFERROR(__xludf.DUMMYFUNCTION("""COMPUTED_VALUE"""),0.0)</f>
        <v>0</v>
      </c>
      <c r="JV84">
        <f>IFERROR(__xludf.DUMMYFUNCTION("""COMPUTED_VALUE"""),0.0)</f>
        <v>0</v>
      </c>
      <c r="JW84">
        <f>IFERROR(__xludf.DUMMYFUNCTION("""COMPUTED_VALUE"""),0.0)</f>
        <v>0</v>
      </c>
      <c r="JX84">
        <f>IFERROR(__xludf.DUMMYFUNCTION("""COMPUTED_VALUE"""),0.0)</f>
        <v>0</v>
      </c>
      <c r="JY84">
        <f>IFERROR(__xludf.DUMMYFUNCTION("""COMPUTED_VALUE"""),0.0)</f>
        <v>0</v>
      </c>
      <c r="JZ84">
        <f>IFERROR(__xludf.DUMMYFUNCTION("""COMPUTED_VALUE"""),0.0)</f>
        <v>0</v>
      </c>
      <c r="KA84">
        <f>IFERROR(__xludf.DUMMYFUNCTION("""COMPUTED_VALUE"""),0.0)</f>
        <v>0</v>
      </c>
      <c r="KB84">
        <f>IFERROR(__xludf.DUMMYFUNCTION("""COMPUTED_VALUE"""),0.0)</f>
        <v>0</v>
      </c>
      <c r="KC84">
        <f>IFERROR(__xludf.DUMMYFUNCTION("""COMPUTED_VALUE"""),0.0)</f>
        <v>0</v>
      </c>
      <c r="KD84">
        <f>IFERROR(__xludf.DUMMYFUNCTION("""COMPUTED_VALUE"""),0.0)</f>
        <v>0</v>
      </c>
      <c r="KE84">
        <f>IFERROR(__xludf.DUMMYFUNCTION("""COMPUTED_VALUE"""),0.0)</f>
        <v>0</v>
      </c>
      <c r="KF84">
        <f>IFERROR(__xludf.DUMMYFUNCTION("""COMPUTED_VALUE"""),0.0)</f>
        <v>0</v>
      </c>
      <c r="KG84">
        <f>IFERROR(__xludf.DUMMYFUNCTION("""COMPUTED_VALUE"""),0.0)</f>
        <v>0</v>
      </c>
      <c r="KH84">
        <f>IFERROR(__xludf.DUMMYFUNCTION("""COMPUTED_VALUE"""),0.0)</f>
        <v>0</v>
      </c>
      <c r="KI84">
        <f>IFERROR(__xludf.DUMMYFUNCTION("""COMPUTED_VALUE"""),0.0)</f>
        <v>0</v>
      </c>
      <c r="KJ84">
        <f>IFERROR(__xludf.DUMMYFUNCTION("""COMPUTED_VALUE"""),0.0)</f>
        <v>0</v>
      </c>
      <c r="KK84">
        <f>IFERROR(__xludf.DUMMYFUNCTION("""COMPUTED_VALUE"""),0.0)</f>
        <v>0</v>
      </c>
      <c r="KL84">
        <f>IFERROR(__xludf.DUMMYFUNCTION("""COMPUTED_VALUE"""),0.0)</f>
        <v>0</v>
      </c>
      <c r="KM84">
        <f>IFERROR(__xludf.DUMMYFUNCTION("""COMPUTED_VALUE"""),0.0)</f>
        <v>0</v>
      </c>
      <c r="KN84">
        <f>IFERROR(__xludf.DUMMYFUNCTION("""COMPUTED_VALUE"""),0.0)</f>
        <v>0</v>
      </c>
      <c r="KO84">
        <f>IFERROR(__xludf.DUMMYFUNCTION("""COMPUTED_VALUE"""),0.0)</f>
        <v>0</v>
      </c>
      <c r="KP84">
        <f>IFERROR(__xludf.DUMMYFUNCTION("""COMPUTED_VALUE"""),0.0)</f>
        <v>0</v>
      </c>
      <c r="KQ84">
        <f>IFERROR(__xludf.DUMMYFUNCTION("""COMPUTED_VALUE"""),0.0)</f>
        <v>0</v>
      </c>
      <c r="KR84">
        <f>IFERROR(__xludf.DUMMYFUNCTION("""COMPUTED_VALUE"""),0.0)</f>
        <v>0</v>
      </c>
      <c r="KS84">
        <f>IFERROR(__xludf.DUMMYFUNCTION("""COMPUTED_VALUE"""),0.0)</f>
        <v>0</v>
      </c>
      <c r="KT84">
        <f>IFERROR(__xludf.DUMMYFUNCTION("""COMPUTED_VALUE"""),0.0)</f>
        <v>0</v>
      </c>
      <c r="KU84">
        <f>IFERROR(__xludf.DUMMYFUNCTION("""COMPUTED_VALUE"""),0.0)</f>
        <v>0</v>
      </c>
      <c r="KV84">
        <f>IFERROR(__xludf.DUMMYFUNCTION("""COMPUTED_VALUE"""),0.0)</f>
        <v>0</v>
      </c>
      <c r="KW84">
        <f>IFERROR(__xludf.DUMMYFUNCTION("""COMPUTED_VALUE"""),0.0)</f>
        <v>0</v>
      </c>
      <c r="KX84">
        <f>IFERROR(__xludf.DUMMYFUNCTION("""COMPUTED_VALUE"""),0.0)</f>
        <v>0</v>
      </c>
      <c r="KY84">
        <f>IFERROR(__xludf.DUMMYFUNCTION("""COMPUTED_VALUE"""),0.0)</f>
        <v>0</v>
      </c>
      <c r="KZ84" t="str">
        <f>IFERROR(__xludf.DUMMYFUNCTION("""COMPUTED_VALUE"""),"x")</f>
        <v>x</v>
      </c>
      <c r="LA84">
        <f>IFERROR(__xludf.DUMMYFUNCTION("""COMPUTED_VALUE"""),1.0)</f>
        <v>1</v>
      </c>
      <c r="LB84">
        <f>IFERROR(__xludf.DUMMYFUNCTION("""COMPUTED_VALUE"""),1.0)</f>
        <v>1</v>
      </c>
      <c r="LC84">
        <f>IFERROR(__xludf.DUMMYFUNCTION("""COMPUTED_VALUE"""),1.0)</f>
        <v>1</v>
      </c>
      <c r="LD84">
        <f>IFERROR(__xludf.DUMMYFUNCTION("""COMPUTED_VALUE"""),1.0)</f>
        <v>1</v>
      </c>
      <c r="LE84">
        <f>IFERROR(__xludf.DUMMYFUNCTION("""COMPUTED_VALUE"""),1.0)</f>
        <v>1</v>
      </c>
      <c r="LF84">
        <f>IFERROR(__xludf.DUMMYFUNCTION("""COMPUTED_VALUE"""),1.0)</f>
        <v>1</v>
      </c>
      <c r="LG84">
        <f>IFERROR(__xludf.DUMMYFUNCTION("""COMPUTED_VALUE"""),1.0)</f>
        <v>1</v>
      </c>
      <c r="LH84">
        <f>IFERROR(__xludf.DUMMYFUNCTION("""COMPUTED_VALUE"""),1.0)</f>
        <v>1</v>
      </c>
      <c r="LI84">
        <f>IFERROR(__xludf.DUMMYFUNCTION("""COMPUTED_VALUE"""),1.0)</f>
        <v>1</v>
      </c>
      <c r="LJ84">
        <f>IFERROR(__xludf.DUMMYFUNCTION("""COMPUTED_VALUE"""),1.0)</f>
        <v>1</v>
      </c>
      <c r="LK84">
        <f>IFERROR(__xludf.DUMMYFUNCTION("""COMPUTED_VALUE"""),0.0)</f>
        <v>0</v>
      </c>
      <c r="LL84">
        <f>IFERROR(__xludf.DUMMYFUNCTION("""COMPUTED_VALUE"""),1.0)</f>
        <v>1</v>
      </c>
      <c r="LM84">
        <f>IFERROR(__xludf.DUMMYFUNCTION("""COMPUTED_VALUE"""),0.0)</f>
        <v>0</v>
      </c>
      <c r="LN84">
        <f>IFERROR(__xludf.DUMMYFUNCTION("""COMPUTED_VALUE"""),0.0)</f>
        <v>0</v>
      </c>
      <c r="LO84">
        <f>IFERROR(__xludf.DUMMYFUNCTION("""COMPUTED_VALUE"""),0.0)</f>
        <v>0</v>
      </c>
      <c r="LP84">
        <f>IFERROR(__xludf.DUMMYFUNCTION("""COMPUTED_VALUE"""),1.0)</f>
        <v>1</v>
      </c>
      <c r="LQ84" t="str">
        <f>IFERROR(__xludf.DUMMYFUNCTION("""COMPUTED_VALUE"""),"x")</f>
        <v>x</v>
      </c>
      <c r="LR84">
        <f>IFERROR(__xludf.DUMMYFUNCTION("""COMPUTED_VALUE"""),0.0)</f>
        <v>0</v>
      </c>
      <c r="LS84">
        <f>IFERROR(__xludf.DUMMYFUNCTION("""COMPUTED_VALUE"""),0.0)</f>
        <v>0</v>
      </c>
      <c r="LT84">
        <f>IFERROR(__xludf.DUMMYFUNCTION("""COMPUTED_VALUE"""),0.0)</f>
        <v>0</v>
      </c>
      <c r="LU84">
        <f>IFERROR(__xludf.DUMMYFUNCTION("""COMPUTED_VALUE"""),1.0)</f>
        <v>1</v>
      </c>
      <c r="LV84">
        <f>IFERROR(__xludf.DUMMYFUNCTION("""COMPUTED_VALUE"""),0.0)</f>
        <v>0</v>
      </c>
      <c r="LW84">
        <f>IFERROR(__xludf.DUMMYFUNCTION("""COMPUTED_VALUE"""),0.0)</f>
        <v>0</v>
      </c>
      <c r="LX84">
        <f>IFERROR(__xludf.DUMMYFUNCTION("""COMPUTED_VALUE"""),0.0)</f>
        <v>0</v>
      </c>
      <c r="LY84">
        <f>IFERROR(__xludf.DUMMYFUNCTION("""COMPUTED_VALUE"""),0.0)</f>
        <v>0</v>
      </c>
      <c r="LZ84">
        <f>IFERROR(__xludf.DUMMYFUNCTION("""COMPUTED_VALUE"""),0.0)</f>
        <v>0</v>
      </c>
      <c r="MA84">
        <f>IFERROR(__xludf.DUMMYFUNCTION("""COMPUTED_VALUE"""),0.0)</f>
        <v>0</v>
      </c>
      <c r="MB84">
        <f>IFERROR(__xludf.DUMMYFUNCTION("""COMPUTED_VALUE"""),1.0)</f>
        <v>1</v>
      </c>
      <c r="MC84">
        <f>IFERROR(__xludf.DUMMYFUNCTION("""COMPUTED_VALUE"""),0.0)</f>
        <v>0</v>
      </c>
      <c r="MD84">
        <f>IFERROR(__xludf.DUMMYFUNCTION("""COMPUTED_VALUE"""),0.0)</f>
        <v>0</v>
      </c>
      <c r="ME84">
        <f>IFERROR(__xludf.DUMMYFUNCTION("""COMPUTED_VALUE"""),0.0)</f>
        <v>0</v>
      </c>
      <c r="MF84">
        <f>IFERROR(__xludf.DUMMYFUNCTION("""COMPUTED_VALUE"""),0.0)</f>
        <v>0</v>
      </c>
      <c r="MG84">
        <f>IFERROR(__xludf.DUMMYFUNCTION("""COMPUTED_VALUE"""),0.0)</f>
        <v>0</v>
      </c>
      <c r="MH84">
        <f>IFERROR(__xludf.DUMMYFUNCTION("""COMPUTED_VALUE"""),0.0)</f>
        <v>0</v>
      </c>
      <c r="MI84">
        <f>IFERROR(__xludf.DUMMYFUNCTION("""COMPUTED_VALUE"""),0.0)</f>
        <v>0</v>
      </c>
      <c r="MJ84">
        <f>IFERROR(__xludf.DUMMYFUNCTION("""COMPUTED_VALUE"""),0.0)</f>
        <v>0</v>
      </c>
      <c r="MK84">
        <f>IFERROR(__xludf.DUMMYFUNCTION("""COMPUTED_VALUE"""),0.0)</f>
        <v>0</v>
      </c>
      <c r="ML84">
        <f>IFERROR(__xludf.DUMMYFUNCTION("""COMPUTED_VALUE"""),1.0)</f>
        <v>1</v>
      </c>
      <c r="MM84">
        <f>IFERROR(__xludf.DUMMYFUNCTION("""COMPUTED_VALUE"""),0.0)</f>
        <v>0</v>
      </c>
      <c r="MN84">
        <f>IFERROR(__xludf.DUMMYFUNCTION("""COMPUTED_VALUE"""),0.0)</f>
        <v>0</v>
      </c>
      <c r="MO84">
        <f>IFERROR(__xludf.DUMMYFUNCTION("""COMPUTED_VALUE"""),0.0)</f>
        <v>0</v>
      </c>
      <c r="MP84">
        <f>IFERROR(__xludf.DUMMYFUNCTION("""COMPUTED_VALUE"""),0.0)</f>
        <v>0</v>
      </c>
      <c r="MQ84">
        <f>IFERROR(__xludf.DUMMYFUNCTION("""COMPUTED_VALUE"""),0.0)</f>
        <v>0</v>
      </c>
      <c r="MR84">
        <f>IFERROR(__xludf.DUMMYFUNCTION("""COMPUTED_VALUE"""),0.0)</f>
        <v>0</v>
      </c>
      <c r="MS84">
        <f>IFERROR(__xludf.DUMMYFUNCTION("""COMPUTED_VALUE"""),0.0)</f>
        <v>0</v>
      </c>
      <c r="MT84" t="str">
        <f>IFERROR(__xludf.DUMMYFUNCTION("""COMPUTED_VALUE"""),"x")</f>
        <v>x</v>
      </c>
      <c r="MU84">
        <f>IFERROR(__xludf.DUMMYFUNCTION("""COMPUTED_VALUE"""),1.0)</f>
        <v>1</v>
      </c>
      <c r="MV84">
        <f>IFERROR(__xludf.DUMMYFUNCTION("""COMPUTED_VALUE"""),1.0)</f>
        <v>1</v>
      </c>
      <c r="MW84">
        <f>IFERROR(__xludf.DUMMYFUNCTION("""COMPUTED_VALUE"""),1.0)</f>
        <v>1</v>
      </c>
      <c r="MX84">
        <f>IFERROR(__xludf.DUMMYFUNCTION("""COMPUTED_VALUE"""),1.0)</f>
        <v>1</v>
      </c>
      <c r="MY84">
        <f>IFERROR(__xludf.DUMMYFUNCTION("""COMPUTED_VALUE"""),1.0)</f>
        <v>1</v>
      </c>
      <c r="MZ84">
        <f>IFERROR(__xludf.DUMMYFUNCTION("""COMPUTED_VALUE"""),1.0)</f>
        <v>1</v>
      </c>
      <c r="NA84">
        <f>IFERROR(__xludf.DUMMYFUNCTION("""COMPUTED_VALUE"""),1.0)</f>
        <v>1</v>
      </c>
      <c r="NB84">
        <f>IFERROR(__xludf.DUMMYFUNCTION("""COMPUTED_VALUE"""),1.0)</f>
        <v>1</v>
      </c>
      <c r="NC84">
        <f>IFERROR(__xludf.DUMMYFUNCTION("""COMPUTED_VALUE"""),1.0)</f>
        <v>1</v>
      </c>
      <c r="ND84">
        <f>IFERROR(__xludf.DUMMYFUNCTION("""COMPUTED_VALUE"""),1.0)</f>
        <v>1</v>
      </c>
      <c r="NE84">
        <f>IFERROR(__xludf.DUMMYFUNCTION("""COMPUTED_VALUE"""),1.0)</f>
        <v>1</v>
      </c>
      <c r="NF84">
        <f>IFERROR(__xludf.DUMMYFUNCTION("""COMPUTED_VALUE"""),0.0)</f>
        <v>0</v>
      </c>
      <c r="NG84">
        <f>IFERROR(__xludf.DUMMYFUNCTION("""COMPUTED_VALUE"""),0.0)</f>
        <v>0</v>
      </c>
      <c r="NH84">
        <f>IFERROR(__xludf.DUMMYFUNCTION("""COMPUTED_VALUE"""),0.0)</f>
        <v>0</v>
      </c>
      <c r="NI84">
        <f>IFERROR(__xludf.DUMMYFUNCTION("""COMPUTED_VALUE"""),0.0)</f>
        <v>0</v>
      </c>
      <c r="NJ84">
        <f>IFERROR(__xludf.DUMMYFUNCTION("""COMPUTED_VALUE"""),0.0)</f>
        <v>0</v>
      </c>
      <c r="NK84">
        <f>IFERROR(__xludf.DUMMYFUNCTION("""COMPUTED_VALUE"""),0.0)</f>
        <v>0</v>
      </c>
      <c r="NL84">
        <f>IFERROR(__xludf.DUMMYFUNCTION("""COMPUTED_VALUE"""),0.0)</f>
        <v>0</v>
      </c>
      <c r="NM84">
        <f>IFERROR(__xludf.DUMMYFUNCTION("""COMPUTED_VALUE"""),0.0)</f>
        <v>0</v>
      </c>
      <c r="NN84">
        <f>IFERROR(__xludf.DUMMYFUNCTION("""COMPUTED_VALUE"""),0.0)</f>
        <v>0</v>
      </c>
      <c r="NO84">
        <f>IFERROR(__xludf.DUMMYFUNCTION("""COMPUTED_VALUE"""),0.0)</f>
        <v>0</v>
      </c>
      <c r="NP84">
        <f>IFERROR(__xludf.DUMMYFUNCTION("""COMPUTED_VALUE"""),0.0)</f>
        <v>0</v>
      </c>
      <c r="NQ84">
        <f>IFERROR(__xludf.DUMMYFUNCTION("""COMPUTED_VALUE"""),0.0)</f>
        <v>0</v>
      </c>
      <c r="NR84">
        <f>IFERROR(__xludf.DUMMYFUNCTION("""COMPUTED_VALUE"""),0.0)</f>
        <v>0</v>
      </c>
    </row>
    <row r="85" ht="15.75" customHeight="1">
      <c r="A85">
        <f>IFERROR(__xludf.DUMMYFUNCTION("""COMPUTED_VALUE"""),84.0)</f>
        <v>84</v>
      </c>
      <c r="B85" t="str">
        <f>IFERROR(__xludf.DUMMYFUNCTION("""COMPUTED_VALUE"""),"daniilgrbic")</f>
        <v>daniilgrbic</v>
      </c>
      <c r="C85" t="str">
        <f>IFERROR(__xludf.DUMMYFUNCTION("""COMPUTED_VALUE"""),"Daniil")</f>
        <v>Daniil</v>
      </c>
      <c r="D85" t="str">
        <f>IFERROR(__xludf.DUMMYFUNCTION("""COMPUTED_VALUE"""),"Grbić")</f>
        <v>Grbić</v>
      </c>
      <c r="E85">
        <f>IFERROR(__xludf.DUMMYFUNCTION("""COMPUTED_VALUE"""),88.0)</f>
        <v>88</v>
      </c>
      <c r="F85" t="str">
        <f>IFERROR(__xludf.DUMMYFUNCTION("""COMPUTED_VALUE"""),"ODOBREN")</f>
        <v>ODOBREN</v>
      </c>
      <c r="G85" t="str">
        <f>IFERROR(__xludf.DUMMYFUNCTION("""COMPUTED_VALUE"""),"Stari grad")</f>
        <v>Stari grad</v>
      </c>
      <c r="H85" t="str">
        <f>IFERROR(__xludf.DUMMYFUNCTION("""COMPUTED_VALUE"""),"Matematička gimnazija")</f>
        <v>Matematička gimnazija</v>
      </c>
      <c r="I85" t="str">
        <f>IFERROR(__xludf.DUMMYFUNCTION("""COMPUTED_VALUE"""),"IV")</f>
        <v>IV</v>
      </c>
      <c r="J85" t="str">
        <f>IFERROR(__xludf.DUMMYFUNCTION("""COMPUTED_VALUE"""),"A")</f>
        <v>A</v>
      </c>
      <c r="K85" t="str">
        <f>IFERROR(__xludf.DUMMYFUNCTION("""COMPUTED_VALUE"""),"Jelena Hadzi-Purić")</f>
        <v>Jelena Hadzi-Purić</v>
      </c>
      <c r="L85" t="str">
        <f>IFERROR(__xludf.DUMMYFUNCTION("""COMPUTED_VALUE"""),"x")</f>
        <v>x</v>
      </c>
      <c r="M85" t="str">
        <f>IFERROR(__xludf.DUMMYFUNCTION("""COMPUTED_VALUE"""),"-")</f>
        <v>-</v>
      </c>
      <c r="N85" t="str">
        <f>IFERROR(__xludf.DUMMYFUNCTION("""COMPUTED_VALUE"""),"-")</f>
        <v>-</v>
      </c>
      <c r="O85" t="str">
        <f>IFERROR(__xludf.DUMMYFUNCTION("""COMPUTED_VALUE"""),"-")</f>
        <v>-</v>
      </c>
      <c r="P85">
        <f>IFERROR(__xludf.DUMMYFUNCTION("""COMPUTED_VALUE"""),70.0)</f>
        <v>70</v>
      </c>
      <c r="Q85" t="str">
        <f>IFERROR(__xludf.DUMMYFUNCTION("""COMPUTED_VALUE"""),"-")</f>
        <v>-</v>
      </c>
      <c r="R85">
        <f>IFERROR(__xludf.DUMMYFUNCTION("""COMPUTED_VALUE"""),18.0)</f>
        <v>18</v>
      </c>
      <c r="S85" t="str">
        <f>IFERROR(__xludf.DUMMYFUNCTION("""COMPUTED_VALUE"""),"x")</f>
        <v>x</v>
      </c>
      <c r="T85" t="str">
        <f>IFERROR(__xludf.DUMMYFUNCTION("""COMPUTED_VALUE"""),"x")</f>
        <v>x</v>
      </c>
      <c r="U85" t="str">
        <f>IFERROR(__xludf.DUMMYFUNCTION("""COMPUTED_VALUE"""),"-")</f>
        <v>-</v>
      </c>
      <c r="V85" t="str">
        <f>IFERROR(__xludf.DUMMYFUNCTION("""COMPUTED_VALUE"""),"-")</f>
        <v>-</v>
      </c>
      <c r="W85" t="str">
        <f>IFERROR(__xludf.DUMMYFUNCTION("""COMPUTED_VALUE"""),"-")</f>
        <v>-</v>
      </c>
      <c r="X85" t="str">
        <f>IFERROR(__xludf.DUMMYFUNCTION("""COMPUTED_VALUE"""),"-")</f>
        <v>-</v>
      </c>
      <c r="Y85" t="str">
        <f>IFERROR(__xludf.DUMMYFUNCTION("""COMPUTED_VALUE"""),"-")</f>
        <v>-</v>
      </c>
      <c r="Z85" t="str">
        <f>IFERROR(__xludf.DUMMYFUNCTION("""COMPUTED_VALUE"""),"-")</f>
        <v>-</v>
      </c>
      <c r="AA85" t="str">
        <f>IFERROR(__xludf.DUMMYFUNCTION("""COMPUTED_VALUE"""),"-")</f>
        <v>-</v>
      </c>
      <c r="AB85" t="str">
        <f>IFERROR(__xludf.DUMMYFUNCTION("""COMPUTED_VALUE"""),"-")</f>
        <v>-</v>
      </c>
      <c r="AC85" t="str">
        <f>IFERROR(__xludf.DUMMYFUNCTION("""COMPUTED_VALUE"""),"-")</f>
        <v>-</v>
      </c>
      <c r="AD85" t="str">
        <f>IFERROR(__xludf.DUMMYFUNCTION("""COMPUTED_VALUE"""),"-")</f>
        <v>-</v>
      </c>
      <c r="AE85" t="str">
        <f>IFERROR(__xludf.DUMMYFUNCTION("""COMPUTED_VALUE"""),"-")</f>
        <v>-</v>
      </c>
      <c r="AF85" t="str">
        <f>IFERROR(__xludf.DUMMYFUNCTION("""COMPUTED_VALUE"""),"-")</f>
        <v>-</v>
      </c>
      <c r="AG85" t="str">
        <f>IFERROR(__xludf.DUMMYFUNCTION("""COMPUTED_VALUE"""),"-")</f>
        <v>-</v>
      </c>
      <c r="AH85" t="str">
        <f>IFERROR(__xludf.DUMMYFUNCTION("""COMPUTED_VALUE"""),"-")</f>
        <v>-</v>
      </c>
      <c r="AI85" t="str">
        <f>IFERROR(__xludf.DUMMYFUNCTION("""COMPUTED_VALUE"""),"-")</f>
        <v>-</v>
      </c>
      <c r="AJ85" t="str">
        <f>IFERROR(__xludf.DUMMYFUNCTION("""COMPUTED_VALUE"""),"-")</f>
        <v>-</v>
      </c>
      <c r="AK85" t="str">
        <f>IFERROR(__xludf.DUMMYFUNCTION("""COMPUTED_VALUE"""),"-")</f>
        <v>-</v>
      </c>
      <c r="AL85" t="str">
        <f>IFERROR(__xludf.DUMMYFUNCTION("""COMPUTED_VALUE"""),"-")</f>
        <v>-</v>
      </c>
      <c r="AM85" t="str">
        <f>IFERROR(__xludf.DUMMYFUNCTION("""COMPUTED_VALUE"""),"-")</f>
        <v>-</v>
      </c>
      <c r="AN85" t="str">
        <f>IFERROR(__xludf.DUMMYFUNCTION("""COMPUTED_VALUE"""),"-")</f>
        <v>-</v>
      </c>
      <c r="AO85" t="str">
        <f>IFERROR(__xludf.DUMMYFUNCTION("""COMPUTED_VALUE"""),"-")</f>
        <v>-</v>
      </c>
      <c r="AP85" t="str">
        <f>IFERROR(__xludf.DUMMYFUNCTION("""COMPUTED_VALUE"""),"-")</f>
        <v>-</v>
      </c>
      <c r="AQ85" t="str">
        <f>IFERROR(__xludf.DUMMYFUNCTION("""COMPUTED_VALUE"""),"-")</f>
        <v>-</v>
      </c>
      <c r="AR85" t="str">
        <f>IFERROR(__xludf.DUMMYFUNCTION("""COMPUTED_VALUE"""),"-")</f>
        <v>-</v>
      </c>
      <c r="AS85" t="str">
        <f>IFERROR(__xludf.DUMMYFUNCTION("""COMPUTED_VALUE"""),"-")</f>
        <v>-</v>
      </c>
      <c r="AT85" t="str">
        <f>IFERROR(__xludf.DUMMYFUNCTION("""COMPUTED_VALUE"""),"-")</f>
        <v>-</v>
      </c>
      <c r="AU85" t="str">
        <f>IFERROR(__xludf.DUMMYFUNCTION("""COMPUTED_VALUE"""),"-")</f>
        <v>-</v>
      </c>
      <c r="AV85" t="str">
        <f>IFERROR(__xludf.DUMMYFUNCTION("""COMPUTED_VALUE"""),"-")</f>
        <v>-</v>
      </c>
      <c r="AW85" t="str">
        <f>IFERROR(__xludf.DUMMYFUNCTION("""COMPUTED_VALUE"""),"-")</f>
        <v>-</v>
      </c>
      <c r="AX85" t="str">
        <f>IFERROR(__xludf.DUMMYFUNCTION("""COMPUTED_VALUE"""),"-")</f>
        <v>-</v>
      </c>
      <c r="AY85" t="str">
        <f>IFERROR(__xludf.DUMMYFUNCTION("""COMPUTED_VALUE"""),"-")</f>
        <v>-</v>
      </c>
      <c r="AZ85" t="str">
        <f>IFERROR(__xludf.DUMMYFUNCTION("""COMPUTED_VALUE"""),"-")</f>
        <v>-</v>
      </c>
      <c r="BA85" t="str">
        <f>IFERROR(__xludf.DUMMYFUNCTION("""COMPUTED_VALUE"""),"-")</f>
        <v>-</v>
      </c>
      <c r="BB85" t="str">
        <f>IFERROR(__xludf.DUMMYFUNCTION("""COMPUTED_VALUE"""),"-")</f>
        <v>-</v>
      </c>
      <c r="BC85" t="str">
        <f>IFERROR(__xludf.DUMMYFUNCTION("""COMPUTED_VALUE"""),"-")</f>
        <v>-</v>
      </c>
      <c r="BD85" t="str">
        <f>IFERROR(__xludf.DUMMYFUNCTION("""COMPUTED_VALUE"""),"-")</f>
        <v>-</v>
      </c>
      <c r="BE85" t="str">
        <f>IFERROR(__xludf.DUMMYFUNCTION("""COMPUTED_VALUE"""),"-")</f>
        <v>-</v>
      </c>
      <c r="BF85" t="str">
        <f>IFERROR(__xludf.DUMMYFUNCTION("""COMPUTED_VALUE"""),"-")</f>
        <v>-</v>
      </c>
      <c r="BG85" t="str">
        <f>IFERROR(__xludf.DUMMYFUNCTION("""COMPUTED_VALUE"""),"-")</f>
        <v>-</v>
      </c>
      <c r="BH85" t="str">
        <f>IFERROR(__xludf.DUMMYFUNCTION("""COMPUTED_VALUE"""),"-")</f>
        <v>-</v>
      </c>
      <c r="BI85" t="str">
        <f>IFERROR(__xludf.DUMMYFUNCTION("""COMPUTED_VALUE"""),"-")</f>
        <v>-</v>
      </c>
      <c r="BJ85" t="str">
        <f>IFERROR(__xludf.DUMMYFUNCTION("""COMPUTED_VALUE"""),"-")</f>
        <v>-</v>
      </c>
      <c r="BK85" t="str">
        <f>IFERROR(__xludf.DUMMYFUNCTION("""COMPUTED_VALUE"""),"x")</f>
        <v>x</v>
      </c>
      <c r="BL85" t="str">
        <f>IFERROR(__xludf.DUMMYFUNCTION("""COMPUTED_VALUE"""),"-")</f>
        <v>-</v>
      </c>
      <c r="BM85" t="str">
        <f>IFERROR(__xludf.DUMMYFUNCTION("""COMPUTED_VALUE"""),"-")</f>
        <v>-</v>
      </c>
      <c r="BN85" t="str">
        <f>IFERROR(__xludf.DUMMYFUNCTION("""COMPUTED_VALUE"""),"-")</f>
        <v>-</v>
      </c>
      <c r="BO85" t="str">
        <f>IFERROR(__xludf.DUMMYFUNCTION("""COMPUTED_VALUE"""),"-")</f>
        <v>-</v>
      </c>
      <c r="BP85" t="str">
        <f>IFERROR(__xludf.DUMMYFUNCTION("""COMPUTED_VALUE"""),"-")</f>
        <v>-</v>
      </c>
      <c r="BQ85" t="str">
        <f>IFERROR(__xludf.DUMMYFUNCTION("""COMPUTED_VALUE"""),"-")</f>
        <v>-</v>
      </c>
      <c r="BR85" t="str">
        <f>IFERROR(__xludf.DUMMYFUNCTION("""COMPUTED_VALUE"""),"-")</f>
        <v>-</v>
      </c>
      <c r="BS85" t="str">
        <f>IFERROR(__xludf.DUMMYFUNCTION("""COMPUTED_VALUE"""),"-")</f>
        <v>-</v>
      </c>
      <c r="BT85" t="str">
        <f>IFERROR(__xludf.DUMMYFUNCTION("""COMPUTED_VALUE"""),"-")</f>
        <v>-</v>
      </c>
      <c r="BU85" t="str">
        <f>IFERROR(__xludf.DUMMYFUNCTION("""COMPUTED_VALUE"""),"-")</f>
        <v>-</v>
      </c>
      <c r="BV85" t="str">
        <f>IFERROR(__xludf.DUMMYFUNCTION("""COMPUTED_VALUE"""),"-")</f>
        <v>-</v>
      </c>
      <c r="BW85" t="str">
        <f>IFERROR(__xludf.DUMMYFUNCTION("""COMPUTED_VALUE"""),"-")</f>
        <v>-</v>
      </c>
      <c r="BX85" t="str">
        <f>IFERROR(__xludf.DUMMYFUNCTION("""COMPUTED_VALUE"""),"-")</f>
        <v>-</v>
      </c>
      <c r="BY85" t="str">
        <f>IFERROR(__xludf.DUMMYFUNCTION("""COMPUTED_VALUE"""),"-")</f>
        <v>-</v>
      </c>
      <c r="BZ85" t="str">
        <f>IFERROR(__xludf.DUMMYFUNCTION("""COMPUTED_VALUE"""),"-")</f>
        <v>-</v>
      </c>
      <c r="CA85" t="str">
        <f>IFERROR(__xludf.DUMMYFUNCTION("""COMPUTED_VALUE"""),"-")</f>
        <v>-</v>
      </c>
      <c r="CB85" t="str">
        <f>IFERROR(__xludf.DUMMYFUNCTION("""COMPUTED_VALUE"""),"-")</f>
        <v>-</v>
      </c>
      <c r="CC85" t="str">
        <f>IFERROR(__xludf.DUMMYFUNCTION("""COMPUTED_VALUE"""),"-")</f>
        <v>-</v>
      </c>
      <c r="CD85" t="str">
        <f>IFERROR(__xludf.DUMMYFUNCTION("""COMPUTED_VALUE"""),"-")</f>
        <v>-</v>
      </c>
      <c r="CE85" t="str">
        <f>IFERROR(__xludf.DUMMYFUNCTION("""COMPUTED_VALUE"""),"-")</f>
        <v>-</v>
      </c>
      <c r="CF85" t="str">
        <f>IFERROR(__xludf.DUMMYFUNCTION("""COMPUTED_VALUE"""),"-")</f>
        <v>-</v>
      </c>
      <c r="CG85" t="str">
        <f>IFERROR(__xludf.DUMMYFUNCTION("""COMPUTED_VALUE"""),"-")</f>
        <v>-</v>
      </c>
      <c r="CH85" t="str">
        <f>IFERROR(__xludf.DUMMYFUNCTION("""COMPUTED_VALUE"""),"-")</f>
        <v>-</v>
      </c>
      <c r="CI85" t="str">
        <f>IFERROR(__xludf.DUMMYFUNCTION("""COMPUTED_VALUE"""),"-")</f>
        <v>-</v>
      </c>
      <c r="CJ85" t="str">
        <f>IFERROR(__xludf.DUMMYFUNCTION("""COMPUTED_VALUE"""),"-")</f>
        <v>-</v>
      </c>
      <c r="CK85" t="str">
        <f>IFERROR(__xludf.DUMMYFUNCTION("""COMPUTED_VALUE"""),"-")</f>
        <v>-</v>
      </c>
      <c r="CL85" t="str">
        <f>IFERROR(__xludf.DUMMYFUNCTION("""COMPUTED_VALUE"""),"-")</f>
        <v>-</v>
      </c>
      <c r="CM85" t="str">
        <f>IFERROR(__xludf.DUMMYFUNCTION("""COMPUTED_VALUE"""),"-")</f>
        <v>-</v>
      </c>
      <c r="CN85" t="str">
        <f>IFERROR(__xludf.DUMMYFUNCTION("""COMPUTED_VALUE"""),"-")</f>
        <v>-</v>
      </c>
      <c r="CO85" t="str">
        <f>IFERROR(__xludf.DUMMYFUNCTION("""COMPUTED_VALUE"""),"-")</f>
        <v>-</v>
      </c>
      <c r="CP85" t="str">
        <f>IFERROR(__xludf.DUMMYFUNCTION("""COMPUTED_VALUE"""),"-")</f>
        <v>-</v>
      </c>
      <c r="CQ85" t="str">
        <f>IFERROR(__xludf.DUMMYFUNCTION("""COMPUTED_VALUE"""),"-")</f>
        <v>-</v>
      </c>
      <c r="CR85" t="str">
        <f>IFERROR(__xludf.DUMMYFUNCTION("""COMPUTED_VALUE"""),"-")</f>
        <v>-</v>
      </c>
      <c r="CS85" t="str">
        <f>IFERROR(__xludf.DUMMYFUNCTION("""COMPUTED_VALUE"""),"x")</f>
        <v>x</v>
      </c>
      <c r="CT85" t="str">
        <f>IFERROR(__xludf.DUMMYFUNCTION("""COMPUTED_VALUE"""),"-")</f>
        <v>-</v>
      </c>
      <c r="CU85" t="str">
        <f>IFERROR(__xludf.DUMMYFUNCTION("""COMPUTED_VALUE"""),"-")</f>
        <v>-</v>
      </c>
      <c r="CV85" t="str">
        <f>IFERROR(__xludf.DUMMYFUNCTION("""COMPUTED_VALUE"""),"-")</f>
        <v>-</v>
      </c>
      <c r="CW85" t="str">
        <f>IFERROR(__xludf.DUMMYFUNCTION("""COMPUTED_VALUE"""),"-")</f>
        <v>-</v>
      </c>
      <c r="CX85" t="str">
        <f>IFERROR(__xludf.DUMMYFUNCTION("""COMPUTED_VALUE"""),"-")</f>
        <v>-</v>
      </c>
      <c r="CY85" t="str">
        <f>IFERROR(__xludf.DUMMYFUNCTION("""COMPUTED_VALUE"""),"-")</f>
        <v>-</v>
      </c>
      <c r="CZ85" t="str">
        <f>IFERROR(__xludf.DUMMYFUNCTION("""COMPUTED_VALUE"""),"-")</f>
        <v>-</v>
      </c>
      <c r="DA85" t="str">
        <f>IFERROR(__xludf.DUMMYFUNCTION("""COMPUTED_VALUE"""),"-")</f>
        <v>-</v>
      </c>
      <c r="DB85" t="str">
        <f>IFERROR(__xludf.DUMMYFUNCTION("""COMPUTED_VALUE"""),"-")</f>
        <v>-</v>
      </c>
      <c r="DC85" t="str">
        <f>IFERROR(__xludf.DUMMYFUNCTION("""COMPUTED_VALUE"""),"-")</f>
        <v>-</v>
      </c>
      <c r="DD85" t="str">
        <f>IFERROR(__xludf.DUMMYFUNCTION("""COMPUTED_VALUE"""),"-")</f>
        <v>-</v>
      </c>
      <c r="DE85" t="str">
        <f>IFERROR(__xludf.DUMMYFUNCTION("""COMPUTED_VALUE"""),"-")</f>
        <v>-</v>
      </c>
      <c r="DF85" t="str">
        <f>IFERROR(__xludf.DUMMYFUNCTION("""COMPUTED_VALUE"""),"-")</f>
        <v>-</v>
      </c>
      <c r="DG85" t="str">
        <f>IFERROR(__xludf.DUMMYFUNCTION("""COMPUTED_VALUE"""),"-")</f>
        <v>-</v>
      </c>
      <c r="DH85" t="str">
        <f>IFERROR(__xludf.DUMMYFUNCTION("""COMPUTED_VALUE"""),"-")</f>
        <v>-</v>
      </c>
      <c r="DI85" t="str">
        <f>IFERROR(__xludf.DUMMYFUNCTION("""COMPUTED_VALUE"""),"-")</f>
        <v>-</v>
      </c>
      <c r="DJ85" t="str">
        <f>IFERROR(__xludf.DUMMYFUNCTION("""COMPUTED_VALUE"""),"-")</f>
        <v>-</v>
      </c>
      <c r="DK85" t="str">
        <f>IFERROR(__xludf.DUMMYFUNCTION("""COMPUTED_VALUE"""),"-")</f>
        <v>-</v>
      </c>
      <c r="DL85" t="str">
        <f>IFERROR(__xludf.DUMMYFUNCTION("""COMPUTED_VALUE"""),"-")</f>
        <v>-</v>
      </c>
      <c r="DM85" t="str">
        <f>IFERROR(__xludf.DUMMYFUNCTION("""COMPUTED_VALUE"""),"-")</f>
        <v>-</v>
      </c>
      <c r="DN85" t="str">
        <f>IFERROR(__xludf.DUMMYFUNCTION("""COMPUTED_VALUE"""),"-")</f>
        <v>-</v>
      </c>
      <c r="DO85" t="str">
        <f>IFERROR(__xludf.DUMMYFUNCTION("""COMPUTED_VALUE"""),"-")</f>
        <v>-</v>
      </c>
      <c r="DP85" t="str">
        <f>IFERROR(__xludf.DUMMYFUNCTION("""COMPUTED_VALUE"""),"-")</f>
        <v>-</v>
      </c>
      <c r="DQ85" t="str">
        <f>IFERROR(__xludf.DUMMYFUNCTION("""COMPUTED_VALUE"""),"-")</f>
        <v>-</v>
      </c>
      <c r="DR85" t="str">
        <f>IFERROR(__xludf.DUMMYFUNCTION("""COMPUTED_VALUE"""),"-")</f>
        <v>-</v>
      </c>
      <c r="DS85" t="str">
        <f>IFERROR(__xludf.DUMMYFUNCTION("""COMPUTED_VALUE"""),"-")</f>
        <v>-</v>
      </c>
      <c r="DT85" t="str">
        <f>IFERROR(__xludf.DUMMYFUNCTION("""COMPUTED_VALUE"""),"-")</f>
        <v>-</v>
      </c>
      <c r="DU85" t="str">
        <f>IFERROR(__xludf.DUMMYFUNCTION("""COMPUTED_VALUE"""),"-")</f>
        <v>-</v>
      </c>
      <c r="DV85" t="str">
        <f>IFERROR(__xludf.DUMMYFUNCTION("""COMPUTED_VALUE"""),"-")</f>
        <v>-</v>
      </c>
      <c r="DW85" t="str">
        <f>IFERROR(__xludf.DUMMYFUNCTION("""COMPUTED_VALUE"""),"-")</f>
        <v>-</v>
      </c>
      <c r="DX85" t="str">
        <f>IFERROR(__xludf.DUMMYFUNCTION("""COMPUTED_VALUE"""),"-")</f>
        <v>-</v>
      </c>
      <c r="DY85" t="str">
        <f>IFERROR(__xludf.DUMMYFUNCTION("""COMPUTED_VALUE"""),"-")</f>
        <v>-</v>
      </c>
      <c r="DZ85" t="str">
        <f>IFERROR(__xludf.DUMMYFUNCTION("""COMPUTED_VALUE"""),"x")</f>
        <v>x</v>
      </c>
      <c r="EA85" t="str">
        <f>IFERROR(__xludf.DUMMYFUNCTION("""COMPUTED_VALUE"""),"OK")</f>
        <v>OK</v>
      </c>
      <c r="EB85" t="str">
        <f>IFERROR(__xludf.DUMMYFUNCTION("""COMPUTED_VALUE"""),"OK")</f>
        <v>OK</v>
      </c>
      <c r="EC85" t="str">
        <f>IFERROR(__xludf.DUMMYFUNCTION("""COMPUTED_VALUE"""),"OK")</f>
        <v>OK</v>
      </c>
      <c r="ED85" t="str">
        <f>IFERROR(__xludf.DUMMYFUNCTION("""COMPUTED_VALUE"""),"OK")</f>
        <v>OK</v>
      </c>
      <c r="EE85" t="str">
        <f>IFERROR(__xludf.DUMMYFUNCTION("""COMPUTED_VALUE"""),"OK")</f>
        <v>OK</v>
      </c>
      <c r="EF85" t="str">
        <f>IFERROR(__xludf.DUMMYFUNCTION("""COMPUTED_VALUE"""),"OK")</f>
        <v>OK</v>
      </c>
      <c r="EG85" t="str">
        <f>IFERROR(__xludf.DUMMYFUNCTION("""COMPUTED_VALUE"""),"OK")</f>
        <v>OK</v>
      </c>
      <c r="EH85" t="str">
        <f>IFERROR(__xludf.DUMMYFUNCTION("""COMPUTED_VALUE"""),"OK")</f>
        <v>OK</v>
      </c>
      <c r="EI85" t="str">
        <f>IFERROR(__xludf.DUMMYFUNCTION("""COMPUTED_VALUE"""),"OK")</f>
        <v>OK</v>
      </c>
      <c r="EJ85" t="str">
        <f>IFERROR(__xludf.DUMMYFUNCTION("""COMPUTED_VALUE"""),"OK")</f>
        <v>OK</v>
      </c>
      <c r="EK85" t="str">
        <f>IFERROR(__xludf.DUMMYFUNCTION("""COMPUTED_VALUE"""),"OK")</f>
        <v>OK</v>
      </c>
      <c r="EL85" t="str">
        <f>IFERROR(__xludf.DUMMYFUNCTION("""COMPUTED_VALUE"""),"OK")</f>
        <v>OK</v>
      </c>
      <c r="EM85" t="str">
        <f>IFERROR(__xludf.DUMMYFUNCTION("""COMPUTED_VALUE"""),"TLE")</f>
        <v>TLE</v>
      </c>
      <c r="EN85" t="str">
        <f>IFERROR(__xludf.DUMMYFUNCTION("""COMPUTED_VALUE"""),"TLE")</f>
        <v>TLE</v>
      </c>
      <c r="EO85" t="str">
        <f>IFERROR(__xludf.DUMMYFUNCTION("""COMPUTED_VALUE"""),"TLE")</f>
        <v>TLE</v>
      </c>
      <c r="EP85" t="str">
        <f>IFERROR(__xludf.DUMMYFUNCTION("""COMPUTED_VALUE"""),"OK")</f>
        <v>OK</v>
      </c>
      <c r="EQ85" t="str">
        <f>IFERROR(__xludf.DUMMYFUNCTION("""COMPUTED_VALUE"""),"x")</f>
        <v>x</v>
      </c>
      <c r="ER85" t="str">
        <f>IFERROR(__xludf.DUMMYFUNCTION("""COMPUTED_VALUE"""),"-")</f>
        <v>-</v>
      </c>
      <c r="ES85" t="str">
        <f>IFERROR(__xludf.DUMMYFUNCTION("""COMPUTED_VALUE"""),"-")</f>
        <v>-</v>
      </c>
      <c r="ET85" t="str">
        <f>IFERROR(__xludf.DUMMYFUNCTION("""COMPUTED_VALUE"""),"-")</f>
        <v>-</v>
      </c>
      <c r="EU85" t="str">
        <f>IFERROR(__xludf.DUMMYFUNCTION("""COMPUTED_VALUE"""),"-")</f>
        <v>-</v>
      </c>
      <c r="EV85" t="str">
        <f>IFERROR(__xludf.DUMMYFUNCTION("""COMPUTED_VALUE"""),"-")</f>
        <v>-</v>
      </c>
      <c r="EW85" t="str">
        <f>IFERROR(__xludf.DUMMYFUNCTION("""COMPUTED_VALUE"""),"-")</f>
        <v>-</v>
      </c>
      <c r="EX85" t="str">
        <f>IFERROR(__xludf.DUMMYFUNCTION("""COMPUTED_VALUE"""),"-")</f>
        <v>-</v>
      </c>
      <c r="EY85" t="str">
        <f>IFERROR(__xludf.DUMMYFUNCTION("""COMPUTED_VALUE"""),"-")</f>
        <v>-</v>
      </c>
      <c r="EZ85" t="str">
        <f>IFERROR(__xludf.DUMMYFUNCTION("""COMPUTED_VALUE"""),"-")</f>
        <v>-</v>
      </c>
      <c r="FA85" t="str">
        <f>IFERROR(__xludf.DUMMYFUNCTION("""COMPUTED_VALUE"""),"-")</f>
        <v>-</v>
      </c>
      <c r="FB85" t="str">
        <f>IFERROR(__xludf.DUMMYFUNCTION("""COMPUTED_VALUE"""),"-")</f>
        <v>-</v>
      </c>
      <c r="FC85" t="str">
        <f>IFERROR(__xludf.DUMMYFUNCTION("""COMPUTED_VALUE"""),"-")</f>
        <v>-</v>
      </c>
      <c r="FD85" t="str">
        <f>IFERROR(__xludf.DUMMYFUNCTION("""COMPUTED_VALUE"""),"-")</f>
        <v>-</v>
      </c>
      <c r="FE85" t="str">
        <f>IFERROR(__xludf.DUMMYFUNCTION("""COMPUTED_VALUE"""),"-")</f>
        <v>-</v>
      </c>
      <c r="FF85" t="str">
        <f>IFERROR(__xludf.DUMMYFUNCTION("""COMPUTED_VALUE"""),"-")</f>
        <v>-</v>
      </c>
      <c r="FG85" t="str">
        <f>IFERROR(__xludf.DUMMYFUNCTION("""COMPUTED_VALUE"""),"-")</f>
        <v>-</v>
      </c>
      <c r="FH85" t="str">
        <f>IFERROR(__xludf.DUMMYFUNCTION("""COMPUTED_VALUE"""),"-")</f>
        <v>-</v>
      </c>
      <c r="FI85" t="str">
        <f>IFERROR(__xludf.DUMMYFUNCTION("""COMPUTED_VALUE"""),"-")</f>
        <v>-</v>
      </c>
      <c r="FJ85" t="str">
        <f>IFERROR(__xludf.DUMMYFUNCTION("""COMPUTED_VALUE"""),"-")</f>
        <v>-</v>
      </c>
      <c r="FK85" t="str">
        <f>IFERROR(__xludf.DUMMYFUNCTION("""COMPUTED_VALUE"""),"-")</f>
        <v>-</v>
      </c>
      <c r="FL85" t="str">
        <f>IFERROR(__xludf.DUMMYFUNCTION("""COMPUTED_VALUE"""),"-")</f>
        <v>-</v>
      </c>
      <c r="FM85" t="str">
        <f>IFERROR(__xludf.DUMMYFUNCTION("""COMPUTED_VALUE"""),"-")</f>
        <v>-</v>
      </c>
      <c r="FN85" t="str">
        <f>IFERROR(__xludf.DUMMYFUNCTION("""COMPUTED_VALUE"""),"-")</f>
        <v>-</v>
      </c>
      <c r="FO85" t="str">
        <f>IFERROR(__xludf.DUMMYFUNCTION("""COMPUTED_VALUE"""),"-")</f>
        <v>-</v>
      </c>
      <c r="FP85" t="str">
        <f>IFERROR(__xludf.DUMMYFUNCTION("""COMPUTED_VALUE"""),"-")</f>
        <v>-</v>
      </c>
      <c r="FQ85" t="str">
        <f>IFERROR(__xludf.DUMMYFUNCTION("""COMPUTED_VALUE"""),"-")</f>
        <v>-</v>
      </c>
      <c r="FR85" t="str">
        <f>IFERROR(__xludf.DUMMYFUNCTION("""COMPUTED_VALUE"""),"-")</f>
        <v>-</v>
      </c>
      <c r="FS85" t="str">
        <f>IFERROR(__xludf.DUMMYFUNCTION("""COMPUTED_VALUE"""),"-")</f>
        <v>-</v>
      </c>
      <c r="FT85" t="str">
        <f>IFERROR(__xludf.DUMMYFUNCTION("""COMPUTED_VALUE"""),"x")</f>
        <v>x</v>
      </c>
      <c r="FU85" t="str">
        <f>IFERROR(__xludf.DUMMYFUNCTION("""COMPUTED_VALUE"""),"OK")</f>
        <v>OK</v>
      </c>
      <c r="FV85" t="str">
        <f>IFERROR(__xludf.DUMMYFUNCTION("""COMPUTED_VALUE"""),"OK")</f>
        <v>OK</v>
      </c>
      <c r="FW85" t="str">
        <f>IFERROR(__xludf.DUMMYFUNCTION("""COMPUTED_VALUE"""),"OK")</f>
        <v>OK</v>
      </c>
      <c r="FX85" t="str">
        <f>IFERROR(__xludf.DUMMYFUNCTION("""COMPUTED_VALUE"""),"OK")</f>
        <v>OK</v>
      </c>
      <c r="FY85" t="str">
        <f>IFERROR(__xludf.DUMMYFUNCTION("""COMPUTED_VALUE"""),"OK")</f>
        <v>OK</v>
      </c>
      <c r="FZ85" t="str">
        <f>IFERROR(__xludf.DUMMYFUNCTION("""COMPUTED_VALUE"""),"TLE")</f>
        <v>TLE</v>
      </c>
      <c r="GA85" t="str">
        <f>IFERROR(__xludf.DUMMYFUNCTION("""COMPUTED_VALUE"""),"TLE")</f>
        <v>TLE</v>
      </c>
      <c r="GB85" t="str">
        <f>IFERROR(__xludf.DUMMYFUNCTION("""COMPUTED_VALUE"""),"TLE")</f>
        <v>TLE</v>
      </c>
      <c r="GC85" t="str">
        <f>IFERROR(__xludf.DUMMYFUNCTION("""COMPUTED_VALUE"""),"TLE")</f>
        <v>TLE</v>
      </c>
      <c r="GD85" t="str">
        <f>IFERROR(__xludf.DUMMYFUNCTION("""COMPUTED_VALUE"""),"TLE")</f>
        <v>TLE</v>
      </c>
      <c r="GE85" t="str">
        <f>IFERROR(__xludf.DUMMYFUNCTION("""COMPUTED_VALUE"""),"TLE")</f>
        <v>TLE</v>
      </c>
      <c r="GF85" t="str">
        <f>IFERROR(__xludf.DUMMYFUNCTION("""COMPUTED_VALUE"""),"TLE")</f>
        <v>TLE</v>
      </c>
      <c r="GG85" t="str">
        <f>IFERROR(__xludf.DUMMYFUNCTION("""COMPUTED_VALUE"""),"TLE")</f>
        <v>TLE</v>
      </c>
      <c r="GH85" t="str">
        <f>IFERROR(__xludf.DUMMYFUNCTION("""COMPUTED_VALUE"""),"TLE")</f>
        <v>TLE</v>
      </c>
      <c r="GI85" t="str">
        <f>IFERROR(__xludf.DUMMYFUNCTION("""COMPUTED_VALUE"""),"TLE")</f>
        <v>TLE</v>
      </c>
      <c r="GJ85" t="str">
        <f>IFERROR(__xludf.DUMMYFUNCTION("""COMPUTED_VALUE"""),"TLE")</f>
        <v>TLE</v>
      </c>
      <c r="GK85" t="str">
        <f>IFERROR(__xludf.DUMMYFUNCTION("""COMPUTED_VALUE"""),"TLE")</f>
        <v>TLE</v>
      </c>
      <c r="GL85" t="str">
        <f>IFERROR(__xludf.DUMMYFUNCTION("""COMPUTED_VALUE"""),"TLE")</f>
        <v>TLE</v>
      </c>
      <c r="GM85" t="str">
        <f>IFERROR(__xludf.DUMMYFUNCTION("""COMPUTED_VALUE"""),"TLE")</f>
        <v>TLE</v>
      </c>
      <c r="GN85" t="str">
        <f>IFERROR(__xludf.DUMMYFUNCTION("""COMPUTED_VALUE"""),"TLE")</f>
        <v>TLE</v>
      </c>
      <c r="GO85" t="str">
        <f>IFERROR(__xludf.DUMMYFUNCTION("""COMPUTED_VALUE"""),"TLE")</f>
        <v>TLE</v>
      </c>
      <c r="GP85" t="str">
        <f>IFERROR(__xludf.DUMMYFUNCTION("""COMPUTED_VALUE"""),"TLE")</f>
        <v>TLE</v>
      </c>
      <c r="GQ85" t="str">
        <f>IFERROR(__xludf.DUMMYFUNCTION("""COMPUTED_VALUE"""),"TLE")</f>
        <v>TLE</v>
      </c>
      <c r="GR85" t="str">
        <f>IFERROR(__xludf.DUMMYFUNCTION("""COMPUTED_VALUE"""),"TLE")</f>
        <v>TLE</v>
      </c>
      <c r="GS85" t="str">
        <f>IFERROR(__xludf.DUMMYFUNCTION("""COMPUTED_VALUE"""),"x")</f>
        <v>x</v>
      </c>
      <c r="GT85" t="str">
        <f>IFERROR(__xludf.DUMMYFUNCTION("""COMPUTED_VALUE"""),"x")</f>
        <v>x</v>
      </c>
      <c r="GU85">
        <f>IFERROR(__xludf.DUMMYFUNCTION("""COMPUTED_VALUE"""),0.0)</f>
        <v>0</v>
      </c>
      <c r="GV85">
        <f>IFERROR(__xludf.DUMMYFUNCTION("""COMPUTED_VALUE"""),0.0)</f>
        <v>0</v>
      </c>
      <c r="GW85">
        <f>IFERROR(__xludf.DUMMYFUNCTION("""COMPUTED_VALUE"""),0.0)</f>
        <v>0</v>
      </c>
      <c r="GX85">
        <f>IFERROR(__xludf.DUMMYFUNCTION("""COMPUTED_VALUE"""),0.0)</f>
        <v>0</v>
      </c>
      <c r="GY85">
        <f>IFERROR(__xludf.DUMMYFUNCTION("""COMPUTED_VALUE"""),0.0)</f>
        <v>0</v>
      </c>
      <c r="GZ85">
        <f>IFERROR(__xludf.DUMMYFUNCTION("""COMPUTED_VALUE"""),0.0)</f>
        <v>0</v>
      </c>
      <c r="HA85">
        <f>IFERROR(__xludf.DUMMYFUNCTION("""COMPUTED_VALUE"""),0.0)</f>
        <v>0</v>
      </c>
      <c r="HB85">
        <f>IFERROR(__xludf.DUMMYFUNCTION("""COMPUTED_VALUE"""),0.0)</f>
        <v>0</v>
      </c>
      <c r="HC85">
        <f>IFERROR(__xludf.DUMMYFUNCTION("""COMPUTED_VALUE"""),0.0)</f>
        <v>0</v>
      </c>
      <c r="HD85">
        <f>IFERROR(__xludf.DUMMYFUNCTION("""COMPUTED_VALUE"""),0.0)</f>
        <v>0</v>
      </c>
      <c r="HE85">
        <f>IFERROR(__xludf.DUMMYFUNCTION("""COMPUTED_VALUE"""),0.0)</f>
        <v>0</v>
      </c>
      <c r="HF85">
        <f>IFERROR(__xludf.DUMMYFUNCTION("""COMPUTED_VALUE"""),0.0)</f>
        <v>0</v>
      </c>
      <c r="HG85">
        <f>IFERROR(__xludf.DUMMYFUNCTION("""COMPUTED_VALUE"""),0.0)</f>
        <v>0</v>
      </c>
      <c r="HH85">
        <f>IFERROR(__xludf.DUMMYFUNCTION("""COMPUTED_VALUE"""),0.0)</f>
        <v>0</v>
      </c>
      <c r="HI85">
        <f>IFERROR(__xludf.DUMMYFUNCTION("""COMPUTED_VALUE"""),0.0)</f>
        <v>0</v>
      </c>
      <c r="HJ85">
        <f>IFERROR(__xludf.DUMMYFUNCTION("""COMPUTED_VALUE"""),0.0)</f>
        <v>0</v>
      </c>
      <c r="HK85">
        <f>IFERROR(__xludf.DUMMYFUNCTION("""COMPUTED_VALUE"""),0.0)</f>
        <v>0</v>
      </c>
      <c r="HL85">
        <f>IFERROR(__xludf.DUMMYFUNCTION("""COMPUTED_VALUE"""),0.0)</f>
        <v>0</v>
      </c>
      <c r="HM85">
        <f>IFERROR(__xludf.DUMMYFUNCTION("""COMPUTED_VALUE"""),0.0)</f>
        <v>0</v>
      </c>
      <c r="HN85">
        <f>IFERROR(__xludf.DUMMYFUNCTION("""COMPUTED_VALUE"""),0.0)</f>
        <v>0</v>
      </c>
      <c r="HO85">
        <f>IFERROR(__xludf.DUMMYFUNCTION("""COMPUTED_VALUE"""),0.0)</f>
        <v>0</v>
      </c>
      <c r="HP85">
        <f>IFERROR(__xludf.DUMMYFUNCTION("""COMPUTED_VALUE"""),0.0)</f>
        <v>0</v>
      </c>
      <c r="HQ85">
        <f>IFERROR(__xludf.DUMMYFUNCTION("""COMPUTED_VALUE"""),0.0)</f>
        <v>0</v>
      </c>
      <c r="HR85">
        <f>IFERROR(__xludf.DUMMYFUNCTION("""COMPUTED_VALUE"""),0.0)</f>
        <v>0</v>
      </c>
      <c r="HS85">
        <f>IFERROR(__xludf.DUMMYFUNCTION("""COMPUTED_VALUE"""),0.0)</f>
        <v>0</v>
      </c>
      <c r="HT85">
        <f>IFERROR(__xludf.DUMMYFUNCTION("""COMPUTED_VALUE"""),0.0)</f>
        <v>0</v>
      </c>
      <c r="HU85">
        <f>IFERROR(__xludf.DUMMYFUNCTION("""COMPUTED_VALUE"""),0.0)</f>
        <v>0</v>
      </c>
      <c r="HV85">
        <f>IFERROR(__xludf.DUMMYFUNCTION("""COMPUTED_VALUE"""),0.0)</f>
        <v>0</v>
      </c>
      <c r="HW85">
        <f>IFERROR(__xludf.DUMMYFUNCTION("""COMPUTED_VALUE"""),0.0)</f>
        <v>0</v>
      </c>
      <c r="HX85">
        <f>IFERROR(__xludf.DUMMYFUNCTION("""COMPUTED_VALUE"""),0.0)</f>
        <v>0</v>
      </c>
      <c r="HY85">
        <f>IFERROR(__xludf.DUMMYFUNCTION("""COMPUTED_VALUE"""),0.0)</f>
        <v>0</v>
      </c>
      <c r="HZ85">
        <f>IFERROR(__xludf.DUMMYFUNCTION("""COMPUTED_VALUE"""),0.0)</f>
        <v>0</v>
      </c>
      <c r="IA85">
        <f>IFERROR(__xludf.DUMMYFUNCTION("""COMPUTED_VALUE"""),0.0)</f>
        <v>0</v>
      </c>
      <c r="IB85">
        <f>IFERROR(__xludf.DUMMYFUNCTION("""COMPUTED_VALUE"""),0.0)</f>
        <v>0</v>
      </c>
      <c r="IC85">
        <f>IFERROR(__xludf.DUMMYFUNCTION("""COMPUTED_VALUE"""),0.0)</f>
        <v>0</v>
      </c>
      <c r="ID85">
        <f>IFERROR(__xludf.DUMMYFUNCTION("""COMPUTED_VALUE"""),0.0)</f>
        <v>0</v>
      </c>
      <c r="IE85">
        <f>IFERROR(__xludf.DUMMYFUNCTION("""COMPUTED_VALUE"""),0.0)</f>
        <v>0</v>
      </c>
      <c r="IF85">
        <f>IFERROR(__xludf.DUMMYFUNCTION("""COMPUTED_VALUE"""),0.0)</f>
        <v>0</v>
      </c>
      <c r="IG85">
        <f>IFERROR(__xludf.DUMMYFUNCTION("""COMPUTED_VALUE"""),0.0)</f>
        <v>0</v>
      </c>
      <c r="IH85">
        <f>IFERROR(__xludf.DUMMYFUNCTION("""COMPUTED_VALUE"""),0.0)</f>
        <v>0</v>
      </c>
      <c r="II85">
        <f>IFERROR(__xludf.DUMMYFUNCTION("""COMPUTED_VALUE"""),0.0)</f>
        <v>0</v>
      </c>
      <c r="IJ85">
        <f>IFERROR(__xludf.DUMMYFUNCTION("""COMPUTED_VALUE"""),0.0)</f>
        <v>0</v>
      </c>
      <c r="IK85" t="str">
        <f>IFERROR(__xludf.DUMMYFUNCTION("""COMPUTED_VALUE"""),"x")</f>
        <v>x</v>
      </c>
      <c r="IL85">
        <f>IFERROR(__xludf.DUMMYFUNCTION("""COMPUTED_VALUE"""),0.0)</f>
        <v>0</v>
      </c>
      <c r="IM85">
        <f>IFERROR(__xludf.DUMMYFUNCTION("""COMPUTED_VALUE"""),0.0)</f>
        <v>0</v>
      </c>
      <c r="IN85">
        <f>IFERROR(__xludf.DUMMYFUNCTION("""COMPUTED_VALUE"""),0.0)</f>
        <v>0</v>
      </c>
      <c r="IO85">
        <f>IFERROR(__xludf.DUMMYFUNCTION("""COMPUTED_VALUE"""),0.0)</f>
        <v>0</v>
      </c>
      <c r="IP85">
        <f>IFERROR(__xludf.DUMMYFUNCTION("""COMPUTED_VALUE"""),0.0)</f>
        <v>0</v>
      </c>
      <c r="IQ85">
        <f>IFERROR(__xludf.DUMMYFUNCTION("""COMPUTED_VALUE"""),0.0)</f>
        <v>0</v>
      </c>
      <c r="IR85">
        <f>IFERROR(__xludf.DUMMYFUNCTION("""COMPUTED_VALUE"""),0.0)</f>
        <v>0</v>
      </c>
      <c r="IS85">
        <f>IFERROR(__xludf.DUMMYFUNCTION("""COMPUTED_VALUE"""),0.0)</f>
        <v>0</v>
      </c>
      <c r="IT85">
        <f>IFERROR(__xludf.DUMMYFUNCTION("""COMPUTED_VALUE"""),0.0)</f>
        <v>0</v>
      </c>
      <c r="IU85">
        <f>IFERROR(__xludf.DUMMYFUNCTION("""COMPUTED_VALUE"""),0.0)</f>
        <v>0</v>
      </c>
      <c r="IV85">
        <f>IFERROR(__xludf.DUMMYFUNCTION("""COMPUTED_VALUE"""),0.0)</f>
        <v>0</v>
      </c>
      <c r="IW85">
        <f>IFERROR(__xludf.DUMMYFUNCTION("""COMPUTED_VALUE"""),0.0)</f>
        <v>0</v>
      </c>
      <c r="IX85">
        <f>IFERROR(__xludf.DUMMYFUNCTION("""COMPUTED_VALUE"""),0.0)</f>
        <v>0</v>
      </c>
      <c r="IY85">
        <f>IFERROR(__xludf.DUMMYFUNCTION("""COMPUTED_VALUE"""),0.0)</f>
        <v>0</v>
      </c>
      <c r="IZ85">
        <f>IFERROR(__xludf.DUMMYFUNCTION("""COMPUTED_VALUE"""),0.0)</f>
        <v>0</v>
      </c>
      <c r="JA85">
        <f>IFERROR(__xludf.DUMMYFUNCTION("""COMPUTED_VALUE"""),0.0)</f>
        <v>0</v>
      </c>
      <c r="JB85">
        <f>IFERROR(__xludf.DUMMYFUNCTION("""COMPUTED_VALUE"""),0.0)</f>
        <v>0</v>
      </c>
      <c r="JC85">
        <f>IFERROR(__xludf.DUMMYFUNCTION("""COMPUTED_VALUE"""),0.0)</f>
        <v>0</v>
      </c>
      <c r="JD85">
        <f>IFERROR(__xludf.DUMMYFUNCTION("""COMPUTED_VALUE"""),0.0)</f>
        <v>0</v>
      </c>
      <c r="JE85">
        <f>IFERROR(__xludf.DUMMYFUNCTION("""COMPUTED_VALUE"""),0.0)</f>
        <v>0</v>
      </c>
      <c r="JF85">
        <f>IFERROR(__xludf.DUMMYFUNCTION("""COMPUTED_VALUE"""),0.0)</f>
        <v>0</v>
      </c>
      <c r="JG85">
        <f>IFERROR(__xludf.DUMMYFUNCTION("""COMPUTED_VALUE"""),0.0)</f>
        <v>0</v>
      </c>
      <c r="JH85">
        <f>IFERROR(__xludf.DUMMYFUNCTION("""COMPUTED_VALUE"""),0.0)</f>
        <v>0</v>
      </c>
      <c r="JI85">
        <f>IFERROR(__xludf.DUMMYFUNCTION("""COMPUTED_VALUE"""),0.0)</f>
        <v>0</v>
      </c>
      <c r="JJ85">
        <f>IFERROR(__xludf.DUMMYFUNCTION("""COMPUTED_VALUE"""),0.0)</f>
        <v>0</v>
      </c>
      <c r="JK85">
        <f>IFERROR(__xludf.DUMMYFUNCTION("""COMPUTED_VALUE"""),0.0)</f>
        <v>0</v>
      </c>
      <c r="JL85">
        <f>IFERROR(__xludf.DUMMYFUNCTION("""COMPUTED_VALUE"""),0.0)</f>
        <v>0</v>
      </c>
      <c r="JM85">
        <f>IFERROR(__xludf.DUMMYFUNCTION("""COMPUTED_VALUE"""),0.0)</f>
        <v>0</v>
      </c>
      <c r="JN85">
        <f>IFERROR(__xludf.DUMMYFUNCTION("""COMPUTED_VALUE"""),0.0)</f>
        <v>0</v>
      </c>
      <c r="JO85">
        <f>IFERROR(__xludf.DUMMYFUNCTION("""COMPUTED_VALUE"""),0.0)</f>
        <v>0</v>
      </c>
      <c r="JP85">
        <f>IFERROR(__xludf.DUMMYFUNCTION("""COMPUTED_VALUE"""),0.0)</f>
        <v>0</v>
      </c>
      <c r="JQ85">
        <f>IFERROR(__xludf.DUMMYFUNCTION("""COMPUTED_VALUE"""),0.0)</f>
        <v>0</v>
      </c>
      <c r="JR85">
        <f>IFERROR(__xludf.DUMMYFUNCTION("""COMPUTED_VALUE"""),0.0)</f>
        <v>0</v>
      </c>
      <c r="JS85" t="str">
        <f>IFERROR(__xludf.DUMMYFUNCTION("""COMPUTED_VALUE"""),"x")</f>
        <v>x</v>
      </c>
      <c r="JT85">
        <f>IFERROR(__xludf.DUMMYFUNCTION("""COMPUTED_VALUE"""),0.0)</f>
        <v>0</v>
      </c>
      <c r="JU85">
        <f>IFERROR(__xludf.DUMMYFUNCTION("""COMPUTED_VALUE"""),0.0)</f>
        <v>0</v>
      </c>
      <c r="JV85">
        <f>IFERROR(__xludf.DUMMYFUNCTION("""COMPUTED_VALUE"""),0.0)</f>
        <v>0</v>
      </c>
      <c r="JW85">
        <f>IFERROR(__xludf.DUMMYFUNCTION("""COMPUTED_VALUE"""),0.0)</f>
        <v>0</v>
      </c>
      <c r="JX85">
        <f>IFERROR(__xludf.DUMMYFUNCTION("""COMPUTED_VALUE"""),0.0)</f>
        <v>0</v>
      </c>
      <c r="JY85">
        <f>IFERROR(__xludf.DUMMYFUNCTION("""COMPUTED_VALUE"""),0.0)</f>
        <v>0</v>
      </c>
      <c r="JZ85">
        <f>IFERROR(__xludf.DUMMYFUNCTION("""COMPUTED_VALUE"""),0.0)</f>
        <v>0</v>
      </c>
      <c r="KA85">
        <f>IFERROR(__xludf.DUMMYFUNCTION("""COMPUTED_VALUE"""),0.0)</f>
        <v>0</v>
      </c>
      <c r="KB85">
        <f>IFERROR(__xludf.DUMMYFUNCTION("""COMPUTED_VALUE"""),0.0)</f>
        <v>0</v>
      </c>
      <c r="KC85">
        <f>IFERROR(__xludf.DUMMYFUNCTION("""COMPUTED_VALUE"""),0.0)</f>
        <v>0</v>
      </c>
      <c r="KD85">
        <f>IFERROR(__xludf.DUMMYFUNCTION("""COMPUTED_VALUE"""),0.0)</f>
        <v>0</v>
      </c>
      <c r="KE85">
        <f>IFERROR(__xludf.DUMMYFUNCTION("""COMPUTED_VALUE"""),0.0)</f>
        <v>0</v>
      </c>
      <c r="KF85">
        <f>IFERROR(__xludf.DUMMYFUNCTION("""COMPUTED_VALUE"""),0.0)</f>
        <v>0</v>
      </c>
      <c r="KG85">
        <f>IFERROR(__xludf.DUMMYFUNCTION("""COMPUTED_VALUE"""),0.0)</f>
        <v>0</v>
      </c>
      <c r="KH85">
        <f>IFERROR(__xludf.DUMMYFUNCTION("""COMPUTED_VALUE"""),0.0)</f>
        <v>0</v>
      </c>
      <c r="KI85">
        <f>IFERROR(__xludf.DUMMYFUNCTION("""COMPUTED_VALUE"""),0.0)</f>
        <v>0</v>
      </c>
      <c r="KJ85">
        <f>IFERROR(__xludf.DUMMYFUNCTION("""COMPUTED_VALUE"""),0.0)</f>
        <v>0</v>
      </c>
      <c r="KK85">
        <f>IFERROR(__xludf.DUMMYFUNCTION("""COMPUTED_VALUE"""),0.0)</f>
        <v>0</v>
      </c>
      <c r="KL85">
        <f>IFERROR(__xludf.DUMMYFUNCTION("""COMPUTED_VALUE"""),0.0)</f>
        <v>0</v>
      </c>
      <c r="KM85">
        <f>IFERROR(__xludf.DUMMYFUNCTION("""COMPUTED_VALUE"""),0.0)</f>
        <v>0</v>
      </c>
      <c r="KN85">
        <f>IFERROR(__xludf.DUMMYFUNCTION("""COMPUTED_VALUE"""),0.0)</f>
        <v>0</v>
      </c>
      <c r="KO85">
        <f>IFERROR(__xludf.DUMMYFUNCTION("""COMPUTED_VALUE"""),0.0)</f>
        <v>0</v>
      </c>
      <c r="KP85">
        <f>IFERROR(__xludf.DUMMYFUNCTION("""COMPUTED_VALUE"""),0.0)</f>
        <v>0</v>
      </c>
      <c r="KQ85">
        <f>IFERROR(__xludf.DUMMYFUNCTION("""COMPUTED_VALUE"""),0.0)</f>
        <v>0</v>
      </c>
      <c r="KR85">
        <f>IFERROR(__xludf.DUMMYFUNCTION("""COMPUTED_VALUE"""),0.0)</f>
        <v>0</v>
      </c>
      <c r="KS85">
        <f>IFERROR(__xludf.DUMMYFUNCTION("""COMPUTED_VALUE"""),0.0)</f>
        <v>0</v>
      </c>
      <c r="KT85">
        <f>IFERROR(__xludf.DUMMYFUNCTION("""COMPUTED_VALUE"""),0.0)</f>
        <v>0</v>
      </c>
      <c r="KU85">
        <f>IFERROR(__xludf.DUMMYFUNCTION("""COMPUTED_VALUE"""),0.0)</f>
        <v>0</v>
      </c>
      <c r="KV85">
        <f>IFERROR(__xludf.DUMMYFUNCTION("""COMPUTED_VALUE"""),0.0)</f>
        <v>0</v>
      </c>
      <c r="KW85">
        <f>IFERROR(__xludf.DUMMYFUNCTION("""COMPUTED_VALUE"""),0.0)</f>
        <v>0</v>
      </c>
      <c r="KX85">
        <f>IFERROR(__xludf.DUMMYFUNCTION("""COMPUTED_VALUE"""),0.0)</f>
        <v>0</v>
      </c>
      <c r="KY85">
        <f>IFERROR(__xludf.DUMMYFUNCTION("""COMPUTED_VALUE"""),0.0)</f>
        <v>0</v>
      </c>
      <c r="KZ85" t="str">
        <f>IFERROR(__xludf.DUMMYFUNCTION("""COMPUTED_VALUE"""),"x")</f>
        <v>x</v>
      </c>
      <c r="LA85">
        <f>IFERROR(__xludf.DUMMYFUNCTION("""COMPUTED_VALUE"""),1.0)</f>
        <v>1</v>
      </c>
      <c r="LB85">
        <f>IFERROR(__xludf.DUMMYFUNCTION("""COMPUTED_VALUE"""),1.0)</f>
        <v>1</v>
      </c>
      <c r="LC85">
        <f>IFERROR(__xludf.DUMMYFUNCTION("""COMPUTED_VALUE"""),1.0)</f>
        <v>1</v>
      </c>
      <c r="LD85">
        <f>IFERROR(__xludf.DUMMYFUNCTION("""COMPUTED_VALUE"""),1.0)</f>
        <v>1</v>
      </c>
      <c r="LE85">
        <f>IFERROR(__xludf.DUMMYFUNCTION("""COMPUTED_VALUE"""),1.0)</f>
        <v>1</v>
      </c>
      <c r="LF85">
        <f>IFERROR(__xludf.DUMMYFUNCTION("""COMPUTED_VALUE"""),1.0)</f>
        <v>1</v>
      </c>
      <c r="LG85">
        <f>IFERROR(__xludf.DUMMYFUNCTION("""COMPUTED_VALUE"""),1.0)</f>
        <v>1</v>
      </c>
      <c r="LH85">
        <f>IFERROR(__xludf.DUMMYFUNCTION("""COMPUTED_VALUE"""),1.0)</f>
        <v>1</v>
      </c>
      <c r="LI85">
        <f>IFERROR(__xludf.DUMMYFUNCTION("""COMPUTED_VALUE"""),1.0)</f>
        <v>1</v>
      </c>
      <c r="LJ85">
        <f>IFERROR(__xludf.DUMMYFUNCTION("""COMPUTED_VALUE"""),1.0)</f>
        <v>1</v>
      </c>
      <c r="LK85">
        <f>IFERROR(__xludf.DUMMYFUNCTION("""COMPUTED_VALUE"""),1.0)</f>
        <v>1</v>
      </c>
      <c r="LL85">
        <f>IFERROR(__xludf.DUMMYFUNCTION("""COMPUTED_VALUE"""),1.0)</f>
        <v>1</v>
      </c>
      <c r="LM85">
        <f>IFERROR(__xludf.DUMMYFUNCTION("""COMPUTED_VALUE"""),0.0)</f>
        <v>0</v>
      </c>
      <c r="LN85">
        <f>IFERROR(__xludf.DUMMYFUNCTION("""COMPUTED_VALUE"""),0.0)</f>
        <v>0</v>
      </c>
      <c r="LO85">
        <f>IFERROR(__xludf.DUMMYFUNCTION("""COMPUTED_VALUE"""),0.0)</f>
        <v>0</v>
      </c>
      <c r="LP85">
        <f>IFERROR(__xludf.DUMMYFUNCTION("""COMPUTED_VALUE"""),1.0)</f>
        <v>1</v>
      </c>
      <c r="LQ85" t="str">
        <f>IFERROR(__xludf.DUMMYFUNCTION("""COMPUTED_VALUE"""),"x")</f>
        <v>x</v>
      </c>
      <c r="LR85">
        <f>IFERROR(__xludf.DUMMYFUNCTION("""COMPUTED_VALUE"""),0.0)</f>
        <v>0</v>
      </c>
      <c r="LS85">
        <f>IFERROR(__xludf.DUMMYFUNCTION("""COMPUTED_VALUE"""),0.0)</f>
        <v>0</v>
      </c>
      <c r="LT85">
        <f>IFERROR(__xludf.DUMMYFUNCTION("""COMPUTED_VALUE"""),0.0)</f>
        <v>0</v>
      </c>
      <c r="LU85">
        <f>IFERROR(__xludf.DUMMYFUNCTION("""COMPUTED_VALUE"""),0.0)</f>
        <v>0</v>
      </c>
      <c r="LV85">
        <f>IFERROR(__xludf.DUMMYFUNCTION("""COMPUTED_VALUE"""),0.0)</f>
        <v>0</v>
      </c>
      <c r="LW85">
        <f>IFERROR(__xludf.DUMMYFUNCTION("""COMPUTED_VALUE"""),0.0)</f>
        <v>0</v>
      </c>
      <c r="LX85">
        <f>IFERROR(__xludf.DUMMYFUNCTION("""COMPUTED_VALUE"""),0.0)</f>
        <v>0</v>
      </c>
      <c r="LY85">
        <f>IFERROR(__xludf.DUMMYFUNCTION("""COMPUTED_VALUE"""),0.0)</f>
        <v>0</v>
      </c>
      <c r="LZ85">
        <f>IFERROR(__xludf.DUMMYFUNCTION("""COMPUTED_VALUE"""),0.0)</f>
        <v>0</v>
      </c>
      <c r="MA85">
        <f>IFERROR(__xludf.DUMMYFUNCTION("""COMPUTED_VALUE"""),0.0)</f>
        <v>0</v>
      </c>
      <c r="MB85">
        <f>IFERROR(__xludf.DUMMYFUNCTION("""COMPUTED_VALUE"""),0.0)</f>
        <v>0</v>
      </c>
      <c r="MC85">
        <f>IFERROR(__xludf.DUMMYFUNCTION("""COMPUTED_VALUE"""),0.0)</f>
        <v>0</v>
      </c>
      <c r="MD85">
        <f>IFERROR(__xludf.DUMMYFUNCTION("""COMPUTED_VALUE"""),0.0)</f>
        <v>0</v>
      </c>
      <c r="ME85">
        <f>IFERROR(__xludf.DUMMYFUNCTION("""COMPUTED_VALUE"""),0.0)</f>
        <v>0</v>
      </c>
      <c r="MF85">
        <f>IFERROR(__xludf.DUMMYFUNCTION("""COMPUTED_VALUE"""),0.0)</f>
        <v>0</v>
      </c>
      <c r="MG85">
        <f>IFERROR(__xludf.DUMMYFUNCTION("""COMPUTED_VALUE"""),0.0)</f>
        <v>0</v>
      </c>
      <c r="MH85">
        <f>IFERROR(__xludf.DUMMYFUNCTION("""COMPUTED_VALUE"""),0.0)</f>
        <v>0</v>
      </c>
      <c r="MI85">
        <f>IFERROR(__xludf.DUMMYFUNCTION("""COMPUTED_VALUE"""),0.0)</f>
        <v>0</v>
      </c>
      <c r="MJ85">
        <f>IFERROR(__xludf.DUMMYFUNCTION("""COMPUTED_VALUE"""),0.0)</f>
        <v>0</v>
      </c>
      <c r="MK85">
        <f>IFERROR(__xludf.DUMMYFUNCTION("""COMPUTED_VALUE"""),0.0)</f>
        <v>0</v>
      </c>
      <c r="ML85">
        <f>IFERROR(__xludf.DUMMYFUNCTION("""COMPUTED_VALUE"""),0.0)</f>
        <v>0</v>
      </c>
      <c r="MM85">
        <f>IFERROR(__xludf.DUMMYFUNCTION("""COMPUTED_VALUE"""),0.0)</f>
        <v>0</v>
      </c>
      <c r="MN85">
        <f>IFERROR(__xludf.DUMMYFUNCTION("""COMPUTED_VALUE"""),0.0)</f>
        <v>0</v>
      </c>
      <c r="MO85">
        <f>IFERROR(__xludf.DUMMYFUNCTION("""COMPUTED_VALUE"""),0.0)</f>
        <v>0</v>
      </c>
      <c r="MP85">
        <f>IFERROR(__xludf.DUMMYFUNCTION("""COMPUTED_VALUE"""),0.0)</f>
        <v>0</v>
      </c>
      <c r="MQ85">
        <f>IFERROR(__xludf.DUMMYFUNCTION("""COMPUTED_VALUE"""),0.0)</f>
        <v>0</v>
      </c>
      <c r="MR85">
        <f>IFERROR(__xludf.DUMMYFUNCTION("""COMPUTED_VALUE"""),0.0)</f>
        <v>0</v>
      </c>
      <c r="MS85">
        <f>IFERROR(__xludf.DUMMYFUNCTION("""COMPUTED_VALUE"""),0.0)</f>
        <v>0</v>
      </c>
      <c r="MT85" t="str">
        <f>IFERROR(__xludf.DUMMYFUNCTION("""COMPUTED_VALUE"""),"x")</f>
        <v>x</v>
      </c>
      <c r="MU85">
        <f>IFERROR(__xludf.DUMMYFUNCTION("""COMPUTED_VALUE"""),1.0)</f>
        <v>1</v>
      </c>
      <c r="MV85">
        <f>IFERROR(__xludf.DUMMYFUNCTION("""COMPUTED_VALUE"""),1.0)</f>
        <v>1</v>
      </c>
      <c r="MW85">
        <f>IFERROR(__xludf.DUMMYFUNCTION("""COMPUTED_VALUE"""),1.0)</f>
        <v>1</v>
      </c>
      <c r="MX85">
        <f>IFERROR(__xludf.DUMMYFUNCTION("""COMPUTED_VALUE"""),1.0)</f>
        <v>1</v>
      </c>
      <c r="MY85">
        <f>IFERROR(__xludf.DUMMYFUNCTION("""COMPUTED_VALUE"""),1.0)</f>
        <v>1</v>
      </c>
      <c r="MZ85">
        <f>IFERROR(__xludf.DUMMYFUNCTION("""COMPUTED_VALUE"""),0.0)</f>
        <v>0</v>
      </c>
      <c r="NA85">
        <f>IFERROR(__xludf.DUMMYFUNCTION("""COMPUTED_VALUE"""),0.0)</f>
        <v>0</v>
      </c>
      <c r="NB85">
        <f>IFERROR(__xludf.DUMMYFUNCTION("""COMPUTED_VALUE"""),0.0)</f>
        <v>0</v>
      </c>
      <c r="NC85">
        <f>IFERROR(__xludf.DUMMYFUNCTION("""COMPUTED_VALUE"""),0.0)</f>
        <v>0</v>
      </c>
      <c r="ND85">
        <f>IFERROR(__xludf.DUMMYFUNCTION("""COMPUTED_VALUE"""),0.0)</f>
        <v>0</v>
      </c>
      <c r="NE85">
        <f>IFERROR(__xludf.DUMMYFUNCTION("""COMPUTED_VALUE"""),0.0)</f>
        <v>0</v>
      </c>
      <c r="NF85">
        <f>IFERROR(__xludf.DUMMYFUNCTION("""COMPUTED_VALUE"""),0.0)</f>
        <v>0</v>
      </c>
      <c r="NG85">
        <f>IFERROR(__xludf.DUMMYFUNCTION("""COMPUTED_VALUE"""),0.0)</f>
        <v>0</v>
      </c>
      <c r="NH85">
        <f>IFERROR(__xludf.DUMMYFUNCTION("""COMPUTED_VALUE"""),0.0)</f>
        <v>0</v>
      </c>
      <c r="NI85">
        <f>IFERROR(__xludf.DUMMYFUNCTION("""COMPUTED_VALUE"""),0.0)</f>
        <v>0</v>
      </c>
      <c r="NJ85">
        <f>IFERROR(__xludf.DUMMYFUNCTION("""COMPUTED_VALUE"""),0.0)</f>
        <v>0</v>
      </c>
      <c r="NK85">
        <f>IFERROR(__xludf.DUMMYFUNCTION("""COMPUTED_VALUE"""),0.0)</f>
        <v>0</v>
      </c>
      <c r="NL85">
        <f>IFERROR(__xludf.DUMMYFUNCTION("""COMPUTED_VALUE"""),0.0)</f>
        <v>0</v>
      </c>
      <c r="NM85">
        <f>IFERROR(__xludf.DUMMYFUNCTION("""COMPUTED_VALUE"""),0.0)</f>
        <v>0</v>
      </c>
      <c r="NN85">
        <f>IFERROR(__xludf.DUMMYFUNCTION("""COMPUTED_VALUE"""),0.0)</f>
        <v>0</v>
      </c>
      <c r="NO85">
        <f>IFERROR(__xludf.DUMMYFUNCTION("""COMPUTED_VALUE"""),0.0)</f>
        <v>0</v>
      </c>
      <c r="NP85">
        <f>IFERROR(__xludf.DUMMYFUNCTION("""COMPUTED_VALUE"""),0.0)</f>
        <v>0</v>
      </c>
      <c r="NQ85">
        <f>IFERROR(__xludf.DUMMYFUNCTION("""COMPUTED_VALUE"""),0.0)</f>
        <v>0</v>
      </c>
      <c r="NR85">
        <f>IFERROR(__xludf.DUMMYFUNCTION("""COMPUTED_VALUE"""),0.0)</f>
        <v>0</v>
      </c>
    </row>
    <row r="86" ht="15.75" customHeight="1">
      <c r="A86">
        <f>IFERROR(__xludf.DUMMYFUNCTION("""COMPUTED_VALUE"""),85.0)</f>
        <v>85</v>
      </c>
      <c r="B86" t="str">
        <f>IFERROR(__xludf.DUMMYFUNCTION("""COMPUTED_VALUE"""),"Bogdana_Kolic")</f>
        <v>Bogdana_Kolic</v>
      </c>
      <c r="C86" t="str">
        <f>IFERROR(__xludf.DUMMYFUNCTION("""COMPUTED_VALUE"""),"Bogdana")</f>
        <v>Bogdana</v>
      </c>
      <c r="D86" t="str">
        <f>IFERROR(__xludf.DUMMYFUNCTION("""COMPUTED_VALUE"""),"Kolić")</f>
        <v>Kolić</v>
      </c>
      <c r="E86">
        <f>IFERROR(__xludf.DUMMYFUNCTION("""COMPUTED_VALUE"""),88.0)</f>
        <v>88</v>
      </c>
      <c r="F86" t="str">
        <f>IFERROR(__xludf.DUMMYFUNCTION("""COMPUTED_VALUE"""),"ODOBREN")</f>
        <v>ODOBREN</v>
      </c>
      <c r="G86" t="str">
        <f>IFERROR(__xludf.DUMMYFUNCTION("""COMPUTED_VALUE"""),"Stari grad")</f>
        <v>Stari grad</v>
      </c>
      <c r="H86" t="str">
        <f>IFERROR(__xludf.DUMMYFUNCTION("""COMPUTED_VALUE"""),"Matematička gimnazija")</f>
        <v>Matematička gimnazija</v>
      </c>
      <c r="I86" t="str">
        <f>IFERROR(__xludf.DUMMYFUNCTION("""COMPUTED_VALUE"""),"III")</f>
        <v>III</v>
      </c>
      <c r="J86" t="str">
        <f>IFERROR(__xludf.DUMMYFUNCTION("""COMPUTED_VALUE"""),"A")</f>
        <v>A</v>
      </c>
      <c r="K86" t="str">
        <f>IFERROR(__xludf.DUMMYFUNCTION("""COMPUTED_VALUE"""),"Snežana Jelić")</f>
        <v>Snežana Jelić</v>
      </c>
      <c r="L86" t="str">
        <f>IFERROR(__xludf.DUMMYFUNCTION("""COMPUTED_VALUE"""),"x")</f>
        <v>x</v>
      </c>
      <c r="M86" t="str">
        <f>IFERROR(__xludf.DUMMYFUNCTION("""COMPUTED_VALUE"""),"-")</f>
        <v>-</v>
      </c>
      <c r="N86" t="str">
        <f>IFERROR(__xludf.DUMMYFUNCTION("""COMPUTED_VALUE"""),"-")</f>
        <v>-</v>
      </c>
      <c r="O86" t="str">
        <f>IFERROR(__xludf.DUMMYFUNCTION("""COMPUTED_VALUE"""),"-")</f>
        <v>-</v>
      </c>
      <c r="P86">
        <f>IFERROR(__xludf.DUMMYFUNCTION("""COMPUTED_VALUE"""),70.0)</f>
        <v>70</v>
      </c>
      <c r="Q86" t="str">
        <f>IFERROR(__xludf.DUMMYFUNCTION("""COMPUTED_VALUE"""),"-")</f>
        <v>-</v>
      </c>
      <c r="R86">
        <f>IFERROR(__xludf.DUMMYFUNCTION("""COMPUTED_VALUE"""),18.0)</f>
        <v>18</v>
      </c>
      <c r="S86" t="str">
        <f>IFERROR(__xludf.DUMMYFUNCTION("""COMPUTED_VALUE"""),"x")</f>
        <v>x</v>
      </c>
      <c r="T86" t="str">
        <f>IFERROR(__xludf.DUMMYFUNCTION("""COMPUTED_VALUE"""),"x")</f>
        <v>x</v>
      </c>
      <c r="U86" t="str">
        <f>IFERROR(__xludf.DUMMYFUNCTION("""COMPUTED_VALUE"""),"-")</f>
        <v>-</v>
      </c>
      <c r="V86" t="str">
        <f>IFERROR(__xludf.DUMMYFUNCTION("""COMPUTED_VALUE"""),"-")</f>
        <v>-</v>
      </c>
      <c r="W86" t="str">
        <f>IFERROR(__xludf.DUMMYFUNCTION("""COMPUTED_VALUE"""),"-")</f>
        <v>-</v>
      </c>
      <c r="X86" t="str">
        <f>IFERROR(__xludf.DUMMYFUNCTION("""COMPUTED_VALUE"""),"-")</f>
        <v>-</v>
      </c>
      <c r="Y86" t="str">
        <f>IFERROR(__xludf.DUMMYFUNCTION("""COMPUTED_VALUE"""),"-")</f>
        <v>-</v>
      </c>
      <c r="Z86" t="str">
        <f>IFERROR(__xludf.DUMMYFUNCTION("""COMPUTED_VALUE"""),"-")</f>
        <v>-</v>
      </c>
      <c r="AA86" t="str">
        <f>IFERROR(__xludf.DUMMYFUNCTION("""COMPUTED_VALUE"""),"-")</f>
        <v>-</v>
      </c>
      <c r="AB86" t="str">
        <f>IFERROR(__xludf.DUMMYFUNCTION("""COMPUTED_VALUE"""),"-")</f>
        <v>-</v>
      </c>
      <c r="AC86" t="str">
        <f>IFERROR(__xludf.DUMMYFUNCTION("""COMPUTED_VALUE"""),"-")</f>
        <v>-</v>
      </c>
      <c r="AD86" t="str">
        <f>IFERROR(__xludf.DUMMYFUNCTION("""COMPUTED_VALUE"""),"-")</f>
        <v>-</v>
      </c>
      <c r="AE86" t="str">
        <f>IFERROR(__xludf.DUMMYFUNCTION("""COMPUTED_VALUE"""),"-")</f>
        <v>-</v>
      </c>
      <c r="AF86" t="str">
        <f>IFERROR(__xludf.DUMMYFUNCTION("""COMPUTED_VALUE"""),"-")</f>
        <v>-</v>
      </c>
      <c r="AG86" t="str">
        <f>IFERROR(__xludf.DUMMYFUNCTION("""COMPUTED_VALUE"""),"-")</f>
        <v>-</v>
      </c>
      <c r="AH86" t="str">
        <f>IFERROR(__xludf.DUMMYFUNCTION("""COMPUTED_VALUE"""),"-")</f>
        <v>-</v>
      </c>
      <c r="AI86" t="str">
        <f>IFERROR(__xludf.DUMMYFUNCTION("""COMPUTED_VALUE"""),"-")</f>
        <v>-</v>
      </c>
      <c r="AJ86" t="str">
        <f>IFERROR(__xludf.DUMMYFUNCTION("""COMPUTED_VALUE"""),"-")</f>
        <v>-</v>
      </c>
      <c r="AK86" t="str">
        <f>IFERROR(__xludf.DUMMYFUNCTION("""COMPUTED_VALUE"""),"-")</f>
        <v>-</v>
      </c>
      <c r="AL86" t="str">
        <f>IFERROR(__xludf.DUMMYFUNCTION("""COMPUTED_VALUE"""),"-")</f>
        <v>-</v>
      </c>
      <c r="AM86" t="str">
        <f>IFERROR(__xludf.DUMMYFUNCTION("""COMPUTED_VALUE"""),"-")</f>
        <v>-</v>
      </c>
      <c r="AN86" t="str">
        <f>IFERROR(__xludf.DUMMYFUNCTION("""COMPUTED_VALUE"""),"-")</f>
        <v>-</v>
      </c>
      <c r="AO86" t="str">
        <f>IFERROR(__xludf.DUMMYFUNCTION("""COMPUTED_VALUE"""),"-")</f>
        <v>-</v>
      </c>
      <c r="AP86" t="str">
        <f>IFERROR(__xludf.DUMMYFUNCTION("""COMPUTED_VALUE"""),"-")</f>
        <v>-</v>
      </c>
      <c r="AQ86" t="str">
        <f>IFERROR(__xludf.DUMMYFUNCTION("""COMPUTED_VALUE"""),"-")</f>
        <v>-</v>
      </c>
      <c r="AR86" t="str">
        <f>IFERROR(__xludf.DUMMYFUNCTION("""COMPUTED_VALUE"""),"-")</f>
        <v>-</v>
      </c>
      <c r="AS86" t="str">
        <f>IFERROR(__xludf.DUMMYFUNCTION("""COMPUTED_VALUE"""),"-")</f>
        <v>-</v>
      </c>
      <c r="AT86" t="str">
        <f>IFERROR(__xludf.DUMMYFUNCTION("""COMPUTED_VALUE"""),"-")</f>
        <v>-</v>
      </c>
      <c r="AU86" t="str">
        <f>IFERROR(__xludf.DUMMYFUNCTION("""COMPUTED_VALUE"""),"-")</f>
        <v>-</v>
      </c>
      <c r="AV86" t="str">
        <f>IFERROR(__xludf.DUMMYFUNCTION("""COMPUTED_VALUE"""),"-")</f>
        <v>-</v>
      </c>
      <c r="AW86" t="str">
        <f>IFERROR(__xludf.DUMMYFUNCTION("""COMPUTED_VALUE"""),"-")</f>
        <v>-</v>
      </c>
      <c r="AX86" t="str">
        <f>IFERROR(__xludf.DUMMYFUNCTION("""COMPUTED_VALUE"""),"-")</f>
        <v>-</v>
      </c>
      <c r="AY86" t="str">
        <f>IFERROR(__xludf.DUMMYFUNCTION("""COMPUTED_VALUE"""),"-")</f>
        <v>-</v>
      </c>
      <c r="AZ86" t="str">
        <f>IFERROR(__xludf.DUMMYFUNCTION("""COMPUTED_VALUE"""),"-")</f>
        <v>-</v>
      </c>
      <c r="BA86" t="str">
        <f>IFERROR(__xludf.DUMMYFUNCTION("""COMPUTED_VALUE"""),"-")</f>
        <v>-</v>
      </c>
      <c r="BB86" t="str">
        <f>IFERROR(__xludf.DUMMYFUNCTION("""COMPUTED_VALUE"""),"-")</f>
        <v>-</v>
      </c>
      <c r="BC86" t="str">
        <f>IFERROR(__xludf.DUMMYFUNCTION("""COMPUTED_VALUE"""),"-")</f>
        <v>-</v>
      </c>
      <c r="BD86" t="str">
        <f>IFERROR(__xludf.DUMMYFUNCTION("""COMPUTED_VALUE"""),"-")</f>
        <v>-</v>
      </c>
      <c r="BE86" t="str">
        <f>IFERROR(__xludf.DUMMYFUNCTION("""COMPUTED_VALUE"""),"-")</f>
        <v>-</v>
      </c>
      <c r="BF86" t="str">
        <f>IFERROR(__xludf.DUMMYFUNCTION("""COMPUTED_VALUE"""),"-")</f>
        <v>-</v>
      </c>
      <c r="BG86" t="str">
        <f>IFERROR(__xludf.DUMMYFUNCTION("""COMPUTED_VALUE"""),"-")</f>
        <v>-</v>
      </c>
      <c r="BH86" t="str">
        <f>IFERROR(__xludf.DUMMYFUNCTION("""COMPUTED_VALUE"""),"-")</f>
        <v>-</v>
      </c>
      <c r="BI86" t="str">
        <f>IFERROR(__xludf.DUMMYFUNCTION("""COMPUTED_VALUE"""),"-")</f>
        <v>-</v>
      </c>
      <c r="BJ86" t="str">
        <f>IFERROR(__xludf.DUMMYFUNCTION("""COMPUTED_VALUE"""),"-")</f>
        <v>-</v>
      </c>
      <c r="BK86" t="str">
        <f>IFERROR(__xludf.DUMMYFUNCTION("""COMPUTED_VALUE"""),"x")</f>
        <v>x</v>
      </c>
      <c r="BL86" t="str">
        <f>IFERROR(__xludf.DUMMYFUNCTION("""COMPUTED_VALUE"""),"-")</f>
        <v>-</v>
      </c>
      <c r="BM86" t="str">
        <f>IFERROR(__xludf.DUMMYFUNCTION("""COMPUTED_VALUE"""),"-")</f>
        <v>-</v>
      </c>
      <c r="BN86" t="str">
        <f>IFERROR(__xludf.DUMMYFUNCTION("""COMPUTED_VALUE"""),"-")</f>
        <v>-</v>
      </c>
      <c r="BO86" t="str">
        <f>IFERROR(__xludf.DUMMYFUNCTION("""COMPUTED_VALUE"""),"-")</f>
        <v>-</v>
      </c>
      <c r="BP86" t="str">
        <f>IFERROR(__xludf.DUMMYFUNCTION("""COMPUTED_VALUE"""),"-")</f>
        <v>-</v>
      </c>
      <c r="BQ86" t="str">
        <f>IFERROR(__xludf.DUMMYFUNCTION("""COMPUTED_VALUE"""),"-")</f>
        <v>-</v>
      </c>
      <c r="BR86" t="str">
        <f>IFERROR(__xludf.DUMMYFUNCTION("""COMPUTED_VALUE"""),"-")</f>
        <v>-</v>
      </c>
      <c r="BS86" t="str">
        <f>IFERROR(__xludf.DUMMYFUNCTION("""COMPUTED_VALUE"""),"-")</f>
        <v>-</v>
      </c>
      <c r="BT86" t="str">
        <f>IFERROR(__xludf.DUMMYFUNCTION("""COMPUTED_VALUE"""),"-")</f>
        <v>-</v>
      </c>
      <c r="BU86" t="str">
        <f>IFERROR(__xludf.DUMMYFUNCTION("""COMPUTED_VALUE"""),"-")</f>
        <v>-</v>
      </c>
      <c r="BV86" t="str">
        <f>IFERROR(__xludf.DUMMYFUNCTION("""COMPUTED_VALUE"""),"-")</f>
        <v>-</v>
      </c>
      <c r="BW86" t="str">
        <f>IFERROR(__xludf.DUMMYFUNCTION("""COMPUTED_VALUE"""),"-")</f>
        <v>-</v>
      </c>
      <c r="BX86" t="str">
        <f>IFERROR(__xludf.DUMMYFUNCTION("""COMPUTED_VALUE"""),"-")</f>
        <v>-</v>
      </c>
      <c r="BY86" t="str">
        <f>IFERROR(__xludf.DUMMYFUNCTION("""COMPUTED_VALUE"""),"-")</f>
        <v>-</v>
      </c>
      <c r="BZ86" t="str">
        <f>IFERROR(__xludf.DUMMYFUNCTION("""COMPUTED_VALUE"""),"-")</f>
        <v>-</v>
      </c>
      <c r="CA86" t="str">
        <f>IFERROR(__xludf.DUMMYFUNCTION("""COMPUTED_VALUE"""),"-")</f>
        <v>-</v>
      </c>
      <c r="CB86" t="str">
        <f>IFERROR(__xludf.DUMMYFUNCTION("""COMPUTED_VALUE"""),"-")</f>
        <v>-</v>
      </c>
      <c r="CC86" t="str">
        <f>IFERROR(__xludf.DUMMYFUNCTION("""COMPUTED_VALUE"""),"-")</f>
        <v>-</v>
      </c>
      <c r="CD86" t="str">
        <f>IFERROR(__xludf.DUMMYFUNCTION("""COMPUTED_VALUE"""),"-")</f>
        <v>-</v>
      </c>
      <c r="CE86" t="str">
        <f>IFERROR(__xludf.DUMMYFUNCTION("""COMPUTED_VALUE"""),"-")</f>
        <v>-</v>
      </c>
      <c r="CF86" t="str">
        <f>IFERROR(__xludf.DUMMYFUNCTION("""COMPUTED_VALUE"""),"-")</f>
        <v>-</v>
      </c>
      <c r="CG86" t="str">
        <f>IFERROR(__xludf.DUMMYFUNCTION("""COMPUTED_VALUE"""),"-")</f>
        <v>-</v>
      </c>
      <c r="CH86" t="str">
        <f>IFERROR(__xludf.DUMMYFUNCTION("""COMPUTED_VALUE"""),"-")</f>
        <v>-</v>
      </c>
      <c r="CI86" t="str">
        <f>IFERROR(__xludf.DUMMYFUNCTION("""COMPUTED_VALUE"""),"-")</f>
        <v>-</v>
      </c>
      <c r="CJ86" t="str">
        <f>IFERROR(__xludf.DUMMYFUNCTION("""COMPUTED_VALUE"""),"-")</f>
        <v>-</v>
      </c>
      <c r="CK86" t="str">
        <f>IFERROR(__xludf.DUMMYFUNCTION("""COMPUTED_VALUE"""),"-")</f>
        <v>-</v>
      </c>
      <c r="CL86" t="str">
        <f>IFERROR(__xludf.DUMMYFUNCTION("""COMPUTED_VALUE"""),"-")</f>
        <v>-</v>
      </c>
      <c r="CM86" t="str">
        <f>IFERROR(__xludf.DUMMYFUNCTION("""COMPUTED_VALUE"""),"-")</f>
        <v>-</v>
      </c>
      <c r="CN86" t="str">
        <f>IFERROR(__xludf.DUMMYFUNCTION("""COMPUTED_VALUE"""),"-")</f>
        <v>-</v>
      </c>
      <c r="CO86" t="str">
        <f>IFERROR(__xludf.DUMMYFUNCTION("""COMPUTED_VALUE"""),"-")</f>
        <v>-</v>
      </c>
      <c r="CP86" t="str">
        <f>IFERROR(__xludf.DUMMYFUNCTION("""COMPUTED_VALUE"""),"-")</f>
        <v>-</v>
      </c>
      <c r="CQ86" t="str">
        <f>IFERROR(__xludf.DUMMYFUNCTION("""COMPUTED_VALUE"""),"-")</f>
        <v>-</v>
      </c>
      <c r="CR86" t="str">
        <f>IFERROR(__xludf.DUMMYFUNCTION("""COMPUTED_VALUE"""),"-")</f>
        <v>-</v>
      </c>
      <c r="CS86" t="str">
        <f>IFERROR(__xludf.DUMMYFUNCTION("""COMPUTED_VALUE"""),"x")</f>
        <v>x</v>
      </c>
      <c r="CT86" t="str">
        <f>IFERROR(__xludf.DUMMYFUNCTION("""COMPUTED_VALUE"""),"-")</f>
        <v>-</v>
      </c>
      <c r="CU86" t="str">
        <f>IFERROR(__xludf.DUMMYFUNCTION("""COMPUTED_VALUE"""),"-")</f>
        <v>-</v>
      </c>
      <c r="CV86" t="str">
        <f>IFERROR(__xludf.DUMMYFUNCTION("""COMPUTED_VALUE"""),"-")</f>
        <v>-</v>
      </c>
      <c r="CW86" t="str">
        <f>IFERROR(__xludf.DUMMYFUNCTION("""COMPUTED_VALUE"""),"-")</f>
        <v>-</v>
      </c>
      <c r="CX86" t="str">
        <f>IFERROR(__xludf.DUMMYFUNCTION("""COMPUTED_VALUE"""),"-")</f>
        <v>-</v>
      </c>
      <c r="CY86" t="str">
        <f>IFERROR(__xludf.DUMMYFUNCTION("""COMPUTED_VALUE"""),"-")</f>
        <v>-</v>
      </c>
      <c r="CZ86" t="str">
        <f>IFERROR(__xludf.DUMMYFUNCTION("""COMPUTED_VALUE"""),"-")</f>
        <v>-</v>
      </c>
      <c r="DA86" t="str">
        <f>IFERROR(__xludf.DUMMYFUNCTION("""COMPUTED_VALUE"""),"-")</f>
        <v>-</v>
      </c>
      <c r="DB86" t="str">
        <f>IFERROR(__xludf.DUMMYFUNCTION("""COMPUTED_VALUE"""),"-")</f>
        <v>-</v>
      </c>
      <c r="DC86" t="str">
        <f>IFERROR(__xludf.DUMMYFUNCTION("""COMPUTED_VALUE"""),"-")</f>
        <v>-</v>
      </c>
      <c r="DD86" t="str">
        <f>IFERROR(__xludf.DUMMYFUNCTION("""COMPUTED_VALUE"""),"-")</f>
        <v>-</v>
      </c>
      <c r="DE86" t="str">
        <f>IFERROR(__xludf.DUMMYFUNCTION("""COMPUTED_VALUE"""),"-")</f>
        <v>-</v>
      </c>
      <c r="DF86" t="str">
        <f>IFERROR(__xludf.DUMMYFUNCTION("""COMPUTED_VALUE"""),"-")</f>
        <v>-</v>
      </c>
      <c r="DG86" t="str">
        <f>IFERROR(__xludf.DUMMYFUNCTION("""COMPUTED_VALUE"""),"-")</f>
        <v>-</v>
      </c>
      <c r="DH86" t="str">
        <f>IFERROR(__xludf.DUMMYFUNCTION("""COMPUTED_VALUE"""),"-")</f>
        <v>-</v>
      </c>
      <c r="DI86" t="str">
        <f>IFERROR(__xludf.DUMMYFUNCTION("""COMPUTED_VALUE"""),"-")</f>
        <v>-</v>
      </c>
      <c r="DJ86" t="str">
        <f>IFERROR(__xludf.DUMMYFUNCTION("""COMPUTED_VALUE"""),"-")</f>
        <v>-</v>
      </c>
      <c r="DK86" t="str">
        <f>IFERROR(__xludf.DUMMYFUNCTION("""COMPUTED_VALUE"""),"-")</f>
        <v>-</v>
      </c>
      <c r="DL86" t="str">
        <f>IFERROR(__xludf.DUMMYFUNCTION("""COMPUTED_VALUE"""),"-")</f>
        <v>-</v>
      </c>
      <c r="DM86" t="str">
        <f>IFERROR(__xludf.DUMMYFUNCTION("""COMPUTED_VALUE"""),"-")</f>
        <v>-</v>
      </c>
      <c r="DN86" t="str">
        <f>IFERROR(__xludf.DUMMYFUNCTION("""COMPUTED_VALUE"""),"-")</f>
        <v>-</v>
      </c>
      <c r="DO86" t="str">
        <f>IFERROR(__xludf.DUMMYFUNCTION("""COMPUTED_VALUE"""),"-")</f>
        <v>-</v>
      </c>
      <c r="DP86" t="str">
        <f>IFERROR(__xludf.DUMMYFUNCTION("""COMPUTED_VALUE"""),"-")</f>
        <v>-</v>
      </c>
      <c r="DQ86" t="str">
        <f>IFERROR(__xludf.DUMMYFUNCTION("""COMPUTED_VALUE"""),"-")</f>
        <v>-</v>
      </c>
      <c r="DR86" t="str">
        <f>IFERROR(__xludf.DUMMYFUNCTION("""COMPUTED_VALUE"""),"-")</f>
        <v>-</v>
      </c>
      <c r="DS86" t="str">
        <f>IFERROR(__xludf.DUMMYFUNCTION("""COMPUTED_VALUE"""),"-")</f>
        <v>-</v>
      </c>
      <c r="DT86" t="str">
        <f>IFERROR(__xludf.DUMMYFUNCTION("""COMPUTED_VALUE"""),"-")</f>
        <v>-</v>
      </c>
      <c r="DU86" t="str">
        <f>IFERROR(__xludf.DUMMYFUNCTION("""COMPUTED_VALUE"""),"-")</f>
        <v>-</v>
      </c>
      <c r="DV86" t="str">
        <f>IFERROR(__xludf.DUMMYFUNCTION("""COMPUTED_VALUE"""),"-")</f>
        <v>-</v>
      </c>
      <c r="DW86" t="str">
        <f>IFERROR(__xludf.DUMMYFUNCTION("""COMPUTED_VALUE"""),"-")</f>
        <v>-</v>
      </c>
      <c r="DX86" t="str">
        <f>IFERROR(__xludf.DUMMYFUNCTION("""COMPUTED_VALUE"""),"-")</f>
        <v>-</v>
      </c>
      <c r="DY86" t="str">
        <f>IFERROR(__xludf.DUMMYFUNCTION("""COMPUTED_VALUE"""),"-")</f>
        <v>-</v>
      </c>
      <c r="DZ86" t="str">
        <f>IFERROR(__xludf.DUMMYFUNCTION("""COMPUTED_VALUE"""),"x")</f>
        <v>x</v>
      </c>
      <c r="EA86" t="str">
        <f>IFERROR(__xludf.DUMMYFUNCTION("""COMPUTED_VALUE"""),"OK")</f>
        <v>OK</v>
      </c>
      <c r="EB86" t="str">
        <f>IFERROR(__xludf.DUMMYFUNCTION("""COMPUTED_VALUE"""),"OK")</f>
        <v>OK</v>
      </c>
      <c r="EC86" t="str">
        <f>IFERROR(__xludf.DUMMYFUNCTION("""COMPUTED_VALUE"""),"OK")</f>
        <v>OK</v>
      </c>
      <c r="ED86" t="str">
        <f>IFERROR(__xludf.DUMMYFUNCTION("""COMPUTED_VALUE"""),"OK")</f>
        <v>OK</v>
      </c>
      <c r="EE86" t="str">
        <f>IFERROR(__xludf.DUMMYFUNCTION("""COMPUTED_VALUE"""),"OK")</f>
        <v>OK</v>
      </c>
      <c r="EF86" t="str">
        <f>IFERROR(__xludf.DUMMYFUNCTION("""COMPUTED_VALUE"""),"OK")</f>
        <v>OK</v>
      </c>
      <c r="EG86" t="str">
        <f>IFERROR(__xludf.DUMMYFUNCTION("""COMPUTED_VALUE"""),"OK")</f>
        <v>OK</v>
      </c>
      <c r="EH86" t="str">
        <f>IFERROR(__xludf.DUMMYFUNCTION("""COMPUTED_VALUE"""),"OK")</f>
        <v>OK</v>
      </c>
      <c r="EI86" t="str">
        <f>IFERROR(__xludf.DUMMYFUNCTION("""COMPUTED_VALUE"""),"OK")</f>
        <v>OK</v>
      </c>
      <c r="EJ86" t="str">
        <f>IFERROR(__xludf.DUMMYFUNCTION("""COMPUTED_VALUE"""),"OK")</f>
        <v>OK</v>
      </c>
      <c r="EK86" t="str">
        <f>IFERROR(__xludf.DUMMYFUNCTION("""COMPUTED_VALUE"""),"OK")</f>
        <v>OK</v>
      </c>
      <c r="EL86" t="str">
        <f>IFERROR(__xludf.DUMMYFUNCTION("""COMPUTED_VALUE"""),"OK")</f>
        <v>OK</v>
      </c>
      <c r="EM86" t="str">
        <f>IFERROR(__xludf.DUMMYFUNCTION("""COMPUTED_VALUE"""),"TLE")</f>
        <v>TLE</v>
      </c>
      <c r="EN86" t="str">
        <f>IFERROR(__xludf.DUMMYFUNCTION("""COMPUTED_VALUE"""),"OK")</f>
        <v>OK</v>
      </c>
      <c r="EO86" t="str">
        <f>IFERROR(__xludf.DUMMYFUNCTION("""COMPUTED_VALUE"""),"TLE")</f>
        <v>TLE</v>
      </c>
      <c r="EP86" t="str">
        <f>IFERROR(__xludf.DUMMYFUNCTION("""COMPUTED_VALUE"""),"OK")</f>
        <v>OK</v>
      </c>
      <c r="EQ86" t="str">
        <f>IFERROR(__xludf.DUMMYFUNCTION("""COMPUTED_VALUE"""),"x")</f>
        <v>x</v>
      </c>
      <c r="ER86" t="str">
        <f>IFERROR(__xludf.DUMMYFUNCTION("""COMPUTED_VALUE"""),"-")</f>
        <v>-</v>
      </c>
      <c r="ES86" t="str">
        <f>IFERROR(__xludf.DUMMYFUNCTION("""COMPUTED_VALUE"""),"-")</f>
        <v>-</v>
      </c>
      <c r="ET86" t="str">
        <f>IFERROR(__xludf.DUMMYFUNCTION("""COMPUTED_VALUE"""),"-")</f>
        <v>-</v>
      </c>
      <c r="EU86" t="str">
        <f>IFERROR(__xludf.DUMMYFUNCTION("""COMPUTED_VALUE"""),"-")</f>
        <v>-</v>
      </c>
      <c r="EV86" t="str">
        <f>IFERROR(__xludf.DUMMYFUNCTION("""COMPUTED_VALUE"""),"-")</f>
        <v>-</v>
      </c>
      <c r="EW86" t="str">
        <f>IFERROR(__xludf.DUMMYFUNCTION("""COMPUTED_VALUE"""),"-")</f>
        <v>-</v>
      </c>
      <c r="EX86" t="str">
        <f>IFERROR(__xludf.DUMMYFUNCTION("""COMPUTED_VALUE"""),"-")</f>
        <v>-</v>
      </c>
      <c r="EY86" t="str">
        <f>IFERROR(__xludf.DUMMYFUNCTION("""COMPUTED_VALUE"""),"-")</f>
        <v>-</v>
      </c>
      <c r="EZ86" t="str">
        <f>IFERROR(__xludf.DUMMYFUNCTION("""COMPUTED_VALUE"""),"-")</f>
        <v>-</v>
      </c>
      <c r="FA86" t="str">
        <f>IFERROR(__xludf.DUMMYFUNCTION("""COMPUTED_VALUE"""),"-")</f>
        <v>-</v>
      </c>
      <c r="FB86" t="str">
        <f>IFERROR(__xludf.DUMMYFUNCTION("""COMPUTED_VALUE"""),"-")</f>
        <v>-</v>
      </c>
      <c r="FC86" t="str">
        <f>IFERROR(__xludf.DUMMYFUNCTION("""COMPUTED_VALUE"""),"-")</f>
        <v>-</v>
      </c>
      <c r="FD86" t="str">
        <f>IFERROR(__xludf.DUMMYFUNCTION("""COMPUTED_VALUE"""),"-")</f>
        <v>-</v>
      </c>
      <c r="FE86" t="str">
        <f>IFERROR(__xludf.DUMMYFUNCTION("""COMPUTED_VALUE"""),"-")</f>
        <v>-</v>
      </c>
      <c r="FF86" t="str">
        <f>IFERROR(__xludf.DUMMYFUNCTION("""COMPUTED_VALUE"""),"-")</f>
        <v>-</v>
      </c>
      <c r="FG86" t="str">
        <f>IFERROR(__xludf.DUMMYFUNCTION("""COMPUTED_VALUE"""),"-")</f>
        <v>-</v>
      </c>
      <c r="FH86" t="str">
        <f>IFERROR(__xludf.DUMMYFUNCTION("""COMPUTED_VALUE"""),"-")</f>
        <v>-</v>
      </c>
      <c r="FI86" t="str">
        <f>IFERROR(__xludf.DUMMYFUNCTION("""COMPUTED_VALUE"""),"-")</f>
        <v>-</v>
      </c>
      <c r="FJ86" t="str">
        <f>IFERROR(__xludf.DUMMYFUNCTION("""COMPUTED_VALUE"""),"-")</f>
        <v>-</v>
      </c>
      <c r="FK86" t="str">
        <f>IFERROR(__xludf.DUMMYFUNCTION("""COMPUTED_VALUE"""),"-")</f>
        <v>-</v>
      </c>
      <c r="FL86" t="str">
        <f>IFERROR(__xludf.DUMMYFUNCTION("""COMPUTED_VALUE"""),"-")</f>
        <v>-</v>
      </c>
      <c r="FM86" t="str">
        <f>IFERROR(__xludf.DUMMYFUNCTION("""COMPUTED_VALUE"""),"-")</f>
        <v>-</v>
      </c>
      <c r="FN86" t="str">
        <f>IFERROR(__xludf.DUMMYFUNCTION("""COMPUTED_VALUE"""),"-")</f>
        <v>-</v>
      </c>
      <c r="FO86" t="str">
        <f>IFERROR(__xludf.DUMMYFUNCTION("""COMPUTED_VALUE"""),"-")</f>
        <v>-</v>
      </c>
      <c r="FP86" t="str">
        <f>IFERROR(__xludf.DUMMYFUNCTION("""COMPUTED_VALUE"""),"-")</f>
        <v>-</v>
      </c>
      <c r="FQ86" t="str">
        <f>IFERROR(__xludf.DUMMYFUNCTION("""COMPUTED_VALUE"""),"-")</f>
        <v>-</v>
      </c>
      <c r="FR86" t="str">
        <f>IFERROR(__xludf.DUMMYFUNCTION("""COMPUTED_VALUE"""),"-")</f>
        <v>-</v>
      </c>
      <c r="FS86" t="str">
        <f>IFERROR(__xludf.DUMMYFUNCTION("""COMPUTED_VALUE"""),"-")</f>
        <v>-</v>
      </c>
      <c r="FT86" t="str">
        <f>IFERROR(__xludf.DUMMYFUNCTION("""COMPUTED_VALUE"""),"x")</f>
        <v>x</v>
      </c>
      <c r="FU86" t="str">
        <f>IFERROR(__xludf.DUMMYFUNCTION("""COMPUTED_VALUE"""),"OK")</f>
        <v>OK</v>
      </c>
      <c r="FV86" t="str">
        <f>IFERROR(__xludf.DUMMYFUNCTION("""COMPUTED_VALUE"""),"OK")</f>
        <v>OK</v>
      </c>
      <c r="FW86" t="str">
        <f>IFERROR(__xludf.DUMMYFUNCTION("""COMPUTED_VALUE"""),"OK")</f>
        <v>OK</v>
      </c>
      <c r="FX86" t="str">
        <f>IFERROR(__xludf.DUMMYFUNCTION("""COMPUTED_VALUE"""),"OK")</f>
        <v>OK</v>
      </c>
      <c r="FY86" t="str">
        <f>IFERROR(__xludf.DUMMYFUNCTION("""COMPUTED_VALUE"""),"OK")</f>
        <v>OK</v>
      </c>
      <c r="FZ86" t="str">
        <f>IFERROR(__xludf.DUMMYFUNCTION("""COMPUTED_VALUE"""),"TLE")</f>
        <v>TLE</v>
      </c>
      <c r="GA86" t="str">
        <f>IFERROR(__xludf.DUMMYFUNCTION("""COMPUTED_VALUE"""),"TLE")</f>
        <v>TLE</v>
      </c>
      <c r="GB86" t="str">
        <f>IFERROR(__xludf.DUMMYFUNCTION("""COMPUTED_VALUE"""),"TLE")</f>
        <v>TLE</v>
      </c>
      <c r="GC86" t="str">
        <f>IFERROR(__xludf.DUMMYFUNCTION("""COMPUTED_VALUE"""),"TLE")</f>
        <v>TLE</v>
      </c>
      <c r="GD86" t="str">
        <f>IFERROR(__xludf.DUMMYFUNCTION("""COMPUTED_VALUE"""),"TLE")</f>
        <v>TLE</v>
      </c>
      <c r="GE86" t="str">
        <f>IFERROR(__xludf.DUMMYFUNCTION("""COMPUTED_VALUE"""),"TLE")</f>
        <v>TLE</v>
      </c>
      <c r="GF86" t="str">
        <f>IFERROR(__xludf.DUMMYFUNCTION("""COMPUTED_VALUE"""),"RTE")</f>
        <v>RTE</v>
      </c>
      <c r="GG86" t="str">
        <f>IFERROR(__xludf.DUMMYFUNCTION("""COMPUTED_VALUE"""),"RTE")</f>
        <v>RTE</v>
      </c>
      <c r="GH86" t="str">
        <f>IFERROR(__xludf.DUMMYFUNCTION("""COMPUTED_VALUE"""),"RTE")</f>
        <v>RTE</v>
      </c>
      <c r="GI86" t="str">
        <f>IFERROR(__xludf.DUMMYFUNCTION("""COMPUTED_VALUE"""),"RTE")</f>
        <v>RTE</v>
      </c>
      <c r="GJ86" t="str">
        <f>IFERROR(__xludf.DUMMYFUNCTION("""COMPUTED_VALUE"""),"RTE")</f>
        <v>RTE</v>
      </c>
      <c r="GK86" t="str">
        <f>IFERROR(__xludf.DUMMYFUNCTION("""COMPUTED_VALUE"""),"RTE")</f>
        <v>RTE</v>
      </c>
      <c r="GL86" t="str">
        <f>IFERROR(__xludf.DUMMYFUNCTION("""COMPUTED_VALUE"""),"RTE")</f>
        <v>RTE</v>
      </c>
      <c r="GM86" t="str">
        <f>IFERROR(__xludf.DUMMYFUNCTION("""COMPUTED_VALUE"""),"RTE")</f>
        <v>RTE</v>
      </c>
      <c r="GN86" t="str">
        <f>IFERROR(__xludf.DUMMYFUNCTION("""COMPUTED_VALUE"""),"RTE")</f>
        <v>RTE</v>
      </c>
      <c r="GO86" t="str">
        <f>IFERROR(__xludf.DUMMYFUNCTION("""COMPUTED_VALUE"""),"RTE")</f>
        <v>RTE</v>
      </c>
      <c r="GP86" t="str">
        <f>IFERROR(__xludf.DUMMYFUNCTION("""COMPUTED_VALUE"""),"RTE")</f>
        <v>RTE</v>
      </c>
      <c r="GQ86" t="str">
        <f>IFERROR(__xludf.DUMMYFUNCTION("""COMPUTED_VALUE"""),"RTE")</f>
        <v>RTE</v>
      </c>
      <c r="GR86" t="str">
        <f>IFERROR(__xludf.DUMMYFUNCTION("""COMPUTED_VALUE"""),"RTE")</f>
        <v>RTE</v>
      </c>
      <c r="GS86" t="str">
        <f>IFERROR(__xludf.DUMMYFUNCTION("""COMPUTED_VALUE"""),"x")</f>
        <v>x</v>
      </c>
      <c r="GT86" t="str">
        <f>IFERROR(__xludf.DUMMYFUNCTION("""COMPUTED_VALUE"""),"x")</f>
        <v>x</v>
      </c>
      <c r="GU86">
        <f>IFERROR(__xludf.DUMMYFUNCTION("""COMPUTED_VALUE"""),0.0)</f>
        <v>0</v>
      </c>
      <c r="GV86">
        <f>IFERROR(__xludf.DUMMYFUNCTION("""COMPUTED_VALUE"""),0.0)</f>
        <v>0</v>
      </c>
      <c r="GW86">
        <f>IFERROR(__xludf.DUMMYFUNCTION("""COMPUTED_VALUE"""),0.0)</f>
        <v>0</v>
      </c>
      <c r="GX86">
        <f>IFERROR(__xludf.DUMMYFUNCTION("""COMPUTED_VALUE"""),0.0)</f>
        <v>0</v>
      </c>
      <c r="GY86">
        <f>IFERROR(__xludf.DUMMYFUNCTION("""COMPUTED_VALUE"""),0.0)</f>
        <v>0</v>
      </c>
      <c r="GZ86">
        <f>IFERROR(__xludf.DUMMYFUNCTION("""COMPUTED_VALUE"""),0.0)</f>
        <v>0</v>
      </c>
      <c r="HA86">
        <f>IFERROR(__xludf.DUMMYFUNCTION("""COMPUTED_VALUE"""),0.0)</f>
        <v>0</v>
      </c>
      <c r="HB86">
        <f>IFERROR(__xludf.DUMMYFUNCTION("""COMPUTED_VALUE"""),0.0)</f>
        <v>0</v>
      </c>
      <c r="HC86">
        <f>IFERROR(__xludf.DUMMYFUNCTION("""COMPUTED_VALUE"""),0.0)</f>
        <v>0</v>
      </c>
      <c r="HD86">
        <f>IFERROR(__xludf.DUMMYFUNCTION("""COMPUTED_VALUE"""),0.0)</f>
        <v>0</v>
      </c>
      <c r="HE86">
        <f>IFERROR(__xludf.DUMMYFUNCTION("""COMPUTED_VALUE"""),0.0)</f>
        <v>0</v>
      </c>
      <c r="HF86">
        <f>IFERROR(__xludf.DUMMYFUNCTION("""COMPUTED_VALUE"""),0.0)</f>
        <v>0</v>
      </c>
      <c r="HG86">
        <f>IFERROR(__xludf.DUMMYFUNCTION("""COMPUTED_VALUE"""),0.0)</f>
        <v>0</v>
      </c>
      <c r="HH86">
        <f>IFERROR(__xludf.DUMMYFUNCTION("""COMPUTED_VALUE"""),0.0)</f>
        <v>0</v>
      </c>
      <c r="HI86">
        <f>IFERROR(__xludf.DUMMYFUNCTION("""COMPUTED_VALUE"""),0.0)</f>
        <v>0</v>
      </c>
      <c r="HJ86">
        <f>IFERROR(__xludf.DUMMYFUNCTION("""COMPUTED_VALUE"""),0.0)</f>
        <v>0</v>
      </c>
      <c r="HK86">
        <f>IFERROR(__xludf.DUMMYFUNCTION("""COMPUTED_VALUE"""),0.0)</f>
        <v>0</v>
      </c>
      <c r="HL86">
        <f>IFERROR(__xludf.DUMMYFUNCTION("""COMPUTED_VALUE"""),0.0)</f>
        <v>0</v>
      </c>
      <c r="HM86">
        <f>IFERROR(__xludf.DUMMYFUNCTION("""COMPUTED_VALUE"""),0.0)</f>
        <v>0</v>
      </c>
      <c r="HN86">
        <f>IFERROR(__xludf.DUMMYFUNCTION("""COMPUTED_VALUE"""),0.0)</f>
        <v>0</v>
      </c>
      <c r="HO86">
        <f>IFERROR(__xludf.DUMMYFUNCTION("""COMPUTED_VALUE"""),0.0)</f>
        <v>0</v>
      </c>
      <c r="HP86">
        <f>IFERROR(__xludf.DUMMYFUNCTION("""COMPUTED_VALUE"""),0.0)</f>
        <v>0</v>
      </c>
      <c r="HQ86">
        <f>IFERROR(__xludf.DUMMYFUNCTION("""COMPUTED_VALUE"""),0.0)</f>
        <v>0</v>
      </c>
      <c r="HR86">
        <f>IFERROR(__xludf.DUMMYFUNCTION("""COMPUTED_VALUE"""),0.0)</f>
        <v>0</v>
      </c>
      <c r="HS86">
        <f>IFERROR(__xludf.DUMMYFUNCTION("""COMPUTED_VALUE"""),0.0)</f>
        <v>0</v>
      </c>
      <c r="HT86">
        <f>IFERROR(__xludf.DUMMYFUNCTION("""COMPUTED_VALUE"""),0.0)</f>
        <v>0</v>
      </c>
      <c r="HU86">
        <f>IFERROR(__xludf.DUMMYFUNCTION("""COMPUTED_VALUE"""),0.0)</f>
        <v>0</v>
      </c>
      <c r="HV86">
        <f>IFERROR(__xludf.DUMMYFUNCTION("""COMPUTED_VALUE"""),0.0)</f>
        <v>0</v>
      </c>
      <c r="HW86">
        <f>IFERROR(__xludf.DUMMYFUNCTION("""COMPUTED_VALUE"""),0.0)</f>
        <v>0</v>
      </c>
      <c r="HX86">
        <f>IFERROR(__xludf.DUMMYFUNCTION("""COMPUTED_VALUE"""),0.0)</f>
        <v>0</v>
      </c>
      <c r="HY86">
        <f>IFERROR(__xludf.DUMMYFUNCTION("""COMPUTED_VALUE"""),0.0)</f>
        <v>0</v>
      </c>
      <c r="HZ86">
        <f>IFERROR(__xludf.DUMMYFUNCTION("""COMPUTED_VALUE"""),0.0)</f>
        <v>0</v>
      </c>
      <c r="IA86">
        <f>IFERROR(__xludf.DUMMYFUNCTION("""COMPUTED_VALUE"""),0.0)</f>
        <v>0</v>
      </c>
      <c r="IB86">
        <f>IFERROR(__xludf.DUMMYFUNCTION("""COMPUTED_VALUE"""),0.0)</f>
        <v>0</v>
      </c>
      <c r="IC86">
        <f>IFERROR(__xludf.DUMMYFUNCTION("""COMPUTED_VALUE"""),0.0)</f>
        <v>0</v>
      </c>
      <c r="ID86">
        <f>IFERROR(__xludf.DUMMYFUNCTION("""COMPUTED_VALUE"""),0.0)</f>
        <v>0</v>
      </c>
      <c r="IE86">
        <f>IFERROR(__xludf.DUMMYFUNCTION("""COMPUTED_VALUE"""),0.0)</f>
        <v>0</v>
      </c>
      <c r="IF86">
        <f>IFERROR(__xludf.DUMMYFUNCTION("""COMPUTED_VALUE"""),0.0)</f>
        <v>0</v>
      </c>
      <c r="IG86">
        <f>IFERROR(__xludf.DUMMYFUNCTION("""COMPUTED_VALUE"""),0.0)</f>
        <v>0</v>
      </c>
      <c r="IH86">
        <f>IFERROR(__xludf.DUMMYFUNCTION("""COMPUTED_VALUE"""),0.0)</f>
        <v>0</v>
      </c>
      <c r="II86">
        <f>IFERROR(__xludf.DUMMYFUNCTION("""COMPUTED_VALUE"""),0.0)</f>
        <v>0</v>
      </c>
      <c r="IJ86">
        <f>IFERROR(__xludf.DUMMYFUNCTION("""COMPUTED_VALUE"""),0.0)</f>
        <v>0</v>
      </c>
      <c r="IK86" t="str">
        <f>IFERROR(__xludf.DUMMYFUNCTION("""COMPUTED_VALUE"""),"x")</f>
        <v>x</v>
      </c>
      <c r="IL86">
        <f>IFERROR(__xludf.DUMMYFUNCTION("""COMPUTED_VALUE"""),0.0)</f>
        <v>0</v>
      </c>
      <c r="IM86">
        <f>IFERROR(__xludf.DUMMYFUNCTION("""COMPUTED_VALUE"""),0.0)</f>
        <v>0</v>
      </c>
      <c r="IN86">
        <f>IFERROR(__xludf.DUMMYFUNCTION("""COMPUTED_VALUE"""),0.0)</f>
        <v>0</v>
      </c>
      <c r="IO86">
        <f>IFERROR(__xludf.DUMMYFUNCTION("""COMPUTED_VALUE"""),0.0)</f>
        <v>0</v>
      </c>
      <c r="IP86">
        <f>IFERROR(__xludf.DUMMYFUNCTION("""COMPUTED_VALUE"""),0.0)</f>
        <v>0</v>
      </c>
      <c r="IQ86">
        <f>IFERROR(__xludf.DUMMYFUNCTION("""COMPUTED_VALUE"""),0.0)</f>
        <v>0</v>
      </c>
      <c r="IR86">
        <f>IFERROR(__xludf.DUMMYFUNCTION("""COMPUTED_VALUE"""),0.0)</f>
        <v>0</v>
      </c>
      <c r="IS86">
        <f>IFERROR(__xludf.DUMMYFUNCTION("""COMPUTED_VALUE"""),0.0)</f>
        <v>0</v>
      </c>
      <c r="IT86">
        <f>IFERROR(__xludf.DUMMYFUNCTION("""COMPUTED_VALUE"""),0.0)</f>
        <v>0</v>
      </c>
      <c r="IU86">
        <f>IFERROR(__xludf.DUMMYFUNCTION("""COMPUTED_VALUE"""),0.0)</f>
        <v>0</v>
      </c>
      <c r="IV86">
        <f>IFERROR(__xludf.DUMMYFUNCTION("""COMPUTED_VALUE"""),0.0)</f>
        <v>0</v>
      </c>
      <c r="IW86">
        <f>IFERROR(__xludf.DUMMYFUNCTION("""COMPUTED_VALUE"""),0.0)</f>
        <v>0</v>
      </c>
      <c r="IX86">
        <f>IFERROR(__xludf.DUMMYFUNCTION("""COMPUTED_VALUE"""),0.0)</f>
        <v>0</v>
      </c>
      <c r="IY86">
        <f>IFERROR(__xludf.DUMMYFUNCTION("""COMPUTED_VALUE"""),0.0)</f>
        <v>0</v>
      </c>
      <c r="IZ86">
        <f>IFERROR(__xludf.DUMMYFUNCTION("""COMPUTED_VALUE"""),0.0)</f>
        <v>0</v>
      </c>
      <c r="JA86">
        <f>IFERROR(__xludf.DUMMYFUNCTION("""COMPUTED_VALUE"""),0.0)</f>
        <v>0</v>
      </c>
      <c r="JB86">
        <f>IFERROR(__xludf.DUMMYFUNCTION("""COMPUTED_VALUE"""),0.0)</f>
        <v>0</v>
      </c>
      <c r="JC86">
        <f>IFERROR(__xludf.DUMMYFUNCTION("""COMPUTED_VALUE"""),0.0)</f>
        <v>0</v>
      </c>
      <c r="JD86">
        <f>IFERROR(__xludf.DUMMYFUNCTION("""COMPUTED_VALUE"""),0.0)</f>
        <v>0</v>
      </c>
      <c r="JE86">
        <f>IFERROR(__xludf.DUMMYFUNCTION("""COMPUTED_VALUE"""),0.0)</f>
        <v>0</v>
      </c>
      <c r="JF86">
        <f>IFERROR(__xludf.DUMMYFUNCTION("""COMPUTED_VALUE"""),0.0)</f>
        <v>0</v>
      </c>
      <c r="JG86">
        <f>IFERROR(__xludf.DUMMYFUNCTION("""COMPUTED_VALUE"""),0.0)</f>
        <v>0</v>
      </c>
      <c r="JH86">
        <f>IFERROR(__xludf.DUMMYFUNCTION("""COMPUTED_VALUE"""),0.0)</f>
        <v>0</v>
      </c>
      <c r="JI86">
        <f>IFERROR(__xludf.DUMMYFUNCTION("""COMPUTED_VALUE"""),0.0)</f>
        <v>0</v>
      </c>
      <c r="JJ86">
        <f>IFERROR(__xludf.DUMMYFUNCTION("""COMPUTED_VALUE"""),0.0)</f>
        <v>0</v>
      </c>
      <c r="JK86">
        <f>IFERROR(__xludf.DUMMYFUNCTION("""COMPUTED_VALUE"""),0.0)</f>
        <v>0</v>
      </c>
      <c r="JL86">
        <f>IFERROR(__xludf.DUMMYFUNCTION("""COMPUTED_VALUE"""),0.0)</f>
        <v>0</v>
      </c>
      <c r="JM86">
        <f>IFERROR(__xludf.DUMMYFUNCTION("""COMPUTED_VALUE"""),0.0)</f>
        <v>0</v>
      </c>
      <c r="JN86">
        <f>IFERROR(__xludf.DUMMYFUNCTION("""COMPUTED_VALUE"""),0.0)</f>
        <v>0</v>
      </c>
      <c r="JO86">
        <f>IFERROR(__xludf.DUMMYFUNCTION("""COMPUTED_VALUE"""),0.0)</f>
        <v>0</v>
      </c>
      <c r="JP86">
        <f>IFERROR(__xludf.DUMMYFUNCTION("""COMPUTED_VALUE"""),0.0)</f>
        <v>0</v>
      </c>
      <c r="JQ86">
        <f>IFERROR(__xludf.DUMMYFUNCTION("""COMPUTED_VALUE"""),0.0)</f>
        <v>0</v>
      </c>
      <c r="JR86">
        <f>IFERROR(__xludf.DUMMYFUNCTION("""COMPUTED_VALUE"""),0.0)</f>
        <v>0</v>
      </c>
      <c r="JS86" t="str">
        <f>IFERROR(__xludf.DUMMYFUNCTION("""COMPUTED_VALUE"""),"x")</f>
        <v>x</v>
      </c>
      <c r="JT86">
        <f>IFERROR(__xludf.DUMMYFUNCTION("""COMPUTED_VALUE"""),0.0)</f>
        <v>0</v>
      </c>
      <c r="JU86">
        <f>IFERROR(__xludf.DUMMYFUNCTION("""COMPUTED_VALUE"""),0.0)</f>
        <v>0</v>
      </c>
      <c r="JV86">
        <f>IFERROR(__xludf.DUMMYFUNCTION("""COMPUTED_VALUE"""),0.0)</f>
        <v>0</v>
      </c>
      <c r="JW86">
        <f>IFERROR(__xludf.DUMMYFUNCTION("""COMPUTED_VALUE"""),0.0)</f>
        <v>0</v>
      </c>
      <c r="JX86">
        <f>IFERROR(__xludf.DUMMYFUNCTION("""COMPUTED_VALUE"""),0.0)</f>
        <v>0</v>
      </c>
      <c r="JY86">
        <f>IFERROR(__xludf.DUMMYFUNCTION("""COMPUTED_VALUE"""),0.0)</f>
        <v>0</v>
      </c>
      <c r="JZ86">
        <f>IFERROR(__xludf.DUMMYFUNCTION("""COMPUTED_VALUE"""),0.0)</f>
        <v>0</v>
      </c>
      <c r="KA86">
        <f>IFERROR(__xludf.DUMMYFUNCTION("""COMPUTED_VALUE"""),0.0)</f>
        <v>0</v>
      </c>
      <c r="KB86">
        <f>IFERROR(__xludf.DUMMYFUNCTION("""COMPUTED_VALUE"""),0.0)</f>
        <v>0</v>
      </c>
      <c r="KC86">
        <f>IFERROR(__xludf.DUMMYFUNCTION("""COMPUTED_VALUE"""),0.0)</f>
        <v>0</v>
      </c>
      <c r="KD86">
        <f>IFERROR(__xludf.DUMMYFUNCTION("""COMPUTED_VALUE"""),0.0)</f>
        <v>0</v>
      </c>
      <c r="KE86">
        <f>IFERROR(__xludf.DUMMYFUNCTION("""COMPUTED_VALUE"""),0.0)</f>
        <v>0</v>
      </c>
      <c r="KF86">
        <f>IFERROR(__xludf.DUMMYFUNCTION("""COMPUTED_VALUE"""),0.0)</f>
        <v>0</v>
      </c>
      <c r="KG86">
        <f>IFERROR(__xludf.DUMMYFUNCTION("""COMPUTED_VALUE"""),0.0)</f>
        <v>0</v>
      </c>
      <c r="KH86">
        <f>IFERROR(__xludf.DUMMYFUNCTION("""COMPUTED_VALUE"""),0.0)</f>
        <v>0</v>
      </c>
      <c r="KI86">
        <f>IFERROR(__xludf.DUMMYFUNCTION("""COMPUTED_VALUE"""),0.0)</f>
        <v>0</v>
      </c>
      <c r="KJ86">
        <f>IFERROR(__xludf.DUMMYFUNCTION("""COMPUTED_VALUE"""),0.0)</f>
        <v>0</v>
      </c>
      <c r="KK86">
        <f>IFERROR(__xludf.DUMMYFUNCTION("""COMPUTED_VALUE"""),0.0)</f>
        <v>0</v>
      </c>
      <c r="KL86">
        <f>IFERROR(__xludf.DUMMYFUNCTION("""COMPUTED_VALUE"""),0.0)</f>
        <v>0</v>
      </c>
      <c r="KM86">
        <f>IFERROR(__xludf.DUMMYFUNCTION("""COMPUTED_VALUE"""),0.0)</f>
        <v>0</v>
      </c>
      <c r="KN86">
        <f>IFERROR(__xludf.DUMMYFUNCTION("""COMPUTED_VALUE"""),0.0)</f>
        <v>0</v>
      </c>
      <c r="KO86">
        <f>IFERROR(__xludf.DUMMYFUNCTION("""COMPUTED_VALUE"""),0.0)</f>
        <v>0</v>
      </c>
      <c r="KP86">
        <f>IFERROR(__xludf.DUMMYFUNCTION("""COMPUTED_VALUE"""),0.0)</f>
        <v>0</v>
      </c>
      <c r="KQ86">
        <f>IFERROR(__xludf.DUMMYFUNCTION("""COMPUTED_VALUE"""),0.0)</f>
        <v>0</v>
      </c>
      <c r="KR86">
        <f>IFERROR(__xludf.DUMMYFUNCTION("""COMPUTED_VALUE"""),0.0)</f>
        <v>0</v>
      </c>
      <c r="KS86">
        <f>IFERROR(__xludf.DUMMYFUNCTION("""COMPUTED_VALUE"""),0.0)</f>
        <v>0</v>
      </c>
      <c r="KT86">
        <f>IFERROR(__xludf.DUMMYFUNCTION("""COMPUTED_VALUE"""),0.0)</f>
        <v>0</v>
      </c>
      <c r="KU86">
        <f>IFERROR(__xludf.DUMMYFUNCTION("""COMPUTED_VALUE"""),0.0)</f>
        <v>0</v>
      </c>
      <c r="KV86">
        <f>IFERROR(__xludf.DUMMYFUNCTION("""COMPUTED_VALUE"""),0.0)</f>
        <v>0</v>
      </c>
      <c r="KW86">
        <f>IFERROR(__xludf.DUMMYFUNCTION("""COMPUTED_VALUE"""),0.0)</f>
        <v>0</v>
      </c>
      <c r="KX86">
        <f>IFERROR(__xludf.DUMMYFUNCTION("""COMPUTED_VALUE"""),0.0)</f>
        <v>0</v>
      </c>
      <c r="KY86">
        <f>IFERROR(__xludf.DUMMYFUNCTION("""COMPUTED_VALUE"""),0.0)</f>
        <v>0</v>
      </c>
      <c r="KZ86" t="str">
        <f>IFERROR(__xludf.DUMMYFUNCTION("""COMPUTED_VALUE"""),"x")</f>
        <v>x</v>
      </c>
      <c r="LA86">
        <f>IFERROR(__xludf.DUMMYFUNCTION("""COMPUTED_VALUE"""),1.0)</f>
        <v>1</v>
      </c>
      <c r="LB86">
        <f>IFERROR(__xludf.DUMMYFUNCTION("""COMPUTED_VALUE"""),1.0)</f>
        <v>1</v>
      </c>
      <c r="LC86">
        <f>IFERROR(__xludf.DUMMYFUNCTION("""COMPUTED_VALUE"""),1.0)</f>
        <v>1</v>
      </c>
      <c r="LD86">
        <f>IFERROR(__xludf.DUMMYFUNCTION("""COMPUTED_VALUE"""),1.0)</f>
        <v>1</v>
      </c>
      <c r="LE86">
        <f>IFERROR(__xludf.DUMMYFUNCTION("""COMPUTED_VALUE"""),1.0)</f>
        <v>1</v>
      </c>
      <c r="LF86">
        <f>IFERROR(__xludf.DUMMYFUNCTION("""COMPUTED_VALUE"""),1.0)</f>
        <v>1</v>
      </c>
      <c r="LG86">
        <f>IFERROR(__xludf.DUMMYFUNCTION("""COMPUTED_VALUE"""),1.0)</f>
        <v>1</v>
      </c>
      <c r="LH86">
        <f>IFERROR(__xludf.DUMMYFUNCTION("""COMPUTED_VALUE"""),1.0)</f>
        <v>1</v>
      </c>
      <c r="LI86">
        <f>IFERROR(__xludf.DUMMYFUNCTION("""COMPUTED_VALUE"""),1.0)</f>
        <v>1</v>
      </c>
      <c r="LJ86">
        <f>IFERROR(__xludf.DUMMYFUNCTION("""COMPUTED_VALUE"""),1.0)</f>
        <v>1</v>
      </c>
      <c r="LK86">
        <f>IFERROR(__xludf.DUMMYFUNCTION("""COMPUTED_VALUE"""),1.0)</f>
        <v>1</v>
      </c>
      <c r="LL86">
        <f>IFERROR(__xludf.DUMMYFUNCTION("""COMPUTED_VALUE"""),1.0)</f>
        <v>1</v>
      </c>
      <c r="LM86">
        <f>IFERROR(__xludf.DUMMYFUNCTION("""COMPUTED_VALUE"""),0.0)</f>
        <v>0</v>
      </c>
      <c r="LN86">
        <f>IFERROR(__xludf.DUMMYFUNCTION("""COMPUTED_VALUE"""),1.0)</f>
        <v>1</v>
      </c>
      <c r="LO86">
        <f>IFERROR(__xludf.DUMMYFUNCTION("""COMPUTED_VALUE"""),0.0)</f>
        <v>0</v>
      </c>
      <c r="LP86">
        <f>IFERROR(__xludf.DUMMYFUNCTION("""COMPUTED_VALUE"""),1.0)</f>
        <v>1</v>
      </c>
      <c r="LQ86" t="str">
        <f>IFERROR(__xludf.DUMMYFUNCTION("""COMPUTED_VALUE"""),"x")</f>
        <v>x</v>
      </c>
      <c r="LR86">
        <f>IFERROR(__xludf.DUMMYFUNCTION("""COMPUTED_VALUE"""),0.0)</f>
        <v>0</v>
      </c>
      <c r="LS86">
        <f>IFERROR(__xludf.DUMMYFUNCTION("""COMPUTED_VALUE"""),0.0)</f>
        <v>0</v>
      </c>
      <c r="LT86">
        <f>IFERROR(__xludf.DUMMYFUNCTION("""COMPUTED_VALUE"""),0.0)</f>
        <v>0</v>
      </c>
      <c r="LU86">
        <f>IFERROR(__xludf.DUMMYFUNCTION("""COMPUTED_VALUE"""),0.0)</f>
        <v>0</v>
      </c>
      <c r="LV86">
        <f>IFERROR(__xludf.DUMMYFUNCTION("""COMPUTED_VALUE"""),0.0)</f>
        <v>0</v>
      </c>
      <c r="LW86">
        <f>IFERROR(__xludf.DUMMYFUNCTION("""COMPUTED_VALUE"""),0.0)</f>
        <v>0</v>
      </c>
      <c r="LX86">
        <f>IFERROR(__xludf.DUMMYFUNCTION("""COMPUTED_VALUE"""),0.0)</f>
        <v>0</v>
      </c>
      <c r="LY86">
        <f>IFERROR(__xludf.DUMMYFUNCTION("""COMPUTED_VALUE"""),0.0)</f>
        <v>0</v>
      </c>
      <c r="LZ86">
        <f>IFERROR(__xludf.DUMMYFUNCTION("""COMPUTED_VALUE"""),0.0)</f>
        <v>0</v>
      </c>
      <c r="MA86">
        <f>IFERROR(__xludf.DUMMYFUNCTION("""COMPUTED_VALUE"""),0.0)</f>
        <v>0</v>
      </c>
      <c r="MB86">
        <f>IFERROR(__xludf.DUMMYFUNCTION("""COMPUTED_VALUE"""),0.0)</f>
        <v>0</v>
      </c>
      <c r="MC86">
        <f>IFERROR(__xludf.DUMMYFUNCTION("""COMPUTED_VALUE"""),0.0)</f>
        <v>0</v>
      </c>
      <c r="MD86">
        <f>IFERROR(__xludf.DUMMYFUNCTION("""COMPUTED_VALUE"""),0.0)</f>
        <v>0</v>
      </c>
      <c r="ME86">
        <f>IFERROR(__xludf.DUMMYFUNCTION("""COMPUTED_VALUE"""),0.0)</f>
        <v>0</v>
      </c>
      <c r="MF86">
        <f>IFERROR(__xludf.DUMMYFUNCTION("""COMPUTED_VALUE"""),0.0)</f>
        <v>0</v>
      </c>
      <c r="MG86">
        <f>IFERROR(__xludf.DUMMYFUNCTION("""COMPUTED_VALUE"""),0.0)</f>
        <v>0</v>
      </c>
      <c r="MH86">
        <f>IFERROR(__xludf.DUMMYFUNCTION("""COMPUTED_VALUE"""),0.0)</f>
        <v>0</v>
      </c>
      <c r="MI86">
        <f>IFERROR(__xludf.DUMMYFUNCTION("""COMPUTED_VALUE"""),0.0)</f>
        <v>0</v>
      </c>
      <c r="MJ86">
        <f>IFERROR(__xludf.DUMMYFUNCTION("""COMPUTED_VALUE"""),0.0)</f>
        <v>0</v>
      </c>
      <c r="MK86">
        <f>IFERROR(__xludf.DUMMYFUNCTION("""COMPUTED_VALUE"""),0.0)</f>
        <v>0</v>
      </c>
      <c r="ML86">
        <f>IFERROR(__xludf.DUMMYFUNCTION("""COMPUTED_VALUE"""),0.0)</f>
        <v>0</v>
      </c>
      <c r="MM86">
        <f>IFERROR(__xludf.DUMMYFUNCTION("""COMPUTED_VALUE"""),0.0)</f>
        <v>0</v>
      </c>
      <c r="MN86">
        <f>IFERROR(__xludf.DUMMYFUNCTION("""COMPUTED_VALUE"""),0.0)</f>
        <v>0</v>
      </c>
      <c r="MO86">
        <f>IFERROR(__xludf.DUMMYFUNCTION("""COMPUTED_VALUE"""),0.0)</f>
        <v>0</v>
      </c>
      <c r="MP86">
        <f>IFERROR(__xludf.DUMMYFUNCTION("""COMPUTED_VALUE"""),0.0)</f>
        <v>0</v>
      </c>
      <c r="MQ86">
        <f>IFERROR(__xludf.DUMMYFUNCTION("""COMPUTED_VALUE"""),0.0)</f>
        <v>0</v>
      </c>
      <c r="MR86">
        <f>IFERROR(__xludf.DUMMYFUNCTION("""COMPUTED_VALUE"""),0.0)</f>
        <v>0</v>
      </c>
      <c r="MS86">
        <f>IFERROR(__xludf.DUMMYFUNCTION("""COMPUTED_VALUE"""),0.0)</f>
        <v>0</v>
      </c>
      <c r="MT86" t="str">
        <f>IFERROR(__xludf.DUMMYFUNCTION("""COMPUTED_VALUE"""),"x")</f>
        <v>x</v>
      </c>
      <c r="MU86">
        <f>IFERROR(__xludf.DUMMYFUNCTION("""COMPUTED_VALUE"""),1.0)</f>
        <v>1</v>
      </c>
      <c r="MV86">
        <f>IFERROR(__xludf.DUMMYFUNCTION("""COMPUTED_VALUE"""),1.0)</f>
        <v>1</v>
      </c>
      <c r="MW86">
        <f>IFERROR(__xludf.DUMMYFUNCTION("""COMPUTED_VALUE"""),1.0)</f>
        <v>1</v>
      </c>
      <c r="MX86">
        <f>IFERROR(__xludf.DUMMYFUNCTION("""COMPUTED_VALUE"""),1.0)</f>
        <v>1</v>
      </c>
      <c r="MY86">
        <f>IFERROR(__xludf.DUMMYFUNCTION("""COMPUTED_VALUE"""),1.0)</f>
        <v>1</v>
      </c>
      <c r="MZ86">
        <f>IFERROR(__xludf.DUMMYFUNCTION("""COMPUTED_VALUE"""),0.0)</f>
        <v>0</v>
      </c>
      <c r="NA86">
        <f>IFERROR(__xludf.DUMMYFUNCTION("""COMPUTED_VALUE"""),0.0)</f>
        <v>0</v>
      </c>
      <c r="NB86">
        <f>IFERROR(__xludf.DUMMYFUNCTION("""COMPUTED_VALUE"""),0.0)</f>
        <v>0</v>
      </c>
      <c r="NC86">
        <f>IFERROR(__xludf.DUMMYFUNCTION("""COMPUTED_VALUE"""),0.0)</f>
        <v>0</v>
      </c>
      <c r="ND86">
        <f>IFERROR(__xludf.DUMMYFUNCTION("""COMPUTED_VALUE"""),0.0)</f>
        <v>0</v>
      </c>
      <c r="NE86">
        <f>IFERROR(__xludf.DUMMYFUNCTION("""COMPUTED_VALUE"""),0.0)</f>
        <v>0</v>
      </c>
      <c r="NF86">
        <f>IFERROR(__xludf.DUMMYFUNCTION("""COMPUTED_VALUE"""),0.0)</f>
        <v>0</v>
      </c>
      <c r="NG86">
        <f>IFERROR(__xludf.DUMMYFUNCTION("""COMPUTED_VALUE"""),0.0)</f>
        <v>0</v>
      </c>
      <c r="NH86">
        <f>IFERROR(__xludf.DUMMYFUNCTION("""COMPUTED_VALUE"""),0.0)</f>
        <v>0</v>
      </c>
      <c r="NI86">
        <f>IFERROR(__xludf.DUMMYFUNCTION("""COMPUTED_VALUE"""),0.0)</f>
        <v>0</v>
      </c>
      <c r="NJ86">
        <f>IFERROR(__xludf.DUMMYFUNCTION("""COMPUTED_VALUE"""),0.0)</f>
        <v>0</v>
      </c>
      <c r="NK86">
        <f>IFERROR(__xludf.DUMMYFUNCTION("""COMPUTED_VALUE"""),0.0)</f>
        <v>0</v>
      </c>
      <c r="NL86">
        <f>IFERROR(__xludf.DUMMYFUNCTION("""COMPUTED_VALUE"""),0.0)</f>
        <v>0</v>
      </c>
      <c r="NM86">
        <f>IFERROR(__xludf.DUMMYFUNCTION("""COMPUTED_VALUE"""),0.0)</f>
        <v>0</v>
      </c>
      <c r="NN86">
        <f>IFERROR(__xludf.DUMMYFUNCTION("""COMPUTED_VALUE"""),0.0)</f>
        <v>0</v>
      </c>
      <c r="NO86">
        <f>IFERROR(__xludf.DUMMYFUNCTION("""COMPUTED_VALUE"""),0.0)</f>
        <v>0</v>
      </c>
      <c r="NP86">
        <f>IFERROR(__xludf.DUMMYFUNCTION("""COMPUTED_VALUE"""),0.0)</f>
        <v>0</v>
      </c>
      <c r="NQ86">
        <f>IFERROR(__xludf.DUMMYFUNCTION("""COMPUTED_VALUE"""),0.0)</f>
        <v>0</v>
      </c>
      <c r="NR86">
        <f>IFERROR(__xludf.DUMMYFUNCTION("""COMPUTED_VALUE"""),0.0)</f>
        <v>0</v>
      </c>
    </row>
    <row r="87" ht="15.75" customHeight="1">
      <c r="A87">
        <f>IFERROR(__xludf.DUMMYFUNCTION("""COMPUTED_VALUE"""),86.0)</f>
        <v>86</v>
      </c>
      <c r="B87" t="str">
        <f>IFERROR(__xludf.DUMMYFUNCTION("""COMPUTED_VALUE"""),"MarkMozh")</f>
        <v>MarkMozh</v>
      </c>
      <c r="C87" t="str">
        <f>IFERROR(__xludf.DUMMYFUNCTION("""COMPUTED_VALUE"""),"Mark")</f>
        <v>Mark</v>
      </c>
      <c r="D87" t="str">
        <f>IFERROR(__xludf.DUMMYFUNCTION("""COMPUTED_VALUE"""),"Mozarovski")</f>
        <v>Mozarovski</v>
      </c>
      <c r="E87">
        <f>IFERROR(__xludf.DUMMYFUNCTION("""COMPUTED_VALUE"""),80.0)</f>
        <v>80</v>
      </c>
      <c r="F87" t="str">
        <f>IFERROR(__xludf.DUMMYFUNCTION("""COMPUTED_VALUE"""),"ODOBREN")</f>
        <v>ODOBREN</v>
      </c>
      <c r="G87" t="str">
        <f>IFERROR(__xludf.DUMMYFUNCTION("""COMPUTED_VALUE"""),"Stari grad")</f>
        <v>Stari grad</v>
      </c>
      <c r="H87" t="str">
        <f>IFERROR(__xludf.DUMMYFUNCTION("""COMPUTED_VALUE"""),"Matematička gimnazija")</f>
        <v>Matematička gimnazija</v>
      </c>
      <c r="I87" t="str">
        <f>IFERROR(__xludf.DUMMYFUNCTION("""COMPUTED_VALUE"""),"I")</f>
        <v>I</v>
      </c>
      <c r="J87" t="str">
        <f>IFERROR(__xludf.DUMMYFUNCTION("""COMPUTED_VALUE"""),"B")</f>
        <v>B</v>
      </c>
      <c r="L87" t="str">
        <f>IFERROR(__xludf.DUMMYFUNCTION("""COMPUTED_VALUE"""),"x")</f>
        <v>x</v>
      </c>
      <c r="M87">
        <f>IFERROR(__xludf.DUMMYFUNCTION("""COMPUTED_VALUE"""),80.0)</f>
        <v>80</v>
      </c>
      <c r="N87">
        <f>IFERROR(__xludf.DUMMYFUNCTION("""COMPUTED_VALUE"""),0.0)</f>
        <v>0</v>
      </c>
      <c r="O87" t="str">
        <f>IFERROR(__xludf.DUMMYFUNCTION("""COMPUTED_VALUE"""),"-")</f>
        <v>-</v>
      </c>
      <c r="P87" t="str">
        <f>IFERROR(__xludf.DUMMYFUNCTION("""COMPUTED_VALUE"""),"-")</f>
        <v>-</v>
      </c>
      <c r="Q87" t="str">
        <f>IFERROR(__xludf.DUMMYFUNCTION("""COMPUTED_VALUE"""),"-")</f>
        <v>-</v>
      </c>
      <c r="R87" t="str">
        <f>IFERROR(__xludf.DUMMYFUNCTION("""COMPUTED_VALUE"""),"-")</f>
        <v>-</v>
      </c>
      <c r="S87" t="str">
        <f>IFERROR(__xludf.DUMMYFUNCTION("""COMPUTED_VALUE"""),"x")</f>
        <v>x</v>
      </c>
      <c r="T87" t="str">
        <f>IFERROR(__xludf.DUMMYFUNCTION("""COMPUTED_VALUE"""),"x")</f>
        <v>x</v>
      </c>
      <c r="U87" t="str">
        <f>IFERROR(__xludf.DUMMYFUNCTION("""COMPUTED_VALUE"""),"OK")</f>
        <v>OK</v>
      </c>
      <c r="V87" t="str">
        <f>IFERROR(__xludf.DUMMYFUNCTION("""COMPUTED_VALUE"""),"OK")</f>
        <v>OK</v>
      </c>
      <c r="W87" t="str">
        <f>IFERROR(__xludf.DUMMYFUNCTION("""COMPUTED_VALUE"""),"OK")</f>
        <v>OK</v>
      </c>
      <c r="X87" t="str">
        <f>IFERROR(__xludf.DUMMYFUNCTION("""COMPUTED_VALUE"""),"OK")</f>
        <v>OK</v>
      </c>
      <c r="Y87" t="str">
        <f>IFERROR(__xludf.DUMMYFUNCTION("""COMPUTED_VALUE"""),"OK")</f>
        <v>OK</v>
      </c>
      <c r="Z87" t="str">
        <f>IFERROR(__xludf.DUMMYFUNCTION("""COMPUTED_VALUE"""),"OK")</f>
        <v>OK</v>
      </c>
      <c r="AA87" t="str">
        <f>IFERROR(__xludf.DUMMYFUNCTION("""COMPUTED_VALUE"""),"OK")</f>
        <v>OK</v>
      </c>
      <c r="AB87" t="str">
        <f>IFERROR(__xludf.DUMMYFUNCTION("""COMPUTED_VALUE"""),"OK")</f>
        <v>OK</v>
      </c>
      <c r="AC87" t="str">
        <f>IFERROR(__xludf.DUMMYFUNCTION("""COMPUTED_VALUE"""),"OK")</f>
        <v>OK</v>
      </c>
      <c r="AD87" t="str">
        <f>IFERROR(__xludf.DUMMYFUNCTION("""COMPUTED_VALUE"""),"OK")</f>
        <v>OK</v>
      </c>
      <c r="AE87" t="str">
        <f>IFERROR(__xludf.DUMMYFUNCTION("""COMPUTED_VALUE"""),"OK")</f>
        <v>OK</v>
      </c>
      <c r="AF87" t="str">
        <f>IFERROR(__xludf.DUMMYFUNCTION("""COMPUTED_VALUE"""),"OK")</f>
        <v>OK</v>
      </c>
      <c r="AG87" t="str">
        <f>IFERROR(__xludf.DUMMYFUNCTION("""COMPUTED_VALUE"""),"OK")</f>
        <v>OK</v>
      </c>
      <c r="AH87" t="str">
        <f>IFERROR(__xludf.DUMMYFUNCTION("""COMPUTED_VALUE"""),"OK")</f>
        <v>OK</v>
      </c>
      <c r="AI87" t="str">
        <f>IFERROR(__xludf.DUMMYFUNCTION("""COMPUTED_VALUE"""),"OK")</f>
        <v>OK</v>
      </c>
      <c r="AJ87" t="str">
        <f>IFERROR(__xludf.DUMMYFUNCTION("""COMPUTED_VALUE"""),"OK")</f>
        <v>OK</v>
      </c>
      <c r="AK87" t="str">
        <f>IFERROR(__xludf.DUMMYFUNCTION("""COMPUTED_VALUE"""),"OK")</f>
        <v>OK</v>
      </c>
      <c r="AL87" t="str">
        <f>IFERROR(__xludf.DUMMYFUNCTION("""COMPUTED_VALUE"""),"OK")</f>
        <v>OK</v>
      </c>
      <c r="AM87" t="str">
        <f>IFERROR(__xludf.DUMMYFUNCTION("""COMPUTED_VALUE"""),"OK")</f>
        <v>OK</v>
      </c>
      <c r="AN87" t="str">
        <f>IFERROR(__xludf.DUMMYFUNCTION("""COMPUTED_VALUE"""),"OK")</f>
        <v>OK</v>
      </c>
      <c r="AO87" t="str">
        <f>IFERROR(__xludf.DUMMYFUNCTION("""COMPUTED_VALUE"""),"OK")</f>
        <v>OK</v>
      </c>
      <c r="AP87" t="str">
        <f>IFERROR(__xludf.DUMMYFUNCTION("""COMPUTED_VALUE"""),"OK")</f>
        <v>OK</v>
      </c>
      <c r="AQ87" t="str">
        <f>IFERROR(__xludf.DUMMYFUNCTION("""COMPUTED_VALUE"""),"OK")</f>
        <v>OK</v>
      </c>
      <c r="AR87" t="str">
        <f>IFERROR(__xludf.DUMMYFUNCTION("""COMPUTED_VALUE"""),"OK")</f>
        <v>OK</v>
      </c>
      <c r="AS87" t="str">
        <f>IFERROR(__xludf.DUMMYFUNCTION("""COMPUTED_VALUE"""),"OK")</f>
        <v>OK</v>
      </c>
      <c r="AT87" t="str">
        <f>IFERROR(__xludf.DUMMYFUNCTION("""COMPUTED_VALUE"""),"OK")</f>
        <v>OK</v>
      </c>
      <c r="AU87" t="str">
        <f>IFERROR(__xludf.DUMMYFUNCTION("""COMPUTED_VALUE"""),"OK")</f>
        <v>OK</v>
      </c>
      <c r="AV87" t="str">
        <f>IFERROR(__xludf.DUMMYFUNCTION("""COMPUTED_VALUE"""),"OK")</f>
        <v>OK</v>
      </c>
      <c r="AW87" t="str">
        <f>IFERROR(__xludf.DUMMYFUNCTION("""COMPUTED_VALUE"""),"OK")</f>
        <v>OK</v>
      </c>
      <c r="AX87" t="str">
        <f>IFERROR(__xludf.DUMMYFUNCTION("""COMPUTED_VALUE"""),"OK")</f>
        <v>OK</v>
      </c>
      <c r="AY87" t="str">
        <f>IFERROR(__xludf.DUMMYFUNCTION("""COMPUTED_VALUE"""),"OK")</f>
        <v>OK</v>
      </c>
      <c r="AZ87" t="str">
        <f>IFERROR(__xludf.DUMMYFUNCTION("""COMPUTED_VALUE"""),"OK")</f>
        <v>OK</v>
      </c>
      <c r="BA87" t="str">
        <f>IFERROR(__xludf.DUMMYFUNCTION("""COMPUTED_VALUE"""),"OK")</f>
        <v>OK</v>
      </c>
      <c r="BB87" t="str">
        <f>IFERROR(__xludf.DUMMYFUNCTION("""COMPUTED_VALUE"""),"OK")</f>
        <v>OK</v>
      </c>
      <c r="BC87" t="str">
        <f>IFERROR(__xludf.DUMMYFUNCTION("""COMPUTED_VALUE"""),"TLE")</f>
        <v>TLE</v>
      </c>
      <c r="BD87" t="str">
        <f>IFERROR(__xludf.DUMMYFUNCTION("""COMPUTED_VALUE"""),"TLE")</f>
        <v>TLE</v>
      </c>
      <c r="BE87" t="str">
        <f>IFERROR(__xludf.DUMMYFUNCTION("""COMPUTED_VALUE"""),"TLE")</f>
        <v>TLE</v>
      </c>
      <c r="BF87" t="str">
        <f>IFERROR(__xludf.DUMMYFUNCTION("""COMPUTED_VALUE"""),"TLE")</f>
        <v>TLE</v>
      </c>
      <c r="BG87" t="str">
        <f>IFERROR(__xludf.DUMMYFUNCTION("""COMPUTED_VALUE"""),"TLE")</f>
        <v>TLE</v>
      </c>
      <c r="BH87" t="str">
        <f>IFERROR(__xludf.DUMMYFUNCTION("""COMPUTED_VALUE"""),"TLE")</f>
        <v>TLE</v>
      </c>
      <c r="BI87" t="str">
        <f>IFERROR(__xludf.DUMMYFUNCTION("""COMPUTED_VALUE"""),"TLE")</f>
        <v>TLE</v>
      </c>
      <c r="BJ87" t="str">
        <f>IFERROR(__xludf.DUMMYFUNCTION("""COMPUTED_VALUE"""),"TLE")</f>
        <v>TLE</v>
      </c>
      <c r="BK87" t="str">
        <f>IFERROR(__xludf.DUMMYFUNCTION("""COMPUTED_VALUE"""),"x")</f>
        <v>x</v>
      </c>
      <c r="BL87" t="str">
        <f>IFERROR(__xludf.DUMMYFUNCTION("""COMPUTED_VALUE"""),"OK")</f>
        <v>OK</v>
      </c>
      <c r="BM87" t="str">
        <f>IFERROR(__xludf.DUMMYFUNCTION("""COMPUTED_VALUE"""),"OK")</f>
        <v>OK</v>
      </c>
      <c r="BN87" t="str">
        <f>IFERROR(__xludf.DUMMYFUNCTION("""COMPUTED_VALUE"""),"OK")</f>
        <v>OK</v>
      </c>
      <c r="BO87" t="str">
        <f>IFERROR(__xludf.DUMMYFUNCTION("""COMPUTED_VALUE"""),"OK")</f>
        <v>OK</v>
      </c>
      <c r="BP87" t="str">
        <f>IFERROR(__xludf.DUMMYFUNCTION("""COMPUTED_VALUE"""),"WA")</f>
        <v>WA</v>
      </c>
      <c r="BQ87" t="str">
        <f>IFERROR(__xludf.DUMMYFUNCTION("""COMPUTED_VALUE"""),"OK")</f>
        <v>OK</v>
      </c>
      <c r="BR87" t="str">
        <f>IFERROR(__xludf.DUMMYFUNCTION("""COMPUTED_VALUE"""),"WA")</f>
        <v>WA</v>
      </c>
      <c r="BS87" t="str">
        <f>IFERROR(__xludf.DUMMYFUNCTION("""COMPUTED_VALUE"""),"OK")</f>
        <v>OK</v>
      </c>
      <c r="BT87" t="str">
        <f>IFERROR(__xludf.DUMMYFUNCTION("""COMPUTED_VALUE"""),"WA")</f>
        <v>WA</v>
      </c>
      <c r="BU87" t="str">
        <f>IFERROR(__xludf.DUMMYFUNCTION("""COMPUTED_VALUE"""),"WA")</f>
        <v>WA</v>
      </c>
      <c r="BV87" t="str">
        <f>IFERROR(__xludf.DUMMYFUNCTION("""COMPUTED_VALUE"""),"WA")</f>
        <v>WA</v>
      </c>
      <c r="BW87" t="str">
        <f>IFERROR(__xludf.DUMMYFUNCTION("""COMPUTED_VALUE"""),"WA")</f>
        <v>WA</v>
      </c>
      <c r="BX87" t="str">
        <f>IFERROR(__xludf.DUMMYFUNCTION("""COMPUTED_VALUE"""),"OK")</f>
        <v>OK</v>
      </c>
      <c r="BY87" t="str">
        <f>IFERROR(__xludf.DUMMYFUNCTION("""COMPUTED_VALUE"""),"WA")</f>
        <v>WA</v>
      </c>
      <c r="BZ87" t="str">
        <f>IFERROR(__xludf.DUMMYFUNCTION("""COMPUTED_VALUE"""),"WA")</f>
        <v>WA</v>
      </c>
      <c r="CA87" t="str">
        <f>IFERROR(__xludf.DUMMYFUNCTION("""COMPUTED_VALUE"""),"OK")</f>
        <v>OK</v>
      </c>
      <c r="CB87" t="str">
        <f>IFERROR(__xludf.DUMMYFUNCTION("""COMPUTED_VALUE"""),"WA")</f>
        <v>WA</v>
      </c>
      <c r="CC87" t="str">
        <f>IFERROR(__xludf.DUMMYFUNCTION("""COMPUTED_VALUE"""),"WA")</f>
        <v>WA</v>
      </c>
      <c r="CD87" t="str">
        <f>IFERROR(__xludf.DUMMYFUNCTION("""COMPUTED_VALUE"""),"WA")</f>
        <v>WA</v>
      </c>
      <c r="CE87" t="str">
        <f>IFERROR(__xludf.DUMMYFUNCTION("""COMPUTED_VALUE"""),"WA")</f>
        <v>WA</v>
      </c>
      <c r="CF87" t="str">
        <f>IFERROR(__xludf.DUMMYFUNCTION("""COMPUTED_VALUE"""),"WA")</f>
        <v>WA</v>
      </c>
      <c r="CG87" t="str">
        <f>IFERROR(__xludf.DUMMYFUNCTION("""COMPUTED_VALUE"""),"WA")</f>
        <v>WA</v>
      </c>
      <c r="CH87" t="str">
        <f>IFERROR(__xludf.DUMMYFUNCTION("""COMPUTED_VALUE"""),"OK")</f>
        <v>OK</v>
      </c>
      <c r="CI87" t="str">
        <f>IFERROR(__xludf.DUMMYFUNCTION("""COMPUTED_VALUE"""),"WA")</f>
        <v>WA</v>
      </c>
      <c r="CJ87" t="str">
        <f>IFERROR(__xludf.DUMMYFUNCTION("""COMPUTED_VALUE"""),"WA")</f>
        <v>WA</v>
      </c>
      <c r="CK87" t="str">
        <f>IFERROR(__xludf.DUMMYFUNCTION("""COMPUTED_VALUE"""),"WA")</f>
        <v>WA</v>
      </c>
      <c r="CL87" t="str">
        <f>IFERROR(__xludf.DUMMYFUNCTION("""COMPUTED_VALUE"""),"WA")</f>
        <v>WA</v>
      </c>
      <c r="CM87" t="str">
        <f>IFERROR(__xludf.DUMMYFUNCTION("""COMPUTED_VALUE"""),"WA")</f>
        <v>WA</v>
      </c>
      <c r="CN87" t="str">
        <f>IFERROR(__xludf.DUMMYFUNCTION("""COMPUTED_VALUE"""),"WA")</f>
        <v>WA</v>
      </c>
      <c r="CO87" t="str">
        <f>IFERROR(__xludf.DUMMYFUNCTION("""COMPUTED_VALUE"""),"WA")</f>
        <v>WA</v>
      </c>
      <c r="CP87" t="str">
        <f>IFERROR(__xludf.DUMMYFUNCTION("""COMPUTED_VALUE"""),"WA")</f>
        <v>WA</v>
      </c>
      <c r="CQ87" t="str">
        <f>IFERROR(__xludf.DUMMYFUNCTION("""COMPUTED_VALUE"""),"WA")</f>
        <v>WA</v>
      </c>
      <c r="CR87" t="str">
        <f>IFERROR(__xludf.DUMMYFUNCTION("""COMPUTED_VALUE"""),"OK")</f>
        <v>OK</v>
      </c>
      <c r="CS87" t="str">
        <f>IFERROR(__xludf.DUMMYFUNCTION("""COMPUTED_VALUE"""),"x")</f>
        <v>x</v>
      </c>
      <c r="CT87" t="str">
        <f>IFERROR(__xludf.DUMMYFUNCTION("""COMPUTED_VALUE"""),"-")</f>
        <v>-</v>
      </c>
      <c r="CU87" t="str">
        <f>IFERROR(__xludf.DUMMYFUNCTION("""COMPUTED_VALUE"""),"-")</f>
        <v>-</v>
      </c>
      <c r="CV87" t="str">
        <f>IFERROR(__xludf.DUMMYFUNCTION("""COMPUTED_VALUE"""),"-")</f>
        <v>-</v>
      </c>
      <c r="CW87" t="str">
        <f>IFERROR(__xludf.DUMMYFUNCTION("""COMPUTED_VALUE"""),"-")</f>
        <v>-</v>
      </c>
      <c r="CX87" t="str">
        <f>IFERROR(__xludf.DUMMYFUNCTION("""COMPUTED_VALUE"""),"-")</f>
        <v>-</v>
      </c>
      <c r="CY87" t="str">
        <f>IFERROR(__xludf.DUMMYFUNCTION("""COMPUTED_VALUE"""),"-")</f>
        <v>-</v>
      </c>
      <c r="CZ87" t="str">
        <f>IFERROR(__xludf.DUMMYFUNCTION("""COMPUTED_VALUE"""),"-")</f>
        <v>-</v>
      </c>
      <c r="DA87" t="str">
        <f>IFERROR(__xludf.DUMMYFUNCTION("""COMPUTED_VALUE"""),"-")</f>
        <v>-</v>
      </c>
      <c r="DB87" t="str">
        <f>IFERROR(__xludf.DUMMYFUNCTION("""COMPUTED_VALUE"""),"-")</f>
        <v>-</v>
      </c>
      <c r="DC87" t="str">
        <f>IFERROR(__xludf.DUMMYFUNCTION("""COMPUTED_VALUE"""),"-")</f>
        <v>-</v>
      </c>
      <c r="DD87" t="str">
        <f>IFERROR(__xludf.DUMMYFUNCTION("""COMPUTED_VALUE"""),"-")</f>
        <v>-</v>
      </c>
      <c r="DE87" t="str">
        <f>IFERROR(__xludf.DUMMYFUNCTION("""COMPUTED_VALUE"""),"-")</f>
        <v>-</v>
      </c>
      <c r="DF87" t="str">
        <f>IFERROR(__xludf.DUMMYFUNCTION("""COMPUTED_VALUE"""),"-")</f>
        <v>-</v>
      </c>
      <c r="DG87" t="str">
        <f>IFERROR(__xludf.DUMMYFUNCTION("""COMPUTED_VALUE"""),"-")</f>
        <v>-</v>
      </c>
      <c r="DH87" t="str">
        <f>IFERROR(__xludf.DUMMYFUNCTION("""COMPUTED_VALUE"""),"-")</f>
        <v>-</v>
      </c>
      <c r="DI87" t="str">
        <f>IFERROR(__xludf.DUMMYFUNCTION("""COMPUTED_VALUE"""),"-")</f>
        <v>-</v>
      </c>
      <c r="DJ87" t="str">
        <f>IFERROR(__xludf.DUMMYFUNCTION("""COMPUTED_VALUE"""),"-")</f>
        <v>-</v>
      </c>
      <c r="DK87" t="str">
        <f>IFERROR(__xludf.DUMMYFUNCTION("""COMPUTED_VALUE"""),"-")</f>
        <v>-</v>
      </c>
      <c r="DL87" t="str">
        <f>IFERROR(__xludf.DUMMYFUNCTION("""COMPUTED_VALUE"""),"-")</f>
        <v>-</v>
      </c>
      <c r="DM87" t="str">
        <f>IFERROR(__xludf.DUMMYFUNCTION("""COMPUTED_VALUE"""),"-")</f>
        <v>-</v>
      </c>
      <c r="DN87" t="str">
        <f>IFERROR(__xludf.DUMMYFUNCTION("""COMPUTED_VALUE"""),"-")</f>
        <v>-</v>
      </c>
      <c r="DO87" t="str">
        <f>IFERROR(__xludf.DUMMYFUNCTION("""COMPUTED_VALUE"""),"-")</f>
        <v>-</v>
      </c>
      <c r="DP87" t="str">
        <f>IFERROR(__xludf.DUMMYFUNCTION("""COMPUTED_VALUE"""),"-")</f>
        <v>-</v>
      </c>
      <c r="DQ87" t="str">
        <f>IFERROR(__xludf.DUMMYFUNCTION("""COMPUTED_VALUE"""),"-")</f>
        <v>-</v>
      </c>
      <c r="DR87" t="str">
        <f>IFERROR(__xludf.DUMMYFUNCTION("""COMPUTED_VALUE"""),"-")</f>
        <v>-</v>
      </c>
      <c r="DS87" t="str">
        <f>IFERROR(__xludf.DUMMYFUNCTION("""COMPUTED_VALUE"""),"-")</f>
        <v>-</v>
      </c>
      <c r="DT87" t="str">
        <f>IFERROR(__xludf.DUMMYFUNCTION("""COMPUTED_VALUE"""),"-")</f>
        <v>-</v>
      </c>
      <c r="DU87" t="str">
        <f>IFERROR(__xludf.DUMMYFUNCTION("""COMPUTED_VALUE"""),"-")</f>
        <v>-</v>
      </c>
      <c r="DV87" t="str">
        <f>IFERROR(__xludf.DUMMYFUNCTION("""COMPUTED_VALUE"""),"-")</f>
        <v>-</v>
      </c>
      <c r="DW87" t="str">
        <f>IFERROR(__xludf.DUMMYFUNCTION("""COMPUTED_VALUE"""),"-")</f>
        <v>-</v>
      </c>
      <c r="DX87" t="str">
        <f>IFERROR(__xludf.DUMMYFUNCTION("""COMPUTED_VALUE"""),"-")</f>
        <v>-</v>
      </c>
      <c r="DY87" t="str">
        <f>IFERROR(__xludf.DUMMYFUNCTION("""COMPUTED_VALUE"""),"-")</f>
        <v>-</v>
      </c>
      <c r="DZ87" t="str">
        <f>IFERROR(__xludf.DUMMYFUNCTION("""COMPUTED_VALUE"""),"x")</f>
        <v>x</v>
      </c>
      <c r="EA87" t="str">
        <f>IFERROR(__xludf.DUMMYFUNCTION("""COMPUTED_VALUE"""),"-")</f>
        <v>-</v>
      </c>
      <c r="EB87" t="str">
        <f>IFERROR(__xludf.DUMMYFUNCTION("""COMPUTED_VALUE"""),"-")</f>
        <v>-</v>
      </c>
      <c r="EC87" t="str">
        <f>IFERROR(__xludf.DUMMYFUNCTION("""COMPUTED_VALUE"""),"-")</f>
        <v>-</v>
      </c>
      <c r="ED87" t="str">
        <f>IFERROR(__xludf.DUMMYFUNCTION("""COMPUTED_VALUE"""),"-")</f>
        <v>-</v>
      </c>
      <c r="EE87" t="str">
        <f>IFERROR(__xludf.DUMMYFUNCTION("""COMPUTED_VALUE"""),"-")</f>
        <v>-</v>
      </c>
      <c r="EF87" t="str">
        <f>IFERROR(__xludf.DUMMYFUNCTION("""COMPUTED_VALUE"""),"-")</f>
        <v>-</v>
      </c>
      <c r="EG87" t="str">
        <f>IFERROR(__xludf.DUMMYFUNCTION("""COMPUTED_VALUE"""),"-")</f>
        <v>-</v>
      </c>
      <c r="EH87" t="str">
        <f>IFERROR(__xludf.DUMMYFUNCTION("""COMPUTED_VALUE"""),"-")</f>
        <v>-</v>
      </c>
      <c r="EI87" t="str">
        <f>IFERROR(__xludf.DUMMYFUNCTION("""COMPUTED_VALUE"""),"-")</f>
        <v>-</v>
      </c>
      <c r="EJ87" t="str">
        <f>IFERROR(__xludf.DUMMYFUNCTION("""COMPUTED_VALUE"""),"-")</f>
        <v>-</v>
      </c>
      <c r="EK87" t="str">
        <f>IFERROR(__xludf.DUMMYFUNCTION("""COMPUTED_VALUE"""),"-")</f>
        <v>-</v>
      </c>
      <c r="EL87" t="str">
        <f>IFERROR(__xludf.DUMMYFUNCTION("""COMPUTED_VALUE"""),"-")</f>
        <v>-</v>
      </c>
      <c r="EM87" t="str">
        <f>IFERROR(__xludf.DUMMYFUNCTION("""COMPUTED_VALUE"""),"-")</f>
        <v>-</v>
      </c>
      <c r="EN87" t="str">
        <f>IFERROR(__xludf.DUMMYFUNCTION("""COMPUTED_VALUE"""),"-")</f>
        <v>-</v>
      </c>
      <c r="EO87" t="str">
        <f>IFERROR(__xludf.DUMMYFUNCTION("""COMPUTED_VALUE"""),"-")</f>
        <v>-</v>
      </c>
      <c r="EP87" t="str">
        <f>IFERROR(__xludf.DUMMYFUNCTION("""COMPUTED_VALUE"""),"-")</f>
        <v>-</v>
      </c>
      <c r="EQ87" t="str">
        <f>IFERROR(__xludf.DUMMYFUNCTION("""COMPUTED_VALUE"""),"x")</f>
        <v>x</v>
      </c>
      <c r="ER87" t="str">
        <f>IFERROR(__xludf.DUMMYFUNCTION("""COMPUTED_VALUE"""),"-")</f>
        <v>-</v>
      </c>
      <c r="ES87" t="str">
        <f>IFERROR(__xludf.DUMMYFUNCTION("""COMPUTED_VALUE"""),"-")</f>
        <v>-</v>
      </c>
      <c r="ET87" t="str">
        <f>IFERROR(__xludf.DUMMYFUNCTION("""COMPUTED_VALUE"""),"-")</f>
        <v>-</v>
      </c>
      <c r="EU87" t="str">
        <f>IFERROR(__xludf.DUMMYFUNCTION("""COMPUTED_VALUE"""),"-")</f>
        <v>-</v>
      </c>
      <c r="EV87" t="str">
        <f>IFERROR(__xludf.DUMMYFUNCTION("""COMPUTED_VALUE"""),"-")</f>
        <v>-</v>
      </c>
      <c r="EW87" t="str">
        <f>IFERROR(__xludf.DUMMYFUNCTION("""COMPUTED_VALUE"""),"-")</f>
        <v>-</v>
      </c>
      <c r="EX87" t="str">
        <f>IFERROR(__xludf.DUMMYFUNCTION("""COMPUTED_VALUE"""),"-")</f>
        <v>-</v>
      </c>
      <c r="EY87" t="str">
        <f>IFERROR(__xludf.DUMMYFUNCTION("""COMPUTED_VALUE"""),"-")</f>
        <v>-</v>
      </c>
      <c r="EZ87" t="str">
        <f>IFERROR(__xludf.DUMMYFUNCTION("""COMPUTED_VALUE"""),"-")</f>
        <v>-</v>
      </c>
      <c r="FA87" t="str">
        <f>IFERROR(__xludf.DUMMYFUNCTION("""COMPUTED_VALUE"""),"-")</f>
        <v>-</v>
      </c>
      <c r="FB87" t="str">
        <f>IFERROR(__xludf.DUMMYFUNCTION("""COMPUTED_VALUE"""),"-")</f>
        <v>-</v>
      </c>
      <c r="FC87" t="str">
        <f>IFERROR(__xludf.DUMMYFUNCTION("""COMPUTED_VALUE"""),"-")</f>
        <v>-</v>
      </c>
      <c r="FD87" t="str">
        <f>IFERROR(__xludf.DUMMYFUNCTION("""COMPUTED_VALUE"""),"-")</f>
        <v>-</v>
      </c>
      <c r="FE87" t="str">
        <f>IFERROR(__xludf.DUMMYFUNCTION("""COMPUTED_VALUE"""),"-")</f>
        <v>-</v>
      </c>
      <c r="FF87" t="str">
        <f>IFERROR(__xludf.DUMMYFUNCTION("""COMPUTED_VALUE"""),"-")</f>
        <v>-</v>
      </c>
      <c r="FG87" t="str">
        <f>IFERROR(__xludf.DUMMYFUNCTION("""COMPUTED_VALUE"""),"-")</f>
        <v>-</v>
      </c>
      <c r="FH87" t="str">
        <f>IFERROR(__xludf.DUMMYFUNCTION("""COMPUTED_VALUE"""),"-")</f>
        <v>-</v>
      </c>
      <c r="FI87" t="str">
        <f>IFERROR(__xludf.DUMMYFUNCTION("""COMPUTED_VALUE"""),"-")</f>
        <v>-</v>
      </c>
      <c r="FJ87" t="str">
        <f>IFERROR(__xludf.DUMMYFUNCTION("""COMPUTED_VALUE"""),"-")</f>
        <v>-</v>
      </c>
      <c r="FK87" t="str">
        <f>IFERROR(__xludf.DUMMYFUNCTION("""COMPUTED_VALUE"""),"-")</f>
        <v>-</v>
      </c>
      <c r="FL87" t="str">
        <f>IFERROR(__xludf.DUMMYFUNCTION("""COMPUTED_VALUE"""),"-")</f>
        <v>-</v>
      </c>
      <c r="FM87" t="str">
        <f>IFERROR(__xludf.DUMMYFUNCTION("""COMPUTED_VALUE"""),"-")</f>
        <v>-</v>
      </c>
      <c r="FN87" t="str">
        <f>IFERROR(__xludf.DUMMYFUNCTION("""COMPUTED_VALUE"""),"-")</f>
        <v>-</v>
      </c>
      <c r="FO87" t="str">
        <f>IFERROR(__xludf.DUMMYFUNCTION("""COMPUTED_VALUE"""),"-")</f>
        <v>-</v>
      </c>
      <c r="FP87" t="str">
        <f>IFERROR(__xludf.DUMMYFUNCTION("""COMPUTED_VALUE"""),"-")</f>
        <v>-</v>
      </c>
      <c r="FQ87" t="str">
        <f>IFERROR(__xludf.DUMMYFUNCTION("""COMPUTED_VALUE"""),"-")</f>
        <v>-</v>
      </c>
      <c r="FR87" t="str">
        <f>IFERROR(__xludf.DUMMYFUNCTION("""COMPUTED_VALUE"""),"-")</f>
        <v>-</v>
      </c>
      <c r="FS87" t="str">
        <f>IFERROR(__xludf.DUMMYFUNCTION("""COMPUTED_VALUE"""),"-")</f>
        <v>-</v>
      </c>
      <c r="FT87" t="str">
        <f>IFERROR(__xludf.DUMMYFUNCTION("""COMPUTED_VALUE"""),"x")</f>
        <v>x</v>
      </c>
      <c r="FU87" t="str">
        <f>IFERROR(__xludf.DUMMYFUNCTION("""COMPUTED_VALUE"""),"-")</f>
        <v>-</v>
      </c>
      <c r="FV87" t="str">
        <f>IFERROR(__xludf.DUMMYFUNCTION("""COMPUTED_VALUE"""),"-")</f>
        <v>-</v>
      </c>
      <c r="FW87" t="str">
        <f>IFERROR(__xludf.DUMMYFUNCTION("""COMPUTED_VALUE"""),"-")</f>
        <v>-</v>
      </c>
      <c r="FX87" t="str">
        <f>IFERROR(__xludf.DUMMYFUNCTION("""COMPUTED_VALUE"""),"-")</f>
        <v>-</v>
      </c>
      <c r="FY87" t="str">
        <f>IFERROR(__xludf.DUMMYFUNCTION("""COMPUTED_VALUE"""),"-")</f>
        <v>-</v>
      </c>
      <c r="FZ87" t="str">
        <f>IFERROR(__xludf.DUMMYFUNCTION("""COMPUTED_VALUE"""),"-")</f>
        <v>-</v>
      </c>
      <c r="GA87" t="str">
        <f>IFERROR(__xludf.DUMMYFUNCTION("""COMPUTED_VALUE"""),"-")</f>
        <v>-</v>
      </c>
      <c r="GB87" t="str">
        <f>IFERROR(__xludf.DUMMYFUNCTION("""COMPUTED_VALUE"""),"-")</f>
        <v>-</v>
      </c>
      <c r="GC87" t="str">
        <f>IFERROR(__xludf.DUMMYFUNCTION("""COMPUTED_VALUE"""),"-")</f>
        <v>-</v>
      </c>
      <c r="GD87" t="str">
        <f>IFERROR(__xludf.DUMMYFUNCTION("""COMPUTED_VALUE"""),"-")</f>
        <v>-</v>
      </c>
      <c r="GE87" t="str">
        <f>IFERROR(__xludf.DUMMYFUNCTION("""COMPUTED_VALUE"""),"-")</f>
        <v>-</v>
      </c>
      <c r="GF87" t="str">
        <f>IFERROR(__xludf.DUMMYFUNCTION("""COMPUTED_VALUE"""),"-")</f>
        <v>-</v>
      </c>
      <c r="GG87" t="str">
        <f>IFERROR(__xludf.DUMMYFUNCTION("""COMPUTED_VALUE"""),"-")</f>
        <v>-</v>
      </c>
      <c r="GH87" t="str">
        <f>IFERROR(__xludf.DUMMYFUNCTION("""COMPUTED_VALUE"""),"-")</f>
        <v>-</v>
      </c>
      <c r="GI87" t="str">
        <f>IFERROR(__xludf.DUMMYFUNCTION("""COMPUTED_VALUE"""),"-")</f>
        <v>-</v>
      </c>
      <c r="GJ87" t="str">
        <f>IFERROR(__xludf.DUMMYFUNCTION("""COMPUTED_VALUE"""),"-")</f>
        <v>-</v>
      </c>
      <c r="GK87" t="str">
        <f>IFERROR(__xludf.DUMMYFUNCTION("""COMPUTED_VALUE"""),"-")</f>
        <v>-</v>
      </c>
      <c r="GL87" t="str">
        <f>IFERROR(__xludf.DUMMYFUNCTION("""COMPUTED_VALUE"""),"-")</f>
        <v>-</v>
      </c>
      <c r="GM87" t="str">
        <f>IFERROR(__xludf.DUMMYFUNCTION("""COMPUTED_VALUE"""),"-")</f>
        <v>-</v>
      </c>
      <c r="GN87" t="str">
        <f>IFERROR(__xludf.DUMMYFUNCTION("""COMPUTED_VALUE"""),"-")</f>
        <v>-</v>
      </c>
      <c r="GO87" t="str">
        <f>IFERROR(__xludf.DUMMYFUNCTION("""COMPUTED_VALUE"""),"-")</f>
        <v>-</v>
      </c>
      <c r="GP87" t="str">
        <f>IFERROR(__xludf.DUMMYFUNCTION("""COMPUTED_VALUE"""),"-")</f>
        <v>-</v>
      </c>
      <c r="GQ87" t="str">
        <f>IFERROR(__xludf.DUMMYFUNCTION("""COMPUTED_VALUE"""),"-")</f>
        <v>-</v>
      </c>
      <c r="GR87" t="str">
        <f>IFERROR(__xludf.DUMMYFUNCTION("""COMPUTED_VALUE"""),"-")</f>
        <v>-</v>
      </c>
      <c r="GS87" t="str">
        <f>IFERROR(__xludf.DUMMYFUNCTION("""COMPUTED_VALUE"""),"x")</f>
        <v>x</v>
      </c>
      <c r="GT87" t="str">
        <f>IFERROR(__xludf.DUMMYFUNCTION("""COMPUTED_VALUE"""),"x")</f>
        <v>x</v>
      </c>
      <c r="GU87">
        <f>IFERROR(__xludf.DUMMYFUNCTION("""COMPUTED_VALUE"""),1.0)</f>
        <v>1</v>
      </c>
      <c r="GV87">
        <f>IFERROR(__xludf.DUMMYFUNCTION("""COMPUTED_VALUE"""),1.0)</f>
        <v>1</v>
      </c>
      <c r="GW87">
        <f>IFERROR(__xludf.DUMMYFUNCTION("""COMPUTED_VALUE"""),1.0)</f>
        <v>1</v>
      </c>
      <c r="GX87">
        <f>IFERROR(__xludf.DUMMYFUNCTION("""COMPUTED_VALUE"""),1.0)</f>
        <v>1</v>
      </c>
      <c r="GY87">
        <f>IFERROR(__xludf.DUMMYFUNCTION("""COMPUTED_VALUE"""),1.0)</f>
        <v>1</v>
      </c>
      <c r="GZ87">
        <f>IFERROR(__xludf.DUMMYFUNCTION("""COMPUTED_VALUE"""),1.0)</f>
        <v>1</v>
      </c>
      <c r="HA87">
        <f>IFERROR(__xludf.DUMMYFUNCTION("""COMPUTED_VALUE"""),1.0)</f>
        <v>1</v>
      </c>
      <c r="HB87">
        <f>IFERROR(__xludf.DUMMYFUNCTION("""COMPUTED_VALUE"""),1.0)</f>
        <v>1</v>
      </c>
      <c r="HC87">
        <f>IFERROR(__xludf.DUMMYFUNCTION("""COMPUTED_VALUE"""),1.0)</f>
        <v>1</v>
      </c>
      <c r="HD87">
        <f>IFERROR(__xludf.DUMMYFUNCTION("""COMPUTED_VALUE"""),1.0)</f>
        <v>1</v>
      </c>
      <c r="HE87">
        <f>IFERROR(__xludf.DUMMYFUNCTION("""COMPUTED_VALUE"""),1.0)</f>
        <v>1</v>
      </c>
      <c r="HF87">
        <f>IFERROR(__xludf.DUMMYFUNCTION("""COMPUTED_VALUE"""),1.0)</f>
        <v>1</v>
      </c>
      <c r="HG87">
        <f>IFERROR(__xludf.DUMMYFUNCTION("""COMPUTED_VALUE"""),1.0)</f>
        <v>1</v>
      </c>
      <c r="HH87">
        <f>IFERROR(__xludf.DUMMYFUNCTION("""COMPUTED_VALUE"""),1.0)</f>
        <v>1</v>
      </c>
      <c r="HI87">
        <f>IFERROR(__xludf.DUMMYFUNCTION("""COMPUTED_VALUE"""),1.0)</f>
        <v>1</v>
      </c>
      <c r="HJ87">
        <f>IFERROR(__xludf.DUMMYFUNCTION("""COMPUTED_VALUE"""),1.0)</f>
        <v>1</v>
      </c>
      <c r="HK87">
        <f>IFERROR(__xludf.DUMMYFUNCTION("""COMPUTED_VALUE"""),1.0)</f>
        <v>1</v>
      </c>
      <c r="HL87">
        <f>IFERROR(__xludf.DUMMYFUNCTION("""COMPUTED_VALUE"""),1.0)</f>
        <v>1</v>
      </c>
      <c r="HM87">
        <f>IFERROR(__xludf.DUMMYFUNCTION("""COMPUTED_VALUE"""),1.0)</f>
        <v>1</v>
      </c>
      <c r="HN87">
        <f>IFERROR(__xludf.DUMMYFUNCTION("""COMPUTED_VALUE"""),1.0)</f>
        <v>1</v>
      </c>
      <c r="HO87">
        <f>IFERROR(__xludf.DUMMYFUNCTION("""COMPUTED_VALUE"""),1.0)</f>
        <v>1</v>
      </c>
      <c r="HP87">
        <f>IFERROR(__xludf.DUMMYFUNCTION("""COMPUTED_VALUE"""),1.0)</f>
        <v>1</v>
      </c>
      <c r="HQ87">
        <f>IFERROR(__xludf.DUMMYFUNCTION("""COMPUTED_VALUE"""),1.0)</f>
        <v>1</v>
      </c>
      <c r="HR87">
        <f>IFERROR(__xludf.DUMMYFUNCTION("""COMPUTED_VALUE"""),1.0)</f>
        <v>1</v>
      </c>
      <c r="HS87">
        <f>IFERROR(__xludf.DUMMYFUNCTION("""COMPUTED_VALUE"""),1.0)</f>
        <v>1</v>
      </c>
      <c r="HT87">
        <f>IFERROR(__xludf.DUMMYFUNCTION("""COMPUTED_VALUE"""),1.0)</f>
        <v>1</v>
      </c>
      <c r="HU87">
        <f>IFERROR(__xludf.DUMMYFUNCTION("""COMPUTED_VALUE"""),1.0)</f>
        <v>1</v>
      </c>
      <c r="HV87">
        <f>IFERROR(__xludf.DUMMYFUNCTION("""COMPUTED_VALUE"""),1.0)</f>
        <v>1</v>
      </c>
      <c r="HW87">
        <f>IFERROR(__xludf.DUMMYFUNCTION("""COMPUTED_VALUE"""),1.0)</f>
        <v>1</v>
      </c>
      <c r="HX87">
        <f>IFERROR(__xludf.DUMMYFUNCTION("""COMPUTED_VALUE"""),1.0)</f>
        <v>1</v>
      </c>
      <c r="HY87">
        <f>IFERROR(__xludf.DUMMYFUNCTION("""COMPUTED_VALUE"""),1.0)</f>
        <v>1</v>
      </c>
      <c r="HZ87">
        <f>IFERROR(__xludf.DUMMYFUNCTION("""COMPUTED_VALUE"""),1.0)</f>
        <v>1</v>
      </c>
      <c r="IA87">
        <f>IFERROR(__xludf.DUMMYFUNCTION("""COMPUTED_VALUE"""),1.0)</f>
        <v>1</v>
      </c>
      <c r="IB87">
        <f>IFERROR(__xludf.DUMMYFUNCTION("""COMPUTED_VALUE"""),1.0)</f>
        <v>1</v>
      </c>
      <c r="IC87">
        <f>IFERROR(__xludf.DUMMYFUNCTION("""COMPUTED_VALUE"""),0.0)</f>
        <v>0</v>
      </c>
      <c r="ID87">
        <f>IFERROR(__xludf.DUMMYFUNCTION("""COMPUTED_VALUE"""),0.0)</f>
        <v>0</v>
      </c>
      <c r="IE87">
        <f>IFERROR(__xludf.DUMMYFUNCTION("""COMPUTED_VALUE"""),0.0)</f>
        <v>0</v>
      </c>
      <c r="IF87">
        <f>IFERROR(__xludf.DUMMYFUNCTION("""COMPUTED_VALUE"""),0.0)</f>
        <v>0</v>
      </c>
      <c r="IG87">
        <f>IFERROR(__xludf.DUMMYFUNCTION("""COMPUTED_VALUE"""),0.0)</f>
        <v>0</v>
      </c>
      <c r="IH87">
        <f>IFERROR(__xludf.DUMMYFUNCTION("""COMPUTED_VALUE"""),0.0)</f>
        <v>0</v>
      </c>
      <c r="II87">
        <f>IFERROR(__xludf.DUMMYFUNCTION("""COMPUTED_VALUE"""),0.0)</f>
        <v>0</v>
      </c>
      <c r="IJ87">
        <f>IFERROR(__xludf.DUMMYFUNCTION("""COMPUTED_VALUE"""),0.0)</f>
        <v>0</v>
      </c>
      <c r="IK87" t="str">
        <f>IFERROR(__xludf.DUMMYFUNCTION("""COMPUTED_VALUE"""),"x")</f>
        <v>x</v>
      </c>
      <c r="IL87">
        <f>IFERROR(__xludf.DUMMYFUNCTION("""COMPUTED_VALUE"""),1.0)</f>
        <v>1</v>
      </c>
      <c r="IM87">
        <f>IFERROR(__xludf.DUMMYFUNCTION("""COMPUTED_VALUE"""),1.0)</f>
        <v>1</v>
      </c>
      <c r="IN87">
        <f>IFERROR(__xludf.DUMMYFUNCTION("""COMPUTED_VALUE"""),1.0)</f>
        <v>1</v>
      </c>
      <c r="IO87">
        <f>IFERROR(__xludf.DUMMYFUNCTION("""COMPUTED_VALUE"""),1.0)</f>
        <v>1</v>
      </c>
      <c r="IP87">
        <f>IFERROR(__xludf.DUMMYFUNCTION("""COMPUTED_VALUE"""),0.0)</f>
        <v>0</v>
      </c>
      <c r="IQ87">
        <f>IFERROR(__xludf.DUMMYFUNCTION("""COMPUTED_VALUE"""),1.0)</f>
        <v>1</v>
      </c>
      <c r="IR87">
        <f>IFERROR(__xludf.DUMMYFUNCTION("""COMPUTED_VALUE"""),0.0)</f>
        <v>0</v>
      </c>
      <c r="IS87">
        <f>IFERROR(__xludf.DUMMYFUNCTION("""COMPUTED_VALUE"""),1.0)</f>
        <v>1</v>
      </c>
      <c r="IT87">
        <f>IFERROR(__xludf.DUMMYFUNCTION("""COMPUTED_VALUE"""),0.0)</f>
        <v>0</v>
      </c>
      <c r="IU87">
        <f>IFERROR(__xludf.DUMMYFUNCTION("""COMPUTED_VALUE"""),0.0)</f>
        <v>0</v>
      </c>
      <c r="IV87">
        <f>IFERROR(__xludf.DUMMYFUNCTION("""COMPUTED_VALUE"""),0.0)</f>
        <v>0</v>
      </c>
      <c r="IW87">
        <f>IFERROR(__xludf.DUMMYFUNCTION("""COMPUTED_VALUE"""),0.0)</f>
        <v>0</v>
      </c>
      <c r="IX87">
        <f>IFERROR(__xludf.DUMMYFUNCTION("""COMPUTED_VALUE"""),1.0)</f>
        <v>1</v>
      </c>
      <c r="IY87">
        <f>IFERROR(__xludf.DUMMYFUNCTION("""COMPUTED_VALUE"""),0.0)</f>
        <v>0</v>
      </c>
      <c r="IZ87">
        <f>IFERROR(__xludf.DUMMYFUNCTION("""COMPUTED_VALUE"""),0.0)</f>
        <v>0</v>
      </c>
      <c r="JA87">
        <f>IFERROR(__xludf.DUMMYFUNCTION("""COMPUTED_VALUE"""),1.0)</f>
        <v>1</v>
      </c>
      <c r="JB87">
        <f>IFERROR(__xludf.DUMMYFUNCTION("""COMPUTED_VALUE"""),0.0)</f>
        <v>0</v>
      </c>
      <c r="JC87">
        <f>IFERROR(__xludf.DUMMYFUNCTION("""COMPUTED_VALUE"""),0.0)</f>
        <v>0</v>
      </c>
      <c r="JD87">
        <f>IFERROR(__xludf.DUMMYFUNCTION("""COMPUTED_VALUE"""),0.0)</f>
        <v>0</v>
      </c>
      <c r="JE87">
        <f>IFERROR(__xludf.DUMMYFUNCTION("""COMPUTED_VALUE"""),0.0)</f>
        <v>0</v>
      </c>
      <c r="JF87">
        <f>IFERROR(__xludf.DUMMYFUNCTION("""COMPUTED_VALUE"""),0.0)</f>
        <v>0</v>
      </c>
      <c r="JG87">
        <f>IFERROR(__xludf.DUMMYFUNCTION("""COMPUTED_VALUE"""),0.0)</f>
        <v>0</v>
      </c>
      <c r="JH87">
        <f>IFERROR(__xludf.DUMMYFUNCTION("""COMPUTED_VALUE"""),1.0)</f>
        <v>1</v>
      </c>
      <c r="JI87">
        <f>IFERROR(__xludf.DUMMYFUNCTION("""COMPUTED_VALUE"""),0.0)</f>
        <v>0</v>
      </c>
      <c r="JJ87">
        <f>IFERROR(__xludf.DUMMYFUNCTION("""COMPUTED_VALUE"""),0.0)</f>
        <v>0</v>
      </c>
      <c r="JK87">
        <f>IFERROR(__xludf.DUMMYFUNCTION("""COMPUTED_VALUE"""),0.0)</f>
        <v>0</v>
      </c>
      <c r="JL87">
        <f>IFERROR(__xludf.DUMMYFUNCTION("""COMPUTED_VALUE"""),0.0)</f>
        <v>0</v>
      </c>
      <c r="JM87">
        <f>IFERROR(__xludf.DUMMYFUNCTION("""COMPUTED_VALUE"""),0.0)</f>
        <v>0</v>
      </c>
      <c r="JN87">
        <f>IFERROR(__xludf.DUMMYFUNCTION("""COMPUTED_VALUE"""),0.0)</f>
        <v>0</v>
      </c>
      <c r="JO87">
        <f>IFERROR(__xludf.DUMMYFUNCTION("""COMPUTED_VALUE"""),0.0)</f>
        <v>0</v>
      </c>
      <c r="JP87">
        <f>IFERROR(__xludf.DUMMYFUNCTION("""COMPUTED_VALUE"""),0.0)</f>
        <v>0</v>
      </c>
      <c r="JQ87">
        <f>IFERROR(__xludf.DUMMYFUNCTION("""COMPUTED_VALUE"""),0.0)</f>
        <v>0</v>
      </c>
      <c r="JR87">
        <f>IFERROR(__xludf.DUMMYFUNCTION("""COMPUTED_VALUE"""),1.0)</f>
        <v>1</v>
      </c>
      <c r="JS87" t="str">
        <f>IFERROR(__xludf.DUMMYFUNCTION("""COMPUTED_VALUE"""),"x")</f>
        <v>x</v>
      </c>
      <c r="JT87">
        <f>IFERROR(__xludf.DUMMYFUNCTION("""COMPUTED_VALUE"""),0.0)</f>
        <v>0</v>
      </c>
      <c r="JU87">
        <f>IFERROR(__xludf.DUMMYFUNCTION("""COMPUTED_VALUE"""),0.0)</f>
        <v>0</v>
      </c>
      <c r="JV87">
        <f>IFERROR(__xludf.DUMMYFUNCTION("""COMPUTED_VALUE"""),0.0)</f>
        <v>0</v>
      </c>
      <c r="JW87">
        <f>IFERROR(__xludf.DUMMYFUNCTION("""COMPUTED_VALUE"""),0.0)</f>
        <v>0</v>
      </c>
      <c r="JX87">
        <f>IFERROR(__xludf.DUMMYFUNCTION("""COMPUTED_VALUE"""),0.0)</f>
        <v>0</v>
      </c>
      <c r="JY87">
        <f>IFERROR(__xludf.DUMMYFUNCTION("""COMPUTED_VALUE"""),0.0)</f>
        <v>0</v>
      </c>
      <c r="JZ87">
        <f>IFERROR(__xludf.DUMMYFUNCTION("""COMPUTED_VALUE"""),0.0)</f>
        <v>0</v>
      </c>
      <c r="KA87">
        <f>IFERROR(__xludf.DUMMYFUNCTION("""COMPUTED_VALUE"""),0.0)</f>
        <v>0</v>
      </c>
      <c r="KB87">
        <f>IFERROR(__xludf.DUMMYFUNCTION("""COMPUTED_VALUE"""),0.0)</f>
        <v>0</v>
      </c>
      <c r="KC87">
        <f>IFERROR(__xludf.DUMMYFUNCTION("""COMPUTED_VALUE"""),0.0)</f>
        <v>0</v>
      </c>
      <c r="KD87">
        <f>IFERROR(__xludf.DUMMYFUNCTION("""COMPUTED_VALUE"""),0.0)</f>
        <v>0</v>
      </c>
      <c r="KE87">
        <f>IFERROR(__xludf.DUMMYFUNCTION("""COMPUTED_VALUE"""),0.0)</f>
        <v>0</v>
      </c>
      <c r="KF87">
        <f>IFERROR(__xludf.DUMMYFUNCTION("""COMPUTED_VALUE"""),0.0)</f>
        <v>0</v>
      </c>
      <c r="KG87">
        <f>IFERROR(__xludf.DUMMYFUNCTION("""COMPUTED_VALUE"""),0.0)</f>
        <v>0</v>
      </c>
      <c r="KH87">
        <f>IFERROR(__xludf.DUMMYFUNCTION("""COMPUTED_VALUE"""),0.0)</f>
        <v>0</v>
      </c>
      <c r="KI87">
        <f>IFERROR(__xludf.DUMMYFUNCTION("""COMPUTED_VALUE"""),0.0)</f>
        <v>0</v>
      </c>
      <c r="KJ87">
        <f>IFERROR(__xludf.DUMMYFUNCTION("""COMPUTED_VALUE"""),0.0)</f>
        <v>0</v>
      </c>
      <c r="KK87">
        <f>IFERROR(__xludf.DUMMYFUNCTION("""COMPUTED_VALUE"""),0.0)</f>
        <v>0</v>
      </c>
      <c r="KL87">
        <f>IFERROR(__xludf.DUMMYFUNCTION("""COMPUTED_VALUE"""),0.0)</f>
        <v>0</v>
      </c>
      <c r="KM87">
        <f>IFERROR(__xludf.DUMMYFUNCTION("""COMPUTED_VALUE"""),0.0)</f>
        <v>0</v>
      </c>
      <c r="KN87">
        <f>IFERROR(__xludf.DUMMYFUNCTION("""COMPUTED_VALUE"""),0.0)</f>
        <v>0</v>
      </c>
      <c r="KO87">
        <f>IFERROR(__xludf.DUMMYFUNCTION("""COMPUTED_VALUE"""),0.0)</f>
        <v>0</v>
      </c>
      <c r="KP87">
        <f>IFERROR(__xludf.DUMMYFUNCTION("""COMPUTED_VALUE"""),0.0)</f>
        <v>0</v>
      </c>
      <c r="KQ87">
        <f>IFERROR(__xludf.DUMMYFUNCTION("""COMPUTED_VALUE"""),0.0)</f>
        <v>0</v>
      </c>
      <c r="KR87">
        <f>IFERROR(__xludf.DUMMYFUNCTION("""COMPUTED_VALUE"""),0.0)</f>
        <v>0</v>
      </c>
      <c r="KS87">
        <f>IFERROR(__xludf.DUMMYFUNCTION("""COMPUTED_VALUE"""),0.0)</f>
        <v>0</v>
      </c>
      <c r="KT87">
        <f>IFERROR(__xludf.DUMMYFUNCTION("""COMPUTED_VALUE"""),0.0)</f>
        <v>0</v>
      </c>
      <c r="KU87">
        <f>IFERROR(__xludf.DUMMYFUNCTION("""COMPUTED_VALUE"""),0.0)</f>
        <v>0</v>
      </c>
      <c r="KV87">
        <f>IFERROR(__xludf.DUMMYFUNCTION("""COMPUTED_VALUE"""),0.0)</f>
        <v>0</v>
      </c>
      <c r="KW87">
        <f>IFERROR(__xludf.DUMMYFUNCTION("""COMPUTED_VALUE"""),0.0)</f>
        <v>0</v>
      </c>
      <c r="KX87">
        <f>IFERROR(__xludf.DUMMYFUNCTION("""COMPUTED_VALUE"""),0.0)</f>
        <v>0</v>
      </c>
      <c r="KY87">
        <f>IFERROR(__xludf.DUMMYFUNCTION("""COMPUTED_VALUE"""),0.0)</f>
        <v>0</v>
      </c>
      <c r="KZ87" t="str">
        <f>IFERROR(__xludf.DUMMYFUNCTION("""COMPUTED_VALUE"""),"x")</f>
        <v>x</v>
      </c>
      <c r="LA87">
        <f>IFERROR(__xludf.DUMMYFUNCTION("""COMPUTED_VALUE"""),0.0)</f>
        <v>0</v>
      </c>
      <c r="LB87">
        <f>IFERROR(__xludf.DUMMYFUNCTION("""COMPUTED_VALUE"""),0.0)</f>
        <v>0</v>
      </c>
      <c r="LC87">
        <f>IFERROR(__xludf.DUMMYFUNCTION("""COMPUTED_VALUE"""),0.0)</f>
        <v>0</v>
      </c>
      <c r="LD87">
        <f>IFERROR(__xludf.DUMMYFUNCTION("""COMPUTED_VALUE"""),0.0)</f>
        <v>0</v>
      </c>
      <c r="LE87">
        <f>IFERROR(__xludf.DUMMYFUNCTION("""COMPUTED_VALUE"""),0.0)</f>
        <v>0</v>
      </c>
      <c r="LF87">
        <f>IFERROR(__xludf.DUMMYFUNCTION("""COMPUTED_VALUE"""),0.0)</f>
        <v>0</v>
      </c>
      <c r="LG87">
        <f>IFERROR(__xludf.DUMMYFUNCTION("""COMPUTED_VALUE"""),0.0)</f>
        <v>0</v>
      </c>
      <c r="LH87">
        <f>IFERROR(__xludf.DUMMYFUNCTION("""COMPUTED_VALUE"""),0.0)</f>
        <v>0</v>
      </c>
      <c r="LI87">
        <f>IFERROR(__xludf.DUMMYFUNCTION("""COMPUTED_VALUE"""),0.0)</f>
        <v>0</v>
      </c>
      <c r="LJ87">
        <f>IFERROR(__xludf.DUMMYFUNCTION("""COMPUTED_VALUE"""),0.0)</f>
        <v>0</v>
      </c>
      <c r="LK87">
        <f>IFERROR(__xludf.DUMMYFUNCTION("""COMPUTED_VALUE"""),0.0)</f>
        <v>0</v>
      </c>
      <c r="LL87">
        <f>IFERROR(__xludf.DUMMYFUNCTION("""COMPUTED_VALUE"""),0.0)</f>
        <v>0</v>
      </c>
      <c r="LM87">
        <f>IFERROR(__xludf.DUMMYFUNCTION("""COMPUTED_VALUE"""),0.0)</f>
        <v>0</v>
      </c>
      <c r="LN87">
        <f>IFERROR(__xludf.DUMMYFUNCTION("""COMPUTED_VALUE"""),0.0)</f>
        <v>0</v>
      </c>
      <c r="LO87">
        <f>IFERROR(__xludf.DUMMYFUNCTION("""COMPUTED_VALUE"""),0.0)</f>
        <v>0</v>
      </c>
      <c r="LP87">
        <f>IFERROR(__xludf.DUMMYFUNCTION("""COMPUTED_VALUE"""),0.0)</f>
        <v>0</v>
      </c>
      <c r="LQ87" t="str">
        <f>IFERROR(__xludf.DUMMYFUNCTION("""COMPUTED_VALUE"""),"x")</f>
        <v>x</v>
      </c>
      <c r="LR87">
        <f>IFERROR(__xludf.DUMMYFUNCTION("""COMPUTED_VALUE"""),0.0)</f>
        <v>0</v>
      </c>
      <c r="LS87">
        <f>IFERROR(__xludf.DUMMYFUNCTION("""COMPUTED_VALUE"""),0.0)</f>
        <v>0</v>
      </c>
      <c r="LT87">
        <f>IFERROR(__xludf.DUMMYFUNCTION("""COMPUTED_VALUE"""),0.0)</f>
        <v>0</v>
      </c>
      <c r="LU87">
        <f>IFERROR(__xludf.DUMMYFUNCTION("""COMPUTED_VALUE"""),0.0)</f>
        <v>0</v>
      </c>
      <c r="LV87">
        <f>IFERROR(__xludf.DUMMYFUNCTION("""COMPUTED_VALUE"""),0.0)</f>
        <v>0</v>
      </c>
      <c r="LW87">
        <f>IFERROR(__xludf.DUMMYFUNCTION("""COMPUTED_VALUE"""),0.0)</f>
        <v>0</v>
      </c>
      <c r="LX87">
        <f>IFERROR(__xludf.DUMMYFUNCTION("""COMPUTED_VALUE"""),0.0)</f>
        <v>0</v>
      </c>
      <c r="LY87">
        <f>IFERROR(__xludf.DUMMYFUNCTION("""COMPUTED_VALUE"""),0.0)</f>
        <v>0</v>
      </c>
      <c r="LZ87">
        <f>IFERROR(__xludf.DUMMYFUNCTION("""COMPUTED_VALUE"""),0.0)</f>
        <v>0</v>
      </c>
      <c r="MA87">
        <f>IFERROR(__xludf.DUMMYFUNCTION("""COMPUTED_VALUE"""),0.0)</f>
        <v>0</v>
      </c>
      <c r="MB87">
        <f>IFERROR(__xludf.DUMMYFUNCTION("""COMPUTED_VALUE"""),0.0)</f>
        <v>0</v>
      </c>
      <c r="MC87">
        <f>IFERROR(__xludf.DUMMYFUNCTION("""COMPUTED_VALUE"""),0.0)</f>
        <v>0</v>
      </c>
      <c r="MD87">
        <f>IFERROR(__xludf.DUMMYFUNCTION("""COMPUTED_VALUE"""),0.0)</f>
        <v>0</v>
      </c>
      <c r="ME87">
        <f>IFERROR(__xludf.DUMMYFUNCTION("""COMPUTED_VALUE"""),0.0)</f>
        <v>0</v>
      </c>
      <c r="MF87">
        <f>IFERROR(__xludf.DUMMYFUNCTION("""COMPUTED_VALUE"""),0.0)</f>
        <v>0</v>
      </c>
      <c r="MG87">
        <f>IFERROR(__xludf.DUMMYFUNCTION("""COMPUTED_VALUE"""),0.0)</f>
        <v>0</v>
      </c>
      <c r="MH87">
        <f>IFERROR(__xludf.DUMMYFUNCTION("""COMPUTED_VALUE"""),0.0)</f>
        <v>0</v>
      </c>
      <c r="MI87">
        <f>IFERROR(__xludf.DUMMYFUNCTION("""COMPUTED_VALUE"""),0.0)</f>
        <v>0</v>
      </c>
      <c r="MJ87">
        <f>IFERROR(__xludf.DUMMYFUNCTION("""COMPUTED_VALUE"""),0.0)</f>
        <v>0</v>
      </c>
      <c r="MK87">
        <f>IFERROR(__xludf.DUMMYFUNCTION("""COMPUTED_VALUE"""),0.0)</f>
        <v>0</v>
      </c>
      <c r="ML87">
        <f>IFERROR(__xludf.DUMMYFUNCTION("""COMPUTED_VALUE"""),0.0)</f>
        <v>0</v>
      </c>
      <c r="MM87">
        <f>IFERROR(__xludf.DUMMYFUNCTION("""COMPUTED_VALUE"""),0.0)</f>
        <v>0</v>
      </c>
      <c r="MN87">
        <f>IFERROR(__xludf.DUMMYFUNCTION("""COMPUTED_VALUE"""),0.0)</f>
        <v>0</v>
      </c>
      <c r="MO87">
        <f>IFERROR(__xludf.DUMMYFUNCTION("""COMPUTED_VALUE"""),0.0)</f>
        <v>0</v>
      </c>
      <c r="MP87">
        <f>IFERROR(__xludf.DUMMYFUNCTION("""COMPUTED_VALUE"""),0.0)</f>
        <v>0</v>
      </c>
      <c r="MQ87">
        <f>IFERROR(__xludf.DUMMYFUNCTION("""COMPUTED_VALUE"""),0.0)</f>
        <v>0</v>
      </c>
      <c r="MR87">
        <f>IFERROR(__xludf.DUMMYFUNCTION("""COMPUTED_VALUE"""),0.0)</f>
        <v>0</v>
      </c>
      <c r="MS87">
        <f>IFERROR(__xludf.DUMMYFUNCTION("""COMPUTED_VALUE"""),0.0)</f>
        <v>0</v>
      </c>
      <c r="MT87" t="str">
        <f>IFERROR(__xludf.DUMMYFUNCTION("""COMPUTED_VALUE"""),"x")</f>
        <v>x</v>
      </c>
      <c r="MU87">
        <f>IFERROR(__xludf.DUMMYFUNCTION("""COMPUTED_VALUE"""),0.0)</f>
        <v>0</v>
      </c>
      <c r="MV87">
        <f>IFERROR(__xludf.DUMMYFUNCTION("""COMPUTED_VALUE"""),0.0)</f>
        <v>0</v>
      </c>
      <c r="MW87">
        <f>IFERROR(__xludf.DUMMYFUNCTION("""COMPUTED_VALUE"""),0.0)</f>
        <v>0</v>
      </c>
      <c r="MX87">
        <f>IFERROR(__xludf.DUMMYFUNCTION("""COMPUTED_VALUE"""),0.0)</f>
        <v>0</v>
      </c>
      <c r="MY87">
        <f>IFERROR(__xludf.DUMMYFUNCTION("""COMPUTED_VALUE"""),0.0)</f>
        <v>0</v>
      </c>
      <c r="MZ87">
        <f>IFERROR(__xludf.DUMMYFUNCTION("""COMPUTED_VALUE"""),0.0)</f>
        <v>0</v>
      </c>
      <c r="NA87">
        <f>IFERROR(__xludf.DUMMYFUNCTION("""COMPUTED_VALUE"""),0.0)</f>
        <v>0</v>
      </c>
      <c r="NB87">
        <f>IFERROR(__xludf.DUMMYFUNCTION("""COMPUTED_VALUE"""),0.0)</f>
        <v>0</v>
      </c>
      <c r="NC87">
        <f>IFERROR(__xludf.DUMMYFUNCTION("""COMPUTED_VALUE"""),0.0)</f>
        <v>0</v>
      </c>
      <c r="ND87">
        <f>IFERROR(__xludf.DUMMYFUNCTION("""COMPUTED_VALUE"""),0.0)</f>
        <v>0</v>
      </c>
      <c r="NE87">
        <f>IFERROR(__xludf.DUMMYFUNCTION("""COMPUTED_VALUE"""),0.0)</f>
        <v>0</v>
      </c>
      <c r="NF87">
        <f>IFERROR(__xludf.DUMMYFUNCTION("""COMPUTED_VALUE"""),0.0)</f>
        <v>0</v>
      </c>
      <c r="NG87">
        <f>IFERROR(__xludf.DUMMYFUNCTION("""COMPUTED_VALUE"""),0.0)</f>
        <v>0</v>
      </c>
      <c r="NH87">
        <f>IFERROR(__xludf.DUMMYFUNCTION("""COMPUTED_VALUE"""),0.0)</f>
        <v>0</v>
      </c>
      <c r="NI87">
        <f>IFERROR(__xludf.DUMMYFUNCTION("""COMPUTED_VALUE"""),0.0)</f>
        <v>0</v>
      </c>
      <c r="NJ87">
        <f>IFERROR(__xludf.DUMMYFUNCTION("""COMPUTED_VALUE"""),0.0)</f>
        <v>0</v>
      </c>
      <c r="NK87">
        <f>IFERROR(__xludf.DUMMYFUNCTION("""COMPUTED_VALUE"""),0.0)</f>
        <v>0</v>
      </c>
      <c r="NL87">
        <f>IFERROR(__xludf.DUMMYFUNCTION("""COMPUTED_VALUE"""),0.0)</f>
        <v>0</v>
      </c>
      <c r="NM87">
        <f>IFERROR(__xludf.DUMMYFUNCTION("""COMPUTED_VALUE"""),0.0)</f>
        <v>0</v>
      </c>
      <c r="NN87">
        <f>IFERROR(__xludf.DUMMYFUNCTION("""COMPUTED_VALUE"""),0.0)</f>
        <v>0</v>
      </c>
      <c r="NO87">
        <f>IFERROR(__xludf.DUMMYFUNCTION("""COMPUTED_VALUE"""),0.0)</f>
        <v>0</v>
      </c>
      <c r="NP87">
        <f>IFERROR(__xludf.DUMMYFUNCTION("""COMPUTED_VALUE"""),0.0)</f>
        <v>0</v>
      </c>
      <c r="NQ87">
        <f>IFERROR(__xludf.DUMMYFUNCTION("""COMPUTED_VALUE"""),0.0)</f>
        <v>0</v>
      </c>
      <c r="NR87">
        <f>IFERROR(__xludf.DUMMYFUNCTION("""COMPUTED_VALUE"""),0.0)</f>
        <v>0</v>
      </c>
    </row>
    <row r="88" ht="15.75" customHeight="1">
      <c r="A88">
        <f>IFERROR(__xludf.DUMMYFUNCTION("""COMPUTED_VALUE"""),87.0)</f>
        <v>87</v>
      </c>
      <c r="B88" t="str">
        <f>IFERROR(__xludf.DUMMYFUNCTION("""COMPUTED_VALUE"""),"UKIplusplus")</f>
        <v>UKIplusplus</v>
      </c>
      <c r="C88" t="str">
        <f>IFERROR(__xludf.DUMMYFUNCTION("""COMPUTED_VALUE"""),"Uroš")</f>
        <v>Uroš</v>
      </c>
      <c r="D88" t="str">
        <f>IFERROR(__xludf.DUMMYFUNCTION("""COMPUTED_VALUE"""),"Rajčić")</f>
        <v>Rajčić</v>
      </c>
      <c r="E88">
        <f>IFERROR(__xludf.DUMMYFUNCTION("""COMPUTED_VALUE"""),80.0)</f>
        <v>80</v>
      </c>
      <c r="F88" t="str">
        <f>IFERROR(__xludf.DUMMYFUNCTION("""COMPUTED_VALUE"""),"ODOBREN")</f>
        <v>ODOBREN</v>
      </c>
      <c r="G88" t="str">
        <f>IFERROR(__xludf.DUMMYFUNCTION("""COMPUTED_VALUE"""),"Požarevac")</f>
        <v>Požarevac</v>
      </c>
      <c r="H88" t="str">
        <f>IFERROR(__xludf.DUMMYFUNCTION("""COMPUTED_VALUE"""),"Požarevačka gimnazija")</f>
        <v>Požarevačka gimnazija</v>
      </c>
      <c r="I88" t="str">
        <f>IFERROR(__xludf.DUMMYFUNCTION("""COMPUTED_VALUE"""),"III")</f>
        <v>III</v>
      </c>
      <c r="J88" t="str">
        <f>IFERROR(__xludf.DUMMYFUNCTION("""COMPUTED_VALUE"""),"B")</f>
        <v>B</v>
      </c>
      <c r="L88" t="str">
        <f>IFERROR(__xludf.DUMMYFUNCTION("""COMPUTED_VALUE"""),"x")</f>
        <v>x</v>
      </c>
      <c r="M88">
        <f>IFERROR(__xludf.DUMMYFUNCTION("""COMPUTED_VALUE"""),80.0)</f>
        <v>80</v>
      </c>
      <c r="N88">
        <f>IFERROR(__xludf.DUMMYFUNCTION("""COMPUTED_VALUE"""),0.0)</f>
        <v>0</v>
      </c>
      <c r="O88" t="str">
        <f>IFERROR(__xludf.DUMMYFUNCTION("""COMPUTED_VALUE"""),"-")</f>
        <v>-</v>
      </c>
      <c r="P88" t="str">
        <f>IFERROR(__xludf.DUMMYFUNCTION("""COMPUTED_VALUE"""),"-")</f>
        <v>-</v>
      </c>
      <c r="Q88" t="str">
        <f>IFERROR(__xludf.DUMMYFUNCTION("""COMPUTED_VALUE"""),"-")</f>
        <v>-</v>
      </c>
      <c r="R88" t="str">
        <f>IFERROR(__xludf.DUMMYFUNCTION("""COMPUTED_VALUE"""),"-")</f>
        <v>-</v>
      </c>
      <c r="S88" t="str">
        <f>IFERROR(__xludf.DUMMYFUNCTION("""COMPUTED_VALUE"""),"x")</f>
        <v>x</v>
      </c>
      <c r="T88" t="str">
        <f>IFERROR(__xludf.DUMMYFUNCTION("""COMPUTED_VALUE"""),"x")</f>
        <v>x</v>
      </c>
      <c r="U88" t="str">
        <f>IFERROR(__xludf.DUMMYFUNCTION("""COMPUTED_VALUE"""),"OK")</f>
        <v>OK</v>
      </c>
      <c r="V88" t="str">
        <f>IFERROR(__xludf.DUMMYFUNCTION("""COMPUTED_VALUE"""),"OK")</f>
        <v>OK</v>
      </c>
      <c r="W88" t="str">
        <f>IFERROR(__xludf.DUMMYFUNCTION("""COMPUTED_VALUE"""),"OK")</f>
        <v>OK</v>
      </c>
      <c r="X88" t="str">
        <f>IFERROR(__xludf.DUMMYFUNCTION("""COMPUTED_VALUE"""),"OK")</f>
        <v>OK</v>
      </c>
      <c r="Y88" t="str">
        <f>IFERROR(__xludf.DUMMYFUNCTION("""COMPUTED_VALUE"""),"OK")</f>
        <v>OK</v>
      </c>
      <c r="Z88" t="str">
        <f>IFERROR(__xludf.DUMMYFUNCTION("""COMPUTED_VALUE"""),"OK")</f>
        <v>OK</v>
      </c>
      <c r="AA88" t="str">
        <f>IFERROR(__xludf.DUMMYFUNCTION("""COMPUTED_VALUE"""),"OK")</f>
        <v>OK</v>
      </c>
      <c r="AB88" t="str">
        <f>IFERROR(__xludf.DUMMYFUNCTION("""COMPUTED_VALUE"""),"OK")</f>
        <v>OK</v>
      </c>
      <c r="AC88" t="str">
        <f>IFERROR(__xludf.DUMMYFUNCTION("""COMPUTED_VALUE"""),"OK")</f>
        <v>OK</v>
      </c>
      <c r="AD88" t="str">
        <f>IFERROR(__xludf.DUMMYFUNCTION("""COMPUTED_VALUE"""),"OK")</f>
        <v>OK</v>
      </c>
      <c r="AE88" t="str">
        <f>IFERROR(__xludf.DUMMYFUNCTION("""COMPUTED_VALUE"""),"OK")</f>
        <v>OK</v>
      </c>
      <c r="AF88" t="str">
        <f>IFERROR(__xludf.DUMMYFUNCTION("""COMPUTED_VALUE"""),"OK")</f>
        <v>OK</v>
      </c>
      <c r="AG88" t="str">
        <f>IFERROR(__xludf.DUMMYFUNCTION("""COMPUTED_VALUE"""),"OK")</f>
        <v>OK</v>
      </c>
      <c r="AH88" t="str">
        <f>IFERROR(__xludf.DUMMYFUNCTION("""COMPUTED_VALUE"""),"OK")</f>
        <v>OK</v>
      </c>
      <c r="AI88" t="str">
        <f>IFERROR(__xludf.DUMMYFUNCTION("""COMPUTED_VALUE"""),"OK")</f>
        <v>OK</v>
      </c>
      <c r="AJ88" t="str">
        <f>IFERROR(__xludf.DUMMYFUNCTION("""COMPUTED_VALUE"""),"OK")</f>
        <v>OK</v>
      </c>
      <c r="AK88" t="str">
        <f>IFERROR(__xludf.DUMMYFUNCTION("""COMPUTED_VALUE"""),"OK")</f>
        <v>OK</v>
      </c>
      <c r="AL88" t="str">
        <f>IFERROR(__xludf.DUMMYFUNCTION("""COMPUTED_VALUE"""),"OK")</f>
        <v>OK</v>
      </c>
      <c r="AM88" t="str">
        <f>IFERROR(__xludf.DUMMYFUNCTION("""COMPUTED_VALUE"""),"OK")</f>
        <v>OK</v>
      </c>
      <c r="AN88" t="str">
        <f>IFERROR(__xludf.DUMMYFUNCTION("""COMPUTED_VALUE"""),"OK")</f>
        <v>OK</v>
      </c>
      <c r="AO88" t="str">
        <f>IFERROR(__xludf.DUMMYFUNCTION("""COMPUTED_VALUE"""),"OK")</f>
        <v>OK</v>
      </c>
      <c r="AP88" t="str">
        <f>IFERROR(__xludf.DUMMYFUNCTION("""COMPUTED_VALUE"""),"OK")</f>
        <v>OK</v>
      </c>
      <c r="AQ88" t="str">
        <f>IFERROR(__xludf.DUMMYFUNCTION("""COMPUTED_VALUE"""),"OK")</f>
        <v>OK</v>
      </c>
      <c r="AR88" t="str">
        <f>IFERROR(__xludf.DUMMYFUNCTION("""COMPUTED_VALUE"""),"OK")</f>
        <v>OK</v>
      </c>
      <c r="AS88" t="str">
        <f>IFERROR(__xludf.DUMMYFUNCTION("""COMPUTED_VALUE"""),"OK")</f>
        <v>OK</v>
      </c>
      <c r="AT88" t="str">
        <f>IFERROR(__xludf.DUMMYFUNCTION("""COMPUTED_VALUE"""),"OK")</f>
        <v>OK</v>
      </c>
      <c r="AU88" t="str">
        <f>IFERROR(__xludf.DUMMYFUNCTION("""COMPUTED_VALUE"""),"OK")</f>
        <v>OK</v>
      </c>
      <c r="AV88" t="str">
        <f>IFERROR(__xludf.DUMMYFUNCTION("""COMPUTED_VALUE"""),"OK")</f>
        <v>OK</v>
      </c>
      <c r="AW88" t="str">
        <f>IFERROR(__xludf.DUMMYFUNCTION("""COMPUTED_VALUE"""),"OK")</f>
        <v>OK</v>
      </c>
      <c r="AX88" t="str">
        <f>IFERROR(__xludf.DUMMYFUNCTION("""COMPUTED_VALUE"""),"OK")</f>
        <v>OK</v>
      </c>
      <c r="AY88" t="str">
        <f>IFERROR(__xludf.DUMMYFUNCTION("""COMPUTED_VALUE"""),"OK")</f>
        <v>OK</v>
      </c>
      <c r="AZ88" t="str">
        <f>IFERROR(__xludf.DUMMYFUNCTION("""COMPUTED_VALUE"""),"OK")</f>
        <v>OK</v>
      </c>
      <c r="BA88" t="str">
        <f>IFERROR(__xludf.DUMMYFUNCTION("""COMPUTED_VALUE"""),"OK")</f>
        <v>OK</v>
      </c>
      <c r="BB88" t="str">
        <f>IFERROR(__xludf.DUMMYFUNCTION("""COMPUTED_VALUE"""),"OK")</f>
        <v>OK</v>
      </c>
      <c r="BC88" t="str">
        <f>IFERROR(__xludf.DUMMYFUNCTION("""COMPUTED_VALUE"""),"OK")</f>
        <v>OK</v>
      </c>
      <c r="BD88" t="str">
        <f>IFERROR(__xludf.DUMMYFUNCTION("""COMPUTED_VALUE"""),"OK")</f>
        <v>OK</v>
      </c>
      <c r="BE88" t="str">
        <f>IFERROR(__xludf.DUMMYFUNCTION("""COMPUTED_VALUE"""),"OK")</f>
        <v>OK</v>
      </c>
      <c r="BF88" t="str">
        <f>IFERROR(__xludf.DUMMYFUNCTION("""COMPUTED_VALUE"""),"OK")</f>
        <v>OK</v>
      </c>
      <c r="BG88" t="str">
        <f>IFERROR(__xludf.DUMMYFUNCTION("""COMPUTED_VALUE"""),"OK")</f>
        <v>OK</v>
      </c>
      <c r="BH88" t="str">
        <f>IFERROR(__xludf.DUMMYFUNCTION("""COMPUTED_VALUE"""),"OK")</f>
        <v>OK</v>
      </c>
      <c r="BI88" t="str">
        <f>IFERROR(__xludf.DUMMYFUNCTION("""COMPUTED_VALUE"""),"OK")</f>
        <v>OK</v>
      </c>
      <c r="BJ88" t="str">
        <f>IFERROR(__xludf.DUMMYFUNCTION("""COMPUTED_VALUE"""),"WA")</f>
        <v>WA</v>
      </c>
      <c r="BK88" t="str">
        <f>IFERROR(__xludf.DUMMYFUNCTION("""COMPUTED_VALUE"""),"x")</f>
        <v>x</v>
      </c>
      <c r="BL88" t="str">
        <f>IFERROR(__xludf.DUMMYFUNCTION("""COMPUTED_VALUE"""),"WA")</f>
        <v>WA</v>
      </c>
      <c r="BM88" t="str">
        <f>IFERROR(__xludf.DUMMYFUNCTION("""COMPUTED_VALUE"""),"WA")</f>
        <v>WA</v>
      </c>
      <c r="BN88" t="str">
        <f>IFERROR(__xludf.DUMMYFUNCTION("""COMPUTED_VALUE"""),"WA")</f>
        <v>WA</v>
      </c>
      <c r="BO88" t="str">
        <f>IFERROR(__xludf.DUMMYFUNCTION("""COMPUTED_VALUE"""),"WA")</f>
        <v>WA</v>
      </c>
      <c r="BP88" t="str">
        <f>IFERROR(__xludf.DUMMYFUNCTION("""COMPUTED_VALUE"""),"WA")</f>
        <v>WA</v>
      </c>
      <c r="BQ88" t="str">
        <f>IFERROR(__xludf.DUMMYFUNCTION("""COMPUTED_VALUE"""),"WA")</f>
        <v>WA</v>
      </c>
      <c r="BR88" t="str">
        <f>IFERROR(__xludf.DUMMYFUNCTION("""COMPUTED_VALUE"""),"WA")</f>
        <v>WA</v>
      </c>
      <c r="BS88" t="str">
        <f>IFERROR(__xludf.DUMMYFUNCTION("""COMPUTED_VALUE"""),"WA")</f>
        <v>WA</v>
      </c>
      <c r="BT88" t="str">
        <f>IFERROR(__xludf.DUMMYFUNCTION("""COMPUTED_VALUE"""),"WA")</f>
        <v>WA</v>
      </c>
      <c r="BU88" t="str">
        <f>IFERROR(__xludf.DUMMYFUNCTION("""COMPUTED_VALUE"""),"WA")</f>
        <v>WA</v>
      </c>
      <c r="BV88" t="str">
        <f>IFERROR(__xludf.DUMMYFUNCTION("""COMPUTED_VALUE"""),"WA")</f>
        <v>WA</v>
      </c>
      <c r="BW88" t="str">
        <f>IFERROR(__xludf.DUMMYFUNCTION("""COMPUTED_VALUE"""),"WA")</f>
        <v>WA</v>
      </c>
      <c r="BX88" t="str">
        <f>IFERROR(__xludf.DUMMYFUNCTION("""COMPUTED_VALUE"""),"WA")</f>
        <v>WA</v>
      </c>
      <c r="BY88" t="str">
        <f>IFERROR(__xludf.DUMMYFUNCTION("""COMPUTED_VALUE"""),"WA")</f>
        <v>WA</v>
      </c>
      <c r="BZ88" t="str">
        <f>IFERROR(__xludf.DUMMYFUNCTION("""COMPUTED_VALUE"""),"WA")</f>
        <v>WA</v>
      </c>
      <c r="CA88" t="str">
        <f>IFERROR(__xludf.DUMMYFUNCTION("""COMPUTED_VALUE"""),"WA")</f>
        <v>WA</v>
      </c>
      <c r="CB88" t="str">
        <f>IFERROR(__xludf.DUMMYFUNCTION("""COMPUTED_VALUE"""),"WA")</f>
        <v>WA</v>
      </c>
      <c r="CC88" t="str">
        <f>IFERROR(__xludf.DUMMYFUNCTION("""COMPUTED_VALUE"""),"WA")</f>
        <v>WA</v>
      </c>
      <c r="CD88" t="str">
        <f>IFERROR(__xludf.DUMMYFUNCTION("""COMPUTED_VALUE"""),"WA")</f>
        <v>WA</v>
      </c>
      <c r="CE88" t="str">
        <f>IFERROR(__xludf.DUMMYFUNCTION("""COMPUTED_VALUE"""),"WA")</f>
        <v>WA</v>
      </c>
      <c r="CF88" t="str">
        <f>IFERROR(__xludf.DUMMYFUNCTION("""COMPUTED_VALUE"""),"WA")</f>
        <v>WA</v>
      </c>
      <c r="CG88" t="str">
        <f>IFERROR(__xludf.DUMMYFUNCTION("""COMPUTED_VALUE"""),"WA")</f>
        <v>WA</v>
      </c>
      <c r="CH88" t="str">
        <f>IFERROR(__xludf.DUMMYFUNCTION("""COMPUTED_VALUE"""),"WA")</f>
        <v>WA</v>
      </c>
      <c r="CI88" t="str">
        <f>IFERROR(__xludf.DUMMYFUNCTION("""COMPUTED_VALUE"""),"WA")</f>
        <v>WA</v>
      </c>
      <c r="CJ88" t="str">
        <f>IFERROR(__xludf.DUMMYFUNCTION("""COMPUTED_VALUE"""),"WA")</f>
        <v>WA</v>
      </c>
      <c r="CK88" t="str">
        <f>IFERROR(__xludf.DUMMYFUNCTION("""COMPUTED_VALUE"""),"WA")</f>
        <v>WA</v>
      </c>
      <c r="CL88" t="str">
        <f>IFERROR(__xludf.DUMMYFUNCTION("""COMPUTED_VALUE"""),"WA")</f>
        <v>WA</v>
      </c>
      <c r="CM88" t="str">
        <f>IFERROR(__xludf.DUMMYFUNCTION("""COMPUTED_VALUE"""),"WA")</f>
        <v>WA</v>
      </c>
      <c r="CN88" t="str">
        <f>IFERROR(__xludf.DUMMYFUNCTION("""COMPUTED_VALUE"""),"WA")</f>
        <v>WA</v>
      </c>
      <c r="CO88" t="str">
        <f>IFERROR(__xludf.DUMMYFUNCTION("""COMPUTED_VALUE"""),"WA")</f>
        <v>WA</v>
      </c>
      <c r="CP88" t="str">
        <f>IFERROR(__xludf.DUMMYFUNCTION("""COMPUTED_VALUE"""),"WA")</f>
        <v>WA</v>
      </c>
      <c r="CQ88" t="str">
        <f>IFERROR(__xludf.DUMMYFUNCTION("""COMPUTED_VALUE"""),"WA")</f>
        <v>WA</v>
      </c>
      <c r="CR88" t="str">
        <f>IFERROR(__xludf.DUMMYFUNCTION("""COMPUTED_VALUE"""),"WA")</f>
        <v>WA</v>
      </c>
      <c r="CS88" t="str">
        <f>IFERROR(__xludf.DUMMYFUNCTION("""COMPUTED_VALUE"""),"x")</f>
        <v>x</v>
      </c>
      <c r="CT88" t="str">
        <f>IFERROR(__xludf.DUMMYFUNCTION("""COMPUTED_VALUE"""),"-")</f>
        <v>-</v>
      </c>
      <c r="CU88" t="str">
        <f>IFERROR(__xludf.DUMMYFUNCTION("""COMPUTED_VALUE"""),"-")</f>
        <v>-</v>
      </c>
      <c r="CV88" t="str">
        <f>IFERROR(__xludf.DUMMYFUNCTION("""COMPUTED_VALUE"""),"-")</f>
        <v>-</v>
      </c>
      <c r="CW88" t="str">
        <f>IFERROR(__xludf.DUMMYFUNCTION("""COMPUTED_VALUE"""),"-")</f>
        <v>-</v>
      </c>
      <c r="CX88" t="str">
        <f>IFERROR(__xludf.DUMMYFUNCTION("""COMPUTED_VALUE"""),"-")</f>
        <v>-</v>
      </c>
      <c r="CY88" t="str">
        <f>IFERROR(__xludf.DUMMYFUNCTION("""COMPUTED_VALUE"""),"-")</f>
        <v>-</v>
      </c>
      <c r="CZ88" t="str">
        <f>IFERROR(__xludf.DUMMYFUNCTION("""COMPUTED_VALUE"""),"-")</f>
        <v>-</v>
      </c>
      <c r="DA88" t="str">
        <f>IFERROR(__xludf.DUMMYFUNCTION("""COMPUTED_VALUE"""),"-")</f>
        <v>-</v>
      </c>
      <c r="DB88" t="str">
        <f>IFERROR(__xludf.DUMMYFUNCTION("""COMPUTED_VALUE"""),"-")</f>
        <v>-</v>
      </c>
      <c r="DC88" t="str">
        <f>IFERROR(__xludf.DUMMYFUNCTION("""COMPUTED_VALUE"""),"-")</f>
        <v>-</v>
      </c>
      <c r="DD88" t="str">
        <f>IFERROR(__xludf.DUMMYFUNCTION("""COMPUTED_VALUE"""),"-")</f>
        <v>-</v>
      </c>
      <c r="DE88" t="str">
        <f>IFERROR(__xludf.DUMMYFUNCTION("""COMPUTED_VALUE"""),"-")</f>
        <v>-</v>
      </c>
      <c r="DF88" t="str">
        <f>IFERROR(__xludf.DUMMYFUNCTION("""COMPUTED_VALUE"""),"-")</f>
        <v>-</v>
      </c>
      <c r="DG88" t="str">
        <f>IFERROR(__xludf.DUMMYFUNCTION("""COMPUTED_VALUE"""),"-")</f>
        <v>-</v>
      </c>
      <c r="DH88" t="str">
        <f>IFERROR(__xludf.DUMMYFUNCTION("""COMPUTED_VALUE"""),"-")</f>
        <v>-</v>
      </c>
      <c r="DI88" t="str">
        <f>IFERROR(__xludf.DUMMYFUNCTION("""COMPUTED_VALUE"""),"-")</f>
        <v>-</v>
      </c>
      <c r="DJ88" t="str">
        <f>IFERROR(__xludf.DUMMYFUNCTION("""COMPUTED_VALUE"""),"-")</f>
        <v>-</v>
      </c>
      <c r="DK88" t="str">
        <f>IFERROR(__xludf.DUMMYFUNCTION("""COMPUTED_VALUE"""),"-")</f>
        <v>-</v>
      </c>
      <c r="DL88" t="str">
        <f>IFERROR(__xludf.DUMMYFUNCTION("""COMPUTED_VALUE"""),"-")</f>
        <v>-</v>
      </c>
      <c r="DM88" t="str">
        <f>IFERROR(__xludf.DUMMYFUNCTION("""COMPUTED_VALUE"""),"-")</f>
        <v>-</v>
      </c>
      <c r="DN88" t="str">
        <f>IFERROR(__xludf.DUMMYFUNCTION("""COMPUTED_VALUE"""),"-")</f>
        <v>-</v>
      </c>
      <c r="DO88" t="str">
        <f>IFERROR(__xludf.DUMMYFUNCTION("""COMPUTED_VALUE"""),"-")</f>
        <v>-</v>
      </c>
      <c r="DP88" t="str">
        <f>IFERROR(__xludf.DUMMYFUNCTION("""COMPUTED_VALUE"""),"-")</f>
        <v>-</v>
      </c>
      <c r="DQ88" t="str">
        <f>IFERROR(__xludf.DUMMYFUNCTION("""COMPUTED_VALUE"""),"-")</f>
        <v>-</v>
      </c>
      <c r="DR88" t="str">
        <f>IFERROR(__xludf.DUMMYFUNCTION("""COMPUTED_VALUE"""),"-")</f>
        <v>-</v>
      </c>
      <c r="DS88" t="str">
        <f>IFERROR(__xludf.DUMMYFUNCTION("""COMPUTED_VALUE"""),"-")</f>
        <v>-</v>
      </c>
      <c r="DT88" t="str">
        <f>IFERROR(__xludf.DUMMYFUNCTION("""COMPUTED_VALUE"""),"-")</f>
        <v>-</v>
      </c>
      <c r="DU88" t="str">
        <f>IFERROR(__xludf.DUMMYFUNCTION("""COMPUTED_VALUE"""),"-")</f>
        <v>-</v>
      </c>
      <c r="DV88" t="str">
        <f>IFERROR(__xludf.DUMMYFUNCTION("""COMPUTED_VALUE"""),"-")</f>
        <v>-</v>
      </c>
      <c r="DW88" t="str">
        <f>IFERROR(__xludf.DUMMYFUNCTION("""COMPUTED_VALUE"""),"-")</f>
        <v>-</v>
      </c>
      <c r="DX88" t="str">
        <f>IFERROR(__xludf.DUMMYFUNCTION("""COMPUTED_VALUE"""),"-")</f>
        <v>-</v>
      </c>
      <c r="DY88" t="str">
        <f>IFERROR(__xludf.DUMMYFUNCTION("""COMPUTED_VALUE"""),"-")</f>
        <v>-</v>
      </c>
      <c r="DZ88" t="str">
        <f>IFERROR(__xludf.DUMMYFUNCTION("""COMPUTED_VALUE"""),"x")</f>
        <v>x</v>
      </c>
      <c r="EA88" t="str">
        <f>IFERROR(__xludf.DUMMYFUNCTION("""COMPUTED_VALUE"""),"-")</f>
        <v>-</v>
      </c>
      <c r="EB88" t="str">
        <f>IFERROR(__xludf.DUMMYFUNCTION("""COMPUTED_VALUE"""),"-")</f>
        <v>-</v>
      </c>
      <c r="EC88" t="str">
        <f>IFERROR(__xludf.DUMMYFUNCTION("""COMPUTED_VALUE"""),"-")</f>
        <v>-</v>
      </c>
      <c r="ED88" t="str">
        <f>IFERROR(__xludf.DUMMYFUNCTION("""COMPUTED_VALUE"""),"-")</f>
        <v>-</v>
      </c>
      <c r="EE88" t="str">
        <f>IFERROR(__xludf.DUMMYFUNCTION("""COMPUTED_VALUE"""),"-")</f>
        <v>-</v>
      </c>
      <c r="EF88" t="str">
        <f>IFERROR(__xludf.DUMMYFUNCTION("""COMPUTED_VALUE"""),"-")</f>
        <v>-</v>
      </c>
      <c r="EG88" t="str">
        <f>IFERROR(__xludf.DUMMYFUNCTION("""COMPUTED_VALUE"""),"-")</f>
        <v>-</v>
      </c>
      <c r="EH88" t="str">
        <f>IFERROR(__xludf.DUMMYFUNCTION("""COMPUTED_VALUE"""),"-")</f>
        <v>-</v>
      </c>
      <c r="EI88" t="str">
        <f>IFERROR(__xludf.DUMMYFUNCTION("""COMPUTED_VALUE"""),"-")</f>
        <v>-</v>
      </c>
      <c r="EJ88" t="str">
        <f>IFERROR(__xludf.DUMMYFUNCTION("""COMPUTED_VALUE"""),"-")</f>
        <v>-</v>
      </c>
      <c r="EK88" t="str">
        <f>IFERROR(__xludf.DUMMYFUNCTION("""COMPUTED_VALUE"""),"-")</f>
        <v>-</v>
      </c>
      <c r="EL88" t="str">
        <f>IFERROR(__xludf.DUMMYFUNCTION("""COMPUTED_VALUE"""),"-")</f>
        <v>-</v>
      </c>
      <c r="EM88" t="str">
        <f>IFERROR(__xludf.DUMMYFUNCTION("""COMPUTED_VALUE"""),"-")</f>
        <v>-</v>
      </c>
      <c r="EN88" t="str">
        <f>IFERROR(__xludf.DUMMYFUNCTION("""COMPUTED_VALUE"""),"-")</f>
        <v>-</v>
      </c>
      <c r="EO88" t="str">
        <f>IFERROR(__xludf.DUMMYFUNCTION("""COMPUTED_VALUE"""),"-")</f>
        <v>-</v>
      </c>
      <c r="EP88" t="str">
        <f>IFERROR(__xludf.DUMMYFUNCTION("""COMPUTED_VALUE"""),"-")</f>
        <v>-</v>
      </c>
      <c r="EQ88" t="str">
        <f>IFERROR(__xludf.DUMMYFUNCTION("""COMPUTED_VALUE"""),"x")</f>
        <v>x</v>
      </c>
      <c r="ER88" t="str">
        <f>IFERROR(__xludf.DUMMYFUNCTION("""COMPUTED_VALUE"""),"-")</f>
        <v>-</v>
      </c>
      <c r="ES88" t="str">
        <f>IFERROR(__xludf.DUMMYFUNCTION("""COMPUTED_VALUE"""),"-")</f>
        <v>-</v>
      </c>
      <c r="ET88" t="str">
        <f>IFERROR(__xludf.DUMMYFUNCTION("""COMPUTED_VALUE"""),"-")</f>
        <v>-</v>
      </c>
      <c r="EU88" t="str">
        <f>IFERROR(__xludf.DUMMYFUNCTION("""COMPUTED_VALUE"""),"-")</f>
        <v>-</v>
      </c>
      <c r="EV88" t="str">
        <f>IFERROR(__xludf.DUMMYFUNCTION("""COMPUTED_VALUE"""),"-")</f>
        <v>-</v>
      </c>
      <c r="EW88" t="str">
        <f>IFERROR(__xludf.DUMMYFUNCTION("""COMPUTED_VALUE"""),"-")</f>
        <v>-</v>
      </c>
      <c r="EX88" t="str">
        <f>IFERROR(__xludf.DUMMYFUNCTION("""COMPUTED_VALUE"""),"-")</f>
        <v>-</v>
      </c>
      <c r="EY88" t="str">
        <f>IFERROR(__xludf.DUMMYFUNCTION("""COMPUTED_VALUE"""),"-")</f>
        <v>-</v>
      </c>
      <c r="EZ88" t="str">
        <f>IFERROR(__xludf.DUMMYFUNCTION("""COMPUTED_VALUE"""),"-")</f>
        <v>-</v>
      </c>
      <c r="FA88" t="str">
        <f>IFERROR(__xludf.DUMMYFUNCTION("""COMPUTED_VALUE"""),"-")</f>
        <v>-</v>
      </c>
      <c r="FB88" t="str">
        <f>IFERROR(__xludf.DUMMYFUNCTION("""COMPUTED_VALUE"""),"-")</f>
        <v>-</v>
      </c>
      <c r="FC88" t="str">
        <f>IFERROR(__xludf.DUMMYFUNCTION("""COMPUTED_VALUE"""),"-")</f>
        <v>-</v>
      </c>
      <c r="FD88" t="str">
        <f>IFERROR(__xludf.DUMMYFUNCTION("""COMPUTED_VALUE"""),"-")</f>
        <v>-</v>
      </c>
      <c r="FE88" t="str">
        <f>IFERROR(__xludf.DUMMYFUNCTION("""COMPUTED_VALUE"""),"-")</f>
        <v>-</v>
      </c>
      <c r="FF88" t="str">
        <f>IFERROR(__xludf.DUMMYFUNCTION("""COMPUTED_VALUE"""),"-")</f>
        <v>-</v>
      </c>
      <c r="FG88" t="str">
        <f>IFERROR(__xludf.DUMMYFUNCTION("""COMPUTED_VALUE"""),"-")</f>
        <v>-</v>
      </c>
      <c r="FH88" t="str">
        <f>IFERROR(__xludf.DUMMYFUNCTION("""COMPUTED_VALUE"""),"-")</f>
        <v>-</v>
      </c>
      <c r="FI88" t="str">
        <f>IFERROR(__xludf.DUMMYFUNCTION("""COMPUTED_VALUE"""),"-")</f>
        <v>-</v>
      </c>
      <c r="FJ88" t="str">
        <f>IFERROR(__xludf.DUMMYFUNCTION("""COMPUTED_VALUE"""),"-")</f>
        <v>-</v>
      </c>
      <c r="FK88" t="str">
        <f>IFERROR(__xludf.DUMMYFUNCTION("""COMPUTED_VALUE"""),"-")</f>
        <v>-</v>
      </c>
      <c r="FL88" t="str">
        <f>IFERROR(__xludf.DUMMYFUNCTION("""COMPUTED_VALUE"""),"-")</f>
        <v>-</v>
      </c>
      <c r="FM88" t="str">
        <f>IFERROR(__xludf.DUMMYFUNCTION("""COMPUTED_VALUE"""),"-")</f>
        <v>-</v>
      </c>
      <c r="FN88" t="str">
        <f>IFERROR(__xludf.DUMMYFUNCTION("""COMPUTED_VALUE"""),"-")</f>
        <v>-</v>
      </c>
      <c r="FO88" t="str">
        <f>IFERROR(__xludf.DUMMYFUNCTION("""COMPUTED_VALUE"""),"-")</f>
        <v>-</v>
      </c>
      <c r="FP88" t="str">
        <f>IFERROR(__xludf.DUMMYFUNCTION("""COMPUTED_VALUE"""),"-")</f>
        <v>-</v>
      </c>
      <c r="FQ88" t="str">
        <f>IFERROR(__xludf.DUMMYFUNCTION("""COMPUTED_VALUE"""),"-")</f>
        <v>-</v>
      </c>
      <c r="FR88" t="str">
        <f>IFERROR(__xludf.DUMMYFUNCTION("""COMPUTED_VALUE"""),"-")</f>
        <v>-</v>
      </c>
      <c r="FS88" t="str">
        <f>IFERROR(__xludf.DUMMYFUNCTION("""COMPUTED_VALUE"""),"-")</f>
        <v>-</v>
      </c>
      <c r="FT88" t="str">
        <f>IFERROR(__xludf.DUMMYFUNCTION("""COMPUTED_VALUE"""),"x")</f>
        <v>x</v>
      </c>
      <c r="FU88" t="str">
        <f>IFERROR(__xludf.DUMMYFUNCTION("""COMPUTED_VALUE"""),"-")</f>
        <v>-</v>
      </c>
      <c r="FV88" t="str">
        <f>IFERROR(__xludf.DUMMYFUNCTION("""COMPUTED_VALUE"""),"-")</f>
        <v>-</v>
      </c>
      <c r="FW88" t="str">
        <f>IFERROR(__xludf.DUMMYFUNCTION("""COMPUTED_VALUE"""),"-")</f>
        <v>-</v>
      </c>
      <c r="FX88" t="str">
        <f>IFERROR(__xludf.DUMMYFUNCTION("""COMPUTED_VALUE"""),"-")</f>
        <v>-</v>
      </c>
      <c r="FY88" t="str">
        <f>IFERROR(__xludf.DUMMYFUNCTION("""COMPUTED_VALUE"""),"-")</f>
        <v>-</v>
      </c>
      <c r="FZ88" t="str">
        <f>IFERROR(__xludf.DUMMYFUNCTION("""COMPUTED_VALUE"""),"-")</f>
        <v>-</v>
      </c>
      <c r="GA88" t="str">
        <f>IFERROR(__xludf.DUMMYFUNCTION("""COMPUTED_VALUE"""),"-")</f>
        <v>-</v>
      </c>
      <c r="GB88" t="str">
        <f>IFERROR(__xludf.DUMMYFUNCTION("""COMPUTED_VALUE"""),"-")</f>
        <v>-</v>
      </c>
      <c r="GC88" t="str">
        <f>IFERROR(__xludf.DUMMYFUNCTION("""COMPUTED_VALUE"""),"-")</f>
        <v>-</v>
      </c>
      <c r="GD88" t="str">
        <f>IFERROR(__xludf.DUMMYFUNCTION("""COMPUTED_VALUE"""),"-")</f>
        <v>-</v>
      </c>
      <c r="GE88" t="str">
        <f>IFERROR(__xludf.DUMMYFUNCTION("""COMPUTED_VALUE"""),"-")</f>
        <v>-</v>
      </c>
      <c r="GF88" t="str">
        <f>IFERROR(__xludf.DUMMYFUNCTION("""COMPUTED_VALUE"""),"-")</f>
        <v>-</v>
      </c>
      <c r="GG88" t="str">
        <f>IFERROR(__xludf.DUMMYFUNCTION("""COMPUTED_VALUE"""),"-")</f>
        <v>-</v>
      </c>
      <c r="GH88" t="str">
        <f>IFERROR(__xludf.DUMMYFUNCTION("""COMPUTED_VALUE"""),"-")</f>
        <v>-</v>
      </c>
      <c r="GI88" t="str">
        <f>IFERROR(__xludf.DUMMYFUNCTION("""COMPUTED_VALUE"""),"-")</f>
        <v>-</v>
      </c>
      <c r="GJ88" t="str">
        <f>IFERROR(__xludf.DUMMYFUNCTION("""COMPUTED_VALUE"""),"-")</f>
        <v>-</v>
      </c>
      <c r="GK88" t="str">
        <f>IFERROR(__xludf.DUMMYFUNCTION("""COMPUTED_VALUE"""),"-")</f>
        <v>-</v>
      </c>
      <c r="GL88" t="str">
        <f>IFERROR(__xludf.DUMMYFUNCTION("""COMPUTED_VALUE"""),"-")</f>
        <v>-</v>
      </c>
      <c r="GM88" t="str">
        <f>IFERROR(__xludf.DUMMYFUNCTION("""COMPUTED_VALUE"""),"-")</f>
        <v>-</v>
      </c>
      <c r="GN88" t="str">
        <f>IFERROR(__xludf.DUMMYFUNCTION("""COMPUTED_VALUE"""),"-")</f>
        <v>-</v>
      </c>
      <c r="GO88" t="str">
        <f>IFERROR(__xludf.DUMMYFUNCTION("""COMPUTED_VALUE"""),"-")</f>
        <v>-</v>
      </c>
      <c r="GP88" t="str">
        <f>IFERROR(__xludf.DUMMYFUNCTION("""COMPUTED_VALUE"""),"-")</f>
        <v>-</v>
      </c>
      <c r="GQ88" t="str">
        <f>IFERROR(__xludf.DUMMYFUNCTION("""COMPUTED_VALUE"""),"-")</f>
        <v>-</v>
      </c>
      <c r="GR88" t="str">
        <f>IFERROR(__xludf.DUMMYFUNCTION("""COMPUTED_VALUE"""),"-")</f>
        <v>-</v>
      </c>
      <c r="GS88" t="str">
        <f>IFERROR(__xludf.DUMMYFUNCTION("""COMPUTED_VALUE"""),"x")</f>
        <v>x</v>
      </c>
      <c r="GT88" t="str">
        <f>IFERROR(__xludf.DUMMYFUNCTION("""COMPUTED_VALUE"""),"x")</f>
        <v>x</v>
      </c>
      <c r="GU88">
        <f>IFERROR(__xludf.DUMMYFUNCTION("""COMPUTED_VALUE"""),1.0)</f>
        <v>1</v>
      </c>
      <c r="GV88">
        <f>IFERROR(__xludf.DUMMYFUNCTION("""COMPUTED_VALUE"""),1.0)</f>
        <v>1</v>
      </c>
      <c r="GW88">
        <f>IFERROR(__xludf.DUMMYFUNCTION("""COMPUTED_VALUE"""),1.0)</f>
        <v>1</v>
      </c>
      <c r="GX88">
        <f>IFERROR(__xludf.DUMMYFUNCTION("""COMPUTED_VALUE"""),1.0)</f>
        <v>1</v>
      </c>
      <c r="GY88">
        <f>IFERROR(__xludf.DUMMYFUNCTION("""COMPUTED_VALUE"""),1.0)</f>
        <v>1</v>
      </c>
      <c r="GZ88">
        <f>IFERROR(__xludf.DUMMYFUNCTION("""COMPUTED_VALUE"""),1.0)</f>
        <v>1</v>
      </c>
      <c r="HA88">
        <f>IFERROR(__xludf.DUMMYFUNCTION("""COMPUTED_VALUE"""),1.0)</f>
        <v>1</v>
      </c>
      <c r="HB88">
        <f>IFERROR(__xludf.DUMMYFUNCTION("""COMPUTED_VALUE"""),1.0)</f>
        <v>1</v>
      </c>
      <c r="HC88">
        <f>IFERROR(__xludf.DUMMYFUNCTION("""COMPUTED_VALUE"""),1.0)</f>
        <v>1</v>
      </c>
      <c r="HD88">
        <f>IFERROR(__xludf.DUMMYFUNCTION("""COMPUTED_VALUE"""),1.0)</f>
        <v>1</v>
      </c>
      <c r="HE88">
        <f>IFERROR(__xludf.DUMMYFUNCTION("""COMPUTED_VALUE"""),1.0)</f>
        <v>1</v>
      </c>
      <c r="HF88">
        <f>IFERROR(__xludf.DUMMYFUNCTION("""COMPUTED_VALUE"""),1.0)</f>
        <v>1</v>
      </c>
      <c r="HG88">
        <f>IFERROR(__xludf.DUMMYFUNCTION("""COMPUTED_VALUE"""),1.0)</f>
        <v>1</v>
      </c>
      <c r="HH88">
        <f>IFERROR(__xludf.DUMMYFUNCTION("""COMPUTED_VALUE"""),1.0)</f>
        <v>1</v>
      </c>
      <c r="HI88">
        <f>IFERROR(__xludf.DUMMYFUNCTION("""COMPUTED_VALUE"""),1.0)</f>
        <v>1</v>
      </c>
      <c r="HJ88">
        <f>IFERROR(__xludf.DUMMYFUNCTION("""COMPUTED_VALUE"""),1.0)</f>
        <v>1</v>
      </c>
      <c r="HK88">
        <f>IFERROR(__xludf.DUMMYFUNCTION("""COMPUTED_VALUE"""),1.0)</f>
        <v>1</v>
      </c>
      <c r="HL88">
        <f>IFERROR(__xludf.DUMMYFUNCTION("""COMPUTED_VALUE"""),1.0)</f>
        <v>1</v>
      </c>
      <c r="HM88">
        <f>IFERROR(__xludf.DUMMYFUNCTION("""COMPUTED_VALUE"""),1.0)</f>
        <v>1</v>
      </c>
      <c r="HN88">
        <f>IFERROR(__xludf.DUMMYFUNCTION("""COMPUTED_VALUE"""),1.0)</f>
        <v>1</v>
      </c>
      <c r="HO88">
        <f>IFERROR(__xludf.DUMMYFUNCTION("""COMPUTED_VALUE"""),1.0)</f>
        <v>1</v>
      </c>
      <c r="HP88">
        <f>IFERROR(__xludf.DUMMYFUNCTION("""COMPUTED_VALUE"""),1.0)</f>
        <v>1</v>
      </c>
      <c r="HQ88">
        <f>IFERROR(__xludf.DUMMYFUNCTION("""COMPUTED_VALUE"""),1.0)</f>
        <v>1</v>
      </c>
      <c r="HR88">
        <f>IFERROR(__xludf.DUMMYFUNCTION("""COMPUTED_VALUE"""),1.0)</f>
        <v>1</v>
      </c>
      <c r="HS88">
        <f>IFERROR(__xludf.DUMMYFUNCTION("""COMPUTED_VALUE"""),1.0)</f>
        <v>1</v>
      </c>
      <c r="HT88">
        <f>IFERROR(__xludf.DUMMYFUNCTION("""COMPUTED_VALUE"""),1.0)</f>
        <v>1</v>
      </c>
      <c r="HU88">
        <f>IFERROR(__xludf.DUMMYFUNCTION("""COMPUTED_VALUE"""),1.0)</f>
        <v>1</v>
      </c>
      <c r="HV88">
        <f>IFERROR(__xludf.DUMMYFUNCTION("""COMPUTED_VALUE"""),1.0)</f>
        <v>1</v>
      </c>
      <c r="HW88">
        <f>IFERROR(__xludf.DUMMYFUNCTION("""COMPUTED_VALUE"""),1.0)</f>
        <v>1</v>
      </c>
      <c r="HX88">
        <f>IFERROR(__xludf.DUMMYFUNCTION("""COMPUTED_VALUE"""),1.0)</f>
        <v>1</v>
      </c>
      <c r="HY88">
        <f>IFERROR(__xludf.DUMMYFUNCTION("""COMPUTED_VALUE"""),1.0)</f>
        <v>1</v>
      </c>
      <c r="HZ88">
        <f>IFERROR(__xludf.DUMMYFUNCTION("""COMPUTED_VALUE"""),1.0)</f>
        <v>1</v>
      </c>
      <c r="IA88">
        <f>IFERROR(__xludf.DUMMYFUNCTION("""COMPUTED_VALUE"""),1.0)</f>
        <v>1</v>
      </c>
      <c r="IB88">
        <f>IFERROR(__xludf.DUMMYFUNCTION("""COMPUTED_VALUE"""),1.0)</f>
        <v>1</v>
      </c>
      <c r="IC88">
        <f>IFERROR(__xludf.DUMMYFUNCTION("""COMPUTED_VALUE"""),1.0)</f>
        <v>1</v>
      </c>
      <c r="ID88">
        <f>IFERROR(__xludf.DUMMYFUNCTION("""COMPUTED_VALUE"""),1.0)</f>
        <v>1</v>
      </c>
      <c r="IE88">
        <f>IFERROR(__xludf.DUMMYFUNCTION("""COMPUTED_VALUE"""),1.0)</f>
        <v>1</v>
      </c>
      <c r="IF88">
        <f>IFERROR(__xludf.DUMMYFUNCTION("""COMPUTED_VALUE"""),1.0)</f>
        <v>1</v>
      </c>
      <c r="IG88">
        <f>IFERROR(__xludf.DUMMYFUNCTION("""COMPUTED_VALUE"""),1.0)</f>
        <v>1</v>
      </c>
      <c r="IH88">
        <f>IFERROR(__xludf.DUMMYFUNCTION("""COMPUTED_VALUE"""),1.0)</f>
        <v>1</v>
      </c>
      <c r="II88">
        <f>IFERROR(__xludf.DUMMYFUNCTION("""COMPUTED_VALUE"""),1.0)</f>
        <v>1</v>
      </c>
      <c r="IJ88">
        <f>IFERROR(__xludf.DUMMYFUNCTION("""COMPUTED_VALUE"""),0.0)</f>
        <v>0</v>
      </c>
      <c r="IK88" t="str">
        <f>IFERROR(__xludf.DUMMYFUNCTION("""COMPUTED_VALUE"""),"x")</f>
        <v>x</v>
      </c>
      <c r="IL88">
        <f>IFERROR(__xludf.DUMMYFUNCTION("""COMPUTED_VALUE"""),0.0)</f>
        <v>0</v>
      </c>
      <c r="IM88">
        <f>IFERROR(__xludf.DUMMYFUNCTION("""COMPUTED_VALUE"""),0.0)</f>
        <v>0</v>
      </c>
      <c r="IN88">
        <f>IFERROR(__xludf.DUMMYFUNCTION("""COMPUTED_VALUE"""),0.0)</f>
        <v>0</v>
      </c>
      <c r="IO88">
        <f>IFERROR(__xludf.DUMMYFUNCTION("""COMPUTED_VALUE"""),0.0)</f>
        <v>0</v>
      </c>
      <c r="IP88">
        <f>IFERROR(__xludf.DUMMYFUNCTION("""COMPUTED_VALUE"""),0.0)</f>
        <v>0</v>
      </c>
      <c r="IQ88">
        <f>IFERROR(__xludf.DUMMYFUNCTION("""COMPUTED_VALUE"""),0.0)</f>
        <v>0</v>
      </c>
      <c r="IR88">
        <f>IFERROR(__xludf.DUMMYFUNCTION("""COMPUTED_VALUE"""),0.0)</f>
        <v>0</v>
      </c>
      <c r="IS88">
        <f>IFERROR(__xludf.DUMMYFUNCTION("""COMPUTED_VALUE"""),0.0)</f>
        <v>0</v>
      </c>
      <c r="IT88">
        <f>IFERROR(__xludf.DUMMYFUNCTION("""COMPUTED_VALUE"""),0.0)</f>
        <v>0</v>
      </c>
      <c r="IU88">
        <f>IFERROR(__xludf.DUMMYFUNCTION("""COMPUTED_VALUE"""),0.0)</f>
        <v>0</v>
      </c>
      <c r="IV88">
        <f>IFERROR(__xludf.DUMMYFUNCTION("""COMPUTED_VALUE"""),0.0)</f>
        <v>0</v>
      </c>
      <c r="IW88">
        <f>IFERROR(__xludf.DUMMYFUNCTION("""COMPUTED_VALUE"""),0.0)</f>
        <v>0</v>
      </c>
      <c r="IX88">
        <f>IFERROR(__xludf.DUMMYFUNCTION("""COMPUTED_VALUE"""),0.0)</f>
        <v>0</v>
      </c>
      <c r="IY88">
        <f>IFERROR(__xludf.DUMMYFUNCTION("""COMPUTED_VALUE"""),0.0)</f>
        <v>0</v>
      </c>
      <c r="IZ88">
        <f>IFERROR(__xludf.DUMMYFUNCTION("""COMPUTED_VALUE"""),0.0)</f>
        <v>0</v>
      </c>
      <c r="JA88">
        <f>IFERROR(__xludf.DUMMYFUNCTION("""COMPUTED_VALUE"""),0.0)</f>
        <v>0</v>
      </c>
      <c r="JB88">
        <f>IFERROR(__xludf.DUMMYFUNCTION("""COMPUTED_VALUE"""),0.0)</f>
        <v>0</v>
      </c>
      <c r="JC88">
        <f>IFERROR(__xludf.DUMMYFUNCTION("""COMPUTED_VALUE"""),0.0)</f>
        <v>0</v>
      </c>
      <c r="JD88">
        <f>IFERROR(__xludf.DUMMYFUNCTION("""COMPUTED_VALUE"""),0.0)</f>
        <v>0</v>
      </c>
      <c r="JE88">
        <f>IFERROR(__xludf.DUMMYFUNCTION("""COMPUTED_VALUE"""),0.0)</f>
        <v>0</v>
      </c>
      <c r="JF88">
        <f>IFERROR(__xludf.DUMMYFUNCTION("""COMPUTED_VALUE"""),0.0)</f>
        <v>0</v>
      </c>
      <c r="JG88">
        <f>IFERROR(__xludf.DUMMYFUNCTION("""COMPUTED_VALUE"""),0.0)</f>
        <v>0</v>
      </c>
      <c r="JH88">
        <f>IFERROR(__xludf.DUMMYFUNCTION("""COMPUTED_VALUE"""),0.0)</f>
        <v>0</v>
      </c>
      <c r="JI88">
        <f>IFERROR(__xludf.DUMMYFUNCTION("""COMPUTED_VALUE"""),0.0)</f>
        <v>0</v>
      </c>
      <c r="JJ88">
        <f>IFERROR(__xludf.DUMMYFUNCTION("""COMPUTED_VALUE"""),0.0)</f>
        <v>0</v>
      </c>
      <c r="JK88">
        <f>IFERROR(__xludf.DUMMYFUNCTION("""COMPUTED_VALUE"""),0.0)</f>
        <v>0</v>
      </c>
      <c r="JL88">
        <f>IFERROR(__xludf.DUMMYFUNCTION("""COMPUTED_VALUE"""),0.0)</f>
        <v>0</v>
      </c>
      <c r="JM88">
        <f>IFERROR(__xludf.DUMMYFUNCTION("""COMPUTED_VALUE"""),0.0)</f>
        <v>0</v>
      </c>
      <c r="JN88">
        <f>IFERROR(__xludf.DUMMYFUNCTION("""COMPUTED_VALUE"""),0.0)</f>
        <v>0</v>
      </c>
      <c r="JO88">
        <f>IFERROR(__xludf.DUMMYFUNCTION("""COMPUTED_VALUE"""),0.0)</f>
        <v>0</v>
      </c>
      <c r="JP88">
        <f>IFERROR(__xludf.DUMMYFUNCTION("""COMPUTED_VALUE"""),0.0)</f>
        <v>0</v>
      </c>
      <c r="JQ88">
        <f>IFERROR(__xludf.DUMMYFUNCTION("""COMPUTED_VALUE"""),0.0)</f>
        <v>0</v>
      </c>
      <c r="JR88">
        <f>IFERROR(__xludf.DUMMYFUNCTION("""COMPUTED_VALUE"""),0.0)</f>
        <v>0</v>
      </c>
      <c r="JS88" t="str">
        <f>IFERROR(__xludf.DUMMYFUNCTION("""COMPUTED_VALUE"""),"x")</f>
        <v>x</v>
      </c>
      <c r="JT88">
        <f>IFERROR(__xludf.DUMMYFUNCTION("""COMPUTED_VALUE"""),0.0)</f>
        <v>0</v>
      </c>
      <c r="JU88">
        <f>IFERROR(__xludf.DUMMYFUNCTION("""COMPUTED_VALUE"""),0.0)</f>
        <v>0</v>
      </c>
      <c r="JV88">
        <f>IFERROR(__xludf.DUMMYFUNCTION("""COMPUTED_VALUE"""),0.0)</f>
        <v>0</v>
      </c>
      <c r="JW88">
        <f>IFERROR(__xludf.DUMMYFUNCTION("""COMPUTED_VALUE"""),0.0)</f>
        <v>0</v>
      </c>
      <c r="JX88">
        <f>IFERROR(__xludf.DUMMYFUNCTION("""COMPUTED_VALUE"""),0.0)</f>
        <v>0</v>
      </c>
      <c r="JY88">
        <f>IFERROR(__xludf.DUMMYFUNCTION("""COMPUTED_VALUE"""),0.0)</f>
        <v>0</v>
      </c>
      <c r="JZ88">
        <f>IFERROR(__xludf.DUMMYFUNCTION("""COMPUTED_VALUE"""),0.0)</f>
        <v>0</v>
      </c>
      <c r="KA88">
        <f>IFERROR(__xludf.DUMMYFUNCTION("""COMPUTED_VALUE"""),0.0)</f>
        <v>0</v>
      </c>
      <c r="KB88">
        <f>IFERROR(__xludf.DUMMYFUNCTION("""COMPUTED_VALUE"""),0.0)</f>
        <v>0</v>
      </c>
      <c r="KC88">
        <f>IFERROR(__xludf.DUMMYFUNCTION("""COMPUTED_VALUE"""),0.0)</f>
        <v>0</v>
      </c>
      <c r="KD88">
        <f>IFERROR(__xludf.DUMMYFUNCTION("""COMPUTED_VALUE"""),0.0)</f>
        <v>0</v>
      </c>
      <c r="KE88">
        <f>IFERROR(__xludf.DUMMYFUNCTION("""COMPUTED_VALUE"""),0.0)</f>
        <v>0</v>
      </c>
      <c r="KF88">
        <f>IFERROR(__xludf.DUMMYFUNCTION("""COMPUTED_VALUE"""),0.0)</f>
        <v>0</v>
      </c>
      <c r="KG88">
        <f>IFERROR(__xludf.DUMMYFUNCTION("""COMPUTED_VALUE"""),0.0)</f>
        <v>0</v>
      </c>
      <c r="KH88">
        <f>IFERROR(__xludf.DUMMYFUNCTION("""COMPUTED_VALUE"""),0.0)</f>
        <v>0</v>
      </c>
      <c r="KI88">
        <f>IFERROR(__xludf.DUMMYFUNCTION("""COMPUTED_VALUE"""),0.0)</f>
        <v>0</v>
      </c>
      <c r="KJ88">
        <f>IFERROR(__xludf.DUMMYFUNCTION("""COMPUTED_VALUE"""),0.0)</f>
        <v>0</v>
      </c>
      <c r="KK88">
        <f>IFERROR(__xludf.DUMMYFUNCTION("""COMPUTED_VALUE"""),0.0)</f>
        <v>0</v>
      </c>
      <c r="KL88">
        <f>IFERROR(__xludf.DUMMYFUNCTION("""COMPUTED_VALUE"""),0.0)</f>
        <v>0</v>
      </c>
      <c r="KM88">
        <f>IFERROR(__xludf.DUMMYFUNCTION("""COMPUTED_VALUE"""),0.0)</f>
        <v>0</v>
      </c>
      <c r="KN88">
        <f>IFERROR(__xludf.DUMMYFUNCTION("""COMPUTED_VALUE"""),0.0)</f>
        <v>0</v>
      </c>
      <c r="KO88">
        <f>IFERROR(__xludf.DUMMYFUNCTION("""COMPUTED_VALUE"""),0.0)</f>
        <v>0</v>
      </c>
      <c r="KP88">
        <f>IFERROR(__xludf.DUMMYFUNCTION("""COMPUTED_VALUE"""),0.0)</f>
        <v>0</v>
      </c>
      <c r="KQ88">
        <f>IFERROR(__xludf.DUMMYFUNCTION("""COMPUTED_VALUE"""),0.0)</f>
        <v>0</v>
      </c>
      <c r="KR88">
        <f>IFERROR(__xludf.DUMMYFUNCTION("""COMPUTED_VALUE"""),0.0)</f>
        <v>0</v>
      </c>
      <c r="KS88">
        <f>IFERROR(__xludf.DUMMYFUNCTION("""COMPUTED_VALUE"""),0.0)</f>
        <v>0</v>
      </c>
      <c r="KT88">
        <f>IFERROR(__xludf.DUMMYFUNCTION("""COMPUTED_VALUE"""),0.0)</f>
        <v>0</v>
      </c>
      <c r="KU88">
        <f>IFERROR(__xludf.DUMMYFUNCTION("""COMPUTED_VALUE"""),0.0)</f>
        <v>0</v>
      </c>
      <c r="KV88">
        <f>IFERROR(__xludf.DUMMYFUNCTION("""COMPUTED_VALUE"""),0.0)</f>
        <v>0</v>
      </c>
      <c r="KW88">
        <f>IFERROR(__xludf.DUMMYFUNCTION("""COMPUTED_VALUE"""),0.0)</f>
        <v>0</v>
      </c>
      <c r="KX88">
        <f>IFERROR(__xludf.DUMMYFUNCTION("""COMPUTED_VALUE"""),0.0)</f>
        <v>0</v>
      </c>
      <c r="KY88">
        <f>IFERROR(__xludf.DUMMYFUNCTION("""COMPUTED_VALUE"""),0.0)</f>
        <v>0</v>
      </c>
      <c r="KZ88" t="str">
        <f>IFERROR(__xludf.DUMMYFUNCTION("""COMPUTED_VALUE"""),"x")</f>
        <v>x</v>
      </c>
      <c r="LA88">
        <f>IFERROR(__xludf.DUMMYFUNCTION("""COMPUTED_VALUE"""),0.0)</f>
        <v>0</v>
      </c>
      <c r="LB88">
        <f>IFERROR(__xludf.DUMMYFUNCTION("""COMPUTED_VALUE"""),0.0)</f>
        <v>0</v>
      </c>
      <c r="LC88">
        <f>IFERROR(__xludf.DUMMYFUNCTION("""COMPUTED_VALUE"""),0.0)</f>
        <v>0</v>
      </c>
      <c r="LD88">
        <f>IFERROR(__xludf.DUMMYFUNCTION("""COMPUTED_VALUE"""),0.0)</f>
        <v>0</v>
      </c>
      <c r="LE88">
        <f>IFERROR(__xludf.DUMMYFUNCTION("""COMPUTED_VALUE"""),0.0)</f>
        <v>0</v>
      </c>
      <c r="LF88">
        <f>IFERROR(__xludf.DUMMYFUNCTION("""COMPUTED_VALUE"""),0.0)</f>
        <v>0</v>
      </c>
      <c r="LG88">
        <f>IFERROR(__xludf.DUMMYFUNCTION("""COMPUTED_VALUE"""),0.0)</f>
        <v>0</v>
      </c>
      <c r="LH88">
        <f>IFERROR(__xludf.DUMMYFUNCTION("""COMPUTED_VALUE"""),0.0)</f>
        <v>0</v>
      </c>
      <c r="LI88">
        <f>IFERROR(__xludf.DUMMYFUNCTION("""COMPUTED_VALUE"""),0.0)</f>
        <v>0</v>
      </c>
      <c r="LJ88">
        <f>IFERROR(__xludf.DUMMYFUNCTION("""COMPUTED_VALUE"""),0.0)</f>
        <v>0</v>
      </c>
      <c r="LK88">
        <f>IFERROR(__xludf.DUMMYFUNCTION("""COMPUTED_VALUE"""),0.0)</f>
        <v>0</v>
      </c>
      <c r="LL88">
        <f>IFERROR(__xludf.DUMMYFUNCTION("""COMPUTED_VALUE"""),0.0)</f>
        <v>0</v>
      </c>
      <c r="LM88">
        <f>IFERROR(__xludf.DUMMYFUNCTION("""COMPUTED_VALUE"""),0.0)</f>
        <v>0</v>
      </c>
      <c r="LN88">
        <f>IFERROR(__xludf.DUMMYFUNCTION("""COMPUTED_VALUE"""),0.0)</f>
        <v>0</v>
      </c>
      <c r="LO88">
        <f>IFERROR(__xludf.DUMMYFUNCTION("""COMPUTED_VALUE"""),0.0)</f>
        <v>0</v>
      </c>
      <c r="LP88">
        <f>IFERROR(__xludf.DUMMYFUNCTION("""COMPUTED_VALUE"""),0.0)</f>
        <v>0</v>
      </c>
      <c r="LQ88" t="str">
        <f>IFERROR(__xludf.DUMMYFUNCTION("""COMPUTED_VALUE"""),"x")</f>
        <v>x</v>
      </c>
      <c r="LR88">
        <f>IFERROR(__xludf.DUMMYFUNCTION("""COMPUTED_VALUE"""),0.0)</f>
        <v>0</v>
      </c>
      <c r="LS88">
        <f>IFERROR(__xludf.DUMMYFUNCTION("""COMPUTED_VALUE"""),0.0)</f>
        <v>0</v>
      </c>
      <c r="LT88">
        <f>IFERROR(__xludf.DUMMYFUNCTION("""COMPUTED_VALUE"""),0.0)</f>
        <v>0</v>
      </c>
      <c r="LU88">
        <f>IFERROR(__xludf.DUMMYFUNCTION("""COMPUTED_VALUE"""),0.0)</f>
        <v>0</v>
      </c>
      <c r="LV88">
        <f>IFERROR(__xludf.DUMMYFUNCTION("""COMPUTED_VALUE"""),0.0)</f>
        <v>0</v>
      </c>
      <c r="LW88">
        <f>IFERROR(__xludf.DUMMYFUNCTION("""COMPUTED_VALUE"""),0.0)</f>
        <v>0</v>
      </c>
      <c r="LX88">
        <f>IFERROR(__xludf.DUMMYFUNCTION("""COMPUTED_VALUE"""),0.0)</f>
        <v>0</v>
      </c>
      <c r="LY88">
        <f>IFERROR(__xludf.DUMMYFUNCTION("""COMPUTED_VALUE"""),0.0)</f>
        <v>0</v>
      </c>
      <c r="LZ88">
        <f>IFERROR(__xludf.DUMMYFUNCTION("""COMPUTED_VALUE"""),0.0)</f>
        <v>0</v>
      </c>
      <c r="MA88">
        <f>IFERROR(__xludf.DUMMYFUNCTION("""COMPUTED_VALUE"""),0.0)</f>
        <v>0</v>
      </c>
      <c r="MB88">
        <f>IFERROR(__xludf.DUMMYFUNCTION("""COMPUTED_VALUE"""),0.0)</f>
        <v>0</v>
      </c>
      <c r="MC88">
        <f>IFERROR(__xludf.DUMMYFUNCTION("""COMPUTED_VALUE"""),0.0)</f>
        <v>0</v>
      </c>
      <c r="MD88">
        <f>IFERROR(__xludf.DUMMYFUNCTION("""COMPUTED_VALUE"""),0.0)</f>
        <v>0</v>
      </c>
      <c r="ME88">
        <f>IFERROR(__xludf.DUMMYFUNCTION("""COMPUTED_VALUE"""),0.0)</f>
        <v>0</v>
      </c>
      <c r="MF88">
        <f>IFERROR(__xludf.DUMMYFUNCTION("""COMPUTED_VALUE"""),0.0)</f>
        <v>0</v>
      </c>
      <c r="MG88">
        <f>IFERROR(__xludf.DUMMYFUNCTION("""COMPUTED_VALUE"""),0.0)</f>
        <v>0</v>
      </c>
      <c r="MH88">
        <f>IFERROR(__xludf.DUMMYFUNCTION("""COMPUTED_VALUE"""),0.0)</f>
        <v>0</v>
      </c>
      <c r="MI88">
        <f>IFERROR(__xludf.DUMMYFUNCTION("""COMPUTED_VALUE"""),0.0)</f>
        <v>0</v>
      </c>
      <c r="MJ88">
        <f>IFERROR(__xludf.DUMMYFUNCTION("""COMPUTED_VALUE"""),0.0)</f>
        <v>0</v>
      </c>
      <c r="MK88">
        <f>IFERROR(__xludf.DUMMYFUNCTION("""COMPUTED_VALUE"""),0.0)</f>
        <v>0</v>
      </c>
      <c r="ML88">
        <f>IFERROR(__xludf.DUMMYFUNCTION("""COMPUTED_VALUE"""),0.0)</f>
        <v>0</v>
      </c>
      <c r="MM88">
        <f>IFERROR(__xludf.DUMMYFUNCTION("""COMPUTED_VALUE"""),0.0)</f>
        <v>0</v>
      </c>
      <c r="MN88">
        <f>IFERROR(__xludf.DUMMYFUNCTION("""COMPUTED_VALUE"""),0.0)</f>
        <v>0</v>
      </c>
      <c r="MO88">
        <f>IFERROR(__xludf.DUMMYFUNCTION("""COMPUTED_VALUE"""),0.0)</f>
        <v>0</v>
      </c>
      <c r="MP88">
        <f>IFERROR(__xludf.DUMMYFUNCTION("""COMPUTED_VALUE"""),0.0)</f>
        <v>0</v>
      </c>
      <c r="MQ88">
        <f>IFERROR(__xludf.DUMMYFUNCTION("""COMPUTED_VALUE"""),0.0)</f>
        <v>0</v>
      </c>
      <c r="MR88">
        <f>IFERROR(__xludf.DUMMYFUNCTION("""COMPUTED_VALUE"""),0.0)</f>
        <v>0</v>
      </c>
      <c r="MS88">
        <f>IFERROR(__xludf.DUMMYFUNCTION("""COMPUTED_VALUE"""),0.0)</f>
        <v>0</v>
      </c>
      <c r="MT88" t="str">
        <f>IFERROR(__xludf.DUMMYFUNCTION("""COMPUTED_VALUE"""),"x")</f>
        <v>x</v>
      </c>
      <c r="MU88">
        <f>IFERROR(__xludf.DUMMYFUNCTION("""COMPUTED_VALUE"""),0.0)</f>
        <v>0</v>
      </c>
      <c r="MV88">
        <f>IFERROR(__xludf.DUMMYFUNCTION("""COMPUTED_VALUE"""),0.0)</f>
        <v>0</v>
      </c>
      <c r="MW88">
        <f>IFERROR(__xludf.DUMMYFUNCTION("""COMPUTED_VALUE"""),0.0)</f>
        <v>0</v>
      </c>
      <c r="MX88">
        <f>IFERROR(__xludf.DUMMYFUNCTION("""COMPUTED_VALUE"""),0.0)</f>
        <v>0</v>
      </c>
      <c r="MY88">
        <f>IFERROR(__xludf.DUMMYFUNCTION("""COMPUTED_VALUE"""),0.0)</f>
        <v>0</v>
      </c>
      <c r="MZ88">
        <f>IFERROR(__xludf.DUMMYFUNCTION("""COMPUTED_VALUE"""),0.0)</f>
        <v>0</v>
      </c>
      <c r="NA88">
        <f>IFERROR(__xludf.DUMMYFUNCTION("""COMPUTED_VALUE"""),0.0)</f>
        <v>0</v>
      </c>
      <c r="NB88">
        <f>IFERROR(__xludf.DUMMYFUNCTION("""COMPUTED_VALUE"""),0.0)</f>
        <v>0</v>
      </c>
      <c r="NC88">
        <f>IFERROR(__xludf.DUMMYFUNCTION("""COMPUTED_VALUE"""),0.0)</f>
        <v>0</v>
      </c>
      <c r="ND88">
        <f>IFERROR(__xludf.DUMMYFUNCTION("""COMPUTED_VALUE"""),0.0)</f>
        <v>0</v>
      </c>
      <c r="NE88">
        <f>IFERROR(__xludf.DUMMYFUNCTION("""COMPUTED_VALUE"""),0.0)</f>
        <v>0</v>
      </c>
      <c r="NF88">
        <f>IFERROR(__xludf.DUMMYFUNCTION("""COMPUTED_VALUE"""),0.0)</f>
        <v>0</v>
      </c>
      <c r="NG88">
        <f>IFERROR(__xludf.DUMMYFUNCTION("""COMPUTED_VALUE"""),0.0)</f>
        <v>0</v>
      </c>
      <c r="NH88">
        <f>IFERROR(__xludf.DUMMYFUNCTION("""COMPUTED_VALUE"""),0.0)</f>
        <v>0</v>
      </c>
      <c r="NI88">
        <f>IFERROR(__xludf.DUMMYFUNCTION("""COMPUTED_VALUE"""),0.0)</f>
        <v>0</v>
      </c>
      <c r="NJ88">
        <f>IFERROR(__xludf.DUMMYFUNCTION("""COMPUTED_VALUE"""),0.0)</f>
        <v>0</v>
      </c>
      <c r="NK88">
        <f>IFERROR(__xludf.DUMMYFUNCTION("""COMPUTED_VALUE"""),0.0)</f>
        <v>0</v>
      </c>
      <c r="NL88">
        <f>IFERROR(__xludf.DUMMYFUNCTION("""COMPUTED_VALUE"""),0.0)</f>
        <v>0</v>
      </c>
      <c r="NM88">
        <f>IFERROR(__xludf.DUMMYFUNCTION("""COMPUTED_VALUE"""),0.0)</f>
        <v>0</v>
      </c>
      <c r="NN88">
        <f>IFERROR(__xludf.DUMMYFUNCTION("""COMPUTED_VALUE"""),0.0)</f>
        <v>0</v>
      </c>
      <c r="NO88">
        <f>IFERROR(__xludf.DUMMYFUNCTION("""COMPUTED_VALUE"""),0.0)</f>
        <v>0</v>
      </c>
      <c r="NP88">
        <f>IFERROR(__xludf.DUMMYFUNCTION("""COMPUTED_VALUE"""),0.0)</f>
        <v>0</v>
      </c>
      <c r="NQ88">
        <f>IFERROR(__xludf.DUMMYFUNCTION("""COMPUTED_VALUE"""),0.0)</f>
        <v>0</v>
      </c>
      <c r="NR88">
        <f>IFERROR(__xludf.DUMMYFUNCTION("""COMPUTED_VALUE"""),0.0)</f>
        <v>0</v>
      </c>
    </row>
    <row r="89" ht="15.75" customHeight="1">
      <c r="A89">
        <f>IFERROR(__xludf.DUMMYFUNCTION("""COMPUTED_VALUE"""),88.0)</f>
        <v>88</v>
      </c>
      <c r="B89" t="str">
        <f>IFERROR(__xludf.DUMMYFUNCTION("""COMPUTED_VALUE"""),"VladimirV")</f>
        <v>VladimirV</v>
      </c>
      <c r="C89" t="str">
        <f>IFERROR(__xludf.DUMMYFUNCTION("""COMPUTED_VALUE"""),"Vladimir")</f>
        <v>Vladimir</v>
      </c>
      <c r="D89" t="str">
        <f>IFERROR(__xludf.DUMMYFUNCTION("""COMPUTED_VALUE"""),"Vuckovic")</f>
        <v>Vuckovic</v>
      </c>
      <c r="E89">
        <f>IFERROR(__xludf.DUMMYFUNCTION("""COMPUTED_VALUE"""),80.0)</f>
        <v>80</v>
      </c>
      <c r="F89" t="str">
        <f>IFERROR(__xludf.DUMMYFUNCTION("""COMPUTED_VALUE"""),"ODOBREN")</f>
        <v>ODOBREN</v>
      </c>
      <c r="G89" t="str">
        <f>IFERROR(__xludf.DUMMYFUNCTION("""COMPUTED_VALUE"""),"Vračar")</f>
        <v>Vračar</v>
      </c>
      <c r="H89" t="str">
        <f>IFERROR(__xludf.DUMMYFUNCTION("""COMPUTED_VALUE"""),"Treća beogradska gimnazija")</f>
        <v>Treća beogradska gimnazija</v>
      </c>
      <c r="I89" t="str">
        <f>IFERROR(__xludf.DUMMYFUNCTION("""COMPUTED_VALUE"""),"III")</f>
        <v>III</v>
      </c>
      <c r="J89" t="str">
        <f>IFERROR(__xludf.DUMMYFUNCTION("""COMPUTED_VALUE"""),"B")</f>
        <v>B</v>
      </c>
      <c r="L89" t="str">
        <f>IFERROR(__xludf.DUMMYFUNCTION("""COMPUTED_VALUE"""),"x")</f>
        <v>x</v>
      </c>
      <c r="M89">
        <f>IFERROR(__xludf.DUMMYFUNCTION("""COMPUTED_VALUE"""),80.0)</f>
        <v>80</v>
      </c>
      <c r="N89">
        <f>IFERROR(__xludf.DUMMYFUNCTION("""COMPUTED_VALUE"""),0.0)</f>
        <v>0</v>
      </c>
      <c r="O89">
        <f>IFERROR(__xludf.DUMMYFUNCTION("""COMPUTED_VALUE"""),0.0)</f>
        <v>0</v>
      </c>
      <c r="P89" t="str">
        <f>IFERROR(__xludf.DUMMYFUNCTION("""COMPUTED_VALUE"""),"-")</f>
        <v>-</v>
      </c>
      <c r="Q89" t="str">
        <f>IFERROR(__xludf.DUMMYFUNCTION("""COMPUTED_VALUE"""),"-")</f>
        <v>-</v>
      </c>
      <c r="R89" t="str">
        <f>IFERROR(__xludf.DUMMYFUNCTION("""COMPUTED_VALUE"""),"-")</f>
        <v>-</v>
      </c>
      <c r="S89" t="str">
        <f>IFERROR(__xludf.DUMMYFUNCTION("""COMPUTED_VALUE"""),"x")</f>
        <v>x</v>
      </c>
      <c r="T89" t="str">
        <f>IFERROR(__xludf.DUMMYFUNCTION("""COMPUTED_VALUE"""),"x")</f>
        <v>x</v>
      </c>
      <c r="U89" t="str">
        <f>IFERROR(__xludf.DUMMYFUNCTION("""COMPUTED_VALUE"""),"OK")</f>
        <v>OK</v>
      </c>
      <c r="V89" t="str">
        <f>IFERROR(__xludf.DUMMYFUNCTION("""COMPUTED_VALUE"""),"OK")</f>
        <v>OK</v>
      </c>
      <c r="W89" t="str">
        <f>IFERROR(__xludf.DUMMYFUNCTION("""COMPUTED_VALUE"""),"OK")</f>
        <v>OK</v>
      </c>
      <c r="X89" t="str">
        <f>IFERROR(__xludf.DUMMYFUNCTION("""COMPUTED_VALUE"""),"OK")</f>
        <v>OK</v>
      </c>
      <c r="Y89" t="str">
        <f>IFERROR(__xludf.DUMMYFUNCTION("""COMPUTED_VALUE"""),"OK")</f>
        <v>OK</v>
      </c>
      <c r="Z89" t="str">
        <f>IFERROR(__xludf.DUMMYFUNCTION("""COMPUTED_VALUE"""),"OK")</f>
        <v>OK</v>
      </c>
      <c r="AA89" t="str">
        <f>IFERROR(__xludf.DUMMYFUNCTION("""COMPUTED_VALUE"""),"OK")</f>
        <v>OK</v>
      </c>
      <c r="AB89" t="str">
        <f>IFERROR(__xludf.DUMMYFUNCTION("""COMPUTED_VALUE"""),"OK")</f>
        <v>OK</v>
      </c>
      <c r="AC89" t="str">
        <f>IFERROR(__xludf.DUMMYFUNCTION("""COMPUTED_VALUE"""),"OK")</f>
        <v>OK</v>
      </c>
      <c r="AD89" t="str">
        <f>IFERROR(__xludf.DUMMYFUNCTION("""COMPUTED_VALUE"""),"OK")</f>
        <v>OK</v>
      </c>
      <c r="AE89" t="str">
        <f>IFERROR(__xludf.DUMMYFUNCTION("""COMPUTED_VALUE"""),"OK")</f>
        <v>OK</v>
      </c>
      <c r="AF89" t="str">
        <f>IFERROR(__xludf.DUMMYFUNCTION("""COMPUTED_VALUE"""),"OK")</f>
        <v>OK</v>
      </c>
      <c r="AG89" t="str">
        <f>IFERROR(__xludf.DUMMYFUNCTION("""COMPUTED_VALUE"""),"OK")</f>
        <v>OK</v>
      </c>
      <c r="AH89" t="str">
        <f>IFERROR(__xludf.DUMMYFUNCTION("""COMPUTED_VALUE"""),"OK")</f>
        <v>OK</v>
      </c>
      <c r="AI89" t="str">
        <f>IFERROR(__xludf.DUMMYFUNCTION("""COMPUTED_VALUE"""),"OK")</f>
        <v>OK</v>
      </c>
      <c r="AJ89" t="str">
        <f>IFERROR(__xludf.DUMMYFUNCTION("""COMPUTED_VALUE"""),"OK")</f>
        <v>OK</v>
      </c>
      <c r="AK89" t="str">
        <f>IFERROR(__xludf.DUMMYFUNCTION("""COMPUTED_VALUE"""),"OK")</f>
        <v>OK</v>
      </c>
      <c r="AL89" t="str">
        <f>IFERROR(__xludf.DUMMYFUNCTION("""COMPUTED_VALUE"""),"OK")</f>
        <v>OK</v>
      </c>
      <c r="AM89" t="str">
        <f>IFERROR(__xludf.DUMMYFUNCTION("""COMPUTED_VALUE"""),"OK")</f>
        <v>OK</v>
      </c>
      <c r="AN89" t="str">
        <f>IFERROR(__xludf.DUMMYFUNCTION("""COMPUTED_VALUE"""),"OK")</f>
        <v>OK</v>
      </c>
      <c r="AO89" t="str">
        <f>IFERROR(__xludf.DUMMYFUNCTION("""COMPUTED_VALUE"""),"OK")</f>
        <v>OK</v>
      </c>
      <c r="AP89" t="str">
        <f>IFERROR(__xludf.DUMMYFUNCTION("""COMPUTED_VALUE"""),"OK")</f>
        <v>OK</v>
      </c>
      <c r="AQ89" t="str">
        <f>IFERROR(__xludf.DUMMYFUNCTION("""COMPUTED_VALUE"""),"OK")</f>
        <v>OK</v>
      </c>
      <c r="AR89" t="str">
        <f>IFERROR(__xludf.DUMMYFUNCTION("""COMPUTED_VALUE"""),"OK")</f>
        <v>OK</v>
      </c>
      <c r="AS89" t="str">
        <f>IFERROR(__xludf.DUMMYFUNCTION("""COMPUTED_VALUE"""),"OK")</f>
        <v>OK</v>
      </c>
      <c r="AT89" t="str">
        <f>IFERROR(__xludf.DUMMYFUNCTION("""COMPUTED_VALUE"""),"OK")</f>
        <v>OK</v>
      </c>
      <c r="AU89" t="str">
        <f>IFERROR(__xludf.DUMMYFUNCTION("""COMPUTED_VALUE"""),"OK")</f>
        <v>OK</v>
      </c>
      <c r="AV89" t="str">
        <f>IFERROR(__xludf.DUMMYFUNCTION("""COMPUTED_VALUE"""),"OK")</f>
        <v>OK</v>
      </c>
      <c r="AW89" t="str">
        <f>IFERROR(__xludf.DUMMYFUNCTION("""COMPUTED_VALUE"""),"OK")</f>
        <v>OK</v>
      </c>
      <c r="AX89" t="str">
        <f>IFERROR(__xludf.DUMMYFUNCTION("""COMPUTED_VALUE"""),"OK")</f>
        <v>OK</v>
      </c>
      <c r="AY89" t="str">
        <f>IFERROR(__xludf.DUMMYFUNCTION("""COMPUTED_VALUE"""),"OK")</f>
        <v>OK</v>
      </c>
      <c r="AZ89" t="str">
        <f>IFERROR(__xludf.DUMMYFUNCTION("""COMPUTED_VALUE"""),"OK")</f>
        <v>OK</v>
      </c>
      <c r="BA89" t="str">
        <f>IFERROR(__xludf.DUMMYFUNCTION("""COMPUTED_VALUE"""),"OK")</f>
        <v>OK</v>
      </c>
      <c r="BB89" t="str">
        <f>IFERROR(__xludf.DUMMYFUNCTION("""COMPUTED_VALUE"""),"OK")</f>
        <v>OK</v>
      </c>
      <c r="BC89" t="str">
        <f>IFERROR(__xludf.DUMMYFUNCTION("""COMPUTED_VALUE"""),"TLE")</f>
        <v>TLE</v>
      </c>
      <c r="BD89" t="str">
        <f>IFERROR(__xludf.DUMMYFUNCTION("""COMPUTED_VALUE"""),"TLE")</f>
        <v>TLE</v>
      </c>
      <c r="BE89" t="str">
        <f>IFERROR(__xludf.DUMMYFUNCTION("""COMPUTED_VALUE"""),"TLE")</f>
        <v>TLE</v>
      </c>
      <c r="BF89" t="str">
        <f>IFERROR(__xludf.DUMMYFUNCTION("""COMPUTED_VALUE"""),"TLE")</f>
        <v>TLE</v>
      </c>
      <c r="BG89" t="str">
        <f>IFERROR(__xludf.DUMMYFUNCTION("""COMPUTED_VALUE"""),"TLE")</f>
        <v>TLE</v>
      </c>
      <c r="BH89" t="str">
        <f>IFERROR(__xludf.DUMMYFUNCTION("""COMPUTED_VALUE"""),"TLE")</f>
        <v>TLE</v>
      </c>
      <c r="BI89" t="str">
        <f>IFERROR(__xludf.DUMMYFUNCTION("""COMPUTED_VALUE"""),"TLE")</f>
        <v>TLE</v>
      </c>
      <c r="BJ89" t="str">
        <f>IFERROR(__xludf.DUMMYFUNCTION("""COMPUTED_VALUE"""),"TLE")</f>
        <v>TLE</v>
      </c>
      <c r="BK89" t="str">
        <f>IFERROR(__xludf.DUMMYFUNCTION("""COMPUTED_VALUE"""),"x")</f>
        <v>x</v>
      </c>
      <c r="BL89" t="str">
        <f>IFERROR(__xludf.DUMMYFUNCTION("""COMPUTED_VALUE"""),"OK")</f>
        <v>OK</v>
      </c>
      <c r="BM89" t="str">
        <f>IFERROR(__xludf.DUMMYFUNCTION("""COMPUTED_VALUE"""),"OK")</f>
        <v>OK</v>
      </c>
      <c r="BN89" t="str">
        <f>IFERROR(__xludf.DUMMYFUNCTION("""COMPUTED_VALUE"""),"OK")</f>
        <v>OK</v>
      </c>
      <c r="BO89" t="str">
        <f>IFERROR(__xludf.DUMMYFUNCTION("""COMPUTED_VALUE"""),"OK")</f>
        <v>OK</v>
      </c>
      <c r="BP89" t="str">
        <f>IFERROR(__xludf.DUMMYFUNCTION("""COMPUTED_VALUE"""),"WA")</f>
        <v>WA</v>
      </c>
      <c r="BQ89" t="str">
        <f>IFERROR(__xludf.DUMMYFUNCTION("""COMPUTED_VALUE"""),"OK")</f>
        <v>OK</v>
      </c>
      <c r="BR89" t="str">
        <f>IFERROR(__xludf.DUMMYFUNCTION("""COMPUTED_VALUE"""),"OK")</f>
        <v>OK</v>
      </c>
      <c r="BS89" t="str">
        <f>IFERROR(__xludf.DUMMYFUNCTION("""COMPUTED_VALUE"""),"OK")</f>
        <v>OK</v>
      </c>
      <c r="BT89" t="str">
        <f>IFERROR(__xludf.DUMMYFUNCTION("""COMPUTED_VALUE"""),"OK")</f>
        <v>OK</v>
      </c>
      <c r="BU89" t="str">
        <f>IFERROR(__xludf.DUMMYFUNCTION("""COMPUTED_VALUE"""),"WA")</f>
        <v>WA</v>
      </c>
      <c r="BV89" t="str">
        <f>IFERROR(__xludf.DUMMYFUNCTION("""COMPUTED_VALUE"""),"WA")</f>
        <v>WA</v>
      </c>
      <c r="BW89" t="str">
        <f>IFERROR(__xludf.DUMMYFUNCTION("""COMPUTED_VALUE"""),"WA")</f>
        <v>WA</v>
      </c>
      <c r="BX89" t="str">
        <f>IFERROR(__xludf.DUMMYFUNCTION("""COMPUTED_VALUE"""),"OK")</f>
        <v>OK</v>
      </c>
      <c r="BY89" t="str">
        <f>IFERROR(__xludf.DUMMYFUNCTION("""COMPUTED_VALUE"""),"WA")</f>
        <v>WA</v>
      </c>
      <c r="BZ89" t="str">
        <f>IFERROR(__xludf.DUMMYFUNCTION("""COMPUTED_VALUE"""),"TLE")</f>
        <v>TLE</v>
      </c>
      <c r="CA89" t="str">
        <f>IFERROR(__xludf.DUMMYFUNCTION("""COMPUTED_VALUE"""),"TLE")</f>
        <v>TLE</v>
      </c>
      <c r="CB89" t="str">
        <f>IFERROR(__xludf.DUMMYFUNCTION("""COMPUTED_VALUE"""),"TLE")</f>
        <v>TLE</v>
      </c>
      <c r="CC89" t="str">
        <f>IFERROR(__xludf.DUMMYFUNCTION("""COMPUTED_VALUE"""),"TLE")</f>
        <v>TLE</v>
      </c>
      <c r="CD89" t="str">
        <f>IFERROR(__xludf.DUMMYFUNCTION("""COMPUTED_VALUE"""),"TLE")</f>
        <v>TLE</v>
      </c>
      <c r="CE89" t="str">
        <f>IFERROR(__xludf.DUMMYFUNCTION("""COMPUTED_VALUE"""),"TLE")</f>
        <v>TLE</v>
      </c>
      <c r="CF89" t="str">
        <f>IFERROR(__xludf.DUMMYFUNCTION("""COMPUTED_VALUE"""),"TLE")</f>
        <v>TLE</v>
      </c>
      <c r="CG89" t="str">
        <f>IFERROR(__xludf.DUMMYFUNCTION("""COMPUTED_VALUE"""),"TLE")</f>
        <v>TLE</v>
      </c>
      <c r="CH89" t="str">
        <f>IFERROR(__xludf.DUMMYFUNCTION("""COMPUTED_VALUE"""),"TLE")</f>
        <v>TLE</v>
      </c>
      <c r="CI89" t="str">
        <f>IFERROR(__xludf.DUMMYFUNCTION("""COMPUTED_VALUE"""),"TLE")</f>
        <v>TLE</v>
      </c>
      <c r="CJ89" t="str">
        <f>IFERROR(__xludf.DUMMYFUNCTION("""COMPUTED_VALUE"""),"TLE")</f>
        <v>TLE</v>
      </c>
      <c r="CK89" t="str">
        <f>IFERROR(__xludf.DUMMYFUNCTION("""COMPUTED_VALUE"""),"TLE")</f>
        <v>TLE</v>
      </c>
      <c r="CL89" t="str">
        <f>IFERROR(__xludf.DUMMYFUNCTION("""COMPUTED_VALUE"""),"TLE")</f>
        <v>TLE</v>
      </c>
      <c r="CM89" t="str">
        <f>IFERROR(__xludf.DUMMYFUNCTION("""COMPUTED_VALUE"""),"TLE")</f>
        <v>TLE</v>
      </c>
      <c r="CN89" t="str">
        <f>IFERROR(__xludf.DUMMYFUNCTION("""COMPUTED_VALUE"""),"TLE")</f>
        <v>TLE</v>
      </c>
      <c r="CO89" t="str">
        <f>IFERROR(__xludf.DUMMYFUNCTION("""COMPUTED_VALUE"""),"TLE")</f>
        <v>TLE</v>
      </c>
      <c r="CP89" t="str">
        <f>IFERROR(__xludf.DUMMYFUNCTION("""COMPUTED_VALUE"""),"TLE")</f>
        <v>TLE</v>
      </c>
      <c r="CQ89" t="str">
        <f>IFERROR(__xludf.DUMMYFUNCTION("""COMPUTED_VALUE"""),"WA")</f>
        <v>WA</v>
      </c>
      <c r="CR89" t="str">
        <f>IFERROR(__xludf.DUMMYFUNCTION("""COMPUTED_VALUE"""),"TLE")</f>
        <v>TLE</v>
      </c>
      <c r="CS89" t="str">
        <f>IFERROR(__xludf.DUMMYFUNCTION("""COMPUTED_VALUE"""),"x")</f>
        <v>x</v>
      </c>
      <c r="CT89" t="str">
        <f>IFERROR(__xludf.DUMMYFUNCTION("""COMPUTED_VALUE"""),"WA")</f>
        <v>WA</v>
      </c>
      <c r="CU89" t="str">
        <f>IFERROR(__xludf.DUMMYFUNCTION("""COMPUTED_VALUE"""),"OK")</f>
        <v>OK</v>
      </c>
      <c r="CV89" t="str">
        <f>IFERROR(__xludf.DUMMYFUNCTION("""COMPUTED_VALUE"""),"WA")</f>
        <v>WA</v>
      </c>
      <c r="CW89" t="str">
        <f>IFERROR(__xludf.DUMMYFUNCTION("""COMPUTED_VALUE"""),"WA")</f>
        <v>WA</v>
      </c>
      <c r="CX89" t="str">
        <f>IFERROR(__xludf.DUMMYFUNCTION("""COMPUTED_VALUE"""),"WA")</f>
        <v>WA</v>
      </c>
      <c r="CY89" t="str">
        <f>IFERROR(__xludf.DUMMYFUNCTION("""COMPUTED_VALUE"""),"WA")</f>
        <v>WA</v>
      </c>
      <c r="CZ89" t="str">
        <f>IFERROR(__xludf.DUMMYFUNCTION("""COMPUTED_VALUE"""),"WA")</f>
        <v>WA</v>
      </c>
      <c r="DA89" t="str">
        <f>IFERROR(__xludf.DUMMYFUNCTION("""COMPUTED_VALUE"""),"WA")</f>
        <v>WA</v>
      </c>
      <c r="DB89" t="str">
        <f>IFERROR(__xludf.DUMMYFUNCTION("""COMPUTED_VALUE"""),"TLE")</f>
        <v>TLE</v>
      </c>
      <c r="DC89" t="str">
        <f>IFERROR(__xludf.DUMMYFUNCTION("""COMPUTED_VALUE"""),"TLE")</f>
        <v>TLE</v>
      </c>
      <c r="DD89" t="str">
        <f>IFERROR(__xludf.DUMMYFUNCTION("""COMPUTED_VALUE"""),"TLE")</f>
        <v>TLE</v>
      </c>
      <c r="DE89" t="str">
        <f>IFERROR(__xludf.DUMMYFUNCTION("""COMPUTED_VALUE"""),"TLE")</f>
        <v>TLE</v>
      </c>
      <c r="DF89" t="str">
        <f>IFERROR(__xludf.DUMMYFUNCTION("""COMPUTED_VALUE"""),"TLE")</f>
        <v>TLE</v>
      </c>
      <c r="DG89" t="str">
        <f>IFERROR(__xludf.DUMMYFUNCTION("""COMPUTED_VALUE"""),"TLE")</f>
        <v>TLE</v>
      </c>
      <c r="DH89" t="str">
        <f>IFERROR(__xludf.DUMMYFUNCTION("""COMPUTED_VALUE"""),"TLE")</f>
        <v>TLE</v>
      </c>
      <c r="DI89" t="str">
        <f>IFERROR(__xludf.DUMMYFUNCTION("""COMPUTED_VALUE"""),"TLE")</f>
        <v>TLE</v>
      </c>
      <c r="DJ89" t="str">
        <f>IFERROR(__xludf.DUMMYFUNCTION("""COMPUTED_VALUE"""),"TLE")</f>
        <v>TLE</v>
      </c>
      <c r="DK89" t="str">
        <f>IFERROR(__xludf.DUMMYFUNCTION("""COMPUTED_VALUE"""),"TLE")</f>
        <v>TLE</v>
      </c>
      <c r="DL89" t="str">
        <f>IFERROR(__xludf.DUMMYFUNCTION("""COMPUTED_VALUE"""),"TLE")</f>
        <v>TLE</v>
      </c>
      <c r="DM89" t="str">
        <f>IFERROR(__xludf.DUMMYFUNCTION("""COMPUTED_VALUE"""),"TLE")</f>
        <v>TLE</v>
      </c>
      <c r="DN89" t="str">
        <f>IFERROR(__xludf.DUMMYFUNCTION("""COMPUTED_VALUE"""),"TLE")</f>
        <v>TLE</v>
      </c>
      <c r="DO89" t="str">
        <f>IFERROR(__xludf.DUMMYFUNCTION("""COMPUTED_VALUE"""),"TLE")</f>
        <v>TLE</v>
      </c>
      <c r="DP89" t="str">
        <f>IFERROR(__xludf.DUMMYFUNCTION("""COMPUTED_VALUE"""),"TLE")</f>
        <v>TLE</v>
      </c>
      <c r="DQ89" t="str">
        <f>IFERROR(__xludf.DUMMYFUNCTION("""COMPUTED_VALUE"""),"TLE")</f>
        <v>TLE</v>
      </c>
      <c r="DR89" t="str">
        <f>IFERROR(__xludf.DUMMYFUNCTION("""COMPUTED_VALUE"""),"TLE")</f>
        <v>TLE</v>
      </c>
      <c r="DS89" t="str">
        <f>IFERROR(__xludf.DUMMYFUNCTION("""COMPUTED_VALUE"""),"TLE")</f>
        <v>TLE</v>
      </c>
      <c r="DT89" t="str">
        <f>IFERROR(__xludf.DUMMYFUNCTION("""COMPUTED_VALUE"""),"TLE")</f>
        <v>TLE</v>
      </c>
      <c r="DU89" t="str">
        <f>IFERROR(__xludf.DUMMYFUNCTION("""COMPUTED_VALUE"""),"TLE")</f>
        <v>TLE</v>
      </c>
      <c r="DV89" t="str">
        <f>IFERROR(__xludf.DUMMYFUNCTION("""COMPUTED_VALUE"""),"TLE")</f>
        <v>TLE</v>
      </c>
      <c r="DW89" t="str">
        <f>IFERROR(__xludf.DUMMYFUNCTION("""COMPUTED_VALUE"""),"TLE")</f>
        <v>TLE</v>
      </c>
      <c r="DX89" t="str">
        <f>IFERROR(__xludf.DUMMYFUNCTION("""COMPUTED_VALUE"""),"TLE")</f>
        <v>TLE</v>
      </c>
      <c r="DY89" t="str">
        <f>IFERROR(__xludf.DUMMYFUNCTION("""COMPUTED_VALUE"""),"TLE")</f>
        <v>TLE</v>
      </c>
      <c r="DZ89" t="str">
        <f>IFERROR(__xludf.DUMMYFUNCTION("""COMPUTED_VALUE"""),"x")</f>
        <v>x</v>
      </c>
      <c r="EA89" t="str">
        <f>IFERROR(__xludf.DUMMYFUNCTION("""COMPUTED_VALUE"""),"-")</f>
        <v>-</v>
      </c>
      <c r="EB89" t="str">
        <f>IFERROR(__xludf.DUMMYFUNCTION("""COMPUTED_VALUE"""),"-")</f>
        <v>-</v>
      </c>
      <c r="EC89" t="str">
        <f>IFERROR(__xludf.DUMMYFUNCTION("""COMPUTED_VALUE"""),"-")</f>
        <v>-</v>
      </c>
      <c r="ED89" t="str">
        <f>IFERROR(__xludf.DUMMYFUNCTION("""COMPUTED_VALUE"""),"-")</f>
        <v>-</v>
      </c>
      <c r="EE89" t="str">
        <f>IFERROR(__xludf.DUMMYFUNCTION("""COMPUTED_VALUE"""),"-")</f>
        <v>-</v>
      </c>
      <c r="EF89" t="str">
        <f>IFERROR(__xludf.DUMMYFUNCTION("""COMPUTED_VALUE"""),"-")</f>
        <v>-</v>
      </c>
      <c r="EG89" t="str">
        <f>IFERROR(__xludf.DUMMYFUNCTION("""COMPUTED_VALUE"""),"-")</f>
        <v>-</v>
      </c>
      <c r="EH89" t="str">
        <f>IFERROR(__xludf.DUMMYFUNCTION("""COMPUTED_VALUE"""),"-")</f>
        <v>-</v>
      </c>
      <c r="EI89" t="str">
        <f>IFERROR(__xludf.DUMMYFUNCTION("""COMPUTED_VALUE"""),"-")</f>
        <v>-</v>
      </c>
      <c r="EJ89" t="str">
        <f>IFERROR(__xludf.DUMMYFUNCTION("""COMPUTED_VALUE"""),"-")</f>
        <v>-</v>
      </c>
      <c r="EK89" t="str">
        <f>IFERROR(__xludf.DUMMYFUNCTION("""COMPUTED_VALUE"""),"-")</f>
        <v>-</v>
      </c>
      <c r="EL89" t="str">
        <f>IFERROR(__xludf.DUMMYFUNCTION("""COMPUTED_VALUE"""),"-")</f>
        <v>-</v>
      </c>
      <c r="EM89" t="str">
        <f>IFERROR(__xludf.DUMMYFUNCTION("""COMPUTED_VALUE"""),"-")</f>
        <v>-</v>
      </c>
      <c r="EN89" t="str">
        <f>IFERROR(__xludf.DUMMYFUNCTION("""COMPUTED_VALUE"""),"-")</f>
        <v>-</v>
      </c>
      <c r="EO89" t="str">
        <f>IFERROR(__xludf.DUMMYFUNCTION("""COMPUTED_VALUE"""),"-")</f>
        <v>-</v>
      </c>
      <c r="EP89" t="str">
        <f>IFERROR(__xludf.DUMMYFUNCTION("""COMPUTED_VALUE"""),"-")</f>
        <v>-</v>
      </c>
      <c r="EQ89" t="str">
        <f>IFERROR(__xludf.DUMMYFUNCTION("""COMPUTED_VALUE"""),"x")</f>
        <v>x</v>
      </c>
      <c r="ER89" t="str">
        <f>IFERROR(__xludf.DUMMYFUNCTION("""COMPUTED_VALUE"""),"-")</f>
        <v>-</v>
      </c>
      <c r="ES89" t="str">
        <f>IFERROR(__xludf.DUMMYFUNCTION("""COMPUTED_VALUE"""),"-")</f>
        <v>-</v>
      </c>
      <c r="ET89" t="str">
        <f>IFERROR(__xludf.DUMMYFUNCTION("""COMPUTED_VALUE"""),"-")</f>
        <v>-</v>
      </c>
      <c r="EU89" t="str">
        <f>IFERROR(__xludf.DUMMYFUNCTION("""COMPUTED_VALUE"""),"-")</f>
        <v>-</v>
      </c>
      <c r="EV89" t="str">
        <f>IFERROR(__xludf.DUMMYFUNCTION("""COMPUTED_VALUE"""),"-")</f>
        <v>-</v>
      </c>
      <c r="EW89" t="str">
        <f>IFERROR(__xludf.DUMMYFUNCTION("""COMPUTED_VALUE"""),"-")</f>
        <v>-</v>
      </c>
      <c r="EX89" t="str">
        <f>IFERROR(__xludf.DUMMYFUNCTION("""COMPUTED_VALUE"""),"-")</f>
        <v>-</v>
      </c>
      <c r="EY89" t="str">
        <f>IFERROR(__xludf.DUMMYFUNCTION("""COMPUTED_VALUE"""),"-")</f>
        <v>-</v>
      </c>
      <c r="EZ89" t="str">
        <f>IFERROR(__xludf.DUMMYFUNCTION("""COMPUTED_VALUE"""),"-")</f>
        <v>-</v>
      </c>
      <c r="FA89" t="str">
        <f>IFERROR(__xludf.DUMMYFUNCTION("""COMPUTED_VALUE"""),"-")</f>
        <v>-</v>
      </c>
      <c r="FB89" t="str">
        <f>IFERROR(__xludf.DUMMYFUNCTION("""COMPUTED_VALUE"""),"-")</f>
        <v>-</v>
      </c>
      <c r="FC89" t="str">
        <f>IFERROR(__xludf.DUMMYFUNCTION("""COMPUTED_VALUE"""),"-")</f>
        <v>-</v>
      </c>
      <c r="FD89" t="str">
        <f>IFERROR(__xludf.DUMMYFUNCTION("""COMPUTED_VALUE"""),"-")</f>
        <v>-</v>
      </c>
      <c r="FE89" t="str">
        <f>IFERROR(__xludf.DUMMYFUNCTION("""COMPUTED_VALUE"""),"-")</f>
        <v>-</v>
      </c>
      <c r="FF89" t="str">
        <f>IFERROR(__xludf.DUMMYFUNCTION("""COMPUTED_VALUE"""),"-")</f>
        <v>-</v>
      </c>
      <c r="FG89" t="str">
        <f>IFERROR(__xludf.DUMMYFUNCTION("""COMPUTED_VALUE"""),"-")</f>
        <v>-</v>
      </c>
      <c r="FH89" t="str">
        <f>IFERROR(__xludf.DUMMYFUNCTION("""COMPUTED_VALUE"""),"-")</f>
        <v>-</v>
      </c>
      <c r="FI89" t="str">
        <f>IFERROR(__xludf.DUMMYFUNCTION("""COMPUTED_VALUE"""),"-")</f>
        <v>-</v>
      </c>
      <c r="FJ89" t="str">
        <f>IFERROR(__xludf.DUMMYFUNCTION("""COMPUTED_VALUE"""),"-")</f>
        <v>-</v>
      </c>
      <c r="FK89" t="str">
        <f>IFERROR(__xludf.DUMMYFUNCTION("""COMPUTED_VALUE"""),"-")</f>
        <v>-</v>
      </c>
      <c r="FL89" t="str">
        <f>IFERROR(__xludf.DUMMYFUNCTION("""COMPUTED_VALUE"""),"-")</f>
        <v>-</v>
      </c>
      <c r="FM89" t="str">
        <f>IFERROR(__xludf.DUMMYFUNCTION("""COMPUTED_VALUE"""),"-")</f>
        <v>-</v>
      </c>
      <c r="FN89" t="str">
        <f>IFERROR(__xludf.DUMMYFUNCTION("""COMPUTED_VALUE"""),"-")</f>
        <v>-</v>
      </c>
      <c r="FO89" t="str">
        <f>IFERROR(__xludf.DUMMYFUNCTION("""COMPUTED_VALUE"""),"-")</f>
        <v>-</v>
      </c>
      <c r="FP89" t="str">
        <f>IFERROR(__xludf.DUMMYFUNCTION("""COMPUTED_VALUE"""),"-")</f>
        <v>-</v>
      </c>
      <c r="FQ89" t="str">
        <f>IFERROR(__xludf.DUMMYFUNCTION("""COMPUTED_VALUE"""),"-")</f>
        <v>-</v>
      </c>
      <c r="FR89" t="str">
        <f>IFERROR(__xludf.DUMMYFUNCTION("""COMPUTED_VALUE"""),"-")</f>
        <v>-</v>
      </c>
      <c r="FS89" t="str">
        <f>IFERROR(__xludf.DUMMYFUNCTION("""COMPUTED_VALUE"""),"-")</f>
        <v>-</v>
      </c>
      <c r="FT89" t="str">
        <f>IFERROR(__xludf.DUMMYFUNCTION("""COMPUTED_VALUE"""),"x")</f>
        <v>x</v>
      </c>
      <c r="FU89" t="str">
        <f>IFERROR(__xludf.DUMMYFUNCTION("""COMPUTED_VALUE"""),"-")</f>
        <v>-</v>
      </c>
      <c r="FV89" t="str">
        <f>IFERROR(__xludf.DUMMYFUNCTION("""COMPUTED_VALUE"""),"-")</f>
        <v>-</v>
      </c>
      <c r="FW89" t="str">
        <f>IFERROR(__xludf.DUMMYFUNCTION("""COMPUTED_VALUE"""),"-")</f>
        <v>-</v>
      </c>
      <c r="FX89" t="str">
        <f>IFERROR(__xludf.DUMMYFUNCTION("""COMPUTED_VALUE"""),"-")</f>
        <v>-</v>
      </c>
      <c r="FY89" t="str">
        <f>IFERROR(__xludf.DUMMYFUNCTION("""COMPUTED_VALUE"""),"-")</f>
        <v>-</v>
      </c>
      <c r="FZ89" t="str">
        <f>IFERROR(__xludf.DUMMYFUNCTION("""COMPUTED_VALUE"""),"-")</f>
        <v>-</v>
      </c>
      <c r="GA89" t="str">
        <f>IFERROR(__xludf.DUMMYFUNCTION("""COMPUTED_VALUE"""),"-")</f>
        <v>-</v>
      </c>
      <c r="GB89" t="str">
        <f>IFERROR(__xludf.DUMMYFUNCTION("""COMPUTED_VALUE"""),"-")</f>
        <v>-</v>
      </c>
      <c r="GC89" t="str">
        <f>IFERROR(__xludf.DUMMYFUNCTION("""COMPUTED_VALUE"""),"-")</f>
        <v>-</v>
      </c>
      <c r="GD89" t="str">
        <f>IFERROR(__xludf.DUMMYFUNCTION("""COMPUTED_VALUE"""),"-")</f>
        <v>-</v>
      </c>
      <c r="GE89" t="str">
        <f>IFERROR(__xludf.DUMMYFUNCTION("""COMPUTED_VALUE"""),"-")</f>
        <v>-</v>
      </c>
      <c r="GF89" t="str">
        <f>IFERROR(__xludf.DUMMYFUNCTION("""COMPUTED_VALUE"""),"-")</f>
        <v>-</v>
      </c>
      <c r="GG89" t="str">
        <f>IFERROR(__xludf.DUMMYFUNCTION("""COMPUTED_VALUE"""),"-")</f>
        <v>-</v>
      </c>
      <c r="GH89" t="str">
        <f>IFERROR(__xludf.DUMMYFUNCTION("""COMPUTED_VALUE"""),"-")</f>
        <v>-</v>
      </c>
      <c r="GI89" t="str">
        <f>IFERROR(__xludf.DUMMYFUNCTION("""COMPUTED_VALUE"""),"-")</f>
        <v>-</v>
      </c>
      <c r="GJ89" t="str">
        <f>IFERROR(__xludf.DUMMYFUNCTION("""COMPUTED_VALUE"""),"-")</f>
        <v>-</v>
      </c>
      <c r="GK89" t="str">
        <f>IFERROR(__xludf.DUMMYFUNCTION("""COMPUTED_VALUE"""),"-")</f>
        <v>-</v>
      </c>
      <c r="GL89" t="str">
        <f>IFERROR(__xludf.DUMMYFUNCTION("""COMPUTED_VALUE"""),"-")</f>
        <v>-</v>
      </c>
      <c r="GM89" t="str">
        <f>IFERROR(__xludf.DUMMYFUNCTION("""COMPUTED_VALUE"""),"-")</f>
        <v>-</v>
      </c>
      <c r="GN89" t="str">
        <f>IFERROR(__xludf.DUMMYFUNCTION("""COMPUTED_VALUE"""),"-")</f>
        <v>-</v>
      </c>
      <c r="GO89" t="str">
        <f>IFERROR(__xludf.DUMMYFUNCTION("""COMPUTED_VALUE"""),"-")</f>
        <v>-</v>
      </c>
      <c r="GP89" t="str">
        <f>IFERROR(__xludf.DUMMYFUNCTION("""COMPUTED_VALUE"""),"-")</f>
        <v>-</v>
      </c>
      <c r="GQ89" t="str">
        <f>IFERROR(__xludf.DUMMYFUNCTION("""COMPUTED_VALUE"""),"-")</f>
        <v>-</v>
      </c>
      <c r="GR89" t="str">
        <f>IFERROR(__xludf.DUMMYFUNCTION("""COMPUTED_VALUE"""),"-")</f>
        <v>-</v>
      </c>
      <c r="GS89" t="str">
        <f>IFERROR(__xludf.DUMMYFUNCTION("""COMPUTED_VALUE"""),"x")</f>
        <v>x</v>
      </c>
      <c r="GT89" t="str">
        <f>IFERROR(__xludf.DUMMYFUNCTION("""COMPUTED_VALUE"""),"x")</f>
        <v>x</v>
      </c>
      <c r="GU89">
        <f>IFERROR(__xludf.DUMMYFUNCTION("""COMPUTED_VALUE"""),1.0)</f>
        <v>1</v>
      </c>
      <c r="GV89">
        <f>IFERROR(__xludf.DUMMYFUNCTION("""COMPUTED_VALUE"""),1.0)</f>
        <v>1</v>
      </c>
      <c r="GW89">
        <f>IFERROR(__xludf.DUMMYFUNCTION("""COMPUTED_VALUE"""),1.0)</f>
        <v>1</v>
      </c>
      <c r="GX89">
        <f>IFERROR(__xludf.DUMMYFUNCTION("""COMPUTED_VALUE"""),1.0)</f>
        <v>1</v>
      </c>
      <c r="GY89">
        <f>IFERROR(__xludf.DUMMYFUNCTION("""COMPUTED_VALUE"""),1.0)</f>
        <v>1</v>
      </c>
      <c r="GZ89">
        <f>IFERROR(__xludf.DUMMYFUNCTION("""COMPUTED_VALUE"""),1.0)</f>
        <v>1</v>
      </c>
      <c r="HA89">
        <f>IFERROR(__xludf.DUMMYFUNCTION("""COMPUTED_VALUE"""),1.0)</f>
        <v>1</v>
      </c>
      <c r="HB89">
        <f>IFERROR(__xludf.DUMMYFUNCTION("""COMPUTED_VALUE"""),1.0)</f>
        <v>1</v>
      </c>
      <c r="HC89">
        <f>IFERROR(__xludf.DUMMYFUNCTION("""COMPUTED_VALUE"""),1.0)</f>
        <v>1</v>
      </c>
      <c r="HD89">
        <f>IFERROR(__xludf.DUMMYFUNCTION("""COMPUTED_VALUE"""),1.0)</f>
        <v>1</v>
      </c>
      <c r="HE89">
        <f>IFERROR(__xludf.DUMMYFUNCTION("""COMPUTED_VALUE"""),1.0)</f>
        <v>1</v>
      </c>
      <c r="HF89">
        <f>IFERROR(__xludf.DUMMYFUNCTION("""COMPUTED_VALUE"""),1.0)</f>
        <v>1</v>
      </c>
      <c r="HG89">
        <f>IFERROR(__xludf.DUMMYFUNCTION("""COMPUTED_VALUE"""),1.0)</f>
        <v>1</v>
      </c>
      <c r="HH89">
        <f>IFERROR(__xludf.DUMMYFUNCTION("""COMPUTED_VALUE"""),1.0)</f>
        <v>1</v>
      </c>
      <c r="HI89">
        <f>IFERROR(__xludf.DUMMYFUNCTION("""COMPUTED_VALUE"""),1.0)</f>
        <v>1</v>
      </c>
      <c r="HJ89">
        <f>IFERROR(__xludf.DUMMYFUNCTION("""COMPUTED_VALUE"""),1.0)</f>
        <v>1</v>
      </c>
      <c r="HK89">
        <f>IFERROR(__xludf.DUMMYFUNCTION("""COMPUTED_VALUE"""),1.0)</f>
        <v>1</v>
      </c>
      <c r="HL89">
        <f>IFERROR(__xludf.DUMMYFUNCTION("""COMPUTED_VALUE"""),1.0)</f>
        <v>1</v>
      </c>
      <c r="HM89">
        <f>IFERROR(__xludf.DUMMYFUNCTION("""COMPUTED_VALUE"""),1.0)</f>
        <v>1</v>
      </c>
      <c r="HN89">
        <f>IFERROR(__xludf.DUMMYFUNCTION("""COMPUTED_VALUE"""),1.0)</f>
        <v>1</v>
      </c>
      <c r="HO89">
        <f>IFERROR(__xludf.DUMMYFUNCTION("""COMPUTED_VALUE"""),1.0)</f>
        <v>1</v>
      </c>
      <c r="HP89">
        <f>IFERROR(__xludf.DUMMYFUNCTION("""COMPUTED_VALUE"""),1.0)</f>
        <v>1</v>
      </c>
      <c r="HQ89">
        <f>IFERROR(__xludf.DUMMYFUNCTION("""COMPUTED_VALUE"""),1.0)</f>
        <v>1</v>
      </c>
      <c r="HR89">
        <f>IFERROR(__xludf.DUMMYFUNCTION("""COMPUTED_VALUE"""),1.0)</f>
        <v>1</v>
      </c>
      <c r="HS89">
        <f>IFERROR(__xludf.DUMMYFUNCTION("""COMPUTED_VALUE"""),1.0)</f>
        <v>1</v>
      </c>
      <c r="HT89">
        <f>IFERROR(__xludf.DUMMYFUNCTION("""COMPUTED_VALUE"""),1.0)</f>
        <v>1</v>
      </c>
      <c r="HU89">
        <f>IFERROR(__xludf.DUMMYFUNCTION("""COMPUTED_VALUE"""),1.0)</f>
        <v>1</v>
      </c>
      <c r="HV89">
        <f>IFERROR(__xludf.DUMMYFUNCTION("""COMPUTED_VALUE"""),1.0)</f>
        <v>1</v>
      </c>
      <c r="HW89">
        <f>IFERROR(__xludf.DUMMYFUNCTION("""COMPUTED_VALUE"""),1.0)</f>
        <v>1</v>
      </c>
      <c r="HX89">
        <f>IFERROR(__xludf.DUMMYFUNCTION("""COMPUTED_VALUE"""),1.0)</f>
        <v>1</v>
      </c>
      <c r="HY89">
        <f>IFERROR(__xludf.DUMMYFUNCTION("""COMPUTED_VALUE"""),1.0)</f>
        <v>1</v>
      </c>
      <c r="HZ89">
        <f>IFERROR(__xludf.DUMMYFUNCTION("""COMPUTED_VALUE"""),1.0)</f>
        <v>1</v>
      </c>
      <c r="IA89">
        <f>IFERROR(__xludf.DUMMYFUNCTION("""COMPUTED_VALUE"""),1.0)</f>
        <v>1</v>
      </c>
      <c r="IB89">
        <f>IFERROR(__xludf.DUMMYFUNCTION("""COMPUTED_VALUE"""),1.0)</f>
        <v>1</v>
      </c>
      <c r="IC89">
        <f>IFERROR(__xludf.DUMMYFUNCTION("""COMPUTED_VALUE"""),0.0)</f>
        <v>0</v>
      </c>
      <c r="ID89">
        <f>IFERROR(__xludf.DUMMYFUNCTION("""COMPUTED_VALUE"""),0.0)</f>
        <v>0</v>
      </c>
      <c r="IE89">
        <f>IFERROR(__xludf.DUMMYFUNCTION("""COMPUTED_VALUE"""),0.0)</f>
        <v>0</v>
      </c>
      <c r="IF89">
        <f>IFERROR(__xludf.DUMMYFUNCTION("""COMPUTED_VALUE"""),0.0)</f>
        <v>0</v>
      </c>
      <c r="IG89">
        <f>IFERROR(__xludf.DUMMYFUNCTION("""COMPUTED_VALUE"""),0.0)</f>
        <v>0</v>
      </c>
      <c r="IH89">
        <f>IFERROR(__xludf.DUMMYFUNCTION("""COMPUTED_VALUE"""),0.0)</f>
        <v>0</v>
      </c>
      <c r="II89">
        <f>IFERROR(__xludf.DUMMYFUNCTION("""COMPUTED_VALUE"""),0.0)</f>
        <v>0</v>
      </c>
      <c r="IJ89">
        <f>IFERROR(__xludf.DUMMYFUNCTION("""COMPUTED_VALUE"""),0.0)</f>
        <v>0</v>
      </c>
      <c r="IK89" t="str">
        <f>IFERROR(__xludf.DUMMYFUNCTION("""COMPUTED_VALUE"""),"x")</f>
        <v>x</v>
      </c>
      <c r="IL89">
        <f>IFERROR(__xludf.DUMMYFUNCTION("""COMPUTED_VALUE"""),1.0)</f>
        <v>1</v>
      </c>
      <c r="IM89">
        <f>IFERROR(__xludf.DUMMYFUNCTION("""COMPUTED_VALUE"""),1.0)</f>
        <v>1</v>
      </c>
      <c r="IN89">
        <f>IFERROR(__xludf.DUMMYFUNCTION("""COMPUTED_VALUE"""),1.0)</f>
        <v>1</v>
      </c>
      <c r="IO89">
        <f>IFERROR(__xludf.DUMMYFUNCTION("""COMPUTED_VALUE"""),1.0)</f>
        <v>1</v>
      </c>
      <c r="IP89">
        <f>IFERROR(__xludf.DUMMYFUNCTION("""COMPUTED_VALUE"""),0.0)</f>
        <v>0</v>
      </c>
      <c r="IQ89">
        <f>IFERROR(__xludf.DUMMYFUNCTION("""COMPUTED_VALUE"""),1.0)</f>
        <v>1</v>
      </c>
      <c r="IR89">
        <f>IFERROR(__xludf.DUMMYFUNCTION("""COMPUTED_VALUE"""),1.0)</f>
        <v>1</v>
      </c>
      <c r="IS89">
        <f>IFERROR(__xludf.DUMMYFUNCTION("""COMPUTED_VALUE"""),1.0)</f>
        <v>1</v>
      </c>
      <c r="IT89">
        <f>IFERROR(__xludf.DUMMYFUNCTION("""COMPUTED_VALUE"""),1.0)</f>
        <v>1</v>
      </c>
      <c r="IU89">
        <f>IFERROR(__xludf.DUMMYFUNCTION("""COMPUTED_VALUE"""),0.0)</f>
        <v>0</v>
      </c>
      <c r="IV89">
        <f>IFERROR(__xludf.DUMMYFUNCTION("""COMPUTED_VALUE"""),0.0)</f>
        <v>0</v>
      </c>
      <c r="IW89">
        <f>IFERROR(__xludf.DUMMYFUNCTION("""COMPUTED_VALUE"""),0.0)</f>
        <v>0</v>
      </c>
      <c r="IX89">
        <f>IFERROR(__xludf.DUMMYFUNCTION("""COMPUTED_VALUE"""),1.0)</f>
        <v>1</v>
      </c>
      <c r="IY89">
        <f>IFERROR(__xludf.DUMMYFUNCTION("""COMPUTED_VALUE"""),0.0)</f>
        <v>0</v>
      </c>
      <c r="IZ89">
        <f>IFERROR(__xludf.DUMMYFUNCTION("""COMPUTED_VALUE"""),0.0)</f>
        <v>0</v>
      </c>
      <c r="JA89">
        <f>IFERROR(__xludf.DUMMYFUNCTION("""COMPUTED_VALUE"""),0.0)</f>
        <v>0</v>
      </c>
      <c r="JB89">
        <f>IFERROR(__xludf.DUMMYFUNCTION("""COMPUTED_VALUE"""),0.0)</f>
        <v>0</v>
      </c>
      <c r="JC89">
        <f>IFERROR(__xludf.DUMMYFUNCTION("""COMPUTED_VALUE"""),0.0)</f>
        <v>0</v>
      </c>
      <c r="JD89">
        <f>IFERROR(__xludf.DUMMYFUNCTION("""COMPUTED_VALUE"""),0.0)</f>
        <v>0</v>
      </c>
      <c r="JE89">
        <f>IFERROR(__xludf.DUMMYFUNCTION("""COMPUTED_VALUE"""),0.0)</f>
        <v>0</v>
      </c>
      <c r="JF89">
        <f>IFERROR(__xludf.DUMMYFUNCTION("""COMPUTED_VALUE"""),0.0)</f>
        <v>0</v>
      </c>
      <c r="JG89">
        <f>IFERROR(__xludf.DUMMYFUNCTION("""COMPUTED_VALUE"""),0.0)</f>
        <v>0</v>
      </c>
      <c r="JH89">
        <f>IFERROR(__xludf.DUMMYFUNCTION("""COMPUTED_VALUE"""),0.0)</f>
        <v>0</v>
      </c>
      <c r="JI89">
        <f>IFERROR(__xludf.DUMMYFUNCTION("""COMPUTED_VALUE"""),0.0)</f>
        <v>0</v>
      </c>
      <c r="JJ89">
        <f>IFERROR(__xludf.DUMMYFUNCTION("""COMPUTED_VALUE"""),0.0)</f>
        <v>0</v>
      </c>
      <c r="JK89">
        <f>IFERROR(__xludf.DUMMYFUNCTION("""COMPUTED_VALUE"""),0.0)</f>
        <v>0</v>
      </c>
      <c r="JL89">
        <f>IFERROR(__xludf.DUMMYFUNCTION("""COMPUTED_VALUE"""),0.0)</f>
        <v>0</v>
      </c>
      <c r="JM89">
        <f>IFERROR(__xludf.DUMMYFUNCTION("""COMPUTED_VALUE"""),0.0)</f>
        <v>0</v>
      </c>
      <c r="JN89">
        <f>IFERROR(__xludf.DUMMYFUNCTION("""COMPUTED_VALUE"""),0.0)</f>
        <v>0</v>
      </c>
      <c r="JO89">
        <f>IFERROR(__xludf.DUMMYFUNCTION("""COMPUTED_VALUE"""),0.0)</f>
        <v>0</v>
      </c>
      <c r="JP89">
        <f>IFERROR(__xludf.DUMMYFUNCTION("""COMPUTED_VALUE"""),0.0)</f>
        <v>0</v>
      </c>
      <c r="JQ89">
        <f>IFERROR(__xludf.DUMMYFUNCTION("""COMPUTED_VALUE"""),0.0)</f>
        <v>0</v>
      </c>
      <c r="JR89">
        <f>IFERROR(__xludf.DUMMYFUNCTION("""COMPUTED_VALUE"""),0.0)</f>
        <v>0</v>
      </c>
      <c r="JS89" t="str">
        <f>IFERROR(__xludf.DUMMYFUNCTION("""COMPUTED_VALUE"""),"x")</f>
        <v>x</v>
      </c>
      <c r="JT89">
        <f>IFERROR(__xludf.DUMMYFUNCTION("""COMPUTED_VALUE"""),0.0)</f>
        <v>0</v>
      </c>
      <c r="JU89">
        <f>IFERROR(__xludf.DUMMYFUNCTION("""COMPUTED_VALUE"""),1.0)</f>
        <v>1</v>
      </c>
      <c r="JV89">
        <f>IFERROR(__xludf.DUMMYFUNCTION("""COMPUTED_VALUE"""),0.0)</f>
        <v>0</v>
      </c>
      <c r="JW89">
        <f>IFERROR(__xludf.DUMMYFUNCTION("""COMPUTED_VALUE"""),0.0)</f>
        <v>0</v>
      </c>
      <c r="JX89">
        <f>IFERROR(__xludf.DUMMYFUNCTION("""COMPUTED_VALUE"""),0.0)</f>
        <v>0</v>
      </c>
      <c r="JY89">
        <f>IFERROR(__xludf.DUMMYFUNCTION("""COMPUTED_VALUE"""),0.0)</f>
        <v>0</v>
      </c>
      <c r="JZ89">
        <f>IFERROR(__xludf.DUMMYFUNCTION("""COMPUTED_VALUE"""),0.0)</f>
        <v>0</v>
      </c>
      <c r="KA89">
        <f>IFERROR(__xludf.DUMMYFUNCTION("""COMPUTED_VALUE"""),0.0)</f>
        <v>0</v>
      </c>
      <c r="KB89">
        <f>IFERROR(__xludf.DUMMYFUNCTION("""COMPUTED_VALUE"""),0.0)</f>
        <v>0</v>
      </c>
      <c r="KC89">
        <f>IFERROR(__xludf.DUMMYFUNCTION("""COMPUTED_VALUE"""),0.0)</f>
        <v>0</v>
      </c>
      <c r="KD89">
        <f>IFERROR(__xludf.DUMMYFUNCTION("""COMPUTED_VALUE"""),0.0)</f>
        <v>0</v>
      </c>
      <c r="KE89">
        <f>IFERROR(__xludf.DUMMYFUNCTION("""COMPUTED_VALUE"""),0.0)</f>
        <v>0</v>
      </c>
      <c r="KF89">
        <f>IFERROR(__xludf.DUMMYFUNCTION("""COMPUTED_VALUE"""),0.0)</f>
        <v>0</v>
      </c>
      <c r="KG89">
        <f>IFERROR(__xludf.DUMMYFUNCTION("""COMPUTED_VALUE"""),0.0)</f>
        <v>0</v>
      </c>
      <c r="KH89">
        <f>IFERROR(__xludf.DUMMYFUNCTION("""COMPUTED_VALUE"""),0.0)</f>
        <v>0</v>
      </c>
      <c r="KI89">
        <f>IFERROR(__xludf.DUMMYFUNCTION("""COMPUTED_VALUE"""),0.0)</f>
        <v>0</v>
      </c>
      <c r="KJ89">
        <f>IFERROR(__xludf.DUMMYFUNCTION("""COMPUTED_VALUE"""),0.0)</f>
        <v>0</v>
      </c>
      <c r="KK89">
        <f>IFERROR(__xludf.DUMMYFUNCTION("""COMPUTED_VALUE"""),0.0)</f>
        <v>0</v>
      </c>
      <c r="KL89">
        <f>IFERROR(__xludf.DUMMYFUNCTION("""COMPUTED_VALUE"""),0.0)</f>
        <v>0</v>
      </c>
      <c r="KM89">
        <f>IFERROR(__xludf.DUMMYFUNCTION("""COMPUTED_VALUE"""),0.0)</f>
        <v>0</v>
      </c>
      <c r="KN89">
        <f>IFERROR(__xludf.DUMMYFUNCTION("""COMPUTED_VALUE"""),0.0)</f>
        <v>0</v>
      </c>
      <c r="KO89">
        <f>IFERROR(__xludf.DUMMYFUNCTION("""COMPUTED_VALUE"""),0.0)</f>
        <v>0</v>
      </c>
      <c r="KP89">
        <f>IFERROR(__xludf.DUMMYFUNCTION("""COMPUTED_VALUE"""),0.0)</f>
        <v>0</v>
      </c>
      <c r="KQ89">
        <f>IFERROR(__xludf.DUMMYFUNCTION("""COMPUTED_VALUE"""),0.0)</f>
        <v>0</v>
      </c>
      <c r="KR89">
        <f>IFERROR(__xludf.DUMMYFUNCTION("""COMPUTED_VALUE"""),0.0)</f>
        <v>0</v>
      </c>
      <c r="KS89">
        <f>IFERROR(__xludf.DUMMYFUNCTION("""COMPUTED_VALUE"""),0.0)</f>
        <v>0</v>
      </c>
      <c r="KT89">
        <f>IFERROR(__xludf.DUMMYFUNCTION("""COMPUTED_VALUE"""),0.0)</f>
        <v>0</v>
      </c>
      <c r="KU89">
        <f>IFERROR(__xludf.DUMMYFUNCTION("""COMPUTED_VALUE"""),0.0)</f>
        <v>0</v>
      </c>
      <c r="KV89">
        <f>IFERROR(__xludf.DUMMYFUNCTION("""COMPUTED_VALUE"""),0.0)</f>
        <v>0</v>
      </c>
      <c r="KW89">
        <f>IFERROR(__xludf.DUMMYFUNCTION("""COMPUTED_VALUE"""),0.0)</f>
        <v>0</v>
      </c>
      <c r="KX89">
        <f>IFERROR(__xludf.DUMMYFUNCTION("""COMPUTED_VALUE"""),0.0)</f>
        <v>0</v>
      </c>
      <c r="KY89">
        <f>IFERROR(__xludf.DUMMYFUNCTION("""COMPUTED_VALUE"""),0.0)</f>
        <v>0</v>
      </c>
      <c r="KZ89" t="str">
        <f>IFERROR(__xludf.DUMMYFUNCTION("""COMPUTED_VALUE"""),"x")</f>
        <v>x</v>
      </c>
      <c r="LA89">
        <f>IFERROR(__xludf.DUMMYFUNCTION("""COMPUTED_VALUE"""),0.0)</f>
        <v>0</v>
      </c>
      <c r="LB89">
        <f>IFERROR(__xludf.DUMMYFUNCTION("""COMPUTED_VALUE"""),0.0)</f>
        <v>0</v>
      </c>
      <c r="LC89">
        <f>IFERROR(__xludf.DUMMYFUNCTION("""COMPUTED_VALUE"""),0.0)</f>
        <v>0</v>
      </c>
      <c r="LD89">
        <f>IFERROR(__xludf.DUMMYFUNCTION("""COMPUTED_VALUE"""),0.0)</f>
        <v>0</v>
      </c>
      <c r="LE89">
        <f>IFERROR(__xludf.DUMMYFUNCTION("""COMPUTED_VALUE"""),0.0)</f>
        <v>0</v>
      </c>
      <c r="LF89">
        <f>IFERROR(__xludf.DUMMYFUNCTION("""COMPUTED_VALUE"""),0.0)</f>
        <v>0</v>
      </c>
      <c r="LG89">
        <f>IFERROR(__xludf.DUMMYFUNCTION("""COMPUTED_VALUE"""),0.0)</f>
        <v>0</v>
      </c>
      <c r="LH89">
        <f>IFERROR(__xludf.DUMMYFUNCTION("""COMPUTED_VALUE"""),0.0)</f>
        <v>0</v>
      </c>
      <c r="LI89">
        <f>IFERROR(__xludf.DUMMYFUNCTION("""COMPUTED_VALUE"""),0.0)</f>
        <v>0</v>
      </c>
      <c r="LJ89">
        <f>IFERROR(__xludf.DUMMYFUNCTION("""COMPUTED_VALUE"""),0.0)</f>
        <v>0</v>
      </c>
      <c r="LK89">
        <f>IFERROR(__xludf.DUMMYFUNCTION("""COMPUTED_VALUE"""),0.0)</f>
        <v>0</v>
      </c>
      <c r="LL89">
        <f>IFERROR(__xludf.DUMMYFUNCTION("""COMPUTED_VALUE"""),0.0)</f>
        <v>0</v>
      </c>
      <c r="LM89">
        <f>IFERROR(__xludf.DUMMYFUNCTION("""COMPUTED_VALUE"""),0.0)</f>
        <v>0</v>
      </c>
      <c r="LN89">
        <f>IFERROR(__xludf.DUMMYFUNCTION("""COMPUTED_VALUE"""),0.0)</f>
        <v>0</v>
      </c>
      <c r="LO89">
        <f>IFERROR(__xludf.DUMMYFUNCTION("""COMPUTED_VALUE"""),0.0)</f>
        <v>0</v>
      </c>
      <c r="LP89">
        <f>IFERROR(__xludf.DUMMYFUNCTION("""COMPUTED_VALUE"""),0.0)</f>
        <v>0</v>
      </c>
      <c r="LQ89" t="str">
        <f>IFERROR(__xludf.DUMMYFUNCTION("""COMPUTED_VALUE"""),"x")</f>
        <v>x</v>
      </c>
      <c r="LR89">
        <f>IFERROR(__xludf.DUMMYFUNCTION("""COMPUTED_VALUE"""),0.0)</f>
        <v>0</v>
      </c>
      <c r="LS89">
        <f>IFERROR(__xludf.DUMMYFUNCTION("""COMPUTED_VALUE"""),0.0)</f>
        <v>0</v>
      </c>
      <c r="LT89">
        <f>IFERROR(__xludf.DUMMYFUNCTION("""COMPUTED_VALUE"""),0.0)</f>
        <v>0</v>
      </c>
      <c r="LU89">
        <f>IFERROR(__xludf.DUMMYFUNCTION("""COMPUTED_VALUE"""),0.0)</f>
        <v>0</v>
      </c>
      <c r="LV89">
        <f>IFERROR(__xludf.DUMMYFUNCTION("""COMPUTED_VALUE"""),0.0)</f>
        <v>0</v>
      </c>
      <c r="LW89">
        <f>IFERROR(__xludf.DUMMYFUNCTION("""COMPUTED_VALUE"""),0.0)</f>
        <v>0</v>
      </c>
      <c r="LX89">
        <f>IFERROR(__xludf.DUMMYFUNCTION("""COMPUTED_VALUE"""),0.0)</f>
        <v>0</v>
      </c>
      <c r="LY89">
        <f>IFERROR(__xludf.DUMMYFUNCTION("""COMPUTED_VALUE"""),0.0)</f>
        <v>0</v>
      </c>
      <c r="LZ89">
        <f>IFERROR(__xludf.DUMMYFUNCTION("""COMPUTED_VALUE"""),0.0)</f>
        <v>0</v>
      </c>
      <c r="MA89">
        <f>IFERROR(__xludf.DUMMYFUNCTION("""COMPUTED_VALUE"""),0.0)</f>
        <v>0</v>
      </c>
      <c r="MB89">
        <f>IFERROR(__xludf.DUMMYFUNCTION("""COMPUTED_VALUE"""),0.0)</f>
        <v>0</v>
      </c>
      <c r="MC89">
        <f>IFERROR(__xludf.DUMMYFUNCTION("""COMPUTED_VALUE"""),0.0)</f>
        <v>0</v>
      </c>
      <c r="MD89">
        <f>IFERROR(__xludf.DUMMYFUNCTION("""COMPUTED_VALUE"""),0.0)</f>
        <v>0</v>
      </c>
      <c r="ME89">
        <f>IFERROR(__xludf.DUMMYFUNCTION("""COMPUTED_VALUE"""),0.0)</f>
        <v>0</v>
      </c>
      <c r="MF89">
        <f>IFERROR(__xludf.DUMMYFUNCTION("""COMPUTED_VALUE"""),0.0)</f>
        <v>0</v>
      </c>
      <c r="MG89">
        <f>IFERROR(__xludf.DUMMYFUNCTION("""COMPUTED_VALUE"""),0.0)</f>
        <v>0</v>
      </c>
      <c r="MH89">
        <f>IFERROR(__xludf.DUMMYFUNCTION("""COMPUTED_VALUE"""),0.0)</f>
        <v>0</v>
      </c>
      <c r="MI89">
        <f>IFERROR(__xludf.DUMMYFUNCTION("""COMPUTED_VALUE"""),0.0)</f>
        <v>0</v>
      </c>
      <c r="MJ89">
        <f>IFERROR(__xludf.DUMMYFUNCTION("""COMPUTED_VALUE"""),0.0)</f>
        <v>0</v>
      </c>
      <c r="MK89">
        <f>IFERROR(__xludf.DUMMYFUNCTION("""COMPUTED_VALUE"""),0.0)</f>
        <v>0</v>
      </c>
      <c r="ML89">
        <f>IFERROR(__xludf.DUMMYFUNCTION("""COMPUTED_VALUE"""),0.0)</f>
        <v>0</v>
      </c>
      <c r="MM89">
        <f>IFERROR(__xludf.DUMMYFUNCTION("""COMPUTED_VALUE"""),0.0)</f>
        <v>0</v>
      </c>
      <c r="MN89">
        <f>IFERROR(__xludf.DUMMYFUNCTION("""COMPUTED_VALUE"""),0.0)</f>
        <v>0</v>
      </c>
      <c r="MO89">
        <f>IFERROR(__xludf.DUMMYFUNCTION("""COMPUTED_VALUE"""),0.0)</f>
        <v>0</v>
      </c>
      <c r="MP89">
        <f>IFERROR(__xludf.DUMMYFUNCTION("""COMPUTED_VALUE"""),0.0)</f>
        <v>0</v>
      </c>
      <c r="MQ89">
        <f>IFERROR(__xludf.DUMMYFUNCTION("""COMPUTED_VALUE"""),0.0)</f>
        <v>0</v>
      </c>
      <c r="MR89">
        <f>IFERROR(__xludf.DUMMYFUNCTION("""COMPUTED_VALUE"""),0.0)</f>
        <v>0</v>
      </c>
      <c r="MS89">
        <f>IFERROR(__xludf.DUMMYFUNCTION("""COMPUTED_VALUE"""),0.0)</f>
        <v>0</v>
      </c>
      <c r="MT89" t="str">
        <f>IFERROR(__xludf.DUMMYFUNCTION("""COMPUTED_VALUE"""),"x")</f>
        <v>x</v>
      </c>
      <c r="MU89">
        <f>IFERROR(__xludf.DUMMYFUNCTION("""COMPUTED_VALUE"""),0.0)</f>
        <v>0</v>
      </c>
      <c r="MV89">
        <f>IFERROR(__xludf.DUMMYFUNCTION("""COMPUTED_VALUE"""),0.0)</f>
        <v>0</v>
      </c>
      <c r="MW89">
        <f>IFERROR(__xludf.DUMMYFUNCTION("""COMPUTED_VALUE"""),0.0)</f>
        <v>0</v>
      </c>
      <c r="MX89">
        <f>IFERROR(__xludf.DUMMYFUNCTION("""COMPUTED_VALUE"""),0.0)</f>
        <v>0</v>
      </c>
      <c r="MY89">
        <f>IFERROR(__xludf.DUMMYFUNCTION("""COMPUTED_VALUE"""),0.0)</f>
        <v>0</v>
      </c>
      <c r="MZ89">
        <f>IFERROR(__xludf.DUMMYFUNCTION("""COMPUTED_VALUE"""),0.0)</f>
        <v>0</v>
      </c>
      <c r="NA89">
        <f>IFERROR(__xludf.DUMMYFUNCTION("""COMPUTED_VALUE"""),0.0)</f>
        <v>0</v>
      </c>
      <c r="NB89">
        <f>IFERROR(__xludf.DUMMYFUNCTION("""COMPUTED_VALUE"""),0.0)</f>
        <v>0</v>
      </c>
      <c r="NC89">
        <f>IFERROR(__xludf.DUMMYFUNCTION("""COMPUTED_VALUE"""),0.0)</f>
        <v>0</v>
      </c>
      <c r="ND89">
        <f>IFERROR(__xludf.DUMMYFUNCTION("""COMPUTED_VALUE"""),0.0)</f>
        <v>0</v>
      </c>
      <c r="NE89">
        <f>IFERROR(__xludf.DUMMYFUNCTION("""COMPUTED_VALUE"""),0.0)</f>
        <v>0</v>
      </c>
      <c r="NF89">
        <f>IFERROR(__xludf.DUMMYFUNCTION("""COMPUTED_VALUE"""),0.0)</f>
        <v>0</v>
      </c>
      <c r="NG89">
        <f>IFERROR(__xludf.DUMMYFUNCTION("""COMPUTED_VALUE"""),0.0)</f>
        <v>0</v>
      </c>
      <c r="NH89">
        <f>IFERROR(__xludf.DUMMYFUNCTION("""COMPUTED_VALUE"""),0.0)</f>
        <v>0</v>
      </c>
      <c r="NI89">
        <f>IFERROR(__xludf.DUMMYFUNCTION("""COMPUTED_VALUE"""),0.0)</f>
        <v>0</v>
      </c>
      <c r="NJ89">
        <f>IFERROR(__xludf.DUMMYFUNCTION("""COMPUTED_VALUE"""),0.0)</f>
        <v>0</v>
      </c>
      <c r="NK89">
        <f>IFERROR(__xludf.DUMMYFUNCTION("""COMPUTED_VALUE"""),0.0)</f>
        <v>0</v>
      </c>
      <c r="NL89">
        <f>IFERROR(__xludf.DUMMYFUNCTION("""COMPUTED_VALUE"""),0.0)</f>
        <v>0</v>
      </c>
      <c r="NM89">
        <f>IFERROR(__xludf.DUMMYFUNCTION("""COMPUTED_VALUE"""),0.0)</f>
        <v>0</v>
      </c>
      <c r="NN89">
        <f>IFERROR(__xludf.DUMMYFUNCTION("""COMPUTED_VALUE"""),0.0)</f>
        <v>0</v>
      </c>
      <c r="NO89">
        <f>IFERROR(__xludf.DUMMYFUNCTION("""COMPUTED_VALUE"""),0.0)</f>
        <v>0</v>
      </c>
      <c r="NP89">
        <f>IFERROR(__xludf.DUMMYFUNCTION("""COMPUTED_VALUE"""),0.0)</f>
        <v>0</v>
      </c>
      <c r="NQ89">
        <f>IFERROR(__xludf.DUMMYFUNCTION("""COMPUTED_VALUE"""),0.0)</f>
        <v>0</v>
      </c>
      <c r="NR89">
        <f>IFERROR(__xludf.DUMMYFUNCTION("""COMPUTED_VALUE"""),0.0)</f>
        <v>0</v>
      </c>
    </row>
    <row r="90" ht="15.75" customHeight="1">
      <c r="A90">
        <f>IFERROR(__xludf.DUMMYFUNCTION("""COMPUTED_VALUE"""),89.0)</f>
        <v>89</v>
      </c>
      <c r="B90" t="str">
        <f>IFERROR(__xludf.DUMMYFUNCTION("""COMPUTED_VALUE"""),"Marko2001")</f>
        <v>Marko2001</v>
      </c>
      <c r="C90" t="str">
        <f>IFERROR(__xludf.DUMMYFUNCTION("""COMPUTED_VALUE"""),"Marko")</f>
        <v>Marko</v>
      </c>
      <c r="D90" t="str">
        <f>IFERROR(__xludf.DUMMYFUNCTION("""COMPUTED_VALUE"""),"Radosavljević")</f>
        <v>Radosavljević</v>
      </c>
      <c r="E90">
        <f>IFERROR(__xludf.DUMMYFUNCTION("""COMPUTED_VALUE"""),73.0)</f>
        <v>73</v>
      </c>
      <c r="F90" t="str">
        <f>IFERROR(__xludf.DUMMYFUNCTION("""COMPUTED_VALUE"""),"ODOBREN")</f>
        <v>ODOBREN</v>
      </c>
      <c r="G90" t="str">
        <f>IFERROR(__xludf.DUMMYFUNCTION("""COMPUTED_VALUE"""),"Valjevo")</f>
        <v>Valjevo</v>
      </c>
      <c r="H90" t="str">
        <f>IFERROR(__xludf.DUMMYFUNCTION("""COMPUTED_VALUE"""),"Valjevska gimnazija")</f>
        <v>Valjevska gimnazija</v>
      </c>
      <c r="I90" t="str">
        <f>IFERROR(__xludf.DUMMYFUNCTION("""COMPUTED_VALUE"""),"IV")</f>
        <v>IV</v>
      </c>
      <c r="J90" t="str">
        <f>IFERROR(__xludf.DUMMYFUNCTION("""COMPUTED_VALUE"""),"A")</f>
        <v>A</v>
      </c>
      <c r="K90" t="str">
        <f>IFERROR(__xludf.DUMMYFUNCTION("""COMPUTED_VALUE"""),"Radiša Kovačević")</f>
        <v>Radiša Kovačević</v>
      </c>
      <c r="L90" t="str">
        <f>IFERROR(__xludf.DUMMYFUNCTION("""COMPUTED_VALUE"""),"x")</f>
        <v>x</v>
      </c>
      <c r="M90" t="str">
        <f>IFERROR(__xludf.DUMMYFUNCTION("""COMPUTED_VALUE"""),"-")</f>
        <v>-</v>
      </c>
      <c r="N90" t="str">
        <f>IFERROR(__xludf.DUMMYFUNCTION("""COMPUTED_VALUE"""),"-")</f>
        <v>-</v>
      </c>
      <c r="O90" t="str">
        <f>IFERROR(__xludf.DUMMYFUNCTION("""COMPUTED_VALUE"""),"-")</f>
        <v>-</v>
      </c>
      <c r="P90">
        <f>IFERROR(__xludf.DUMMYFUNCTION("""COMPUTED_VALUE"""),55.0)</f>
        <v>55</v>
      </c>
      <c r="Q90" t="str">
        <f>IFERROR(__xludf.DUMMYFUNCTION("""COMPUTED_VALUE"""),"-")</f>
        <v>-</v>
      </c>
      <c r="R90">
        <f>IFERROR(__xludf.DUMMYFUNCTION("""COMPUTED_VALUE"""),18.0)</f>
        <v>18</v>
      </c>
      <c r="S90" t="str">
        <f>IFERROR(__xludf.DUMMYFUNCTION("""COMPUTED_VALUE"""),"x")</f>
        <v>x</v>
      </c>
      <c r="T90" t="str">
        <f>IFERROR(__xludf.DUMMYFUNCTION("""COMPUTED_VALUE"""),"x")</f>
        <v>x</v>
      </c>
      <c r="U90" t="str">
        <f>IFERROR(__xludf.DUMMYFUNCTION("""COMPUTED_VALUE"""),"-")</f>
        <v>-</v>
      </c>
      <c r="V90" t="str">
        <f>IFERROR(__xludf.DUMMYFUNCTION("""COMPUTED_VALUE"""),"-")</f>
        <v>-</v>
      </c>
      <c r="W90" t="str">
        <f>IFERROR(__xludf.DUMMYFUNCTION("""COMPUTED_VALUE"""),"-")</f>
        <v>-</v>
      </c>
      <c r="X90" t="str">
        <f>IFERROR(__xludf.DUMMYFUNCTION("""COMPUTED_VALUE"""),"-")</f>
        <v>-</v>
      </c>
      <c r="Y90" t="str">
        <f>IFERROR(__xludf.DUMMYFUNCTION("""COMPUTED_VALUE"""),"-")</f>
        <v>-</v>
      </c>
      <c r="Z90" t="str">
        <f>IFERROR(__xludf.DUMMYFUNCTION("""COMPUTED_VALUE"""),"-")</f>
        <v>-</v>
      </c>
      <c r="AA90" t="str">
        <f>IFERROR(__xludf.DUMMYFUNCTION("""COMPUTED_VALUE"""),"-")</f>
        <v>-</v>
      </c>
      <c r="AB90" t="str">
        <f>IFERROR(__xludf.DUMMYFUNCTION("""COMPUTED_VALUE"""),"-")</f>
        <v>-</v>
      </c>
      <c r="AC90" t="str">
        <f>IFERROR(__xludf.DUMMYFUNCTION("""COMPUTED_VALUE"""),"-")</f>
        <v>-</v>
      </c>
      <c r="AD90" t="str">
        <f>IFERROR(__xludf.DUMMYFUNCTION("""COMPUTED_VALUE"""),"-")</f>
        <v>-</v>
      </c>
      <c r="AE90" t="str">
        <f>IFERROR(__xludf.DUMMYFUNCTION("""COMPUTED_VALUE"""),"-")</f>
        <v>-</v>
      </c>
      <c r="AF90" t="str">
        <f>IFERROR(__xludf.DUMMYFUNCTION("""COMPUTED_VALUE"""),"-")</f>
        <v>-</v>
      </c>
      <c r="AG90" t="str">
        <f>IFERROR(__xludf.DUMMYFUNCTION("""COMPUTED_VALUE"""),"-")</f>
        <v>-</v>
      </c>
      <c r="AH90" t="str">
        <f>IFERROR(__xludf.DUMMYFUNCTION("""COMPUTED_VALUE"""),"-")</f>
        <v>-</v>
      </c>
      <c r="AI90" t="str">
        <f>IFERROR(__xludf.DUMMYFUNCTION("""COMPUTED_VALUE"""),"-")</f>
        <v>-</v>
      </c>
      <c r="AJ90" t="str">
        <f>IFERROR(__xludf.DUMMYFUNCTION("""COMPUTED_VALUE"""),"-")</f>
        <v>-</v>
      </c>
      <c r="AK90" t="str">
        <f>IFERROR(__xludf.DUMMYFUNCTION("""COMPUTED_VALUE"""),"-")</f>
        <v>-</v>
      </c>
      <c r="AL90" t="str">
        <f>IFERROR(__xludf.DUMMYFUNCTION("""COMPUTED_VALUE"""),"-")</f>
        <v>-</v>
      </c>
      <c r="AM90" t="str">
        <f>IFERROR(__xludf.DUMMYFUNCTION("""COMPUTED_VALUE"""),"-")</f>
        <v>-</v>
      </c>
      <c r="AN90" t="str">
        <f>IFERROR(__xludf.DUMMYFUNCTION("""COMPUTED_VALUE"""),"-")</f>
        <v>-</v>
      </c>
      <c r="AO90" t="str">
        <f>IFERROR(__xludf.DUMMYFUNCTION("""COMPUTED_VALUE"""),"-")</f>
        <v>-</v>
      </c>
      <c r="AP90" t="str">
        <f>IFERROR(__xludf.DUMMYFUNCTION("""COMPUTED_VALUE"""),"-")</f>
        <v>-</v>
      </c>
      <c r="AQ90" t="str">
        <f>IFERROR(__xludf.DUMMYFUNCTION("""COMPUTED_VALUE"""),"-")</f>
        <v>-</v>
      </c>
      <c r="AR90" t="str">
        <f>IFERROR(__xludf.DUMMYFUNCTION("""COMPUTED_VALUE"""),"-")</f>
        <v>-</v>
      </c>
      <c r="AS90" t="str">
        <f>IFERROR(__xludf.DUMMYFUNCTION("""COMPUTED_VALUE"""),"-")</f>
        <v>-</v>
      </c>
      <c r="AT90" t="str">
        <f>IFERROR(__xludf.DUMMYFUNCTION("""COMPUTED_VALUE"""),"-")</f>
        <v>-</v>
      </c>
      <c r="AU90" t="str">
        <f>IFERROR(__xludf.DUMMYFUNCTION("""COMPUTED_VALUE"""),"-")</f>
        <v>-</v>
      </c>
      <c r="AV90" t="str">
        <f>IFERROR(__xludf.DUMMYFUNCTION("""COMPUTED_VALUE"""),"-")</f>
        <v>-</v>
      </c>
      <c r="AW90" t="str">
        <f>IFERROR(__xludf.DUMMYFUNCTION("""COMPUTED_VALUE"""),"-")</f>
        <v>-</v>
      </c>
      <c r="AX90" t="str">
        <f>IFERROR(__xludf.DUMMYFUNCTION("""COMPUTED_VALUE"""),"-")</f>
        <v>-</v>
      </c>
      <c r="AY90" t="str">
        <f>IFERROR(__xludf.DUMMYFUNCTION("""COMPUTED_VALUE"""),"-")</f>
        <v>-</v>
      </c>
      <c r="AZ90" t="str">
        <f>IFERROR(__xludf.DUMMYFUNCTION("""COMPUTED_VALUE"""),"-")</f>
        <v>-</v>
      </c>
      <c r="BA90" t="str">
        <f>IFERROR(__xludf.DUMMYFUNCTION("""COMPUTED_VALUE"""),"-")</f>
        <v>-</v>
      </c>
      <c r="BB90" t="str">
        <f>IFERROR(__xludf.DUMMYFUNCTION("""COMPUTED_VALUE"""),"-")</f>
        <v>-</v>
      </c>
      <c r="BC90" t="str">
        <f>IFERROR(__xludf.DUMMYFUNCTION("""COMPUTED_VALUE"""),"-")</f>
        <v>-</v>
      </c>
      <c r="BD90" t="str">
        <f>IFERROR(__xludf.DUMMYFUNCTION("""COMPUTED_VALUE"""),"-")</f>
        <v>-</v>
      </c>
      <c r="BE90" t="str">
        <f>IFERROR(__xludf.DUMMYFUNCTION("""COMPUTED_VALUE"""),"-")</f>
        <v>-</v>
      </c>
      <c r="BF90" t="str">
        <f>IFERROR(__xludf.DUMMYFUNCTION("""COMPUTED_VALUE"""),"-")</f>
        <v>-</v>
      </c>
      <c r="BG90" t="str">
        <f>IFERROR(__xludf.DUMMYFUNCTION("""COMPUTED_VALUE"""),"-")</f>
        <v>-</v>
      </c>
      <c r="BH90" t="str">
        <f>IFERROR(__xludf.DUMMYFUNCTION("""COMPUTED_VALUE"""),"-")</f>
        <v>-</v>
      </c>
      <c r="BI90" t="str">
        <f>IFERROR(__xludf.DUMMYFUNCTION("""COMPUTED_VALUE"""),"-")</f>
        <v>-</v>
      </c>
      <c r="BJ90" t="str">
        <f>IFERROR(__xludf.DUMMYFUNCTION("""COMPUTED_VALUE"""),"-")</f>
        <v>-</v>
      </c>
      <c r="BK90" t="str">
        <f>IFERROR(__xludf.DUMMYFUNCTION("""COMPUTED_VALUE"""),"x")</f>
        <v>x</v>
      </c>
      <c r="BL90" t="str">
        <f>IFERROR(__xludf.DUMMYFUNCTION("""COMPUTED_VALUE"""),"-")</f>
        <v>-</v>
      </c>
      <c r="BM90" t="str">
        <f>IFERROR(__xludf.DUMMYFUNCTION("""COMPUTED_VALUE"""),"-")</f>
        <v>-</v>
      </c>
      <c r="BN90" t="str">
        <f>IFERROR(__xludf.DUMMYFUNCTION("""COMPUTED_VALUE"""),"-")</f>
        <v>-</v>
      </c>
      <c r="BO90" t="str">
        <f>IFERROR(__xludf.DUMMYFUNCTION("""COMPUTED_VALUE"""),"-")</f>
        <v>-</v>
      </c>
      <c r="BP90" t="str">
        <f>IFERROR(__xludf.DUMMYFUNCTION("""COMPUTED_VALUE"""),"-")</f>
        <v>-</v>
      </c>
      <c r="BQ90" t="str">
        <f>IFERROR(__xludf.DUMMYFUNCTION("""COMPUTED_VALUE"""),"-")</f>
        <v>-</v>
      </c>
      <c r="BR90" t="str">
        <f>IFERROR(__xludf.DUMMYFUNCTION("""COMPUTED_VALUE"""),"-")</f>
        <v>-</v>
      </c>
      <c r="BS90" t="str">
        <f>IFERROR(__xludf.DUMMYFUNCTION("""COMPUTED_VALUE"""),"-")</f>
        <v>-</v>
      </c>
      <c r="BT90" t="str">
        <f>IFERROR(__xludf.DUMMYFUNCTION("""COMPUTED_VALUE"""),"-")</f>
        <v>-</v>
      </c>
      <c r="BU90" t="str">
        <f>IFERROR(__xludf.DUMMYFUNCTION("""COMPUTED_VALUE"""),"-")</f>
        <v>-</v>
      </c>
      <c r="BV90" t="str">
        <f>IFERROR(__xludf.DUMMYFUNCTION("""COMPUTED_VALUE"""),"-")</f>
        <v>-</v>
      </c>
      <c r="BW90" t="str">
        <f>IFERROR(__xludf.DUMMYFUNCTION("""COMPUTED_VALUE"""),"-")</f>
        <v>-</v>
      </c>
      <c r="BX90" t="str">
        <f>IFERROR(__xludf.DUMMYFUNCTION("""COMPUTED_VALUE"""),"-")</f>
        <v>-</v>
      </c>
      <c r="BY90" t="str">
        <f>IFERROR(__xludf.DUMMYFUNCTION("""COMPUTED_VALUE"""),"-")</f>
        <v>-</v>
      </c>
      <c r="BZ90" t="str">
        <f>IFERROR(__xludf.DUMMYFUNCTION("""COMPUTED_VALUE"""),"-")</f>
        <v>-</v>
      </c>
      <c r="CA90" t="str">
        <f>IFERROR(__xludf.DUMMYFUNCTION("""COMPUTED_VALUE"""),"-")</f>
        <v>-</v>
      </c>
      <c r="CB90" t="str">
        <f>IFERROR(__xludf.DUMMYFUNCTION("""COMPUTED_VALUE"""),"-")</f>
        <v>-</v>
      </c>
      <c r="CC90" t="str">
        <f>IFERROR(__xludf.DUMMYFUNCTION("""COMPUTED_VALUE"""),"-")</f>
        <v>-</v>
      </c>
      <c r="CD90" t="str">
        <f>IFERROR(__xludf.DUMMYFUNCTION("""COMPUTED_VALUE"""),"-")</f>
        <v>-</v>
      </c>
      <c r="CE90" t="str">
        <f>IFERROR(__xludf.DUMMYFUNCTION("""COMPUTED_VALUE"""),"-")</f>
        <v>-</v>
      </c>
      <c r="CF90" t="str">
        <f>IFERROR(__xludf.DUMMYFUNCTION("""COMPUTED_VALUE"""),"-")</f>
        <v>-</v>
      </c>
      <c r="CG90" t="str">
        <f>IFERROR(__xludf.DUMMYFUNCTION("""COMPUTED_VALUE"""),"-")</f>
        <v>-</v>
      </c>
      <c r="CH90" t="str">
        <f>IFERROR(__xludf.DUMMYFUNCTION("""COMPUTED_VALUE"""),"-")</f>
        <v>-</v>
      </c>
      <c r="CI90" t="str">
        <f>IFERROR(__xludf.DUMMYFUNCTION("""COMPUTED_VALUE"""),"-")</f>
        <v>-</v>
      </c>
      <c r="CJ90" t="str">
        <f>IFERROR(__xludf.DUMMYFUNCTION("""COMPUTED_VALUE"""),"-")</f>
        <v>-</v>
      </c>
      <c r="CK90" t="str">
        <f>IFERROR(__xludf.DUMMYFUNCTION("""COMPUTED_VALUE"""),"-")</f>
        <v>-</v>
      </c>
      <c r="CL90" t="str">
        <f>IFERROR(__xludf.DUMMYFUNCTION("""COMPUTED_VALUE"""),"-")</f>
        <v>-</v>
      </c>
      <c r="CM90" t="str">
        <f>IFERROR(__xludf.DUMMYFUNCTION("""COMPUTED_VALUE"""),"-")</f>
        <v>-</v>
      </c>
      <c r="CN90" t="str">
        <f>IFERROR(__xludf.DUMMYFUNCTION("""COMPUTED_VALUE"""),"-")</f>
        <v>-</v>
      </c>
      <c r="CO90" t="str">
        <f>IFERROR(__xludf.DUMMYFUNCTION("""COMPUTED_VALUE"""),"-")</f>
        <v>-</v>
      </c>
      <c r="CP90" t="str">
        <f>IFERROR(__xludf.DUMMYFUNCTION("""COMPUTED_VALUE"""),"-")</f>
        <v>-</v>
      </c>
      <c r="CQ90" t="str">
        <f>IFERROR(__xludf.DUMMYFUNCTION("""COMPUTED_VALUE"""),"-")</f>
        <v>-</v>
      </c>
      <c r="CR90" t="str">
        <f>IFERROR(__xludf.DUMMYFUNCTION("""COMPUTED_VALUE"""),"-")</f>
        <v>-</v>
      </c>
      <c r="CS90" t="str">
        <f>IFERROR(__xludf.DUMMYFUNCTION("""COMPUTED_VALUE"""),"x")</f>
        <v>x</v>
      </c>
      <c r="CT90" t="str">
        <f>IFERROR(__xludf.DUMMYFUNCTION("""COMPUTED_VALUE"""),"-")</f>
        <v>-</v>
      </c>
      <c r="CU90" t="str">
        <f>IFERROR(__xludf.DUMMYFUNCTION("""COMPUTED_VALUE"""),"-")</f>
        <v>-</v>
      </c>
      <c r="CV90" t="str">
        <f>IFERROR(__xludf.DUMMYFUNCTION("""COMPUTED_VALUE"""),"-")</f>
        <v>-</v>
      </c>
      <c r="CW90" t="str">
        <f>IFERROR(__xludf.DUMMYFUNCTION("""COMPUTED_VALUE"""),"-")</f>
        <v>-</v>
      </c>
      <c r="CX90" t="str">
        <f>IFERROR(__xludf.DUMMYFUNCTION("""COMPUTED_VALUE"""),"-")</f>
        <v>-</v>
      </c>
      <c r="CY90" t="str">
        <f>IFERROR(__xludf.DUMMYFUNCTION("""COMPUTED_VALUE"""),"-")</f>
        <v>-</v>
      </c>
      <c r="CZ90" t="str">
        <f>IFERROR(__xludf.DUMMYFUNCTION("""COMPUTED_VALUE"""),"-")</f>
        <v>-</v>
      </c>
      <c r="DA90" t="str">
        <f>IFERROR(__xludf.DUMMYFUNCTION("""COMPUTED_VALUE"""),"-")</f>
        <v>-</v>
      </c>
      <c r="DB90" t="str">
        <f>IFERROR(__xludf.DUMMYFUNCTION("""COMPUTED_VALUE"""),"-")</f>
        <v>-</v>
      </c>
      <c r="DC90" t="str">
        <f>IFERROR(__xludf.DUMMYFUNCTION("""COMPUTED_VALUE"""),"-")</f>
        <v>-</v>
      </c>
      <c r="DD90" t="str">
        <f>IFERROR(__xludf.DUMMYFUNCTION("""COMPUTED_VALUE"""),"-")</f>
        <v>-</v>
      </c>
      <c r="DE90" t="str">
        <f>IFERROR(__xludf.DUMMYFUNCTION("""COMPUTED_VALUE"""),"-")</f>
        <v>-</v>
      </c>
      <c r="DF90" t="str">
        <f>IFERROR(__xludf.DUMMYFUNCTION("""COMPUTED_VALUE"""),"-")</f>
        <v>-</v>
      </c>
      <c r="DG90" t="str">
        <f>IFERROR(__xludf.DUMMYFUNCTION("""COMPUTED_VALUE"""),"-")</f>
        <v>-</v>
      </c>
      <c r="DH90" t="str">
        <f>IFERROR(__xludf.DUMMYFUNCTION("""COMPUTED_VALUE"""),"-")</f>
        <v>-</v>
      </c>
      <c r="DI90" t="str">
        <f>IFERROR(__xludf.DUMMYFUNCTION("""COMPUTED_VALUE"""),"-")</f>
        <v>-</v>
      </c>
      <c r="DJ90" t="str">
        <f>IFERROR(__xludf.DUMMYFUNCTION("""COMPUTED_VALUE"""),"-")</f>
        <v>-</v>
      </c>
      <c r="DK90" t="str">
        <f>IFERROR(__xludf.DUMMYFUNCTION("""COMPUTED_VALUE"""),"-")</f>
        <v>-</v>
      </c>
      <c r="DL90" t="str">
        <f>IFERROR(__xludf.DUMMYFUNCTION("""COMPUTED_VALUE"""),"-")</f>
        <v>-</v>
      </c>
      <c r="DM90" t="str">
        <f>IFERROR(__xludf.DUMMYFUNCTION("""COMPUTED_VALUE"""),"-")</f>
        <v>-</v>
      </c>
      <c r="DN90" t="str">
        <f>IFERROR(__xludf.DUMMYFUNCTION("""COMPUTED_VALUE"""),"-")</f>
        <v>-</v>
      </c>
      <c r="DO90" t="str">
        <f>IFERROR(__xludf.DUMMYFUNCTION("""COMPUTED_VALUE"""),"-")</f>
        <v>-</v>
      </c>
      <c r="DP90" t="str">
        <f>IFERROR(__xludf.DUMMYFUNCTION("""COMPUTED_VALUE"""),"-")</f>
        <v>-</v>
      </c>
      <c r="DQ90" t="str">
        <f>IFERROR(__xludf.DUMMYFUNCTION("""COMPUTED_VALUE"""),"-")</f>
        <v>-</v>
      </c>
      <c r="DR90" t="str">
        <f>IFERROR(__xludf.DUMMYFUNCTION("""COMPUTED_VALUE"""),"-")</f>
        <v>-</v>
      </c>
      <c r="DS90" t="str">
        <f>IFERROR(__xludf.DUMMYFUNCTION("""COMPUTED_VALUE"""),"-")</f>
        <v>-</v>
      </c>
      <c r="DT90" t="str">
        <f>IFERROR(__xludf.DUMMYFUNCTION("""COMPUTED_VALUE"""),"-")</f>
        <v>-</v>
      </c>
      <c r="DU90" t="str">
        <f>IFERROR(__xludf.DUMMYFUNCTION("""COMPUTED_VALUE"""),"-")</f>
        <v>-</v>
      </c>
      <c r="DV90" t="str">
        <f>IFERROR(__xludf.DUMMYFUNCTION("""COMPUTED_VALUE"""),"-")</f>
        <v>-</v>
      </c>
      <c r="DW90" t="str">
        <f>IFERROR(__xludf.DUMMYFUNCTION("""COMPUTED_VALUE"""),"-")</f>
        <v>-</v>
      </c>
      <c r="DX90" t="str">
        <f>IFERROR(__xludf.DUMMYFUNCTION("""COMPUTED_VALUE"""),"-")</f>
        <v>-</v>
      </c>
      <c r="DY90" t="str">
        <f>IFERROR(__xludf.DUMMYFUNCTION("""COMPUTED_VALUE"""),"-")</f>
        <v>-</v>
      </c>
      <c r="DZ90" t="str">
        <f>IFERROR(__xludf.DUMMYFUNCTION("""COMPUTED_VALUE"""),"x")</f>
        <v>x</v>
      </c>
      <c r="EA90" t="str">
        <f>IFERROR(__xludf.DUMMYFUNCTION("""COMPUTED_VALUE"""),"OK")</f>
        <v>OK</v>
      </c>
      <c r="EB90" t="str">
        <f>IFERROR(__xludf.DUMMYFUNCTION("""COMPUTED_VALUE"""),"OK")</f>
        <v>OK</v>
      </c>
      <c r="EC90" t="str">
        <f>IFERROR(__xludf.DUMMYFUNCTION("""COMPUTED_VALUE"""),"OK")</f>
        <v>OK</v>
      </c>
      <c r="ED90" t="str">
        <f>IFERROR(__xludf.DUMMYFUNCTION("""COMPUTED_VALUE"""),"OK")</f>
        <v>OK</v>
      </c>
      <c r="EE90" t="str">
        <f>IFERROR(__xludf.DUMMYFUNCTION("""COMPUTED_VALUE"""),"OK")</f>
        <v>OK</v>
      </c>
      <c r="EF90" t="str">
        <f>IFERROR(__xludf.DUMMYFUNCTION("""COMPUTED_VALUE"""),"OK")</f>
        <v>OK</v>
      </c>
      <c r="EG90" t="str">
        <f>IFERROR(__xludf.DUMMYFUNCTION("""COMPUTED_VALUE"""),"OK")</f>
        <v>OK</v>
      </c>
      <c r="EH90" t="str">
        <f>IFERROR(__xludf.DUMMYFUNCTION("""COMPUTED_VALUE"""),"WA")</f>
        <v>WA</v>
      </c>
      <c r="EI90" t="str">
        <f>IFERROR(__xludf.DUMMYFUNCTION("""COMPUTED_VALUE"""),"OK")</f>
        <v>OK</v>
      </c>
      <c r="EJ90" t="str">
        <f>IFERROR(__xludf.DUMMYFUNCTION("""COMPUTED_VALUE"""),"OK")</f>
        <v>OK</v>
      </c>
      <c r="EK90" t="str">
        <f>IFERROR(__xludf.DUMMYFUNCTION("""COMPUTED_VALUE"""),"OK")</f>
        <v>OK</v>
      </c>
      <c r="EL90" t="str">
        <f>IFERROR(__xludf.DUMMYFUNCTION("""COMPUTED_VALUE"""),"OK")</f>
        <v>OK</v>
      </c>
      <c r="EM90" t="str">
        <f>IFERROR(__xludf.DUMMYFUNCTION("""COMPUTED_VALUE"""),"WA")</f>
        <v>WA</v>
      </c>
      <c r="EN90" t="str">
        <f>IFERROR(__xludf.DUMMYFUNCTION("""COMPUTED_VALUE"""),"WA")</f>
        <v>WA</v>
      </c>
      <c r="EO90" t="str">
        <f>IFERROR(__xludf.DUMMYFUNCTION("""COMPUTED_VALUE"""),"WA")</f>
        <v>WA</v>
      </c>
      <c r="EP90" t="str">
        <f>IFERROR(__xludf.DUMMYFUNCTION("""COMPUTED_VALUE"""),"OK")</f>
        <v>OK</v>
      </c>
      <c r="EQ90" t="str">
        <f>IFERROR(__xludf.DUMMYFUNCTION("""COMPUTED_VALUE"""),"x")</f>
        <v>x</v>
      </c>
      <c r="ER90" t="str">
        <f>IFERROR(__xludf.DUMMYFUNCTION("""COMPUTED_VALUE"""),"-")</f>
        <v>-</v>
      </c>
      <c r="ES90" t="str">
        <f>IFERROR(__xludf.DUMMYFUNCTION("""COMPUTED_VALUE"""),"-")</f>
        <v>-</v>
      </c>
      <c r="ET90" t="str">
        <f>IFERROR(__xludf.DUMMYFUNCTION("""COMPUTED_VALUE"""),"-")</f>
        <v>-</v>
      </c>
      <c r="EU90" t="str">
        <f>IFERROR(__xludf.DUMMYFUNCTION("""COMPUTED_VALUE"""),"-")</f>
        <v>-</v>
      </c>
      <c r="EV90" t="str">
        <f>IFERROR(__xludf.DUMMYFUNCTION("""COMPUTED_VALUE"""),"-")</f>
        <v>-</v>
      </c>
      <c r="EW90" t="str">
        <f>IFERROR(__xludf.DUMMYFUNCTION("""COMPUTED_VALUE"""),"-")</f>
        <v>-</v>
      </c>
      <c r="EX90" t="str">
        <f>IFERROR(__xludf.DUMMYFUNCTION("""COMPUTED_VALUE"""),"-")</f>
        <v>-</v>
      </c>
      <c r="EY90" t="str">
        <f>IFERROR(__xludf.DUMMYFUNCTION("""COMPUTED_VALUE"""),"-")</f>
        <v>-</v>
      </c>
      <c r="EZ90" t="str">
        <f>IFERROR(__xludf.DUMMYFUNCTION("""COMPUTED_VALUE"""),"-")</f>
        <v>-</v>
      </c>
      <c r="FA90" t="str">
        <f>IFERROR(__xludf.DUMMYFUNCTION("""COMPUTED_VALUE"""),"-")</f>
        <v>-</v>
      </c>
      <c r="FB90" t="str">
        <f>IFERROR(__xludf.DUMMYFUNCTION("""COMPUTED_VALUE"""),"-")</f>
        <v>-</v>
      </c>
      <c r="FC90" t="str">
        <f>IFERROR(__xludf.DUMMYFUNCTION("""COMPUTED_VALUE"""),"-")</f>
        <v>-</v>
      </c>
      <c r="FD90" t="str">
        <f>IFERROR(__xludf.DUMMYFUNCTION("""COMPUTED_VALUE"""),"-")</f>
        <v>-</v>
      </c>
      <c r="FE90" t="str">
        <f>IFERROR(__xludf.DUMMYFUNCTION("""COMPUTED_VALUE"""),"-")</f>
        <v>-</v>
      </c>
      <c r="FF90" t="str">
        <f>IFERROR(__xludf.DUMMYFUNCTION("""COMPUTED_VALUE"""),"-")</f>
        <v>-</v>
      </c>
      <c r="FG90" t="str">
        <f>IFERROR(__xludf.DUMMYFUNCTION("""COMPUTED_VALUE"""),"-")</f>
        <v>-</v>
      </c>
      <c r="FH90" t="str">
        <f>IFERROR(__xludf.DUMMYFUNCTION("""COMPUTED_VALUE"""),"-")</f>
        <v>-</v>
      </c>
      <c r="FI90" t="str">
        <f>IFERROR(__xludf.DUMMYFUNCTION("""COMPUTED_VALUE"""),"-")</f>
        <v>-</v>
      </c>
      <c r="FJ90" t="str">
        <f>IFERROR(__xludf.DUMMYFUNCTION("""COMPUTED_VALUE"""),"-")</f>
        <v>-</v>
      </c>
      <c r="FK90" t="str">
        <f>IFERROR(__xludf.DUMMYFUNCTION("""COMPUTED_VALUE"""),"-")</f>
        <v>-</v>
      </c>
      <c r="FL90" t="str">
        <f>IFERROR(__xludf.DUMMYFUNCTION("""COMPUTED_VALUE"""),"-")</f>
        <v>-</v>
      </c>
      <c r="FM90" t="str">
        <f>IFERROR(__xludf.DUMMYFUNCTION("""COMPUTED_VALUE"""),"-")</f>
        <v>-</v>
      </c>
      <c r="FN90" t="str">
        <f>IFERROR(__xludf.DUMMYFUNCTION("""COMPUTED_VALUE"""),"-")</f>
        <v>-</v>
      </c>
      <c r="FO90" t="str">
        <f>IFERROR(__xludf.DUMMYFUNCTION("""COMPUTED_VALUE"""),"-")</f>
        <v>-</v>
      </c>
      <c r="FP90" t="str">
        <f>IFERROR(__xludf.DUMMYFUNCTION("""COMPUTED_VALUE"""),"-")</f>
        <v>-</v>
      </c>
      <c r="FQ90" t="str">
        <f>IFERROR(__xludf.DUMMYFUNCTION("""COMPUTED_VALUE"""),"-")</f>
        <v>-</v>
      </c>
      <c r="FR90" t="str">
        <f>IFERROR(__xludf.DUMMYFUNCTION("""COMPUTED_VALUE"""),"-")</f>
        <v>-</v>
      </c>
      <c r="FS90" t="str">
        <f>IFERROR(__xludf.DUMMYFUNCTION("""COMPUTED_VALUE"""),"-")</f>
        <v>-</v>
      </c>
      <c r="FT90" t="str">
        <f>IFERROR(__xludf.DUMMYFUNCTION("""COMPUTED_VALUE"""),"x")</f>
        <v>x</v>
      </c>
      <c r="FU90" t="str">
        <f>IFERROR(__xludf.DUMMYFUNCTION("""COMPUTED_VALUE"""),"OK")</f>
        <v>OK</v>
      </c>
      <c r="FV90" t="str">
        <f>IFERROR(__xludf.DUMMYFUNCTION("""COMPUTED_VALUE"""),"OK")</f>
        <v>OK</v>
      </c>
      <c r="FW90" t="str">
        <f>IFERROR(__xludf.DUMMYFUNCTION("""COMPUTED_VALUE"""),"OK")</f>
        <v>OK</v>
      </c>
      <c r="FX90" t="str">
        <f>IFERROR(__xludf.DUMMYFUNCTION("""COMPUTED_VALUE"""),"OK")</f>
        <v>OK</v>
      </c>
      <c r="FY90" t="str">
        <f>IFERROR(__xludf.DUMMYFUNCTION("""COMPUTED_VALUE"""),"OK")</f>
        <v>OK</v>
      </c>
      <c r="FZ90" t="str">
        <f>IFERROR(__xludf.DUMMYFUNCTION("""COMPUTED_VALUE"""),"OK")</f>
        <v>OK</v>
      </c>
      <c r="GA90" t="str">
        <f>IFERROR(__xludf.DUMMYFUNCTION("""COMPUTED_VALUE"""),"TLE")</f>
        <v>TLE</v>
      </c>
      <c r="GB90" t="str">
        <f>IFERROR(__xludf.DUMMYFUNCTION("""COMPUTED_VALUE"""),"OK")</f>
        <v>OK</v>
      </c>
      <c r="GC90" t="str">
        <f>IFERROR(__xludf.DUMMYFUNCTION("""COMPUTED_VALUE"""),"OK")</f>
        <v>OK</v>
      </c>
      <c r="GD90" t="str">
        <f>IFERROR(__xludf.DUMMYFUNCTION("""COMPUTED_VALUE"""),"OK")</f>
        <v>OK</v>
      </c>
      <c r="GE90" t="str">
        <f>IFERROR(__xludf.DUMMYFUNCTION("""COMPUTED_VALUE"""),"OK")</f>
        <v>OK</v>
      </c>
      <c r="GF90" t="str">
        <f>IFERROR(__xludf.DUMMYFUNCTION("""COMPUTED_VALUE"""),"WA")</f>
        <v>WA</v>
      </c>
      <c r="GG90" t="str">
        <f>IFERROR(__xludf.DUMMYFUNCTION("""COMPUTED_VALUE"""),"WA")</f>
        <v>WA</v>
      </c>
      <c r="GH90" t="str">
        <f>IFERROR(__xludf.DUMMYFUNCTION("""COMPUTED_VALUE"""),"WA")</f>
        <v>WA</v>
      </c>
      <c r="GI90" t="str">
        <f>IFERROR(__xludf.DUMMYFUNCTION("""COMPUTED_VALUE"""),"WA")</f>
        <v>WA</v>
      </c>
      <c r="GJ90" t="str">
        <f>IFERROR(__xludf.DUMMYFUNCTION("""COMPUTED_VALUE"""),"WA")</f>
        <v>WA</v>
      </c>
      <c r="GK90" t="str">
        <f>IFERROR(__xludf.DUMMYFUNCTION("""COMPUTED_VALUE"""),"WA")</f>
        <v>WA</v>
      </c>
      <c r="GL90" t="str">
        <f>IFERROR(__xludf.DUMMYFUNCTION("""COMPUTED_VALUE"""),"WA")</f>
        <v>WA</v>
      </c>
      <c r="GM90" t="str">
        <f>IFERROR(__xludf.DUMMYFUNCTION("""COMPUTED_VALUE"""),"WA")</f>
        <v>WA</v>
      </c>
      <c r="GN90" t="str">
        <f>IFERROR(__xludf.DUMMYFUNCTION("""COMPUTED_VALUE"""),"WA")</f>
        <v>WA</v>
      </c>
      <c r="GO90" t="str">
        <f>IFERROR(__xludf.DUMMYFUNCTION("""COMPUTED_VALUE"""),"WA")</f>
        <v>WA</v>
      </c>
      <c r="GP90" t="str">
        <f>IFERROR(__xludf.DUMMYFUNCTION("""COMPUTED_VALUE"""),"WA")</f>
        <v>WA</v>
      </c>
      <c r="GQ90" t="str">
        <f>IFERROR(__xludf.DUMMYFUNCTION("""COMPUTED_VALUE"""),"WA")</f>
        <v>WA</v>
      </c>
      <c r="GR90" t="str">
        <f>IFERROR(__xludf.DUMMYFUNCTION("""COMPUTED_VALUE"""),"WA")</f>
        <v>WA</v>
      </c>
      <c r="GS90" t="str">
        <f>IFERROR(__xludf.DUMMYFUNCTION("""COMPUTED_VALUE"""),"x")</f>
        <v>x</v>
      </c>
      <c r="GT90" t="str">
        <f>IFERROR(__xludf.DUMMYFUNCTION("""COMPUTED_VALUE"""),"x")</f>
        <v>x</v>
      </c>
      <c r="GU90">
        <f>IFERROR(__xludf.DUMMYFUNCTION("""COMPUTED_VALUE"""),0.0)</f>
        <v>0</v>
      </c>
      <c r="GV90">
        <f>IFERROR(__xludf.DUMMYFUNCTION("""COMPUTED_VALUE"""),0.0)</f>
        <v>0</v>
      </c>
      <c r="GW90">
        <f>IFERROR(__xludf.DUMMYFUNCTION("""COMPUTED_VALUE"""),0.0)</f>
        <v>0</v>
      </c>
      <c r="GX90">
        <f>IFERROR(__xludf.DUMMYFUNCTION("""COMPUTED_VALUE"""),0.0)</f>
        <v>0</v>
      </c>
      <c r="GY90">
        <f>IFERROR(__xludf.DUMMYFUNCTION("""COMPUTED_VALUE"""),0.0)</f>
        <v>0</v>
      </c>
      <c r="GZ90">
        <f>IFERROR(__xludf.DUMMYFUNCTION("""COMPUTED_VALUE"""),0.0)</f>
        <v>0</v>
      </c>
      <c r="HA90">
        <f>IFERROR(__xludf.DUMMYFUNCTION("""COMPUTED_VALUE"""),0.0)</f>
        <v>0</v>
      </c>
      <c r="HB90">
        <f>IFERROR(__xludf.DUMMYFUNCTION("""COMPUTED_VALUE"""),0.0)</f>
        <v>0</v>
      </c>
      <c r="HC90">
        <f>IFERROR(__xludf.DUMMYFUNCTION("""COMPUTED_VALUE"""),0.0)</f>
        <v>0</v>
      </c>
      <c r="HD90">
        <f>IFERROR(__xludf.DUMMYFUNCTION("""COMPUTED_VALUE"""),0.0)</f>
        <v>0</v>
      </c>
      <c r="HE90">
        <f>IFERROR(__xludf.DUMMYFUNCTION("""COMPUTED_VALUE"""),0.0)</f>
        <v>0</v>
      </c>
      <c r="HF90">
        <f>IFERROR(__xludf.DUMMYFUNCTION("""COMPUTED_VALUE"""),0.0)</f>
        <v>0</v>
      </c>
      <c r="HG90">
        <f>IFERROR(__xludf.DUMMYFUNCTION("""COMPUTED_VALUE"""),0.0)</f>
        <v>0</v>
      </c>
      <c r="HH90">
        <f>IFERROR(__xludf.DUMMYFUNCTION("""COMPUTED_VALUE"""),0.0)</f>
        <v>0</v>
      </c>
      <c r="HI90">
        <f>IFERROR(__xludf.DUMMYFUNCTION("""COMPUTED_VALUE"""),0.0)</f>
        <v>0</v>
      </c>
      <c r="HJ90">
        <f>IFERROR(__xludf.DUMMYFUNCTION("""COMPUTED_VALUE"""),0.0)</f>
        <v>0</v>
      </c>
      <c r="HK90">
        <f>IFERROR(__xludf.DUMMYFUNCTION("""COMPUTED_VALUE"""),0.0)</f>
        <v>0</v>
      </c>
      <c r="HL90">
        <f>IFERROR(__xludf.DUMMYFUNCTION("""COMPUTED_VALUE"""),0.0)</f>
        <v>0</v>
      </c>
      <c r="HM90">
        <f>IFERROR(__xludf.DUMMYFUNCTION("""COMPUTED_VALUE"""),0.0)</f>
        <v>0</v>
      </c>
      <c r="HN90">
        <f>IFERROR(__xludf.DUMMYFUNCTION("""COMPUTED_VALUE"""),0.0)</f>
        <v>0</v>
      </c>
      <c r="HO90">
        <f>IFERROR(__xludf.DUMMYFUNCTION("""COMPUTED_VALUE"""),0.0)</f>
        <v>0</v>
      </c>
      <c r="HP90">
        <f>IFERROR(__xludf.DUMMYFUNCTION("""COMPUTED_VALUE"""),0.0)</f>
        <v>0</v>
      </c>
      <c r="HQ90">
        <f>IFERROR(__xludf.DUMMYFUNCTION("""COMPUTED_VALUE"""),0.0)</f>
        <v>0</v>
      </c>
      <c r="HR90">
        <f>IFERROR(__xludf.DUMMYFUNCTION("""COMPUTED_VALUE"""),0.0)</f>
        <v>0</v>
      </c>
      <c r="HS90">
        <f>IFERROR(__xludf.DUMMYFUNCTION("""COMPUTED_VALUE"""),0.0)</f>
        <v>0</v>
      </c>
      <c r="HT90">
        <f>IFERROR(__xludf.DUMMYFUNCTION("""COMPUTED_VALUE"""),0.0)</f>
        <v>0</v>
      </c>
      <c r="HU90">
        <f>IFERROR(__xludf.DUMMYFUNCTION("""COMPUTED_VALUE"""),0.0)</f>
        <v>0</v>
      </c>
      <c r="HV90">
        <f>IFERROR(__xludf.DUMMYFUNCTION("""COMPUTED_VALUE"""),0.0)</f>
        <v>0</v>
      </c>
      <c r="HW90">
        <f>IFERROR(__xludf.DUMMYFUNCTION("""COMPUTED_VALUE"""),0.0)</f>
        <v>0</v>
      </c>
      <c r="HX90">
        <f>IFERROR(__xludf.DUMMYFUNCTION("""COMPUTED_VALUE"""),0.0)</f>
        <v>0</v>
      </c>
      <c r="HY90">
        <f>IFERROR(__xludf.DUMMYFUNCTION("""COMPUTED_VALUE"""),0.0)</f>
        <v>0</v>
      </c>
      <c r="HZ90">
        <f>IFERROR(__xludf.DUMMYFUNCTION("""COMPUTED_VALUE"""),0.0)</f>
        <v>0</v>
      </c>
      <c r="IA90">
        <f>IFERROR(__xludf.DUMMYFUNCTION("""COMPUTED_VALUE"""),0.0)</f>
        <v>0</v>
      </c>
      <c r="IB90">
        <f>IFERROR(__xludf.DUMMYFUNCTION("""COMPUTED_VALUE"""),0.0)</f>
        <v>0</v>
      </c>
      <c r="IC90">
        <f>IFERROR(__xludf.DUMMYFUNCTION("""COMPUTED_VALUE"""),0.0)</f>
        <v>0</v>
      </c>
      <c r="ID90">
        <f>IFERROR(__xludf.DUMMYFUNCTION("""COMPUTED_VALUE"""),0.0)</f>
        <v>0</v>
      </c>
      <c r="IE90">
        <f>IFERROR(__xludf.DUMMYFUNCTION("""COMPUTED_VALUE"""),0.0)</f>
        <v>0</v>
      </c>
      <c r="IF90">
        <f>IFERROR(__xludf.DUMMYFUNCTION("""COMPUTED_VALUE"""),0.0)</f>
        <v>0</v>
      </c>
      <c r="IG90">
        <f>IFERROR(__xludf.DUMMYFUNCTION("""COMPUTED_VALUE"""),0.0)</f>
        <v>0</v>
      </c>
      <c r="IH90">
        <f>IFERROR(__xludf.DUMMYFUNCTION("""COMPUTED_VALUE"""),0.0)</f>
        <v>0</v>
      </c>
      <c r="II90">
        <f>IFERROR(__xludf.DUMMYFUNCTION("""COMPUTED_VALUE"""),0.0)</f>
        <v>0</v>
      </c>
      <c r="IJ90">
        <f>IFERROR(__xludf.DUMMYFUNCTION("""COMPUTED_VALUE"""),0.0)</f>
        <v>0</v>
      </c>
      <c r="IK90" t="str">
        <f>IFERROR(__xludf.DUMMYFUNCTION("""COMPUTED_VALUE"""),"x")</f>
        <v>x</v>
      </c>
      <c r="IL90">
        <f>IFERROR(__xludf.DUMMYFUNCTION("""COMPUTED_VALUE"""),0.0)</f>
        <v>0</v>
      </c>
      <c r="IM90">
        <f>IFERROR(__xludf.DUMMYFUNCTION("""COMPUTED_VALUE"""),0.0)</f>
        <v>0</v>
      </c>
      <c r="IN90">
        <f>IFERROR(__xludf.DUMMYFUNCTION("""COMPUTED_VALUE"""),0.0)</f>
        <v>0</v>
      </c>
      <c r="IO90">
        <f>IFERROR(__xludf.DUMMYFUNCTION("""COMPUTED_VALUE"""),0.0)</f>
        <v>0</v>
      </c>
      <c r="IP90">
        <f>IFERROR(__xludf.DUMMYFUNCTION("""COMPUTED_VALUE"""),0.0)</f>
        <v>0</v>
      </c>
      <c r="IQ90">
        <f>IFERROR(__xludf.DUMMYFUNCTION("""COMPUTED_VALUE"""),0.0)</f>
        <v>0</v>
      </c>
      <c r="IR90">
        <f>IFERROR(__xludf.DUMMYFUNCTION("""COMPUTED_VALUE"""),0.0)</f>
        <v>0</v>
      </c>
      <c r="IS90">
        <f>IFERROR(__xludf.DUMMYFUNCTION("""COMPUTED_VALUE"""),0.0)</f>
        <v>0</v>
      </c>
      <c r="IT90">
        <f>IFERROR(__xludf.DUMMYFUNCTION("""COMPUTED_VALUE"""),0.0)</f>
        <v>0</v>
      </c>
      <c r="IU90">
        <f>IFERROR(__xludf.DUMMYFUNCTION("""COMPUTED_VALUE"""),0.0)</f>
        <v>0</v>
      </c>
      <c r="IV90">
        <f>IFERROR(__xludf.DUMMYFUNCTION("""COMPUTED_VALUE"""),0.0)</f>
        <v>0</v>
      </c>
      <c r="IW90">
        <f>IFERROR(__xludf.DUMMYFUNCTION("""COMPUTED_VALUE"""),0.0)</f>
        <v>0</v>
      </c>
      <c r="IX90">
        <f>IFERROR(__xludf.DUMMYFUNCTION("""COMPUTED_VALUE"""),0.0)</f>
        <v>0</v>
      </c>
      <c r="IY90">
        <f>IFERROR(__xludf.DUMMYFUNCTION("""COMPUTED_VALUE"""),0.0)</f>
        <v>0</v>
      </c>
      <c r="IZ90">
        <f>IFERROR(__xludf.DUMMYFUNCTION("""COMPUTED_VALUE"""),0.0)</f>
        <v>0</v>
      </c>
      <c r="JA90">
        <f>IFERROR(__xludf.DUMMYFUNCTION("""COMPUTED_VALUE"""),0.0)</f>
        <v>0</v>
      </c>
      <c r="JB90">
        <f>IFERROR(__xludf.DUMMYFUNCTION("""COMPUTED_VALUE"""),0.0)</f>
        <v>0</v>
      </c>
      <c r="JC90">
        <f>IFERROR(__xludf.DUMMYFUNCTION("""COMPUTED_VALUE"""),0.0)</f>
        <v>0</v>
      </c>
      <c r="JD90">
        <f>IFERROR(__xludf.DUMMYFUNCTION("""COMPUTED_VALUE"""),0.0)</f>
        <v>0</v>
      </c>
      <c r="JE90">
        <f>IFERROR(__xludf.DUMMYFUNCTION("""COMPUTED_VALUE"""),0.0)</f>
        <v>0</v>
      </c>
      <c r="JF90">
        <f>IFERROR(__xludf.DUMMYFUNCTION("""COMPUTED_VALUE"""),0.0)</f>
        <v>0</v>
      </c>
      <c r="JG90">
        <f>IFERROR(__xludf.DUMMYFUNCTION("""COMPUTED_VALUE"""),0.0)</f>
        <v>0</v>
      </c>
      <c r="JH90">
        <f>IFERROR(__xludf.DUMMYFUNCTION("""COMPUTED_VALUE"""),0.0)</f>
        <v>0</v>
      </c>
      <c r="JI90">
        <f>IFERROR(__xludf.DUMMYFUNCTION("""COMPUTED_VALUE"""),0.0)</f>
        <v>0</v>
      </c>
      <c r="JJ90">
        <f>IFERROR(__xludf.DUMMYFUNCTION("""COMPUTED_VALUE"""),0.0)</f>
        <v>0</v>
      </c>
      <c r="JK90">
        <f>IFERROR(__xludf.DUMMYFUNCTION("""COMPUTED_VALUE"""),0.0)</f>
        <v>0</v>
      </c>
      <c r="JL90">
        <f>IFERROR(__xludf.DUMMYFUNCTION("""COMPUTED_VALUE"""),0.0)</f>
        <v>0</v>
      </c>
      <c r="JM90">
        <f>IFERROR(__xludf.DUMMYFUNCTION("""COMPUTED_VALUE"""),0.0)</f>
        <v>0</v>
      </c>
      <c r="JN90">
        <f>IFERROR(__xludf.DUMMYFUNCTION("""COMPUTED_VALUE"""),0.0)</f>
        <v>0</v>
      </c>
      <c r="JO90">
        <f>IFERROR(__xludf.DUMMYFUNCTION("""COMPUTED_VALUE"""),0.0)</f>
        <v>0</v>
      </c>
      <c r="JP90">
        <f>IFERROR(__xludf.DUMMYFUNCTION("""COMPUTED_VALUE"""),0.0)</f>
        <v>0</v>
      </c>
      <c r="JQ90">
        <f>IFERROR(__xludf.DUMMYFUNCTION("""COMPUTED_VALUE"""),0.0)</f>
        <v>0</v>
      </c>
      <c r="JR90">
        <f>IFERROR(__xludf.DUMMYFUNCTION("""COMPUTED_VALUE"""),0.0)</f>
        <v>0</v>
      </c>
      <c r="JS90" t="str">
        <f>IFERROR(__xludf.DUMMYFUNCTION("""COMPUTED_VALUE"""),"x")</f>
        <v>x</v>
      </c>
      <c r="JT90">
        <f>IFERROR(__xludf.DUMMYFUNCTION("""COMPUTED_VALUE"""),0.0)</f>
        <v>0</v>
      </c>
      <c r="JU90">
        <f>IFERROR(__xludf.DUMMYFUNCTION("""COMPUTED_VALUE"""),0.0)</f>
        <v>0</v>
      </c>
      <c r="JV90">
        <f>IFERROR(__xludf.DUMMYFUNCTION("""COMPUTED_VALUE"""),0.0)</f>
        <v>0</v>
      </c>
      <c r="JW90">
        <f>IFERROR(__xludf.DUMMYFUNCTION("""COMPUTED_VALUE"""),0.0)</f>
        <v>0</v>
      </c>
      <c r="JX90">
        <f>IFERROR(__xludf.DUMMYFUNCTION("""COMPUTED_VALUE"""),0.0)</f>
        <v>0</v>
      </c>
      <c r="JY90">
        <f>IFERROR(__xludf.DUMMYFUNCTION("""COMPUTED_VALUE"""),0.0)</f>
        <v>0</v>
      </c>
      <c r="JZ90">
        <f>IFERROR(__xludf.DUMMYFUNCTION("""COMPUTED_VALUE"""),0.0)</f>
        <v>0</v>
      </c>
      <c r="KA90">
        <f>IFERROR(__xludf.DUMMYFUNCTION("""COMPUTED_VALUE"""),0.0)</f>
        <v>0</v>
      </c>
      <c r="KB90">
        <f>IFERROR(__xludf.DUMMYFUNCTION("""COMPUTED_VALUE"""),0.0)</f>
        <v>0</v>
      </c>
      <c r="KC90">
        <f>IFERROR(__xludf.DUMMYFUNCTION("""COMPUTED_VALUE"""),0.0)</f>
        <v>0</v>
      </c>
      <c r="KD90">
        <f>IFERROR(__xludf.DUMMYFUNCTION("""COMPUTED_VALUE"""),0.0)</f>
        <v>0</v>
      </c>
      <c r="KE90">
        <f>IFERROR(__xludf.DUMMYFUNCTION("""COMPUTED_VALUE"""),0.0)</f>
        <v>0</v>
      </c>
      <c r="KF90">
        <f>IFERROR(__xludf.DUMMYFUNCTION("""COMPUTED_VALUE"""),0.0)</f>
        <v>0</v>
      </c>
      <c r="KG90">
        <f>IFERROR(__xludf.DUMMYFUNCTION("""COMPUTED_VALUE"""),0.0)</f>
        <v>0</v>
      </c>
      <c r="KH90">
        <f>IFERROR(__xludf.DUMMYFUNCTION("""COMPUTED_VALUE"""),0.0)</f>
        <v>0</v>
      </c>
      <c r="KI90">
        <f>IFERROR(__xludf.DUMMYFUNCTION("""COMPUTED_VALUE"""),0.0)</f>
        <v>0</v>
      </c>
      <c r="KJ90">
        <f>IFERROR(__xludf.DUMMYFUNCTION("""COMPUTED_VALUE"""),0.0)</f>
        <v>0</v>
      </c>
      <c r="KK90">
        <f>IFERROR(__xludf.DUMMYFUNCTION("""COMPUTED_VALUE"""),0.0)</f>
        <v>0</v>
      </c>
      <c r="KL90">
        <f>IFERROR(__xludf.DUMMYFUNCTION("""COMPUTED_VALUE"""),0.0)</f>
        <v>0</v>
      </c>
      <c r="KM90">
        <f>IFERROR(__xludf.DUMMYFUNCTION("""COMPUTED_VALUE"""),0.0)</f>
        <v>0</v>
      </c>
      <c r="KN90">
        <f>IFERROR(__xludf.DUMMYFUNCTION("""COMPUTED_VALUE"""),0.0)</f>
        <v>0</v>
      </c>
      <c r="KO90">
        <f>IFERROR(__xludf.DUMMYFUNCTION("""COMPUTED_VALUE"""),0.0)</f>
        <v>0</v>
      </c>
      <c r="KP90">
        <f>IFERROR(__xludf.DUMMYFUNCTION("""COMPUTED_VALUE"""),0.0)</f>
        <v>0</v>
      </c>
      <c r="KQ90">
        <f>IFERROR(__xludf.DUMMYFUNCTION("""COMPUTED_VALUE"""),0.0)</f>
        <v>0</v>
      </c>
      <c r="KR90">
        <f>IFERROR(__xludf.DUMMYFUNCTION("""COMPUTED_VALUE"""),0.0)</f>
        <v>0</v>
      </c>
      <c r="KS90">
        <f>IFERROR(__xludf.DUMMYFUNCTION("""COMPUTED_VALUE"""),0.0)</f>
        <v>0</v>
      </c>
      <c r="KT90">
        <f>IFERROR(__xludf.DUMMYFUNCTION("""COMPUTED_VALUE"""),0.0)</f>
        <v>0</v>
      </c>
      <c r="KU90">
        <f>IFERROR(__xludf.DUMMYFUNCTION("""COMPUTED_VALUE"""),0.0)</f>
        <v>0</v>
      </c>
      <c r="KV90">
        <f>IFERROR(__xludf.DUMMYFUNCTION("""COMPUTED_VALUE"""),0.0)</f>
        <v>0</v>
      </c>
      <c r="KW90">
        <f>IFERROR(__xludf.DUMMYFUNCTION("""COMPUTED_VALUE"""),0.0)</f>
        <v>0</v>
      </c>
      <c r="KX90">
        <f>IFERROR(__xludf.DUMMYFUNCTION("""COMPUTED_VALUE"""),0.0)</f>
        <v>0</v>
      </c>
      <c r="KY90">
        <f>IFERROR(__xludf.DUMMYFUNCTION("""COMPUTED_VALUE"""),0.0)</f>
        <v>0</v>
      </c>
      <c r="KZ90" t="str">
        <f>IFERROR(__xludf.DUMMYFUNCTION("""COMPUTED_VALUE"""),"x")</f>
        <v>x</v>
      </c>
      <c r="LA90">
        <f>IFERROR(__xludf.DUMMYFUNCTION("""COMPUTED_VALUE"""),1.0)</f>
        <v>1</v>
      </c>
      <c r="LB90">
        <f>IFERROR(__xludf.DUMMYFUNCTION("""COMPUTED_VALUE"""),1.0)</f>
        <v>1</v>
      </c>
      <c r="LC90">
        <f>IFERROR(__xludf.DUMMYFUNCTION("""COMPUTED_VALUE"""),1.0)</f>
        <v>1</v>
      </c>
      <c r="LD90">
        <f>IFERROR(__xludf.DUMMYFUNCTION("""COMPUTED_VALUE"""),1.0)</f>
        <v>1</v>
      </c>
      <c r="LE90">
        <f>IFERROR(__xludf.DUMMYFUNCTION("""COMPUTED_VALUE"""),1.0)</f>
        <v>1</v>
      </c>
      <c r="LF90">
        <f>IFERROR(__xludf.DUMMYFUNCTION("""COMPUTED_VALUE"""),1.0)</f>
        <v>1</v>
      </c>
      <c r="LG90">
        <f>IFERROR(__xludf.DUMMYFUNCTION("""COMPUTED_VALUE"""),1.0)</f>
        <v>1</v>
      </c>
      <c r="LH90">
        <f>IFERROR(__xludf.DUMMYFUNCTION("""COMPUTED_VALUE"""),0.0)</f>
        <v>0</v>
      </c>
      <c r="LI90">
        <f>IFERROR(__xludf.DUMMYFUNCTION("""COMPUTED_VALUE"""),1.0)</f>
        <v>1</v>
      </c>
      <c r="LJ90">
        <f>IFERROR(__xludf.DUMMYFUNCTION("""COMPUTED_VALUE"""),1.0)</f>
        <v>1</v>
      </c>
      <c r="LK90">
        <f>IFERROR(__xludf.DUMMYFUNCTION("""COMPUTED_VALUE"""),1.0)</f>
        <v>1</v>
      </c>
      <c r="LL90">
        <f>IFERROR(__xludf.DUMMYFUNCTION("""COMPUTED_VALUE"""),1.0)</f>
        <v>1</v>
      </c>
      <c r="LM90">
        <f>IFERROR(__xludf.DUMMYFUNCTION("""COMPUTED_VALUE"""),0.0)</f>
        <v>0</v>
      </c>
      <c r="LN90">
        <f>IFERROR(__xludf.DUMMYFUNCTION("""COMPUTED_VALUE"""),0.0)</f>
        <v>0</v>
      </c>
      <c r="LO90">
        <f>IFERROR(__xludf.DUMMYFUNCTION("""COMPUTED_VALUE"""),0.0)</f>
        <v>0</v>
      </c>
      <c r="LP90">
        <f>IFERROR(__xludf.DUMMYFUNCTION("""COMPUTED_VALUE"""),1.0)</f>
        <v>1</v>
      </c>
      <c r="LQ90" t="str">
        <f>IFERROR(__xludf.DUMMYFUNCTION("""COMPUTED_VALUE"""),"x")</f>
        <v>x</v>
      </c>
      <c r="LR90">
        <f>IFERROR(__xludf.DUMMYFUNCTION("""COMPUTED_VALUE"""),0.0)</f>
        <v>0</v>
      </c>
      <c r="LS90">
        <f>IFERROR(__xludf.DUMMYFUNCTION("""COMPUTED_VALUE"""),0.0)</f>
        <v>0</v>
      </c>
      <c r="LT90">
        <f>IFERROR(__xludf.DUMMYFUNCTION("""COMPUTED_VALUE"""),0.0)</f>
        <v>0</v>
      </c>
      <c r="LU90">
        <f>IFERROR(__xludf.DUMMYFUNCTION("""COMPUTED_VALUE"""),0.0)</f>
        <v>0</v>
      </c>
      <c r="LV90">
        <f>IFERROR(__xludf.DUMMYFUNCTION("""COMPUTED_VALUE"""),0.0)</f>
        <v>0</v>
      </c>
      <c r="LW90">
        <f>IFERROR(__xludf.DUMMYFUNCTION("""COMPUTED_VALUE"""),0.0)</f>
        <v>0</v>
      </c>
      <c r="LX90">
        <f>IFERROR(__xludf.DUMMYFUNCTION("""COMPUTED_VALUE"""),0.0)</f>
        <v>0</v>
      </c>
      <c r="LY90">
        <f>IFERROR(__xludf.DUMMYFUNCTION("""COMPUTED_VALUE"""),0.0)</f>
        <v>0</v>
      </c>
      <c r="LZ90">
        <f>IFERROR(__xludf.DUMMYFUNCTION("""COMPUTED_VALUE"""),0.0)</f>
        <v>0</v>
      </c>
      <c r="MA90">
        <f>IFERROR(__xludf.DUMMYFUNCTION("""COMPUTED_VALUE"""),0.0)</f>
        <v>0</v>
      </c>
      <c r="MB90">
        <f>IFERROR(__xludf.DUMMYFUNCTION("""COMPUTED_VALUE"""),0.0)</f>
        <v>0</v>
      </c>
      <c r="MC90">
        <f>IFERROR(__xludf.DUMMYFUNCTION("""COMPUTED_VALUE"""),0.0)</f>
        <v>0</v>
      </c>
      <c r="MD90">
        <f>IFERROR(__xludf.DUMMYFUNCTION("""COMPUTED_VALUE"""),0.0)</f>
        <v>0</v>
      </c>
      <c r="ME90">
        <f>IFERROR(__xludf.DUMMYFUNCTION("""COMPUTED_VALUE"""),0.0)</f>
        <v>0</v>
      </c>
      <c r="MF90">
        <f>IFERROR(__xludf.DUMMYFUNCTION("""COMPUTED_VALUE"""),0.0)</f>
        <v>0</v>
      </c>
      <c r="MG90">
        <f>IFERROR(__xludf.DUMMYFUNCTION("""COMPUTED_VALUE"""),0.0)</f>
        <v>0</v>
      </c>
      <c r="MH90">
        <f>IFERROR(__xludf.DUMMYFUNCTION("""COMPUTED_VALUE"""),0.0)</f>
        <v>0</v>
      </c>
      <c r="MI90">
        <f>IFERROR(__xludf.DUMMYFUNCTION("""COMPUTED_VALUE"""),0.0)</f>
        <v>0</v>
      </c>
      <c r="MJ90">
        <f>IFERROR(__xludf.DUMMYFUNCTION("""COMPUTED_VALUE"""),0.0)</f>
        <v>0</v>
      </c>
      <c r="MK90">
        <f>IFERROR(__xludf.DUMMYFUNCTION("""COMPUTED_VALUE"""),0.0)</f>
        <v>0</v>
      </c>
      <c r="ML90">
        <f>IFERROR(__xludf.DUMMYFUNCTION("""COMPUTED_VALUE"""),0.0)</f>
        <v>0</v>
      </c>
      <c r="MM90">
        <f>IFERROR(__xludf.DUMMYFUNCTION("""COMPUTED_VALUE"""),0.0)</f>
        <v>0</v>
      </c>
      <c r="MN90">
        <f>IFERROR(__xludf.DUMMYFUNCTION("""COMPUTED_VALUE"""),0.0)</f>
        <v>0</v>
      </c>
      <c r="MO90">
        <f>IFERROR(__xludf.DUMMYFUNCTION("""COMPUTED_VALUE"""),0.0)</f>
        <v>0</v>
      </c>
      <c r="MP90">
        <f>IFERROR(__xludf.DUMMYFUNCTION("""COMPUTED_VALUE"""),0.0)</f>
        <v>0</v>
      </c>
      <c r="MQ90">
        <f>IFERROR(__xludf.DUMMYFUNCTION("""COMPUTED_VALUE"""),0.0)</f>
        <v>0</v>
      </c>
      <c r="MR90">
        <f>IFERROR(__xludf.DUMMYFUNCTION("""COMPUTED_VALUE"""),0.0)</f>
        <v>0</v>
      </c>
      <c r="MS90">
        <f>IFERROR(__xludf.DUMMYFUNCTION("""COMPUTED_VALUE"""),0.0)</f>
        <v>0</v>
      </c>
      <c r="MT90" t="str">
        <f>IFERROR(__xludf.DUMMYFUNCTION("""COMPUTED_VALUE"""),"x")</f>
        <v>x</v>
      </c>
      <c r="MU90">
        <f>IFERROR(__xludf.DUMMYFUNCTION("""COMPUTED_VALUE"""),1.0)</f>
        <v>1</v>
      </c>
      <c r="MV90">
        <f>IFERROR(__xludf.DUMMYFUNCTION("""COMPUTED_VALUE"""),1.0)</f>
        <v>1</v>
      </c>
      <c r="MW90">
        <f>IFERROR(__xludf.DUMMYFUNCTION("""COMPUTED_VALUE"""),1.0)</f>
        <v>1</v>
      </c>
      <c r="MX90">
        <f>IFERROR(__xludf.DUMMYFUNCTION("""COMPUTED_VALUE"""),1.0)</f>
        <v>1</v>
      </c>
      <c r="MY90">
        <f>IFERROR(__xludf.DUMMYFUNCTION("""COMPUTED_VALUE"""),1.0)</f>
        <v>1</v>
      </c>
      <c r="MZ90">
        <f>IFERROR(__xludf.DUMMYFUNCTION("""COMPUTED_VALUE"""),1.0)</f>
        <v>1</v>
      </c>
      <c r="NA90">
        <f>IFERROR(__xludf.DUMMYFUNCTION("""COMPUTED_VALUE"""),0.0)</f>
        <v>0</v>
      </c>
      <c r="NB90">
        <f>IFERROR(__xludf.DUMMYFUNCTION("""COMPUTED_VALUE"""),1.0)</f>
        <v>1</v>
      </c>
      <c r="NC90">
        <f>IFERROR(__xludf.DUMMYFUNCTION("""COMPUTED_VALUE"""),1.0)</f>
        <v>1</v>
      </c>
      <c r="ND90">
        <f>IFERROR(__xludf.DUMMYFUNCTION("""COMPUTED_VALUE"""),1.0)</f>
        <v>1</v>
      </c>
      <c r="NE90">
        <f>IFERROR(__xludf.DUMMYFUNCTION("""COMPUTED_VALUE"""),1.0)</f>
        <v>1</v>
      </c>
      <c r="NF90">
        <f>IFERROR(__xludf.DUMMYFUNCTION("""COMPUTED_VALUE"""),0.0)</f>
        <v>0</v>
      </c>
      <c r="NG90">
        <f>IFERROR(__xludf.DUMMYFUNCTION("""COMPUTED_VALUE"""),0.0)</f>
        <v>0</v>
      </c>
      <c r="NH90">
        <f>IFERROR(__xludf.DUMMYFUNCTION("""COMPUTED_VALUE"""),0.0)</f>
        <v>0</v>
      </c>
      <c r="NI90">
        <f>IFERROR(__xludf.DUMMYFUNCTION("""COMPUTED_VALUE"""),0.0)</f>
        <v>0</v>
      </c>
      <c r="NJ90">
        <f>IFERROR(__xludf.DUMMYFUNCTION("""COMPUTED_VALUE"""),0.0)</f>
        <v>0</v>
      </c>
      <c r="NK90">
        <f>IFERROR(__xludf.DUMMYFUNCTION("""COMPUTED_VALUE"""),0.0)</f>
        <v>0</v>
      </c>
      <c r="NL90">
        <f>IFERROR(__xludf.DUMMYFUNCTION("""COMPUTED_VALUE"""),0.0)</f>
        <v>0</v>
      </c>
      <c r="NM90">
        <f>IFERROR(__xludf.DUMMYFUNCTION("""COMPUTED_VALUE"""),0.0)</f>
        <v>0</v>
      </c>
      <c r="NN90">
        <f>IFERROR(__xludf.DUMMYFUNCTION("""COMPUTED_VALUE"""),0.0)</f>
        <v>0</v>
      </c>
      <c r="NO90">
        <f>IFERROR(__xludf.DUMMYFUNCTION("""COMPUTED_VALUE"""),0.0)</f>
        <v>0</v>
      </c>
      <c r="NP90">
        <f>IFERROR(__xludf.DUMMYFUNCTION("""COMPUTED_VALUE"""),0.0)</f>
        <v>0</v>
      </c>
      <c r="NQ90">
        <f>IFERROR(__xludf.DUMMYFUNCTION("""COMPUTED_VALUE"""),0.0)</f>
        <v>0</v>
      </c>
      <c r="NR90">
        <f>IFERROR(__xludf.DUMMYFUNCTION("""COMPUTED_VALUE"""),0.0)</f>
        <v>0</v>
      </c>
    </row>
    <row r="91" ht="15.75" customHeight="1">
      <c r="A91">
        <f>IFERROR(__xludf.DUMMYFUNCTION("""COMPUTED_VALUE"""),90.0)</f>
        <v>90</v>
      </c>
      <c r="B91" t="str">
        <f>IFERROR(__xludf.DUMMYFUNCTION("""COMPUTED_VALUE"""),"NikolaPFC")</f>
        <v>NikolaPFC</v>
      </c>
      <c r="C91" t="str">
        <f>IFERROR(__xludf.DUMMYFUNCTION("""COMPUTED_VALUE"""),"Nikola")</f>
        <v>Nikola</v>
      </c>
      <c r="D91" t="str">
        <f>IFERROR(__xludf.DUMMYFUNCTION("""COMPUTED_VALUE"""),"Savić")</f>
        <v>Savić</v>
      </c>
      <c r="E91">
        <f>IFERROR(__xludf.DUMMYFUNCTION("""COMPUTED_VALUE"""),70.0)</f>
        <v>70</v>
      </c>
      <c r="F91" t="str">
        <f>IFERROR(__xludf.DUMMYFUNCTION("""COMPUTED_VALUE"""),"ODOBREN")</f>
        <v>ODOBREN</v>
      </c>
      <c r="G91" t="str">
        <f>IFERROR(__xludf.DUMMYFUNCTION("""COMPUTED_VALUE"""),"Šabac")</f>
        <v>Šabac</v>
      </c>
      <c r="H91" t="str">
        <f>IFERROR(__xludf.DUMMYFUNCTION("""COMPUTED_VALUE"""),"Šabačka gimnazija")</f>
        <v>Šabačka gimnazija</v>
      </c>
      <c r="I91" t="str">
        <f>IFERROR(__xludf.DUMMYFUNCTION("""COMPUTED_VALUE"""),"IV")</f>
        <v>IV</v>
      </c>
      <c r="J91" t="str">
        <f>IFERROR(__xludf.DUMMYFUNCTION("""COMPUTED_VALUE"""),"A")</f>
        <v>A</v>
      </c>
      <c r="K91" t="str">
        <f>IFERROR(__xludf.DUMMYFUNCTION("""COMPUTED_VALUE"""),"Milena Kostadinović")</f>
        <v>Milena Kostadinović</v>
      </c>
      <c r="L91" t="str">
        <f>IFERROR(__xludf.DUMMYFUNCTION("""COMPUTED_VALUE"""),"x")</f>
        <v>x</v>
      </c>
      <c r="M91" t="str">
        <f>IFERROR(__xludf.DUMMYFUNCTION("""COMPUTED_VALUE"""),"-")</f>
        <v>-</v>
      </c>
      <c r="N91" t="str">
        <f>IFERROR(__xludf.DUMMYFUNCTION("""COMPUTED_VALUE"""),"-")</f>
        <v>-</v>
      </c>
      <c r="O91" t="str">
        <f>IFERROR(__xludf.DUMMYFUNCTION("""COMPUTED_VALUE"""),"-")</f>
        <v>-</v>
      </c>
      <c r="P91">
        <f>IFERROR(__xludf.DUMMYFUNCTION("""COMPUTED_VALUE"""),20.0)</f>
        <v>20</v>
      </c>
      <c r="Q91">
        <f>IFERROR(__xludf.DUMMYFUNCTION("""COMPUTED_VALUE"""),32.0)</f>
        <v>32</v>
      </c>
      <c r="R91">
        <f>IFERROR(__xludf.DUMMYFUNCTION("""COMPUTED_VALUE"""),18.0)</f>
        <v>18</v>
      </c>
      <c r="S91" t="str">
        <f>IFERROR(__xludf.DUMMYFUNCTION("""COMPUTED_VALUE"""),"x")</f>
        <v>x</v>
      </c>
      <c r="T91" t="str">
        <f>IFERROR(__xludf.DUMMYFUNCTION("""COMPUTED_VALUE"""),"x")</f>
        <v>x</v>
      </c>
      <c r="U91" t="str">
        <f>IFERROR(__xludf.DUMMYFUNCTION("""COMPUTED_VALUE"""),"-")</f>
        <v>-</v>
      </c>
      <c r="V91" t="str">
        <f>IFERROR(__xludf.DUMMYFUNCTION("""COMPUTED_VALUE"""),"-")</f>
        <v>-</v>
      </c>
      <c r="W91" t="str">
        <f>IFERROR(__xludf.DUMMYFUNCTION("""COMPUTED_VALUE"""),"-")</f>
        <v>-</v>
      </c>
      <c r="X91" t="str">
        <f>IFERROR(__xludf.DUMMYFUNCTION("""COMPUTED_VALUE"""),"-")</f>
        <v>-</v>
      </c>
      <c r="Y91" t="str">
        <f>IFERROR(__xludf.DUMMYFUNCTION("""COMPUTED_VALUE"""),"-")</f>
        <v>-</v>
      </c>
      <c r="Z91" t="str">
        <f>IFERROR(__xludf.DUMMYFUNCTION("""COMPUTED_VALUE"""),"-")</f>
        <v>-</v>
      </c>
      <c r="AA91" t="str">
        <f>IFERROR(__xludf.DUMMYFUNCTION("""COMPUTED_VALUE"""),"-")</f>
        <v>-</v>
      </c>
      <c r="AB91" t="str">
        <f>IFERROR(__xludf.DUMMYFUNCTION("""COMPUTED_VALUE"""),"-")</f>
        <v>-</v>
      </c>
      <c r="AC91" t="str">
        <f>IFERROR(__xludf.DUMMYFUNCTION("""COMPUTED_VALUE"""),"-")</f>
        <v>-</v>
      </c>
      <c r="AD91" t="str">
        <f>IFERROR(__xludf.DUMMYFUNCTION("""COMPUTED_VALUE"""),"-")</f>
        <v>-</v>
      </c>
      <c r="AE91" t="str">
        <f>IFERROR(__xludf.DUMMYFUNCTION("""COMPUTED_VALUE"""),"-")</f>
        <v>-</v>
      </c>
      <c r="AF91" t="str">
        <f>IFERROR(__xludf.DUMMYFUNCTION("""COMPUTED_VALUE"""),"-")</f>
        <v>-</v>
      </c>
      <c r="AG91" t="str">
        <f>IFERROR(__xludf.DUMMYFUNCTION("""COMPUTED_VALUE"""),"-")</f>
        <v>-</v>
      </c>
      <c r="AH91" t="str">
        <f>IFERROR(__xludf.DUMMYFUNCTION("""COMPUTED_VALUE"""),"-")</f>
        <v>-</v>
      </c>
      <c r="AI91" t="str">
        <f>IFERROR(__xludf.DUMMYFUNCTION("""COMPUTED_VALUE"""),"-")</f>
        <v>-</v>
      </c>
      <c r="AJ91" t="str">
        <f>IFERROR(__xludf.DUMMYFUNCTION("""COMPUTED_VALUE"""),"-")</f>
        <v>-</v>
      </c>
      <c r="AK91" t="str">
        <f>IFERROR(__xludf.DUMMYFUNCTION("""COMPUTED_VALUE"""),"-")</f>
        <v>-</v>
      </c>
      <c r="AL91" t="str">
        <f>IFERROR(__xludf.DUMMYFUNCTION("""COMPUTED_VALUE"""),"-")</f>
        <v>-</v>
      </c>
      <c r="AM91" t="str">
        <f>IFERROR(__xludf.DUMMYFUNCTION("""COMPUTED_VALUE"""),"-")</f>
        <v>-</v>
      </c>
      <c r="AN91" t="str">
        <f>IFERROR(__xludf.DUMMYFUNCTION("""COMPUTED_VALUE"""),"-")</f>
        <v>-</v>
      </c>
      <c r="AO91" t="str">
        <f>IFERROR(__xludf.DUMMYFUNCTION("""COMPUTED_VALUE"""),"-")</f>
        <v>-</v>
      </c>
      <c r="AP91" t="str">
        <f>IFERROR(__xludf.DUMMYFUNCTION("""COMPUTED_VALUE"""),"-")</f>
        <v>-</v>
      </c>
      <c r="AQ91" t="str">
        <f>IFERROR(__xludf.DUMMYFUNCTION("""COMPUTED_VALUE"""),"-")</f>
        <v>-</v>
      </c>
      <c r="AR91" t="str">
        <f>IFERROR(__xludf.DUMMYFUNCTION("""COMPUTED_VALUE"""),"-")</f>
        <v>-</v>
      </c>
      <c r="AS91" t="str">
        <f>IFERROR(__xludf.DUMMYFUNCTION("""COMPUTED_VALUE"""),"-")</f>
        <v>-</v>
      </c>
      <c r="AT91" t="str">
        <f>IFERROR(__xludf.DUMMYFUNCTION("""COMPUTED_VALUE"""),"-")</f>
        <v>-</v>
      </c>
      <c r="AU91" t="str">
        <f>IFERROR(__xludf.DUMMYFUNCTION("""COMPUTED_VALUE"""),"-")</f>
        <v>-</v>
      </c>
      <c r="AV91" t="str">
        <f>IFERROR(__xludf.DUMMYFUNCTION("""COMPUTED_VALUE"""),"-")</f>
        <v>-</v>
      </c>
      <c r="AW91" t="str">
        <f>IFERROR(__xludf.DUMMYFUNCTION("""COMPUTED_VALUE"""),"-")</f>
        <v>-</v>
      </c>
      <c r="AX91" t="str">
        <f>IFERROR(__xludf.DUMMYFUNCTION("""COMPUTED_VALUE"""),"-")</f>
        <v>-</v>
      </c>
      <c r="AY91" t="str">
        <f>IFERROR(__xludf.DUMMYFUNCTION("""COMPUTED_VALUE"""),"-")</f>
        <v>-</v>
      </c>
      <c r="AZ91" t="str">
        <f>IFERROR(__xludf.DUMMYFUNCTION("""COMPUTED_VALUE"""),"-")</f>
        <v>-</v>
      </c>
      <c r="BA91" t="str">
        <f>IFERROR(__xludf.DUMMYFUNCTION("""COMPUTED_VALUE"""),"-")</f>
        <v>-</v>
      </c>
      <c r="BB91" t="str">
        <f>IFERROR(__xludf.DUMMYFUNCTION("""COMPUTED_VALUE"""),"-")</f>
        <v>-</v>
      </c>
      <c r="BC91" t="str">
        <f>IFERROR(__xludf.DUMMYFUNCTION("""COMPUTED_VALUE"""),"-")</f>
        <v>-</v>
      </c>
      <c r="BD91" t="str">
        <f>IFERROR(__xludf.DUMMYFUNCTION("""COMPUTED_VALUE"""),"-")</f>
        <v>-</v>
      </c>
      <c r="BE91" t="str">
        <f>IFERROR(__xludf.DUMMYFUNCTION("""COMPUTED_VALUE"""),"-")</f>
        <v>-</v>
      </c>
      <c r="BF91" t="str">
        <f>IFERROR(__xludf.DUMMYFUNCTION("""COMPUTED_VALUE"""),"-")</f>
        <v>-</v>
      </c>
      <c r="BG91" t="str">
        <f>IFERROR(__xludf.DUMMYFUNCTION("""COMPUTED_VALUE"""),"-")</f>
        <v>-</v>
      </c>
      <c r="BH91" t="str">
        <f>IFERROR(__xludf.DUMMYFUNCTION("""COMPUTED_VALUE"""),"-")</f>
        <v>-</v>
      </c>
      <c r="BI91" t="str">
        <f>IFERROR(__xludf.DUMMYFUNCTION("""COMPUTED_VALUE"""),"-")</f>
        <v>-</v>
      </c>
      <c r="BJ91" t="str">
        <f>IFERROR(__xludf.DUMMYFUNCTION("""COMPUTED_VALUE"""),"-")</f>
        <v>-</v>
      </c>
      <c r="BK91" t="str">
        <f>IFERROR(__xludf.DUMMYFUNCTION("""COMPUTED_VALUE"""),"x")</f>
        <v>x</v>
      </c>
      <c r="BL91" t="str">
        <f>IFERROR(__xludf.DUMMYFUNCTION("""COMPUTED_VALUE"""),"-")</f>
        <v>-</v>
      </c>
      <c r="BM91" t="str">
        <f>IFERROR(__xludf.DUMMYFUNCTION("""COMPUTED_VALUE"""),"-")</f>
        <v>-</v>
      </c>
      <c r="BN91" t="str">
        <f>IFERROR(__xludf.DUMMYFUNCTION("""COMPUTED_VALUE"""),"-")</f>
        <v>-</v>
      </c>
      <c r="BO91" t="str">
        <f>IFERROR(__xludf.DUMMYFUNCTION("""COMPUTED_VALUE"""),"-")</f>
        <v>-</v>
      </c>
      <c r="BP91" t="str">
        <f>IFERROR(__xludf.DUMMYFUNCTION("""COMPUTED_VALUE"""),"-")</f>
        <v>-</v>
      </c>
      <c r="BQ91" t="str">
        <f>IFERROR(__xludf.DUMMYFUNCTION("""COMPUTED_VALUE"""),"-")</f>
        <v>-</v>
      </c>
      <c r="BR91" t="str">
        <f>IFERROR(__xludf.DUMMYFUNCTION("""COMPUTED_VALUE"""),"-")</f>
        <v>-</v>
      </c>
      <c r="BS91" t="str">
        <f>IFERROR(__xludf.DUMMYFUNCTION("""COMPUTED_VALUE"""),"-")</f>
        <v>-</v>
      </c>
      <c r="BT91" t="str">
        <f>IFERROR(__xludf.DUMMYFUNCTION("""COMPUTED_VALUE"""),"-")</f>
        <v>-</v>
      </c>
      <c r="BU91" t="str">
        <f>IFERROR(__xludf.DUMMYFUNCTION("""COMPUTED_VALUE"""),"-")</f>
        <v>-</v>
      </c>
      <c r="BV91" t="str">
        <f>IFERROR(__xludf.DUMMYFUNCTION("""COMPUTED_VALUE"""),"-")</f>
        <v>-</v>
      </c>
      <c r="BW91" t="str">
        <f>IFERROR(__xludf.DUMMYFUNCTION("""COMPUTED_VALUE"""),"-")</f>
        <v>-</v>
      </c>
      <c r="BX91" t="str">
        <f>IFERROR(__xludf.DUMMYFUNCTION("""COMPUTED_VALUE"""),"-")</f>
        <v>-</v>
      </c>
      <c r="BY91" t="str">
        <f>IFERROR(__xludf.DUMMYFUNCTION("""COMPUTED_VALUE"""),"-")</f>
        <v>-</v>
      </c>
      <c r="BZ91" t="str">
        <f>IFERROR(__xludf.DUMMYFUNCTION("""COMPUTED_VALUE"""),"-")</f>
        <v>-</v>
      </c>
      <c r="CA91" t="str">
        <f>IFERROR(__xludf.DUMMYFUNCTION("""COMPUTED_VALUE"""),"-")</f>
        <v>-</v>
      </c>
      <c r="CB91" t="str">
        <f>IFERROR(__xludf.DUMMYFUNCTION("""COMPUTED_VALUE"""),"-")</f>
        <v>-</v>
      </c>
      <c r="CC91" t="str">
        <f>IFERROR(__xludf.DUMMYFUNCTION("""COMPUTED_VALUE"""),"-")</f>
        <v>-</v>
      </c>
      <c r="CD91" t="str">
        <f>IFERROR(__xludf.DUMMYFUNCTION("""COMPUTED_VALUE"""),"-")</f>
        <v>-</v>
      </c>
      <c r="CE91" t="str">
        <f>IFERROR(__xludf.DUMMYFUNCTION("""COMPUTED_VALUE"""),"-")</f>
        <v>-</v>
      </c>
      <c r="CF91" t="str">
        <f>IFERROR(__xludf.DUMMYFUNCTION("""COMPUTED_VALUE"""),"-")</f>
        <v>-</v>
      </c>
      <c r="CG91" t="str">
        <f>IFERROR(__xludf.DUMMYFUNCTION("""COMPUTED_VALUE"""),"-")</f>
        <v>-</v>
      </c>
      <c r="CH91" t="str">
        <f>IFERROR(__xludf.DUMMYFUNCTION("""COMPUTED_VALUE"""),"-")</f>
        <v>-</v>
      </c>
      <c r="CI91" t="str">
        <f>IFERROR(__xludf.DUMMYFUNCTION("""COMPUTED_VALUE"""),"-")</f>
        <v>-</v>
      </c>
      <c r="CJ91" t="str">
        <f>IFERROR(__xludf.DUMMYFUNCTION("""COMPUTED_VALUE"""),"-")</f>
        <v>-</v>
      </c>
      <c r="CK91" t="str">
        <f>IFERROR(__xludf.DUMMYFUNCTION("""COMPUTED_VALUE"""),"-")</f>
        <v>-</v>
      </c>
      <c r="CL91" t="str">
        <f>IFERROR(__xludf.DUMMYFUNCTION("""COMPUTED_VALUE"""),"-")</f>
        <v>-</v>
      </c>
      <c r="CM91" t="str">
        <f>IFERROR(__xludf.DUMMYFUNCTION("""COMPUTED_VALUE"""),"-")</f>
        <v>-</v>
      </c>
      <c r="CN91" t="str">
        <f>IFERROR(__xludf.DUMMYFUNCTION("""COMPUTED_VALUE"""),"-")</f>
        <v>-</v>
      </c>
      <c r="CO91" t="str">
        <f>IFERROR(__xludf.DUMMYFUNCTION("""COMPUTED_VALUE"""),"-")</f>
        <v>-</v>
      </c>
      <c r="CP91" t="str">
        <f>IFERROR(__xludf.DUMMYFUNCTION("""COMPUTED_VALUE"""),"-")</f>
        <v>-</v>
      </c>
      <c r="CQ91" t="str">
        <f>IFERROR(__xludf.DUMMYFUNCTION("""COMPUTED_VALUE"""),"-")</f>
        <v>-</v>
      </c>
      <c r="CR91" t="str">
        <f>IFERROR(__xludf.DUMMYFUNCTION("""COMPUTED_VALUE"""),"-")</f>
        <v>-</v>
      </c>
      <c r="CS91" t="str">
        <f>IFERROR(__xludf.DUMMYFUNCTION("""COMPUTED_VALUE"""),"x")</f>
        <v>x</v>
      </c>
      <c r="CT91" t="str">
        <f>IFERROR(__xludf.DUMMYFUNCTION("""COMPUTED_VALUE"""),"-")</f>
        <v>-</v>
      </c>
      <c r="CU91" t="str">
        <f>IFERROR(__xludf.DUMMYFUNCTION("""COMPUTED_VALUE"""),"-")</f>
        <v>-</v>
      </c>
      <c r="CV91" t="str">
        <f>IFERROR(__xludf.DUMMYFUNCTION("""COMPUTED_VALUE"""),"-")</f>
        <v>-</v>
      </c>
      <c r="CW91" t="str">
        <f>IFERROR(__xludf.DUMMYFUNCTION("""COMPUTED_VALUE"""),"-")</f>
        <v>-</v>
      </c>
      <c r="CX91" t="str">
        <f>IFERROR(__xludf.DUMMYFUNCTION("""COMPUTED_VALUE"""),"-")</f>
        <v>-</v>
      </c>
      <c r="CY91" t="str">
        <f>IFERROR(__xludf.DUMMYFUNCTION("""COMPUTED_VALUE"""),"-")</f>
        <v>-</v>
      </c>
      <c r="CZ91" t="str">
        <f>IFERROR(__xludf.DUMMYFUNCTION("""COMPUTED_VALUE"""),"-")</f>
        <v>-</v>
      </c>
      <c r="DA91" t="str">
        <f>IFERROR(__xludf.DUMMYFUNCTION("""COMPUTED_VALUE"""),"-")</f>
        <v>-</v>
      </c>
      <c r="DB91" t="str">
        <f>IFERROR(__xludf.DUMMYFUNCTION("""COMPUTED_VALUE"""),"-")</f>
        <v>-</v>
      </c>
      <c r="DC91" t="str">
        <f>IFERROR(__xludf.DUMMYFUNCTION("""COMPUTED_VALUE"""),"-")</f>
        <v>-</v>
      </c>
      <c r="DD91" t="str">
        <f>IFERROR(__xludf.DUMMYFUNCTION("""COMPUTED_VALUE"""),"-")</f>
        <v>-</v>
      </c>
      <c r="DE91" t="str">
        <f>IFERROR(__xludf.DUMMYFUNCTION("""COMPUTED_VALUE"""),"-")</f>
        <v>-</v>
      </c>
      <c r="DF91" t="str">
        <f>IFERROR(__xludf.DUMMYFUNCTION("""COMPUTED_VALUE"""),"-")</f>
        <v>-</v>
      </c>
      <c r="DG91" t="str">
        <f>IFERROR(__xludf.DUMMYFUNCTION("""COMPUTED_VALUE"""),"-")</f>
        <v>-</v>
      </c>
      <c r="DH91" t="str">
        <f>IFERROR(__xludf.DUMMYFUNCTION("""COMPUTED_VALUE"""),"-")</f>
        <v>-</v>
      </c>
      <c r="DI91" t="str">
        <f>IFERROR(__xludf.DUMMYFUNCTION("""COMPUTED_VALUE"""),"-")</f>
        <v>-</v>
      </c>
      <c r="DJ91" t="str">
        <f>IFERROR(__xludf.DUMMYFUNCTION("""COMPUTED_VALUE"""),"-")</f>
        <v>-</v>
      </c>
      <c r="DK91" t="str">
        <f>IFERROR(__xludf.DUMMYFUNCTION("""COMPUTED_VALUE"""),"-")</f>
        <v>-</v>
      </c>
      <c r="DL91" t="str">
        <f>IFERROR(__xludf.DUMMYFUNCTION("""COMPUTED_VALUE"""),"-")</f>
        <v>-</v>
      </c>
      <c r="DM91" t="str">
        <f>IFERROR(__xludf.DUMMYFUNCTION("""COMPUTED_VALUE"""),"-")</f>
        <v>-</v>
      </c>
      <c r="DN91" t="str">
        <f>IFERROR(__xludf.DUMMYFUNCTION("""COMPUTED_VALUE"""),"-")</f>
        <v>-</v>
      </c>
      <c r="DO91" t="str">
        <f>IFERROR(__xludf.DUMMYFUNCTION("""COMPUTED_VALUE"""),"-")</f>
        <v>-</v>
      </c>
      <c r="DP91" t="str">
        <f>IFERROR(__xludf.DUMMYFUNCTION("""COMPUTED_VALUE"""),"-")</f>
        <v>-</v>
      </c>
      <c r="DQ91" t="str">
        <f>IFERROR(__xludf.DUMMYFUNCTION("""COMPUTED_VALUE"""),"-")</f>
        <v>-</v>
      </c>
      <c r="DR91" t="str">
        <f>IFERROR(__xludf.DUMMYFUNCTION("""COMPUTED_VALUE"""),"-")</f>
        <v>-</v>
      </c>
      <c r="DS91" t="str">
        <f>IFERROR(__xludf.DUMMYFUNCTION("""COMPUTED_VALUE"""),"-")</f>
        <v>-</v>
      </c>
      <c r="DT91" t="str">
        <f>IFERROR(__xludf.DUMMYFUNCTION("""COMPUTED_VALUE"""),"-")</f>
        <v>-</v>
      </c>
      <c r="DU91" t="str">
        <f>IFERROR(__xludf.DUMMYFUNCTION("""COMPUTED_VALUE"""),"-")</f>
        <v>-</v>
      </c>
      <c r="DV91" t="str">
        <f>IFERROR(__xludf.DUMMYFUNCTION("""COMPUTED_VALUE"""),"-")</f>
        <v>-</v>
      </c>
      <c r="DW91" t="str">
        <f>IFERROR(__xludf.DUMMYFUNCTION("""COMPUTED_VALUE"""),"-")</f>
        <v>-</v>
      </c>
      <c r="DX91" t="str">
        <f>IFERROR(__xludf.DUMMYFUNCTION("""COMPUTED_VALUE"""),"-")</f>
        <v>-</v>
      </c>
      <c r="DY91" t="str">
        <f>IFERROR(__xludf.DUMMYFUNCTION("""COMPUTED_VALUE"""),"-")</f>
        <v>-</v>
      </c>
      <c r="DZ91" t="str">
        <f>IFERROR(__xludf.DUMMYFUNCTION("""COMPUTED_VALUE"""),"x")</f>
        <v>x</v>
      </c>
      <c r="EA91" t="str">
        <f>IFERROR(__xludf.DUMMYFUNCTION("""COMPUTED_VALUE"""),"OK")</f>
        <v>OK</v>
      </c>
      <c r="EB91" t="str">
        <f>IFERROR(__xludf.DUMMYFUNCTION("""COMPUTED_VALUE"""),"OK")</f>
        <v>OK</v>
      </c>
      <c r="EC91" t="str">
        <f>IFERROR(__xludf.DUMMYFUNCTION("""COMPUTED_VALUE"""),"OK")</f>
        <v>OK</v>
      </c>
      <c r="ED91" t="str">
        <f>IFERROR(__xludf.DUMMYFUNCTION("""COMPUTED_VALUE"""),"OK")</f>
        <v>OK</v>
      </c>
      <c r="EE91" t="str">
        <f>IFERROR(__xludf.DUMMYFUNCTION("""COMPUTED_VALUE"""),"OK")</f>
        <v>OK</v>
      </c>
      <c r="EF91" t="str">
        <f>IFERROR(__xludf.DUMMYFUNCTION("""COMPUTED_VALUE"""),"TLE")</f>
        <v>TLE</v>
      </c>
      <c r="EG91" t="str">
        <f>IFERROR(__xludf.DUMMYFUNCTION("""COMPUTED_VALUE"""),"TLE")</f>
        <v>TLE</v>
      </c>
      <c r="EH91" t="str">
        <f>IFERROR(__xludf.DUMMYFUNCTION("""COMPUTED_VALUE"""),"TLE")</f>
        <v>TLE</v>
      </c>
      <c r="EI91" t="str">
        <f>IFERROR(__xludf.DUMMYFUNCTION("""COMPUTED_VALUE"""),"TLE")</f>
        <v>TLE</v>
      </c>
      <c r="EJ91" t="str">
        <f>IFERROR(__xludf.DUMMYFUNCTION("""COMPUTED_VALUE"""),"TLE")</f>
        <v>TLE</v>
      </c>
      <c r="EK91" t="str">
        <f>IFERROR(__xludf.DUMMYFUNCTION("""COMPUTED_VALUE"""),"TLE")</f>
        <v>TLE</v>
      </c>
      <c r="EL91" t="str">
        <f>IFERROR(__xludf.DUMMYFUNCTION("""COMPUTED_VALUE"""),"TLE")</f>
        <v>TLE</v>
      </c>
      <c r="EM91" t="str">
        <f>IFERROR(__xludf.DUMMYFUNCTION("""COMPUTED_VALUE"""),"TLE")</f>
        <v>TLE</v>
      </c>
      <c r="EN91" t="str">
        <f>IFERROR(__xludf.DUMMYFUNCTION("""COMPUTED_VALUE"""),"TLE")</f>
        <v>TLE</v>
      </c>
      <c r="EO91" t="str">
        <f>IFERROR(__xludf.DUMMYFUNCTION("""COMPUTED_VALUE"""),"TLE")</f>
        <v>TLE</v>
      </c>
      <c r="EP91" t="str">
        <f>IFERROR(__xludf.DUMMYFUNCTION("""COMPUTED_VALUE"""),"TLE")</f>
        <v>TLE</v>
      </c>
      <c r="EQ91" t="str">
        <f>IFERROR(__xludf.DUMMYFUNCTION("""COMPUTED_VALUE"""),"x")</f>
        <v>x</v>
      </c>
      <c r="ER91" t="str">
        <f>IFERROR(__xludf.DUMMYFUNCTION("""COMPUTED_VALUE"""),"OK")</f>
        <v>OK</v>
      </c>
      <c r="ES91" t="str">
        <f>IFERROR(__xludf.DUMMYFUNCTION("""COMPUTED_VALUE"""),"TLE")</f>
        <v>TLE</v>
      </c>
      <c r="ET91" t="str">
        <f>IFERROR(__xludf.DUMMYFUNCTION("""COMPUTED_VALUE"""),"TLE")</f>
        <v>TLE</v>
      </c>
      <c r="EU91" t="str">
        <f>IFERROR(__xludf.DUMMYFUNCTION("""COMPUTED_VALUE"""),"TLE")</f>
        <v>TLE</v>
      </c>
      <c r="EV91" t="str">
        <f>IFERROR(__xludf.DUMMYFUNCTION("""COMPUTED_VALUE"""),"TLE")</f>
        <v>TLE</v>
      </c>
      <c r="EW91" t="str">
        <f>IFERROR(__xludf.DUMMYFUNCTION("""COMPUTED_VALUE"""),"TLE")</f>
        <v>TLE</v>
      </c>
      <c r="EX91" t="str">
        <f>IFERROR(__xludf.DUMMYFUNCTION("""COMPUTED_VALUE"""),"OK")</f>
        <v>OK</v>
      </c>
      <c r="EY91" t="str">
        <f>IFERROR(__xludf.DUMMYFUNCTION("""COMPUTED_VALUE"""),"OK")</f>
        <v>OK</v>
      </c>
      <c r="EZ91" t="str">
        <f>IFERROR(__xludf.DUMMYFUNCTION("""COMPUTED_VALUE"""),"OK")</f>
        <v>OK</v>
      </c>
      <c r="FA91" t="str">
        <f>IFERROR(__xludf.DUMMYFUNCTION("""COMPUTED_VALUE"""),"OK")</f>
        <v>OK</v>
      </c>
      <c r="FB91" t="str">
        <f>IFERROR(__xludf.DUMMYFUNCTION("""COMPUTED_VALUE"""),"OK")</f>
        <v>OK</v>
      </c>
      <c r="FC91" t="str">
        <f>IFERROR(__xludf.DUMMYFUNCTION("""COMPUTED_VALUE"""),"OK")</f>
        <v>OK</v>
      </c>
      <c r="FD91" t="str">
        <f>IFERROR(__xludf.DUMMYFUNCTION("""COMPUTED_VALUE"""),"OK")</f>
        <v>OK</v>
      </c>
      <c r="FE91" t="str">
        <f>IFERROR(__xludf.DUMMYFUNCTION("""COMPUTED_VALUE"""),"OK")</f>
        <v>OK</v>
      </c>
      <c r="FF91" t="str">
        <f>IFERROR(__xludf.DUMMYFUNCTION("""COMPUTED_VALUE"""),"OK")</f>
        <v>OK</v>
      </c>
      <c r="FG91" t="str">
        <f>IFERROR(__xludf.DUMMYFUNCTION("""COMPUTED_VALUE"""),"OK")</f>
        <v>OK</v>
      </c>
      <c r="FH91" t="str">
        <f>IFERROR(__xludf.DUMMYFUNCTION("""COMPUTED_VALUE"""),"TLE")</f>
        <v>TLE</v>
      </c>
      <c r="FI91" t="str">
        <f>IFERROR(__xludf.DUMMYFUNCTION("""COMPUTED_VALUE"""),"TLE")</f>
        <v>TLE</v>
      </c>
      <c r="FJ91" t="str">
        <f>IFERROR(__xludf.DUMMYFUNCTION("""COMPUTED_VALUE"""),"TLE")</f>
        <v>TLE</v>
      </c>
      <c r="FK91" t="str">
        <f>IFERROR(__xludf.DUMMYFUNCTION("""COMPUTED_VALUE"""),"TLE")</f>
        <v>TLE</v>
      </c>
      <c r="FL91" t="str">
        <f>IFERROR(__xludf.DUMMYFUNCTION("""COMPUTED_VALUE"""),"TLE")</f>
        <v>TLE</v>
      </c>
      <c r="FM91" t="str">
        <f>IFERROR(__xludf.DUMMYFUNCTION("""COMPUTED_VALUE"""),"TLE")</f>
        <v>TLE</v>
      </c>
      <c r="FN91" t="str">
        <f>IFERROR(__xludf.DUMMYFUNCTION("""COMPUTED_VALUE"""),"TLE")</f>
        <v>TLE</v>
      </c>
      <c r="FO91" t="str">
        <f>IFERROR(__xludf.DUMMYFUNCTION("""COMPUTED_VALUE"""),"TLE")</f>
        <v>TLE</v>
      </c>
      <c r="FP91" t="str">
        <f>IFERROR(__xludf.DUMMYFUNCTION("""COMPUTED_VALUE"""),"TLE")</f>
        <v>TLE</v>
      </c>
      <c r="FQ91" t="str">
        <f>IFERROR(__xludf.DUMMYFUNCTION("""COMPUTED_VALUE"""),"TLE")</f>
        <v>TLE</v>
      </c>
      <c r="FR91" t="str">
        <f>IFERROR(__xludf.DUMMYFUNCTION("""COMPUTED_VALUE"""),"TLE")</f>
        <v>TLE</v>
      </c>
      <c r="FS91" t="str">
        <f>IFERROR(__xludf.DUMMYFUNCTION("""COMPUTED_VALUE"""),"TLE")</f>
        <v>TLE</v>
      </c>
      <c r="FT91" t="str">
        <f>IFERROR(__xludf.DUMMYFUNCTION("""COMPUTED_VALUE"""),"x")</f>
        <v>x</v>
      </c>
      <c r="FU91" t="str">
        <f>IFERROR(__xludf.DUMMYFUNCTION("""COMPUTED_VALUE"""),"OK")</f>
        <v>OK</v>
      </c>
      <c r="FV91" t="str">
        <f>IFERROR(__xludf.DUMMYFUNCTION("""COMPUTED_VALUE"""),"OK")</f>
        <v>OK</v>
      </c>
      <c r="FW91" t="str">
        <f>IFERROR(__xludf.DUMMYFUNCTION("""COMPUTED_VALUE"""),"OK")</f>
        <v>OK</v>
      </c>
      <c r="FX91" t="str">
        <f>IFERROR(__xludf.DUMMYFUNCTION("""COMPUTED_VALUE"""),"OK")</f>
        <v>OK</v>
      </c>
      <c r="FY91" t="str">
        <f>IFERROR(__xludf.DUMMYFUNCTION("""COMPUTED_VALUE"""),"OK")</f>
        <v>OK</v>
      </c>
      <c r="FZ91" t="str">
        <f>IFERROR(__xludf.DUMMYFUNCTION("""COMPUTED_VALUE"""),"OK")</f>
        <v>OK</v>
      </c>
      <c r="GA91" t="str">
        <f>IFERROR(__xludf.DUMMYFUNCTION("""COMPUTED_VALUE"""),"TLE")</f>
        <v>TLE</v>
      </c>
      <c r="GB91" t="str">
        <f>IFERROR(__xludf.DUMMYFUNCTION("""COMPUTED_VALUE"""),"OK")</f>
        <v>OK</v>
      </c>
      <c r="GC91" t="str">
        <f>IFERROR(__xludf.DUMMYFUNCTION("""COMPUTED_VALUE"""),"OK")</f>
        <v>OK</v>
      </c>
      <c r="GD91" t="str">
        <f>IFERROR(__xludf.DUMMYFUNCTION("""COMPUTED_VALUE"""),"OK")</f>
        <v>OK</v>
      </c>
      <c r="GE91" t="str">
        <f>IFERROR(__xludf.DUMMYFUNCTION("""COMPUTED_VALUE"""),"OK")</f>
        <v>OK</v>
      </c>
      <c r="GF91" t="str">
        <f>IFERROR(__xludf.DUMMYFUNCTION("""COMPUTED_VALUE"""),"TLE")</f>
        <v>TLE</v>
      </c>
      <c r="GG91" t="str">
        <f>IFERROR(__xludf.DUMMYFUNCTION("""COMPUTED_VALUE"""),"TLE")</f>
        <v>TLE</v>
      </c>
      <c r="GH91" t="str">
        <f>IFERROR(__xludf.DUMMYFUNCTION("""COMPUTED_VALUE"""),"TLE")</f>
        <v>TLE</v>
      </c>
      <c r="GI91" t="str">
        <f>IFERROR(__xludf.DUMMYFUNCTION("""COMPUTED_VALUE"""),"TLE")</f>
        <v>TLE</v>
      </c>
      <c r="GJ91" t="str">
        <f>IFERROR(__xludf.DUMMYFUNCTION("""COMPUTED_VALUE"""),"MLE")</f>
        <v>MLE</v>
      </c>
      <c r="GK91" t="str">
        <f>IFERROR(__xludf.DUMMYFUNCTION("""COMPUTED_VALUE"""),"TLE")</f>
        <v>TLE</v>
      </c>
      <c r="GL91" t="str">
        <f>IFERROR(__xludf.DUMMYFUNCTION("""COMPUTED_VALUE"""),"TLE")</f>
        <v>TLE</v>
      </c>
      <c r="GM91" t="str">
        <f>IFERROR(__xludf.DUMMYFUNCTION("""COMPUTED_VALUE"""),"TLE")</f>
        <v>TLE</v>
      </c>
      <c r="GN91" t="str">
        <f>IFERROR(__xludf.DUMMYFUNCTION("""COMPUTED_VALUE"""),"TLE")</f>
        <v>TLE</v>
      </c>
      <c r="GO91" t="str">
        <f>IFERROR(__xludf.DUMMYFUNCTION("""COMPUTED_VALUE"""),"TLE")</f>
        <v>TLE</v>
      </c>
      <c r="GP91" t="str">
        <f>IFERROR(__xludf.DUMMYFUNCTION("""COMPUTED_VALUE"""),"TLE")</f>
        <v>TLE</v>
      </c>
      <c r="GQ91" t="str">
        <f>IFERROR(__xludf.DUMMYFUNCTION("""COMPUTED_VALUE"""),"MLE")</f>
        <v>MLE</v>
      </c>
      <c r="GR91" t="str">
        <f>IFERROR(__xludf.DUMMYFUNCTION("""COMPUTED_VALUE"""),"TLE")</f>
        <v>TLE</v>
      </c>
      <c r="GS91" t="str">
        <f>IFERROR(__xludf.DUMMYFUNCTION("""COMPUTED_VALUE"""),"x")</f>
        <v>x</v>
      </c>
      <c r="GT91" t="str">
        <f>IFERROR(__xludf.DUMMYFUNCTION("""COMPUTED_VALUE"""),"x")</f>
        <v>x</v>
      </c>
      <c r="GU91">
        <f>IFERROR(__xludf.DUMMYFUNCTION("""COMPUTED_VALUE"""),0.0)</f>
        <v>0</v>
      </c>
      <c r="GV91">
        <f>IFERROR(__xludf.DUMMYFUNCTION("""COMPUTED_VALUE"""),0.0)</f>
        <v>0</v>
      </c>
      <c r="GW91">
        <f>IFERROR(__xludf.DUMMYFUNCTION("""COMPUTED_VALUE"""),0.0)</f>
        <v>0</v>
      </c>
      <c r="GX91">
        <f>IFERROR(__xludf.DUMMYFUNCTION("""COMPUTED_VALUE"""),0.0)</f>
        <v>0</v>
      </c>
      <c r="GY91">
        <f>IFERROR(__xludf.DUMMYFUNCTION("""COMPUTED_VALUE"""),0.0)</f>
        <v>0</v>
      </c>
      <c r="GZ91">
        <f>IFERROR(__xludf.DUMMYFUNCTION("""COMPUTED_VALUE"""),0.0)</f>
        <v>0</v>
      </c>
      <c r="HA91">
        <f>IFERROR(__xludf.DUMMYFUNCTION("""COMPUTED_VALUE"""),0.0)</f>
        <v>0</v>
      </c>
      <c r="HB91">
        <f>IFERROR(__xludf.DUMMYFUNCTION("""COMPUTED_VALUE"""),0.0)</f>
        <v>0</v>
      </c>
      <c r="HC91">
        <f>IFERROR(__xludf.DUMMYFUNCTION("""COMPUTED_VALUE"""),0.0)</f>
        <v>0</v>
      </c>
      <c r="HD91">
        <f>IFERROR(__xludf.DUMMYFUNCTION("""COMPUTED_VALUE"""),0.0)</f>
        <v>0</v>
      </c>
      <c r="HE91">
        <f>IFERROR(__xludf.DUMMYFUNCTION("""COMPUTED_VALUE"""),0.0)</f>
        <v>0</v>
      </c>
      <c r="HF91">
        <f>IFERROR(__xludf.DUMMYFUNCTION("""COMPUTED_VALUE"""),0.0)</f>
        <v>0</v>
      </c>
      <c r="HG91">
        <f>IFERROR(__xludf.DUMMYFUNCTION("""COMPUTED_VALUE"""),0.0)</f>
        <v>0</v>
      </c>
      <c r="HH91">
        <f>IFERROR(__xludf.DUMMYFUNCTION("""COMPUTED_VALUE"""),0.0)</f>
        <v>0</v>
      </c>
      <c r="HI91">
        <f>IFERROR(__xludf.DUMMYFUNCTION("""COMPUTED_VALUE"""),0.0)</f>
        <v>0</v>
      </c>
      <c r="HJ91">
        <f>IFERROR(__xludf.DUMMYFUNCTION("""COMPUTED_VALUE"""),0.0)</f>
        <v>0</v>
      </c>
      <c r="HK91">
        <f>IFERROR(__xludf.DUMMYFUNCTION("""COMPUTED_VALUE"""),0.0)</f>
        <v>0</v>
      </c>
      <c r="HL91">
        <f>IFERROR(__xludf.DUMMYFUNCTION("""COMPUTED_VALUE"""),0.0)</f>
        <v>0</v>
      </c>
      <c r="HM91">
        <f>IFERROR(__xludf.DUMMYFUNCTION("""COMPUTED_VALUE"""),0.0)</f>
        <v>0</v>
      </c>
      <c r="HN91">
        <f>IFERROR(__xludf.DUMMYFUNCTION("""COMPUTED_VALUE"""),0.0)</f>
        <v>0</v>
      </c>
      <c r="HO91">
        <f>IFERROR(__xludf.DUMMYFUNCTION("""COMPUTED_VALUE"""),0.0)</f>
        <v>0</v>
      </c>
      <c r="HP91">
        <f>IFERROR(__xludf.DUMMYFUNCTION("""COMPUTED_VALUE"""),0.0)</f>
        <v>0</v>
      </c>
      <c r="HQ91">
        <f>IFERROR(__xludf.DUMMYFUNCTION("""COMPUTED_VALUE"""),0.0)</f>
        <v>0</v>
      </c>
      <c r="HR91">
        <f>IFERROR(__xludf.DUMMYFUNCTION("""COMPUTED_VALUE"""),0.0)</f>
        <v>0</v>
      </c>
      <c r="HS91">
        <f>IFERROR(__xludf.DUMMYFUNCTION("""COMPUTED_VALUE"""),0.0)</f>
        <v>0</v>
      </c>
      <c r="HT91">
        <f>IFERROR(__xludf.DUMMYFUNCTION("""COMPUTED_VALUE"""),0.0)</f>
        <v>0</v>
      </c>
      <c r="HU91">
        <f>IFERROR(__xludf.DUMMYFUNCTION("""COMPUTED_VALUE"""),0.0)</f>
        <v>0</v>
      </c>
      <c r="HV91">
        <f>IFERROR(__xludf.DUMMYFUNCTION("""COMPUTED_VALUE"""),0.0)</f>
        <v>0</v>
      </c>
      <c r="HW91">
        <f>IFERROR(__xludf.DUMMYFUNCTION("""COMPUTED_VALUE"""),0.0)</f>
        <v>0</v>
      </c>
      <c r="HX91">
        <f>IFERROR(__xludf.DUMMYFUNCTION("""COMPUTED_VALUE"""),0.0)</f>
        <v>0</v>
      </c>
      <c r="HY91">
        <f>IFERROR(__xludf.DUMMYFUNCTION("""COMPUTED_VALUE"""),0.0)</f>
        <v>0</v>
      </c>
      <c r="HZ91">
        <f>IFERROR(__xludf.DUMMYFUNCTION("""COMPUTED_VALUE"""),0.0)</f>
        <v>0</v>
      </c>
      <c r="IA91">
        <f>IFERROR(__xludf.DUMMYFUNCTION("""COMPUTED_VALUE"""),0.0)</f>
        <v>0</v>
      </c>
      <c r="IB91">
        <f>IFERROR(__xludf.DUMMYFUNCTION("""COMPUTED_VALUE"""),0.0)</f>
        <v>0</v>
      </c>
      <c r="IC91">
        <f>IFERROR(__xludf.DUMMYFUNCTION("""COMPUTED_VALUE"""),0.0)</f>
        <v>0</v>
      </c>
      <c r="ID91">
        <f>IFERROR(__xludf.DUMMYFUNCTION("""COMPUTED_VALUE"""),0.0)</f>
        <v>0</v>
      </c>
      <c r="IE91">
        <f>IFERROR(__xludf.DUMMYFUNCTION("""COMPUTED_VALUE"""),0.0)</f>
        <v>0</v>
      </c>
      <c r="IF91">
        <f>IFERROR(__xludf.DUMMYFUNCTION("""COMPUTED_VALUE"""),0.0)</f>
        <v>0</v>
      </c>
      <c r="IG91">
        <f>IFERROR(__xludf.DUMMYFUNCTION("""COMPUTED_VALUE"""),0.0)</f>
        <v>0</v>
      </c>
      <c r="IH91">
        <f>IFERROR(__xludf.DUMMYFUNCTION("""COMPUTED_VALUE"""),0.0)</f>
        <v>0</v>
      </c>
      <c r="II91">
        <f>IFERROR(__xludf.DUMMYFUNCTION("""COMPUTED_VALUE"""),0.0)</f>
        <v>0</v>
      </c>
      <c r="IJ91">
        <f>IFERROR(__xludf.DUMMYFUNCTION("""COMPUTED_VALUE"""),0.0)</f>
        <v>0</v>
      </c>
      <c r="IK91" t="str">
        <f>IFERROR(__xludf.DUMMYFUNCTION("""COMPUTED_VALUE"""),"x")</f>
        <v>x</v>
      </c>
      <c r="IL91">
        <f>IFERROR(__xludf.DUMMYFUNCTION("""COMPUTED_VALUE"""),0.0)</f>
        <v>0</v>
      </c>
      <c r="IM91">
        <f>IFERROR(__xludf.DUMMYFUNCTION("""COMPUTED_VALUE"""),0.0)</f>
        <v>0</v>
      </c>
      <c r="IN91">
        <f>IFERROR(__xludf.DUMMYFUNCTION("""COMPUTED_VALUE"""),0.0)</f>
        <v>0</v>
      </c>
      <c r="IO91">
        <f>IFERROR(__xludf.DUMMYFUNCTION("""COMPUTED_VALUE"""),0.0)</f>
        <v>0</v>
      </c>
      <c r="IP91">
        <f>IFERROR(__xludf.DUMMYFUNCTION("""COMPUTED_VALUE"""),0.0)</f>
        <v>0</v>
      </c>
      <c r="IQ91">
        <f>IFERROR(__xludf.DUMMYFUNCTION("""COMPUTED_VALUE"""),0.0)</f>
        <v>0</v>
      </c>
      <c r="IR91">
        <f>IFERROR(__xludf.DUMMYFUNCTION("""COMPUTED_VALUE"""),0.0)</f>
        <v>0</v>
      </c>
      <c r="IS91">
        <f>IFERROR(__xludf.DUMMYFUNCTION("""COMPUTED_VALUE"""),0.0)</f>
        <v>0</v>
      </c>
      <c r="IT91">
        <f>IFERROR(__xludf.DUMMYFUNCTION("""COMPUTED_VALUE"""),0.0)</f>
        <v>0</v>
      </c>
      <c r="IU91">
        <f>IFERROR(__xludf.DUMMYFUNCTION("""COMPUTED_VALUE"""),0.0)</f>
        <v>0</v>
      </c>
      <c r="IV91">
        <f>IFERROR(__xludf.DUMMYFUNCTION("""COMPUTED_VALUE"""),0.0)</f>
        <v>0</v>
      </c>
      <c r="IW91">
        <f>IFERROR(__xludf.DUMMYFUNCTION("""COMPUTED_VALUE"""),0.0)</f>
        <v>0</v>
      </c>
      <c r="IX91">
        <f>IFERROR(__xludf.DUMMYFUNCTION("""COMPUTED_VALUE"""),0.0)</f>
        <v>0</v>
      </c>
      <c r="IY91">
        <f>IFERROR(__xludf.DUMMYFUNCTION("""COMPUTED_VALUE"""),0.0)</f>
        <v>0</v>
      </c>
      <c r="IZ91">
        <f>IFERROR(__xludf.DUMMYFUNCTION("""COMPUTED_VALUE"""),0.0)</f>
        <v>0</v>
      </c>
      <c r="JA91">
        <f>IFERROR(__xludf.DUMMYFUNCTION("""COMPUTED_VALUE"""),0.0)</f>
        <v>0</v>
      </c>
      <c r="JB91">
        <f>IFERROR(__xludf.DUMMYFUNCTION("""COMPUTED_VALUE"""),0.0)</f>
        <v>0</v>
      </c>
      <c r="JC91">
        <f>IFERROR(__xludf.DUMMYFUNCTION("""COMPUTED_VALUE"""),0.0)</f>
        <v>0</v>
      </c>
      <c r="JD91">
        <f>IFERROR(__xludf.DUMMYFUNCTION("""COMPUTED_VALUE"""),0.0)</f>
        <v>0</v>
      </c>
      <c r="JE91">
        <f>IFERROR(__xludf.DUMMYFUNCTION("""COMPUTED_VALUE"""),0.0)</f>
        <v>0</v>
      </c>
      <c r="JF91">
        <f>IFERROR(__xludf.DUMMYFUNCTION("""COMPUTED_VALUE"""),0.0)</f>
        <v>0</v>
      </c>
      <c r="JG91">
        <f>IFERROR(__xludf.DUMMYFUNCTION("""COMPUTED_VALUE"""),0.0)</f>
        <v>0</v>
      </c>
      <c r="JH91">
        <f>IFERROR(__xludf.DUMMYFUNCTION("""COMPUTED_VALUE"""),0.0)</f>
        <v>0</v>
      </c>
      <c r="JI91">
        <f>IFERROR(__xludf.DUMMYFUNCTION("""COMPUTED_VALUE"""),0.0)</f>
        <v>0</v>
      </c>
      <c r="JJ91">
        <f>IFERROR(__xludf.DUMMYFUNCTION("""COMPUTED_VALUE"""),0.0)</f>
        <v>0</v>
      </c>
      <c r="JK91">
        <f>IFERROR(__xludf.DUMMYFUNCTION("""COMPUTED_VALUE"""),0.0)</f>
        <v>0</v>
      </c>
      <c r="JL91">
        <f>IFERROR(__xludf.DUMMYFUNCTION("""COMPUTED_VALUE"""),0.0)</f>
        <v>0</v>
      </c>
      <c r="JM91">
        <f>IFERROR(__xludf.DUMMYFUNCTION("""COMPUTED_VALUE"""),0.0)</f>
        <v>0</v>
      </c>
      <c r="JN91">
        <f>IFERROR(__xludf.DUMMYFUNCTION("""COMPUTED_VALUE"""),0.0)</f>
        <v>0</v>
      </c>
      <c r="JO91">
        <f>IFERROR(__xludf.DUMMYFUNCTION("""COMPUTED_VALUE"""),0.0)</f>
        <v>0</v>
      </c>
      <c r="JP91">
        <f>IFERROR(__xludf.DUMMYFUNCTION("""COMPUTED_VALUE"""),0.0)</f>
        <v>0</v>
      </c>
      <c r="JQ91">
        <f>IFERROR(__xludf.DUMMYFUNCTION("""COMPUTED_VALUE"""),0.0)</f>
        <v>0</v>
      </c>
      <c r="JR91">
        <f>IFERROR(__xludf.DUMMYFUNCTION("""COMPUTED_VALUE"""),0.0)</f>
        <v>0</v>
      </c>
      <c r="JS91" t="str">
        <f>IFERROR(__xludf.DUMMYFUNCTION("""COMPUTED_VALUE"""),"x")</f>
        <v>x</v>
      </c>
      <c r="JT91">
        <f>IFERROR(__xludf.DUMMYFUNCTION("""COMPUTED_VALUE"""),0.0)</f>
        <v>0</v>
      </c>
      <c r="JU91">
        <f>IFERROR(__xludf.DUMMYFUNCTION("""COMPUTED_VALUE"""),0.0)</f>
        <v>0</v>
      </c>
      <c r="JV91">
        <f>IFERROR(__xludf.DUMMYFUNCTION("""COMPUTED_VALUE"""),0.0)</f>
        <v>0</v>
      </c>
      <c r="JW91">
        <f>IFERROR(__xludf.DUMMYFUNCTION("""COMPUTED_VALUE"""),0.0)</f>
        <v>0</v>
      </c>
      <c r="JX91">
        <f>IFERROR(__xludf.DUMMYFUNCTION("""COMPUTED_VALUE"""),0.0)</f>
        <v>0</v>
      </c>
      <c r="JY91">
        <f>IFERROR(__xludf.DUMMYFUNCTION("""COMPUTED_VALUE"""),0.0)</f>
        <v>0</v>
      </c>
      <c r="JZ91">
        <f>IFERROR(__xludf.DUMMYFUNCTION("""COMPUTED_VALUE"""),0.0)</f>
        <v>0</v>
      </c>
      <c r="KA91">
        <f>IFERROR(__xludf.DUMMYFUNCTION("""COMPUTED_VALUE"""),0.0)</f>
        <v>0</v>
      </c>
      <c r="KB91">
        <f>IFERROR(__xludf.DUMMYFUNCTION("""COMPUTED_VALUE"""),0.0)</f>
        <v>0</v>
      </c>
      <c r="KC91">
        <f>IFERROR(__xludf.DUMMYFUNCTION("""COMPUTED_VALUE"""),0.0)</f>
        <v>0</v>
      </c>
      <c r="KD91">
        <f>IFERROR(__xludf.DUMMYFUNCTION("""COMPUTED_VALUE"""),0.0)</f>
        <v>0</v>
      </c>
      <c r="KE91">
        <f>IFERROR(__xludf.DUMMYFUNCTION("""COMPUTED_VALUE"""),0.0)</f>
        <v>0</v>
      </c>
      <c r="KF91">
        <f>IFERROR(__xludf.DUMMYFUNCTION("""COMPUTED_VALUE"""),0.0)</f>
        <v>0</v>
      </c>
      <c r="KG91">
        <f>IFERROR(__xludf.DUMMYFUNCTION("""COMPUTED_VALUE"""),0.0)</f>
        <v>0</v>
      </c>
      <c r="KH91">
        <f>IFERROR(__xludf.DUMMYFUNCTION("""COMPUTED_VALUE"""),0.0)</f>
        <v>0</v>
      </c>
      <c r="KI91">
        <f>IFERROR(__xludf.DUMMYFUNCTION("""COMPUTED_VALUE"""),0.0)</f>
        <v>0</v>
      </c>
      <c r="KJ91">
        <f>IFERROR(__xludf.DUMMYFUNCTION("""COMPUTED_VALUE"""),0.0)</f>
        <v>0</v>
      </c>
      <c r="KK91">
        <f>IFERROR(__xludf.DUMMYFUNCTION("""COMPUTED_VALUE"""),0.0)</f>
        <v>0</v>
      </c>
      <c r="KL91">
        <f>IFERROR(__xludf.DUMMYFUNCTION("""COMPUTED_VALUE"""),0.0)</f>
        <v>0</v>
      </c>
      <c r="KM91">
        <f>IFERROR(__xludf.DUMMYFUNCTION("""COMPUTED_VALUE"""),0.0)</f>
        <v>0</v>
      </c>
      <c r="KN91">
        <f>IFERROR(__xludf.DUMMYFUNCTION("""COMPUTED_VALUE"""),0.0)</f>
        <v>0</v>
      </c>
      <c r="KO91">
        <f>IFERROR(__xludf.DUMMYFUNCTION("""COMPUTED_VALUE"""),0.0)</f>
        <v>0</v>
      </c>
      <c r="KP91">
        <f>IFERROR(__xludf.DUMMYFUNCTION("""COMPUTED_VALUE"""),0.0)</f>
        <v>0</v>
      </c>
      <c r="KQ91">
        <f>IFERROR(__xludf.DUMMYFUNCTION("""COMPUTED_VALUE"""),0.0)</f>
        <v>0</v>
      </c>
      <c r="KR91">
        <f>IFERROR(__xludf.DUMMYFUNCTION("""COMPUTED_VALUE"""),0.0)</f>
        <v>0</v>
      </c>
      <c r="KS91">
        <f>IFERROR(__xludf.DUMMYFUNCTION("""COMPUTED_VALUE"""),0.0)</f>
        <v>0</v>
      </c>
      <c r="KT91">
        <f>IFERROR(__xludf.DUMMYFUNCTION("""COMPUTED_VALUE"""),0.0)</f>
        <v>0</v>
      </c>
      <c r="KU91">
        <f>IFERROR(__xludf.DUMMYFUNCTION("""COMPUTED_VALUE"""),0.0)</f>
        <v>0</v>
      </c>
      <c r="KV91">
        <f>IFERROR(__xludf.DUMMYFUNCTION("""COMPUTED_VALUE"""),0.0)</f>
        <v>0</v>
      </c>
      <c r="KW91">
        <f>IFERROR(__xludf.DUMMYFUNCTION("""COMPUTED_VALUE"""),0.0)</f>
        <v>0</v>
      </c>
      <c r="KX91">
        <f>IFERROR(__xludf.DUMMYFUNCTION("""COMPUTED_VALUE"""),0.0)</f>
        <v>0</v>
      </c>
      <c r="KY91">
        <f>IFERROR(__xludf.DUMMYFUNCTION("""COMPUTED_VALUE"""),0.0)</f>
        <v>0</v>
      </c>
      <c r="KZ91" t="str">
        <f>IFERROR(__xludf.DUMMYFUNCTION("""COMPUTED_VALUE"""),"x")</f>
        <v>x</v>
      </c>
      <c r="LA91">
        <f>IFERROR(__xludf.DUMMYFUNCTION("""COMPUTED_VALUE"""),1.0)</f>
        <v>1</v>
      </c>
      <c r="LB91">
        <f>IFERROR(__xludf.DUMMYFUNCTION("""COMPUTED_VALUE"""),1.0)</f>
        <v>1</v>
      </c>
      <c r="LC91">
        <f>IFERROR(__xludf.DUMMYFUNCTION("""COMPUTED_VALUE"""),1.0)</f>
        <v>1</v>
      </c>
      <c r="LD91">
        <f>IFERROR(__xludf.DUMMYFUNCTION("""COMPUTED_VALUE"""),1.0)</f>
        <v>1</v>
      </c>
      <c r="LE91">
        <f>IFERROR(__xludf.DUMMYFUNCTION("""COMPUTED_VALUE"""),1.0)</f>
        <v>1</v>
      </c>
      <c r="LF91">
        <f>IFERROR(__xludf.DUMMYFUNCTION("""COMPUTED_VALUE"""),0.0)</f>
        <v>0</v>
      </c>
      <c r="LG91">
        <f>IFERROR(__xludf.DUMMYFUNCTION("""COMPUTED_VALUE"""),0.0)</f>
        <v>0</v>
      </c>
      <c r="LH91">
        <f>IFERROR(__xludf.DUMMYFUNCTION("""COMPUTED_VALUE"""),0.0)</f>
        <v>0</v>
      </c>
      <c r="LI91">
        <f>IFERROR(__xludf.DUMMYFUNCTION("""COMPUTED_VALUE"""),0.0)</f>
        <v>0</v>
      </c>
      <c r="LJ91">
        <f>IFERROR(__xludf.DUMMYFUNCTION("""COMPUTED_VALUE"""),0.0)</f>
        <v>0</v>
      </c>
      <c r="LK91">
        <f>IFERROR(__xludf.DUMMYFUNCTION("""COMPUTED_VALUE"""),0.0)</f>
        <v>0</v>
      </c>
      <c r="LL91">
        <f>IFERROR(__xludf.DUMMYFUNCTION("""COMPUTED_VALUE"""),0.0)</f>
        <v>0</v>
      </c>
      <c r="LM91">
        <f>IFERROR(__xludf.DUMMYFUNCTION("""COMPUTED_VALUE"""),0.0)</f>
        <v>0</v>
      </c>
      <c r="LN91">
        <f>IFERROR(__xludf.DUMMYFUNCTION("""COMPUTED_VALUE"""),0.0)</f>
        <v>0</v>
      </c>
      <c r="LO91">
        <f>IFERROR(__xludf.DUMMYFUNCTION("""COMPUTED_VALUE"""),0.0)</f>
        <v>0</v>
      </c>
      <c r="LP91">
        <f>IFERROR(__xludf.DUMMYFUNCTION("""COMPUTED_VALUE"""),0.0)</f>
        <v>0</v>
      </c>
      <c r="LQ91" t="str">
        <f>IFERROR(__xludf.DUMMYFUNCTION("""COMPUTED_VALUE"""),"x")</f>
        <v>x</v>
      </c>
      <c r="LR91">
        <f>IFERROR(__xludf.DUMMYFUNCTION("""COMPUTED_VALUE"""),1.0)</f>
        <v>1</v>
      </c>
      <c r="LS91">
        <f>IFERROR(__xludf.DUMMYFUNCTION("""COMPUTED_VALUE"""),0.0)</f>
        <v>0</v>
      </c>
      <c r="LT91">
        <f>IFERROR(__xludf.DUMMYFUNCTION("""COMPUTED_VALUE"""),0.0)</f>
        <v>0</v>
      </c>
      <c r="LU91">
        <f>IFERROR(__xludf.DUMMYFUNCTION("""COMPUTED_VALUE"""),0.0)</f>
        <v>0</v>
      </c>
      <c r="LV91">
        <f>IFERROR(__xludf.DUMMYFUNCTION("""COMPUTED_VALUE"""),0.0)</f>
        <v>0</v>
      </c>
      <c r="LW91">
        <f>IFERROR(__xludf.DUMMYFUNCTION("""COMPUTED_VALUE"""),0.0)</f>
        <v>0</v>
      </c>
      <c r="LX91">
        <f>IFERROR(__xludf.DUMMYFUNCTION("""COMPUTED_VALUE"""),1.0)</f>
        <v>1</v>
      </c>
      <c r="LY91">
        <f>IFERROR(__xludf.DUMMYFUNCTION("""COMPUTED_VALUE"""),1.0)</f>
        <v>1</v>
      </c>
      <c r="LZ91">
        <f>IFERROR(__xludf.DUMMYFUNCTION("""COMPUTED_VALUE"""),1.0)</f>
        <v>1</v>
      </c>
      <c r="MA91">
        <f>IFERROR(__xludf.DUMMYFUNCTION("""COMPUTED_VALUE"""),1.0)</f>
        <v>1</v>
      </c>
      <c r="MB91">
        <f>IFERROR(__xludf.DUMMYFUNCTION("""COMPUTED_VALUE"""),1.0)</f>
        <v>1</v>
      </c>
      <c r="MC91">
        <f>IFERROR(__xludf.DUMMYFUNCTION("""COMPUTED_VALUE"""),1.0)</f>
        <v>1</v>
      </c>
      <c r="MD91">
        <f>IFERROR(__xludf.DUMMYFUNCTION("""COMPUTED_VALUE"""),1.0)</f>
        <v>1</v>
      </c>
      <c r="ME91">
        <f>IFERROR(__xludf.DUMMYFUNCTION("""COMPUTED_VALUE"""),1.0)</f>
        <v>1</v>
      </c>
      <c r="MF91">
        <f>IFERROR(__xludf.DUMMYFUNCTION("""COMPUTED_VALUE"""),1.0)</f>
        <v>1</v>
      </c>
      <c r="MG91">
        <f>IFERROR(__xludf.DUMMYFUNCTION("""COMPUTED_VALUE"""),1.0)</f>
        <v>1</v>
      </c>
      <c r="MH91">
        <f>IFERROR(__xludf.DUMMYFUNCTION("""COMPUTED_VALUE"""),0.0)</f>
        <v>0</v>
      </c>
      <c r="MI91">
        <f>IFERROR(__xludf.DUMMYFUNCTION("""COMPUTED_VALUE"""),0.0)</f>
        <v>0</v>
      </c>
      <c r="MJ91">
        <f>IFERROR(__xludf.DUMMYFUNCTION("""COMPUTED_VALUE"""),0.0)</f>
        <v>0</v>
      </c>
      <c r="MK91">
        <f>IFERROR(__xludf.DUMMYFUNCTION("""COMPUTED_VALUE"""),0.0)</f>
        <v>0</v>
      </c>
      <c r="ML91">
        <f>IFERROR(__xludf.DUMMYFUNCTION("""COMPUTED_VALUE"""),0.0)</f>
        <v>0</v>
      </c>
      <c r="MM91">
        <f>IFERROR(__xludf.DUMMYFUNCTION("""COMPUTED_VALUE"""),0.0)</f>
        <v>0</v>
      </c>
      <c r="MN91">
        <f>IFERROR(__xludf.DUMMYFUNCTION("""COMPUTED_VALUE"""),0.0)</f>
        <v>0</v>
      </c>
      <c r="MO91">
        <f>IFERROR(__xludf.DUMMYFUNCTION("""COMPUTED_VALUE"""),0.0)</f>
        <v>0</v>
      </c>
      <c r="MP91">
        <f>IFERROR(__xludf.DUMMYFUNCTION("""COMPUTED_VALUE"""),0.0)</f>
        <v>0</v>
      </c>
      <c r="MQ91">
        <f>IFERROR(__xludf.DUMMYFUNCTION("""COMPUTED_VALUE"""),0.0)</f>
        <v>0</v>
      </c>
      <c r="MR91">
        <f>IFERROR(__xludf.DUMMYFUNCTION("""COMPUTED_VALUE"""),0.0)</f>
        <v>0</v>
      </c>
      <c r="MS91">
        <f>IFERROR(__xludf.DUMMYFUNCTION("""COMPUTED_VALUE"""),0.0)</f>
        <v>0</v>
      </c>
      <c r="MT91" t="str">
        <f>IFERROR(__xludf.DUMMYFUNCTION("""COMPUTED_VALUE"""),"x")</f>
        <v>x</v>
      </c>
      <c r="MU91">
        <f>IFERROR(__xludf.DUMMYFUNCTION("""COMPUTED_VALUE"""),1.0)</f>
        <v>1</v>
      </c>
      <c r="MV91">
        <f>IFERROR(__xludf.DUMMYFUNCTION("""COMPUTED_VALUE"""),1.0)</f>
        <v>1</v>
      </c>
      <c r="MW91">
        <f>IFERROR(__xludf.DUMMYFUNCTION("""COMPUTED_VALUE"""),1.0)</f>
        <v>1</v>
      </c>
      <c r="MX91">
        <f>IFERROR(__xludf.DUMMYFUNCTION("""COMPUTED_VALUE"""),1.0)</f>
        <v>1</v>
      </c>
      <c r="MY91">
        <f>IFERROR(__xludf.DUMMYFUNCTION("""COMPUTED_VALUE"""),1.0)</f>
        <v>1</v>
      </c>
      <c r="MZ91">
        <f>IFERROR(__xludf.DUMMYFUNCTION("""COMPUTED_VALUE"""),1.0)</f>
        <v>1</v>
      </c>
      <c r="NA91">
        <f>IFERROR(__xludf.DUMMYFUNCTION("""COMPUTED_VALUE"""),0.0)</f>
        <v>0</v>
      </c>
      <c r="NB91">
        <f>IFERROR(__xludf.DUMMYFUNCTION("""COMPUTED_VALUE"""),1.0)</f>
        <v>1</v>
      </c>
      <c r="NC91">
        <f>IFERROR(__xludf.DUMMYFUNCTION("""COMPUTED_VALUE"""),1.0)</f>
        <v>1</v>
      </c>
      <c r="ND91">
        <f>IFERROR(__xludf.DUMMYFUNCTION("""COMPUTED_VALUE"""),1.0)</f>
        <v>1</v>
      </c>
      <c r="NE91">
        <f>IFERROR(__xludf.DUMMYFUNCTION("""COMPUTED_VALUE"""),1.0)</f>
        <v>1</v>
      </c>
      <c r="NF91">
        <f>IFERROR(__xludf.DUMMYFUNCTION("""COMPUTED_VALUE"""),0.0)</f>
        <v>0</v>
      </c>
      <c r="NG91">
        <f>IFERROR(__xludf.DUMMYFUNCTION("""COMPUTED_VALUE"""),0.0)</f>
        <v>0</v>
      </c>
      <c r="NH91">
        <f>IFERROR(__xludf.DUMMYFUNCTION("""COMPUTED_VALUE"""),0.0)</f>
        <v>0</v>
      </c>
      <c r="NI91">
        <f>IFERROR(__xludf.DUMMYFUNCTION("""COMPUTED_VALUE"""),0.0)</f>
        <v>0</v>
      </c>
      <c r="NJ91">
        <f>IFERROR(__xludf.DUMMYFUNCTION("""COMPUTED_VALUE"""),0.0)</f>
        <v>0</v>
      </c>
      <c r="NK91">
        <f>IFERROR(__xludf.DUMMYFUNCTION("""COMPUTED_VALUE"""),0.0)</f>
        <v>0</v>
      </c>
      <c r="NL91">
        <f>IFERROR(__xludf.DUMMYFUNCTION("""COMPUTED_VALUE"""),0.0)</f>
        <v>0</v>
      </c>
      <c r="NM91">
        <f>IFERROR(__xludf.DUMMYFUNCTION("""COMPUTED_VALUE"""),0.0)</f>
        <v>0</v>
      </c>
      <c r="NN91">
        <f>IFERROR(__xludf.DUMMYFUNCTION("""COMPUTED_VALUE"""),0.0)</f>
        <v>0</v>
      </c>
      <c r="NO91">
        <f>IFERROR(__xludf.DUMMYFUNCTION("""COMPUTED_VALUE"""),0.0)</f>
        <v>0</v>
      </c>
      <c r="NP91">
        <f>IFERROR(__xludf.DUMMYFUNCTION("""COMPUTED_VALUE"""),0.0)</f>
        <v>0</v>
      </c>
      <c r="NQ91">
        <f>IFERROR(__xludf.DUMMYFUNCTION("""COMPUTED_VALUE"""),0.0)</f>
        <v>0</v>
      </c>
      <c r="NR91">
        <f>IFERROR(__xludf.DUMMYFUNCTION("""COMPUTED_VALUE"""),0.0)</f>
        <v>0</v>
      </c>
    </row>
    <row r="92" ht="15.75" customHeight="1">
      <c r="A92">
        <f>IFERROR(__xludf.DUMMYFUNCTION("""COMPUTED_VALUE"""),91.0)</f>
        <v>91</v>
      </c>
      <c r="B92" t="str">
        <f>IFERROR(__xludf.DUMMYFUNCTION("""COMPUTED_VALUE"""),"AleksandarGadjanski")</f>
        <v>AleksandarGadjanski</v>
      </c>
      <c r="C92" t="str">
        <f>IFERROR(__xludf.DUMMYFUNCTION("""COMPUTED_VALUE"""),"Aleksandar")</f>
        <v>Aleksandar</v>
      </c>
      <c r="D92" t="str">
        <f>IFERROR(__xludf.DUMMYFUNCTION("""COMPUTED_VALUE"""),"Gađanski")</f>
        <v>Gađanski</v>
      </c>
      <c r="E92">
        <f>IFERROR(__xludf.DUMMYFUNCTION("""COMPUTED_VALUE"""),70.0)</f>
        <v>70</v>
      </c>
      <c r="F92" t="str">
        <f>IFERROR(__xludf.DUMMYFUNCTION("""COMPUTED_VALUE"""),"ODOBREN")</f>
        <v>ODOBREN</v>
      </c>
      <c r="G92" t="str">
        <f>IFERROR(__xludf.DUMMYFUNCTION("""COMPUTED_VALUE"""),"Stari grad")</f>
        <v>Stari grad</v>
      </c>
      <c r="H92" t="str">
        <f>IFERROR(__xludf.DUMMYFUNCTION("""COMPUTED_VALUE"""),"Matematička gimnazija")</f>
        <v>Matematička gimnazija</v>
      </c>
      <c r="I92" t="str">
        <f>IFERROR(__xludf.DUMMYFUNCTION("""COMPUTED_VALUE"""),"II")</f>
        <v>II</v>
      </c>
      <c r="J92" t="str">
        <f>IFERROR(__xludf.DUMMYFUNCTION("""COMPUTED_VALUE"""),"A")</f>
        <v>A</v>
      </c>
      <c r="K92" t="str">
        <f>IFERROR(__xludf.DUMMYFUNCTION("""COMPUTED_VALUE"""),"Petar Radovanovic")</f>
        <v>Petar Radovanovic</v>
      </c>
      <c r="L92" t="str">
        <f>IFERROR(__xludf.DUMMYFUNCTION("""COMPUTED_VALUE"""),"x")</f>
        <v>x</v>
      </c>
      <c r="M92" t="str">
        <f>IFERROR(__xludf.DUMMYFUNCTION("""COMPUTED_VALUE"""),"-")</f>
        <v>-</v>
      </c>
      <c r="N92" t="str">
        <f>IFERROR(__xludf.DUMMYFUNCTION("""COMPUTED_VALUE"""),"-")</f>
        <v>-</v>
      </c>
      <c r="O92" t="str">
        <f>IFERROR(__xludf.DUMMYFUNCTION("""COMPUTED_VALUE"""),"-")</f>
        <v>-</v>
      </c>
      <c r="P92">
        <f>IFERROR(__xludf.DUMMYFUNCTION("""COMPUTED_VALUE"""),70.0)</f>
        <v>70</v>
      </c>
      <c r="Q92">
        <f>IFERROR(__xludf.DUMMYFUNCTION("""COMPUTED_VALUE"""),0.0)</f>
        <v>0</v>
      </c>
      <c r="R92" t="str">
        <f>IFERROR(__xludf.DUMMYFUNCTION("""COMPUTED_VALUE"""),"-")</f>
        <v>-</v>
      </c>
      <c r="S92" t="str">
        <f>IFERROR(__xludf.DUMMYFUNCTION("""COMPUTED_VALUE"""),"x")</f>
        <v>x</v>
      </c>
      <c r="T92" t="str">
        <f>IFERROR(__xludf.DUMMYFUNCTION("""COMPUTED_VALUE"""),"x")</f>
        <v>x</v>
      </c>
      <c r="U92" t="str">
        <f>IFERROR(__xludf.DUMMYFUNCTION("""COMPUTED_VALUE"""),"-")</f>
        <v>-</v>
      </c>
      <c r="V92" t="str">
        <f>IFERROR(__xludf.DUMMYFUNCTION("""COMPUTED_VALUE"""),"-")</f>
        <v>-</v>
      </c>
      <c r="W92" t="str">
        <f>IFERROR(__xludf.DUMMYFUNCTION("""COMPUTED_VALUE"""),"-")</f>
        <v>-</v>
      </c>
      <c r="X92" t="str">
        <f>IFERROR(__xludf.DUMMYFUNCTION("""COMPUTED_VALUE"""),"-")</f>
        <v>-</v>
      </c>
      <c r="Y92" t="str">
        <f>IFERROR(__xludf.DUMMYFUNCTION("""COMPUTED_VALUE"""),"-")</f>
        <v>-</v>
      </c>
      <c r="Z92" t="str">
        <f>IFERROR(__xludf.DUMMYFUNCTION("""COMPUTED_VALUE"""),"-")</f>
        <v>-</v>
      </c>
      <c r="AA92" t="str">
        <f>IFERROR(__xludf.DUMMYFUNCTION("""COMPUTED_VALUE"""),"-")</f>
        <v>-</v>
      </c>
      <c r="AB92" t="str">
        <f>IFERROR(__xludf.DUMMYFUNCTION("""COMPUTED_VALUE"""),"-")</f>
        <v>-</v>
      </c>
      <c r="AC92" t="str">
        <f>IFERROR(__xludf.DUMMYFUNCTION("""COMPUTED_VALUE"""),"-")</f>
        <v>-</v>
      </c>
      <c r="AD92" t="str">
        <f>IFERROR(__xludf.DUMMYFUNCTION("""COMPUTED_VALUE"""),"-")</f>
        <v>-</v>
      </c>
      <c r="AE92" t="str">
        <f>IFERROR(__xludf.DUMMYFUNCTION("""COMPUTED_VALUE"""),"-")</f>
        <v>-</v>
      </c>
      <c r="AF92" t="str">
        <f>IFERROR(__xludf.DUMMYFUNCTION("""COMPUTED_VALUE"""),"-")</f>
        <v>-</v>
      </c>
      <c r="AG92" t="str">
        <f>IFERROR(__xludf.DUMMYFUNCTION("""COMPUTED_VALUE"""),"-")</f>
        <v>-</v>
      </c>
      <c r="AH92" t="str">
        <f>IFERROR(__xludf.DUMMYFUNCTION("""COMPUTED_VALUE"""),"-")</f>
        <v>-</v>
      </c>
      <c r="AI92" t="str">
        <f>IFERROR(__xludf.DUMMYFUNCTION("""COMPUTED_VALUE"""),"-")</f>
        <v>-</v>
      </c>
      <c r="AJ92" t="str">
        <f>IFERROR(__xludf.DUMMYFUNCTION("""COMPUTED_VALUE"""),"-")</f>
        <v>-</v>
      </c>
      <c r="AK92" t="str">
        <f>IFERROR(__xludf.DUMMYFUNCTION("""COMPUTED_VALUE"""),"-")</f>
        <v>-</v>
      </c>
      <c r="AL92" t="str">
        <f>IFERROR(__xludf.DUMMYFUNCTION("""COMPUTED_VALUE"""),"-")</f>
        <v>-</v>
      </c>
      <c r="AM92" t="str">
        <f>IFERROR(__xludf.DUMMYFUNCTION("""COMPUTED_VALUE"""),"-")</f>
        <v>-</v>
      </c>
      <c r="AN92" t="str">
        <f>IFERROR(__xludf.DUMMYFUNCTION("""COMPUTED_VALUE"""),"-")</f>
        <v>-</v>
      </c>
      <c r="AO92" t="str">
        <f>IFERROR(__xludf.DUMMYFUNCTION("""COMPUTED_VALUE"""),"-")</f>
        <v>-</v>
      </c>
      <c r="AP92" t="str">
        <f>IFERROR(__xludf.DUMMYFUNCTION("""COMPUTED_VALUE"""),"-")</f>
        <v>-</v>
      </c>
      <c r="AQ92" t="str">
        <f>IFERROR(__xludf.DUMMYFUNCTION("""COMPUTED_VALUE"""),"-")</f>
        <v>-</v>
      </c>
      <c r="AR92" t="str">
        <f>IFERROR(__xludf.DUMMYFUNCTION("""COMPUTED_VALUE"""),"-")</f>
        <v>-</v>
      </c>
      <c r="AS92" t="str">
        <f>IFERROR(__xludf.DUMMYFUNCTION("""COMPUTED_VALUE"""),"-")</f>
        <v>-</v>
      </c>
      <c r="AT92" t="str">
        <f>IFERROR(__xludf.DUMMYFUNCTION("""COMPUTED_VALUE"""),"-")</f>
        <v>-</v>
      </c>
      <c r="AU92" t="str">
        <f>IFERROR(__xludf.DUMMYFUNCTION("""COMPUTED_VALUE"""),"-")</f>
        <v>-</v>
      </c>
      <c r="AV92" t="str">
        <f>IFERROR(__xludf.DUMMYFUNCTION("""COMPUTED_VALUE"""),"-")</f>
        <v>-</v>
      </c>
      <c r="AW92" t="str">
        <f>IFERROR(__xludf.DUMMYFUNCTION("""COMPUTED_VALUE"""),"-")</f>
        <v>-</v>
      </c>
      <c r="AX92" t="str">
        <f>IFERROR(__xludf.DUMMYFUNCTION("""COMPUTED_VALUE"""),"-")</f>
        <v>-</v>
      </c>
      <c r="AY92" t="str">
        <f>IFERROR(__xludf.DUMMYFUNCTION("""COMPUTED_VALUE"""),"-")</f>
        <v>-</v>
      </c>
      <c r="AZ92" t="str">
        <f>IFERROR(__xludf.DUMMYFUNCTION("""COMPUTED_VALUE"""),"-")</f>
        <v>-</v>
      </c>
      <c r="BA92" t="str">
        <f>IFERROR(__xludf.DUMMYFUNCTION("""COMPUTED_VALUE"""),"-")</f>
        <v>-</v>
      </c>
      <c r="BB92" t="str">
        <f>IFERROR(__xludf.DUMMYFUNCTION("""COMPUTED_VALUE"""),"-")</f>
        <v>-</v>
      </c>
      <c r="BC92" t="str">
        <f>IFERROR(__xludf.DUMMYFUNCTION("""COMPUTED_VALUE"""),"-")</f>
        <v>-</v>
      </c>
      <c r="BD92" t="str">
        <f>IFERROR(__xludf.DUMMYFUNCTION("""COMPUTED_VALUE"""),"-")</f>
        <v>-</v>
      </c>
      <c r="BE92" t="str">
        <f>IFERROR(__xludf.DUMMYFUNCTION("""COMPUTED_VALUE"""),"-")</f>
        <v>-</v>
      </c>
      <c r="BF92" t="str">
        <f>IFERROR(__xludf.DUMMYFUNCTION("""COMPUTED_VALUE"""),"-")</f>
        <v>-</v>
      </c>
      <c r="BG92" t="str">
        <f>IFERROR(__xludf.DUMMYFUNCTION("""COMPUTED_VALUE"""),"-")</f>
        <v>-</v>
      </c>
      <c r="BH92" t="str">
        <f>IFERROR(__xludf.DUMMYFUNCTION("""COMPUTED_VALUE"""),"-")</f>
        <v>-</v>
      </c>
      <c r="BI92" t="str">
        <f>IFERROR(__xludf.DUMMYFUNCTION("""COMPUTED_VALUE"""),"-")</f>
        <v>-</v>
      </c>
      <c r="BJ92" t="str">
        <f>IFERROR(__xludf.DUMMYFUNCTION("""COMPUTED_VALUE"""),"-")</f>
        <v>-</v>
      </c>
      <c r="BK92" t="str">
        <f>IFERROR(__xludf.DUMMYFUNCTION("""COMPUTED_VALUE"""),"x")</f>
        <v>x</v>
      </c>
      <c r="BL92" t="str">
        <f>IFERROR(__xludf.DUMMYFUNCTION("""COMPUTED_VALUE"""),"-")</f>
        <v>-</v>
      </c>
      <c r="BM92" t="str">
        <f>IFERROR(__xludf.DUMMYFUNCTION("""COMPUTED_VALUE"""),"-")</f>
        <v>-</v>
      </c>
      <c r="BN92" t="str">
        <f>IFERROR(__xludf.DUMMYFUNCTION("""COMPUTED_VALUE"""),"-")</f>
        <v>-</v>
      </c>
      <c r="BO92" t="str">
        <f>IFERROR(__xludf.DUMMYFUNCTION("""COMPUTED_VALUE"""),"-")</f>
        <v>-</v>
      </c>
      <c r="BP92" t="str">
        <f>IFERROR(__xludf.DUMMYFUNCTION("""COMPUTED_VALUE"""),"-")</f>
        <v>-</v>
      </c>
      <c r="BQ92" t="str">
        <f>IFERROR(__xludf.DUMMYFUNCTION("""COMPUTED_VALUE"""),"-")</f>
        <v>-</v>
      </c>
      <c r="BR92" t="str">
        <f>IFERROR(__xludf.DUMMYFUNCTION("""COMPUTED_VALUE"""),"-")</f>
        <v>-</v>
      </c>
      <c r="BS92" t="str">
        <f>IFERROR(__xludf.DUMMYFUNCTION("""COMPUTED_VALUE"""),"-")</f>
        <v>-</v>
      </c>
      <c r="BT92" t="str">
        <f>IFERROR(__xludf.DUMMYFUNCTION("""COMPUTED_VALUE"""),"-")</f>
        <v>-</v>
      </c>
      <c r="BU92" t="str">
        <f>IFERROR(__xludf.DUMMYFUNCTION("""COMPUTED_VALUE"""),"-")</f>
        <v>-</v>
      </c>
      <c r="BV92" t="str">
        <f>IFERROR(__xludf.DUMMYFUNCTION("""COMPUTED_VALUE"""),"-")</f>
        <v>-</v>
      </c>
      <c r="BW92" t="str">
        <f>IFERROR(__xludf.DUMMYFUNCTION("""COMPUTED_VALUE"""),"-")</f>
        <v>-</v>
      </c>
      <c r="BX92" t="str">
        <f>IFERROR(__xludf.DUMMYFUNCTION("""COMPUTED_VALUE"""),"-")</f>
        <v>-</v>
      </c>
      <c r="BY92" t="str">
        <f>IFERROR(__xludf.DUMMYFUNCTION("""COMPUTED_VALUE"""),"-")</f>
        <v>-</v>
      </c>
      <c r="BZ92" t="str">
        <f>IFERROR(__xludf.DUMMYFUNCTION("""COMPUTED_VALUE"""),"-")</f>
        <v>-</v>
      </c>
      <c r="CA92" t="str">
        <f>IFERROR(__xludf.DUMMYFUNCTION("""COMPUTED_VALUE"""),"-")</f>
        <v>-</v>
      </c>
      <c r="CB92" t="str">
        <f>IFERROR(__xludf.DUMMYFUNCTION("""COMPUTED_VALUE"""),"-")</f>
        <v>-</v>
      </c>
      <c r="CC92" t="str">
        <f>IFERROR(__xludf.DUMMYFUNCTION("""COMPUTED_VALUE"""),"-")</f>
        <v>-</v>
      </c>
      <c r="CD92" t="str">
        <f>IFERROR(__xludf.DUMMYFUNCTION("""COMPUTED_VALUE"""),"-")</f>
        <v>-</v>
      </c>
      <c r="CE92" t="str">
        <f>IFERROR(__xludf.DUMMYFUNCTION("""COMPUTED_VALUE"""),"-")</f>
        <v>-</v>
      </c>
      <c r="CF92" t="str">
        <f>IFERROR(__xludf.DUMMYFUNCTION("""COMPUTED_VALUE"""),"-")</f>
        <v>-</v>
      </c>
      <c r="CG92" t="str">
        <f>IFERROR(__xludf.DUMMYFUNCTION("""COMPUTED_VALUE"""),"-")</f>
        <v>-</v>
      </c>
      <c r="CH92" t="str">
        <f>IFERROR(__xludf.DUMMYFUNCTION("""COMPUTED_VALUE"""),"-")</f>
        <v>-</v>
      </c>
      <c r="CI92" t="str">
        <f>IFERROR(__xludf.DUMMYFUNCTION("""COMPUTED_VALUE"""),"-")</f>
        <v>-</v>
      </c>
      <c r="CJ92" t="str">
        <f>IFERROR(__xludf.DUMMYFUNCTION("""COMPUTED_VALUE"""),"-")</f>
        <v>-</v>
      </c>
      <c r="CK92" t="str">
        <f>IFERROR(__xludf.DUMMYFUNCTION("""COMPUTED_VALUE"""),"-")</f>
        <v>-</v>
      </c>
      <c r="CL92" t="str">
        <f>IFERROR(__xludf.DUMMYFUNCTION("""COMPUTED_VALUE"""),"-")</f>
        <v>-</v>
      </c>
      <c r="CM92" t="str">
        <f>IFERROR(__xludf.DUMMYFUNCTION("""COMPUTED_VALUE"""),"-")</f>
        <v>-</v>
      </c>
      <c r="CN92" t="str">
        <f>IFERROR(__xludf.DUMMYFUNCTION("""COMPUTED_VALUE"""),"-")</f>
        <v>-</v>
      </c>
      <c r="CO92" t="str">
        <f>IFERROR(__xludf.DUMMYFUNCTION("""COMPUTED_VALUE"""),"-")</f>
        <v>-</v>
      </c>
      <c r="CP92" t="str">
        <f>IFERROR(__xludf.DUMMYFUNCTION("""COMPUTED_VALUE"""),"-")</f>
        <v>-</v>
      </c>
      <c r="CQ92" t="str">
        <f>IFERROR(__xludf.DUMMYFUNCTION("""COMPUTED_VALUE"""),"-")</f>
        <v>-</v>
      </c>
      <c r="CR92" t="str">
        <f>IFERROR(__xludf.DUMMYFUNCTION("""COMPUTED_VALUE"""),"-")</f>
        <v>-</v>
      </c>
      <c r="CS92" t="str">
        <f>IFERROR(__xludf.DUMMYFUNCTION("""COMPUTED_VALUE"""),"x")</f>
        <v>x</v>
      </c>
      <c r="CT92" t="str">
        <f>IFERROR(__xludf.DUMMYFUNCTION("""COMPUTED_VALUE"""),"-")</f>
        <v>-</v>
      </c>
      <c r="CU92" t="str">
        <f>IFERROR(__xludf.DUMMYFUNCTION("""COMPUTED_VALUE"""),"-")</f>
        <v>-</v>
      </c>
      <c r="CV92" t="str">
        <f>IFERROR(__xludf.DUMMYFUNCTION("""COMPUTED_VALUE"""),"-")</f>
        <v>-</v>
      </c>
      <c r="CW92" t="str">
        <f>IFERROR(__xludf.DUMMYFUNCTION("""COMPUTED_VALUE"""),"-")</f>
        <v>-</v>
      </c>
      <c r="CX92" t="str">
        <f>IFERROR(__xludf.DUMMYFUNCTION("""COMPUTED_VALUE"""),"-")</f>
        <v>-</v>
      </c>
      <c r="CY92" t="str">
        <f>IFERROR(__xludf.DUMMYFUNCTION("""COMPUTED_VALUE"""),"-")</f>
        <v>-</v>
      </c>
      <c r="CZ92" t="str">
        <f>IFERROR(__xludf.DUMMYFUNCTION("""COMPUTED_VALUE"""),"-")</f>
        <v>-</v>
      </c>
      <c r="DA92" t="str">
        <f>IFERROR(__xludf.DUMMYFUNCTION("""COMPUTED_VALUE"""),"-")</f>
        <v>-</v>
      </c>
      <c r="DB92" t="str">
        <f>IFERROR(__xludf.DUMMYFUNCTION("""COMPUTED_VALUE"""),"-")</f>
        <v>-</v>
      </c>
      <c r="DC92" t="str">
        <f>IFERROR(__xludf.DUMMYFUNCTION("""COMPUTED_VALUE"""),"-")</f>
        <v>-</v>
      </c>
      <c r="DD92" t="str">
        <f>IFERROR(__xludf.DUMMYFUNCTION("""COMPUTED_VALUE"""),"-")</f>
        <v>-</v>
      </c>
      <c r="DE92" t="str">
        <f>IFERROR(__xludf.DUMMYFUNCTION("""COMPUTED_VALUE"""),"-")</f>
        <v>-</v>
      </c>
      <c r="DF92" t="str">
        <f>IFERROR(__xludf.DUMMYFUNCTION("""COMPUTED_VALUE"""),"-")</f>
        <v>-</v>
      </c>
      <c r="DG92" t="str">
        <f>IFERROR(__xludf.DUMMYFUNCTION("""COMPUTED_VALUE"""),"-")</f>
        <v>-</v>
      </c>
      <c r="DH92" t="str">
        <f>IFERROR(__xludf.DUMMYFUNCTION("""COMPUTED_VALUE"""),"-")</f>
        <v>-</v>
      </c>
      <c r="DI92" t="str">
        <f>IFERROR(__xludf.DUMMYFUNCTION("""COMPUTED_VALUE"""),"-")</f>
        <v>-</v>
      </c>
      <c r="DJ92" t="str">
        <f>IFERROR(__xludf.DUMMYFUNCTION("""COMPUTED_VALUE"""),"-")</f>
        <v>-</v>
      </c>
      <c r="DK92" t="str">
        <f>IFERROR(__xludf.DUMMYFUNCTION("""COMPUTED_VALUE"""),"-")</f>
        <v>-</v>
      </c>
      <c r="DL92" t="str">
        <f>IFERROR(__xludf.DUMMYFUNCTION("""COMPUTED_VALUE"""),"-")</f>
        <v>-</v>
      </c>
      <c r="DM92" t="str">
        <f>IFERROR(__xludf.DUMMYFUNCTION("""COMPUTED_VALUE"""),"-")</f>
        <v>-</v>
      </c>
      <c r="DN92" t="str">
        <f>IFERROR(__xludf.DUMMYFUNCTION("""COMPUTED_VALUE"""),"-")</f>
        <v>-</v>
      </c>
      <c r="DO92" t="str">
        <f>IFERROR(__xludf.DUMMYFUNCTION("""COMPUTED_VALUE"""),"-")</f>
        <v>-</v>
      </c>
      <c r="DP92" t="str">
        <f>IFERROR(__xludf.DUMMYFUNCTION("""COMPUTED_VALUE"""),"-")</f>
        <v>-</v>
      </c>
      <c r="DQ92" t="str">
        <f>IFERROR(__xludf.DUMMYFUNCTION("""COMPUTED_VALUE"""),"-")</f>
        <v>-</v>
      </c>
      <c r="DR92" t="str">
        <f>IFERROR(__xludf.DUMMYFUNCTION("""COMPUTED_VALUE"""),"-")</f>
        <v>-</v>
      </c>
      <c r="DS92" t="str">
        <f>IFERROR(__xludf.DUMMYFUNCTION("""COMPUTED_VALUE"""),"-")</f>
        <v>-</v>
      </c>
      <c r="DT92" t="str">
        <f>IFERROR(__xludf.DUMMYFUNCTION("""COMPUTED_VALUE"""),"-")</f>
        <v>-</v>
      </c>
      <c r="DU92" t="str">
        <f>IFERROR(__xludf.DUMMYFUNCTION("""COMPUTED_VALUE"""),"-")</f>
        <v>-</v>
      </c>
      <c r="DV92" t="str">
        <f>IFERROR(__xludf.DUMMYFUNCTION("""COMPUTED_VALUE"""),"-")</f>
        <v>-</v>
      </c>
      <c r="DW92" t="str">
        <f>IFERROR(__xludf.DUMMYFUNCTION("""COMPUTED_VALUE"""),"-")</f>
        <v>-</v>
      </c>
      <c r="DX92" t="str">
        <f>IFERROR(__xludf.DUMMYFUNCTION("""COMPUTED_VALUE"""),"-")</f>
        <v>-</v>
      </c>
      <c r="DY92" t="str">
        <f>IFERROR(__xludf.DUMMYFUNCTION("""COMPUTED_VALUE"""),"-")</f>
        <v>-</v>
      </c>
      <c r="DZ92" t="str">
        <f>IFERROR(__xludf.DUMMYFUNCTION("""COMPUTED_VALUE"""),"x")</f>
        <v>x</v>
      </c>
      <c r="EA92" t="str">
        <f>IFERROR(__xludf.DUMMYFUNCTION("""COMPUTED_VALUE"""),"OK")</f>
        <v>OK</v>
      </c>
      <c r="EB92" t="str">
        <f>IFERROR(__xludf.DUMMYFUNCTION("""COMPUTED_VALUE"""),"OK")</f>
        <v>OK</v>
      </c>
      <c r="EC92" t="str">
        <f>IFERROR(__xludf.DUMMYFUNCTION("""COMPUTED_VALUE"""),"OK")</f>
        <v>OK</v>
      </c>
      <c r="ED92" t="str">
        <f>IFERROR(__xludf.DUMMYFUNCTION("""COMPUTED_VALUE"""),"OK")</f>
        <v>OK</v>
      </c>
      <c r="EE92" t="str">
        <f>IFERROR(__xludf.DUMMYFUNCTION("""COMPUTED_VALUE"""),"OK")</f>
        <v>OK</v>
      </c>
      <c r="EF92" t="str">
        <f>IFERROR(__xludf.DUMMYFUNCTION("""COMPUTED_VALUE"""),"OK")</f>
        <v>OK</v>
      </c>
      <c r="EG92" t="str">
        <f>IFERROR(__xludf.DUMMYFUNCTION("""COMPUTED_VALUE"""),"OK")</f>
        <v>OK</v>
      </c>
      <c r="EH92" t="str">
        <f>IFERROR(__xludf.DUMMYFUNCTION("""COMPUTED_VALUE"""),"OK")</f>
        <v>OK</v>
      </c>
      <c r="EI92" t="str">
        <f>IFERROR(__xludf.DUMMYFUNCTION("""COMPUTED_VALUE"""),"OK")</f>
        <v>OK</v>
      </c>
      <c r="EJ92" t="str">
        <f>IFERROR(__xludf.DUMMYFUNCTION("""COMPUTED_VALUE"""),"OK")</f>
        <v>OK</v>
      </c>
      <c r="EK92" t="str">
        <f>IFERROR(__xludf.DUMMYFUNCTION("""COMPUTED_VALUE"""),"OK")</f>
        <v>OK</v>
      </c>
      <c r="EL92" t="str">
        <f>IFERROR(__xludf.DUMMYFUNCTION("""COMPUTED_VALUE"""),"OK")</f>
        <v>OK</v>
      </c>
      <c r="EM92" t="str">
        <f>IFERROR(__xludf.DUMMYFUNCTION("""COMPUTED_VALUE"""),"TLE")</f>
        <v>TLE</v>
      </c>
      <c r="EN92" t="str">
        <f>IFERROR(__xludf.DUMMYFUNCTION("""COMPUTED_VALUE"""),"TLE")</f>
        <v>TLE</v>
      </c>
      <c r="EO92" t="str">
        <f>IFERROR(__xludf.DUMMYFUNCTION("""COMPUTED_VALUE"""),"TLE")</f>
        <v>TLE</v>
      </c>
      <c r="EP92" t="str">
        <f>IFERROR(__xludf.DUMMYFUNCTION("""COMPUTED_VALUE"""),"OK")</f>
        <v>OK</v>
      </c>
      <c r="EQ92" t="str">
        <f>IFERROR(__xludf.DUMMYFUNCTION("""COMPUTED_VALUE"""),"x")</f>
        <v>x</v>
      </c>
      <c r="ER92" t="str">
        <f>IFERROR(__xludf.DUMMYFUNCTION("""COMPUTED_VALUE"""),"WA")</f>
        <v>WA</v>
      </c>
      <c r="ES92" t="str">
        <f>IFERROR(__xludf.DUMMYFUNCTION("""COMPUTED_VALUE"""),"TLE")</f>
        <v>TLE</v>
      </c>
      <c r="ET92" t="str">
        <f>IFERROR(__xludf.DUMMYFUNCTION("""COMPUTED_VALUE"""),"TLE")</f>
        <v>TLE</v>
      </c>
      <c r="EU92" t="str">
        <f>IFERROR(__xludf.DUMMYFUNCTION("""COMPUTED_VALUE"""),"TLE")</f>
        <v>TLE</v>
      </c>
      <c r="EV92" t="str">
        <f>IFERROR(__xludf.DUMMYFUNCTION("""COMPUTED_VALUE"""),"TLE")</f>
        <v>TLE</v>
      </c>
      <c r="EW92" t="str">
        <f>IFERROR(__xludf.DUMMYFUNCTION("""COMPUTED_VALUE"""),"TLE")</f>
        <v>TLE</v>
      </c>
      <c r="EX92" t="str">
        <f>IFERROR(__xludf.DUMMYFUNCTION("""COMPUTED_VALUE"""),"WA")</f>
        <v>WA</v>
      </c>
      <c r="EY92" t="str">
        <f>IFERROR(__xludf.DUMMYFUNCTION("""COMPUTED_VALUE"""),"WA")</f>
        <v>WA</v>
      </c>
      <c r="EZ92" t="str">
        <f>IFERROR(__xludf.DUMMYFUNCTION("""COMPUTED_VALUE"""),"WA")</f>
        <v>WA</v>
      </c>
      <c r="FA92" t="str">
        <f>IFERROR(__xludf.DUMMYFUNCTION("""COMPUTED_VALUE"""),"WA")</f>
        <v>WA</v>
      </c>
      <c r="FB92" t="str">
        <f>IFERROR(__xludf.DUMMYFUNCTION("""COMPUTED_VALUE"""),"WA")</f>
        <v>WA</v>
      </c>
      <c r="FC92" t="str">
        <f>IFERROR(__xludf.DUMMYFUNCTION("""COMPUTED_VALUE"""),"WA")</f>
        <v>WA</v>
      </c>
      <c r="FD92" t="str">
        <f>IFERROR(__xludf.DUMMYFUNCTION("""COMPUTED_VALUE"""),"WA")</f>
        <v>WA</v>
      </c>
      <c r="FE92" t="str">
        <f>IFERROR(__xludf.DUMMYFUNCTION("""COMPUTED_VALUE"""),"WA")</f>
        <v>WA</v>
      </c>
      <c r="FF92" t="str">
        <f>IFERROR(__xludf.DUMMYFUNCTION("""COMPUTED_VALUE"""),"WA")</f>
        <v>WA</v>
      </c>
      <c r="FG92" t="str">
        <f>IFERROR(__xludf.DUMMYFUNCTION("""COMPUTED_VALUE"""),"WA")</f>
        <v>WA</v>
      </c>
      <c r="FH92" t="str">
        <f>IFERROR(__xludf.DUMMYFUNCTION("""COMPUTED_VALUE"""),"WA")</f>
        <v>WA</v>
      </c>
      <c r="FI92" t="str">
        <f>IFERROR(__xludf.DUMMYFUNCTION("""COMPUTED_VALUE"""),"WA")</f>
        <v>WA</v>
      </c>
      <c r="FJ92" t="str">
        <f>IFERROR(__xludf.DUMMYFUNCTION("""COMPUTED_VALUE"""),"WA")</f>
        <v>WA</v>
      </c>
      <c r="FK92" t="str">
        <f>IFERROR(__xludf.DUMMYFUNCTION("""COMPUTED_VALUE"""),"WA")</f>
        <v>WA</v>
      </c>
      <c r="FL92" t="str">
        <f>IFERROR(__xludf.DUMMYFUNCTION("""COMPUTED_VALUE"""),"TLE")</f>
        <v>TLE</v>
      </c>
      <c r="FM92" t="str">
        <f>IFERROR(__xludf.DUMMYFUNCTION("""COMPUTED_VALUE"""),"WA")</f>
        <v>WA</v>
      </c>
      <c r="FN92" t="str">
        <f>IFERROR(__xludf.DUMMYFUNCTION("""COMPUTED_VALUE"""),"WA")</f>
        <v>WA</v>
      </c>
      <c r="FO92" t="str">
        <f>IFERROR(__xludf.DUMMYFUNCTION("""COMPUTED_VALUE"""),"WA")</f>
        <v>WA</v>
      </c>
      <c r="FP92" t="str">
        <f>IFERROR(__xludf.DUMMYFUNCTION("""COMPUTED_VALUE"""),"WA")</f>
        <v>WA</v>
      </c>
      <c r="FQ92" t="str">
        <f>IFERROR(__xludf.DUMMYFUNCTION("""COMPUTED_VALUE"""),"WA")</f>
        <v>WA</v>
      </c>
      <c r="FR92" t="str">
        <f>IFERROR(__xludf.DUMMYFUNCTION("""COMPUTED_VALUE"""),"WA")</f>
        <v>WA</v>
      </c>
      <c r="FS92" t="str">
        <f>IFERROR(__xludf.DUMMYFUNCTION("""COMPUTED_VALUE"""),"WA")</f>
        <v>WA</v>
      </c>
      <c r="FT92" t="str">
        <f>IFERROR(__xludf.DUMMYFUNCTION("""COMPUTED_VALUE"""),"x")</f>
        <v>x</v>
      </c>
      <c r="FU92" t="str">
        <f>IFERROR(__xludf.DUMMYFUNCTION("""COMPUTED_VALUE"""),"-")</f>
        <v>-</v>
      </c>
      <c r="FV92" t="str">
        <f>IFERROR(__xludf.DUMMYFUNCTION("""COMPUTED_VALUE"""),"-")</f>
        <v>-</v>
      </c>
      <c r="FW92" t="str">
        <f>IFERROR(__xludf.DUMMYFUNCTION("""COMPUTED_VALUE"""),"-")</f>
        <v>-</v>
      </c>
      <c r="FX92" t="str">
        <f>IFERROR(__xludf.DUMMYFUNCTION("""COMPUTED_VALUE"""),"-")</f>
        <v>-</v>
      </c>
      <c r="FY92" t="str">
        <f>IFERROR(__xludf.DUMMYFUNCTION("""COMPUTED_VALUE"""),"-")</f>
        <v>-</v>
      </c>
      <c r="FZ92" t="str">
        <f>IFERROR(__xludf.DUMMYFUNCTION("""COMPUTED_VALUE"""),"-")</f>
        <v>-</v>
      </c>
      <c r="GA92" t="str">
        <f>IFERROR(__xludf.DUMMYFUNCTION("""COMPUTED_VALUE"""),"-")</f>
        <v>-</v>
      </c>
      <c r="GB92" t="str">
        <f>IFERROR(__xludf.DUMMYFUNCTION("""COMPUTED_VALUE"""),"-")</f>
        <v>-</v>
      </c>
      <c r="GC92" t="str">
        <f>IFERROR(__xludf.DUMMYFUNCTION("""COMPUTED_VALUE"""),"-")</f>
        <v>-</v>
      </c>
      <c r="GD92" t="str">
        <f>IFERROR(__xludf.DUMMYFUNCTION("""COMPUTED_VALUE"""),"-")</f>
        <v>-</v>
      </c>
      <c r="GE92" t="str">
        <f>IFERROR(__xludf.DUMMYFUNCTION("""COMPUTED_VALUE"""),"-")</f>
        <v>-</v>
      </c>
      <c r="GF92" t="str">
        <f>IFERROR(__xludf.DUMMYFUNCTION("""COMPUTED_VALUE"""),"-")</f>
        <v>-</v>
      </c>
      <c r="GG92" t="str">
        <f>IFERROR(__xludf.DUMMYFUNCTION("""COMPUTED_VALUE"""),"-")</f>
        <v>-</v>
      </c>
      <c r="GH92" t="str">
        <f>IFERROR(__xludf.DUMMYFUNCTION("""COMPUTED_VALUE"""),"-")</f>
        <v>-</v>
      </c>
      <c r="GI92" t="str">
        <f>IFERROR(__xludf.DUMMYFUNCTION("""COMPUTED_VALUE"""),"-")</f>
        <v>-</v>
      </c>
      <c r="GJ92" t="str">
        <f>IFERROR(__xludf.DUMMYFUNCTION("""COMPUTED_VALUE"""),"-")</f>
        <v>-</v>
      </c>
      <c r="GK92" t="str">
        <f>IFERROR(__xludf.DUMMYFUNCTION("""COMPUTED_VALUE"""),"-")</f>
        <v>-</v>
      </c>
      <c r="GL92" t="str">
        <f>IFERROR(__xludf.DUMMYFUNCTION("""COMPUTED_VALUE"""),"-")</f>
        <v>-</v>
      </c>
      <c r="GM92" t="str">
        <f>IFERROR(__xludf.DUMMYFUNCTION("""COMPUTED_VALUE"""),"-")</f>
        <v>-</v>
      </c>
      <c r="GN92" t="str">
        <f>IFERROR(__xludf.DUMMYFUNCTION("""COMPUTED_VALUE"""),"-")</f>
        <v>-</v>
      </c>
      <c r="GO92" t="str">
        <f>IFERROR(__xludf.DUMMYFUNCTION("""COMPUTED_VALUE"""),"-")</f>
        <v>-</v>
      </c>
      <c r="GP92" t="str">
        <f>IFERROR(__xludf.DUMMYFUNCTION("""COMPUTED_VALUE"""),"-")</f>
        <v>-</v>
      </c>
      <c r="GQ92" t="str">
        <f>IFERROR(__xludf.DUMMYFUNCTION("""COMPUTED_VALUE"""),"-")</f>
        <v>-</v>
      </c>
      <c r="GR92" t="str">
        <f>IFERROR(__xludf.DUMMYFUNCTION("""COMPUTED_VALUE"""),"-")</f>
        <v>-</v>
      </c>
      <c r="GS92" t="str">
        <f>IFERROR(__xludf.DUMMYFUNCTION("""COMPUTED_VALUE"""),"x")</f>
        <v>x</v>
      </c>
      <c r="GT92" t="str">
        <f>IFERROR(__xludf.DUMMYFUNCTION("""COMPUTED_VALUE"""),"x")</f>
        <v>x</v>
      </c>
      <c r="GU92">
        <f>IFERROR(__xludf.DUMMYFUNCTION("""COMPUTED_VALUE"""),0.0)</f>
        <v>0</v>
      </c>
      <c r="GV92">
        <f>IFERROR(__xludf.DUMMYFUNCTION("""COMPUTED_VALUE"""),0.0)</f>
        <v>0</v>
      </c>
      <c r="GW92">
        <f>IFERROR(__xludf.DUMMYFUNCTION("""COMPUTED_VALUE"""),0.0)</f>
        <v>0</v>
      </c>
      <c r="GX92">
        <f>IFERROR(__xludf.DUMMYFUNCTION("""COMPUTED_VALUE"""),0.0)</f>
        <v>0</v>
      </c>
      <c r="GY92">
        <f>IFERROR(__xludf.DUMMYFUNCTION("""COMPUTED_VALUE"""),0.0)</f>
        <v>0</v>
      </c>
      <c r="GZ92">
        <f>IFERROR(__xludf.DUMMYFUNCTION("""COMPUTED_VALUE"""),0.0)</f>
        <v>0</v>
      </c>
      <c r="HA92">
        <f>IFERROR(__xludf.DUMMYFUNCTION("""COMPUTED_VALUE"""),0.0)</f>
        <v>0</v>
      </c>
      <c r="HB92">
        <f>IFERROR(__xludf.DUMMYFUNCTION("""COMPUTED_VALUE"""),0.0)</f>
        <v>0</v>
      </c>
      <c r="HC92">
        <f>IFERROR(__xludf.DUMMYFUNCTION("""COMPUTED_VALUE"""),0.0)</f>
        <v>0</v>
      </c>
      <c r="HD92">
        <f>IFERROR(__xludf.DUMMYFUNCTION("""COMPUTED_VALUE"""),0.0)</f>
        <v>0</v>
      </c>
      <c r="HE92">
        <f>IFERROR(__xludf.DUMMYFUNCTION("""COMPUTED_VALUE"""),0.0)</f>
        <v>0</v>
      </c>
      <c r="HF92">
        <f>IFERROR(__xludf.DUMMYFUNCTION("""COMPUTED_VALUE"""),0.0)</f>
        <v>0</v>
      </c>
      <c r="HG92">
        <f>IFERROR(__xludf.DUMMYFUNCTION("""COMPUTED_VALUE"""),0.0)</f>
        <v>0</v>
      </c>
      <c r="HH92">
        <f>IFERROR(__xludf.DUMMYFUNCTION("""COMPUTED_VALUE"""),0.0)</f>
        <v>0</v>
      </c>
      <c r="HI92">
        <f>IFERROR(__xludf.DUMMYFUNCTION("""COMPUTED_VALUE"""),0.0)</f>
        <v>0</v>
      </c>
      <c r="HJ92">
        <f>IFERROR(__xludf.DUMMYFUNCTION("""COMPUTED_VALUE"""),0.0)</f>
        <v>0</v>
      </c>
      <c r="HK92">
        <f>IFERROR(__xludf.DUMMYFUNCTION("""COMPUTED_VALUE"""),0.0)</f>
        <v>0</v>
      </c>
      <c r="HL92">
        <f>IFERROR(__xludf.DUMMYFUNCTION("""COMPUTED_VALUE"""),0.0)</f>
        <v>0</v>
      </c>
      <c r="HM92">
        <f>IFERROR(__xludf.DUMMYFUNCTION("""COMPUTED_VALUE"""),0.0)</f>
        <v>0</v>
      </c>
      <c r="HN92">
        <f>IFERROR(__xludf.DUMMYFUNCTION("""COMPUTED_VALUE"""),0.0)</f>
        <v>0</v>
      </c>
      <c r="HO92">
        <f>IFERROR(__xludf.DUMMYFUNCTION("""COMPUTED_VALUE"""),0.0)</f>
        <v>0</v>
      </c>
      <c r="HP92">
        <f>IFERROR(__xludf.DUMMYFUNCTION("""COMPUTED_VALUE"""),0.0)</f>
        <v>0</v>
      </c>
      <c r="HQ92">
        <f>IFERROR(__xludf.DUMMYFUNCTION("""COMPUTED_VALUE"""),0.0)</f>
        <v>0</v>
      </c>
      <c r="HR92">
        <f>IFERROR(__xludf.DUMMYFUNCTION("""COMPUTED_VALUE"""),0.0)</f>
        <v>0</v>
      </c>
      <c r="HS92">
        <f>IFERROR(__xludf.DUMMYFUNCTION("""COMPUTED_VALUE"""),0.0)</f>
        <v>0</v>
      </c>
      <c r="HT92">
        <f>IFERROR(__xludf.DUMMYFUNCTION("""COMPUTED_VALUE"""),0.0)</f>
        <v>0</v>
      </c>
      <c r="HU92">
        <f>IFERROR(__xludf.DUMMYFUNCTION("""COMPUTED_VALUE"""),0.0)</f>
        <v>0</v>
      </c>
      <c r="HV92">
        <f>IFERROR(__xludf.DUMMYFUNCTION("""COMPUTED_VALUE"""),0.0)</f>
        <v>0</v>
      </c>
      <c r="HW92">
        <f>IFERROR(__xludf.DUMMYFUNCTION("""COMPUTED_VALUE"""),0.0)</f>
        <v>0</v>
      </c>
      <c r="HX92">
        <f>IFERROR(__xludf.DUMMYFUNCTION("""COMPUTED_VALUE"""),0.0)</f>
        <v>0</v>
      </c>
      <c r="HY92">
        <f>IFERROR(__xludf.DUMMYFUNCTION("""COMPUTED_VALUE"""),0.0)</f>
        <v>0</v>
      </c>
      <c r="HZ92">
        <f>IFERROR(__xludf.DUMMYFUNCTION("""COMPUTED_VALUE"""),0.0)</f>
        <v>0</v>
      </c>
      <c r="IA92">
        <f>IFERROR(__xludf.DUMMYFUNCTION("""COMPUTED_VALUE"""),0.0)</f>
        <v>0</v>
      </c>
      <c r="IB92">
        <f>IFERROR(__xludf.DUMMYFUNCTION("""COMPUTED_VALUE"""),0.0)</f>
        <v>0</v>
      </c>
      <c r="IC92">
        <f>IFERROR(__xludf.DUMMYFUNCTION("""COMPUTED_VALUE"""),0.0)</f>
        <v>0</v>
      </c>
      <c r="ID92">
        <f>IFERROR(__xludf.DUMMYFUNCTION("""COMPUTED_VALUE"""),0.0)</f>
        <v>0</v>
      </c>
      <c r="IE92">
        <f>IFERROR(__xludf.DUMMYFUNCTION("""COMPUTED_VALUE"""),0.0)</f>
        <v>0</v>
      </c>
      <c r="IF92">
        <f>IFERROR(__xludf.DUMMYFUNCTION("""COMPUTED_VALUE"""),0.0)</f>
        <v>0</v>
      </c>
      <c r="IG92">
        <f>IFERROR(__xludf.DUMMYFUNCTION("""COMPUTED_VALUE"""),0.0)</f>
        <v>0</v>
      </c>
      <c r="IH92">
        <f>IFERROR(__xludf.DUMMYFUNCTION("""COMPUTED_VALUE"""),0.0)</f>
        <v>0</v>
      </c>
      <c r="II92">
        <f>IFERROR(__xludf.DUMMYFUNCTION("""COMPUTED_VALUE"""),0.0)</f>
        <v>0</v>
      </c>
      <c r="IJ92">
        <f>IFERROR(__xludf.DUMMYFUNCTION("""COMPUTED_VALUE"""),0.0)</f>
        <v>0</v>
      </c>
      <c r="IK92" t="str">
        <f>IFERROR(__xludf.DUMMYFUNCTION("""COMPUTED_VALUE"""),"x")</f>
        <v>x</v>
      </c>
      <c r="IL92">
        <f>IFERROR(__xludf.DUMMYFUNCTION("""COMPUTED_VALUE"""),0.0)</f>
        <v>0</v>
      </c>
      <c r="IM92">
        <f>IFERROR(__xludf.DUMMYFUNCTION("""COMPUTED_VALUE"""),0.0)</f>
        <v>0</v>
      </c>
      <c r="IN92">
        <f>IFERROR(__xludf.DUMMYFUNCTION("""COMPUTED_VALUE"""),0.0)</f>
        <v>0</v>
      </c>
      <c r="IO92">
        <f>IFERROR(__xludf.DUMMYFUNCTION("""COMPUTED_VALUE"""),0.0)</f>
        <v>0</v>
      </c>
      <c r="IP92">
        <f>IFERROR(__xludf.DUMMYFUNCTION("""COMPUTED_VALUE"""),0.0)</f>
        <v>0</v>
      </c>
      <c r="IQ92">
        <f>IFERROR(__xludf.DUMMYFUNCTION("""COMPUTED_VALUE"""),0.0)</f>
        <v>0</v>
      </c>
      <c r="IR92">
        <f>IFERROR(__xludf.DUMMYFUNCTION("""COMPUTED_VALUE"""),0.0)</f>
        <v>0</v>
      </c>
      <c r="IS92">
        <f>IFERROR(__xludf.DUMMYFUNCTION("""COMPUTED_VALUE"""),0.0)</f>
        <v>0</v>
      </c>
      <c r="IT92">
        <f>IFERROR(__xludf.DUMMYFUNCTION("""COMPUTED_VALUE"""),0.0)</f>
        <v>0</v>
      </c>
      <c r="IU92">
        <f>IFERROR(__xludf.DUMMYFUNCTION("""COMPUTED_VALUE"""),0.0)</f>
        <v>0</v>
      </c>
      <c r="IV92">
        <f>IFERROR(__xludf.DUMMYFUNCTION("""COMPUTED_VALUE"""),0.0)</f>
        <v>0</v>
      </c>
      <c r="IW92">
        <f>IFERROR(__xludf.DUMMYFUNCTION("""COMPUTED_VALUE"""),0.0)</f>
        <v>0</v>
      </c>
      <c r="IX92">
        <f>IFERROR(__xludf.DUMMYFUNCTION("""COMPUTED_VALUE"""),0.0)</f>
        <v>0</v>
      </c>
      <c r="IY92">
        <f>IFERROR(__xludf.DUMMYFUNCTION("""COMPUTED_VALUE"""),0.0)</f>
        <v>0</v>
      </c>
      <c r="IZ92">
        <f>IFERROR(__xludf.DUMMYFUNCTION("""COMPUTED_VALUE"""),0.0)</f>
        <v>0</v>
      </c>
      <c r="JA92">
        <f>IFERROR(__xludf.DUMMYFUNCTION("""COMPUTED_VALUE"""),0.0)</f>
        <v>0</v>
      </c>
      <c r="JB92">
        <f>IFERROR(__xludf.DUMMYFUNCTION("""COMPUTED_VALUE"""),0.0)</f>
        <v>0</v>
      </c>
      <c r="JC92">
        <f>IFERROR(__xludf.DUMMYFUNCTION("""COMPUTED_VALUE"""),0.0)</f>
        <v>0</v>
      </c>
      <c r="JD92">
        <f>IFERROR(__xludf.DUMMYFUNCTION("""COMPUTED_VALUE"""),0.0)</f>
        <v>0</v>
      </c>
      <c r="JE92">
        <f>IFERROR(__xludf.DUMMYFUNCTION("""COMPUTED_VALUE"""),0.0)</f>
        <v>0</v>
      </c>
      <c r="JF92">
        <f>IFERROR(__xludf.DUMMYFUNCTION("""COMPUTED_VALUE"""),0.0)</f>
        <v>0</v>
      </c>
      <c r="JG92">
        <f>IFERROR(__xludf.DUMMYFUNCTION("""COMPUTED_VALUE"""),0.0)</f>
        <v>0</v>
      </c>
      <c r="JH92">
        <f>IFERROR(__xludf.DUMMYFUNCTION("""COMPUTED_VALUE"""),0.0)</f>
        <v>0</v>
      </c>
      <c r="JI92">
        <f>IFERROR(__xludf.DUMMYFUNCTION("""COMPUTED_VALUE"""),0.0)</f>
        <v>0</v>
      </c>
      <c r="JJ92">
        <f>IFERROR(__xludf.DUMMYFUNCTION("""COMPUTED_VALUE"""),0.0)</f>
        <v>0</v>
      </c>
      <c r="JK92">
        <f>IFERROR(__xludf.DUMMYFUNCTION("""COMPUTED_VALUE"""),0.0)</f>
        <v>0</v>
      </c>
      <c r="JL92">
        <f>IFERROR(__xludf.DUMMYFUNCTION("""COMPUTED_VALUE"""),0.0)</f>
        <v>0</v>
      </c>
      <c r="JM92">
        <f>IFERROR(__xludf.DUMMYFUNCTION("""COMPUTED_VALUE"""),0.0)</f>
        <v>0</v>
      </c>
      <c r="JN92">
        <f>IFERROR(__xludf.DUMMYFUNCTION("""COMPUTED_VALUE"""),0.0)</f>
        <v>0</v>
      </c>
      <c r="JO92">
        <f>IFERROR(__xludf.DUMMYFUNCTION("""COMPUTED_VALUE"""),0.0)</f>
        <v>0</v>
      </c>
      <c r="JP92">
        <f>IFERROR(__xludf.DUMMYFUNCTION("""COMPUTED_VALUE"""),0.0)</f>
        <v>0</v>
      </c>
      <c r="JQ92">
        <f>IFERROR(__xludf.DUMMYFUNCTION("""COMPUTED_VALUE"""),0.0)</f>
        <v>0</v>
      </c>
      <c r="JR92">
        <f>IFERROR(__xludf.DUMMYFUNCTION("""COMPUTED_VALUE"""),0.0)</f>
        <v>0</v>
      </c>
      <c r="JS92" t="str">
        <f>IFERROR(__xludf.DUMMYFUNCTION("""COMPUTED_VALUE"""),"x")</f>
        <v>x</v>
      </c>
      <c r="JT92">
        <f>IFERROR(__xludf.DUMMYFUNCTION("""COMPUTED_VALUE"""),0.0)</f>
        <v>0</v>
      </c>
      <c r="JU92">
        <f>IFERROR(__xludf.DUMMYFUNCTION("""COMPUTED_VALUE"""),0.0)</f>
        <v>0</v>
      </c>
      <c r="JV92">
        <f>IFERROR(__xludf.DUMMYFUNCTION("""COMPUTED_VALUE"""),0.0)</f>
        <v>0</v>
      </c>
      <c r="JW92">
        <f>IFERROR(__xludf.DUMMYFUNCTION("""COMPUTED_VALUE"""),0.0)</f>
        <v>0</v>
      </c>
      <c r="JX92">
        <f>IFERROR(__xludf.DUMMYFUNCTION("""COMPUTED_VALUE"""),0.0)</f>
        <v>0</v>
      </c>
      <c r="JY92">
        <f>IFERROR(__xludf.DUMMYFUNCTION("""COMPUTED_VALUE"""),0.0)</f>
        <v>0</v>
      </c>
      <c r="JZ92">
        <f>IFERROR(__xludf.DUMMYFUNCTION("""COMPUTED_VALUE"""),0.0)</f>
        <v>0</v>
      </c>
      <c r="KA92">
        <f>IFERROR(__xludf.DUMMYFUNCTION("""COMPUTED_VALUE"""),0.0)</f>
        <v>0</v>
      </c>
      <c r="KB92">
        <f>IFERROR(__xludf.DUMMYFUNCTION("""COMPUTED_VALUE"""),0.0)</f>
        <v>0</v>
      </c>
      <c r="KC92">
        <f>IFERROR(__xludf.DUMMYFUNCTION("""COMPUTED_VALUE"""),0.0)</f>
        <v>0</v>
      </c>
      <c r="KD92">
        <f>IFERROR(__xludf.DUMMYFUNCTION("""COMPUTED_VALUE"""),0.0)</f>
        <v>0</v>
      </c>
      <c r="KE92">
        <f>IFERROR(__xludf.DUMMYFUNCTION("""COMPUTED_VALUE"""),0.0)</f>
        <v>0</v>
      </c>
      <c r="KF92">
        <f>IFERROR(__xludf.DUMMYFUNCTION("""COMPUTED_VALUE"""),0.0)</f>
        <v>0</v>
      </c>
      <c r="KG92">
        <f>IFERROR(__xludf.DUMMYFUNCTION("""COMPUTED_VALUE"""),0.0)</f>
        <v>0</v>
      </c>
      <c r="KH92">
        <f>IFERROR(__xludf.DUMMYFUNCTION("""COMPUTED_VALUE"""),0.0)</f>
        <v>0</v>
      </c>
      <c r="KI92">
        <f>IFERROR(__xludf.DUMMYFUNCTION("""COMPUTED_VALUE"""),0.0)</f>
        <v>0</v>
      </c>
      <c r="KJ92">
        <f>IFERROR(__xludf.DUMMYFUNCTION("""COMPUTED_VALUE"""),0.0)</f>
        <v>0</v>
      </c>
      <c r="KK92">
        <f>IFERROR(__xludf.DUMMYFUNCTION("""COMPUTED_VALUE"""),0.0)</f>
        <v>0</v>
      </c>
      <c r="KL92">
        <f>IFERROR(__xludf.DUMMYFUNCTION("""COMPUTED_VALUE"""),0.0)</f>
        <v>0</v>
      </c>
      <c r="KM92">
        <f>IFERROR(__xludf.DUMMYFUNCTION("""COMPUTED_VALUE"""),0.0)</f>
        <v>0</v>
      </c>
      <c r="KN92">
        <f>IFERROR(__xludf.DUMMYFUNCTION("""COMPUTED_VALUE"""),0.0)</f>
        <v>0</v>
      </c>
      <c r="KO92">
        <f>IFERROR(__xludf.DUMMYFUNCTION("""COMPUTED_VALUE"""),0.0)</f>
        <v>0</v>
      </c>
      <c r="KP92">
        <f>IFERROR(__xludf.DUMMYFUNCTION("""COMPUTED_VALUE"""),0.0)</f>
        <v>0</v>
      </c>
      <c r="KQ92">
        <f>IFERROR(__xludf.DUMMYFUNCTION("""COMPUTED_VALUE"""),0.0)</f>
        <v>0</v>
      </c>
      <c r="KR92">
        <f>IFERROR(__xludf.DUMMYFUNCTION("""COMPUTED_VALUE"""),0.0)</f>
        <v>0</v>
      </c>
      <c r="KS92">
        <f>IFERROR(__xludf.DUMMYFUNCTION("""COMPUTED_VALUE"""),0.0)</f>
        <v>0</v>
      </c>
      <c r="KT92">
        <f>IFERROR(__xludf.DUMMYFUNCTION("""COMPUTED_VALUE"""),0.0)</f>
        <v>0</v>
      </c>
      <c r="KU92">
        <f>IFERROR(__xludf.DUMMYFUNCTION("""COMPUTED_VALUE"""),0.0)</f>
        <v>0</v>
      </c>
      <c r="KV92">
        <f>IFERROR(__xludf.DUMMYFUNCTION("""COMPUTED_VALUE"""),0.0)</f>
        <v>0</v>
      </c>
      <c r="KW92">
        <f>IFERROR(__xludf.DUMMYFUNCTION("""COMPUTED_VALUE"""),0.0)</f>
        <v>0</v>
      </c>
      <c r="KX92">
        <f>IFERROR(__xludf.DUMMYFUNCTION("""COMPUTED_VALUE"""),0.0)</f>
        <v>0</v>
      </c>
      <c r="KY92">
        <f>IFERROR(__xludf.DUMMYFUNCTION("""COMPUTED_VALUE"""),0.0)</f>
        <v>0</v>
      </c>
      <c r="KZ92" t="str">
        <f>IFERROR(__xludf.DUMMYFUNCTION("""COMPUTED_VALUE"""),"x")</f>
        <v>x</v>
      </c>
      <c r="LA92">
        <f>IFERROR(__xludf.DUMMYFUNCTION("""COMPUTED_VALUE"""),1.0)</f>
        <v>1</v>
      </c>
      <c r="LB92">
        <f>IFERROR(__xludf.DUMMYFUNCTION("""COMPUTED_VALUE"""),1.0)</f>
        <v>1</v>
      </c>
      <c r="LC92">
        <f>IFERROR(__xludf.DUMMYFUNCTION("""COMPUTED_VALUE"""),1.0)</f>
        <v>1</v>
      </c>
      <c r="LD92">
        <f>IFERROR(__xludf.DUMMYFUNCTION("""COMPUTED_VALUE"""),1.0)</f>
        <v>1</v>
      </c>
      <c r="LE92">
        <f>IFERROR(__xludf.DUMMYFUNCTION("""COMPUTED_VALUE"""),1.0)</f>
        <v>1</v>
      </c>
      <c r="LF92">
        <f>IFERROR(__xludf.DUMMYFUNCTION("""COMPUTED_VALUE"""),1.0)</f>
        <v>1</v>
      </c>
      <c r="LG92">
        <f>IFERROR(__xludf.DUMMYFUNCTION("""COMPUTED_VALUE"""),1.0)</f>
        <v>1</v>
      </c>
      <c r="LH92">
        <f>IFERROR(__xludf.DUMMYFUNCTION("""COMPUTED_VALUE"""),1.0)</f>
        <v>1</v>
      </c>
      <c r="LI92">
        <f>IFERROR(__xludf.DUMMYFUNCTION("""COMPUTED_VALUE"""),1.0)</f>
        <v>1</v>
      </c>
      <c r="LJ92">
        <f>IFERROR(__xludf.DUMMYFUNCTION("""COMPUTED_VALUE"""),1.0)</f>
        <v>1</v>
      </c>
      <c r="LK92">
        <f>IFERROR(__xludf.DUMMYFUNCTION("""COMPUTED_VALUE"""),1.0)</f>
        <v>1</v>
      </c>
      <c r="LL92">
        <f>IFERROR(__xludf.DUMMYFUNCTION("""COMPUTED_VALUE"""),1.0)</f>
        <v>1</v>
      </c>
      <c r="LM92">
        <f>IFERROR(__xludf.DUMMYFUNCTION("""COMPUTED_VALUE"""),0.0)</f>
        <v>0</v>
      </c>
      <c r="LN92">
        <f>IFERROR(__xludf.DUMMYFUNCTION("""COMPUTED_VALUE"""),0.0)</f>
        <v>0</v>
      </c>
      <c r="LO92">
        <f>IFERROR(__xludf.DUMMYFUNCTION("""COMPUTED_VALUE"""),0.0)</f>
        <v>0</v>
      </c>
      <c r="LP92">
        <f>IFERROR(__xludf.DUMMYFUNCTION("""COMPUTED_VALUE"""),1.0)</f>
        <v>1</v>
      </c>
      <c r="LQ92" t="str">
        <f>IFERROR(__xludf.DUMMYFUNCTION("""COMPUTED_VALUE"""),"x")</f>
        <v>x</v>
      </c>
      <c r="LR92">
        <f>IFERROR(__xludf.DUMMYFUNCTION("""COMPUTED_VALUE"""),0.0)</f>
        <v>0</v>
      </c>
      <c r="LS92">
        <f>IFERROR(__xludf.DUMMYFUNCTION("""COMPUTED_VALUE"""),0.0)</f>
        <v>0</v>
      </c>
      <c r="LT92">
        <f>IFERROR(__xludf.DUMMYFUNCTION("""COMPUTED_VALUE"""),0.0)</f>
        <v>0</v>
      </c>
      <c r="LU92">
        <f>IFERROR(__xludf.DUMMYFUNCTION("""COMPUTED_VALUE"""),0.0)</f>
        <v>0</v>
      </c>
      <c r="LV92">
        <f>IFERROR(__xludf.DUMMYFUNCTION("""COMPUTED_VALUE"""),0.0)</f>
        <v>0</v>
      </c>
      <c r="LW92">
        <f>IFERROR(__xludf.DUMMYFUNCTION("""COMPUTED_VALUE"""),0.0)</f>
        <v>0</v>
      </c>
      <c r="LX92">
        <f>IFERROR(__xludf.DUMMYFUNCTION("""COMPUTED_VALUE"""),0.0)</f>
        <v>0</v>
      </c>
      <c r="LY92">
        <f>IFERROR(__xludf.DUMMYFUNCTION("""COMPUTED_VALUE"""),0.0)</f>
        <v>0</v>
      </c>
      <c r="LZ92">
        <f>IFERROR(__xludf.DUMMYFUNCTION("""COMPUTED_VALUE"""),0.0)</f>
        <v>0</v>
      </c>
      <c r="MA92">
        <f>IFERROR(__xludf.DUMMYFUNCTION("""COMPUTED_VALUE"""),0.0)</f>
        <v>0</v>
      </c>
      <c r="MB92">
        <f>IFERROR(__xludf.DUMMYFUNCTION("""COMPUTED_VALUE"""),0.0)</f>
        <v>0</v>
      </c>
      <c r="MC92">
        <f>IFERROR(__xludf.DUMMYFUNCTION("""COMPUTED_VALUE"""),0.0)</f>
        <v>0</v>
      </c>
      <c r="MD92">
        <f>IFERROR(__xludf.DUMMYFUNCTION("""COMPUTED_VALUE"""),0.0)</f>
        <v>0</v>
      </c>
      <c r="ME92">
        <f>IFERROR(__xludf.DUMMYFUNCTION("""COMPUTED_VALUE"""),0.0)</f>
        <v>0</v>
      </c>
      <c r="MF92">
        <f>IFERROR(__xludf.DUMMYFUNCTION("""COMPUTED_VALUE"""),0.0)</f>
        <v>0</v>
      </c>
      <c r="MG92">
        <f>IFERROR(__xludf.DUMMYFUNCTION("""COMPUTED_VALUE"""),0.0)</f>
        <v>0</v>
      </c>
      <c r="MH92">
        <f>IFERROR(__xludf.DUMMYFUNCTION("""COMPUTED_VALUE"""),0.0)</f>
        <v>0</v>
      </c>
      <c r="MI92">
        <f>IFERROR(__xludf.DUMMYFUNCTION("""COMPUTED_VALUE"""),0.0)</f>
        <v>0</v>
      </c>
      <c r="MJ92">
        <f>IFERROR(__xludf.DUMMYFUNCTION("""COMPUTED_VALUE"""),0.0)</f>
        <v>0</v>
      </c>
      <c r="MK92">
        <f>IFERROR(__xludf.DUMMYFUNCTION("""COMPUTED_VALUE"""),0.0)</f>
        <v>0</v>
      </c>
      <c r="ML92">
        <f>IFERROR(__xludf.DUMMYFUNCTION("""COMPUTED_VALUE"""),0.0)</f>
        <v>0</v>
      </c>
      <c r="MM92">
        <f>IFERROR(__xludf.DUMMYFUNCTION("""COMPUTED_VALUE"""),0.0)</f>
        <v>0</v>
      </c>
      <c r="MN92">
        <f>IFERROR(__xludf.DUMMYFUNCTION("""COMPUTED_VALUE"""),0.0)</f>
        <v>0</v>
      </c>
      <c r="MO92">
        <f>IFERROR(__xludf.DUMMYFUNCTION("""COMPUTED_VALUE"""),0.0)</f>
        <v>0</v>
      </c>
      <c r="MP92">
        <f>IFERROR(__xludf.DUMMYFUNCTION("""COMPUTED_VALUE"""),0.0)</f>
        <v>0</v>
      </c>
      <c r="MQ92">
        <f>IFERROR(__xludf.DUMMYFUNCTION("""COMPUTED_VALUE"""),0.0)</f>
        <v>0</v>
      </c>
      <c r="MR92">
        <f>IFERROR(__xludf.DUMMYFUNCTION("""COMPUTED_VALUE"""),0.0)</f>
        <v>0</v>
      </c>
      <c r="MS92">
        <f>IFERROR(__xludf.DUMMYFUNCTION("""COMPUTED_VALUE"""),0.0)</f>
        <v>0</v>
      </c>
      <c r="MT92" t="str">
        <f>IFERROR(__xludf.DUMMYFUNCTION("""COMPUTED_VALUE"""),"x")</f>
        <v>x</v>
      </c>
      <c r="MU92">
        <f>IFERROR(__xludf.DUMMYFUNCTION("""COMPUTED_VALUE"""),0.0)</f>
        <v>0</v>
      </c>
      <c r="MV92">
        <f>IFERROR(__xludf.DUMMYFUNCTION("""COMPUTED_VALUE"""),0.0)</f>
        <v>0</v>
      </c>
      <c r="MW92">
        <f>IFERROR(__xludf.DUMMYFUNCTION("""COMPUTED_VALUE"""),0.0)</f>
        <v>0</v>
      </c>
      <c r="MX92">
        <f>IFERROR(__xludf.DUMMYFUNCTION("""COMPUTED_VALUE"""),0.0)</f>
        <v>0</v>
      </c>
      <c r="MY92">
        <f>IFERROR(__xludf.DUMMYFUNCTION("""COMPUTED_VALUE"""),0.0)</f>
        <v>0</v>
      </c>
      <c r="MZ92">
        <f>IFERROR(__xludf.DUMMYFUNCTION("""COMPUTED_VALUE"""),0.0)</f>
        <v>0</v>
      </c>
      <c r="NA92">
        <f>IFERROR(__xludf.DUMMYFUNCTION("""COMPUTED_VALUE"""),0.0)</f>
        <v>0</v>
      </c>
      <c r="NB92">
        <f>IFERROR(__xludf.DUMMYFUNCTION("""COMPUTED_VALUE"""),0.0)</f>
        <v>0</v>
      </c>
      <c r="NC92">
        <f>IFERROR(__xludf.DUMMYFUNCTION("""COMPUTED_VALUE"""),0.0)</f>
        <v>0</v>
      </c>
      <c r="ND92">
        <f>IFERROR(__xludf.DUMMYFUNCTION("""COMPUTED_VALUE"""),0.0)</f>
        <v>0</v>
      </c>
      <c r="NE92">
        <f>IFERROR(__xludf.DUMMYFUNCTION("""COMPUTED_VALUE"""),0.0)</f>
        <v>0</v>
      </c>
      <c r="NF92">
        <f>IFERROR(__xludf.DUMMYFUNCTION("""COMPUTED_VALUE"""),0.0)</f>
        <v>0</v>
      </c>
      <c r="NG92">
        <f>IFERROR(__xludf.DUMMYFUNCTION("""COMPUTED_VALUE"""),0.0)</f>
        <v>0</v>
      </c>
      <c r="NH92">
        <f>IFERROR(__xludf.DUMMYFUNCTION("""COMPUTED_VALUE"""),0.0)</f>
        <v>0</v>
      </c>
      <c r="NI92">
        <f>IFERROR(__xludf.DUMMYFUNCTION("""COMPUTED_VALUE"""),0.0)</f>
        <v>0</v>
      </c>
      <c r="NJ92">
        <f>IFERROR(__xludf.DUMMYFUNCTION("""COMPUTED_VALUE"""),0.0)</f>
        <v>0</v>
      </c>
      <c r="NK92">
        <f>IFERROR(__xludf.DUMMYFUNCTION("""COMPUTED_VALUE"""),0.0)</f>
        <v>0</v>
      </c>
      <c r="NL92">
        <f>IFERROR(__xludf.DUMMYFUNCTION("""COMPUTED_VALUE"""),0.0)</f>
        <v>0</v>
      </c>
      <c r="NM92">
        <f>IFERROR(__xludf.DUMMYFUNCTION("""COMPUTED_VALUE"""),0.0)</f>
        <v>0</v>
      </c>
      <c r="NN92">
        <f>IFERROR(__xludf.DUMMYFUNCTION("""COMPUTED_VALUE"""),0.0)</f>
        <v>0</v>
      </c>
      <c r="NO92">
        <f>IFERROR(__xludf.DUMMYFUNCTION("""COMPUTED_VALUE"""),0.0)</f>
        <v>0</v>
      </c>
      <c r="NP92">
        <f>IFERROR(__xludf.DUMMYFUNCTION("""COMPUTED_VALUE"""),0.0)</f>
        <v>0</v>
      </c>
      <c r="NQ92">
        <f>IFERROR(__xludf.DUMMYFUNCTION("""COMPUTED_VALUE"""),0.0)</f>
        <v>0</v>
      </c>
      <c r="NR92">
        <f>IFERROR(__xludf.DUMMYFUNCTION("""COMPUTED_VALUE"""),0.0)</f>
        <v>0</v>
      </c>
    </row>
    <row r="93" ht="15.75" customHeight="1">
      <c r="A93">
        <f>IFERROR(__xludf.DUMMYFUNCTION("""COMPUTED_VALUE"""),92.0)</f>
        <v>92</v>
      </c>
      <c r="B93" t="str">
        <f>IFERROR(__xludf.DUMMYFUNCTION("""COMPUTED_VALUE"""),"acazdr")</f>
        <v>acazdr</v>
      </c>
      <c r="C93" t="str">
        <f>IFERROR(__xludf.DUMMYFUNCTION("""COMPUTED_VALUE"""),"Aleksandar")</f>
        <v>Aleksandar</v>
      </c>
      <c r="D93" t="str">
        <f>IFERROR(__xludf.DUMMYFUNCTION("""COMPUTED_VALUE"""),"Zdravković")</f>
        <v>Zdravković</v>
      </c>
      <c r="E93">
        <f>IFERROR(__xludf.DUMMYFUNCTION("""COMPUTED_VALUE"""),66.0)</f>
        <v>66</v>
      </c>
      <c r="F93" t="str">
        <f>IFERROR(__xludf.DUMMYFUNCTION("""COMPUTED_VALUE"""),"ODOBREN")</f>
        <v>ODOBREN</v>
      </c>
      <c r="G93" t="str">
        <f>IFERROR(__xludf.DUMMYFUNCTION("""COMPUTED_VALUE"""),"Novi Sad")</f>
        <v>Novi Sad</v>
      </c>
      <c r="H93" t="str">
        <f>IFERROR(__xludf.DUMMYFUNCTION("""COMPUTED_VALUE"""),"Gimnazija Jovan Jovanović Zmaj")</f>
        <v>Gimnazija Jovan Jovanović Zmaj</v>
      </c>
      <c r="I93" t="str">
        <f>IFERROR(__xludf.DUMMYFUNCTION("""COMPUTED_VALUE"""),"II")</f>
        <v>II</v>
      </c>
      <c r="J93" t="str">
        <f>IFERROR(__xludf.DUMMYFUNCTION("""COMPUTED_VALUE"""),"A")</f>
        <v>A</v>
      </c>
      <c r="K93" t="str">
        <f>IFERROR(__xludf.DUMMYFUNCTION("""COMPUTED_VALUE"""),"Tadija Šebez")</f>
        <v>Tadija Šebez</v>
      </c>
      <c r="L93" t="str">
        <f>IFERROR(__xludf.DUMMYFUNCTION("""COMPUTED_VALUE"""),"x")</f>
        <v>x</v>
      </c>
      <c r="M93" t="str">
        <f>IFERROR(__xludf.DUMMYFUNCTION("""COMPUTED_VALUE"""),"-")</f>
        <v>-</v>
      </c>
      <c r="N93" t="str">
        <f>IFERROR(__xludf.DUMMYFUNCTION("""COMPUTED_VALUE"""),"-")</f>
        <v>-</v>
      </c>
      <c r="O93" t="str">
        <f>IFERROR(__xludf.DUMMYFUNCTION("""COMPUTED_VALUE"""),"-")</f>
        <v>-</v>
      </c>
      <c r="P93">
        <f>IFERROR(__xludf.DUMMYFUNCTION("""COMPUTED_VALUE"""),55.0)</f>
        <v>55</v>
      </c>
      <c r="Q93">
        <f>IFERROR(__xludf.DUMMYFUNCTION("""COMPUTED_VALUE"""),11.0)</f>
        <v>11</v>
      </c>
      <c r="R93" t="str">
        <f>IFERROR(__xludf.DUMMYFUNCTION("""COMPUTED_VALUE"""),"-")</f>
        <v>-</v>
      </c>
      <c r="S93" t="str">
        <f>IFERROR(__xludf.DUMMYFUNCTION("""COMPUTED_VALUE"""),"x")</f>
        <v>x</v>
      </c>
      <c r="T93" t="str">
        <f>IFERROR(__xludf.DUMMYFUNCTION("""COMPUTED_VALUE"""),"x")</f>
        <v>x</v>
      </c>
      <c r="U93" t="str">
        <f>IFERROR(__xludf.DUMMYFUNCTION("""COMPUTED_VALUE"""),"-")</f>
        <v>-</v>
      </c>
      <c r="V93" t="str">
        <f>IFERROR(__xludf.DUMMYFUNCTION("""COMPUTED_VALUE"""),"-")</f>
        <v>-</v>
      </c>
      <c r="W93" t="str">
        <f>IFERROR(__xludf.DUMMYFUNCTION("""COMPUTED_VALUE"""),"-")</f>
        <v>-</v>
      </c>
      <c r="X93" t="str">
        <f>IFERROR(__xludf.DUMMYFUNCTION("""COMPUTED_VALUE"""),"-")</f>
        <v>-</v>
      </c>
      <c r="Y93" t="str">
        <f>IFERROR(__xludf.DUMMYFUNCTION("""COMPUTED_VALUE"""),"-")</f>
        <v>-</v>
      </c>
      <c r="Z93" t="str">
        <f>IFERROR(__xludf.DUMMYFUNCTION("""COMPUTED_VALUE"""),"-")</f>
        <v>-</v>
      </c>
      <c r="AA93" t="str">
        <f>IFERROR(__xludf.DUMMYFUNCTION("""COMPUTED_VALUE"""),"-")</f>
        <v>-</v>
      </c>
      <c r="AB93" t="str">
        <f>IFERROR(__xludf.DUMMYFUNCTION("""COMPUTED_VALUE"""),"-")</f>
        <v>-</v>
      </c>
      <c r="AC93" t="str">
        <f>IFERROR(__xludf.DUMMYFUNCTION("""COMPUTED_VALUE"""),"-")</f>
        <v>-</v>
      </c>
      <c r="AD93" t="str">
        <f>IFERROR(__xludf.DUMMYFUNCTION("""COMPUTED_VALUE"""),"-")</f>
        <v>-</v>
      </c>
      <c r="AE93" t="str">
        <f>IFERROR(__xludf.DUMMYFUNCTION("""COMPUTED_VALUE"""),"-")</f>
        <v>-</v>
      </c>
      <c r="AF93" t="str">
        <f>IFERROR(__xludf.DUMMYFUNCTION("""COMPUTED_VALUE"""),"-")</f>
        <v>-</v>
      </c>
      <c r="AG93" t="str">
        <f>IFERROR(__xludf.DUMMYFUNCTION("""COMPUTED_VALUE"""),"-")</f>
        <v>-</v>
      </c>
      <c r="AH93" t="str">
        <f>IFERROR(__xludf.DUMMYFUNCTION("""COMPUTED_VALUE"""),"-")</f>
        <v>-</v>
      </c>
      <c r="AI93" t="str">
        <f>IFERROR(__xludf.DUMMYFUNCTION("""COMPUTED_VALUE"""),"-")</f>
        <v>-</v>
      </c>
      <c r="AJ93" t="str">
        <f>IFERROR(__xludf.DUMMYFUNCTION("""COMPUTED_VALUE"""),"-")</f>
        <v>-</v>
      </c>
      <c r="AK93" t="str">
        <f>IFERROR(__xludf.DUMMYFUNCTION("""COMPUTED_VALUE"""),"-")</f>
        <v>-</v>
      </c>
      <c r="AL93" t="str">
        <f>IFERROR(__xludf.DUMMYFUNCTION("""COMPUTED_VALUE"""),"-")</f>
        <v>-</v>
      </c>
      <c r="AM93" t="str">
        <f>IFERROR(__xludf.DUMMYFUNCTION("""COMPUTED_VALUE"""),"-")</f>
        <v>-</v>
      </c>
      <c r="AN93" t="str">
        <f>IFERROR(__xludf.DUMMYFUNCTION("""COMPUTED_VALUE"""),"-")</f>
        <v>-</v>
      </c>
      <c r="AO93" t="str">
        <f>IFERROR(__xludf.DUMMYFUNCTION("""COMPUTED_VALUE"""),"-")</f>
        <v>-</v>
      </c>
      <c r="AP93" t="str">
        <f>IFERROR(__xludf.DUMMYFUNCTION("""COMPUTED_VALUE"""),"-")</f>
        <v>-</v>
      </c>
      <c r="AQ93" t="str">
        <f>IFERROR(__xludf.DUMMYFUNCTION("""COMPUTED_VALUE"""),"-")</f>
        <v>-</v>
      </c>
      <c r="AR93" t="str">
        <f>IFERROR(__xludf.DUMMYFUNCTION("""COMPUTED_VALUE"""),"-")</f>
        <v>-</v>
      </c>
      <c r="AS93" t="str">
        <f>IFERROR(__xludf.DUMMYFUNCTION("""COMPUTED_VALUE"""),"-")</f>
        <v>-</v>
      </c>
      <c r="AT93" t="str">
        <f>IFERROR(__xludf.DUMMYFUNCTION("""COMPUTED_VALUE"""),"-")</f>
        <v>-</v>
      </c>
      <c r="AU93" t="str">
        <f>IFERROR(__xludf.DUMMYFUNCTION("""COMPUTED_VALUE"""),"-")</f>
        <v>-</v>
      </c>
      <c r="AV93" t="str">
        <f>IFERROR(__xludf.DUMMYFUNCTION("""COMPUTED_VALUE"""),"-")</f>
        <v>-</v>
      </c>
      <c r="AW93" t="str">
        <f>IFERROR(__xludf.DUMMYFUNCTION("""COMPUTED_VALUE"""),"-")</f>
        <v>-</v>
      </c>
      <c r="AX93" t="str">
        <f>IFERROR(__xludf.DUMMYFUNCTION("""COMPUTED_VALUE"""),"-")</f>
        <v>-</v>
      </c>
      <c r="AY93" t="str">
        <f>IFERROR(__xludf.DUMMYFUNCTION("""COMPUTED_VALUE"""),"-")</f>
        <v>-</v>
      </c>
      <c r="AZ93" t="str">
        <f>IFERROR(__xludf.DUMMYFUNCTION("""COMPUTED_VALUE"""),"-")</f>
        <v>-</v>
      </c>
      <c r="BA93" t="str">
        <f>IFERROR(__xludf.DUMMYFUNCTION("""COMPUTED_VALUE"""),"-")</f>
        <v>-</v>
      </c>
      <c r="BB93" t="str">
        <f>IFERROR(__xludf.DUMMYFUNCTION("""COMPUTED_VALUE"""),"-")</f>
        <v>-</v>
      </c>
      <c r="BC93" t="str">
        <f>IFERROR(__xludf.DUMMYFUNCTION("""COMPUTED_VALUE"""),"-")</f>
        <v>-</v>
      </c>
      <c r="BD93" t="str">
        <f>IFERROR(__xludf.DUMMYFUNCTION("""COMPUTED_VALUE"""),"-")</f>
        <v>-</v>
      </c>
      <c r="BE93" t="str">
        <f>IFERROR(__xludf.DUMMYFUNCTION("""COMPUTED_VALUE"""),"-")</f>
        <v>-</v>
      </c>
      <c r="BF93" t="str">
        <f>IFERROR(__xludf.DUMMYFUNCTION("""COMPUTED_VALUE"""),"-")</f>
        <v>-</v>
      </c>
      <c r="BG93" t="str">
        <f>IFERROR(__xludf.DUMMYFUNCTION("""COMPUTED_VALUE"""),"-")</f>
        <v>-</v>
      </c>
      <c r="BH93" t="str">
        <f>IFERROR(__xludf.DUMMYFUNCTION("""COMPUTED_VALUE"""),"-")</f>
        <v>-</v>
      </c>
      <c r="BI93" t="str">
        <f>IFERROR(__xludf.DUMMYFUNCTION("""COMPUTED_VALUE"""),"-")</f>
        <v>-</v>
      </c>
      <c r="BJ93" t="str">
        <f>IFERROR(__xludf.DUMMYFUNCTION("""COMPUTED_VALUE"""),"-")</f>
        <v>-</v>
      </c>
      <c r="BK93" t="str">
        <f>IFERROR(__xludf.DUMMYFUNCTION("""COMPUTED_VALUE"""),"x")</f>
        <v>x</v>
      </c>
      <c r="BL93" t="str">
        <f>IFERROR(__xludf.DUMMYFUNCTION("""COMPUTED_VALUE"""),"-")</f>
        <v>-</v>
      </c>
      <c r="BM93" t="str">
        <f>IFERROR(__xludf.DUMMYFUNCTION("""COMPUTED_VALUE"""),"-")</f>
        <v>-</v>
      </c>
      <c r="BN93" t="str">
        <f>IFERROR(__xludf.DUMMYFUNCTION("""COMPUTED_VALUE"""),"-")</f>
        <v>-</v>
      </c>
      <c r="BO93" t="str">
        <f>IFERROR(__xludf.DUMMYFUNCTION("""COMPUTED_VALUE"""),"-")</f>
        <v>-</v>
      </c>
      <c r="BP93" t="str">
        <f>IFERROR(__xludf.DUMMYFUNCTION("""COMPUTED_VALUE"""),"-")</f>
        <v>-</v>
      </c>
      <c r="BQ93" t="str">
        <f>IFERROR(__xludf.DUMMYFUNCTION("""COMPUTED_VALUE"""),"-")</f>
        <v>-</v>
      </c>
      <c r="BR93" t="str">
        <f>IFERROR(__xludf.DUMMYFUNCTION("""COMPUTED_VALUE"""),"-")</f>
        <v>-</v>
      </c>
      <c r="BS93" t="str">
        <f>IFERROR(__xludf.DUMMYFUNCTION("""COMPUTED_VALUE"""),"-")</f>
        <v>-</v>
      </c>
      <c r="BT93" t="str">
        <f>IFERROR(__xludf.DUMMYFUNCTION("""COMPUTED_VALUE"""),"-")</f>
        <v>-</v>
      </c>
      <c r="BU93" t="str">
        <f>IFERROR(__xludf.DUMMYFUNCTION("""COMPUTED_VALUE"""),"-")</f>
        <v>-</v>
      </c>
      <c r="BV93" t="str">
        <f>IFERROR(__xludf.DUMMYFUNCTION("""COMPUTED_VALUE"""),"-")</f>
        <v>-</v>
      </c>
      <c r="BW93" t="str">
        <f>IFERROR(__xludf.DUMMYFUNCTION("""COMPUTED_VALUE"""),"-")</f>
        <v>-</v>
      </c>
      <c r="BX93" t="str">
        <f>IFERROR(__xludf.DUMMYFUNCTION("""COMPUTED_VALUE"""),"-")</f>
        <v>-</v>
      </c>
      <c r="BY93" t="str">
        <f>IFERROR(__xludf.DUMMYFUNCTION("""COMPUTED_VALUE"""),"-")</f>
        <v>-</v>
      </c>
      <c r="BZ93" t="str">
        <f>IFERROR(__xludf.DUMMYFUNCTION("""COMPUTED_VALUE"""),"-")</f>
        <v>-</v>
      </c>
      <c r="CA93" t="str">
        <f>IFERROR(__xludf.DUMMYFUNCTION("""COMPUTED_VALUE"""),"-")</f>
        <v>-</v>
      </c>
      <c r="CB93" t="str">
        <f>IFERROR(__xludf.DUMMYFUNCTION("""COMPUTED_VALUE"""),"-")</f>
        <v>-</v>
      </c>
      <c r="CC93" t="str">
        <f>IFERROR(__xludf.DUMMYFUNCTION("""COMPUTED_VALUE"""),"-")</f>
        <v>-</v>
      </c>
      <c r="CD93" t="str">
        <f>IFERROR(__xludf.DUMMYFUNCTION("""COMPUTED_VALUE"""),"-")</f>
        <v>-</v>
      </c>
      <c r="CE93" t="str">
        <f>IFERROR(__xludf.DUMMYFUNCTION("""COMPUTED_VALUE"""),"-")</f>
        <v>-</v>
      </c>
      <c r="CF93" t="str">
        <f>IFERROR(__xludf.DUMMYFUNCTION("""COMPUTED_VALUE"""),"-")</f>
        <v>-</v>
      </c>
      <c r="CG93" t="str">
        <f>IFERROR(__xludf.DUMMYFUNCTION("""COMPUTED_VALUE"""),"-")</f>
        <v>-</v>
      </c>
      <c r="CH93" t="str">
        <f>IFERROR(__xludf.DUMMYFUNCTION("""COMPUTED_VALUE"""),"-")</f>
        <v>-</v>
      </c>
      <c r="CI93" t="str">
        <f>IFERROR(__xludf.DUMMYFUNCTION("""COMPUTED_VALUE"""),"-")</f>
        <v>-</v>
      </c>
      <c r="CJ93" t="str">
        <f>IFERROR(__xludf.DUMMYFUNCTION("""COMPUTED_VALUE"""),"-")</f>
        <v>-</v>
      </c>
      <c r="CK93" t="str">
        <f>IFERROR(__xludf.DUMMYFUNCTION("""COMPUTED_VALUE"""),"-")</f>
        <v>-</v>
      </c>
      <c r="CL93" t="str">
        <f>IFERROR(__xludf.DUMMYFUNCTION("""COMPUTED_VALUE"""),"-")</f>
        <v>-</v>
      </c>
      <c r="CM93" t="str">
        <f>IFERROR(__xludf.DUMMYFUNCTION("""COMPUTED_VALUE"""),"-")</f>
        <v>-</v>
      </c>
      <c r="CN93" t="str">
        <f>IFERROR(__xludf.DUMMYFUNCTION("""COMPUTED_VALUE"""),"-")</f>
        <v>-</v>
      </c>
      <c r="CO93" t="str">
        <f>IFERROR(__xludf.DUMMYFUNCTION("""COMPUTED_VALUE"""),"-")</f>
        <v>-</v>
      </c>
      <c r="CP93" t="str">
        <f>IFERROR(__xludf.DUMMYFUNCTION("""COMPUTED_VALUE"""),"-")</f>
        <v>-</v>
      </c>
      <c r="CQ93" t="str">
        <f>IFERROR(__xludf.DUMMYFUNCTION("""COMPUTED_VALUE"""),"-")</f>
        <v>-</v>
      </c>
      <c r="CR93" t="str">
        <f>IFERROR(__xludf.DUMMYFUNCTION("""COMPUTED_VALUE"""),"-")</f>
        <v>-</v>
      </c>
      <c r="CS93" t="str">
        <f>IFERROR(__xludf.DUMMYFUNCTION("""COMPUTED_VALUE"""),"x")</f>
        <v>x</v>
      </c>
      <c r="CT93" t="str">
        <f>IFERROR(__xludf.DUMMYFUNCTION("""COMPUTED_VALUE"""),"-")</f>
        <v>-</v>
      </c>
      <c r="CU93" t="str">
        <f>IFERROR(__xludf.DUMMYFUNCTION("""COMPUTED_VALUE"""),"-")</f>
        <v>-</v>
      </c>
      <c r="CV93" t="str">
        <f>IFERROR(__xludf.DUMMYFUNCTION("""COMPUTED_VALUE"""),"-")</f>
        <v>-</v>
      </c>
      <c r="CW93" t="str">
        <f>IFERROR(__xludf.DUMMYFUNCTION("""COMPUTED_VALUE"""),"-")</f>
        <v>-</v>
      </c>
      <c r="CX93" t="str">
        <f>IFERROR(__xludf.DUMMYFUNCTION("""COMPUTED_VALUE"""),"-")</f>
        <v>-</v>
      </c>
      <c r="CY93" t="str">
        <f>IFERROR(__xludf.DUMMYFUNCTION("""COMPUTED_VALUE"""),"-")</f>
        <v>-</v>
      </c>
      <c r="CZ93" t="str">
        <f>IFERROR(__xludf.DUMMYFUNCTION("""COMPUTED_VALUE"""),"-")</f>
        <v>-</v>
      </c>
      <c r="DA93" t="str">
        <f>IFERROR(__xludf.DUMMYFUNCTION("""COMPUTED_VALUE"""),"-")</f>
        <v>-</v>
      </c>
      <c r="DB93" t="str">
        <f>IFERROR(__xludf.DUMMYFUNCTION("""COMPUTED_VALUE"""),"-")</f>
        <v>-</v>
      </c>
      <c r="DC93" t="str">
        <f>IFERROR(__xludf.DUMMYFUNCTION("""COMPUTED_VALUE"""),"-")</f>
        <v>-</v>
      </c>
      <c r="DD93" t="str">
        <f>IFERROR(__xludf.DUMMYFUNCTION("""COMPUTED_VALUE"""),"-")</f>
        <v>-</v>
      </c>
      <c r="DE93" t="str">
        <f>IFERROR(__xludf.DUMMYFUNCTION("""COMPUTED_VALUE"""),"-")</f>
        <v>-</v>
      </c>
      <c r="DF93" t="str">
        <f>IFERROR(__xludf.DUMMYFUNCTION("""COMPUTED_VALUE"""),"-")</f>
        <v>-</v>
      </c>
      <c r="DG93" t="str">
        <f>IFERROR(__xludf.DUMMYFUNCTION("""COMPUTED_VALUE"""),"-")</f>
        <v>-</v>
      </c>
      <c r="DH93" t="str">
        <f>IFERROR(__xludf.DUMMYFUNCTION("""COMPUTED_VALUE"""),"-")</f>
        <v>-</v>
      </c>
      <c r="DI93" t="str">
        <f>IFERROR(__xludf.DUMMYFUNCTION("""COMPUTED_VALUE"""),"-")</f>
        <v>-</v>
      </c>
      <c r="DJ93" t="str">
        <f>IFERROR(__xludf.DUMMYFUNCTION("""COMPUTED_VALUE"""),"-")</f>
        <v>-</v>
      </c>
      <c r="DK93" t="str">
        <f>IFERROR(__xludf.DUMMYFUNCTION("""COMPUTED_VALUE"""),"-")</f>
        <v>-</v>
      </c>
      <c r="DL93" t="str">
        <f>IFERROR(__xludf.DUMMYFUNCTION("""COMPUTED_VALUE"""),"-")</f>
        <v>-</v>
      </c>
      <c r="DM93" t="str">
        <f>IFERROR(__xludf.DUMMYFUNCTION("""COMPUTED_VALUE"""),"-")</f>
        <v>-</v>
      </c>
      <c r="DN93" t="str">
        <f>IFERROR(__xludf.DUMMYFUNCTION("""COMPUTED_VALUE"""),"-")</f>
        <v>-</v>
      </c>
      <c r="DO93" t="str">
        <f>IFERROR(__xludf.DUMMYFUNCTION("""COMPUTED_VALUE"""),"-")</f>
        <v>-</v>
      </c>
      <c r="DP93" t="str">
        <f>IFERROR(__xludf.DUMMYFUNCTION("""COMPUTED_VALUE"""),"-")</f>
        <v>-</v>
      </c>
      <c r="DQ93" t="str">
        <f>IFERROR(__xludf.DUMMYFUNCTION("""COMPUTED_VALUE"""),"-")</f>
        <v>-</v>
      </c>
      <c r="DR93" t="str">
        <f>IFERROR(__xludf.DUMMYFUNCTION("""COMPUTED_VALUE"""),"-")</f>
        <v>-</v>
      </c>
      <c r="DS93" t="str">
        <f>IFERROR(__xludf.DUMMYFUNCTION("""COMPUTED_VALUE"""),"-")</f>
        <v>-</v>
      </c>
      <c r="DT93" t="str">
        <f>IFERROR(__xludf.DUMMYFUNCTION("""COMPUTED_VALUE"""),"-")</f>
        <v>-</v>
      </c>
      <c r="DU93" t="str">
        <f>IFERROR(__xludf.DUMMYFUNCTION("""COMPUTED_VALUE"""),"-")</f>
        <v>-</v>
      </c>
      <c r="DV93" t="str">
        <f>IFERROR(__xludf.DUMMYFUNCTION("""COMPUTED_VALUE"""),"-")</f>
        <v>-</v>
      </c>
      <c r="DW93" t="str">
        <f>IFERROR(__xludf.DUMMYFUNCTION("""COMPUTED_VALUE"""),"-")</f>
        <v>-</v>
      </c>
      <c r="DX93" t="str">
        <f>IFERROR(__xludf.DUMMYFUNCTION("""COMPUTED_VALUE"""),"-")</f>
        <v>-</v>
      </c>
      <c r="DY93" t="str">
        <f>IFERROR(__xludf.DUMMYFUNCTION("""COMPUTED_VALUE"""),"-")</f>
        <v>-</v>
      </c>
      <c r="DZ93" t="str">
        <f>IFERROR(__xludf.DUMMYFUNCTION("""COMPUTED_VALUE"""),"x")</f>
        <v>x</v>
      </c>
      <c r="EA93" t="str">
        <f>IFERROR(__xludf.DUMMYFUNCTION("""COMPUTED_VALUE"""),"OK")</f>
        <v>OK</v>
      </c>
      <c r="EB93" t="str">
        <f>IFERROR(__xludf.DUMMYFUNCTION("""COMPUTED_VALUE"""),"OK")</f>
        <v>OK</v>
      </c>
      <c r="EC93" t="str">
        <f>IFERROR(__xludf.DUMMYFUNCTION("""COMPUTED_VALUE"""),"OK")</f>
        <v>OK</v>
      </c>
      <c r="ED93" t="str">
        <f>IFERROR(__xludf.DUMMYFUNCTION("""COMPUTED_VALUE"""),"OK")</f>
        <v>OK</v>
      </c>
      <c r="EE93" t="str">
        <f>IFERROR(__xludf.DUMMYFUNCTION("""COMPUTED_VALUE"""),"OK")</f>
        <v>OK</v>
      </c>
      <c r="EF93" t="str">
        <f>IFERROR(__xludf.DUMMYFUNCTION("""COMPUTED_VALUE"""),"OK")</f>
        <v>OK</v>
      </c>
      <c r="EG93" t="str">
        <f>IFERROR(__xludf.DUMMYFUNCTION("""COMPUTED_VALUE"""),"TLE")</f>
        <v>TLE</v>
      </c>
      <c r="EH93" t="str">
        <f>IFERROR(__xludf.DUMMYFUNCTION("""COMPUTED_VALUE"""),"TLE")</f>
        <v>TLE</v>
      </c>
      <c r="EI93" t="str">
        <f>IFERROR(__xludf.DUMMYFUNCTION("""COMPUTED_VALUE"""),"OK")</f>
        <v>OK</v>
      </c>
      <c r="EJ93" t="str">
        <f>IFERROR(__xludf.DUMMYFUNCTION("""COMPUTED_VALUE"""),"OK")</f>
        <v>OK</v>
      </c>
      <c r="EK93" t="str">
        <f>IFERROR(__xludf.DUMMYFUNCTION("""COMPUTED_VALUE"""),"OK")</f>
        <v>OK</v>
      </c>
      <c r="EL93" t="str">
        <f>IFERROR(__xludf.DUMMYFUNCTION("""COMPUTED_VALUE"""),"OK")</f>
        <v>OK</v>
      </c>
      <c r="EM93" t="str">
        <f>IFERROR(__xludf.DUMMYFUNCTION("""COMPUTED_VALUE"""),"TLE")</f>
        <v>TLE</v>
      </c>
      <c r="EN93" t="str">
        <f>IFERROR(__xludf.DUMMYFUNCTION("""COMPUTED_VALUE"""),"TLE")</f>
        <v>TLE</v>
      </c>
      <c r="EO93" t="str">
        <f>IFERROR(__xludf.DUMMYFUNCTION("""COMPUTED_VALUE"""),"TLE")</f>
        <v>TLE</v>
      </c>
      <c r="EP93" t="str">
        <f>IFERROR(__xludf.DUMMYFUNCTION("""COMPUTED_VALUE"""),"OK")</f>
        <v>OK</v>
      </c>
      <c r="EQ93" t="str">
        <f>IFERROR(__xludf.DUMMYFUNCTION("""COMPUTED_VALUE"""),"x")</f>
        <v>x</v>
      </c>
      <c r="ER93" t="str">
        <f>IFERROR(__xludf.DUMMYFUNCTION("""COMPUTED_VALUE"""),"WA")</f>
        <v>WA</v>
      </c>
      <c r="ES93" t="str">
        <f>IFERROR(__xludf.DUMMYFUNCTION("""COMPUTED_VALUE"""),"OK")</f>
        <v>OK</v>
      </c>
      <c r="ET93" t="str">
        <f>IFERROR(__xludf.DUMMYFUNCTION("""COMPUTED_VALUE"""),"OK")</f>
        <v>OK</v>
      </c>
      <c r="EU93" t="str">
        <f>IFERROR(__xludf.DUMMYFUNCTION("""COMPUTED_VALUE"""),"OK")</f>
        <v>OK</v>
      </c>
      <c r="EV93" t="str">
        <f>IFERROR(__xludf.DUMMYFUNCTION("""COMPUTED_VALUE"""),"OK")</f>
        <v>OK</v>
      </c>
      <c r="EW93" t="str">
        <f>IFERROR(__xludf.DUMMYFUNCTION("""COMPUTED_VALUE"""),"OK")</f>
        <v>OK</v>
      </c>
      <c r="EX93" t="str">
        <f>IFERROR(__xludf.DUMMYFUNCTION("""COMPUTED_VALUE"""),"WA")</f>
        <v>WA</v>
      </c>
      <c r="EY93" t="str">
        <f>IFERROR(__xludf.DUMMYFUNCTION("""COMPUTED_VALUE"""),"WA")</f>
        <v>WA</v>
      </c>
      <c r="EZ93" t="str">
        <f>IFERROR(__xludf.DUMMYFUNCTION("""COMPUTED_VALUE"""),"WA")</f>
        <v>WA</v>
      </c>
      <c r="FA93" t="str">
        <f>IFERROR(__xludf.DUMMYFUNCTION("""COMPUTED_VALUE"""),"WA")</f>
        <v>WA</v>
      </c>
      <c r="FB93" t="str">
        <f>IFERROR(__xludf.DUMMYFUNCTION("""COMPUTED_VALUE"""),"OK")</f>
        <v>OK</v>
      </c>
      <c r="FC93" t="str">
        <f>IFERROR(__xludf.DUMMYFUNCTION("""COMPUTED_VALUE"""),"WA")</f>
        <v>WA</v>
      </c>
      <c r="FD93" t="str">
        <f>IFERROR(__xludf.DUMMYFUNCTION("""COMPUTED_VALUE"""),"WA")</f>
        <v>WA</v>
      </c>
      <c r="FE93" t="str">
        <f>IFERROR(__xludf.DUMMYFUNCTION("""COMPUTED_VALUE"""),"WA")</f>
        <v>WA</v>
      </c>
      <c r="FF93" t="str">
        <f>IFERROR(__xludf.DUMMYFUNCTION("""COMPUTED_VALUE"""),"WA")</f>
        <v>WA</v>
      </c>
      <c r="FG93" t="str">
        <f>IFERROR(__xludf.DUMMYFUNCTION("""COMPUTED_VALUE"""),"WA")</f>
        <v>WA</v>
      </c>
      <c r="FH93" t="str">
        <f>IFERROR(__xludf.DUMMYFUNCTION("""COMPUTED_VALUE"""),"WA")</f>
        <v>WA</v>
      </c>
      <c r="FI93" t="str">
        <f>IFERROR(__xludf.DUMMYFUNCTION("""COMPUTED_VALUE"""),"WA")</f>
        <v>WA</v>
      </c>
      <c r="FJ93" t="str">
        <f>IFERROR(__xludf.DUMMYFUNCTION("""COMPUTED_VALUE"""),"WA")</f>
        <v>WA</v>
      </c>
      <c r="FK93" t="str">
        <f>IFERROR(__xludf.DUMMYFUNCTION("""COMPUTED_VALUE"""),"WA")</f>
        <v>WA</v>
      </c>
      <c r="FL93" t="str">
        <f>IFERROR(__xludf.DUMMYFUNCTION("""COMPUTED_VALUE"""),"OK")</f>
        <v>OK</v>
      </c>
      <c r="FM93" t="str">
        <f>IFERROR(__xludf.DUMMYFUNCTION("""COMPUTED_VALUE"""),"WA")</f>
        <v>WA</v>
      </c>
      <c r="FN93" t="str">
        <f>IFERROR(__xludf.DUMMYFUNCTION("""COMPUTED_VALUE"""),"WA")</f>
        <v>WA</v>
      </c>
      <c r="FO93" t="str">
        <f>IFERROR(__xludf.DUMMYFUNCTION("""COMPUTED_VALUE"""),"WA")</f>
        <v>WA</v>
      </c>
      <c r="FP93" t="str">
        <f>IFERROR(__xludf.DUMMYFUNCTION("""COMPUTED_VALUE"""),"WA")</f>
        <v>WA</v>
      </c>
      <c r="FQ93" t="str">
        <f>IFERROR(__xludf.DUMMYFUNCTION("""COMPUTED_VALUE"""),"WA")</f>
        <v>WA</v>
      </c>
      <c r="FR93" t="str">
        <f>IFERROR(__xludf.DUMMYFUNCTION("""COMPUTED_VALUE"""),"WA")</f>
        <v>WA</v>
      </c>
      <c r="FS93" t="str">
        <f>IFERROR(__xludf.DUMMYFUNCTION("""COMPUTED_VALUE"""),"WA")</f>
        <v>WA</v>
      </c>
      <c r="FT93" t="str">
        <f>IFERROR(__xludf.DUMMYFUNCTION("""COMPUTED_VALUE"""),"x")</f>
        <v>x</v>
      </c>
      <c r="FU93" t="str">
        <f>IFERROR(__xludf.DUMMYFUNCTION("""COMPUTED_VALUE"""),"-")</f>
        <v>-</v>
      </c>
      <c r="FV93" t="str">
        <f>IFERROR(__xludf.DUMMYFUNCTION("""COMPUTED_VALUE"""),"-")</f>
        <v>-</v>
      </c>
      <c r="FW93" t="str">
        <f>IFERROR(__xludf.DUMMYFUNCTION("""COMPUTED_VALUE"""),"-")</f>
        <v>-</v>
      </c>
      <c r="FX93" t="str">
        <f>IFERROR(__xludf.DUMMYFUNCTION("""COMPUTED_VALUE"""),"-")</f>
        <v>-</v>
      </c>
      <c r="FY93" t="str">
        <f>IFERROR(__xludf.DUMMYFUNCTION("""COMPUTED_VALUE"""),"-")</f>
        <v>-</v>
      </c>
      <c r="FZ93" t="str">
        <f>IFERROR(__xludf.DUMMYFUNCTION("""COMPUTED_VALUE"""),"-")</f>
        <v>-</v>
      </c>
      <c r="GA93" t="str">
        <f>IFERROR(__xludf.DUMMYFUNCTION("""COMPUTED_VALUE"""),"-")</f>
        <v>-</v>
      </c>
      <c r="GB93" t="str">
        <f>IFERROR(__xludf.DUMMYFUNCTION("""COMPUTED_VALUE"""),"-")</f>
        <v>-</v>
      </c>
      <c r="GC93" t="str">
        <f>IFERROR(__xludf.DUMMYFUNCTION("""COMPUTED_VALUE"""),"-")</f>
        <v>-</v>
      </c>
      <c r="GD93" t="str">
        <f>IFERROR(__xludf.DUMMYFUNCTION("""COMPUTED_VALUE"""),"-")</f>
        <v>-</v>
      </c>
      <c r="GE93" t="str">
        <f>IFERROR(__xludf.DUMMYFUNCTION("""COMPUTED_VALUE"""),"-")</f>
        <v>-</v>
      </c>
      <c r="GF93" t="str">
        <f>IFERROR(__xludf.DUMMYFUNCTION("""COMPUTED_VALUE"""),"-")</f>
        <v>-</v>
      </c>
      <c r="GG93" t="str">
        <f>IFERROR(__xludf.DUMMYFUNCTION("""COMPUTED_VALUE"""),"-")</f>
        <v>-</v>
      </c>
      <c r="GH93" t="str">
        <f>IFERROR(__xludf.DUMMYFUNCTION("""COMPUTED_VALUE"""),"-")</f>
        <v>-</v>
      </c>
      <c r="GI93" t="str">
        <f>IFERROR(__xludf.DUMMYFUNCTION("""COMPUTED_VALUE"""),"-")</f>
        <v>-</v>
      </c>
      <c r="GJ93" t="str">
        <f>IFERROR(__xludf.DUMMYFUNCTION("""COMPUTED_VALUE"""),"-")</f>
        <v>-</v>
      </c>
      <c r="GK93" t="str">
        <f>IFERROR(__xludf.DUMMYFUNCTION("""COMPUTED_VALUE"""),"-")</f>
        <v>-</v>
      </c>
      <c r="GL93" t="str">
        <f>IFERROR(__xludf.DUMMYFUNCTION("""COMPUTED_VALUE"""),"-")</f>
        <v>-</v>
      </c>
      <c r="GM93" t="str">
        <f>IFERROR(__xludf.DUMMYFUNCTION("""COMPUTED_VALUE"""),"-")</f>
        <v>-</v>
      </c>
      <c r="GN93" t="str">
        <f>IFERROR(__xludf.DUMMYFUNCTION("""COMPUTED_VALUE"""),"-")</f>
        <v>-</v>
      </c>
      <c r="GO93" t="str">
        <f>IFERROR(__xludf.DUMMYFUNCTION("""COMPUTED_VALUE"""),"-")</f>
        <v>-</v>
      </c>
      <c r="GP93" t="str">
        <f>IFERROR(__xludf.DUMMYFUNCTION("""COMPUTED_VALUE"""),"-")</f>
        <v>-</v>
      </c>
      <c r="GQ93" t="str">
        <f>IFERROR(__xludf.DUMMYFUNCTION("""COMPUTED_VALUE"""),"-")</f>
        <v>-</v>
      </c>
      <c r="GR93" t="str">
        <f>IFERROR(__xludf.DUMMYFUNCTION("""COMPUTED_VALUE"""),"-")</f>
        <v>-</v>
      </c>
      <c r="GS93" t="str">
        <f>IFERROR(__xludf.DUMMYFUNCTION("""COMPUTED_VALUE"""),"x")</f>
        <v>x</v>
      </c>
      <c r="GT93" t="str">
        <f>IFERROR(__xludf.DUMMYFUNCTION("""COMPUTED_VALUE"""),"x")</f>
        <v>x</v>
      </c>
      <c r="GU93">
        <f>IFERROR(__xludf.DUMMYFUNCTION("""COMPUTED_VALUE"""),0.0)</f>
        <v>0</v>
      </c>
      <c r="GV93">
        <f>IFERROR(__xludf.DUMMYFUNCTION("""COMPUTED_VALUE"""),0.0)</f>
        <v>0</v>
      </c>
      <c r="GW93">
        <f>IFERROR(__xludf.DUMMYFUNCTION("""COMPUTED_VALUE"""),0.0)</f>
        <v>0</v>
      </c>
      <c r="GX93">
        <f>IFERROR(__xludf.DUMMYFUNCTION("""COMPUTED_VALUE"""),0.0)</f>
        <v>0</v>
      </c>
      <c r="GY93">
        <f>IFERROR(__xludf.DUMMYFUNCTION("""COMPUTED_VALUE"""),0.0)</f>
        <v>0</v>
      </c>
      <c r="GZ93">
        <f>IFERROR(__xludf.DUMMYFUNCTION("""COMPUTED_VALUE"""),0.0)</f>
        <v>0</v>
      </c>
      <c r="HA93">
        <f>IFERROR(__xludf.DUMMYFUNCTION("""COMPUTED_VALUE"""),0.0)</f>
        <v>0</v>
      </c>
      <c r="HB93">
        <f>IFERROR(__xludf.DUMMYFUNCTION("""COMPUTED_VALUE"""),0.0)</f>
        <v>0</v>
      </c>
      <c r="HC93">
        <f>IFERROR(__xludf.DUMMYFUNCTION("""COMPUTED_VALUE"""),0.0)</f>
        <v>0</v>
      </c>
      <c r="HD93">
        <f>IFERROR(__xludf.DUMMYFUNCTION("""COMPUTED_VALUE"""),0.0)</f>
        <v>0</v>
      </c>
      <c r="HE93">
        <f>IFERROR(__xludf.DUMMYFUNCTION("""COMPUTED_VALUE"""),0.0)</f>
        <v>0</v>
      </c>
      <c r="HF93">
        <f>IFERROR(__xludf.DUMMYFUNCTION("""COMPUTED_VALUE"""),0.0)</f>
        <v>0</v>
      </c>
      <c r="HG93">
        <f>IFERROR(__xludf.DUMMYFUNCTION("""COMPUTED_VALUE"""),0.0)</f>
        <v>0</v>
      </c>
      <c r="HH93">
        <f>IFERROR(__xludf.DUMMYFUNCTION("""COMPUTED_VALUE"""),0.0)</f>
        <v>0</v>
      </c>
      <c r="HI93">
        <f>IFERROR(__xludf.DUMMYFUNCTION("""COMPUTED_VALUE"""),0.0)</f>
        <v>0</v>
      </c>
      <c r="HJ93">
        <f>IFERROR(__xludf.DUMMYFUNCTION("""COMPUTED_VALUE"""),0.0)</f>
        <v>0</v>
      </c>
      <c r="HK93">
        <f>IFERROR(__xludf.DUMMYFUNCTION("""COMPUTED_VALUE"""),0.0)</f>
        <v>0</v>
      </c>
      <c r="HL93">
        <f>IFERROR(__xludf.DUMMYFUNCTION("""COMPUTED_VALUE"""),0.0)</f>
        <v>0</v>
      </c>
      <c r="HM93">
        <f>IFERROR(__xludf.DUMMYFUNCTION("""COMPUTED_VALUE"""),0.0)</f>
        <v>0</v>
      </c>
      <c r="HN93">
        <f>IFERROR(__xludf.DUMMYFUNCTION("""COMPUTED_VALUE"""),0.0)</f>
        <v>0</v>
      </c>
      <c r="HO93">
        <f>IFERROR(__xludf.DUMMYFUNCTION("""COMPUTED_VALUE"""),0.0)</f>
        <v>0</v>
      </c>
      <c r="HP93">
        <f>IFERROR(__xludf.DUMMYFUNCTION("""COMPUTED_VALUE"""),0.0)</f>
        <v>0</v>
      </c>
      <c r="HQ93">
        <f>IFERROR(__xludf.DUMMYFUNCTION("""COMPUTED_VALUE"""),0.0)</f>
        <v>0</v>
      </c>
      <c r="HR93">
        <f>IFERROR(__xludf.DUMMYFUNCTION("""COMPUTED_VALUE"""),0.0)</f>
        <v>0</v>
      </c>
      <c r="HS93">
        <f>IFERROR(__xludf.DUMMYFUNCTION("""COMPUTED_VALUE"""),0.0)</f>
        <v>0</v>
      </c>
      <c r="HT93">
        <f>IFERROR(__xludf.DUMMYFUNCTION("""COMPUTED_VALUE"""),0.0)</f>
        <v>0</v>
      </c>
      <c r="HU93">
        <f>IFERROR(__xludf.DUMMYFUNCTION("""COMPUTED_VALUE"""),0.0)</f>
        <v>0</v>
      </c>
      <c r="HV93">
        <f>IFERROR(__xludf.DUMMYFUNCTION("""COMPUTED_VALUE"""),0.0)</f>
        <v>0</v>
      </c>
      <c r="HW93">
        <f>IFERROR(__xludf.DUMMYFUNCTION("""COMPUTED_VALUE"""),0.0)</f>
        <v>0</v>
      </c>
      <c r="HX93">
        <f>IFERROR(__xludf.DUMMYFUNCTION("""COMPUTED_VALUE"""),0.0)</f>
        <v>0</v>
      </c>
      <c r="HY93">
        <f>IFERROR(__xludf.DUMMYFUNCTION("""COMPUTED_VALUE"""),0.0)</f>
        <v>0</v>
      </c>
      <c r="HZ93">
        <f>IFERROR(__xludf.DUMMYFUNCTION("""COMPUTED_VALUE"""),0.0)</f>
        <v>0</v>
      </c>
      <c r="IA93">
        <f>IFERROR(__xludf.DUMMYFUNCTION("""COMPUTED_VALUE"""),0.0)</f>
        <v>0</v>
      </c>
      <c r="IB93">
        <f>IFERROR(__xludf.DUMMYFUNCTION("""COMPUTED_VALUE"""),0.0)</f>
        <v>0</v>
      </c>
      <c r="IC93">
        <f>IFERROR(__xludf.DUMMYFUNCTION("""COMPUTED_VALUE"""),0.0)</f>
        <v>0</v>
      </c>
      <c r="ID93">
        <f>IFERROR(__xludf.DUMMYFUNCTION("""COMPUTED_VALUE"""),0.0)</f>
        <v>0</v>
      </c>
      <c r="IE93">
        <f>IFERROR(__xludf.DUMMYFUNCTION("""COMPUTED_VALUE"""),0.0)</f>
        <v>0</v>
      </c>
      <c r="IF93">
        <f>IFERROR(__xludf.DUMMYFUNCTION("""COMPUTED_VALUE"""),0.0)</f>
        <v>0</v>
      </c>
      <c r="IG93">
        <f>IFERROR(__xludf.DUMMYFUNCTION("""COMPUTED_VALUE"""),0.0)</f>
        <v>0</v>
      </c>
      <c r="IH93">
        <f>IFERROR(__xludf.DUMMYFUNCTION("""COMPUTED_VALUE"""),0.0)</f>
        <v>0</v>
      </c>
      <c r="II93">
        <f>IFERROR(__xludf.DUMMYFUNCTION("""COMPUTED_VALUE"""),0.0)</f>
        <v>0</v>
      </c>
      <c r="IJ93">
        <f>IFERROR(__xludf.DUMMYFUNCTION("""COMPUTED_VALUE"""),0.0)</f>
        <v>0</v>
      </c>
      <c r="IK93" t="str">
        <f>IFERROR(__xludf.DUMMYFUNCTION("""COMPUTED_VALUE"""),"x")</f>
        <v>x</v>
      </c>
      <c r="IL93">
        <f>IFERROR(__xludf.DUMMYFUNCTION("""COMPUTED_VALUE"""),0.0)</f>
        <v>0</v>
      </c>
      <c r="IM93">
        <f>IFERROR(__xludf.DUMMYFUNCTION("""COMPUTED_VALUE"""),0.0)</f>
        <v>0</v>
      </c>
      <c r="IN93">
        <f>IFERROR(__xludf.DUMMYFUNCTION("""COMPUTED_VALUE"""),0.0)</f>
        <v>0</v>
      </c>
      <c r="IO93">
        <f>IFERROR(__xludf.DUMMYFUNCTION("""COMPUTED_VALUE"""),0.0)</f>
        <v>0</v>
      </c>
      <c r="IP93">
        <f>IFERROR(__xludf.DUMMYFUNCTION("""COMPUTED_VALUE"""),0.0)</f>
        <v>0</v>
      </c>
      <c r="IQ93">
        <f>IFERROR(__xludf.DUMMYFUNCTION("""COMPUTED_VALUE"""),0.0)</f>
        <v>0</v>
      </c>
      <c r="IR93">
        <f>IFERROR(__xludf.DUMMYFUNCTION("""COMPUTED_VALUE"""),0.0)</f>
        <v>0</v>
      </c>
      <c r="IS93">
        <f>IFERROR(__xludf.DUMMYFUNCTION("""COMPUTED_VALUE"""),0.0)</f>
        <v>0</v>
      </c>
      <c r="IT93">
        <f>IFERROR(__xludf.DUMMYFUNCTION("""COMPUTED_VALUE"""),0.0)</f>
        <v>0</v>
      </c>
      <c r="IU93">
        <f>IFERROR(__xludf.DUMMYFUNCTION("""COMPUTED_VALUE"""),0.0)</f>
        <v>0</v>
      </c>
      <c r="IV93">
        <f>IFERROR(__xludf.DUMMYFUNCTION("""COMPUTED_VALUE"""),0.0)</f>
        <v>0</v>
      </c>
      <c r="IW93">
        <f>IFERROR(__xludf.DUMMYFUNCTION("""COMPUTED_VALUE"""),0.0)</f>
        <v>0</v>
      </c>
      <c r="IX93">
        <f>IFERROR(__xludf.DUMMYFUNCTION("""COMPUTED_VALUE"""),0.0)</f>
        <v>0</v>
      </c>
      <c r="IY93">
        <f>IFERROR(__xludf.DUMMYFUNCTION("""COMPUTED_VALUE"""),0.0)</f>
        <v>0</v>
      </c>
      <c r="IZ93">
        <f>IFERROR(__xludf.DUMMYFUNCTION("""COMPUTED_VALUE"""),0.0)</f>
        <v>0</v>
      </c>
      <c r="JA93">
        <f>IFERROR(__xludf.DUMMYFUNCTION("""COMPUTED_VALUE"""),0.0)</f>
        <v>0</v>
      </c>
      <c r="JB93">
        <f>IFERROR(__xludf.DUMMYFUNCTION("""COMPUTED_VALUE"""),0.0)</f>
        <v>0</v>
      </c>
      <c r="JC93">
        <f>IFERROR(__xludf.DUMMYFUNCTION("""COMPUTED_VALUE"""),0.0)</f>
        <v>0</v>
      </c>
      <c r="JD93">
        <f>IFERROR(__xludf.DUMMYFUNCTION("""COMPUTED_VALUE"""),0.0)</f>
        <v>0</v>
      </c>
      <c r="JE93">
        <f>IFERROR(__xludf.DUMMYFUNCTION("""COMPUTED_VALUE"""),0.0)</f>
        <v>0</v>
      </c>
      <c r="JF93">
        <f>IFERROR(__xludf.DUMMYFUNCTION("""COMPUTED_VALUE"""),0.0)</f>
        <v>0</v>
      </c>
      <c r="JG93">
        <f>IFERROR(__xludf.DUMMYFUNCTION("""COMPUTED_VALUE"""),0.0)</f>
        <v>0</v>
      </c>
      <c r="JH93">
        <f>IFERROR(__xludf.DUMMYFUNCTION("""COMPUTED_VALUE"""),0.0)</f>
        <v>0</v>
      </c>
      <c r="JI93">
        <f>IFERROR(__xludf.DUMMYFUNCTION("""COMPUTED_VALUE"""),0.0)</f>
        <v>0</v>
      </c>
      <c r="JJ93">
        <f>IFERROR(__xludf.DUMMYFUNCTION("""COMPUTED_VALUE"""),0.0)</f>
        <v>0</v>
      </c>
      <c r="JK93">
        <f>IFERROR(__xludf.DUMMYFUNCTION("""COMPUTED_VALUE"""),0.0)</f>
        <v>0</v>
      </c>
      <c r="JL93">
        <f>IFERROR(__xludf.DUMMYFUNCTION("""COMPUTED_VALUE"""),0.0)</f>
        <v>0</v>
      </c>
      <c r="JM93">
        <f>IFERROR(__xludf.DUMMYFUNCTION("""COMPUTED_VALUE"""),0.0)</f>
        <v>0</v>
      </c>
      <c r="JN93">
        <f>IFERROR(__xludf.DUMMYFUNCTION("""COMPUTED_VALUE"""),0.0)</f>
        <v>0</v>
      </c>
      <c r="JO93">
        <f>IFERROR(__xludf.DUMMYFUNCTION("""COMPUTED_VALUE"""),0.0)</f>
        <v>0</v>
      </c>
      <c r="JP93">
        <f>IFERROR(__xludf.DUMMYFUNCTION("""COMPUTED_VALUE"""),0.0)</f>
        <v>0</v>
      </c>
      <c r="JQ93">
        <f>IFERROR(__xludf.DUMMYFUNCTION("""COMPUTED_VALUE"""),0.0)</f>
        <v>0</v>
      </c>
      <c r="JR93">
        <f>IFERROR(__xludf.DUMMYFUNCTION("""COMPUTED_VALUE"""),0.0)</f>
        <v>0</v>
      </c>
      <c r="JS93" t="str">
        <f>IFERROR(__xludf.DUMMYFUNCTION("""COMPUTED_VALUE"""),"x")</f>
        <v>x</v>
      </c>
      <c r="JT93">
        <f>IFERROR(__xludf.DUMMYFUNCTION("""COMPUTED_VALUE"""),0.0)</f>
        <v>0</v>
      </c>
      <c r="JU93">
        <f>IFERROR(__xludf.DUMMYFUNCTION("""COMPUTED_VALUE"""),0.0)</f>
        <v>0</v>
      </c>
      <c r="JV93">
        <f>IFERROR(__xludf.DUMMYFUNCTION("""COMPUTED_VALUE"""),0.0)</f>
        <v>0</v>
      </c>
      <c r="JW93">
        <f>IFERROR(__xludf.DUMMYFUNCTION("""COMPUTED_VALUE"""),0.0)</f>
        <v>0</v>
      </c>
      <c r="JX93">
        <f>IFERROR(__xludf.DUMMYFUNCTION("""COMPUTED_VALUE"""),0.0)</f>
        <v>0</v>
      </c>
      <c r="JY93">
        <f>IFERROR(__xludf.DUMMYFUNCTION("""COMPUTED_VALUE"""),0.0)</f>
        <v>0</v>
      </c>
      <c r="JZ93">
        <f>IFERROR(__xludf.DUMMYFUNCTION("""COMPUTED_VALUE"""),0.0)</f>
        <v>0</v>
      </c>
      <c r="KA93">
        <f>IFERROR(__xludf.DUMMYFUNCTION("""COMPUTED_VALUE"""),0.0)</f>
        <v>0</v>
      </c>
      <c r="KB93">
        <f>IFERROR(__xludf.DUMMYFUNCTION("""COMPUTED_VALUE"""),0.0)</f>
        <v>0</v>
      </c>
      <c r="KC93">
        <f>IFERROR(__xludf.DUMMYFUNCTION("""COMPUTED_VALUE"""),0.0)</f>
        <v>0</v>
      </c>
      <c r="KD93">
        <f>IFERROR(__xludf.DUMMYFUNCTION("""COMPUTED_VALUE"""),0.0)</f>
        <v>0</v>
      </c>
      <c r="KE93">
        <f>IFERROR(__xludf.DUMMYFUNCTION("""COMPUTED_VALUE"""),0.0)</f>
        <v>0</v>
      </c>
      <c r="KF93">
        <f>IFERROR(__xludf.DUMMYFUNCTION("""COMPUTED_VALUE"""),0.0)</f>
        <v>0</v>
      </c>
      <c r="KG93">
        <f>IFERROR(__xludf.DUMMYFUNCTION("""COMPUTED_VALUE"""),0.0)</f>
        <v>0</v>
      </c>
      <c r="KH93">
        <f>IFERROR(__xludf.DUMMYFUNCTION("""COMPUTED_VALUE"""),0.0)</f>
        <v>0</v>
      </c>
      <c r="KI93">
        <f>IFERROR(__xludf.DUMMYFUNCTION("""COMPUTED_VALUE"""),0.0)</f>
        <v>0</v>
      </c>
      <c r="KJ93">
        <f>IFERROR(__xludf.DUMMYFUNCTION("""COMPUTED_VALUE"""),0.0)</f>
        <v>0</v>
      </c>
      <c r="KK93">
        <f>IFERROR(__xludf.DUMMYFUNCTION("""COMPUTED_VALUE"""),0.0)</f>
        <v>0</v>
      </c>
      <c r="KL93">
        <f>IFERROR(__xludf.DUMMYFUNCTION("""COMPUTED_VALUE"""),0.0)</f>
        <v>0</v>
      </c>
      <c r="KM93">
        <f>IFERROR(__xludf.DUMMYFUNCTION("""COMPUTED_VALUE"""),0.0)</f>
        <v>0</v>
      </c>
      <c r="KN93">
        <f>IFERROR(__xludf.DUMMYFUNCTION("""COMPUTED_VALUE"""),0.0)</f>
        <v>0</v>
      </c>
      <c r="KO93">
        <f>IFERROR(__xludf.DUMMYFUNCTION("""COMPUTED_VALUE"""),0.0)</f>
        <v>0</v>
      </c>
      <c r="KP93">
        <f>IFERROR(__xludf.DUMMYFUNCTION("""COMPUTED_VALUE"""),0.0)</f>
        <v>0</v>
      </c>
      <c r="KQ93">
        <f>IFERROR(__xludf.DUMMYFUNCTION("""COMPUTED_VALUE"""),0.0)</f>
        <v>0</v>
      </c>
      <c r="KR93">
        <f>IFERROR(__xludf.DUMMYFUNCTION("""COMPUTED_VALUE"""),0.0)</f>
        <v>0</v>
      </c>
      <c r="KS93">
        <f>IFERROR(__xludf.DUMMYFUNCTION("""COMPUTED_VALUE"""),0.0)</f>
        <v>0</v>
      </c>
      <c r="KT93">
        <f>IFERROR(__xludf.DUMMYFUNCTION("""COMPUTED_VALUE"""),0.0)</f>
        <v>0</v>
      </c>
      <c r="KU93">
        <f>IFERROR(__xludf.DUMMYFUNCTION("""COMPUTED_VALUE"""),0.0)</f>
        <v>0</v>
      </c>
      <c r="KV93">
        <f>IFERROR(__xludf.DUMMYFUNCTION("""COMPUTED_VALUE"""),0.0)</f>
        <v>0</v>
      </c>
      <c r="KW93">
        <f>IFERROR(__xludf.DUMMYFUNCTION("""COMPUTED_VALUE"""),0.0)</f>
        <v>0</v>
      </c>
      <c r="KX93">
        <f>IFERROR(__xludf.DUMMYFUNCTION("""COMPUTED_VALUE"""),0.0)</f>
        <v>0</v>
      </c>
      <c r="KY93">
        <f>IFERROR(__xludf.DUMMYFUNCTION("""COMPUTED_VALUE"""),0.0)</f>
        <v>0</v>
      </c>
      <c r="KZ93" t="str">
        <f>IFERROR(__xludf.DUMMYFUNCTION("""COMPUTED_VALUE"""),"x")</f>
        <v>x</v>
      </c>
      <c r="LA93">
        <f>IFERROR(__xludf.DUMMYFUNCTION("""COMPUTED_VALUE"""),1.0)</f>
        <v>1</v>
      </c>
      <c r="LB93">
        <f>IFERROR(__xludf.DUMMYFUNCTION("""COMPUTED_VALUE"""),1.0)</f>
        <v>1</v>
      </c>
      <c r="LC93">
        <f>IFERROR(__xludf.DUMMYFUNCTION("""COMPUTED_VALUE"""),1.0)</f>
        <v>1</v>
      </c>
      <c r="LD93">
        <f>IFERROR(__xludf.DUMMYFUNCTION("""COMPUTED_VALUE"""),1.0)</f>
        <v>1</v>
      </c>
      <c r="LE93">
        <f>IFERROR(__xludf.DUMMYFUNCTION("""COMPUTED_VALUE"""),1.0)</f>
        <v>1</v>
      </c>
      <c r="LF93">
        <f>IFERROR(__xludf.DUMMYFUNCTION("""COMPUTED_VALUE"""),1.0)</f>
        <v>1</v>
      </c>
      <c r="LG93">
        <f>IFERROR(__xludf.DUMMYFUNCTION("""COMPUTED_VALUE"""),0.0)</f>
        <v>0</v>
      </c>
      <c r="LH93">
        <f>IFERROR(__xludf.DUMMYFUNCTION("""COMPUTED_VALUE"""),0.0)</f>
        <v>0</v>
      </c>
      <c r="LI93">
        <f>IFERROR(__xludf.DUMMYFUNCTION("""COMPUTED_VALUE"""),1.0)</f>
        <v>1</v>
      </c>
      <c r="LJ93">
        <f>IFERROR(__xludf.DUMMYFUNCTION("""COMPUTED_VALUE"""),1.0)</f>
        <v>1</v>
      </c>
      <c r="LK93">
        <f>IFERROR(__xludf.DUMMYFUNCTION("""COMPUTED_VALUE"""),1.0)</f>
        <v>1</v>
      </c>
      <c r="LL93">
        <f>IFERROR(__xludf.DUMMYFUNCTION("""COMPUTED_VALUE"""),1.0)</f>
        <v>1</v>
      </c>
      <c r="LM93">
        <f>IFERROR(__xludf.DUMMYFUNCTION("""COMPUTED_VALUE"""),0.0)</f>
        <v>0</v>
      </c>
      <c r="LN93">
        <f>IFERROR(__xludf.DUMMYFUNCTION("""COMPUTED_VALUE"""),0.0)</f>
        <v>0</v>
      </c>
      <c r="LO93">
        <f>IFERROR(__xludf.DUMMYFUNCTION("""COMPUTED_VALUE"""),0.0)</f>
        <v>0</v>
      </c>
      <c r="LP93">
        <f>IFERROR(__xludf.DUMMYFUNCTION("""COMPUTED_VALUE"""),1.0)</f>
        <v>1</v>
      </c>
      <c r="LQ93" t="str">
        <f>IFERROR(__xludf.DUMMYFUNCTION("""COMPUTED_VALUE"""),"x")</f>
        <v>x</v>
      </c>
      <c r="LR93">
        <f>IFERROR(__xludf.DUMMYFUNCTION("""COMPUTED_VALUE"""),0.0)</f>
        <v>0</v>
      </c>
      <c r="LS93">
        <f>IFERROR(__xludf.DUMMYFUNCTION("""COMPUTED_VALUE"""),1.0)</f>
        <v>1</v>
      </c>
      <c r="LT93">
        <f>IFERROR(__xludf.DUMMYFUNCTION("""COMPUTED_VALUE"""),1.0)</f>
        <v>1</v>
      </c>
      <c r="LU93">
        <f>IFERROR(__xludf.DUMMYFUNCTION("""COMPUTED_VALUE"""),1.0)</f>
        <v>1</v>
      </c>
      <c r="LV93">
        <f>IFERROR(__xludf.DUMMYFUNCTION("""COMPUTED_VALUE"""),1.0)</f>
        <v>1</v>
      </c>
      <c r="LW93">
        <f>IFERROR(__xludf.DUMMYFUNCTION("""COMPUTED_VALUE"""),1.0)</f>
        <v>1</v>
      </c>
      <c r="LX93">
        <f>IFERROR(__xludf.DUMMYFUNCTION("""COMPUTED_VALUE"""),0.0)</f>
        <v>0</v>
      </c>
      <c r="LY93">
        <f>IFERROR(__xludf.DUMMYFUNCTION("""COMPUTED_VALUE"""),0.0)</f>
        <v>0</v>
      </c>
      <c r="LZ93">
        <f>IFERROR(__xludf.DUMMYFUNCTION("""COMPUTED_VALUE"""),0.0)</f>
        <v>0</v>
      </c>
      <c r="MA93">
        <f>IFERROR(__xludf.DUMMYFUNCTION("""COMPUTED_VALUE"""),0.0)</f>
        <v>0</v>
      </c>
      <c r="MB93">
        <f>IFERROR(__xludf.DUMMYFUNCTION("""COMPUTED_VALUE"""),1.0)</f>
        <v>1</v>
      </c>
      <c r="MC93">
        <f>IFERROR(__xludf.DUMMYFUNCTION("""COMPUTED_VALUE"""),0.0)</f>
        <v>0</v>
      </c>
      <c r="MD93">
        <f>IFERROR(__xludf.DUMMYFUNCTION("""COMPUTED_VALUE"""),0.0)</f>
        <v>0</v>
      </c>
      <c r="ME93">
        <f>IFERROR(__xludf.DUMMYFUNCTION("""COMPUTED_VALUE"""),0.0)</f>
        <v>0</v>
      </c>
      <c r="MF93">
        <f>IFERROR(__xludf.DUMMYFUNCTION("""COMPUTED_VALUE"""),0.0)</f>
        <v>0</v>
      </c>
      <c r="MG93">
        <f>IFERROR(__xludf.DUMMYFUNCTION("""COMPUTED_VALUE"""),0.0)</f>
        <v>0</v>
      </c>
      <c r="MH93">
        <f>IFERROR(__xludf.DUMMYFUNCTION("""COMPUTED_VALUE"""),0.0)</f>
        <v>0</v>
      </c>
      <c r="MI93">
        <f>IFERROR(__xludf.DUMMYFUNCTION("""COMPUTED_VALUE"""),0.0)</f>
        <v>0</v>
      </c>
      <c r="MJ93">
        <f>IFERROR(__xludf.DUMMYFUNCTION("""COMPUTED_VALUE"""),0.0)</f>
        <v>0</v>
      </c>
      <c r="MK93">
        <f>IFERROR(__xludf.DUMMYFUNCTION("""COMPUTED_VALUE"""),0.0)</f>
        <v>0</v>
      </c>
      <c r="ML93">
        <f>IFERROR(__xludf.DUMMYFUNCTION("""COMPUTED_VALUE"""),1.0)</f>
        <v>1</v>
      </c>
      <c r="MM93">
        <f>IFERROR(__xludf.DUMMYFUNCTION("""COMPUTED_VALUE"""),0.0)</f>
        <v>0</v>
      </c>
      <c r="MN93">
        <f>IFERROR(__xludf.DUMMYFUNCTION("""COMPUTED_VALUE"""),0.0)</f>
        <v>0</v>
      </c>
      <c r="MO93">
        <f>IFERROR(__xludf.DUMMYFUNCTION("""COMPUTED_VALUE"""),0.0)</f>
        <v>0</v>
      </c>
      <c r="MP93">
        <f>IFERROR(__xludf.DUMMYFUNCTION("""COMPUTED_VALUE"""),0.0)</f>
        <v>0</v>
      </c>
      <c r="MQ93">
        <f>IFERROR(__xludf.DUMMYFUNCTION("""COMPUTED_VALUE"""),0.0)</f>
        <v>0</v>
      </c>
      <c r="MR93">
        <f>IFERROR(__xludf.DUMMYFUNCTION("""COMPUTED_VALUE"""),0.0)</f>
        <v>0</v>
      </c>
      <c r="MS93">
        <f>IFERROR(__xludf.DUMMYFUNCTION("""COMPUTED_VALUE"""),0.0)</f>
        <v>0</v>
      </c>
      <c r="MT93" t="str">
        <f>IFERROR(__xludf.DUMMYFUNCTION("""COMPUTED_VALUE"""),"x")</f>
        <v>x</v>
      </c>
      <c r="MU93">
        <f>IFERROR(__xludf.DUMMYFUNCTION("""COMPUTED_VALUE"""),0.0)</f>
        <v>0</v>
      </c>
      <c r="MV93">
        <f>IFERROR(__xludf.DUMMYFUNCTION("""COMPUTED_VALUE"""),0.0)</f>
        <v>0</v>
      </c>
      <c r="MW93">
        <f>IFERROR(__xludf.DUMMYFUNCTION("""COMPUTED_VALUE"""),0.0)</f>
        <v>0</v>
      </c>
      <c r="MX93">
        <f>IFERROR(__xludf.DUMMYFUNCTION("""COMPUTED_VALUE"""),0.0)</f>
        <v>0</v>
      </c>
      <c r="MY93">
        <f>IFERROR(__xludf.DUMMYFUNCTION("""COMPUTED_VALUE"""),0.0)</f>
        <v>0</v>
      </c>
      <c r="MZ93">
        <f>IFERROR(__xludf.DUMMYFUNCTION("""COMPUTED_VALUE"""),0.0)</f>
        <v>0</v>
      </c>
      <c r="NA93">
        <f>IFERROR(__xludf.DUMMYFUNCTION("""COMPUTED_VALUE"""),0.0)</f>
        <v>0</v>
      </c>
      <c r="NB93">
        <f>IFERROR(__xludf.DUMMYFUNCTION("""COMPUTED_VALUE"""),0.0)</f>
        <v>0</v>
      </c>
      <c r="NC93">
        <f>IFERROR(__xludf.DUMMYFUNCTION("""COMPUTED_VALUE"""),0.0)</f>
        <v>0</v>
      </c>
      <c r="ND93">
        <f>IFERROR(__xludf.DUMMYFUNCTION("""COMPUTED_VALUE"""),0.0)</f>
        <v>0</v>
      </c>
      <c r="NE93">
        <f>IFERROR(__xludf.DUMMYFUNCTION("""COMPUTED_VALUE"""),0.0)</f>
        <v>0</v>
      </c>
      <c r="NF93">
        <f>IFERROR(__xludf.DUMMYFUNCTION("""COMPUTED_VALUE"""),0.0)</f>
        <v>0</v>
      </c>
      <c r="NG93">
        <f>IFERROR(__xludf.DUMMYFUNCTION("""COMPUTED_VALUE"""),0.0)</f>
        <v>0</v>
      </c>
      <c r="NH93">
        <f>IFERROR(__xludf.DUMMYFUNCTION("""COMPUTED_VALUE"""),0.0)</f>
        <v>0</v>
      </c>
      <c r="NI93">
        <f>IFERROR(__xludf.DUMMYFUNCTION("""COMPUTED_VALUE"""),0.0)</f>
        <v>0</v>
      </c>
      <c r="NJ93">
        <f>IFERROR(__xludf.DUMMYFUNCTION("""COMPUTED_VALUE"""),0.0)</f>
        <v>0</v>
      </c>
      <c r="NK93">
        <f>IFERROR(__xludf.DUMMYFUNCTION("""COMPUTED_VALUE"""),0.0)</f>
        <v>0</v>
      </c>
      <c r="NL93">
        <f>IFERROR(__xludf.DUMMYFUNCTION("""COMPUTED_VALUE"""),0.0)</f>
        <v>0</v>
      </c>
      <c r="NM93">
        <f>IFERROR(__xludf.DUMMYFUNCTION("""COMPUTED_VALUE"""),0.0)</f>
        <v>0</v>
      </c>
      <c r="NN93">
        <f>IFERROR(__xludf.DUMMYFUNCTION("""COMPUTED_VALUE"""),0.0)</f>
        <v>0</v>
      </c>
      <c r="NO93">
        <f>IFERROR(__xludf.DUMMYFUNCTION("""COMPUTED_VALUE"""),0.0)</f>
        <v>0</v>
      </c>
      <c r="NP93">
        <f>IFERROR(__xludf.DUMMYFUNCTION("""COMPUTED_VALUE"""),0.0)</f>
        <v>0</v>
      </c>
      <c r="NQ93">
        <f>IFERROR(__xludf.DUMMYFUNCTION("""COMPUTED_VALUE"""),0.0)</f>
        <v>0</v>
      </c>
      <c r="NR93">
        <f>IFERROR(__xludf.DUMMYFUNCTION("""COMPUTED_VALUE"""),0.0)</f>
        <v>0</v>
      </c>
    </row>
    <row r="94" ht="15.75" customHeight="1">
      <c r="A94">
        <f>IFERROR(__xludf.DUMMYFUNCTION("""COMPUTED_VALUE"""),93.0)</f>
        <v>93</v>
      </c>
      <c r="B94" t="str">
        <f>IFERROR(__xludf.DUMMYFUNCTION("""COMPUTED_VALUE"""),"IgorEngi")</f>
        <v>IgorEngi</v>
      </c>
      <c r="C94" t="str">
        <f>IFERROR(__xludf.DUMMYFUNCTION("""COMPUTED_VALUE"""),"Igor")</f>
        <v>Igor</v>
      </c>
      <c r="D94" t="str">
        <f>IFERROR(__xludf.DUMMYFUNCTION("""COMPUTED_VALUE"""),"Engi")</f>
        <v>Engi</v>
      </c>
      <c r="E94">
        <f>IFERROR(__xludf.DUMMYFUNCTION("""COMPUTED_VALUE"""),66.0)</f>
        <v>66</v>
      </c>
      <c r="F94" t="str">
        <f>IFERROR(__xludf.DUMMYFUNCTION("""COMPUTED_VALUE"""),"ODOBREN")</f>
        <v>ODOBREN</v>
      </c>
      <c r="G94" t="str">
        <f>IFERROR(__xludf.DUMMYFUNCTION("""COMPUTED_VALUE"""),"Stari grad")</f>
        <v>Stari grad</v>
      </c>
      <c r="H94" t="str">
        <f>IFERROR(__xludf.DUMMYFUNCTION("""COMPUTED_VALUE"""),"Matematička gimnazija")</f>
        <v>Matematička gimnazija</v>
      </c>
      <c r="I94" t="str">
        <f>IFERROR(__xludf.DUMMYFUNCTION("""COMPUTED_VALUE"""),"II")</f>
        <v>II</v>
      </c>
      <c r="J94" t="str">
        <f>IFERROR(__xludf.DUMMYFUNCTION("""COMPUTED_VALUE"""),"A")</f>
        <v>A</v>
      </c>
      <c r="K94" t="str">
        <f>IFERROR(__xludf.DUMMYFUNCTION("""COMPUTED_VALUE"""),"Mijodrag Đurišić")</f>
        <v>Mijodrag Đurišić</v>
      </c>
      <c r="L94" t="str">
        <f>IFERROR(__xludf.DUMMYFUNCTION("""COMPUTED_VALUE"""),"x")</f>
        <v>x</v>
      </c>
      <c r="M94" t="str">
        <f>IFERROR(__xludf.DUMMYFUNCTION("""COMPUTED_VALUE"""),"-")</f>
        <v>-</v>
      </c>
      <c r="N94" t="str">
        <f>IFERROR(__xludf.DUMMYFUNCTION("""COMPUTED_VALUE"""),"-")</f>
        <v>-</v>
      </c>
      <c r="O94" t="str">
        <f>IFERROR(__xludf.DUMMYFUNCTION("""COMPUTED_VALUE"""),"-")</f>
        <v>-</v>
      </c>
      <c r="P94">
        <f>IFERROR(__xludf.DUMMYFUNCTION("""COMPUTED_VALUE"""),55.0)</f>
        <v>55</v>
      </c>
      <c r="Q94">
        <f>IFERROR(__xludf.DUMMYFUNCTION("""COMPUTED_VALUE"""),11.0)</f>
        <v>11</v>
      </c>
      <c r="R94" t="str">
        <f>IFERROR(__xludf.DUMMYFUNCTION("""COMPUTED_VALUE"""),"-")</f>
        <v>-</v>
      </c>
      <c r="S94" t="str">
        <f>IFERROR(__xludf.DUMMYFUNCTION("""COMPUTED_VALUE"""),"x")</f>
        <v>x</v>
      </c>
      <c r="T94" t="str">
        <f>IFERROR(__xludf.DUMMYFUNCTION("""COMPUTED_VALUE"""),"x")</f>
        <v>x</v>
      </c>
      <c r="U94" t="str">
        <f>IFERROR(__xludf.DUMMYFUNCTION("""COMPUTED_VALUE"""),"-")</f>
        <v>-</v>
      </c>
      <c r="V94" t="str">
        <f>IFERROR(__xludf.DUMMYFUNCTION("""COMPUTED_VALUE"""),"-")</f>
        <v>-</v>
      </c>
      <c r="W94" t="str">
        <f>IFERROR(__xludf.DUMMYFUNCTION("""COMPUTED_VALUE"""),"-")</f>
        <v>-</v>
      </c>
      <c r="X94" t="str">
        <f>IFERROR(__xludf.DUMMYFUNCTION("""COMPUTED_VALUE"""),"-")</f>
        <v>-</v>
      </c>
      <c r="Y94" t="str">
        <f>IFERROR(__xludf.DUMMYFUNCTION("""COMPUTED_VALUE"""),"-")</f>
        <v>-</v>
      </c>
      <c r="Z94" t="str">
        <f>IFERROR(__xludf.DUMMYFUNCTION("""COMPUTED_VALUE"""),"-")</f>
        <v>-</v>
      </c>
      <c r="AA94" t="str">
        <f>IFERROR(__xludf.DUMMYFUNCTION("""COMPUTED_VALUE"""),"-")</f>
        <v>-</v>
      </c>
      <c r="AB94" t="str">
        <f>IFERROR(__xludf.DUMMYFUNCTION("""COMPUTED_VALUE"""),"-")</f>
        <v>-</v>
      </c>
      <c r="AC94" t="str">
        <f>IFERROR(__xludf.DUMMYFUNCTION("""COMPUTED_VALUE"""),"-")</f>
        <v>-</v>
      </c>
      <c r="AD94" t="str">
        <f>IFERROR(__xludf.DUMMYFUNCTION("""COMPUTED_VALUE"""),"-")</f>
        <v>-</v>
      </c>
      <c r="AE94" t="str">
        <f>IFERROR(__xludf.DUMMYFUNCTION("""COMPUTED_VALUE"""),"-")</f>
        <v>-</v>
      </c>
      <c r="AF94" t="str">
        <f>IFERROR(__xludf.DUMMYFUNCTION("""COMPUTED_VALUE"""),"-")</f>
        <v>-</v>
      </c>
      <c r="AG94" t="str">
        <f>IFERROR(__xludf.DUMMYFUNCTION("""COMPUTED_VALUE"""),"-")</f>
        <v>-</v>
      </c>
      <c r="AH94" t="str">
        <f>IFERROR(__xludf.DUMMYFUNCTION("""COMPUTED_VALUE"""),"-")</f>
        <v>-</v>
      </c>
      <c r="AI94" t="str">
        <f>IFERROR(__xludf.DUMMYFUNCTION("""COMPUTED_VALUE"""),"-")</f>
        <v>-</v>
      </c>
      <c r="AJ94" t="str">
        <f>IFERROR(__xludf.DUMMYFUNCTION("""COMPUTED_VALUE"""),"-")</f>
        <v>-</v>
      </c>
      <c r="AK94" t="str">
        <f>IFERROR(__xludf.DUMMYFUNCTION("""COMPUTED_VALUE"""),"-")</f>
        <v>-</v>
      </c>
      <c r="AL94" t="str">
        <f>IFERROR(__xludf.DUMMYFUNCTION("""COMPUTED_VALUE"""),"-")</f>
        <v>-</v>
      </c>
      <c r="AM94" t="str">
        <f>IFERROR(__xludf.DUMMYFUNCTION("""COMPUTED_VALUE"""),"-")</f>
        <v>-</v>
      </c>
      <c r="AN94" t="str">
        <f>IFERROR(__xludf.DUMMYFUNCTION("""COMPUTED_VALUE"""),"-")</f>
        <v>-</v>
      </c>
      <c r="AO94" t="str">
        <f>IFERROR(__xludf.DUMMYFUNCTION("""COMPUTED_VALUE"""),"-")</f>
        <v>-</v>
      </c>
      <c r="AP94" t="str">
        <f>IFERROR(__xludf.DUMMYFUNCTION("""COMPUTED_VALUE"""),"-")</f>
        <v>-</v>
      </c>
      <c r="AQ94" t="str">
        <f>IFERROR(__xludf.DUMMYFUNCTION("""COMPUTED_VALUE"""),"-")</f>
        <v>-</v>
      </c>
      <c r="AR94" t="str">
        <f>IFERROR(__xludf.DUMMYFUNCTION("""COMPUTED_VALUE"""),"-")</f>
        <v>-</v>
      </c>
      <c r="AS94" t="str">
        <f>IFERROR(__xludf.DUMMYFUNCTION("""COMPUTED_VALUE"""),"-")</f>
        <v>-</v>
      </c>
      <c r="AT94" t="str">
        <f>IFERROR(__xludf.DUMMYFUNCTION("""COMPUTED_VALUE"""),"-")</f>
        <v>-</v>
      </c>
      <c r="AU94" t="str">
        <f>IFERROR(__xludf.DUMMYFUNCTION("""COMPUTED_VALUE"""),"-")</f>
        <v>-</v>
      </c>
      <c r="AV94" t="str">
        <f>IFERROR(__xludf.DUMMYFUNCTION("""COMPUTED_VALUE"""),"-")</f>
        <v>-</v>
      </c>
      <c r="AW94" t="str">
        <f>IFERROR(__xludf.DUMMYFUNCTION("""COMPUTED_VALUE"""),"-")</f>
        <v>-</v>
      </c>
      <c r="AX94" t="str">
        <f>IFERROR(__xludf.DUMMYFUNCTION("""COMPUTED_VALUE"""),"-")</f>
        <v>-</v>
      </c>
      <c r="AY94" t="str">
        <f>IFERROR(__xludf.DUMMYFUNCTION("""COMPUTED_VALUE"""),"-")</f>
        <v>-</v>
      </c>
      <c r="AZ94" t="str">
        <f>IFERROR(__xludf.DUMMYFUNCTION("""COMPUTED_VALUE"""),"-")</f>
        <v>-</v>
      </c>
      <c r="BA94" t="str">
        <f>IFERROR(__xludf.DUMMYFUNCTION("""COMPUTED_VALUE"""),"-")</f>
        <v>-</v>
      </c>
      <c r="BB94" t="str">
        <f>IFERROR(__xludf.DUMMYFUNCTION("""COMPUTED_VALUE"""),"-")</f>
        <v>-</v>
      </c>
      <c r="BC94" t="str">
        <f>IFERROR(__xludf.DUMMYFUNCTION("""COMPUTED_VALUE"""),"-")</f>
        <v>-</v>
      </c>
      <c r="BD94" t="str">
        <f>IFERROR(__xludf.DUMMYFUNCTION("""COMPUTED_VALUE"""),"-")</f>
        <v>-</v>
      </c>
      <c r="BE94" t="str">
        <f>IFERROR(__xludf.DUMMYFUNCTION("""COMPUTED_VALUE"""),"-")</f>
        <v>-</v>
      </c>
      <c r="BF94" t="str">
        <f>IFERROR(__xludf.DUMMYFUNCTION("""COMPUTED_VALUE"""),"-")</f>
        <v>-</v>
      </c>
      <c r="BG94" t="str">
        <f>IFERROR(__xludf.DUMMYFUNCTION("""COMPUTED_VALUE"""),"-")</f>
        <v>-</v>
      </c>
      <c r="BH94" t="str">
        <f>IFERROR(__xludf.DUMMYFUNCTION("""COMPUTED_VALUE"""),"-")</f>
        <v>-</v>
      </c>
      <c r="BI94" t="str">
        <f>IFERROR(__xludf.DUMMYFUNCTION("""COMPUTED_VALUE"""),"-")</f>
        <v>-</v>
      </c>
      <c r="BJ94" t="str">
        <f>IFERROR(__xludf.DUMMYFUNCTION("""COMPUTED_VALUE"""),"-")</f>
        <v>-</v>
      </c>
      <c r="BK94" t="str">
        <f>IFERROR(__xludf.DUMMYFUNCTION("""COMPUTED_VALUE"""),"x")</f>
        <v>x</v>
      </c>
      <c r="BL94" t="str">
        <f>IFERROR(__xludf.DUMMYFUNCTION("""COMPUTED_VALUE"""),"-")</f>
        <v>-</v>
      </c>
      <c r="BM94" t="str">
        <f>IFERROR(__xludf.DUMMYFUNCTION("""COMPUTED_VALUE"""),"-")</f>
        <v>-</v>
      </c>
      <c r="BN94" t="str">
        <f>IFERROR(__xludf.DUMMYFUNCTION("""COMPUTED_VALUE"""),"-")</f>
        <v>-</v>
      </c>
      <c r="BO94" t="str">
        <f>IFERROR(__xludf.DUMMYFUNCTION("""COMPUTED_VALUE"""),"-")</f>
        <v>-</v>
      </c>
      <c r="BP94" t="str">
        <f>IFERROR(__xludf.DUMMYFUNCTION("""COMPUTED_VALUE"""),"-")</f>
        <v>-</v>
      </c>
      <c r="BQ94" t="str">
        <f>IFERROR(__xludf.DUMMYFUNCTION("""COMPUTED_VALUE"""),"-")</f>
        <v>-</v>
      </c>
      <c r="BR94" t="str">
        <f>IFERROR(__xludf.DUMMYFUNCTION("""COMPUTED_VALUE"""),"-")</f>
        <v>-</v>
      </c>
      <c r="BS94" t="str">
        <f>IFERROR(__xludf.DUMMYFUNCTION("""COMPUTED_VALUE"""),"-")</f>
        <v>-</v>
      </c>
      <c r="BT94" t="str">
        <f>IFERROR(__xludf.DUMMYFUNCTION("""COMPUTED_VALUE"""),"-")</f>
        <v>-</v>
      </c>
      <c r="BU94" t="str">
        <f>IFERROR(__xludf.DUMMYFUNCTION("""COMPUTED_VALUE"""),"-")</f>
        <v>-</v>
      </c>
      <c r="BV94" t="str">
        <f>IFERROR(__xludf.DUMMYFUNCTION("""COMPUTED_VALUE"""),"-")</f>
        <v>-</v>
      </c>
      <c r="BW94" t="str">
        <f>IFERROR(__xludf.DUMMYFUNCTION("""COMPUTED_VALUE"""),"-")</f>
        <v>-</v>
      </c>
      <c r="BX94" t="str">
        <f>IFERROR(__xludf.DUMMYFUNCTION("""COMPUTED_VALUE"""),"-")</f>
        <v>-</v>
      </c>
      <c r="BY94" t="str">
        <f>IFERROR(__xludf.DUMMYFUNCTION("""COMPUTED_VALUE"""),"-")</f>
        <v>-</v>
      </c>
      <c r="BZ94" t="str">
        <f>IFERROR(__xludf.DUMMYFUNCTION("""COMPUTED_VALUE"""),"-")</f>
        <v>-</v>
      </c>
      <c r="CA94" t="str">
        <f>IFERROR(__xludf.DUMMYFUNCTION("""COMPUTED_VALUE"""),"-")</f>
        <v>-</v>
      </c>
      <c r="CB94" t="str">
        <f>IFERROR(__xludf.DUMMYFUNCTION("""COMPUTED_VALUE"""),"-")</f>
        <v>-</v>
      </c>
      <c r="CC94" t="str">
        <f>IFERROR(__xludf.DUMMYFUNCTION("""COMPUTED_VALUE"""),"-")</f>
        <v>-</v>
      </c>
      <c r="CD94" t="str">
        <f>IFERROR(__xludf.DUMMYFUNCTION("""COMPUTED_VALUE"""),"-")</f>
        <v>-</v>
      </c>
      <c r="CE94" t="str">
        <f>IFERROR(__xludf.DUMMYFUNCTION("""COMPUTED_VALUE"""),"-")</f>
        <v>-</v>
      </c>
      <c r="CF94" t="str">
        <f>IFERROR(__xludf.DUMMYFUNCTION("""COMPUTED_VALUE"""),"-")</f>
        <v>-</v>
      </c>
      <c r="CG94" t="str">
        <f>IFERROR(__xludf.DUMMYFUNCTION("""COMPUTED_VALUE"""),"-")</f>
        <v>-</v>
      </c>
      <c r="CH94" t="str">
        <f>IFERROR(__xludf.DUMMYFUNCTION("""COMPUTED_VALUE"""),"-")</f>
        <v>-</v>
      </c>
      <c r="CI94" t="str">
        <f>IFERROR(__xludf.DUMMYFUNCTION("""COMPUTED_VALUE"""),"-")</f>
        <v>-</v>
      </c>
      <c r="CJ94" t="str">
        <f>IFERROR(__xludf.DUMMYFUNCTION("""COMPUTED_VALUE"""),"-")</f>
        <v>-</v>
      </c>
      <c r="CK94" t="str">
        <f>IFERROR(__xludf.DUMMYFUNCTION("""COMPUTED_VALUE"""),"-")</f>
        <v>-</v>
      </c>
      <c r="CL94" t="str">
        <f>IFERROR(__xludf.DUMMYFUNCTION("""COMPUTED_VALUE"""),"-")</f>
        <v>-</v>
      </c>
      <c r="CM94" t="str">
        <f>IFERROR(__xludf.DUMMYFUNCTION("""COMPUTED_VALUE"""),"-")</f>
        <v>-</v>
      </c>
      <c r="CN94" t="str">
        <f>IFERROR(__xludf.DUMMYFUNCTION("""COMPUTED_VALUE"""),"-")</f>
        <v>-</v>
      </c>
      <c r="CO94" t="str">
        <f>IFERROR(__xludf.DUMMYFUNCTION("""COMPUTED_VALUE"""),"-")</f>
        <v>-</v>
      </c>
      <c r="CP94" t="str">
        <f>IFERROR(__xludf.DUMMYFUNCTION("""COMPUTED_VALUE"""),"-")</f>
        <v>-</v>
      </c>
      <c r="CQ94" t="str">
        <f>IFERROR(__xludf.DUMMYFUNCTION("""COMPUTED_VALUE"""),"-")</f>
        <v>-</v>
      </c>
      <c r="CR94" t="str">
        <f>IFERROR(__xludf.DUMMYFUNCTION("""COMPUTED_VALUE"""),"-")</f>
        <v>-</v>
      </c>
      <c r="CS94" t="str">
        <f>IFERROR(__xludf.DUMMYFUNCTION("""COMPUTED_VALUE"""),"x")</f>
        <v>x</v>
      </c>
      <c r="CT94" t="str">
        <f>IFERROR(__xludf.DUMMYFUNCTION("""COMPUTED_VALUE"""),"-")</f>
        <v>-</v>
      </c>
      <c r="CU94" t="str">
        <f>IFERROR(__xludf.DUMMYFUNCTION("""COMPUTED_VALUE"""),"-")</f>
        <v>-</v>
      </c>
      <c r="CV94" t="str">
        <f>IFERROR(__xludf.DUMMYFUNCTION("""COMPUTED_VALUE"""),"-")</f>
        <v>-</v>
      </c>
      <c r="CW94" t="str">
        <f>IFERROR(__xludf.DUMMYFUNCTION("""COMPUTED_VALUE"""),"-")</f>
        <v>-</v>
      </c>
      <c r="CX94" t="str">
        <f>IFERROR(__xludf.DUMMYFUNCTION("""COMPUTED_VALUE"""),"-")</f>
        <v>-</v>
      </c>
      <c r="CY94" t="str">
        <f>IFERROR(__xludf.DUMMYFUNCTION("""COMPUTED_VALUE"""),"-")</f>
        <v>-</v>
      </c>
      <c r="CZ94" t="str">
        <f>IFERROR(__xludf.DUMMYFUNCTION("""COMPUTED_VALUE"""),"-")</f>
        <v>-</v>
      </c>
      <c r="DA94" t="str">
        <f>IFERROR(__xludf.DUMMYFUNCTION("""COMPUTED_VALUE"""),"-")</f>
        <v>-</v>
      </c>
      <c r="DB94" t="str">
        <f>IFERROR(__xludf.DUMMYFUNCTION("""COMPUTED_VALUE"""),"-")</f>
        <v>-</v>
      </c>
      <c r="DC94" t="str">
        <f>IFERROR(__xludf.DUMMYFUNCTION("""COMPUTED_VALUE"""),"-")</f>
        <v>-</v>
      </c>
      <c r="DD94" t="str">
        <f>IFERROR(__xludf.DUMMYFUNCTION("""COMPUTED_VALUE"""),"-")</f>
        <v>-</v>
      </c>
      <c r="DE94" t="str">
        <f>IFERROR(__xludf.DUMMYFUNCTION("""COMPUTED_VALUE"""),"-")</f>
        <v>-</v>
      </c>
      <c r="DF94" t="str">
        <f>IFERROR(__xludf.DUMMYFUNCTION("""COMPUTED_VALUE"""),"-")</f>
        <v>-</v>
      </c>
      <c r="DG94" t="str">
        <f>IFERROR(__xludf.DUMMYFUNCTION("""COMPUTED_VALUE"""),"-")</f>
        <v>-</v>
      </c>
      <c r="DH94" t="str">
        <f>IFERROR(__xludf.DUMMYFUNCTION("""COMPUTED_VALUE"""),"-")</f>
        <v>-</v>
      </c>
      <c r="DI94" t="str">
        <f>IFERROR(__xludf.DUMMYFUNCTION("""COMPUTED_VALUE"""),"-")</f>
        <v>-</v>
      </c>
      <c r="DJ94" t="str">
        <f>IFERROR(__xludf.DUMMYFUNCTION("""COMPUTED_VALUE"""),"-")</f>
        <v>-</v>
      </c>
      <c r="DK94" t="str">
        <f>IFERROR(__xludf.DUMMYFUNCTION("""COMPUTED_VALUE"""),"-")</f>
        <v>-</v>
      </c>
      <c r="DL94" t="str">
        <f>IFERROR(__xludf.DUMMYFUNCTION("""COMPUTED_VALUE"""),"-")</f>
        <v>-</v>
      </c>
      <c r="DM94" t="str">
        <f>IFERROR(__xludf.DUMMYFUNCTION("""COMPUTED_VALUE"""),"-")</f>
        <v>-</v>
      </c>
      <c r="DN94" t="str">
        <f>IFERROR(__xludf.DUMMYFUNCTION("""COMPUTED_VALUE"""),"-")</f>
        <v>-</v>
      </c>
      <c r="DO94" t="str">
        <f>IFERROR(__xludf.DUMMYFUNCTION("""COMPUTED_VALUE"""),"-")</f>
        <v>-</v>
      </c>
      <c r="DP94" t="str">
        <f>IFERROR(__xludf.DUMMYFUNCTION("""COMPUTED_VALUE"""),"-")</f>
        <v>-</v>
      </c>
      <c r="DQ94" t="str">
        <f>IFERROR(__xludf.DUMMYFUNCTION("""COMPUTED_VALUE"""),"-")</f>
        <v>-</v>
      </c>
      <c r="DR94" t="str">
        <f>IFERROR(__xludf.DUMMYFUNCTION("""COMPUTED_VALUE"""),"-")</f>
        <v>-</v>
      </c>
      <c r="DS94" t="str">
        <f>IFERROR(__xludf.DUMMYFUNCTION("""COMPUTED_VALUE"""),"-")</f>
        <v>-</v>
      </c>
      <c r="DT94" t="str">
        <f>IFERROR(__xludf.DUMMYFUNCTION("""COMPUTED_VALUE"""),"-")</f>
        <v>-</v>
      </c>
      <c r="DU94" t="str">
        <f>IFERROR(__xludf.DUMMYFUNCTION("""COMPUTED_VALUE"""),"-")</f>
        <v>-</v>
      </c>
      <c r="DV94" t="str">
        <f>IFERROR(__xludf.DUMMYFUNCTION("""COMPUTED_VALUE"""),"-")</f>
        <v>-</v>
      </c>
      <c r="DW94" t="str">
        <f>IFERROR(__xludf.DUMMYFUNCTION("""COMPUTED_VALUE"""),"-")</f>
        <v>-</v>
      </c>
      <c r="DX94" t="str">
        <f>IFERROR(__xludf.DUMMYFUNCTION("""COMPUTED_VALUE"""),"-")</f>
        <v>-</v>
      </c>
      <c r="DY94" t="str">
        <f>IFERROR(__xludf.DUMMYFUNCTION("""COMPUTED_VALUE"""),"-")</f>
        <v>-</v>
      </c>
      <c r="DZ94" t="str">
        <f>IFERROR(__xludf.DUMMYFUNCTION("""COMPUTED_VALUE"""),"x")</f>
        <v>x</v>
      </c>
      <c r="EA94" t="str">
        <f>IFERROR(__xludf.DUMMYFUNCTION("""COMPUTED_VALUE"""),"OK")</f>
        <v>OK</v>
      </c>
      <c r="EB94" t="str">
        <f>IFERROR(__xludf.DUMMYFUNCTION("""COMPUTED_VALUE"""),"OK")</f>
        <v>OK</v>
      </c>
      <c r="EC94" t="str">
        <f>IFERROR(__xludf.DUMMYFUNCTION("""COMPUTED_VALUE"""),"OK")</f>
        <v>OK</v>
      </c>
      <c r="ED94" t="str">
        <f>IFERROR(__xludf.DUMMYFUNCTION("""COMPUTED_VALUE"""),"OK")</f>
        <v>OK</v>
      </c>
      <c r="EE94" t="str">
        <f>IFERROR(__xludf.DUMMYFUNCTION("""COMPUTED_VALUE"""),"OK")</f>
        <v>OK</v>
      </c>
      <c r="EF94" t="str">
        <f>IFERROR(__xludf.DUMMYFUNCTION("""COMPUTED_VALUE"""),"OK")</f>
        <v>OK</v>
      </c>
      <c r="EG94" t="str">
        <f>IFERROR(__xludf.DUMMYFUNCTION("""COMPUTED_VALUE"""),"OK")</f>
        <v>OK</v>
      </c>
      <c r="EH94" t="str">
        <f>IFERROR(__xludf.DUMMYFUNCTION("""COMPUTED_VALUE"""),"TLE")</f>
        <v>TLE</v>
      </c>
      <c r="EI94" t="str">
        <f>IFERROR(__xludf.DUMMYFUNCTION("""COMPUTED_VALUE"""),"OK")</f>
        <v>OK</v>
      </c>
      <c r="EJ94" t="str">
        <f>IFERROR(__xludf.DUMMYFUNCTION("""COMPUTED_VALUE"""),"OK")</f>
        <v>OK</v>
      </c>
      <c r="EK94" t="str">
        <f>IFERROR(__xludf.DUMMYFUNCTION("""COMPUTED_VALUE"""),"OK")</f>
        <v>OK</v>
      </c>
      <c r="EL94" t="str">
        <f>IFERROR(__xludf.DUMMYFUNCTION("""COMPUTED_VALUE"""),"OK")</f>
        <v>OK</v>
      </c>
      <c r="EM94" t="str">
        <f>IFERROR(__xludf.DUMMYFUNCTION("""COMPUTED_VALUE"""),"TLE")</f>
        <v>TLE</v>
      </c>
      <c r="EN94" t="str">
        <f>IFERROR(__xludf.DUMMYFUNCTION("""COMPUTED_VALUE"""),"TLE")</f>
        <v>TLE</v>
      </c>
      <c r="EO94" t="str">
        <f>IFERROR(__xludf.DUMMYFUNCTION("""COMPUTED_VALUE"""),"TLE")</f>
        <v>TLE</v>
      </c>
      <c r="EP94" t="str">
        <f>IFERROR(__xludf.DUMMYFUNCTION("""COMPUTED_VALUE"""),"OK")</f>
        <v>OK</v>
      </c>
      <c r="EQ94" t="str">
        <f>IFERROR(__xludf.DUMMYFUNCTION("""COMPUTED_VALUE"""),"x")</f>
        <v>x</v>
      </c>
      <c r="ER94" t="str">
        <f>IFERROR(__xludf.DUMMYFUNCTION("""COMPUTED_VALUE"""),"WA")</f>
        <v>WA</v>
      </c>
      <c r="ES94" t="str">
        <f>IFERROR(__xludf.DUMMYFUNCTION("""COMPUTED_VALUE"""),"OK")</f>
        <v>OK</v>
      </c>
      <c r="ET94" t="str">
        <f>IFERROR(__xludf.DUMMYFUNCTION("""COMPUTED_VALUE"""),"OK")</f>
        <v>OK</v>
      </c>
      <c r="EU94" t="str">
        <f>IFERROR(__xludf.DUMMYFUNCTION("""COMPUTED_VALUE"""),"OK")</f>
        <v>OK</v>
      </c>
      <c r="EV94" t="str">
        <f>IFERROR(__xludf.DUMMYFUNCTION("""COMPUTED_VALUE"""),"OK")</f>
        <v>OK</v>
      </c>
      <c r="EW94" t="str">
        <f>IFERROR(__xludf.DUMMYFUNCTION("""COMPUTED_VALUE"""),"OK")</f>
        <v>OK</v>
      </c>
      <c r="EX94" t="str">
        <f>IFERROR(__xludf.DUMMYFUNCTION("""COMPUTED_VALUE"""),"WA")</f>
        <v>WA</v>
      </c>
      <c r="EY94" t="str">
        <f>IFERROR(__xludf.DUMMYFUNCTION("""COMPUTED_VALUE"""),"WA")</f>
        <v>WA</v>
      </c>
      <c r="EZ94" t="str">
        <f>IFERROR(__xludf.DUMMYFUNCTION("""COMPUTED_VALUE"""),"WA")</f>
        <v>WA</v>
      </c>
      <c r="FA94" t="str">
        <f>IFERROR(__xludf.DUMMYFUNCTION("""COMPUTED_VALUE"""),"WA")</f>
        <v>WA</v>
      </c>
      <c r="FB94" t="str">
        <f>IFERROR(__xludf.DUMMYFUNCTION("""COMPUTED_VALUE"""),"OK")</f>
        <v>OK</v>
      </c>
      <c r="FC94" t="str">
        <f>IFERROR(__xludf.DUMMYFUNCTION("""COMPUTED_VALUE"""),"WA")</f>
        <v>WA</v>
      </c>
      <c r="FD94" t="str">
        <f>IFERROR(__xludf.DUMMYFUNCTION("""COMPUTED_VALUE"""),"WA")</f>
        <v>WA</v>
      </c>
      <c r="FE94" t="str">
        <f>IFERROR(__xludf.DUMMYFUNCTION("""COMPUTED_VALUE"""),"WA")</f>
        <v>WA</v>
      </c>
      <c r="FF94" t="str">
        <f>IFERROR(__xludf.DUMMYFUNCTION("""COMPUTED_VALUE"""),"WA")</f>
        <v>WA</v>
      </c>
      <c r="FG94" t="str">
        <f>IFERROR(__xludf.DUMMYFUNCTION("""COMPUTED_VALUE"""),"WA")</f>
        <v>WA</v>
      </c>
      <c r="FH94" t="str">
        <f>IFERROR(__xludf.DUMMYFUNCTION("""COMPUTED_VALUE"""),"WA")</f>
        <v>WA</v>
      </c>
      <c r="FI94" t="str">
        <f>IFERROR(__xludf.DUMMYFUNCTION("""COMPUTED_VALUE"""),"WA")</f>
        <v>WA</v>
      </c>
      <c r="FJ94" t="str">
        <f>IFERROR(__xludf.DUMMYFUNCTION("""COMPUTED_VALUE"""),"WA")</f>
        <v>WA</v>
      </c>
      <c r="FK94" t="str">
        <f>IFERROR(__xludf.DUMMYFUNCTION("""COMPUTED_VALUE"""),"WA")</f>
        <v>WA</v>
      </c>
      <c r="FL94" t="str">
        <f>IFERROR(__xludf.DUMMYFUNCTION("""COMPUTED_VALUE"""),"OK")</f>
        <v>OK</v>
      </c>
      <c r="FM94" t="str">
        <f>IFERROR(__xludf.DUMMYFUNCTION("""COMPUTED_VALUE"""),"WA")</f>
        <v>WA</v>
      </c>
      <c r="FN94" t="str">
        <f>IFERROR(__xludf.DUMMYFUNCTION("""COMPUTED_VALUE"""),"WA")</f>
        <v>WA</v>
      </c>
      <c r="FO94" t="str">
        <f>IFERROR(__xludf.DUMMYFUNCTION("""COMPUTED_VALUE"""),"WA")</f>
        <v>WA</v>
      </c>
      <c r="FP94" t="str">
        <f>IFERROR(__xludf.DUMMYFUNCTION("""COMPUTED_VALUE"""),"WA")</f>
        <v>WA</v>
      </c>
      <c r="FQ94" t="str">
        <f>IFERROR(__xludf.DUMMYFUNCTION("""COMPUTED_VALUE"""),"WA")</f>
        <v>WA</v>
      </c>
      <c r="FR94" t="str">
        <f>IFERROR(__xludf.DUMMYFUNCTION("""COMPUTED_VALUE"""),"WA")</f>
        <v>WA</v>
      </c>
      <c r="FS94" t="str">
        <f>IFERROR(__xludf.DUMMYFUNCTION("""COMPUTED_VALUE"""),"WA")</f>
        <v>WA</v>
      </c>
      <c r="FT94" t="str">
        <f>IFERROR(__xludf.DUMMYFUNCTION("""COMPUTED_VALUE"""),"x")</f>
        <v>x</v>
      </c>
      <c r="FU94" t="str">
        <f>IFERROR(__xludf.DUMMYFUNCTION("""COMPUTED_VALUE"""),"-")</f>
        <v>-</v>
      </c>
      <c r="FV94" t="str">
        <f>IFERROR(__xludf.DUMMYFUNCTION("""COMPUTED_VALUE"""),"-")</f>
        <v>-</v>
      </c>
      <c r="FW94" t="str">
        <f>IFERROR(__xludf.DUMMYFUNCTION("""COMPUTED_VALUE"""),"-")</f>
        <v>-</v>
      </c>
      <c r="FX94" t="str">
        <f>IFERROR(__xludf.DUMMYFUNCTION("""COMPUTED_VALUE"""),"-")</f>
        <v>-</v>
      </c>
      <c r="FY94" t="str">
        <f>IFERROR(__xludf.DUMMYFUNCTION("""COMPUTED_VALUE"""),"-")</f>
        <v>-</v>
      </c>
      <c r="FZ94" t="str">
        <f>IFERROR(__xludf.DUMMYFUNCTION("""COMPUTED_VALUE"""),"-")</f>
        <v>-</v>
      </c>
      <c r="GA94" t="str">
        <f>IFERROR(__xludf.DUMMYFUNCTION("""COMPUTED_VALUE"""),"-")</f>
        <v>-</v>
      </c>
      <c r="GB94" t="str">
        <f>IFERROR(__xludf.DUMMYFUNCTION("""COMPUTED_VALUE"""),"-")</f>
        <v>-</v>
      </c>
      <c r="GC94" t="str">
        <f>IFERROR(__xludf.DUMMYFUNCTION("""COMPUTED_VALUE"""),"-")</f>
        <v>-</v>
      </c>
      <c r="GD94" t="str">
        <f>IFERROR(__xludf.DUMMYFUNCTION("""COMPUTED_VALUE"""),"-")</f>
        <v>-</v>
      </c>
      <c r="GE94" t="str">
        <f>IFERROR(__xludf.DUMMYFUNCTION("""COMPUTED_VALUE"""),"-")</f>
        <v>-</v>
      </c>
      <c r="GF94" t="str">
        <f>IFERROR(__xludf.DUMMYFUNCTION("""COMPUTED_VALUE"""),"-")</f>
        <v>-</v>
      </c>
      <c r="GG94" t="str">
        <f>IFERROR(__xludf.DUMMYFUNCTION("""COMPUTED_VALUE"""),"-")</f>
        <v>-</v>
      </c>
      <c r="GH94" t="str">
        <f>IFERROR(__xludf.DUMMYFUNCTION("""COMPUTED_VALUE"""),"-")</f>
        <v>-</v>
      </c>
      <c r="GI94" t="str">
        <f>IFERROR(__xludf.DUMMYFUNCTION("""COMPUTED_VALUE"""),"-")</f>
        <v>-</v>
      </c>
      <c r="GJ94" t="str">
        <f>IFERROR(__xludf.DUMMYFUNCTION("""COMPUTED_VALUE"""),"-")</f>
        <v>-</v>
      </c>
      <c r="GK94" t="str">
        <f>IFERROR(__xludf.DUMMYFUNCTION("""COMPUTED_VALUE"""),"-")</f>
        <v>-</v>
      </c>
      <c r="GL94" t="str">
        <f>IFERROR(__xludf.DUMMYFUNCTION("""COMPUTED_VALUE"""),"-")</f>
        <v>-</v>
      </c>
      <c r="GM94" t="str">
        <f>IFERROR(__xludf.DUMMYFUNCTION("""COMPUTED_VALUE"""),"-")</f>
        <v>-</v>
      </c>
      <c r="GN94" t="str">
        <f>IFERROR(__xludf.DUMMYFUNCTION("""COMPUTED_VALUE"""),"-")</f>
        <v>-</v>
      </c>
      <c r="GO94" t="str">
        <f>IFERROR(__xludf.DUMMYFUNCTION("""COMPUTED_VALUE"""),"-")</f>
        <v>-</v>
      </c>
      <c r="GP94" t="str">
        <f>IFERROR(__xludf.DUMMYFUNCTION("""COMPUTED_VALUE"""),"-")</f>
        <v>-</v>
      </c>
      <c r="GQ94" t="str">
        <f>IFERROR(__xludf.DUMMYFUNCTION("""COMPUTED_VALUE"""),"-")</f>
        <v>-</v>
      </c>
      <c r="GR94" t="str">
        <f>IFERROR(__xludf.DUMMYFUNCTION("""COMPUTED_VALUE"""),"-")</f>
        <v>-</v>
      </c>
      <c r="GS94" t="str">
        <f>IFERROR(__xludf.DUMMYFUNCTION("""COMPUTED_VALUE"""),"x")</f>
        <v>x</v>
      </c>
      <c r="GT94" t="str">
        <f>IFERROR(__xludf.DUMMYFUNCTION("""COMPUTED_VALUE"""),"x")</f>
        <v>x</v>
      </c>
      <c r="GU94">
        <f>IFERROR(__xludf.DUMMYFUNCTION("""COMPUTED_VALUE"""),0.0)</f>
        <v>0</v>
      </c>
      <c r="GV94">
        <f>IFERROR(__xludf.DUMMYFUNCTION("""COMPUTED_VALUE"""),0.0)</f>
        <v>0</v>
      </c>
      <c r="GW94">
        <f>IFERROR(__xludf.DUMMYFUNCTION("""COMPUTED_VALUE"""),0.0)</f>
        <v>0</v>
      </c>
      <c r="GX94">
        <f>IFERROR(__xludf.DUMMYFUNCTION("""COMPUTED_VALUE"""),0.0)</f>
        <v>0</v>
      </c>
      <c r="GY94">
        <f>IFERROR(__xludf.DUMMYFUNCTION("""COMPUTED_VALUE"""),0.0)</f>
        <v>0</v>
      </c>
      <c r="GZ94">
        <f>IFERROR(__xludf.DUMMYFUNCTION("""COMPUTED_VALUE"""),0.0)</f>
        <v>0</v>
      </c>
      <c r="HA94">
        <f>IFERROR(__xludf.DUMMYFUNCTION("""COMPUTED_VALUE"""),0.0)</f>
        <v>0</v>
      </c>
      <c r="HB94">
        <f>IFERROR(__xludf.DUMMYFUNCTION("""COMPUTED_VALUE"""),0.0)</f>
        <v>0</v>
      </c>
      <c r="HC94">
        <f>IFERROR(__xludf.DUMMYFUNCTION("""COMPUTED_VALUE"""),0.0)</f>
        <v>0</v>
      </c>
      <c r="HD94">
        <f>IFERROR(__xludf.DUMMYFUNCTION("""COMPUTED_VALUE"""),0.0)</f>
        <v>0</v>
      </c>
      <c r="HE94">
        <f>IFERROR(__xludf.DUMMYFUNCTION("""COMPUTED_VALUE"""),0.0)</f>
        <v>0</v>
      </c>
      <c r="HF94">
        <f>IFERROR(__xludf.DUMMYFUNCTION("""COMPUTED_VALUE"""),0.0)</f>
        <v>0</v>
      </c>
      <c r="HG94">
        <f>IFERROR(__xludf.DUMMYFUNCTION("""COMPUTED_VALUE"""),0.0)</f>
        <v>0</v>
      </c>
      <c r="HH94">
        <f>IFERROR(__xludf.DUMMYFUNCTION("""COMPUTED_VALUE"""),0.0)</f>
        <v>0</v>
      </c>
      <c r="HI94">
        <f>IFERROR(__xludf.DUMMYFUNCTION("""COMPUTED_VALUE"""),0.0)</f>
        <v>0</v>
      </c>
      <c r="HJ94">
        <f>IFERROR(__xludf.DUMMYFUNCTION("""COMPUTED_VALUE"""),0.0)</f>
        <v>0</v>
      </c>
      <c r="HK94">
        <f>IFERROR(__xludf.DUMMYFUNCTION("""COMPUTED_VALUE"""),0.0)</f>
        <v>0</v>
      </c>
      <c r="HL94">
        <f>IFERROR(__xludf.DUMMYFUNCTION("""COMPUTED_VALUE"""),0.0)</f>
        <v>0</v>
      </c>
      <c r="HM94">
        <f>IFERROR(__xludf.DUMMYFUNCTION("""COMPUTED_VALUE"""),0.0)</f>
        <v>0</v>
      </c>
      <c r="HN94">
        <f>IFERROR(__xludf.DUMMYFUNCTION("""COMPUTED_VALUE"""),0.0)</f>
        <v>0</v>
      </c>
      <c r="HO94">
        <f>IFERROR(__xludf.DUMMYFUNCTION("""COMPUTED_VALUE"""),0.0)</f>
        <v>0</v>
      </c>
      <c r="HP94">
        <f>IFERROR(__xludf.DUMMYFUNCTION("""COMPUTED_VALUE"""),0.0)</f>
        <v>0</v>
      </c>
      <c r="HQ94">
        <f>IFERROR(__xludf.DUMMYFUNCTION("""COMPUTED_VALUE"""),0.0)</f>
        <v>0</v>
      </c>
      <c r="HR94">
        <f>IFERROR(__xludf.DUMMYFUNCTION("""COMPUTED_VALUE"""),0.0)</f>
        <v>0</v>
      </c>
      <c r="HS94">
        <f>IFERROR(__xludf.DUMMYFUNCTION("""COMPUTED_VALUE"""),0.0)</f>
        <v>0</v>
      </c>
      <c r="HT94">
        <f>IFERROR(__xludf.DUMMYFUNCTION("""COMPUTED_VALUE"""),0.0)</f>
        <v>0</v>
      </c>
      <c r="HU94">
        <f>IFERROR(__xludf.DUMMYFUNCTION("""COMPUTED_VALUE"""),0.0)</f>
        <v>0</v>
      </c>
      <c r="HV94">
        <f>IFERROR(__xludf.DUMMYFUNCTION("""COMPUTED_VALUE"""),0.0)</f>
        <v>0</v>
      </c>
      <c r="HW94">
        <f>IFERROR(__xludf.DUMMYFUNCTION("""COMPUTED_VALUE"""),0.0)</f>
        <v>0</v>
      </c>
      <c r="HX94">
        <f>IFERROR(__xludf.DUMMYFUNCTION("""COMPUTED_VALUE"""),0.0)</f>
        <v>0</v>
      </c>
      <c r="HY94">
        <f>IFERROR(__xludf.DUMMYFUNCTION("""COMPUTED_VALUE"""),0.0)</f>
        <v>0</v>
      </c>
      <c r="HZ94">
        <f>IFERROR(__xludf.DUMMYFUNCTION("""COMPUTED_VALUE"""),0.0)</f>
        <v>0</v>
      </c>
      <c r="IA94">
        <f>IFERROR(__xludf.DUMMYFUNCTION("""COMPUTED_VALUE"""),0.0)</f>
        <v>0</v>
      </c>
      <c r="IB94">
        <f>IFERROR(__xludf.DUMMYFUNCTION("""COMPUTED_VALUE"""),0.0)</f>
        <v>0</v>
      </c>
      <c r="IC94">
        <f>IFERROR(__xludf.DUMMYFUNCTION("""COMPUTED_VALUE"""),0.0)</f>
        <v>0</v>
      </c>
      <c r="ID94">
        <f>IFERROR(__xludf.DUMMYFUNCTION("""COMPUTED_VALUE"""),0.0)</f>
        <v>0</v>
      </c>
      <c r="IE94">
        <f>IFERROR(__xludf.DUMMYFUNCTION("""COMPUTED_VALUE"""),0.0)</f>
        <v>0</v>
      </c>
      <c r="IF94">
        <f>IFERROR(__xludf.DUMMYFUNCTION("""COMPUTED_VALUE"""),0.0)</f>
        <v>0</v>
      </c>
      <c r="IG94">
        <f>IFERROR(__xludf.DUMMYFUNCTION("""COMPUTED_VALUE"""),0.0)</f>
        <v>0</v>
      </c>
      <c r="IH94">
        <f>IFERROR(__xludf.DUMMYFUNCTION("""COMPUTED_VALUE"""),0.0)</f>
        <v>0</v>
      </c>
      <c r="II94">
        <f>IFERROR(__xludf.DUMMYFUNCTION("""COMPUTED_VALUE"""),0.0)</f>
        <v>0</v>
      </c>
      <c r="IJ94">
        <f>IFERROR(__xludf.DUMMYFUNCTION("""COMPUTED_VALUE"""),0.0)</f>
        <v>0</v>
      </c>
      <c r="IK94" t="str">
        <f>IFERROR(__xludf.DUMMYFUNCTION("""COMPUTED_VALUE"""),"x")</f>
        <v>x</v>
      </c>
      <c r="IL94">
        <f>IFERROR(__xludf.DUMMYFUNCTION("""COMPUTED_VALUE"""),0.0)</f>
        <v>0</v>
      </c>
      <c r="IM94">
        <f>IFERROR(__xludf.DUMMYFUNCTION("""COMPUTED_VALUE"""),0.0)</f>
        <v>0</v>
      </c>
      <c r="IN94">
        <f>IFERROR(__xludf.DUMMYFUNCTION("""COMPUTED_VALUE"""),0.0)</f>
        <v>0</v>
      </c>
      <c r="IO94">
        <f>IFERROR(__xludf.DUMMYFUNCTION("""COMPUTED_VALUE"""),0.0)</f>
        <v>0</v>
      </c>
      <c r="IP94">
        <f>IFERROR(__xludf.DUMMYFUNCTION("""COMPUTED_VALUE"""),0.0)</f>
        <v>0</v>
      </c>
      <c r="IQ94">
        <f>IFERROR(__xludf.DUMMYFUNCTION("""COMPUTED_VALUE"""),0.0)</f>
        <v>0</v>
      </c>
      <c r="IR94">
        <f>IFERROR(__xludf.DUMMYFUNCTION("""COMPUTED_VALUE"""),0.0)</f>
        <v>0</v>
      </c>
      <c r="IS94">
        <f>IFERROR(__xludf.DUMMYFUNCTION("""COMPUTED_VALUE"""),0.0)</f>
        <v>0</v>
      </c>
      <c r="IT94">
        <f>IFERROR(__xludf.DUMMYFUNCTION("""COMPUTED_VALUE"""),0.0)</f>
        <v>0</v>
      </c>
      <c r="IU94">
        <f>IFERROR(__xludf.DUMMYFUNCTION("""COMPUTED_VALUE"""),0.0)</f>
        <v>0</v>
      </c>
      <c r="IV94">
        <f>IFERROR(__xludf.DUMMYFUNCTION("""COMPUTED_VALUE"""),0.0)</f>
        <v>0</v>
      </c>
      <c r="IW94">
        <f>IFERROR(__xludf.DUMMYFUNCTION("""COMPUTED_VALUE"""),0.0)</f>
        <v>0</v>
      </c>
      <c r="IX94">
        <f>IFERROR(__xludf.DUMMYFUNCTION("""COMPUTED_VALUE"""),0.0)</f>
        <v>0</v>
      </c>
      <c r="IY94">
        <f>IFERROR(__xludf.DUMMYFUNCTION("""COMPUTED_VALUE"""),0.0)</f>
        <v>0</v>
      </c>
      <c r="IZ94">
        <f>IFERROR(__xludf.DUMMYFUNCTION("""COMPUTED_VALUE"""),0.0)</f>
        <v>0</v>
      </c>
      <c r="JA94">
        <f>IFERROR(__xludf.DUMMYFUNCTION("""COMPUTED_VALUE"""),0.0)</f>
        <v>0</v>
      </c>
      <c r="JB94">
        <f>IFERROR(__xludf.DUMMYFUNCTION("""COMPUTED_VALUE"""),0.0)</f>
        <v>0</v>
      </c>
      <c r="JC94">
        <f>IFERROR(__xludf.DUMMYFUNCTION("""COMPUTED_VALUE"""),0.0)</f>
        <v>0</v>
      </c>
      <c r="JD94">
        <f>IFERROR(__xludf.DUMMYFUNCTION("""COMPUTED_VALUE"""),0.0)</f>
        <v>0</v>
      </c>
      <c r="JE94">
        <f>IFERROR(__xludf.DUMMYFUNCTION("""COMPUTED_VALUE"""),0.0)</f>
        <v>0</v>
      </c>
      <c r="JF94">
        <f>IFERROR(__xludf.DUMMYFUNCTION("""COMPUTED_VALUE"""),0.0)</f>
        <v>0</v>
      </c>
      <c r="JG94">
        <f>IFERROR(__xludf.DUMMYFUNCTION("""COMPUTED_VALUE"""),0.0)</f>
        <v>0</v>
      </c>
      <c r="JH94">
        <f>IFERROR(__xludf.DUMMYFUNCTION("""COMPUTED_VALUE"""),0.0)</f>
        <v>0</v>
      </c>
      <c r="JI94">
        <f>IFERROR(__xludf.DUMMYFUNCTION("""COMPUTED_VALUE"""),0.0)</f>
        <v>0</v>
      </c>
      <c r="JJ94">
        <f>IFERROR(__xludf.DUMMYFUNCTION("""COMPUTED_VALUE"""),0.0)</f>
        <v>0</v>
      </c>
      <c r="JK94">
        <f>IFERROR(__xludf.DUMMYFUNCTION("""COMPUTED_VALUE"""),0.0)</f>
        <v>0</v>
      </c>
      <c r="JL94">
        <f>IFERROR(__xludf.DUMMYFUNCTION("""COMPUTED_VALUE"""),0.0)</f>
        <v>0</v>
      </c>
      <c r="JM94">
        <f>IFERROR(__xludf.DUMMYFUNCTION("""COMPUTED_VALUE"""),0.0)</f>
        <v>0</v>
      </c>
      <c r="JN94">
        <f>IFERROR(__xludf.DUMMYFUNCTION("""COMPUTED_VALUE"""),0.0)</f>
        <v>0</v>
      </c>
      <c r="JO94">
        <f>IFERROR(__xludf.DUMMYFUNCTION("""COMPUTED_VALUE"""),0.0)</f>
        <v>0</v>
      </c>
      <c r="JP94">
        <f>IFERROR(__xludf.DUMMYFUNCTION("""COMPUTED_VALUE"""),0.0)</f>
        <v>0</v>
      </c>
      <c r="JQ94">
        <f>IFERROR(__xludf.DUMMYFUNCTION("""COMPUTED_VALUE"""),0.0)</f>
        <v>0</v>
      </c>
      <c r="JR94">
        <f>IFERROR(__xludf.DUMMYFUNCTION("""COMPUTED_VALUE"""),0.0)</f>
        <v>0</v>
      </c>
      <c r="JS94" t="str">
        <f>IFERROR(__xludf.DUMMYFUNCTION("""COMPUTED_VALUE"""),"x")</f>
        <v>x</v>
      </c>
      <c r="JT94">
        <f>IFERROR(__xludf.DUMMYFUNCTION("""COMPUTED_VALUE"""),0.0)</f>
        <v>0</v>
      </c>
      <c r="JU94">
        <f>IFERROR(__xludf.DUMMYFUNCTION("""COMPUTED_VALUE"""),0.0)</f>
        <v>0</v>
      </c>
      <c r="JV94">
        <f>IFERROR(__xludf.DUMMYFUNCTION("""COMPUTED_VALUE"""),0.0)</f>
        <v>0</v>
      </c>
      <c r="JW94">
        <f>IFERROR(__xludf.DUMMYFUNCTION("""COMPUTED_VALUE"""),0.0)</f>
        <v>0</v>
      </c>
      <c r="JX94">
        <f>IFERROR(__xludf.DUMMYFUNCTION("""COMPUTED_VALUE"""),0.0)</f>
        <v>0</v>
      </c>
      <c r="JY94">
        <f>IFERROR(__xludf.DUMMYFUNCTION("""COMPUTED_VALUE"""),0.0)</f>
        <v>0</v>
      </c>
      <c r="JZ94">
        <f>IFERROR(__xludf.DUMMYFUNCTION("""COMPUTED_VALUE"""),0.0)</f>
        <v>0</v>
      </c>
      <c r="KA94">
        <f>IFERROR(__xludf.DUMMYFUNCTION("""COMPUTED_VALUE"""),0.0)</f>
        <v>0</v>
      </c>
      <c r="KB94">
        <f>IFERROR(__xludf.DUMMYFUNCTION("""COMPUTED_VALUE"""),0.0)</f>
        <v>0</v>
      </c>
      <c r="KC94">
        <f>IFERROR(__xludf.DUMMYFUNCTION("""COMPUTED_VALUE"""),0.0)</f>
        <v>0</v>
      </c>
      <c r="KD94">
        <f>IFERROR(__xludf.DUMMYFUNCTION("""COMPUTED_VALUE"""),0.0)</f>
        <v>0</v>
      </c>
      <c r="KE94">
        <f>IFERROR(__xludf.DUMMYFUNCTION("""COMPUTED_VALUE"""),0.0)</f>
        <v>0</v>
      </c>
      <c r="KF94">
        <f>IFERROR(__xludf.DUMMYFUNCTION("""COMPUTED_VALUE"""),0.0)</f>
        <v>0</v>
      </c>
      <c r="KG94">
        <f>IFERROR(__xludf.DUMMYFUNCTION("""COMPUTED_VALUE"""),0.0)</f>
        <v>0</v>
      </c>
      <c r="KH94">
        <f>IFERROR(__xludf.DUMMYFUNCTION("""COMPUTED_VALUE"""),0.0)</f>
        <v>0</v>
      </c>
      <c r="KI94">
        <f>IFERROR(__xludf.DUMMYFUNCTION("""COMPUTED_VALUE"""),0.0)</f>
        <v>0</v>
      </c>
      <c r="KJ94">
        <f>IFERROR(__xludf.DUMMYFUNCTION("""COMPUTED_VALUE"""),0.0)</f>
        <v>0</v>
      </c>
      <c r="KK94">
        <f>IFERROR(__xludf.DUMMYFUNCTION("""COMPUTED_VALUE"""),0.0)</f>
        <v>0</v>
      </c>
      <c r="KL94">
        <f>IFERROR(__xludf.DUMMYFUNCTION("""COMPUTED_VALUE"""),0.0)</f>
        <v>0</v>
      </c>
      <c r="KM94">
        <f>IFERROR(__xludf.DUMMYFUNCTION("""COMPUTED_VALUE"""),0.0)</f>
        <v>0</v>
      </c>
      <c r="KN94">
        <f>IFERROR(__xludf.DUMMYFUNCTION("""COMPUTED_VALUE"""),0.0)</f>
        <v>0</v>
      </c>
      <c r="KO94">
        <f>IFERROR(__xludf.DUMMYFUNCTION("""COMPUTED_VALUE"""),0.0)</f>
        <v>0</v>
      </c>
      <c r="KP94">
        <f>IFERROR(__xludf.DUMMYFUNCTION("""COMPUTED_VALUE"""),0.0)</f>
        <v>0</v>
      </c>
      <c r="KQ94">
        <f>IFERROR(__xludf.DUMMYFUNCTION("""COMPUTED_VALUE"""),0.0)</f>
        <v>0</v>
      </c>
      <c r="KR94">
        <f>IFERROR(__xludf.DUMMYFUNCTION("""COMPUTED_VALUE"""),0.0)</f>
        <v>0</v>
      </c>
      <c r="KS94">
        <f>IFERROR(__xludf.DUMMYFUNCTION("""COMPUTED_VALUE"""),0.0)</f>
        <v>0</v>
      </c>
      <c r="KT94">
        <f>IFERROR(__xludf.DUMMYFUNCTION("""COMPUTED_VALUE"""),0.0)</f>
        <v>0</v>
      </c>
      <c r="KU94">
        <f>IFERROR(__xludf.DUMMYFUNCTION("""COMPUTED_VALUE"""),0.0)</f>
        <v>0</v>
      </c>
      <c r="KV94">
        <f>IFERROR(__xludf.DUMMYFUNCTION("""COMPUTED_VALUE"""),0.0)</f>
        <v>0</v>
      </c>
      <c r="KW94">
        <f>IFERROR(__xludf.DUMMYFUNCTION("""COMPUTED_VALUE"""),0.0)</f>
        <v>0</v>
      </c>
      <c r="KX94">
        <f>IFERROR(__xludf.DUMMYFUNCTION("""COMPUTED_VALUE"""),0.0)</f>
        <v>0</v>
      </c>
      <c r="KY94">
        <f>IFERROR(__xludf.DUMMYFUNCTION("""COMPUTED_VALUE"""),0.0)</f>
        <v>0</v>
      </c>
      <c r="KZ94" t="str">
        <f>IFERROR(__xludf.DUMMYFUNCTION("""COMPUTED_VALUE"""),"x")</f>
        <v>x</v>
      </c>
      <c r="LA94">
        <f>IFERROR(__xludf.DUMMYFUNCTION("""COMPUTED_VALUE"""),1.0)</f>
        <v>1</v>
      </c>
      <c r="LB94">
        <f>IFERROR(__xludf.DUMMYFUNCTION("""COMPUTED_VALUE"""),1.0)</f>
        <v>1</v>
      </c>
      <c r="LC94">
        <f>IFERROR(__xludf.DUMMYFUNCTION("""COMPUTED_VALUE"""),1.0)</f>
        <v>1</v>
      </c>
      <c r="LD94">
        <f>IFERROR(__xludf.DUMMYFUNCTION("""COMPUTED_VALUE"""),1.0)</f>
        <v>1</v>
      </c>
      <c r="LE94">
        <f>IFERROR(__xludf.DUMMYFUNCTION("""COMPUTED_VALUE"""),1.0)</f>
        <v>1</v>
      </c>
      <c r="LF94">
        <f>IFERROR(__xludf.DUMMYFUNCTION("""COMPUTED_VALUE"""),1.0)</f>
        <v>1</v>
      </c>
      <c r="LG94">
        <f>IFERROR(__xludf.DUMMYFUNCTION("""COMPUTED_VALUE"""),1.0)</f>
        <v>1</v>
      </c>
      <c r="LH94">
        <f>IFERROR(__xludf.DUMMYFUNCTION("""COMPUTED_VALUE"""),0.0)</f>
        <v>0</v>
      </c>
      <c r="LI94">
        <f>IFERROR(__xludf.DUMMYFUNCTION("""COMPUTED_VALUE"""),1.0)</f>
        <v>1</v>
      </c>
      <c r="LJ94">
        <f>IFERROR(__xludf.DUMMYFUNCTION("""COMPUTED_VALUE"""),1.0)</f>
        <v>1</v>
      </c>
      <c r="LK94">
        <f>IFERROR(__xludf.DUMMYFUNCTION("""COMPUTED_VALUE"""),1.0)</f>
        <v>1</v>
      </c>
      <c r="LL94">
        <f>IFERROR(__xludf.DUMMYFUNCTION("""COMPUTED_VALUE"""),1.0)</f>
        <v>1</v>
      </c>
      <c r="LM94">
        <f>IFERROR(__xludf.DUMMYFUNCTION("""COMPUTED_VALUE"""),0.0)</f>
        <v>0</v>
      </c>
      <c r="LN94">
        <f>IFERROR(__xludf.DUMMYFUNCTION("""COMPUTED_VALUE"""),0.0)</f>
        <v>0</v>
      </c>
      <c r="LO94">
        <f>IFERROR(__xludf.DUMMYFUNCTION("""COMPUTED_VALUE"""),0.0)</f>
        <v>0</v>
      </c>
      <c r="LP94">
        <f>IFERROR(__xludf.DUMMYFUNCTION("""COMPUTED_VALUE"""),1.0)</f>
        <v>1</v>
      </c>
      <c r="LQ94" t="str">
        <f>IFERROR(__xludf.DUMMYFUNCTION("""COMPUTED_VALUE"""),"x")</f>
        <v>x</v>
      </c>
      <c r="LR94">
        <f>IFERROR(__xludf.DUMMYFUNCTION("""COMPUTED_VALUE"""),0.0)</f>
        <v>0</v>
      </c>
      <c r="LS94">
        <f>IFERROR(__xludf.DUMMYFUNCTION("""COMPUTED_VALUE"""),1.0)</f>
        <v>1</v>
      </c>
      <c r="LT94">
        <f>IFERROR(__xludf.DUMMYFUNCTION("""COMPUTED_VALUE"""),1.0)</f>
        <v>1</v>
      </c>
      <c r="LU94">
        <f>IFERROR(__xludf.DUMMYFUNCTION("""COMPUTED_VALUE"""),1.0)</f>
        <v>1</v>
      </c>
      <c r="LV94">
        <f>IFERROR(__xludf.DUMMYFUNCTION("""COMPUTED_VALUE"""),1.0)</f>
        <v>1</v>
      </c>
      <c r="LW94">
        <f>IFERROR(__xludf.DUMMYFUNCTION("""COMPUTED_VALUE"""),1.0)</f>
        <v>1</v>
      </c>
      <c r="LX94">
        <f>IFERROR(__xludf.DUMMYFUNCTION("""COMPUTED_VALUE"""),0.0)</f>
        <v>0</v>
      </c>
      <c r="LY94">
        <f>IFERROR(__xludf.DUMMYFUNCTION("""COMPUTED_VALUE"""),0.0)</f>
        <v>0</v>
      </c>
      <c r="LZ94">
        <f>IFERROR(__xludf.DUMMYFUNCTION("""COMPUTED_VALUE"""),0.0)</f>
        <v>0</v>
      </c>
      <c r="MA94">
        <f>IFERROR(__xludf.DUMMYFUNCTION("""COMPUTED_VALUE"""),0.0)</f>
        <v>0</v>
      </c>
      <c r="MB94">
        <f>IFERROR(__xludf.DUMMYFUNCTION("""COMPUTED_VALUE"""),1.0)</f>
        <v>1</v>
      </c>
      <c r="MC94">
        <f>IFERROR(__xludf.DUMMYFUNCTION("""COMPUTED_VALUE"""),0.0)</f>
        <v>0</v>
      </c>
      <c r="MD94">
        <f>IFERROR(__xludf.DUMMYFUNCTION("""COMPUTED_VALUE"""),0.0)</f>
        <v>0</v>
      </c>
      <c r="ME94">
        <f>IFERROR(__xludf.DUMMYFUNCTION("""COMPUTED_VALUE"""),0.0)</f>
        <v>0</v>
      </c>
      <c r="MF94">
        <f>IFERROR(__xludf.DUMMYFUNCTION("""COMPUTED_VALUE"""),0.0)</f>
        <v>0</v>
      </c>
      <c r="MG94">
        <f>IFERROR(__xludf.DUMMYFUNCTION("""COMPUTED_VALUE"""),0.0)</f>
        <v>0</v>
      </c>
      <c r="MH94">
        <f>IFERROR(__xludf.DUMMYFUNCTION("""COMPUTED_VALUE"""),0.0)</f>
        <v>0</v>
      </c>
      <c r="MI94">
        <f>IFERROR(__xludf.DUMMYFUNCTION("""COMPUTED_VALUE"""),0.0)</f>
        <v>0</v>
      </c>
      <c r="MJ94">
        <f>IFERROR(__xludf.DUMMYFUNCTION("""COMPUTED_VALUE"""),0.0)</f>
        <v>0</v>
      </c>
      <c r="MK94">
        <f>IFERROR(__xludf.DUMMYFUNCTION("""COMPUTED_VALUE"""),0.0)</f>
        <v>0</v>
      </c>
      <c r="ML94">
        <f>IFERROR(__xludf.DUMMYFUNCTION("""COMPUTED_VALUE"""),1.0)</f>
        <v>1</v>
      </c>
      <c r="MM94">
        <f>IFERROR(__xludf.DUMMYFUNCTION("""COMPUTED_VALUE"""),0.0)</f>
        <v>0</v>
      </c>
      <c r="MN94">
        <f>IFERROR(__xludf.DUMMYFUNCTION("""COMPUTED_VALUE"""),0.0)</f>
        <v>0</v>
      </c>
      <c r="MO94">
        <f>IFERROR(__xludf.DUMMYFUNCTION("""COMPUTED_VALUE"""),0.0)</f>
        <v>0</v>
      </c>
      <c r="MP94">
        <f>IFERROR(__xludf.DUMMYFUNCTION("""COMPUTED_VALUE"""),0.0)</f>
        <v>0</v>
      </c>
      <c r="MQ94">
        <f>IFERROR(__xludf.DUMMYFUNCTION("""COMPUTED_VALUE"""),0.0)</f>
        <v>0</v>
      </c>
      <c r="MR94">
        <f>IFERROR(__xludf.DUMMYFUNCTION("""COMPUTED_VALUE"""),0.0)</f>
        <v>0</v>
      </c>
      <c r="MS94">
        <f>IFERROR(__xludf.DUMMYFUNCTION("""COMPUTED_VALUE"""),0.0)</f>
        <v>0</v>
      </c>
      <c r="MT94" t="str">
        <f>IFERROR(__xludf.DUMMYFUNCTION("""COMPUTED_VALUE"""),"x")</f>
        <v>x</v>
      </c>
      <c r="MU94">
        <f>IFERROR(__xludf.DUMMYFUNCTION("""COMPUTED_VALUE"""),0.0)</f>
        <v>0</v>
      </c>
      <c r="MV94">
        <f>IFERROR(__xludf.DUMMYFUNCTION("""COMPUTED_VALUE"""),0.0)</f>
        <v>0</v>
      </c>
      <c r="MW94">
        <f>IFERROR(__xludf.DUMMYFUNCTION("""COMPUTED_VALUE"""),0.0)</f>
        <v>0</v>
      </c>
      <c r="MX94">
        <f>IFERROR(__xludf.DUMMYFUNCTION("""COMPUTED_VALUE"""),0.0)</f>
        <v>0</v>
      </c>
      <c r="MY94">
        <f>IFERROR(__xludf.DUMMYFUNCTION("""COMPUTED_VALUE"""),0.0)</f>
        <v>0</v>
      </c>
      <c r="MZ94">
        <f>IFERROR(__xludf.DUMMYFUNCTION("""COMPUTED_VALUE"""),0.0)</f>
        <v>0</v>
      </c>
      <c r="NA94">
        <f>IFERROR(__xludf.DUMMYFUNCTION("""COMPUTED_VALUE"""),0.0)</f>
        <v>0</v>
      </c>
      <c r="NB94">
        <f>IFERROR(__xludf.DUMMYFUNCTION("""COMPUTED_VALUE"""),0.0)</f>
        <v>0</v>
      </c>
      <c r="NC94">
        <f>IFERROR(__xludf.DUMMYFUNCTION("""COMPUTED_VALUE"""),0.0)</f>
        <v>0</v>
      </c>
      <c r="ND94">
        <f>IFERROR(__xludf.DUMMYFUNCTION("""COMPUTED_VALUE"""),0.0)</f>
        <v>0</v>
      </c>
      <c r="NE94">
        <f>IFERROR(__xludf.DUMMYFUNCTION("""COMPUTED_VALUE"""),0.0)</f>
        <v>0</v>
      </c>
      <c r="NF94">
        <f>IFERROR(__xludf.DUMMYFUNCTION("""COMPUTED_VALUE"""),0.0)</f>
        <v>0</v>
      </c>
      <c r="NG94">
        <f>IFERROR(__xludf.DUMMYFUNCTION("""COMPUTED_VALUE"""),0.0)</f>
        <v>0</v>
      </c>
      <c r="NH94">
        <f>IFERROR(__xludf.DUMMYFUNCTION("""COMPUTED_VALUE"""),0.0)</f>
        <v>0</v>
      </c>
      <c r="NI94">
        <f>IFERROR(__xludf.DUMMYFUNCTION("""COMPUTED_VALUE"""),0.0)</f>
        <v>0</v>
      </c>
      <c r="NJ94">
        <f>IFERROR(__xludf.DUMMYFUNCTION("""COMPUTED_VALUE"""),0.0)</f>
        <v>0</v>
      </c>
      <c r="NK94">
        <f>IFERROR(__xludf.DUMMYFUNCTION("""COMPUTED_VALUE"""),0.0)</f>
        <v>0</v>
      </c>
      <c r="NL94">
        <f>IFERROR(__xludf.DUMMYFUNCTION("""COMPUTED_VALUE"""),0.0)</f>
        <v>0</v>
      </c>
      <c r="NM94">
        <f>IFERROR(__xludf.DUMMYFUNCTION("""COMPUTED_VALUE"""),0.0)</f>
        <v>0</v>
      </c>
      <c r="NN94">
        <f>IFERROR(__xludf.DUMMYFUNCTION("""COMPUTED_VALUE"""),0.0)</f>
        <v>0</v>
      </c>
      <c r="NO94">
        <f>IFERROR(__xludf.DUMMYFUNCTION("""COMPUTED_VALUE"""),0.0)</f>
        <v>0</v>
      </c>
      <c r="NP94">
        <f>IFERROR(__xludf.DUMMYFUNCTION("""COMPUTED_VALUE"""),0.0)</f>
        <v>0</v>
      </c>
      <c r="NQ94">
        <f>IFERROR(__xludf.DUMMYFUNCTION("""COMPUTED_VALUE"""),0.0)</f>
        <v>0</v>
      </c>
      <c r="NR94">
        <f>IFERROR(__xludf.DUMMYFUNCTION("""COMPUTED_VALUE"""),0.0)</f>
        <v>0</v>
      </c>
    </row>
    <row r="95" ht="15.75" customHeight="1">
      <c r="A95">
        <f>IFERROR(__xludf.DUMMYFUNCTION("""COMPUTED_VALUE"""),94.0)</f>
        <v>94</v>
      </c>
      <c r="B95" t="str">
        <f>IFERROR(__xludf.DUMMYFUNCTION("""COMPUTED_VALUE"""),"djordjezdravkovic")</f>
        <v>djordjezdravkovic</v>
      </c>
      <c r="C95" t="str">
        <f>IFERROR(__xludf.DUMMYFUNCTION("""COMPUTED_VALUE"""),"Đorđe")</f>
        <v>Đorđe</v>
      </c>
      <c r="D95" t="str">
        <f>IFERROR(__xludf.DUMMYFUNCTION("""COMPUTED_VALUE"""),"Zdravković")</f>
        <v>Zdravković</v>
      </c>
      <c r="E95">
        <f>IFERROR(__xludf.DUMMYFUNCTION("""COMPUTED_VALUE"""),60.0)</f>
        <v>60</v>
      </c>
      <c r="F95" t="str">
        <f>IFERROR(__xludf.DUMMYFUNCTION("""COMPUTED_VALUE"""),"ODOBREN")</f>
        <v>ODOBREN</v>
      </c>
      <c r="G95" t="str">
        <f>IFERROR(__xludf.DUMMYFUNCTION("""COMPUTED_VALUE"""),"Niš")</f>
        <v>Niš</v>
      </c>
      <c r="H95" t="str">
        <f>IFERROR(__xludf.DUMMYFUNCTION("""COMPUTED_VALUE"""),"Elektrotehnička škola Mija Stanimirović")</f>
        <v>Elektrotehnička škola Mija Stanimirović</v>
      </c>
      <c r="I95" t="str">
        <f>IFERROR(__xludf.DUMMYFUNCTION("""COMPUTED_VALUE"""),"III")</f>
        <v>III</v>
      </c>
      <c r="J95" t="str">
        <f>IFERROR(__xludf.DUMMYFUNCTION("""COMPUTED_VALUE"""),"B")</f>
        <v>B</v>
      </c>
      <c r="L95" t="str">
        <f>IFERROR(__xludf.DUMMYFUNCTION("""COMPUTED_VALUE"""),"x")</f>
        <v>x</v>
      </c>
      <c r="M95">
        <f>IFERROR(__xludf.DUMMYFUNCTION("""COMPUTED_VALUE"""),60.0)</f>
        <v>60</v>
      </c>
      <c r="N95" t="str">
        <f>IFERROR(__xludf.DUMMYFUNCTION("""COMPUTED_VALUE"""),"-")</f>
        <v>-</v>
      </c>
      <c r="O95">
        <f>IFERROR(__xludf.DUMMYFUNCTION("""COMPUTED_VALUE"""),0.0)</f>
        <v>0</v>
      </c>
      <c r="P95" t="str">
        <f>IFERROR(__xludf.DUMMYFUNCTION("""COMPUTED_VALUE"""),"-")</f>
        <v>-</v>
      </c>
      <c r="Q95" t="str">
        <f>IFERROR(__xludf.DUMMYFUNCTION("""COMPUTED_VALUE"""),"-")</f>
        <v>-</v>
      </c>
      <c r="R95" t="str">
        <f>IFERROR(__xludf.DUMMYFUNCTION("""COMPUTED_VALUE"""),"-")</f>
        <v>-</v>
      </c>
      <c r="S95" t="str">
        <f>IFERROR(__xludf.DUMMYFUNCTION("""COMPUTED_VALUE"""),"x")</f>
        <v>x</v>
      </c>
      <c r="T95" t="str">
        <f>IFERROR(__xludf.DUMMYFUNCTION("""COMPUTED_VALUE"""),"x")</f>
        <v>x</v>
      </c>
      <c r="U95" t="str">
        <f>IFERROR(__xludf.DUMMYFUNCTION("""COMPUTED_VALUE"""),"OK")</f>
        <v>OK</v>
      </c>
      <c r="V95" t="str">
        <f>IFERROR(__xludf.DUMMYFUNCTION("""COMPUTED_VALUE"""),"OK")</f>
        <v>OK</v>
      </c>
      <c r="W95" t="str">
        <f>IFERROR(__xludf.DUMMYFUNCTION("""COMPUTED_VALUE"""),"OK")</f>
        <v>OK</v>
      </c>
      <c r="X95" t="str">
        <f>IFERROR(__xludf.DUMMYFUNCTION("""COMPUTED_VALUE"""),"OK")</f>
        <v>OK</v>
      </c>
      <c r="Y95" t="str">
        <f>IFERROR(__xludf.DUMMYFUNCTION("""COMPUTED_VALUE"""),"OK")</f>
        <v>OK</v>
      </c>
      <c r="Z95" t="str">
        <f>IFERROR(__xludf.DUMMYFUNCTION("""COMPUTED_VALUE"""),"OK")</f>
        <v>OK</v>
      </c>
      <c r="AA95" t="str">
        <f>IFERROR(__xludf.DUMMYFUNCTION("""COMPUTED_VALUE"""),"OK")</f>
        <v>OK</v>
      </c>
      <c r="AB95" t="str">
        <f>IFERROR(__xludf.DUMMYFUNCTION("""COMPUTED_VALUE"""),"OK")</f>
        <v>OK</v>
      </c>
      <c r="AC95" t="str">
        <f>IFERROR(__xludf.DUMMYFUNCTION("""COMPUTED_VALUE"""),"OK")</f>
        <v>OK</v>
      </c>
      <c r="AD95" t="str">
        <f>IFERROR(__xludf.DUMMYFUNCTION("""COMPUTED_VALUE"""),"RTE")</f>
        <v>RTE</v>
      </c>
      <c r="AE95" t="str">
        <f>IFERROR(__xludf.DUMMYFUNCTION("""COMPUTED_VALUE"""),"OK")</f>
        <v>OK</v>
      </c>
      <c r="AF95" t="str">
        <f>IFERROR(__xludf.DUMMYFUNCTION("""COMPUTED_VALUE"""),"OK")</f>
        <v>OK</v>
      </c>
      <c r="AG95" t="str">
        <f>IFERROR(__xludf.DUMMYFUNCTION("""COMPUTED_VALUE"""),"OK")</f>
        <v>OK</v>
      </c>
      <c r="AH95" t="str">
        <f>IFERROR(__xludf.DUMMYFUNCTION("""COMPUTED_VALUE"""),"OK")</f>
        <v>OK</v>
      </c>
      <c r="AI95" t="str">
        <f>IFERROR(__xludf.DUMMYFUNCTION("""COMPUTED_VALUE"""),"OK")</f>
        <v>OK</v>
      </c>
      <c r="AJ95" t="str">
        <f>IFERROR(__xludf.DUMMYFUNCTION("""COMPUTED_VALUE"""),"OK")</f>
        <v>OK</v>
      </c>
      <c r="AK95" t="str">
        <f>IFERROR(__xludf.DUMMYFUNCTION("""COMPUTED_VALUE"""),"OK")</f>
        <v>OK</v>
      </c>
      <c r="AL95" t="str">
        <f>IFERROR(__xludf.DUMMYFUNCTION("""COMPUTED_VALUE"""),"OK")</f>
        <v>OK</v>
      </c>
      <c r="AM95" t="str">
        <f>IFERROR(__xludf.DUMMYFUNCTION("""COMPUTED_VALUE"""),"OK")</f>
        <v>OK</v>
      </c>
      <c r="AN95" t="str">
        <f>IFERROR(__xludf.DUMMYFUNCTION("""COMPUTED_VALUE"""),"OK")</f>
        <v>OK</v>
      </c>
      <c r="AO95" t="str">
        <f>IFERROR(__xludf.DUMMYFUNCTION("""COMPUTED_VALUE"""),"OK")</f>
        <v>OK</v>
      </c>
      <c r="AP95" t="str">
        <f>IFERROR(__xludf.DUMMYFUNCTION("""COMPUTED_VALUE"""),"OK")</f>
        <v>OK</v>
      </c>
      <c r="AQ95" t="str">
        <f>IFERROR(__xludf.DUMMYFUNCTION("""COMPUTED_VALUE"""),"OK")</f>
        <v>OK</v>
      </c>
      <c r="AR95" t="str">
        <f>IFERROR(__xludf.DUMMYFUNCTION("""COMPUTED_VALUE"""),"OK")</f>
        <v>OK</v>
      </c>
      <c r="AS95" t="str">
        <f>IFERROR(__xludf.DUMMYFUNCTION("""COMPUTED_VALUE"""),"OK")</f>
        <v>OK</v>
      </c>
      <c r="AT95" t="str">
        <f>IFERROR(__xludf.DUMMYFUNCTION("""COMPUTED_VALUE"""),"OK")</f>
        <v>OK</v>
      </c>
      <c r="AU95" t="str">
        <f>IFERROR(__xludf.DUMMYFUNCTION("""COMPUTED_VALUE"""),"OK")</f>
        <v>OK</v>
      </c>
      <c r="AV95" t="str">
        <f>IFERROR(__xludf.DUMMYFUNCTION("""COMPUTED_VALUE"""),"OK")</f>
        <v>OK</v>
      </c>
      <c r="AW95" t="str">
        <f>IFERROR(__xludf.DUMMYFUNCTION("""COMPUTED_VALUE"""),"OK")</f>
        <v>OK</v>
      </c>
      <c r="AX95" t="str">
        <f>IFERROR(__xludf.DUMMYFUNCTION("""COMPUTED_VALUE"""),"OK")</f>
        <v>OK</v>
      </c>
      <c r="AY95" t="str">
        <f>IFERROR(__xludf.DUMMYFUNCTION("""COMPUTED_VALUE"""),"OK")</f>
        <v>OK</v>
      </c>
      <c r="AZ95" t="str">
        <f>IFERROR(__xludf.DUMMYFUNCTION("""COMPUTED_VALUE"""),"OK")</f>
        <v>OK</v>
      </c>
      <c r="BA95" t="str">
        <f>IFERROR(__xludf.DUMMYFUNCTION("""COMPUTED_VALUE"""),"OK")</f>
        <v>OK</v>
      </c>
      <c r="BB95" t="str">
        <f>IFERROR(__xludf.DUMMYFUNCTION("""COMPUTED_VALUE"""),"OK")</f>
        <v>OK</v>
      </c>
      <c r="BC95" t="str">
        <f>IFERROR(__xludf.DUMMYFUNCTION("""COMPUTED_VALUE"""),"TLE")</f>
        <v>TLE</v>
      </c>
      <c r="BD95" t="str">
        <f>IFERROR(__xludf.DUMMYFUNCTION("""COMPUTED_VALUE"""),"TLE")</f>
        <v>TLE</v>
      </c>
      <c r="BE95" t="str">
        <f>IFERROR(__xludf.DUMMYFUNCTION("""COMPUTED_VALUE"""),"OK")</f>
        <v>OK</v>
      </c>
      <c r="BF95" t="str">
        <f>IFERROR(__xludf.DUMMYFUNCTION("""COMPUTED_VALUE"""),"TLE")</f>
        <v>TLE</v>
      </c>
      <c r="BG95" t="str">
        <f>IFERROR(__xludf.DUMMYFUNCTION("""COMPUTED_VALUE"""),"TLE")</f>
        <v>TLE</v>
      </c>
      <c r="BH95" t="str">
        <f>IFERROR(__xludf.DUMMYFUNCTION("""COMPUTED_VALUE"""),"TLE")</f>
        <v>TLE</v>
      </c>
      <c r="BI95" t="str">
        <f>IFERROR(__xludf.DUMMYFUNCTION("""COMPUTED_VALUE"""),"OK")</f>
        <v>OK</v>
      </c>
      <c r="BJ95" t="str">
        <f>IFERROR(__xludf.DUMMYFUNCTION("""COMPUTED_VALUE"""),"OK")</f>
        <v>OK</v>
      </c>
      <c r="BK95" t="str">
        <f>IFERROR(__xludf.DUMMYFUNCTION("""COMPUTED_VALUE"""),"x")</f>
        <v>x</v>
      </c>
      <c r="BL95" t="str">
        <f>IFERROR(__xludf.DUMMYFUNCTION("""COMPUTED_VALUE"""),"-")</f>
        <v>-</v>
      </c>
      <c r="BM95" t="str">
        <f>IFERROR(__xludf.DUMMYFUNCTION("""COMPUTED_VALUE"""),"-")</f>
        <v>-</v>
      </c>
      <c r="BN95" t="str">
        <f>IFERROR(__xludf.DUMMYFUNCTION("""COMPUTED_VALUE"""),"-")</f>
        <v>-</v>
      </c>
      <c r="BO95" t="str">
        <f>IFERROR(__xludf.DUMMYFUNCTION("""COMPUTED_VALUE"""),"-")</f>
        <v>-</v>
      </c>
      <c r="BP95" t="str">
        <f>IFERROR(__xludf.DUMMYFUNCTION("""COMPUTED_VALUE"""),"-")</f>
        <v>-</v>
      </c>
      <c r="BQ95" t="str">
        <f>IFERROR(__xludf.DUMMYFUNCTION("""COMPUTED_VALUE"""),"-")</f>
        <v>-</v>
      </c>
      <c r="BR95" t="str">
        <f>IFERROR(__xludf.DUMMYFUNCTION("""COMPUTED_VALUE"""),"-")</f>
        <v>-</v>
      </c>
      <c r="BS95" t="str">
        <f>IFERROR(__xludf.DUMMYFUNCTION("""COMPUTED_VALUE"""),"-")</f>
        <v>-</v>
      </c>
      <c r="BT95" t="str">
        <f>IFERROR(__xludf.DUMMYFUNCTION("""COMPUTED_VALUE"""),"-")</f>
        <v>-</v>
      </c>
      <c r="BU95" t="str">
        <f>IFERROR(__xludf.DUMMYFUNCTION("""COMPUTED_VALUE"""),"-")</f>
        <v>-</v>
      </c>
      <c r="BV95" t="str">
        <f>IFERROR(__xludf.DUMMYFUNCTION("""COMPUTED_VALUE"""),"-")</f>
        <v>-</v>
      </c>
      <c r="BW95" t="str">
        <f>IFERROR(__xludf.DUMMYFUNCTION("""COMPUTED_VALUE"""),"-")</f>
        <v>-</v>
      </c>
      <c r="BX95" t="str">
        <f>IFERROR(__xludf.DUMMYFUNCTION("""COMPUTED_VALUE"""),"-")</f>
        <v>-</v>
      </c>
      <c r="BY95" t="str">
        <f>IFERROR(__xludf.DUMMYFUNCTION("""COMPUTED_VALUE"""),"-")</f>
        <v>-</v>
      </c>
      <c r="BZ95" t="str">
        <f>IFERROR(__xludf.DUMMYFUNCTION("""COMPUTED_VALUE"""),"-")</f>
        <v>-</v>
      </c>
      <c r="CA95" t="str">
        <f>IFERROR(__xludf.DUMMYFUNCTION("""COMPUTED_VALUE"""),"-")</f>
        <v>-</v>
      </c>
      <c r="CB95" t="str">
        <f>IFERROR(__xludf.DUMMYFUNCTION("""COMPUTED_VALUE"""),"-")</f>
        <v>-</v>
      </c>
      <c r="CC95" t="str">
        <f>IFERROR(__xludf.DUMMYFUNCTION("""COMPUTED_VALUE"""),"-")</f>
        <v>-</v>
      </c>
      <c r="CD95" t="str">
        <f>IFERROR(__xludf.DUMMYFUNCTION("""COMPUTED_VALUE"""),"-")</f>
        <v>-</v>
      </c>
      <c r="CE95" t="str">
        <f>IFERROR(__xludf.DUMMYFUNCTION("""COMPUTED_VALUE"""),"-")</f>
        <v>-</v>
      </c>
      <c r="CF95" t="str">
        <f>IFERROR(__xludf.DUMMYFUNCTION("""COMPUTED_VALUE"""),"-")</f>
        <v>-</v>
      </c>
      <c r="CG95" t="str">
        <f>IFERROR(__xludf.DUMMYFUNCTION("""COMPUTED_VALUE"""),"-")</f>
        <v>-</v>
      </c>
      <c r="CH95" t="str">
        <f>IFERROR(__xludf.DUMMYFUNCTION("""COMPUTED_VALUE"""),"-")</f>
        <v>-</v>
      </c>
      <c r="CI95" t="str">
        <f>IFERROR(__xludf.DUMMYFUNCTION("""COMPUTED_VALUE"""),"-")</f>
        <v>-</v>
      </c>
      <c r="CJ95" t="str">
        <f>IFERROR(__xludf.DUMMYFUNCTION("""COMPUTED_VALUE"""),"-")</f>
        <v>-</v>
      </c>
      <c r="CK95" t="str">
        <f>IFERROR(__xludf.DUMMYFUNCTION("""COMPUTED_VALUE"""),"-")</f>
        <v>-</v>
      </c>
      <c r="CL95" t="str">
        <f>IFERROR(__xludf.DUMMYFUNCTION("""COMPUTED_VALUE"""),"-")</f>
        <v>-</v>
      </c>
      <c r="CM95" t="str">
        <f>IFERROR(__xludf.DUMMYFUNCTION("""COMPUTED_VALUE"""),"-")</f>
        <v>-</v>
      </c>
      <c r="CN95" t="str">
        <f>IFERROR(__xludf.DUMMYFUNCTION("""COMPUTED_VALUE"""),"-")</f>
        <v>-</v>
      </c>
      <c r="CO95" t="str">
        <f>IFERROR(__xludf.DUMMYFUNCTION("""COMPUTED_VALUE"""),"-")</f>
        <v>-</v>
      </c>
      <c r="CP95" t="str">
        <f>IFERROR(__xludf.DUMMYFUNCTION("""COMPUTED_VALUE"""),"-")</f>
        <v>-</v>
      </c>
      <c r="CQ95" t="str">
        <f>IFERROR(__xludf.DUMMYFUNCTION("""COMPUTED_VALUE"""),"-")</f>
        <v>-</v>
      </c>
      <c r="CR95" t="str">
        <f>IFERROR(__xludf.DUMMYFUNCTION("""COMPUTED_VALUE"""),"-")</f>
        <v>-</v>
      </c>
      <c r="CS95" t="str">
        <f>IFERROR(__xludf.DUMMYFUNCTION("""COMPUTED_VALUE"""),"x")</f>
        <v>x</v>
      </c>
      <c r="CT95" t="str">
        <f>IFERROR(__xludf.DUMMYFUNCTION("""COMPUTED_VALUE"""),"OK")</f>
        <v>OK</v>
      </c>
      <c r="CU95" t="str">
        <f>IFERROR(__xludf.DUMMYFUNCTION("""COMPUTED_VALUE"""),"OK")</f>
        <v>OK</v>
      </c>
      <c r="CV95" t="str">
        <f>IFERROR(__xludf.DUMMYFUNCTION("""COMPUTED_VALUE"""),"OK")</f>
        <v>OK</v>
      </c>
      <c r="CW95" t="str">
        <f>IFERROR(__xludf.DUMMYFUNCTION("""COMPUTED_VALUE"""),"OK")</f>
        <v>OK</v>
      </c>
      <c r="CX95" t="str">
        <f>IFERROR(__xludf.DUMMYFUNCTION("""COMPUTED_VALUE"""),"WA")</f>
        <v>WA</v>
      </c>
      <c r="CY95" t="str">
        <f>IFERROR(__xludf.DUMMYFUNCTION("""COMPUTED_VALUE"""),"WA")</f>
        <v>WA</v>
      </c>
      <c r="CZ95" t="str">
        <f>IFERROR(__xludf.DUMMYFUNCTION("""COMPUTED_VALUE"""),"WA")</f>
        <v>WA</v>
      </c>
      <c r="DA95" t="str">
        <f>IFERROR(__xludf.DUMMYFUNCTION("""COMPUTED_VALUE"""),"TLE")</f>
        <v>TLE</v>
      </c>
      <c r="DB95" t="str">
        <f>IFERROR(__xludf.DUMMYFUNCTION("""COMPUTED_VALUE"""),"TLE")</f>
        <v>TLE</v>
      </c>
      <c r="DC95" t="str">
        <f>IFERROR(__xludf.DUMMYFUNCTION("""COMPUTED_VALUE"""),"TLE")</f>
        <v>TLE</v>
      </c>
      <c r="DD95" t="str">
        <f>IFERROR(__xludf.DUMMYFUNCTION("""COMPUTED_VALUE"""),"TLE")</f>
        <v>TLE</v>
      </c>
      <c r="DE95" t="str">
        <f>IFERROR(__xludf.DUMMYFUNCTION("""COMPUTED_VALUE"""),"TLE")</f>
        <v>TLE</v>
      </c>
      <c r="DF95" t="str">
        <f>IFERROR(__xludf.DUMMYFUNCTION("""COMPUTED_VALUE"""),"TLE")</f>
        <v>TLE</v>
      </c>
      <c r="DG95" t="str">
        <f>IFERROR(__xludf.DUMMYFUNCTION("""COMPUTED_VALUE"""),"TLE")</f>
        <v>TLE</v>
      </c>
      <c r="DH95" t="str">
        <f>IFERROR(__xludf.DUMMYFUNCTION("""COMPUTED_VALUE"""),"TLE")</f>
        <v>TLE</v>
      </c>
      <c r="DI95" t="str">
        <f>IFERROR(__xludf.DUMMYFUNCTION("""COMPUTED_VALUE"""),"TLE")</f>
        <v>TLE</v>
      </c>
      <c r="DJ95" t="str">
        <f>IFERROR(__xludf.DUMMYFUNCTION("""COMPUTED_VALUE"""),"TLE")</f>
        <v>TLE</v>
      </c>
      <c r="DK95" t="str">
        <f>IFERROR(__xludf.DUMMYFUNCTION("""COMPUTED_VALUE"""),"TLE")</f>
        <v>TLE</v>
      </c>
      <c r="DL95" t="str">
        <f>IFERROR(__xludf.DUMMYFUNCTION("""COMPUTED_VALUE"""),"TLE")</f>
        <v>TLE</v>
      </c>
      <c r="DM95" t="str">
        <f>IFERROR(__xludf.DUMMYFUNCTION("""COMPUTED_VALUE"""),"TLE")</f>
        <v>TLE</v>
      </c>
      <c r="DN95" t="str">
        <f>IFERROR(__xludf.DUMMYFUNCTION("""COMPUTED_VALUE"""),"TLE")</f>
        <v>TLE</v>
      </c>
      <c r="DO95" t="str">
        <f>IFERROR(__xludf.DUMMYFUNCTION("""COMPUTED_VALUE"""),"TLE")</f>
        <v>TLE</v>
      </c>
      <c r="DP95" t="str">
        <f>IFERROR(__xludf.DUMMYFUNCTION("""COMPUTED_VALUE"""),"TLE")</f>
        <v>TLE</v>
      </c>
      <c r="DQ95" t="str">
        <f>IFERROR(__xludf.DUMMYFUNCTION("""COMPUTED_VALUE"""),"TLE")</f>
        <v>TLE</v>
      </c>
      <c r="DR95" t="str">
        <f>IFERROR(__xludf.DUMMYFUNCTION("""COMPUTED_VALUE"""),"TLE")</f>
        <v>TLE</v>
      </c>
      <c r="DS95" t="str">
        <f>IFERROR(__xludf.DUMMYFUNCTION("""COMPUTED_VALUE"""),"TLE")</f>
        <v>TLE</v>
      </c>
      <c r="DT95" t="str">
        <f>IFERROR(__xludf.DUMMYFUNCTION("""COMPUTED_VALUE"""),"TLE")</f>
        <v>TLE</v>
      </c>
      <c r="DU95" t="str">
        <f>IFERROR(__xludf.DUMMYFUNCTION("""COMPUTED_VALUE"""),"TLE")</f>
        <v>TLE</v>
      </c>
      <c r="DV95" t="str">
        <f>IFERROR(__xludf.DUMMYFUNCTION("""COMPUTED_VALUE"""),"TLE")</f>
        <v>TLE</v>
      </c>
      <c r="DW95" t="str">
        <f>IFERROR(__xludf.DUMMYFUNCTION("""COMPUTED_VALUE"""),"TLE")</f>
        <v>TLE</v>
      </c>
      <c r="DX95" t="str">
        <f>IFERROR(__xludf.DUMMYFUNCTION("""COMPUTED_VALUE"""),"TLE")</f>
        <v>TLE</v>
      </c>
      <c r="DY95" t="str">
        <f>IFERROR(__xludf.DUMMYFUNCTION("""COMPUTED_VALUE"""),"TLE")</f>
        <v>TLE</v>
      </c>
      <c r="DZ95" t="str">
        <f>IFERROR(__xludf.DUMMYFUNCTION("""COMPUTED_VALUE"""),"x")</f>
        <v>x</v>
      </c>
      <c r="EA95" t="str">
        <f>IFERROR(__xludf.DUMMYFUNCTION("""COMPUTED_VALUE"""),"-")</f>
        <v>-</v>
      </c>
      <c r="EB95" t="str">
        <f>IFERROR(__xludf.DUMMYFUNCTION("""COMPUTED_VALUE"""),"-")</f>
        <v>-</v>
      </c>
      <c r="EC95" t="str">
        <f>IFERROR(__xludf.DUMMYFUNCTION("""COMPUTED_VALUE"""),"-")</f>
        <v>-</v>
      </c>
      <c r="ED95" t="str">
        <f>IFERROR(__xludf.DUMMYFUNCTION("""COMPUTED_VALUE"""),"-")</f>
        <v>-</v>
      </c>
      <c r="EE95" t="str">
        <f>IFERROR(__xludf.DUMMYFUNCTION("""COMPUTED_VALUE"""),"-")</f>
        <v>-</v>
      </c>
      <c r="EF95" t="str">
        <f>IFERROR(__xludf.DUMMYFUNCTION("""COMPUTED_VALUE"""),"-")</f>
        <v>-</v>
      </c>
      <c r="EG95" t="str">
        <f>IFERROR(__xludf.DUMMYFUNCTION("""COMPUTED_VALUE"""),"-")</f>
        <v>-</v>
      </c>
      <c r="EH95" t="str">
        <f>IFERROR(__xludf.DUMMYFUNCTION("""COMPUTED_VALUE"""),"-")</f>
        <v>-</v>
      </c>
      <c r="EI95" t="str">
        <f>IFERROR(__xludf.DUMMYFUNCTION("""COMPUTED_VALUE"""),"-")</f>
        <v>-</v>
      </c>
      <c r="EJ95" t="str">
        <f>IFERROR(__xludf.DUMMYFUNCTION("""COMPUTED_VALUE"""),"-")</f>
        <v>-</v>
      </c>
      <c r="EK95" t="str">
        <f>IFERROR(__xludf.DUMMYFUNCTION("""COMPUTED_VALUE"""),"-")</f>
        <v>-</v>
      </c>
      <c r="EL95" t="str">
        <f>IFERROR(__xludf.DUMMYFUNCTION("""COMPUTED_VALUE"""),"-")</f>
        <v>-</v>
      </c>
      <c r="EM95" t="str">
        <f>IFERROR(__xludf.DUMMYFUNCTION("""COMPUTED_VALUE"""),"-")</f>
        <v>-</v>
      </c>
      <c r="EN95" t="str">
        <f>IFERROR(__xludf.DUMMYFUNCTION("""COMPUTED_VALUE"""),"-")</f>
        <v>-</v>
      </c>
      <c r="EO95" t="str">
        <f>IFERROR(__xludf.DUMMYFUNCTION("""COMPUTED_VALUE"""),"-")</f>
        <v>-</v>
      </c>
      <c r="EP95" t="str">
        <f>IFERROR(__xludf.DUMMYFUNCTION("""COMPUTED_VALUE"""),"-")</f>
        <v>-</v>
      </c>
      <c r="EQ95" t="str">
        <f>IFERROR(__xludf.DUMMYFUNCTION("""COMPUTED_VALUE"""),"x")</f>
        <v>x</v>
      </c>
      <c r="ER95" t="str">
        <f>IFERROR(__xludf.DUMMYFUNCTION("""COMPUTED_VALUE"""),"-")</f>
        <v>-</v>
      </c>
      <c r="ES95" t="str">
        <f>IFERROR(__xludf.DUMMYFUNCTION("""COMPUTED_VALUE"""),"-")</f>
        <v>-</v>
      </c>
      <c r="ET95" t="str">
        <f>IFERROR(__xludf.DUMMYFUNCTION("""COMPUTED_VALUE"""),"-")</f>
        <v>-</v>
      </c>
      <c r="EU95" t="str">
        <f>IFERROR(__xludf.DUMMYFUNCTION("""COMPUTED_VALUE"""),"-")</f>
        <v>-</v>
      </c>
      <c r="EV95" t="str">
        <f>IFERROR(__xludf.DUMMYFUNCTION("""COMPUTED_VALUE"""),"-")</f>
        <v>-</v>
      </c>
      <c r="EW95" t="str">
        <f>IFERROR(__xludf.DUMMYFUNCTION("""COMPUTED_VALUE"""),"-")</f>
        <v>-</v>
      </c>
      <c r="EX95" t="str">
        <f>IFERROR(__xludf.DUMMYFUNCTION("""COMPUTED_VALUE"""),"-")</f>
        <v>-</v>
      </c>
      <c r="EY95" t="str">
        <f>IFERROR(__xludf.DUMMYFUNCTION("""COMPUTED_VALUE"""),"-")</f>
        <v>-</v>
      </c>
      <c r="EZ95" t="str">
        <f>IFERROR(__xludf.DUMMYFUNCTION("""COMPUTED_VALUE"""),"-")</f>
        <v>-</v>
      </c>
      <c r="FA95" t="str">
        <f>IFERROR(__xludf.DUMMYFUNCTION("""COMPUTED_VALUE"""),"-")</f>
        <v>-</v>
      </c>
      <c r="FB95" t="str">
        <f>IFERROR(__xludf.DUMMYFUNCTION("""COMPUTED_VALUE"""),"-")</f>
        <v>-</v>
      </c>
      <c r="FC95" t="str">
        <f>IFERROR(__xludf.DUMMYFUNCTION("""COMPUTED_VALUE"""),"-")</f>
        <v>-</v>
      </c>
      <c r="FD95" t="str">
        <f>IFERROR(__xludf.DUMMYFUNCTION("""COMPUTED_VALUE"""),"-")</f>
        <v>-</v>
      </c>
      <c r="FE95" t="str">
        <f>IFERROR(__xludf.DUMMYFUNCTION("""COMPUTED_VALUE"""),"-")</f>
        <v>-</v>
      </c>
      <c r="FF95" t="str">
        <f>IFERROR(__xludf.DUMMYFUNCTION("""COMPUTED_VALUE"""),"-")</f>
        <v>-</v>
      </c>
      <c r="FG95" t="str">
        <f>IFERROR(__xludf.DUMMYFUNCTION("""COMPUTED_VALUE"""),"-")</f>
        <v>-</v>
      </c>
      <c r="FH95" t="str">
        <f>IFERROR(__xludf.DUMMYFUNCTION("""COMPUTED_VALUE"""),"-")</f>
        <v>-</v>
      </c>
      <c r="FI95" t="str">
        <f>IFERROR(__xludf.DUMMYFUNCTION("""COMPUTED_VALUE"""),"-")</f>
        <v>-</v>
      </c>
      <c r="FJ95" t="str">
        <f>IFERROR(__xludf.DUMMYFUNCTION("""COMPUTED_VALUE"""),"-")</f>
        <v>-</v>
      </c>
      <c r="FK95" t="str">
        <f>IFERROR(__xludf.DUMMYFUNCTION("""COMPUTED_VALUE"""),"-")</f>
        <v>-</v>
      </c>
      <c r="FL95" t="str">
        <f>IFERROR(__xludf.DUMMYFUNCTION("""COMPUTED_VALUE"""),"-")</f>
        <v>-</v>
      </c>
      <c r="FM95" t="str">
        <f>IFERROR(__xludf.DUMMYFUNCTION("""COMPUTED_VALUE"""),"-")</f>
        <v>-</v>
      </c>
      <c r="FN95" t="str">
        <f>IFERROR(__xludf.DUMMYFUNCTION("""COMPUTED_VALUE"""),"-")</f>
        <v>-</v>
      </c>
      <c r="FO95" t="str">
        <f>IFERROR(__xludf.DUMMYFUNCTION("""COMPUTED_VALUE"""),"-")</f>
        <v>-</v>
      </c>
      <c r="FP95" t="str">
        <f>IFERROR(__xludf.DUMMYFUNCTION("""COMPUTED_VALUE"""),"-")</f>
        <v>-</v>
      </c>
      <c r="FQ95" t="str">
        <f>IFERROR(__xludf.DUMMYFUNCTION("""COMPUTED_VALUE"""),"-")</f>
        <v>-</v>
      </c>
      <c r="FR95" t="str">
        <f>IFERROR(__xludf.DUMMYFUNCTION("""COMPUTED_VALUE"""),"-")</f>
        <v>-</v>
      </c>
      <c r="FS95" t="str">
        <f>IFERROR(__xludf.DUMMYFUNCTION("""COMPUTED_VALUE"""),"-")</f>
        <v>-</v>
      </c>
      <c r="FT95" t="str">
        <f>IFERROR(__xludf.DUMMYFUNCTION("""COMPUTED_VALUE"""),"x")</f>
        <v>x</v>
      </c>
      <c r="FU95" t="str">
        <f>IFERROR(__xludf.DUMMYFUNCTION("""COMPUTED_VALUE"""),"-")</f>
        <v>-</v>
      </c>
      <c r="FV95" t="str">
        <f>IFERROR(__xludf.DUMMYFUNCTION("""COMPUTED_VALUE"""),"-")</f>
        <v>-</v>
      </c>
      <c r="FW95" t="str">
        <f>IFERROR(__xludf.DUMMYFUNCTION("""COMPUTED_VALUE"""),"-")</f>
        <v>-</v>
      </c>
      <c r="FX95" t="str">
        <f>IFERROR(__xludf.DUMMYFUNCTION("""COMPUTED_VALUE"""),"-")</f>
        <v>-</v>
      </c>
      <c r="FY95" t="str">
        <f>IFERROR(__xludf.DUMMYFUNCTION("""COMPUTED_VALUE"""),"-")</f>
        <v>-</v>
      </c>
      <c r="FZ95" t="str">
        <f>IFERROR(__xludf.DUMMYFUNCTION("""COMPUTED_VALUE"""),"-")</f>
        <v>-</v>
      </c>
      <c r="GA95" t="str">
        <f>IFERROR(__xludf.DUMMYFUNCTION("""COMPUTED_VALUE"""),"-")</f>
        <v>-</v>
      </c>
      <c r="GB95" t="str">
        <f>IFERROR(__xludf.DUMMYFUNCTION("""COMPUTED_VALUE"""),"-")</f>
        <v>-</v>
      </c>
      <c r="GC95" t="str">
        <f>IFERROR(__xludf.DUMMYFUNCTION("""COMPUTED_VALUE"""),"-")</f>
        <v>-</v>
      </c>
      <c r="GD95" t="str">
        <f>IFERROR(__xludf.DUMMYFUNCTION("""COMPUTED_VALUE"""),"-")</f>
        <v>-</v>
      </c>
      <c r="GE95" t="str">
        <f>IFERROR(__xludf.DUMMYFUNCTION("""COMPUTED_VALUE"""),"-")</f>
        <v>-</v>
      </c>
      <c r="GF95" t="str">
        <f>IFERROR(__xludf.DUMMYFUNCTION("""COMPUTED_VALUE"""),"-")</f>
        <v>-</v>
      </c>
      <c r="GG95" t="str">
        <f>IFERROR(__xludf.DUMMYFUNCTION("""COMPUTED_VALUE"""),"-")</f>
        <v>-</v>
      </c>
      <c r="GH95" t="str">
        <f>IFERROR(__xludf.DUMMYFUNCTION("""COMPUTED_VALUE"""),"-")</f>
        <v>-</v>
      </c>
      <c r="GI95" t="str">
        <f>IFERROR(__xludf.DUMMYFUNCTION("""COMPUTED_VALUE"""),"-")</f>
        <v>-</v>
      </c>
      <c r="GJ95" t="str">
        <f>IFERROR(__xludf.DUMMYFUNCTION("""COMPUTED_VALUE"""),"-")</f>
        <v>-</v>
      </c>
      <c r="GK95" t="str">
        <f>IFERROR(__xludf.DUMMYFUNCTION("""COMPUTED_VALUE"""),"-")</f>
        <v>-</v>
      </c>
      <c r="GL95" t="str">
        <f>IFERROR(__xludf.DUMMYFUNCTION("""COMPUTED_VALUE"""),"-")</f>
        <v>-</v>
      </c>
      <c r="GM95" t="str">
        <f>IFERROR(__xludf.DUMMYFUNCTION("""COMPUTED_VALUE"""),"-")</f>
        <v>-</v>
      </c>
      <c r="GN95" t="str">
        <f>IFERROR(__xludf.DUMMYFUNCTION("""COMPUTED_VALUE"""),"-")</f>
        <v>-</v>
      </c>
      <c r="GO95" t="str">
        <f>IFERROR(__xludf.DUMMYFUNCTION("""COMPUTED_VALUE"""),"-")</f>
        <v>-</v>
      </c>
      <c r="GP95" t="str">
        <f>IFERROR(__xludf.DUMMYFUNCTION("""COMPUTED_VALUE"""),"-")</f>
        <v>-</v>
      </c>
      <c r="GQ95" t="str">
        <f>IFERROR(__xludf.DUMMYFUNCTION("""COMPUTED_VALUE"""),"-")</f>
        <v>-</v>
      </c>
      <c r="GR95" t="str">
        <f>IFERROR(__xludf.DUMMYFUNCTION("""COMPUTED_VALUE"""),"-")</f>
        <v>-</v>
      </c>
      <c r="GS95" t="str">
        <f>IFERROR(__xludf.DUMMYFUNCTION("""COMPUTED_VALUE"""),"x")</f>
        <v>x</v>
      </c>
      <c r="GT95" t="str">
        <f>IFERROR(__xludf.DUMMYFUNCTION("""COMPUTED_VALUE"""),"x")</f>
        <v>x</v>
      </c>
      <c r="GU95">
        <f>IFERROR(__xludf.DUMMYFUNCTION("""COMPUTED_VALUE"""),1.0)</f>
        <v>1</v>
      </c>
      <c r="GV95">
        <f>IFERROR(__xludf.DUMMYFUNCTION("""COMPUTED_VALUE"""),1.0)</f>
        <v>1</v>
      </c>
      <c r="GW95">
        <f>IFERROR(__xludf.DUMMYFUNCTION("""COMPUTED_VALUE"""),1.0)</f>
        <v>1</v>
      </c>
      <c r="GX95">
        <f>IFERROR(__xludf.DUMMYFUNCTION("""COMPUTED_VALUE"""),1.0)</f>
        <v>1</v>
      </c>
      <c r="GY95">
        <f>IFERROR(__xludf.DUMMYFUNCTION("""COMPUTED_VALUE"""),1.0)</f>
        <v>1</v>
      </c>
      <c r="GZ95">
        <f>IFERROR(__xludf.DUMMYFUNCTION("""COMPUTED_VALUE"""),1.0)</f>
        <v>1</v>
      </c>
      <c r="HA95">
        <f>IFERROR(__xludf.DUMMYFUNCTION("""COMPUTED_VALUE"""),1.0)</f>
        <v>1</v>
      </c>
      <c r="HB95">
        <f>IFERROR(__xludf.DUMMYFUNCTION("""COMPUTED_VALUE"""),1.0)</f>
        <v>1</v>
      </c>
      <c r="HC95">
        <f>IFERROR(__xludf.DUMMYFUNCTION("""COMPUTED_VALUE"""),1.0)</f>
        <v>1</v>
      </c>
      <c r="HD95">
        <f>IFERROR(__xludf.DUMMYFUNCTION("""COMPUTED_VALUE"""),0.0)</f>
        <v>0</v>
      </c>
      <c r="HE95">
        <f>IFERROR(__xludf.DUMMYFUNCTION("""COMPUTED_VALUE"""),1.0)</f>
        <v>1</v>
      </c>
      <c r="HF95">
        <f>IFERROR(__xludf.DUMMYFUNCTION("""COMPUTED_VALUE"""),1.0)</f>
        <v>1</v>
      </c>
      <c r="HG95">
        <f>IFERROR(__xludf.DUMMYFUNCTION("""COMPUTED_VALUE"""),1.0)</f>
        <v>1</v>
      </c>
      <c r="HH95">
        <f>IFERROR(__xludf.DUMMYFUNCTION("""COMPUTED_VALUE"""),1.0)</f>
        <v>1</v>
      </c>
      <c r="HI95">
        <f>IFERROR(__xludf.DUMMYFUNCTION("""COMPUTED_VALUE"""),1.0)</f>
        <v>1</v>
      </c>
      <c r="HJ95">
        <f>IFERROR(__xludf.DUMMYFUNCTION("""COMPUTED_VALUE"""),1.0)</f>
        <v>1</v>
      </c>
      <c r="HK95">
        <f>IFERROR(__xludf.DUMMYFUNCTION("""COMPUTED_VALUE"""),1.0)</f>
        <v>1</v>
      </c>
      <c r="HL95">
        <f>IFERROR(__xludf.DUMMYFUNCTION("""COMPUTED_VALUE"""),1.0)</f>
        <v>1</v>
      </c>
      <c r="HM95">
        <f>IFERROR(__xludf.DUMMYFUNCTION("""COMPUTED_VALUE"""),1.0)</f>
        <v>1</v>
      </c>
      <c r="HN95">
        <f>IFERROR(__xludf.DUMMYFUNCTION("""COMPUTED_VALUE"""),1.0)</f>
        <v>1</v>
      </c>
      <c r="HO95">
        <f>IFERROR(__xludf.DUMMYFUNCTION("""COMPUTED_VALUE"""),1.0)</f>
        <v>1</v>
      </c>
      <c r="HP95">
        <f>IFERROR(__xludf.DUMMYFUNCTION("""COMPUTED_VALUE"""),1.0)</f>
        <v>1</v>
      </c>
      <c r="HQ95">
        <f>IFERROR(__xludf.DUMMYFUNCTION("""COMPUTED_VALUE"""),1.0)</f>
        <v>1</v>
      </c>
      <c r="HR95">
        <f>IFERROR(__xludf.DUMMYFUNCTION("""COMPUTED_VALUE"""),1.0)</f>
        <v>1</v>
      </c>
      <c r="HS95">
        <f>IFERROR(__xludf.DUMMYFUNCTION("""COMPUTED_VALUE"""),1.0)</f>
        <v>1</v>
      </c>
      <c r="HT95">
        <f>IFERROR(__xludf.DUMMYFUNCTION("""COMPUTED_VALUE"""),1.0)</f>
        <v>1</v>
      </c>
      <c r="HU95">
        <f>IFERROR(__xludf.DUMMYFUNCTION("""COMPUTED_VALUE"""),1.0)</f>
        <v>1</v>
      </c>
      <c r="HV95">
        <f>IFERROR(__xludf.DUMMYFUNCTION("""COMPUTED_VALUE"""),1.0)</f>
        <v>1</v>
      </c>
      <c r="HW95">
        <f>IFERROR(__xludf.DUMMYFUNCTION("""COMPUTED_VALUE"""),1.0)</f>
        <v>1</v>
      </c>
      <c r="HX95">
        <f>IFERROR(__xludf.DUMMYFUNCTION("""COMPUTED_VALUE"""),1.0)</f>
        <v>1</v>
      </c>
      <c r="HY95">
        <f>IFERROR(__xludf.DUMMYFUNCTION("""COMPUTED_VALUE"""),1.0)</f>
        <v>1</v>
      </c>
      <c r="HZ95">
        <f>IFERROR(__xludf.DUMMYFUNCTION("""COMPUTED_VALUE"""),1.0)</f>
        <v>1</v>
      </c>
      <c r="IA95">
        <f>IFERROR(__xludf.DUMMYFUNCTION("""COMPUTED_VALUE"""),1.0)</f>
        <v>1</v>
      </c>
      <c r="IB95">
        <f>IFERROR(__xludf.DUMMYFUNCTION("""COMPUTED_VALUE"""),1.0)</f>
        <v>1</v>
      </c>
      <c r="IC95">
        <f>IFERROR(__xludf.DUMMYFUNCTION("""COMPUTED_VALUE"""),0.0)</f>
        <v>0</v>
      </c>
      <c r="ID95">
        <f>IFERROR(__xludf.DUMMYFUNCTION("""COMPUTED_VALUE"""),0.0)</f>
        <v>0</v>
      </c>
      <c r="IE95">
        <f>IFERROR(__xludf.DUMMYFUNCTION("""COMPUTED_VALUE"""),1.0)</f>
        <v>1</v>
      </c>
      <c r="IF95">
        <f>IFERROR(__xludf.DUMMYFUNCTION("""COMPUTED_VALUE"""),0.0)</f>
        <v>0</v>
      </c>
      <c r="IG95">
        <f>IFERROR(__xludf.DUMMYFUNCTION("""COMPUTED_VALUE"""),0.0)</f>
        <v>0</v>
      </c>
      <c r="IH95">
        <f>IFERROR(__xludf.DUMMYFUNCTION("""COMPUTED_VALUE"""),0.0)</f>
        <v>0</v>
      </c>
      <c r="II95">
        <f>IFERROR(__xludf.DUMMYFUNCTION("""COMPUTED_VALUE"""),1.0)</f>
        <v>1</v>
      </c>
      <c r="IJ95">
        <f>IFERROR(__xludf.DUMMYFUNCTION("""COMPUTED_VALUE"""),1.0)</f>
        <v>1</v>
      </c>
      <c r="IK95" t="str">
        <f>IFERROR(__xludf.DUMMYFUNCTION("""COMPUTED_VALUE"""),"x")</f>
        <v>x</v>
      </c>
      <c r="IL95">
        <f>IFERROR(__xludf.DUMMYFUNCTION("""COMPUTED_VALUE"""),0.0)</f>
        <v>0</v>
      </c>
      <c r="IM95">
        <f>IFERROR(__xludf.DUMMYFUNCTION("""COMPUTED_VALUE"""),0.0)</f>
        <v>0</v>
      </c>
      <c r="IN95">
        <f>IFERROR(__xludf.DUMMYFUNCTION("""COMPUTED_VALUE"""),0.0)</f>
        <v>0</v>
      </c>
      <c r="IO95">
        <f>IFERROR(__xludf.DUMMYFUNCTION("""COMPUTED_VALUE"""),0.0)</f>
        <v>0</v>
      </c>
      <c r="IP95">
        <f>IFERROR(__xludf.DUMMYFUNCTION("""COMPUTED_VALUE"""),0.0)</f>
        <v>0</v>
      </c>
      <c r="IQ95">
        <f>IFERROR(__xludf.DUMMYFUNCTION("""COMPUTED_VALUE"""),0.0)</f>
        <v>0</v>
      </c>
      <c r="IR95">
        <f>IFERROR(__xludf.DUMMYFUNCTION("""COMPUTED_VALUE"""),0.0)</f>
        <v>0</v>
      </c>
      <c r="IS95">
        <f>IFERROR(__xludf.DUMMYFUNCTION("""COMPUTED_VALUE"""),0.0)</f>
        <v>0</v>
      </c>
      <c r="IT95">
        <f>IFERROR(__xludf.DUMMYFUNCTION("""COMPUTED_VALUE"""),0.0)</f>
        <v>0</v>
      </c>
      <c r="IU95">
        <f>IFERROR(__xludf.DUMMYFUNCTION("""COMPUTED_VALUE"""),0.0)</f>
        <v>0</v>
      </c>
      <c r="IV95">
        <f>IFERROR(__xludf.DUMMYFUNCTION("""COMPUTED_VALUE"""),0.0)</f>
        <v>0</v>
      </c>
      <c r="IW95">
        <f>IFERROR(__xludf.DUMMYFUNCTION("""COMPUTED_VALUE"""),0.0)</f>
        <v>0</v>
      </c>
      <c r="IX95">
        <f>IFERROR(__xludf.DUMMYFUNCTION("""COMPUTED_VALUE"""),0.0)</f>
        <v>0</v>
      </c>
      <c r="IY95">
        <f>IFERROR(__xludf.DUMMYFUNCTION("""COMPUTED_VALUE"""),0.0)</f>
        <v>0</v>
      </c>
      <c r="IZ95">
        <f>IFERROR(__xludf.DUMMYFUNCTION("""COMPUTED_VALUE"""),0.0)</f>
        <v>0</v>
      </c>
      <c r="JA95">
        <f>IFERROR(__xludf.DUMMYFUNCTION("""COMPUTED_VALUE"""),0.0)</f>
        <v>0</v>
      </c>
      <c r="JB95">
        <f>IFERROR(__xludf.DUMMYFUNCTION("""COMPUTED_VALUE"""),0.0)</f>
        <v>0</v>
      </c>
      <c r="JC95">
        <f>IFERROR(__xludf.DUMMYFUNCTION("""COMPUTED_VALUE"""),0.0)</f>
        <v>0</v>
      </c>
      <c r="JD95">
        <f>IFERROR(__xludf.DUMMYFUNCTION("""COMPUTED_VALUE"""),0.0)</f>
        <v>0</v>
      </c>
      <c r="JE95">
        <f>IFERROR(__xludf.DUMMYFUNCTION("""COMPUTED_VALUE"""),0.0)</f>
        <v>0</v>
      </c>
      <c r="JF95">
        <f>IFERROR(__xludf.DUMMYFUNCTION("""COMPUTED_VALUE"""),0.0)</f>
        <v>0</v>
      </c>
      <c r="JG95">
        <f>IFERROR(__xludf.DUMMYFUNCTION("""COMPUTED_VALUE"""),0.0)</f>
        <v>0</v>
      </c>
      <c r="JH95">
        <f>IFERROR(__xludf.DUMMYFUNCTION("""COMPUTED_VALUE"""),0.0)</f>
        <v>0</v>
      </c>
      <c r="JI95">
        <f>IFERROR(__xludf.DUMMYFUNCTION("""COMPUTED_VALUE"""),0.0)</f>
        <v>0</v>
      </c>
      <c r="JJ95">
        <f>IFERROR(__xludf.DUMMYFUNCTION("""COMPUTED_VALUE"""),0.0)</f>
        <v>0</v>
      </c>
      <c r="JK95">
        <f>IFERROR(__xludf.DUMMYFUNCTION("""COMPUTED_VALUE"""),0.0)</f>
        <v>0</v>
      </c>
      <c r="JL95">
        <f>IFERROR(__xludf.DUMMYFUNCTION("""COMPUTED_VALUE"""),0.0)</f>
        <v>0</v>
      </c>
      <c r="JM95">
        <f>IFERROR(__xludf.DUMMYFUNCTION("""COMPUTED_VALUE"""),0.0)</f>
        <v>0</v>
      </c>
      <c r="JN95">
        <f>IFERROR(__xludf.DUMMYFUNCTION("""COMPUTED_VALUE"""),0.0)</f>
        <v>0</v>
      </c>
      <c r="JO95">
        <f>IFERROR(__xludf.DUMMYFUNCTION("""COMPUTED_VALUE"""),0.0)</f>
        <v>0</v>
      </c>
      <c r="JP95">
        <f>IFERROR(__xludf.DUMMYFUNCTION("""COMPUTED_VALUE"""),0.0)</f>
        <v>0</v>
      </c>
      <c r="JQ95">
        <f>IFERROR(__xludf.DUMMYFUNCTION("""COMPUTED_VALUE"""),0.0)</f>
        <v>0</v>
      </c>
      <c r="JR95">
        <f>IFERROR(__xludf.DUMMYFUNCTION("""COMPUTED_VALUE"""),0.0)</f>
        <v>0</v>
      </c>
      <c r="JS95" t="str">
        <f>IFERROR(__xludf.DUMMYFUNCTION("""COMPUTED_VALUE"""),"x")</f>
        <v>x</v>
      </c>
      <c r="JT95">
        <f>IFERROR(__xludf.DUMMYFUNCTION("""COMPUTED_VALUE"""),1.0)</f>
        <v>1</v>
      </c>
      <c r="JU95">
        <f>IFERROR(__xludf.DUMMYFUNCTION("""COMPUTED_VALUE"""),1.0)</f>
        <v>1</v>
      </c>
      <c r="JV95">
        <f>IFERROR(__xludf.DUMMYFUNCTION("""COMPUTED_VALUE"""),1.0)</f>
        <v>1</v>
      </c>
      <c r="JW95">
        <f>IFERROR(__xludf.DUMMYFUNCTION("""COMPUTED_VALUE"""),1.0)</f>
        <v>1</v>
      </c>
      <c r="JX95">
        <f>IFERROR(__xludf.DUMMYFUNCTION("""COMPUTED_VALUE"""),0.0)</f>
        <v>0</v>
      </c>
      <c r="JY95">
        <f>IFERROR(__xludf.DUMMYFUNCTION("""COMPUTED_VALUE"""),0.0)</f>
        <v>0</v>
      </c>
      <c r="JZ95">
        <f>IFERROR(__xludf.DUMMYFUNCTION("""COMPUTED_VALUE"""),0.0)</f>
        <v>0</v>
      </c>
      <c r="KA95">
        <f>IFERROR(__xludf.DUMMYFUNCTION("""COMPUTED_VALUE"""),0.0)</f>
        <v>0</v>
      </c>
      <c r="KB95">
        <f>IFERROR(__xludf.DUMMYFUNCTION("""COMPUTED_VALUE"""),0.0)</f>
        <v>0</v>
      </c>
      <c r="KC95">
        <f>IFERROR(__xludf.DUMMYFUNCTION("""COMPUTED_VALUE"""),0.0)</f>
        <v>0</v>
      </c>
      <c r="KD95">
        <f>IFERROR(__xludf.DUMMYFUNCTION("""COMPUTED_VALUE"""),0.0)</f>
        <v>0</v>
      </c>
      <c r="KE95">
        <f>IFERROR(__xludf.DUMMYFUNCTION("""COMPUTED_VALUE"""),0.0)</f>
        <v>0</v>
      </c>
      <c r="KF95">
        <f>IFERROR(__xludf.DUMMYFUNCTION("""COMPUTED_VALUE"""),0.0)</f>
        <v>0</v>
      </c>
      <c r="KG95">
        <f>IFERROR(__xludf.DUMMYFUNCTION("""COMPUTED_VALUE"""),0.0)</f>
        <v>0</v>
      </c>
      <c r="KH95">
        <f>IFERROR(__xludf.DUMMYFUNCTION("""COMPUTED_VALUE"""),0.0)</f>
        <v>0</v>
      </c>
      <c r="KI95">
        <f>IFERROR(__xludf.DUMMYFUNCTION("""COMPUTED_VALUE"""),0.0)</f>
        <v>0</v>
      </c>
      <c r="KJ95">
        <f>IFERROR(__xludf.DUMMYFUNCTION("""COMPUTED_VALUE"""),0.0)</f>
        <v>0</v>
      </c>
      <c r="KK95">
        <f>IFERROR(__xludf.DUMMYFUNCTION("""COMPUTED_VALUE"""),0.0)</f>
        <v>0</v>
      </c>
      <c r="KL95">
        <f>IFERROR(__xludf.DUMMYFUNCTION("""COMPUTED_VALUE"""),0.0)</f>
        <v>0</v>
      </c>
      <c r="KM95">
        <f>IFERROR(__xludf.DUMMYFUNCTION("""COMPUTED_VALUE"""),0.0)</f>
        <v>0</v>
      </c>
      <c r="KN95">
        <f>IFERROR(__xludf.DUMMYFUNCTION("""COMPUTED_VALUE"""),0.0)</f>
        <v>0</v>
      </c>
      <c r="KO95">
        <f>IFERROR(__xludf.DUMMYFUNCTION("""COMPUTED_VALUE"""),0.0)</f>
        <v>0</v>
      </c>
      <c r="KP95">
        <f>IFERROR(__xludf.DUMMYFUNCTION("""COMPUTED_VALUE"""),0.0)</f>
        <v>0</v>
      </c>
      <c r="KQ95">
        <f>IFERROR(__xludf.DUMMYFUNCTION("""COMPUTED_VALUE"""),0.0)</f>
        <v>0</v>
      </c>
      <c r="KR95">
        <f>IFERROR(__xludf.DUMMYFUNCTION("""COMPUTED_VALUE"""),0.0)</f>
        <v>0</v>
      </c>
      <c r="KS95">
        <f>IFERROR(__xludf.DUMMYFUNCTION("""COMPUTED_VALUE"""),0.0)</f>
        <v>0</v>
      </c>
      <c r="KT95">
        <f>IFERROR(__xludf.DUMMYFUNCTION("""COMPUTED_VALUE"""),0.0)</f>
        <v>0</v>
      </c>
      <c r="KU95">
        <f>IFERROR(__xludf.DUMMYFUNCTION("""COMPUTED_VALUE"""),0.0)</f>
        <v>0</v>
      </c>
      <c r="KV95">
        <f>IFERROR(__xludf.DUMMYFUNCTION("""COMPUTED_VALUE"""),0.0)</f>
        <v>0</v>
      </c>
      <c r="KW95">
        <f>IFERROR(__xludf.DUMMYFUNCTION("""COMPUTED_VALUE"""),0.0)</f>
        <v>0</v>
      </c>
      <c r="KX95">
        <f>IFERROR(__xludf.DUMMYFUNCTION("""COMPUTED_VALUE"""),0.0)</f>
        <v>0</v>
      </c>
      <c r="KY95">
        <f>IFERROR(__xludf.DUMMYFUNCTION("""COMPUTED_VALUE"""),0.0)</f>
        <v>0</v>
      </c>
      <c r="KZ95" t="str">
        <f>IFERROR(__xludf.DUMMYFUNCTION("""COMPUTED_VALUE"""),"x")</f>
        <v>x</v>
      </c>
      <c r="LA95">
        <f>IFERROR(__xludf.DUMMYFUNCTION("""COMPUTED_VALUE"""),0.0)</f>
        <v>0</v>
      </c>
      <c r="LB95">
        <f>IFERROR(__xludf.DUMMYFUNCTION("""COMPUTED_VALUE"""),0.0)</f>
        <v>0</v>
      </c>
      <c r="LC95">
        <f>IFERROR(__xludf.DUMMYFUNCTION("""COMPUTED_VALUE"""),0.0)</f>
        <v>0</v>
      </c>
      <c r="LD95">
        <f>IFERROR(__xludf.DUMMYFUNCTION("""COMPUTED_VALUE"""),0.0)</f>
        <v>0</v>
      </c>
      <c r="LE95">
        <f>IFERROR(__xludf.DUMMYFUNCTION("""COMPUTED_VALUE"""),0.0)</f>
        <v>0</v>
      </c>
      <c r="LF95">
        <f>IFERROR(__xludf.DUMMYFUNCTION("""COMPUTED_VALUE"""),0.0)</f>
        <v>0</v>
      </c>
      <c r="LG95">
        <f>IFERROR(__xludf.DUMMYFUNCTION("""COMPUTED_VALUE"""),0.0)</f>
        <v>0</v>
      </c>
      <c r="LH95">
        <f>IFERROR(__xludf.DUMMYFUNCTION("""COMPUTED_VALUE"""),0.0)</f>
        <v>0</v>
      </c>
      <c r="LI95">
        <f>IFERROR(__xludf.DUMMYFUNCTION("""COMPUTED_VALUE"""),0.0)</f>
        <v>0</v>
      </c>
      <c r="LJ95">
        <f>IFERROR(__xludf.DUMMYFUNCTION("""COMPUTED_VALUE"""),0.0)</f>
        <v>0</v>
      </c>
      <c r="LK95">
        <f>IFERROR(__xludf.DUMMYFUNCTION("""COMPUTED_VALUE"""),0.0)</f>
        <v>0</v>
      </c>
      <c r="LL95">
        <f>IFERROR(__xludf.DUMMYFUNCTION("""COMPUTED_VALUE"""),0.0)</f>
        <v>0</v>
      </c>
      <c r="LM95">
        <f>IFERROR(__xludf.DUMMYFUNCTION("""COMPUTED_VALUE"""),0.0)</f>
        <v>0</v>
      </c>
      <c r="LN95">
        <f>IFERROR(__xludf.DUMMYFUNCTION("""COMPUTED_VALUE"""),0.0)</f>
        <v>0</v>
      </c>
      <c r="LO95">
        <f>IFERROR(__xludf.DUMMYFUNCTION("""COMPUTED_VALUE"""),0.0)</f>
        <v>0</v>
      </c>
      <c r="LP95">
        <f>IFERROR(__xludf.DUMMYFUNCTION("""COMPUTED_VALUE"""),0.0)</f>
        <v>0</v>
      </c>
      <c r="LQ95" t="str">
        <f>IFERROR(__xludf.DUMMYFUNCTION("""COMPUTED_VALUE"""),"x")</f>
        <v>x</v>
      </c>
      <c r="LR95">
        <f>IFERROR(__xludf.DUMMYFUNCTION("""COMPUTED_VALUE"""),0.0)</f>
        <v>0</v>
      </c>
      <c r="LS95">
        <f>IFERROR(__xludf.DUMMYFUNCTION("""COMPUTED_VALUE"""),0.0)</f>
        <v>0</v>
      </c>
      <c r="LT95">
        <f>IFERROR(__xludf.DUMMYFUNCTION("""COMPUTED_VALUE"""),0.0)</f>
        <v>0</v>
      </c>
      <c r="LU95">
        <f>IFERROR(__xludf.DUMMYFUNCTION("""COMPUTED_VALUE"""),0.0)</f>
        <v>0</v>
      </c>
      <c r="LV95">
        <f>IFERROR(__xludf.DUMMYFUNCTION("""COMPUTED_VALUE"""),0.0)</f>
        <v>0</v>
      </c>
      <c r="LW95">
        <f>IFERROR(__xludf.DUMMYFUNCTION("""COMPUTED_VALUE"""),0.0)</f>
        <v>0</v>
      </c>
      <c r="LX95">
        <f>IFERROR(__xludf.DUMMYFUNCTION("""COMPUTED_VALUE"""),0.0)</f>
        <v>0</v>
      </c>
      <c r="LY95">
        <f>IFERROR(__xludf.DUMMYFUNCTION("""COMPUTED_VALUE"""),0.0)</f>
        <v>0</v>
      </c>
      <c r="LZ95">
        <f>IFERROR(__xludf.DUMMYFUNCTION("""COMPUTED_VALUE"""),0.0)</f>
        <v>0</v>
      </c>
      <c r="MA95">
        <f>IFERROR(__xludf.DUMMYFUNCTION("""COMPUTED_VALUE"""),0.0)</f>
        <v>0</v>
      </c>
      <c r="MB95">
        <f>IFERROR(__xludf.DUMMYFUNCTION("""COMPUTED_VALUE"""),0.0)</f>
        <v>0</v>
      </c>
      <c r="MC95">
        <f>IFERROR(__xludf.DUMMYFUNCTION("""COMPUTED_VALUE"""),0.0)</f>
        <v>0</v>
      </c>
      <c r="MD95">
        <f>IFERROR(__xludf.DUMMYFUNCTION("""COMPUTED_VALUE"""),0.0)</f>
        <v>0</v>
      </c>
      <c r="ME95">
        <f>IFERROR(__xludf.DUMMYFUNCTION("""COMPUTED_VALUE"""),0.0)</f>
        <v>0</v>
      </c>
      <c r="MF95">
        <f>IFERROR(__xludf.DUMMYFUNCTION("""COMPUTED_VALUE"""),0.0)</f>
        <v>0</v>
      </c>
      <c r="MG95">
        <f>IFERROR(__xludf.DUMMYFUNCTION("""COMPUTED_VALUE"""),0.0)</f>
        <v>0</v>
      </c>
      <c r="MH95">
        <f>IFERROR(__xludf.DUMMYFUNCTION("""COMPUTED_VALUE"""),0.0)</f>
        <v>0</v>
      </c>
      <c r="MI95">
        <f>IFERROR(__xludf.DUMMYFUNCTION("""COMPUTED_VALUE"""),0.0)</f>
        <v>0</v>
      </c>
      <c r="MJ95">
        <f>IFERROR(__xludf.DUMMYFUNCTION("""COMPUTED_VALUE"""),0.0)</f>
        <v>0</v>
      </c>
      <c r="MK95">
        <f>IFERROR(__xludf.DUMMYFUNCTION("""COMPUTED_VALUE"""),0.0)</f>
        <v>0</v>
      </c>
      <c r="ML95">
        <f>IFERROR(__xludf.DUMMYFUNCTION("""COMPUTED_VALUE"""),0.0)</f>
        <v>0</v>
      </c>
      <c r="MM95">
        <f>IFERROR(__xludf.DUMMYFUNCTION("""COMPUTED_VALUE"""),0.0)</f>
        <v>0</v>
      </c>
      <c r="MN95">
        <f>IFERROR(__xludf.DUMMYFUNCTION("""COMPUTED_VALUE"""),0.0)</f>
        <v>0</v>
      </c>
      <c r="MO95">
        <f>IFERROR(__xludf.DUMMYFUNCTION("""COMPUTED_VALUE"""),0.0)</f>
        <v>0</v>
      </c>
      <c r="MP95">
        <f>IFERROR(__xludf.DUMMYFUNCTION("""COMPUTED_VALUE"""),0.0)</f>
        <v>0</v>
      </c>
      <c r="MQ95">
        <f>IFERROR(__xludf.DUMMYFUNCTION("""COMPUTED_VALUE"""),0.0)</f>
        <v>0</v>
      </c>
      <c r="MR95">
        <f>IFERROR(__xludf.DUMMYFUNCTION("""COMPUTED_VALUE"""),0.0)</f>
        <v>0</v>
      </c>
      <c r="MS95">
        <f>IFERROR(__xludf.DUMMYFUNCTION("""COMPUTED_VALUE"""),0.0)</f>
        <v>0</v>
      </c>
      <c r="MT95" t="str">
        <f>IFERROR(__xludf.DUMMYFUNCTION("""COMPUTED_VALUE"""),"x")</f>
        <v>x</v>
      </c>
      <c r="MU95">
        <f>IFERROR(__xludf.DUMMYFUNCTION("""COMPUTED_VALUE"""),0.0)</f>
        <v>0</v>
      </c>
      <c r="MV95">
        <f>IFERROR(__xludf.DUMMYFUNCTION("""COMPUTED_VALUE"""),0.0)</f>
        <v>0</v>
      </c>
      <c r="MW95">
        <f>IFERROR(__xludf.DUMMYFUNCTION("""COMPUTED_VALUE"""),0.0)</f>
        <v>0</v>
      </c>
      <c r="MX95">
        <f>IFERROR(__xludf.DUMMYFUNCTION("""COMPUTED_VALUE"""),0.0)</f>
        <v>0</v>
      </c>
      <c r="MY95">
        <f>IFERROR(__xludf.DUMMYFUNCTION("""COMPUTED_VALUE"""),0.0)</f>
        <v>0</v>
      </c>
      <c r="MZ95">
        <f>IFERROR(__xludf.DUMMYFUNCTION("""COMPUTED_VALUE"""),0.0)</f>
        <v>0</v>
      </c>
      <c r="NA95">
        <f>IFERROR(__xludf.DUMMYFUNCTION("""COMPUTED_VALUE"""),0.0)</f>
        <v>0</v>
      </c>
      <c r="NB95">
        <f>IFERROR(__xludf.DUMMYFUNCTION("""COMPUTED_VALUE"""),0.0)</f>
        <v>0</v>
      </c>
      <c r="NC95">
        <f>IFERROR(__xludf.DUMMYFUNCTION("""COMPUTED_VALUE"""),0.0)</f>
        <v>0</v>
      </c>
      <c r="ND95">
        <f>IFERROR(__xludf.DUMMYFUNCTION("""COMPUTED_VALUE"""),0.0)</f>
        <v>0</v>
      </c>
      <c r="NE95">
        <f>IFERROR(__xludf.DUMMYFUNCTION("""COMPUTED_VALUE"""),0.0)</f>
        <v>0</v>
      </c>
      <c r="NF95">
        <f>IFERROR(__xludf.DUMMYFUNCTION("""COMPUTED_VALUE"""),0.0)</f>
        <v>0</v>
      </c>
      <c r="NG95">
        <f>IFERROR(__xludf.DUMMYFUNCTION("""COMPUTED_VALUE"""),0.0)</f>
        <v>0</v>
      </c>
      <c r="NH95">
        <f>IFERROR(__xludf.DUMMYFUNCTION("""COMPUTED_VALUE"""),0.0)</f>
        <v>0</v>
      </c>
      <c r="NI95">
        <f>IFERROR(__xludf.DUMMYFUNCTION("""COMPUTED_VALUE"""),0.0)</f>
        <v>0</v>
      </c>
      <c r="NJ95">
        <f>IFERROR(__xludf.DUMMYFUNCTION("""COMPUTED_VALUE"""),0.0)</f>
        <v>0</v>
      </c>
      <c r="NK95">
        <f>IFERROR(__xludf.DUMMYFUNCTION("""COMPUTED_VALUE"""),0.0)</f>
        <v>0</v>
      </c>
      <c r="NL95">
        <f>IFERROR(__xludf.DUMMYFUNCTION("""COMPUTED_VALUE"""),0.0)</f>
        <v>0</v>
      </c>
      <c r="NM95">
        <f>IFERROR(__xludf.DUMMYFUNCTION("""COMPUTED_VALUE"""),0.0)</f>
        <v>0</v>
      </c>
      <c r="NN95">
        <f>IFERROR(__xludf.DUMMYFUNCTION("""COMPUTED_VALUE"""),0.0)</f>
        <v>0</v>
      </c>
      <c r="NO95">
        <f>IFERROR(__xludf.DUMMYFUNCTION("""COMPUTED_VALUE"""),0.0)</f>
        <v>0</v>
      </c>
      <c r="NP95">
        <f>IFERROR(__xludf.DUMMYFUNCTION("""COMPUTED_VALUE"""),0.0)</f>
        <v>0</v>
      </c>
      <c r="NQ95">
        <f>IFERROR(__xludf.DUMMYFUNCTION("""COMPUTED_VALUE"""),0.0)</f>
        <v>0</v>
      </c>
      <c r="NR95">
        <f>IFERROR(__xludf.DUMMYFUNCTION("""COMPUTED_VALUE"""),0.0)</f>
        <v>0</v>
      </c>
    </row>
    <row r="96" ht="15.75" customHeight="1">
      <c r="A96">
        <f>IFERROR(__xludf.DUMMYFUNCTION("""COMPUTED_VALUE"""),95.0)</f>
        <v>95</v>
      </c>
      <c r="B96" t="str">
        <f>IFERROR(__xludf.DUMMYFUNCTION("""COMPUTED_VALUE"""),"SolimMS")</f>
        <v>SolimMS</v>
      </c>
      <c r="C96" t="str">
        <f>IFERROR(__xludf.DUMMYFUNCTION("""COMPUTED_VALUE"""),"Miloš")</f>
        <v>Miloš</v>
      </c>
      <c r="D96" t="str">
        <f>IFERROR(__xludf.DUMMYFUNCTION("""COMPUTED_VALUE"""),"Medić")</f>
        <v>Medić</v>
      </c>
      <c r="E96">
        <f>IFERROR(__xludf.DUMMYFUNCTION("""COMPUTED_VALUE"""),58.0)</f>
        <v>58</v>
      </c>
      <c r="F96" t="str">
        <f>IFERROR(__xludf.DUMMYFUNCTION("""COMPUTED_VALUE"""),"ODOBREN")</f>
        <v>ODOBREN</v>
      </c>
      <c r="G96" t="str">
        <f>IFERROR(__xludf.DUMMYFUNCTION("""COMPUTED_VALUE"""),"Novi Sad")</f>
        <v>Novi Sad</v>
      </c>
      <c r="H96" t="str">
        <f>IFERROR(__xludf.DUMMYFUNCTION("""COMPUTED_VALUE"""),"Gimnazija Jovan Jovanović Zmaj")</f>
        <v>Gimnazija Jovan Jovanović Zmaj</v>
      </c>
      <c r="I96" t="str">
        <f>IFERROR(__xludf.DUMMYFUNCTION("""COMPUTED_VALUE"""),"II")</f>
        <v>II</v>
      </c>
      <c r="J96" t="str">
        <f>IFERROR(__xludf.DUMMYFUNCTION("""COMPUTED_VALUE"""),"A")</f>
        <v>A</v>
      </c>
      <c r="K96" t="str">
        <f>IFERROR(__xludf.DUMMYFUNCTION("""COMPUTED_VALUE"""),"Miloš Savić")</f>
        <v>Miloš Savić</v>
      </c>
      <c r="L96" t="str">
        <f>IFERROR(__xludf.DUMMYFUNCTION("""COMPUTED_VALUE"""),"x")</f>
        <v>x</v>
      </c>
      <c r="M96" t="str">
        <f>IFERROR(__xludf.DUMMYFUNCTION("""COMPUTED_VALUE"""),"-")</f>
        <v>-</v>
      </c>
      <c r="N96" t="str">
        <f>IFERROR(__xludf.DUMMYFUNCTION("""COMPUTED_VALUE"""),"-")</f>
        <v>-</v>
      </c>
      <c r="O96" t="str">
        <f>IFERROR(__xludf.DUMMYFUNCTION("""COMPUTED_VALUE"""),"-")</f>
        <v>-</v>
      </c>
      <c r="P96">
        <f>IFERROR(__xludf.DUMMYFUNCTION("""COMPUTED_VALUE"""),40.0)</f>
        <v>40</v>
      </c>
      <c r="Q96">
        <f>IFERROR(__xludf.DUMMYFUNCTION("""COMPUTED_VALUE"""),0.0)</f>
        <v>0</v>
      </c>
      <c r="R96">
        <f>IFERROR(__xludf.DUMMYFUNCTION("""COMPUTED_VALUE"""),18.0)</f>
        <v>18</v>
      </c>
      <c r="S96" t="str">
        <f>IFERROR(__xludf.DUMMYFUNCTION("""COMPUTED_VALUE"""),"x")</f>
        <v>x</v>
      </c>
      <c r="T96" t="str">
        <f>IFERROR(__xludf.DUMMYFUNCTION("""COMPUTED_VALUE"""),"x")</f>
        <v>x</v>
      </c>
      <c r="U96" t="str">
        <f>IFERROR(__xludf.DUMMYFUNCTION("""COMPUTED_VALUE"""),"-")</f>
        <v>-</v>
      </c>
      <c r="V96" t="str">
        <f>IFERROR(__xludf.DUMMYFUNCTION("""COMPUTED_VALUE"""),"-")</f>
        <v>-</v>
      </c>
      <c r="W96" t="str">
        <f>IFERROR(__xludf.DUMMYFUNCTION("""COMPUTED_VALUE"""),"-")</f>
        <v>-</v>
      </c>
      <c r="X96" t="str">
        <f>IFERROR(__xludf.DUMMYFUNCTION("""COMPUTED_VALUE"""),"-")</f>
        <v>-</v>
      </c>
      <c r="Y96" t="str">
        <f>IFERROR(__xludf.DUMMYFUNCTION("""COMPUTED_VALUE"""),"-")</f>
        <v>-</v>
      </c>
      <c r="Z96" t="str">
        <f>IFERROR(__xludf.DUMMYFUNCTION("""COMPUTED_VALUE"""),"-")</f>
        <v>-</v>
      </c>
      <c r="AA96" t="str">
        <f>IFERROR(__xludf.DUMMYFUNCTION("""COMPUTED_VALUE"""),"-")</f>
        <v>-</v>
      </c>
      <c r="AB96" t="str">
        <f>IFERROR(__xludf.DUMMYFUNCTION("""COMPUTED_VALUE"""),"-")</f>
        <v>-</v>
      </c>
      <c r="AC96" t="str">
        <f>IFERROR(__xludf.DUMMYFUNCTION("""COMPUTED_VALUE"""),"-")</f>
        <v>-</v>
      </c>
      <c r="AD96" t="str">
        <f>IFERROR(__xludf.DUMMYFUNCTION("""COMPUTED_VALUE"""),"-")</f>
        <v>-</v>
      </c>
      <c r="AE96" t="str">
        <f>IFERROR(__xludf.DUMMYFUNCTION("""COMPUTED_VALUE"""),"-")</f>
        <v>-</v>
      </c>
      <c r="AF96" t="str">
        <f>IFERROR(__xludf.DUMMYFUNCTION("""COMPUTED_VALUE"""),"-")</f>
        <v>-</v>
      </c>
      <c r="AG96" t="str">
        <f>IFERROR(__xludf.DUMMYFUNCTION("""COMPUTED_VALUE"""),"-")</f>
        <v>-</v>
      </c>
      <c r="AH96" t="str">
        <f>IFERROR(__xludf.DUMMYFUNCTION("""COMPUTED_VALUE"""),"-")</f>
        <v>-</v>
      </c>
      <c r="AI96" t="str">
        <f>IFERROR(__xludf.DUMMYFUNCTION("""COMPUTED_VALUE"""),"-")</f>
        <v>-</v>
      </c>
      <c r="AJ96" t="str">
        <f>IFERROR(__xludf.DUMMYFUNCTION("""COMPUTED_VALUE"""),"-")</f>
        <v>-</v>
      </c>
      <c r="AK96" t="str">
        <f>IFERROR(__xludf.DUMMYFUNCTION("""COMPUTED_VALUE"""),"-")</f>
        <v>-</v>
      </c>
      <c r="AL96" t="str">
        <f>IFERROR(__xludf.DUMMYFUNCTION("""COMPUTED_VALUE"""),"-")</f>
        <v>-</v>
      </c>
      <c r="AM96" t="str">
        <f>IFERROR(__xludf.DUMMYFUNCTION("""COMPUTED_VALUE"""),"-")</f>
        <v>-</v>
      </c>
      <c r="AN96" t="str">
        <f>IFERROR(__xludf.DUMMYFUNCTION("""COMPUTED_VALUE"""),"-")</f>
        <v>-</v>
      </c>
      <c r="AO96" t="str">
        <f>IFERROR(__xludf.DUMMYFUNCTION("""COMPUTED_VALUE"""),"-")</f>
        <v>-</v>
      </c>
      <c r="AP96" t="str">
        <f>IFERROR(__xludf.DUMMYFUNCTION("""COMPUTED_VALUE"""),"-")</f>
        <v>-</v>
      </c>
      <c r="AQ96" t="str">
        <f>IFERROR(__xludf.DUMMYFUNCTION("""COMPUTED_VALUE"""),"-")</f>
        <v>-</v>
      </c>
      <c r="AR96" t="str">
        <f>IFERROR(__xludf.DUMMYFUNCTION("""COMPUTED_VALUE"""),"-")</f>
        <v>-</v>
      </c>
      <c r="AS96" t="str">
        <f>IFERROR(__xludf.DUMMYFUNCTION("""COMPUTED_VALUE"""),"-")</f>
        <v>-</v>
      </c>
      <c r="AT96" t="str">
        <f>IFERROR(__xludf.DUMMYFUNCTION("""COMPUTED_VALUE"""),"-")</f>
        <v>-</v>
      </c>
      <c r="AU96" t="str">
        <f>IFERROR(__xludf.DUMMYFUNCTION("""COMPUTED_VALUE"""),"-")</f>
        <v>-</v>
      </c>
      <c r="AV96" t="str">
        <f>IFERROR(__xludf.DUMMYFUNCTION("""COMPUTED_VALUE"""),"-")</f>
        <v>-</v>
      </c>
      <c r="AW96" t="str">
        <f>IFERROR(__xludf.DUMMYFUNCTION("""COMPUTED_VALUE"""),"-")</f>
        <v>-</v>
      </c>
      <c r="AX96" t="str">
        <f>IFERROR(__xludf.DUMMYFUNCTION("""COMPUTED_VALUE"""),"-")</f>
        <v>-</v>
      </c>
      <c r="AY96" t="str">
        <f>IFERROR(__xludf.DUMMYFUNCTION("""COMPUTED_VALUE"""),"-")</f>
        <v>-</v>
      </c>
      <c r="AZ96" t="str">
        <f>IFERROR(__xludf.DUMMYFUNCTION("""COMPUTED_VALUE"""),"-")</f>
        <v>-</v>
      </c>
      <c r="BA96" t="str">
        <f>IFERROR(__xludf.DUMMYFUNCTION("""COMPUTED_VALUE"""),"-")</f>
        <v>-</v>
      </c>
      <c r="BB96" t="str">
        <f>IFERROR(__xludf.DUMMYFUNCTION("""COMPUTED_VALUE"""),"-")</f>
        <v>-</v>
      </c>
      <c r="BC96" t="str">
        <f>IFERROR(__xludf.DUMMYFUNCTION("""COMPUTED_VALUE"""),"-")</f>
        <v>-</v>
      </c>
      <c r="BD96" t="str">
        <f>IFERROR(__xludf.DUMMYFUNCTION("""COMPUTED_VALUE"""),"-")</f>
        <v>-</v>
      </c>
      <c r="BE96" t="str">
        <f>IFERROR(__xludf.DUMMYFUNCTION("""COMPUTED_VALUE"""),"-")</f>
        <v>-</v>
      </c>
      <c r="BF96" t="str">
        <f>IFERROR(__xludf.DUMMYFUNCTION("""COMPUTED_VALUE"""),"-")</f>
        <v>-</v>
      </c>
      <c r="BG96" t="str">
        <f>IFERROR(__xludf.DUMMYFUNCTION("""COMPUTED_VALUE"""),"-")</f>
        <v>-</v>
      </c>
      <c r="BH96" t="str">
        <f>IFERROR(__xludf.DUMMYFUNCTION("""COMPUTED_VALUE"""),"-")</f>
        <v>-</v>
      </c>
      <c r="BI96" t="str">
        <f>IFERROR(__xludf.DUMMYFUNCTION("""COMPUTED_VALUE"""),"-")</f>
        <v>-</v>
      </c>
      <c r="BJ96" t="str">
        <f>IFERROR(__xludf.DUMMYFUNCTION("""COMPUTED_VALUE"""),"-")</f>
        <v>-</v>
      </c>
      <c r="BK96" t="str">
        <f>IFERROR(__xludf.DUMMYFUNCTION("""COMPUTED_VALUE"""),"x")</f>
        <v>x</v>
      </c>
      <c r="BL96" t="str">
        <f>IFERROR(__xludf.DUMMYFUNCTION("""COMPUTED_VALUE"""),"-")</f>
        <v>-</v>
      </c>
      <c r="BM96" t="str">
        <f>IFERROR(__xludf.DUMMYFUNCTION("""COMPUTED_VALUE"""),"-")</f>
        <v>-</v>
      </c>
      <c r="BN96" t="str">
        <f>IFERROR(__xludf.DUMMYFUNCTION("""COMPUTED_VALUE"""),"-")</f>
        <v>-</v>
      </c>
      <c r="BO96" t="str">
        <f>IFERROR(__xludf.DUMMYFUNCTION("""COMPUTED_VALUE"""),"-")</f>
        <v>-</v>
      </c>
      <c r="BP96" t="str">
        <f>IFERROR(__xludf.DUMMYFUNCTION("""COMPUTED_VALUE"""),"-")</f>
        <v>-</v>
      </c>
      <c r="BQ96" t="str">
        <f>IFERROR(__xludf.DUMMYFUNCTION("""COMPUTED_VALUE"""),"-")</f>
        <v>-</v>
      </c>
      <c r="BR96" t="str">
        <f>IFERROR(__xludf.DUMMYFUNCTION("""COMPUTED_VALUE"""),"-")</f>
        <v>-</v>
      </c>
      <c r="BS96" t="str">
        <f>IFERROR(__xludf.DUMMYFUNCTION("""COMPUTED_VALUE"""),"-")</f>
        <v>-</v>
      </c>
      <c r="BT96" t="str">
        <f>IFERROR(__xludf.DUMMYFUNCTION("""COMPUTED_VALUE"""),"-")</f>
        <v>-</v>
      </c>
      <c r="BU96" t="str">
        <f>IFERROR(__xludf.DUMMYFUNCTION("""COMPUTED_VALUE"""),"-")</f>
        <v>-</v>
      </c>
      <c r="BV96" t="str">
        <f>IFERROR(__xludf.DUMMYFUNCTION("""COMPUTED_VALUE"""),"-")</f>
        <v>-</v>
      </c>
      <c r="BW96" t="str">
        <f>IFERROR(__xludf.DUMMYFUNCTION("""COMPUTED_VALUE"""),"-")</f>
        <v>-</v>
      </c>
      <c r="BX96" t="str">
        <f>IFERROR(__xludf.DUMMYFUNCTION("""COMPUTED_VALUE"""),"-")</f>
        <v>-</v>
      </c>
      <c r="BY96" t="str">
        <f>IFERROR(__xludf.DUMMYFUNCTION("""COMPUTED_VALUE"""),"-")</f>
        <v>-</v>
      </c>
      <c r="BZ96" t="str">
        <f>IFERROR(__xludf.DUMMYFUNCTION("""COMPUTED_VALUE"""),"-")</f>
        <v>-</v>
      </c>
      <c r="CA96" t="str">
        <f>IFERROR(__xludf.DUMMYFUNCTION("""COMPUTED_VALUE"""),"-")</f>
        <v>-</v>
      </c>
      <c r="CB96" t="str">
        <f>IFERROR(__xludf.DUMMYFUNCTION("""COMPUTED_VALUE"""),"-")</f>
        <v>-</v>
      </c>
      <c r="CC96" t="str">
        <f>IFERROR(__xludf.DUMMYFUNCTION("""COMPUTED_VALUE"""),"-")</f>
        <v>-</v>
      </c>
      <c r="CD96" t="str">
        <f>IFERROR(__xludf.DUMMYFUNCTION("""COMPUTED_VALUE"""),"-")</f>
        <v>-</v>
      </c>
      <c r="CE96" t="str">
        <f>IFERROR(__xludf.DUMMYFUNCTION("""COMPUTED_VALUE"""),"-")</f>
        <v>-</v>
      </c>
      <c r="CF96" t="str">
        <f>IFERROR(__xludf.DUMMYFUNCTION("""COMPUTED_VALUE"""),"-")</f>
        <v>-</v>
      </c>
      <c r="CG96" t="str">
        <f>IFERROR(__xludf.DUMMYFUNCTION("""COMPUTED_VALUE"""),"-")</f>
        <v>-</v>
      </c>
      <c r="CH96" t="str">
        <f>IFERROR(__xludf.DUMMYFUNCTION("""COMPUTED_VALUE"""),"-")</f>
        <v>-</v>
      </c>
      <c r="CI96" t="str">
        <f>IFERROR(__xludf.DUMMYFUNCTION("""COMPUTED_VALUE"""),"-")</f>
        <v>-</v>
      </c>
      <c r="CJ96" t="str">
        <f>IFERROR(__xludf.DUMMYFUNCTION("""COMPUTED_VALUE"""),"-")</f>
        <v>-</v>
      </c>
      <c r="CK96" t="str">
        <f>IFERROR(__xludf.DUMMYFUNCTION("""COMPUTED_VALUE"""),"-")</f>
        <v>-</v>
      </c>
      <c r="CL96" t="str">
        <f>IFERROR(__xludf.DUMMYFUNCTION("""COMPUTED_VALUE"""),"-")</f>
        <v>-</v>
      </c>
      <c r="CM96" t="str">
        <f>IFERROR(__xludf.DUMMYFUNCTION("""COMPUTED_VALUE"""),"-")</f>
        <v>-</v>
      </c>
      <c r="CN96" t="str">
        <f>IFERROR(__xludf.DUMMYFUNCTION("""COMPUTED_VALUE"""),"-")</f>
        <v>-</v>
      </c>
      <c r="CO96" t="str">
        <f>IFERROR(__xludf.DUMMYFUNCTION("""COMPUTED_VALUE"""),"-")</f>
        <v>-</v>
      </c>
      <c r="CP96" t="str">
        <f>IFERROR(__xludf.DUMMYFUNCTION("""COMPUTED_VALUE"""),"-")</f>
        <v>-</v>
      </c>
      <c r="CQ96" t="str">
        <f>IFERROR(__xludf.DUMMYFUNCTION("""COMPUTED_VALUE"""),"-")</f>
        <v>-</v>
      </c>
      <c r="CR96" t="str">
        <f>IFERROR(__xludf.DUMMYFUNCTION("""COMPUTED_VALUE"""),"-")</f>
        <v>-</v>
      </c>
      <c r="CS96" t="str">
        <f>IFERROR(__xludf.DUMMYFUNCTION("""COMPUTED_VALUE"""),"x")</f>
        <v>x</v>
      </c>
      <c r="CT96" t="str">
        <f>IFERROR(__xludf.DUMMYFUNCTION("""COMPUTED_VALUE"""),"-")</f>
        <v>-</v>
      </c>
      <c r="CU96" t="str">
        <f>IFERROR(__xludf.DUMMYFUNCTION("""COMPUTED_VALUE"""),"-")</f>
        <v>-</v>
      </c>
      <c r="CV96" t="str">
        <f>IFERROR(__xludf.DUMMYFUNCTION("""COMPUTED_VALUE"""),"-")</f>
        <v>-</v>
      </c>
      <c r="CW96" t="str">
        <f>IFERROR(__xludf.DUMMYFUNCTION("""COMPUTED_VALUE"""),"-")</f>
        <v>-</v>
      </c>
      <c r="CX96" t="str">
        <f>IFERROR(__xludf.DUMMYFUNCTION("""COMPUTED_VALUE"""),"-")</f>
        <v>-</v>
      </c>
      <c r="CY96" t="str">
        <f>IFERROR(__xludf.DUMMYFUNCTION("""COMPUTED_VALUE"""),"-")</f>
        <v>-</v>
      </c>
      <c r="CZ96" t="str">
        <f>IFERROR(__xludf.DUMMYFUNCTION("""COMPUTED_VALUE"""),"-")</f>
        <v>-</v>
      </c>
      <c r="DA96" t="str">
        <f>IFERROR(__xludf.DUMMYFUNCTION("""COMPUTED_VALUE"""),"-")</f>
        <v>-</v>
      </c>
      <c r="DB96" t="str">
        <f>IFERROR(__xludf.DUMMYFUNCTION("""COMPUTED_VALUE"""),"-")</f>
        <v>-</v>
      </c>
      <c r="DC96" t="str">
        <f>IFERROR(__xludf.DUMMYFUNCTION("""COMPUTED_VALUE"""),"-")</f>
        <v>-</v>
      </c>
      <c r="DD96" t="str">
        <f>IFERROR(__xludf.DUMMYFUNCTION("""COMPUTED_VALUE"""),"-")</f>
        <v>-</v>
      </c>
      <c r="DE96" t="str">
        <f>IFERROR(__xludf.DUMMYFUNCTION("""COMPUTED_VALUE"""),"-")</f>
        <v>-</v>
      </c>
      <c r="DF96" t="str">
        <f>IFERROR(__xludf.DUMMYFUNCTION("""COMPUTED_VALUE"""),"-")</f>
        <v>-</v>
      </c>
      <c r="DG96" t="str">
        <f>IFERROR(__xludf.DUMMYFUNCTION("""COMPUTED_VALUE"""),"-")</f>
        <v>-</v>
      </c>
      <c r="DH96" t="str">
        <f>IFERROR(__xludf.DUMMYFUNCTION("""COMPUTED_VALUE"""),"-")</f>
        <v>-</v>
      </c>
      <c r="DI96" t="str">
        <f>IFERROR(__xludf.DUMMYFUNCTION("""COMPUTED_VALUE"""),"-")</f>
        <v>-</v>
      </c>
      <c r="DJ96" t="str">
        <f>IFERROR(__xludf.DUMMYFUNCTION("""COMPUTED_VALUE"""),"-")</f>
        <v>-</v>
      </c>
      <c r="DK96" t="str">
        <f>IFERROR(__xludf.DUMMYFUNCTION("""COMPUTED_VALUE"""),"-")</f>
        <v>-</v>
      </c>
      <c r="DL96" t="str">
        <f>IFERROR(__xludf.DUMMYFUNCTION("""COMPUTED_VALUE"""),"-")</f>
        <v>-</v>
      </c>
      <c r="DM96" t="str">
        <f>IFERROR(__xludf.DUMMYFUNCTION("""COMPUTED_VALUE"""),"-")</f>
        <v>-</v>
      </c>
      <c r="DN96" t="str">
        <f>IFERROR(__xludf.DUMMYFUNCTION("""COMPUTED_VALUE"""),"-")</f>
        <v>-</v>
      </c>
      <c r="DO96" t="str">
        <f>IFERROR(__xludf.DUMMYFUNCTION("""COMPUTED_VALUE"""),"-")</f>
        <v>-</v>
      </c>
      <c r="DP96" t="str">
        <f>IFERROR(__xludf.DUMMYFUNCTION("""COMPUTED_VALUE"""),"-")</f>
        <v>-</v>
      </c>
      <c r="DQ96" t="str">
        <f>IFERROR(__xludf.DUMMYFUNCTION("""COMPUTED_VALUE"""),"-")</f>
        <v>-</v>
      </c>
      <c r="DR96" t="str">
        <f>IFERROR(__xludf.DUMMYFUNCTION("""COMPUTED_VALUE"""),"-")</f>
        <v>-</v>
      </c>
      <c r="DS96" t="str">
        <f>IFERROR(__xludf.DUMMYFUNCTION("""COMPUTED_VALUE"""),"-")</f>
        <v>-</v>
      </c>
      <c r="DT96" t="str">
        <f>IFERROR(__xludf.DUMMYFUNCTION("""COMPUTED_VALUE"""),"-")</f>
        <v>-</v>
      </c>
      <c r="DU96" t="str">
        <f>IFERROR(__xludf.DUMMYFUNCTION("""COMPUTED_VALUE"""),"-")</f>
        <v>-</v>
      </c>
      <c r="DV96" t="str">
        <f>IFERROR(__xludf.DUMMYFUNCTION("""COMPUTED_VALUE"""),"-")</f>
        <v>-</v>
      </c>
      <c r="DW96" t="str">
        <f>IFERROR(__xludf.DUMMYFUNCTION("""COMPUTED_VALUE"""),"-")</f>
        <v>-</v>
      </c>
      <c r="DX96" t="str">
        <f>IFERROR(__xludf.DUMMYFUNCTION("""COMPUTED_VALUE"""),"-")</f>
        <v>-</v>
      </c>
      <c r="DY96" t="str">
        <f>IFERROR(__xludf.DUMMYFUNCTION("""COMPUTED_VALUE"""),"-")</f>
        <v>-</v>
      </c>
      <c r="DZ96" t="str">
        <f>IFERROR(__xludf.DUMMYFUNCTION("""COMPUTED_VALUE"""),"x")</f>
        <v>x</v>
      </c>
      <c r="EA96" t="str">
        <f>IFERROR(__xludf.DUMMYFUNCTION("""COMPUTED_VALUE"""),"OK")</f>
        <v>OK</v>
      </c>
      <c r="EB96" t="str">
        <f>IFERROR(__xludf.DUMMYFUNCTION("""COMPUTED_VALUE"""),"OK")</f>
        <v>OK</v>
      </c>
      <c r="EC96" t="str">
        <f>IFERROR(__xludf.DUMMYFUNCTION("""COMPUTED_VALUE"""),"OK")</f>
        <v>OK</v>
      </c>
      <c r="ED96" t="str">
        <f>IFERROR(__xludf.DUMMYFUNCTION("""COMPUTED_VALUE"""),"OK")</f>
        <v>OK</v>
      </c>
      <c r="EE96" t="str">
        <f>IFERROR(__xludf.DUMMYFUNCTION("""COMPUTED_VALUE"""),"OK")</f>
        <v>OK</v>
      </c>
      <c r="EF96" t="str">
        <f>IFERROR(__xludf.DUMMYFUNCTION("""COMPUTED_VALUE"""),"WA")</f>
        <v>WA</v>
      </c>
      <c r="EG96" t="str">
        <f>IFERROR(__xludf.DUMMYFUNCTION("""COMPUTED_VALUE"""),"TLE")</f>
        <v>TLE</v>
      </c>
      <c r="EH96" t="str">
        <f>IFERROR(__xludf.DUMMYFUNCTION("""COMPUTED_VALUE"""),"TLE")</f>
        <v>TLE</v>
      </c>
      <c r="EI96" t="str">
        <f>IFERROR(__xludf.DUMMYFUNCTION("""COMPUTED_VALUE"""),"WA")</f>
        <v>WA</v>
      </c>
      <c r="EJ96" t="str">
        <f>IFERROR(__xludf.DUMMYFUNCTION("""COMPUTED_VALUE"""),"WA")</f>
        <v>WA</v>
      </c>
      <c r="EK96" t="str">
        <f>IFERROR(__xludf.DUMMYFUNCTION("""COMPUTED_VALUE"""),"OK")</f>
        <v>OK</v>
      </c>
      <c r="EL96" t="str">
        <f>IFERROR(__xludf.DUMMYFUNCTION("""COMPUTED_VALUE"""),"OK")</f>
        <v>OK</v>
      </c>
      <c r="EM96" t="str">
        <f>IFERROR(__xludf.DUMMYFUNCTION("""COMPUTED_VALUE"""),"TLE")</f>
        <v>TLE</v>
      </c>
      <c r="EN96" t="str">
        <f>IFERROR(__xludf.DUMMYFUNCTION("""COMPUTED_VALUE"""),"TLE")</f>
        <v>TLE</v>
      </c>
      <c r="EO96" t="str">
        <f>IFERROR(__xludf.DUMMYFUNCTION("""COMPUTED_VALUE"""),"TLE")</f>
        <v>TLE</v>
      </c>
      <c r="EP96" t="str">
        <f>IFERROR(__xludf.DUMMYFUNCTION("""COMPUTED_VALUE"""),"WA")</f>
        <v>WA</v>
      </c>
      <c r="EQ96" t="str">
        <f>IFERROR(__xludf.DUMMYFUNCTION("""COMPUTED_VALUE"""),"x")</f>
        <v>x</v>
      </c>
      <c r="ER96" t="str">
        <f>IFERROR(__xludf.DUMMYFUNCTION("""COMPUTED_VALUE"""),"WA")</f>
        <v>WA</v>
      </c>
      <c r="ES96" t="str">
        <f>IFERROR(__xludf.DUMMYFUNCTION("""COMPUTED_VALUE"""),"TLE")</f>
        <v>TLE</v>
      </c>
      <c r="ET96" t="str">
        <f>IFERROR(__xludf.DUMMYFUNCTION("""COMPUTED_VALUE"""),"TLE")</f>
        <v>TLE</v>
      </c>
      <c r="EU96" t="str">
        <f>IFERROR(__xludf.DUMMYFUNCTION("""COMPUTED_VALUE"""),"TLE")</f>
        <v>TLE</v>
      </c>
      <c r="EV96" t="str">
        <f>IFERROR(__xludf.DUMMYFUNCTION("""COMPUTED_VALUE"""),"TLE")</f>
        <v>TLE</v>
      </c>
      <c r="EW96" t="str">
        <f>IFERROR(__xludf.DUMMYFUNCTION("""COMPUTED_VALUE"""),"TLE")</f>
        <v>TLE</v>
      </c>
      <c r="EX96" t="str">
        <f>IFERROR(__xludf.DUMMYFUNCTION("""COMPUTED_VALUE"""),"WA")</f>
        <v>WA</v>
      </c>
      <c r="EY96" t="str">
        <f>IFERROR(__xludf.DUMMYFUNCTION("""COMPUTED_VALUE"""),"WA")</f>
        <v>WA</v>
      </c>
      <c r="EZ96" t="str">
        <f>IFERROR(__xludf.DUMMYFUNCTION("""COMPUTED_VALUE"""),"WA")</f>
        <v>WA</v>
      </c>
      <c r="FA96" t="str">
        <f>IFERROR(__xludf.DUMMYFUNCTION("""COMPUTED_VALUE"""),"WA")</f>
        <v>WA</v>
      </c>
      <c r="FB96" t="str">
        <f>IFERROR(__xludf.DUMMYFUNCTION("""COMPUTED_VALUE"""),"WA")</f>
        <v>WA</v>
      </c>
      <c r="FC96" t="str">
        <f>IFERROR(__xludf.DUMMYFUNCTION("""COMPUTED_VALUE"""),"WA")</f>
        <v>WA</v>
      </c>
      <c r="FD96" t="str">
        <f>IFERROR(__xludf.DUMMYFUNCTION("""COMPUTED_VALUE"""),"WA")</f>
        <v>WA</v>
      </c>
      <c r="FE96" t="str">
        <f>IFERROR(__xludf.DUMMYFUNCTION("""COMPUTED_VALUE"""),"WA")</f>
        <v>WA</v>
      </c>
      <c r="FF96" t="str">
        <f>IFERROR(__xludf.DUMMYFUNCTION("""COMPUTED_VALUE"""),"WA")</f>
        <v>WA</v>
      </c>
      <c r="FG96" t="str">
        <f>IFERROR(__xludf.DUMMYFUNCTION("""COMPUTED_VALUE"""),"WA")</f>
        <v>WA</v>
      </c>
      <c r="FH96" t="str">
        <f>IFERROR(__xludf.DUMMYFUNCTION("""COMPUTED_VALUE"""),"WA")</f>
        <v>WA</v>
      </c>
      <c r="FI96" t="str">
        <f>IFERROR(__xludf.DUMMYFUNCTION("""COMPUTED_VALUE"""),"WA")</f>
        <v>WA</v>
      </c>
      <c r="FJ96" t="str">
        <f>IFERROR(__xludf.DUMMYFUNCTION("""COMPUTED_VALUE"""),"WA")</f>
        <v>WA</v>
      </c>
      <c r="FK96" t="str">
        <f>IFERROR(__xludf.DUMMYFUNCTION("""COMPUTED_VALUE"""),"WA")</f>
        <v>WA</v>
      </c>
      <c r="FL96" t="str">
        <f>IFERROR(__xludf.DUMMYFUNCTION("""COMPUTED_VALUE"""),"TLE")</f>
        <v>TLE</v>
      </c>
      <c r="FM96" t="str">
        <f>IFERROR(__xludf.DUMMYFUNCTION("""COMPUTED_VALUE"""),"WA")</f>
        <v>WA</v>
      </c>
      <c r="FN96" t="str">
        <f>IFERROR(__xludf.DUMMYFUNCTION("""COMPUTED_VALUE"""),"WA")</f>
        <v>WA</v>
      </c>
      <c r="FO96" t="str">
        <f>IFERROR(__xludf.DUMMYFUNCTION("""COMPUTED_VALUE"""),"WA")</f>
        <v>WA</v>
      </c>
      <c r="FP96" t="str">
        <f>IFERROR(__xludf.DUMMYFUNCTION("""COMPUTED_VALUE"""),"WA")</f>
        <v>WA</v>
      </c>
      <c r="FQ96" t="str">
        <f>IFERROR(__xludf.DUMMYFUNCTION("""COMPUTED_VALUE"""),"WA")</f>
        <v>WA</v>
      </c>
      <c r="FR96" t="str">
        <f>IFERROR(__xludf.DUMMYFUNCTION("""COMPUTED_VALUE"""),"WA")</f>
        <v>WA</v>
      </c>
      <c r="FS96" t="str">
        <f>IFERROR(__xludf.DUMMYFUNCTION("""COMPUTED_VALUE"""),"WA")</f>
        <v>WA</v>
      </c>
      <c r="FT96" t="str">
        <f>IFERROR(__xludf.DUMMYFUNCTION("""COMPUTED_VALUE"""),"x")</f>
        <v>x</v>
      </c>
      <c r="FU96" t="str">
        <f>IFERROR(__xludf.DUMMYFUNCTION("""COMPUTED_VALUE"""),"OK")</f>
        <v>OK</v>
      </c>
      <c r="FV96" t="str">
        <f>IFERROR(__xludf.DUMMYFUNCTION("""COMPUTED_VALUE"""),"OK")</f>
        <v>OK</v>
      </c>
      <c r="FW96" t="str">
        <f>IFERROR(__xludf.DUMMYFUNCTION("""COMPUTED_VALUE"""),"OK")</f>
        <v>OK</v>
      </c>
      <c r="FX96" t="str">
        <f>IFERROR(__xludf.DUMMYFUNCTION("""COMPUTED_VALUE"""),"OK")</f>
        <v>OK</v>
      </c>
      <c r="FY96" t="str">
        <f>IFERROR(__xludf.DUMMYFUNCTION("""COMPUTED_VALUE"""),"OK")</f>
        <v>OK</v>
      </c>
      <c r="FZ96" t="str">
        <f>IFERROR(__xludf.DUMMYFUNCTION("""COMPUTED_VALUE"""),"OK")</f>
        <v>OK</v>
      </c>
      <c r="GA96" t="str">
        <f>IFERROR(__xludf.DUMMYFUNCTION("""COMPUTED_VALUE"""),"TLE")</f>
        <v>TLE</v>
      </c>
      <c r="GB96" t="str">
        <f>IFERROR(__xludf.DUMMYFUNCTION("""COMPUTED_VALUE"""),"TLE")</f>
        <v>TLE</v>
      </c>
      <c r="GC96" t="str">
        <f>IFERROR(__xludf.DUMMYFUNCTION("""COMPUTED_VALUE"""),"OK")</f>
        <v>OK</v>
      </c>
      <c r="GD96" t="str">
        <f>IFERROR(__xludf.DUMMYFUNCTION("""COMPUTED_VALUE"""),"OK")</f>
        <v>OK</v>
      </c>
      <c r="GE96" t="str">
        <f>IFERROR(__xludf.DUMMYFUNCTION("""COMPUTED_VALUE"""),"OK")</f>
        <v>OK</v>
      </c>
      <c r="GF96" t="str">
        <f>IFERROR(__xludf.DUMMYFUNCTION("""COMPUTED_VALUE"""),"TLE")</f>
        <v>TLE</v>
      </c>
      <c r="GG96" t="str">
        <f>IFERROR(__xludf.DUMMYFUNCTION("""COMPUTED_VALUE"""),"TLE")</f>
        <v>TLE</v>
      </c>
      <c r="GH96" t="str">
        <f>IFERROR(__xludf.DUMMYFUNCTION("""COMPUTED_VALUE"""),"TLE")</f>
        <v>TLE</v>
      </c>
      <c r="GI96" t="str">
        <f>IFERROR(__xludf.DUMMYFUNCTION("""COMPUTED_VALUE"""),"TLE")</f>
        <v>TLE</v>
      </c>
      <c r="GJ96" t="str">
        <f>IFERROR(__xludf.DUMMYFUNCTION("""COMPUTED_VALUE"""),"TLE")</f>
        <v>TLE</v>
      </c>
      <c r="GK96" t="str">
        <f>IFERROR(__xludf.DUMMYFUNCTION("""COMPUTED_VALUE"""),"TLE")</f>
        <v>TLE</v>
      </c>
      <c r="GL96" t="str">
        <f>IFERROR(__xludf.DUMMYFUNCTION("""COMPUTED_VALUE"""),"TLE")</f>
        <v>TLE</v>
      </c>
      <c r="GM96" t="str">
        <f>IFERROR(__xludf.DUMMYFUNCTION("""COMPUTED_VALUE"""),"TLE")</f>
        <v>TLE</v>
      </c>
      <c r="GN96" t="str">
        <f>IFERROR(__xludf.DUMMYFUNCTION("""COMPUTED_VALUE"""),"TLE")</f>
        <v>TLE</v>
      </c>
      <c r="GO96" t="str">
        <f>IFERROR(__xludf.DUMMYFUNCTION("""COMPUTED_VALUE"""),"TLE")</f>
        <v>TLE</v>
      </c>
      <c r="GP96" t="str">
        <f>IFERROR(__xludf.DUMMYFUNCTION("""COMPUTED_VALUE"""),"TLE")</f>
        <v>TLE</v>
      </c>
      <c r="GQ96" t="str">
        <f>IFERROR(__xludf.DUMMYFUNCTION("""COMPUTED_VALUE"""),"TLE")</f>
        <v>TLE</v>
      </c>
      <c r="GR96" t="str">
        <f>IFERROR(__xludf.DUMMYFUNCTION("""COMPUTED_VALUE"""),"TLE")</f>
        <v>TLE</v>
      </c>
      <c r="GS96" t="str">
        <f>IFERROR(__xludf.DUMMYFUNCTION("""COMPUTED_VALUE"""),"x")</f>
        <v>x</v>
      </c>
      <c r="GT96" t="str">
        <f>IFERROR(__xludf.DUMMYFUNCTION("""COMPUTED_VALUE"""),"x")</f>
        <v>x</v>
      </c>
      <c r="GU96">
        <f>IFERROR(__xludf.DUMMYFUNCTION("""COMPUTED_VALUE"""),0.0)</f>
        <v>0</v>
      </c>
      <c r="GV96">
        <f>IFERROR(__xludf.DUMMYFUNCTION("""COMPUTED_VALUE"""),0.0)</f>
        <v>0</v>
      </c>
      <c r="GW96">
        <f>IFERROR(__xludf.DUMMYFUNCTION("""COMPUTED_VALUE"""),0.0)</f>
        <v>0</v>
      </c>
      <c r="GX96">
        <f>IFERROR(__xludf.DUMMYFUNCTION("""COMPUTED_VALUE"""),0.0)</f>
        <v>0</v>
      </c>
      <c r="GY96">
        <f>IFERROR(__xludf.DUMMYFUNCTION("""COMPUTED_VALUE"""),0.0)</f>
        <v>0</v>
      </c>
      <c r="GZ96">
        <f>IFERROR(__xludf.DUMMYFUNCTION("""COMPUTED_VALUE"""),0.0)</f>
        <v>0</v>
      </c>
      <c r="HA96">
        <f>IFERROR(__xludf.DUMMYFUNCTION("""COMPUTED_VALUE"""),0.0)</f>
        <v>0</v>
      </c>
      <c r="HB96">
        <f>IFERROR(__xludf.DUMMYFUNCTION("""COMPUTED_VALUE"""),0.0)</f>
        <v>0</v>
      </c>
      <c r="HC96">
        <f>IFERROR(__xludf.DUMMYFUNCTION("""COMPUTED_VALUE"""),0.0)</f>
        <v>0</v>
      </c>
      <c r="HD96">
        <f>IFERROR(__xludf.DUMMYFUNCTION("""COMPUTED_VALUE"""),0.0)</f>
        <v>0</v>
      </c>
      <c r="HE96">
        <f>IFERROR(__xludf.DUMMYFUNCTION("""COMPUTED_VALUE"""),0.0)</f>
        <v>0</v>
      </c>
      <c r="HF96">
        <f>IFERROR(__xludf.DUMMYFUNCTION("""COMPUTED_VALUE"""),0.0)</f>
        <v>0</v>
      </c>
      <c r="HG96">
        <f>IFERROR(__xludf.DUMMYFUNCTION("""COMPUTED_VALUE"""),0.0)</f>
        <v>0</v>
      </c>
      <c r="HH96">
        <f>IFERROR(__xludf.DUMMYFUNCTION("""COMPUTED_VALUE"""),0.0)</f>
        <v>0</v>
      </c>
      <c r="HI96">
        <f>IFERROR(__xludf.DUMMYFUNCTION("""COMPUTED_VALUE"""),0.0)</f>
        <v>0</v>
      </c>
      <c r="HJ96">
        <f>IFERROR(__xludf.DUMMYFUNCTION("""COMPUTED_VALUE"""),0.0)</f>
        <v>0</v>
      </c>
      <c r="HK96">
        <f>IFERROR(__xludf.DUMMYFUNCTION("""COMPUTED_VALUE"""),0.0)</f>
        <v>0</v>
      </c>
      <c r="HL96">
        <f>IFERROR(__xludf.DUMMYFUNCTION("""COMPUTED_VALUE"""),0.0)</f>
        <v>0</v>
      </c>
      <c r="HM96">
        <f>IFERROR(__xludf.DUMMYFUNCTION("""COMPUTED_VALUE"""),0.0)</f>
        <v>0</v>
      </c>
      <c r="HN96">
        <f>IFERROR(__xludf.DUMMYFUNCTION("""COMPUTED_VALUE"""),0.0)</f>
        <v>0</v>
      </c>
      <c r="HO96">
        <f>IFERROR(__xludf.DUMMYFUNCTION("""COMPUTED_VALUE"""),0.0)</f>
        <v>0</v>
      </c>
      <c r="HP96">
        <f>IFERROR(__xludf.DUMMYFUNCTION("""COMPUTED_VALUE"""),0.0)</f>
        <v>0</v>
      </c>
      <c r="HQ96">
        <f>IFERROR(__xludf.DUMMYFUNCTION("""COMPUTED_VALUE"""),0.0)</f>
        <v>0</v>
      </c>
      <c r="HR96">
        <f>IFERROR(__xludf.DUMMYFUNCTION("""COMPUTED_VALUE"""),0.0)</f>
        <v>0</v>
      </c>
      <c r="HS96">
        <f>IFERROR(__xludf.DUMMYFUNCTION("""COMPUTED_VALUE"""),0.0)</f>
        <v>0</v>
      </c>
      <c r="HT96">
        <f>IFERROR(__xludf.DUMMYFUNCTION("""COMPUTED_VALUE"""),0.0)</f>
        <v>0</v>
      </c>
      <c r="HU96">
        <f>IFERROR(__xludf.DUMMYFUNCTION("""COMPUTED_VALUE"""),0.0)</f>
        <v>0</v>
      </c>
      <c r="HV96">
        <f>IFERROR(__xludf.DUMMYFUNCTION("""COMPUTED_VALUE"""),0.0)</f>
        <v>0</v>
      </c>
      <c r="HW96">
        <f>IFERROR(__xludf.DUMMYFUNCTION("""COMPUTED_VALUE"""),0.0)</f>
        <v>0</v>
      </c>
      <c r="HX96">
        <f>IFERROR(__xludf.DUMMYFUNCTION("""COMPUTED_VALUE"""),0.0)</f>
        <v>0</v>
      </c>
      <c r="HY96">
        <f>IFERROR(__xludf.DUMMYFUNCTION("""COMPUTED_VALUE"""),0.0)</f>
        <v>0</v>
      </c>
      <c r="HZ96">
        <f>IFERROR(__xludf.DUMMYFUNCTION("""COMPUTED_VALUE"""),0.0)</f>
        <v>0</v>
      </c>
      <c r="IA96">
        <f>IFERROR(__xludf.DUMMYFUNCTION("""COMPUTED_VALUE"""),0.0)</f>
        <v>0</v>
      </c>
      <c r="IB96">
        <f>IFERROR(__xludf.DUMMYFUNCTION("""COMPUTED_VALUE"""),0.0)</f>
        <v>0</v>
      </c>
      <c r="IC96">
        <f>IFERROR(__xludf.DUMMYFUNCTION("""COMPUTED_VALUE"""),0.0)</f>
        <v>0</v>
      </c>
      <c r="ID96">
        <f>IFERROR(__xludf.DUMMYFUNCTION("""COMPUTED_VALUE"""),0.0)</f>
        <v>0</v>
      </c>
      <c r="IE96">
        <f>IFERROR(__xludf.DUMMYFUNCTION("""COMPUTED_VALUE"""),0.0)</f>
        <v>0</v>
      </c>
      <c r="IF96">
        <f>IFERROR(__xludf.DUMMYFUNCTION("""COMPUTED_VALUE"""),0.0)</f>
        <v>0</v>
      </c>
      <c r="IG96">
        <f>IFERROR(__xludf.DUMMYFUNCTION("""COMPUTED_VALUE"""),0.0)</f>
        <v>0</v>
      </c>
      <c r="IH96">
        <f>IFERROR(__xludf.DUMMYFUNCTION("""COMPUTED_VALUE"""),0.0)</f>
        <v>0</v>
      </c>
      <c r="II96">
        <f>IFERROR(__xludf.DUMMYFUNCTION("""COMPUTED_VALUE"""),0.0)</f>
        <v>0</v>
      </c>
      <c r="IJ96">
        <f>IFERROR(__xludf.DUMMYFUNCTION("""COMPUTED_VALUE"""),0.0)</f>
        <v>0</v>
      </c>
      <c r="IK96" t="str">
        <f>IFERROR(__xludf.DUMMYFUNCTION("""COMPUTED_VALUE"""),"x")</f>
        <v>x</v>
      </c>
      <c r="IL96">
        <f>IFERROR(__xludf.DUMMYFUNCTION("""COMPUTED_VALUE"""),0.0)</f>
        <v>0</v>
      </c>
      <c r="IM96">
        <f>IFERROR(__xludf.DUMMYFUNCTION("""COMPUTED_VALUE"""),0.0)</f>
        <v>0</v>
      </c>
      <c r="IN96">
        <f>IFERROR(__xludf.DUMMYFUNCTION("""COMPUTED_VALUE"""),0.0)</f>
        <v>0</v>
      </c>
      <c r="IO96">
        <f>IFERROR(__xludf.DUMMYFUNCTION("""COMPUTED_VALUE"""),0.0)</f>
        <v>0</v>
      </c>
      <c r="IP96">
        <f>IFERROR(__xludf.DUMMYFUNCTION("""COMPUTED_VALUE"""),0.0)</f>
        <v>0</v>
      </c>
      <c r="IQ96">
        <f>IFERROR(__xludf.DUMMYFUNCTION("""COMPUTED_VALUE"""),0.0)</f>
        <v>0</v>
      </c>
      <c r="IR96">
        <f>IFERROR(__xludf.DUMMYFUNCTION("""COMPUTED_VALUE"""),0.0)</f>
        <v>0</v>
      </c>
      <c r="IS96">
        <f>IFERROR(__xludf.DUMMYFUNCTION("""COMPUTED_VALUE"""),0.0)</f>
        <v>0</v>
      </c>
      <c r="IT96">
        <f>IFERROR(__xludf.DUMMYFUNCTION("""COMPUTED_VALUE"""),0.0)</f>
        <v>0</v>
      </c>
      <c r="IU96">
        <f>IFERROR(__xludf.DUMMYFUNCTION("""COMPUTED_VALUE"""),0.0)</f>
        <v>0</v>
      </c>
      <c r="IV96">
        <f>IFERROR(__xludf.DUMMYFUNCTION("""COMPUTED_VALUE"""),0.0)</f>
        <v>0</v>
      </c>
      <c r="IW96">
        <f>IFERROR(__xludf.DUMMYFUNCTION("""COMPUTED_VALUE"""),0.0)</f>
        <v>0</v>
      </c>
      <c r="IX96">
        <f>IFERROR(__xludf.DUMMYFUNCTION("""COMPUTED_VALUE"""),0.0)</f>
        <v>0</v>
      </c>
      <c r="IY96">
        <f>IFERROR(__xludf.DUMMYFUNCTION("""COMPUTED_VALUE"""),0.0)</f>
        <v>0</v>
      </c>
      <c r="IZ96">
        <f>IFERROR(__xludf.DUMMYFUNCTION("""COMPUTED_VALUE"""),0.0)</f>
        <v>0</v>
      </c>
      <c r="JA96">
        <f>IFERROR(__xludf.DUMMYFUNCTION("""COMPUTED_VALUE"""),0.0)</f>
        <v>0</v>
      </c>
      <c r="JB96">
        <f>IFERROR(__xludf.DUMMYFUNCTION("""COMPUTED_VALUE"""),0.0)</f>
        <v>0</v>
      </c>
      <c r="JC96">
        <f>IFERROR(__xludf.DUMMYFUNCTION("""COMPUTED_VALUE"""),0.0)</f>
        <v>0</v>
      </c>
      <c r="JD96">
        <f>IFERROR(__xludf.DUMMYFUNCTION("""COMPUTED_VALUE"""),0.0)</f>
        <v>0</v>
      </c>
      <c r="JE96">
        <f>IFERROR(__xludf.DUMMYFUNCTION("""COMPUTED_VALUE"""),0.0)</f>
        <v>0</v>
      </c>
      <c r="JF96">
        <f>IFERROR(__xludf.DUMMYFUNCTION("""COMPUTED_VALUE"""),0.0)</f>
        <v>0</v>
      </c>
      <c r="JG96">
        <f>IFERROR(__xludf.DUMMYFUNCTION("""COMPUTED_VALUE"""),0.0)</f>
        <v>0</v>
      </c>
      <c r="JH96">
        <f>IFERROR(__xludf.DUMMYFUNCTION("""COMPUTED_VALUE"""),0.0)</f>
        <v>0</v>
      </c>
      <c r="JI96">
        <f>IFERROR(__xludf.DUMMYFUNCTION("""COMPUTED_VALUE"""),0.0)</f>
        <v>0</v>
      </c>
      <c r="JJ96">
        <f>IFERROR(__xludf.DUMMYFUNCTION("""COMPUTED_VALUE"""),0.0)</f>
        <v>0</v>
      </c>
      <c r="JK96">
        <f>IFERROR(__xludf.DUMMYFUNCTION("""COMPUTED_VALUE"""),0.0)</f>
        <v>0</v>
      </c>
      <c r="JL96">
        <f>IFERROR(__xludf.DUMMYFUNCTION("""COMPUTED_VALUE"""),0.0)</f>
        <v>0</v>
      </c>
      <c r="JM96">
        <f>IFERROR(__xludf.DUMMYFUNCTION("""COMPUTED_VALUE"""),0.0)</f>
        <v>0</v>
      </c>
      <c r="JN96">
        <f>IFERROR(__xludf.DUMMYFUNCTION("""COMPUTED_VALUE"""),0.0)</f>
        <v>0</v>
      </c>
      <c r="JO96">
        <f>IFERROR(__xludf.DUMMYFUNCTION("""COMPUTED_VALUE"""),0.0)</f>
        <v>0</v>
      </c>
      <c r="JP96">
        <f>IFERROR(__xludf.DUMMYFUNCTION("""COMPUTED_VALUE"""),0.0)</f>
        <v>0</v>
      </c>
      <c r="JQ96">
        <f>IFERROR(__xludf.DUMMYFUNCTION("""COMPUTED_VALUE"""),0.0)</f>
        <v>0</v>
      </c>
      <c r="JR96">
        <f>IFERROR(__xludf.DUMMYFUNCTION("""COMPUTED_VALUE"""),0.0)</f>
        <v>0</v>
      </c>
      <c r="JS96" t="str">
        <f>IFERROR(__xludf.DUMMYFUNCTION("""COMPUTED_VALUE"""),"x")</f>
        <v>x</v>
      </c>
      <c r="JT96">
        <f>IFERROR(__xludf.DUMMYFUNCTION("""COMPUTED_VALUE"""),0.0)</f>
        <v>0</v>
      </c>
      <c r="JU96">
        <f>IFERROR(__xludf.DUMMYFUNCTION("""COMPUTED_VALUE"""),0.0)</f>
        <v>0</v>
      </c>
      <c r="JV96">
        <f>IFERROR(__xludf.DUMMYFUNCTION("""COMPUTED_VALUE"""),0.0)</f>
        <v>0</v>
      </c>
      <c r="JW96">
        <f>IFERROR(__xludf.DUMMYFUNCTION("""COMPUTED_VALUE"""),0.0)</f>
        <v>0</v>
      </c>
      <c r="JX96">
        <f>IFERROR(__xludf.DUMMYFUNCTION("""COMPUTED_VALUE"""),0.0)</f>
        <v>0</v>
      </c>
      <c r="JY96">
        <f>IFERROR(__xludf.DUMMYFUNCTION("""COMPUTED_VALUE"""),0.0)</f>
        <v>0</v>
      </c>
      <c r="JZ96">
        <f>IFERROR(__xludf.DUMMYFUNCTION("""COMPUTED_VALUE"""),0.0)</f>
        <v>0</v>
      </c>
      <c r="KA96">
        <f>IFERROR(__xludf.DUMMYFUNCTION("""COMPUTED_VALUE"""),0.0)</f>
        <v>0</v>
      </c>
      <c r="KB96">
        <f>IFERROR(__xludf.DUMMYFUNCTION("""COMPUTED_VALUE"""),0.0)</f>
        <v>0</v>
      </c>
      <c r="KC96">
        <f>IFERROR(__xludf.DUMMYFUNCTION("""COMPUTED_VALUE"""),0.0)</f>
        <v>0</v>
      </c>
      <c r="KD96">
        <f>IFERROR(__xludf.DUMMYFUNCTION("""COMPUTED_VALUE"""),0.0)</f>
        <v>0</v>
      </c>
      <c r="KE96">
        <f>IFERROR(__xludf.DUMMYFUNCTION("""COMPUTED_VALUE"""),0.0)</f>
        <v>0</v>
      </c>
      <c r="KF96">
        <f>IFERROR(__xludf.DUMMYFUNCTION("""COMPUTED_VALUE"""),0.0)</f>
        <v>0</v>
      </c>
      <c r="KG96">
        <f>IFERROR(__xludf.DUMMYFUNCTION("""COMPUTED_VALUE"""),0.0)</f>
        <v>0</v>
      </c>
      <c r="KH96">
        <f>IFERROR(__xludf.DUMMYFUNCTION("""COMPUTED_VALUE"""),0.0)</f>
        <v>0</v>
      </c>
      <c r="KI96">
        <f>IFERROR(__xludf.DUMMYFUNCTION("""COMPUTED_VALUE"""),0.0)</f>
        <v>0</v>
      </c>
      <c r="KJ96">
        <f>IFERROR(__xludf.DUMMYFUNCTION("""COMPUTED_VALUE"""),0.0)</f>
        <v>0</v>
      </c>
      <c r="KK96">
        <f>IFERROR(__xludf.DUMMYFUNCTION("""COMPUTED_VALUE"""),0.0)</f>
        <v>0</v>
      </c>
      <c r="KL96">
        <f>IFERROR(__xludf.DUMMYFUNCTION("""COMPUTED_VALUE"""),0.0)</f>
        <v>0</v>
      </c>
      <c r="KM96">
        <f>IFERROR(__xludf.DUMMYFUNCTION("""COMPUTED_VALUE"""),0.0)</f>
        <v>0</v>
      </c>
      <c r="KN96">
        <f>IFERROR(__xludf.DUMMYFUNCTION("""COMPUTED_VALUE"""),0.0)</f>
        <v>0</v>
      </c>
      <c r="KO96">
        <f>IFERROR(__xludf.DUMMYFUNCTION("""COMPUTED_VALUE"""),0.0)</f>
        <v>0</v>
      </c>
      <c r="KP96">
        <f>IFERROR(__xludf.DUMMYFUNCTION("""COMPUTED_VALUE"""),0.0)</f>
        <v>0</v>
      </c>
      <c r="KQ96">
        <f>IFERROR(__xludf.DUMMYFUNCTION("""COMPUTED_VALUE"""),0.0)</f>
        <v>0</v>
      </c>
      <c r="KR96">
        <f>IFERROR(__xludf.DUMMYFUNCTION("""COMPUTED_VALUE"""),0.0)</f>
        <v>0</v>
      </c>
      <c r="KS96">
        <f>IFERROR(__xludf.DUMMYFUNCTION("""COMPUTED_VALUE"""),0.0)</f>
        <v>0</v>
      </c>
      <c r="KT96">
        <f>IFERROR(__xludf.DUMMYFUNCTION("""COMPUTED_VALUE"""),0.0)</f>
        <v>0</v>
      </c>
      <c r="KU96">
        <f>IFERROR(__xludf.DUMMYFUNCTION("""COMPUTED_VALUE"""),0.0)</f>
        <v>0</v>
      </c>
      <c r="KV96">
        <f>IFERROR(__xludf.DUMMYFUNCTION("""COMPUTED_VALUE"""),0.0)</f>
        <v>0</v>
      </c>
      <c r="KW96">
        <f>IFERROR(__xludf.DUMMYFUNCTION("""COMPUTED_VALUE"""),0.0)</f>
        <v>0</v>
      </c>
      <c r="KX96">
        <f>IFERROR(__xludf.DUMMYFUNCTION("""COMPUTED_VALUE"""),0.0)</f>
        <v>0</v>
      </c>
      <c r="KY96">
        <f>IFERROR(__xludf.DUMMYFUNCTION("""COMPUTED_VALUE"""),0.0)</f>
        <v>0</v>
      </c>
      <c r="KZ96" t="str">
        <f>IFERROR(__xludf.DUMMYFUNCTION("""COMPUTED_VALUE"""),"x")</f>
        <v>x</v>
      </c>
      <c r="LA96">
        <f>IFERROR(__xludf.DUMMYFUNCTION("""COMPUTED_VALUE"""),1.0)</f>
        <v>1</v>
      </c>
      <c r="LB96">
        <f>IFERROR(__xludf.DUMMYFUNCTION("""COMPUTED_VALUE"""),1.0)</f>
        <v>1</v>
      </c>
      <c r="LC96">
        <f>IFERROR(__xludf.DUMMYFUNCTION("""COMPUTED_VALUE"""),1.0)</f>
        <v>1</v>
      </c>
      <c r="LD96">
        <f>IFERROR(__xludf.DUMMYFUNCTION("""COMPUTED_VALUE"""),1.0)</f>
        <v>1</v>
      </c>
      <c r="LE96">
        <f>IFERROR(__xludf.DUMMYFUNCTION("""COMPUTED_VALUE"""),1.0)</f>
        <v>1</v>
      </c>
      <c r="LF96">
        <f>IFERROR(__xludf.DUMMYFUNCTION("""COMPUTED_VALUE"""),0.0)</f>
        <v>0</v>
      </c>
      <c r="LG96">
        <f>IFERROR(__xludf.DUMMYFUNCTION("""COMPUTED_VALUE"""),0.0)</f>
        <v>0</v>
      </c>
      <c r="LH96">
        <f>IFERROR(__xludf.DUMMYFUNCTION("""COMPUTED_VALUE"""),0.0)</f>
        <v>0</v>
      </c>
      <c r="LI96">
        <f>IFERROR(__xludf.DUMMYFUNCTION("""COMPUTED_VALUE"""),0.0)</f>
        <v>0</v>
      </c>
      <c r="LJ96">
        <f>IFERROR(__xludf.DUMMYFUNCTION("""COMPUTED_VALUE"""),0.0)</f>
        <v>0</v>
      </c>
      <c r="LK96">
        <f>IFERROR(__xludf.DUMMYFUNCTION("""COMPUTED_VALUE"""),1.0)</f>
        <v>1</v>
      </c>
      <c r="LL96">
        <f>IFERROR(__xludf.DUMMYFUNCTION("""COMPUTED_VALUE"""),1.0)</f>
        <v>1</v>
      </c>
      <c r="LM96">
        <f>IFERROR(__xludf.DUMMYFUNCTION("""COMPUTED_VALUE"""),0.0)</f>
        <v>0</v>
      </c>
      <c r="LN96">
        <f>IFERROR(__xludf.DUMMYFUNCTION("""COMPUTED_VALUE"""),0.0)</f>
        <v>0</v>
      </c>
      <c r="LO96">
        <f>IFERROR(__xludf.DUMMYFUNCTION("""COMPUTED_VALUE"""),0.0)</f>
        <v>0</v>
      </c>
      <c r="LP96">
        <f>IFERROR(__xludf.DUMMYFUNCTION("""COMPUTED_VALUE"""),0.0)</f>
        <v>0</v>
      </c>
      <c r="LQ96" t="str">
        <f>IFERROR(__xludf.DUMMYFUNCTION("""COMPUTED_VALUE"""),"x")</f>
        <v>x</v>
      </c>
      <c r="LR96">
        <f>IFERROR(__xludf.DUMMYFUNCTION("""COMPUTED_VALUE"""),0.0)</f>
        <v>0</v>
      </c>
      <c r="LS96">
        <f>IFERROR(__xludf.DUMMYFUNCTION("""COMPUTED_VALUE"""),0.0)</f>
        <v>0</v>
      </c>
      <c r="LT96">
        <f>IFERROR(__xludf.DUMMYFUNCTION("""COMPUTED_VALUE"""),0.0)</f>
        <v>0</v>
      </c>
      <c r="LU96">
        <f>IFERROR(__xludf.DUMMYFUNCTION("""COMPUTED_VALUE"""),0.0)</f>
        <v>0</v>
      </c>
      <c r="LV96">
        <f>IFERROR(__xludf.DUMMYFUNCTION("""COMPUTED_VALUE"""),0.0)</f>
        <v>0</v>
      </c>
      <c r="LW96">
        <f>IFERROR(__xludf.DUMMYFUNCTION("""COMPUTED_VALUE"""),0.0)</f>
        <v>0</v>
      </c>
      <c r="LX96">
        <f>IFERROR(__xludf.DUMMYFUNCTION("""COMPUTED_VALUE"""),0.0)</f>
        <v>0</v>
      </c>
      <c r="LY96">
        <f>IFERROR(__xludf.DUMMYFUNCTION("""COMPUTED_VALUE"""),0.0)</f>
        <v>0</v>
      </c>
      <c r="LZ96">
        <f>IFERROR(__xludf.DUMMYFUNCTION("""COMPUTED_VALUE"""),0.0)</f>
        <v>0</v>
      </c>
      <c r="MA96">
        <f>IFERROR(__xludf.DUMMYFUNCTION("""COMPUTED_VALUE"""),0.0)</f>
        <v>0</v>
      </c>
      <c r="MB96">
        <f>IFERROR(__xludf.DUMMYFUNCTION("""COMPUTED_VALUE"""),0.0)</f>
        <v>0</v>
      </c>
      <c r="MC96">
        <f>IFERROR(__xludf.DUMMYFUNCTION("""COMPUTED_VALUE"""),0.0)</f>
        <v>0</v>
      </c>
      <c r="MD96">
        <f>IFERROR(__xludf.DUMMYFUNCTION("""COMPUTED_VALUE"""),0.0)</f>
        <v>0</v>
      </c>
      <c r="ME96">
        <f>IFERROR(__xludf.DUMMYFUNCTION("""COMPUTED_VALUE"""),0.0)</f>
        <v>0</v>
      </c>
      <c r="MF96">
        <f>IFERROR(__xludf.DUMMYFUNCTION("""COMPUTED_VALUE"""),0.0)</f>
        <v>0</v>
      </c>
      <c r="MG96">
        <f>IFERROR(__xludf.DUMMYFUNCTION("""COMPUTED_VALUE"""),0.0)</f>
        <v>0</v>
      </c>
      <c r="MH96">
        <f>IFERROR(__xludf.DUMMYFUNCTION("""COMPUTED_VALUE"""),0.0)</f>
        <v>0</v>
      </c>
      <c r="MI96">
        <f>IFERROR(__xludf.DUMMYFUNCTION("""COMPUTED_VALUE"""),0.0)</f>
        <v>0</v>
      </c>
      <c r="MJ96">
        <f>IFERROR(__xludf.DUMMYFUNCTION("""COMPUTED_VALUE"""),0.0)</f>
        <v>0</v>
      </c>
      <c r="MK96">
        <f>IFERROR(__xludf.DUMMYFUNCTION("""COMPUTED_VALUE"""),0.0)</f>
        <v>0</v>
      </c>
      <c r="ML96">
        <f>IFERROR(__xludf.DUMMYFUNCTION("""COMPUTED_VALUE"""),0.0)</f>
        <v>0</v>
      </c>
      <c r="MM96">
        <f>IFERROR(__xludf.DUMMYFUNCTION("""COMPUTED_VALUE"""),0.0)</f>
        <v>0</v>
      </c>
      <c r="MN96">
        <f>IFERROR(__xludf.DUMMYFUNCTION("""COMPUTED_VALUE"""),0.0)</f>
        <v>0</v>
      </c>
      <c r="MO96">
        <f>IFERROR(__xludf.DUMMYFUNCTION("""COMPUTED_VALUE"""),0.0)</f>
        <v>0</v>
      </c>
      <c r="MP96">
        <f>IFERROR(__xludf.DUMMYFUNCTION("""COMPUTED_VALUE"""),0.0)</f>
        <v>0</v>
      </c>
      <c r="MQ96">
        <f>IFERROR(__xludf.DUMMYFUNCTION("""COMPUTED_VALUE"""),0.0)</f>
        <v>0</v>
      </c>
      <c r="MR96">
        <f>IFERROR(__xludf.DUMMYFUNCTION("""COMPUTED_VALUE"""),0.0)</f>
        <v>0</v>
      </c>
      <c r="MS96">
        <f>IFERROR(__xludf.DUMMYFUNCTION("""COMPUTED_VALUE"""),0.0)</f>
        <v>0</v>
      </c>
      <c r="MT96" t="str">
        <f>IFERROR(__xludf.DUMMYFUNCTION("""COMPUTED_VALUE"""),"x")</f>
        <v>x</v>
      </c>
      <c r="MU96">
        <f>IFERROR(__xludf.DUMMYFUNCTION("""COMPUTED_VALUE"""),1.0)</f>
        <v>1</v>
      </c>
      <c r="MV96">
        <f>IFERROR(__xludf.DUMMYFUNCTION("""COMPUTED_VALUE"""),1.0)</f>
        <v>1</v>
      </c>
      <c r="MW96">
        <f>IFERROR(__xludf.DUMMYFUNCTION("""COMPUTED_VALUE"""),1.0)</f>
        <v>1</v>
      </c>
      <c r="MX96">
        <f>IFERROR(__xludf.DUMMYFUNCTION("""COMPUTED_VALUE"""),1.0)</f>
        <v>1</v>
      </c>
      <c r="MY96">
        <f>IFERROR(__xludf.DUMMYFUNCTION("""COMPUTED_VALUE"""),1.0)</f>
        <v>1</v>
      </c>
      <c r="MZ96">
        <f>IFERROR(__xludf.DUMMYFUNCTION("""COMPUTED_VALUE"""),1.0)</f>
        <v>1</v>
      </c>
      <c r="NA96">
        <f>IFERROR(__xludf.DUMMYFUNCTION("""COMPUTED_VALUE"""),0.0)</f>
        <v>0</v>
      </c>
      <c r="NB96">
        <f>IFERROR(__xludf.DUMMYFUNCTION("""COMPUTED_VALUE"""),0.0)</f>
        <v>0</v>
      </c>
      <c r="NC96">
        <f>IFERROR(__xludf.DUMMYFUNCTION("""COMPUTED_VALUE"""),1.0)</f>
        <v>1</v>
      </c>
      <c r="ND96">
        <f>IFERROR(__xludf.DUMMYFUNCTION("""COMPUTED_VALUE"""),1.0)</f>
        <v>1</v>
      </c>
      <c r="NE96">
        <f>IFERROR(__xludf.DUMMYFUNCTION("""COMPUTED_VALUE"""),1.0)</f>
        <v>1</v>
      </c>
      <c r="NF96">
        <f>IFERROR(__xludf.DUMMYFUNCTION("""COMPUTED_VALUE"""),0.0)</f>
        <v>0</v>
      </c>
      <c r="NG96">
        <f>IFERROR(__xludf.DUMMYFUNCTION("""COMPUTED_VALUE"""),0.0)</f>
        <v>0</v>
      </c>
      <c r="NH96">
        <f>IFERROR(__xludf.DUMMYFUNCTION("""COMPUTED_VALUE"""),0.0)</f>
        <v>0</v>
      </c>
      <c r="NI96">
        <f>IFERROR(__xludf.DUMMYFUNCTION("""COMPUTED_VALUE"""),0.0)</f>
        <v>0</v>
      </c>
      <c r="NJ96">
        <f>IFERROR(__xludf.DUMMYFUNCTION("""COMPUTED_VALUE"""),0.0)</f>
        <v>0</v>
      </c>
      <c r="NK96">
        <f>IFERROR(__xludf.DUMMYFUNCTION("""COMPUTED_VALUE"""),0.0)</f>
        <v>0</v>
      </c>
      <c r="NL96">
        <f>IFERROR(__xludf.DUMMYFUNCTION("""COMPUTED_VALUE"""),0.0)</f>
        <v>0</v>
      </c>
      <c r="NM96">
        <f>IFERROR(__xludf.DUMMYFUNCTION("""COMPUTED_VALUE"""),0.0)</f>
        <v>0</v>
      </c>
      <c r="NN96">
        <f>IFERROR(__xludf.DUMMYFUNCTION("""COMPUTED_VALUE"""),0.0)</f>
        <v>0</v>
      </c>
      <c r="NO96">
        <f>IFERROR(__xludf.DUMMYFUNCTION("""COMPUTED_VALUE"""),0.0)</f>
        <v>0</v>
      </c>
      <c r="NP96">
        <f>IFERROR(__xludf.DUMMYFUNCTION("""COMPUTED_VALUE"""),0.0)</f>
        <v>0</v>
      </c>
      <c r="NQ96">
        <f>IFERROR(__xludf.DUMMYFUNCTION("""COMPUTED_VALUE"""),0.0)</f>
        <v>0</v>
      </c>
      <c r="NR96">
        <f>IFERROR(__xludf.DUMMYFUNCTION("""COMPUTED_VALUE"""),0.0)</f>
        <v>0</v>
      </c>
    </row>
    <row r="97" ht="15.75" customHeight="1">
      <c r="A97">
        <f>IFERROR(__xludf.DUMMYFUNCTION("""COMPUTED_VALUE"""),96.0)</f>
        <v>96</v>
      </c>
      <c r="B97" t="str">
        <f>IFERROR(__xludf.DUMMYFUNCTION("""COMPUTED_VALUE"""),"champion812r")</f>
        <v>champion812r</v>
      </c>
      <c r="C97" t="str">
        <f>IFERROR(__xludf.DUMMYFUNCTION("""COMPUTED_VALUE"""),"Dimitrije")</f>
        <v>Dimitrije</v>
      </c>
      <c r="D97" t="str">
        <f>IFERROR(__xludf.DUMMYFUNCTION("""COMPUTED_VALUE"""),"Đorđević")</f>
        <v>Đorđević</v>
      </c>
      <c r="E97">
        <f>IFERROR(__xludf.DUMMYFUNCTION("""COMPUTED_VALUE"""),58.0)</f>
        <v>58</v>
      </c>
      <c r="F97" t="str">
        <f>IFERROR(__xludf.DUMMYFUNCTION("""COMPUTED_VALUE"""),"ODOBREN")</f>
        <v>ODOBREN</v>
      </c>
      <c r="G97" t="str">
        <f>IFERROR(__xludf.DUMMYFUNCTION("""COMPUTED_VALUE"""),"Leskovac")</f>
        <v>Leskovac</v>
      </c>
      <c r="H97" t="str">
        <f>IFERROR(__xludf.DUMMYFUNCTION("""COMPUTED_VALUE"""),"Gimnazija")</f>
        <v>Gimnazija</v>
      </c>
      <c r="I97" t="str">
        <f>IFERROR(__xludf.DUMMYFUNCTION("""COMPUTED_VALUE"""),"II")</f>
        <v>II</v>
      </c>
      <c r="J97" t="str">
        <f>IFERROR(__xludf.DUMMYFUNCTION("""COMPUTED_VALUE"""),"A")</f>
        <v>A</v>
      </c>
      <c r="L97" t="str">
        <f>IFERROR(__xludf.DUMMYFUNCTION("""COMPUTED_VALUE"""),"x")</f>
        <v>x</v>
      </c>
      <c r="M97" t="str">
        <f>IFERROR(__xludf.DUMMYFUNCTION("""COMPUTED_VALUE"""),"-")</f>
        <v>-</v>
      </c>
      <c r="N97" t="str">
        <f>IFERROR(__xludf.DUMMYFUNCTION("""COMPUTED_VALUE"""),"-")</f>
        <v>-</v>
      </c>
      <c r="O97" t="str">
        <f>IFERROR(__xludf.DUMMYFUNCTION("""COMPUTED_VALUE"""),"-")</f>
        <v>-</v>
      </c>
      <c r="P97">
        <f>IFERROR(__xludf.DUMMYFUNCTION("""COMPUTED_VALUE"""),40.0)</f>
        <v>40</v>
      </c>
      <c r="Q97">
        <f>IFERROR(__xludf.DUMMYFUNCTION("""COMPUTED_VALUE"""),0.0)</f>
        <v>0</v>
      </c>
      <c r="R97">
        <f>IFERROR(__xludf.DUMMYFUNCTION("""COMPUTED_VALUE"""),18.0)</f>
        <v>18</v>
      </c>
      <c r="S97" t="str">
        <f>IFERROR(__xludf.DUMMYFUNCTION("""COMPUTED_VALUE"""),"x")</f>
        <v>x</v>
      </c>
      <c r="T97" t="str">
        <f>IFERROR(__xludf.DUMMYFUNCTION("""COMPUTED_VALUE"""),"x")</f>
        <v>x</v>
      </c>
      <c r="U97" t="str">
        <f>IFERROR(__xludf.DUMMYFUNCTION("""COMPUTED_VALUE"""),"-")</f>
        <v>-</v>
      </c>
      <c r="V97" t="str">
        <f>IFERROR(__xludf.DUMMYFUNCTION("""COMPUTED_VALUE"""),"-")</f>
        <v>-</v>
      </c>
      <c r="W97" t="str">
        <f>IFERROR(__xludf.DUMMYFUNCTION("""COMPUTED_VALUE"""),"-")</f>
        <v>-</v>
      </c>
      <c r="X97" t="str">
        <f>IFERROR(__xludf.DUMMYFUNCTION("""COMPUTED_VALUE"""),"-")</f>
        <v>-</v>
      </c>
      <c r="Y97" t="str">
        <f>IFERROR(__xludf.DUMMYFUNCTION("""COMPUTED_VALUE"""),"-")</f>
        <v>-</v>
      </c>
      <c r="Z97" t="str">
        <f>IFERROR(__xludf.DUMMYFUNCTION("""COMPUTED_VALUE"""),"-")</f>
        <v>-</v>
      </c>
      <c r="AA97" t="str">
        <f>IFERROR(__xludf.DUMMYFUNCTION("""COMPUTED_VALUE"""),"-")</f>
        <v>-</v>
      </c>
      <c r="AB97" t="str">
        <f>IFERROR(__xludf.DUMMYFUNCTION("""COMPUTED_VALUE"""),"-")</f>
        <v>-</v>
      </c>
      <c r="AC97" t="str">
        <f>IFERROR(__xludf.DUMMYFUNCTION("""COMPUTED_VALUE"""),"-")</f>
        <v>-</v>
      </c>
      <c r="AD97" t="str">
        <f>IFERROR(__xludf.DUMMYFUNCTION("""COMPUTED_VALUE"""),"-")</f>
        <v>-</v>
      </c>
      <c r="AE97" t="str">
        <f>IFERROR(__xludf.DUMMYFUNCTION("""COMPUTED_VALUE"""),"-")</f>
        <v>-</v>
      </c>
      <c r="AF97" t="str">
        <f>IFERROR(__xludf.DUMMYFUNCTION("""COMPUTED_VALUE"""),"-")</f>
        <v>-</v>
      </c>
      <c r="AG97" t="str">
        <f>IFERROR(__xludf.DUMMYFUNCTION("""COMPUTED_VALUE"""),"-")</f>
        <v>-</v>
      </c>
      <c r="AH97" t="str">
        <f>IFERROR(__xludf.DUMMYFUNCTION("""COMPUTED_VALUE"""),"-")</f>
        <v>-</v>
      </c>
      <c r="AI97" t="str">
        <f>IFERROR(__xludf.DUMMYFUNCTION("""COMPUTED_VALUE"""),"-")</f>
        <v>-</v>
      </c>
      <c r="AJ97" t="str">
        <f>IFERROR(__xludf.DUMMYFUNCTION("""COMPUTED_VALUE"""),"-")</f>
        <v>-</v>
      </c>
      <c r="AK97" t="str">
        <f>IFERROR(__xludf.DUMMYFUNCTION("""COMPUTED_VALUE"""),"-")</f>
        <v>-</v>
      </c>
      <c r="AL97" t="str">
        <f>IFERROR(__xludf.DUMMYFUNCTION("""COMPUTED_VALUE"""),"-")</f>
        <v>-</v>
      </c>
      <c r="AM97" t="str">
        <f>IFERROR(__xludf.DUMMYFUNCTION("""COMPUTED_VALUE"""),"-")</f>
        <v>-</v>
      </c>
      <c r="AN97" t="str">
        <f>IFERROR(__xludf.DUMMYFUNCTION("""COMPUTED_VALUE"""),"-")</f>
        <v>-</v>
      </c>
      <c r="AO97" t="str">
        <f>IFERROR(__xludf.DUMMYFUNCTION("""COMPUTED_VALUE"""),"-")</f>
        <v>-</v>
      </c>
      <c r="AP97" t="str">
        <f>IFERROR(__xludf.DUMMYFUNCTION("""COMPUTED_VALUE"""),"-")</f>
        <v>-</v>
      </c>
      <c r="AQ97" t="str">
        <f>IFERROR(__xludf.DUMMYFUNCTION("""COMPUTED_VALUE"""),"-")</f>
        <v>-</v>
      </c>
      <c r="AR97" t="str">
        <f>IFERROR(__xludf.DUMMYFUNCTION("""COMPUTED_VALUE"""),"-")</f>
        <v>-</v>
      </c>
      <c r="AS97" t="str">
        <f>IFERROR(__xludf.DUMMYFUNCTION("""COMPUTED_VALUE"""),"-")</f>
        <v>-</v>
      </c>
      <c r="AT97" t="str">
        <f>IFERROR(__xludf.DUMMYFUNCTION("""COMPUTED_VALUE"""),"-")</f>
        <v>-</v>
      </c>
      <c r="AU97" t="str">
        <f>IFERROR(__xludf.DUMMYFUNCTION("""COMPUTED_VALUE"""),"-")</f>
        <v>-</v>
      </c>
      <c r="AV97" t="str">
        <f>IFERROR(__xludf.DUMMYFUNCTION("""COMPUTED_VALUE"""),"-")</f>
        <v>-</v>
      </c>
      <c r="AW97" t="str">
        <f>IFERROR(__xludf.DUMMYFUNCTION("""COMPUTED_VALUE"""),"-")</f>
        <v>-</v>
      </c>
      <c r="AX97" t="str">
        <f>IFERROR(__xludf.DUMMYFUNCTION("""COMPUTED_VALUE"""),"-")</f>
        <v>-</v>
      </c>
      <c r="AY97" t="str">
        <f>IFERROR(__xludf.DUMMYFUNCTION("""COMPUTED_VALUE"""),"-")</f>
        <v>-</v>
      </c>
      <c r="AZ97" t="str">
        <f>IFERROR(__xludf.DUMMYFUNCTION("""COMPUTED_VALUE"""),"-")</f>
        <v>-</v>
      </c>
      <c r="BA97" t="str">
        <f>IFERROR(__xludf.DUMMYFUNCTION("""COMPUTED_VALUE"""),"-")</f>
        <v>-</v>
      </c>
      <c r="BB97" t="str">
        <f>IFERROR(__xludf.DUMMYFUNCTION("""COMPUTED_VALUE"""),"-")</f>
        <v>-</v>
      </c>
      <c r="BC97" t="str">
        <f>IFERROR(__xludf.DUMMYFUNCTION("""COMPUTED_VALUE"""),"-")</f>
        <v>-</v>
      </c>
      <c r="BD97" t="str">
        <f>IFERROR(__xludf.DUMMYFUNCTION("""COMPUTED_VALUE"""),"-")</f>
        <v>-</v>
      </c>
      <c r="BE97" t="str">
        <f>IFERROR(__xludf.DUMMYFUNCTION("""COMPUTED_VALUE"""),"-")</f>
        <v>-</v>
      </c>
      <c r="BF97" t="str">
        <f>IFERROR(__xludf.DUMMYFUNCTION("""COMPUTED_VALUE"""),"-")</f>
        <v>-</v>
      </c>
      <c r="BG97" t="str">
        <f>IFERROR(__xludf.DUMMYFUNCTION("""COMPUTED_VALUE"""),"-")</f>
        <v>-</v>
      </c>
      <c r="BH97" t="str">
        <f>IFERROR(__xludf.DUMMYFUNCTION("""COMPUTED_VALUE"""),"-")</f>
        <v>-</v>
      </c>
      <c r="BI97" t="str">
        <f>IFERROR(__xludf.DUMMYFUNCTION("""COMPUTED_VALUE"""),"-")</f>
        <v>-</v>
      </c>
      <c r="BJ97" t="str">
        <f>IFERROR(__xludf.DUMMYFUNCTION("""COMPUTED_VALUE"""),"-")</f>
        <v>-</v>
      </c>
      <c r="BK97" t="str">
        <f>IFERROR(__xludf.DUMMYFUNCTION("""COMPUTED_VALUE"""),"x")</f>
        <v>x</v>
      </c>
      <c r="BL97" t="str">
        <f>IFERROR(__xludf.DUMMYFUNCTION("""COMPUTED_VALUE"""),"-")</f>
        <v>-</v>
      </c>
      <c r="BM97" t="str">
        <f>IFERROR(__xludf.DUMMYFUNCTION("""COMPUTED_VALUE"""),"-")</f>
        <v>-</v>
      </c>
      <c r="BN97" t="str">
        <f>IFERROR(__xludf.DUMMYFUNCTION("""COMPUTED_VALUE"""),"-")</f>
        <v>-</v>
      </c>
      <c r="BO97" t="str">
        <f>IFERROR(__xludf.DUMMYFUNCTION("""COMPUTED_VALUE"""),"-")</f>
        <v>-</v>
      </c>
      <c r="BP97" t="str">
        <f>IFERROR(__xludf.DUMMYFUNCTION("""COMPUTED_VALUE"""),"-")</f>
        <v>-</v>
      </c>
      <c r="BQ97" t="str">
        <f>IFERROR(__xludf.DUMMYFUNCTION("""COMPUTED_VALUE"""),"-")</f>
        <v>-</v>
      </c>
      <c r="BR97" t="str">
        <f>IFERROR(__xludf.DUMMYFUNCTION("""COMPUTED_VALUE"""),"-")</f>
        <v>-</v>
      </c>
      <c r="BS97" t="str">
        <f>IFERROR(__xludf.DUMMYFUNCTION("""COMPUTED_VALUE"""),"-")</f>
        <v>-</v>
      </c>
      <c r="BT97" t="str">
        <f>IFERROR(__xludf.DUMMYFUNCTION("""COMPUTED_VALUE"""),"-")</f>
        <v>-</v>
      </c>
      <c r="BU97" t="str">
        <f>IFERROR(__xludf.DUMMYFUNCTION("""COMPUTED_VALUE"""),"-")</f>
        <v>-</v>
      </c>
      <c r="BV97" t="str">
        <f>IFERROR(__xludf.DUMMYFUNCTION("""COMPUTED_VALUE"""),"-")</f>
        <v>-</v>
      </c>
      <c r="BW97" t="str">
        <f>IFERROR(__xludf.DUMMYFUNCTION("""COMPUTED_VALUE"""),"-")</f>
        <v>-</v>
      </c>
      <c r="BX97" t="str">
        <f>IFERROR(__xludf.DUMMYFUNCTION("""COMPUTED_VALUE"""),"-")</f>
        <v>-</v>
      </c>
      <c r="BY97" t="str">
        <f>IFERROR(__xludf.DUMMYFUNCTION("""COMPUTED_VALUE"""),"-")</f>
        <v>-</v>
      </c>
      <c r="BZ97" t="str">
        <f>IFERROR(__xludf.DUMMYFUNCTION("""COMPUTED_VALUE"""),"-")</f>
        <v>-</v>
      </c>
      <c r="CA97" t="str">
        <f>IFERROR(__xludf.DUMMYFUNCTION("""COMPUTED_VALUE"""),"-")</f>
        <v>-</v>
      </c>
      <c r="CB97" t="str">
        <f>IFERROR(__xludf.DUMMYFUNCTION("""COMPUTED_VALUE"""),"-")</f>
        <v>-</v>
      </c>
      <c r="CC97" t="str">
        <f>IFERROR(__xludf.DUMMYFUNCTION("""COMPUTED_VALUE"""),"-")</f>
        <v>-</v>
      </c>
      <c r="CD97" t="str">
        <f>IFERROR(__xludf.DUMMYFUNCTION("""COMPUTED_VALUE"""),"-")</f>
        <v>-</v>
      </c>
      <c r="CE97" t="str">
        <f>IFERROR(__xludf.DUMMYFUNCTION("""COMPUTED_VALUE"""),"-")</f>
        <v>-</v>
      </c>
      <c r="CF97" t="str">
        <f>IFERROR(__xludf.DUMMYFUNCTION("""COMPUTED_VALUE"""),"-")</f>
        <v>-</v>
      </c>
      <c r="CG97" t="str">
        <f>IFERROR(__xludf.DUMMYFUNCTION("""COMPUTED_VALUE"""),"-")</f>
        <v>-</v>
      </c>
      <c r="CH97" t="str">
        <f>IFERROR(__xludf.DUMMYFUNCTION("""COMPUTED_VALUE"""),"-")</f>
        <v>-</v>
      </c>
      <c r="CI97" t="str">
        <f>IFERROR(__xludf.DUMMYFUNCTION("""COMPUTED_VALUE"""),"-")</f>
        <v>-</v>
      </c>
      <c r="CJ97" t="str">
        <f>IFERROR(__xludf.DUMMYFUNCTION("""COMPUTED_VALUE"""),"-")</f>
        <v>-</v>
      </c>
      <c r="CK97" t="str">
        <f>IFERROR(__xludf.DUMMYFUNCTION("""COMPUTED_VALUE"""),"-")</f>
        <v>-</v>
      </c>
      <c r="CL97" t="str">
        <f>IFERROR(__xludf.DUMMYFUNCTION("""COMPUTED_VALUE"""),"-")</f>
        <v>-</v>
      </c>
      <c r="CM97" t="str">
        <f>IFERROR(__xludf.DUMMYFUNCTION("""COMPUTED_VALUE"""),"-")</f>
        <v>-</v>
      </c>
      <c r="CN97" t="str">
        <f>IFERROR(__xludf.DUMMYFUNCTION("""COMPUTED_VALUE"""),"-")</f>
        <v>-</v>
      </c>
      <c r="CO97" t="str">
        <f>IFERROR(__xludf.DUMMYFUNCTION("""COMPUTED_VALUE"""),"-")</f>
        <v>-</v>
      </c>
      <c r="CP97" t="str">
        <f>IFERROR(__xludf.DUMMYFUNCTION("""COMPUTED_VALUE"""),"-")</f>
        <v>-</v>
      </c>
      <c r="CQ97" t="str">
        <f>IFERROR(__xludf.DUMMYFUNCTION("""COMPUTED_VALUE"""),"-")</f>
        <v>-</v>
      </c>
      <c r="CR97" t="str">
        <f>IFERROR(__xludf.DUMMYFUNCTION("""COMPUTED_VALUE"""),"-")</f>
        <v>-</v>
      </c>
      <c r="CS97" t="str">
        <f>IFERROR(__xludf.DUMMYFUNCTION("""COMPUTED_VALUE"""),"x")</f>
        <v>x</v>
      </c>
      <c r="CT97" t="str">
        <f>IFERROR(__xludf.DUMMYFUNCTION("""COMPUTED_VALUE"""),"-")</f>
        <v>-</v>
      </c>
      <c r="CU97" t="str">
        <f>IFERROR(__xludf.DUMMYFUNCTION("""COMPUTED_VALUE"""),"-")</f>
        <v>-</v>
      </c>
      <c r="CV97" t="str">
        <f>IFERROR(__xludf.DUMMYFUNCTION("""COMPUTED_VALUE"""),"-")</f>
        <v>-</v>
      </c>
      <c r="CW97" t="str">
        <f>IFERROR(__xludf.DUMMYFUNCTION("""COMPUTED_VALUE"""),"-")</f>
        <v>-</v>
      </c>
      <c r="CX97" t="str">
        <f>IFERROR(__xludf.DUMMYFUNCTION("""COMPUTED_VALUE"""),"-")</f>
        <v>-</v>
      </c>
      <c r="CY97" t="str">
        <f>IFERROR(__xludf.DUMMYFUNCTION("""COMPUTED_VALUE"""),"-")</f>
        <v>-</v>
      </c>
      <c r="CZ97" t="str">
        <f>IFERROR(__xludf.DUMMYFUNCTION("""COMPUTED_VALUE"""),"-")</f>
        <v>-</v>
      </c>
      <c r="DA97" t="str">
        <f>IFERROR(__xludf.DUMMYFUNCTION("""COMPUTED_VALUE"""),"-")</f>
        <v>-</v>
      </c>
      <c r="DB97" t="str">
        <f>IFERROR(__xludf.DUMMYFUNCTION("""COMPUTED_VALUE"""),"-")</f>
        <v>-</v>
      </c>
      <c r="DC97" t="str">
        <f>IFERROR(__xludf.DUMMYFUNCTION("""COMPUTED_VALUE"""),"-")</f>
        <v>-</v>
      </c>
      <c r="DD97" t="str">
        <f>IFERROR(__xludf.DUMMYFUNCTION("""COMPUTED_VALUE"""),"-")</f>
        <v>-</v>
      </c>
      <c r="DE97" t="str">
        <f>IFERROR(__xludf.DUMMYFUNCTION("""COMPUTED_VALUE"""),"-")</f>
        <v>-</v>
      </c>
      <c r="DF97" t="str">
        <f>IFERROR(__xludf.DUMMYFUNCTION("""COMPUTED_VALUE"""),"-")</f>
        <v>-</v>
      </c>
      <c r="DG97" t="str">
        <f>IFERROR(__xludf.DUMMYFUNCTION("""COMPUTED_VALUE"""),"-")</f>
        <v>-</v>
      </c>
      <c r="DH97" t="str">
        <f>IFERROR(__xludf.DUMMYFUNCTION("""COMPUTED_VALUE"""),"-")</f>
        <v>-</v>
      </c>
      <c r="DI97" t="str">
        <f>IFERROR(__xludf.DUMMYFUNCTION("""COMPUTED_VALUE"""),"-")</f>
        <v>-</v>
      </c>
      <c r="DJ97" t="str">
        <f>IFERROR(__xludf.DUMMYFUNCTION("""COMPUTED_VALUE"""),"-")</f>
        <v>-</v>
      </c>
      <c r="DK97" t="str">
        <f>IFERROR(__xludf.DUMMYFUNCTION("""COMPUTED_VALUE"""),"-")</f>
        <v>-</v>
      </c>
      <c r="DL97" t="str">
        <f>IFERROR(__xludf.DUMMYFUNCTION("""COMPUTED_VALUE"""),"-")</f>
        <v>-</v>
      </c>
      <c r="DM97" t="str">
        <f>IFERROR(__xludf.DUMMYFUNCTION("""COMPUTED_VALUE"""),"-")</f>
        <v>-</v>
      </c>
      <c r="DN97" t="str">
        <f>IFERROR(__xludf.DUMMYFUNCTION("""COMPUTED_VALUE"""),"-")</f>
        <v>-</v>
      </c>
      <c r="DO97" t="str">
        <f>IFERROR(__xludf.DUMMYFUNCTION("""COMPUTED_VALUE"""),"-")</f>
        <v>-</v>
      </c>
      <c r="DP97" t="str">
        <f>IFERROR(__xludf.DUMMYFUNCTION("""COMPUTED_VALUE"""),"-")</f>
        <v>-</v>
      </c>
      <c r="DQ97" t="str">
        <f>IFERROR(__xludf.DUMMYFUNCTION("""COMPUTED_VALUE"""),"-")</f>
        <v>-</v>
      </c>
      <c r="DR97" t="str">
        <f>IFERROR(__xludf.DUMMYFUNCTION("""COMPUTED_VALUE"""),"-")</f>
        <v>-</v>
      </c>
      <c r="DS97" t="str">
        <f>IFERROR(__xludf.DUMMYFUNCTION("""COMPUTED_VALUE"""),"-")</f>
        <v>-</v>
      </c>
      <c r="DT97" t="str">
        <f>IFERROR(__xludf.DUMMYFUNCTION("""COMPUTED_VALUE"""),"-")</f>
        <v>-</v>
      </c>
      <c r="DU97" t="str">
        <f>IFERROR(__xludf.DUMMYFUNCTION("""COMPUTED_VALUE"""),"-")</f>
        <v>-</v>
      </c>
      <c r="DV97" t="str">
        <f>IFERROR(__xludf.DUMMYFUNCTION("""COMPUTED_VALUE"""),"-")</f>
        <v>-</v>
      </c>
      <c r="DW97" t="str">
        <f>IFERROR(__xludf.DUMMYFUNCTION("""COMPUTED_VALUE"""),"-")</f>
        <v>-</v>
      </c>
      <c r="DX97" t="str">
        <f>IFERROR(__xludf.DUMMYFUNCTION("""COMPUTED_VALUE"""),"-")</f>
        <v>-</v>
      </c>
      <c r="DY97" t="str">
        <f>IFERROR(__xludf.DUMMYFUNCTION("""COMPUTED_VALUE"""),"-")</f>
        <v>-</v>
      </c>
      <c r="DZ97" t="str">
        <f>IFERROR(__xludf.DUMMYFUNCTION("""COMPUTED_VALUE"""),"x")</f>
        <v>x</v>
      </c>
      <c r="EA97" t="str">
        <f>IFERROR(__xludf.DUMMYFUNCTION("""COMPUTED_VALUE"""),"OK")</f>
        <v>OK</v>
      </c>
      <c r="EB97" t="str">
        <f>IFERROR(__xludf.DUMMYFUNCTION("""COMPUTED_VALUE"""),"OK")</f>
        <v>OK</v>
      </c>
      <c r="EC97" t="str">
        <f>IFERROR(__xludf.DUMMYFUNCTION("""COMPUTED_VALUE"""),"OK")</f>
        <v>OK</v>
      </c>
      <c r="ED97" t="str">
        <f>IFERROR(__xludf.DUMMYFUNCTION("""COMPUTED_VALUE"""),"OK")</f>
        <v>OK</v>
      </c>
      <c r="EE97" t="str">
        <f>IFERROR(__xludf.DUMMYFUNCTION("""COMPUTED_VALUE"""),"OK")</f>
        <v>OK</v>
      </c>
      <c r="EF97" t="str">
        <f>IFERROR(__xludf.DUMMYFUNCTION("""COMPUTED_VALUE"""),"TLE")</f>
        <v>TLE</v>
      </c>
      <c r="EG97" t="str">
        <f>IFERROR(__xludf.DUMMYFUNCTION("""COMPUTED_VALUE"""),"TLE")</f>
        <v>TLE</v>
      </c>
      <c r="EH97" t="str">
        <f>IFERROR(__xludf.DUMMYFUNCTION("""COMPUTED_VALUE"""),"TLE")</f>
        <v>TLE</v>
      </c>
      <c r="EI97" t="str">
        <f>IFERROR(__xludf.DUMMYFUNCTION("""COMPUTED_VALUE"""),"TLE")</f>
        <v>TLE</v>
      </c>
      <c r="EJ97" t="str">
        <f>IFERROR(__xludf.DUMMYFUNCTION("""COMPUTED_VALUE"""),"TLE")</f>
        <v>TLE</v>
      </c>
      <c r="EK97" t="str">
        <f>IFERROR(__xludf.DUMMYFUNCTION("""COMPUTED_VALUE"""),"OK")</f>
        <v>OK</v>
      </c>
      <c r="EL97" t="str">
        <f>IFERROR(__xludf.DUMMYFUNCTION("""COMPUTED_VALUE"""),"OK")</f>
        <v>OK</v>
      </c>
      <c r="EM97" t="str">
        <f>IFERROR(__xludf.DUMMYFUNCTION("""COMPUTED_VALUE"""),"TLE")</f>
        <v>TLE</v>
      </c>
      <c r="EN97" t="str">
        <f>IFERROR(__xludf.DUMMYFUNCTION("""COMPUTED_VALUE"""),"TLE")</f>
        <v>TLE</v>
      </c>
      <c r="EO97" t="str">
        <f>IFERROR(__xludf.DUMMYFUNCTION("""COMPUTED_VALUE"""),"TLE")</f>
        <v>TLE</v>
      </c>
      <c r="EP97" t="str">
        <f>IFERROR(__xludf.DUMMYFUNCTION("""COMPUTED_VALUE"""),"TLE")</f>
        <v>TLE</v>
      </c>
      <c r="EQ97" t="str">
        <f>IFERROR(__xludf.DUMMYFUNCTION("""COMPUTED_VALUE"""),"x")</f>
        <v>x</v>
      </c>
      <c r="ER97" t="str">
        <f>IFERROR(__xludf.DUMMYFUNCTION("""COMPUTED_VALUE"""),"WA")</f>
        <v>WA</v>
      </c>
      <c r="ES97" t="str">
        <f>IFERROR(__xludf.DUMMYFUNCTION("""COMPUTED_VALUE"""),"WA")</f>
        <v>WA</v>
      </c>
      <c r="ET97" t="str">
        <f>IFERROR(__xludf.DUMMYFUNCTION("""COMPUTED_VALUE"""),"WA")</f>
        <v>WA</v>
      </c>
      <c r="EU97" t="str">
        <f>IFERROR(__xludf.DUMMYFUNCTION("""COMPUTED_VALUE"""),"OK")</f>
        <v>OK</v>
      </c>
      <c r="EV97" t="str">
        <f>IFERROR(__xludf.DUMMYFUNCTION("""COMPUTED_VALUE"""),"WA")</f>
        <v>WA</v>
      </c>
      <c r="EW97" t="str">
        <f>IFERROR(__xludf.DUMMYFUNCTION("""COMPUTED_VALUE"""),"WA")</f>
        <v>WA</v>
      </c>
      <c r="EX97" t="str">
        <f>IFERROR(__xludf.DUMMYFUNCTION("""COMPUTED_VALUE"""),"WA")</f>
        <v>WA</v>
      </c>
      <c r="EY97" t="str">
        <f>IFERROR(__xludf.DUMMYFUNCTION("""COMPUTED_VALUE"""),"WA")</f>
        <v>WA</v>
      </c>
      <c r="EZ97" t="str">
        <f>IFERROR(__xludf.DUMMYFUNCTION("""COMPUTED_VALUE"""),"WA")</f>
        <v>WA</v>
      </c>
      <c r="FA97" t="str">
        <f>IFERROR(__xludf.DUMMYFUNCTION("""COMPUTED_VALUE"""),"WA")</f>
        <v>WA</v>
      </c>
      <c r="FB97" t="str">
        <f>IFERROR(__xludf.DUMMYFUNCTION("""COMPUTED_VALUE"""),"OK")</f>
        <v>OK</v>
      </c>
      <c r="FC97" t="str">
        <f>IFERROR(__xludf.DUMMYFUNCTION("""COMPUTED_VALUE"""),"WA")</f>
        <v>WA</v>
      </c>
      <c r="FD97" t="str">
        <f>IFERROR(__xludf.DUMMYFUNCTION("""COMPUTED_VALUE"""),"WA")</f>
        <v>WA</v>
      </c>
      <c r="FE97" t="str">
        <f>IFERROR(__xludf.DUMMYFUNCTION("""COMPUTED_VALUE"""),"WA")</f>
        <v>WA</v>
      </c>
      <c r="FF97" t="str">
        <f>IFERROR(__xludf.DUMMYFUNCTION("""COMPUTED_VALUE"""),"WA")</f>
        <v>WA</v>
      </c>
      <c r="FG97" t="str">
        <f>IFERROR(__xludf.DUMMYFUNCTION("""COMPUTED_VALUE"""),"WA")</f>
        <v>WA</v>
      </c>
      <c r="FH97" t="str">
        <f>IFERROR(__xludf.DUMMYFUNCTION("""COMPUTED_VALUE"""),"WA")</f>
        <v>WA</v>
      </c>
      <c r="FI97" t="str">
        <f>IFERROR(__xludf.DUMMYFUNCTION("""COMPUTED_VALUE"""),"WA")</f>
        <v>WA</v>
      </c>
      <c r="FJ97" t="str">
        <f>IFERROR(__xludf.DUMMYFUNCTION("""COMPUTED_VALUE"""),"WA")</f>
        <v>WA</v>
      </c>
      <c r="FK97" t="str">
        <f>IFERROR(__xludf.DUMMYFUNCTION("""COMPUTED_VALUE"""),"WA")</f>
        <v>WA</v>
      </c>
      <c r="FL97" t="str">
        <f>IFERROR(__xludf.DUMMYFUNCTION("""COMPUTED_VALUE"""),"OK")</f>
        <v>OK</v>
      </c>
      <c r="FM97" t="str">
        <f>IFERROR(__xludf.DUMMYFUNCTION("""COMPUTED_VALUE"""),"WA")</f>
        <v>WA</v>
      </c>
      <c r="FN97" t="str">
        <f>IFERROR(__xludf.DUMMYFUNCTION("""COMPUTED_VALUE"""),"WA")</f>
        <v>WA</v>
      </c>
      <c r="FO97" t="str">
        <f>IFERROR(__xludf.DUMMYFUNCTION("""COMPUTED_VALUE"""),"WA")</f>
        <v>WA</v>
      </c>
      <c r="FP97" t="str">
        <f>IFERROR(__xludf.DUMMYFUNCTION("""COMPUTED_VALUE"""),"WA")</f>
        <v>WA</v>
      </c>
      <c r="FQ97" t="str">
        <f>IFERROR(__xludf.DUMMYFUNCTION("""COMPUTED_VALUE"""),"WA")</f>
        <v>WA</v>
      </c>
      <c r="FR97" t="str">
        <f>IFERROR(__xludf.DUMMYFUNCTION("""COMPUTED_VALUE"""),"WA")</f>
        <v>WA</v>
      </c>
      <c r="FS97" t="str">
        <f>IFERROR(__xludf.DUMMYFUNCTION("""COMPUTED_VALUE"""),"WA")</f>
        <v>WA</v>
      </c>
      <c r="FT97" t="str">
        <f>IFERROR(__xludf.DUMMYFUNCTION("""COMPUTED_VALUE"""),"x")</f>
        <v>x</v>
      </c>
      <c r="FU97" t="str">
        <f>IFERROR(__xludf.DUMMYFUNCTION("""COMPUTED_VALUE"""),"OK")</f>
        <v>OK</v>
      </c>
      <c r="FV97" t="str">
        <f>IFERROR(__xludf.DUMMYFUNCTION("""COMPUTED_VALUE"""),"OK")</f>
        <v>OK</v>
      </c>
      <c r="FW97" t="str">
        <f>IFERROR(__xludf.DUMMYFUNCTION("""COMPUTED_VALUE"""),"OK")</f>
        <v>OK</v>
      </c>
      <c r="FX97" t="str">
        <f>IFERROR(__xludf.DUMMYFUNCTION("""COMPUTED_VALUE"""),"OK")</f>
        <v>OK</v>
      </c>
      <c r="FY97" t="str">
        <f>IFERROR(__xludf.DUMMYFUNCTION("""COMPUTED_VALUE"""),"OK")</f>
        <v>OK</v>
      </c>
      <c r="FZ97" t="str">
        <f>IFERROR(__xludf.DUMMYFUNCTION("""COMPUTED_VALUE"""),"OK")</f>
        <v>OK</v>
      </c>
      <c r="GA97" t="str">
        <f>IFERROR(__xludf.DUMMYFUNCTION("""COMPUTED_VALUE"""),"TLE")</f>
        <v>TLE</v>
      </c>
      <c r="GB97" t="str">
        <f>IFERROR(__xludf.DUMMYFUNCTION("""COMPUTED_VALUE"""),"OK")</f>
        <v>OK</v>
      </c>
      <c r="GC97" t="str">
        <f>IFERROR(__xludf.DUMMYFUNCTION("""COMPUTED_VALUE"""),"OK")</f>
        <v>OK</v>
      </c>
      <c r="GD97" t="str">
        <f>IFERROR(__xludf.DUMMYFUNCTION("""COMPUTED_VALUE"""),"OK")</f>
        <v>OK</v>
      </c>
      <c r="GE97" t="str">
        <f>IFERROR(__xludf.DUMMYFUNCTION("""COMPUTED_VALUE"""),"OK")</f>
        <v>OK</v>
      </c>
      <c r="GF97" t="str">
        <f>IFERROR(__xludf.DUMMYFUNCTION("""COMPUTED_VALUE"""),"TLE")</f>
        <v>TLE</v>
      </c>
      <c r="GG97" t="str">
        <f>IFERROR(__xludf.DUMMYFUNCTION("""COMPUTED_VALUE"""),"TLE")</f>
        <v>TLE</v>
      </c>
      <c r="GH97" t="str">
        <f>IFERROR(__xludf.DUMMYFUNCTION("""COMPUTED_VALUE"""),"TLE")</f>
        <v>TLE</v>
      </c>
      <c r="GI97" t="str">
        <f>IFERROR(__xludf.DUMMYFUNCTION("""COMPUTED_VALUE"""),"TLE")</f>
        <v>TLE</v>
      </c>
      <c r="GJ97" t="str">
        <f>IFERROR(__xludf.DUMMYFUNCTION("""COMPUTED_VALUE"""),"TLE")</f>
        <v>TLE</v>
      </c>
      <c r="GK97" t="str">
        <f>IFERROR(__xludf.DUMMYFUNCTION("""COMPUTED_VALUE"""),"TLE")</f>
        <v>TLE</v>
      </c>
      <c r="GL97" t="str">
        <f>IFERROR(__xludf.DUMMYFUNCTION("""COMPUTED_VALUE"""),"TLE")</f>
        <v>TLE</v>
      </c>
      <c r="GM97" t="str">
        <f>IFERROR(__xludf.DUMMYFUNCTION("""COMPUTED_VALUE"""),"TLE")</f>
        <v>TLE</v>
      </c>
      <c r="GN97" t="str">
        <f>IFERROR(__xludf.DUMMYFUNCTION("""COMPUTED_VALUE"""),"TLE")</f>
        <v>TLE</v>
      </c>
      <c r="GO97" t="str">
        <f>IFERROR(__xludf.DUMMYFUNCTION("""COMPUTED_VALUE"""),"TLE")</f>
        <v>TLE</v>
      </c>
      <c r="GP97" t="str">
        <f>IFERROR(__xludf.DUMMYFUNCTION("""COMPUTED_VALUE"""),"TLE")</f>
        <v>TLE</v>
      </c>
      <c r="GQ97" t="str">
        <f>IFERROR(__xludf.DUMMYFUNCTION("""COMPUTED_VALUE"""),"TLE")</f>
        <v>TLE</v>
      </c>
      <c r="GR97" t="str">
        <f>IFERROR(__xludf.DUMMYFUNCTION("""COMPUTED_VALUE"""),"TLE")</f>
        <v>TLE</v>
      </c>
      <c r="GS97" t="str">
        <f>IFERROR(__xludf.DUMMYFUNCTION("""COMPUTED_VALUE"""),"x")</f>
        <v>x</v>
      </c>
      <c r="GT97" t="str">
        <f>IFERROR(__xludf.DUMMYFUNCTION("""COMPUTED_VALUE"""),"x")</f>
        <v>x</v>
      </c>
      <c r="GU97">
        <f>IFERROR(__xludf.DUMMYFUNCTION("""COMPUTED_VALUE"""),0.0)</f>
        <v>0</v>
      </c>
      <c r="GV97">
        <f>IFERROR(__xludf.DUMMYFUNCTION("""COMPUTED_VALUE"""),0.0)</f>
        <v>0</v>
      </c>
      <c r="GW97">
        <f>IFERROR(__xludf.DUMMYFUNCTION("""COMPUTED_VALUE"""),0.0)</f>
        <v>0</v>
      </c>
      <c r="GX97">
        <f>IFERROR(__xludf.DUMMYFUNCTION("""COMPUTED_VALUE"""),0.0)</f>
        <v>0</v>
      </c>
      <c r="GY97">
        <f>IFERROR(__xludf.DUMMYFUNCTION("""COMPUTED_VALUE"""),0.0)</f>
        <v>0</v>
      </c>
      <c r="GZ97">
        <f>IFERROR(__xludf.DUMMYFUNCTION("""COMPUTED_VALUE"""),0.0)</f>
        <v>0</v>
      </c>
      <c r="HA97">
        <f>IFERROR(__xludf.DUMMYFUNCTION("""COMPUTED_VALUE"""),0.0)</f>
        <v>0</v>
      </c>
      <c r="HB97">
        <f>IFERROR(__xludf.DUMMYFUNCTION("""COMPUTED_VALUE"""),0.0)</f>
        <v>0</v>
      </c>
      <c r="HC97">
        <f>IFERROR(__xludf.DUMMYFUNCTION("""COMPUTED_VALUE"""),0.0)</f>
        <v>0</v>
      </c>
      <c r="HD97">
        <f>IFERROR(__xludf.DUMMYFUNCTION("""COMPUTED_VALUE"""),0.0)</f>
        <v>0</v>
      </c>
      <c r="HE97">
        <f>IFERROR(__xludf.DUMMYFUNCTION("""COMPUTED_VALUE"""),0.0)</f>
        <v>0</v>
      </c>
      <c r="HF97">
        <f>IFERROR(__xludf.DUMMYFUNCTION("""COMPUTED_VALUE"""),0.0)</f>
        <v>0</v>
      </c>
      <c r="HG97">
        <f>IFERROR(__xludf.DUMMYFUNCTION("""COMPUTED_VALUE"""),0.0)</f>
        <v>0</v>
      </c>
      <c r="HH97">
        <f>IFERROR(__xludf.DUMMYFUNCTION("""COMPUTED_VALUE"""),0.0)</f>
        <v>0</v>
      </c>
      <c r="HI97">
        <f>IFERROR(__xludf.DUMMYFUNCTION("""COMPUTED_VALUE"""),0.0)</f>
        <v>0</v>
      </c>
      <c r="HJ97">
        <f>IFERROR(__xludf.DUMMYFUNCTION("""COMPUTED_VALUE"""),0.0)</f>
        <v>0</v>
      </c>
      <c r="HK97">
        <f>IFERROR(__xludf.DUMMYFUNCTION("""COMPUTED_VALUE"""),0.0)</f>
        <v>0</v>
      </c>
      <c r="HL97">
        <f>IFERROR(__xludf.DUMMYFUNCTION("""COMPUTED_VALUE"""),0.0)</f>
        <v>0</v>
      </c>
      <c r="HM97">
        <f>IFERROR(__xludf.DUMMYFUNCTION("""COMPUTED_VALUE"""),0.0)</f>
        <v>0</v>
      </c>
      <c r="HN97">
        <f>IFERROR(__xludf.DUMMYFUNCTION("""COMPUTED_VALUE"""),0.0)</f>
        <v>0</v>
      </c>
      <c r="HO97">
        <f>IFERROR(__xludf.DUMMYFUNCTION("""COMPUTED_VALUE"""),0.0)</f>
        <v>0</v>
      </c>
      <c r="HP97">
        <f>IFERROR(__xludf.DUMMYFUNCTION("""COMPUTED_VALUE"""),0.0)</f>
        <v>0</v>
      </c>
      <c r="HQ97">
        <f>IFERROR(__xludf.DUMMYFUNCTION("""COMPUTED_VALUE"""),0.0)</f>
        <v>0</v>
      </c>
      <c r="HR97">
        <f>IFERROR(__xludf.DUMMYFUNCTION("""COMPUTED_VALUE"""),0.0)</f>
        <v>0</v>
      </c>
      <c r="HS97">
        <f>IFERROR(__xludf.DUMMYFUNCTION("""COMPUTED_VALUE"""),0.0)</f>
        <v>0</v>
      </c>
      <c r="HT97">
        <f>IFERROR(__xludf.DUMMYFUNCTION("""COMPUTED_VALUE"""),0.0)</f>
        <v>0</v>
      </c>
      <c r="HU97">
        <f>IFERROR(__xludf.DUMMYFUNCTION("""COMPUTED_VALUE"""),0.0)</f>
        <v>0</v>
      </c>
      <c r="HV97">
        <f>IFERROR(__xludf.DUMMYFUNCTION("""COMPUTED_VALUE"""),0.0)</f>
        <v>0</v>
      </c>
      <c r="HW97">
        <f>IFERROR(__xludf.DUMMYFUNCTION("""COMPUTED_VALUE"""),0.0)</f>
        <v>0</v>
      </c>
      <c r="HX97">
        <f>IFERROR(__xludf.DUMMYFUNCTION("""COMPUTED_VALUE"""),0.0)</f>
        <v>0</v>
      </c>
      <c r="HY97">
        <f>IFERROR(__xludf.DUMMYFUNCTION("""COMPUTED_VALUE"""),0.0)</f>
        <v>0</v>
      </c>
      <c r="HZ97">
        <f>IFERROR(__xludf.DUMMYFUNCTION("""COMPUTED_VALUE"""),0.0)</f>
        <v>0</v>
      </c>
      <c r="IA97">
        <f>IFERROR(__xludf.DUMMYFUNCTION("""COMPUTED_VALUE"""),0.0)</f>
        <v>0</v>
      </c>
      <c r="IB97">
        <f>IFERROR(__xludf.DUMMYFUNCTION("""COMPUTED_VALUE"""),0.0)</f>
        <v>0</v>
      </c>
      <c r="IC97">
        <f>IFERROR(__xludf.DUMMYFUNCTION("""COMPUTED_VALUE"""),0.0)</f>
        <v>0</v>
      </c>
      <c r="ID97">
        <f>IFERROR(__xludf.DUMMYFUNCTION("""COMPUTED_VALUE"""),0.0)</f>
        <v>0</v>
      </c>
      <c r="IE97">
        <f>IFERROR(__xludf.DUMMYFUNCTION("""COMPUTED_VALUE"""),0.0)</f>
        <v>0</v>
      </c>
      <c r="IF97">
        <f>IFERROR(__xludf.DUMMYFUNCTION("""COMPUTED_VALUE"""),0.0)</f>
        <v>0</v>
      </c>
      <c r="IG97">
        <f>IFERROR(__xludf.DUMMYFUNCTION("""COMPUTED_VALUE"""),0.0)</f>
        <v>0</v>
      </c>
      <c r="IH97">
        <f>IFERROR(__xludf.DUMMYFUNCTION("""COMPUTED_VALUE"""),0.0)</f>
        <v>0</v>
      </c>
      <c r="II97">
        <f>IFERROR(__xludf.DUMMYFUNCTION("""COMPUTED_VALUE"""),0.0)</f>
        <v>0</v>
      </c>
      <c r="IJ97">
        <f>IFERROR(__xludf.DUMMYFUNCTION("""COMPUTED_VALUE"""),0.0)</f>
        <v>0</v>
      </c>
      <c r="IK97" t="str">
        <f>IFERROR(__xludf.DUMMYFUNCTION("""COMPUTED_VALUE"""),"x")</f>
        <v>x</v>
      </c>
      <c r="IL97">
        <f>IFERROR(__xludf.DUMMYFUNCTION("""COMPUTED_VALUE"""),0.0)</f>
        <v>0</v>
      </c>
      <c r="IM97">
        <f>IFERROR(__xludf.DUMMYFUNCTION("""COMPUTED_VALUE"""),0.0)</f>
        <v>0</v>
      </c>
      <c r="IN97">
        <f>IFERROR(__xludf.DUMMYFUNCTION("""COMPUTED_VALUE"""),0.0)</f>
        <v>0</v>
      </c>
      <c r="IO97">
        <f>IFERROR(__xludf.DUMMYFUNCTION("""COMPUTED_VALUE"""),0.0)</f>
        <v>0</v>
      </c>
      <c r="IP97">
        <f>IFERROR(__xludf.DUMMYFUNCTION("""COMPUTED_VALUE"""),0.0)</f>
        <v>0</v>
      </c>
      <c r="IQ97">
        <f>IFERROR(__xludf.DUMMYFUNCTION("""COMPUTED_VALUE"""),0.0)</f>
        <v>0</v>
      </c>
      <c r="IR97">
        <f>IFERROR(__xludf.DUMMYFUNCTION("""COMPUTED_VALUE"""),0.0)</f>
        <v>0</v>
      </c>
      <c r="IS97">
        <f>IFERROR(__xludf.DUMMYFUNCTION("""COMPUTED_VALUE"""),0.0)</f>
        <v>0</v>
      </c>
      <c r="IT97">
        <f>IFERROR(__xludf.DUMMYFUNCTION("""COMPUTED_VALUE"""),0.0)</f>
        <v>0</v>
      </c>
      <c r="IU97">
        <f>IFERROR(__xludf.DUMMYFUNCTION("""COMPUTED_VALUE"""),0.0)</f>
        <v>0</v>
      </c>
      <c r="IV97">
        <f>IFERROR(__xludf.DUMMYFUNCTION("""COMPUTED_VALUE"""),0.0)</f>
        <v>0</v>
      </c>
      <c r="IW97">
        <f>IFERROR(__xludf.DUMMYFUNCTION("""COMPUTED_VALUE"""),0.0)</f>
        <v>0</v>
      </c>
      <c r="IX97">
        <f>IFERROR(__xludf.DUMMYFUNCTION("""COMPUTED_VALUE"""),0.0)</f>
        <v>0</v>
      </c>
      <c r="IY97">
        <f>IFERROR(__xludf.DUMMYFUNCTION("""COMPUTED_VALUE"""),0.0)</f>
        <v>0</v>
      </c>
      <c r="IZ97">
        <f>IFERROR(__xludf.DUMMYFUNCTION("""COMPUTED_VALUE"""),0.0)</f>
        <v>0</v>
      </c>
      <c r="JA97">
        <f>IFERROR(__xludf.DUMMYFUNCTION("""COMPUTED_VALUE"""),0.0)</f>
        <v>0</v>
      </c>
      <c r="JB97">
        <f>IFERROR(__xludf.DUMMYFUNCTION("""COMPUTED_VALUE"""),0.0)</f>
        <v>0</v>
      </c>
      <c r="JC97">
        <f>IFERROR(__xludf.DUMMYFUNCTION("""COMPUTED_VALUE"""),0.0)</f>
        <v>0</v>
      </c>
      <c r="JD97">
        <f>IFERROR(__xludf.DUMMYFUNCTION("""COMPUTED_VALUE"""),0.0)</f>
        <v>0</v>
      </c>
      <c r="JE97">
        <f>IFERROR(__xludf.DUMMYFUNCTION("""COMPUTED_VALUE"""),0.0)</f>
        <v>0</v>
      </c>
      <c r="JF97">
        <f>IFERROR(__xludf.DUMMYFUNCTION("""COMPUTED_VALUE"""),0.0)</f>
        <v>0</v>
      </c>
      <c r="JG97">
        <f>IFERROR(__xludf.DUMMYFUNCTION("""COMPUTED_VALUE"""),0.0)</f>
        <v>0</v>
      </c>
      <c r="JH97">
        <f>IFERROR(__xludf.DUMMYFUNCTION("""COMPUTED_VALUE"""),0.0)</f>
        <v>0</v>
      </c>
      <c r="JI97">
        <f>IFERROR(__xludf.DUMMYFUNCTION("""COMPUTED_VALUE"""),0.0)</f>
        <v>0</v>
      </c>
      <c r="JJ97">
        <f>IFERROR(__xludf.DUMMYFUNCTION("""COMPUTED_VALUE"""),0.0)</f>
        <v>0</v>
      </c>
      <c r="JK97">
        <f>IFERROR(__xludf.DUMMYFUNCTION("""COMPUTED_VALUE"""),0.0)</f>
        <v>0</v>
      </c>
      <c r="JL97">
        <f>IFERROR(__xludf.DUMMYFUNCTION("""COMPUTED_VALUE"""),0.0)</f>
        <v>0</v>
      </c>
      <c r="JM97">
        <f>IFERROR(__xludf.DUMMYFUNCTION("""COMPUTED_VALUE"""),0.0)</f>
        <v>0</v>
      </c>
      <c r="JN97">
        <f>IFERROR(__xludf.DUMMYFUNCTION("""COMPUTED_VALUE"""),0.0)</f>
        <v>0</v>
      </c>
      <c r="JO97">
        <f>IFERROR(__xludf.DUMMYFUNCTION("""COMPUTED_VALUE"""),0.0)</f>
        <v>0</v>
      </c>
      <c r="JP97">
        <f>IFERROR(__xludf.DUMMYFUNCTION("""COMPUTED_VALUE"""),0.0)</f>
        <v>0</v>
      </c>
      <c r="JQ97">
        <f>IFERROR(__xludf.DUMMYFUNCTION("""COMPUTED_VALUE"""),0.0)</f>
        <v>0</v>
      </c>
      <c r="JR97">
        <f>IFERROR(__xludf.DUMMYFUNCTION("""COMPUTED_VALUE"""),0.0)</f>
        <v>0</v>
      </c>
      <c r="JS97" t="str">
        <f>IFERROR(__xludf.DUMMYFUNCTION("""COMPUTED_VALUE"""),"x")</f>
        <v>x</v>
      </c>
      <c r="JT97">
        <f>IFERROR(__xludf.DUMMYFUNCTION("""COMPUTED_VALUE"""),0.0)</f>
        <v>0</v>
      </c>
      <c r="JU97">
        <f>IFERROR(__xludf.DUMMYFUNCTION("""COMPUTED_VALUE"""),0.0)</f>
        <v>0</v>
      </c>
      <c r="JV97">
        <f>IFERROR(__xludf.DUMMYFUNCTION("""COMPUTED_VALUE"""),0.0)</f>
        <v>0</v>
      </c>
      <c r="JW97">
        <f>IFERROR(__xludf.DUMMYFUNCTION("""COMPUTED_VALUE"""),0.0)</f>
        <v>0</v>
      </c>
      <c r="JX97">
        <f>IFERROR(__xludf.DUMMYFUNCTION("""COMPUTED_VALUE"""),0.0)</f>
        <v>0</v>
      </c>
      <c r="JY97">
        <f>IFERROR(__xludf.DUMMYFUNCTION("""COMPUTED_VALUE"""),0.0)</f>
        <v>0</v>
      </c>
      <c r="JZ97">
        <f>IFERROR(__xludf.DUMMYFUNCTION("""COMPUTED_VALUE"""),0.0)</f>
        <v>0</v>
      </c>
      <c r="KA97">
        <f>IFERROR(__xludf.DUMMYFUNCTION("""COMPUTED_VALUE"""),0.0)</f>
        <v>0</v>
      </c>
      <c r="KB97">
        <f>IFERROR(__xludf.DUMMYFUNCTION("""COMPUTED_VALUE"""),0.0)</f>
        <v>0</v>
      </c>
      <c r="KC97">
        <f>IFERROR(__xludf.DUMMYFUNCTION("""COMPUTED_VALUE"""),0.0)</f>
        <v>0</v>
      </c>
      <c r="KD97">
        <f>IFERROR(__xludf.DUMMYFUNCTION("""COMPUTED_VALUE"""),0.0)</f>
        <v>0</v>
      </c>
      <c r="KE97">
        <f>IFERROR(__xludf.DUMMYFUNCTION("""COMPUTED_VALUE"""),0.0)</f>
        <v>0</v>
      </c>
      <c r="KF97">
        <f>IFERROR(__xludf.DUMMYFUNCTION("""COMPUTED_VALUE"""),0.0)</f>
        <v>0</v>
      </c>
      <c r="KG97">
        <f>IFERROR(__xludf.DUMMYFUNCTION("""COMPUTED_VALUE"""),0.0)</f>
        <v>0</v>
      </c>
      <c r="KH97">
        <f>IFERROR(__xludf.DUMMYFUNCTION("""COMPUTED_VALUE"""),0.0)</f>
        <v>0</v>
      </c>
      <c r="KI97">
        <f>IFERROR(__xludf.DUMMYFUNCTION("""COMPUTED_VALUE"""),0.0)</f>
        <v>0</v>
      </c>
      <c r="KJ97">
        <f>IFERROR(__xludf.DUMMYFUNCTION("""COMPUTED_VALUE"""),0.0)</f>
        <v>0</v>
      </c>
      <c r="KK97">
        <f>IFERROR(__xludf.DUMMYFUNCTION("""COMPUTED_VALUE"""),0.0)</f>
        <v>0</v>
      </c>
      <c r="KL97">
        <f>IFERROR(__xludf.DUMMYFUNCTION("""COMPUTED_VALUE"""),0.0)</f>
        <v>0</v>
      </c>
      <c r="KM97">
        <f>IFERROR(__xludf.DUMMYFUNCTION("""COMPUTED_VALUE"""),0.0)</f>
        <v>0</v>
      </c>
      <c r="KN97">
        <f>IFERROR(__xludf.DUMMYFUNCTION("""COMPUTED_VALUE"""),0.0)</f>
        <v>0</v>
      </c>
      <c r="KO97">
        <f>IFERROR(__xludf.DUMMYFUNCTION("""COMPUTED_VALUE"""),0.0)</f>
        <v>0</v>
      </c>
      <c r="KP97">
        <f>IFERROR(__xludf.DUMMYFUNCTION("""COMPUTED_VALUE"""),0.0)</f>
        <v>0</v>
      </c>
      <c r="KQ97">
        <f>IFERROR(__xludf.DUMMYFUNCTION("""COMPUTED_VALUE"""),0.0)</f>
        <v>0</v>
      </c>
      <c r="KR97">
        <f>IFERROR(__xludf.DUMMYFUNCTION("""COMPUTED_VALUE"""),0.0)</f>
        <v>0</v>
      </c>
      <c r="KS97">
        <f>IFERROR(__xludf.DUMMYFUNCTION("""COMPUTED_VALUE"""),0.0)</f>
        <v>0</v>
      </c>
      <c r="KT97">
        <f>IFERROR(__xludf.DUMMYFUNCTION("""COMPUTED_VALUE"""),0.0)</f>
        <v>0</v>
      </c>
      <c r="KU97">
        <f>IFERROR(__xludf.DUMMYFUNCTION("""COMPUTED_VALUE"""),0.0)</f>
        <v>0</v>
      </c>
      <c r="KV97">
        <f>IFERROR(__xludf.DUMMYFUNCTION("""COMPUTED_VALUE"""),0.0)</f>
        <v>0</v>
      </c>
      <c r="KW97">
        <f>IFERROR(__xludf.DUMMYFUNCTION("""COMPUTED_VALUE"""),0.0)</f>
        <v>0</v>
      </c>
      <c r="KX97">
        <f>IFERROR(__xludf.DUMMYFUNCTION("""COMPUTED_VALUE"""),0.0)</f>
        <v>0</v>
      </c>
      <c r="KY97">
        <f>IFERROR(__xludf.DUMMYFUNCTION("""COMPUTED_VALUE"""),0.0)</f>
        <v>0</v>
      </c>
      <c r="KZ97" t="str">
        <f>IFERROR(__xludf.DUMMYFUNCTION("""COMPUTED_VALUE"""),"x")</f>
        <v>x</v>
      </c>
      <c r="LA97">
        <f>IFERROR(__xludf.DUMMYFUNCTION("""COMPUTED_VALUE"""),1.0)</f>
        <v>1</v>
      </c>
      <c r="LB97">
        <f>IFERROR(__xludf.DUMMYFUNCTION("""COMPUTED_VALUE"""),1.0)</f>
        <v>1</v>
      </c>
      <c r="LC97">
        <f>IFERROR(__xludf.DUMMYFUNCTION("""COMPUTED_VALUE"""),1.0)</f>
        <v>1</v>
      </c>
      <c r="LD97">
        <f>IFERROR(__xludf.DUMMYFUNCTION("""COMPUTED_VALUE"""),1.0)</f>
        <v>1</v>
      </c>
      <c r="LE97">
        <f>IFERROR(__xludf.DUMMYFUNCTION("""COMPUTED_VALUE"""),1.0)</f>
        <v>1</v>
      </c>
      <c r="LF97">
        <f>IFERROR(__xludf.DUMMYFUNCTION("""COMPUTED_VALUE"""),0.0)</f>
        <v>0</v>
      </c>
      <c r="LG97">
        <f>IFERROR(__xludf.DUMMYFUNCTION("""COMPUTED_VALUE"""),0.0)</f>
        <v>0</v>
      </c>
      <c r="LH97">
        <f>IFERROR(__xludf.DUMMYFUNCTION("""COMPUTED_VALUE"""),0.0)</f>
        <v>0</v>
      </c>
      <c r="LI97">
        <f>IFERROR(__xludf.DUMMYFUNCTION("""COMPUTED_VALUE"""),0.0)</f>
        <v>0</v>
      </c>
      <c r="LJ97">
        <f>IFERROR(__xludf.DUMMYFUNCTION("""COMPUTED_VALUE"""),0.0)</f>
        <v>0</v>
      </c>
      <c r="LK97">
        <f>IFERROR(__xludf.DUMMYFUNCTION("""COMPUTED_VALUE"""),1.0)</f>
        <v>1</v>
      </c>
      <c r="LL97">
        <f>IFERROR(__xludf.DUMMYFUNCTION("""COMPUTED_VALUE"""),1.0)</f>
        <v>1</v>
      </c>
      <c r="LM97">
        <f>IFERROR(__xludf.DUMMYFUNCTION("""COMPUTED_VALUE"""),0.0)</f>
        <v>0</v>
      </c>
      <c r="LN97">
        <f>IFERROR(__xludf.DUMMYFUNCTION("""COMPUTED_VALUE"""),0.0)</f>
        <v>0</v>
      </c>
      <c r="LO97">
        <f>IFERROR(__xludf.DUMMYFUNCTION("""COMPUTED_VALUE"""),0.0)</f>
        <v>0</v>
      </c>
      <c r="LP97">
        <f>IFERROR(__xludf.DUMMYFUNCTION("""COMPUTED_VALUE"""),0.0)</f>
        <v>0</v>
      </c>
      <c r="LQ97" t="str">
        <f>IFERROR(__xludf.DUMMYFUNCTION("""COMPUTED_VALUE"""),"x")</f>
        <v>x</v>
      </c>
      <c r="LR97">
        <f>IFERROR(__xludf.DUMMYFUNCTION("""COMPUTED_VALUE"""),0.0)</f>
        <v>0</v>
      </c>
      <c r="LS97">
        <f>IFERROR(__xludf.DUMMYFUNCTION("""COMPUTED_VALUE"""),0.0)</f>
        <v>0</v>
      </c>
      <c r="LT97">
        <f>IFERROR(__xludf.DUMMYFUNCTION("""COMPUTED_VALUE"""),0.0)</f>
        <v>0</v>
      </c>
      <c r="LU97">
        <f>IFERROR(__xludf.DUMMYFUNCTION("""COMPUTED_VALUE"""),1.0)</f>
        <v>1</v>
      </c>
      <c r="LV97">
        <f>IFERROR(__xludf.DUMMYFUNCTION("""COMPUTED_VALUE"""),0.0)</f>
        <v>0</v>
      </c>
      <c r="LW97">
        <f>IFERROR(__xludf.DUMMYFUNCTION("""COMPUTED_VALUE"""),0.0)</f>
        <v>0</v>
      </c>
      <c r="LX97">
        <f>IFERROR(__xludf.DUMMYFUNCTION("""COMPUTED_VALUE"""),0.0)</f>
        <v>0</v>
      </c>
      <c r="LY97">
        <f>IFERROR(__xludf.DUMMYFUNCTION("""COMPUTED_VALUE"""),0.0)</f>
        <v>0</v>
      </c>
      <c r="LZ97">
        <f>IFERROR(__xludf.DUMMYFUNCTION("""COMPUTED_VALUE"""),0.0)</f>
        <v>0</v>
      </c>
      <c r="MA97">
        <f>IFERROR(__xludf.DUMMYFUNCTION("""COMPUTED_VALUE"""),0.0)</f>
        <v>0</v>
      </c>
      <c r="MB97">
        <f>IFERROR(__xludf.DUMMYFUNCTION("""COMPUTED_VALUE"""),1.0)</f>
        <v>1</v>
      </c>
      <c r="MC97">
        <f>IFERROR(__xludf.DUMMYFUNCTION("""COMPUTED_VALUE"""),0.0)</f>
        <v>0</v>
      </c>
      <c r="MD97">
        <f>IFERROR(__xludf.DUMMYFUNCTION("""COMPUTED_VALUE"""),0.0)</f>
        <v>0</v>
      </c>
      <c r="ME97">
        <f>IFERROR(__xludf.DUMMYFUNCTION("""COMPUTED_VALUE"""),0.0)</f>
        <v>0</v>
      </c>
      <c r="MF97">
        <f>IFERROR(__xludf.DUMMYFUNCTION("""COMPUTED_VALUE"""),0.0)</f>
        <v>0</v>
      </c>
      <c r="MG97">
        <f>IFERROR(__xludf.DUMMYFUNCTION("""COMPUTED_VALUE"""),0.0)</f>
        <v>0</v>
      </c>
      <c r="MH97">
        <f>IFERROR(__xludf.DUMMYFUNCTION("""COMPUTED_VALUE"""),0.0)</f>
        <v>0</v>
      </c>
      <c r="MI97">
        <f>IFERROR(__xludf.DUMMYFUNCTION("""COMPUTED_VALUE"""),0.0)</f>
        <v>0</v>
      </c>
      <c r="MJ97">
        <f>IFERROR(__xludf.DUMMYFUNCTION("""COMPUTED_VALUE"""),0.0)</f>
        <v>0</v>
      </c>
      <c r="MK97">
        <f>IFERROR(__xludf.DUMMYFUNCTION("""COMPUTED_VALUE"""),0.0)</f>
        <v>0</v>
      </c>
      <c r="ML97">
        <f>IFERROR(__xludf.DUMMYFUNCTION("""COMPUTED_VALUE"""),1.0)</f>
        <v>1</v>
      </c>
      <c r="MM97">
        <f>IFERROR(__xludf.DUMMYFUNCTION("""COMPUTED_VALUE"""),0.0)</f>
        <v>0</v>
      </c>
      <c r="MN97">
        <f>IFERROR(__xludf.DUMMYFUNCTION("""COMPUTED_VALUE"""),0.0)</f>
        <v>0</v>
      </c>
      <c r="MO97">
        <f>IFERROR(__xludf.DUMMYFUNCTION("""COMPUTED_VALUE"""),0.0)</f>
        <v>0</v>
      </c>
      <c r="MP97">
        <f>IFERROR(__xludf.DUMMYFUNCTION("""COMPUTED_VALUE"""),0.0)</f>
        <v>0</v>
      </c>
      <c r="MQ97">
        <f>IFERROR(__xludf.DUMMYFUNCTION("""COMPUTED_VALUE"""),0.0)</f>
        <v>0</v>
      </c>
      <c r="MR97">
        <f>IFERROR(__xludf.DUMMYFUNCTION("""COMPUTED_VALUE"""),0.0)</f>
        <v>0</v>
      </c>
      <c r="MS97">
        <f>IFERROR(__xludf.DUMMYFUNCTION("""COMPUTED_VALUE"""),0.0)</f>
        <v>0</v>
      </c>
      <c r="MT97" t="str">
        <f>IFERROR(__xludf.DUMMYFUNCTION("""COMPUTED_VALUE"""),"x")</f>
        <v>x</v>
      </c>
      <c r="MU97">
        <f>IFERROR(__xludf.DUMMYFUNCTION("""COMPUTED_VALUE"""),1.0)</f>
        <v>1</v>
      </c>
      <c r="MV97">
        <f>IFERROR(__xludf.DUMMYFUNCTION("""COMPUTED_VALUE"""),1.0)</f>
        <v>1</v>
      </c>
      <c r="MW97">
        <f>IFERROR(__xludf.DUMMYFUNCTION("""COMPUTED_VALUE"""),1.0)</f>
        <v>1</v>
      </c>
      <c r="MX97">
        <f>IFERROR(__xludf.DUMMYFUNCTION("""COMPUTED_VALUE"""),1.0)</f>
        <v>1</v>
      </c>
      <c r="MY97">
        <f>IFERROR(__xludf.DUMMYFUNCTION("""COMPUTED_VALUE"""),1.0)</f>
        <v>1</v>
      </c>
      <c r="MZ97">
        <f>IFERROR(__xludf.DUMMYFUNCTION("""COMPUTED_VALUE"""),1.0)</f>
        <v>1</v>
      </c>
      <c r="NA97">
        <f>IFERROR(__xludf.DUMMYFUNCTION("""COMPUTED_VALUE"""),0.0)</f>
        <v>0</v>
      </c>
      <c r="NB97">
        <f>IFERROR(__xludf.DUMMYFUNCTION("""COMPUTED_VALUE"""),1.0)</f>
        <v>1</v>
      </c>
      <c r="NC97">
        <f>IFERROR(__xludf.DUMMYFUNCTION("""COMPUTED_VALUE"""),1.0)</f>
        <v>1</v>
      </c>
      <c r="ND97">
        <f>IFERROR(__xludf.DUMMYFUNCTION("""COMPUTED_VALUE"""),1.0)</f>
        <v>1</v>
      </c>
      <c r="NE97">
        <f>IFERROR(__xludf.DUMMYFUNCTION("""COMPUTED_VALUE"""),1.0)</f>
        <v>1</v>
      </c>
      <c r="NF97">
        <f>IFERROR(__xludf.DUMMYFUNCTION("""COMPUTED_VALUE"""),0.0)</f>
        <v>0</v>
      </c>
      <c r="NG97">
        <f>IFERROR(__xludf.DUMMYFUNCTION("""COMPUTED_VALUE"""),0.0)</f>
        <v>0</v>
      </c>
      <c r="NH97">
        <f>IFERROR(__xludf.DUMMYFUNCTION("""COMPUTED_VALUE"""),0.0)</f>
        <v>0</v>
      </c>
      <c r="NI97">
        <f>IFERROR(__xludf.DUMMYFUNCTION("""COMPUTED_VALUE"""),0.0)</f>
        <v>0</v>
      </c>
      <c r="NJ97">
        <f>IFERROR(__xludf.DUMMYFUNCTION("""COMPUTED_VALUE"""),0.0)</f>
        <v>0</v>
      </c>
      <c r="NK97">
        <f>IFERROR(__xludf.DUMMYFUNCTION("""COMPUTED_VALUE"""),0.0)</f>
        <v>0</v>
      </c>
      <c r="NL97">
        <f>IFERROR(__xludf.DUMMYFUNCTION("""COMPUTED_VALUE"""),0.0)</f>
        <v>0</v>
      </c>
      <c r="NM97">
        <f>IFERROR(__xludf.DUMMYFUNCTION("""COMPUTED_VALUE"""),0.0)</f>
        <v>0</v>
      </c>
      <c r="NN97">
        <f>IFERROR(__xludf.DUMMYFUNCTION("""COMPUTED_VALUE"""),0.0)</f>
        <v>0</v>
      </c>
      <c r="NO97">
        <f>IFERROR(__xludf.DUMMYFUNCTION("""COMPUTED_VALUE"""),0.0)</f>
        <v>0</v>
      </c>
      <c r="NP97">
        <f>IFERROR(__xludf.DUMMYFUNCTION("""COMPUTED_VALUE"""),0.0)</f>
        <v>0</v>
      </c>
      <c r="NQ97">
        <f>IFERROR(__xludf.DUMMYFUNCTION("""COMPUTED_VALUE"""),0.0)</f>
        <v>0</v>
      </c>
      <c r="NR97">
        <f>IFERROR(__xludf.DUMMYFUNCTION("""COMPUTED_VALUE"""),0.0)</f>
        <v>0</v>
      </c>
    </row>
    <row r="98" ht="15.75" customHeight="1">
      <c r="A98">
        <f>IFERROR(__xludf.DUMMYFUNCTION("""COMPUTED_VALUE"""),97.0)</f>
        <v>97</v>
      </c>
      <c r="B98" t="str">
        <f>IFERROR(__xludf.DUMMYFUNCTION("""COMPUTED_VALUE"""),"dimi3je3")</f>
        <v>dimi3je3</v>
      </c>
      <c r="C98" t="str">
        <f>IFERROR(__xludf.DUMMYFUNCTION("""COMPUTED_VALUE"""),"Dimitrije")</f>
        <v>Dimitrije</v>
      </c>
      <c r="D98" t="str">
        <f>IFERROR(__xludf.DUMMYFUNCTION("""COMPUTED_VALUE"""),"Treskavica")</f>
        <v>Treskavica</v>
      </c>
      <c r="E98">
        <f>IFERROR(__xludf.DUMMYFUNCTION("""COMPUTED_VALUE"""),56.0)</f>
        <v>56</v>
      </c>
      <c r="F98" t="str">
        <f>IFERROR(__xludf.DUMMYFUNCTION("""COMPUTED_VALUE"""),"ODOBREN")</f>
        <v>ODOBREN</v>
      </c>
      <c r="G98" t="str">
        <f>IFERROR(__xludf.DUMMYFUNCTION("""COMPUTED_VALUE"""),"Niš")</f>
        <v>Niš</v>
      </c>
      <c r="H98" t="str">
        <f>IFERROR(__xludf.DUMMYFUNCTION("""COMPUTED_VALUE"""),"Gimnazija Svetozar Marković")</f>
        <v>Gimnazija Svetozar Marković</v>
      </c>
      <c r="I98" t="str">
        <f>IFERROR(__xludf.DUMMYFUNCTION("""COMPUTED_VALUE"""),"III")</f>
        <v>III</v>
      </c>
      <c r="J98" t="str">
        <f>IFERROR(__xludf.DUMMYFUNCTION("""COMPUTED_VALUE"""),"A")</f>
        <v>A</v>
      </c>
      <c r="L98" t="str">
        <f>IFERROR(__xludf.DUMMYFUNCTION("""COMPUTED_VALUE"""),"x")</f>
        <v>x</v>
      </c>
      <c r="M98">
        <f>IFERROR(__xludf.DUMMYFUNCTION("""COMPUTED_VALUE"""),0.0)</f>
        <v>0</v>
      </c>
      <c r="N98" t="str">
        <f>IFERROR(__xludf.DUMMYFUNCTION("""COMPUTED_VALUE"""),"-")</f>
        <v>-</v>
      </c>
      <c r="O98" t="str">
        <f>IFERROR(__xludf.DUMMYFUNCTION("""COMPUTED_VALUE"""),"-")</f>
        <v>-</v>
      </c>
      <c r="P98">
        <f>IFERROR(__xludf.DUMMYFUNCTION("""COMPUTED_VALUE"""),40.0)</f>
        <v>40</v>
      </c>
      <c r="Q98">
        <f>IFERROR(__xludf.DUMMYFUNCTION("""COMPUTED_VALUE"""),0.0)</f>
        <v>0</v>
      </c>
      <c r="R98">
        <f>IFERROR(__xludf.DUMMYFUNCTION("""COMPUTED_VALUE"""),16.0)</f>
        <v>16</v>
      </c>
      <c r="S98" t="str">
        <f>IFERROR(__xludf.DUMMYFUNCTION("""COMPUTED_VALUE"""),"x")</f>
        <v>x</v>
      </c>
      <c r="T98" t="str">
        <f>IFERROR(__xludf.DUMMYFUNCTION("""COMPUTED_VALUE"""),"x")</f>
        <v>x</v>
      </c>
      <c r="U98" t="str">
        <f>IFERROR(__xludf.DUMMYFUNCTION("""COMPUTED_VALUE"""),"WA")</f>
        <v>WA</v>
      </c>
      <c r="V98" t="str">
        <f>IFERROR(__xludf.DUMMYFUNCTION("""COMPUTED_VALUE"""),"WA")</f>
        <v>WA</v>
      </c>
      <c r="W98" t="str">
        <f>IFERROR(__xludf.DUMMYFUNCTION("""COMPUTED_VALUE"""),"WA")</f>
        <v>WA</v>
      </c>
      <c r="X98" t="str">
        <f>IFERROR(__xludf.DUMMYFUNCTION("""COMPUTED_VALUE"""),"WA")</f>
        <v>WA</v>
      </c>
      <c r="Y98" t="str">
        <f>IFERROR(__xludf.DUMMYFUNCTION("""COMPUTED_VALUE"""),"WA")</f>
        <v>WA</v>
      </c>
      <c r="Z98" t="str">
        <f>IFERROR(__xludf.DUMMYFUNCTION("""COMPUTED_VALUE"""),"RTE")</f>
        <v>RTE</v>
      </c>
      <c r="AA98" t="str">
        <f>IFERROR(__xludf.DUMMYFUNCTION("""COMPUTED_VALUE"""),"WA")</f>
        <v>WA</v>
      </c>
      <c r="AB98" t="str">
        <f>IFERROR(__xludf.DUMMYFUNCTION("""COMPUTED_VALUE"""),"RTE")</f>
        <v>RTE</v>
      </c>
      <c r="AC98" t="str">
        <f>IFERROR(__xludf.DUMMYFUNCTION("""COMPUTED_VALUE"""),"WA")</f>
        <v>WA</v>
      </c>
      <c r="AD98" t="str">
        <f>IFERROR(__xludf.DUMMYFUNCTION("""COMPUTED_VALUE"""),"WA")</f>
        <v>WA</v>
      </c>
      <c r="AE98" t="str">
        <f>IFERROR(__xludf.DUMMYFUNCTION("""COMPUTED_VALUE"""),"WA")</f>
        <v>WA</v>
      </c>
      <c r="AF98" t="str">
        <f>IFERROR(__xludf.DUMMYFUNCTION("""COMPUTED_VALUE"""),"WA")</f>
        <v>WA</v>
      </c>
      <c r="AG98" t="str">
        <f>IFERROR(__xludf.DUMMYFUNCTION("""COMPUTED_VALUE"""),"WA")</f>
        <v>WA</v>
      </c>
      <c r="AH98" t="str">
        <f>IFERROR(__xludf.DUMMYFUNCTION("""COMPUTED_VALUE"""),"WA")</f>
        <v>WA</v>
      </c>
      <c r="AI98" t="str">
        <f>IFERROR(__xludf.DUMMYFUNCTION("""COMPUTED_VALUE"""),"WA")</f>
        <v>WA</v>
      </c>
      <c r="AJ98" t="str">
        <f>IFERROR(__xludf.DUMMYFUNCTION("""COMPUTED_VALUE"""),"WA")</f>
        <v>WA</v>
      </c>
      <c r="AK98" t="str">
        <f>IFERROR(__xludf.DUMMYFUNCTION("""COMPUTED_VALUE"""),"WA")</f>
        <v>WA</v>
      </c>
      <c r="AL98" t="str">
        <f>IFERROR(__xludf.DUMMYFUNCTION("""COMPUTED_VALUE"""),"WA")</f>
        <v>WA</v>
      </c>
      <c r="AM98" t="str">
        <f>IFERROR(__xludf.DUMMYFUNCTION("""COMPUTED_VALUE"""),"WA")</f>
        <v>WA</v>
      </c>
      <c r="AN98" t="str">
        <f>IFERROR(__xludf.DUMMYFUNCTION("""COMPUTED_VALUE"""),"WA")</f>
        <v>WA</v>
      </c>
      <c r="AO98" t="str">
        <f>IFERROR(__xludf.DUMMYFUNCTION("""COMPUTED_VALUE"""),"WA")</f>
        <v>WA</v>
      </c>
      <c r="AP98" t="str">
        <f>IFERROR(__xludf.DUMMYFUNCTION("""COMPUTED_VALUE"""),"WA")</f>
        <v>WA</v>
      </c>
      <c r="AQ98" t="str">
        <f>IFERROR(__xludf.DUMMYFUNCTION("""COMPUTED_VALUE"""),"WA")</f>
        <v>WA</v>
      </c>
      <c r="AR98" t="str">
        <f>IFERROR(__xludf.DUMMYFUNCTION("""COMPUTED_VALUE"""),"WA")</f>
        <v>WA</v>
      </c>
      <c r="AS98" t="str">
        <f>IFERROR(__xludf.DUMMYFUNCTION("""COMPUTED_VALUE"""),"WA")</f>
        <v>WA</v>
      </c>
      <c r="AT98" t="str">
        <f>IFERROR(__xludf.DUMMYFUNCTION("""COMPUTED_VALUE"""),"WA")</f>
        <v>WA</v>
      </c>
      <c r="AU98" t="str">
        <f>IFERROR(__xludf.DUMMYFUNCTION("""COMPUTED_VALUE"""),"WA")</f>
        <v>WA</v>
      </c>
      <c r="AV98" t="str">
        <f>IFERROR(__xludf.DUMMYFUNCTION("""COMPUTED_VALUE"""),"WA")</f>
        <v>WA</v>
      </c>
      <c r="AW98" t="str">
        <f>IFERROR(__xludf.DUMMYFUNCTION("""COMPUTED_VALUE"""),"WA")</f>
        <v>WA</v>
      </c>
      <c r="AX98" t="str">
        <f>IFERROR(__xludf.DUMMYFUNCTION("""COMPUTED_VALUE"""),"WA")</f>
        <v>WA</v>
      </c>
      <c r="AY98" t="str">
        <f>IFERROR(__xludf.DUMMYFUNCTION("""COMPUTED_VALUE"""),"WA")</f>
        <v>WA</v>
      </c>
      <c r="AZ98" t="str">
        <f>IFERROR(__xludf.DUMMYFUNCTION("""COMPUTED_VALUE"""),"WA")</f>
        <v>WA</v>
      </c>
      <c r="BA98" t="str">
        <f>IFERROR(__xludf.DUMMYFUNCTION("""COMPUTED_VALUE"""),"WA")</f>
        <v>WA</v>
      </c>
      <c r="BB98" t="str">
        <f>IFERROR(__xludf.DUMMYFUNCTION("""COMPUTED_VALUE"""),"WA")</f>
        <v>WA</v>
      </c>
      <c r="BC98" t="str">
        <f>IFERROR(__xludf.DUMMYFUNCTION("""COMPUTED_VALUE"""),"TLE")</f>
        <v>TLE</v>
      </c>
      <c r="BD98" t="str">
        <f>IFERROR(__xludf.DUMMYFUNCTION("""COMPUTED_VALUE"""),"TLE")</f>
        <v>TLE</v>
      </c>
      <c r="BE98" t="str">
        <f>IFERROR(__xludf.DUMMYFUNCTION("""COMPUTED_VALUE"""),"TLE")</f>
        <v>TLE</v>
      </c>
      <c r="BF98" t="str">
        <f>IFERROR(__xludf.DUMMYFUNCTION("""COMPUTED_VALUE"""),"TLE")</f>
        <v>TLE</v>
      </c>
      <c r="BG98" t="str">
        <f>IFERROR(__xludf.DUMMYFUNCTION("""COMPUTED_VALUE"""),"TLE")</f>
        <v>TLE</v>
      </c>
      <c r="BH98" t="str">
        <f>IFERROR(__xludf.DUMMYFUNCTION("""COMPUTED_VALUE"""),"TLE")</f>
        <v>TLE</v>
      </c>
      <c r="BI98" t="str">
        <f>IFERROR(__xludf.DUMMYFUNCTION("""COMPUTED_VALUE"""),"RTE")</f>
        <v>RTE</v>
      </c>
      <c r="BJ98" t="str">
        <f>IFERROR(__xludf.DUMMYFUNCTION("""COMPUTED_VALUE"""),"RTE")</f>
        <v>RTE</v>
      </c>
      <c r="BK98" t="str">
        <f>IFERROR(__xludf.DUMMYFUNCTION("""COMPUTED_VALUE"""),"x")</f>
        <v>x</v>
      </c>
      <c r="BL98" t="str">
        <f>IFERROR(__xludf.DUMMYFUNCTION("""COMPUTED_VALUE"""),"-")</f>
        <v>-</v>
      </c>
      <c r="BM98" t="str">
        <f>IFERROR(__xludf.DUMMYFUNCTION("""COMPUTED_VALUE"""),"-")</f>
        <v>-</v>
      </c>
      <c r="BN98" t="str">
        <f>IFERROR(__xludf.DUMMYFUNCTION("""COMPUTED_VALUE"""),"-")</f>
        <v>-</v>
      </c>
      <c r="BO98" t="str">
        <f>IFERROR(__xludf.DUMMYFUNCTION("""COMPUTED_VALUE"""),"-")</f>
        <v>-</v>
      </c>
      <c r="BP98" t="str">
        <f>IFERROR(__xludf.DUMMYFUNCTION("""COMPUTED_VALUE"""),"-")</f>
        <v>-</v>
      </c>
      <c r="BQ98" t="str">
        <f>IFERROR(__xludf.DUMMYFUNCTION("""COMPUTED_VALUE"""),"-")</f>
        <v>-</v>
      </c>
      <c r="BR98" t="str">
        <f>IFERROR(__xludf.DUMMYFUNCTION("""COMPUTED_VALUE"""),"-")</f>
        <v>-</v>
      </c>
      <c r="BS98" t="str">
        <f>IFERROR(__xludf.DUMMYFUNCTION("""COMPUTED_VALUE"""),"-")</f>
        <v>-</v>
      </c>
      <c r="BT98" t="str">
        <f>IFERROR(__xludf.DUMMYFUNCTION("""COMPUTED_VALUE"""),"-")</f>
        <v>-</v>
      </c>
      <c r="BU98" t="str">
        <f>IFERROR(__xludf.DUMMYFUNCTION("""COMPUTED_VALUE"""),"-")</f>
        <v>-</v>
      </c>
      <c r="BV98" t="str">
        <f>IFERROR(__xludf.DUMMYFUNCTION("""COMPUTED_VALUE"""),"-")</f>
        <v>-</v>
      </c>
      <c r="BW98" t="str">
        <f>IFERROR(__xludf.DUMMYFUNCTION("""COMPUTED_VALUE"""),"-")</f>
        <v>-</v>
      </c>
      <c r="BX98" t="str">
        <f>IFERROR(__xludf.DUMMYFUNCTION("""COMPUTED_VALUE"""),"-")</f>
        <v>-</v>
      </c>
      <c r="BY98" t="str">
        <f>IFERROR(__xludf.DUMMYFUNCTION("""COMPUTED_VALUE"""),"-")</f>
        <v>-</v>
      </c>
      <c r="BZ98" t="str">
        <f>IFERROR(__xludf.DUMMYFUNCTION("""COMPUTED_VALUE"""),"-")</f>
        <v>-</v>
      </c>
      <c r="CA98" t="str">
        <f>IFERROR(__xludf.DUMMYFUNCTION("""COMPUTED_VALUE"""),"-")</f>
        <v>-</v>
      </c>
      <c r="CB98" t="str">
        <f>IFERROR(__xludf.DUMMYFUNCTION("""COMPUTED_VALUE"""),"-")</f>
        <v>-</v>
      </c>
      <c r="CC98" t="str">
        <f>IFERROR(__xludf.DUMMYFUNCTION("""COMPUTED_VALUE"""),"-")</f>
        <v>-</v>
      </c>
      <c r="CD98" t="str">
        <f>IFERROR(__xludf.DUMMYFUNCTION("""COMPUTED_VALUE"""),"-")</f>
        <v>-</v>
      </c>
      <c r="CE98" t="str">
        <f>IFERROR(__xludf.DUMMYFUNCTION("""COMPUTED_VALUE"""),"-")</f>
        <v>-</v>
      </c>
      <c r="CF98" t="str">
        <f>IFERROR(__xludf.DUMMYFUNCTION("""COMPUTED_VALUE"""),"-")</f>
        <v>-</v>
      </c>
      <c r="CG98" t="str">
        <f>IFERROR(__xludf.DUMMYFUNCTION("""COMPUTED_VALUE"""),"-")</f>
        <v>-</v>
      </c>
      <c r="CH98" t="str">
        <f>IFERROR(__xludf.DUMMYFUNCTION("""COMPUTED_VALUE"""),"-")</f>
        <v>-</v>
      </c>
      <c r="CI98" t="str">
        <f>IFERROR(__xludf.DUMMYFUNCTION("""COMPUTED_VALUE"""),"-")</f>
        <v>-</v>
      </c>
      <c r="CJ98" t="str">
        <f>IFERROR(__xludf.DUMMYFUNCTION("""COMPUTED_VALUE"""),"-")</f>
        <v>-</v>
      </c>
      <c r="CK98" t="str">
        <f>IFERROR(__xludf.DUMMYFUNCTION("""COMPUTED_VALUE"""),"-")</f>
        <v>-</v>
      </c>
      <c r="CL98" t="str">
        <f>IFERROR(__xludf.DUMMYFUNCTION("""COMPUTED_VALUE"""),"-")</f>
        <v>-</v>
      </c>
      <c r="CM98" t="str">
        <f>IFERROR(__xludf.DUMMYFUNCTION("""COMPUTED_VALUE"""),"-")</f>
        <v>-</v>
      </c>
      <c r="CN98" t="str">
        <f>IFERROR(__xludf.DUMMYFUNCTION("""COMPUTED_VALUE"""),"-")</f>
        <v>-</v>
      </c>
      <c r="CO98" t="str">
        <f>IFERROR(__xludf.DUMMYFUNCTION("""COMPUTED_VALUE"""),"-")</f>
        <v>-</v>
      </c>
      <c r="CP98" t="str">
        <f>IFERROR(__xludf.DUMMYFUNCTION("""COMPUTED_VALUE"""),"-")</f>
        <v>-</v>
      </c>
      <c r="CQ98" t="str">
        <f>IFERROR(__xludf.DUMMYFUNCTION("""COMPUTED_VALUE"""),"-")</f>
        <v>-</v>
      </c>
      <c r="CR98" t="str">
        <f>IFERROR(__xludf.DUMMYFUNCTION("""COMPUTED_VALUE"""),"-")</f>
        <v>-</v>
      </c>
      <c r="CS98" t="str">
        <f>IFERROR(__xludf.DUMMYFUNCTION("""COMPUTED_VALUE"""),"x")</f>
        <v>x</v>
      </c>
      <c r="CT98" t="str">
        <f>IFERROR(__xludf.DUMMYFUNCTION("""COMPUTED_VALUE"""),"-")</f>
        <v>-</v>
      </c>
      <c r="CU98" t="str">
        <f>IFERROR(__xludf.DUMMYFUNCTION("""COMPUTED_VALUE"""),"-")</f>
        <v>-</v>
      </c>
      <c r="CV98" t="str">
        <f>IFERROR(__xludf.DUMMYFUNCTION("""COMPUTED_VALUE"""),"-")</f>
        <v>-</v>
      </c>
      <c r="CW98" t="str">
        <f>IFERROR(__xludf.DUMMYFUNCTION("""COMPUTED_VALUE"""),"-")</f>
        <v>-</v>
      </c>
      <c r="CX98" t="str">
        <f>IFERROR(__xludf.DUMMYFUNCTION("""COMPUTED_VALUE"""),"-")</f>
        <v>-</v>
      </c>
      <c r="CY98" t="str">
        <f>IFERROR(__xludf.DUMMYFUNCTION("""COMPUTED_VALUE"""),"-")</f>
        <v>-</v>
      </c>
      <c r="CZ98" t="str">
        <f>IFERROR(__xludf.DUMMYFUNCTION("""COMPUTED_VALUE"""),"-")</f>
        <v>-</v>
      </c>
      <c r="DA98" t="str">
        <f>IFERROR(__xludf.DUMMYFUNCTION("""COMPUTED_VALUE"""),"-")</f>
        <v>-</v>
      </c>
      <c r="DB98" t="str">
        <f>IFERROR(__xludf.DUMMYFUNCTION("""COMPUTED_VALUE"""),"-")</f>
        <v>-</v>
      </c>
      <c r="DC98" t="str">
        <f>IFERROR(__xludf.DUMMYFUNCTION("""COMPUTED_VALUE"""),"-")</f>
        <v>-</v>
      </c>
      <c r="DD98" t="str">
        <f>IFERROR(__xludf.DUMMYFUNCTION("""COMPUTED_VALUE"""),"-")</f>
        <v>-</v>
      </c>
      <c r="DE98" t="str">
        <f>IFERROR(__xludf.DUMMYFUNCTION("""COMPUTED_VALUE"""),"-")</f>
        <v>-</v>
      </c>
      <c r="DF98" t="str">
        <f>IFERROR(__xludf.DUMMYFUNCTION("""COMPUTED_VALUE"""),"-")</f>
        <v>-</v>
      </c>
      <c r="DG98" t="str">
        <f>IFERROR(__xludf.DUMMYFUNCTION("""COMPUTED_VALUE"""),"-")</f>
        <v>-</v>
      </c>
      <c r="DH98" t="str">
        <f>IFERROR(__xludf.DUMMYFUNCTION("""COMPUTED_VALUE"""),"-")</f>
        <v>-</v>
      </c>
      <c r="DI98" t="str">
        <f>IFERROR(__xludf.DUMMYFUNCTION("""COMPUTED_VALUE"""),"-")</f>
        <v>-</v>
      </c>
      <c r="DJ98" t="str">
        <f>IFERROR(__xludf.DUMMYFUNCTION("""COMPUTED_VALUE"""),"-")</f>
        <v>-</v>
      </c>
      <c r="DK98" t="str">
        <f>IFERROR(__xludf.DUMMYFUNCTION("""COMPUTED_VALUE"""),"-")</f>
        <v>-</v>
      </c>
      <c r="DL98" t="str">
        <f>IFERROR(__xludf.DUMMYFUNCTION("""COMPUTED_VALUE"""),"-")</f>
        <v>-</v>
      </c>
      <c r="DM98" t="str">
        <f>IFERROR(__xludf.DUMMYFUNCTION("""COMPUTED_VALUE"""),"-")</f>
        <v>-</v>
      </c>
      <c r="DN98" t="str">
        <f>IFERROR(__xludf.DUMMYFUNCTION("""COMPUTED_VALUE"""),"-")</f>
        <v>-</v>
      </c>
      <c r="DO98" t="str">
        <f>IFERROR(__xludf.DUMMYFUNCTION("""COMPUTED_VALUE"""),"-")</f>
        <v>-</v>
      </c>
      <c r="DP98" t="str">
        <f>IFERROR(__xludf.DUMMYFUNCTION("""COMPUTED_VALUE"""),"-")</f>
        <v>-</v>
      </c>
      <c r="DQ98" t="str">
        <f>IFERROR(__xludf.DUMMYFUNCTION("""COMPUTED_VALUE"""),"-")</f>
        <v>-</v>
      </c>
      <c r="DR98" t="str">
        <f>IFERROR(__xludf.DUMMYFUNCTION("""COMPUTED_VALUE"""),"-")</f>
        <v>-</v>
      </c>
      <c r="DS98" t="str">
        <f>IFERROR(__xludf.DUMMYFUNCTION("""COMPUTED_VALUE"""),"-")</f>
        <v>-</v>
      </c>
      <c r="DT98" t="str">
        <f>IFERROR(__xludf.DUMMYFUNCTION("""COMPUTED_VALUE"""),"-")</f>
        <v>-</v>
      </c>
      <c r="DU98" t="str">
        <f>IFERROR(__xludf.DUMMYFUNCTION("""COMPUTED_VALUE"""),"-")</f>
        <v>-</v>
      </c>
      <c r="DV98" t="str">
        <f>IFERROR(__xludf.DUMMYFUNCTION("""COMPUTED_VALUE"""),"-")</f>
        <v>-</v>
      </c>
      <c r="DW98" t="str">
        <f>IFERROR(__xludf.DUMMYFUNCTION("""COMPUTED_VALUE"""),"-")</f>
        <v>-</v>
      </c>
      <c r="DX98" t="str">
        <f>IFERROR(__xludf.DUMMYFUNCTION("""COMPUTED_VALUE"""),"-")</f>
        <v>-</v>
      </c>
      <c r="DY98" t="str">
        <f>IFERROR(__xludf.DUMMYFUNCTION("""COMPUTED_VALUE"""),"-")</f>
        <v>-</v>
      </c>
      <c r="DZ98" t="str">
        <f>IFERROR(__xludf.DUMMYFUNCTION("""COMPUTED_VALUE"""),"x")</f>
        <v>x</v>
      </c>
      <c r="EA98" t="str">
        <f>IFERROR(__xludf.DUMMYFUNCTION("""COMPUTED_VALUE"""),"OK")</f>
        <v>OK</v>
      </c>
      <c r="EB98" t="str">
        <f>IFERROR(__xludf.DUMMYFUNCTION("""COMPUTED_VALUE"""),"OK")</f>
        <v>OK</v>
      </c>
      <c r="EC98" t="str">
        <f>IFERROR(__xludf.DUMMYFUNCTION("""COMPUTED_VALUE"""),"OK")</f>
        <v>OK</v>
      </c>
      <c r="ED98" t="str">
        <f>IFERROR(__xludf.DUMMYFUNCTION("""COMPUTED_VALUE"""),"OK")</f>
        <v>OK</v>
      </c>
      <c r="EE98" t="str">
        <f>IFERROR(__xludf.DUMMYFUNCTION("""COMPUTED_VALUE"""),"OK")</f>
        <v>OK</v>
      </c>
      <c r="EF98" t="str">
        <f>IFERROR(__xludf.DUMMYFUNCTION("""COMPUTED_VALUE"""),"WA")</f>
        <v>WA</v>
      </c>
      <c r="EG98" t="str">
        <f>IFERROR(__xludf.DUMMYFUNCTION("""COMPUTED_VALUE"""),"TLE")</f>
        <v>TLE</v>
      </c>
      <c r="EH98" t="str">
        <f>IFERROR(__xludf.DUMMYFUNCTION("""COMPUTED_VALUE"""),"TLE")</f>
        <v>TLE</v>
      </c>
      <c r="EI98" t="str">
        <f>IFERROR(__xludf.DUMMYFUNCTION("""COMPUTED_VALUE"""),"WA")</f>
        <v>WA</v>
      </c>
      <c r="EJ98" t="str">
        <f>IFERROR(__xludf.DUMMYFUNCTION("""COMPUTED_VALUE"""),"WA")</f>
        <v>WA</v>
      </c>
      <c r="EK98" t="str">
        <f>IFERROR(__xludf.DUMMYFUNCTION("""COMPUTED_VALUE"""),"OK")</f>
        <v>OK</v>
      </c>
      <c r="EL98" t="str">
        <f>IFERROR(__xludf.DUMMYFUNCTION("""COMPUTED_VALUE"""),"OK")</f>
        <v>OK</v>
      </c>
      <c r="EM98" t="str">
        <f>IFERROR(__xludf.DUMMYFUNCTION("""COMPUTED_VALUE"""),"TLE")</f>
        <v>TLE</v>
      </c>
      <c r="EN98" t="str">
        <f>IFERROR(__xludf.DUMMYFUNCTION("""COMPUTED_VALUE"""),"TLE")</f>
        <v>TLE</v>
      </c>
      <c r="EO98" t="str">
        <f>IFERROR(__xludf.DUMMYFUNCTION("""COMPUTED_VALUE"""),"TLE")</f>
        <v>TLE</v>
      </c>
      <c r="EP98" t="str">
        <f>IFERROR(__xludf.DUMMYFUNCTION("""COMPUTED_VALUE"""),"WA")</f>
        <v>WA</v>
      </c>
      <c r="EQ98" t="str">
        <f>IFERROR(__xludf.DUMMYFUNCTION("""COMPUTED_VALUE"""),"x")</f>
        <v>x</v>
      </c>
      <c r="ER98" t="str">
        <f>IFERROR(__xludf.DUMMYFUNCTION("""COMPUTED_VALUE"""),"WA")</f>
        <v>WA</v>
      </c>
      <c r="ES98" t="str">
        <f>IFERROR(__xludf.DUMMYFUNCTION("""COMPUTED_VALUE"""),"WA")</f>
        <v>WA</v>
      </c>
      <c r="ET98" t="str">
        <f>IFERROR(__xludf.DUMMYFUNCTION("""COMPUTED_VALUE"""),"WA")</f>
        <v>WA</v>
      </c>
      <c r="EU98" t="str">
        <f>IFERROR(__xludf.DUMMYFUNCTION("""COMPUTED_VALUE"""),"OK")</f>
        <v>OK</v>
      </c>
      <c r="EV98" t="str">
        <f>IFERROR(__xludf.DUMMYFUNCTION("""COMPUTED_VALUE"""),"WA")</f>
        <v>WA</v>
      </c>
      <c r="EW98" t="str">
        <f>IFERROR(__xludf.DUMMYFUNCTION("""COMPUTED_VALUE"""),"WA")</f>
        <v>WA</v>
      </c>
      <c r="EX98" t="str">
        <f>IFERROR(__xludf.DUMMYFUNCTION("""COMPUTED_VALUE"""),"WA")</f>
        <v>WA</v>
      </c>
      <c r="EY98" t="str">
        <f>IFERROR(__xludf.DUMMYFUNCTION("""COMPUTED_VALUE"""),"WA")</f>
        <v>WA</v>
      </c>
      <c r="EZ98" t="str">
        <f>IFERROR(__xludf.DUMMYFUNCTION("""COMPUTED_VALUE"""),"WA")</f>
        <v>WA</v>
      </c>
      <c r="FA98" t="str">
        <f>IFERROR(__xludf.DUMMYFUNCTION("""COMPUTED_VALUE"""),"WA")</f>
        <v>WA</v>
      </c>
      <c r="FB98" t="str">
        <f>IFERROR(__xludf.DUMMYFUNCTION("""COMPUTED_VALUE"""),"OK")</f>
        <v>OK</v>
      </c>
      <c r="FC98" t="str">
        <f>IFERROR(__xludf.DUMMYFUNCTION("""COMPUTED_VALUE"""),"WA")</f>
        <v>WA</v>
      </c>
      <c r="FD98" t="str">
        <f>IFERROR(__xludf.DUMMYFUNCTION("""COMPUTED_VALUE"""),"WA")</f>
        <v>WA</v>
      </c>
      <c r="FE98" t="str">
        <f>IFERROR(__xludf.DUMMYFUNCTION("""COMPUTED_VALUE"""),"WA")</f>
        <v>WA</v>
      </c>
      <c r="FF98" t="str">
        <f>IFERROR(__xludf.DUMMYFUNCTION("""COMPUTED_VALUE"""),"WA")</f>
        <v>WA</v>
      </c>
      <c r="FG98" t="str">
        <f>IFERROR(__xludf.DUMMYFUNCTION("""COMPUTED_VALUE"""),"WA")</f>
        <v>WA</v>
      </c>
      <c r="FH98" t="str">
        <f>IFERROR(__xludf.DUMMYFUNCTION("""COMPUTED_VALUE"""),"WA")</f>
        <v>WA</v>
      </c>
      <c r="FI98" t="str">
        <f>IFERROR(__xludf.DUMMYFUNCTION("""COMPUTED_VALUE"""),"WA")</f>
        <v>WA</v>
      </c>
      <c r="FJ98" t="str">
        <f>IFERROR(__xludf.DUMMYFUNCTION("""COMPUTED_VALUE"""),"WA")</f>
        <v>WA</v>
      </c>
      <c r="FK98" t="str">
        <f>IFERROR(__xludf.DUMMYFUNCTION("""COMPUTED_VALUE"""),"WA")</f>
        <v>WA</v>
      </c>
      <c r="FL98" t="str">
        <f>IFERROR(__xludf.DUMMYFUNCTION("""COMPUTED_VALUE"""),"OK")</f>
        <v>OK</v>
      </c>
      <c r="FM98" t="str">
        <f>IFERROR(__xludf.DUMMYFUNCTION("""COMPUTED_VALUE"""),"WA")</f>
        <v>WA</v>
      </c>
      <c r="FN98" t="str">
        <f>IFERROR(__xludf.DUMMYFUNCTION("""COMPUTED_VALUE"""),"WA")</f>
        <v>WA</v>
      </c>
      <c r="FO98" t="str">
        <f>IFERROR(__xludf.DUMMYFUNCTION("""COMPUTED_VALUE"""),"WA")</f>
        <v>WA</v>
      </c>
      <c r="FP98" t="str">
        <f>IFERROR(__xludf.DUMMYFUNCTION("""COMPUTED_VALUE"""),"WA")</f>
        <v>WA</v>
      </c>
      <c r="FQ98" t="str">
        <f>IFERROR(__xludf.DUMMYFUNCTION("""COMPUTED_VALUE"""),"WA")</f>
        <v>WA</v>
      </c>
      <c r="FR98" t="str">
        <f>IFERROR(__xludf.DUMMYFUNCTION("""COMPUTED_VALUE"""),"WA")</f>
        <v>WA</v>
      </c>
      <c r="FS98" t="str">
        <f>IFERROR(__xludf.DUMMYFUNCTION("""COMPUTED_VALUE"""),"WA")</f>
        <v>WA</v>
      </c>
      <c r="FT98" t="str">
        <f>IFERROR(__xludf.DUMMYFUNCTION("""COMPUTED_VALUE"""),"x")</f>
        <v>x</v>
      </c>
      <c r="FU98" t="str">
        <f>IFERROR(__xludf.DUMMYFUNCTION("""COMPUTED_VALUE"""),"OK")</f>
        <v>OK</v>
      </c>
      <c r="FV98" t="str">
        <f>IFERROR(__xludf.DUMMYFUNCTION("""COMPUTED_VALUE"""),"WA")</f>
        <v>WA</v>
      </c>
      <c r="FW98" t="str">
        <f>IFERROR(__xludf.DUMMYFUNCTION("""COMPUTED_VALUE"""),"WA")</f>
        <v>WA</v>
      </c>
      <c r="FX98" t="str">
        <f>IFERROR(__xludf.DUMMYFUNCTION("""COMPUTED_VALUE"""),"WA")</f>
        <v>WA</v>
      </c>
      <c r="FY98" t="str">
        <f>IFERROR(__xludf.DUMMYFUNCTION("""COMPUTED_VALUE"""),"WA")</f>
        <v>WA</v>
      </c>
      <c r="FZ98" t="str">
        <f>IFERROR(__xludf.DUMMYFUNCTION("""COMPUTED_VALUE"""),"WA")</f>
        <v>WA</v>
      </c>
      <c r="GA98" t="str">
        <f>IFERROR(__xludf.DUMMYFUNCTION("""COMPUTED_VALUE"""),"WA")</f>
        <v>WA</v>
      </c>
      <c r="GB98" t="str">
        <f>IFERROR(__xludf.DUMMYFUNCTION("""COMPUTED_VALUE"""),"WA")</f>
        <v>WA</v>
      </c>
      <c r="GC98" t="str">
        <f>IFERROR(__xludf.DUMMYFUNCTION("""COMPUTED_VALUE"""),"WA")</f>
        <v>WA</v>
      </c>
      <c r="GD98" t="str">
        <f>IFERROR(__xludf.DUMMYFUNCTION("""COMPUTED_VALUE"""),"WA")</f>
        <v>WA</v>
      </c>
      <c r="GE98" t="str">
        <f>IFERROR(__xludf.DUMMYFUNCTION("""COMPUTED_VALUE"""),"WA")</f>
        <v>WA</v>
      </c>
      <c r="GF98" t="str">
        <f>IFERROR(__xludf.DUMMYFUNCTION("""COMPUTED_VALUE"""),"OK")</f>
        <v>OK</v>
      </c>
      <c r="GG98" t="str">
        <f>IFERROR(__xludf.DUMMYFUNCTION("""COMPUTED_VALUE"""),"OK")</f>
        <v>OK</v>
      </c>
      <c r="GH98" t="str">
        <f>IFERROR(__xludf.DUMMYFUNCTION("""COMPUTED_VALUE"""),"OK")</f>
        <v>OK</v>
      </c>
      <c r="GI98" t="str">
        <f>IFERROR(__xludf.DUMMYFUNCTION("""COMPUTED_VALUE"""),"OK")</f>
        <v>OK</v>
      </c>
      <c r="GJ98" t="str">
        <f>IFERROR(__xludf.DUMMYFUNCTION("""COMPUTED_VALUE"""),"OK")</f>
        <v>OK</v>
      </c>
      <c r="GK98" t="str">
        <f>IFERROR(__xludf.DUMMYFUNCTION("""COMPUTED_VALUE"""),"WA")</f>
        <v>WA</v>
      </c>
      <c r="GL98" t="str">
        <f>IFERROR(__xludf.DUMMYFUNCTION("""COMPUTED_VALUE"""),"WA")</f>
        <v>WA</v>
      </c>
      <c r="GM98" t="str">
        <f>IFERROR(__xludf.DUMMYFUNCTION("""COMPUTED_VALUE"""),"WA")</f>
        <v>WA</v>
      </c>
      <c r="GN98" t="str">
        <f>IFERROR(__xludf.DUMMYFUNCTION("""COMPUTED_VALUE"""),"WA")</f>
        <v>WA</v>
      </c>
      <c r="GO98" t="str">
        <f>IFERROR(__xludf.DUMMYFUNCTION("""COMPUTED_VALUE"""),"WA")</f>
        <v>WA</v>
      </c>
      <c r="GP98" t="str">
        <f>IFERROR(__xludf.DUMMYFUNCTION("""COMPUTED_VALUE"""),"WA")</f>
        <v>WA</v>
      </c>
      <c r="GQ98" t="str">
        <f>IFERROR(__xludf.DUMMYFUNCTION("""COMPUTED_VALUE"""),"WA")</f>
        <v>WA</v>
      </c>
      <c r="GR98" t="str">
        <f>IFERROR(__xludf.DUMMYFUNCTION("""COMPUTED_VALUE"""),"WA")</f>
        <v>WA</v>
      </c>
      <c r="GS98" t="str">
        <f>IFERROR(__xludf.DUMMYFUNCTION("""COMPUTED_VALUE"""),"x")</f>
        <v>x</v>
      </c>
      <c r="GT98" t="str">
        <f>IFERROR(__xludf.DUMMYFUNCTION("""COMPUTED_VALUE"""),"x")</f>
        <v>x</v>
      </c>
      <c r="GU98">
        <f>IFERROR(__xludf.DUMMYFUNCTION("""COMPUTED_VALUE"""),0.0)</f>
        <v>0</v>
      </c>
      <c r="GV98">
        <f>IFERROR(__xludf.DUMMYFUNCTION("""COMPUTED_VALUE"""),0.0)</f>
        <v>0</v>
      </c>
      <c r="GW98">
        <f>IFERROR(__xludf.DUMMYFUNCTION("""COMPUTED_VALUE"""),0.0)</f>
        <v>0</v>
      </c>
      <c r="GX98">
        <f>IFERROR(__xludf.DUMMYFUNCTION("""COMPUTED_VALUE"""),0.0)</f>
        <v>0</v>
      </c>
      <c r="GY98">
        <f>IFERROR(__xludf.DUMMYFUNCTION("""COMPUTED_VALUE"""),0.0)</f>
        <v>0</v>
      </c>
      <c r="GZ98">
        <f>IFERROR(__xludf.DUMMYFUNCTION("""COMPUTED_VALUE"""),0.0)</f>
        <v>0</v>
      </c>
      <c r="HA98">
        <f>IFERROR(__xludf.DUMMYFUNCTION("""COMPUTED_VALUE"""),0.0)</f>
        <v>0</v>
      </c>
      <c r="HB98">
        <f>IFERROR(__xludf.DUMMYFUNCTION("""COMPUTED_VALUE"""),0.0)</f>
        <v>0</v>
      </c>
      <c r="HC98">
        <f>IFERROR(__xludf.DUMMYFUNCTION("""COMPUTED_VALUE"""),0.0)</f>
        <v>0</v>
      </c>
      <c r="HD98">
        <f>IFERROR(__xludf.DUMMYFUNCTION("""COMPUTED_VALUE"""),0.0)</f>
        <v>0</v>
      </c>
      <c r="HE98">
        <f>IFERROR(__xludf.DUMMYFUNCTION("""COMPUTED_VALUE"""),0.0)</f>
        <v>0</v>
      </c>
      <c r="HF98">
        <f>IFERROR(__xludf.DUMMYFUNCTION("""COMPUTED_VALUE"""),0.0)</f>
        <v>0</v>
      </c>
      <c r="HG98">
        <f>IFERROR(__xludf.DUMMYFUNCTION("""COMPUTED_VALUE"""),0.0)</f>
        <v>0</v>
      </c>
      <c r="HH98">
        <f>IFERROR(__xludf.DUMMYFUNCTION("""COMPUTED_VALUE"""),0.0)</f>
        <v>0</v>
      </c>
      <c r="HI98">
        <f>IFERROR(__xludf.DUMMYFUNCTION("""COMPUTED_VALUE"""),0.0)</f>
        <v>0</v>
      </c>
      <c r="HJ98">
        <f>IFERROR(__xludf.DUMMYFUNCTION("""COMPUTED_VALUE"""),0.0)</f>
        <v>0</v>
      </c>
      <c r="HK98">
        <f>IFERROR(__xludf.DUMMYFUNCTION("""COMPUTED_VALUE"""),0.0)</f>
        <v>0</v>
      </c>
      <c r="HL98">
        <f>IFERROR(__xludf.DUMMYFUNCTION("""COMPUTED_VALUE"""),0.0)</f>
        <v>0</v>
      </c>
      <c r="HM98">
        <f>IFERROR(__xludf.DUMMYFUNCTION("""COMPUTED_VALUE"""),0.0)</f>
        <v>0</v>
      </c>
      <c r="HN98">
        <f>IFERROR(__xludf.DUMMYFUNCTION("""COMPUTED_VALUE"""),0.0)</f>
        <v>0</v>
      </c>
      <c r="HO98">
        <f>IFERROR(__xludf.DUMMYFUNCTION("""COMPUTED_VALUE"""),0.0)</f>
        <v>0</v>
      </c>
      <c r="HP98">
        <f>IFERROR(__xludf.DUMMYFUNCTION("""COMPUTED_VALUE"""),0.0)</f>
        <v>0</v>
      </c>
      <c r="HQ98">
        <f>IFERROR(__xludf.DUMMYFUNCTION("""COMPUTED_VALUE"""),0.0)</f>
        <v>0</v>
      </c>
      <c r="HR98">
        <f>IFERROR(__xludf.DUMMYFUNCTION("""COMPUTED_VALUE"""),0.0)</f>
        <v>0</v>
      </c>
      <c r="HS98">
        <f>IFERROR(__xludf.DUMMYFUNCTION("""COMPUTED_VALUE"""),0.0)</f>
        <v>0</v>
      </c>
      <c r="HT98">
        <f>IFERROR(__xludf.DUMMYFUNCTION("""COMPUTED_VALUE"""),0.0)</f>
        <v>0</v>
      </c>
      <c r="HU98">
        <f>IFERROR(__xludf.DUMMYFUNCTION("""COMPUTED_VALUE"""),0.0)</f>
        <v>0</v>
      </c>
      <c r="HV98">
        <f>IFERROR(__xludf.DUMMYFUNCTION("""COMPUTED_VALUE"""),0.0)</f>
        <v>0</v>
      </c>
      <c r="HW98">
        <f>IFERROR(__xludf.DUMMYFUNCTION("""COMPUTED_VALUE"""),0.0)</f>
        <v>0</v>
      </c>
      <c r="HX98">
        <f>IFERROR(__xludf.DUMMYFUNCTION("""COMPUTED_VALUE"""),0.0)</f>
        <v>0</v>
      </c>
      <c r="HY98">
        <f>IFERROR(__xludf.DUMMYFUNCTION("""COMPUTED_VALUE"""),0.0)</f>
        <v>0</v>
      </c>
      <c r="HZ98">
        <f>IFERROR(__xludf.DUMMYFUNCTION("""COMPUTED_VALUE"""),0.0)</f>
        <v>0</v>
      </c>
      <c r="IA98">
        <f>IFERROR(__xludf.DUMMYFUNCTION("""COMPUTED_VALUE"""),0.0)</f>
        <v>0</v>
      </c>
      <c r="IB98">
        <f>IFERROR(__xludf.DUMMYFUNCTION("""COMPUTED_VALUE"""),0.0)</f>
        <v>0</v>
      </c>
      <c r="IC98">
        <f>IFERROR(__xludf.DUMMYFUNCTION("""COMPUTED_VALUE"""),0.0)</f>
        <v>0</v>
      </c>
      <c r="ID98">
        <f>IFERROR(__xludf.DUMMYFUNCTION("""COMPUTED_VALUE"""),0.0)</f>
        <v>0</v>
      </c>
      <c r="IE98">
        <f>IFERROR(__xludf.DUMMYFUNCTION("""COMPUTED_VALUE"""),0.0)</f>
        <v>0</v>
      </c>
      <c r="IF98">
        <f>IFERROR(__xludf.DUMMYFUNCTION("""COMPUTED_VALUE"""),0.0)</f>
        <v>0</v>
      </c>
      <c r="IG98">
        <f>IFERROR(__xludf.DUMMYFUNCTION("""COMPUTED_VALUE"""),0.0)</f>
        <v>0</v>
      </c>
      <c r="IH98">
        <f>IFERROR(__xludf.DUMMYFUNCTION("""COMPUTED_VALUE"""),0.0)</f>
        <v>0</v>
      </c>
      <c r="II98">
        <f>IFERROR(__xludf.DUMMYFUNCTION("""COMPUTED_VALUE"""),0.0)</f>
        <v>0</v>
      </c>
      <c r="IJ98">
        <f>IFERROR(__xludf.DUMMYFUNCTION("""COMPUTED_VALUE"""),0.0)</f>
        <v>0</v>
      </c>
      <c r="IK98" t="str">
        <f>IFERROR(__xludf.DUMMYFUNCTION("""COMPUTED_VALUE"""),"x")</f>
        <v>x</v>
      </c>
      <c r="IL98">
        <f>IFERROR(__xludf.DUMMYFUNCTION("""COMPUTED_VALUE"""),0.0)</f>
        <v>0</v>
      </c>
      <c r="IM98">
        <f>IFERROR(__xludf.DUMMYFUNCTION("""COMPUTED_VALUE"""),0.0)</f>
        <v>0</v>
      </c>
      <c r="IN98">
        <f>IFERROR(__xludf.DUMMYFUNCTION("""COMPUTED_VALUE"""),0.0)</f>
        <v>0</v>
      </c>
      <c r="IO98">
        <f>IFERROR(__xludf.DUMMYFUNCTION("""COMPUTED_VALUE"""),0.0)</f>
        <v>0</v>
      </c>
      <c r="IP98">
        <f>IFERROR(__xludf.DUMMYFUNCTION("""COMPUTED_VALUE"""),0.0)</f>
        <v>0</v>
      </c>
      <c r="IQ98">
        <f>IFERROR(__xludf.DUMMYFUNCTION("""COMPUTED_VALUE"""),0.0)</f>
        <v>0</v>
      </c>
      <c r="IR98">
        <f>IFERROR(__xludf.DUMMYFUNCTION("""COMPUTED_VALUE"""),0.0)</f>
        <v>0</v>
      </c>
      <c r="IS98">
        <f>IFERROR(__xludf.DUMMYFUNCTION("""COMPUTED_VALUE"""),0.0)</f>
        <v>0</v>
      </c>
      <c r="IT98">
        <f>IFERROR(__xludf.DUMMYFUNCTION("""COMPUTED_VALUE"""),0.0)</f>
        <v>0</v>
      </c>
      <c r="IU98">
        <f>IFERROR(__xludf.DUMMYFUNCTION("""COMPUTED_VALUE"""),0.0)</f>
        <v>0</v>
      </c>
      <c r="IV98">
        <f>IFERROR(__xludf.DUMMYFUNCTION("""COMPUTED_VALUE"""),0.0)</f>
        <v>0</v>
      </c>
      <c r="IW98">
        <f>IFERROR(__xludf.DUMMYFUNCTION("""COMPUTED_VALUE"""),0.0)</f>
        <v>0</v>
      </c>
      <c r="IX98">
        <f>IFERROR(__xludf.DUMMYFUNCTION("""COMPUTED_VALUE"""),0.0)</f>
        <v>0</v>
      </c>
      <c r="IY98">
        <f>IFERROR(__xludf.DUMMYFUNCTION("""COMPUTED_VALUE"""),0.0)</f>
        <v>0</v>
      </c>
      <c r="IZ98">
        <f>IFERROR(__xludf.DUMMYFUNCTION("""COMPUTED_VALUE"""),0.0)</f>
        <v>0</v>
      </c>
      <c r="JA98">
        <f>IFERROR(__xludf.DUMMYFUNCTION("""COMPUTED_VALUE"""),0.0)</f>
        <v>0</v>
      </c>
      <c r="JB98">
        <f>IFERROR(__xludf.DUMMYFUNCTION("""COMPUTED_VALUE"""),0.0)</f>
        <v>0</v>
      </c>
      <c r="JC98">
        <f>IFERROR(__xludf.DUMMYFUNCTION("""COMPUTED_VALUE"""),0.0)</f>
        <v>0</v>
      </c>
      <c r="JD98">
        <f>IFERROR(__xludf.DUMMYFUNCTION("""COMPUTED_VALUE"""),0.0)</f>
        <v>0</v>
      </c>
      <c r="JE98">
        <f>IFERROR(__xludf.DUMMYFUNCTION("""COMPUTED_VALUE"""),0.0)</f>
        <v>0</v>
      </c>
      <c r="JF98">
        <f>IFERROR(__xludf.DUMMYFUNCTION("""COMPUTED_VALUE"""),0.0)</f>
        <v>0</v>
      </c>
      <c r="JG98">
        <f>IFERROR(__xludf.DUMMYFUNCTION("""COMPUTED_VALUE"""),0.0)</f>
        <v>0</v>
      </c>
      <c r="JH98">
        <f>IFERROR(__xludf.DUMMYFUNCTION("""COMPUTED_VALUE"""),0.0)</f>
        <v>0</v>
      </c>
      <c r="JI98">
        <f>IFERROR(__xludf.DUMMYFUNCTION("""COMPUTED_VALUE"""),0.0)</f>
        <v>0</v>
      </c>
      <c r="JJ98">
        <f>IFERROR(__xludf.DUMMYFUNCTION("""COMPUTED_VALUE"""),0.0)</f>
        <v>0</v>
      </c>
      <c r="JK98">
        <f>IFERROR(__xludf.DUMMYFUNCTION("""COMPUTED_VALUE"""),0.0)</f>
        <v>0</v>
      </c>
      <c r="JL98">
        <f>IFERROR(__xludf.DUMMYFUNCTION("""COMPUTED_VALUE"""),0.0)</f>
        <v>0</v>
      </c>
      <c r="JM98">
        <f>IFERROR(__xludf.DUMMYFUNCTION("""COMPUTED_VALUE"""),0.0)</f>
        <v>0</v>
      </c>
      <c r="JN98">
        <f>IFERROR(__xludf.DUMMYFUNCTION("""COMPUTED_VALUE"""),0.0)</f>
        <v>0</v>
      </c>
      <c r="JO98">
        <f>IFERROR(__xludf.DUMMYFUNCTION("""COMPUTED_VALUE"""),0.0)</f>
        <v>0</v>
      </c>
      <c r="JP98">
        <f>IFERROR(__xludf.DUMMYFUNCTION("""COMPUTED_VALUE"""),0.0)</f>
        <v>0</v>
      </c>
      <c r="JQ98">
        <f>IFERROR(__xludf.DUMMYFUNCTION("""COMPUTED_VALUE"""),0.0)</f>
        <v>0</v>
      </c>
      <c r="JR98">
        <f>IFERROR(__xludf.DUMMYFUNCTION("""COMPUTED_VALUE"""),0.0)</f>
        <v>0</v>
      </c>
      <c r="JS98" t="str">
        <f>IFERROR(__xludf.DUMMYFUNCTION("""COMPUTED_VALUE"""),"x")</f>
        <v>x</v>
      </c>
      <c r="JT98">
        <f>IFERROR(__xludf.DUMMYFUNCTION("""COMPUTED_VALUE"""),0.0)</f>
        <v>0</v>
      </c>
      <c r="JU98">
        <f>IFERROR(__xludf.DUMMYFUNCTION("""COMPUTED_VALUE"""),0.0)</f>
        <v>0</v>
      </c>
      <c r="JV98">
        <f>IFERROR(__xludf.DUMMYFUNCTION("""COMPUTED_VALUE"""),0.0)</f>
        <v>0</v>
      </c>
      <c r="JW98">
        <f>IFERROR(__xludf.DUMMYFUNCTION("""COMPUTED_VALUE"""),0.0)</f>
        <v>0</v>
      </c>
      <c r="JX98">
        <f>IFERROR(__xludf.DUMMYFUNCTION("""COMPUTED_VALUE"""),0.0)</f>
        <v>0</v>
      </c>
      <c r="JY98">
        <f>IFERROR(__xludf.DUMMYFUNCTION("""COMPUTED_VALUE"""),0.0)</f>
        <v>0</v>
      </c>
      <c r="JZ98">
        <f>IFERROR(__xludf.DUMMYFUNCTION("""COMPUTED_VALUE"""),0.0)</f>
        <v>0</v>
      </c>
      <c r="KA98">
        <f>IFERROR(__xludf.DUMMYFUNCTION("""COMPUTED_VALUE"""),0.0)</f>
        <v>0</v>
      </c>
      <c r="KB98">
        <f>IFERROR(__xludf.DUMMYFUNCTION("""COMPUTED_VALUE"""),0.0)</f>
        <v>0</v>
      </c>
      <c r="KC98">
        <f>IFERROR(__xludf.DUMMYFUNCTION("""COMPUTED_VALUE"""),0.0)</f>
        <v>0</v>
      </c>
      <c r="KD98">
        <f>IFERROR(__xludf.DUMMYFUNCTION("""COMPUTED_VALUE"""),0.0)</f>
        <v>0</v>
      </c>
      <c r="KE98">
        <f>IFERROR(__xludf.DUMMYFUNCTION("""COMPUTED_VALUE"""),0.0)</f>
        <v>0</v>
      </c>
      <c r="KF98">
        <f>IFERROR(__xludf.DUMMYFUNCTION("""COMPUTED_VALUE"""),0.0)</f>
        <v>0</v>
      </c>
      <c r="KG98">
        <f>IFERROR(__xludf.DUMMYFUNCTION("""COMPUTED_VALUE"""),0.0)</f>
        <v>0</v>
      </c>
      <c r="KH98">
        <f>IFERROR(__xludf.DUMMYFUNCTION("""COMPUTED_VALUE"""),0.0)</f>
        <v>0</v>
      </c>
      <c r="KI98">
        <f>IFERROR(__xludf.DUMMYFUNCTION("""COMPUTED_VALUE"""),0.0)</f>
        <v>0</v>
      </c>
      <c r="KJ98">
        <f>IFERROR(__xludf.DUMMYFUNCTION("""COMPUTED_VALUE"""),0.0)</f>
        <v>0</v>
      </c>
      <c r="KK98">
        <f>IFERROR(__xludf.DUMMYFUNCTION("""COMPUTED_VALUE"""),0.0)</f>
        <v>0</v>
      </c>
      <c r="KL98">
        <f>IFERROR(__xludf.DUMMYFUNCTION("""COMPUTED_VALUE"""),0.0)</f>
        <v>0</v>
      </c>
      <c r="KM98">
        <f>IFERROR(__xludf.DUMMYFUNCTION("""COMPUTED_VALUE"""),0.0)</f>
        <v>0</v>
      </c>
      <c r="KN98">
        <f>IFERROR(__xludf.DUMMYFUNCTION("""COMPUTED_VALUE"""),0.0)</f>
        <v>0</v>
      </c>
      <c r="KO98">
        <f>IFERROR(__xludf.DUMMYFUNCTION("""COMPUTED_VALUE"""),0.0)</f>
        <v>0</v>
      </c>
      <c r="KP98">
        <f>IFERROR(__xludf.DUMMYFUNCTION("""COMPUTED_VALUE"""),0.0)</f>
        <v>0</v>
      </c>
      <c r="KQ98">
        <f>IFERROR(__xludf.DUMMYFUNCTION("""COMPUTED_VALUE"""),0.0)</f>
        <v>0</v>
      </c>
      <c r="KR98">
        <f>IFERROR(__xludf.DUMMYFUNCTION("""COMPUTED_VALUE"""),0.0)</f>
        <v>0</v>
      </c>
      <c r="KS98">
        <f>IFERROR(__xludf.DUMMYFUNCTION("""COMPUTED_VALUE"""),0.0)</f>
        <v>0</v>
      </c>
      <c r="KT98">
        <f>IFERROR(__xludf.DUMMYFUNCTION("""COMPUTED_VALUE"""),0.0)</f>
        <v>0</v>
      </c>
      <c r="KU98">
        <f>IFERROR(__xludf.DUMMYFUNCTION("""COMPUTED_VALUE"""),0.0)</f>
        <v>0</v>
      </c>
      <c r="KV98">
        <f>IFERROR(__xludf.DUMMYFUNCTION("""COMPUTED_VALUE"""),0.0)</f>
        <v>0</v>
      </c>
      <c r="KW98">
        <f>IFERROR(__xludf.DUMMYFUNCTION("""COMPUTED_VALUE"""),0.0)</f>
        <v>0</v>
      </c>
      <c r="KX98">
        <f>IFERROR(__xludf.DUMMYFUNCTION("""COMPUTED_VALUE"""),0.0)</f>
        <v>0</v>
      </c>
      <c r="KY98">
        <f>IFERROR(__xludf.DUMMYFUNCTION("""COMPUTED_VALUE"""),0.0)</f>
        <v>0</v>
      </c>
      <c r="KZ98" t="str">
        <f>IFERROR(__xludf.DUMMYFUNCTION("""COMPUTED_VALUE"""),"x")</f>
        <v>x</v>
      </c>
      <c r="LA98">
        <f>IFERROR(__xludf.DUMMYFUNCTION("""COMPUTED_VALUE"""),1.0)</f>
        <v>1</v>
      </c>
      <c r="LB98">
        <f>IFERROR(__xludf.DUMMYFUNCTION("""COMPUTED_VALUE"""),1.0)</f>
        <v>1</v>
      </c>
      <c r="LC98">
        <f>IFERROR(__xludf.DUMMYFUNCTION("""COMPUTED_VALUE"""),1.0)</f>
        <v>1</v>
      </c>
      <c r="LD98">
        <f>IFERROR(__xludf.DUMMYFUNCTION("""COMPUTED_VALUE"""),1.0)</f>
        <v>1</v>
      </c>
      <c r="LE98">
        <f>IFERROR(__xludf.DUMMYFUNCTION("""COMPUTED_VALUE"""),1.0)</f>
        <v>1</v>
      </c>
      <c r="LF98">
        <f>IFERROR(__xludf.DUMMYFUNCTION("""COMPUTED_VALUE"""),0.0)</f>
        <v>0</v>
      </c>
      <c r="LG98">
        <f>IFERROR(__xludf.DUMMYFUNCTION("""COMPUTED_VALUE"""),0.0)</f>
        <v>0</v>
      </c>
      <c r="LH98">
        <f>IFERROR(__xludf.DUMMYFUNCTION("""COMPUTED_VALUE"""),0.0)</f>
        <v>0</v>
      </c>
      <c r="LI98">
        <f>IFERROR(__xludf.DUMMYFUNCTION("""COMPUTED_VALUE"""),0.0)</f>
        <v>0</v>
      </c>
      <c r="LJ98">
        <f>IFERROR(__xludf.DUMMYFUNCTION("""COMPUTED_VALUE"""),0.0)</f>
        <v>0</v>
      </c>
      <c r="LK98">
        <f>IFERROR(__xludf.DUMMYFUNCTION("""COMPUTED_VALUE"""),1.0)</f>
        <v>1</v>
      </c>
      <c r="LL98">
        <f>IFERROR(__xludf.DUMMYFUNCTION("""COMPUTED_VALUE"""),1.0)</f>
        <v>1</v>
      </c>
      <c r="LM98">
        <f>IFERROR(__xludf.DUMMYFUNCTION("""COMPUTED_VALUE"""),0.0)</f>
        <v>0</v>
      </c>
      <c r="LN98">
        <f>IFERROR(__xludf.DUMMYFUNCTION("""COMPUTED_VALUE"""),0.0)</f>
        <v>0</v>
      </c>
      <c r="LO98">
        <f>IFERROR(__xludf.DUMMYFUNCTION("""COMPUTED_VALUE"""),0.0)</f>
        <v>0</v>
      </c>
      <c r="LP98">
        <f>IFERROR(__xludf.DUMMYFUNCTION("""COMPUTED_VALUE"""),0.0)</f>
        <v>0</v>
      </c>
      <c r="LQ98" t="str">
        <f>IFERROR(__xludf.DUMMYFUNCTION("""COMPUTED_VALUE"""),"x")</f>
        <v>x</v>
      </c>
      <c r="LR98">
        <f>IFERROR(__xludf.DUMMYFUNCTION("""COMPUTED_VALUE"""),0.0)</f>
        <v>0</v>
      </c>
      <c r="LS98">
        <f>IFERROR(__xludf.DUMMYFUNCTION("""COMPUTED_VALUE"""),0.0)</f>
        <v>0</v>
      </c>
      <c r="LT98">
        <f>IFERROR(__xludf.DUMMYFUNCTION("""COMPUTED_VALUE"""),0.0)</f>
        <v>0</v>
      </c>
      <c r="LU98">
        <f>IFERROR(__xludf.DUMMYFUNCTION("""COMPUTED_VALUE"""),1.0)</f>
        <v>1</v>
      </c>
      <c r="LV98">
        <f>IFERROR(__xludf.DUMMYFUNCTION("""COMPUTED_VALUE"""),0.0)</f>
        <v>0</v>
      </c>
      <c r="LW98">
        <f>IFERROR(__xludf.DUMMYFUNCTION("""COMPUTED_VALUE"""),0.0)</f>
        <v>0</v>
      </c>
      <c r="LX98">
        <f>IFERROR(__xludf.DUMMYFUNCTION("""COMPUTED_VALUE"""),0.0)</f>
        <v>0</v>
      </c>
      <c r="LY98">
        <f>IFERROR(__xludf.DUMMYFUNCTION("""COMPUTED_VALUE"""),0.0)</f>
        <v>0</v>
      </c>
      <c r="LZ98">
        <f>IFERROR(__xludf.DUMMYFUNCTION("""COMPUTED_VALUE"""),0.0)</f>
        <v>0</v>
      </c>
      <c r="MA98">
        <f>IFERROR(__xludf.DUMMYFUNCTION("""COMPUTED_VALUE"""),0.0)</f>
        <v>0</v>
      </c>
      <c r="MB98">
        <f>IFERROR(__xludf.DUMMYFUNCTION("""COMPUTED_VALUE"""),1.0)</f>
        <v>1</v>
      </c>
      <c r="MC98">
        <f>IFERROR(__xludf.DUMMYFUNCTION("""COMPUTED_VALUE"""),0.0)</f>
        <v>0</v>
      </c>
      <c r="MD98">
        <f>IFERROR(__xludf.DUMMYFUNCTION("""COMPUTED_VALUE"""),0.0)</f>
        <v>0</v>
      </c>
      <c r="ME98">
        <f>IFERROR(__xludf.DUMMYFUNCTION("""COMPUTED_VALUE"""),0.0)</f>
        <v>0</v>
      </c>
      <c r="MF98">
        <f>IFERROR(__xludf.DUMMYFUNCTION("""COMPUTED_VALUE"""),0.0)</f>
        <v>0</v>
      </c>
      <c r="MG98">
        <f>IFERROR(__xludf.DUMMYFUNCTION("""COMPUTED_VALUE"""),0.0)</f>
        <v>0</v>
      </c>
      <c r="MH98">
        <f>IFERROR(__xludf.DUMMYFUNCTION("""COMPUTED_VALUE"""),0.0)</f>
        <v>0</v>
      </c>
      <c r="MI98">
        <f>IFERROR(__xludf.DUMMYFUNCTION("""COMPUTED_VALUE"""),0.0)</f>
        <v>0</v>
      </c>
      <c r="MJ98">
        <f>IFERROR(__xludf.DUMMYFUNCTION("""COMPUTED_VALUE"""),0.0)</f>
        <v>0</v>
      </c>
      <c r="MK98">
        <f>IFERROR(__xludf.DUMMYFUNCTION("""COMPUTED_VALUE"""),0.0)</f>
        <v>0</v>
      </c>
      <c r="ML98">
        <f>IFERROR(__xludf.DUMMYFUNCTION("""COMPUTED_VALUE"""),1.0)</f>
        <v>1</v>
      </c>
      <c r="MM98">
        <f>IFERROR(__xludf.DUMMYFUNCTION("""COMPUTED_VALUE"""),0.0)</f>
        <v>0</v>
      </c>
      <c r="MN98">
        <f>IFERROR(__xludf.DUMMYFUNCTION("""COMPUTED_VALUE"""),0.0)</f>
        <v>0</v>
      </c>
      <c r="MO98">
        <f>IFERROR(__xludf.DUMMYFUNCTION("""COMPUTED_VALUE"""),0.0)</f>
        <v>0</v>
      </c>
      <c r="MP98">
        <f>IFERROR(__xludf.DUMMYFUNCTION("""COMPUTED_VALUE"""),0.0)</f>
        <v>0</v>
      </c>
      <c r="MQ98">
        <f>IFERROR(__xludf.DUMMYFUNCTION("""COMPUTED_VALUE"""),0.0)</f>
        <v>0</v>
      </c>
      <c r="MR98">
        <f>IFERROR(__xludf.DUMMYFUNCTION("""COMPUTED_VALUE"""),0.0)</f>
        <v>0</v>
      </c>
      <c r="MS98">
        <f>IFERROR(__xludf.DUMMYFUNCTION("""COMPUTED_VALUE"""),0.0)</f>
        <v>0</v>
      </c>
      <c r="MT98" t="str">
        <f>IFERROR(__xludf.DUMMYFUNCTION("""COMPUTED_VALUE"""),"x")</f>
        <v>x</v>
      </c>
      <c r="MU98">
        <f>IFERROR(__xludf.DUMMYFUNCTION("""COMPUTED_VALUE"""),1.0)</f>
        <v>1</v>
      </c>
      <c r="MV98">
        <f>IFERROR(__xludf.DUMMYFUNCTION("""COMPUTED_VALUE"""),0.0)</f>
        <v>0</v>
      </c>
      <c r="MW98">
        <f>IFERROR(__xludf.DUMMYFUNCTION("""COMPUTED_VALUE"""),0.0)</f>
        <v>0</v>
      </c>
      <c r="MX98">
        <f>IFERROR(__xludf.DUMMYFUNCTION("""COMPUTED_VALUE"""),0.0)</f>
        <v>0</v>
      </c>
      <c r="MY98">
        <f>IFERROR(__xludf.DUMMYFUNCTION("""COMPUTED_VALUE"""),0.0)</f>
        <v>0</v>
      </c>
      <c r="MZ98">
        <f>IFERROR(__xludf.DUMMYFUNCTION("""COMPUTED_VALUE"""),0.0)</f>
        <v>0</v>
      </c>
      <c r="NA98">
        <f>IFERROR(__xludf.DUMMYFUNCTION("""COMPUTED_VALUE"""),0.0)</f>
        <v>0</v>
      </c>
      <c r="NB98">
        <f>IFERROR(__xludf.DUMMYFUNCTION("""COMPUTED_VALUE"""),0.0)</f>
        <v>0</v>
      </c>
      <c r="NC98">
        <f>IFERROR(__xludf.DUMMYFUNCTION("""COMPUTED_VALUE"""),0.0)</f>
        <v>0</v>
      </c>
      <c r="ND98">
        <f>IFERROR(__xludf.DUMMYFUNCTION("""COMPUTED_VALUE"""),0.0)</f>
        <v>0</v>
      </c>
      <c r="NE98">
        <f>IFERROR(__xludf.DUMMYFUNCTION("""COMPUTED_VALUE"""),0.0)</f>
        <v>0</v>
      </c>
      <c r="NF98">
        <f>IFERROR(__xludf.DUMMYFUNCTION("""COMPUTED_VALUE"""),1.0)</f>
        <v>1</v>
      </c>
      <c r="NG98">
        <f>IFERROR(__xludf.DUMMYFUNCTION("""COMPUTED_VALUE"""),1.0)</f>
        <v>1</v>
      </c>
      <c r="NH98">
        <f>IFERROR(__xludf.DUMMYFUNCTION("""COMPUTED_VALUE"""),1.0)</f>
        <v>1</v>
      </c>
      <c r="NI98">
        <f>IFERROR(__xludf.DUMMYFUNCTION("""COMPUTED_VALUE"""),1.0)</f>
        <v>1</v>
      </c>
      <c r="NJ98">
        <f>IFERROR(__xludf.DUMMYFUNCTION("""COMPUTED_VALUE"""),1.0)</f>
        <v>1</v>
      </c>
      <c r="NK98">
        <f>IFERROR(__xludf.DUMMYFUNCTION("""COMPUTED_VALUE"""),0.0)</f>
        <v>0</v>
      </c>
      <c r="NL98">
        <f>IFERROR(__xludf.DUMMYFUNCTION("""COMPUTED_VALUE"""),0.0)</f>
        <v>0</v>
      </c>
      <c r="NM98">
        <f>IFERROR(__xludf.DUMMYFUNCTION("""COMPUTED_VALUE"""),0.0)</f>
        <v>0</v>
      </c>
      <c r="NN98">
        <f>IFERROR(__xludf.DUMMYFUNCTION("""COMPUTED_VALUE"""),0.0)</f>
        <v>0</v>
      </c>
      <c r="NO98">
        <f>IFERROR(__xludf.DUMMYFUNCTION("""COMPUTED_VALUE"""),0.0)</f>
        <v>0</v>
      </c>
      <c r="NP98">
        <f>IFERROR(__xludf.DUMMYFUNCTION("""COMPUTED_VALUE"""),0.0)</f>
        <v>0</v>
      </c>
      <c r="NQ98">
        <f>IFERROR(__xludf.DUMMYFUNCTION("""COMPUTED_VALUE"""),0.0)</f>
        <v>0</v>
      </c>
      <c r="NR98">
        <f>IFERROR(__xludf.DUMMYFUNCTION("""COMPUTED_VALUE"""),0.0)</f>
        <v>0</v>
      </c>
    </row>
    <row r="99" ht="15.75" customHeight="1">
      <c r="A99">
        <f>IFERROR(__xludf.DUMMYFUNCTION("""COMPUTED_VALUE"""),98.0)</f>
        <v>98</v>
      </c>
      <c r="B99" t="str">
        <f>IFERROR(__xludf.DUMMYFUNCTION("""COMPUTED_VALUE"""),"NexMickey")</f>
        <v>NexMickey</v>
      </c>
      <c r="C99" t="str">
        <f>IFERROR(__xludf.DUMMYFUNCTION("""COMPUTED_VALUE"""),"Mihajlo")</f>
        <v>Mihajlo</v>
      </c>
      <c r="D99" t="str">
        <f>IFERROR(__xludf.DUMMYFUNCTION("""COMPUTED_VALUE"""),"Blagojević")</f>
        <v>Blagojević</v>
      </c>
      <c r="E99">
        <f>IFERROR(__xludf.DUMMYFUNCTION("""COMPUTED_VALUE"""),55.0)</f>
        <v>55</v>
      </c>
      <c r="F99" t="str">
        <f>IFERROR(__xludf.DUMMYFUNCTION("""COMPUTED_VALUE"""),"ODOBREN")</f>
        <v>ODOBREN</v>
      </c>
      <c r="G99" t="str">
        <f>IFERROR(__xludf.DUMMYFUNCTION("""COMPUTED_VALUE"""),"Stari grad")</f>
        <v>Stari grad</v>
      </c>
      <c r="H99" t="str">
        <f>IFERROR(__xludf.DUMMYFUNCTION("""COMPUTED_VALUE"""),"Računarska gimnazija")</f>
        <v>Računarska gimnazija</v>
      </c>
      <c r="I99" t="str">
        <f>IFERROR(__xludf.DUMMYFUNCTION("""COMPUTED_VALUE"""),"III")</f>
        <v>III</v>
      </c>
      <c r="J99" t="str">
        <f>IFERROR(__xludf.DUMMYFUNCTION("""COMPUTED_VALUE"""),"A")</f>
        <v>A</v>
      </c>
      <c r="K99" t="str">
        <f>IFERROR(__xludf.DUMMYFUNCTION("""COMPUTED_VALUE"""),"Filip Marić")</f>
        <v>Filip Marić</v>
      </c>
      <c r="L99" t="str">
        <f>IFERROR(__xludf.DUMMYFUNCTION("""COMPUTED_VALUE"""),"x")</f>
        <v>x</v>
      </c>
      <c r="M99" t="str">
        <f>IFERROR(__xludf.DUMMYFUNCTION("""COMPUTED_VALUE"""),"-")</f>
        <v>-</v>
      </c>
      <c r="N99" t="str">
        <f>IFERROR(__xludf.DUMMYFUNCTION("""COMPUTED_VALUE"""),"-")</f>
        <v>-</v>
      </c>
      <c r="O99" t="str">
        <f>IFERROR(__xludf.DUMMYFUNCTION("""COMPUTED_VALUE"""),"-")</f>
        <v>-</v>
      </c>
      <c r="P99">
        <f>IFERROR(__xludf.DUMMYFUNCTION("""COMPUTED_VALUE"""),55.0)</f>
        <v>55</v>
      </c>
      <c r="Q99">
        <f>IFERROR(__xludf.DUMMYFUNCTION("""COMPUTED_VALUE"""),0.0)</f>
        <v>0</v>
      </c>
      <c r="R99" t="str">
        <f>IFERROR(__xludf.DUMMYFUNCTION("""COMPUTED_VALUE"""),"-")</f>
        <v>-</v>
      </c>
      <c r="S99" t="str">
        <f>IFERROR(__xludf.DUMMYFUNCTION("""COMPUTED_VALUE"""),"x")</f>
        <v>x</v>
      </c>
      <c r="T99" t="str">
        <f>IFERROR(__xludf.DUMMYFUNCTION("""COMPUTED_VALUE"""),"x")</f>
        <v>x</v>
      </c>
      <c r="U99" t="str">
        <f>IFERROR(__xludf.DUMMYFUNCTION("""COMPUTED_VALUE"""),"-")</f>
        <v>-</v>
      </c>
      <c r="V99" t="str">
        <f>IFERROR(__xludf.DUMMYFUNCTION("""COMPUTED_VALUE"""),"-")</f>
        <v>-</v>
      </c>
      <c r="W99" t="str">
        <f>IFERROR(__xludf.DUMMYFUNCTION("""COMPUTED_VALUE"""),"-")</f>
        <v>-</v>
      </c>
      <c r="X99" t="str">
        <f>IFERROR(__xludf.DUMMYFUNCTION("""COMPUTED_VALUE"""),"-")</f>
        <v>-</v>
      </c>
      <c r="Y99" t="str">
        <f>IFERROR(__xludf.DUMMYFUNCTION("""COMPUTED_VALUE"""),"-")</f>
        <v>-</v>
      </c>
      <c r="Z99" t="str">
        <f>IFERROR(__xludf.DUMMYFUNCTION("""COMPUTED_VALUE"""),"-")</f>
        <v>-</v>
      </c>
      <c r="AA99" t="str">
        <f>IFERROR(__xludf.DUMMYFUNCTION("""COMPUTED_VALUE"""),"-")</f>
        <v>-</v>
      </c>
      <c r="AB99" t="str">
        <f>IFERROR(__xludf.DUMMYFUNCTION("""COMPUTED_VALUE"""),"-")</f>
        <v>-</v>
      </c>
      <c r="AC99" t="str">
        <f>IFERROR(__xludf.DUMMYFUNCTION("""COMPUTED_VALUE"""),"-")</f>
        <v>-</v>
      </c>
      <c r="AD99" t="str">
        <f>IFERROR(__xludf.DUMMYFUNCTION("""COMPUTED_VALUE"""),"-")</f>
        <v>-</v>
      </c>
      <c r="AE99" t="str">
        <f>IFERROR(__xludf.DUMMYFUNCTION("""COMPUTED_VALUE"""),"-")</f>
        <v>-</v>
      </c>
      <c r="AF99" t="str">
        <f>IFERROR(__xludf.DUMMYFUNCTION("""COMPUTED_VALUE"""),"-")</f>
        <v>-</v>
      </c>
      <c r="AG99" t="str">
        <f>IFERROR(__xludf.DUMMYFUNCTION("""COMPUTED_VALUE"""),"-")</f>
        <v>-</v>
      </c>
      <c r="AH99" t="str">
        <f>IFERROR(__xludf.DUMMYFUNCTION("""COMPUTED_VALUE"""),"-")</f>
        <v>-</v>
      </c>
      <c r="AI99" t="str">
        <f>IFERROR(__xludf.DUMMYFUNCTION("""COMPUTED_VALUE"""),"-")</f>
        <v>-</v>
      </c>
      <c r="AJ99" t="str">
        <f>IFERROR(__xludf.DUMMYFUNCTION("""COMPUTED_VALUE"""),"-")</f>
        <v>-</v>
      </c>
      <c r="AK99" t="str">
        <f>IFERROR(__xludf.DUMMYFUNCTION("""COMPUTED_VALUE"""),"-")</f>
        <v>-</v>
      </c>
      <c r="AL99" t="str">
        <f>IFERROR(__xludf.DUMMYFUNCTION("""COMPUTED_VALUE"""),"-")</f>
        <v>-</v>
      </c>
      <c r="AM99" t="str">
        <f>IFERROR(__xludf.DUMMYFUNCTION("""COMPUTED_VALUE"""),"-")</f>
        <v>-</v>
      </c>
      <c r="AN99" t="str">
        <f>IFERROR(__xludf.DUMMYFUNCTION("""COMPUTED_VALUE"""),"-")</f>
        <v>-</v>
      </c>
      <c r="AO99" t="str">
        <f>IFERROR(__xludf.DUMMYFUNCTION("""COMPUTED_VALUE"""),"-")</f>
        <v>-</v>
      </c>
      <c r="AP99" t="str">
        <f>IFERROR(__xludf.DUMMYFUNCTION("""COMPUTED_VALUE"""),"-")</f>
        <v>-</v>
      </c>
      <c r="AQ99" t="str">
        <f>IFERROR(__xludf.DUMMYFUNCTION("""COMPUTED_VALUE"""),"-")</f>
        <v>-</v>
      </c>
      <c r="AR99" t="str">
        <f>IFERROR(__xludf.DUMMYFUNCTION("""COMPUTED_VALUE"""),"-")</f>
        <v>-</v>
      </c>
      <c r="AS99" t="str">
        <f>IFERROR(__xludf.DUMMYFUNCTION("""COMPUTED_VALUE"""),"-")</f>
        <v>-</v>
      </c>
      <c r="AT99" t="str">
        <f>IFERROR(__xludf.DUMMYFUNCTION("""COMPUTED_VALUE"""),"-")</f>
        <v>-</v>
      </c>
      <c r="AU99" t="str">
        <f>IFERROR(__xludf.DUMMYFUNCTION("""COMPUTED_VALUE"""),"-")</f>
        <v>-</v>
      </c>
      <c r="AV99" t="str">
        <f>IFERROR(__xludf.DUMMYFUNCTION("""COMPUTED_VALUE"""),"-")</f>
        <v>-</v>
      </c>
      <c r="AW99" t="str">
        <f>IFERROR(__xludf.DUMMYFUNCTION("""COMPUTED_VALUE"""),"-")</f>
        <v>-</v>
      </c>
      <c r="AX99" t="str">
        <f>IFERROR(__xludf.DUMMYFUNCTION("""COMPUTED_VALUE"""),"-")</f>
        <v>-</v>
      </c>
      <c r="AY99" t="str">
        <f>IFERROR(__xludf.DUMMYFUNCTION("""COMPUTED_VALUE"""),"-")</f>
        <v>-</v>
      </c>
      <c r="AZ99" t="str">
        <f>IFERROR(__xludf.DUMMYFUNCTION("""COMPUTED_VALUE"""),"-")</f>
        <v>-</v>
      </c>
      <c r="BA99" t="str">
        <f>IFERROR(__xludf.DUMMYFUNCTION("""COMPUTED_VALUE"""),"-")</f>
        <v>-</v>
      </c>
      <c r="BB99" t="str">
        <f>IFERROR(__xludf.DUMMYFUNCTION("""COMPUTED_VALUE"""),"-")</f>
        <v>-</v>
      </c>
      <c r="BC99" t="str">
        <f>IFERROR(__xludf.DUMMYFUNCTION("""COMPUTED_VALUE"""),"-")</f>
        <v>-</v>
      </c>
      <c r="BD99" t="str">
        <f>IFERROR(__xludf.DUMMYFUNCTION("""COMPUTED_VALUE"""),"-")</f>
        <v>-</v>
      </c>
      <c r="BE99" t="str">
        <f>IFERROR(__xludf.DUMMYFUNCTION("""COMPUTED_VALUE"""),"-")</f>
        <v>-</v>
      </c>
      <c r="BF99" t="str">
        <f>IFERROR(__xludf.DUMMYFUNCTION("""COMPUTED_VALUE"""),"-")</f>
        <v>-</v>
      </c>
      <c r="BG99" t="str">
        <f>IFERROR(__xludf.DUMMYFUNCTION("""COMPUTED_VALUE"""),"-")</f>
        <v>-</v>
      </c>
      <c r="BH99" t="str">
        <f>IFERROR(__xludf.DUMMYFUNCTION("""COMPUTED_VALUE"""),"-")</f>
        <v>-</v>
      </c>
      <c r="BI99" t="str">
        <f>IFERROR(__xludf.DUMMYFUNCTION("""COMPUTED_VALUE"""),"-")</f>
        <v>-</v>
      </c>
      <c r="BJ99" t="str">
        <f>IFERROR(__xludf.DUMMYFUNCTION("""COMPUTED_VALUE"""),"-")</f>
        <v>-</v>
      </c>
      <c r="BK99" t="str">
        <f>IFERROR(__xludf.DUMMYFUNCTION("""COMPUTED_VALUE"""),"x")</f>
        <v>x</v>
      </c>
      <c r="BL99" t="str">
        <f>IFERROR(__xludf.DUMMYFUNCTION("""COMPUTED_VALUE"""),"-")</f>
        <v>-</v>
      </c>
      <c r="BM99" t="str">
        <f>IFERROR(__xludf.DUMMYFUNCTION("""COMPUTED_VALUE"""),"-")</f>
        <v>-</v>
      </c>
      <c r="BN99" t="str">
        <f>IFERROR(__xludf.DUMMYFUNCTION("""COMPUTED_VALUE"""),"-")</f>
        <v>-</v>
      </c>
      <c r="BO99" t="str">
        <f>IFERROR(__xludf.DUMMYFUNCTION("""COMPUTED_VALUE"""),"-")</f>
        <v>-</v>
      </c>
      <c r="BP99" t="str">
        <f>IFERROR(__xludf.DUMMYFUNCTION("""COMPUTED_VALUE"""),"-")</f>
        <v>-</v>
      </c>
      <c r="BQ99" t="str">
        <f>IFERROR(__xludf.DUMMYFUNCTION("""COMPUTED_VALUE"""),"-")</f>
        <v>-</v>
      </c>
      <c r="BR99" t="str">
        <f>IFERROR(__xludf.DUMMYFUNCTION("""COMPUTED_VALUE"""),"-")</f>
        <v>-</v>
      </c>
      <c r="BS99" t="str">
        <f>IFERROR(__xludf.DUMMYFUNCTION("""COMPUTED_VALUE"""),"-")</f>
        <v>-</v>
      </c>
      <c r="BT99" t="str">
        <f>IFERROR(__xludf.DUMMYFUNCTION("""COMPUTED_VALUE"""),"-")</f>
        <v>-</v>
      </c>
      <c r="BU99" t="str">
        <f>IFERROR(__xludf.DUMMYFUNCTION("""COMPUTED_VALUE"""),"-")</f>
        <v>-</v>
      </c>
      <c r="BV99" t="str">
        <f>IFERROR(__xludf.DUMMYFUNCTION("""COMPUTED_VALUE"""),"-")</f>
        <v>-</v>
      </c>
      <c r="BW99" t="str">
        <f>IFERROR(__xludf.DUMMYFUNCTION("""COMPUTED_VALUE"""),"-")</f>
        <v>-</v>
      </c>
      <c r="BX99" t="str">
        <f>IFERROR(__xludf.DUMMYFUNCTION("""COMPUTED_VALUE"""),"-")</f>
        <v>-</v>
      </c>
      <c r="BY99" t="str">
        <f>IFERROR(__xludf.DUMMYFUNCTION("""COMPUTED_VALUE"""),"-")</f>
        <v>-</v>
      </c>
      <c r="BZ99" t="str">
        <f>IFERROR(__xludf.DUMMYFUNCTION("""COMPUTED_VALUE"""),"-")</f>
        <v>-</v>
      </c>
      <c r="CA99" t="str">
        <f>IFERROR(__xludf.DUMMYFUNCTION("""COMPUTED_VALUE"""),"-")</f>
        <v>-</v>
      </c>
      <c r="CB99" t="str">
        <f>IFERROR(__xludf.DUMMYFUNCTION("""COMPUTED_VALUE"""),"-")</f>
        <v>-</v>
      </c>
      <c r="CC99" t="str">
        <f>IFERROR(__xludf.DUMMYFUNCTION("""COMPUTED_VALUE"""),"-")</f>
        <v>-</v>
      </c>
      <c r="CD99" t="str">
        <f>IFERROR(__xludf.DUMMYFUNCTION("""COMPUTED_VALUE"""),"-")</f>
        <v>-</v>
      </c>
      <c r="CE99" t="str">
        <f>IFERROR(__xludf.DUMMYFUNCTION("""COMPUTED_VALUE"""),"-")</f>
        <v>-</v>
      </c>
      <c r="CF99" t="str">
        <f>IFERROR(__xludf.DUMMYFUNCTION("""COMPUTED_VALUE"""),"-")</f>
        <v>-</v>
      </c>
      <c r="CG99" t="str">
        <f>IFERROR(__xludf.DUMMYFUNCTION("""COMPUTED_VALUE"""),"-")</f>
        <v>-</v>
      </c>
      <c r="CH99" t="str">
        <f>IFERROR(__xludf.DUMMYFUNCTION("""COMPUTED_VALUE"""),"-")</f>
        <v>-</v>
      </c>
      <c r="CI99" t="str">
        <f>IFERROR(__xludf.DUMMYFUNCTION("""COMPUTED_VALUE"""),"-")</f>
        <v>-</v>
      </c>
      <c r="CJ99" t="str">
        <f>IFERROR(__xludf.DUMMYFUNCTION("""COMPUTED_VALUE"""),"-")</f>
        <v>-</v>
      </c>
      <c r="CK99" t="str">
        <f>IFERROR(__xludf.DUMMYFUNCTION("""COMPUTED_VALUE"""),"-")</f>
        <v>-</v>
      </c>
      <c r="CL99" t="str">
        <f>IFERROR(__xludf.DUMMYFUNCTION("""COMPUTED_VALUE"""),"-")</f>
        <v>-</v>
      </c>
      <c r="CM99" t="str">
        <f>IFERROR(__xludf.DUMMYFUNCTION("""COMPUTED_VALUE"""),"-")</f>
        <v>-</v>
      </c>
      <c r="CN99" t="str">
        <f>IFERROR(__xludf.DUMMYFUNCTION("""COMPUTED_VALUE"""),"-")</f>
        <v>-</v>
      </c>
      <c r="CO99" t="str">
        <f>IFERROR(__xludf.DUMMYFUNCTION("""COMPUTED_VALUE"""),"-")</f>
        <v>-</v>
      </c>
      <c r="CP99" t="str">
        <f>IFERROR(__xludf.DUMMYFUNCTION("""COMPUTED_VALUE"""),"-")</f>
        <v>-</v>
      </c>
      <c r="CQ99" t="str">
        <f>IFERROR(__xludf.DUMMYFUNCTION("""COMPUTED_VALUE"""),"-")</f>
        <v>-</v>
      </c>
      <c r="CR99" t="str">
        <f>IFERROR(__xludf.DUMMYFUNCTION("""COMPUTED_VALUE"""),"-")</f>
        <v>-</v>
      </c>
      <c r="CS99" t="str">
        <f>IFERROR(__xludf.DUMMYFUNCTION("""COMPUTED_VALUE"""),"x")</f>
        <v>x</v>
      </c>
      <c r="CT99" t="str">
        <f>IFERROR(__xludf.DUMMYFUNCTION("""COMPUTED_VALUE"""),"-")</f>
        <v>-</v>
      </c>
      <c r="CU99" t="str">
        <f>IFERROR(__xludf.DUMMYFUNCTION("""COMPUTED_VALUE"""),"-")</f>
        <v>-</v>
      </c>
      <c r="CV99" t="str">
        <f>IFERROR(__xludf.DUMMYFUNCTION("""COMPUTED_VALUE"""),"-")</f>
        <v>-</v>
      </c>
      <c r="CW99" t="str">
        <f>IFERROR(__xludf.DUMMYFUNCTION("""COMPUTED_VALUE"""),"-")</f>
        <v>-</v>
      </c>
      <c r="CX99" t="str">
        <f>IFERROR(__xludf.DUMMYFUNCTION("""COMPUTED_VALUE"""),"-")</f>
        <v>-</v>
      </c>
      <c r="CY99" t="str">
        <f>IFERROR(__xludf.DUMMYFUNCTION("""COMPUTED_VALUE"""),"-")</f>
        <v>-</v>
      </c>
      <c r="CZ99" t="str">
        <f>IFERROR(__xludf.DUMMYFUNCTION("""COMPUTED_VALUE"""),"-")</f>
        <v>-</v>
      </c>
      <c r="DA99" t="str">
        <f>IFERROR(__xludf.DUMMYFUNCTION("""COMPUTED_VALUE"""),"-")</f>
        <v>-</v>
      </c>
      <c r="DB99" t="str">
        <f>IFERROR(__xludf.DUMMYFUNCTION("""COMPUTED_VALUE"""),"-")</f>
        <v>-</v>
      </c>
      <c r="DC99" t="str">
        <f>IFERROR(__xludf.DUMMYFUNCTION("""COMPUTED_VALUE"""),"-")</f>
        <v>-</v>
      </c>
      <c r="DD99" t="str">
        <f>IFERROR(__xludf.DUMMYFUNCTION("""COMPUTED_VALUE"""),"-")</f>
        <v>-</v>
      </c>
      <c r="DE99" t="str">
        <f>IFERROR(__xludf.DUMMYFUNCTION("""COMPUTED_VALUE"""),"-")</f>
        <v>-</v>
      </c>
      <c r="DF99" t="str">
        <f>IFERROR(__xludf.DUMMYFUNCTION("""COMPUTED_VALUE"""),"-")</f>
        <v>-</v>
      </c>
      <c r="DG99" t="str">
        <f>IFERROR(__xludf.DUMMYFUNCTION("""COMPUTED_VALUE"""),"-")</f>
        <v>-</v>
      </c>
      <c r="DH99" t="str">
        <f>IFERROR(__xludf.DUMMYFUNCTION("""COMPUTED_VALUE"""),"-")</f>
        <v>-</v>
      </c>
      <c r="DI99" t="str">
        <f>IFERROR(__xludf.DUMMYFUNCTION("""COMPUTED_VALUE"""),"-")</f>
        <v>-</v>
      </c>
      <c r="DJ99" t="str">
        <f>IFERROR(__xludf.DUMMYFUNCTION("""COMPUTED_VALUE"""),"-")</f>
        <v>-</v>
      </c>
      <c r="DK99" t="str">
        <f>IFERROR(__xludf.DUMMYFUNCTION("""COMPUTED_VALUE"""),"-")</f>
        <v>-</v>
      </c>
      <c r="DL99" t="str">
        <f>IFERROR(__xludf.DUMMYFUNCTION("""COMPUTED_VALUE"""),"-")</f>
        <v>-</v>
      </c>
      <c r="DM99" t="str">
        <f>IFERROR(__xludf.DUMMYFUNCTION("""COMPUTED_VALUE"""),"-")</f>
        <v>-</v>
      </c>
      <c r="DN99" t="str">
        <f>IFERROR(__xludf.DUMMYFUNCTION("""COMPUTED_VALUE"""),"-")</f>
        <v>-</v>
      </c>
      <c r="DO99" t="str">
        <f>IFERROR(__xludf.DUMMYFUNCTION("""COMPUTED_VALUE"""),"-")</f>
        <v>-</v>
      </c>
      <c r="DP99" t="str">
        <f>IFERROR(__xludf.DUMMYFUNCTION("""COMPUTED_VALUE"""),"-")</f>
        <v>-</v>
      </c>
      <c r="DQ99" t="str">
        <f>IFERROR(__xludf.DUMMYFUNCTION("""COMPUTED_VALUE"""),"-")</f>
        <v>-</v>
      </c>
      <c r="DR99" t="str">
        <f>IFERROR(__xludf.DUMMYFUNCTION("""COMPUTED_VALUE"""),"-")</f>
        <v>-</v>
      </c>
      <c r="DS99" t="str">
        <f>IFERROR(__xludf.DUMMYFUNCTION("""COMPUTED_VALUE"""),"-")</f>
        <v>-</v>
      </c>
      <c r="DT99" t="str">
        <f>IFERROR(__xludf.DUMMYFUNCTION("""COMPUTED_VALUE"""),"-")</f>
        <v>-</v>
      </c>
      <c r="DU99" t="str">
        <f>IFERROR(__xludf.DUMMYFUNCTION("""COMPUTED_VALUE"""),"-")</f>
        <v>-</v>
      </c>
      <c r="DV99" t="str">
        <f>IFERROR(__xludf.DUMMYFUNCTION("""COMPUTED_VALUE"""),"-")</f>
        <v>-</v>
      </c>
      <c r="DW99" t="str">
        <f>IFERROR(__xludf.DUMMYFUNCTION("""COMPUTED_VALUE"""),"-")</f>
        <v>-</v>
      </c>
      <c r="DX99" t="str">
        <f>IFERROR(__xludf.DUMMYFUNCTION("""COMPUTED_VALUE"""),"-")</f>
        <v>-</v>
      </c>
      <c r="DY99" t="str">
        <f>IFERROR(__xludf.DUMMYFUNCTION("""COMPUTED_VALUE"""),"-")</f>
        <v>-</v>
      </c>
      <c r="DZ99" t="str">
        <f>IFERROR(__xludf.DUMMYFUNCTION("""COMPUTED_VALUE"""),"x")</f>
        <v>x</v>
      </c>
      <c r="EA99" t="str">
        <f>IFERROR(__xludf.DUMMYFUNCTION("""COMPUTED_VALUE"""),"OK")</f>
        <v>OK</v>
      </c>
      <c r="EB99" t="str">
        <f>IFERROR(__xludf.DUMMYFUNCTION("""COMPUTED_VALUE"""),"OK")</f>
        <v>OK</v>
      </c>
      <c r="EC99" t="str">
        <f>IFERROR(__xludf.DUMMYFUNCTION("""COMPUTED_VALUE"""),"OK")</f>
        <v>OK</v>
      </c>
      <c r="ED99" t="str">
        <f>IFERROR(__xludf.DUMMYFUNCTION("""COMPUTED_VALUE"""),"OK")</f>
        <v>OK</v>
      </c>
      <c r="EE99" t="str">
        <f>IFERROR(__xludf.DUMMYFUNCTION("""COMPUTED_VALUE"""),"OK")</f>
        <v>OK</v>
      </c>
      <c r="EF99" t="str">
        <f>IFERROR(__xludf.DUMMYFUNCTION("""COMPUTED_VALUE"""),"OK")</f>
        <v>OK</v>
      </c>
      <c r="EG99" t="str">
        <f>IFERROR(__xludf.DUMMYFUNCTION("""COMPUTED_VALUE"""),"OK")</f>
        <v>OK</v>
      </c>
      <c r="EH99" t="str">
        <f>IFERROR(__xludf.DUMMYFUNCTION("""COMPUTED_VALUE"""),"OK")</f>
        <v>OK</v>
      </c>
      <c r="EI99" t="str">
        <f>IFERROR(__xludf.DUMMYFUNCTION("""COMPUTED_VALUE"""),"TLE")</f>
        <v>TLE</v>
      </c>
      <c r="EJ99" t="str">
        <f>IFERROR(__xludf.DUMMYFUNCTION("""COMPUTED_VALUE"""),"TLE")</f>
        <v>TLE</v>
      </c>
      <c r="EK99" t="str">
        <f>IFERROR(__xludf.DUMMYFUNCTION("""COMPUTED_VALUE"""),"OK")</f>
        <v>OK</v>
      </c>
      <c r="EL99" t="str">
        <f>IFERROR(__xludf.DUMMYFUNCTION("""COMPUTED_VALUE"""),"OK")</f>
        <v>OK</v>
      </c>
      <c r="EM99" t="str">
        <f>IFERROR(__xludf.DUMMYFUNCTION("""COMPUTED_VALUE"""),"TLE")</f>
        <v>TLE</v>
      </c>
      <c r="EN99" t="str">
        <f>IFERROR(__xludf.DUMMYFUNCTION("""COMPUTED_VALUE"""),"TLE")</f>
        <v>TLE</v>
      </c>
      <c r="EO99" t="str">
        <f>IFERROR(__xludf.DUMMYFUNCTION("""COMPUTED_VALUE"""),"TLE")</f>
        <v>TLE</v>
      </c>
      <c r="EP99" t="str">
        <f>IFERROR(__xludf.DUMMYFUNCTION("""COMPUTED_VALUE"""),"TLE")</f>
        <v>TLE</v>
      </c>
      <c r="EQ99" t="str">
        <f>IFERROR(__xludf.DUMMYFUNCTION("""COMPUTED_VALUE"""),"x")</f>
        <v>x</v>
      </c>
      <c r="ER99" t="str">
        <f>IFERROR(__xludf.DUMMYFUNCTION("""COMPUTED_VALUE"""),"OK")</f>
        <v>OK</v>
      </c>
      <c r="ES99" t="str">
        <f>IFERROR(__xludf.DUMMYFUNCTION("""COMPUTED_VALUE"""),"TLE")</f>
        <v>TLE</v>
      </c>
      <c r="ET99" t="str">
        <f>IFERROR(__xludf.DUMMYFUNCTION("""COMPUTED_VALUE"""),"TLE")</f>
        <v>TLE</v>
      </c>
      <c r="EU99" t="str">
        <f>IFERROR(__xludf.DUMMYFUNCTION("""COMPUTED_VALUE"""),"OK")</f>
        <v>OK</v>
      </c>
      <c r="EV99" t="str">
        <f>IFERROR(__xludf.DUMMYFUNCTION("""COMPUTED_VALUE"""),"TLE")</f>
        <v>TLE</v>
      </c>
      <c r="EW99" t="str">
        <f>IFERROR(__xludf.DUMMYFUNCTION("""COMPUTED_VALUE"""),"TLE")</f>
        <v>TLE</v>
      </c>
      <c r="EX99" t="str">
        <f>IFERROR(__xludf.DUMMYFUNCTION("""COMPUTED_VALUE"""),"OK")</f>
        <v>OK</v>
      </c>
      <c r="EY99" t="str">
        <f>IFERROR(__xludf.DUMMYFUNCTION("""COMPUTED_VALUE"""),"WA")</f>
        <v>WA</v>
      </c>
      <c r="EZ99" t="str">
        <f>IFERROR(__xludf.DUMMYFUNCTION("""COMPUTED_VALUE"""),"OK")</f>
        <v>OK</v>
      </c>
      <c r="FA99" t="str">
        <f>IFERROR(__xludf.DUMMYFUNCTION("""COMPUTED_VALUE"""),"OK")</f>
        <v>OK</v>
      </c>
      <c r="FB99" t="str">
        <f>IFERROR(__xludf.DUMMYFUNCTION("""COMPUTED_VALUE"""),"OK")</f>
        <v>OK</v>
      </c>
      <c r="FC99" t="str">
        <f>IFERROR(__xludf.DUMMYFUNCTION("""COMPUTED_VALUE"""),"OK")</f>
        <v>OK</v>
      </c>
      <c r="FD99" t="str">
        <f>IFERROR(__xludf.DUMMYFUNCTION("""COMPUTED_VALUE"""),"WA")</f>
        <v>WA</v>
      </c>
      <c r="FE99" t="str">
        <f>IFERROR(__xludf.DUMMYFUNCTION("""COMPUTED_VALUE"""),"OK")</f>
        <v>OK</v>
      </c>
      <c r="FF99" t="str">
        <f>IFERROR(__xludf.DUMMYFUNCTION("""COMPUTED_VALUE"""),"OK")</f>
        <v>OK</v>
      </c>
      <c r="FG99" t="str">
        <f>IFERROR(__xludf.DUMMYFUNCTION("""COMPUTED_VALUE"""),"OK")</f>
        <v>OK</v>
      </c>
      <c r="FH99" t="str">
        <f>IFERROR(__xludf.DUMMYFUNCTION("""COMPUTED_VALUE"""),"TLE")</f>
        <v>TLE</v>
      </c>
      <c r="FI99" t="str">
        <f>IFERROR(__xludf.DUMMYFUNCTION("""COMPUTED_VALUE"""),"WA")</f>
        <v>WA</v>
      </c>
      <c r="FJ99" t="str">
        <f>IFERROR(__xludf.DUMMYFUNCTION("""COMPUTED_VALUE"""),"OK")</f>
        <v>OK</v>
      </c>
      <c r="FK99" t="str">
        <f>IFERROR(__xludf.DUMMYFUNCTION("""COMPUTED_VALUE"""),"TLE")</f>
        <v>TLE</v>
      </c>
      <c r="FL99" t="str">
        <f>IFERROR(__xludf.DUMMYFUNCTION("""COMPUTED_VALUE"""),"OK")</f>
        <v>OK</v>
      </c>
      <c r="FM99" t="str">
        <f>IFERROR(__xludf.DUMMYFUNCTION("""COMPUTED_VALUE"""),"TLE")</f>
        <v>TLE</v>
      </c>
      <c r="FN99" t="str">
        <f>IFERROR(__xludf.DUMMYFUNCTION("""COMPUTED_VALUE"""),"TLE")</f>
        <v>TLE</v>
      </c>
      <c r="FO99" t="str">
        <f>IFERROR(__xludf.DUMMYFUNCTION("""COMPUTED_VALUE"""),"TLE")</f>
        <v>TLE</v>
      </c>
      <c r="FP99" t="str">
        <f>IFERROR(__xludf.DUMMYFUNCTION("""COMPUTED_VALUE"""),"OK")</f>
        <v>OK</v>
      </c>
      <c r="FQ99" t="str">
        <f>IFERROR(__xludf.DUMMYFUNCTION("""COMPUTED_VALUE"""),"OK")</f>
        <v>OK</v>
      </c>
      <c r="FR99" t="str">
        <f>IFERROR(__xludf.DUMMYFUNCTION("""COMPUTED_VALUE"""),"WA")</f>
        <v>WA</v>
      </c>
      <c r="FS99" t="str">
        <f>IFERROR(__xludf.DUMMYFUNCTION("""COMPUTED_VALUE"""),"TLE")</f>
        <v>TLE</v>
      </c>
      <c r="FT99" t="str">
        <f>IFERROR(__xludf.DUMMYFUNCTION("""COMPUTED_VALUE"""),"x")</f>
        <v>x</v>
      </c>
      <c r="FU99" t="str">
        <f>IFERROR(__xludf.DUMMYFUNCTION("""COMPUTED_VALUE"""),"-")</f>
        <v>-</v>
      </c>
      <c r="FV99" t="str">
        <f>IFERROR(__xludf.DUMMYFUNCTION("""COMPUTED_VALUE"""),"-")</f>
        <v>-</v>
      </c>
      <c r="FW99" t="str">
        <f>IFERROR(__xludf.DUMMYFUNCTION("""COMPUTED_VALUE"""),"-")</f>
        <v>-</v>
      </c>
      <c r="FX99" t="str">
        <f>IFERROR(__xludf.DUMMYFUNCTION("""COMPUTED_VALUE"""),"-")</f>
        <v>-</v>
      </c>
      <c r="FY99" t="str">
        <f>IFERROR(__xludf.DUMMYFUNCTION("""COMPUTED_VALUE"""),"-")</f>
        <v>-</v>
      </c>
      <c r="FZ99" t="str">
        <f>IFERROR(__xludf.DUMMYFUNCTION("""COMPUTED_VALUE"""),"-")</f>
        <v>-</v>
      </c>
      <c r="GA99" t="str">
        <f>IFERROR(__xludf.DUMMYFUNCTION("""COMPUTED_VALUE"""),"-")</f>
        <v>-</v>
      </c>
      <c r="GB99" t="str">
        <f>IFERROR(__xludf.DUMMYFUNCTION("""COMPUTED_VALUE"""),"-")</f>
        <v>-</v>
      </c>
      <c r="GC99" t="str">
        <f>IFERROR(__xludf.DUMMYFUNCTION("""COMPUTED_VALUE"""),"-")</f>
        <v>-</v>
      </c>
      <c r="GD99" t="str">
        <f>IFERROR(__xludf.DUMMYFUNCTION("""COMPUTED_VALUE"""),"-")</f>
        <v>-</v>
      </c>
      <c r="GE99" t="str">
        <f>IFERROR(__xludf.DUMMYFUNCTION("""COMPUTED_VALUE"""),"-")</f>
        <v>-</v>
      </c>
      <c r="GF99" t="str">
        <f>IFERROR(__xludf.DUMMYFUNCTION("""COMPUTED_VALUE"""),"-")</f>
        <v>-</v>
      </c>
      <c r="GG99" t="str">
        <f>IFERROR(__xludf.DUMMYFUNCTION("""COMPUTED_VALUE"""),"-")</f>
        <v>-</v>
      </c>
      <c r="GH99" t="str">
        <f>IFERROR(__xludf.DUMMYFUNCTION("""COMPUTED_VALUE"""),"-")</f>
        <v>-</v>
      </c>
      <c r="GI99" t="str">
        <f>IFERROR(__xludf.DUMMYFUNCTION("""COMPUTED_VALUE"""),"-")</f>
        <v>-</v>
      </c>
      <c r="GJ99" t="str">
        <f>IFERROR(__xludf.DUMMYFUNCTION("""COMPUTED_VALUE"""),"-")</f>
        <v>-</v>
      </c>
      <c r="GK99" t="str">
        <f>IFERROR(__xludf.DUMMYFUNCTION("""COMPUTED_VALUE"""),"-")</f>
        <v>-</v>
      </c>
      <c r="GL99" t="str">
        <f>IFERROR(__xludf.DUMMYFUNCTION("""COMPUTED_VALUE"""),"-")</f>
        <v>-</v>
      </c>
      <c r="GM99" t="str">
        <f>IFERROR(__xludf.DUMMYFUNCTION("""COMPUTED_VALUE"""),"-")</f>
        <v>-</v>
      </c>
      <c r="GN99" t="str">
        <f>IFERROR(__xludf.DUMMYFUNCTION("""COMPUTED_VALUE"""),"-")</f>
        <v>-</v>
      </c>
      <c r="GO99" t="str">
        <f>IFERROR(__xludf.DUMMYFUNCTION("""COMPUTED_VALUE"""),"-")</f>
        <v>-</v>
      </c>
      <c r="GP99" t="str">
        <f>IFERROR(__xludf.DUMMYFUNCTION("""COMPUTED_VALUE"""),"-")</f>
        <v>-</v>
      </c>
      <c r="GQ99" t="str">
        <f>IFERROR(__xludf.DUMMYFUNCTION("""COMPUTED_VALUE"""),"-")</f>
        <v>-</v>
      </c>
      <c r="GR99" t="str">
        <f>IFERROR(__xludf.DUMMYFUNCTION("""COMPUTED_VALUE"""),"-")</f>
        <v>-</v>
      </c>
      <c r="GS99" t="str">
        <f>IFERROR(__xludf.DUMMYFUNCTION("""COMPUTED_VALUE"""),"x")</f>
        <v>x</v>
      </c>
      <c r="GT99" t="str">
        <f>IFERROR(__xludf.DUMMYFUNCTION("""COMPUTED_VALUE"""),"x")</f>
        <v>x</v>
      </c>
      <c r="GU99">
        <f>IFERROR(__xludf.DUMMYFUNCTION("""COMPUTED_VALUE"""),0.0)</f>
        <v>0</v>
      </c>
      <c r="GV99">
        <f>IFERROR(__xludf.DUMMYFUNCTION("""COMPUTED_VALUE"""),0.0)</f>
        <v>0</v>
      </c>
      <c r="GW99">
        <f>IFERROR(__xludf.DUMMYFUNCTION("""COMPUTED_VALUE"""),0.0)</f>
        <v>0</v>
      </c>
      <c r="GX99">
        <f>IFERROR(__xludf.DUMMYFUNCTION("""COMPUTED_VALUE"""),0.0)</f>
        <v>0</v>
      </c>
      <c r="GY99">
        <f>IFERROR(__xludf.DUMMYFUNCTION("""COMPUTED_VALUE"""),0.0)</f>
        <v>0</v>
      </c>
      <c r="GZ99">
        <f>IFERROR(__xludf.DUMMYFUNCTION("""COMPUTED_VALUE"""),0.0)</f>
        <v>0</v>
      </c>
      <c r="HA99">
        <f>IFERROR(__xludf.DUMMYFUNCTION("""COMPUTED_VALUE"""),0.0)</f>
        <v>0</v>
      </c>
      <c r="HB99">
        <f>IFERROR(__xludf.DUMMYFUNCTION("""COMPUTED_VALUE"""),0.0)</f>
        <v>0</v>
      </c>
      <c r="HC99">
        <f>IFERROR(__xludf.DUMMYFUNCTION("""COMPUTED_VALUE"""),0.0)</f>
        <v>0</v>
      </c>
      <c r="HD99">
        <f>IFERROR(__xludf.DUMMYFUNCTION("""COMPUTED_VALUE"""),0.0)</f>
        <v>0</v>
      </c>
      <c r="HE99">
        <f>IFERROR(__xludf.DUMMYFUNCTION("""COMPUTED_VALUE"""),0.0)</f>
        <v>0</v>
      </c>
      <c r="HF99">
        <f>IFERROR(__xludf.DUMMYFUNCTION("""COMPUTED_VALUE"""),0.0)</f>
        <v>0</v>
      </c>
      <c r="HG99">
        <f>IFERROR(__xludf.DUMMYFUNCTION("""COMPUTED_VALUE"""),0.0)</f>
        <v>0</v>
      </c>
      <c r="HH99">
        <f>IFERROR(__xludf.DUMMYFUNCTION("""COMPUTED_VALUE"""),0.0)</f>
        <v>0</v>
      </c>
      <c r="HI99">
        <f>IFERROR(__xludf.DUMMYFUNCTION("""COMPUTED_VALUE"""),0.0)</f>
        <v>0</v>
      </c>
      <c r="HJ99">
        <f>IFERROR(__xludf.DUMMYFUNCTION("""COMPUTED_VALUE"""),0.0)</f>
        <v>0</v>
      </c>
      <c r="HK99">
        <f>IFERROR(__xludf.DUMMYFUNCTION("""COMPUTED_VALUE"""),0.0)</f>
        <v>0</v>
      </c>
      <c r="HL99">
        <f>IFERROR(__xludf.DUMMYFUNCTION("""COMPUTED_VALUE"""),0.0)</f>
        <v>0</v>
      </c>
      <c r="HM99">
        <f>IFERROR(__xludf.DUMMYFUNCTION("""COMPUTED_VALUE"""),0.0)</f>
        <v>0</v>
      </c>
      <c r="HN99">
        <f>IFERROR(__xludf.DUMMYFUNCTION("""COMPUTED_VALUE"""),0.0)</f>
        <v>0</v>
      </c>
      <c r="HO99">
        <f>IFERROR(__xludf.DUMMYFUNCTION("""COMPUTED_VALUE"""),0.0)</f>
        <v>0</v>
      </c>
      <c r="HP99">
        <f>IFERROR(__xludf.DUMMYFUNCTION("""COMPUTED_VALUE"""),0.0)</f>
        <v>0</v>
      </c>
      <c r="HQ99">
        <f>IFERROR(__xludf.DUMMYFUNCTION("""COMPUTED_VALUE"""),0.0)</f>
        <v>0</v>
      </c>
      <c r="HR99">
        <f>IFERROR(__xludf.DUMMYFUNCTION("""COMPUTED_VALUE"""),0.0)</f>
        <v>0</v>
      </c>
      <c r="HS99">
        <f>IFERROR(__xludf.DUMMYFUNCTION("""COMPUTED_VALUE"""),0.0)</f>
        <v>0</v>
      </c>
      <c r="HT99">
        <f>IFERROR(__xludf.DUMMYFUNCTION("""COMPUTED_VALUE"""),0.0)</f>
        <v>0</v>
      </c>
      <c r="HU99">
        <f>IFERROR(__xludf.DUMMYFUNCTION("""COMPUTED_VALUE"""),0.0)</f>
        <v>0</v>
      </c>
      <c r="HV99">
        <f>IFERROR(__xludf.DUMMYFUNCTION("""COMPUTED_VALUE"""),0.0)</f>
        <v>0</v>
      </c>
      <c r="HW99">
        <f>IFERROR(__xludf.DUMMYFUNCTION("""COMPUTED_VALUE"""),0.0)</f>
        <v>0</v>
      </c>
      <c r="HX99">
        <f>IFERROR(__xludf.DUMMYFUNCTION("""COMPUTED_VALUE"""),0.0)</f>
        <v>0</v>
      </c>
      <c r="HY99">
        <f>IFERROR(__xludf.DUMMYFUNCTION("""COMPUTED_VALUE"""),0.0)</f>
        <v>0</v>
      </c>
      <c r="HZ99">
        <f>IFERROR(__xludf.DUMMYFUNCTION("""COMPUTED_VALUE"""),0.0)</f>
        <v>0</v>
      </c>
      <c r="IA99">
        <f>IFERROR(__xludf.DUMMYFUNCTION("""COMPUTED_VALUE"""),0.0)</f>
        <v>0</v>
      </c>
      <c r="IB99">
        <f>IFERROR(__xludf.DUMMYFUNCTION("""COMPUTED_VALUE"""),0.0)</f>
        <v>0</v>
      </c>
      <c r="IC99">
        <f>IFERROR(__xludf.DUMMYFUNCTION("""COMPUTED_VALUE"""),0.0)</f>
        <v>0</v>
      </c>
      <c r="ID99">
        <f>IFERROR(__xludf.DUMMYFUNCTION("""COMPUTED_VALUE"""),0.0)</f>
        <v>0</v>
      </c>
      <c r="IE99">
        <f>IFERROR(__xludf.DUMMYFUNCTION("""COMPUTED_VALUE"""),0.0)</f>
        <v>0</v>
      </c>
      <c r="IF99">
        <f>IFERROR(__xludf.DUMMYFUNCTION("""COMPUTED_VALUE"""),0.0)</f>
        <v>0</v>
      </c>
      <c r="IG99">
        <f>IFERROR(__xludf.DUMMYFUNCTION("""COMPUTED_VALUE"""),0.0)</f>
        <v>0</v>
      </c>
      <c r="IH99">
        <f>IFERROR(__xludf.DUMMYFUNCTION("""COMPUTED_VALUE"""),0.0)</f>
        <v>0</v>
      </c>
      <c r="II99">
        <f>IFERROR(__xludf.DUMMYFUNCTION("""COMPUTED_VALUE"""),0.0)</f>
        <v>0</v>
      </c>
      <c r="IJ99">
        <f>IFERROR(__xludf.DUMMYFUNCTION("""COMPUTED_VALUE"""),0.0)</f>
        <v>0</v>
      </c>
      <c r="IK99" t="str">
        <f>IFERROR(__xludf.DUMMYFUNCTION("""COMPUTED_VALUE"""),"x")</f>
        <v>x</v>
      </c>
      <c r="IL99">
        <f>IFERROR(__xludf.DUMMYFUNCTION("""COMPUTED_VALUE"""),0.0)</f>
        <v>0</v>
      </c>
      <c r="IM99">
        <f>IFERROR(__xludf.DUMMYFUNCTION("""COMPUTED_VALUE"""),0.0)</f>
        <v>0</v>
      </c>
      <c r="IN99">
        <f>IFERROR(__xludf.DUMMYFUNCTION("""COMPUTED_VALUE"""),0.0)</f>
        <v>0</v>
      </c>
      <c r="IO99">
        <f>IFERROR(__xludf.DUMMYFUNCTION("""COMPUTED_VALUE"""),0.0)</f>
        <v>0</v>
      </c>
      <c r="IP99">
        <f>IFERROR(__xludf.DUMMYFUNCTION("""COMPUTED_VALUE"""),0.0)</f>
        <v>0</v>
      </c>
      <c r="IQ99">
        <f>IFERROR(__xludf.DUMMYFUNCTION("""COMPUTED_VALUE"""),0.0)</f>
        <v>0</v>
      </c>
      <c r="IR99">
        <f>IFERROR(__xludf.DUMMYFUNCTION("""COMPUTED_VALUE"""),0.0)</f>
        <v>0</v>
      </c>
      <c r="IS99">
        <f>IFERROR(__xludf.DUMMYFUNCTION("""COMPUTED_VALUE"""),0.0)</f>
        <v>0</v>
      </c>
      <c r="IT99">
        <f>IFERROR(__xludf.DUMMYFUNCTION("""COMPUTED_VALUE"""),0.0)</f>
        <v>0</v>
      </c>
      <c r="IU99">
        <f>IFERROR(__xludf.DUMMYFUNCTION("""COMPUTED_VALUE"""),0.0)</f>
        <v>0</v>
      </c>
      <c r="IV99">
        <f>IFERROR(__xludf.DUMMYFUNCTION("""COMPUTED_VALUE"""),0.0)</f>
        <v>0</v>
      </c>
      <c r="IW99">
        <f>IFERROR(__xludf.DUMMYFUNCTION("""COMPUTED_VALUE"""),0.0)</f>
        <v>0</v>
      </c>
      <c r="IX99">
        <f>IFERROR(__xludf.DUMMYFUNCTION("""COMPUTED_VALUE"""),0.0)</f>
        <v>0</v>
      </c>
      <c r="IY99">
        <f>IFERROR(__xludf.DUMMYFUNCTION("""COMPUTED_VALUE"""),0.0)</f>
        <v>0</v>
      </c>
      <c r="IZ99">
        <f>IFERROR(__xludf.DUMMYFUNCTION("""COMPUTED_VALUE"""),0.0)</f>
        <v>0</v>
      </c>
      <c r="JA99">
        <f>IFERROR(__xludf.DUMMYFUNCTION("""COMPUTED_VALUE"""),0.0)</f>
        <v>0</v>
      </c>
      <c r="JB99">
        <f>IFERROR(__xludf.DUMMYFUNCTION("""COMPUTED_VALUE"""),0.0)</f>
        <v>0</v>
      </c>
      <c r="JC99">
        <f>IFERROR(__xludf.DUMMYFUNCTION("""COMPUTED_VALUE"""),0.0)</f>
        <v>0</v>
      </c>
      <c r="JD99">
        <f>IFERROR(__xludf.DUMMYFUNCTION("""COMPUTED_VALUE"""),0.0)</f>
        <v>0</v>
      </c>
      <c r="JE99">
        <f>IFERROR(__xludf.DUMMYFUNCTION("""COMPUTED_VALUE"""),0.0)</f>
        <v>0</v>
      </c>
      <c r="JF99">
        <f>IFERROR(__xludf.DUMMYFUNCTION("""COMPUTED_VALUE"""),0.0)</f>
        <v>0</v>
      </c>
      <c r="JG99">
        <f>IFERROR(__xludf.DUMMYFUNCTION("""COMPUTED_VALUE"""),0.0)</f>
        <v>0</v>
      </c>
      <c r="JH99">
        <f>IFERROR(__xludf.DUMMYFUNCTION("""COMPUTED_VALUE"""),0.0)</f>
        <v>0</v>
      </c>
      <c r="JI99">
        <f>IFERROR(__xludf.DUMMYFUNCTION("""COMPUTED_VALUE"""),0.0)</f>
        <v>0</v>
      </c>
      <c r="JJ99">
        <f>IFERROR(__xludf.DUMMYFUNCTION("""COMPUTED_VALUE"""),0.0)</f>
        <v>0</v>
      </c>
      <c r="JK99">
        <f>IFERROR(__xludf.DUMMYFUNCTION("""COMPUTED_VALUE"""),0.0)</f>
        <v>0</v>
      </c>
      <c r="JL99">
        <f>IFERROR(__xludf.DUMMYFUNCTION("""COMPUTED_VALUE"""),0.0)</f>
        <v>0</v>
      </c>
      <c r="JM99">
        <f>IFERROR(__xludf.DUMMYFUNCTION("""COMPUTED_VALUE"""),0.0)</f>
        <v>0</v>
      </c>
      <c r="JN99">
        <f>IFERROR(__xludf.DUMMYFUNCTION("""COMPUTED_VALUE"""),0.0)</f>
        <v>0</v>
      </c>
      <c r="JO99">
        <f>IFERROR(__xludf.DUMMYFUNCTION("""COMPUTED_VALUE"""),0.0)</f>
        <v>0</v>
      </c>
      <c r="JP99">
        <f>IFERROR(__xludf.DUMMYFUNCTION("""COMPUTED_VALUE"""),0.0)</f>
        <v>0</v>
      </c>
      <c r="JQ99">
        <f>IFERROR(__xludf.DUMMYFUNCTION("""COMPUTED_VALUE"""),0.0)</f>
        <v>0</v>
      </c>
      <c r="JR99">
        <f>IFERROR(__xludf.DUMMYFUNCTION("""COMPUTED_VALUE"""),0.0)</f>
        <v>0</v>
      </c>
      <c r="JS99" t="str">
        <f>IFERROR(__xludf.DUMMYFUNCTION("""COMPUTED_VALUE"""),"x")</f>
        <v>x</v>
      </c>
      <c r="JT99">
        <f>IFERROR(__xludf.DUMMYFUNCTION("""COMPUTED_VALUE"""),0.0)</f>
        <v>0</v>
      </c>
      <c r="JU99">
        <f>IFERROR(__xludf.DUMMYFUNCTION("""COMPUTED_VALUE"""),0.0)</f>
        <v>0</v>
      </c>
      <c r="JV99">
        <f>IFERROR(__xludf.DUMMYFUNCTION("""COMPUTED_VALUE"""),0.0)</f>
        <v>0</v>
      </c>
      <c r="JW99">
        <f>IFERROR(__xludf.DUMMYFUNCTION("""COMPUTED_VALUE"""),0.0)</f>
        <v>0</v>
      </c>
      <c r="JX99">
        <f>IFERROR(__xludf.DUMMYFUNCTION("""COMPUTED_VALUE"""),0.0)</f>
        <v>0</v>
      </c>
      <c r="JY99">
        <f>IFERROR(__xludf.DUMMYFUNCTION("""COMPUTED_VALUE"""),0.0)</f>
        <v>0</v>
      </c>
      <c r="JZ99">
        <f>IFERROR(__xludf.DUMMYFUNCTION("""COMPUTED_VALUE"""),0.0)</f>
        <v>0</v>
      </c>
      <c r="KA99">
        <f>IFERROR(__xludf.DUMMYFUNCTION("""COMPUTED_VALUE"""),0.0)</f>
        <v>0</v>
      </c>
      <c r="KB99">
        <f>IFERROR(__xludf.DUMMYFUNCTION("""COMPUTED_VALUE"""),0.0)</f>
        <v>0</v>
      </c>
      <c r="KC99">
        <f>IFERROR(__xludf.DUMMYFUNCTION("""COMPUTED_VALUE"""),0.0)</f>
        <v>0</v>
      </c>
      <c r="KD99">
        <f>IFERROR(__xludf.DUMMYFUNCTION("""COMPUTED_VALUE"""),0.0)</f>
        <v>0</v>
      </c>
      <c r="KE99">
        <f>IFERROR(__xludf.DUMMYFUNCTION("""COMPUTED_VALUE"""),0.0)</f>
        <v>0</v>
      </c>
      <c r="KF99">
        <f>IFERROR(__xludf.DUMMYFUNCTION("""COMPUTED_VALUE"""),0.0)</f>
        <v>0</v>
      </c>
      <c r="KG99">
        <f>IFERROR(__xludf.DUMMYFUNCTION("""COMPUTED_VALUE"""),0.0)</f>
        <v>0</v>
      </c>
      <c r="KH99">
        <f>IFERROR(__xludf.DUMMYFUNCTION("""COMPUTED_VALUE"""),0.0)</f>
        <v>0</v>
      </c>
      <c r="KI99">
        <f>IFERROR(__xludf.DUMMYFUNCTION("""COMPUTED_VALUE"""),0.0)</f>
        <v>0</v>
      </c>
      <c r="KJ99">
        <f>IFERROR(__xludf.DUMMYFUNCTION("""COMPUTED_VALUE"""),0.0)</f>
        <v>0</v>
      </c>
      <c r="KK99">
        <f>IFERROR(__xludf.DUMMYFUNCTION("""COMPUTED_VALUE"""),0.0)</f>
        <v>0</v>
      </c>
      <c r="KL99">
        <f>IFERROR(__xludf.DUMMYFUNCTION("""COMPUTED_VALUE"""),0.0)</f>
        <v>0</v>
      </c>
      <c r="KM99">
        <f>IFERROR(__xludf.DUMMYFUNCTION("""COMPUTED_VALUE"""),0.0)</f>
        <v>0</v>
      </c>
      <c r="KN99">
        <f>IFERROR(__xludf.DUMMYFUNCTION("""COMPUTED_VALUE"""),0.0)</f>
        <v>0</v>
      </c>
      <c r="KO99">
        <f>IFERROR(__xludf.DUMMYFUNCTION("""COMPUTED_VALUE"""),0.0)</f>
        <v>0</v>
      </c>
      <c r="KP99">
        <f>IFERROR(__xludf.DUMMYFUNCTION("""COMPUTED_VALUE"""),0.0)</f>
        <v>0</v>
      </c>
      <c r="KQ99">
        <f>IFERROR(__xludf.DUMMYFUNCTION("""COMPUTED_VALUE"""),0.0)</f>
        <v>0</v>
      </c>
      <c r="KR99">
        <f>IFERROR(__xludf.DUMMYFUNCTION("""COMPUTED_VALUE"""),0.0)</f>
        <v>0</v>
      </c>
      <c r="KS99">
        <f>IFERROR(__xludf.DUMMYFUNCTION("""COMPUTED_VALUE"""),0.0)</f>
        <v>0</v>
      </c>
      <c r="KT99">
        <f>IFERROR(__xludf.DUMMYFUNCTION("""COMPUTED_VALUE"""),0.0)</f>
        <v>0</v>
      </c>
      <c r="KU99">
        <f>IFERROR(__xludf.DUMMYFUNCTION("""COMPUTED_VALUE"""),0.0)</f>
        <v>0</v>
      </c>
      <c r="KV99">
        <f>IFERROR(__xludf.DUMMYFUNCTION("""COMPUTED_VALUE"""),0.0)</f>
        <v>0</v>
      </c>
      <c r="KW99">
        <f>IFERROR(__xludf.DUMMYFUNCTION("""COMPUTED_VALUE"""),0.0)</f>
        <v>0</v>
      </c>
      <c r="KX99">
        <f>IFERROR(__xludf.DUMMYFUNCTION("""COMPUTED_VALUE"""),0.0)</f>
        <v>0</v>
      </c>
      <c r="KY99">
        <f>IFERROR(__xludf.DUMMYFUNCTION("""COMPUTED_VALUE"""),0.0)</f>
        <v>0</v>
      </c>
      <c r="KZ99" t="str">
        <f>IFERROR(__xludf.DUMMYFUNCTION("""COMPUTED_VALUE"""),"x")</f>
        <v>x</v>
      </c>
      <c r="LA99">
        <f>IFERROR(__xludf.DUMMYFUNCTION("""COMPUTED_VALUE"""),1.0)</f>
        <v>1</v>
      </c>
      <c r="LB99">
        <f>IFERROR(__xludf.DUMMYFUNCTION("""COMPUTED_VALUE"""),1.0)</f>
        <v>1</v>
      </c>
      <c r="LC99">
        <f>IFERROR(__xludf.DUMMYFUNCTION("""COMPUTED_VALUE"""),1.0)</f>
        <v>1</v>
      </c>
      <c r="LD99">
        <f>IFERROR(__xludf.DUMMYFUNCTION("""COMPUTED_VALUE"""),1.0)</f>
        <v>1</v>
      </c>
      <c r="LE99">
        <f>IFERROR(__xludf.DUMMYFUNCTION("""COMPUTED_VALUE"""),1.0)</f>
        <v>1</v>
      </c>
      <c r="LF99">
        <f>IFERROR(__xludf.DUMMYFUNCTION("""COMPUTED_VALUE"""),1.0)</f>
        <v>1</v>
      </c>
      <c r="LG99">
        <f>IFERROR(__xludf.DUMMYFUNCTION("""COMPUTED_VALUE"""),1.0)</f>
        <v>1</v>
      </c>
      <c r="LH99">
        <f>IFERROR(__xludf.DUMMYFUNCTION("""COMPUTED_VALUE"""),1.0)</f>
        <v>1</v>
      </c>
      <c r="LI99">
        <f>IFERROR(__xludf.DUMMYFUNCTION("""COMPUTED_VALUE"""),0.0)</f>
        <v>0</v>
      </c>
      <c r="LJ99">
        <f>IFERROR(__xludf.DUMMYFUNCTION("""COMPUTED_VALUE"""),0.0)</f>
        <v>0</v>
      </c>
      <c r="LK99">
        <f>IFERROR(__xludf.DUMMYFUNCTION("""COMPUTED_VALUE"""),1.0)</f>
        <v>1</v>
      </c>
      <c r="LL99">
        <f>IFERROR(__xludf.DUMMYFUNCTION("""COMPUTED_VALUE"""),1.0)</f>
        <v>1</v>
      </c>
      <c r="LM99">
        <f>IFERROR(__xludf.DUMMYFUNCTION("""COMPUTED_VALUE"""),0.0)</f>
        <v>0</v>
      </c>
      <c r="LN99">
        <f>IFERROR(__xludf.DUMMYFUNCTION("""COMPUTED_VALUE"""),0.0)</f>
        <v>0</v>
      </c>
      <c r="LO99">
        <f>IFERROR(__xludf.DUMMYFUNCTION("""COMPUTED_VALUE"""),0.0)</f>
        <v>0</v>
      </c>
      <c r="LP99">
        <f>IFERROR(__xludf.DUMMYFUNCTION("""COMPUTED_VALUE"""),0.0)</f>
        <v>0</v>
      </c>
      <c r="LQ99" t="str">
        <f>IFERROR(__xludf.DUMMYFUNCTION("""COMPUTED_VALUE"""),"x")</f>
        <v>x</v>
      </c>
      <c r="LR99">
        <f>IFERROR(__xludf.DUMMYFUNCTION("""COMPUTED_VALUE"""),1.0)</f>
        <v>1</v>
      </c>
      <c r="LS99">
        <f>IFERROR(__xludf.DUMMYFUNCTION("""COMPUTED_VALUE"""),0.0)</f>
        <v>0</v>
      </c>
      <c r="LT99">
        <f>IFERROR(__xludf.DUMMYFUNCTION("""COMPUTED_VALUE"""),0.0)</f>
        <v>0</v>
      </c>
      <c r="LU99">
        <f>IFERROR(__xludf.DUMMYFUNCTION("""COMPUTED_VALUE"""),1.0)</f>
        <v>1</v>
      </c>
      <c r="LV99">
        <f>IFERROR(__xludf.DUMMYFUNCTION("""COMPUTED_VALUE"""),0.0)</f>
        <v>0</v>
      </c>
      <c r="LW99">
        <f>IFERROR(__xludf.DUMMYFUNCTION("""COMPUTED_VALUE"""),0.0)</f>
        <v>0</v>
      </c>
      <c r="LX99">
        <f>IFERROR(__xludf.DUMMYFUNCTION("""COMPUTED_VALUE"""),1.0)</f>
        <v>1</v>
      </c>
      <c r="LY99">
        <f>IFERROR(__xludf.DUMMYFUNCTION("""COMPUTED_VALUE"""),0.0)</f>
        <v>0</v>
      </c>
      <c r="LZ99">
        <f>IFERROR(__xludf.DUMMYFUNCTION("""COMPUTED_VALUE"""),1.0)</f>
        <v>1</v>
      </c>
      <c r="MA99">
        <f>IFERROR(__xludf.DUMMYFUNCTION("""COMPUTED_VALUE"""),1.0)</f>
        <v>1</v>
      </c>
      <c r="MB99">
        <f>IFERROR(__xludf.DUMMYFUNCTION("""COMPUTED_VALUE"""),1.0)</f>
        <v>1</v>
      </c>
      <c r="MC99">
        <f>IFERROR(__xludf.DUMMYFUNCTION("""COMPUTED_VALUE"""),1.0)</f>
        <v>1</v>
      </c>
      <c r="MD99">
        <f>IFERROR(__xludf.DUMMYFUNCTION("""COMPUTED_VALUE"""),0.0)</f>
        <v>0</v>
      </c>
      <c r="ME99">
        <f>IFERROR(__xludf.DUMMYFUNCTION("""COMPUTED_VALUE"""),1.0)</f>
        <v>1</v>
      </c>
      <c r="MF99">
        <f>IFERROR(__xludf.DUMMYFUNCTION("""COMPUTED_VALUE"""),1.0)</f>
        <v>1</v>
      </c>
      <c r="MG99">
        <f>IFERROR(__xludf.DUMMYFUNCTION("""COMPUTED_VALUE"""),1.0)</f>
        <v>1</v>
      </c>
      <c r="MH99">
        <f>IFERROR(__xludf.DUMMYFUNCTION("""COMPUTED_VALUE"""),0.0)</f>
        <v>0</v>
      </c>
      <c r="MI99">
        <f>IFERROR(__xludf.DUMMYFUNCTION("""COMPUTED_VALUE"""),0.0)</f>
        <v>0</v>
      </c>
      <c r="MJ99">
        <f>IFERROR(__xludf.DUMMYFUNCTION("""COMPUTED_VALUE"""),1.0)</f>
        <v>1</v>
      </c>
      <c r="MK99">
        <f>IFERROR(__xludf.DUMMYFUNCTION("""COMPUTED_VALUE"""),0.0)</f>
        <v>0</v>
      </c>
      <c r="ML99">
        <f>IFERROR(__xludf.DUMMYFUNCTION("""COMPUTED_VALUE"""),1.0)</f>
        <v>1</v>
      </c>
      <c r="MM99">
        <f>IFERROR(__xludf.DUMMYFUNCTION("""COMPUTED_VALUE"""),0.0)</f>
        <v>0</v>
      </c>
      <c r="MN99">
        <f>IFERROR(__xludf.DUMMYFUNCTION("""COMPUTED_VALUE"""),0.0)</f>
        <v>0</v>
      </c>
      <c r="MO99">
        <f>IFERROR(__xludf.DUMMYFUNCTION("""COMPUTED_VALUE"""),0.0)</f>
        <v>0</v>
      </c>
      <c r="MP99">
        <f>IFERROR(__xludf.DUMMYFUNCTION("""COMPUTED_VALUE"""),1.0)</f>
        <v>1</v>
      </c>
      <c r="MQ99">
        <f>IFERROR(__xludf.DUMMYFUNCTION("""COMPUTED_VALUE"""),1.0)</f>
        <v>1</v>
      </c>
      <c r="MR99">
        <f>IFERROR(__xludf.DUMMYFUNCTION("""COMPUTED_VALUE"""),0.0)</f>
        <v>0</v>
      </c>
      <c r="MS99">
        <f>IFERROR(__xludf.DUMMYFUNCTION("""COMPUTED_VALUE"""),0.0)</f>
        <v>0</v>
      </c>
      <c r="MT99" t="str">
        <f>IFERROR(__xludf.DUMMYFUNCTION("""COMPUTED_VALUE"""),"x")</f>
        <v>x</v>
      </c>
      <c r="MU99">
        <f>IFERROR(__xludf.DUMMYFUNCTION("""COMPUTED_VALUE"""),0.0)</f>
        <v>0</v>
      </c>
      <c r="MV99">
        <f>IFERROR(__xludf.DUMMYFUNCTION("""COMPUTED_VALUE"""),0.0)</f>
        <v>0</v>
      </c>
      <c r="MW99">
        <f>IFERROR(__xludf.DUMMYFUNCTION("""COMPUTED_VALUE"""),0.0)</f>
        <v>0</v>
      </c>
      <c r="MX99">
        <f>IFERROR(__xludf.DUMMYFUNCTION("""COMPUTED_VALUE"""),0.0)</f>
        <v>0</v>
      </c>
      <c r="MY99">
        <f>IFERROR(__xludf.DUMMYFUNCTION("""COMPUTED_VALUE"""),0.0)</f>
        <v>0</v>
      </c>
      <c r="MZ99">
        <f>IFERROR(__xludf.DUMMYFUNCTION("""COMPUTED_VALUE"""),0.0)</f>
        <v>0</v>
      </c>
      <c r="NA99">
        <f>IFERROR(__xludf.DUMMYFUNCTION("""COMPUTED_VALUE"""),0.0)</f>
        <v>0</v>
      </c>
      <c r="NB99">
        <f>IFERROR(__xludf.DUMMYFUNCTION("""COMPUTED_VALUE"""),0.0)</f>
        <v>0</v>
      </c>
      <c r="NC99">
        <f>IFERROR(__xludf.DUMMYFUNCTION("""COMPUTED_VALUE"""),0.0)</f>
        <v>0</v>
      </c>
      <c r="ND99">
        <f>IFERROR(__xludf.DUMMYFUNCTION("""COMPUTED_VALUE"""),0.0)</f>
        <v>0</v>
      </c>
      <c r="NE99">
        <f>IFERROR(__xludf.DUMMYFUNCTION("""COMPUTED_VALUE"""),0.0)</f>
        <v>0</v>
      </c>
      <c r="NF99">
        <f>IFERROR(__xludf.DUMMYFUNCTION("""COMPUTED_VALUE"""),0.0)</f>
        <v>0</v>
      </c>
      <c r="NG99">
        <f>IFERROR(__xludf.DUMMYFUNCTION("""COMPUTED_VALUE"""),0.0)</f>
        <v>0</v>
      </c>
      <c r="NH99">
        <f>IFERROR(__xludf.DUMMYFUNCTION("""COMPUTED_VALUE"""),0.0)</f>
        <v>0</v>
      </c>
      <c r="NI99">
        <f>IFERROR(__xludf.DUMMYFUNCTION("""COMPUTED_VALUE"""),0.0)</f>
        <v>0</v>
      </c>
      <c r="NJ99">
        <f>IFERROR(__xludf.DUMMYFUNCTION("""COMPUTED_VALUE"""),0.0)</f>
        <v>0</v>
      </c>
      <c r="NK99">
        <f>IFERROR(__xludf.DUMMYFUNCTION("""COMPUTED_VALUE"""),0.0)</f>
        <v>0</v>
      </c>
      <c r="NL99">
        <f>IFERROR(__xludf.DUMMYFUNCTION("""COMPUTED_VALUE"""),0.0)</f>
        <v>0</v>
      </c>
      <c r="NM99">
        <f>IFERROR(__xludf.DUMMYFUNCTION("""COMPUTED_VALUE"""),0.0)</f>
        <v>0</v>
      </c>
      <c r="NN99">
        <f>IFERROR(__xludf.DUMMYFUNCTION("""COMPUTED_VALUE"""),0.0)</f>
        <v>0</v>
      </c>
      <c r="NO99">
        <f>IFERROR(__xludf.DUMMYFUNCTION("""COMPUTED_VALUE"""),0.0)</f>
        <v>0</v>
      </c>
      <c r="NP99">
        <f>IFERROR(__xludf.DUMMYFUNCTION("""COMPUTED_VALUE"""),0.0)</f>
        <v>0</v>
      </c>
      <c r="NQ99">
        <f>IFERROR(__xludf.DUMMYFUNCTION("""COMPUTED_VALUE"""),0.0)</f>
        <v>0</v>
      </c>
      <c r="NR99">
        <f>IFERROR(__xludf.DUMMYFUNCTION("""COMPUTED_VALUE"""),0.0)</f>
        <v>0</v>
      </c>
    </row>
    <row r="100" ht="15.75" customHeight="1">
      <c r="A100">
        <f>IFERROR(__xludf.DUMMYFUNCTION("""COMPUTED_VALUE"""),99.0)</f>
        <v>99</v>
      </c>
      <c r="B100" t="str">
        <f>IFERROR(__xludf.DUMMYFUNCTION("""COMPUTED_VALUE"""),"StefaN_B")</f>
        <v>StefaN_B</v>
      </c>
      <c r="C100" t="str">
        <f>IFERROR(__xludf.DUMMYFUNCTION("""COMPUTED_VALUE"""),"Stefan")</f>
        <v>Stefan</v>
      </c>
      <c r="D100" t="str">
        <f>IFERROR(__xludf.DUMMYFUNCTION("""COMPUTED_VALUE"""),"Bengin")</f>
        <v>Bengin</v>
      </c>
      <c r="E100">
        <f>IFERROR(__xludf.DUMMYFUNCTION("""COMPUTED_VALUE"""),52.0)</f>
        <v>52</v>
      </c>
      <c r="F100" t="str">
        <f>IFERROR(__xludf.DUMMYFUNCTION("""COMPUTED_VALUE"""),"ODOBREN")</f>
        <v>ODOBREN</v>
      </c>
      <c r="G100" t="str">
        <f>IFERROR(__xludf.DUMMYFUNCTION("""COMPUTED_VALUE"""),"Stari grad")</f>
        <v>Stari grad</v>
      </c>
      <c r="H100" t="str">
        <f>IFERROR(__xludf.DUMMYFUNCTION("""COMPUTED_VALUE"""),"Matematička gimnazija")</f>
        <v>Matematička gimnazija</v>
      </c>
      <c r="I100" t="str">
        <f>IFERROR(__xludf.DUMMYFUNCTION("""COMPUTED_VALUE"""),"II")</f>
        <v>II</v>
      </c>
      <c r="J100" t="str">
        <f>IFERROR(__xludf.DUMMYFUNCTION("""COMPUTED_VALUE"""),"A")</f>
        <v>A</v>
      </c>
      <c r="L100" t="str">
        <f>IFERROR(__xludf.DUMMYFUNCTION("""COMPUTED_VALUE"""),"x")</f>
        <v>x</v>
      </c>
      <c r="M100" t="str">
        <f>IFERROR(__xludf.DUMMYFUNCTION("""COMPUTED_VALUE"""),"-")</f>
        <v>-</v>
      </c>
      <c r="N100" t="str">
        <f>IFERROR(__xludf.DUMMYFUNCTION("""COMPUTED_VALUE"""),"-")</f>
        <v>-</v>
      </c>
      <c r="O100" t="str">
        <f>IFERROR(__xludf.DUMMYFUNCTION("""COMPUTED_VALUE"""),"-")</f>
        <v>-</v>
      </c>
      <c r="P100">
        <f>IFERROR(__xludf.DUMMYFUNCTION("""COMPUTED_VALUE"""),20.0)</f>
        <v>20</v>
      </c>
      <c r="Q100">
        <f>IFERROR(__xludf.DUMMYFUNCTION("""COMPUTED_VALUE"""),32.0)</f>
        <v>32</v>
      </c>
      <c r="R100">
        <f>IFERROR(__xludf.DUMMYFUNCTION("""COMPUTED_VALUE"""),0.0)</f>
        <v>0</v>
      </c>
      <c r="S100" t="str">
        <f>IFERROR(__xludf.DUMMYFUNCTION("""COMPUTED_VALUE"""),"x")</f>
        <v>x</v>
      </c>
      <c r="T100" t="str">
        <f>IFERROR(__xludf.DUMMYFUNCTION("""COMPUTED_VALUE"""),"x")</f>
        <v>x</v>
      </c>
      <c r="U100" t="str">
        <f>IFERROR(__xludf.DUMMYFUNCTION("""COMPUTED_VALUE"""),"-")</f>
        <v>-</v>
      </c>
      <c r="V100" t="str">
        <f>IFERROR(__xludf.DUMMYFUNCTION("""COMPUTED_VALUE"""),"-")</f>
        <v>-</v>
      </c>
      <c r="W100" t="str">
        <f>IFERROR(__xludf.DUMMYFUNCTION("""COMPUTED_VALUE"""),"-")</f>
        <v>-</v>
      </c>
      <c r="X100" t="str">
        <f>IFERROR(__xludf.DUMMYFUNCTION("""COMPUTED_VALUE"""),"-")</f>
        <v>-</v>
      </c>
      <c r="Y100" t="str">
        <f>IFERROR(__xludf.DUMMYFUNCTION("""COMPUTED_VALUE"""),"-")</f>
        <v>-</v>
      </c>
      <c r="Z100" t="str">
        <f>IFERROR(__xludf.DUMMYFUNCTION("""COMPUTED_VALUE"""),"-")</f>
        <v>-</v>
      </c>
      <c r="AA100" t="str">
        <f>IFERROR(__xludf.DUMMYFUNCTION("""COMPUTED_VALUE"""),"-")</f>
        <v>-</v>
      </c>
      <c r="AB100" t="str">
        <f>IFERROR(__xludf.DUMMYFUNCTION("""COMPUTED_VALUE"""),"-")</f>
        <v>-</v>
      </c>
      <c r="AC100" t="str">
        <f>IFERROR(__xludf.DUMMYFUNCTION("""COMPUTED_VALUE"""),"-")</f>
        <v>-</v>
      </c>
      <c r="AD100" t="str">
        <f>IFERROR(__xludf.DUMMYFUNCTION("""COMPUTED_VALUE"""),"-")</f>
        <v>-</v>
      </c>
      <c r="AE100" t="str">
        <f>IFERROR(__xludf.DUMMYFUNCTION("""COMPUTED_VALUE"""),"-")</f>
        <v>-</v>
      </c>
      <c r="AF100" t="str">
        <f>IFERROR(__xludf.DUMMYFUNCTION("""COMPUTED_VALUE"""),"-")</f>
        <v>-</v>
      </c>
      <c r="AG100" t="str">
        <f>IFERROR(__xludf.DUMMYFUNCTION("""COMPUTED_VALUE"""),"-")</f>
        <v>-</v>
      </c>
      <c r="AH100" t="str">
        <f>IFERROR(__xludf.DUMMYFUNCTION("""COMPUTED_VALUE"""),"-")</f>
        <v>-</v>
      </c>
      <c r="AI100" t="str">
        <f>IFERROR(__xludf.DUMMYFUNCTION("""COMPUTED_VALUE"""),"-")</f>
        <v>-</v>
      </c>
      <c r="AJ100" t="str">
        <f>IFERROR(__xludf.DUMMYFUNCTION("""COMPUTED_VALUE"""),"-")</f>
        <v>-</v>
      </c>
      <c r="AK100" t="str">
        <f>IFERROR(__xludf.DUMMYFUNCTION("""COMPUTED_VALUE"""),"-")</f>
        <v>-</v>
      </c>
      <c r="AL100" t="str">
        <f>IFERROR(__xludf.DUMMYFUNCTION("""COMPUTED_VALUE"""),"-")</f>
        <v>-</v>
      </c>
      <c r="AM100" t="str">
        <f>IFERROR(__xludf.DUMMYFUNCTION("""COMPUTED_VALUE"""),"-")</f>
        <v>-</v>
      </c>
      <c r="AN100" t="str">
        <f>IFERROR(__xludf.DUMMYFUNCTION("""COMPUTED_VALUE"""),"-")</f>
        <v>-</v>
      </c>
      <c r="AO100" t="str">
        <f>IFERROR(__xludf.DUMMYFUNCTION("""COMPUTED_VALUE"""),"-")</f>
        <v>-</v>
      </c>
      <c r="AP100" t="str">
        <f>IFERROR(__xludf.DUMMYFUNCTION("""COMPUTED_VALUE"""),"-")</f>
        <v>-</v>
      </c>
      <c r="AQ100" t="str">
        <f>IFERROR(__xludf.DUMMYFUNCTION("""COMPUTED_VALUE"""),"-")</f>
        <v>-</v>
      </c>
      <c r="AR100" t="str">
        <f>IFERROR(__xludf.DUMMYFUNCTION("""COMPUTED_VALUE"""),"-")</f>
        <v>-</v>
      </c>
      <c r="AS100" t="str">
        <f>IFERROR(__xludf.DUMMYFUNCTION("""COMPUTED_VALUE"""),"-")</f>
        <v>-</v>
      </c>
      <c r="AT100" t="str">
        <f>IFERROR(__xludf.DUMMYFUNCTION("""COMPUTED_VALUE"""),"-")</f>
        <v>-</v>
      </c>
      <c r="AU100" t="str">
        <f>IFERROR(__xludf.DUMMYFUNCTION("""COMPUTED_VALUE"""),"-")</f>
        <v>-</v>
      </c>
      <c r="AV100" t="str">
        <f>IFERROR(__xludf.DUMMYFUNCTION("""COMPUTED_VALUE"""),"-")</f>
        <v>-</v>
      </c>
      <c r="AW100" t="str">
        <f>IFERROR(__xludf.DUMMYFUNCTION("""COMPUTED_VALUE"""),"-")</f>
        <v>-</v>
      </c>
      <c r="AX100" t="str">
        <f>IFERROR(__xludf.DUMMYFUNCTION("""COMPUTED_VALUE"""),"-")</f>
        <v>-</v>
      </c>
      <c r="AY100" t="str">
        <f>IFERROR(__xludf.DUMMYFUNCTION("""COMPUTED_VALUE"""),"-")</f>
        <v>-</v>
      </c>
      <c r="AZ100" t="str">
        <f>IFERROR(__xludf.DUMMYFUNCTION("""COMPUTED_VALUE"""),"-")</f>
        <v>-</v>
      </c>
      <c r="BA100" t="str">
        <f>IFERROR(__xludf.DUMMYFUNCTION("""COMPUTED_VALUE"""),"-")</f>
        <v>-</v>
      </c>
      <c r="BB100" t="str">
        <f>IFERROR(__xludf.DUMMYFUNCTION("""COMPUTED_VALUE"""),"-")</f>
        <v>-</v>
      </c>
      <c r="BC100" t="str">
        <f>IFERROR(__xludf.DUMMYFUNCTION("""COMPUTED_VALUE"""),"-")</f>
        <v>-</v>
      </c>
      <c r="BD100" t="str">
        <f>IFERROR(__xludf.DUMMYFUNCTION("""COMPUTED_VALUE"""),"-")</f>
        <v>-</v>
      </c>
      <c r="BE100" t="str">
        <f>IFERROR(__xludf.DUMMYFUNCTION("""COMPUTED_VALUE"""),"-")</f>
        <v>-</v>
      </c>
      <c r="BF100" t="str">
        <f>IFERROR(__xludf.DUMMYFUNCTION("""COMPUTED_VALUE"""),"-")</f>
        <v>-</v>
      </c>
      <c r="BG100" t="str">
        <f>IFERROR(__xludf.DUMMYFUNCTION("""COMPUTED_VALUE"""),"-")</f>
        <v>-</v>
      </c>
      <c r="BH100" t="str">
        <f>IFERROR(__xludf.DUMMYFUNCTION("""COMPUTED_VALUE"""),"-")</f>
        <v>-</v>
      </c>
      <c r="BI100" t="str">
        <f>IFERROR(__xludf.DUMMYFUNCTION("""COMPUTED_VALUE"""),"-")</f>
        <v>-</v>
      </c>
      <c r="BJ100" t="str">
        <f>IFERROR(__xludf.DUMMYFUNCTION("""COMPUTED_VALUE"""),"-")</f>
        <v>-</v>
      </c>
      <c r="BK100" t="str">
        <f>IFERROR(__xludf.DUMMYFUNCTION("""COMPUTED_VALUE"""),"x")</f>
        <v>x</v>
      </c>
      <c r="BL100" t="str">
        <f>IFERROR(__xludf.DUMMYFUNCTION("""COMPUTED_VALUE"""),"-")</f>
        <v>-</v>
      </c>
      <c r="BM100" t="str">
        <f>IFERROR(__xludf.DUMMYFUNCTION("""COMPUTED_VALUE"""),"-")</f>
        <v>-</v>
      </c>
      <c r="BN100" t="str">
        <f>IFERROR(__xludf.DUMMYFUNCTION("""COMPUTED_VALUE"""),"-")</f>
        <v>-</v>
      </c>
      <c r="BO100" t="str">
        <f>IFERROR(__xludf.DUMMYFUNCTION("""COMPUTED_VALUE"""),"-")</f>
        <v>-</v>
      </c>
      <c r="BP100" t="str">
        <f>IFERROR(__xludf.DUMMYFUNCTION("""COMPUTED_VALUE"""),"-")</f>
        <v>-</v>
      </c>
      <c r="BQ100" t="str">
        <f>IFERROR(__xludf.DUMMYFUNCTION("""COMPUTED_VALUE"""),"-")</f>
        <v>-</v>
      </c>
      <c r="BR100" t="str">
        <f>IFERROR(__xludf.DUMMYFUNCTION("""COMPUTED_VALUE"""),"-")</f>
        <v>-</v>
      </c>
      <c r="BS100" t="str">
        <f>IFERROR(__xludf.DUMMYFUNCTION("""COMPUTED_VALUE"""),"-")</f>
        <v>-</v>
      </c>
      <c r="BT100" t="str">
        <f>IFERROR(__xludf.DUMMYFUNCTION("""COMPUTED_VALUE"""),"-")</f>
        <v>-</v>
      </c>
      <c r="BU100" t="str">
        <f>IFERROR(__xludf.DUMMYFUNCTION("""COMPUTED_VALUE"""),"-")</f>
        <v>-</v>
      </c>
      <c r="BV100" t="str">
        <f>IFERROR(__xludf.DUMMYFUNCTION("""COMPUTED_VALUE"""),"-")</f>
        <v>-</v>
      </c>
      <c r="BW100" t="str">
        <f>IFERROR(__xludf.DUMMYFUNCTION("""COMPUTED_VALUE"""),"-")</f>
        <v>-</v>
      </c>
      <c r="BX100" t="str">
        <f>IFERROR(__xludf.DUMMYFUNCTION("""COMPUTED_VALUE"""),"-")</f>
        <v>-</v>
      </c>
      <c r="BY100" t="str">
        <f>IFERROR(__xludf.DUMMYFUNCTION("""COMPUTED_VALUE"""),"-")</f>
        <v>-</v>
      </c>
      <c r="BZ100" t="str">
        <f>IFERROR(__xludf.DUMMYFUNCTION("""COMPUTED_VALUE"""),"-")</f>
        <v>-</v>
      </c>
      <c r="CA100" t="str">
        <f>IFERROR(__xludf.DUMMYFUNCTION("""COMPUTED_VALUE"""),"-")</f>
        <v>-</v>
      </c>
      <c r="CB100" t="str">
        <f>IFERROR(__xludf.DUMMYFUNCTION("""COMPUTED_VALUE"""),"-")</f>
        <v>-</v>
      </c>
      <c r="CC100" t="str">
        <f>IFERROR(__xludf.DUMMYFUNCTION("""COMPUTED_VALUE"""),"-")</f>
        <v>-</v>
      </c>
      <c r="CD100" t="str">
        <f>IFERROR(__xludf.DUMMYFUNCTION("""COMPUTED_VALUE"""),"-")</f>
        <v>-</v>
      </c>
      <c r="CE100" t="str">
        <f>IFERROR(__xludf.DUMMYFUNCTION("""COMPUTED_VALUE"""),"-")</f>
        <v>-</v>
      </c>
      <c r="CF100" t="str">
        <f>IFERROR(__xludf.DUMMYFUNCTION("""COMPUTED_VALUE"""),"-")</f>
        <v>-</v>
      </c>
      <c r="CG100" t="str">
        <f>IFERROR(__xludf.DUMMYFUNCTION("""COMPUTED_VALUE"""),"-")</f>
        <v>-</v>
      </c>
      <c r="CH100" t="str">
        <f>IFERROR(__xludf.DUMMYFUNCTION("""COMPUTED_VALUE"""),"-")</f>
        <v>-</v>
      </c>
      <c r="CI100" t="str">
        <f>IFERROR(__xludf.DUMMYFUNCTION("""COMPUTED_VALUE"""),"-")</f>
        <v>-</v>
      </c>
      <c r="CJ100" t="str">
        <f>IFERROR(__xludf.DUMMYFUNCTION("""COMPUTED_VALUE"""),"-")</f>
        <v>-</v>
      </c>
      <c r="CK100" t="str">
        <f>IFERROR(__xludf.DUMMYFUNCTION("""COMPUTED_VALUE"""),"-")</f>
        <v>-</v>
      </c>
      <c r="CL100" t="str">
        <f>IFERROR(__xludf.DUMMYFUNCTION("""COMPUTED_VALUE"""),"-")</f>
        <v>-</v>
      </c>
      <c r="CM100" t="str">
        <f>IFERROR(__xludf.DUMMYFUNCTION("""COMPUTED_VALUE"""),"-")</f>
        <v>-</v>
      </c>
      <c r="CN100" t="str">
        <f>IFERROR(__xludf.DUMMYFUNCTION("""COMPUTED_VALUE"""),"-")</f>
        <v>-</v>
      </c>
      <c r="CO100" t="str">
        <f>IFERROR(__xludf.DUMMYFUNCTION("""COMPUTED_VALUE"""),"-")</f>
        <v>-</v>
      </c>
      <c r="CP100" t="str">
        <f>IFERROR(__xludf.DUMMYFUNCTION("""COMPUTED_VALUE"""),"-")</f>
        <v>-</v>
      </c>
      <c r="CQ100" t="str">
        <f>IFERROR(__xludf.DUMMYFUNCTION("""COMPUTED_VALUE"""),"-")</f>
        <v>-</v>
      </c>
      <c r="CR100" t="str">
        <f>IFERROR(__xludf.DUMMYFUNCTION("""COMPUTED_VALUE"""),"-")</f>
        <v>-</v>
      </c>
      <c r="CS100" t="str">
        <f>IFERROR(__xludf.DUMMYFUNCTION("""COMPUTED_VALUE"""),"x")</f>
        <v>x</v>
      </c>
      <c r="CT100" t="str">
        <f>IFERROR(__xludf.DUMMYFUNCTION("""COMPUTED_VALUE"""),"-")</f>
        <v>-</v>
      </c>
      <c r="CU100" t="str">
        <f>IFERROR(__xludf.DUMMYFUNCTION("""COMPUTED_VALUE"""),"-")</f>
        <v>-</v>
      </c>
      <c r="CV100" t="str">
        <f>IFERROR(__xludf.DUMMYFUNCTION("""COMPUTED_VALUE"""),"-")</f>
        <v>-</v>
      </c>
      <c r="CW100" t="str">
        <f>IFERROR(__xludf.DUMMYFUNCTION("""COMPUTED_VALUE"""),"-")</f>
        <v>-</v>
      </c>
      <c r="CX100" t="str">
        <f>IFERROR(__xludf.DUMMYFUNCTION("""COMPUTED_VALUE"""),"-")</f>
        <v>-</v>
      </c>
      <c r="CY100" t="str">
        <f>IFERROR(__xludf.DUMMYFUNCTION("""COMPUTED_VALUE"""),"-")</f>
        <v>-</v>
      </c>
      <c r="CZ100" t="str">
        <f>IFERROR(__xludf.DUMMYFUNCTION("""COMPUTED_VALUE"""),"-")</f>
        <v>-</v>
      </c>
      <c r="DA100" t="str">
        <f>IFERROR(__xludf.DUMMYFUNCTION("""COMPUTED_VALUE"""),"-")</f>
        <v>-</v>
      </c>
      <c r="DB100" t="str">
        <f>IFERROR(__xludf.DUMMYFUNCTION("""COMPUTED_VALUE"""),"-")</f>
        <v>-</v>
      </c>
      <c r="DC100" t="str">
        <f>IFERROR(__xludf.DUMMYFUNCTION("""COMPUTED_VALUE"""),"-")</f>
        <v>-</v>
      </c>
      <c r="DD100" t="str">
        <f>IFERROR(__xludf.DUMMYFUNCTION("""COMPUTED_VALUE"""),"-")</f>
        <v>-</v>
      </c>
      <c r="DE100" t="str">
        <f>IFERROR(__xludf.DUMMYFUNCTION("""COMPUTED_VALUE"""),"-")</f>
        <v>-</v>
      </c>
      <c r="DF100" t="str">
        <f>IFERROR(__xludf.DUMMYFUNCTION("""COMPUTED_VALUE"""),"-")</f>
        <v>-</v>
      </c>
      <c r="DG100" t="str">
        <f>IFERROR(__xludf.DUMMYFUNCTION("""COMPUTED_VALUE"""),"-")</f>
        <v>-</v>
      </c>
      <c r="DH100" t="str">
        <f>IFERROR(__xludf.DUMMYFUNCTION("""COMPUTED_VALUE"""),"-")</f>
        <v>-</v>
      </c>
      <c r="DI100" t="str">
        <f>IFERROR(__xludf.DUMMYFUNCTION("""COMPUTED_VALUE"""),"-")</f>
        <v>-</v>
      </c>
      <c r="DJ100" t="str">
        <f>IFERROR(__xludf.DUMMYFUNCTION("""COMPUTED_VALUE"""),"-")</f>
        <v>-</v>
      </c>
      <c r="DK100" t="str">
        <f>IFERROR(__xludf.DUMMYFUNCTION("""COMPUTED_VALUE"""),"-")</f>
        <v>-</v>
      </c>
      <c r="DL100" t="str">
        <f>IFERROR(__xludf.DUMMYFUNCTION("""COMPUTED_VALUE"""),"-")</f>
        <v>-</v>
      </c>
      <c r="DM100" t="str">
        <f>IFERROR(__xludf.DUMMYFUNCTION("""COMPUTED_VALUE"""),"-")</f>
        <v>-</v>
      </c>
      <c r="DN100" t="str">
        <f>IFERROR(__xludf.DUMMYFUNCTION("""COMPUTED_VALUE"""),"-")</f>
        <v>-</v>
      </c>
      <c r="DO100" t="str">
        <f>IFERROR(__xludf.DUMMYFUNCTION("""COMPUTED_VALUE"""),"-")</f>
        <v>-</v>
      </c>
      <c r="DP100" t="str">
        <f>IFERROR(__xludf.DUMMYFUNCTION("""COMPUTED_VALUE"""),"-")</f>
        <v>-</v>
      </c>
      <c r="DQ100" t="str">
        <f>IFERROR(__xludf.DUMMYFUNCTION("""COMPUTED_VALUE"""),"-")</f>
        <v>-</v>
      </c>
      <c r="DR100" t="str">
        <f>IFERROR(__xludf.DUMMYFUNCTION("""COMPUTED_VALUE"""),"-")</f>
        <v>-</v>
      </c>
      <c r="DS100" t="str">
        <f>IFERROR(__xludf.DUMMYFUNCTION("""COMPUTED_VALUE"""),"-")</f>
        <v>-</v>
      </c>
      <c r="DT100" t="str">
        <f>IFERROR(__xludf.DUMMYFUNCTION("""COMPUTED_VALUE"""),"-")</f>
        <v>-</v>
      </c>
      <c r="DU100" t="str">
        <f>IFERROR(__xludf.DUMMYFUNCTION("""COMPUTED_VALUE"""),"-")</f>
        <v>-</v>
      </c>
      <c r="DV100" t="str">
        <f>IFERROR(__xludf.DUMMYFUNCTION("""COMPUTED_VALUE"""),"-")</f>
        <v>-</v>
      </c>
      <c r="DW100" t="str">
        <f>IFERROR(__xludf.DUMMYFUNCTION("""COMPUTED_VALUE"""),"-")</f>
        <v>-</v>
      </c>
      <c r="DX100" t="str">
        <f>IFERROR(__xludf.DUMMYFUNCTION("""COMPUTED_VALUE"""),"-")</f>
        <v>-</v>
      </c>
      <c r="DY100" t="str">
        <f>IFERROR(__xludf.DUMMYFUNCTION("""COMPUTED_VALUE"""),"-")</f>
        <v>-</v>
      </c>
      <c r="DZ100" t="str">
        <f>IFERROR(__xludf.DUMMYFUNCTION("""COMPUTED_VALUE"""),"x")</f>
        <v>x</v>
      </c>
      <c r="EA100" t="str">
        <f>IFERROR(__xludf.DUMMYFUNCTION("""COMPUTED_VALUE"""),"OK")</f>
        <v>OK</v>
      </c>
      <c r="EB100" t="str">
        <f>IFERROR(__xludf.DUMMYFUNCTION("""COMPUTED_VALUE"""),"OK")</f>
        <v>OK</v>
      </c>
      <c r="EC100" t="str">
        <f>IFERROR(__xludf.DUMMYFUNCTION("""COMPUTED_VALUE"""),"OK")</f>
        <v>OK</v>
      </c>
      <c r="ED100" t="str">
        <f>IFERROR(__xludf.DUMMYFUNCTION("""COMPUTED_VALUE"""),"OK")</f>
        <v>OK</v>
      </c>
      <c r="EE100" t="str">
        <f>IFERROR(__xludf.DUMMYFUNCTION("""COMPUTED_VALUE"""),"OK")</f>
        <v>OK</v>
      </c>
      <c r="EF100" t="str">
        <f>IFERROR(__xludf.DUMMYFUNCTION("""COMPUTED_VALUE"""),"TLE")</f>
        <v>TLE</v>
      </c>
      <c r="EG100" t="str">
        <f>IFERROR(__xludf.DUMMYFUNCTION("""COMPUTED_VALUE"""),"TLE")</f>
        <v>TLE</v>
      </c>
      <c r="EH100" t="str">
        <f>IFERROR(__xludf.DUMMYFUNCTION("""COMPUTED_VALUE"""),"TLE")</f>
        <v>TLE</v>
      </c>
      <c r="EI100" t="str">
        <f>IFERROR(__xludf.DUMMYFUNCTION("""COMPUTED_VALUE"""),"TLE")</f>
        <v>TLE</v>
      </c>
      <c r="EJ100" t="str">
        <f>IFERROR(__xludf.DUMMYFUNCTION("""COMPUTED_VALUE"""),"TLE")</f>
        <v>TLE</v>
      </c>
      <c r="EK100" t="str">
        <f>IFERROR(__xludf.DUMMYFUNCTION("""COMPUTED_VALUE"""),"TLE")</f>
        <v>TLE</v>
      </c>
      <c r="EL100" t="str">
        <f>IFERROR(__xludf.DUMMYFUNCTION("""COMPUTED_VALUE"""),"TLE")</f>
        <v>TLE</v>
      </c>
      <c r="EM100" t="str">
        <f>IFERROR(__xludf.DUMMYFUNCTION("""COMPUTED_VALUE"""),"TLE")</f>
        <v>TLE</v>
      </c>
      <c r="EN100" t="str">
        <f>IFERROR(__xludf.DUMMYFUNCTION("""COMPUTED_VALUE"""),"TLE")</f>
        <v>TLE</v>
      </c>
      <c r="EO100" t="str">
        <f>IFERROR(__xludf.DUMMYFUNCTION("""COMPUTED_VALUE"""),"TLE")</f>
        <v>TLE</v>
      </c>
      <c r="EP100" t="str">
        <f>IFERROR(__xludf.DUMMYFUNCTION("""COMPUTED_VALUE"""),"TLE")</f>
        <v>TLE</v>
      </c>
      <c r="EQ100" t="str">
        <f>IFERROR(__xludf.DUMMYFUNCTION("""COMPUTED_VALUE"""),"x")</f>
        <v>x</v>
      </c>
      <c r="ER100" t="str">
        <f>IFERROR(__xludf.DUMMYFUNCTION("""COMPUTED_VALUE"""),"OK")</f>
        <v>OK</v>
      </c>
      <c r="ES100" t="str">
        <f>IFERROR(__xludf.DUMMYFUNCTION("""COMPUTED_VALUE"""),"MLE")</f>
        <v>MLE</v>
      </c>
      <c r="ET100" t="str">
        <f>IFERROR(__xludf.DUMMYFUNCTION("""COMPUTED_VALUE"""),"RTE")</f>
        <v>RTE</v>
      </c>
      <c r="EU100" t="str">
        <f>IFERROR(__xludf.DUMMYFUNCTION("""COMPUTED_VALUE"""),"RTE")</f>
        <v>RTE</v>
      </c>
      <c r="EV100" t="str">
        <f>IFERROR(__xludf.DUMMYFUNCTION("""COMPUTED_VALUE"""),"MLE")</f>
        <v>MLE</v>
      </c>
      <c r="EW100" t="str">
        <f>IFERROR(__xludf.DUMMYFUNCTION("""COMPUTED_VALUE"""),"MLE")</f>
        <v>MLE</v>
      </c>
      <c r="EX100" t="str">
        <f>IFERROR(__xludf.DUMMYFUNCTION("""COMPUTED_VALUE"""),"OK")</f>
        <v>OK</v>
      </c>
      <c r="EY100" t="str">
        <f>IFERROR(__xludf.DUMMYFUNCTION("""COMPUTED_VALUE"""),"OK")</f>
        <v>OK</v>
      </c>
      <c r="EZ100" t="str">
        <f>IFERROR(__xludf.DUMMYFUNCTION("""COMPUTED_VALUE"""),"OK")</f>
        <v>OK</v>
      </c>
      <c r="FA100" t="str">
        <f>IFERROR(__xludf.DUMMYFUNCTION("""COMPUTED_VALUE"""),"OK")</f>
        <v>OK</v>
      </c>
      <c r="FB100" t="str">
        <f>IFERROR(__xludf.DUMMYFUNCTION("""COMPUTED_VALUE"""),"OK")</f>
        <v>OK</v>
      </c>
      <c r="FC100" t="str">
        <f>IFERROR(__xludf.DUMMYFUNCTION("""COMPUTED_VALUE"""),"OK")</f>
        <v>OK</v>
      </c>
      <c r="FD100" t="str">
        <f>IFERROR(__xludf.DUMMYFUNCTION("""COMPUTED_VALUE"""),"OK")</f>
        <v>OK</v>
      </c>
      <c r="FE100" t="str">
        <f>IFERROR(__xludf.DUMMYFUNCTION("""COMPUTED_VALUE"""),"OK")</f>
        <v>OK</v>
      </c>
      <c r="FF100" t="str">
        <f>IFERROR(__xludf.DUMMYFUNCTION("""COMPUTED_VALUE"""),"OK")</f>
        <v>OK</v>
      </c>
      <c r="FG100" t="str">
        <f>IFERROR(__xludf.DUMMYFUNCTION("""COMPUTED_VALUE"""),"OK")</f>
        <v>OK</v>
      </c>
      <c r="FH100" t="str">
        <f>IFERROR(__xludf.DUMMYFUNCTION("""COMPUTED_VALUE"""),"TLE")</f>
        <v>TLE</v>
      </c>
      <c r="FI100" t="str">
        <f>IFERROR(__xludf.DUMMYFUNCTION("""COMPUTED_VALUE"""),"TLE")</f>
        <v>TLE</v>
      </c>
      <c r="FJ100" t="str">
        <f>IFERROR(__xludf.DUMMYFUNCTION("""COMPUTED_VALUE"""),"TLE")</f>
        <v>TLE</v>
      </c>
      <c r="FK100" t="str">
        <f>IFERROR(__xludf.DUMMYFUNCTION("""COMPUTED_VALUE"""),"TLE")</f>
        <v>TLE</v>
      </c>
      <c r="FL100" t="str">
        <f>IFERROR(__xludf.DUMMYFUNCTION("""COMPUTED_VALUE"""),"RTE")</f>
        <v>RTE</v>
      </c>
      <c r="FM100" t="str">
        <f>IFERROR(__xludf.DUMMYFUNCTION("""COMPUTED_VALUE"""),"TLE")</f>
        <v>TLE</v>
      </c>
      <c r="FN100" t="str">
        <f>IFERROR(__xludf.DUMMYFUNCTION("""COMPUTED_VALUE"""),"TLE")</f>
        <v>TLE</v>
      </c>
      <c r="FO100" t="str">
        <f>IFERROR(__xludf.DUMMYFUNCTION("""COMPUTED_VALUE"""),"TLE")</f>
        <v>TLE</v>
      </c>
      <c r="FP100" t="str">
        <f>IFERROR(__xludf.DUMMYFUNCTION("""COMPUTED_VALUE"""),"TLE")</f>
        <v>TLE</v>
      </c>
      <c r="FQ100" t="str">
        <f>IFERROR(__xludf.DUMMYFUNCTION("""COMPUTED_VALUE"""),"TLE")</f>
        <v>TLE</v>
      </c>
      <c r="FR100" t="str">
        <f>IFERROR(__xludf.DUMMYFUNCTION("""COMPUTED_VALUE"""),"TLE")</f>
        <v>TLE</v>
      </c>
      <c r="FS100" t="str">
        <f>IFERROR(__xludf.DUMMYFUNCTION("""COMPUTED_VALUE"""),"RTE")</f>
        <v>RTE</v>
      </c>
      <c r="FT100" t="str">
        <f>IFERROR(__xludf.DUMMYFUNCTION("""COMPUTED_VALUE"""),"x")</f>
        <v>x</v>
      </c>
      <c r="FU100" t="str">
        <f>IFERROR(__xludf.DUMMYFUNCTION("""COMPUTED_VALUE"""),"OK")</f>
        <v>OK</v>
      </c>
      <c r="FV100" t="str">
        <f>IFERROR(__xludf.DUMMYFUNCTION("""COMPUTED_VALUE"""),"WA")</f>
        <v>WA</v>
      </c>
      <c r="FW100" t="str">
        <f>IFERROR(__xludf.DUMMYFUNCTION("""COMPUTED_VALUE"""),"WA")</f>
        <v>WA</v>
      </c>
      <c r="FX100" t="str">
        <f>IFERROR(__xludf.DUMMYFUNCTION("""COMPUTED_VALUE"""),"OK")</f>
        <v>OK</v>
      </c>
      <c r="FY100" t="str">
        <f>IFERROR(__xludf.DUMMYFUNCTION("""COMPUTED_VALUE"""),"OK")</f>
        <v>OK</v>
      </c>
      <c r="FZ100" t="str">
        <f>IFERROR(__xludf.DUMMYFUNCTION("""COMPUTED_VALUE"""),"OK")</f>
        <v>OK</v>
      </c>
      <c r="GA100" t="str">
        <f>IFERROR(__xludf.DUMMYFUNCTION("""COMPUTED_VALUE"""),"TLE")</f>
        <v>TLE</v>
      </c>
      <c r="GB100" t="str">
        <f>IFERROR(__xludf.DUMMYFUNCTION("""COMPUTED_VALUE"""),"TLE")</f>
        <v>TLE</v>
      </c>
      <c r="GC100" t="str">
        <f>IFERROR(__xludf.DUMMYFUNCTION("""COMPUTED_VALUE"""),"OK")</f>
        <v>OK</v>
      </c>
      <c r="GD100" t="str">
        <f>IFERROR(__xludf.DUMMYFUNCTION("""COMPUTED_VALUE"""),"WA")</f>
        <v>WA</v>
      </c>
      <c r="GE100" t="str">
        <f>IFERROR(__xludf.DUMMYFUNCTION("""COMPUTED_VALUE"""),"OK")</f>
        <v>OK</v>
      </c>
      <c r="GF100" t="str">
        <f>IFERROR(__xludf.DUMMYFUNCTION("""COMPUTED_VALUE"""),"TLE")</f>
        <v>TLE</v>
      </c>
      <c r="GG100" t="str">
        <f>IFERROR(__xludf.DUMMYFUNCTION("""COMPUTED_VALUE"""),"TLE")</f>
        <v>TLE</v>
      </c>
      <c r="GH100" t="str">
        <f>IFERROR(__xludf.DUMMYFUNCTION("""COMPUTED_VALUE"""),"TLE")</f>
        <v>TLE</v>
      </c>
      <c r="GI100" t="str">
        <f>IFERROR(__xludf.DUMMYFUNCTION("""COMPUTED_VALUE"""),"TLE")</f>
        <v>TLE</v>
      </c>
      <c r="GJ100" t="str">
        <f>IFERROR(__xludf.DUMMYFUNCTION("""COMPUTED_VALUE"""),"MLE")</f>
        <v>MLE</v>
      </c>
      <c r="GK100" t="str">
        <f>IFERROR(__xludf.DUMMYFUNCTION("""COMPUTED_VALUE"""),"TLE")</f>
        <v>TLE</v>
      </c>
      <c r="GL100" t="str">
        <f>IFERROR(__xludf.DUMMYFUNCTION("""COMPUTED_VALUE"""),"TLE")</f>
        <v>TLE</v>
      </c>
      <c r="GM100" t="str">
        <f>IFERROR(__xludf.DUMMYFUNCTION("""COMPUTED_VALUE"""),"TLE")</f>
        <v>TLE</v>
      </c>
      <c r="GN100" t="str">
        <f>IFERROR(__xludf.DUMMYFUNCTION("""COMPUTED_VALUE"""),"TLE")</f>
        <v>TLE</v>
      </c>
      <c r="GO100" t="str">
        <f>IFERROR(__xludf.DUMMYFUNCTION("""COMPUTED_VALUE"""),"TLE")</f>
        <v>TLE</v>
      </c>
      <c r="GP100" t="str">
        <f>IFERROR(__xludf.DUMMYFUNCTION("""COMPUTED_VALUE"""),"TLE")</f>
        <v>TLE</v>
      </c>
      <c r="GQ100" t="str">
        <f>IFERROR(__xludf.DUMMYFUNCTION("""COMPUTED_VALUE"""),"MLE")</f>
        <v>MLE</v>
      </c>
      <c r="GR100" t="str">
        <f>IFERROR(__xludf.DUMMYFUNCTION("""COMPUTED_VALUE"""),"TLE")</f>
        <v>TLE</v>
      </c>
      <c r="GS100" t="str">
        <f>IFERROR(__xludf.DUMMYFUNCTION("""COMPUTED_VALUE"""),"x")</f>
        <v>x</v>
      </c>
      <c r="GT100" t="str">
        <f>IFERROR(__xludf.DUMMYFUNCTION("""COMPUTED_VALUE"""),"x")</f>
        <v>x</v>
      </c>
      <c r="GU100">
        <f>IFERROR(__xludf.DUMMYFUNCTION("""COMPUTED_VALUE"""),0.0)</f>
        <v>0</v>
      </c>
      <c r="GV100">
        <f>IFERROR(__xludf.DUMMYFUNCTION("""COMPUTED_VALUE"""),0.0)</f>
        <v>0</v>
      </c>
      <c r="GW100">
        <f>IFERROR(__xludf.DUMMYFUNCTION("""COMPUTED_VALUE"""),0.0)</f>
        <v>0</v>
      </c>
      <c r="GX100">
        <f>IFERROR(__xludf.DUMMYFUNCTION("""COMPUTED_VALUE"""),0.0)</f>
        <v>0</v>
      </c>
      <c r="GY100">
        <f>IFERROR(__xludf.DUMMYFUNCTION("""COMPUTED_VALUE"""),0.0)</f>
        <v>0</v>
      </c>
      <c r="GZ100">
        <f>IFERROR(__xludf.DUMMYFUNCTION("""COMPUTED_VALUE"""),0.0)</f>
        <v>0</v>
      </c>
      <c r="HA100">
        <f>IFERROR(__xludf.DUMMYFUNCTION("""COMPUTED_VALUE"""),0.0)</f>
        <v>0</v>
      </c>
      <c r="HB100">
        <f>IFERROR(__xludf.DUMMYFUNCTION("""COMPUTED_VALUE"""),0.0)</f>
        <v>0</v>
      </c>
      <c r="HC100">
        <f>IFERROR(__xludf.DUMMYFUNCTION("""COMPUTED_VALUE"""),0.0)</f>
        <v>0</v>
      </c>
      <c r="HD100">
        <f>IFERROR(__xludf.DUMMYFUNCTION("""COMPUTED_VALUE"""),0.0)</f>
        <v>0</v>
      </c>
      <c r="HE100">
        <f>IFERROR(__xludf.DUMMYFUNCTION("""COMPUTED_VALUE"""),0.0)</f>
        <v>0</v>
      </c>
      <c r="HF100">
        <f>IFERROR(__xludf.DUMMYFUNCTION("""COMPUTED_VALUE"""),0.0)</f>
        <v>0</v>
      </c>
      <c r="HG100">
        <f>IFERROR(__xludf.DUMMYFUNCTION("""COMPUTED_VALUE"""),0.0)</f>
        <v>0</v>
      </c>
      <c r="HH100">
        <f>IFERROR(__xludf.DUMMYFUNCTION("""COMPUTED_VALUE"""),0.0)</f>
        <v>0</v>
      </c>
      <c r="HI100">
        <f>IFERROR(__xludf.DUMMYFUNCTION("""COMPUTED_VALUE"""),0.0)</f>
        <v>0</v>
      </c>
      <c r="HJ100">
        <f>IFERROR(__xludf.DUMMYFUNCTION("""COMPUTED_VALUE"""),0.0)</f>
        <v>0</v>
      </c>
      <c r="HK100">
        <f>IFERROR(__xludf.DUMMYFUNCTION("""COMPUTED_VALUE"""),0.0)</f>
        <v>0</v>
      </c>
      <c r="HL100">
        <f>IFERROR(__xludf.DUMMYFUNCTION("""COMPUTED_VALUE"""),0.0)</f>
        <v>0</v>
      </c>
      <c r="HM100">
        <f>IFERROR(__xludf.DUMMYFUNCTION("""COMPUTED_VALUE"""),0.0)</f>
        <v>0</v>
      </c>
      <c r="HN100">
        <f>IFERROR(__xludf.DUMMYFUNCTION("""COMPUTED_VALUE"""),0.0)</f>
        <v>0</v>
      </c>
      <c r="HO100">
        <f>IFERROR(__xludf.DUMMYFUNCTION("""COMPUTED_VALUE"""),0.0)</f>
        <v>0</v>
      </c>
      <c r="HP100">
        <f>IFERROR(__xludf.DUMMYFUNCTION("""COMPUTED_VALUE"""),0.0)</f>
        <v>0</v>
      </c>
      <c r="HQ100">
        <f>IFERROR(__xludf.DUMMYFUNCTION("""COMPUTED_VALUE"""),0.0)</f>
        <v>0</v>
      </c>
      <c r="HR100">
        <f>IFERROR(__xludf.DUMMYFUNCTION("""COMPUTED_VALUE"""),0.0)</f>
        <v>0</v>
      </c>
      <c r="HS100">
        <f>IFERROR(__xludf.DUMMYFUNCTION("""COMPUTED_VALUE"""),0.0)</f>
        <v>0</v>
      </c>
      <c r="HT100">
        <f>IFERROR(__xludf.DUMMYFUNCTION("""COMPUTED_VALUE"""),0.0)</f>
        <v>0</v>
      </c>
      <c r="HU100">
        <f>IFERROR(__xludf.DUMMYFUNCTION("""COMPUTED_VALUE"""),0.0)</f>
        <v>0</v>
      </c>
      <c r="HV100">
        <f>IFERROR(__xludf.DUMMYFUNCTION("""COMPUTED_VALUE"""),0.0)</f>
        <v>0</v>
      </c>
      <c r="HW100">
        <f>IFERROR(__xludf.DUMMYFUNCTION("""COMPUTED_VALUE"""),0.0)</f>
        <v>0</v>
      </c>
      <c r="HX100">
        <f>IFERROR(__xludf.DUMMYFUNCTION("""COMPUTED_VALUE"""),0.0)</f>
        <v>0</v>
      </c>
      <c r="HY100">
        <f>IFERROR(__xludf.DUMMYFUNCTION("""COMPUTED_VALUE"""),0.0)</f>
        <v>0</v>
      </c>
      <c r="HZ100">
        <f>IFERROR(__xludf.DUMMYFUNCTION("""COMPUTED_VALUE"""),0.0)</f>
        <v>0</v>
      </c>
      <c r="IA100">
        <f>IFERROR(__xludf.DUMMYFUNCTION("""COMPUTED_VALUE"""),0.0)</f>
        <v>0</v>
      </c>
      <c r="IB100">
        <f>IFERROR(__xludf.DUMMYFUNCTION("""COMPUTED_VALUE"""),0.0)</f>
        <v>0</v>
      </c>
      <c r="IC100">
        <f>IFERROR(__xludf.DUMMYFUNCTION("""COMPUTED_VALUE"""),0.0)</f>
        <v>0</v>
      </c>
      <c r="ID100">
        <f>IFERROR(__xludf.DUMMYFUNCTION("""COMPUTED_VALUE"""),0.0)</f>
        <v>0</v>
      </c>
      <c r="IE100">
        <f>IFERROR(__xludf.DUMMYFUNCTION("""COMPUTED_VALUE"""),0.0)</f>
        <v>0</v>
      </c>
      <c r="IF100">
        <f>IFERROR(__xludf.DUMMYFUNCTION("""COMPUTED_VALUE"""),0.0)</f>
        <v>0</v>
      </c>
      <c r="IG100">
        <f>IFERROR(__xludf.DUMMYFUNCTION("""COMPUTED_VALUE"""),0.0)</f>
        <v>0</v>
      </c>
      <c r="IH100">
        <f>IFERROR(__xludf.DUMMYFUNCTION("""COMPUTED_VALUE"""),0.0)</f>
        <v>0</v>
      </c>
      <c r="II100">
        <f>IFERROR(__xludf.DUMMYFUNCTION("""COMPUTED_VALUE"""),0.0)</f>
        <v>0</v>
      </c>
      <c r="IJ100">
        <f>IFERROR(__xludf.DUMMYFUNCTION("""COMPUTED_VALUE"""),0.0)</f>
        <v>0</v>
      </c>
      <c r="IK100" t="str">
        <f>IFERROR(__xludf.DUMMYFUNCTION("""COMPUTED_VALUE"""),"x")</f>
        <v>x</v>
      </c>
      <c r="IL100">
        <f>IFERROR(__xludf.DUMMYFUNCTION("""COMPUTED_VALUE"""),0.0)</f>
        <v>0</v>
      </c>
      <c r="IM100">
        <f>IFERROR(__xludf.DUMMYFUNCTION("""COMPUTED_VALUE"""),0.0)</f>
        <v>0</v>
      </c>
      <c r="IN100">
        <f>IFERROR(__xludf.DUMMYFUNCTION("""COMPUTED_VALUE"""),0.0)</f>
        <v>0</v>
      </c>
      <c r="IO100">
        <f>IFERROR(__xludf.DUMMYFUNCTION("""COMPUTED_VALUE"""),0.0)</f>
        <v>0</v>
      </c>
      <c r="IP100">
        <f>IFERROR(__xludf.DUMMYFUNCTION("""COMPUTED_VALUE"""),0.0)</f>
        <v>0</v>
      </c>
      <c r="IQ100">
        <f>IFERROR(__xludf.DUMMYFUNCTION("""COMPUTED_VALUE"""),0.0)</f>
        <v>0</v>
      </c>
      <c r="IR100">
        <f>IFERROR(__xludf.DUMMYFUNCTION("""COMPUTED_VALUE"""),0.0)</f>
        <v>0</v>
      </c>
      <c r="IS100">
        <f>IFERROR(__xludf.DUMMYFUNCTION("""COMPUTED_VALUE"""),0.0)</f>
        <v>0</v>
      </c>
      <c r="IT100">
        <f>IFERROR(__xludf.DUMMYFUNCTION("""COMPUTED_VALUE"""),0.0)</f>
        <v>0</v>
      </c>
      <c r="IU100">
        <f>IFERROR(__xludf.DUMMYFUNCTION("""COMPUTED_VALUE"""),0.0)</f>
        <v>0</v>
      </c>
      <c r="IV100">
        <f>IFERROR(__xludf.DUMMYFUNCTION("""COMPUTED_VALUE"""),0.0)</f>
        <v>0</v>
      </c>
      <c r="IW100">
        <f>IFERROR(__xludf.DUMMYFUNCTION("""COMPUTED_VALUE"""),0.0)</f>
        <v>0</v>
      </c>
      <c r="IX100">
        <f>IFERROR(__xludf.DUMMYFUNCTION("""COMPUTED_VALUE"""),0.0)</f>
        <v>0</v>
      </c>
      <c r="IY100">
        <f>IFERROR(__xludf.DUMMYFUNCTION("""COMPUTED_VALUE"""),0.0)</f>
        <v>0</v>
      </c>
      <c r="IZ100">
        <f>IFERROR(__xludf.DUMMYFUNCTION("""COMPUTED_VALUE"""),0.0)</f>
        <v>0</v>
      </c>
      <c r="JA100">
        <f>IFERROR(__xludf.DUMMYFUNCTION("""COMPUTED_VALUE"""),0.0)</f>
        <v>0</v>
      </c>
      <c r="JB100">
        <f>IFERROR(__xludf.DUMMYFUNCTION("""COMPUTED_VALUE"""),0.0)</f>
        <v>0</v>
      </c>
      <c r="JC100">
        <f>IFERROR(__xludf.DUMMYFUNCTION("""COMPUTED_VALUE"""),0.0)</f>
        <v>0</v>
      </c>
      <c r="JD100">
        <f>IFERROR(__xludf.DUMMYFUNCTION("""COMPUTED_VALUE"""),0.0)</f>
        <v>0</v>
      </c>
      <c r="JE100">
        <f>IFERROR(__xludf.DUMMYFUNCTION("""COMPUTED_VALUE"""),0.0)</f>
        <v>0</v>
      </c>
      <c r="JF100">
        <f>IFERROR(__xludf.DUMMYFUNCTION("""COMPUTED_VALUE"""),0.0)</f>
        <v>0</v>
      </c>
      <c r="JG100">
        <f>IFERROR(__xludf.DUMMYFUNCTION("""COMPUTED_VALUE"""),0.0)</f>
        <v>0</v>
      </c>
      <c r="JH100">
        <f>IFERROR(__xludf.DUMMYFUNCTION("""COMPUTED_VALUE"""),0.0)</f>
        <v>0</v>
      </c>
      <c r="JI100">
        <f>IFERROR(__xludf.DUMMYFUNCTION("""COMPUTED_VALUE"""),0.0)</f>
        <v>0</v>
      </c>
      <c r="JJ100">
        <f>IFERROR(__xludf.DUMMYFUNCTION("""COMPUTED_VALUE"""),0.0)</f>
        <v>0</v>
      </c>
      <c r="JK100">
        <f>IFERROR(__xludf.DUMMYFUNCTION("""COMPUTED_VALUE"""),0.0)</f>
        <v>0</v>
      </c>
      <c r="JL100">
        <f>IFERROR(__xludf.DUMMYFUNCTION("""COMPUTED_VALUE"""),0.0)</f>
        <v>0</v>
      </c>
      <c r="JM100">
        <f>IFERROR(__xludf.DUMMYFUNCTION("""COMPUTED_VALUE"""),0.0)</f>
        <v>0</v>
      </c>
      <c r="JN100">
        <f>IFERROR(__xludf.DUMMYFUNCTION("""COMPUTED_VALUE"""),0.0)</f>
        <v>0</v>
      </c>
      <c r="JO100">
        <f>IFERROR(__xludf.DUMMYFUNCTION("""COMPUTED_VALUE"""),0.0)</f>
        <v>0</v>
      </c>
      <c r="JP100">
        <f>IFERROR(__xludf.DUMMYFUNCTION("""COMPUTED_VALUE"""),0.0)</f>
        <v>0</v>
      </c>
      <c r="JQ100">
        <f>IFERROR(__xludf.DUMMYFUNCTION("""COMPUTED_VALUE"""),0.0)</f>
        <v>0</v>
      </c>
      <c r="JR100">
        <f>IFERROR(__xludf.DUMMYFUNCTION("""COMPUTED_VALUE"""),0.0)</f>
        <v>0</v>
      </c>
      <c r="JS100" t="str">
        <f>IFERROR(__xludf.DUMMYFUNCTION("""COMPUTED_VALUE"""),"x")</f>
        <v>x</v>
      </c>
      <c r="JT100">
        <f>IFERROR(__xludf.DUMMYFUNCTION("""COMPUTED_VALUE"""),0.0)</f>
        <v>0</v>
      </c>
      <c r="JU100">
        <f>IFERROR(__xludf.DUMMYFUNCTION("""COMPUTED_VALUE"""),0.0)</f>
        <v>0</v>
      </c>
      <c r="JV100">
        <f>IFERROR(__xludf.DUMMYFUNCTION("""COMPUTED_VALUE"""),0.0)</f>
        <v>0</v>
      </c>
      <c r="JW100">
        <f>IFERROR(__xludf.DUMMYFUNCTION("""COMPUTED_VALUE"""),0.0)</f>
        <v>0</v>
      </c>
      <c r="JX100">
        <f>IFERROR(__xludf.DUMMYFUNCTION("""COMPUTED_VALUE"""),0.0)</f>
        <v>0</v>
      </c>
      <c r="JY100">
        <f>IFERROR(__xludf.DUMMYFUNCTION("""COMPUTED_VALUE"""),0.0)</f>
        <v>0</v>
      </c>
      <c r="JZ100">
        <f>IFERROR(__xludf.DUMMYFUNCTION("""COMPUTED_VALUE"""),0.0)</f>
        <v>0</v>
      </c>
      <c r="KA100">
        <f>IFERROR(__xludf.DUMMYFUNCTION("""COMPUTED_VALUE"""),0.0)</f>
        <v>0</v>
      </c>
      <c r="KB100">
        <f>IFERROR(__xludf.DUMMYFUNCTION("""COMPUTED_VALUE"""),0.0)</f>
        <v>0</v>
      </c>
      <c r="KC100">
        <f>IFERROR(__xludf.DUMMYFUNCTION("""COMPUTED_VALUE"""),0.0)</f>
        <v>0</v>
      </c>
      <c r="KD100">
        <f>IFERROR(__xludf.DUMMYFUNCTION("""COMPUTED_VALUE"""),0.0)</f>
        <v>0</v>
      </c>
      <c r="KE100">
        <f>IFERROR(__xludf.DUMMYFUNCTION("""COMPUTED_VALUE"""),0.0)</f>
        <v>0</v>
      </c>
      <c r="KF100">
        <f>IFERROR(__xludf.DUMMYFUNCTION("""COMPUTED_VALUE"""),0.0)</f>
        <v>0</v>
      </c>
      <c r="KG100">
        <f>IFERROR(__xludf.DUMMYFUNCTION("""COMPUTED_VALUE"""),0.0)</f>
        <v>0</v>
      </c>
      <c r="KH100">
        <f>IFERROR(__xludf.DUMMYFUNCTION("""COMPUTED_VALUE"""),0.0)</f>
        <v>0</v>
      </c>
      <c r="KI100">
        <f>IFERROR(__xludf.DUMMYFUNCTION("""COMPUTED_VALUE"""),0.0)</f>
        <v>0</v>
      </c>
      <c r="KJ100">
        <f>IFERROR(__xludf.DUMMYFUNCTION("""COMPUTED_VALUE"""),0.0)</f>
        <v>0</v>
      </c>
      <c r="KK100">
        <f>IFERROR(__xludf.DUMMYFUNCTION("""COMPUTED_VALUE"""),0.0)</f>
        <v>0</v>
      </c>
      <c r="KL100">
        <f>IFERROR(__xludf.DUMMYFUNCTION("""COMPUTED_VALUE"""),0.0)</f>
        <v>0</v>
      </c>
      <c r="KM100">
        <f>IFERROR(__xludf.DUMMYFUNCTION("""COMPUTED_VALUE"""),0.0)</f>
        <v>0</v>
      </c>
      <c r="KN100">
        <f>IFERROR(__xludf.DUMMYFUNCTION("""COMPUTED_VALUE"""),0.0)</f>
        <v>0</v>
      </c>
      <c r="KO100">
        <f>IFERROR(__xludf.DUMMYFUNCTION("""COMPUTED_VALUE"""),0.0)</f>
        <v>0</v>
      </c>
      <c r="KP100">
        <f>IFERROR(__xludf.DUMMYFUNCTION("""COMPUTED_VALUE"""),0.0)</f>
        <v>0</v>
      </c>
      <c r="KQ100">
        <f>IFERROR(__xludf.DUMMYFUNCTION("""COMPUTED_VALUE"""),0.0)</f>
        <v>0</v>
      </c>
      <c r="KR100">
        <f>IFERROR(__xludf.DUMMYFUNCTION("""COMPUTED_VALUE"""),0.0)</f>
        <v>0</v>
      </c>
      <c r="KS100">
        <f>IFERROR(__xludf.DUMMYFUNCTION("""COMPUTED_VALUE"""),0.0)</f>
        <v>0</v>
      </c>
      <c r="KT100">
        <f>IFERROR(__xludf.DUMMYFUNCTION("""COMPUTED_VALUE"""),0.0)</f>
        <v>0</v>
      </c>
      <c r="KU100">
        <f>IFERROR(__xludf.DUMMYFUNCTION("""COMPUTED_VALUE"""),0.0)</f>
        <v>0</v>
      </c>
      <c r="KV100">
        <f>IFERROR(__xludf.DUMMYFUNCTION("""COMPUTED_VALUE"""),0.0)</f>
        <v>0</v>
      </c>
      <c r="KW100">
        <f>IFERROR(__xludf.DUMMYFUNCTION("""COMPUTED_VALUE"""),0.0)</f>
        <v>0</v>
      </c>
      <c r="KX100">
        <f>IFERROR(__xludf.DUMMYFUNCTION("""COMPUTED_VALUE"""),0.0)</f>
        <v>0</v>
      </c>
      <c r="KY100">
        <f>IFERROR(__xludf.DUMMYFUNCTION("""COMPUTED_VALUE"""),0.0)</f>
        <v>0</v>
      </c>
      <c r="KZ100" t="str">
        <f>IFERROR(__xludf.DUMMYFUNCTION("""COMPUTED_VALUE"""),"x")</f>
        <v>x</v>
      </c>
      <c r="LA100">
        <f>IFERROR(__xludf.DUMMYFUNCTION("""COMPUTED_VALUE"""),1.0)</f>
        <v>1</v>
      </c>
      <c r="LB100">
        <f>IFERROR(__xludf.DUMMYFUNCTION("""COMPUTED_VALUE"""),1.0)</f>
        <v>1</v>
      </c>
      <c r="LC100">
        <f>IFERROR(__xludf.DUMMYFUNCTION("""COMPUTED_VALUE"""),1.0)</f>
        <v>1</v>
      </c>
      <c r="LD100">
        <f>IFERROR(__xludf.DUMMYFUNCTION("""COMPUTED_VALUE"""),1.0)</f>
        <v>1</v>
      </c>
      <c r="LE100">
        <f>IFERROR(__xludf.DUMMYFUNCTION("""COMPUTED_VALUE"""),1.0)</f>
        <v>1</v>
      </c>
      <c r="LF100">
        <f>IFERROR(__xludf.DUMMYFUNCTION("""COMPUTED_VALUE"""),0.0)</f>
        <v>0</v>
      </c>
      <c r="LG100">
        <f>IFERROR(__xludf.DUMMYFUNCTION("""COMPUTED_VALUE"""),0.0)</f>
        <v>0</v>
      </c>
      <c r="LH100">
        <f>IFERROR(__xludf.DUMMYFUNCTION("""COMPUTED_VALUE"""),0.0)</f>
        <v>0</v>
      </c>
      <c r="LI100">
        <f>IFERROR(__xludf.DUMMYFUNCTION("""COMPUTED_VALUE"""),0.0)</f>
        <v>0</v>
      </c>
      <c r="LJ100">
        <f>IFERROR(__xludf.DUMMYFUNCTION("""COMPUTED_VALUE"""),0.0)</f>
        <v>0</v>
      </c>
      <c r="LK100">
        <f>IFERROR(__xludf.DUMMYFUNCTION("""COMPUTED_VALUE"""),0.0)</f>
        <v>0</v>
      </c>
      <c r="LL100">
        <f>IFERROR(__xludf.DUMMYFUNCTION("""COMPUTED_VALUE"""),0.0)</f>
        <v>0</v>
      </c>
      <c r="LM100">
        <f>IFERROR(__xludf.DUMMYFUNCTION("""COMPUTED_VALUE"""),0.0)</f>
        <v>0</v>
      </c>
      <c r="LN100">
        <f>IFERROR(__xludf.DUMMYFUNCTION("""COMPUTED_VALUE"""),0.0)</f>
        <v>0</v>
      </c>
      <c r="LO100">
        <f>IFERROR(__xludf.DUMMYFUNCTION("""COMPUTED_VALUE"""),0.0)</f>
        <v>0</v>
      </c>
      <c r="LP100">
        <f>IFERROR(__xludf.DUMMYFUNCTION("""COMPUTED_VALUE"""),0.0)</f>
        <v>0</v>
      </c>
      <c r="LQ100" t="str">
        <f>IFERROR(__xludf.DUMMYFUNCTION("""COMPUTED_VALUE"""),"x")</f>
        <v>x</v>
      </c>
      <c r="LR100">
        <f>IFERROR(__xludf.DUMMYFUNCTION("""COMPUTED_VALUE"""),1.0)</f>
        <v>1</v>
      </c>
      <c r="LS100">
        <f>IFERROR(__xludf.DUMMYFUNCTION("""COMPUTED_VALUE"""),0.0)</f>
        <v>0</v>
      </c>
      <c r="LT100">
        <f>IFERROR(__xludf.DUMMYFUNCTION("""COMPUTED_VALUE"""),0.0)</f>
        <v>0</v>
      </c>
      <c r="LU100">
        <f>IFERROR(__xludf.DUMMYFUNCTION("""COMPUTED_VALUE"""),0.0)</f>
        <v>0</v>
      </c>
      <c r="LV100">
        <f>IFERROR(__xludf.DUMMYFUNCTION("""COMPUTED_VALUE"""),0.0)</f>
        <v>0</v>
      </c>
      <c r="LW100">
        <f>IFERROR(__xludf.DUMMYFUNCTION("""COMPUTED_VALUE"""),0.0)</f>
        <v>0</v>
      </c>
      <c r="LX100">
        <f>IFERROR(__xludf.DUMMYFUNCTION("""COMPUTED_VALUE"""),1.0)</f>
        <v>1</v>
      </c>
      <c r="LY100">
        <f>IFERROR(__xludf.DUMMYFUNCTION("""COMPUTED_VALUE"""),1.0)</f>
        <v>1</v>
      </c>
      <c r="LZ100">
        <f>IFERROR(__xludf.DUMMYFUNCTION("""COMPUTED_VALUE"""),1.0)</f>
        <v>1</v>
      </c>
      <c r="MA100">
        <f>IFERROR(__xludf.DUMMYFUNCTION("""COMPUTED_VALUE"""),1.0)</f>
        <v>1</v>
      </c>
      <c r="MB100">
        <f>IFERROR(__xludf.DUMMYFUNCTION("""COMPUTED_VALUE"""),1.0)</f>
        <v>1</v>
      </c>
      <c r="MC100">
        <f>IFERROR(__xludf.DUMMYFUNCTION("""COMPUTED_VALUE"""),1.0)</f>
        <v>1</v>
      </c>
      <c r="MD100">
        <f>IFERROR(__xludf.DUMMYFUNCTION("""COMPUTED_VALUE"""),1.0)</f>
        <v>1</v>
      </c>
      <c r="ME100">
        <f>IFERROR(__xludf.DUMMYFUNCTION("""COMPUTED_VALUE"""),1.0)</f>
        <v>1</v>
      </c>
      <c r="MF100">
        <f>IFERROR(__xludf.DUMMYFUNCTION("""COMPUTED_VALUE"""),1.0)</f>
        <v>1</v>
      </c>
      <c r="MG100">
        <f>IFERROR(__xludf.DUMMYFUNCTION("""COMPUTED_VALUE"""),1.0)</f>
        <v>1</v>
      </c>
      <c r="MH100">
        <f>IFERROR(__xludf.DUMMYFUNCTION("""COMPUTED_VALUE"""),0.0)</f>
        <v>0</v>
      </c>
      <c r="MI100">
        <f>IFERROR(__xludf.DUMMYFUNCTION("""COMPUTED_VALUE"""),0.0)</f>
        <v>0</v>
      </c>
      <c r="MJ100">
        <f>IFERROR(__xludf.DUMMYFUNCTION("""COMPUTED_VALUE"""),0.0)</f>
        <v>0</v>
      </c>
      <c r="MK100">
        <f>IFERROR(__xludf.DUMMYFUNCTION("""COMPUTED_VALUE"""),0.0)</f>
        <v>0</v>
      </c>
      <c r="ML100">
        <f>IFERROR(__xludf.DUMMYFUNCTION("""COMPUTED_VALUE"""),0.0)</f>
        <v>0</v>
      </c>
      <c r="MM100">
        <f>IFERROR(__xludf.DUMMYFUNCTION("""COMPUTED_VALUE"""),0.0)</f>
        <v>0</v>
      </c>
      <c r="MN100">
        <f>IFERROR(__xludf.DUMMYFUNCTION("""COMPUTED_VALUE"""),0.0)</f>
        <v>0</v>
      </c>
      <c r="MO100">
        <f>IFERROR(__xludf.DUMMYFUNCTION("""COMPUTED_VALUE"""),0.0)</f>
        <v>0</v>
      </c>
      <c r="MP100">
        <f>IFERROR(__xludf.DUMMYFUNCTION("""COMPUTED_VALUE"""),0.0)</f>
        <v>0</v>
      </c>
      <c r="MQ100">
        <f>IFERROR(__xludf.DUMMYFUNCTION("""COMPUTED_VALUE"""),0.0)</f>
        <v>0</v>
      </c>
      <c r="MR100">
        <f>IFERROR(__xludf.DUMMYFUNCTION("""COMPUTED_VALUE"""),0.0)</f>
        <v>0</v>
      </c>
      <c r="MS100">
        <f>IFERROR(__xludf.DUMMYFUNCTION("""COMPUTED_VALUE"""),0.0)</f>
        <v>0</v>
      </c>
      <c r="MT100" t="str">
        <f>IFERROR(__xludf.DUMMYFUNCTION("""COMPUTED_VALUE"""),"x")</f>
        <v>x</v>
      </c>
      <c r="MU100">
        <f>IFERROR(__xludf.DUMMYFUNCTION("""COMPUTED_VALUE"""),1.0)</f>
        <v>1</v>
      </c>
      <c r="MV100">
        <f>IFERROR(__xludf.DUMMYFUNCTION("""COMPUTED_VALUE"""),0.0)</f>
        <v>0</v>
      </c>
      <c r="MW100">
        <f>IFERROR(__xludf.DUMMYFUNCTION("""COMPUTED_VALUE"""),0.0)</f>
        <v>0</v>
      </c>
      <c r="MX100">
        <f>IFERROR(__xludf.DUMMYFUNCTION("""COMPUTED_VALUE"""),1.0)</f>
        <v>1</v>
      </c>
      <c r="MY100">
        <f>IFERROR(__xludf.DUMMYFUNCTION("""COMPUTED_VALUE"""),1.0)</f>
        <v>1</v>
      </c>
      <c r="MZ100">
        <f>IFERROR(__xludf.DUMMYFUNCTION("""COMPUTED_VALUE"""),1.0)</f>
        <v>1</v>
      </c>
      <c r="NA100">
        <f>IFERROR(__xludf.DUMMYFUNCTION("""COMPUTED_VALUE"""),0.0)</f>
        <v>0</v>
      </c>
      <c r="NB100">
        <f>IFERROR(__xludf.DUMMYFUNCTION("""COMPUTED_VALUE"""),0.0)</f>
        <v>0</v>
      </c>
      <c r="NC100">
        <f>IFERROR(__xludf.DUMMYFUNCTION("""COMPUTED_VALUE"""),1.0)</f>
        <v>1</v>
      </c>
      <c r="ND100">
        <f>IFERROR(__xludf.DUMMYFUNCTION("""COMPUTED_VALUE"""),0.0)</f>
        <v>0</v>
      </c>
      <c r="NE100">
        <f>IFERROR(__xludf.DUMMYFUNCTION("""COMPUTED_VALUE"""),1.0)</f>
        <v>1</v>
      </c>
      <c r="NF100">
        <f>IFERROR(__xludf.DUMMYFUNCTION("""COMPUTED_VALUE"""),0.0)</f>
        <v>0</v>
      </c>
      <c r="NG100">
        <f>IFERROR(__xludf.DUMMYFUNCTION("""COMPUTED_VALUE"""),0.0)</f>
        <v>0</v>
      </c>
      <c r="NH100">
        <f>IFERROR(__xludf.DUMMYFUNCTION("""COMPUTED_VALUE"""),0.0)</f>
        <v>0</v>
      </c>
      <c r="NI100">
        <f>IFERROR(__xludf.DUMMYFUNCTION("""COMPUTED_VALUE"""),0.0)</f>
        <v>0</v>
      </c>
      <c r="NJ100">
        <f>IFERROR(__xludf.DUMMYFUNCTION("""COMPUTED_VALUE"""),0.0)</f>
        <v>0</v>
      </c>
      <c r="NK100">
        <f>IFERROR(__xludf.DUMMYFUNCTION("""COMPUTED_VALUE"""),0.0)</f>
        <v>0</v>
      </c>
      <c r="NL100">
        <f>IFERROR(__xludf.DUMMYFUNCTION("""COMPUTED_VALUE"""),0.0)</f>
        <v>0</v>
      </c>
      <c r="NM100">
        <f>IFERROR(__xludf.DUMMYFUNCTION("""COMPUTED_VALUE"""),0.0)</f>
        <v>0</v>
      </c>
      <c r="NN100">
        <f>IFERROR(__xludf.DUMMYFUNCTION("""COMPUTED_VALUE"""),0.0)</f>
        <v>0</v>
      </c>
      <c r="NO100">
        <f>IFERROR(__xludf.DUMMYFUNCTION("""COMPUTED_VALUE"""),0.0)</f>
        <v>0</v>
      </c>
      <c r="NP100">
        <f>IFERROR(__xludf.DUMMYFUNCTION("""COMPUTED_VALUE"""),0.0)</f>
        <v>0</v>
      </c>
      <c r="NQ100">
        <f>IFERROR(__xludf.DUMMYFUNCTION("""COMPUTED_VALUE"""),0.0)</f>
        <v>0</v>
      </c>
      <c r="NR100">
        <f>IFERROR(__xludf.DUMMYFUNCTION("""COMPUTED_VALUE"""),0.0)</f>
        <v>0</v>
      </c>
    </row>
    <row r="101" ht="15.75" customHeight="1">
      <c r="A101">
        <f>IFERROR(__xludf.DUMMYFUNCTION("""COMPUTED_VALUE"""),100.0)</f>
        <v>100</v>
      </c>
      <c r="B101" t="str">
        <f>IFERROR(__xludf.DUMMYFUNCTION("""COMPUTED_VALUE"""),"mihailo_milosevic")</f>
        <v>mihailo_milosevic</v>
      </c>
      <c r="C101" t="str">
        <f>IFERROR(__xludf.DUMMYFUNCTION("""COMPUTED_VALUE"""),"Михаило")</f>
        <v>Михаило</v>
      </c>
      <c r="D101" t="str">
        <f>IFERROR(__xludf.DUMMYFUNCTION("""COMPUTED_VALUE"""),"Милошевић")</f>
        <v>Милошевић</v>
      </c>
      <c r="E101">
        <f>IFERROR(__xludf.DUMMYFUNCTION("""COMPUTED_VALUE"""),51.0)</f>
        <v>51</v>
      </c>
      <c r="F101" t="str">
        <f>IFERROR(__xludf.DUMMYFUNCTION("""COMPUTED_VALUE"""),"ODOBREN")</f>
        <v>ODOBREN</v>
      </c>
      <c r="G101" t="str">
        <f>IFERROR(__xludf.DUMMYFUNCTION("""COMPUTED_VALUE"""),"Stari grad")</f>
        <v>Stari grad</v>
      </c>
      <c r="H101" t="str">
        <f>IFERROR(__xludf.DUMMYFUNCTION("""COMPUTED_VALUE"""),"Matematička gimnazija")</f>
        <v>Matematička gimnazija</v>
      </c>
      <c r="I101" t="str">
        <f>IFERROR(__xludf.DUMMYFUNCTION("""COMPUTED_VALUE"""),"IV")</f>
        <v>IV</v>
      </c>
      <c r="J101" t="str">
        <f>IFERROR(__xludf.DUMMYFUNCTION("""COMPUTED_VALUE"""),"A")</f>
        <v>A</v>
      </c>
      <c r="K101" t="str">
        <f>IFERROR(__xludf.DUMMYFUNCTION("""COMPUTED_VALUE"""),"Јелена Хаџи-Пурић")</f>
        <v>Јелена Хаџи-Пурић</v>
      </c>
      <c r="L101" t="str">
        <f>IFERROR(__xludf.DUMMYFUNCTION("""COMPUTED_VALUE"""),"x")</f>
        <v>x</v>
      </c>
      <c r="M101" t="str">
        <f>IFERROR(__xludf.DUMMYFUNCTION("""COMPUTED_VALUE"""),"-")</f>
        <v>-</v>
      </c>
      <c r="N101" t="str">
        <f>IFERROR(__xludf.DUMMYFUNCTION("""COMPUTED_VALUE"""),"-")</f>
        <v>-</v>
      </c>
      <c r="O101" t="str">
        <f>IFERROR(__xludf.DUMMYFUNCTION("""COMPUTED_VALUE"""),"-")</f>
        <v>-</v>
      </c>
      <c r="P101">
        <f>IFERROR(__xludf.DUMMYFUNCTION("""COMPUTED_VALUE"""),20.0)</f>
        <v>20</v>
      </c>
      <c r="Q101">
        <f>IFERROR(__xludf.DUMMYFUNCTION("""COMPUTED_VALUE"""),31.0)</f>
        <v>31</v>
      </c>
      <c r="R101">
        <f>IFERROR(__xludf.DUMMYFUNCTION("""COMPUTED_VALUE"""),0.0)</f>
        <v>0</v>
      </c>
      <c r="S101" t="str">
        <f>IFERROR(__xludf.DUMMYFUNCTION("""COMPUTED_VALUE"""),"x")</f>
        <v>x</v>
      </c>
      <c r="T101" t="str">
        <f>IFERROR(__xludf.DUMMYFUNCTION("""COMPUTED_VALUE"""),"x")</f>
        <v>x</v>
      </c>
      <c r="U101" t="str">
        <f>IFERROR(__xludf.DUMMYFUNCTION("""COMPUTED_VALUE"""),"-")</f>
        <v>-</v>
      </c>
      <c r="V101" t="str">
        <f>IFERROR(__xludf.DUMMYFUNCTION("""COMPUTED_VALUE"""),"-")</f>
        <v>-</v>
      </c>
      <c r="W101" t="str">
        <f>IFERROR(__xludf.DUMMYFUNCTION("""COMPUTED_VALUE"""),"-")</f>
        <v>-</v>
      </c>
      <c r="X101" t="str">
        <f>IFERROR(__xludf.DUMMYFUNCTION("""COMPUTED_VALUE"""),"-")</f>
        <v>-</v>
      </c>
      <c r="Y101" t="str">
        <f>IFERROR(__xludf.DUMMYFUNCTION("""COMPUTED_VALUE"""),"-")</f>
        <v>-</v>
      </c>
      <c r="Z101" t="str">
        <f>IFERROR(__xludf.DUMMYFUNCTION("""COMPUTED_VALUE"""),"-")</f>
        <v>-</v>
      </c>
      <c r="AA101" t="str">
        <f>IFERROR(__xludf.DUMMYFUNCTION("""COMPUTED_VALUE"""),"-")</f>
        <v>-</v>
      </c>
      <c r="AB101" t="str">
        <f>IFERROR(__xludf.DUMMYFUNCTION("""COMPUTED_VALUE"""),"-")</f>
        <v>-</v>
      </c>
      <c r="AC101" t="str">
        <f>IFERROR(__xludf.DUMMYFUNCTION("""COMPUTED_VALUE"""),"-")</f>
        <v>-</v>
      </c>
      <c r="AD101" t="str">
        <f>IFERROR(__xludf.DUMMYFUNCTION("""COMPUTED_VALUE"""),"-")</f>
        <v>-</v>
      </c>
      <c r="AE101" t="str">
        <f>IFERROR(__xludf.DUMMYFUNCTION("""COMPUTED_VALUE"""),"-")</f>
        <v>-</v>
      </c>
      <c r="AF101" t="str">
        <f>IFERROR(__xludf.DUMMYFUNCTION("""COMPUTED_VALUE"""),"-")</f>
        <v>-</v>
      </c>
      <c r="AG101" t="str">
        <f>IFERROR(__xludf.DUMMYFUNCTION("""COMPUTED_VALUE"""),"-")</f>
        <v>-</v>
      </c>
      <c r="AH101" t="str">
        <f>IFERROR(__xludf.DUMMYFUNCTION("""COMPUTED_VALUE"""),"-")</f>
        <v>-</v>
      </c>
      <c r="AI101" t="str">
        <f>IFERROR(__xludf.DUMMYFUNCTION("""COMPUTED_VALUE"""),"-")</f>
        <v>-</v>
      </c>
      <c r="AJ101" t="str">
        <f>IFERROR(__xludf.DUMMYFUNCTION("""COMPUTED_VALUE"""),"-")</f>
        <v>-</v>
      </c>
      <c r="AK101" t="str">
        <f>IFERROR(__xludf.DUMMYFUNCTION("""COMPUTED_VALUE"""),"-")</f>
        <v>-</v>
      </c>
      <c r="AL101" t="str">
        <f>IFERROR(__xludf.DUMMYFUNCTION("""COMPUTED_VALUE"""),"-")</f>
        <v>-</v>
      </c>
      <c r="AM101" t="str">
        <f>IFERROR(__xludf.DUMMYFUNCTION("""COMPUTED_VALUE"""),"-")</f>
        <v>-</v>
      </c>
      <c r="AN101" t="str">
        <f>IFERROR(__xludf.DUMMYFUNCTION("""COMPUTED_VALUE"""),"-")</f>
        <v>-</v>
      </c>
      <c r="AO101" t="str">
        <f>IFERROR(__xludf.DUMMYFUNCTION("""COMPUTED_VALUE"""),"-")</f>
        <v>-</v>
      </c>
      <c r="AP101" t="str">
        <f>IFERROR(__xludf.DUMMYFUNCTION("""COMPUTED_VALUE"""),"-")</f>
        <v>-</v>
      </c>
      <c r="AQ101" t="str">
        <f>IFERROR(__xludf.DUMMYFUNCTION("""COMPUTED_VALUE"""),"-")</f>
        <v>-</v>
      </c>
      <c r="AR101" t="str">
        <f>IFERROR(__xludf.DUMMYFUNCTION("""COMPUTED_VALUE"""),"-")</f>
        <v>-</v>
      </c>
      <c r="AS101" t="str">
        <f>IFERROR(__xludf.DUMMYFUNCTION("""COMPUTED_VALUE"""),"-")</f>
        <v>-</v>
      </c>
      <c r="AT101" t="str">
        <f>IFERROR(__xludf.DUMMYFUNCTION("""COMPUTED_VALUE"""),"-")</f>
        <v>-</v>
      </c>
      <c r="AU101" t="str">
        <f>IFERROR(__xludf.DUMMYFUNCTION("""COMPUTED_VALUE"""),"-")</f>
        <v>-</v>
      </c>
      <c r="AV101" t="str">
        <f>IFERROR(__xludf.DUMMYFUNCTION("""COMPUTED_VALUE"""),"-")</f>
        <v>-</v>
      </c>
      <c r="AW101" t="str">
        <f>IFERROR(__xludf.DUMMYFUNCTION("""COMPUTED_VALUE"""),"-")</f>
        <v>-</v>
      </c>
      <c r="AX101" t="str">
        <f>IFERROR(__xludf.DUMMYFUNCTION("""COMPUTED_VALUE"""),"-")</f>
        <v>-</v>
      </c>
      <c r="AY101" t="str">
        <f>IFERROR(__xludf.DUMMYFUNCTION("""COMPUTED_VALUE"""),"-")</f>
        <v>-</v>
      </c>
      <c r="AZ101" t="str">
        <f>IFERROR(__xludf.DUMMYFUNCTION("""COMPUTED_VALUE"""),"-")</f>
        <v>-</v>
      </c>
      <c r="BA101" t="str">
        <f>IFERROR(__xludf.DUMMYFUNCTION("""COMPUTED_VALUE"""),"-")</f>
        <v>-</v>
      </c>
      <c r="BB101" t="str">
        <f>IFERROR(__xludf.DUMMYFUNCTION("""COMPUTED_VALUE"""),"-")</f>
        <v>-</v>
      </c>
      <c r="BC101" t="str">
        <f>IFERROR(__xludf.DUMMYFUNCTION("""COMPUTED_VALUE"""),"-")</f>
        <v>-</v>
      </c>
      <c r="BD101" t="str">
        <f>IFERROR(__xludf.DUMMYFUNCTION("""COMPUTED_VALUE"""),"-")</f>
        <v>-</v>
      </c>
      <c r="BE101" t="str">
        <f>IFERROR(__xludf.DUMMYFUNCTION("""COMPUTED_VALUE"""),"-")</f>
        <v>-</v>
      </c>
      <c r="BF101" t="str">
        <f>IFERROR(__xludf.DUMMYFUNCTION("""COMPUTED_VALUE"""),"-")</f>
        <v>-</v>
      </c>
      <c r="BG101" t="str">
        <f>IFERROR(__xludf.DUMMYFUNCTION("""COMPUTED_VALUE"""),"-")</f>
        <v>-</v>
      </c>
      <c r="BH101" t="str">
        <f>IFERROR(__xludf.DUMMYFUNCTION("""COMPUTED_VALUE"""),"-")</f>
        <v>-</v>
      </c>
      <c r="BI101" t="str">
        <f>IFERROR(__xludf.DUMMYFUNCTION("""COMPUTED_VALUE"""),"-")</f>
        <v>-</v>
      </c>
      <c r="BJ101" t="str">
        <f>IFERROR(__xludf.DUMMYFUNCTION("""COMPUTED_VALUE"""),"-")</f>
        <v>-</v>
      </c>
      <c r="BK101" t="str">
        <f>IFERROR(__xludf.DUMMYFUNCTION("""COMPUTED_VALUE"""),"x")</f>
        <v>x</v>
      </c>
      <c r="BL101" t="str">
        <f>IFERROR(__xludf.DUMMYFUNCTION("""COMPUTED_VALUE"""),"-")</f>
        <v>-</v>
      </c>
      <c r="BM101" t="str">
        <f>IFERROR(__xludf.DUMMYFUNCTION("""COMPUTED_VALUE"""),"-")</f>
        <v>-</v>
      </c>
      <c r="BN101" t="str">
        <f>IFERROR(__xludf.DUMMYFUNCTION("""COMPUTED_VALUE"""),"-")</f>
        <v>-</v>
      </c>
      <c r="BO101" t="str">
        <f>IFERROR(__xludf.DUMMYFUNCTION("""COMPUTED_VALUE"""),"-")</f>
        <v>-</v>
      </c>
      <c r="BP101" t="str">
        <f>IFERROR(__xludf.DUMMYFUNCTION("""COMPUTED_VALUE"""),"-")</f>
        <v>-</v>
      </c>
      <c r="BQ101" t="str">
        <f>IFERROR(__xludf.DUMMYFUNCTION("""COMPUTED_VALUE"""),"-")</f>
        <v>-</v>
      </c>
      <c r="BR101" t="str">
        <f>IFERROR(__xludf.DUMMYFUNCTION("""COMPUTED_VALUE"""),"-")</f>
        <v>-</v>
      </c>
      <c r="BS101" t="str">
        <f>IFERROR(__xludf.DUMMYFUNCTION("""COMPUTED_VALUE"""),"-")</f>
        <v>-</v>
      </c>
      <c r="BT101" t="str">
        <f>IFERROR(__xludf.DUMMYFUNCTION("""COMPUTED_VALUE"""),"-")</f>
        <v>-</v>
      </c>
      <c r="BU101" t="str">
        <f>IFERROR(__xludf.DUMMYFUNCTION("""COMPUTED_VALUE"""),"-")</f>
        <v>-</v>
      </c>
      <c r="BV101" t="str">
        <f>IFERROR(__xludf.DUMMYFUNCTION("""COMPUTED_VALUE"""),"-")</f>
        <v>-</v>
      </c>
      <c r="BW101" t="str">
        <f>IFERROR(__xludf.DUMMYFUNCTION("""COMPUTED_VALUE"""),"-")</f>
        <v>-</v>
      </c>
      <c r="BX101" t="str">
        <f>IFERROR(__xludf.DUMMYFUNCTION("""COMPUTED_VALUE"""),"-")</f>
        <v>-</v>
      </c>
      <c r="BY101" t="str">
        <f>IFERROR(__xludf.DUMMYFUNCTION("""COMPUTED_VALUE"""),"-")</f>
        <v>-</v>
      </c>
      <c r="BZ101" t="str">
        <f>IFERROR(__xludf.DUMMYFUNCTION("""COMPUTED_VALUE"""),"-")</f>
        <v>-</v>
      </c>
      <c r="CA101" t="str">
        <f>IFERROR(__xludf.DUMMYFUNCTION("""COMPUTED_VALUE"""),"-")</f>
        <v>-</v>
      </c>
      <c r="CB101" t="str">
        <f>IFERROR(__xludf.DUMMYFUNCTION("""COMPUTED_VALUE"""),"-")</f>
        <v>-</v>
      </c>
      <c r="CC101" t="str">
        <f>IFERROR(__xludf.DUMMYFUNCTION("""COMPUTED_VALUE"""),"-")</f>
        <v>-</v>
      </c>
      <c r="CD101" t="str">
        <f>IFERROR(__xludf.DUMMYFUNCTION("""COMPUTED_VALUE"""),"-")</f>
        <v>-</v>
      </c>
      <c r="CE101" t="str">
        <f>IFERROR(__xludf.DUMMYFUNCTION("""COMPUTED_VALUE"""),"-")</f>
        <v>-</v>
      </c>
      <c r="CF101" t="str">
        <f>IFERROR(__xludf.DUMMYFUNCTION("""COMPUTED_VALUE"""),"-")</f>
        <v>-</v>
      </c>
      <c r="CG101" t="str">
        <f>IFERROR(__xludf.DUMMYFUNCTION("""COMPUTED_VALUE"""),"-")</f>
        <v>-</v>
      </c>
      <c r="CH101" t="str">
        <f>IFERROR(__xludf.DUMMYFUNCTION("""COMPUTED_VALUE"""),"-")</f>
        <v>-</v>
      </c>
      <c r="CI101" t="str">
        <f>IFERROR(__xludf.DUMMYFUNCTION("""COMPUTED_VALUE"""),"-")</f>
        <v>-</v>
      </c>
      <c r="CJ101" t="str">
        <f>IFERROR(__xludf.DUMMYFUNCTION("""COMPUTED_VALUE"""),"-")</f>
        <v>-</v>
      </c>
      <c r="CK101" t="str">
        <f>IFERROR(__xludf.DUMMYFUNCTION("""COMPUTED_VALUE"""),"-")</f>
        <v>-</v>
      </c>
      <c r="CL101" t="str">
        <f>IFERROR(__xludf.DUMMYFUNCTION("""COMPUTED_VALUE"""),"-")</f>
        <v>-</v>
      </c>
      <c r="CM101" t="str">
        <f>IFERROR(__xludf.DUMMYFUNCTION("""COMPUTED_VALUE"""),"-")</f>
        <v>-</v>
      </c>
      <c r="CN101" t="str">
        <f>IFERROR(__xludf.DUMMYFUNCTION("""COMPUTED_VALUE"""),"-")</f>
        <v>-</v>
      </c>
      <c r="CO101" t="str">
        <f>IFERROR(__xludf.DUMMYFUNCTION("""COMPUTED_VALUE"""),"-")</f>
        <v>-</v>
      </c>
      <c r="CP101" t="str">
        <f>IFERROR(__xludf.DUMMYFUNCTION("""COMPUTED_VALUE"""),"-")</f>
        <v>-</v>
      </c>
      <c r="CQ101" t="str">
        <f>IFERROR(__xludf.DUMMYFUNCTION("""COMPUTED_VALUE"""),"-")</f>
        <v>-</v>
      </c>
      <c r="CR101" t="str">
        <f>IFERROR(__xludf.DUMMYFUNCTION("""COMPUTED_VALUE"""),"-")</f>
        <v>-</v>
      </c>
      <c r="CS101" t="str">
        <f>IFERROR(__xludf.DUMMYFUNCTION("""COMPUTED_VALUE"""),"x")</f>
        <v>x</v>
      </c>
      <c r="CT101" t="str">
        <f>IFERROR(__xludf.DUMMYFUNCTION("""COMPUTED_VALUE"""),"-")</f>
        <v>-</v>
      </c>
      <c r="CU101" t="str">
        <f>IFERROR(__xludf.DUMMYFUNCTION("""COMPUTED_VALUE"""),"-")</f>
        <v>-</v>
      </c>
      <c r="CV101" t="str">
        <f>IFERROR(__xludf.DUMMYFUNCTION("""COMPUTED_VALUE"""),"-")</f>
        <v>-</v>
      </c>
      <c r="CW101" t="str">
        <f>IFERROR(__xludf.DUMMYFUNCTION("""COMPUTED_VALUE"""),"-")</f>
        <v>-</v>
      </c>
      <c r="CX101" t="str">
        <f>IFERROR(__xludf.DUMMYFUNCTION("""COMPUTED_VALUE"""),"-")</f>
        <v>-</v>
      </c>
      <c r="CY101" t="str">
        <f>IFERROR(__xludf.DUMMYFUNCTION("""COMPUTED_VALUE"""),"-")</f>
        <v>-</v>
      </c>
      <c r="CZ101" t="str">
        <f>IFERROR(__xludf.DUMMYFUNCTION("""COMPUTED_VALUE"""),"-")</f>
        <v>-</v>
      </c>
      <c r="DA101" t="str">
        <f>IFERROR(__xludf.DUMMYFUNCTION("""COMPUTED_VALUE"""),"-")</f>
        <v>-</v>
      </c>
      <c r="DB101" t="str">
        <f>IFERROR(__xludf.DUMMYFUNCTION("""COMPUTED_VALUE"""),"-")</f>
        <v>-</v>
      </c>
      <c r="DC101" t="str">
        <f>IFERROR(__xludf.DUMMYFUNCTION("""COMPUTED_VALUE"""),"-")</f>
        <v>-</v>
      </c>
      <c r="DD101" t="str">
        <f>IFERROR(__xludf.DUMMYFUNCTION("""COMPUTED_VALUE"""),"-")</f>
        <v>-</v>
      </c>
      <c r="DE101" t="str">
        <f>IFERROR(__xludf.DUMMYFUNCTION("""COMPUTED_VALUE"""),"-")</f>
        <v>-</v>
      </c>
      <c r="DF101" t="str">
        <f>IFERROR(__xludf.DUMMYFUNCTION("""COMPUTED_VALUE"""),"-")</f>
        <v>-</v>
      </c>
      <c r="DG101" t="str">
        <f>IFERROR(__xludf.DUMMYFUNCTION("""COMPUTED_VALUE"""),"-")</f>
        <v>-</v>
      </c>
      <c r="DH101" t="str">
        <f>IFERROR(__xludf.DUMMYFUNCTION("""COMPUTED_VALUE"""),"-")</f>
        <v>-</v>
      </c>
      <c r="DI101" t="str">
        <f>IFERROR(__xludf.DUMMYFUNCTION("""COMPUTED_VALUE"""),"-")</f>
        <v>-</v>
      </c>
      <c r="DJ101" t="str">
        <f>IFERROR(__xludf.DUMMYFUNCTION("""COMPUTED_VALUE"""),"-")</f>
        <v>-</v>
      </c>
      <c r="DK101" t="str">
        <f>IFERROR(__xludf.DUMMYFUNCTION("""COMPUTED_VALUE"""),"-")</f>
        <v>-</v>
      </c>
      <c r="DL101" t="str">
        <f>IFERROR(__xludf.DUMMYFUNCTION("""COMPUTED_VALUE"""),"-")</f>
        <v>-</v>
      </c>
      <c r="DM101" t="str">
        <f>IFERROR(__xludf.DUMMYFUNCTION("""COMPUTED_VALUE"""),"-")</f>
        <v>-</v>
      </c>
      <c r="DN101" t="str">
        <f>IFERROR(__xludf.DUMMYFUNCTION("""COMPUTED_VALUE"""),"-")</f>
        <v>-</v>
      </c>
      <c r="DO101" t="str">
        <f>IFERROR(__xludf.DUMMYFUNCTION("""COMPUTED_VALUE"""),"-")</f>
        <v>-</v>
      </c>
      <c r="DP101" t="str">
        <f>IFERROR(__xludf.DUMMYFUNCTION("""COMPUTED_VALUE"""),"-")</f>
        <v>-</v>
      </c>
      <c r="DQ101" t="str">
        <f>IFERROR(__xludf.DUMMYFUNCTION("""COMPUTED_VALUE"""),"-")</f>
        <v>-</v>
      </c>
      <c r="DR101" t="str">
        <f>IFERROR(__xludf.DUMMYFUNCTION("""COMPUTED_VALUE"""),"-")</f>
        <v>-</v>
      </c>
      <c r="DS101" t="str">
        <f>IFERROR(__xludf.DUMMYFUNCTION("""COMPUTED_VALUE"""),"-")</f>
        <v>-</v>
      </c>
      <c r="DT101" t="str">
        <f>IFERROR(__xludf.DUMMYFUNCTION("""COMPUTED_VALUE"""),"-")</f>
        <v>-</v>
      </c>
      <c r="DU101" t="str">
        <f>IFERROR(__xludf.DUMMYFUNCTION("""COMPUTED_VALUE"""),"-")</f>
        <v>-</v>
      </c>
      <c r="DV101" t="str">
        <f>IFERROR(__xludf.DUMMYFUNCTION("""COMPUTED_VALUE"""),"-")</f>
        <v>-</v>
      </c>
      <c r="DW101" t="str">
        <f>IFERROR(__xludf.DUMMYFUNCTION("""COMPUTED_VALUE"""),"-")</f>
        <v>-</v>
      </c>
      <c r="DX101" t="str">
        <f>IFERROR(__xludf.DUMMYFUNCTION("""COMPUTED_VALUE"""),"-")</f>
        <v>-</v>
      </c>
      <c r="DY101" t="str">
        <f>IFERROR(__xludf.DUMMYFUNCTION("""COMPUTED_VALUE"""),"-")</f>
        <v>-</v>
      </c>
      <c r="DZ101" t="str">
        <f>IFERROR(__xludf.DUMMYFUNCTION("""COMPUTED_VALUE"""),"x")</f>
        <v>x</v>
      </c>
      <c r="EA101" t="str">
        <f>IFERROR(__xludf.DUMMYFUNCTION("""COMPUTED_VALUE"""),"OK")</f>
        <v>OK</v>
      </c>
      <c r="EB101" t="str">
        <f>IFERROR(__xludf.DUMMYFUNCTION("""COMPUTED_VALUE"""),"OK")</f>
        <v>OK</v>
      </c>
      <c r="EC101" t="str">
        <f>IFERROR(__xludf.DUMMYFUNCTION("""COMPUTED_VALUE"""),"OK")</f>
        <v>OK</v>
      </c>
      <c r="ED101" t="str">
        <f>IFERROR(__xludf.DUMMYFUNCTION("""COMPUTED_VALUE"""),"OK")</f>
        <v>OK</v>
      </c>
      <c r="EE101" t="str">
        <f>IFERROR(__xludf.DUMMYFUNCTION("""COMPUTED_VALUE"""),"OK")</f>
        <v>OK</v>
      </c>
      <c r="EF101" t="str">
        <f>IFERROR(__xludf.DUMMYFUNCTION("""COMPUTED_VALUE"""),"TLE")</f>
        <v>TLE</v>
      </c>
      <c r="EG101" t="str">
        <f>IFERROR(__xludf.DUMMYFUNCTION("""COMPUTED_VALUE"""),"TLE")</f>
        <v>TLE</v>
      </c>
      <c r="EH101" t="str">
        <f>IFERROR(__xludf.DUMMYFUNCTION("""COMPUTED_VALUE"""),"TLE")</f>
        <v>TLE</v>
      </c>
      <c r="EI101" t="str">
        <f>IFERROR(__xludf.DUMMYFUNCTION("""COMPUTED_VALUE"""),"TLE")</f>
        <v>TLE</v>
      </c>
      <c r="EJ101" t="str">
        <f>IFERROR(__xludf.DUMMYFUNCTION("""COMPUTED_VALUE"""),"TLE")</f>
        <v>TLE</v>
      </c>
      <c r="EK101" t="str">
        <f>IFERROR(__xludf.DUMMYFUNCTION("""COMPUTED_VALUE"""),"TLE")</f>
        <v>TLE</v>
      </c>
      <c r="EL101" t="str">
        <f>IFERROR(__xludf.DUMMYFUNCTION("""COMPUTED_VALUE"""),"TLE")</f>
        <v>TLE</v>
      </c>
      <c r="EM101" t="str">
        <f>IFERROR(__xludf.DUMMYFUNCTION("""COMPUTED_VALUE"""),"TLE")</f>
        <v>TLE</v>
      </c>
      <c r="EN101" t="str">
        <f>IFERROR(__xludf.DUMMYFUNCTION("""COMPUTED_VALUE"""),"TLE")</f>
        <v>TLE</v>
      </c>
      <c r="EO101" t="str">
        <f>IFERROR(__xludf.DUMMYFUNCTION("""COMPUTED_VALUE"""),"TLE")</f>
        <v>TLE</v>
      </c>
      <c r="EP101" t="str">
        <f>IFERROR(__xludf.DUMMYFUNCTION("""COMPUTED_VALUE"""),"TLE")</f>
        <v>TLE</v>
      </c>
      <c r="EQ101" t="str">
        <f>IFERROR(__xludf.DUMMYFUNCTION("""COMPUTED_VALUE"""),"x")</f>
        <v>x</v>
      </c>
      <c r="ER101" t="str">
        <f>IFERROR(__xludf.DUMMYFUNCTION("""COMPUTED_VALUE"""),"OK")</f>
        <v>OK</v>
      </c>
      <c r="ES101" t="str">
        <f>IFERROR(__xludf.DUMMYFUNCTION("""COMPUTED_VALUE"""),"OK")</f>
        <v>OK</v>
      </c>
      <c r="ET101" t="str">
        <f>IFERROR(__xludf.DUMMYFUNCTION("""COMPUTED_VALUE"""),"OK")</f>
        <v>OK</v>
      </c>
      <c r="EU101" t="str">
        <f>IFERROR(__xludf.DUMMYFUNCTION("""COMPUTED_VALUE"""),"OK")</f>
        <v>OK</v>
      </c>
      <c r="EV101" t="str">
        <f>IFERROR(__xludf.DUMMYFUNCTION("""COMPUTED_VALUE"""),"OK")</f>
        <v>OK</v>
      </c>
      <c r="EW101" t="str">
        <f>IFERROR(__xludf.DUMMYFUNCTION("""COMPUTED_VALUE"""),"OK")</f>
        <v>OK</v>
      </c>
      <c r="EX101" t="str">
        <f>IFERROR(__xludf.DUMMYFUNCTION("""COMPUTED_VALUE"""),"OK")</f>
        <v>OK</v>
      </c>
      <c r="EY101" t="str">
        <f>IFERROR(__xludf.DUMMYFUNCTION("""COMPUTED_VALUE"""),"OK")</f>
        <v>OK</v>
      </c>
      <c r="EZ101" t="str">
        <f>IFERROR(__xludf.DUMMYFUNCTION("""COMPUTED_VALUE"""),"OK")</f>
        <v>OK</v>
      </c>
      <c r="FA101" t="str">
        <f>IFERROR(__xludf.DUMMYFUNCTION("""COMPUTED_VALUE"""),"WA")</f>
        <v>WA</v>
      </c>
      <c r="FB101" t="str">
        <f>IFERROR(__xludf.DUMMYFUNCTION("""COMPUTED_VALUE"""),"OK")</f>
        <v>OK</v>
      </c>
      <c r="FC101" t="str">
        <f>IFERROR(__xludf.DUMMYFUNCTION("""COMPUTED_VALUE"""),"OK")</f>
        <v>OK</v>
      </c>
      <c r="FD101" t="str">
        <f>IFERROR(__xludf.DUMMYFUNCTION("""COMPUTED_VALUE"""),"OK")</f>
        <v>OK</v>
      </c>
      <c r="FE101" t="str">
        <f>IFERROR(__xludf.DUMMYFUNCTION("""COMPUTED_VALUE"""),"OK")</f>
        <v>OK</v>
      </c>
      <c r="FF101" t="str">
        <f>IFERROR(__xludf.DUMMYFUNCTION("""COMPUTED_VALUE"""),"OK")</f>
        <v>OK</v>
      </c>
      <c r="FG101" t="str">
        <f>IFERROR(__xludf.DUMMYFUNCTION("""COMPUTED_VALUE"""),"OK")</f>
        <v>OK</v>
      </c>
      <c r="FH101" t="str">
        <f>IFERROR(__xludf.DUMMYFUNCTION("""COMPUTED_VALUE"""),"OK")</f>
        <v>OK</v>
      </c>
      <c r="FI101" t="str">
        <f>IFERROR(__xludf.DUMMYFUNCTION("""COMPUTED_VALUE"""),"WA")</f>
        <v>WA</v>
      </c>
      <c r="FJ101" t="str">
        <f>IFERROR(__xludf.DUMMYFUNCTION("""COMPUTED_VALUE"""),"OK")</f>
        <v>OK</v>
      </c>
      <c r="FK101" t="str">
        <f>IFERROR(__xludf.DUMMYFUNCTION("""COMPUTED_VALUE"""),"WA")</f>
        <v>WA</v>
      </c>
      <c r="FL101" t="str">
        <f>IFERROR(__xludf.DUMMYFUNCTION("""COMPUTED_VALUE"""),"OK")</f>
        <v>OK</v>
      </c>
      <c r="FM101" t="str">
        <f>IFERROR(__xludf.DUMMYFUNCTION("""COMPUTED_VALUE"""),"WA")</f>
        <v>WA</v>
      </c>
      <c r="FN101" t="str">
        <f>IFERROR(__xludf.DUMMYFUNCTION("""COMPUTED_VALUE"""),"OK")</f>
        <v>OK</v>
      </c>
      <c r="FO101" t="str">
        <f>IFERROR(__xludf.DUMMYFUNCTION("""COMPUTED_VALUE"""),"OK")</f>
        <v>OK</v>
      </c>
      <c r="FP101" t="str">
        <f>IFERROR(__xludf.DUMMYFUNCTION("""COMPUTED_VALUE"""),"WA")</f>
        <v>WA</v>
      </c>
      <c r="FQ101" t="str">
        <f>IFERROR(__xludf.DUMMYFUNCTION("""COMPUTED_VALUE"""),"WA")</f>
        <v>WA</v>
      </c>
      <c r="FR101" t="str">
        <f>IFERROR(__xludf.DUMMYFUNCTION("""COMPUTED_VALUE"""),"OK")</f>
        <v>OK</v>
      </c>
      <c r="FS101" t="str">
        <f>IFERROR(__xludf.DUMMYFUNCTION("""COMPUTED_VALUE"""),"OK")</f>
        <v>OK</v>
      </c>
      <c r="FT101" t="str">
        <f>IFERROR(__xludf.DUMMYFUNCTION("""COMPUTED_VALUE"""),"x")</f>
        <v>x</v>
      </c>
      <c r="FU101" t="str">
        <f>IFERROR(__xludf.DUMMYFUNCTION("""COMPUTED_VALUE"""),"OK")</f>
        <v>OK</v>
      </c>
      <c r="FV101" t="str">
        <f>IFERROR(__xludf.DUMMYFUNCTION("""COMPUTED_VALUE"""),"WA")</f>
        <v>WA</v>
      </c>
      <c r="FW101" t="str">
        <f>IFERROR(__xludf.DUMMYFUNCTION("""COMPUTED_VALUE"""),"WA")</f>
        <v>WA</v>
      </c>
      <c r="FX101" t="str">
        <f>IFERROR(__xludf.DUMMYFUNCTION("""COMPUTED_VALUE"""),"WA")</f>
        <v>WA</v>
      </c>
      <c r="FY101" t="str">
        <f>IFERROR(__xludf.DUMMYFUNCTION("""COMPUTED_VALUE"""),"WA")</f>
        <v>WA</v>
      </c>
      <c r="FZ101" t="str">
        <f>IFERROR(__xludf.DUMMYFUNCTION("""COMPUTED_VALUE"""),"WA")</f>
        <v>WA</v>
      </c>
      <c r="GA101" t="str">
        <f>IFERROR(__xludf.DUMMYFUNCTION("""COMPUTED_VALUE"""),"WA")</f>
        <v>WA</v>
      </c>
      <c r="GB101" t="str">
        <f>IFERROR(__xludf.DUMMYFUNCTION("""COMPUTED_VALUE"""),"WA")</f>
        <v>WA</v>
      </c>
      <c r="GC101" t="str">
        <f>IFERROR(__xludf.DUMMYFUNCTION("""COMPUTED_VALUE"""),"WA")</f>
        <v>WA</v>
      </c>
      <c r="GD101" t="str">
        <f>IFERROR(__xludf.DUMMYFUNCTION("""COMPUTED_VALUE"""),"WA")</f>
        <v>WA</v>
      </c>
      <c r="GE101" t="str">
        <f>IFERROR(__xludf.DUMMYFUNCTION("""COMPUTED_VALUE"""),"WA")</f>
        <v>WA</v>
      </c>
      <c r="GF101" t="str">
        <f>IFERROR(__xludf.DUMMYFUNCTION("""COMPUTED_VALUE"""),"WA")</f>
        <v>WA</v>
      </c>
      <c r="GG101" t="str">
        <f>IFERROR(__xludf.DUMMYFUNCTION("""COMPUTED_VALUE"""),"WA")</f>
        <v>WA</v>
      </c>
      <c r="GH101" t="str">
        <f>IFERROR(__xludf.DUMMYFUNCTION("""COMPUTED_VALUE"""),"WA")</f>
        <v>WA</v>
      </c>
      <c r="GI101" t="str">
        <f>IFERROR(__xludf.DUMMYFUNCTION("""COMPUTED_VALUE"""),"WA")</f>
        <v>WA</v>
      </c>
      <c r="GJ101" t="str">
        <f>IFERROR(__xludf.DUMMYFUNCTION("""COMPUTED_VALUE"""),"OK")</f>
        <v>OK</v>
      </c>
      <c r="GK101" t="str">
        <f>IFERROR(__xludf.DUMMYFUNCTION("""COMPUTED_VALUE"""),"WA")</f>
        <v>WA</v>
      </c>
      <c r="GL101" t="str">
        <f>IFERROR(__xludf.DUMMYFUNCTION("""COMPUTED_VALUE"""),"WA")</f>
        <v>WA</v>
      </c>
      <c r="GM101" t="str">
        <f>IFERROR(__xludf.DUMMYFUNCTION("""COMPUTED_VALUE"""),"WA")</f>
        <v>WA</v>
      </c>
      <c r="GN101" t="str">
        <f>IFERROR(__xludf.DUMMYFUNCTION("""COMPUTED_VALUE"""),"WA")</f>
        <v>WA</v>
      </c>
      <c r="GO101" t="str">
        <f>IFERROR(__xludf.DUMMYFUNCTION("""COMPUTED_VALUE"""),"WA")</f>
        <v>WA</v>
      </c>
      <c r="GP101" t="str">
        <f>IFERROR(__xludf.DUMMYFUNCTION("""COMPUTED_VALUE"""),"WA")</f>
        <v>WA</v>
      </c>
      <c r="GQ101" t="str">
        <f>IFERROR(__xludf.DUMMYFUNCTION("""COMPUTED_VALUE"""),"WA")</f>
        <v>WA</v>
      </c>
      <c r="GR101" t="str">
        <f>IFERROR(__xludf.DUMMYFUNCTION("""COMPUTED_VALUE"""),"WA")</f>
        <v>WA</v>
      </c>
      <c r="GS101" t="str">
        <f>IFERROR(__xludf.DUMMYFUNCTION("""COMPUTED_VALUE"""),"x")</f>
        <v>x</v>
      </c>
      <c r="GT101" t="str">
        <f>IFERROR(__xludf.DUMMYFUNCTION("""COMPUTED_VALUE"""),"x")</f>
        <v>x</v>
      </c>
      <c r="GU101">
        <f>IFERROR(__xludf.DUMMYFUNCTION("""COMPUTED_VALUE"""),0.0)</f>
        <v>0</v>
      </c>
      <c r="GV101">
        <f>IFERROR(__xludf.DUMMYFUNCTION("""COMPUTED_VALUE"""),0.0)</f>
        <v>0</v>
      </c>
      <c r="GW101">
        <f>IFERROR(__xludf.DUMMYFUNCTION("""COMPUTED_VALUE"""),0.0)</f>
        <v>0</v>
      </c>
      <c r="GX101">
        <f>IFERROR(__xludf.DUMMYFUNCTION("""COMPUTED_VALUE"""),0.0)</f>
        <v>0</v>
      </c>
      <c r="GY101">
        <f>IFERROR(__xludf.DUMMYFUNCTION("""COMPUTED_VALUE"""),0.0)</f>
        <v>0</v>
      </c>
      <c r="GZ101">
        <f>IFERROR(__xludf.DUMMYFUNCTION("""COMPUTED_VALUE"""),0.0)</f>
        <v>0</v>
      </c>
      <c r="HA101">
        <f>IFERROR(__xludf.DUMMYFUNCTION("""COMPUTED_VALUE"""),0.0)</f>
        <v>0</v>
      </c>
      <c r="HB101">
        <f>IFERROR(__xludf.DUMMYFUNCTION("""COMPUTED_VALUE"""),0.0)</f>
        <v>0</v>
      </c>
      <c r="HC101">
        <f>IFERROR(__xludf.DUMMYFUNCTION("""COMPUTED_VALUE"""),0.0)</f>
        <v>0</v>
      </c>
      <c r="HD101">
        <f>IFERROR(__xludf.DUMMYFUNCTION("""COMPUTED_VALUE"""),0.0)</f>
        <v>0</v>
      </c>
      <c r="HE101">
        <f>IFERROR(__xludf.DUMMYFUNCTION("""COMPUTED_VALUE"""),0.0)</f>
        <v>0</v>
      </c>
      <c r="HF101">
        <f>IFERROR(__xludf.DUMMYFUNCTION("""COMPUTED_VALUE"""),0.0)</f>
        <v>0</v>
      </c>
      <c r="HG101">
        <f>IFERROR(__xludf.DUMMYFUNCTION("""COMPUTED_VALUE"""),0.0)</f>
        <v>0</v>
      </c>
      <c r="HH101">
        <f>IFERROR(__xludf.DUMMYFUNCTION("""COMPUTED_VALUE"""),0.0)</f>
        <v>0</v>
      </c>
      <c r="HI101">
        <f>IFERROR(__xludf.DUMMYFUNCTION("""COMPUTED_VALUE"""),0.0)</f>
        <v>0</v>
      </c>
      <c r="HJ101">
        <f>IFERROR(__xludf.DUMMYFUNCTION("""COMPUTED_VALUE"""),0.0)</f>
        <v>0</v>
      </c>
      <c r="HK101">
        <f>IFERROR(__xludf.DUMMYFUNCTION("""COMPUTED_VALUE"""),0.0)</f>
        <v>0</v>
      </c>
      <c r="HL101">
        <f>IFERROR(__xludf.DUMMYFUNCTION("""COMPUTED_VALUE"""),0.0)</f>
        <v>0</v>
      </c>
      <c r="HM101">
        <f>IFERROR(__xludf.DUMMYFUNCTION("""COMPUTED_VALUE"""),0.0)</f>
        <v>0</v>
      </c>
      <c r="HN101">
        <f>IFERROR(__xludf.DUMMYFUNCTION("""COMPUTED_VALUE"""),0.0)</f>
        <v>0</v>
      </c>
      <c r="HO101">
        <f>IFERROR(__xludf.DUMMYFUNCTION("""COMPUTED_VALUE"""),0.0)</f>
        <v>0</v>
      </c>
      <c r="HP101">
        <f>IFERROR(__xludf.DUMMYFUNCTION("""COMPUTED_VALUE"""),0.0)</f>
        <v>0</v>
      </c>
      <c r="HQ101">
        <f>IFERROR(__xludf.DUMMYFUNCTION("""COMPUTED_VALUE"""),0.0)</f>
        <v>0</v>
      </c>
      <c r="HR101">
        <f>IFERROR(__xludf.DUMMYFUNCTION("""COMPUTED_VALUE"""),0.0)</f>
        <v>0</v>
      </c>
      <c r="HS101">
        <f>IFERROR(__xludf.DUMMYFUNCTION("""COMPUTED_VALUE"""),0.0)</f>
        <v>0</v>
      </c>
      <c r="HT101">
        <f>IFERROR(__xludf.DUMMYFUNCTION("""COMPUTED_VALUE"""),0.0)</f>
        <v>0</v>
      </c>
      <c r="HU101">
        <f>IFERROR(__xludf.DUMMYFUNCTION("""COMPUTED_VALUE"""),0.0)</f>
        <v>0</v>
      </c>
      <c r="HV101">
        <f>IFERROR(__xludf.DUMMYFUNCTION("""COMPUTED_VALUE"""),0.0)</f>
        <v>0</v>
      </c>
      <c r="HW101">
        <f>IFERROR(__xludf.DUMMYFUNCTION("""COMPUTED_VALUE"""),0.0)</f>
        <v>0</v>
      </c>
      <c r="HX101">
        <f>IFERROR(__xludf.DUMMYFUNCTION("""COMPUTED_VALUE"""),0.0)</f>
        <v>0</v>
      </c>
      <c r="HY101">
        <f>IFERROR(__xludf.DUMMYFUNCTION("""COMPUTED_VALUE"""),0.0)</f>
        <v>0</v>
      </c>
      <c r="HZ101">
        <f>IFERROR(__xludf.DUMMYFUNCTION("""COMPUTED_VALUE"""),0.0)</f>
        <v>0</v>
      </c>
      <c r="IA101">
        <f>IFERROR(__xludf.DUMMYFUNCTION("""COMPUTED_VALUE"""),0.0)</f>
        <v>0</v>
      </c>
      <c r="IB101">
        <f>IFERROR(__xludf.DUMMYFUNCTION("""COMPUTED_VALUE"""),0.0)</f>
        <v>0</v>
      </c>
      <c r="IC101">
        <f>IFERROR(__xludf.DUMMYFUNCTION("""COMPUTED_VALUE"""),0.0)</f>
        <v>0</v>
      </c>
      <c r="ID101">
        <f>IFERROR(__xludf.DUMMYFUNCTION("""COMPUTED_VALUE"""),0.0)</f>
        <v>0</v>
      </c>
      <c r="IE101">
        <f>IFERROR(__xludf.DUMMYFUNCTION("""COMPUTED_VALUE"""),0.0)</f>
        <v>0</v>
      </c>
      <c r="IF101">
        <f>IFERROR(__xludf.DUMMYFUNCTION("""COMPUTED_VALUE"""),0.0)</f>
        <v>0</v>
      </c>
      <c r="IG101">
        <f>IFERROR(__xludf.DUMMYFUNCTION("""COMPUTED_VALUE"""),0.0)</f>
        <v>0</v>
      </c>
      <c r="IH101">
        <f>IFERROR(__xludf.DUMMYFUNCTION("""COMPUTED_VALUE"""),0.0)</f>
        <v>0</v>
      </c>
      <c r="II101">
        <f>IFERROR(__xludf.DUMMYFUNCTION("""COMPUTED_VALUE"""),0.0)</f>
        <v>0</v>
      </c>
      <c r="IJ101">
        <f>IFERROR(__xludf.DUMMYFUNCTION("""COMPUTED_VALUE"""),0.0)</f>
        <v>0</v>
      </c>
      <c r="IK101" t="str">
        <f>IFERROR(__xludf.DUMMYFUNCTION("""COMPUTED_VALUE"""),"x")</f>
        <v>x</v>
      </c>
      <c r="IL101">
        <f>IFERROR(__xludf.DUMMYFUNCTION("""COMPUTED_VALUE"""),0.0)</f>
        <v>0</v>
      </c>
      <c r="IM101">
        <f>IFERROR(__xludf.DUMMYFUNCTION("""COMPUTED_VALUE"""),0.0)</f>
        <v>0</v>
      </c>
      <c r="IN101">
        <f>IFERROR(__xludf.DUMMYFUNCTION("""COMPUTED_VALUE"""),0.0)</f>
        <v>0</v>
      </c>
      <c r="IO101">
        <f>IFERROR(__xludf.DUMMYFUNCTION("""COMPUTED_VALUE"""),0.0)</f>
        <v>0</v>
      </c>
      <c r="IP101">
        <f>IFERROR(__xludf.DUMMYFUNCTION("""COMPUTED_VALUE"""),0.0)</f>
        <v>0</v>
      </c>
      <c r="IQ101">
        <f>IFERROR(__xludf.DUMMYFUNCTION("""COMPUTED_VALUE"""),0.0)</f>
        <v>0</v>
      </c>
      <c r="IR101">
        <f>IFERROR(__xludf.DUMMYFUNCTION("""COMPUTED_VALUE"""),0.0)</f>
        <v>0</v>
      </c>
      <c r="IS101">
        <f>IFERROR(__xludf.DUMMYFUNCTION("""COMPUTED_VALUE"""),0.0)</f>
        <v>0</v>
      </c>
      <c r="IT101">
        <f>IFERROR(__xludf.DUMMYFUNCTION("""COMPUTED_VALUE"""),0.0)</f>
        <v>0</v>
      </c>
      <c r="IU101">
        <f>IFERROR(__xludf.DUMMYFUNCTION("""COMPUTED_VALUE"""),0.0)</f>
        <v>0</v>
      </c>
      <c r="IV101">
        <f>IFERROR(__xludf.DUMMYFUNCTION("""COMPUTED_VALUE"""),0.0)</f>
        <v>0</v>
      </c>
      <c r="IW101">
        <f>IFERROR(__xludf.DUMMYFUNCTION("""COMPUTED_VALUE"""),0.0)</f>
        <v>0</v>
      </c>
      <c r="IX101">
        <f>IFERROR(__xludf.DUMMYFUNCTION("""COMPUTED_VALUE"""),0.0)</f>
        <v>0</v>
      </c>
      <c r="IY101">
        <f>IFERROR(__xludf.DUMMYFUNCTION("""COMPUTED_VALUE"""),0.0)</f>
        <v>0</v>
      </c>
      <c r="IZ101">
        <f>IFERROR(__xludf.DUMMYFUNCTION("""COMPUTED_VALUE"""),0.0)</f>
        <v>0</v>
      </c>
      <c r="JA101">
        <f>IFERROR(__xludf.DUMMYFUNCTION("""COMPUTED_VALUE"""),0.0)</f>
        <v>0</v>
      </c>
      <c r="JB101">
        <f>IFERROR(__xludf.DUMMYFUNCTION("""COMPUTED_VALUE"""),0.0)</f>
        <v>0</v>
      </c>
      <c r="JC101">
        <f>IFERROR(__xludf.DUMMYFUNCTION("""COMPUTED_VALUE"""),0.0)</f>
        <v>0</v>
      </c>
      <c r="JD101">
        <f>IFERROR(__xludf.DUMMYFUNCTION("""COMPUTED_VALUE"""),0.0)</f>
        <v>0</v>
      </c>
      <c r="JE101">
        <f>IFERROR(__xludf.DUMMYFUNCTION("""COMPUTED_VALUE"""),0.0)</f>
        <v>0</v>
      </c>
      <c r="JF101">
        <f>IFERROR(__xludf.DUMMYFUNCTION("""COMPUTED_VALUE"""),0.0)</f>
        <v>0</v>
      </c>
      <c r="JG101">
        <f>IFERROR(__xludf.DUMMYFUNCTION("""COMPUTED_VALUE"""),0.0)</f>
        <v>0</v>
      </c>
      <c r="JH101">
        <f>IFERROR(__xludf.DUMMYFUNCTION("""COMPUTED_VALUE"""),0.0)</f>
        <v>0</v>
      </c>
      <c r="JI101">
        <f>IFERROR(__xludf.DUMMYFUNCTION("""COMPUTED_VALUE"""),0.0)</f>
        <v>0</v>
      </c>
      <c r="JJ101">
        <f>IFERROR(__xludf.DUMMYFUNCTION("""COMPUTED_VALUE"""),0.0)</f>
        <v>0</v>
      </c>
      <c r="JK101">
        <f>IFERROR(__xludf.DUMMYFUNCTION("""COMPUTED_VALUE"""),0.0)</f>
        <v>0</v>
      </c>
      <c r="JL101">
        <f>IFERROR(__xludf.DUMMYFUNCTION("""COMPUTED_VALUE"""),0.0)</f>
        <v>0</v>
      </c>
      <c r="JM101">
        <f>IFERROR(__xludf.DUMMYFUNCTION("""COMPUTED_VALUE"""),0.0)</f>
        <v>0</v>
      </c>
      <c r="JN101">
        <f>IFERROR(__xludf.DUMMYFUNCTION("""COMPUTED_VALUE"""),0.0)</f>
        <v>0</v>
      </c>
      <c r="JO101">
        <f>IFERROR(__xludf.DUMMYFUNCTION("""COMPUTED_VALUE"""),0.0)</f>
        <v>0</v>
      </c>
      <c r="JP101">
        <f>IFERROR(__xludf.DUMMYFUNCTION("""COMPUTED_VALUE"""),0.0)</f>
        <v>0</v>
      </c>
      <c r="JQ101">
        <f>IFERROR(__xludf.DUMMYFUNCTION("""COMPUTED_VALUE"""),0.0)</f>
        <v>0</v>
      </c>
      <c r="JR101">
        <f>IFERROR(__xludf.DUMMYFUNCTION("""COMPUTED_VALUE"""),0.0)</f>
        <v>0</v>
      </c>
      <c r="JS101" t="str">
        <f>IFERROR(__xludf.DUMMYFUNCTION("""COMPUTED_VALUE"""),"x")</f>
        <v>x</v>
      </c>
      <c r="JT101">
        <f>IFERROR(__xludf.DUMMYFUNCTION("""COMPUTED_VALUE"""),0.0)</f>
        <v>0</v>
      </c>
      <c r="JU101">
        <f>IFERROR(__xludf.DUMMYFUNCTION("""COMPUTED_VALUE"""),0.0)</f>
        <v>0</v>
      </c>
      <c r="JV101">
        <f>IFERROR(__xludf.DUMMYFUNCTION("""COMPUTED_VALUE"""),0.0)</f>
        <v>0</v>
      </c>
      <c r="JW101">
        <f>IFERROR(__xludf.DUMMYFUNCTION("""COMPUTED_VALUE"""),0.0)</f>
        <v>0</v>
      </c>
      <c r="JX101">
        <f>IFERROR(__xludf.DUMMYFUNCTION("""COMPUTED_VALUE"""),0.0)</f>
        <v>0</v>
      </c>
      <c r="JY101">
        <f>IFERROR(__xludf.DUMMYFUNCTION("""COMPUTED_VALUE"""),0.0)</f>
        <v>0</v>
      </c>
      <c r="JZ101">
        <f>IFERROR(__xludf.DUMMYFUNCTION("""COMPUTED_VALUE"""),0.0)</f>
        <v>0</v>
      </c>
      <c r="KA101">
        <f>IFERROR(__xludf.DUMMYFUNCTION("""COMPUTED_VALUE"""),0.0)</f>
        <v>0</v>
      </c>
      <c r="KB101">
        <f>IFERROR(__xludf.DUMMYFUNCTION("""COMPUTED_VALUE"""),0.0)</f>
        <v>0</v>
      </c>
      <c r="KC101">
        <f>IFERROR(__xludf.DUMMYFUNCTION("""COMPUTED_VALUE"""),0.0)</f>
        <v>0</v>
      </c>
      <c r="KD101">
        <f>IFERROR(__xludf.DUMMYFUNCTION("""COMPUTED_VALUE"""),0.0)</f>
        <v>0</v>
      </c>
      <c r="KE101">
        <f>IFERROR(__xludf.DUMMYFUNCTION("""COMPUTED_VALUE"""),0.0)</f>
        <v>0</v>
      </c>
      <c r="KF101">
        <f>IFERROR(__xludf.DUMMYFUNCTION("""COMPUTED_VALUE"""),0.0)</f>
        <v>0</v>
      </c>
      <c r="KG101">
        <f>IFERROR(__xludf.DUMMYFUNCTION("""COMPUTED_VALUE"""),0.0)</f>
        <v>0</v>
      </c>
      <c r="KH101">
        <f>IFERROR(__xludf.DUMMYFUNCTION("""COMPUTED_VALUE"""),0.0)</f>
        <v>0</v>
      </c>
      <c r="KI101">
        <f>IFERROR(__xludf.DUMMYFUNCTION("""COMPUTED_VALUE"""),0.0)</f>
        <v>0</v>
      </c>
      <c r="KJ101">
        <f>IFERROR(__xludf.DUMMYFUNCTION("""COMPUTED_VALUE"""),0.0)</f>
        <v>0</v>
      </c>
      <c r="KK101">
        <f>IFERROR(__xludf.DUMMYFUNCTION("""COMPUTED_VALUE"""),0.0)</f>
        <v>0</v>
      </c>
      <c r="KL101">
        <f>IFERROR(__xludf.DUMMYFUNCTION("""COMPUTED_VALUE"""),0.0)</f>
        <v>0</v>
      </c>
      <c r="KM101">
        <f>IFERROR(__xludf.DUMMYFUNCTION("""COMPUTED_VALUE"""),0.0)</f>
        <v>0</v>
      </c>
      <c r="KN101">
        <f>IFERROR(__xludf.DUMMYFUNCTION("""COMPUTED_VALUE"""),0.0)</f>
        <v>0</v>
      </c>
      <c r="KO101">
        <f>IFERROR(__xludf.DUMMYFUNCTION("""COMPUTED_VALUE"""),0.0)</f>
        <v>0</v>
      </c>
      <c r="KP101">
        <f>IFERROR(__xludf.DUMMYFUNCTION("""COMPUTED_VALUE"""),0.0)</f>
        <v>0</v>
      </c>
      <c r="KQ101">
        <f>IFERROR(__xludf.DUMMYFUNCTION("""COMPUTED_VALUE"""),0.0)</f>
        <v>0</v>
      </c>
      <c r="KR101">
        <f>IFERROR(__xludf.DUMMYFUNCTION("""COMPUTED_VALUE"""),0.0)</f>
        <v>0</v>
      </c>
      <c r="KS101">
        <f>IFERROR(__xludf.DUMMYFUNCTION("""COMPUTED_VALUE"""),0.0)</f>
        <v>0</v>
      </c>
      <c r="KT101">
        <f>IFERROR(__xludf.DUMMYFUNCTION("""COMPUTED_VALUE"""),0.0)</f>
        <v>0</v>
      </c>
      <c r="KU101">
        <f>IFERROR(__xludf.DUMMYFUNCTION("""COMPUTED_VALUE"""),0.0)</f>
        <v>0</v>
      </c>
      <c r="KV101">
        <f>IFERROR(__xludf.DUMMYFUNCTION("""COMPUTED_VALUE"""),0.0)</f>
        <v>0</v>
      </c>
      <c r="KW101">
        <f>IFERROR(__xludf.DUMMYFUNCTION("""COMPUTED_VALUE"""),0.0)</f>
        <v>0</v>
      </c>
      <c r="KX101">
        <f>IFERROR(__xludf.DUMMYFUNCTION("""COMPUTED_VALUE"""),0.0)</f>
        <v>0</v>
      </c>
      <c r="KY101">
        <f>IFERROR(__xludf.DUMMYFUNCTION("""COMPUTED_VALUE"""),0.0)</f>
        <v>0</v>
      </c>
      <c r="KZ101" t="str">
        <f>IFERROR(__xludf.DUMMYFUNCTION("""COMPUTED_VALUE"""),"x")</f>
        <v>x</v>
      </c>
      <c r="LA101">
        <f>IFERROR(__xludf.DUMMYFUNCTION("""COMPUTED_VALUE"""),1.0)</f>
        <v>1</v>
      </c>
      <c r="LB101">
        <f>IFERROR(__xludf.DUMMYFUNCTION("""COMPUTED_VALUE"""),1.0)</f>
        <v>1</v>
      </c>
      <c r="LC101">
        <f>IFERROR(__xludf.DUMMYFUNCTION("""COMPUTED_VALUE"""),1.0)</f>
        <v>1</v>
      </c>
      <c r="LD101">
        <f>IFERROR(__xludf.DUMMYFUNCTION("""COMPUTED_VALUE"""),1.0)</f>
        <v>1</v>
      </c>
      <c r="LE101">
        <f>IFERROR(__xludf.DUMMYFUNCTION("""COMPUTED_VALUE"""),1.0)</f>
        <v>1</v>
      </c>
      <c r="LF101">
        <f>IFERROR(__xludf.DUMMYFUNCTION("""COMPUTED_VALUE"""),0.0)</f>
        <v>0</v>
      </c>
      <c r="LG101">
        <f>IFERROR(__xludf.DUMMYFUNCTION("""COMPUTED_VALUE"""),0.0)</f>
        <v>0</v>
      </c>
      <c r="LH101">
        <f>IFERROR(__xludf.DUMMYFUNCTION("""COMPUTED_VALUE"""),0.0)</f>
        <v>0</v>
      </c>
      <c r="LI101">
        <f>IFERROR(__xludf.DUMMYFUNCTION("""COMPUTED_VALUE"""),0.0)</f>
        <v>0</v>
      </c>
      <c r="LJ101">
        <f>IFERROR(__xludf.DUMMYFUNCTION("""COMPUTED_VALUE"""),0.0)</f>
        <v>0</v>
      </c>
      <c r="LK101">
        <f>IFERROR(__xludf.DUMMYFUNCTION("""COMPUTED_VALUE"""),0.0)</f>
        <v>0</v>
      </c>
      <c r="LL101">
        <f>IFERROR(__xludf.DUMMYFUNCTION("""COMPUTED_VALUE"""),0.0)</f>
        <v>0</v>
      </c>
      <c r="LM101">
        <f>IFERROR(__xludf.DUMMYFUNCTION("""COMPUTED_VALUE"""),0.0)</f>
        <v>0</v>
      </c>
      <c r="LN101">
        <f>IFERROR(__xludf.DUMMYFUNCTION("""COMPUTED_VALUE"""),0.0)</f>
        <v>0</v>
      </c>
      <c r="LO101">
        <f>IFERROR(__xludf.DUMMYFUNCTION("""COMPUTED_VALUE"""),0.0)</f>
        <v>0</v>
      </c>
      <c r="LP101">
        <f>IFERROR(__xludf.DUMMYFUNCTION("""COMPUTED_VALUE"""),0.0)</f>
        <v>0</v>
      </c>
      <c r="LQ101" t="str">
        <f>IFERROR(__xludf.DUMMYFUNCTION("""COMPUTED_VALUE"""),"x")</f>
        <v>x</v>
      </c>
      <c r="LR101">
        <f>IFERROR(__xludf.DUMMYFUNCTION("""COMPUTED_VALUE"""),1.0)</f>
        <v>1</v>
      </c>
      <c r="LS101">
        <f>IFERROR(__xludf.DUMMYFUNCTION("""COMPUTED_VALUE"""),1.0)</f>
        <v>1</v>
      </c>
      <c r="LT101">
        <f>IFERROR(__xludf.DUMMYFUNCTION("""COMPUTED_VALUE"""),1.0)</f>
        <v>1</v>
      </c>
      <c r="LU101">
        <f>IFERROR(__xludf.DUMMYFUNCTION("""COMPUTED_VALUE"""),1.0)</f>
        <v>1</v>
      </c>
      <c r="LV101">
        <f>IFERROR(__xludf.DUMMYFUNCTION("""COMPUTED_VALUE"""),1.0)</f>
        <v>1</v>
      </c>
      <c r="LW101">
        <f>IFERROR(__xludf.DUMMYFUNCTION("""COMPUTED_VALUE"""),1.0)</f>
        <v>1</v>
      </c>
      <c r="LX101">
        <f>IFERROR(__xludf.DUMMYFUNCTION("""COMPUTED_VALUE"""),1.0)</f>
        <v>1</v>
      </c>
      <c r="LY101">
        <f>IFERROR(__xludf.DUMMYFUNCTION("""COMPUTED_VALUE"""),1.0)</f>
        <v>1</v>
      </c>
      <c r="LZ101">
        <f>IFERROR(__xludf.DUMMYFUNCTION("""COMPUTED_VALUE"""),1.0)</f>
        <v>1</v>
      </c>
      <c r="MA101">
        <f>IFERROR(__xludf.DUMMYFUNCTION("""COMPUTED_VALUE"""),0.0)</f>
        <v>0</v>
      </c>
      <c r="MB101">
        <f>IFERROR(__xludf.DUMMYFUNCTION("""COMPUTED_VALUE"""),1.0)</f>
        <v>1</v>
      </c>
      <c r="MC101">
        <f>IFERROR(__xludf.DUMMYFUNCTION("""COMPUTED_VALUE"""),1.0)</f>
        <v>1</v>
      </c>
      <c r="MD101">
        <f>IFERROR(__xludf.DUMMYFUNCTION("""COMPUTED_VALUE"""),1.0)</f>
        <v>1</v>
      </c>
      <c r="ME101">
        <f>IFERROR(__xludf.DUMMYFUNCTION("""COMPUTED_VALUE"""),1.0)</f>
        <v>1</v>
      </c>
      <c r="MF101">
        <f>IFERROR(__xludf.DUMMYFUNCTION("""COMPUTED_VALUE"""),1.0)</f>
        <v>1</v>
      </c>
      <c r="MG101">
        <f>IFERROR(__xludf.DUMMYFUNCTION("""COMPUTED_VALUE"""),1.0)</f>
        <v>1</v>
      </c>
      <c r="MH101">
        <f>IFERROR(__xludf.DUMMYFUNCTION("""COMPUTED_VALUE"""),1.0)</f>
        <v>1</v>
      </c>
      <c r="MI101">
        <f>IFERROR(__xludf.DUMMYFUNCTION("""COMPUTED_VALUE"""),0.0)</f>
        <v>0</v>
      </c>
      <c r="MJ101">
        <f>IFERROR(__xludf.DUMMYFUNCTION("""COMPUTED_VALUE"""),1.0)</f>
        <v>1</v>
      </c>
      <c r="MK101">
        <f>IFERROR(__xludf.DUMMYFUNCTION("""COMPUTED_VALUE"""),0.0)</f>
        <v>0</v>
      </c>
      <c r="ML101">
        <f>IFERROR(__xludf.DUMMYFUNCTION("""COMPUTED_VALUE"""),1.0)</f>
        <v>1</v>
      </c>
      <c r="MM101">
        <f>IFERROR(__xludf.DUMMYFUNCTION("""COMPUTED_VALUE"""),0.0)</f>
        <v>0</v>
      </c>
      <c r="MN101">
        <f>IFERROR(__xludf.DUMMYFUNCTION("""COMPUTED_VALUE"""),1.0)</f>
        <v>1</v>
      </c>
      <c r="MO101">
        <f>IFERROR(__xludf.DUMMYFUNCTION("""COMPUTED_VALUE"""),1.0)</f>
        <v>1</v>
      </c>
      <c r="MP101">
        <f>IFERROR(__xludf.DUMMYFUNCTION("""COMPUTED_VALUE"""),0.0)</f>
        <v>0</v>
      </c>
      <c r="MQ101">
        <f>IFERROR(__xludf.DUMMYFUNCTION("""COMPUTED_VALUE"""),0.0)</f>
        <v>0</v>
      </c>
      <c r="MR101">
        <f>IFERROR(__xludf.DUMMYFUNCTION("""COMPUTED_VALUE"""),1.0)</f>
        <v>1</v>
      </c>
      <c r="MS101">
        <f>IFERROR(__xludf.DUMMYFUNCTION("""COMPUTED_VALUE"""),1.0)</f>
        <v>1</v>
      </c>
      <c r="MT101" t="str">
        <f>IFERROR(__xludf.DUMMYFUNCTION("""COMPUTED_VALUE"""),"x")</f>
        <v>x</v>
      </c>
      <c r="MU101">
        <f>IFERROR(__xludf.DUMMYFUNCTION("""COMPUTED_VALUE"""),1.0)</f>
        <v>1</v>
      </c>
      <c r="MV101">
        <f>IFERROR(__xludf.DUMMYFUNCTION("""COMPUTED_VALUE"""),0.0)</f>
        <v>0</v>
      </c>
      <c r="MW101">
        <f>IFERROR(__xludf.DUMMYFUNCTION("""COMPUTED_VALUE"""),0.0)</f>
        <v>0</v>
      </c>
      <c r="MX101">
        <f>IFERROR(__xludf.DUMMYFUNCTION("""COMPUTED_VALUE"""),0.0)</f>
        <v>0</v>
      </c>
      <c r="MY101">
        <f>IFERROR(__xludf.DUMMYFUNCTION("""COMPUTED_VALUE"""),0.0)</f>
        <v>0</v>
      </c>
      <c r="MZ101">
        <f>IFERROR(__xludf.DUMMYFUNCTION("""COMPUTED_VALUE"""),0.0)</f>
        <v>0</v>
      </c>
      <c r="NA101">
        <f>IFERROR(__xludf.DUMMYFUNCTION("""COMPUTED_VALUE"""),0.0)</f>
        <v>0</v>
      </c>
      <c r="NB101">
        <f>IFERROR(__xludf.DUMMYFUNCTION("""COMPUTED_VALUE"""),0.0)</f>
        <v>0</v>
      </c>
      <c r="NC101">
        <f>IFERROR(__xludf.DUMMYFUNCTION("""COMPUTED_VALUE"""),0.0)</f>
        <v>0</v>
      </c>
      <c r="ND101">
        <f>IFERROR(__xludf.DUMMYFUNCTION("""COMPUTED_VALUE"""),0.0)</f>
        <v>0</v>
      </c>
      <c r="NE101">
        <f>IFERROR(__xludf.DUMMYFUNCTION("""COMPUTED_VALUE"""),0.0)</f>
        <v>0</v>
      </c>
      <c r="NF101">
        <f>IFERROR(__xludf.DUMMYFUNCTION("""COMPUTED_VALUE"""),0.0)</f>
        <v>0</v>
      </c>
      <c r="NG101">
        <f>IFERROR(__xludf.DUMMYFUNCTION("""COMPUTED_VALUE"""),0.0)</f>
        <v>0</v>
      </c>
      <c r="NH101">
        <f>IFERROR(__xludf.DUMMYFUNCTION("""COMPUTED_VALUE"""),0.0)</f>
        <v>0</v>
      </c>
      <c r="NI101">
        <f>IFERROR(__xludf.DUMMYFUNCTION("""COMPUTED_VALUE"""),0.0)</f>
        <v>0</v>
      </c>
      <c r="NJ101">
        <f>IFERROR(__xludf.DUMMYFUNCTION("""COMPUTED_VALUE"""),1.0)</f>
        <v>1</v>
      </c>
      <c r="NK101">
        <f>IFERROR(__xludf.DUMMYFUNCTION("""COMPUTED_VALUE"""),0.0)</f>
        <v>0</v>
      </c>
      <c r="NL101">
        <f>IFERROR(__xludf.DUMMYFUNCTION("""COMPUTED_VALUE"""),0.0)</f>
        <v>0</v>
      </c>
      <c r="NM101">
        <f>IFERROR(__xludf.DUMMYFUNCTION("""COMPUTED_VALUE"""),0.0)</f>
        <v>0</v>
      </c>
      <c r="NN101">
        <f>IFERROR(__xludf.DUMMYFUNCTION("""COMPUTED_VALUE"""),0.0)</f>
        <v>0</v>
      </c>
      <c r="NO101">
        <f>IFERROR(__xludf.DUMMYFUNCTION("""COMPUTED_VALUE"""),0.0)</f>
        <v>0</v>
      </c>
      <c r="NP101">
        <f>IFERROR(__xludf.DUMMYFUNCTION("""COMPUTED_VALUE"""),0.0)</f>
        <v>0</v>
      </c>
      <c r="NQ101">
        <f>IFERROR(__xludf.DUMMYFUNCTION("""COMPUTED_VALUE"""),0.0)</f>
        <v>0</v>
      </c>
      <c r="NR101">
        <f>IFERROR(__xludf.DUMMYFUNCTION("""COMPUTED_VALUE"""),0.0)</f>
        <v>0</v>
      </c>
    </row>
    <row r="102" ht="15.75" customHeight="1">
      <c r="A102">
        <f>IFERROR(__xludf.DUMMYFUNCTION("""COMPUTED_VALUE"""),101.0)</f>
        <v>101</v>
      </c>
      <c r="B102" t="str">
        <f>IFERROR(__xludf.DUMMYFUNCTION("""COMPUTED_VALUE"""),"Mikaplusplus")</f>
        <v>Mikaplusplus</v>
      </c>
      <c r="C102" t="str">
        <f>IFERROR(__xludf.DUMMYFUNCTION("""COMPUTED_VALUE"""),"Mihajlo")</f>
        <v>Mihajlo</v>
      </c>
      <c r="D102" t="str">
        <f>IFERROR(__xludf.DUMMYFUNCTION("""COMPUTED_VALUE"""),"Rajić")</f>
        <v>Rajić</v>
      </c>
      <c r="E102">
        <f>IFERROR(__xludf.DUMMYFUNCTION("""COMPUTED_VALUE"""),50.0)</f>
        <v>50</v>
      </c>
      <c r="F102" t="str">
        <f>IFERROR(__xludf.DUMMYFUNCTION("""COMPUTED_VALUE"""),"ODOBREN")</f>
        <v>ODOBREN</v>
      </c>
      <c r="G102" t="str">
        <f>IFERROR(__xludf.DUMMYFUNCTION("""COMPUTED_VALUE"""),"Požarevac")</f>
        <v>Požarevac</v>
      </c>
      <c r="H102" t="str">
        <f>IFERROR(__xludf.DUMMYFUNCTION("""COMPUTED_VALUE"""),"Požarevačka gimnazija")</f>
        <v>Požarevačka gimnazija</v>
      </c>
      <c r="I102" t="str">
        <f>IFERROR(__xludf.DUMMYFUNCTION("""COMPUTED_VALUE"""),"III")</f>
        <v>III</v>
      </c>
      <c r="J102" t="str">
        <f>IFERROR(__xludf.DUMMYFUNCTION("""COMPUTED_VALUE"""),"B")</f>
        <v>B</v>
      </c>
      <c r="L102" t="str">
        <f>IFERROR(__xludf.DUMMYFUNCTION("""COMPUTED_VALUE"""),"x")</f>
        <v>x</v>
      </c>
      <c r="M102">
        <f>IFERROR(__xludf.DUMMYFUNCTION("""COMPUTED_VALUE"""),50.0)</f>
        <v>50</v>
      </c>
      <c r="N102" t="str">
        <f>IFERROR(__xludf.DUMMYFUNCTION("""COMPUTED_VALUE"""),"-")</f>
        <v>-</v>
      </c>
      <c r="O102" t="str">
        <f>IFERROR(__xludf.DUMMYFUNCTION("""COMPUTED_VALUE"""),"-")</f>
        <v>-</v>
      </c>
      <c r="P102" t="str">
        <f>IFERROR(__xludf.DUMMYFUNCTION("""COMPUTED_VALUE"""),"-")</f>
        <v>-</v>
      </c>
      <c r="Q102" t="str">
        <f>IFERROR(__xludf.DUMMYFUNCTION("""COMPUTED_VALUE"""),"-")</f>
        <v>-</v>
      </c>
      <c r="R102" t="str">
        <f>IFERROR(__xludf.DUMMYFUNCTION("""COMPUTED_VALUE"""),"-")</f>
        <v>-</v>
      </c>
      <c r="S102" t="str">
        <f>IFERROR(__xludf.DUMMYFUNCTION("""COMPUTED_VALUE"""),"x")</f>
        <v>x</v>
      </c>
      <c r="T102" t="str">
        <f>IFERROR(__xludf.DUMMYFUNCTION("""COMPUTED_VALUE"""),"x")</f>
        <v>x</v>
      </c>
      <c r="U102" t="str">
        <f>IFERROR(__xludf.DUMMYFUNCTION("""COMPUTED_VALUE"""),"OK")</f>
        <v>OK</v>
      </c>
      <c r="V102" t="str">
        <f>IFERROR(__xludf.DUMMYFUNCTION("""COMPUTED_VALUE"""),"OK")</f>
        <v>OK</v>
      </c>
      <c r="W102" t="str">
        <f>IFERROR(__xludf.DUMMYFUNCTION("""COMPUTED_VALUE"""),"OK")</f>
        <v>OK</v>
      </c>
      <c r="X102" t="str">
        <f>IFERROR(__xludf.DUMMYFUNCTION("""COMPUTED_VALUE"""),"OK")</f>
        <v>OK</v>
      </c>
      <c r="Y102" t="str">
        <f>IFERROR(__xludf.DUMMYFUNCTION("""COMPUTED_VALUE"""),"OK")</f>
        <v>OK</v>
      </c>
      <c r="Z102" t="str">
        <f>IFERROR(__xludf.DUMMYFUNCTION("""COMPUTED_VALUE"""),"OK")</f>
        <v>OK</v>
      </c>
      <c r="AA102" t="str">
        <f>IFERROR(__xludf.DUMMYFUNCTION("""COMPUTED_VALUE"""),"OK")</f>
        <v>OK</v>
      </c>
      <c r="AB102" t="str">
        <f>IFERROR(__xludf.DUMMYFUNCTION("""COMPUTED_VALUE"""),"OK")</f>
        <v>OK</v>
      </c>
      <c r="AC102" t="str">
        <f>IFERROR(__xludf.DUMMYFUNCTION("""COMPUTED_VALUE"""),"OK")</f>
        <v>OK</v>
      </c>
      <c r="AD102" t="str">
        <f>IFERROR(__xludf.DUMMYFUNCTION("""COMPUTED_VALUE"""),"OK")</f>
        <v>OK</v>
      </c>
      <c r="AE102" t="str">
        <f>IFERROR(__xludf.DUMMYFUNCTION("""COMPUTED_VALUE"""),"OK")</f>
        <v>OK</v>
      </c>
      <c r="AF102" t="str">
        <f>IFERROR(__xludf.DUMMYFUNCTION("""COMPUTED_VALUE"""),"OK")</f>
        <v>OK</v>
      </c>
      <c r="AG102" t="str">
        <f>IFERROR(__xludf.DUMMYFUNCTION("""COMPUTED_VALUE"""),"OK")</f>
        <v>OK</v>
      </c>
      <c r="AH102" t="str">
        <f>IFERROR(__xludf.DUMMYFUNCTION("""COMPUTED_VALUE"""),"OK")</f>
        <v>OK</v>
      </c>
      <c r="AI102" t="str">
        <f>IFERROR(__xludf.DUMMYFUNCTION("""COMPUTED_VALUE"""),"OK")</f>
        <v>OK</v>
      </c>
      <c r="AJ102" t="str">
        <f>IFERROR(__xludf.DUMMYFUNCTION("""COMPUTED_VALUE"""),"OK")</f>
        <v>OK</v>
      </c>
      <c r="AK102" t="str">
        <f>IFERROR(__xludf.DUMMYFUNCTION("""COMPUTED_VALUE"""),"OK")</f>
        <v>OK</v>
      </c>
      <c r="AL102" t="str">
        <f>IFERROR(__xludf.DUMMYFUNCTION("""COMPUTED_VALUE"""),"OK")</f>
        <v>OK</v>
      </c>
      <c r="AM102" t="str">
        <f>IFERROR(__xludf.DUMMYFUNCTION("""COMPUTED_VALUE"""),"OK")</f>
        <v>OK</v>
      </c>
      <c r="AN102" t="str">
        <f>IFERROR(__xludf.DUMMYFUNCTION("""COMPUTED_VALUE"""),"OK")</f>
        <v>OK</v>
      </c>
      <c r="AO102" t="str">
        <f>IFERROR(__xludf.DUMMYFUNCTION("""COMPUTED_VALUE"""),"OK")</f>
        <v>OK</v>
      </c>
      <c r="AP102" t="str">
        <f>IFERROR(__xludf.DUMMYFUNCTION("""COMPUTED_VALUE"""),"WA")</f>
        <v>WA</v>
      </c>
      <c r="AQ102" t="str">
        <f>IFERROR(__xludf.DUMMYFUNCTION("""COMPUTED_VALUE"""),"OK")</f>
        <v>OK</v>
      </c>
      <c r="AR102" t="str">
        <f>IFERROR(__xludf.DUMMYFUNCTION("""COMPUTED_VALUE"""),"OK")</f>
        <v>OK</v>
      </c>
      <c r="AS102" t="str">
        <f>IFERROR(__xludf.DUMMYFUNCTION("""COMPUTED_VALUE"""),"OK")</f>
        <v>OK</v>
      </c>
      <c r="AT102" t="str">
        <f>IFERROR(__xludf.DUMMYFUNCTION("""COMPUTED_VALUE"""),"OK")</f>
        <v>OK</v>
      </c>
      <c r="AU102" t="str">
        <f>IFERROR(__xludf.DUMMYFUNCTION("""COMPUTED_VALUE"""),"OK")</f>
        <v>OK</v>
      </c>
      <c r="AV102" t="str">
        <f>IFERROR(__xludf.DUMMYFUNCTION("""COMPUTED_VALUE"""),"OK")</f>
        <v>OK</v>
      </c>
      <c r="AW102" t="str">
        <f>IFERROR(__xludf.DUMMYFUNCTION("""COMPUTED_VALUE"""),"OK")</f>
        <v>OK</v>
      </c>
      <c r="AX102" t="str">
        <f>IFERROR(__xludf.DUMMYFUNCTION("""COMPUTED_VALUE"""),"OK")</f>
        <v>OK</v>
      </c>
      <c r="AY102" t="str">
        <f>IFERROR(__xludf.DUMMYFUNCTION("""COMPUTED_VALUE"""),"OK")</f>
        <v>OK</v>
      </c>
      <c r="AZ102" t="str">
        <f>IFERROR(__xludf.DUMMYFUNCTION("""COMPUTED_VALUE"""),"OK")</f>
        <v>OK</v>
      </c>
      <c r="BA102" t="str">
        <f>IFERROR(__xludf.DUMMYFUNCTION("""COMPUTED_VALUE"""),"OK")</f>
        <v>OK</v>
      </c>
      <c r="BB102" t="str">
        <f>IFERROR(__xludf.DUMMYFUNCTION("""COMPUTED_VALUE"""),"OK")</f>
        <v>OK</v>
      </c>
      <c r="BC102" t="str">
        <f>IFERROR(__xludf.DUMMYFUNCTION("""COMPUTED_VALUE"""),"RTE")</f>
        <v>RTE</v>
      </c>
      <c r="BD102" t="str">
        <f>IFERROR(__xludf.DUMMYFUNCTION("""COMPUTED_VALUE"""),"TLE")</f>
        <v>TLE</v>
      </c>
      <c r="BE102" t="str">
        <f>IFERROR(__xludf.DUMMYFUNCTION("""COMPUTED_VALUE"""),"OK")</f>
        <v>OK</v>
      </c>
      <c r="BF102" t="str">
        <f>IFERROR(__xludf.DUMMYFUNCTION("""COMPUTED_VALUE"""),"RTE")</f>
        <v>RTE</v>
      </c>
      <c r="BG102" t="str">
        <f>IFERROR(__xludf.DUMMYFUNCTION("""COMPUTED_VALUE"""),"TLE")</f>
        <v>TLE</v>
      </c>
      <c r="BH102" t="str">
        <f>IFERROR(__xludf.DUMMYFUNCTION("""COMPUTED_VALUE"""),"TLE")</f>
        <v>TLE</v>
      </c>
      <c r="BI102" t="str">
        <f>IFERROR(__xludf.DUMMYFUNCTION("""COMPUTED_VALUE"""),"TLE")</f>
        <v>TLE</v>
      </c>
      <c r="BJ102" t="str">
        <f>IFERROR(__xludf.DUMMYFUNCTION("""COMPUTED_VALUE"""),"TLE")</f>
        <v>TLE</v>
      </c>
      <c r="BK102" t="str">
        <f>IFERROR(__xludf.DUMMYFUNCTION("""COMPUTED_VALUE"""),"x")</f>
        <v>x</v>
      </c>
      <c r="BL102" t="str">
        <f>IFERROR(__xludf.DUMMYFUNCTION("""COMPUTED_VALUE"""),"-")</f>
        <v>-</v>
      </c>
      <c r="BM102" t="str">
        <f>IFERROR(__xludf.DUMMYFUNCTION("""COMPUTED_VALUE"""),"-")</f>
        <v>-</v>
      </c>
      <c r="BN102" t="str">
        <f>IFERROR(__xludf.DUMMYFUNCTION("""COMPUTED_VALUE"""),"-")</f>
        <v>-</v>
      </c>
      <c r="BO102" t="str">
        <f>IFERROR(__xludf.DUMMYFUNCTION("""COMPUTED_VALUE"""),"-")</f>
        <v>-</v>
      </c>
      <c r="BP102" t="str">
        <f>IFERROR(__xludf.DUMMYFUNCTION("""COMPUTED_VALUE"""),"-")</f>
        <v>-</v>
      </c>
      <c r="BQ102" t="str">
        <f>IFERROR(__xludf.DUMMYFUNCTION("""COMPUTED_VALUE"""),"-")</f>
        <v>-</v>
      </c>
      <c r="BR102" t="str">
        <f>IFERROR(__xludf.DUMMYFUNCTION("""COMPUTED_VALUE"""),"-")</f>
        <v>-</v>
      </c>
      <c r="BS102" t="str">
        <f>IFERROR(__xludf.DUMMYFUNCTION("""COMPUTED_VALUE"""),"-")</f>
        <v>-</v>
      </c>
      <c r="BT102" t="str">
        <f>IFERROR(__xludf.DUMMYFUNCTION("""COMPUTED_VALUE"""),"-")</f>
        <v>-</v>
      </c>
      <c r="BU102" t="str">
        <f>IFERROR(__xludf.DUMMYFUNCTION("""COMPUTED_VALUE"""),"-")</f>
        <v>-</v>
      </c>
      <c r="BV102" t="str">
        <f>IFERROR(__xludf.DUMMYFUNCTION("""COMPUTED_VALUE"""),"-")</f>
        <v>-</v>
      </c>
      <c r="BW102" t="str">
        <f>IFERROR(__xludf.DUMMYFUNCTION("""COMPUTED_VALUE"""),"-")</f>
        <v>-</v>
      </c>
      <c r="BX102" t="str">
        <f>IFERROR(__xludf.DUMMYFUNCTION("""COMPUTED_VALUE"""),"-")</f>
        <v>-</v>
      </c>
      <c r="BY102" t="str">
        <f>IFERROR(__xludf.DUMMYFUNCTION("""COMPUTED_VALUE"""),"-")</f>
        <v>-</v>
      </c>
      <c r="BZ102" t="str">
        <f>IFERROR(__xludf.DUMMYFUNCTION("""COMPUTED_VALUE"""),"-")</f>
        <v>-</v>
      </c>
      <c r="CA102" t="str">
        <f>IFERROR(__xludf.DUMMYFUNCTION("""COMPUTED_VALUE"""),"-")</f>
        <v>-</v>
      </c>
      <c r="CB102" t="str">
        <f>IFERROR(__xludf.DUMMYFUNCTION("""COMPUTED_VALUE"""),"-")</f>
        <v>-</v>
      </c>
      <c r="CC102" t="str">
        <f>IFERROR(__xludf.DUMMYFUNCTION("""COMPUTED_VALUE"""),"-")</f>
        <v>-</v>
      </c>
      <c r="CD102" t="str">
        <f>IFERROR(__xludf.DUMMYFUNCTION("""COMPUTED_VALUE"""),"-")</f>
        <v>-</v>
      </c>
      <c r="CE102" t="str">
        <f>IFERROR(__xludf.DUMMYFUNCTION("""COMPUTED_VALUE"""),"-")</f>
        <v>-</v>
      </c>
      <c r="CF102" t="str">
        <f>IFERROR(__xludf.DUMMYFUNCTION("""COMPUTED_VALUE"""),"-")</f>
        <v>-</v>
      </c>
      <c r="CG102" t="str">
        <f>IFERROR(__xludf.DUMMYFUNCTION("""COMPUTED_VALUE"""),"-")</f>
        <v>-</v>
      </c>
      <c r="CH102" t="str">
        <f>IFERROR(__xludf.DUMMYFUNCTION("""COMPUTED_VALUE"""),"-")</f>
        <v>-</v>
      </c>
      <c r="CI102" t="str">
        <f>IFERROR(__xludf.DUMMYFUNCTION("""COMPUTED_VALUE"""),"-")</f>
        <v>-</v>
      </c>
      <c r="CJ102" t="str">
        <f>IFERROR(__xludf.DUMMYFUNCTION("""COMPUTED_VALUE"""),"-")</f>
        <v>-</v>
      </c>
      <c r="CK102" t="str">
        <f>IFERROR(__xludf.DUMMYFUNCTION("""COMPUTED_VALUE"""),"-")</f>
        <v>-</v>
      </c>
      <c r="CL102" t="str">
        <f>IFERROR(__xludf.DUMMYFUNCTION("""COMPUTED_VALUE"""),"-")</f>
        <v>-</v>
      </c>
      <c r="CM102" t="str">
        <f>IFERROR(__xludf.DUMMYFUNCTION("""COMPUTED_VALUE"""),"-")</f>
        <v>-</v>
      </c>
      <c r="CN102" t="str">
        <f>IFERROR(__xludf.DUMMYFUNCTION("""COMPUTED_VALUE"""),"-")</f>
        <v>-</v>
      </c>
      <c r="CO102" t="str">
        <f>IFERROR(__xludf.DUMMYFUNCTION("""COMPUTED_VALUE"""),"-")</f>
        <v>-</v>
      </c>
      <c r="CP102" t="str">
        <f>IFERROR(__xludf.DUMMYFUNCTION("""COMPUTED_VALUE"""),"-")</f>
        <v>-</v>
      </c>
      <c r="CQ102" t="str">
        <f>IFERROR(__xludf.DUMMYFUNCTION("""COMPUTED_VALUE"""),"-")</f>
        <v>-</v>
      </c>
      <c r="CR102" t="str">
        <f>IFERROR(__xludf.DUMMYFUNCTION("""COMPUTED_VALUE"""),"-")</f>
        <v>-</v>
      </c>
      <c r="CS102" t="str">
        <f>IFERROR(__xludf.DUMMYFUNCTION("""COMPUTED_VALUE"""),"x")</f>
        <v>x</v>
      </c>
      <c r="CT102" t="str">
        <f>IFERROR(__xludf.DUMMYFUNCTION("""COMPUTED_VALUE"""),"-")</f>
        <v>-</v>
      </c>
      <c r="CU102" t="str">
        <f>IFERROR(__xludf.DUMMYFUNCTION("""COMPUTED_VALUE"""),"-")</f>
        <v>-</v>
      </c>
      <c r="CV102" t="str">
        <f>IFERROR(__xludf.DUMMYFUNCTION("""COMPUTED_VALUE"""),"-")</f>
        <v>-</v>
      </c>
      <c r="CW102" t="str">
        <f>IFERROR(__xludf.DUMMYFUNCTION("""COMPUTED_VALUE"""),"-")</f>
        <v>-</v>
      </c>
      <c r="CX102" t="str">
        <f>IFERROR(__xludf.DUMMYFUNCTION("""COMPUTED_VALUE"""),"-")</f>
        <v>-</v>
      </c>
      <c r="CY102" t="str">
        <f>IFERROR(__xludf.DUMMYFUNCTION("""COMPUTED_VALUE"""),"-")</f>
        <v>-</v>
      </c>
      <c r="CZ102" t="str">
        <f>IFERROR(__xludf.DUMMYFUNCTION("""COMPUTED_VALUE"""),"-")</f>
        <v>-</v>
      </c>
      <c r="DA102" t="str">
        <f>IFERROR(__xludf.DUMMYFUNCTION("""COMPUTED_VALUE"""),"-")</f>
        <v>-</v>
      </c>
      <c r="DB102" t="str">
        <f>IFERROR(__xludf.DUMMYFUNCTION("""COMPUTED_VALUE"""),"-")</f>
        <v>-</v>
      </c>
      <c r="DC102" t="str">
        <f>IFERROR(__xludf.DUMMYFUNCTION("""COMPUTED_VALUE"""),"-")</f>
        <v>-</v>
      </c>
      <c r="DD102" t="str">
        <f>IFERROR(__xludf.DUMMYFUNCTION("""COMPUTED_VALUE"""),"-")</f>
        <v>-</v>
      </c>
      <c r="DE102" t="str">
        <f>IFERROR(__xludf.DUMMYFUNCTION("""COMPUTED_VALUE"""),"-")</f>
        <v>-</v>
      </c>
      <c r="DF102" t="str">
        <f>IFERROR(__xludf.DUMMYFUNCTION("""COMPUTED_VALUE"""),"-")</f>
        <v>-</v>
      </c>
      <c r="DG102" t="str">
        <f>IFERROR(__xludf.DUMMYFUNCTION("""COMPUTED_VALUE"""),"-")</f>
        <v>-</v>
      </c>
      <c r="DH102" t="str">
        <f>IFERROR(__xludf.DUMMYFUNCTION("""COMPUTED_VALUE"""),"-")</f>
        <v>-</v>
      </c>
      <c r="DI102" t="str">
        <f>IFERROR(__xludf.DUMMYFUNCTION("""COMPUTED_VALUE"""),"-")</f>
        <v>-</v>
      </c>
      <c r="DJ102" t="str">
        <f>IFERROR(__xludf.DUMMYFUNCTION("""COMPUTED_VALUE"""),"-")</f>
        <v>-</v>
      </c>
      <c r="DK102" t="str">
        <f>IFERROR(__xludf.DUMMYFUNCTION("""COMPUTED_VALUE"""),"-")</f>
        <v>-</v>
      </c>
      <c r="DL102" t="str">
        <f>IFERROR(__xludf.DUMMYFUNCTION("""COMPUTED_VALUE"""),"-")</f>
        <v>-</v>
      </c>
      <c r="DM102" t="str">
        <f>IFERROR(__xludf.DUMMYFUNCTION("""COMPUTED_VALUE"""),"-")</f>
        <v>-</v>
      </c>
      <c r="DN102" t="str">
        <f>IFERROR(__xludf.DUMMYFUNCTION("""COMPUTED_VALUE"""),"-")</f>
        <v>-</v>
      </c>
      <c r="DO102" t="str">
        <f>IFERROR(__xludf.DUMMYFUNCTION("""COMPUTED_VALUE"""),"-")</f>
        <v>-</v>
      </c>
      <c r="DP102" t="str">
        <f>IFERROR(__xludf.DUMMYFUNCTION("""COMPUTED_VALUE"""),"-")</f>
        <v>-</v>
      </c>
      <c r="DQ102" t="str">
        <f>IFERROR(__xludf.DUMMYFUNCTION("""COMPUTED_VALUE"""),"-")</f>
        <v>-</v>
      </c>
      <c r="DR102" t="str">
        <f>IFERROR(__xludf.DUMMYFUNCTION("""COMPUTED_VALUE"""),"-")</f>
        <v>-</v>
      </c>
      <c r="DS102" t="str">
        <f>IFERROR(__xludf.DUMMYFUNCTION("""COMPUTED_VALUE"""),"-")</f>
        <v>-</v>
      </c>
      <c r="DT102" t="str">
        <f>IFERROR(__xludf.DUMMYFUNCTION("""COMPUTED_VALUE"""),"-")</f>
        <v>-</v>
      </c>
      <c r="DU102" t="str">
        <f>IFERROR(__xludf.DUMMYFUNCTION("""COMPUTED_VALUE"""),"-")</f>
        <v>-</v>
      </c>
      <c r="DV102" t="str">
        <f>IFERROR(__xludf.DUMMYFUNCTION("""COMPUTED_VALUE"""),"-")</f>
        <v>-</v>
      </c>
      <c r="DW102" t="str">
        <f>IFERROR(__xludf.DUMMYFUNCTION("""COMPUTED_VALUE"""),"-")</f>
        <v>-</v>
      </c>
      <c r="DX102" t="str">
        <f>IFERROR(__xludf.DUMMYFUNCTION("""COMPUTED_VALUE"""),"-")</f>
        <v>-</v>
      </c>
      <c r="DY102" t="str">
        <f>IFERROR(__xludf.DUMMYFUNCTION("""COMPUTED_VALUE"""),"-")</f>
        <v>-</v>
      </c>
      <c r="DZ102" t="str">
        <f>IFERROR(__xludf.DUMMYFUNCTION("""COMPUTED_VALUE"""),"x")</f>
        <v>x</v>
      </c>
      <c r="EA102" t="str">
        <f>IFERROR(__xludf.DUMMYFUNCTION("""COMPUTED_VALUE"""),"-")</f>
        <v>-</v>
      </c>
      <c r="EB102" t="str">
        <f>IFERROR(__xludf.DUMMYFUNCTION("""COMPUTED_VALUE"""),"-")</f>
        <v>-</v>
      </c>
      <c r="EC102" t="str">
        <f>IFERROR(__xludf.DUMMYFUNCTION("""COMPUTED_VALUE"""),"-")</f>
        <v>-</v>
      </c>
      <c r="ED102" t="str">
        <f>IFERROR(__xludf.DUMMYFUNCTION("""COMPUTED_VALUE"""),"-")</f>
        <v>-</v>
      </c>
      <c r="EE102" t="str">
        <f>IFERROR(__xludf.DUMMYFUNCTION("""COMPUTED_VALUE"""),"-")</f>
        <v>-</v>
      </c>
      <c r="EF102" t="str">
        <f>IFERROR(__xludf.DUMMYFUNCTION("""COMPUTED_VALUE"""),"-")</f>
        <v>-</v>
      </c>
      <c r="EG102" t="str">
        <f>IFERROR(__xludf.DUMMYFUNCTION("""COMPUTED_VALUE"""),"-")</f>
        <v>-</v>
      </c>
      <c r="EH102" t="str">
        <f>IFERROR(__xludf.DUMMYFUNCTION("""COMPUTED_VALUE"""),"-")</f>
        <v>-</v>
      </c>
      <c r="EI102" t="str">
        <f>IFERROR(__xludf.DUMMYFUNCTION("""COMPUTED_VALUE"""),"-")</f>
        <v>-</v>
      </c>
      <c r="EJ102" t="str">
        <f>IFERROR(__xludf.DUMMYFUNCTION("""COMPUTED_VALUE"""),"-")</f>
        <v>-</v>
      </c>
      <c r="EK102" t="str">
        <f>IFERROR(__xludf.DUMMYFUNCTION("""COMPUTED_VALUE"""),"-")</f>
        <v>-</v>
      </c>
      <c r="EL102" t="str">
        <f>IFERROR(__xludf.DUMMYFUNCTION("""COMPUTED_VALUE"""),"-")</f>
        <v>-</v>
      </c>
      <c r="EM102" t="str">
        <f>IFERROR(__xludf.DUMMYFUNCTION("""COMPUTED_VALUE"""),"-")</f>
        <v>-</v>
      </c>
      <c r="EN102" t="str">
        <f>IFERROR(__xludf.DUMMYFUNCTION("""COMPUTED_VALUE"""),"-")</f>
        <v>-</v>
      </c>
      <c r="EO102" t="str">
        <f>IFERROR(__xludf.DUMMYFUNCTION("""COMPUTED_VALUE"""),"-")</f>
        <v>-</v>
      </c>
      <c r="EP102" t="str">
        <f>IFERROR(__xludf.DUMMYFUNCTION("""COMPUTED_VALUE"""),"-")</f>
        <v>-</v>
      </c>
      <c r="EQ102" t="str">
        <f>IFERROR(__xludf.DUMMYFUNCTION("""COMPUTED_VALUE"""),"x")</f>
        <v>x</v>
      </c>
      <c r="ER102" t="str">
        <f>IFERROR(__xludf.DUMMYFUNCTION("""COMPUTED_VALUE"""),"-")</f>
        <v>-</v>
      </c>
      <c r="ES102" t="str">
        <f>IFERROR(__xludf.DUMMYFUNCTION("""COMPUTED_VALUE"""),"-")</f>
        <v>-</v>
      </c>
      <c r="ET102" t="str">
        <f>IFERROR(__xludf.DUMMYFUNCTION("""COMPUTED_VALUE"""),"-")</f>
        <v>-</v>
      </c>
      <c r="EU102" t="str">
        <f>IFERROR(__xludf.DUMMYFUNCTION("""COMPUTED_VALUE"""),"-")</f>
        <v>-</v>
      </c>
      <c r="EV102" t="str">
        <f>IFERROR(__xludf.DUMMYFUNCTION("""COMPUTED_VALUE"""),"-")</f>
        <v>-</v>
      </c>
      <c r="EW102" t="str">
        <f>IFERROR(__xludf.DUMMYFUNCTION("""COMPUTED_VALUE"""),"-")</f>
        <v>-</v>
      </c>
      <c r="EX102" t="str">
        <f>IFERROR(__xludf.DUMMYFUNCTION("""COMPUTED_VALUE"""),"-")</f>
        <v>-</v>
      </c>
      <c r="EY102" t="str">
        <f>IFERROR(__xludf.DUMMYFUNCTION("""COMPUTED_VALUE"""),"-")</f>
        <v>-</v>
      </c>
      <c r="EZ102" t="str">
        <f>IFERROR(__xludf.DUMMYFUNCTION("""COMPUTED_VALUE"""),"-")</f>
        <v>-</v>
      </c>
      <c r="FA102" t="str">
        <f>IFERROR(__xludf.DUMMYFUNCTION("""COMPUTED_VALUE"""),"-")</f>
        <v>-</v>
      </c>
      <c r="FB102" t="str">
        <f>IFERROR(__xludf.DUMMYFUNCTION("""COMPUTED_VALUE"""),"-")</f>
        <v>-</v>
      </c>
      <c r="FC102" t="str">
        <f>IFERROR(__xludf.DUMMYFUNCTION("""COMPUTED_VALUE"""),"-")</f>
        <v>-</v>
      </c>
      <c r="FD102" t="str">
        <f>IFERROR(__xludf.DUMMYFUNCTION("""COMPUTED_VALUE"""),"-")</f>
        <v>-</v>
      </c>
      <c r="FE102" t="str">
        <f>IFERROR(__xludf.DUMMYFUNCTION("""COMPUTED_VALUE"""),"-")</f>
        <v>-</v>
      </c>
      <c r="FF102" t="str">
        <f>IFERROR(__xludf.DUMMYFUNCTION("""COMPUTED_VALUE"""),"-")</f>
        <v>-</v>
      </c>
      <c r="FG102" t="str">
        <f>IFERROR(__xludf.DUMMYFUNCTION("""COMPUTED_VALUE"""),"-")</f>
        <v>-</v>
      </c>
      <c r="FH102" t="str">
        <f>IFERROR(__xludf.DUMMYFUNCTION("""COMPUTED_VALUE"""),"-")</f>
        <v>-</v>
      </c>
      <c r="FI102" t="str">
        <f>IFERROR(__xludf.DUMMYFUNCTION("""COMPUTED_VALUE"""),"-")</f>
        <v>-</v>
      </c>
      <c r="FJ102" t="str">
        <f>IFERROR(__xludf.DUMMYFUNCTION("""COMPUTED_VALUE"""),"-")</f>
        <v>-</v>
      </c>
      <c r="FK102" t="str">
        <f>IFERROR(__xludf.DUMMYFUNCTION("""COMPUTED_VALUE"""),"-")</f>
        <v>-</v>
      </c>
      <c r="FL102" t="str">
        <f>IFERROR(__xludf.DUMMYFUNCTION("""COMPUTED_VALUE"""),"-")</f>
        <v>-</v>
      </c>
      <c r="FM102" t="str">
        <f>IFERROR(__xludf.DUMMYFUNCTION("""COMPUTED_VALUE"""),"-")</f>
        <v>-</v>
      </c>
      <c r="FN102" t="str">
        <f>IFERROR(__xludf.DUMMYFUNCTION("""COMPUTED_VALUE"""),"-")</f>
        <v>-</v>
      </c>
      <c r="FO102" t="str">
        <f>IFERROR(__xludf.DUMMYFUNCTION("""COMPUTED_VALUE"""),"-")</f>
        <v>-</v>
      </c>
      <c r="FP102" t="str">
        <f>IFERROR(__xludf.DUMMYFUNCTION("""COMPUTED_VALUE"""),"-")</f>
        <v>-</v>
      </c>
      <c r="FQ102" t="str">
        <f>IFERROR(__xludf.DUMMYFUNCTION("""COMPUTED_VALUE"""),"-")</f>
        <v>-</v>
      </c>
      <c r="FR102" t="str">
        <f>IFERROR(__xludf.DUMMYFUNCTION("""COMPUTED_VALUE"""),"-")</f>
        <v>-</v>
      </c>
      <c r="FS102" t="str">
        <f>IFERROR(__xludf.DUMMYFUNCTION("""COMPUTED_VALUE"""),"-")</f>
        <v>-</v>
      </c>
      <c r="FT102" t="str">
        <f>IFERROR(__xludf.DUMMYFUNCTION("""COMPUTED_VALUE"""),"x")</f>
        <v>x</v>
      </c>
      <c r="FU102" t="str">
        <f>IFERROR(__xludf.DUMMYFUNCTION("""COMPUTED_VALUE"""),"-")</f>
        <v>-</v>
      </c>
      <c r="FV102" t="str">
        <f>IFERROR(__xludf.DUMMYFUNCTION("""COMPUTED_VALUE"""),"-")</f>
        <v>-</v>
      </c>
      <c r="FW102" t="str">
        <f>IFERROR(__xludf.DUMMYFUNCTION("""COMPUTED_VALUE"""),"-")</f>
        <v>-</v>
      </c>
      <c r="FX102" t="str">
        <f>IFERROR(__xludf.DUMMYFUNCTION("""COMPUTED_VALUE"""),"-")</f>
        <v>-</v>
      </c>
      <c r="FY102" t="str">
        <f>IFERROR(__xludf.DUMMYFUNCTION("""COMPUTED_VALUE"""),"-")</f>
        <v>-</v>
      </c>
      <c r="FZ102" t="str">
        <f>IFERROR(__xludf.DUMMYFUNCTION("""COMPUTED_VALUE"""),"-")</f>
        <v>-</v>
      </c>
      <c r="GA102" t="str">
        <f>IFERROR(__xludf.DUMMYFUNCTION("""COMPUTED_VALUE"""),"-")</f>
        <v>-</v>
      </c>
      <c r="GB102" t="str">
        <f>IFERROR(__xludf.DUMMYFUNCTION("""COMPUTED_VALUE"""),"-")</f>
        <v>-</v>
      </c>
      <c r="GC102" t="str">
        <f>IFERROR(__xludf.DUMMYFUNCTION("""COMPUTED_VALUE"""),"-")</f>
        <v>-</v>
      </c>
      <c r="GD102" t="str">
        <f>IFERROR(__xludf.DUMMYFUNCTION("""COMPUTED_VALUE"""),"-")</f>
        <v>-</v>
      </c>
      <c r="GE102" t="str">
        <f>IFERROR(__xludf.DUMMYFUNCTION("""COMPUTED_VALUE"""),"-")</f>
        <v>-</v>
      </c>
      <c r="GF102" t="str">
        <f>IFERROR(__xludf.DUMMYFUNCTION("""COMPUTED_VALUE"""),"-")</f>
        <v>-</v>
      </c>
      <c r="GG102" t="str">
        <f>IFERROR(__xludf.DUMMYFUNCTION("""COMPUTED_VALUE"""),"-")</f>
        <v>-</v>
      </c>
      <c r="GH102" t="str">
        <f>IFERROR(__xludf.DUMMYFUNCTION("""COMPUTED_VALUE"""),"-")</f>
        <v>-</v>
      </c>
      <c r="GI102" t="str">
        <f>IFERROR(__xludf.DUMMYFUNCTION("""COMPUTED_VALUE"""),"-")</f>
        <v>-</v>
      </c>
      <c r="GJ102" t="str">
        <f>IFERROR(__xludf.DUMMYFUNCTION("""COMPUTED_VALUE"""),"-")</f>
        <v>-</v>
      </c>
      <c r="GK102" t="str">
        <f>IFERROR(__xludf.DUMMYFUNCTION("""COMPUTED_VALUE"""),"-")</f>
        <v>-</v>
      </c>
      <c r="GL102" t="str">
        <f>IFERROR(__xludf.DUMMYFUNCTION("""COMPUTED_VALUE"""),"-")</f>
        <v>-</v>
      </c>
      <c r="GM102" t="str">
        <f>IFERROR(__xludf.DUMMYFUNCTION("""COMPUTED_VALUE"""),"-")</f>
        <v>-</v>
      </c>
      <c r="GN102" t="str">
        <f>IFERROR(__xludf.DUMMYFUNCTION("""COMPUTED_VALUE"""),"-")</f>
        <v>-</v>
      </c>
      <c r="GO102" t="str">
        <f>IFERROR(__xludf.DUMMYFUNCTION("""COMPUTED_VALUE"""),"-")</f>
        <v>-</v>
      </c>
      <c r="GP102" t="str">
        <f>IFERROR(__xludf.DUMMYFUNCTION("""COMPUTED_VALUE"""),"-")</f>
        <v>-</v>
      </c>
      <c r="GQ102" t="str">
        <f>IFERROR(__xludf.DUMMYFUNCTION("""COMPUTED_VALUE"""),"-")</f>
        <v>-</v>
      </c>
      <c r="GR102" t="str">
        <f>IFERROR(__xludf.DUMMYFUNCTION("""COMPUTED_VALUE"""),"-")</f>
        <v>-</v>
      </c>
      <c r="GS102" t="str">
        <f>IFERROR(__xludf.DUMMYFUNCTION("""COMPUTED_VALUE"""),"x")</f>
        <v>x</v>
      </c>
      <c r="GT102" t="str">
        <f>IFERROR(__xludf.DUMMYFUNCTION("""COMPUTED_VALUE"""),"x")</f>
        <v>x</v>
      </c>
      <c r="GU102">
        <f>IFERROR(__xludf.DUMMYFUNCTION("""COMPUTED_VALUE"""),1.0)</f>
        <v>1</v>
      </c>
      <c r="GV102">
        <f>IFERROR(__xludf.DUMMYFUNCTION("""COMPUTED_VALUE"""),1.0)</f>
        <v>1</v>
      </c>
      <c r="GW102">
        <f>IFERROR(__xludf.DUMMYFUNCTION("""COMPUTED_VALUE"""),1.0)</f>
        <v>1</v>
      </c>
      <c r="GX102">
        <f>IFERROR(__xludf.DUMMYFUNCTION("""COMPUTED_VALUE"""),1.0)</f>
        <v>1</v>
      </c>
      <c r="GY102">
        <f>IFERROR(__xludf.DUMMYFUNCTION("""COMPUTED_VALUE"""),1.0)</f>
        <v>1</v>
      </c>
      <c r="GZ102">
        <f>IFERROR(__xludf.DUMMYFUNCTION("""COMPUTED_VALUE"""),1.0)</f>
        <v>1</v>
      </c>
      <c r="HA102">
        <f>IFERROR(__xludf.DUMMYFUNCTION("""COMPUTED_VALUE"""),1.0)</f>
        <v>1</v>
      </c>
      <c r="HB102">
        <f>IFERROR(__xludf.DUMMYFUNCTION("""COMPUTED_VALUE"""),1.0)</f>
        <v>1</v>
      </c>
      <c r="HC102">
        <f>IFERROR(__xludf.DUMMYFUNCTION("""COMPUTED_VALUE"""),1.0)</f>
        <v>1</v>
      </c>
      <c r="HD102">
        <f>IFERROR(__xludf.DUMMYFUNCTION("""COMPUTED_VALUE"""),1.0)</f>
        <v>1</v>
      </c>
      <c r="HE102">
        <f>IFERROR(__xludf.DUMMYFUNCTION("""COMPUTED_VALUE"""),1.0)</f>
        <v>1</v>
      </c>
      <c r="HF102">
        <f>IFERROR(__xludf.DUMMYFUNCTION("""COMPUTED_VALUE"""),1.0)</f>
        <v>1</v>
      </c>
      <c r="HG102">
        <f>IFERROR(__xludf.DUMMYFUNCTION("""COMPUTED_VALUE"""),1.0)</f>
        <v>1</v>
      </c>
      <c r="HH102">
        <f>IFERROR(__xludf.DUMMYFUNCTION("""COMPUTED_VALUE"""),1.0)</f>
        <v>1</v>
      </c>
      <c r="HI102">
        <f>IFERROR(__xludf.DUMMYFUNCTION("""COMPUTED_VALUE"""),1.0)</f>
        <v>1</v>
      </c>
      <c r="HJ102">
        <f>IFERROR(__xludf.DUMMYFUNCTION("""COMPUTED_VALUE"""),1.0)</f>
        <v>1</v>
      </c>
      <c r="HK102">
        <f>IFERROR(__xludf.DUMMYFUNCTION("""COMPUTED_VALUE"""),1.0)</f>
        <v>1</v>
      </c>
      <c r="HL102">
        <f>IFERROR(__xludf.DUMMYFUNCTION("""COMPUTED_VALUE"""),1.0)</f>
        <v>1</v>
      </c>
      <c r="HM102">
        <f>IFERROR(__xludf.DUMMYFUNCTION("""COMPUTED_VALUE"""),1.0)</f>
        <v>1</v>
      </c>
      <c r="HN102">
        <f>IFERROR(__xludf.DUMMYFUNCTION("""COMPUTED_VALUE"""),1.0)</f>
        <v>1</v>
      </c>
      <c r="HO102">
        <f>IFERROR(__xludf.DUMMYFUNCTION("""COMPUTED_VALUE"""),1.0)</f>
        <v>1</v>
      </c>
      <c r="HP102">
        <f>IFERROR(__xludf.DUMMYFUNCTION("""COMPUTED_VALUE"""),0.0)</f>
        <v>0</v>
      </c>
      <c r="HQ102">
        <f>IFERROR(__xludf.DUMMYFUNCTION("""COMPUTED_VALUE"""),1.0)</f>
        <v>1</v>
      </c>
      <c r="HR102">
        <f>IFERROR(__xludf.DUMMYFUNCTION("""COMPUTED_VALUE"""),1.0)</f>
        <v>1</v>
      </c>
      <c r="HS102">
        <f>IFERROR(__xludf.DUMMYFUNCTION("""COMPUTED_VALUE"""),1.0)</f>
        <v>1</v>
      </c>
      <c r="HT102">
        <f>IFERROR(__xludf.DUMMYFUNCTION("""COMPUTED_VALUE"""),1.0)</f>
        <v>1</v>
      </c>
      <c r="HU102">
        <f>IFERROR(__xludf.DUMMYFUNCTION("""COMPUTED_VALUE"""),1.0)</f>
        <v>1</v>
      </c>
      <c r="HV102">
        <f>IFERROR(__xludf.DUMMYFUNCTION("""COMPUTED_VALUE"""),1.0)</f>
        <v>1</v>
      </c>
      <c r="HW102">
        <f>IFERROR(__xludf.DUMMYFUNCTION("""COMPUTED_VALUE"""),1.0)</f>
        <v>1</v>
      </c>
      <c r="HX102">
        <f>IFERROR(__xludf.DUMMYFUNCTION("""COMPUTED_VALUE"""),1.0)</f>
        <v>1</v>
      </c>
      <c r="HY102">
        <f>IFERROR(__xludf.DUMMYFUNCTION("""COMPUTED_VALUE"""),1.0)</f>
        <v>1</v>
      </c>
      <c r="HZ102">
        <f>IFERROR(__xludf.DUMMYFUNCTION("""COMPUTED_VALUE"""),1.0)</f>
        <v>1</v>
      </c>
      <c r="IA102">
        <f>IFERROR(__xludf.DUMMYFUNCTION("""COMPUTED_VALUE"""),1.0)</f>
        <v>1</v>
      </c>
      <c r="IB102">
        <f>IFERROR(__xludf.DUMMYFUNCTION("""COMPUTED_VALUE"""),1.0)</f>
        <v>1</v>
      </c>
      <c r="IC102">
        <f>IFERROR(__xludf.DUMMYFUNCTION("""COMPUTED_VALUE"""),0.0)</f>
        <v>0</v>
      </c>
      <c r="ID102">
        <f>IFERROR(__xludf.DUMMYFUNCTION("""COMPUTED_VALUE"""),0.0)</f>
        <v>0</v>
      </c>
      <c r="IE102">
        <f>IFERROR(__xludf.DUMMYFUNCTION("""COMPUTED_VALUE"""),1.0)</f>
        <v>1</v>
      </c>
      <c r="IF102">
        <f>IFERROR(__xludf.DUMMYFUNCTION("""COMPUTED_VALUE"""),0.0)</f>
        <v>0</v>
      </c>
      <c r="IG102">
        <f>IFERROR(__xludf.DUMMYFUNCTION("""COMPUTED_VALUE"""),0.0)</f>
        <v>0</v>
      </c>
      <c r="IH102">
        <f>IFERROR(__xludf.DUMMYFUNCTION("""COMPUTED_VALUE"""),0.0)</f>
        <v>0</v>
      </c>
      <c r="II102">
        <f>IFERROR(__xludf.DUMMYFUNCTION("""COMPUTED_VALUE"""),0.0)</f>
        <v>0</v>
      </c>
      <c r="IJ102">
        <f>IFERROR(__xludf.DUMMYFUNCTION("""COMPUTED_VALUE"""),0.0)</f>
        <v>0</v>
      </c>
      <c r="IK102" t="str">
        <f>IFERROR(__xludf.DUMMYFUNCTION("""COMPUTED_VALUE"""),"x")</f>
        <v>x</v>
      </c>
      <c r="IL102">
        <f>IFERROR(__xludf.DUMMYFUNCTION("""COMPUTED_VALUE"""),0.0)</f>
        <v>0</v>
      </c>
      <c r="IM102">
        <f>IFERROR(__xludf.DUMMYFUNCTION("""COMPUTED_VALUE"""),0.0)</f>
        <v>0</v>
      </c>
      <c r="IN102">
        <f>IFERROR(__xludf.DUMMYFUNCTION("""COMPUTED_VALUE"""),0.0)</f>
        <v>0</v>
      </c>
      <c r="IO102">
        <f>IFERROR(__xludf.DUMMYFUNCTION("""COMPUTED_VALUE"""),0.0)</f>
        <v>0</v>
      </c>
      <c r="IP102">
        <f>IFERROR(__xludf.DUMMYFUNCTION("""COMPUTED_VALUE"""),0.0)</f>
        <v>0</v>
      </c>
      <c r="IQ102">
        <f>IFERROR(__xludf.DUMMYFUNCTION("""COMPUTED_VALUE"""),0.0)</f>
        <v>0</v>
      </c>
      <c r="IR102">
        <f>IFERROR(__xludf.DUMMYFUNCTION("""COMPUTED_VALUE"""),0.0)</f>
        <v>0</v>
      </c>
      <c r="IS102">
        <f>IFERROR(__xludf.DUMMYFUNCTION("""COMPUTED_VALUE"""),0.0)</f>
        <v>0</v>
      </c>
      <c r="IT102">
        <f>IFERROR(__xludf.DUMMYFUNCTION("""COMPUTED_VALUE"""),0.0)</f>
        <v>0</v>
      </c>
      <c r="IU102">
        <f>IFERROR(__xludf.DUMMYFUNCTION("""COMPUTED_VALUE"""),0.0)</f>
        <v>0</v>
      </c>
      <c r="IV102">
        <f>IFERROR(__xludf.DUMMYFUNCTION("""COMPUTED_VALUE"""),0.0)</f>
        <v>0</v>
      </c>
      <c r="IW102">
        <f>IFERROR(__xludf.DUMMYFUNCTION("""COMPUTED_VALUE"""),0.0)</f>
        <v>0</v>
      </c>
      <c r="IX102">
        <f>IFERROR(__xludf.DUMMYFUNCTION("""COMPUTED_VALUE"""),0.0)</f>
        <v>0</v>
      </c>
      <c r="IY102">
        <f>IFERROR(__xludf.DUMMYFUNCTION("""COMPUTED_VALUE"""),0.0)</f>
        <v>0</v>
      </c>
      <c r="IZ102">
        <f>IFERROR(__xludf.DUMMYFUNCTION("""COMPUTED_VALUE"""),0.0)</f>
        <v>0</v>
      </c>
      <c r="JA102">
        <f>IFERROR(__xludf.DUMMYFUNCTION("""COMPUTED_VALUE"""),0.0)</f>
        <v>0</v>
      </c>
      <c r="JB102">
        <f>IFERROR(__xludf.DUMMYFUNCTION("""COMPUTED_VALUE"""),0.0)</f>
        <v>0</v>
      </c>
      <c r="JC102">
        <f>IFERROR(__xludf.DUMMYFUNCTION("""COMPUTED_VALUE"""),0.0)</f>
        <v>0</v>
      </c>
      <c r="JD102">
        <f>IFERROR(__xludf.DUMMYFUNCTION("""COMPUTED_VALUE"""),0.0)</f>
        <v>0</v>
      </c>
      <c r="JE102">
        <f>IFERROR(__xludf.DUMMYFUNCTION("""COMPUTED_VALUE"""),0.0)</f>
        <v>0</v>
      </c>
      <c r="JF102">
        <f>IFERROR(__xludf.DUMMYFUNCTION("""COMPUTED_VALUE"""),0.0)</f>
        <v>0</v>
      </c>
      <c r="JG102">
        <f>IFERROR(__xludf.DUMMYFUNCTION("""COMPUTED_VALUE"""),0.0)</f>
        <v>0</v>
      </c>
      <c r="JH102">
        <f>IFERROR(__xludf.DUMMYFUNCTION("""COMPUTED_VALUE"""),0.0)</f>
        <v>0</v>
      </c>
      <c r="JI102">
        <f>IFERROR(__xludf.DUMMYFUNCTION("""COMPUTED_VALUE"""),0.0)</f>
        <v>0</v>
      </c>
      <c r="JJ102">
        <f>IFERROR(__xludf.DUMMYFUNCTION("""COMPUTED_VALUE"""),0.0)</f>
        <v>0</v>
      </c>
      <c r="JK102">
        <f>IFERROR(__xludf.DUMMYFUNCTION("""COMPUTED_VALUE"""),0.0)</f>
        <v>0</v>
      </c>
      <c r="JL102">
        <f>IFERROR(__xludf.DUMMYFUNCTION("""COMPUTED_VALUE"""),0.0)</f>
        <v>0</v>
      </c>
      <c r="JM102">
        <f>IFERROR(__xludf.DUMMYFUNCTION("""COMPUTED_VALUE"""),0.0)</f>
        <v>0</v>
      </c>
      <c r="JN102">
        <f>IFERROR(__xludf.DUMMYFUNCTION("""COMPUTED_VALUE"""),0.0)</f>
        <v>0</v>
      </c>
      <c r="JO102">
        <f>IFERROR(__xludf.DUMMYFUNCTION("""COMPUTED_VALUE"""),0.0)</f>
        <v>0</v>
      </c>
      <c r="JP102">
        <f>IFERROR(__xludf.DUMMYFUNCTION("""COMPUTED_VALUE"""),0.0)</f>
        <v>0</v>
      </c>
      <c r="JQ102">
        <f>IFERROR(__xludf.DUMMYFUNCTION("""COMPUTED_VALUE"""),0.0)</f>
        <v>0</v>
      </c>
      <c r="JR102">
        <f>IFERROR(__xludf.DUMMYFUNCTION("""COMPUTED_VALUE"""),0.0)</f>
        <v>0</v>
      </c>
      <c r="JS102" t="str">
        <f>IFERROR(__xludf.DUMMYFUNCTION("""COMPUTED_VALUE"""),"x")</f>
        <v>x</v>
      </c>
      <c r="JT102">
        <f>IFERROR(__xludf.DUMMYFUNCTION("""COMPUTED_VALUE"""),0.0)</f>
        <v>0</v>
      </c>
      <c r="JU102">
        <f>IFERROR(__xludf.DUMMYFUNCTION("""COMPUTED_VALUE"""),0.0)</f>
        <v>0</v>
      </c>
      <c r="JV102">
        <f>IFERROR(__xludf.DUMMYFUNCTION("""COMPUTED_VALUE"""),0.0)</f>
        <v>0</v>
      </c>
      <c r="JW102">
        <f>IFERROR(__xludf.DUMMYFUNCTION("""COMPUTED_VALUE"""),0.0)</f>
        <v>0</v>
      </c>
      <c r="JX102">
        <f>IFERROR(__xludf.DUMMYFUNCTION("""COMPUTED_VALUE"""),0.0)</f>
        <v>0</v>
      </c>
      <c r="JY102">
        <f>IFERROR(__xludf.DUMMYFUNCTION("""COMPUTED_VALUE"""),0.0)</f>
        <v>0</v>
      </c>
      <c r="JZ102">
        <f>IFERROR(__xludf.DUMMYFUNCTION("""COMPUTED_VALUE"""),0.0)</f>
        <v>0</v>
      </c>
      <c r="KA102">
        <f>IFERROR(__xludf.DUMMYFUNCTION("""COMPUTED_VALUE"""),0.0)</f>
        <v>0</v>
      </c>
      <c r="KB102">
        <f>IFERROR(__xludf.DUMMYFUNCTION("""COMPUTED_VALUE"""),0.0)</f>
        <v>0</v>
      </c>
      <c r="KC102">
        <f>IFERROR(__xludf.DUMMYFUNCTION("""COMPUTED_VALUE"""),0.0)</f>
        <v>0</v>
      </c>
      <c r="KD102">
        <f>IFERROR(__xludf.DUMMYFUNCTION("""COMPUTED_VALUE"""),0.0)</f>
        <v>0</v>
      </c>
      <c r="KE102">
        <f>IFERROR(__xludf.DUMMYFUNCTION("""COMPUTED_VALUE"""),0.0)</f>
        <v>0</v>
      </c>
      <c r="KF102">
        <f>IFERROR(__xludf.DUMMYFUNCTION("""COMPUTED_VALUE"""),0.0)</f>
        <v>0</v>
      </c>
      <c r="KG102">
        <f>IFERROR(__xludf.DUMMYFUNCTION("""COMPUTED_VALUE"""),0.0)</f>
        <v>0</v>
      </c>
      <c r="KH102">
        <f>IFERROR(__xludf.DUMMYFUNCTION("""COMPUTED_VALUE"""),0.0)</f>
        <v>0</v>
      </c>
      <c r="KI102">
        <f>IFERROR(__xludf.DUMMYFUNCTION("""COMPUTED_VALUE"""),0.0)</f>
        <v>0</v>
      </c>
      <c r="KJ102">
        <f>IFERROR(__xludf.DUMMYFUNCTION("""COMPUTED_VALUE"""),0.0)</f>
        <v>0</v>
      </c>
      <c r="KK102">
        <f>IFERROR(__xludf.DUMMYFUNCTION("""COMPUTED_VALUE"""),0.0)</f>
        <v>0</v>
      </c>
      <c r="KL102">
        <f>IFERROR(__xludf.DUMMYFUNCTION("""COMPUTED_VALUE"""),0.0)</f>
        <v>0</v>
      </c>
      <c r="KM102">
        <f>IFERROR(__xludf.DUMMYFUNCTION("""COMPUTED_VALUE"""),0.0)</f>
        <v>0</v>
      </c>
      <c r="KN102">
        <f>IFERROR(__xludf.DUMMYFUNCTION("""COMPUTED_VALUE"""),0.0)</f>
        <v>0</v>
      </c>
      <c r="KO102">
        <f>IFERROR(__xludf.DUMMYFUNCTION("""COMPUTED_VALUE"""),0.0)</f>
        <v>0</v>
      </c>
      <c r="KP102">
        <f>IFERROR(__xludf.DUMMYFUNCTION("""COMPUTED_VALUE"""),0.0)</f>
        <v>0</v>
      </c>
      <c r="KQ102">
        <f>IFERROR(__xludf.DUMMYFUNCTION("""COMPUTED_VALUE"""),0.0)</f>
        <v>0</v>
      </c>
      <c r="KR102">
        <f>IFERROR(__xludf.DUMMYFUNCTION("""COMPUTED_VALUE"""),0.0)</f>
        <v>0</v>
      </c>
      <c r="KS102">
        <f>IFERROR(__xludf.DUMMYFUNCTION("""COMPUTED_VALUE"""),0.0)</f>
        <v>0</v>
      </c>
      <c r="KT102">
        <f>IFERROR(__xludf.DUMMYFUNCTION("""COMPUTED_VALUE"""),0.0)</f>
        <v>0</v>
      </c>
      <c r="KU102">
        <f>IFERROR(__xludf.DUMMYFUNCTION("""COMPUTED_VALUE"""),0.0)</f>
        <v>0</v>
      </c>
      <c r="KV102">
        <f>IFERROR(__xludf.DUMMYFUNCTION("""COMPUTED_VALUE"""),0.0)</f>
        <v>0</v>
      </c>
      <c r="KW102">
        <f>IFERROR(__xludf.DUMMYFUNCTION("""COMPUTED_VALUE"""),0.0)</f>
        <v>0</v>
      </c>
      <c r="KX102">
        <f>IFERROR(__xludf.DUMMYFUNCTION("""COMPUTED_VALUE"""),0.0)</f>
        <v>0</v>
      </c>
      <c r="KY102">
        <f>IFERROR(__xludf.DUMMYFUNCTION("""COMPUTED_VALUE"""),0.0)</f>
        <v>0</v>
      </c>
      <c r="KZ102" t="str">
        <f>IFERROR(__xludf.DUMMYFUNCTION("""COMPUTED_VALUE"""),"x")</f>
        <v>x</v>
      </c>
      <c r="LA102">
        <f>IFERROR(__xludf.DUMMYFUNCTION("""COMPUTED_VALUE"""),0.0)</f>
        <v>0</v>
      </c>
      <c r="LB102">
        <f>IFERROR(__xludf.DUMMYFUNCTION("""COMPUTED_VALUE"""),0.0)</f>
        <v>0</v>
      </c>
      <c r="LC102">
        <f>IFERROR(__xludf.DUMMYFUNCTION("""COMPUTED_VALUE"""),0.0)</f>
        <v>0</v>
      </c>
      <c r="LD102">
        <f>IFERROR(__xludf.DUMMYFUNCTION("""COMPUTED_VALUE"""),0.0)</f>
        <v>0</v>
      </c>
      <c r="LE102">
        <f>IFERROR(__xludf.DUMMYFUNCTION("""COMPUTED_VALUE"""),0.0)</f>
        <v>0</v>
      </c>
      <c r="LF102">
        <f>IFERROR(__xludf.DUMMYFUNCTION("""COMPUTED_VALUE"""),0.0)</f>
        <v>0</v>
      </c>
      <c r="LG102">
        <f>IFERROR(__xludf.DUMMYFUNCTION("""COMPUTED_VALUE"""),0.0)</f>
        <v>0</v>
      </c>
      <c r="LH102">
        <f>IFERROR(__xludf.DUMMYFUNCTION("""COMPUTED_VALUE"""),0.0)</f>
        <v>0</v>
      </c>
      <c r="LI102">
        <f>IFERROR(__xludf.DUMMYFUNCTION("""COMPUTED_VALUE"""),0.0)</f>
        <v>0</v>
      </c>
      <c r="LJ102">
        <f>IFERROR(__xludf.DUMMYFUNCTION("""COMPUTED_VALUE"""),0.0)</f>
        <v>0</v>
      </c>
      <c r="LK102">
        <f>IFERROR(__xludf.DUMMYFUNCTION("""COMPUTED_VALUE"""),0.0)</f>
        <v>0</v>
      </c>
      <c r="LL102">
        <f>IFERROR(__xludf.DUMMYFUNCTION("""COMPUTED_VALUE"""),0.0)</f>
        <v>0</v>
      </c>
      <c r="LM102">
        <f>IFERROR(__xludf.DUMMYFUNCTION("""COMPUTED_VALUE"""),0.0)</f>
        <v>0</v>
      </c>
      <c r="LN102">
        <f>IFERROR(__xludf.DUMMYFUNCTION("""COMPUTED_VALUE"""),0.0)</f>
        <v>0</v>
      </c>
      <c r="LO102">
        <f>IFERROR(__xludf.DUMMYFUNCTION("""COMPUTED_VALUE"""),0.0)</f>
        <v>0</v>
      </c>
      <c r="LP102">
        <f>IFERROR(__xludf.DUMMYFUNCTION("""COMPUTED_VALUE"""),0.0)</f>
        <v>0</v>
      </c>
      <c r="LQ102" t="str">
        <f>IFERROR(__xludf.DUMMYFUNCTION("""COMPUTED_VALUE"""),"x")</f>
        <v>x</v>
      </c>
      <c r="LR102">
        <f>IFERROR(__xludf.DUMMYFUNCTION("""COMPUTED_VALUE"""),0.0)</f>
        <v>0</v>
      </c>
      <c r="LS102">
        <f>IFERROR(__xludf.DUMMYFUNCTION("""COMPUTED_VALUE"""),0.0)</f>
        <v>0</v>
      </c>
      <c r="LT102">
        <f>IFERROR(__xludf.DUMMYFUNCTION("""COMPUTED_VALUE"""),0.0)</f>
        <v>0</v>
      </c>
      <c r="LU102">
        <f>IFERROR(__xludf.DUMMYFUNCTION("""COMPUTED_VALUE"""),0.0)</f>
        <v>0</v>
      </c>
      <c r="LV102">
        <f>IFERROR(__xludf.DUMMYFUNCTION("""COMPUTED_VALUE"""),0.0)</f>
        <v>0</v>
      </c>
      <c r="LW102">
        <f>IFERROR(__xludf.DUMMYFUNCTION("""COMPUTED_VALUE"""),0.0)</f>
        <v>0</v>
      </c>
      <c r="LX102">
        <f>IFERROR(__xludf.DUMMYFUNCTION("""COMPUTED_VALUE"""),0.0)</f>
        <v>0</v>
      </c>
      <c r="LY102">
        <f>IFERROR(__xludf.DUMMYFUNCTION("""COMPUTED_VALUE"""),0.0)</f>
        <v>0</v>
      </c>
      <c r="LZ102">
        <f>IFERROR(__xludf.DUMMYFUNCTION("""COMPUTED_VALUE"""),0.0)</f>
        <v>0</v>
      </c>
      <c r="MA102">
        <f>IFERROR(__xludf.DUMMYFUNCTION("""COMPUTED_VALUE"""),0.0)</f>
        <v>0</v>
      </c>
      <c r="MB102">
        <f>IFERROR(__xludf.DUMMYFUNCTION("""COMPUTED_VALUE"""),0.0)</f>
        <v>0</v>
      </c>
      <c r="MC102">
        <f>IFERROR(__xludf.DUMMYFUNCTION("""COMPUTED_VALUE"""),0.0)</f>
        <v>0</v>
      </c>
      <c r="MD102">
        <f>IFERROR(__xludf.DUMMYFUNCTION("""COMPUTED_VALUE"""),0.0)</f>
        <v>0</v>
      </c>
      <c r="ME102">
        <f>IFERROR(__xludf.DUMMYFUNCTION("""COMPUTED_VALUE"""),0.0)</f>
        <v>0</v>
      </c>
      <c r="MF102">
        <f>IFERROR(__xludf.DUMMYFUNCTION("""COMPUTED_VALUE"""),0.0)</f>
        <v>0</v>
      </c>
      <c r="MG102">
        <f>IFERROR(__xludf.DUMMYFUNCTION("""COMPUTED_VALUE"""),0.0)</f>
        <v>0</v>
      </c>
      <c r="MH102">
        <f>IFERROR(__xludf.DUMMYFUNCTION("""COMPUTED_VALUE"""),0.0)</f>
        <v>0</v>
      </c>
      <c r="MI102">
        <f>IFERROR(__xludf.DUMMYFUNCTION("""COMPUTED_VALUE"""),0.0)</f>
        <v>0</v>
      </c>
      <c r="MJ102">
        <f>IFERROR(__xludf.DUMMYFUNCTION("""COMPUTED_VALUE"""),0.0)</f>
        <v>0</v>
      </c>
      <c r="MK102">
        <f>IFERROR(__xludf.DUMMYFUNCTION("""COMPUTED_VALUE"""),0.0)</f>
        <v>0</v>
      </c>
      <c r="ML102">
        <f>IFERROR(__xludf.DUMMYFUNCTION("""COMPUTED_VALUE"""),0.0)</f>
        <v>0</v>
      </c>
      <c r="MM102">
        <f>IFERROR(__xludf.DUMMYFUNCTION("""COMPUTED_VALUE"""),0.0)</f>
        <v>0</v>
      </c>
      <c r="MN102">
        <f>IFERROR(__xludf.DUMMYFUNCTION("""COMPUTED_VALUE"""),0.0)</f>
        <v>0</v>
      </c>
      <c r="MO102">
        <f>IFERROR(__xludf.DUMMYFUNCTION("""COMPUTED_VALUE"""),0.0)</f>
        <v>0</v>
      </c>
      <c r="MP102">
        <f>IFERROR(__xludf.DUMMYFUNCTION("""COMPUTED_VALUE"""),0.0)</f>
        <v>0</v>
      </c>
      <c r="MQ102">
        <f>IFERROR(__xludf.DUMMYFUNCTION("""COMPUTED_VALUE"""),0.0)</f>
        <v>0</v>
      </c>
      <c r="MR102">
        <f>IFERROR(__xludf.DUMMYFUNCTION("""COMPUTED_VALUE"""),0.0)</f>
        <v>0</v>
      </c>
      <c r="MS102">
        <f>IFERROR(__xludf.DUMMYFUNCTION("""COMPUTED_VALUE"""),0.0)</f>
        <v>0</v>
      </c>
      <c r="MT102" t="str">
        <f>IFERROR(__xludf.DUMMYFUNCTION("""COMPUTED_VALUE"""),"x")</f>
        <v>x</v>
      </c>
      <c r="MU102">
        <f>IFERROR(__xludf.DUMMYFUNCTION("""COMPUTED_VALUE"""),0.0)</f>
        <v>0</v>
      </c>
      <c r="MV102">
        <f>IFERROR(__xludf.DUMMYFUNCTION("""COMPUTED_VALUE"""),0.0)</f>
        <v>0</v>
      </c>
      <c r="MW102">
        <f>IFERROR(__xludf.DUMMYFUNCTION("""COMPUTED_VALUE"""),0.0)</f>
        <v>0</v>
      </c>
      <c r="MX102">
        <f>IFERROR(__xludf.DUMMYFUNCTION("""COMPUTED_VALUE"""),0.0)</f>
        <v>0</v>
      </c>
      <c r="MY102">
        <f>IFERROR(__xludf.DUMMYFUNCTION("""COMPUTED_VALUE"""),0.0)</f>
        <v>0</v>
      </c>
      <c r="MZ102">
        <f>IFERROR(__xludf.DUMMYFUNCTION("""COMPUTED_VALUE"""),0.0)</f>
        <v>0</v>
      </c>
      <c r="NA102">
        <f>IFERROR(__xludf.DUMMYFUNCTION("""COMPUTED_VALUE"""),0.0)</f>
        <v>0</v>
      </c>
      <c r="NB102">
        <f>IFERROR(__xludf.DUMMYFUNCTION("""COMPUTED_VALUE"""),0.0)</f>
        <v>0</v>
      </c>
      <c r="NC102">
        <f>IFERROR(__xludf.DUMMYFUNCTION("""COMPUTED_VALUE"""),0.0)</f>
        <v>0</v>
      </c>
      <c r="ND102">
        <f>IFERROR(__xludf.DUMMYFUNCTION("""COMPUTED_VALUE"""),0.0)</f>
        <v>0</v>
      </c>
      <c r="NE102">
        <f>IFERROR(__xludf.DUMMYFUNCTION("""COMPUTED_VALUE"""),0.0)</f>
        <v>0</v>
      </c>
      <c r="NF102">
        <f>IFERROR(__xludf.DUMMYFUNCTION("""COMPUTED_VALUE"""),0.0)</f>
        <v>0</v>
      </c>
      <c r="NG102">
        <f>IFERROR(__xludf.DUMMYFUNCTION("""COMPUTED_VALUE"""),0.0)</f>
        <v>0</v>
      </c>
      <c r="NH102">
        <f>IFERROR(__xludf.DUMMYFUNCTION("""COMPUTED_VALUE"""),0.0)</f>
        <v>0</v>
      </c>
      <c r="NI102">
        <f>IFERROR(__xludf.DUMMYFUNCTION("""COMPUTED_VALUE"""),0.0)</f>
        <v>0</v>
      </c>
      <c r="NJ102">
        <f>IFERROR(__xludf.DUMMYFUNCTION("""COMPUTED_VALUE"""),0.0)</f>
        <v>0</v>
      </c>
      <c r="NK102">
        <f>IFERROR(__xludf.DUMMYFUNCTION("""COMPUTED_VALUE"""),0.0)</f>
        <v>0</v>
      </c>
      <c r="NL102">
        <f>IFERROR(__xludf.DUMMYFUNCTION("""COMPUTED_VALUE"""),0.0)</f>
        <v>0</v>
      </c>
      <c r="NM102">
        <f>IFERROR(__xludf.DUMMYFUNCTION("""COMPUTED_VALUE"""),0.0)</f>
        <v>0</v>
      </c>
      <c r="NN102">
        <f>IFERROR(__xludf.DUMMYFUNCTION("""COMPUTED_VALUE"""),0.0)</f>
        <v>0</v>
      </c>
      <c r="NO102">
        <f>IFERROR(__xludf.DUMMYFUNCTION("""COMPUTED_VALUE"""),0.0)</f>
        <v>0</v>
      </c>
      <c r="NP102">
        <f>IFERROR(__xludf.DUMMYFUNCTION("""COMPUTED_VALUE"""),0.0)</f>
        <v>0</v>
      </c>
      <c r="NQ102">
        <f>IFERROR(__xludf.DUMMYFUNCTION("""COMPUTED_VALUE"""),0.0)</f>
        <v>0</v>
      </c>
      <c r="NR102">
        <f>IFERROR(__xludf.DUMMYFUNCTION("""COMPUTED_VALUE"""),0.0)</f>
        <v>0</v>
      </c>
    </row>
    <row r="103" ht="15.75" customHeight="1">
      <c r="A103">
        <f>IFERROR(__xludf.DUMMYFUNCTION("""COMPUTED_VALUE"""),102.0)</f>
        <v>102</v>
      </c>
      <c r="B103" t="str">
        <f>IFERROR(__xludf.DUMMYFUNCTION("""COMPUTED_VALUE"""),"djordjestankovic")</f>
        <v>djordjestankovic</v>
      </c>
      <c r="C103" t="str">
        <f>IFERROR(__xludf.DUMMYFUNCTION("""COMPUTED_VALUE"""),"Đorđe")</f>
        <v>Đorđe</v>
      </c>
      <c r="D103" t="str">
        <f>IFERROR(__xludf.DUMMYFUNCTION("""COMPUTED_VALUE"""),"Stanković")</f>
        <v>Stanković</v>
      </c>
      <c r="E103">
        <f>IFERROR(__xludf.DUMMYFUNCTION("""COMPUTED_VALUE"""),40.0)</f>
        <v>40</v>
      </c>
      <c r="F103" t="str">
        <f>IFERROR(__xludf.DUMMYFUNCTION("""COMPUTED_VALUE"""),"ODOBREN")</f>
        <v>ODOBREN</v>
      </c>
      <c r="G103" t="str">
        <f>IFERROR(__xludf.DUMMYFUNCTION("""COMPUTED_VALUE"""),"Leskovac")</f>
        <v>Leskovac</v>
      </c>
      <c r="H103" t="str">
        <f>IFERROR(__xludf.DUMMYFUNCTION("""COMPUTED_VALUE"""),"Gimnazija")</f>
        <v>Gimnazija</v>
      </c>
      <c r="I103" t="str">
        <f>IFERROR(__xludf.DUMMYFUNCTION("""COMPUTED_VALUE"""),"II")</f>
        <v>II</v>
      </c>
      <c r="J103" t="str">
        <f>IFERROR(__xludf.DUMMYFUNCTION("""COMPUTED_VALUE"""),"A")</f>
        <v>A</v>
      </c>
      <c r="K103" t="str">
        <f>IFERROR(__xludf.DUMMYFUNCTION("""COMPUTED_VALUE"""),"Aleksandar Prokopović")</f>
        <v>Aleksandar Prokopović</v>
      </c>
      <c r="L103" t="str">
        <f>IFERROR(__xludf.DUMMYFUNCTION("""COMPUTED_VALUE"""),"x")</f>
        <v>x</v>
      </c>
      <c r="M103" t="str">
        <f>IFERROR(__xludf.DUMMYFUNCTION("""COMPUTED_VALUE"""),"-")</f>
        <v>-</v>
      </c>
      <c r="N103" t="str">
        <f>IFERROR(__xludf.DUMMYFUNCTION("""COMPUTED_VALUE"""),"-")</f>
        <v>-</v>
      </c>
      <c r="O103" t="str">
        <f>IFERROR(__xludf.DUMMYFUNCTION("""COMPUTED_VALUE"""),"-")</f>
        <v>-</v>
      </c>
      <c r="P103">
        <f>IFERROR(__xludf.DUMMYFUNCTION("""COMPUTED_VALUE"""),40.0)</f>
        <v>40</v>
      </c>
      <c r="Q103">
        <f>IFERROR(__xludf.DUMMYFUNCTION("""COMPUTED_VALUE"""),0.0)</f>
        <v>0</v>
      </c>
      <c r="R103" t="str">
        <f>IFERROR(__xludf.DUMMYFUNCTION("""COMPUTED_VALUE"""),"-")</f>
        <v>-</v>
      </c>
      <c r="S103" t="str">
        <f>IFERROR(__xludf.DUMMYFUNCTION("""COMPUTED_VALUE"""),"x")</f>
        <v>x</v>
      </c>
      <c r="T103" t="str">
        <f>IFERROR(__xludf.DUMMYFUNCTION("""COMPUTED_VALUE"""),"x")</f>
        <v>x</v>
      </c>
      <c r="U103" t="str">
        <f>IFERROR(__xludf.DUMMYFUNCTION("""COMPUTED_VALUE"""),"-")</f>
        <v>-</v>
      </c>
      <c r="V103" t="str">
        <f>IFERROR(__xludf.DUMMYFUNCTION("""COMPUTED_VALUE"""),"-")</f>
        <v>-</v>
      </c>
      <c r="W103" t="str">
        <f>IFERROR(__xludf.DUMMYFUNCTION("""COMPUTED_VALUE"""),"-")</f>
        <v>-</v>
      </c>
      <c r="X103" t="str">
        <f>IFERROR(__xludf.DUMMYFUNCTION("""COMPUTED_VALUE"""),"-")</f>
        <v>-</v>
      </c>
      <c r="Y103" t="str">
        <f>IFERROR(__xludf.DUMMYFUNCTION("""COMPUTED_VALUE"""),"-")</f>
        <v>-</v>
      </c>
      <c r="Z103" t="str">
        <f>IFERROR(__xludf.DUMMYFUNCTION("""COMPUTED_VALUE"""),"-")</f>
        <v>-</v>
      </c>
      <c r="AA103" t="str">
        <f>IFERROR(__xludf.DUMMYFUNCTION("""COMPUTED_VALUE"""),"-")</f>
        <v>-</v>
      </c>
      <c r="AB103" t="str">
        <f>IFERROR(__xludf.DUMMYFUNCTION("""COMPUTED_VALUE"""),"-")</f>
        <v>-</v>
      </c>
      <c r="AC103" t="str">
        <f>IFERROR(__xludf.DUMMYFUNCTION("""COMPUTED_VALUE"""),"-")</f>
        <v>-</v>
      </c>
      <c r="AD103" t="str">
        <f>IFERROR(__xludf.DUMMYFUNCTION("""COMPUTED_VALUE"""),"-")</f>
        <v>-</v>
      </c>
      <c r="AE103" t="str">
        <f>IFERROR(__xludf.DUMMYFUNCTION("""COMPUTED_VALUE"""),"-")</f>
        <v>-</v>
      </c>
      <c r="AF103" t="str">
        <f>IFERROR(__xludf.DUMMYFUNCTION("""COMPUTED_VALUE"""),"-")</f>
        <v>-</v>
      </c>
      <c r="AG103" t="str">
        <f>IFERROR(__xludf.DUMMYFUNCTION("""COMPUTED_VALUE"""),"-")</f>
        <v>-</v>
      </c>
      <c r="AH103" t="str">
        <f>IFERROR(__xludf.DUMMYFUNCTION("""COMPUTED_VALUE"""),"-")</f>
        <v>-</v>
      </c>
      <c r="AI103" t="str">
        <f>IFERROR(__xludf.DUMMYFUNCTION("""COMPUTED_VALUE"""),"-")</f>
        <v>-</v>
      </c>
      <c r="AJ103" t="str">
        <f>IFERROR(__xludf.DUMMYFUNCTION("""COMPUTED_VALUE"""),"-")</f>
        <v>-</v>
      </c>
      <c r="AK103" t="str">
        <f>IFERROR(__xludf.DUMMYFUNCTION("""COMPUTED_VALUE"""),"-")</f>
        <v>-</v>
      </c>
      <c r="AL103" t="str">
        <f>IFERROR(__xludf.DUMMYFUNCTION("""COMPUTED_VALUE"""),"-")</f>
        <v>-</v>
      </c>
      <c r="AM103" t="str">
        <f>IFERROR(__xludf.DUMMYFUNCTION("""COMPUTED_VALUE"""),"-")</f>
        <v>-</v>
      </c>
      <c r="AN103" t="str">
        <f>IFERROR(__xludf.DUMMYFUNCTION("""COMPUTED_VALUE"""),"-")</f>
        <v>-</v>
      </c>
      <c r="AO103" t="str">
        <f>IFERROR(__xludf.DUMMYFUNCTION("""COMPUTED_VALUE"""),"-")</f>
        <v>-</v>
      </c>
      <c r="AP103" t="str">
        <f>IFERROR(__xludf.DUMMYFUNCTION("""COMPUTED_VALUE"""),"-")</f>
        <v>-</v>
      </c>
      <c r="AQ103" t="str">
        <f>IFERROR(__xludf.DUMMYFUNCTION("""COMPUTED_VALUE"""),"-")</f>
        <v>-</v>
      </c>
      <c r="AR103" t="str">
        <f>IFERROR(__xludf.DUMMYFUNCTION("""COMPUTED_VALUE"""),"-")</f>
        <v>-</v>
      </c>
      <c r="AS103" t="str">
        <f>IFERROR(__xludf.DUMMYFUNCTION("""COMPUTED_VALUE"""),"-")</f>
        <v>-</v>
      </c>
      <c r="AT103" t="str">
        <f>IFERROR(__xludf.DUMMYFUNCTION("""COMPUTED_VALUE"""),"-")</f>
        <v>-</v>
      </c>
      <c r="AU103" t="str">
        <f>IFERROR(__xludf.DUMMYFUNCTION("""COMPUTED_VALUE"""),"-")</f>
        <v>-</v>
      </c>
      <c r="AV103" t="str">
        <f>IFERROR(__xludf.DUMMYFUNCTION("""COMPUTED_VALUE"""),"-")</f>
        <v>-</v>
      </c>
      <c r="AW103" t="str">
        <f>IFERROR(__xludf.DUMMYFUNCTION("""COMPUTED_VALUE"""),"-")</f>
        <v>-</v>
      </c>
      <c r="AX103" t="str">
        <f>IFERROR(__xludf.DUMMYFUNCTION("""COMPUTED_VALUE"""),"-")</f>
        <v>-</v>
      </c>
      <c r="AY103" t="str">
        <f>IFERROR(__xludf.DUMMYFUNCTION("""COMPUTED_VALUE"""),"-")</f>
        <v>-</v>
      </c>
      <c r="AZ103" t="str">
        <f>IFERROR(__xludf.DUMMYFUNCTION("""COMPUTED_VALUE"""),"-")</f>
        <v>-</v>
      </c>
      <c r="BA103" t="str">
        <f>IFERROR(__xludf.DUMMYFUNCTION("""COMPUTED_VALUE"""),"-")</f>
        <v>-</v>
      </c>
      <c r="BB103" t="str">
        <f>IFERROR(__xludf.DUMMYFUNCTION("""COMPUTED_VALUE"""),"-")</f>
        <v>-</v>
      </c>
      <c r="BC103" t="str">
        <f>IFERROR(__xludf.DUMMYFUNCTION("""COMPUTED_VALUE"""),"-")</f>
        <v>-</v>
      </c>
      <c r="BD103" t="str">
        <f>IFERROR(__xludf.DUMMYFUNCTION("""COMPUTED_VALUE"""),"-")</f>
        <v>-</v>
      </c>
      <c r="BE103" t="str">
        <f>IFERROR(__xludf.DUMMYFUNCTION("""COMPUTED_VALUE"""),"-")</f>
        <v>-</v>
      </c>
      <c r="BF103" t="str">
        <f>IFERROR(__xludf.DUMMYFUNCTION("""COMPUTED_VALUE"""),"-")</f>
        <v>-</v>
      </c>
      <c r="BG103" t="str">
        <f>IFERROR(__xludf.DUMMYFUNCTION("""COMPUTED_VALUE"""),"-")</f>
        <v>-</v>
      </c>
      <c r="BH103" t="str">
        <f>IFERROR(__xludf.DUMMYFUNCTION("""COMPUTED_VALUE"""),"-")</f>
        <v>-</v>
      </c>
      <c r="BI103" t="str">
        <f>IFERROR(__xludf.DUMMYFUNCTION("""COMPUTED_VALUE"""),"-")</f>
        <v>-</v>
      </c>
      <c r="BJ103" t="str">
        <f>IFERROR(__xludf.DUMMYFUNCTION("""COMPUTED_VALUE"""),"-")</f>
        <v>-</v>
      </c>
      <c r="BK103" t="str">
        <f>IFERROR(__xludf.DUMMYFUNCTION("""COMPUTED_VALUE"""),"x")</f>
        <v>x</v>
      </c>
      <c r="BL103" t="str">
        <f>IFERROR(__xludf.DUMMYFUNCTION("""COMPUTED_VALUE"""),"-")</f>
        <v>-</v>
      </c>
      <c r="BM103" t="str">
        <f>IFERROR(__xludf.DUMMYFUNCTION("""COMPUTED_VALUE"""),"-")</f>
        <v>-</v>
      </c>
      <c r="BN103" t="str">
        <f>IFERROR(__xludf.DUMMYFUNCTION("""COMPUTED_VALUE"""),"-")</f>
        <v>-</v>
      </c>
      <c r="BO103" t="str">
        <f>IFERROR(__xludf.DUMMYFUNCTION("""COMPUTED_VALUE"""),"-")</f>
        <v>-</v>
      </c>
      <c r="BP103" t="str">
        <f>IFERROR(__xludf.DUMMYFUNCTION("""COMPUTED_VALUE"""),"-")</f>
        <v>-</v>
      </c>
      <c r="BQ103" t="str">
        <f>IFERROR(__xludf.DUMMYFUNCTION("""COMPUTED_VALUE"""),"-")</f>
        <v>-</v>
      </c>
      <c r="BR103" t="str">
        <f>IFERROR(__xludf.DUMMYFUNCTION("""COMPUTED_VALUE"""),"-")</f>
        <v>-</v>
      </c>
      <c r="BS103" t="str">
        <f>IFERROR(__xludf.DUMMYFUNCTION("""COMPUTED_VALUE"""),"-")</f>
        <v>-</v>
      </c>
      <c r="BT103" t="str">
        <f>IFERROR(__xludf.DUMMYFUNCTION("""COMPUTED_VALUE"""),"-")</f>
        <v>-</v>
      </c>
      <c r="BU103" t="str">
        <f>IFERROR(__xludf.DUMMYFUNCTION("""COMPUTED_VALUE"""),"-")</f>
        <v>-</v>
      </c>
      <c r="BV103" t="str">
        <f>IFERROR(__xludf.DUMMYFUNCTION("""COMPUTED_VALUE"""),"-")</f>
        <v>-</v>
      </c>
      <c r="BW103" t="str">
        <f>IFERROR(__xludf.DUMMYFUNCTION("""COMPUTED_VALUE"""),"-")</f>
        <v>-</v>
      </c>
      <c r="BX103" t="str">
        <f>IFERROR(__xludf.DUMMYFUNCTION("""COMPUTED_VALUE"""),"-")</f>
        <v>-</v>
      </c>
      <c r="BY103" t="str">
        <f>IFERROR(__xludf.DUMMYFUNCTION("""COMPUTED_VALUE"""),"-")</f>
        <v>-</v>
      </c>
      <c r="BZ103" t="str">
        <f>IFERROR(__xludf.DUMMYFUNCTION("""COMPUTED_VALUE"""),"-")</f>
        <v>-</v>
      </c>
      <c r="CA103" t="str">
        <f>IFERROR(__xludf.DUMMYFUNCTION("""COMPUTED_VALUE"""),"-")</f>
        <v>-</v>
      </c>
      <c r="CB103" t="str">
        <f>IFERROR(__xludf.DUMMYFUNCTION("""COMPUTED_VALUE"""),"-")</f>
        <v>-</v>
      </c>
      <c r="CC103" t="str">
        <f>IFERROR(__xludf.DUMMYFUNCTION("""COMPUTED_VALUE"""),"-")</f>
        <v>-</v>
      </c>
      <c r="CD103" t="str">
        <f>IFERROR(__xludf.DUMMYFUNCTION("""COMPUTED_VALUE"""),"-")</f>
        <v>-</v>
      </c>
      <c r="CE103" t="str">
        <f>IFERROR(__xludf.DUMMYFUNCTION("""COMPUTED_VALUE"""),"-")</f>
        <v>-</v>
      </c>
      <c r="CF103" t="str">
        <f>IFERROR(__xludf.DUMMYFUNCTION("""COMPUTED_VALUE"""),"-")</f>
        <v>-</v>
      </c>
      <c r="CG103" t="str">
        <f>IFERROR(__xludf.DUMMYFUNCTION("""COMPUTED_VALUE"""),"-")</f>
        <v>-</v>
      </c>
      <c r="CH103" t="str">
        <f>IFERROR(__xludf.DUMMYFUNCTION("""COMPUTED_VALUE"""),"-")</f>
        <v>-</v>
      </c>
      <c r="CI103" t="str">
        <f>IFERROR(__xludf.DUMMYFUNCTION("""COMPUTED_VALUE"""),"-")</f>
        <v>-</v>
      </c>
      <c r="CJ103" t="str">
        <f>IFERROR(__xludf.DUMMYFUNCTION("""COMPUTED_VALUE"""),"-")</f>
        <v>-</v>
      </c>
      <c r="CK103" t="str">
        <f>IFERROR(__xludf.DUMMYFUNCTION("""COMPUTED_VALUE"""),"-")</f>
        <v>-</v>
      </c>
      <c r="CL103" t="str">
        <f>IFERROR(__xludf.DUMMYFUNCTION("""COMPUTED_VALUE"""),"-")</f>
        <v>-</v>
      </c>
      <c r="CM103" t="str">
        <f>IFERROR(__xludf.DUMMYFUNCTION("""COMPUTED_VALUE"""),"-")</f>
        <v>-</v>
      </c>
      <c r="CN103" t="str">
        <f>IFERROR(__xludf.DUMMYFUNCTION("""COMPUTED_VALUE"""),"-")</f>
        <v>-</v>
      </c>
      <c r="CO103" t="str">
        <f>IFERROR(__xludf.DUMMYFUNCTION("""COMPUTED_VALUE"""),"-")</f>
        <v>-</v>
      </c>
      <c r="CP103" t="str">
        <f>IFERROR(__xludf.DUMMYFUNCTION("""COMPUTED_VALUE"""),"-")</f>
        <v>-</v>
      </c>
      <c r="CQ103" t="str">
        <f>IFERROR(__xludf.DUMMYFUNCTION("""COMPUTED_VALUE"""),"-")</f>
        <v>-</v>
      </c>
      <c r="CR103" t="str">
        <f>IFERROR(__xludf.DUMMYFUNCTION("""COMPUTED_VALUE"""),"-")</f>
        <v>-</v>
      </c>
      <c r="CS103" t="str">
        <f>IFERROR(__xludf.DUMMYFUNCTION("""COMPUTED_VALUE"""),"x")</f>
        <v>x</v>
      </c>
      <c r="CT103" t="str">
        <f>IFERROR(__xludf.DUMMYFUNCTION("""COMPUTED_VALUE"""),"-")</f>
        <v>-</v>
      </c>
      <c r="CU103" t="str">
        <f>IFERROR(__xludf.DUMMYFUNCTION("""COMPUTED_VALUE"""),"-")</f>
        <v>-</v>
      </c>
      <c r="CV103" t="str">
        <f>IFERROR(__xludf.DUMMYFUNCTION("""COMPUTED_VALUE"""),"-")</f>
        <v>-</v>
      </c>
      <c r="CW103" t="str">
        <f>IFERROR(__xludf.DUMMYFUNCTION("""COMPUTED_VALUE"""),"-")</f>
        <v>-</v>
      </c>
      <c r="CX103" t="str">
        <f>IFERROR(__xludf.DUMMYFUNCTION("""COMPUTED_VALUE"""),"-")</f>
        <v>-</v>
      </c>
      <c r="CY103" t="str">
        <f>IFERROR(__xludf.DUMMYFUNCTION("""COMPUTED_VALUE"""),"-")</f>
        <v>-</v>
      </c>
      <c r="CZ103" t="str">
        <f>IFERROR(__xludf.DUMMYFUNCTION("""COMPUTED_VALUE"""),"-")</f>
        <v>-</v>
      </c>
      <c r="DA103" t="str">
        <f>IFERROR(__xludf.DUMMYFUNCTION("""COMPUTED_VALUE"""),"-")</f>
        <v>-</v>
      </c>
      <c r="DB103" t="str">
        <f>IFERROR(__xludf.DUMMYFUNCTION("""COMPUTED_VALUE"""),"-")</f>
        <v>-</v>
      </c>
      <c r="DC103" t="str">
        <f>IFERROR(__xludf.DUMMYFUNCTION("""COMPUTED_VALUE"""),"-")</f>
        <v>-</v>
      </c>
      <c r="DD103" t="str">
        <f>IFERROR(__xludf.DUMMYFUNCTION("""COMPUTED_VALUE"""),"-")</f>
        <v>-</v>
      </c>
      <c r="DE103" t="str">
        <f>IFERROR(__xludf.DUMMYFUNCTION("""COMPUTED_VALUE"""),"-")</f>
        <v>-</v>
      </c>
      <c r="DF103" t="str">
        <f>IFERROR(__xludf.DUMMYFUNCTION("""COMPUTED_VALUE"""),"-")</f>
        <v>-</v>
      </c>
      <c r="DG103" t="str">
        <f>IFERROR(__xludf.DUMMYFUNCTION("""COMPUTED_VALUE"""),"-")</f>
        <v>-</v>
      </c>
      <c r="DH103" t="str">
        <f>IFERROR(__xludf.DUMMYFUNCTION("""COMPUTED_VALUE"""),"-")</f>
        <v>-</v>
      </c>
      <c r="DI103" t="str">
        <f>IFERROR(__xludf.DUMMYFUNCTION("""COMPUTED_VALUE"""),"-")</f>
        <v>-</v>
      </c>
      <c r="DJ103" t="str">
        <f>IFERROR(__xludf.DUMMYFUNCTION("""COMPUTED_VALUE"""),"-")</f>
        <v>-</v>
      </c>
      <c r="DK103" t="str">
        <f>IFERROR(__xludf.DUMMYFUNCTION("""COMPUTED_VALUE"""),"-")</f>
        <v>-</v>
      </c>
      <c r="DL103" t="str">
        <f>IFERROR(__xludf.DUMMYFUNCTION("""COMPUTED_VALUE"""),"-")</f>
        <v>-</v>
      </c>
      <c r="DM103" t="str">
        <f>IFERROR(__xludf.DUMMYFUNCTION("""COMPUTED_VALUE"""),"-")</f>
        <v>-</v>
      </c>
      <c r="DN103" t="str">
        <f>IFERROR(__xludf.DUMMYFUNCTION("""COMPUTED_VALUE"""),"-")</f>
        <v>-</v>
      </c>
      <c r="DO103" t="str">
        <f>IFERROR(__xludf.DUMMYFUNCTION("""COMPUTED_VALUE"""),"-")</f>
        <v>-</v>
      </c>
      <c r="DP103" t="str">
        <f>IFERROR(__xludf.DUMMYFUNCTION("""COMPUTED_VALUE"""),"-")</f>
        <v>-</v>
      </c>
      <c r="DQ103" t="str">
        <f>IFERROR(__xludf.DUMMYFUNCTION("""COMPUTED_VALUE"""),"-")</f>
        <v>-</v>
      </c>
      <c r="DR103" t="str">
        <f>IFERROR(__xludf.DUMMYFUNCTION("""COMPUTED_VALUE"""),"-")</f>
        <v>-</v>
      </c>
      <c r="DS103" t="str">
        <f>IFERROR(__xludf.DUMMYFUNCTION("""COMPUTED_VALUE"""),"-")</f>
        <v>-</v>
      </c>
      <c r="DT103" t="str">
        <f>IFERROR(__xludf.DUMMYFUNCTION("""COMPUTED_VALUE"""),"-")</f>
        <v>-</v>
      </c>
      <c r="DU103" t="str">
        <f>IFERROR(__xludf.DUMMYFUNCTION("""COMPUTED_VALUE"""),"-")</f>
        <v>-</v>
      </c>
      <c r="DV103" t="str">
        <f>IFERROR(__xludf.DUMMYFUNCTION("""COMPUTED_VALUE"""),"-")</f>
        <v>-</v>
      </c>
      <c r="DW103" t="str">
        <f>IFERROR(__xludf.DUMMYFUNCTION("""COMPUTED_VALUE"""),"-")</f>
        <v>-</v>
      </c>
      <c r="DX103" t="str">
        <f>IFERROR(__xludf.DUMMYFUNCTION("""COMPUTED_VALUE"""),"-")</f>
        <v>-</v>
      </c>
      <c r="DY103" t="str">
        <f>IFERROR(__xludf.DUMMYFUNCTION("""COMPUTED_VALUE"""),"-")</f>
        <v>-</v>
      </c>
      <c r="DZ103" t="str">
        <f>IFERROR(__xludf.DUMMYFUNCTION("""COMPUTED_VALUE"""),"x")</f>
        <v>x</v>
      </c>
      <c r="EA103" t="str">
        <f>IFERROR(__xludf.DUMMYFUNCTION("""COMPUTED_VALUE"""),"OK")</f>
        <v>OK</v>
      </c>
      <c r="EB103" t="str">
        <f>IFERROR(__xludf.DUMMYFUNCTION("""COMPUTED_VALUE"""),"OK")</f>
        <v>OK</v>
      </c>
      <c r="EC103" t="str">
        <f>IFERROR(__xludf.DUMMYFUNCTION("""COMPUTED_VALUE"""),"OK")</f>
        <v>OK</v>
      </c>
      <c r="ED103" t="str">
        <f>IFERROR(__xludf.DUMMYFUNCTION("""COMPUTED_VALUE"""),"OK")</f>
        <v>OK</v>
      </c>
      <c r="EE103" t="str">
        <f>IFERROR(__xludf.DUMMYFUNCTION("""COMPUTED_VALUE"""),"OK")</f>
        <v>OK</v>
      </c>
      <c r="EF103" t="str">
        <f>IFERROR(__xludf.DUMMYFUNCTION("""COMPUTED_VALUE"""),"TLE")</f>
        <v>TLE</v>
      </c>
      <c r="EG103" t="str">
        <f>IFERROR(__xludf.DUMMYFUNCTION("""COMPUTED_VALUE"""),"TLE")</f>
        <v>TLE</v>
      </c>
      <c r="EH103" t="str">
        <f>IFERROR(__xludf.DUMMYFUNCTION("""COMPUTED_VALUE"""),"TLE")</f>
        <v>TLE</v>
      </c>
      <c r="EI103" t="str">
        <f>IFERROR(__xludf.DUMMYFUNCTION("""COMPUTED_VALUE"""),"TLE")</f>
        <v>TLE</v>
      </c>
      <c r="EJ103" t="str">
        <f>IFERROR(__xludf.DUMMYFUNCTION("""COMPUTED_VALUE"""),"TLE")</f>
        <v>TLE</v>
      </c>
      <c r="EK103" t="str">
        <f>IFERROR(__xludf.DUMMYFUNCTION("""COMPUTED_VALUE"""),"OK")</f>
        <v>OK</v>
      </c>
      <c r="EL103" t="str">
        <f>IFERROR(__xludf.DUMMYFUNCTION("""COMPUTED_VALUE"""),"OK")</f>
        <v>OK</v>
      </c>
      <c r="EM103" t="str">
        <f>IFERROR(__xludf.DUMMYFUNCTION("""COMPUTED_VALUE"""),"TLE")</f>
        <v>TLE</v>
      </c>
      <c r="EN103" t="str">
        <f>IFERROR(__xludf.DUMMYFUNCTION("""COMPUTED_VALUE"""),"TLE")</f>
        <v>TLE</v>
      </c>
      <c r="EO103" t="str">
        <f>IFERROR(__xludf.DUMMYFUNCTION("""COMPUTED_VALUE"""),"TLE")</f>
        <v>TLE</v>
      </c>
      <c r="EP103" t="str">
        <f>IFERROR(__xludf.DUMMYFUNCTION("""COMPUTED_VALUE"""),"TLE")</f>
        <v>TLE</v>
      </c>
      <c r="EQ103" t="str">
        <f>IFERROR(__xludf.DUMMYFUNCTION("""COMPUTED_VALUE"""),"x")</f>
        <v>x</v>
      </c>
      <c r="ER103" t="str">
        <f>IFERROR(__xludf.DUMMYFUNCTION("""COMPUTED_VALUE"""),"WA")</f>
        <v>WA</v>
      </c>
      <c r="ES103" t="str">
        <f>IFERROR(__xludf.DUMMYFUNCTION("""COMPUTED_VALUE"""),"OK")</f>
        <v>OK</v>
      </c>
      <c r="ET103" t="str">
        <f>IFERROR(__xludf.DUMMYFUNCTION("""COMPUTED_VALUE"""),"OK")</f>
        <v>OK</v>
      </c>
      <c r="EU103" t="str">
        <f>IFERROR(__xludf.DUMMYFUNCTION("""COMPUTED_VALUE"""),"OK")</f>
        <v>OK</v>
      </c>
      <c r="EV103" t="str">
        <f>IFERROR(__xludf.DUMMYFUNCTION("""COMPUTED_VALUE"""),"WA")</f>
        <v>WA</v>
      </c>
      <c r="EW103" t="str">
        <f>IFERROR(__xludf.DUMMYFUNCTION("""COMPUTED_VALUE"""),"WA")</f>
        <v>WA</v>
      </c>
      <c r="EX103" t="str">
        <f>IFERROR(__xludf.DUMMYFUNCTION("""COMPUTED_VALUE"""),"WA")</f>
        <v>WA</v>
      </c>
      <c r="EY103" t="str">
        <f>IFERROR(__xludf.DUMMYFUNCTION("""COMPUTED_VALUE"""),"WA")</f>
        <v>WA</v>
      </c>
      <c r="EZ103" t="str">
        <f>IFERROR(__xludf.DUMMYFUNCTION("""COMPUTED_VALUE"""),"WA")</f>
        <v>WA</v>
      </c>
      <c r="FA103" t="str">
        <f>IFERROR(__xludf.DUMMYFUNCTION("""COMPUTED_VALUE"""),"WA")</f>
        <v>WA</v>
      </c>
      <c r="FB103" t="str">
        <f>IFERROR(__xludf.DUMMYFUNCTION("""COMPUTED_VALUE"""),"OK")</f>
        <v>OK</v>
      </c>
      <c r="FC103" t="str">
        <f>IFERROR(__xludf.DUMMYFUNCTION("""COMPUTED_VALUE"""),"WA")</f>
        <v>WA</v>
      </c>
      <c r="FD103" t="str">
        <f>IFERROR(__xludf.DUMMYFUNCTION("""COMPUTED_VALUE"""),"WA")</f>
        <v>WA</v>
      </c>
      <c r="FE103" t="str">
        <f>IFERROR(__xludf.DUMMYFUNCTION("""COMPUTED_VALUE"""),"WA")</f>
        <v>WA</v>
      </c>
      <c r="FF103" t="str">
        <f>IFERROR(__xludf.DUMMYFUNCTION("""COMPUTED_VALUE"""),"WA")</f>
        <v>WA</v>
      </c>
      <c r="FG103" t="str">
        <f>IFERROR(__xludf.DUMMYFUNCTION("""COMPUTED_VALUE"""),"WA")</f>
        <v>WA</v>
      </c>
      <c r="FH103" t="str">
        <f>IFERROR(__xludf.DUMMYFUNCTION("""COMPUTED_VALUE"""),"WA")</f>
        <v>WA</v>
      </c>
      <c r="FI103" t="str">
        <f>IFERROR(__xludf.DUMMYFUNCTION("""COMPUTED_VALUE"""),"WA")</f>
        <v>WA</v>
      </c>
      <c r="FJ103" t="str">
        <f>IFERROR(__xludf.DUMMYFUNCTION("""COMPUTED_VALUE"""),"WA")</f>
        <v>WA</v>
      </c>
      <c r="FK103" t="str">
        <f>IFERROR(__xludf.DUMMYFUNCTION("""COMPUTED_VALUE"""),"WA")</f>
        <v>WA</v>
      </c>
      <c r="FL103" t="str">
        <f>IFERROR(__xludf.DUMMYFUNCTION("""COMPUTED_VALUE"""),"OK")</f>
        <v>OK</v>
      </c>
      <c r="FM103" t="str">
        <f>IFERROR(__xludf.DUMMYFUNCTION("""COMPUTED_VALUE"""),"WA")</f>
        <v>WA</v>
      </c>
      <c r="FN103" t="str">
        <f>IFERROR(__xludf.DUMMYFUNCTION("""COMPUTED_VALUE"""),"WA")</f>
        <v>WA</v>
      </c>
      <c r="FO103" t="str">
        <f>IFERROR(__xludf.DUMMYFUNCTION("""COMPUTED_VALUE"""),"WA")</f>
        <v>WA</v>
      </c>
      <c r="FP103" t="str">
        <f>IFERROR(__xludf.DUMMYFUNCTION("""COMPUTED_VALUE"""),"TLE")</f>
        <v>TLE</v>
      </c>
      <c r="FQ103" t="str">
        <f>IFERROR(__xludf.DUMMYFUNCTION("""COMPUTED_VALUE"""),"TLE")</f>
        <v>TLE</v>
      </c>
      <c r="FR103" t="str">
        <f>IFERROR(__xludf.DUMMYFUNCTION("""COMPUTED_VALUE"""),"TLE")</f>
        <v>TLE</v>
      </c>
      <c r="FS103" t="str">
        <f>IFERROR(__xludf.DUMMYFUNCTION("""COMPUTED_VALUE"""),"WA")</f>
        <v>WA</v>
      </c>
      <c r="FT103" t="str">
        <f>IFERROR(__xludf.DUMMYFUNCTION("""COMPUTED_VALUE"""),"x")</f>
        <v>x</v>
      </c>
      <c r="FU103" t="str">
        <f>IFERROR(__xludf.DUMMYFUNCTION("""COMPUTED_VALUE"""),"-")</f>
        <v>-</v>
      </c>
      <c r="FV103" t="str">
        <f>IFERROR(__xludf.DUMMYFUNCTION("""COMPUTED_VALUE"""),"-")</f>
        <v>-</v>
      </c>
      <c r="FW103" t="str">
        <f>IFERROR(__xludf.DUMMYFUNCTION("""COMPUTED_VALUE"""),"-")</f>
        <v>-</v>
      </c>
      <c r="FX103" t="str">
        <f>IFERROR(__xludf.DUMMYFUNCTION("""COMPUTED_VALUE"""),"-")</f>
        <v>-</v>
      </c>
      <c r="FY103" t="str">
        <f>IFERROR(__xludf.DUMMYFUNCTION("""COMPUTED_VALUE"""),"-")</f>
        <v>-</v>
      </c>
      <c r="FZ103" t="str">
        <f>IFERROR(__xludf.DUMMYFUNCTION("""COMPUTED_VALUE"""),"-")</f>
        <v>-</v>
      </c>
      <c r="GA103" t="str">
        <f>IFERROR(__xludf.DUMMYFUNCTION("""COMPUTED_VALUE"""),"-")</f>
        <v>-</v>
      </c>
      <c r="GB103" t="str">
        <f>IFERROR(__xludf.DUMMYFUNCTION("""COMPUTED_VALUE"""),"-")</f>
        <v>-</v>
      </c>
      <c r="GC103" t="str">
        <f>IFERROR(__xludf.DUMMYFUNCTION("""COMPUTED_VALUE"""),"-")</f>
        <v>-</v>
      </c>
      <c r="GD103" t="str">
        <f>IFERROR(__xludf.DUMMYFUNCTION("""COMPUTED_VALUE"""),"-")</f>
        <v>-</v>
      </c>
      <c r="GE103" t="str">
        <f>IFERROR(__xludf.DUMMYFUNCTION("""COMPUTED_VALUE"""),"-")</f>
        <v>-</v>
      </c>
      <c r="GF103" t="str">
        <f>IFERROR(__xludf.DUMMYFUNCTION("""COMPUTED_VALUE"""),"-")</f>
        <v>-</v>
      </c>
      <c r="GG103" t="str">
        <f>IFERROR(__xludf.DUMMYFUNCTION("""COMPUTED_VALUE"""),"-")</f>
        <v>-</v>
      </c>
      <c r="GH103" t="str">
        <f>IFERROR(__xludf.DUMMYFUNCTION("""COMPUTED_VALUE"""),"-")</f>
        <v>-</v>
      </c>
      <c r="GI103" t="str">
        <f>IFERROR(__xludf.DUMMYFUNCTION("""COMPUTED_VALUE"""),"-")</f>
        <v>-</v>
      </c>
      <c r="GJ103" t="str">
        <f>IFERROR(__xludf.DUMMYFUNCTION("""COMPUTED_VALUE"""),"-")</f>
        <v>-</v>
      </c>
      <c r="GK103" t="str">
        <f>IFERROR(__xludf.DUMMYFUNCTION("""COMPUTED_VALUE"""),"-")</f>
        <v>-</v>
      </c>
      <c r="GL103" t="str">
        <f>IFERROR(__xludf.DUMMYFUNCTION("""COMPUTED_VALUE"""),"-")</f>
        <v>-</v>
      </c>
      <c r="GM103" t="str">
        <f>IFERROR(__xludf.DUMMYFUNCTION("""COMPUTED_VALUE"""),"-")</f>
        <v>-</v>
      </c>
      <c r="GN103" t="str">
        <f>IFERROR(__xludf.DUMMYFUNCTION("""COMPUTED_VALUE"""),"-")</f>
        <v>-</v>
      </c>
      <c r="GO103" t="str">
        <f>IFERROR(__xludf.DUMMYFUNCTION("""COMPUTED_VALUE"""),"-")</f>
        <v>-</v>
      </c>
      <c r="GP103" t="str">
        <f>IFERROR(__xludf.DUMMYFUNCTION("""COMPUTED_VALUE"""),"-")</f>
        <v>-</v>
      </c>
      <c r="GQ103" t="str">
        <f>IFERROR(__xludf.DUMMYFUNCTION("""COMPUTED_VALUE"""),"-")</f>
        <v>-</v>
      </c>
      <c r="GR103" t="str">
        <f>IFERROR(__xludf.DUMMYFUNCTION("""COMPUTED_VALUE"""),"-")</f>
        <v>-</v>
      </c>
      <c r="GS103" t="str">
        <f>IFERROR(__xludf.DUMMYFUNCTION("""COMPUTED_VALUE"""),"x")</f>
        <v>x</v>
      </c>
      <c r="GT103" t="str">
        <f>IFERROR(__xludf.DUMMYFUNCTION("""COMPUTED_VALUE"""),"x")</f>
        <v>x</v>
      </c>
      <c r="GU103">
        <f>IFERROR(__xludf.DUMMYFUNCTION("""COMPUTED_VALUE"""),0.0)</f>
        <v>0</v>
      </c>
      <c r="GV103">
        <f>IFERROR(__xludf.DUMMYFUNCTION("""COMPUTED_VALUE"""),0.0)</f>
        <v>0</v>
      </c>
      <c r="GW103">
        <f>IFERROR(__xludf.DUMMYFUNCTION("""COMPUTED_VALUE"""),0.0)</f>
        <v>0</v>
      </c>
      <c r="GX103">
        <f>IFERROR(__xludf.DUMMYFUNCTION("""COMPUTED_VALUE"""),0.0)</f>
        <v>0</v>
      </c>
      <c r="GY103">
        <f>IFERROR(__xludf.DUMMYFUNCTION("""COMPUTED_VALUE"""),0.0)</f>
        <v>0</v>
      </c>
      <c r="GZ103">
        <f>IFERROR(__xludf.DUMMYFUNCTION("""COMPUTED_VALUE"""),0.0)</f>
        <v>0</v>
      </c>
      <c r="HA103">
        <f>IFERROR(__xludf.DUMMYFUNCTION("""COMPUTED_VALUE"""),0.0)</f>
        <v>0</v>
      </c>
      <c r="HB103">
        <f>IFERROR(__xludf.DUMMYFUNCTION("""COMPUTED_VALUE"""),0.0)</f>
        <v>0</v>
      </c>
      <c r="HC103">
        <f>IFERROR(__xludf.DUMMYFUNCTION("""COMPUTED_VALUE"""),0.0)</f>
        <v>0</v>
      </c>
      <c r="HD103">
        <f>IFERROR(__xludf.DUMMYFUNCTION("""COMPUTED_VALUE"""),0.0)</f>
        <v>0</v>
      </c>
      <c r="HE103">
        <f>IFERROR(__xludf.DUMMYFUNCTION("""COMPUTED_VALUE"""),0.0)</f>
        <v>0</v>
      </c>
      <c r="HF103">
        <f>IFERROR(__xludf.DUMMYFUNCTION("""COMPUTED_VALUE"""),0.0)</f>
        <v>0</v>
      </c>
      <c r="HG103">
        <f>IFERROR(__xludf.DUMMYFUNCTION("""COMPUTED_VALUE"""),0.0)</f>
        <v>0</v>
      </c>
      <c r="HH103">
        <f>IFERROR(__xludf.DUMMYFUNCTION("""COMPUTED_VALUE"""),0.0)</f>
        <v>0</v>
      </c>
      <c r="HI103">
        <f>IFERROR(__xludf.DUMMYFUNCTION("""COMPUTED_VALUE"""),0.0)</f>
        <v>0</v>
      </c>
      <c r="HJ103">
        <f>IFERROR(__xludf.DUMMYFUNCTION("""COMPUTED_VALUE"""),0.0)</f>
        <v>0</v>
      </c>
      <c r="HK103">
        <f>IFERROR(__xludf.DUMMYFUNCTION("""COMPUTED_VALUE"""),0.0)</f>
        <v>0</v>
      </c>
      <c r="HL103">
        <f>IFERROR(__xludf.DUMMYFUNCTION("""COMPUTED_VALUE"""),0.0)</f>
        <v>0</v>
      </c>
      <c r="HM103">
        <f>IFERROR(__xludf.DUMMYFUNCTION("""COMPUTED_VALUE"""),0.0)</f>
        <v>0</v>
      </c>
      <c r="HN103">
        <f>IFERROR(__xludf.DUMMYFUNCTION("""COMPUTED_VALUE"""),0.0)</f>
        <v>0</v>
      </c>
      <c r="HO103">
        <f>IFERROR(__xludf.DUMMYFUNCTION("""COMPUTED_VALUE"""),0.0)</f>
        <v>0</v>
      </c>
      <c r="HP103">
        <f>IFERROR(__xludf.DUMMYFUNCTION("""COMPUTED_VALUE"""),0.0)</f>
        <v>0</v>
      </c>
      <c r="HQ103">
        <f>IFERROR(__xludf.DUMMYFUNCTION("""COMPUTED_VALUE"""),0.0)</f>
        <v>0</v>
      </c>
      <c r="HR103">
        <f>IFERROR(__xludf.DUMMYFUNCTION("""COMPUTED_VALUE"""),0.0)</f>
        <v>0</v>
      </c>
      <c r="HS103">
        <f>IFERROR(__xludf.DUMMYFUNCTION("""COMPUTED_VALUE"""),0.0)</f>
        <v>0</v>
      </c>
      <c r="HT103">
        <f>IFERROR(__xludf.DUMMYFUNCTION("""COMPUTED_VALUE"""),0.0)</f>
        <v>0</v>
      </c>
      <c r="HU103">
        <f>IFERROR(__xludf.DUMMYFUNCTION("""COMPUTED_VALUE"""),0.0)</f>
        <v>0</v>
      </c>
      <c r="HV103">
        <f>IFERROR(__xludf.DUMMYFUNCTION("""COMPUTED_VALUE"""),0.0)</f>
        <v>0</v>
      </c>
      <c r="HW103">
        <f>IFERROR(__xludf.DUMMYFUNCTION("""COMPUTED_VALUE"""),0.0)</f>
        <v>0</v>
      </c>
      <c r="HX103">
        <f>IFERROR(__xludf.DUMMYFUNCTION("""COMPUTED_VALUE"""),0.0)</f>
        <v>0</v>
      </c>
      <c r="HY103">
        <f>IFERROR(__xludf.DUMMYFUNCTION("""COMPUTED_VALUE"""),0.0)</f>
        <v>0</v>
      </c>
      <c r="HZ103">
        <f>IFERROR(__xludf.DUMMYFUNCTION("""COMPUTED_VALUE"""),0.0)</f>
        <v>0</v>
      </c>
      <c r="IA103">
        <f>IFERROR(__xludf.DUMMYFUNCTION("""COMPUTED_VALUE"""),0.0)</f>
        <v>0</v>
      </c>
      <c r="IB103">
        <f>IFERROR(__xludf.DUMMYFUNCTION("""COMPUTED_VALUE"""),0.0)</f>
        <v>0</v>
      </c>
      <c r="IC103">
        <f>IFERROR(__xludf.DUMMYFUNCTION("""COMPUTED_VALUE"""),0.0)</f>
        <v>0</v>
      </c>
      <c r="ID103">
        <f>IFERROR(__xludf.DUMMYFUNCTION("""COMPUTED_VALUE"""),0.0)</f>
        <v>0</v>
      </c>
      <c r="IE103">
        <f>IFERROR(__xludf.DUMMYFUNCTION("""COMPUTED_VALUE"""),0.0)</f>
        <v>0</v>
      </c>
      <c r="IF103">
        <f>IFERROR(__xludf.DUMMYFUNCTION("""COMPUTED_VALUE"""),0.0)</f>
        <v>0</v>
      </c>
      <c r="IG103">
        <f>IFERROR(__xludf.DUMMYFUNCTION("""COMPUTED_VALUE"""),0.0)</f>
        <v>0</v>
      </c>
      <c r="IH103">
        <f>IFERROR(__xludf.DUMMYFUNCTION("""COMPUTED_VALUE"""),0.0)</f>
        <v>0</v>
      </c>
      <c r="II103">
        <f>IFERROR(__xludf.DUMMYFUNCTION("""COMPUTED_VALUE"""),0.0)</f>
        <v>0</v>
      </c>
      <c r="IJ103">
        <f>IFERROR(__xludf.DUMMYFUNCTION("""COMPUTED_VALUE"""),0.0)</f>
        <v>0</v>
      </c>
      <c r="IK103" t="str">
        <f>IFERROR(__xludf.DUMMYFUNCTION("""COMPUTED_VALUE"""),"x")</f>
        <v>x</v>
      </c>
      <c r="IL103">
        <f>IFERROR(__xludf.DUMMYFUNCTION("""COMPUTED_VALUE"""),0.0)</f>
        <v>0</v>
      </c>
      <c r="IM103">
        <f>IFERROR(__xludf.DUMMYFUNCTION("""COMPUTED_VALUE"""),0.0)</f>
        <v>0</v>
      </c>
      <c r="IN103">
        <f>IFERROR(__xludf.DUMMYFUNCTION("""COMPUTED_VALUE"""),0.0)</f>
        <v>0</v>
      </c>
      <c r="IO103">
        <f>IFERROR(__xludf.DUMMYFUNCTION("""COMPUTED_VALUE"""),0.0)</f>
        <v>0</v>
      </c>
      <c r="IP103">
        <f>IFERROR(__xludf.DUMMYFUNCTION("""COMPUTED_VALUE"""),0.0)</f>
        <v>0</v>
      </c>
      <c r="IQ103">
        <f>IFERROR(__xludf.DUMMYFUNCTION("""COMPUTED_VALUE"""),0.0)</f>
        <v>0</v>
      </c>
      <c r="IR103">
        <f>IFERROR(__xludf.DUMMYFUNCTION("""COMPUTED_VALUE"""),0.0)</f>
        <v>0</v>
      </c>
      <c r="IS103">
        <f>IFERROR(__xludf.DUMMYFUNCTION("""COMPUTED_VALUE"""),0.0)</f>
        <v>0</v>
      </c>
      <c r="IT103">
        <f>IFERROR(__xludf.DUMMYFUNCTION("""COMPUTED_VALUE"""),0.0)</f>
        <v>0</v>
      </c>
      <c r="IU103">
        <f>IFERROR(__xludf.DUMMYFUNCTION("""COMPUTED_VALUE"""),0.0)</f>
        <v>0</v>
      </c>
      <c r="IV103">
        <f>IFERROR(__xludf.DUMMYFUNCTION("""COMPUTED_VALUE"""),0.0)</f>
        <v>0</v>
      </c>
      <c r="IW103">
        <f>IFERROR(__xludf.DUMMYFUNCTION("""COMPUTED_VALUE"""),0.0)</f>
        <v>0</v>
      </c>
      <c r="IX103">
        <f>IFERROR(__xludf.DUMMYFUNCTION("""COMPUTED_VALUE"""),0.0)</f>
        <v>0</v>
      </c>
      <c r="IY103">
        <f>IFERROR(__xludf.DUMMYFUNCTION("""COMPUTED_VALUE"""),0.0)</f>
        <v>0</v>
      </c>
      <c r="IZ103">
        <f>IFERROR(__xludf.DUMMYFUNCTION("""COMPUTED_VALUE"""),0.0)</f>
        <v>0</v>
      </c>
      <c r="JA103">
        <f>IFERROR(__xludf.DUMMYFUNCTION("""COMPUTED_VALUE"""),0.0)</f>
        <v>0</v>
      </c>
      <c r="JB103">
        <f>IFERROR(__xludf.DUMMYFUNCTION("""COMPUTED_VALUE"""),0.0)</f>
        <v>0</v>
      </c>
      <c r="JC103">
        <f>IFERROR(__xludf.DUMMYFUNCTION("""COMPUTED_VALUE"""),0.0)</f>
        <v>0</v>
      </c>
      <c r="JD103">
        <f>IFERROR(__xludf.DUMMYFUNCTION("""COMPUTED_VALUE"""),0.0)</f>
        <v>0</v>
      </c>
      <c r="JE103">
        <f>IFERROR(__xludf.DUMMYFUNCTION("""COMPUTED_VALUE"""),0.0)</f>
        <v>0</v>
      </c>
      <c r="JF103">
        <f>IFERROR(__xludf.DUMMYFUNCTION("""COMPUTED_VALUE"""),0.0)</f>
        <v>0</v>
      </c>
      <c r="JG103">
        <f>IFERROR(__xludf.DUMMYFUNCTION("""COMPUTED_VALUE"""),0.0)</f>
        <v>0</v>
      </c>
      <c r="JH103">
        <f>IFERROR(__xludf.DUMMYFUNCTION("""COMPUTED_VALUE"""),0.0)</f>
        <v>0</v>
      </c>
      <c r="JI103">
        <f>IFERROR(__xludf.DUMMYFUNCTION("""COMPUTED_VALUE"""),0.0)</f>
        <v>0</v>
      </c>
      <c r="JJ103">
        <f>IFERROR(__xludf.DUMMYFUNCTION("""COMPUTED_VALUE"""),0.0)</f>
        <v>0</v>
      </c>
      <c r="JK103">
        <f>IFERROR(__xludf.DUMMYFUNCTION("""COMPUTED_VALUE"""),0.0)</f>
        <v>0</v>
      </c>
      <c r="JL103">
        <f>IFERROR(__xludf.DUMMYFUNCTION("""COMPUTED_VALUE"""),0.0)</f>
        <v>0</v>
      </c>
      <c r="JM103">
        <f>IFERROR(__xludf.DUMMYFUNCTION("""COMPUTED_VALUE"""),0.0)</f>
        <v>0</v>
      </c>
      <c r="JN103">
        <f>IFERROR(__xludf.DUMMYFUNCTION("""COMPUTED_VALUE"""),0.0)</f>
        <v>0</v>
      </c>
      <c r="JO103">
        <f>IFERROR(__xludf.DUMMYFUNCTION("""COMPUTED_VALUE"""),0.0)</f>
        <v>0</v>
      </c>
      <c r="JP103">
        <f>IFERROR(__xludf.DUMMYFUNCTION("""COMPUTED_VALUE"""),0.0)</f>
        <v>0</v>
      </c>
      <c r="JQ103">
        <f>IFERROR(__xludf.DUMMYFUNCTION("""COMPUTED_VALUE"""),0.0)</f>
        <v>0</v>
      </c>
      <c r="JR103">
        <f>IFERROR(__xludf.DUMMYFUNCTION("""COMPUTED_VALUE"""),0.0)</f>
        <v>0</v>
      </c>
      <c r="JS103" t="str">
        <f>IFERROR(__xludf.DUMMYFUNCTION("""COMPUTED_VALUE"""),"x")</f>
        <v>x</v>
      </c>
      <c r="JT103">
        <f>IFERROR(__xludf.DUMMYFUNCTION("""COMPUTED_VALUE"""),0.0)</f>
        <v>0</v>
      </c>
      <c r="JU103">
        <f>IFERROR(__xludf.DUMMYFUNCTION("""COMPUTED_VALUE"""),0.0)</f>
        <v>0</v>
      </c>
      <c r="JV103">
        <f>IFERROR(__xludf.DUMMYFUNCTION("""COMPUTED_VALUE"""),0.0)</f>
        <v>0</v>
      </c>
      <c r="JW103">
        <f>IFERROR(__xludf.DUMMYFUNCTION("""COMPUTED_VALUE"""),0.0)</f>
        <v>0</v>
      </c>
      <c r="JX103">
        <f>IFERROR(__xludf.DUMMYFUNCTION("""COMPUTED_VALUE"""),0.0)</f>
        <v>0</v>
      </c>
      <c r="JY103">
        <f>IFERROR(__xludf.DUMMYFUNCTION("""COMPUTED_VALUE"""),0.0)</f>
        <v>0</v>
      </c>
      <c r="JZ103">
        <f>IFERROR(__xludf.DUMMYFUNCTION("""COMPUTED_VALUE"""),0.0)</f>
        <v>0</v>
      </c>
      <c r="KA103">
        <f>IFERROR(__xludf.DUMMYFUNCTION("""COMPUTED_VALUE"""),0.0)</f>
        <v>0</v>
      </c>
      <c r="KB103">
        <f>IFERROR(__xludf.DUMMYFUNCTION("""COMPUTED_VALUE"""),0.0)</f>
        <v>0</v>
      </c>
      <c r="KC103">
        <f>IFERROR(__xludf.DUMMYFUNCTION("""COMPUTED_VALUE"""),0.0)</f>
        <v>0</v>
      </c>
      <c r="KD103">
        <f>IFERROR(__xludf.DUMMYFUNCTION("""COMPUTED_VALUE"""),0.0)</f>
        <v>0</v>
      </c>
      <c r="KE103">
        <f>IFERROR(__xludf.DUMMYFUNCTION("""COMPUTED_VALUE"""),0.0)</f>
        <v>0</v>
      </c>
      <c r="KF103">
        <f>IFERROR(__xludf.DUMMYFUNCTION("""COMPUTED_VALUE"""),0.0)</f>
        <v>0</v>
      </c>
      <c r="KG103">
        <f>IFERROR(__xludf.DUMMYFUNCTION("""COMPUTED_VALUE"""),0.0)</f>
        <v>0</v>
      </c>
      <c r="KH103">
        <f>IFERROR(__xludf.DUMMYFUNCTION("""COMPUTED_VALUE"""),0.0)</f>
        <v>0</v>
      </c>
      <c r="KI103">
        <f>IFERROR(__xludf.DUMMYFUNCTION("""COMPUTED_VALUE"""),0.0)</f>
        <v>0</v>
      </c>
      <c r="KJ103">
        <f>IFERROR(__xludf.DUMMYFUNCTION("""COMPUTED_VALUE"""),0.0)</f>
        <v>0</v>
      </c>
      <c r="KK103">
        <f>IFERROR(__xludf.DUMMYFUNCTION("""COMPUTED_VALUE"""),0.0)</f>
        <v>0</v>
      </c>
      <c r="KL103">
        <f>IFERROR(__xludf.DUMMYFUNCTION("""COMPUTED_VALUE"""),0.0)</f>
        <v>0</v>
      </c>
      <c r="KM103">
        <f>IFERROR(__xludf.DUMMYFUNCTION("""COMPUTED_VALUE"""),0.0)</f>
        <v>0</v>
      </c>
      <c r="KN103">
        <f>IFERROR(__xludf.DUMMYFUNCTION("""COMPUTED_VALUE"""),0.0)</f>
        <v>0</v>
      </c>
      <c r="KO103">
        <f>IFERROR(__xludf.DUMMYFUNCTION("""COMPUTED_VALUE"""),0.0)</f>
        <v>0</v>
      </c>
      <c r="KP103">
        <f>IFERROR(__xludf.DUMMYFUNCTION("""COMPUTED_VALUE"""),0.0)</f>
        <v>0</v>
      </c>
      <c r="KQ103">
        <f>IFERROR(__xludf.DUMMYFUNCTION("""COMPUTED_VALUE"""),0.0)</f>
        <v>0</v>
      </c>
      <c r="KR103">
        <f>IFERROR(__xludf.DUMMYFUNCTION("""COMPUTED_VALUE"""),0.0)</f>
        <v>0</v>
      </c>
      <c r="KS103">
        <f>IFERROR(__xludf.DUMMYFUNCTION("""COMPUTED_VALUE"""),0.0)</f>
        <v>0</v>
      </c>
      <c r="KT103">
        <f>IFERROR(__xludf.DUMMYFUNCTION("""COMPUTED_VALUE"""),0.0)</f>
        <v>0</v>
      </c>
      <c r="KU103">
        <f>IFERROR(__xludf.DUMMYFUNCTION("""COMPUTED_VALUE"""),0.0)</f>
        <v>0</v>
      </c>
      <c r="KV103">
        <f>IFERROR(__xludf.DUMMYFUNCTION("""COMPUTED_VALUE"""),0.0)</f>
        <v>0</v>
      </c>
      <c r="KW103">
        <f>IFERROR(__xludf.DUMMYFUNCTION("""COMPUTED_VALUE"""),0.0)</f>
        <v>0</v>
      </c>
      <c r="KX103">
        <f>IFERROR(__xludf.DUMMYFUNCTION("""COMPUTED_VALUE"""),0.0)</f>
        <v>0</v>
      </c>
      <c r="KY103">
        <f>IFERROR(__xludf.DUMMYFUNCTION("""COMPUTED_VALUE"""),0.0)</f>
        <v>0</v>
      </c>
      <c r="KZ103" t="str">
        <f>IFERROR(__xludf.DUMMYFUNCTION("""COMPUTED_VALUE"""),"x")</f>
        <v>x</v>
      </c>
      <c r="LA103">
        <f>IFERROR(__xludf.DUMMYFUNCTION("""COMPUTED_VALUE"""),1.0)</f>
        <v>1</v>
      </c>
      <c r="LB103">
        <f>IFERROR(__xludf.DUMMYFUNCTION("""COMPUTED_VALUE"""),1.0)</f>
        <v>1</v>
      </c>
      <c r="LC103">
        <f>IFERROR(__xludf.DUMMYFUNCTION("""COMPUTED_VALUE"""),1.0)</f>
        <v>1</v>
      </c>
      <c r="LD103">
        <f>IFERROR(__xludf.DUMMYFUNCTION("""COMPUTED_VALUE"""),1.0)</f>
        <v>1</v>
      </c>
      <c r="LE103">
        <f>IFERROR(__xludf.DUMMYFUNCTION("""COMPUTED_VALUE"""),1.0)</f>
        <v>1</v>
      </c>
      <c r="LF103">
        <f>IFERROR(__xludf.DUMMYFUNCTION("""COMPUTED_VALUE"""),0.0)</f>
        <v>0</v>
      </c>
      <c r="LG103">
        <f>IFERROR(__xludf.DUMMYFUNCTION("""COMPUTED_VALUE"""),0.0)</f>
        <v>0</v>
      </c>
      <c r="LH103">
        <f>IFERROR(__xludf.DUMMYFUNCTION("""COMPUTED_VALUE"""),0.0)</f>
        <v>0</v>
      </c>
      <c r="LI103">
        <f>IFERROR(__xludf.DUMMYFUNCTION("""COMPUTED_VALUE"""),0.0)</f>
        <v>0</v>
      </c>
      <c r="LJ103">
        <f>IFERROR(__xludf.DUMMYFUNCTION("""COMPUTED_VALUE"""),0.0)</f>
        <v>0</v>
      </c>
      <c r="LK103">
        <f>IFERROR(__xludf.DUMMYFUNCTION("""COMPUTED_VALUE"""),1.0)</f>
        <v>1</v>
      </c>
      <c r="LL103">
        <f>IFERROR(__xludf.DUMMYFUNCTION("""COMPUTED_VALUE"""),1.0)</f>
        <v>1</v>
      </c>
      <c r="LM103">
        <f>IFERROR(__xludf.DUMMYFUNCTION("""COMPUTED_VALUE"""),0.0)</f>
        <v>0</v>
      </c>
      <c r="LN103">
        <f>IFERROR(__xludf.DUMMYFUNCTION("""COMPUTED_VALUE"""),0.0)</f>
        <v>0</v>
      </c>
      <c r="LO103">
        <f>IFERROR(__xludf.DUMMYFUNCTION("""COMPUTED_VALUE"""),0.0)</f>
        <v>0</v>
      </c>
      <c r="LP103">
        <f>IFERROR(__xludf.DUMMYFUNCTION("""COMPUTED_VALUE"""),0.0)</f>
        <v>0</v>
      </c>
      <c r="LQ103" t="str">
        <f>IFERROR(__xludf.DUMMYFUNCTION("""COMPUTED_VALUE"""),"x")</f>
        <v>x</v>
      </c>
      <c r="LR103">
        <f>IFERROR(__xludf.DUMMYFUNCTION("""COMPUTED_VALUE"""),0.0)</f>
        <v>0</v>
      </c>
      <c r="LS103">
        <f>IFERROR(__xludf.DUMMYFUNCTION("""COMPUTED_VALUE"""),1.0)</f>
        <v>1</v>
      </c>
      <c r="LT103">
        <f>IFERROR(__xludf.DUMMYFUNCTION("""COMPUTED_VALUE"""),1.0)</f>
        <v>1</v>
      </c>
      <c r="LU103">
        <f>IFERROR(__xludf.DUMMYFUNCTION("""COMPUTED_VALUE"""),1.0)</f>
        <v>1</v>
      </c>
      <c r="LV103">
        <f>IFERROR(__xludf.DUMMYFUNCTION("""COMPUTED_VALUE"""),0.0)</f>
        <v>0</v>
      </c>
      <c r="LW103">
        <f>IFERROR(__xludf.DUMMYFUNCTION("""COMPUTED_VALUE"""),0.0)</f>
        <v>0</v>
      </c>
      <c r="LX103">
        <f>IFERROR(__xludf.DUMMYFUNCTION("""COMPUTED_VALUE"""),0.0)</f>
        <v>0</v>
      </c>
      <c r="LY103">
        <f>IFERROR(__xludf.DUMMYFUNCTION("""COMPUTED_VALUE"""),0.0)</f>
        <v>0</v>
      </c>
      <c r="LZ103">
        <f>IFERROR(__xludf.DUMMYFUNCTION("""COMPUTED_VALUE"""),0.0)</f>
        <v>0</v>
      </c>
      <c r="MA103">
        <f>IFERROR(__xludf.DUMMYFUNCTION("""COMPUTED_VALUE"""),0.0)</f>
        <v>0</v>
      </c>
      <c r="MB103">
        <f>IFERROR(__xludf.DUMMYFUNCTION("""COMPUTED_VALUE"""),1.0)</f>
        <v>1</v>
      </c>
      <c r="MC103">
        <f>IFERROR(__xludf.DUMMYFUNCTION("""COMPUTED_VALUE"""),0.0)</f>
        <v>0</v>
      </c>
      <c r="MD103">
        <f>IFERROR(__xludf.DUMMYFUNCTION("""COMPUTED_VALUE"""),0.0)</f>
        <v>0</v>
      </c>
      <c r="ME103">
        <f>IFERROR(__xludf.DUMMYFUNCTION("""COMPUTED_VALUE"""),0.0)</f>
        <v>0</v>
      </c>
      <c r="MF103">
        <f>IFERROR(__xludf.DUMMYFUNCTION("""COMPUTED_VALUE"""),0.0)</f>
        <v>0</v>
      </c>
      <c r="MG103">
        <f>IFERROR(__xludf.DUMMYFUNCTION("""COMPUTED_VALUE"""),0.0)</f>
        <v>0</v>
      </c>
      <c r="MH103">
        <f>IFERROR(__xludf.DUMMYFUNCTION("""COMPUTED_VALUE"""),0.0)</f>
        <v>0</v>
      </c>
      <c r="MI103">
        <f>IFERROR(__xludf.DUMMYFUNCTION("""COMPUTED_VALUE"""),0.0)</f>
        <v>0</v>
      </c>
      <c r="MJ103">
        <f>IFERROR(__xludf.DUMMYFUNCTION("""COMPUTED_VALUE"""),0.0)</f>
        <v>0</v>
      </c>
      <c r="MK103">
        <f>IFERROR(__xludf.DUMMYFUNCTION("""COMPUTED_VALUE"""),0.0)</f>
        <v>0</v>
      </c>
      <c r="ML103">
        <f>IFERROR(__xludf.DUMMYFUNCTION("""COMPUTED_VALUE"""),1.0)</f>
        <v>1</v>
      </c>
      <c r="MM103">
        <f>IFERROR(__xludf.DUMMYFUNCTION("""COMPUTED_VALUE"""),0.0)</f>
        <v>0</v>
      </c>
      <c r="MN103">
        <f>IFERROR(__xludf.DUMMYFUNCTION("""COMPUTED_VALUE"""),0.0)</f>
        <v>0</v>
      </c>
      <c r="MO103">
        <f>IFERROR(__xludf.DUMMYFUNCTION("""COMPUTED_VALUE"""),0.0)</f>
        <v>0</v>
      </c>
      <c r="MP103">
        <f>IFERROR(__xludf.DUMMYFUNCTION("""COMPUTED_VALUE"""),0.0)</f>
        <v>0</v>
      </c>
      <c r="MQ103">
        <f>IFERROR(__xludf.DUMMYFUNCTION("""COMPUTED_VALUE"""),0.0)</f>
        <v>0</v>
      </c>
      <c r="MR103">
        <f>IFERROR(__xludf.DUMMYFUNCTION("""COMPUTED_VALUE"""),0.0)</f>
        <v>0</v>
      </c>
      <c r="MS103">
        <f>IFERROR(__xludf.DUMMYFUNCTION("""COMPUTED_VALUE"""),0.0)</f>
        <v>0</v>
      </c>
      <c r="MT103" t="str">
        <f>IFERROR(__xludf.DUMMYFUNCTION("""COMPUTED_VALUE"""),"x")</f>
        <v>x</v>
      </c>
      <c r="MU103">
        <f>IFERROR(__xludf.DUMMYFUNCTION("""COMPUTED_VALUE"""),0.0)</f>
        <v>0</v>
      </c>
      <c r="MV103">
        <f>IFERROR(__xludf.DUMMYFUNCTION("""COMPUTED_VALUE"""),0.0)</f>
        <v>0</v>
      </c>
      <c r="MW103">
        <f>IFERROR(__xludf.DUMMYFUNCTION("""COMPUTED_VALUE"""),0.0)</f>
        <v>0</v>
      </c>
      <c r="MX103">
        <f>IFERROR(__xludf.DUMMYFUNCTION("""COMPUTED_VALUE"""),0.0)</f>
        <v>0</v>
      </c>
      <c r="MY103">
        <f>IFERROR(__xludf.DUMMYFUNCTION("""COMPUTED_VALUE"""),0.0)</f>
        <v>0</v>
      </c>
      <c r="MZ103">
        <f>IFERROR(__xludf.DUMMYFUNCTION("""COMPUTED_VALUE"""),0.0)</f>
        <v>0</v>
      </c>
      <c r="NA103">
        <f>IFERROR(__xludf.DUMMYFUNCTION("""COMPUTED_VALUE"""),0.0)</f>
        <v>0</v>
      </c>
      <c r="NB103">
        <f>IFERROR(__xludf.DUMMYFUNCTION("""COMPUTED_VALUE"""),0.0)</f>
        <v>0</v>
      </c>
      <c r="NC103">
        <f>IFERROR(__xludf.DUMMYFUNCTION("""COMPUTED_VALUE"""),0.0)</f>
        <v>0</v>
      </c>
      <c r="ND103">
        <f>IFERROR(__xludf.DUMMYFUNCTION("""COMPUTED_VALUE"""),0.0)</f>
        <v>0</v>
      </c>
      <c r="NE103">
        <f>IFERROR(__xludf.DUMMYFUNCTION("""COMPUTED_VALUE"""),0.0)</f>
        <v>0</v>
      </c>
      <c r="NF103">
        <f>IFERROR(__xludf.DUMMYFUNCTION("""COMPUTED_VALUE"""),0.0)</f>
        <v>0</v>
      </c>
      <c r="NG103">
        <f>IFERROR(__xludf.DUMMYFUNCTION("""COMPUTED_VALUE"""),0.0)</f>
        <v>0</v>
      </c>
      <c r="NH103">
        <f>IFERROR(__xludf.DUMMYFUNCTION("""COMPUTED_VALUE"""),0.0)</f>
        <v>0</v>
      </c>
      <c r="NI103">
        <f>IFERROR(__xludf.DUMMYFUNCTION("""COMPUTED_VALUE"""),0.0)</f>
        <v>0</v>
      </c>
      <c r="NJ103">
        <f>IFERROR(__xludf.DUMMYFUNCTION("""COMPUTED_VALUE"""),0.0)</f>
        <v>0</v>
      </c>
      <c r="NK103">
        <f>IFERROR(__xludf.DUMMYFUNCTION("""COMPUTED_VALUE"""),0.0)</f>
        <v>0</v>
      </c>
      <c r="NL103">
        <f>IFERROR(__xludf.DUMMYFUNCTION("""COMPUTED_VALUE"""),0.0)</f>
        <v>0</v>
      </c>
      <c r="NM103">
        <f>IFERROR(__xludf.DUMMYFUNCTION("""COMPUTED_VALUE"""),0.0)</f>
        <v>0</v>
      </c>
      <c r="NN103">
        <f>IFERROR(__xludf.DUMMYFUNCTION("""COMPUTED_VALUE"""),0.0)</f>
        <v>0</v>
      </c>
      <c r="NO103">
        <f>IFERROR(__xludf.DUMMYFUNCTION("""COMPUTED_VALUE"""),0.0)</f>
        <v>0</v>
      </c>
      <c r="NP103">
        <f>IFERROR(__xludf.DUMMYFUNCTION("""COMPUTED_VALUE"""),0.0)</f>
        <v>0</v>
      </c>
      <c r="NQ103">
        <f>IFERROR(__xludf.DUMMYFUNCTION("""COMPUTED_VALUE"""),0.0)</f>
        <v>0</v>
      </c>
      <c r="NR103">
        <f>IFERROR(__xludf.DUMMYFUNCTION("""COMPUTED_VALUE"""),0.0)</f>
        <v>0</v>
      </c>
    </row>
    <row r="104" ht="15.75" customHeight="1">
      <c r="A104">
        <f>IFERROR(__xludf.DUMMYFUNCTION("""COMPUTED_VALUE"""),103.0)</f>
        <v>103</v>
      </c>
      <c r="B104" t="str">
        <f>IFERROR(__xludf.DUMMYFUNCTION("""COMPUTED_VALUE"""),"Nikola140503")</f>
        <v>Nikola140503</v>
      </c>
      <c r="C104" t="str">
        <f>IFERROR(__xludf.DUMMYFUNCTION("""COMPUTED_VALUE"""),"Nikola")</f>
        <v>Nikola</v>
      </c>
      <c r="D104" t="str">
        <f>IFERROR(__xludf.DUMMYFUNCTION("""COMPUTED_VALUE"""),"Stević")</f>
        <v>Stević</v>
      </c>
      <c r="E104">
        <f>IFERROR(__xludf.DUMMYFUNCTION("""COMPUTED_VALUE"""),40.0)</f>
        <v>40</v>
      </c>
      <c r="F104" t="str">
        <f>IFERROR(__xludf.DUMMYFUNCTION("""COMPUTED_VALUE"""),"ODOBREN")</f>
        <v>ODOBREN</v>
      </c>
      <c r="G104" t="str">
        <f>IFERROR(__xludf.DUMMYFUNCTION("""COMPUTED_VALUE"""),"Leskovac")</f>
        <v>Leskovac</v>
      </c>
      <c r="H104" t="str">
        <f>IFERROR(__xludf.DUMMYFUNCTION("""COMPUTED_VALUE"""),"Gimnazija")</f>
        <v>Gimnazija</v>
      </c>
      <c r="I104" t="str">
        <f>IFERROR(__xludf.DUMMYFUNCTION("""COMPUTED_VALUE"""),"II")</f>
        <v>II</v>
      </c>
      <c r="J104" t="str">
        <f>IFERROR(__xludf.DUMMYFUNCTION("""COMPUTED_VALUE"""),"A")</f>
        <v>A</v>
      </c>
      <c r="L104" t="str">
        <f>IFERROR(__xludf.DUMMYFUNCTION("""COMPUTED_VALUE"""),"x")</f>
        <v>x</v>
      </c>
      <c r="M104" t="str">
        <f>IFERROR(__xludf.DUMMYFUNCTION("""COMPUTED_VALUE"""),"-")</f>
        <v>-</v>
      </c>
      <c r="N104" t="str">
        <f>IFERROR(__xludf.DUMMYFUNCTION("""COMPUTED_VALUE"""),"-")</f>
        <v>-</v>
      </c>
      <c r="O104" t="str">
        <f>IFERROR(__xludf.DUMMYFUNCTION("""COMPUTED_VALUE"""),"-")</f>
        <v>-</v>
      </c>
      <c r="P104">
        <f>IFERROR(__xludf.DUMMYFUNCTION("""COMPUTED_VALUE"""),40.0)</f>
        <v>40</v>
      </c>
      <c r="Q104" t="str">
        <f>IFERROR(__xludf.DUMMYFUNCTION("""COMPUTED_VALUE"""),"-")</f>
        <v>-</v>
      </c>
      <c r="R104" t="str">
        <f>IFERROR(__xludf.DUMMYFUNCTION("""COMPUTED_VALUE"""),"-")</f>
        <v>-</v>
      </c>
      <c r="S104" t="str">
        <f>IFERROR(__xludf.DUMMYFUNCTION("""COMPUTED_VALUE"""),"x")</f>
        <v>x</v>
      </c>
      <c r="T104" t="str">
        <f>IFERROR(__xludf.DUMMYFUNCTION("""COMPUTED_VALUE"""),"x")</f>
        <v>x</v>
      </c>
      <c r="U104" t="str">
        <f>IFERROR(__xludf.DUMMYFUNCTION("""COMPUTED_VALUE"""),"-")</f>
        <v>-</v>
      </c>
      <c r="V104" t="str">
        <f>IFERROR(__xludf.DUMMYFUNCTION("""COMPUTED_VALUE"""),"-")</f>
        <v>-</v>
      </c>
      <c r="W104" t="str">
        <f>IFERROR(__xludf.DUMMYFUNCTION("""COMPUTED_VALUE"""),"-")</f>
        <v>-</v>
      </c>
      <c r="X104" t="str">
        <f>IFERROR(__xludf.DUMMYFUNCTION("""COMPUTED_VALUE"""),"-")</f>
        <v>-</v>
      </c>
      <c r="Y104" t="str">
        <f>IFERROR(__xludf.DUMMYFUNCTION("""COMPUTED_VALUE"""),"-")</f>
        <v>-</v>
      </c>
      <c r="Z104" t="str">
        <f>IFERROR(__xludf.DUMMYFUNCTION("""COMPUTED_VALUE"""),"-")</f>
        <v>-</v>
      </c>
      <c r="AA104" t="str">
        <f>IFERROR(__xludf.DUMMYFUNCTION("""COMPUTED_VALUE"""),"-")</f>
        <v>-</v>
      </c>
      <c r="AB104" t="str">
        <f>IFERROR(__xludf.DUMMYFUNCTION("""COMPUTED_VALUE"""),"-")</f>
        <v>-</v>
      </c>
      <c r="AC104" t="str">
        <f>IFERROR(__xludf.DUMMYFUNCTION("""COMPUTED_VALUE"""),"-")</f>
        <v>-</v>
      </c>
      <c r="AD104" t="str">
        <f>IFERROR(__xludf.DUMMYFUNCTION("""COMPUTED_VALUE"""),"-")</f>
        <v>-</v>
      </c>
      <c r="AE104" t="str">
        <f>IFERROR(__xludf.DUMMYFUNCTION("""COMPUTED_VALUE"""),"-")</f>
        <v>-</v>
      </c>
      <c r="AF104" t="str">
        <f>IFERROR(__xludf.DUMMYFUNCTION("""COMPUTED_VALUE"""),"-")</f>
        <v>-</v>
      </c>
      <c r="AG104" t="str">
        <f>IFERROR(__xludf.DUMMYFUNCTION("""COMPUTED_VALUE"""),"-")</f>
        <v>-</v>
      </c>
      <c r="AH104" t="str">
        <f>IFERROR(__xludf.DUMMYFUNCTION("""COMPUTED_VALUE"""),"-")</f>
        <v>-</v>
      </c>
      <c r="AI104" t="str">
        <f>IFERROR(__xludf.DUMMYFUNCTION("""COMPUTED_VALUE"""),"-")</f>
        <v>-</v>
      </c>
      <c r="AJ104" t="str">
        <f>IFERROR(__xludf.DUMMYFUNCTION("""COMPUTED_VALUE"""),"-")</f>
        <v>-</v>
      </c>
      <c r="AK104" t="str">
        <f>IFERROR(__xludf.DUMMYFUNCTION("""COMPUTED_VALUE"""),"-")</f>
        <v>-</v>
      </c>
      <c r="AL104" t="str">
        <f>IFERROR(__xludf.DUMMYFUNCTION("""COMPUTED_VALUE"""),"-")</f>
        <v>-</v>
      </c>
      <c r="AM104" t="str">
        <f>IFERROR(__xludf.DUMMYFUNCTION("""COMPUTED_VALUE"""),"-")</f>
        <v>-</v>
      </c>
      <c r="AN104" t="str">
        <f>IFERROR(__xludf.DUMMYFUNCTION("""COMPUTED_VALUE"""),"-")</f>
        <v>-</v>
      </c>
      <c r="AO104" t="str">
        <f>IFERROR(__xludf.DUMMYFUNCTION("""COMPUTED_VALUE"""),"-")</f>
        <v>-</v>
      </c>
      <c r="AP104" t="str">
        <f>IFERROR(__xludf.DUMMYFUNCTION("""COMPUTED_VALUE"""),"-")</f>
        <v>-</v>
      </c>
      <c r="AQ104" t="str">
        <f>IFERROR(__xludf.DUMMYFUNCTION("""COMPUTED_VALUE"""),"-")</f>
        <v>-</v>
      </c>
      <c r="AR104" t="str">
        <f>IFERROR(__xludf.DUMMYFUNCTION("""COMPUTED_VALUE"""),"-")</f>
        <v>-</v>
      </c>
      <c r="AS104" t="str">
        <f>IFERROR(__xludf.DUMMYFUNCTION("""COMPUTED_VALUE"""),"-")</f>
        <v>-</v>
      </c>
      <c r="AT104" t="str">
        <f>IFERROR(__xludf.DUMMYFUNCTION("""COMPUTED_VALUE"""),"-")</f>
        <v>-</v>
      </c>
      <c r="AU104" t="str">
        <f>IFERROR(__xludf.DUMMYFUNCTION("""COMPUTED_VALUE"""),"-")</f>
        <v>-</v>
      </c>
      <c r="AV104" t="str">
        <f>IFERROR(__xludf.DUMMYFUNCTION("""COMPUTED_VALUE"""),"-")</f>
        <v>-</v>
      </c>
      <c r="AW104" t="str">
        <f>IFERROR(__xludf.DUMMYFUNCTION("""COMPUTED_VALUE"""),"-")</f>
        <v>-</v>
      </c>
      <c r="AX104" t="str">
        <f>IFERROR(__xludf.DUMMYFUNCTION("""COMPUTED_VALUE"""),"-")</f>
        <v>-</v>
      </c>
      <c r="AY104" t="str">
        <f>IFERROR(__xludf.DUMMYFUNCTION("""COMPUTED_VALUE"""),"-")</f>
        <v>-</v>
      </c>
      <c r="AZ104" t="str">
        <f>IFERROR(__xludf.DUMMYFUNCTION("""COMPUTED_VALUE"""),"-")</f>
        <v>-</v>
      </c>
      <c r="BA104" t="str">
        <f>IFERROR(__xludf.DUMMYFUNCTION("""COMPUTED_VALUE"""),"-")</f>
        <v>-</v>
      </c>
      <c r="BB104" t="str">
        <f>IFERROR(__xludf.DUMMYFUNCTION("""COMPUTED_VALUE"""),"-")</f>
        <v>-</v>
      </c>
      <c r="BC104" t="str">
        <f>IFERROR(__xludf.DUMMYFUNCTION("""COMPUTED_VALUE"""),"-")</f>
        <v>-</v>
      </c>
      <c r="BD104" t="str">
        <f>IFERROR(__xludf.DUMMYFUNCTION("""COMPUTED_VALUE"""),"-")</f>
        <v>-</v>
      </c>
      <c r="BE104" t="str">
        <f>IFERROR(__xludf.DUMMYFUNCTION("""COMPUTED_VALUE"""),"-")</f>
        <v>-</v>
      </c>
      <c r="BF104" t="str">
        <f>IFERROR(__xludf.DUMMYFUNCTION("""COMPUTED_VALUE"""),"-")</f>
        <v>-</v>
      </c>
      <c r="BG104" t="str">
        <f>IFERROR(__xludf.DUMMYFUNCTION("""COMPUTED_VALUE"""),"-")</f>
        <v>-</v>
      </c>
      <c r="BH104" t="str">
        <f>IFERROR(__xludf.DUMMYFUNCTION("""COMPUTED_VALUE"""),"-")</f>
        <v>-</v>
      </c>
      <c r="BI104" t="str">
        <f>IFERROR(__xludf.DUMMYFUNCTION("""COMPUTED_VALUE"""),"-")</f>
        <v>-</v>
      </c>
      <c r="BJ104" t="str">
        <f>IFERROR(__xludf.DUMMYFUNCTION("""COMPUTED_VALUE"""),"-")</f>
        <v>-</v>
      </c>
      <c r="BK104" t="str">
        <f>IFERROR(__xludf.DUMMYFUNCTION("""COMPUTED_VALUE"""),"x")</f>
        <v>x</v>
      </c>
      <c r="BL104" t="str">
        <f>IFERROR(__xludf.DUMMYFUNCTION("""COMPUTED_VALUE"""),"-")</f>
        <v>-</v>
      </c>
      <c r="BM104" t="str">
        <f>IFERROR(__xludf.DUMMYFUNCTION("""COMPUTED_VALUE"""),"-")</f>
        <v>-</v>
      </c>
      <c r="BN104" t="str">
        <f>IFERROR(__xludf.DUMMYFUNCTION("""COMPUTED_VALUE"""),"-")</f>
        <v>-</v>
      </c>
      <c r="BO104" t="str">
        <f>IFERROR(__xludf.DUMMYFUNCTION("""COMPUTED_VALUE"""),"-")</f>
        <v>-</v>
      </c>
      <c r="BP104" t="str">
        <f>IFERROR(__xludf.DUMMYFUNCTION("""COMPUTED_VALUE"""),"-")</f>
        <v>-</v>
      </c>
      <c r="BQ104" t="str">
        <f>IFERROR(__xludf.DUMMYFUNCTION("""COMPUTED_VALUE"""),"-")</f>
        <v>-</v>
      </c>
      <c r="BR104" t="str">
        <f>IFERROR(__xludf.DUMMYFUNCTION("""COMPUTED_VALUE"""),"-")</f>
        <v>-</v>
      </c>
      <c r="BS104" t="str">
        <f>IFERROR(__xludf.DUMMYFUNCTION("""COMPUTED_VALUE"""),"-")</f>
        <v>-</v>
      </c>
      <c r="BT104" t="str">
        <f>IFERROR(__xludf.DUMMYFUNCTION("""COMPUTED_VALUE"""),"-")</f>
        <v>-</v>
      </c>
      <c r="BU104" t="str">
        <f>IFERROR(__xludf.DUMMYFUNCTION("""COMPUTED_VALUE"""),"-")</f>
        <v>-</v>
      </c>
      <c r="BV104" t="str">
        <f>IFERROR(__xludf.DUMMYFUNCTION("""COMPUTED_VALUE"""),"-")</f>
        <v>-</v>
      </c>
      <c r="BW104" t="str">
        <f>IFERROR(__xludf.DUMMYFUNCTION("""COMPUTED_VALUE"""),"-")</f>
        <v>-</v>
      </c>
      <c r="BX104" t="str">
        <f>IFERROR(__xludf.DUMMYFUNCTION("""COMPUTED_VALUE"""),"-")</f>
        <v>-</v>
      </c>
      <c r="BY104" t="str">
        <f>IFERROR(__xludf.DUMMYFUNCTION("""COMPUTED_VALUE"""),"-")</f>
        <v>-</v>
      </c>
      <c r="BZ104" t="str">
        <f>IFERROR(__xludf.DUMMYFUNCTION("""COMPUTED_VALUE"""),"-")</f>
        <v>-</v>
      </c>
      <c r="CA104" t="str">
        <f>IFERROR(__xludf.DUMMYFUNCTION("""COMPUTED_VALUE"""),"-")</f>
        <v>-</v>
      </c>
      <c r="CB104" t="str">
        <f>IFERROR(__xludf.DUMMYFUNCTION("""COMPUTED_VALUE"""),"-")</f>
        <v>-</v>
      </c>
      <c r="CC104" t="str">
        <f>IFERROR(__xludf.DUMMYFUNCTION("""COMPUTED_VALUE"""),"-")</f>
        <v>-</v>
      </c>
      <c r="CD104" t="str">
        <f>IFERROR(__xludf.DUMMYFUNCTION("""COMPUTED_VALUE"""),"-")</f>
        <v>-</v>
      </c>
      <c r="CE104" t="str">
        <f>IFERROR(__xludf.DUMMYFUNCTION("""COMPUTED_VALUE"""),"-")</f>
        <v>-</v>
      </c>
      <c r="CF104" t="str">
        <f>IFERROR(__xludf.DUMMYFUNCTION("""COMPUTED_VALUE"""),"-")</f>
        <v>-</v>
      </c>
      <c r="CG104" t="str">
        <f>IFERROR(__xludf.DUMMYFUNCTION("""COMPUTED_VALUE"""),"-")</f>
        <v>-</v>
      </c>
      <c r="CH104" t="str">
        <f>IFERROR(__xludf.DUMMYFUNCTION("""COMPUTED_VALUE"""),"-")</f>
        <v>-</v>
      </c>
      <c r="CI104" t="str">
        <f>IFERROR(__xludf.DUMMYFUNCTION("""COMPUTED_VALUE"""),"-")</f>
        <v>-</v>
      </c>
      <c r="CJ104" t="str">
        <f>IFERROR(__xludf.DUMMYFUNCTION("""COMPUTED_VALUE"""),"-")</f>
        <v>-</v>
      </c>
      <c r="CK104" t="str">
        <f>IFERROR(__xludf.DUMMYFUNCTION("""COMPUTED_VALUE"""),"-")</f>
        <v>-</v>
      </c>
      <c r="CL104" t="str">
        <f>IFERROR(__xludf.DUMMYFUNCTION("""COMPUTED_VALUE"""),"-")</f>
        <v>-</v>
      </c>
      <c r="CM104" t="str">
        <f>IFERROR(__xludf.DUMMYFUNCTION("""COMPUTED_VALUE"""),"-")</f>
        <v>-</v>
      </c>
      <c r="CN104" t="str">
        <f>IFERROR(__xludf.DUMMYFUNCTION("""COMPUTED_VALUE"""),"-")</f>
        <v>-</v>
      </c>
      <c r="CO104" t="str">
        <f>IFERROR(__xludf.DUMMYFUNCTION("""COMPUTED_VALUE"""),"-")</f>
        <v>-</v>
      </c>
      <c r="CP104" t="str">
        <f>IFERROR(__xludf.DUMMYFUNCTION("""COMPUTED_VALUE"""),"-")</f>
        <v>-</v>
      </c>
      <c r="CQ104" t="str">
        <f>IFERROR(__xludf.DUMMYFUNCTION("""COMPUTED_VALUE"""),"-")</f>
        <v>-</v>
      </c>
      <c r="CR104" t="str">
        <f>IFERROR(__xludf.DUMMYFUNCTION("""COMPUTED_VALUE"""),"-")</f>
        <v>-</v>
      </c>
      <c r="CS104" t="str">
        <f>IFERROR(__xludf.DUMMYFUNCTION("""COMPUTED_VALUE"""),"x")</f>
        <v>x</v>
      </c>
      <c r="CT104" t="str">
        <f>IFERROR(__xludf.DUMMYFUNCTION("""COMPUTED_VALUE"""),"-")</f>
        <v>-</v>
      </c>
      <c r="CU104" t="str">
        <f>IFERROR(__xludf.DUMMYFUNCTION("""COMPUTED_VALUE"""),"-")</f>
        <v>-</v>
      </c>
      <c r="CV104" t="str">
        <f>IFERROR(__xludf.DUMMYFUNCTION("""COMPUTED_VALUE"""),"-")</f>
        <v>-</v>
      </c>
      <c r="CW104" t="str">
        <f>IFERROR(__xludf.DUMMYFUNCTION("""COMPUTED_VALUE"""),"-")</f>
        <v>-</v>
      </c>
      <c r="CX104" t="str">
        <f>IFERROR(__xludf.DUMMYFUNCTION("""COMPUTED_VALUE"""),"-")</f>
        <v>-</v>
      </c>
      <c r="CY104" t="str">
        <f>IFERROR(__xludf.DUMMYFUNCTION("""COMPUTED_VALUE"""),"-")</f>
        <v>-</v>
      </c>
      <c r="CZ104" t="str">
        <f>IFERROR(__xludf.DUMMYFUNCTION("""COMPUTED_VALUE"""),"-")</f>
        <v>-</v>
      </c>
      <c r="DA104" t="str">
        <f>IFERROR(__xludf.DUMMYFUNCTION("""COMPUTED_VALUE"""),"-")</f>
        <v>-</v>
      </c>
      <c r="DB104" t="str">
        <f>IFERROR(__xludf.DUMMYFUNCTION("""COMPUTED_VALUE"""),"-")</f>
        <v>-</v>
      </c>
      <c r="DC104" t="str">
        <f>IFERROR(__xludf.DUMMYFUNCTION("""COMPUTED_VALUE"""),"-")</f>
        <v>-</v>
      </c>
      <c r="DD104" t="str">
        <f>IFERROR(__xludf.DUMMYFUNCTION("""COMPUTED_VALUE"""),"-")</f>
        <v>-</v>
      </c>
      <c r="DE104" t="str">
        <f>IFERROR(__xludf.DUMMYFUNCTION("""COMPUTED_VALUE"""),"-")</f>
        <v>-</v>
      </c>
      <c r="DF104" t="str">
        <f>IFERROR(__xludf.DUMMYFUNCTION("""COMPUTED_VALUE"""),"-")</f>
        <v>-</v>
      </c>
      <c r="DG104" t="str">
        <f>IFERROR(__xludf.DUMMYFUNCTION("""COMPUTED_VALUE"""),"-")</f>
        <v>-</v>
      </c>
      <c r="DH104" t="str">
        <f>IFERROR(__xludf.DUMMYFUNCTION("""COMPUTED_VALUE"""),"-")</f>
        <v>-</v>
      </c>
      <c r="DI104" t="str">
        <f>IFERROR(__xludf.DUMMYFUNCTION("""COMPUTED_VALUE"""),"-")</f>
        <v>-</v>
      </c>
      <c r="DJ104" t="str">
        <f>IFERROR(__xludf.DUMMYFUNCTION("""COMPUTED_VALUE"""),"-")</f>
        <v>-</v>
      </c>
      <c r="DK104" t="str">
        <f>IFERROR(__xludf.DUMMYFUNCTION("""COMPUTED_VALUE"""),"-")</f>
        <v>-</v>
      </c>
      <c r="DL104" t="str">
        <f>IFERROR(__xludf.DUMMYFUNCTION("""COMPUTED_VALUE"""),"-")</f>
        <v>-</v>
      </c>
      <c r="DM104" t="str">
        <f>IFERROR(__xludf.DUMMYFUNCTION("""COMPUTED_VALUE"""),"-")</f>
        <v>-</v>
      </c>
      <c r="DN104" t="str">
        <f>IFERROR(__xludf.DUMMYFUNCTION("""COMPUTED_VALUE"""),"-")</f>
        <v>-</v>
      </c>
      <c r="DO104" t="str">
        <f>IFERROR(__xludf.DUMMYFUNCTION("""COMPUTED_VALUE"""),"-")</f>
        <v>-</v>
      </c>
      <c r="DP104" t="str">
        <f>IFERROR(__xludf.DUMMYFUNCTION("""COMPUTED_VALUE"""),"-")</f>
        <v>-</v>
      </c>
      <c r="DQ104" t="str">
        <f>IFERROR(__xludf.DUMMYFUNCTION("""COMPUTED_VALUE"""),"-")</f>
        <v>-</v>
      </c>
      <c r="DR104" t="str">
        <f>IFERROR(__xludf.DUMMYFUNCTION("""COMPUTED_VALUE"""),"-")</f>
        <v>-</v>
      </c>
      <c r="DS104" t="str">
        <f>IFERROR(__xludf.DUMMYFUNCTION("""COMPUTED_VALUE"""),"-")</f>
        <v>-</v>
      </c>
      <c r="DT104" t="str">
        <f>IFERROR(__xludf.DUMMYFUNCTION("""COMPUTED_VALUE"""),"-")</f>
        <v>-</v>
      </c>
      <c r="DU104" t="str">
        <f>IFERROR(__xludf.DUMMYFUNCTION("""COMPUTED_VALUE"""),"-")</f>
        <v>-</v>
      </c>
      <c r="DV104" t="str">
        <f>IFERROR(__xludf.DUMMYFUNCTION("""COMPUTED_VALUE"""),"-")</f>
        <v>-</v>
      </c>
      <c r="DW104" t="str">
        <f>IFERROR(__xludf.DUMMYFUNCTION("""COMPUTED_VALUE"""),"-")</f>
        <v>-</v>
      </c>
      <c r="DX104" t="str">
        <f>IFERROR(__xludf.DUMMYFUNCTION("""COMPUTED_VALUE"""),"-")</f>
        <v>-</v>
      </c>
      <c r="DY104" t="str">
        <f>IFERROR(__xludf.DUMMYFUNCTION("""COMPUTED_VALUE"""),"-")</f>
        <v>-</v>
      </c>
      <c r="DZ104" t="str">
        <f>IFERROR(__xludf.DUMMYFUNCTION("""COMPUTED_VALUE"""),"x")</f>
        <v>x</v>
      </c>
      <c r="EA104" t="str">
        <f>IFERROR(__xludf.DUMMYFUNCTION("""COMPUTED_VALUE"""),"OK")</f>
        <v>OK</v>
      </c>
      <c r="EB104" t="str">
        <f>IFERROR(__xludf.DUMMYFUNCTION("""COMPUTED_VALUE"""),"OK")</f>
        <v>OK</v>
      </c>
      <c r="EC104" t="str">
        <f>IFERROR(__xludf.DUMMYFUNCTION("""COMPUTED_VALUE"""),"OK")</f>
        <v>OK</v>
      </c>
      <c r="ED104" t="str">
        <f>IFERROR(__xludf.DUMMYFUNCTION("""COMPUTED_VALUE"""),"OK")</f>
        <v>OK</v>
      </c>
      <c r="EE104" t="str">
        <f>IFERROR(__xludf.DUMMYFUNCTION("""COMPUTED_VALUE"""),"OK")</f>
        <v>OK</v>
      </c>
      <c r="EF104" t="str">
        <f>IFERROR(__xludf.DUMMYFUNCTION("""COMPUTED_VALUE"""),"TLE")</f>
        <v>TLE</v>
      </c>
      <c r="EG104" t="str">
        <f>IFERROR(__xludf.DUMMYFUNCTION("""COMPUTED_VALUE"""),"TLE")</f>
        <v>TLE</v>
      </c>
      <c r="EH104" t="str">
        <f>IFERROR(__xludf.DUMMYFUNCTION("""COMPUTED_VALUE"""),"TLE")</f>
        <v>TLE</v>
      </c>
      <c r="EI104" t="str">
        <f>IFERROR(__xludf.DUMMYFUNCTION("""COMPUTED_VALUE"""),"TLE")</f>
        <v>TLE</v>
      </c>
      <c r="EJ104" t="str">
        <f>IFERROR(__xludf.DUMMYFUNCTION("""COMPUTED_VALUE"""),"TLE")</f>
        <v>TLE</v>
      </c>
      <c r="EK104" t="str">
        <f>IFERROR(__xludf.DUMMYFUNCTION("""COMPUTED_VALUE"""),"OK")</f>
        <v>OK</v>
      </c>
      <c r="EL104" t="str">
        <f>IFERROR(__xludf.DUMMYFUNCTION("""COMPUTED_VALUE"""),"OK")</f>
        <v>OK</v>
      </c>
      <c r="EM104" t="str">
        <f>IFERROR(__xludf.DUMMYFUNCTION("""COMPUTED_VALUE"""),"TLE")</f>
        <v>TLE</v>
      </c>
      <c r="EN104" t="str">
        <f>IFERROR(__xludf.DUMMYFUNCTION("""COMPUTED_VALUE"""),"TLE")</f>
        <v>TLE</v>
      </c>
      <c r="EO104" t="str">
        <f>IFERROR(__xludf.DUMMYFUNCTION("""COMPUTED_VALUE"""),"TLE")</f>
        <v>TLE</v>
      </c>
      <c r="EP104" t="str">
        <f>IFERROR(__xludf.DUMMYFUNCTION("""COMPUTED_VALUE"""),"TLE")</f>
        <v>TLE</v>
      </c>
      <c r="EQ104" t="str">
        <f>IFERROR(__xludf.DUMMYFUNCTION("""COMPUTED_VALUE"""),"x")</f>
        <v>x</v>
      </c>
      <c r="ER104" t="str">
        <f>IFERROR(__xludf.DUMMYFUNCTION("""COMPUTED_VALUE"""),"-")</f>
        <v>-</v>
      </c>
      <c r="ES104" t="str">
        <f>IFERROR(__xludf.DUMMYFUNCTION("""COMPUTED_VALUE"""),"-")</f>
        <v>-</v>
      </c>
      <c r="ET104" t="str">
        <f>IFERROR(__xludf.DUMMYFUNCTION("""COMPUTED_VALUE"""),"-")</f>
        <v>-</v>
      </c>
      <c r="EU104" t="str">
        <f>IFERROR(__xludf.DUMMYFUNCTION("""COMPUTED_VALUE"""),"-")</f>
        <v>-</v>
      </c>
      <c r="EV104" t="str">
        <f>IFERROR(__xludf.DUMMYFUNCTION("""COMPUTED_VALUE"""),"-")</f>
        <v>-</v>
      </c>
      <c r="EW104" t="str">
        <f>IFERROR(__xludf.DUMMYFUNCTION("""COMPUTED_VALUE"""),"-")</f>
        <v>-</v>
      </c>
      <c r="EX104" t="str">
        <f>IFERROR(__xludf.DUMMYFUNCTION("""COMPUTED_VALUE"""),"-")</f>
        <v>-</v>
      </c>
      <c r="EY104" t="str">
        <f>IFERROR(__xludf.DUMMYFUNCTION("""COMPUTED_VALUE"""),"-")</f>
        <v>-</v>
      </c>
      <c r="EZ104" t="str">
        <f>IFERROR(__xludf.DUMMYFUNCTION("""COMPUTED_VALUE"""),"-")</f>
        <v>-</v>
      </c>
      <c r="FA104" t="str">
        <f>IFERROR(__xludf.DUMMYFUNCTION("""COMPUTED_VALUE"""),"-")</f>
        <v>-</v>
      </c>
      <c r="FB104" t="str">
        <f>IFERROR(__xludf.DUMMYFUNCTION("""COMPUTED_VALUE"""),"-")</f>
        <v>-</v>
      </c>
      <c r="FC104" t="str">
        <f>IFERROR(__xludf.DUMMYFUNCTION("""COMPUTED_VALUE"""),"-")</f>
        <v>-</v>
      </c>
      <c r="FD104" t="str">
        <f>IFERROR(__xludf.DUMMYFUNCTION("""COMPUTED_VALUE"""),"-")</f>
        <v>-</v>
      </c>
      <c r="FE104" t="str">
        <f>IFERROR(__xludf.DUMMYFUNCTION("""COMPUTED_VALUE"""),"-")</f>
        <v>-</v>
      </c>
      <c r="FF104" t="str">
        <f>IFERROR(__xludf.DUMMYFUNCTION("""COMPUTED_VALUE"""),"-")</f>
        <v>-</v>
      </c>
      <c r="FG104" t="str">
        <f>IFERROR(__xludf.DUMMYFUNCTION("""COMPUTED_VALUE"""),"-")</f>
        <v>-</v>
      </c>
      <c r="FH104" t="str">
        <f>IFERROR(__xludf.DUMMYFUNCTION("""COMPUTED_VALUE"""),"-")</f>
        <v>-</v>
      </c>
      <c r="FI104" t="str">
        <f>IFERROR(__xludf.DUMMYFUNCTION("""COMPUTED_VALUE"""),"-")</f>
        <v>-</v>
      </c>
      <c r="FJ104" t="str">
        <f>IFERROR(__xludf.DUMMYFUNCTION("""COMPUTED_VALUE"""),"-")</f>
        <v>-</v>
      </c>
      <c r="FK104" t="str">
        <f>IFERROR(__xludf.DUMMYFUNCTION("""COMPUTED_VALUE"""),"-")</f>
        <v>-</v>
      </c>
      <c r="FL104" t="str">
        <f>IFERROR(__xludf.DUMMYFUNCTION("""COMPUTED_VALUE"""),"-")</f>
        <v>-</v>
      </c>
      <c r="FM104" t="str">
        <f>IFERROR(__xludf.DUMMYFUNCTION("""COMPUTED_VALUE"""),"-")</f>
        <v>-</v>
      </c>
      <c r="FN104" t="str">
        <f>IFERROR(__xludf.DUMMYFUNCTION("""COMPUTED_VALUE"""),"-")</f>
        <v>-</v>
      </c>
      <c r="FO104" t="str">
        <f>IFERROR(__xludf.DUMMYFUNCTION("""COMPUTED_VALUE"""),"-")</f>
        <v>-</v>
      </c>
      <c r="FP104" t="str">
        <f>IFERROR(__xludf.DUMMYFUNCTION("""COMPUTED_VALUE"""),"-")</f>
        <v>-</v>
      </c>
      <c r="FQ104" t="str">
        <f>IFERROR(__xludf.DUMMYFUNCTION("""COMPUTED_VALUE"""),"-")</f>
        <v>-</v>
      </c>
      <c r="FR104" t="str">
        <f>IFERROR(__xludf.DUMMYFUNCTION("""COMPUTED_VALUE"""),"-")</f>
        <v>-</v>
      </c>
      <c r="FS104" t="str">
        <f>IFERROR(__xludf.DUMMYFUNCTION("""COMPUTED_VALUE"""),"-")</f>
        <v>-</v>
      </c>
      <c r="FT104" t="str">
        <f>IFERROR(__xludf.DUMMYFUNCTION("""COMPUTED_VALUE"""),"x")</f>
        <v>x</v>
      </c>
      <c r="FU104" t="str">
        <f>IFERROR(__xludf.DUMMYFUNCTION("""COMPUTED_VALUE"""),"-")</f>
        <v>-</v>
      </c>
      <c r="FV104" t="str">
        <f>IFERROR(__xludf.DUMMYFUNCTION("""COMPUTED_VALUE"""),"-")</f>
        <v>-</v>
      </c>
      <c r="FW104" t="str">
        <f>IFERROR(__xludf.DUMMYFUNCTION("""COMPUTED_VALUE"""),"-")</f>
        <v>-</v>
      </c>
      <c r="FX104" t="str">
        <f>IFERROR(__xludf.DUMMYFUNCTION("""COMPUTED_VALUE"""),"-")</f>
        <v>-</v>
      </c>
      <c r="FY104" t="str">
        <f>IFERROR(__xludf.DUMMYFUNCTION("""COMPUTED_VALUE"""),"-")</f>
        <v>-</v>
      </c>
      <c r="FZ104" t="str">
        <f>IFERROR(__xludf.DUMMYFUNCTION("""COMPUTED_VALUE"""),"-")</f>
        <v>-</v>
      </c>
      <c r="GA104" t="str">
        <f>IFERROR(__xludf.DUMMYFUNCTION("""COMPUTED_VALUE"""),"-")</f>
        <v>-</v>
      </c>
      <c r="GB104" t="str">
        <f>IFERROR(__xludf.DUMMYFUNCTION("""COMPUTED_VALUE"""),"-")</f>
        <v>-</v>
      </c>
      <c r="GC104" t="str">
        <f>IFERROR(__xludf.DUMMYFUNCTION("""COMPUTED_VALUE"""),"-")</f>
        <v>-</v>
      </c>
      <c r="GD104" t="str">
        <f>IFERROR(__xludf.DUMMYFUNCTION("""COMPUTED_VALUE"""),"-")</f>
        <v>-</v>
      </c>
      <c r="GE104" t="str">
        <f>IFERROR(__xludf.DUMMYFUNCTION("""COMPUTED_VALUE"""),"-")</f>
        <v>-</v>
      </c>
      <c r="GF104" t="str">
        <f>IFERROR(__xludf.DUMMYFUNCTION("""COMPUTED_VALUE"""),"-")</f>
        <v>-</v>
      </c>
      <c r="GG104" t="str">
        <f>IFERROR(__xludf.DUMMYFUNCTION("""COMPUTED_VALUE"""),"-")</f>
        <v>-</v>
      </c>
      <c r="GH104" t="str">
        <f>IFERROR(__xludf.DUMMYFUNCTION("""COMPUTED_VALUE"""),"-")</f>
        <v>-</v>
      </c>
      <c r="GI104" t="str">
        <f>IFERROR(__xludf.DUMMYFUNCTION("""COMPUTED_VALUE"""),"-")</f>
        <v>-</v>
      </c>
      <c r="GJ104" t="str">
        <f>IFERROR(__xludf.DUMMYFUNCTION("""COMPUTED_VALUE"""),"-")</f>
        <v>-</v>
      </c>
      <c r="GK104" t="str">
        <f>IFERROR(__xludf.DUMMYFUNCTION("""COMPUTED_VALUE"""),"-")</f>
        <v>-</v>
      </c>
      <c r="GL104" t="str">
        <f>IFERROR(__xludf.DUMMYFUNCTION("""COMPUTED_VALUE"""),"-")</f>
        <v>-</v>
      </c>
      <c r="GM104" t="str">
        <f>IFERROR(__xludf.DUMMYFUNCTION("""COMPUTED_VALUE"""),"-")</f>
        <v>-</v>
      </c>
      <c r="GN104" t="str">
        <f>IFERROR(__xludf.DUMMYFUNCTION("""COMPUTED_VALUE"""),"-")</f>
        <v>-</v>
      </c>
      <c r="GO104" t="str">
        <f>IFERROR(__xludf.DUMMYFUNCTION("""COMPUTED_VALUE"""),"-")</f>
        <v>-</v>
      </c>
      <c r="GP104" t="str">
        <f>IFERROR(__xludf.DUMMYFUNCTION("""COMPUTED_VALUE"""),"-")</f>
        <v>-</v>
      </c>
      <c r="GQ104" t="str">
        <f>IFERROR(__xludf.DUMMYFUNCTION("""COMPUTED_VALUE"""),"-")</f>
        <v>-</v>
      </c>
      <c r="GR104" t="str">
        <f>IFERROR(__xludf.DUMMYFUNCTION("""COMPUTED_VALUE"""),"-")</f>
        <v>-</v>
      </c>
      <c r="GS104" t="str">
        <f>IFERROR(__xludf.DUMMYFUNCTION("""COMPUTED_VALUE"""),"x")</f>
        <v>x</v>
      </c>
      <c r="GT104" t="str">
        <f>IFERROR(__xludf.DUMMYFUNCTION("""COMPUTED_VALUE"""),"x")</f>
        <v>x</v>
      </c>
      <c r="GU104">
        <f>IFERROR(__xludf.DUMMYFUNCTION("""COMPUTED_VALUE"""),0.0)</f>
        <v>0</v>
      </c>
      <c r="GV104">
        <f>IFERROR(__xludf.DUMMYFUNCTION("""COMPUTED_VALUE"""),0.0)</f>
        <v>0</v>
      </c>
      <c r="GW104">
        <f>IFERROR(__xludf.DUMMYFUNCTION("""COMPUTED_VALUE"""),0.0)</f>
        <v>0</v>
      </c>
      <c r="GX104">
        <f>IFERROR(__xludf.DUMMYFUNCTION("""COMPUTED_VALUE"""),0.0)</f>
        <v>0</v>
      </c>
      <c r="GY104">
        <f>IFERROR(__xludf.DUMMYFUNCTION("""COMPUTED_VALUE"""),0.0)</f>
        <v>0</v>
      </c>
      <c r="GZ104">
        <f>IFERROR(__xludf.DUMMYFUNCTION("""COMPUTED_VALUE"""),0.0)</f>
        <v>0</v>
      </c>
      <c r="HA104">
        <f>IFERROR(__xludf.DUMMYFUNCTION("""COMPUTED_VALUE"""),0.0)</f>
        <v>0</v>
      </c>
      <c r="HB104">
        <f>IFERROR(__xludf.DUMMYFUNCTION("""COMPUTED_VALUE"""),0.0)</f>
        <v>0</v>
      </c>
      <c r="HC104">
        <f>IFERROR(__xludf.DUMMYFUNCTION("""COMPUTED_VALUE"""),0.0)</f>
        <v>0</v>
      </c>
      <c r="HD104">
        <f>IFERROR(__xludf.DUMMYFUNCTION("""COMPUTED_VALUE"""),0.0)</f>
        <v>0</v>
      </c>
      <c r="HE104">
        <f>IFERROR(__xludf.DUMMYFUNCTION("""COMPUTED_VALUE"""),0.0)</f>
        <v>0</v>
      </c>
      <c r="HF104">
        <f>IFERROR(__xludf.DUMMYFUNCTION("""COMPUTED_VALUE"""),0.0)</f>
        <v>0</v>
      </c>
      <c r="HG104">
        <f>IFERROR(__xludf.DUMMYFUNCTION("""COMPUTED_VALUE"""),0.0)</f>
        <v>0</v>
      </c>
      <c r="HH104">
        <f>IFERROR(__xludf.DUMMYFUNCTION("""COMPUTED_VALUE"""),0.0)</f>
        <v>0</v>
      </c>
      <c r="HI104">
        <f>IFERROR(__xludf.DUMMYFUNCTION("""COMPUTED_VALUE"""),0.0)</f>
        <v>0</v>
      </c>
      <c r="HJ104">
        <f>IFERROR(__xludf.DUMMYFUNCTION("""COMPUTED_VALUE"""),0.0)</f>
        <v>0</v>
      </c>
      <c r="HK104">
        <f>IFERROR(__xludf.DUMMYFUNCTION("""COMPUTED_VALUE"""),0.0)</f>
        <v>0</v>
      </c>
      <c r="HL104">
        <f>IFERROR(__xludf.DUMMYFUNCTION("""COMPUTED_VALUE"""),0.0)</f>
        <v>0</v>
      </c>
      <c r="HM104">
        <f>IFERROR(__xludf.DUMMYFUNCTION("""COMPUTED_VALUE"""),0.0)</f>
        <v>0</v>
      </c>
      <c r="HN104">
        <f>IFERROR(__xludf.DUMMYFUNCTION("""COMPUTED_VALUE"""),0.0)</f>
        <v>0</v>
      </c>
      <c r="HO104">
        <f>IFERROR(__xludf.DUMMYFUNCTION("""COMPUTED_VALUE"""),0.0)</f>
        <v>0</v>
      </c>
      <c r="HP104">
        <f>IFERROR(__xludf.DUMMYFUNCTION("""COMPUTED_VALUE"""),0.0)</f>
        <v>0</v>
      </c>
      <c r="HQ104">
        <f>IFERROR(__xludf.DUMMYFUNCTION("""COMPUTED_VALUE"""),0.0)</f>
        <v>0</v>
      </c>
      <c r="HR104">
        <f>IFERROR(__xludf.DUMMYFUNCTION("""COMPUTED_VALUE"""),0.0)</f>
        <v>0</v>
      </c>
      <c r="HS104">
        <f>IFERROR(__xludf.DUMMYFUNCTION("""COMPUTED_VALUE"""),0.0)</f>
        <v>0</v>
      </c>
      <c r="HT104">
        <f>IFERROR(__xludf.DUMMYFUNCTION("""COMPUTED_VALUE"""),0.0)</f>
        <v>0</v>
      </c>
      <c r="HU104">
        <f>IFERROR(__xludf.DUMMYFUNCTION("""COMPUTED_VALUE"""),0.0)</f>
        <v>0</v>
      </c>
      <c r="HV104">
        <f>IFERROR(__xludf.DUMMYFUNCTION("""COMPUTED_VALUE"""),0.0)</f>
        <v>0</v>
      </c>
      <c r="HW104">
        <f>IFERROR(__xludf.DUMMYFUNCTION("""COMPUTED_VALUE"""),0.0)</f>
        <v>0</v>
      </c>
      <c r="HX104">
        <f>IFERROR(__xludf.DUMMYFUNCTION("""COMPUTED_VALUE"""),0.0)</f>
        <v>0</v>
      </c>
      <c r="HY104">
        <f>IFERROR(__xludf.DUMMYFUNCTION("""COMPUTED_VALUE"""),0.0)</f>
        <v>0</v>
      </c>
      <c r="HZ104">
        <f>IFERROR(__xludf.DUMMYFUNCTION("""COMPUTED_VALUE"""),0.0)</f>
        <v>0</v>
      </c>
      <c r="IA104">
        <f>IFERROR(__xludf.DUMMYFUNCTION("""COMPUTED_VALUE"""),0.0)</f>
        <v>0</v>
      </c>
      <c r="IB104">
        <f>IFERROR(__xludf.DUMMYFUNCTION("""COMPUTED_VALUE"""),0.0)</f>
        <v>0</v>
      </c>
      <c r="IC104">
        <f>IFERROR(__xludf.DUMMYFUNCTION("""COMPUTED_VALUE"""),0.0)</f>
        <v>0</v>
      </c>
      <c r="ID104">
        <f>IFERROR(__xludf.DUMMYFUNCTION("""COMPUTED_VALUE"""),0.0)</f>
        <v>0</v>
      </c>
      <c r="IE104">
        <f>IFERROR(__xludf.DUMMYFUNCTION("""COMPUTED_VALUE"""),0.0)</f>
        <v>0</v>
      </c>
      <c r="IF104">
        <f>IFERROR(__xludf.DUMMYFUNCTION("""COMPUTED_VALUE"""),0.0)</f>
        <v>0</v>
      </c>
      <c r="IG104">
        <f>IFERROR(__xludf.DUMMYFUNCTION("""COMPUTED_VALUE"""),0.0)</f>
        <v>0</v>
      </c>
      <c r="IH104">
        <f>IFERROR(__xludf.DUMMYFUNCTION("""COMPUTED_VALUE"""),0.0)</f>
        <v>0</v>
      </c>
      <c r="II104">
        <f>IFERROR(__xludf.DUMMYFUNCTION("""COMPUTED_VALUE"""),0.0)</f>
        <v>0</v>
      </c>
      <c r="IJ104">
        <f>IFERROR(__xludf.DUMMYFUNCTION("""COMPUTED_VALUE"""),0.0)</f>
        <v>0</v>
      </c>
      <c r="IK104" t="str">
        <f>IFERROR(__xludf.DUMMYFUNCTION("""COMPUTED_VALUE"""),"x")</f>
        <v>x</v>
      </c>
      <c r="IL104">
        <f>IFERROR(__xludf.DUMMYFUNCTION("""COMPUTED_VALUE"""),0.0)</f>
        <v>0</v>
      </c>
      <c r="IM104">
        <f>IFERROR(__xludf.DUMMYFUNCTION("""COMPUTED_VALUE"""),0.0)</f>
        <v>0</v>
      </c>
      <c r="IN104">
        <f>IFERROR(__xludf.DUMMYFUNCTION("""COMPUTED_VALUE"""),0.0)</f>
        <v>0</v>
      </c>
      <c r="IO104">
        <f>IFERROR(__xludf.DUMMYFUNCTION("""COMPUTED_VALUE"""),0.0)</f>
        <v>0</v>
      </c>
      <c r="IP104">
        <f>IFERROR(__xludf.DUMMYFUNCTION("""COMPUTED_VALUE"""),0.0)</f>
        <v>0</v>
      </c>
      <c r="IQ104">
        <f>IFERROR(__xludf.DUMMYFUNCTION("""COMPUTED_VALUE"""),0.0)</f>
        <v>0</v>
      </c>
      <c r="IR104">
        <f>IFERROR(__xludf.DUMMYFUNCTION("""COMPUTED_VALUE"""),0.0)</f>
        <v>0</v>
      </c>
      <c r="IS104">
        <f>IFERROR(__xludf.DUMMYFUNCTION("""COMPUTED_VALUE"""),0.0)</f>
        <v>0</v>
      </c>
      <c r="IT104">
        <f>IFERROR(__xludf.DUMMYFUNCTION("""COMPUTED_VALUE"""),0.0)</f>
        <v>0</v>
      </c>
      <c r="IU104">
        <f>IFERROR(__xludf.DUMMYFUNCTION("""COMPUTED_VALUE"""),0.0)</f>
        <v>0</v>
      </c>
      <c r="IV104">
        <f>IFERROR(__xludf.DUMMYFUNCTION("""COMPUTED_VALUE"""),0.0)</f>
        <v>0</v>
      </c>
      <c r="IW104">
        <f>IFERROR(__xludf.DUMMYFUNCTION("""COMPUTED_VALUE"""),0.0)</f>
        <v>0</v>
      </c>
      <c r="IX104">
        <f>IFERROR(__xludf.DUMMYFUNCTION("""COMPUTED_VALUE"""),0.0)</f>
        <v>0</v>
      </c>
      <c r="IY104">
        <f>IFERROR(__xludf.DUMMYFUNCTION("""COMPUTED_VALUE"""),0.0)</f>
        <v>0</v>
      </c>
      <c r="IZ104">
        <f>IFERROR(__xludf.DUMMYFUNCTION("""COMPUTED_VALUE"""),0.0)</f>
        <v>0</v>
      </c>
      <c r="JA104">
        <f>IFERROR(__xludf.DUMMYFUNCTION("""COMPUTED_VALUE"""),0.0)</f>
        <v>0</v>
      </c>
      <c r="JB104">
        <f>IFERROR(__xludf.DUMMYFUNCTION("""COMPUTED_VALUE"""),0.0)</f>
        <v>0</v>
      </c>
      <c r="JC104">
        <f>IFERROR(__xludf.DUMMYFUNCTION("""COMPUTED_VALUE"""),0.0)</f>
        <v>0</v>
      </c>
      <c r="JD104">
        <f>IFERROR(__xludf.DUMMYFUNCTION("""COMPUTED_VALUE"""),0.0)</f>
        <v>0</v>
      </c>
      <c r="JE104">
        <f>IFERROR(__xludf.DUMMYFUNCTION("""COMPUTED_VALUE"""),0.0)</f>
        <v>0</v>
      </c>
      <c r="JF104">
        <f>IFERROR(__xludf.DUMMYFUNCTION("""COMPUTED_VALUE"""),0.0)</f>
        <v>0</v>
      </c>
      <c r="JG104">
        <f>IFERROR(__xludf.DUMMYFUNCTION("""COMPUTED_VALUE"""),0.0)</f>
        <v>0</v>
      </c>
      <c r="JH104">
        <f>IFERROR(__xludf.DUMMYFUNCTION("""COMPUTED_VALUE"""),0.0)</f>
        <v>0</v>
      </c>
      <c r="JI104">
        <f>IFERROR(__xludf.DUMMYFUNCTION("""COMPUTED_VALUE"""),0.0)</f>
        <v>0</v>
      </c>
      <c r="JJ104">
        <f>IFERROR(__xludf.DUMMYFUNCTION("""COMPUTED_VALUE"""),0.0)</f>
        <v>0</v>
      </c>
      <c r="JK104">
        <f>IFERROR(__xludf.DUMMYFUNCTION("""COMPUTED_VALUE"""),0.0)</f>
        <v>0</v>
      </c>
      <c r="JL104">
        <f>IFERROR(__xludf.DUMMYFUNCTION("""COMPUTED_VALUE"""),0.0)</f>
        <v>0</v>
      </c>
      <c r="JM104">
        <f>IFERROR(__xludf.DUMMYFUNCTION("""COMPUTED_VALUE"""),0.0)</f>
        <v>0</v>
      </c>
      <c r="JN104">
        <f>IFERROR(__xludf.DUMMYFUNCTION("""COMPUTED_VALUE"""),0.0)</f>
        <v>0</v>
      </c>
      <c r="JO104">
        <f>IFERROR(__xludf.DUMMYFUNCTION("""COMPUTED_VALUE"""),0.0)</f>
        <v>0</v>
      </c>
      <c r="JP104">
        <f>IFERROR(__xludf.DUMMYFUNCTION("""COMPUTED_VALUE"""),0.0)</f>
        <v>0</v>
      </c>
      <c r="JQ104">
        <f>IFERROR(__xludf.DUMMYFUNCTION("""COMPUTED_VALUE"""),0.0)</f>
        <v>0</v>
      </c>
      <c r="JR104">
        <f>IFERROR(__xludf.DUMMYFUNCTION("""COMPUTED_VALUE"""),0.0)</f>
        <v>0</v>
      </c>
      <c r="JS104" t="str">
        <f>IFERROR(__xludf.DUMMYFUNCTION("""COMPUTED_VALUE"""),"x")</f>
        <v>x</v>
      </c>
      <c r="JT104">
        <f>IFERROR(__xludf.DUMMYFUNCTION("""COMPUTED_VALUE"""),0.0)</f>
        <v>0</v>
      </c>
      <c r="JU104">
        <f>IFERROR(__xludf.DUMMYFUNCTION("""COMPUTED_VALUE"""),0.0)</f>
        <v>0</v>
      </c>
      <c r="JV104">
        <f>IFERROR(__xludf.DUMMYFUNCTION("""COMPUTED_VALUE"""),0.0)</f>
        <v>0</v>
      </c>
      <c r="JW104">
        <f>IFERROR(__xludf.DUMMYFUNCTION("""COMPUTED_VALUE"""),0.0)</f>
        <v>0</v>
      </c>
      <c r="JX104">
        <f>IFERROR(__xludf.DUMMYFUNCTION("""COMPUTED_VALUE"""),0.0)</f>
        <v>0</v>
      </c>
      <c r="JY104">
        <f>IFERROR(__xludf.DUMMYFUNCTION("""COMPUTED_VALUE"""),0.0)</f>
        <v>0</v>
      </c>
      <c r="JZ104">
        <f>IFERROR(__xludf.DUMMYFUNCTION("""COMPUTED_VALUE"""),0.0)</f>
        <v>0</v>
      </c>
      <c r="KA104">
        <f>IFERROR(__xludf.DUMMYFUNCTION("""COMPUTED_VALUE"""),0.0)</f>
        <v>0</v>
      </c>
      <c r="KB104">
        <f>IFERROR(__xludf.DUMMYFUNCTION("""COMPUTED_VALUE"""),0.0)</f>
        <v>0</v>
      </c>
      <c r="KC104">
        <f>IFERROR(__xludf.DUMMYFUNCTION("""COMPUTED_VALUE"""),0.0)</f>
        <v>0</v>
      </c>
      <c r="KD104">
        <f>IFERROR(__xludf.DUMMYFUNCTION("""COMPUTED_VALUE"""),0.0)</f>
        <v>0</v>
      </c>
      <c r="KE104">
        <f>IFERROR(__xludf.DUMMYFUNCTION("""COMPUTED_VALUE"""),0.0)</f>
        <v>0</v>
      </c>
      <c r="KF104">
        <f>IFERROR(__xludf.DUMMYFUNCTION("""COMPUTED_VALUE"""),0.0)</f>
        <v>0</v>
      </c>
      <c r="KG104">
        <f>IFERROR(__xludf.DUMMYFUNCTION("""COMPUTED_VALUE"""),0.0)</f>
        <v>0</v>
      </c>
      <c r="KH104">
        <f>IFERROR(__xludf.DUMMYFUNCTION("""COMPUTED_VALUE"""),0.0)</f>
        <v>0</v>
      </c>
      <c r="KI104">
        <f>IFERROR(__xludf.DUMMYFUNCTION("""COMPUTED_VALUE"""),0.0)</f>
        <v>0</v>
      </c>
      <c r="KJ104">
        <f>IFERROR(__xludf.DUMMYFUNCTION("""COMPUTED_VALUE"""),0.0)</f>
        <v>0</v>
      </c>
      <c r="KK104">
        <f>IFERROR(__xludf.DUMMYFUNCTION("""COMPUTED_VALUE"""),0.0)</f>
        <v>0</v>
      </c>
      <c r="KL104">
        <f>IFERROR(__xludf.DUMMYFUNCTION("""COMPUTED_VALUE"""),0.0)</f>
        <v>0</v>
      </c>
      <c r="KM104">
        <f>IFERROR(__xludf.DUMMYFUNCTION("""COMPUTED_VALUE"""),0.0)</f>
        <v>0</v>
      </c>
      <c r="KN104">
        <f>IFERROR(__xludf.DUMMYFUNCTION("""COMPUTED_VALUE"""),0.0)</f>
        <v>0</v>
      </c>
      <c r="KO104">
        <f>IFERROR(__xludf.DUMMYFUNCTION("""COMPUTED_VALUE"""),0.0)</f>
        <v>0</v>
      </c>
      <c r="KP104">
        <f>IFERROR(__xludf.DUMMYFUNCTION("""COMPUTED_VALUE"""),0.0)</f>
        <v>0</v>
      </c>
      <c r="KQ104">
        <f>IFERROR(__xludf.DUMMYFUNCTION("""COMPUTED_VALUE"""),0.0)</f>
        <v>0</v>
      </c>
      <c r="KR104">
        <f>IFERROR(__xludf.DUMMYFUNCTION("""COMPUTED_VALUE"""),0.0)</f>
        <v>0</v>
      </c>
      <c r="KS104">
        <f>IFERROR(__xludf.DUMMYFUNCTION("""COMPUTED_VALUE"""),0.0)</f>
        <v>0</v>
      </c>
      <c r="KT104">
        <f>IFERROR(__xludf.DUMMYFUNCTION("""COMPUTED_VALUE"""),0.0)</f>
        <v>0</v>
      </c>
      <c r="KU104">
        <f>IFERROR(__xludf.DUMMYFUNCTION("""COMPUTED_VALUE"""),0.0)</f>
        <v>0</v>
      </c>
      <c r="KV104">
        <f>IFERROR(__xludf.DUMMYFUNCTION("""COMPUTED_VALUE"""),0.0)</f>
        <v>0</v>
      </c>
      <c r="KW104">
        <f>IFERROR(__xludf.DUMMYFUNCTION("""COMPUTED_VALUE"""),0.0)</f>
        <v>0</v>
      </c>
      <c r="KX104">
        <f>IFERROR(__xludf.DUMMYFUNCTION("""COMPUTED_VALUE"""),0.0)</f>
        <v>0</v>
      </c>
      <c r="KY104">
        <f>IFERROR(__xludf.DUMMYFUNCTION("""COMPUTED_VALUE"""),0.0)</f>
        <v>0</v>
      </c>
      <c r="KZ104" t="str">
        <f>IFERROR(__xludf.DUMMYFUNCTION("""COMPUTED_VALUE"""),"x")</f>
        <v>x</v>
      </c>
      <c r="LA104">
        <f>IFERROR(__xludf.DUMMYFUNCTION("""COMPUTED_VALUE"""),1.0)</f>
        <v>1</v>
      </c>
      <c r="LB104">
        <f>IFERROR(__xludf.DUMMYFUNCTION("""COMPUTED_VALUE"""),1.0)</f>
        <v>1</v>
      </c>
      <c r="LC104">
        <f>IFERROR(__xludf.DUMMYFUNCTION("""COMPUTED_VALUE"""),1.0)</f>
        <v>1</v>
      </c>
      <c r="LD104">
        <f>IFERROR(__xludf.DUMMYFUNCTION("""COMPUTED_VALUE"""),1.0)</f>
        <v>1</v>
      </c>
      <c r="LE104">
        <f>IFERROR(__xludf.DUMMYFUNCTION("""COMPUTED_VALUE"""),1.0)</f>
        <v>1</v>
      </c>
      <c r="LF104">
        <f>IFERROR(__xludf.DUMMYFUNCTION("""COMPUTED_VALUE"""),0.0)</f>
        <v>0</v>
      </c>
      <c r="LG104">
        <f>IFERROR(__xludf.DUMMYFUNCTION("""COMPUTED_VALUE"""),0.0)</f>
        <v>0</v>
      </c>
      <c r="LH104">
        <f>IFERROR(__xludf.DUMMYFUNCTION("""COMPUTED_VALUE"""),0.0)</f>
        <v>0</v>
      </c>
      <c r="LI104">
        <f>IFERROR(__xludf.DUMMYFUNCTION("""COMPUTED_VALUE"""),0.0)</f>
        <v>0</v>
      </c>
      <c r="LJ104">
        <f>IFERROR(__xludf.DUMMYFUNCTION("""COMPUTED_VALUE"""),0.0)</f>
        <v>0</v>
      </c>
      <c r="LK104">
        <f>IFERROR(__xludf.DUMMYFUNCTION("""COMPUTED_VALUE"""),1.0)</f>
        <v>1</v>
      </c>
      <c r="LL104">
        <f>IFERROR(__xludf.DUMMYFUNCTION("""COMPUTED_VALUE"""),1.0)</f>
        <v>1</v>
      </c>
      <c r="LM104">
        <f>IFERROR(__xludf.DUMMYFUNCTION("""COMPUTED_VALUE"""),0.0)</f>
        <v>0</v>
      </c>
      <c r="LN104">
        <f>IFERROR(__xludf.DUMMYFUNCTION("""COMPUTED_VALUE"""),0.0)</f>
        <v>0</v>
      </c>
      <c r="LO104">
        <f>IFERROR(__xludf.DUMMYFUNCTION("""COMPUTED_VALUE"""),0.0)</f>
        <v>0</v>
      </c>
      <c r="LP104">
        <f>IFERROR(__xludf.DUMMYFUNCTION("""COMPUTED_VALUE"""),0.0)</f>
        <v>0</v>
      </c>
      <c r="LQ104" t="str">
        <f>IFERROR(__xludf.DUMMYFUNCTION("""COMPUTED_VALUE"""),"x")</f>
        <v>x</v>
      </c>
      <c r="LR104">
        <f>IFERROR(__xludf.DUMMYFUNCTION("""COMPUTED_VALUE"""),0.0)</f>
        <v>0</v>
      </c>
      <c r="LS104">
        <f>IFERROR(__xludf.DUMMYFUNCTION("""COMPUTED_VALUE"""),0.0)</f>
        <v>0</v>
      </c>
      <c r="LT104">
        <f>IFERROR(__xludf.DUMMYFUNCTION("""COMPUTED_VALUE"""),0.0)</f>
        <v>0</v>
      </c>
      <c r="LU104">
        <f>IFERROR(__xludf.DUMMYFUNCTION("""COMPUTED_VALUE"""),0.0)</f>
        <v>0</v>
      </c>
      <c r="LV104">
        <f>IFERROR(__xludf.DUMMYFUNCTION("""COMPUTED_VALUE"""),0.0)</f>
        <v>0</v>
      </c>
      <c r="LW104">
        <f>IFERROR(__xludf.DUMMYFUNCTION("""COMPUTED_VALUE"""),0.0)</f>
        <v>0</v>
      </c>
      <c r="LX104">
        <f>IFERROR(__xludf.DUMMYFUNCTION("""COMPUTED_VALUE"""),0.0)</f>
        <v>0</v>
      </c>
      <c r="LY104">
        <f>IFERROR(__xludf.DUMMYFUNCTION("""COMPUTED_VALUE"""),0.0)</f>
        <v>0</v>
      </c>
      <c r="LZ104">
        <f>IFERROR(__xludf.DUMMYFUNCTION("""COMPUTED_VALUE"""),0.0)</f>
        <v>0</v>
      </c>
      <c r="MA104">
        <f>IFERROR(__xludf.DUMMYFUNCTION("""COMPUTED_VALUE"""),0.0)</f>
        <v>0</v>
      </c>
      <c r="MB104">
        <f>IFERROR(__xludf.DUMMYFUNCTION("""COMPUTED_VALUE"""),0.0)</f>
        <v>0</v>
      </c>
      <c r="MC104">
        <f>IFERROR(__xludf.DUMMYFUNCTION("""COMPUTED_VALUE"""),0.0)</f>
        <v>0</v>
      </c>
      <c r="MD104">
        <f>IFERROR(__xludf.DUMMYFUNCTION("""COMPUTED_VALUE"""),0.0)</f>
        <v>0</v>
      </c>
      <c r="ME104">
        <f>IFERROR(__xludf.DUMMYFUNCTION("""COMPUTED_VALUE"""),0.0)</f>
        <v>0</v>
      </c>
      <c r="MF104">
        <f>IFERROR(__xludf.DUMMYFUNCTION("""COMPUTED_VALUE"""),0.0)</f>
        <v>0</v>
      </c>
      <c r="MG104">
        <f>IFERROR(__xludf.DUMMYFUNCTION("""COMPUTED_VALUE"""),0.0)</f>
        <v>0</v>
      </c>
      <c r="MH104">
        <f>IFERROR(__xludf.DUMMYFUNCTION("""COMPUTED_VALUE"""),0.0)</f>
        <v>0</v>
      </c>
      <c r="MI104">
        <f>IFERROR(__xludf.DUMMYFUNCTION("""COMPUTED_VALUE"""),0.0)</f>
        <v>0</v>
      </c>
      <c r="MJ104">
        <f>IFERROR(__xludf.DUMMYFUNCTION("""COMPUTED_VALUE"""),0.0)</f>
        <v>0</v>
      </c>
      <c r="MK104">
        <f>IFERROR(__xludf.DUMMYFUNCTION("""COMPUTED_VALUE"""),0.0)</f>
        <v>0</v>
      </c>
      <c r="ML104">
        <f>IFERROR(__xludf.DUMMYFUNCTION("""COMPUTED_VALUE"""),0.0)</f>
        <v>0</v>
      </c>
      <c r="MM104">
        <f>IFERROR(__xludf.DUMMYFUNCTION("""COMPUTED_VALUE"""),0.0)</f>
        <v>0</v>
      </c>
      <c r="MN104">
        <f>IFERROR(__xludf.DUMMYFUNCTION("""COMPUTED_VALUE"""),0.0)</f>
        <v>0</v>
      </c>
      <c r="MO104">
        <f>IFERROR(__xludf.DUMMYFUNCTION("""COMPUTED_VALUE"""),0.0)</f>
        <v>0</v>
      </c>
      <c r="MP104">
        <f>IFERROR(__xludf.DUMMYFUNCTION("""COMPUTED_VALUE"""),0.0)</f>
        <v>0</v>
      </c>
      <c r="MQ104">
        <f>IFERROR(__xludf.DUMMYFUNCTION("""COMPUTED_VALUE"""),0.0)</f>
        <v>0</v>
      </c>
      <c r="MR104">
        <f>IFERROR(__xludf.DUMMYFUNCTION("""COMPUTED_VALUE"""),0.0)</f>
        <v>0</v>
      </c>
      <c r="MS104">
        <f>IFERROR(__xludf.DUMMYFUNCTION("""COMPUTED_VALUE"""),0.0)</f>
        <v>0</v>
      </c>
      <c r="MT104" t="str">
        <f>IFERROR(__xludf.DUMMYFUNCTION("""COMPUTED_VALUE"""),"x")</f>
        <v>x</v>
      </c>
      <c r="MU104">
        <f>IFERROR(__xludf.DUMMYFUNCTION("""COMPUTED_VALUE"""),0.0)</f>
        <v>0</v>
      </c>
      <c r="MV104">
        <f>IFERROR(__xludf.DUMMYFUNCTION("""COMPUTED_VALUE"""),0.0)</f>
        <v>0</v>
      </c>
      <c r="MW104">
        <f>IFERROR(__xludf.DUMMYFUNCTION("""COMPUTED_VALUE"""),0.0)</f>
        <v>0</v>
      </c>
      <c r="MX104">
        <f>IFERROR(__xludf.DUMMYFUNCTION("""COMPUTED_VALUE"""),0.0)</f>
        <v>0</v>
      </c>
      <c r="MY104">
        <f>IFERROR(__xludf.DUMMYFUNCTION("""COMPUTED_VALUE"""),0.0)</f>
        <v>0</v>
      </c>
      <c r="MZ104">
        <f>IFERROR(__xludf.DUMMYFUNCTION("""COMPUTED_VALUE"""),0.0)</f>
        <v>0</v>
      </c>
      <c r="NA104">
        <f>IFERROR(__xludf.DUMMYFUNCTION("""COMPUTED_VALUE"""),0.0)</f>
        <v>0</v>
      </c>
      <c r="NB104">
        <f>IFERROR(__xludf.DUMMYFUNCTION("""COMPUTED_VALUE"""),0.0)</f>
        <v>0</v>
      </c>
      <c r="NC104">
        <f>IFERROR(__xludf.DUMMYFUNCTION("""COMPUTED_VALUE"""),0.0)</f>
        <v>0</v>
      </c>
      <c r="ND104">
        <f>IFERROR(__xludf.DUMMYFUNCTION("""COMPUTED_VALUE"""),0.0)</f>
        <v>0</v>
      </c>
      <c r="NE104">
        <f>IFERROR(__xludf.DUMMYFUNCTION("""COMPUTED_VALUE"""),0.0)</f>
        <v>0</v>
      </c>
      <c r="NF104">
        <f>IFERROR(__xludf.DUMMYFUNCTION("""COMPUTED_VALUE"""),0.0)</f>
        <v>0</v>
      </c>
      <c r="NG104">
        <f>IFERROR(__xludf.DUMMYFUNCTION("""COMPUTED_VALUE"""),0.0)</f>
        <v>0</v>
      </c>
      <c r="NH104">
        <f>IFERROR(__xludf.DUMMYFUNCTION("""COMPUTED_VALUE"""),0.0)</f>
        <v>0</v>
      </c>
      <c r="NI104">
        <f>IFERROR(__xludf.DUMMYFUNCTION("""COMPUTED_VALUE"""),0.0)</f>
        <v>0</v>
      </c>
      <c r="NJ104">
        <f>IFERROR(__xludf.DUMMYFUNCTION("""COMPUTED_VALUE"""),0.0)</f>
        <v>0</v>
      </c>
      <c r="NK104">
        <f>IFERROR(__xludf.DUMMYFUNCTION("""COMPUTED_VALUE"""),0.0)</f>
        <v>0</v>
      </c>
      <c r="NL104">
        <f>IFERROR(__xludf.DUMMYFUNCTION("""COMPUTED_VALUE"""),0.0)</f>
        <v>0</v>
      </c>
      <c r="NM104">
        <f>IFERROR(__xludf.DUMMYFUNCTION("""COMPUTED_VALUE"""),0.0)</f>
        <v>0</v>
      </c>
      <c r="NN104">
        <f>IFERROR(__xludf.DUMMYFUNCTION("""COMPUTED_VALUE"""),0.0)</f>
        <v>0</v>
      </c>
      <c r="NO104">
        <f>IFERROR(__xludf.DUMMYFUNCTION("""COMPUTED_VALUE"""),0.0)</f>
        <v>0</v>
      </c>
      <c r="NP104">
        <f>IFERROR(__xludf.DUMMYFUNCTION("""COMPUTED_VALUE"""),0.0)</f>
        <v>0</v>
      </c>
      <c r="NQ104">
        <f>IFERROR(__xludf.DUMMYFUNCTION("""COMPUTED_VALUE"""),0.0)</f>
        <v>0</v>
      </c>
      <c r="NR104">
        <f>IFERROR(__xludf.DUMMYFUNCTION("""COMPUTED_VALUE"""),0.0)</f>
        <v>0</v>
      </c>
    </row>
    <row r="105" ht="15.75" customHeight="1">
      <c r="A105">
        <f>IFERROR(__xludf.DUMMYFUNCTION("""COMPUTED_VALUE"""),104.0)</f>
        <v>104</v>
      </c>
      <c r="B105" t="str">
        <f>IFERROR(__xludf.DUMMYFUNCTION("""COMPUTED_VALUE"""),"Resada")</f>
        <v>Resada</v>
      </c>
      <c r="C105" t="str">
        <f>IFERROR(__xludf.DUMMYFUNCTION("""COMPUTED_VALUE"""),"Relja")</f>
        <v>Relja</v>
      </c>
      <c r="D105" t="str">
        <f>IFERROR(__xludf.DUMMYFUNCTION("""COMPUTED_VALUE"""),"Milović")</f>
        <v>Milović</v>
      </c>
      <c r="E105">
        <f>IFERROR(__xludf.DUMMYFUNCTION("""COMPUTED_VALUE"""),40.0)</f>
        <v>40</v>
      </c>
      <c r="F105" t="str">
        <f>IFERROR(__xludf.DUMMYFUNCTION("""COMPUTED_VALUE"""),"ODOBREN")</f>
        <v>ODOBREN</v>
      </c>
      <c r="G105" t="str">
        <f>IFERROR(__xludf.DUMMYFUNCTION("""COMPUTED_VALUE"""),"Valjevo")</f>
        <v>Valjevo</v>
      </c>
      <c r="H105" t="str">
        <f>IFERROR(__xludf.DUMMYFUNCTION("""COMPUTED_VALUE"""),"Valjevska gimnazija")</f>
        <v>Valjevska gimnazija</v>
      </c>
      <c r="I105" t="str">
        <f>IFERROR(__xludf.DUMMYFUNCTION("""COMPUTED_VALUE"""),"II")</f>
        <v>II</v>
      </c>
      <c r="J105" t="str">
        <f>IFERROR(__xludf.DUMMYFUNCTION("""COMPUTED_VALUE"""),"A")</f>
        <v>A</v>
      </c>
      <c r="K105" t="str">
        <f>IFERROR(__xludf.DUMMYFUNCTION("""COMPUTED_VALUE"""),"Jugoslav Kandić")</f>
        <v>Jugoslav Kandić</v>
      </c>
      <c r="L105" t="str">
        <f>IFERROR(__xludf.DUMMYFUNCTION("""COMPUTED_VALUE"""),"x")</f>
        <v>x</v>
      </c>
      <c r="M105" t="str">
        <f>IFERROR(__xludf.DUMMYFUNCTION("""COMPUTED_VALUE"""),"-")</f>
        <v>-</v>
      </c>
      <c r="N105" t="str">
        <f>IFERROR(__xludf.DUMMYFUNCTION("""COMPUTED_VALUE"""),"-")</f>
        <v>-</v>
      </c>
      <c r="O105" t="str">
        <f>IFERROR(__xludf.DUMMYFUNCTION("""COMPUTED_VALUE"""),"-")</f>
        <v>-</v>
      </c>
      <c r="P105">
        <f>IFERROR(__xludf.DUMMYFUNCTION("""COMPUTED_VALUE"""),20.0)</f>
        <v>20</v>
      </c>
      <c r="Q105">
        <f>IFERROR(__xludf.DUMMYFUNCTION("""COMPUTED_VALUE"""),20.0)</f>
        <v>20</v>
      </c>
      <c r="R105" t="str">
        <f>IFERROR(__xludf.DUMMYFUNCTION("""COMPUTED_VALUE"""),"-")</f>
        <v>-</v>
      </c>
      <c r="S105" t="str">
        <f>IFERROR(__xludf.DUMMYFUNCTION("""COMPUTED_VALUE"""),"x")</f>
        <v>x</v>
      </c>
      <c r="T105" t="str">
        <f>IFERROR(__xludf.DUMMYFUNCTION("""COMPUTED_VALUE"""),"x")</f>
        <v>x</v>
      </c>
      <c r="U105" t="str">
        <f>IFERROR(__xludf.DUMMYFUNCTION("""COMPUTED_VALUE"""),"-")</f>
        <v>-</v>
      </c>
      <c r="V105" t="str">
        <f>IFERROR(__xludf.DUMMYFUNCTION("""COMPUTED_VALUE"""),"-")</f>
        <v>-</v>
      </c>
      <c r="W105" t="str">
        <f>IFERROR(__xludf.DUMMYFUNCTION("""COMPUTED_VALUE"""),"-")</f>
        <v>-</v>
      </c>
      <c r="X105" t="str">
        <f>IFERROR(__xludf.DUMMYFUNCTION("""COMPUTED_VALUE"""),"-")</f>
        <v>-</v>
      </c>
      <c r="Y105" t="str">
        <f>IFERROR(__xludf.DUMMYFUNCTION("""COMPUTED_VALUE"""),"-")</f>
        <v>-</v>
      </c>
      <c r="Z105" t="str">
        <f>IFERROR(__xludf.DUMMYFUNCTION("""COMPUTED_VALUE"""),"-")</f>
        <v>-</v>
      </c>
      <c r="AA105" t="str">
        <f>IFERROR(__xludf.DUMMYFUNCTION("""COMPUTED_VALUE"""),"-")</f>
        <v>-</v>
      </c>
      <c r="AB105" t="str">
        <f>IFERROR(__xludf.DUMMYFUNCTION("""COMPUTED_VALUE"""),"-")</f>
        <v>-</v>
      </c>
      <c r="AC105" t="str">
        <f>IFERROR(__xludf.DUMMYFUNCTION("""COMPUTED_VALUE"""),"-")</f>
        <v>-</v>
      </c>
      <c r="AD105" t="str">
        <f>IFERROR(__xludf.DUMMYFUNCTION("""COMPUTED_VALUE"""),"-")</f>
        <v>-</v>
      </c>
      <c r="AE105" t="str">
        <f>IFERROR(__xludf.DUMMYFUNCTION("""COMPUTED_VALUE"""),"-")</f>
        <v>-</v>
      </c>
      <c r="AF105" t="str">
        <f>IFERROR(__xludf.DUMMYFUNCTION("""COMPUTED_VALUE"""),"-")</f>
        <v>-</v>
      </c>
      <c r="AG105" t="str">
        <f>IFERROR(__xludf.DUMMYFUNCTION("""COMPUTED_VALUE"""),"-")</f>
        <v>-</v>
      </c>
      <c r="AH105" t="str">
        <f>IFERROR(__xludf.DUMMYFUNCTION("""COMPUTED_VALUE"""),"-")</f>
        <v>-</v>
      </c>
      <c r="AI105" t="str">
        <f>IFERROR(__xludf.DUMMYFUNCTION("""COMPUTED_VALUE"""),"-")</f>
        <v>-</v>
      </c>
      <c r="AJ105" t="str">
        <f>IFERROR(__xludf.DUMMYFUNCTION("""COMPUTED_VALUE"""),"-")</f>
        <v>-</v>
      </c>
      <c r="AK105" t="str">
        <f>IFERROR(__xludf.DUMMYFUNCTION("""COMPUTED_VALUE"""),"-")</f>
        <v>-</v>
      </c>
      <c r="AL105" t="str">
        <f>IFERROR(__xludf.DUMMYFUNCTION("""COMPUTED_VALUE"""),"-")</f>
        <v>-</v>
      </c>
      <c r="AM105" t="str">
        <f>IFERROR(__xludf.DUMMYFUNCTION("""COMPUTED_VALUE"""),"-")</f>
        <v>-</v>
      </c>
      <c r="AN105" t="str">
        <f>IFERROR(__xludf.DUMMYFUNCTION("""COMPUTED_VALUE"""),"-")</f>
        <v>-</v>
      </c>
      <c r="AO105" t="str">
        <f>IFERROR(__xludf.DUMMYFUNCTION("""COMPUTED_VALUE"""),"-")</f>
        <v>-</v>
      </c>
      <c r="AP105" t="str">
        <f>IFERROR(__xludf.DUMMYFUNCTION("""COMPUTED_VALUE"""),"-")</f>
        <v>-</v>
      </c>
      <c r="AQ105" t="str">
        <f>IFERROR(__xludf.DUMMYFUNCTION("""COMPUTED_VALUE"""),"-")</f>
        <v>-</v>
      </c>
      <c r="AR105" t="str">
        <f>IFERROR(__xludf.DUMMYFUNCTION("""COMPUTED_VALUE"""),"-")</f>
        <v>-</v>
      </c>
      <c r="AS105" t="str">
        <f>IFERROR(__xludf.DUMMYFUNCTION("""COMPUTED_VALUE"""),"-")</f>
        <v>-</v>
      </c>
      <c r="AT105" t="str">
        <f>IFERROR(__xludf.DUMMYFUNCTION("""COMPUTED_VALUE"""),"-")</f>
        <v>-</v>
      </c>
      <c r="AU105" t="str">
        <f>IFERROR(__xludf.DUMMYFUNCTION("""COMPUTED_VALUE"""),"-")</f>
        <v>-</v>
      </c>
      <c r="AV105" t="str">
        <f>IFERROR(__xludf.DUMMYFUNCTION("""COMPUTED_VALUE"""),"-")</f>
        <v>-</v>
      </c>
      <c r="AW105" t="str">
        <f>IFERROR(__xludf.DUMMYFUNCTION("""COMPUTED_VALUE"""),"-")</f>
        <v>-</v>
      </c>
      <c r="AX105" t="str">
        <f>IFERROR(__xludf.DUMMYFUNCTION("""COMPUTED_VALUE"""),"-")</f>
        <v>-</v>
      </c>
      <c r="AY105" t="str">
        <f>IFERROR(__xludf.DUMMYFUNCTION("""COMPUTED_VALUE"""),"-")</f>
        <v>-</v>
      </c>
      <c r="AZ105" t="str">
        <f>IFERROR(__xludf.DUMMYFUNCTION("""COMPUTED_VALUE"""),"-")</f>
        <v>-</v>
      </c>
      <c r="BA105" t="str">
        <f>IFERROR(__xludf.DUMMYFUNCTION("""COMPUTED_VALUE"""),"-")</f>
        <v>-</v>
      </c>
      <c r="BB105" t="str">
        <f>IFERROR(__xludf.DUMMYFUNCTION("""COMPUTED_VALUE"""),"-")</f>
        <v>-</v>
      </c>
      <c r="BC105" t="str">
        <f>IFERROR(__xludf.DUMMYFUNCTION("""COMPUTED_VALUE"""),"-")</f>
        <v>-</v>
      </c>
      <c r="BD105" t="str">
        <f>IFERROR(__xludf.DUMMYFUNCTION("""COMPUTED_VALUE"""),"-")</f>
        <v>-</v>
      </c>
      <c r="BE105" t="str">
        <f>IFERROR(__xludf.DUMMYFUNCTION("""COMPUTED_VALUE"""),"-")</f>
        <v>-</v>
      </c>
      <c r="BF105" t="str">
        <f>IFERROR(__xludf.DUMMYFUNCTION("""COMPUTED_VALUE"""),"-")</f>
        <v>-</v>
      </c>
      <c r="BG105" t="str">
        <f>IFERROR(__xludf.DUMMYFUNCTION("""COMPUTED_VALUE"""),"-")</f>
        <v>-</v>
      </c>
      <c r="BH105" t="str">
        <f>IFERROR(__xludf.DUMMYFUNCTION("""COMPUTED_VALUE"""),"-")</f>
        <v>-</v>
      </c>
      <c r="BI105" t="str">
        <f>IFERROR(__xludf.DUMMYFUNCTION("""COMPUTED_VALUE"""),"-")</f>
        <v>-</v>
      </c>
      <c r="BJ105" t="str">
        <f>IFERROR(__xludf.DUMMYFUNCTION("""COMPUTED_VALUE"""),"-")</f>
        <v>-</v>
      </c>
      <c r="BK105" t="str">
        <f>IFERROR(__xludf.DUMMYFUNCTION("""COMPUTED_VALUE"""),"x")</f>
        <v>x</v>
      </c>
      <c r="BL105" t="str">
        <f>IFERROR(__xludf.DUMMYFUNCTION("""COMPUTED_VALUE"""),"-")</f>
        <v>-</v>
      </c>
      <c r="BM105" t="str">
        <f>IFERROR(__xludf.DUMMYFUNCTION("""COMPUTED_VALUE"""),"-")</f>
        <v>-</v>
      </c>
      <c r="BN105" t="str">
        <f>IFERROR(__xludf.DUMMYFUNCTION("""COMPUTED_VALUE"""),"-")</f>
        <v>-</v>
      </c>
      <c r="BO105" t="str">
        <f>IFERROR(__xludf.DUMMYFUNCTION("""COMPUTED_VALUE"""),"-")</f>
        <v>-</v>
      </c>
      <c r="BP105" t="str">
        <f>IFERROR(__xludf.DUMMYFUNCTION("""COMPUTED_VALUE"""),"-")</f>
        <v>-</v>
      </c>
      <c r="BQ105" t="str">
        <f>IFERROR(__xludf.DUMMYFUNCTION("""COMPUTED_VALUE"""),"-")</f>
        <v>-</v>
      </c>
      <c r="BR105" t="str">
        <f>IFERROR(__xludf.DUMMYFUNCTION("""COMPUTED_VALUE"""),"-")</f>
        <v>-</v>
      </c>
      <c r="BS105" t="str">
        <f>IFERROR(__xludf.DUMMYFUNCTION("""COMPUTED_VALUE"""),"-")</f>
        <v>-</v>
      </c>
      <c r="BT105" t="str">
        <f>IFERROR(__xludf.DUMMYFUNCTION("""COMPUTED_VALUE"""),"-")</f>
        <v>-</v>
      </c>
      <c r="BU105" t="str">
        <f>IFERROR(__xludf.DUMMYFUNCTION("""COMPUTED_VALUE"""),"-")</f>
        <v>-</v>
      </c>
      <c r="BV105" t="str">
        <f>IFERROR(__xludf.DUMMYFUNCTION("""COMPUTED_VALUE"""),"-")</f>
        <v>-</v>
      </c>
      <c r="BW105" t="str">
        <f>IFERROR(__xludf.DUMMYFUNCTION("""COMPUTED_VALUE"""),"-")</f>
        <v>-</v>
      </c>
      <c r="BX105" t="str">
        <f>IFERROR(__xludf.DUMMYFUNCTION("""COMPUTED_VALUE"""),"-")</f>
        <v>-</v>
      </c>
      <c r="BY105" t="str">
        <f>IFERROR(__xludf.DUMMYFUNCTION("""COMPUTED_VALUE"""),"-")</f>
        <v>-</v>
      </c>
      <c r="BZ105" t="str">
        <f>IFERROR(__xludf.DUMMYFUNCTION("""COMPUTED_VALUE"""),"-")</f>
        <v>-</v>
      </c>
      <c r="CA105" t="str">
        <f>IFERROR(__xludf.DUMMYFUNCTION("""COMPUTED_VALUE"""),"-")</f>
        <v>-</v>
      </c>
      <c r="CB105" t="str">
        <f>IFERROR(__xludf.DUMMYFUNCTION("""COMPUTED_VALUE"""),"-")</f>
        <v>-</v>
      </c>
      <c r="CC105" t="str">
        <f>IFERROR(__xludf.DUMMYFUNCTION("""COMPUTED_VALUE"""),"-")</f>
        <v>-</v>
      </c>
      <c r="CD105" t="str">
        <f>IFERROR(__xludf.DUMMYFUNCTION("""COMPUTED_VALUE"""),"-")</f>
        <v>-</v>
      </c>
      <c r="CE105" t="str">
        <f>IFERROR(__xludf.DUMMYFUNCTION("""COMPUTED_VALUE"""),"-")</f>
        <v>-</v>
      </c>
      <c r="CF105" t="str">
        <f>IFERROR(__xludf.DUMMYFUNCTION("""COMPUTED_VALUE"""),"-")</f>
        <v>-</v>
      </c>
      <c r="CG105" t="str">
        <f>IFERROR(__xludf.DUMMYFUNCTION("""COMPUTED_VALUE"""),"-")</f>
        <v>-</v>
      </c>
      <c r="CH105" t="str">
        <f>IFERROR(__xludf.DUMMYFUNCTION("""COMPUTED_VALUE"""),"-")</f>
        <v>-</v>
      </c>
      <c r="CI105" t="str">
        <f>IFERROR(__xludf.DUMMYFUNCTION("""COMPUTED_VALUE"""),"-")</f>
        <v>-</v>
      </c>
      <c r="CJ105" t="str">
        <f>IFERROR(__xludf.DUMMYFUNCTION("""COMPUTED_VALUE"""),"-")</f>
        <v>-</v>
      </c>
      <c r="CK105" t="str">
        <f>IFERROR(__xludf.DUMMYFUNCTION("""COMPUTED_VALUE"""),"-")</f>
        <v>-</v>
      </c>
      <c r="CL105" t="str">
        <f>IFERROR(__xludf.DUMMYFUNCTION("""COMPUTED_VALUE"""),"-")</f>
        <v>-</v>
      </c>
      <c r="CM105" t="str">
        <f>IFERROR(__xludf.DUMMYFUNCTION("""COMPUTED_VALUE"""),"-")</f>
        <v>-</v>
      </c>
      <c r="CN105" t="str">
        <f>IFERROR(__xludf.DUMMYFUNCTION("""COMPUTED_VALUE"""),"-")</f>
        <v>-</v>
      </c>
      <c r="CO105" t="str">
        <f>IFERROR(__xludf.DUMMYFUNCTION("""COMPUTED_VALUE"""),"-")</f>
        <v>-</v>
      </c>
      <c r="CP105" t="str">
        <f>IFERROR(__xludf.DUMMYFUNCTION("""COMPUTED_VALUE"""),"-")</f>
        <v>-</v>
      </c>
      <c r="CQ105" t="str">
        <f>IFERROR(__xludf.DUMMYFUNCTION("""COMPUTED_VALUE"""),"-")</f>
        <v>-</v>
      </c>
      <c r="CR105" t="str">
        <f>IFERROR(__xludf.DUMMYFUNCTION("""COMPUTED_VALUE"""),"-")</f>
        <v>-</v>
      </c>
      <c r="CS105" t="str">
        <f>IFERROR(__xludf.DUMMYFUNCTION("""COMPUTED_VALUE"""),"x")</f>
        <v>x</v>
      </c>
      <c r="CT105" t="str">
        <f>IFERROR(__xludf.DUMMYFUNCTION("""COMPUTED_VALUE"""),"-")</f>
        <v>-</v>
      </c>
      <c r="CU105" t="str">
        <f>IFERROR(__xludf.DUMMYFUNCTION("""COMPUTED_VALUE"""),"-")</f>
        <v>-</v>
      </c>
      <c r="CV105" t="str">
        <f>IFERROR(__xludf.DUMMYFUNCTION("""COMPUTED_VALUE"""),"-")</f>
        <v>-</v>
      </c>
      <c r="CW105" t="str">
        <f>IFERROR(__xludf.DUMMYFUNCTION("""COMPUTED_VALUE"""),"-")</f>
        <v>-</v>
      </c>
      <c r="CX105" t="str">
        <f>IFERROR(__xludf.DUMMYFUNCTION("""COMPUTED_VALUE"""),"-")</f>
        <v>-</v>
      </c>
      <c r="CY105" t="str">
        <f>IFERROR(__xludf.DUMMYFUNCTION("""COMPUTED_VALUE"""),"-")</f>
        <v>-</v>
      </c>
      <c r="CZ105" t="str">
        <f>IFERROR(__xludf.DUMMYFUNCTION("""COMPUTED_VALUE"""),"-")</f>
        <v>-</v>
      </c>
      <c r="DA105" t="str">
        <f>IFERROR(__xludf.DUMMYFUNCTION("""COMPUTED_VALUE"""),"-")</f>
        <v>-</v>
      </c>
      <c r="DB105" t="str">
        <f>IFERROR(__xludf.DUMMYFUNCTION("""COMPUTED_VALUE"""),"-")</f>
        <v>-</v>
      </c>
      <c r="DC105" t="str">
        <f>IFERROR(__xludf.DUMMYFUNCTION("""COMPUTED_VALUE"""),"-")</f>
        <v>-</v>
      </c>
      <c r="DD105" t="str">
        <f>IFERROR(__xludf.DUMMYFUNCTION("""COMPUTED_VALUE"""),"-")</f>
        <v>-</v>
      </c>
      <c r="DE105" t="str">
        <f>IFERROR(__xludf.DUMMYFUNCTION("""COMPUTED_VALUE"""),"-")</f>
        <v>-</v>
      </c>
      <c r="DF105" t="str">
        <f>IFERROR(__xludf.DUMMYFUNCTION("""COMPUTED_VALUE"""),"-")</f>
        <v>-</v>
      </c>
      <c r="DG105" t="str">
        <f>IFERROR(__xludf.DUMMYFUNCTION("""COMPUTED_VALUE"""),"-")</f>
        <v>-</v>
      </c>
      <c r="DH105" t="str">
        <f>IFERROR(__xludf.DUMMYFUNCTION("""COMPUTED_VALUE"""),"-")</f>
        <v>-</v>
      </c>
      <c r="DI105" t="str">
        <f>IFERROR(__xludf.DUMMYFUNCTION("""COMPUTED_VALUE"""),"-")</f>
        <v>-</v>
      </c>
      <c r="DJ105" t="str">
        <f>IFERROR(__xludf.DUMMYFUNCTION("""COMPUTED_VALUE"""),"-")</f>
        <v>-</v>
      </c>
      <c r="DK105" t="str">
        <f>IFERROR(__xludf.DUMMYFUNCTION("""COMPUTED_VALUE"""),"-")</f>
        <v>-</v>
      </c>
      <c r="DL105" t="str">
        <f>IFERROR(__xludf.DUMMYFUNCTION("""COMPUTED_VALUE"""),"-")</f>
        <v>-</v>
      </c>
      <c r="DM105" t="str">
        <f>IFERROR(__xludf.DUMMYFUNCTION("""COMPUTED_VALUE"""),"-")</f>
        <v>-</v>
      </c>
      <c r="DN105" t="str">
        <f>IFERROR(__xludf.DUMMYFUNCTION("""COMPUTED_VALUE"""),"-")</f>
        <v>-</v>
      </c>
      <c r="DO105" t="str">
        <f>IFERROR(__xludf.DUMMYFUNCTION("""COMPUTED_VALUE"""),"-")</f>
        <v>-</v>
      </c>
      <c r="DP105" t="str">
        <f>IFERROR(__xludf.DUMMYFUNCTION("""COMPUTED_VALUE"""),"-")</f>
        <v>-</v>
      </c>
      <c r="DQ105" t="str">
        <f>IFERROR(__xludf.DUMMYFUNCTION("""COMPUTED_VALUE"""),"-")</f>
        <v>-</v>
      </c>
      <c r="DR105" t="str">
        <f>IFERROR(__xludf.DUMMYFUNCTION("""COMPUTED_VALUE"""),"-")</f>
        <v>-</v>
      </c>
      <c r="DS105" t="str">
        <f>IFERROR(__xludf.DUMMYFUNCTION("""COMPUTED_VALUE"""),"-")</f>
        <v>-</v>
      </c>
      <c r="DT105" t="str">
        <f>IFERROR(__xludf.DUMMYFUNCTION("""COMPUTED_VALUE"""),"-")</f>
        <v>-</v>
      </c>
      <c r="DU105" t="str">
        <f>IFERROR(__xludf.DUMMYFUNCTION("""COMPUTED_VALUE"""),"-")</f>
        <v>-</v>
      </c>
      <c r="DV105" t="str">
        <f>IFERROR(__xludf.DUMMYFUNCTION("""COMPUTED_VALUE"""),"-")</f>
        <v>-</v>
      </c>
      <c r="DW105" t="str">
        <f>IFERROR(__xludf.DUMMYFUNCTION("""COMPUTED_VALUE"""),"-")</f>
        <v>-</v>
      </c>
      <c r="DX105" t="str">
        <f>IFERROR(__xludf.DUMMYFUNCTION("""COMPUTED_VALUE"""),"-")</f>
        <v>-</v>
      </c>
      <c r="DY105" t="str">
        <f>IFERROR(__xludf.DUMMYFUNCTION("""COMPUTED_VALUE"""),"-")</f>
        <v>-</v>
      </c>
      <c r="DZ105" t="str">
        <f>IFERROR(__xludf.DUMMYFUNCTION("""COMPUTED_VALUE"""),"x")</f>
        <v>x</v>
      </c>
      <c r="EA105" t="str">
        <f>IFERROR(__xludf.DUMMYFUNCTION("""COMPUTED_VALUE"""),"OK")</f>
        <v>OK</v>
      </c>
      <c r="EB105" t="str">
        <f>IFERROR(__xludf.DUMMYFUNCTION("""COMPUTED_VALUE"""),"OK")</f>
        <v>OK</v>
      </c>
      <c r="EC105" t="str">
        <f>IFERROR(__xludf.DUMMYFUNCTION("""COMPUTED_VALUE"""),"OK")</f>
        <v>OK</v>
      </c>
      <c r="ED105" t="str">
        <f>IFERROR(__xludf.DUMMYFUNCTION("""COMPUTED_VALUE"""),"OK")</f>
        <v>OK</v>
      </c>
      <c r="EE105" t="str">
        <f>IFERROR(__xludf.DUMMYFUNCTION("""COMPUTED_VALUE"""),"OK")</f>
        <v>OK</v>
      </c>
      <c r="EF105" t="str">
        <f>IFERROR(__xludf.DUMMYFUNCTION("""COMPUTED_VALUE"""),"TLE")</f>
        <v>TLE</v>
      </c>
      <c r="EG105" t="str">
        <f>IFERROR(__xludf.DUMMYFUNCTION("""COMPUTED_VALUE"""),"TLE")</f>
        <v>TLE</v>
      </c>
      <c r="EH105" t="str">
        <f>IFERROR(__xludf.DUMMYFUNCTION("""COMPUTED_VALUE"""),"TLE")</f>
        <v>TLE</v>
      </c>
      <c r="EI105" t="str">
        <f>IFERROR(__xludf.DUMMYFUNCTION("""COMPUTED_VALUE"""),"TLE")</f>
        <v>TLE</v>
      </c>
      <c r="EJ105" t="str">
        <f>IFERROR(__xludf.DUMMYFUNCTION("""COMPUTED_VALUE"""),"TLE")</f>
        <v>TLE</v>
      </c>
      <c r="EK105" t="str">
        <f>IFERROR(__xludf.DUMMYFUNCTION("""COMPUTED_VALUE"""),"TLE")</f>
        <v>TLE</v>
      </c>
      <c r="EL105" t="str">
        <f>IFERROR(__xludf.DUMMYFUNCTION("""COMPUTED_VALUE"""),"TLE")</f>
        <v>TLE</v>
      </c>
      <c r="EM105" t="str">
        <f>IFERROR(__xludf.DUMMYFUNCTION("""COMPUTED_VALUE"""),"TLE")</f>
        <v>TLE</v>
      </c>
      <c r="EN105" t="str">
        <f>IFERROR(__xludf.DUMMYFUNCTION("""COMPUTED_VALUE"""),"TLE")</f>
        <v>TLE</v>
      </c>
      <c r="EO105" t="str">
        <f>IFERROR(__xludf.DUMMYFUNCTION("""COMPUTED_VALUE"""),"TLE")</f>
        <v>TLE</v>
      </c>
      <c r="EP105" t="str">
        <f>IFERROR(__xludf.DUMMYFUNCTION("""COMPUTED_VALUE"""),"TLE")</f>
        <v>TLE</v>
      </c>
      <c r="EQ105" t="str">
        <f>IFERROR(__xludf.DUMMYFUNCTION("""COMPUTED_VALUE"""),"x")</f>
        <v>x</v>
      </c>
      <c r="ER105" t="str">
        <f>IFERROR(__xludf.DUMMYFUNCTION("""COMPUTED_VALUE"""),"OK")</f>
        <v>OK</v>
      </c>
      <c r="ES105" t="str">
        <f>IFERROR(__xludf.DUMMYFUNCTION("""COMPUTED_VALUE"""),"TLE")</f>
        <v>TLE</v>
      </c>
      <c r="ET105" t="str">
        <f>IFERROR(__xludf.DUMMYFUNCTION("""COMPUTED_VALUE"""),"TLE")</f>
        <v>TLE</v>
      </c>
      <c r="EU105" t="str">
        <f>IFERROR(__xludf.DUMMYFUNCTION("""COMPUTED_VALUE"""),"TLE")</f>
        <v>TLE</v>
      </c>
      <c r="EV105" t="str">
        <f>IFERROR(__xludf.DUMMYFUNCTION("""COMPUTED_VALUE"""),"TLE")</f>
        <v>TLE</v>
      </c>
      <c r="EW105" t="str">
        <f>IFERROR(__xludf.DUMMYFUNCTION("""COMPUTED_VALUE"""),"TLE")</f>
        <v>TLE</v>
      </c>
      <c r="EX105" t="str">
        <f>IFERROR(__xludf.DUMMYFUNCTION("""COMPUTED_VALUE"""),"OK")</f>
        <v>OK</v>
      </c>
      <c r="EY105" t="str">
        <f>IFERROR(__xludf.DUMMYFUNCTION("""COMPUTED_VALUE"""),"OK")</f>
        <v>OK</v>
      </c>
      <c r="EZ105" t="str">
        <f>IFERROR(__xludf.DUMMYFUNCTION("""COMPUTED_VALUE"""),"OK")</f>
        <v>OK</v>
      </c>
      <c r="FA105" t="str">
        <f>IFERROR(__xludf.DUMMYFUNCTION("""COMPUTED_VALUE"""),"WA")</f>
        <v>WA</v>
      </c>
      <c r="FB105" t="str">
        <f>IFERROR(__xludf.DUMMYFUNCTION("""COMPUTED_VALUE"""),"OK")</f>
        <v>OK</v>
      </c>
      <c r="FC105" t="str">
        <f>IFERROR(__xludf.DUMMYFUNCTION("""COMPUTED_VALUE"""),"OK")</f>
        <v>OK</v>
      </c>
      <c r="FD105" t="str">
        <f>IFERROR(__xludf.DUMMYFUNCTION("""COMPUTED_VALUE"""),"OK")</f>
        <v>OK</v>
      </c>
      <c r="FE105" t="str">
        <f>IFERROR(__xludf.DUMMYFUNCTION("""COMPUTED_VALUE"""),"OK")</f>
        <v>OK</v>
      </c>
      <c r="FF105" t="str">
        <f>IFERROR(__xludf.DUMMYFUNCTION("""COMPUTED_VALUE"""),"OK")</f>
        <v>OK</v>
      </c>
      <c r="FG105" t="str">
        <f>IFERROR(__xludf.DUMMYFUNCTION("""COMPUTED_VALUE"""),"OK")</f>
        <v>OK</v>
      </c>
      <c r="FH105" t="str">
        <f>IFERROR(__xludf.DUMMYFUNCTION("""COMPUTED_VALUE"""),"TLE")</f>
        <v>TLE</v>
      </c>
      <c r="FI105" t="str">
        <f>IFERROR(__xludf.DUMMYFUNCTION("""COMPUTED_VALUE"""),"TLE")</f>
        <v>TLE</v>
      </c>
      <c r="FJ105" t="str">
        <f>IFERROR(__xludf.DUMMYFUNCTION("""COMPUTED_VALUE"""),"TLE")</f>
        <v>TLE</v>
      </c>
      <c r="FK105" t="str">
        <f>IFERROR(__xludf.DUMMYFUNCTION("""COMPUTED_VALUE"""),"TLE")</f>
        <v>TLE</v>
      </c>
      <c r="FL105" t="str">
        <f>IFERROR(__xludf.DUMMYFUNCTION("""COMPUTED_VALUE"""),"TLE")</f>
        <v>TLE</v>
      </c>
      <c r="FM105" t="str">
        <f>IFERROR(__xludf.DUMMYFUNCTION("""COMPUTED_VALUE"""),"TLE")</f>
        <v>TLE</v>
      </c>
      <c r="FN105" t="str">
        <f>IFERROR(__xludf.DUMMYFUNCTION("""COMPUTED_VALUE"""),"TLE")</f>
        <v>TLE</v>
      </c>
      <c r="FO105" t="str">
        <f>IFERROR(__xludf.DUMMYFUNCTION("""COMPUTED_VALUE"""),"TLE")</f>
        <v>TLE</v>
      </c>
      <c r="FP105" t="str">
        <f>IFERROR(__xludf.DUMMYFUNCTION("""COMPUTED_VALUE"""),"TLE")</f>
        <v>TLE</v>
      </c>
      <c r="FQ105" t="str">
        <f>IFERROR(__xludf.DUMMYFUNCTION("""COMPUTED_VALUE"""),"TLE")</f>
        <v>TLE</v>
      </c>
      <c r="FR105" t="str">
        <f>IFERROR(__xludf.DUMMYFUNCTION("""COMPUTED_VALUE"""),"TLE")</f>
        <v>TLE</v>
      </c>
      <c r="FS105" t="str">
        <f>IFERROR(__xludf.DUMMYFUNCTION("""COMPUTED_VALUE"""),"TLE")</f>
        <v>TLE</v>
      </c>
      <c r="FT105" t="str">
        <f>IFERROR(__xludf.DUMMYFUNCTION("""COMPUTED_VALUE"""),"x")</f>
        <v>x</v>
      </c>
      <c r="FU105" t="str">
        <f>IFERROR(__xludf.DUMMYFUNCTION("""COMPUTED_VALUE"""),"-")</f>
        <v>-</v>
      </c>
      <c r="FV105" t="str">
        <f>IFERROR(__xludf.DUMMYFUNCTION("""COMPUTED_VALUE"""),"-")</f>
        <v>-</v>
      </c>
      <c r="FW105" t="str">
        <f>IFERROR(__xludf.DUMMYFUNCTION("""COMPUTED_VALUE"""),"-")</f>
        <v>-</v>
      </c>
      <c r="FX105" t="str">
        <f>IFERROR(__xludf.DUMMYFUNCTION("""COMPUTED_VALUE"""),"-")</f>
        <v>-</v>
      </c>
      <c r="FY105" t="str">
        <f>IFERROR(__xludf.DUMMYFUNCTION("""COMPUTED_VALUE"""),"-")</f>
        <v>-</v>
      </c>
      <c r="FZ105" t="str">
        <f>IFERROR(__xludf.DUMMYFUNCTION("""COMPUTED_VALUE"""),"-")</f>
        <v>-</v>
      </c>
      <c r="GA105" t="str">
        <f>IFERROR(__xludf.DUMMYFUNCTION("""COMPUTED_VALUE"""),"-")</f>
        <v>-</v>
      </c>
      <c r="GB105" t="str">
        <f>IFERROR(__xludf.DUMMYFUNCTION("""COMPUTED_VALUE"""),"-")</f>
        <v>-</v>
      </c>
      <c r="GC105" t="str">
        <f>IFERROR(__xludf.DUMMYFUNCTION("""COMPUTED_VALUE"""),"-")</f>
        <v>-</v>
      </c>
      <c r="GD105" t="str">
        <f>IFERROR(__xludf.DUMMYFUNCTION("""COMPUTED_VALUE"""),"-")</f>
        <v>-</v>
      </c>
      <c r="GE105" t="str">
        <f>IFERROR(__xludf.DUMMYFUNCTION("""COMPUTED_VALUE"""),"-")</f>
        <v>-</v>
      </c>
      <c r="GF105" t="str">
        <f>IFERROR(__xludf.DUMMYFUNCTION("""COMPUTED_VALUE"""),"-")</f>
        <v>-</v>
      </c>
      <c r="GG105" t="str">
        <f>IFERROR(__xludf.DUMMYFUNCTION("""COMPUTED_VALUE"""),"-")</f>
        <v>-</v>
      </c>
      <c r="GH105" t="str">
        <f>IFERROR(__xludf.DUMMYFUNCTION("""COMPUTED_VALUE"""),"-")</f>
        <v>-</v>
      </c>
      <c r="GI105" t="str">
        <f>IFERROR(__xludf.DUMMYFUNCTION("""COMPUTED_VALUE"""),"-")</f>
        <v>-</v>
      </c>
      <c r="GJ105" t="str">
        <f>IFERROR(__xludf.DUMMYFUNCTION("""COMPUTED_VALUE"""),"-")</f>
        <v>-</v>
      </c>
      <c r="GK105" t="str">
        <f>IFERROR(__xludf.DUMMYFUNCTION("""COMPUTED_VALUE"""),"-")</f>
        <v>-</v>
      </c>
      <c r="GL105" t="str">
        <f>IFERROR(__xludf.DUMMYFUNCTION("""COMPUTED_VALUE"""),"-")</f>
        <v>-</v>
      </c>
      <c r="GM105" t="str">
        <f>IFERROR(__xludf.DUMMYFUNCTION("""COMPUTED_VALUE"""),"-")</f>
        <v>-</v>
      </c>
      <c r="GN105" t="str">
        <f>IFERROR(__xludf.DUMMYFUNCTION("""COMPUTED_VALUE"""),"-")</f>
        <v>-</v>
      </c>
      <c r="GO105" t="str">
        <f>IFERROR(__xludf.DUMMYFUNCTION("""COMPUTED_VALUE"""),"-")</f>
        <v>-</v>
      </c>
      <c r="GP105" t="str">
        <f>IFERROR(__xludf.DUMMYFUNCTION("""COMPUTED_VALUE"""),"-")</f>
        <v>-</v>
      </c>
      <c r="GQ105" t="str">
        <f>IFERROR(__xludf.DUMMYFUNCTION("""COMPUTED_VALUE"""),"-")</f>
        <v>-</v>
      </c>
      <c r="GR105" t="str">
        <f>IFERROR(__xludf.DUMMYFUNCTION("""COMPUTED_VALUE"""),"-")</f>
        <v>-</v>
      </c>
      <c r="GS105" t="str">
        <f>IFERROR(__xludf.DUMMYFUNCTION("""COMPUTED_VALUE"""),"x")</f>
        <v>x</v>
      </c>
      <c r="GT105" t="str">
        <f>IFERROR(__xludf.DUMMYFUNCTION("""COMPUTED_VALUE"""),"x")</f>
        <v>x</v>
      </c>
      <c r="GU105">
        <f>IFERROR(__xludf.DUMMYFUNCTION("""COMPUTED_VALUE"""),0.0)</f>
        <v>0</v>
      </c>
      <c r="GV105">
        <f>IFERROR(__xludf.DUMMYFUNCTION("""COMPUTED_VALUE"""),0.0)</f>
        <v>0</v>
      </c>
      <c r="GW105">
        <f>IFERROR(__xludf.DUMMYFUNCTION("""COMPUTED_VALUE"""),0.0)</f>
        <v>0</v>
      </c>
      <c r="GX105">
        <f>IFERROR(__xludf.DUMMYFUNCTION("""COMPUTED_VALUE"""),0.0)</f>
        <v>0</v>
      </c>
      <c r="GY105">
        <f>IFERROR(__xludf.DUMMYFUNCTION("""COMPUTED_VALUE"""),0.0)</f>
        <v>0</v>
      </c>
      <c r="GZ105">
        <f>IFERROR(__xludf.DUMMYFUNCTION("""COMPUTED_VALUE"""),0.0)</f>
        <v>0</v>
      </c>
      <c r="HA105">
        <f>IFERROR(__xludf.DUMMYFUNCTION("""COMPUTED_VALUE"""),0.0)</f>
        <v>0</v>
      </c>
      <c r="HB105">
        <f>IFERROR(__xludf.DUMMYFUNCTION("""COMPUTED_VALUE"""),0.0)</f>
        <v>0</v>
      </c>
      <c r="HC105">
        <f>IFERROR(__xludf.DUMMYFUNCTION("""COMPUTED_VALUE"""),0.0)</f>
        <v>0</v>
      </c>
      <c r="HD105">
        <f>IFERROR(__xludf.DUMMYFUNCTION("""COMPUTED_VALUE"""),0.0)</f>
        <v>0</v>
      </c>
      <c r="HE105">
        <f>IFERROR(__xludf.DUMMYFUNCTION("""COMPUTED_VALUE"""),0.0)</f>
        <v>0</v>
      </c>
      <c r="HF105">
        <f>IFERROR(__xludf.DUMMYFUNCTION("""COMPUTED_VALUE"""),0.0)</f>
        <v>0</v>
      </c>
      <c r="HG105">
        <f>IFERROR(__xludf.DUMMYFUNCTION("""COMPUTED_VALUE"""),0.0)</f>
        <v>0</v>
      </c>
      <c r="HH105">
        <f>IFERROR(__xludf.DUMMYFUNCTION("""COMPUTED_VALUE"""),0.0)</f>
        <v>0</v>
      </c>
      <c r="HI105">
        <f>IFERROR(__xludf.DUMMYFUNCTION("""COMPUTED_VALUE"""),0.0)</f>
        <v>0</v>
      </c>
      <c r="HJ105">
        <f>IFERROR(__xludf.DUMMYFUNCTION("""COMPUTED_VALUE"""),0.0)</f>
        <v>0</v>
      </c>
      <c r="HK105">
        <f>IFERROR(__xludf.DUMMYFUNCTION("""COMPUTED_VALUE"""),0.0)</f>
        <v>0</v>
      </c>
      <c r="HL105">
        <f>IFERROR(__xludf.DUMMYFUNCTION("""COMPUTED_VALUE"""),0.0)</f>
        <v>0</v>
      </c>
      <c r="HM105">
        <f>IFERROR(__xludf.DUMMYFUNCTION("""COMPUTED_VALUE"""),0.0)</f>
        <v>0</v>
      </c>
      <c r="HN105">
        <f>IFERROR(__xludf.DUMMYFUNCTION("""COMPUTED_VALUE"""),0.0)</f>
        <v>0</v>
      </c>
      <c r="HO105">
        <f>IFERROR(__xludf.DUMMYFUNCTION("""COMPUTED_VALUE"""),0.0)</f>
        <v>0</v>
      </c>
      <c r="HP105">
        <f>IFERROR(__xludf.DUMMYFUNCTION("""COMPUTED_VALUE"""),0.0)</f>
        <v>0</v>
      </c>
      <c r="HQ105">
        <f>IFERROR(__xludf.DUMMYFUNCTION("""COMPUTED_VALUE"""),0.0)</f>
        <v>0</v>
      </c>
      <c r="HR105">
        <f>IFERROR(__xludf.DUMMYFUNCTION("""COMPUTED_VALUE"""),0.0)</f>
        <v>0</v>
      </c>
      <c r="HS105">
        <f>IFERROR(__xludf.DUMMYFUNCTION("""COMPUTED_VALUE"""),0.0)</f>
        <v>0</v>
      </c>
      <c r="HT105">
        <f>IFERROR(__xludf.DUMMYFUNCTION("""COMPUTED_VALUE"""),0.0)</f>
        <v>0</v>
      </c>
      <c r="HU105">
        <f>IFERROR(__xludf.DUMMYFUNCTION("""COMPUTED_VALUE"""),0.0)</f>
        <v>0</v>
      </c>
      <c r="HV105">
        <f>IFERROR(__xludf.DUMMYFUNCTION("""COMPUTED_VALUE"""),0.0)</f>
        <v>0</v>
      </c>
      <c r="HW105">
        <f>IFERROR(__xludf.DUMMYFUNCTION("""COMPUTED_VALUE"""),0.0)</f>
        <v>0</v>
      </c>
      <c r="HX105">
        <f>IFERROR(__xludf.DUMMYFUNCTION("""COMPUTED_VALUE"""),0.0)</f>
        <v>0</v>
      </c>
      <c r="HY105">
        <f>IFERROR(__xludf.DUMMYFUNCTION("""COMPUTED_VALUE"""),0.0)</f>
        <v>0</v>
      </c>
      <c r="HZ105">
        <f>IFERROR(__xludf.DUMMYFUNCTION("""COMPUTED_VALUE"""),0.0)</f>
        <v>0</v>
      </c>
      <c r="IA105">
        <f>IFERROR(__xludf.DUMMYFUNCTION("""COMPUTED_VALUE"""),0.0)</f>
        <v>0</v>
      </c>
      <c r="IB105">
        <f>IFERROR(__xludf.DUMMYFUNCTION("""COMPUTED_VALUE"""),0.0)</f>
        <v>0</v>
      </c>
      <c r="IC105">
        <f>IFERROR(__xludf.DUMMYFUNCTION("""COMPUTED_VALUE"""),0.0)</f>
        <v>0</v>
      </c>
      <c r="ID105">
        <f>IFERROR(__xludf.DUMMYFUNCTION("""COMPUTED_VALUE"""),0.0)</f>
        <v>0</v>
      </c>
      <c r="IE105">
        <f>IFERROR(__xludf.DUMMYFUNCTION("""COMPUTED_VALUE"""),0.0)</f>
        <v>0</v>
      </c>
      <c r="IF105">
        <f>IFERROR(__xludf.DUMMYFUNCTION("""COMPUTED_VALUE"""),0.0)</f>
        <v>0</v>
      </c>
      <c r="IG105">
        <f>IFERROR(__xludf.DUMMYFUNCTION("""COMPUTED_VALUE"""),0.0)</f>
        <v>0</v>
      </c>
      <c r="IH105">
        <f>IFERROR(__xludf.DUMMYFUNCTION("""COMPUTED_VALUE"""),0.0)</f>
        <v>0</v>
      </c>
      <c r="II105">
        <f>IFERROR(__xludf.DUMMYFUNCTION("""COMPUTED_VALUE"""),0.0)</f>
        <v>0</v>
      </c>
      <c r="IJ105">
        <f>IFERROR(__xludf.DUMMYFUNCTION("""COMPUTED_VALUE"""),0.0)</f>
        <v>0</v>
      </c>
      <c r="IK105" t="str">
        <f>IFERROR(__xludf.DUMMYFUNCTION("""COMPUTED_VALUE"""),"x")</f>
        <v>x</v>
      </c>
      <c r="IL105">
        <f>IFERROR(__xludf.DUMMYFUNCTION("""COMPUTED_VALUE"""),0.0)</f>
        <v>0</v>
      </c>
      <c r="IM105">
        <f>IFERROR(__xludf.DUMMYFUNCTION("""COMPUTED_VALUE"""),0.0)</f>
        <v>0</v>
      </c>
      <c r="IN105">
        <f>IFERROR(__xludf.DUMMYFUNCTION("""COMPUTED_VALUE"""),0.0)</f>
        <v>0</v>
      </c>
      <c r="IO105">
        <f>IFERROR(__xludf.DUMMYFUNCTION("""COMPUTED_VALUE"""),0.0)</f>
        <v>0</v>
      </c>
      <c r="IP105">
        <f>IFERROR(__xludf.DUMMYFUNCTION("""COMPUTED_VALUE"""),0.0)</f>
        <v>0</v>
      </c>
      <c r="IQ105">
        <f>IFERROR(__xludf.DUMMYFUNCTION("""COMPUTED_VALUE"""),0.0)</f>
        <v>0</v>
      </c>
      <c r="IR105">
        <f>IFERROR(__xludf.DUMMYFUNCTION("""COMPUTED_VALUE"""),0.0)</f>
        <v>0</v>
      </c>
      <c r="IS105">
        <f>IFERROR(__xludf.DUMMYFUNCTION("""COMPUTED_VALUE"""),0.0)</f>
        <v>0</v>
      </c>
      <c r="IT105">
        <f>IFERROR(__xludf.DUMMYFUNCTION("""COMPUTED_VALUE"""),0.0)</f>
        <v>0</v>
      </c>
      <c r="IU105">
        <f>IFERROR(__xludf.DUMMYFUNCTION("""COMPUTED_VALUE"""),0.0)</f>
        <v>0</v>
      </c>
      <c r="IV105">
        <f>IFERROR(__xludf.DUMMYFUNCTION("""COMPUTED_VALUE"""),0.0)</f>
        <v>0</v>
      </c>
      <c r="IW105">
        <f>IFERROR(__xludf.DUMMYFUNCTION("""COMPUTED_VALUE"""),0.0)</f>
        <v>0</v>
      </c>
      <c r="IX105">
        <f>IFERROR(__xludf.DUMMYFUNCTION("""COMPUTED_VALUE"""),0.0)</f>
        <v>0</v>
      </c>
      <c r="IY105">
        <f>IFERROR(__xludf.DUMMYFUNCTION("""COMPUTED_VALUE"""),0.0)</f>
        <v>0</v>
      </c>
      <c r="IZ105">
        <f>IFERROR(__xludf.DUMMYFUNCTION("""COMPUTED_VALUE"""),0.0)</f>
        <v>0</v>
      </c>
      <c r="JA105">
        <f>IFERROR(__xludf.DUMMYFUNCTION("""COMPUTED_VALUE"""),0.0)</f>
        <v>0</v>
      </c>
      <c r="JB105">
        <f>IFERROR(__xludf.DUMMYFUNCTION("""COMPUTED_VALUE"""),0.0)</f>
        <v>0</v>
      </c>
      <c r="JC105">
        <f>IFERROR(__xludf.DUMMYFUNCTION("""COMPUTED_VALUE"""),0.0)</f>
        <v>0</v>
      </c>
      <c r="JD105">
        <f>IFERROR(__xludf.DUMMYFUNCTION("""COMPUTED_VALUE"""),0.0)</f>
        <v>0</v>
      </c>
      <c r="JE105">
        <f>IFERROR(__xludf.DUMMYFUNCTION("""COMPUTED_VALUE"""),0.0)</f>
        <v>0</v>
      </c>
      <c r="JF105">
        <f>IFERROR(__xludf.DUMMYFUNCTION("""COMPUTED_VALUE"""),0.0)</f>
        <v>0</v>
      </c>
      <c r="JG105">
        <f>IFERROR(__xludf.DUMMYFUNCTION("""COMPUTED_VALUE"""),0.0)</f>
        <v>0</v>
      </c>
      <c r="JH105">
        <f>IFERROR(__xludf.DUMMYFUNCTION("""COMPUTED_VALUE"""),0.0)</f>
        <v>0</v>
      </c>
      <c r="JI105">
        <f>IFERROR(__xludf.DUMMYFUNCTION("""COMPUTED_VALUE"""),0.0)</f>
        <v>0</v>
      </c>
      <c r="JJ105">
        <f>IFERROR(__xludf.DUMMYFUNCTION("""COMPUTED_VALUE"""),0.0)</f>
        <v>0</v>
      </c>
      <c r="JK105">
        <f>IFERROR(__xludf.DUMMYFUNCTION("""COMPUTED_VALUE"""),0.0)</f>
        <v>0</v>
      </c>
      <c r="JL105">
        <f>IFERROR(__xludf.DUMMYFUNCTION("""COMPUTED_VALUE"""),0.0)</f>
        <v>0</v>
      </c>
      <c r="JM105">
        <f>IFERROR(__xludf.DUMMYFUNCTION("""COMPUTED_VALUE"""),0.0)</f>
        <v>0</v>
      </c>
      <c r="JN105">
        <f>IFERROR(__xludf.DUMMYFUNCTION("""COMPUTED_VALUE"""),0.0)</f>
        <v>0</v>
      </c>
      <c r="JO105">
        <f>IFERROR(__xludf.DUMMYFUNCTION("""COMPUTED_VALUE"""),0.0)</f>
        <v>0</v>
      </c>
      <c r="JP105">
        <f>IFERROR(__xludf.DUMMYFUNCTION("""COMPUTED_VALUE"""),0.0)</f>
        <v>0</v>
      </c>
      <c r="JQ105">
        <f>IFERROR(__xludf.DUMMYFUNCTION("""COMPUTED_VALUE"""),0.0)</f>
        <v>0</v>
      </c>
      <c r="JR105">
        <f>IFERROR(__xludf.DUMMYFUNCTION("""COMPUTED_VALUE"""),0.0)</f>
        <v>0</v>
      </c>
      <c r="JS105" t="str">
        <f>IFERROR(__xludf.DUMMYFUNCTION("""COMPUTED_VALUE"""),"x")</f>
        <v>x</v>
      </c>
      <c r="JT105">
        <f>IFERROR(__xludf.DUMMYFUNCTION("""COMPUTED_VALUE"""),0.0)</f>
        <v>0</v>
      </c>
      <c r="JU105">
        <f>IFERROR(__xludf.DUMMYFUNCTION("""COMPUTED_VALUE"""),0.0)</f>
        <v>0</v>
      </c>
      <c r="JV105">
        <f>IFERROR(__xludf.DUMMYFUNCTION("""COMPUTED_VALUE"""),0.0)</f>
        <v>0</v>
      </c>
      <c r="JW105">
        <f>IFERROR(__xludf.DUMMYFUNCTION("""COMPUTED_VALUE"""),0.0)</f>
        <v>0</v>
      </c>
      <c r="JX105">
        <f>IFERROR(__xludf.DUMMYFUNCTION("""COMPUTED_VALUE"""),0.0)</f>
        <v>0</v>
      </c>
      <c r="JY105">
        <f>IFERROR(__xludf.DUMMYFUNCTION("""COMPUTED_VALUE"""),0.0)</f>
        <v>0</v>
      </c>
      <c r="JZ105">
        <f>IFERROR(__xludf.DUMMYFUNCTION("""COMPUTED_VALUE"""),0.0)</f>
        <v>0</v>
      </c>
      <c r="KA105">
        <f>IFERROR(__xludf.DUMMYFUNCTION("""COMPUTED_VALUE"""),0.0)</f>
        <v>0</v>
      </c>
      <c r="KB105">
        <f>IFERROR(__xludf.DUMMYFUNCTION("""COMPUTED_VALUE"""),0.0)</f>
        <v>0</v>
      </c>
      <c r="KC105">
        <f>IFERROR(__xludf.DUMMYFUNCTION("""COMPUTED_VALUE"""),0.0)</f>
        <v>0</v>
      </c>
      <c r="KD105">
        <f>IFERROR(__xludf.DUMMYFUNCTION("""COMPUTED_VALUE"""),0.0)</f>
        <v>0</v>
      </c>
      <c r="KE105">
        <f>IFERROR(__xludf.DUMMYFUNCTION("""COMPUTED_VALUE"""),0.0)</f>
        <v>0</v>
      </c>
      <c r="KF105">
        <f>IFERROR(__xludf.DUMMYFUNCTION("""COMPUTED_VALUE"""),0.0)</f>
        <v>0</v>
      </c>
      <c r="KG105">
        <f>IFERROR(__xludf.DUMMYFUNCTION("""COMPUTED_VALUE"""),0.0)</f>
        <v>0</v>
      </c>
      <c r="KH105">
        <f>IFERROR(__xludf.DUMMYFUNCTION("""COMPUTED_VALUE"""),0.0)</f>
        <v>0</v>
      </c>
      <c r="KI105">
        <f>IFERROR(__xludf.DUMMYFUNCTION("""COMPUTED_VALUE"""),0.0)</f>
        <v>0</v>
      </c>
      <c r="KJ105">
        <f>IFERROR(__xludf.DUMMYFUNCTION("""COMPUTED_VALUE"""),0.0)</f>
        <v>0</v>
      </c>
      <c r="KK105">
        <f>IFERROR(__xludf.DUMMYFUNCTION("""COMPUTED_VALUE"""),0.0)</f>
        <v>0</v>
      </c>
      <c r="KL105">
        <f>IFERROR(__xludf.DUMMYFUNCTION("""COMPUTED_VALUE"""),0.0)</f>
        <v>0</v>
      </c>
      <c r="KM105">
        <f>IFERROR(__xludf.DUMMYFUNCTION("""COMPUTED_VALUE"""),0.0)</f>
        <v>0</v>
      </c>
      <c r="KN105">
        <f>IFERROR(__xludf.DUMMYFUNCTION("""COMPUTED_VALUE"""),0.0)</f>
        <v>0</v>
      </c>
      <c r="KO105">
        <f>IFERROR(__xludf.DUMMYFUNCTION("""COMPUTED_VALUE"""),0.0)</f>
        <v>0</v>
      </c>
      <c r="KP105">
        <f>IFERROR(__xludf.DUMMYFUNCTION("""COMPUTED_VALUE"""),0.0)</f>
        <v>0</v>
      </c>
      <c r="KQ105">
        <f>IFERROR(__xludf.DUMMYFUNCTION("""COMPUTED_VALUE"""),0.0)</f>
        <v>0</v>
      </c>
      <c r="KR105">
        <f>IFERROR(__xludf.DUMMYFUNCTION("""COMPUTED_VALUE"""),0.0)</f>
        <v>0</v>
      </c>
      <c r="KS105">
        <f>IFERROR(__xludf.DUMMYFUNCTION("""COMPUTED_VALUE"""),0.0)</f>
        <v>0</v>
      </c>
      <c r="KT105">
        <f>IFERROR(__xludf.DUMMYFUNCTION("""COMPUTED_VALUE"""),0.0)</f>
        <v>0</v>
      </c>
      <c r="KU105">
        <f>IFERROR(__xludf.DUMMYFUNCTION("""COMPUTED_VALUE"""),0.0)</f>
        <v>0</v>
      </c>
      <c r="KV105">
        <f>IFERROR(__xludf.DUMMYFUNCTION("""COMPUTED_VALUE"""),0.0)</f>
        <v>0</v>
      </c>
      <c r="KW105">
        <f>IFERROR(__xludf.DUMMYFUNCTION("""COMPUTED_VALUE"""),0.0)</f>
        <v>0</v>
      </c>
      <c r="KX105">
        <f>IFERROR(__xludf.DUMMYFUNCTION("""COMPUTED_VALUE"""),0.0)</f>
        <v>0</v>
      </c>
      <c r="KY105">
        <f>IFERROR(__xludf.DUMMYFUNCTION("""COMPUTED_VALUE"""),0.0)</f>
        <v>0</v>
      </c>
      <c r="KZ105" t="str">
        <f>IFERROR(__xludf.DUMMYFUNCTION("""COMPUTED_VALUE"""),"x")</f>
        <v>x</v>
      </c>
      <c r="LA105">
        <f>IFERROR(__xludf.DUMMYFUNCTION("""COMPUTED_VALUE"""),1.0)</f>
        <v>1</v>
      </c>
      <c r="LB105">
        <f>IFERROR(__xludf.DUMMYFUNCTION("""COMPUTED_VALUE"""),1.0)</f>
        <v>1</v>
      </c>
      <c r="LC105">
        <f>IFERROR(__xludf.DUMMYFUNCTION("""COMPUTED_VALUE"""),1.0)</f>
        <v>1</v>
      </c>
      <c r="LD105">
        <f>IFERROR(__xludf.DUMMYFUNCTION("""COMPUTED_VALUE"""),1.0)</f>
        <v>1</v>
      </c>
      <c r="LE105">
        <f>IFERROR(__xludf.DUMMYFUNCTION("""COMPUTED_VALUE"""),1.0)</f>
        <v>1</v>
      </c>
      <c r="LF105">
        <f>IFERROR(__xludf.DUMMYFUNCTION("""COMPUTED_VALUE"""),0.0)</f>
        <v>0</v>
      </c>
      <c r="LG105">
        <f>IFERROR(__xludf.DUMMYFUNCTION("""COMPUTED_VALUE"""),0.0)</f>
        <v>0</v>
      </c>
      <c r="LH105">
        <f>IFERROR(__xludf.DUMMYFUNCTION("""COMPUTED_VALUE"""),0.0)</f>
        <v>0</v>
      </c>
      <c r="LI105">
        <f>IFERROR(__xludf.DUMMYFUNCTION("""COMPUTED_VALUE"""),0.0)</f>
        <v>0</v>
      </c>
      <c r="LJ105">
        <f>IFERROR(__xludf.DUMMYFUNCTION("""COMPUTED_VALUE"""),0.0)</f>
        <v>0</v>
      </c>
      <c r="LK105">
        <f>IFERROR(__xludf.DUMMYFUNCTION("""COMPUTED_VALUE"""),0.0)</f>
        <v>0</v>
      </c>
      <c r="LL105">
        <f>IFERROR(__xludf.DUMMYFUNCTION("""COMPUTED_VALUE"""),0.0)</f>
        <v>0</v>
      </c>
      <c r="LM105">
        <f>IFERROR(__xludf.DUMMYFUNCTION("""COMPUTED_VALUE"""),0.0)</f>
        <v>0</v>
      </c>
      <c r="LN105">
        <f>IFERROR(__xludf.DUMMYFUNCTION("""COMPUTED_VALUE"""),0.0)</f>
        <v>0</v>
      </c>
      <c r="LO105">
        <f>IFERROR(__xludf.DUMMYFUNCTION("""COMPUTED_VALUE"""),0.0)</f>
        <v>0</v>
      </c>
      <c r="LP105">
        <f>IFERROR(__xludf.DUMMYFUNCTION("""COMPUTED_VALUE"""),0.0)</f>
        <v>0</v>
      </c>
      <c r="LQ105" t="str">
        <f>IFERROR(__xludf.DUMMYFUNCTION("""COMPUTED_VALUE"""),"x")</f>
        <v>x</v>
      </c>
      <c r="LR105">
        <f>IFERROR(__xludf.DUMMYFUNCTION("""COMPUTED_VALUE"""),1.0)</f>
        <v>1</v>
      </c>
      <c r="LS105">
        <f>IFERROR(__xludf.DUMMYFUNCTION("""COMPUTED_VALUE"""),0.0)</f>
        <v>0</v>
      </c>
      <c r="LT105">
        <f>IFERROR(__xludf.DUMMYFUNCTION("""COMPUTED_VALUE"""),0.0)</f>
        <v>0</v>
      </c>
      <c r="LU105">
        <f>IFERROR(__xludf.DUMMYFUNCTION("""COMPUTED_VALUE"""),0.0)</f>
        <v>0</v>
      </c>
      <c r="LV105">
        <f>IFERROR(__xludf.DUMMYFUNCTION("""COMPUTED_VALUE"""),0.0)</f>
        <v>0</v>
      </c>
      <c r="LW105">
        <f>IFERROR(__xludf.DUMMYFUNCTION("""COMPUTED_VALUE"""),0.0)</f>
        <v>0</v>
      </c>
      <c r="LX105">
        <f>IFERROR(__xludf.DUMMYFUNCTION("""COMPUTED_VALUE"""),1.0)</f>
        <v>1</v>
      </c>
      <c r="LY105">
        <f>IFERROR(__xludf.DUMMYFUNCTION("""COMPUTED_VALUE"""),1.0)</f>
        <v>1</v>
      </c>
      <c r="LZ105">
        <f>IFERROR(__xludf.DUMMYFUNCTION("""COMPUTED_VALUE"""),1.0)</f>
        <v>1</v>
      </c>
      <c r="MA105">
        <f>IFERROR(__xludf.DUMMYFUNCTION("""COMPUTED_VALUE"""),0.0)</f>
        <v>0</v>
      </c>
      <c r="MB105">
        <f>IFERROR(__xludf.DUMMYFUNCTION("""COMPUTED_VALUE"""),1.0)</f>
        <v>1</v>
      </c>
      <c r="MC105">
        <f>IFERROR(__xludf.DUMMYFUNCTION("""COMPUTED_VALUE"""),1.0)</f>
        <v>1</v>
      </c>
      <c r="MD105">
        <f>IFERROR(__xludf.DUMMYFUNCTION("""COMPUTED_VALUE"""),1.0)</f>
        <v>1</v>
      </c>
      <c r="ME105">
        <f>IFERROR(__xludf.DUMMYFUNCTION("""COMPUTED_VALUE"""),1.0)</f>
        <v>1</v>
      </c>
      <c r="MF105">
        <f>IFERROR(__xludf.DUMMYFUNCTION("""COMPUTED_VALUE"""),1.0)</f>
        <v>1</v>
      </c>
      <c r="MG105">
        <f>IFERROR(__xludf.DUMMYFUNCTION("""COMPUTED_VALUE"""),1.0)</f>
        <v>1</v>
      </c>
      <c r="MH105">
        <f>IFERROR(__xludf.DUMMYFUNCTION("""COMPUTED_VALUE"""),0.0)</f>
        <v>0</v>
      </c>
      <c r="MI105">
        <f>IFERROR(__xludf.DUMMYFUNCTION("""COMPUTED_VALUE"""),0.0)</f>
        <v>0</v>
      </c>
      <c r="MJ105">
        <f>IFERROR(__xludf.DUMMYFUNCTION("""COMPUTED_VALUE"""),0.0)</f>
        <v>0</v>
      </c>
      <c r="MK105">
        <f>IFERROR(__xludf.DUMMYFUNCTION("""COMPUTED_VALUE"""),0.0)</f>
        <v>0</v>
      </c>
      <c r="ML105">
        <f>IFERROR(__xludf.DUMMYFUNCTION("""COMPUTED_VALUE"""),0.0)</f>
        <v>0</v>
      </c>
      <c r="MM105">
        <f>IFERROR(__xludf.DUMMYFUNCTION("""COMPUTED_VALUE"""),0.0)</f>
        <v>0</v>
      </c>
      <c r="MN105">
        <f>IFERROR(__xludf.DUMMYFUNCTION("""COMPUTED_VALUE"""),0.0)</f>
        <v>0</v>
      </c>
      <c r="MO105">
        <f>IFERROR(__xludf.DUMMYFUNCTION("""COMPUTED_VALUE"""),0.0)</f>
        <v>0</v>
      </c>
      <c r="MP105">
        <f>IFERROR(__xludf.DUMMYFUNCTION("""COMPUTED_VALUE"""),0.0)</f>
        <v>0</v>
      </c>
      <c r="MQ105">
        <f>IFERROR(__xludf.DUMMYFUNCTION("""COMPUTED_VALUE"""),0.0)</f>
        <v>0</v>
      </c>
      <c r="MR105">
        <f>IFERROR(__xludf.DUMMYFUNCTION("""COMPUTED_VALUE"""),0.0)</f>
        <v>0</v>
      </c>
      <c r="MS105">
        <f>IFERROR(__xludf.DUMMYFUNCTION("""COMPUTED_VALUE"""),0.0)</f>
        <v>0</v>
      </c>
      <c r="MT105" t="str">
        <f>IFERROR(__xludf.DUMMYFUNCTION("""COMPUTED_VALUE"""),"x")</f>
        <v>x</v>
      </c>
      <c r="MU105">
        <f>IFERROR(__xludf.DUMMYFUNCTION("""COMPUTED_VALUE"""),0.0)</f>
        <v>0</v>
      </c>
      <c r="MV105">
        <f>IFERROR(__xludf.DUMMYFUNCTION("""COMPUTED_VALUE"""),0.0)</f>
        <v>0</v>
      </c>
      <c r="MW105">
        <f>IFERROR(__xludf.DUMMYFUNCTION("""COMPUTED_VALUE"""),0.0)</f>
        <v>0</v>
      </c>
      <c r="MX105">
        <f>IFERROR(__xludf.DUMMYFUNCTION("""COMPUTED_VALUE"""),0.0)</f>
        <v>0</v>
      </c>
      <c r="MY105">
        <f>IFERROR(__xludf.DUMMYFUNCTION("""COMPUTED_VALUE"""),0.0)</f>
        <v>0</v>
      </c>
      <c r="MZ105">
        <f>IFERROR(__xludf.DUMMYFUNCTION("""COMPUTED_VALUE"""),0.0)</f>
        <v>0</v>
      </c>
      <c r="NA105">
        <f>IFERROR(__xludf.DUMMYFUNCTION("""COMPUTED_VALUE"""),0.0)</f>
        <v>0</v>
      </c>
      <c r="NB105">
        <f>IFERROR(__xludf.DUMMYFUNCTION("""COMPUTED_VALUE"""),0.0)</f>
        <v>0</v>
      </c>
      <c r="NC105">
        <f>IFERROR(__xludf.DUMMYFUNCTION("""COMPUTED_VALUE"""),0.0)</f>
        <v>0</v>
      </c>
      <c r="ND105">
        <f>IFERROR(__xludf.DUMMYFUNCTION("""COMPUTED_VALUE"""),0.0)</f>
        <v>0</v>
      </c>
      <c r="NE105">
        <f>IFERROR(__xludf.DUMMYFUNCTION("""COMPUTED_VALUE"""),0.0)</f>
        <v>0</v>
      </c>
      <c r="NF105">
        <f>IFERROR(__xludf.DUMMYFUNCTION("""COMPUTED_VALUE"""),0.0)</f>
        <v>0</v>
      </c>
      <c r="NG105">
        <f>IFERROR(__xludf.DUMMYFUNCTION("""COMPUTED_VALUE"""),0.0)</f>
        <v>0</v>
      </c>
      <c r="NH105">
        <f>IFERROR(__xludf.DUMMYFUNCTION("""COMPUTED_VALUE"""),0.0)</f>
        <v>0</v>
      </c>
      <c r="NI105">
        <f>IFERROR(__xludf.DUMMYFUNCTION("""COMPUTED_VALUE"""),0.0)</f>
        <v>0</v>
      </c>
      <c r="NJ105">
        <f>IFERROR(__xludf.DUMMYFUNCTION("""COMPUTED_VALUE"""),0.0)</f>
        <v>0</v>
      </c>
      <c r="NK105">
        <f>IFERROR(__xludf.DUMMYFUNCTION("""COMPUTED_VALUE"""),0.0)</f>
        <v>0</v>
      </c>
      <c r="NL105">
        <f>IFERROR(__xludf.DUMMYFUNCTION("""COMPUTED_VALUE"""),0.0)</f>
        <v>0</v>
      </c>
      <c r="NM105">
        <f>IFERROR(__xludf.DUMMYFUNCTION("""COMPUTED_VALUE"""),0.0)</f>
        <v>0</v>
      </c>
      <c r="NN105">
        <f>IFERROR(__xludf.DUMMYFUNCTION("""COMPUTED_VALUE"""),0.0)</f>
        <v>0</v>
      </c>
      <c r="NO105">
        <f>IFERROR(__xludf.DUMMYFUNCTION("""COMPUTED_VALUE"""),0.0)</f>
        <v>0</v>
      </c>
      <c r="NP105">
        <f>IFERROR(__xludf.DUMMYFUNCTION("""COMPUTED_VALUE"""),0.0)</f>
        <v>0</v>
      </c>
      <c r="NQ105">
        <f>IFERROR(__xludf.DUMMYFUNCTION("""COMPUTED_VALUE"""),0.0)</f>
        <v>0</v>
      </c>
      <c r="NR105">
        <f>IFERROR(__xludf.DUMMYFUNCTION("""COMPUTED_VALUE"""),0.0)</f>
        <v>0</v>
      </c>
    </row>
    <row r="106" ht="15.75" customHeight="1">
      <c r="A106">
        <f>IFERROR(__xludf.DUMMYFUNCTION("""COMPUTED_VALUE"""),105.0)</f>
        <v>105</v>
      </c>
      <c r="B106" t="str">
        <f>IFERROR(__xludf.DUMMYFUNCTION("""COMPUTED_VALUE"""),"Andrija385")</f>
        <v>Andrija385</v>
      </c>
      <c r="C106" t="str">
        <f>IFERROR(__xludf.DUMMYFUNCTION("""COMPUTED_VALUE"""),"Andrija")</f>
        <v>Andrija</v>
      </c>
      <c r="D106" t="str">
        <f>IFERROR(__xludf.DUMMYFUNCTION("""COMPUTED_VALUE"""),"Ćirić")</f>
        <v>Ćirić</v>
      </c>
      <c r="E106">
        <f>IFERROR(__xludf.DUMMYFUNCTION("""COMPUTED_VALUE"""),40.0)</f>
        <v>40</v>
      </c>
      <c r="F106" t="str">
        <f>IFERROR(__xludf.DUMMYFUNCTION("""COMPUTED_VALUE"""),"ODOBREN")</f>
        <v>ODOBREN</v>
      </c>
      <c r="G106" t="str">
        <f>IFERROR(__xludf.DUMMYFUNCTION("""COMPUTED_VALUE"""),"Jagodina")</f>
        <v>Jagodina</v>
      </c>
      <c r="H106" t="str">
        <f>IFERROR(__xludf.DUMMYFUNCTION("""COMPUTED_VALUE"""),"Gimnazija Svetozar Marković")</f>
        <v>Gimnazija Svetozar Marković</v>
      </c>
      <c r="I106" t="str">
        <f>IFERROR(__xludf.DUMMYFUNCTION("""COMPUTED_VALUE"""),"II")</f>
        <v>II</v>
      </c>
      <c r="J106" t="str">
        <f>IFERROR(__xludf.DUMMYFUNCTION("""COMPUTED_VALUE"""),"A")</f>
        <v>A</v>
      </c>
      <c r="K106" t="str">
        <f>IFERROR(__xludf.DUMMYFUNCTION("""COMPUTED_VALUE"""),"Jelena Pavlović, Nikola Nikolić")</f>
        <v>Jelena Pavlović, Nikola Nikolić</v>
      </c>
      <c r="L106" t="str">
        <f>IFERROR(__xludf.DUMMYFUNCTION("""COMPUTED_VALUE"""),"x")</f>
        <v>x</v>
      </c>
      <c r="M106" t="str">
        <f>IFERROR(__xludf.DUMMYFUNCTION("""COMPUTED_VALUE"""),"-")</f>
        <v>-</v>
      </c>
      <c r="N106" t="str">
        <f>IFERROR(__xludf.DUMMYFUNCTION("""COMPUTED_VALUE"""),"-")</f>
        <v>-</v>
      </c>
      <c r="O106" t="str">
        <f>IFERROR(__xludf.DUMMYFUNCTION("""COMPUTED_VALUE"""),"-")</f>
        <v>-</v>
      </c>
      <c r="P106">
        <f>IFERROR(__xludf.DUMMYFUNCTION("""COMPUTED_VALUE"""),40.0)</f>
        <v>40</v>
      </c>
      <c r="Q106" t="str">
        <f>IFERROR(__xludf.DUMMYFUNCTION("""COMPUTED_VALUE"""),"-")</f>
        <v>-</v>
      </c>
      <c r="R106">
        <f>IFERROR(__xludf.DUMMYFUNCTION("""COMPUTED_VALUE"""),0.0)</f>
        <v>0</v>
      </c>
      <c r="S106" t="str">
        <f>IFERROR(__xludf.DUMMYFUNCTION("""COMPUTED_VALUE"""),"x")</f>
        <v>x</v>
      </c>
      <c r="T106" t="str">
        <f>IFERROR(__xludf.DUMMYFUNCTION("""COMPUTED_VALUE"""),"x")</f>
        <v>x</v>
      </c>
      <c r="U106" t="str">
        <f>IFERROR(__xludf.DUMMYFUNCTION("""COMPUTED_VALUE"""),"-")</f>
        <v>-</v>
      </c>
      <c r="V106" t="str">
        <f>IFERROR(__xludf.DUMMYFUNCTION("""COMPUTED_VALUE"""),"-")</f>
        <v>-</v>
      </c>
      <c r="W106" t="str">
        <f>IFERROR(__xludf.DUMMYFUNCTION("""COMPUTED_VALUE"""),"-")</f>
        <v>-</v>
      </c>
      <c r="X106" t="str">
        <f>IFERROR(__xludf.DUMMYFUNCTION("""COMPUTED_VALUE"""),"-")</f>
        <v>-</v>
      </c>
      <c r="Y106" t="str">
        <f>IFERROR(__xludf.DUMMYFUNCTION("""COMPUTED_VALUE"""),"-")</f>
        <v>-</v>
      </c>
      <c r="Z106" t="str">
        <f>IFERROR(__xludf.DUMMYFUNCTION("""COMPUTED_VALUE"""),"-")</f>
        <v>-</v>
      </c>
      <c r="AA106" t="str">
        <f>IFERROR(__xludf.DUMMYFUNCTION("""COMPUTED_VALUE"""),"-")</f>
        <v>-</v>
      </c>
      <c r="AB106" t="str">
        <f>IFERROR(__xludf.DUMMYFUNCTION("""COMPUTED_VALUE"""),"-")</f>
        <v>-</v>
      </c>
      <c r="AC106" t="str">
        <f>IFERROR(__xludf.DUMMYFUNCTION("""COMPUTED_VALUE"""),"-")</f>
        <v>-</v>
      </c>
      <c r="AD106" t="str">
        <f>IFERROR(__xludf.DUMMYFUNCTION("""COMPUTED_VALUE"""),"-")</f>
        <v>-</v>
      </c>
      <c r="AE106" t="str">
        <f>IFERROR(__xludf.DUMMYFUNCTION("""COMPUTED_VALUE"""),"-")</f>
        <v>-</v>
      </c>
      <c r="AF106" t="str">
        <f>IFERROR(__xludf.DUMMYFUNCTION("""COMPUTED_VALUE"""),"-")</f>
        <v>-</v>
      </c>
      <c r="AG106" t="str">
        <f>IFERROR(__xludf.DUMMYFUNCTION("""COMPUTED_VALUE"""),"-")</f>
        <v>-</v>
      </c>
      <c r="AH106" t="str">
        <f>IFERROR(__xludf.DUMMYFUNCTION("""COMPUTED_VALUE"""),"-")</f>
        <v>-</v>
      </c>
      <c r="AI106" t="str">
        <f>IFERROR(__xludf.DUMMYFUNCTION("""COMPUTED_VALUE"""),"-")</f>
        <v>-</v>
      </c>
      <c r="AJ106" t="str">
        <f>IFERROR(__xludf.DUMMYFUNCTION("""COMPUTED_VALUE"""),"-")</f>
        <v>-</v>
      </c>
      <c r="AK106" t="str">
        <f>IFERROR(__xludf.DUMMYFUNCTION("""COMPUTED_VALUE"""),"-")</f>
        <v>-</v>
      </c>
      <c r="AL106" t="str">
        <f>IFERROR(__xludf.DUMMYFUNCTION("""COMPUTED_VALUE"""),"-")</f>
        <v>-</v>
      </c>
      <c r="AM106" t="str">
        <f>IFERROR(__xludf.DUMMYFUNCTION("""COMPUTED_VALUE"""),"-")</f>
        <v>-</v>
      </c>
      <c r="AN106" t="str">
        <f>IFERROR(__xludf.DUMMYFUNCTION("""COMPUTED_VALUE"""),"-")</f>
        <v>-</v>
      </c>
      <c r="AO106" t="str">
        <f>IFERROR(__xludf.DUMMYFUNCTION("""COMPUTED_VALUE"""),"-")</f>
        <v>-</v>
      </c>
      <c r="AP106" t="str">
        <f>IFERROR(__xludf.DUMMYFUNCTION("""COMPUTED_VALUE"""),"-")</f>
        <v>-</v>
      </c>
      <c r="AQ106" t="str">
        <f>IFERROR(__xludf.DUMMYFUNCTION("""COMPUTED_VALUE"""),"-")</f>
        <v>-</v>
      </c>
      <c r="AR106" t="str">
        <f>IFERROR(__xludf.DUMMYFUNCTION("""COMPUTED_VALUE"""),"-")</f>
        <v>-</v>
      </c>
      <c r="AS106" t="str">
        <f>IFERROR(__xludf.DUMMYFUNCTION("""COMPUTED_VALUE"""),"-")</f>
        <v>-</v>
      </c>
      <c r="AT106" t="str">
        <f>IFERROR(__xludf.DUMMYFUNCTION("""COMPUTED_VALUE"""),"-")</f>
        <v>-</v>
      </c>
      <c r="AU106" t="str">
        <f>IFERROR(__xludf.DUMMYFUNCTION("""COMPUTED_VALUE"""),"-")</f>
        <v>-</v>
      </c>
      <c r="AV106" t="str">
        <f>IFERROR(__xludf.DUMMYFUNCTION("""COMPUTED_VALUE"""),"-")</f>
        <v>-</v>
      </c>
      <c r="AW106" t="str">
        <f>IFERROR(__xludf.DUMMYFUNCTION("""COMPUTED_VALUE"""),"-")</f>
        <v>-</v>
      </c>
      <c r="AX106" t="str">
        <f>IFERROR(__xludf.DUMMYFUNCTION("""COMPUTED_VALUE"""),"-")</f>
        <v>-</v>
      </c>
      <c r="AY106" t="str">
        <f>IFERROR(__xludf.DUMMYFUNCTION("""COMPUTED_VALUE"""),"-")</f>
        <v>-</v>
      </c>
      <c r="AZ106" t="str">
        <f>IFERROR(__xludf.DUMMYFUNCTION("""COMPUTED_VALUE"""),"-")</f>
        <v>-</v>
      </c>
      <c r="BA106" t="str">
        <f>IFERROR(__xludf.DUMMYFUNCTION("""COMPUTED_VALUE"""),"-")</f>
        <v>-</v>
      </c>
      <c r="BB106" t="str">
        <f>IFERROR(__xludf.DUMMYFUNCTION("""COMPUTED_VALUE"""),"-")</f>
        <v>-</v>
      </c>
      <c r="BC106" t="str">
        <f>IFERROR(__xludf.DUMMYFUNCTION("""COMPUTED_VALUE"""),"-")</f>
        <v>-</v>
      </c>
      <c r="BD106" t="str">
        <f>IFERROR(__xludf.DUMMYFUNCTION("""COMPUTED_VALUE"""),"-")</f>
        <v>-</v>
      </c>
      <c r="BE106" t="str">
        <f>IFERROR(__xludf.DUMMYFUNCTION("""COMPUTED_VALUE"""),"-")</f>
        <v>-</v>
      </c>
      <c r="BF106" t="str">
        <f>IFERROR(__xludf.DUMMYFUNCTION("""COMPUTED_VALUE"""),"-")</f>
        <v>-</v>
      </c>
      <c r="BG106" t="str">
        <f>IFERROR(__xludf.DUMMYFUNCTION("""COMPUTED_VALUE"""),"-")</f>
        <v>-</v>
      </c>
      <c r="BH106" t="str">
        <f>IFERROR(__xludf.DUMMYFUNCTION("""COMPUTED_VALUE"""),"-")</f>
        <v>-</v>
      </c>
      <c r="BI106" t="str">
        <f>IFERROR(__xludf.DUMMYFUNCTION("""COMPUTED_VALUE"""),"-")</f>
        <v>-</v>
      </c>
      <c r="BJ106" t="str">
        <f>IFERROR(__xludf.DUMMYFUNCTION("""COMPUTED_VALUE"""),"-")</f>
        <v>-</v>
      </c>
      <c r="BK106" t="str">
        <f>IFERROR(__xludf.DUMMYFUNCTION("""COMPUTED_VALUE"""),"x")</f>
        <v>x</v>
      </c>
      <c r="BL106" t="str">
        <f>IFERROR(__xludf.DUMMYFUNCTION("""COMPUTED_VALUE"""),"-")</f>
        <v>-</v>
      </c>
      <c r="BM106" t="str">
        <f>IFERROR(__xludf.DUMMYFUNCTION("""COMPUTED_VALUE"""),"-")</f>
        <v>-</v>
      </c>
      <c r="BN106" t="str">
        <f>IFERROR(__xludf.DUMMYFUNCTION("""COMPUTED_VALUE"""),"-")</f>
        <v>-</v>
      </c>
      <c r="BO106" t="str">
        <f>IFERROR(__xludf.DUMMYFUNCTION("""COMPUTED_VALUE"""),"-")</f>
        <v>-</v>
      </c>
      <c r="BP106" t="str">
        <f>IFERROR(__xludf.DUMMYFUNCTION("""COMPUTED_VALUE"""),"-")</f>
        <v>-</v>
      </c>
      <c r="BQ106" t="str">
        <f>IFERROR(__xludf.DUMMYFUNCTION("""COMPUTED_VALUE"""),"-")</f>
        <v>-</v>
      </c>
      <c r="BR106" t="str">
        <f>IFERROR(__xludf.DUMMYFUNCTION("""COMPUTED_VALUE"""),"-")</f>
        <v>-</v>
      </c>
      <c r="BS106" t="str">
        <f>IFERROR(__xludf.DUMMYFUNCTION("""COMPUTED_VALUE"""),"-")</f>
        <v>-</v>
      </c>
      <c r="BT106" t="str">
        <f>IFERROR(__xludf.DUMMYFUNCTION("""COMPUTED_VALUE"""),"-")</f>
        <v>-</v>
      </c>
      <c r="BU106" t="str">
        <f>IFERROR(__xludf.DUMMYFUNCTION("""COMPUTED_VALUE"""),"-")</f>
        <v>-</v>
      </c>
      <c r="BV106" t="str">
        <f>IFERROR(__xludf.DUMMYFUNCTION("""COMPUTED_VALUE"""),"-")</f>
        <v>-</v>
      </c>
      <c r="BW106" t="str">
        <f>IFERROR(__xludf.DUMMYFUNCTION("""COMPUTED_VALUE"""),"-")</f>
        <v>-</v>
      </c>
      <c r="BX106" t="str">
        <f>IFERROR(__xludf.DUMMYFUNCTION("""COMPUTED_VALUE"""),"-")</f>
        <v>-</v>
      </c>
      <c r="BY106" t="str">
        <f>IFERROR(__xludf.DUMMYFUNCTION("""COMPUTED_VALUE"""),"-")</f>
        <v>-</v>
      </c>
      <c r="BZ106" t="str">
        <f>IFERROR(__xludf.DUMMYFUNCTION("""COMPUTED_VALUE"""),"-")</f>
        <v>-</v>
      </c>
      <c r="CA106" t="str">
        <f>IFERROR(__xludf.DUMMYFUNCTION("""COMPUTED_VALUE"""),"-")</f>
        <v>-</v>
      </c>
      <c r="CB106" t="str">
        <f>IFERROR(__xludf.DUMMYFUNCTION("""COMPUTED_VALUE"""),"-")</f>
        <v>-</v>
      </c>
      <c r="CC106" t="str">
        <f>IFERROR(__xludf.DUMMYFUNCTION("""COMPUTED_VALUE"""),"-")</f>
        <v>-</v>
      </c>
      <c r="CD106" t="str">
        <f>IFERROR(__xludf.DUMMYFUNCTION("""COMPUTED_VALUE"""),"-")</f>
        <v>-</v>
      </c>
      <c r="CE106" t="str">
        <f>IFERROR(__xludf.DUMMYFUNCTION("""COMPUTED_VALUE"""),"-")</f>
        <v>-</v>
      </c>
      <c r="CF106" t="str">
        <f>IFERROR(__xludf.DUMMYFUNCTION("""COMPUTED_VALUE"""),"-")</f>
        <v>-</v>
      </c>
      <c r="CG106" t="str">
        <f>IFERROR(__xludf.DUMMYFUNCTION("""COMPUTED_VALUE"""),"-")</f>
        <v>-</v>
      </c>
      <c r="CH106" t="str">
        <f>IFERROR(__xludf.DUMMYFUNCTION("""COMPUTED_VALUE"""),"-")</f>
        <v>-</v>
      </c>
      <c r="CI106" t="str">
        <f>IFERROR(__xludf.DUMMYFUNCTION("""COMPUTED_VALUE"""),"-")</f>
        <v>-</v>
      </c>
      <c r="CJ106" t="str">
        <f>IFERROR(__xludf.DUMMYFUNCTION("""COMPUTED_VALUE"""),"-")</f>
        <v>-</v>
      </c>
      <c r="CK106" t="str">
        <f>IFERROR(__xludf.DUMMYFUNCTION("""COMPUTED_VALUE"""),"-")</f>
        <v>-</v>
      </c>
      <c r="CL106" t="str">
        <f>IFERROR(__xludf.DUMMYFUNCTION("""COMPUTED_VALUE"""),"-")</f>
        <v>-</v>
      </c>
      <c r="CM106" t="str">
        <f>IFERROR(__xludf.DUMMYFUNCTION("""COMPUTED_VALUE"""),"-")</f>
        <v>-</v>
      </c>
      <c r="CN106" t="str">
        <f>IFERROR(__xludf.DUMMYFUNCTION("""COMPUTED_VALUE"""),"-")</f>
        <v>-</v>
      </c>
      <c r="CO106" t="str">
        <f>IFERROR(__xludf.DUMMYFUNCTION("""COMPUTED_VALUE"""),"-")</f>
        <v>-</v>
      </c>
      <c r="CP106" t="str">
        <f>IFERROR(__xludf.DUMMYFUNCTION("""COMPUTED_VALUE"""),"-")</f>
        <v>-</v>
      </c>
      <c r="CQ106" t="str">
        <f>IFERROR(__xludf.DUMMYFUNCTION("""COMPUTED_VALUE"""),"-")</f>
        <v>-</v>
      </c>
      <c r="CR106" t="str">
        <f>IFERROR(__xludf.DUMMYFUNCTION("""COMPUTED_VALUE"""),"-")</f>
        <v>-</v>
      </c>
      <c r="CS106" t="str">
        <f>IFERROR(__xludf.DUMMYFUNCTION("""COMPUTED_VALUE"""),"x")</f>
        <v>x</v>
      </c>
      <c r="CT106" t="str">
        <f>IFERROR(__xludf.DUMMYFUNCTION("""COMPUTED_VALUE"""),"-")</f>
        <v>-</v>
      </c>
      <c r="CU106" t="str">
        <f>IFERROR(__xludf.DUMMYFUNCTION("""COMPUTED_VALUE"""),"-")</f>
        <v>-</v>
      </c>
      <c r="CV106" t="str">
        <f>IFERROR(__xludf.DUMMYFUNCTION("""COMPUTED_VALUE"""),"-")</f>
        <v>-</v>
      </c>
      <c r="CW106" t="str">
        <f>IFERROR(__xludf.DUMMYFUNCTION("""COMPUTED_VALUE"""),"-")</f>
        <v>-</v>
      </c>
      <c r="CX106" t="str">
        <f>IFERROR(__xludf.DUMMYFUNCTION("""COMPUTED_VALUE"""),"-")</f>
        <v>-</v>
      </c>
      <c r="CY106" t="str">
        <f>IFERROR(__xludf.DUMMYFUNCTION("""COMPUTED_VALUE"""),"-")</f>
        <v>-</v>
      </c>
      <c r="CZ106" t="str">
        <f>IFERROR(__xludf.DUMMYFUNCTION("""COMPUTED_VALUE"""),"-")</f>
        <v>-</v>
      </c>
      <c r="DA106" t="str">
        <f>IFERROR(__xludf.DUMMYFUNCTION("""COMPUTED_VALUE"""),"-")</f>
        <v>-</v>
      </c>
      <c r="DB106" t="str">
        <f>IFERROR(__xludf.DUMMYFUNCTION("""COMPUTED_VALUE"""),"-")</f>
        <v>-</v>
      </c>
      <c r="DC106" t="str">
        <f>IFERROR(__xludf.DUMMYFUNCTION("""COMPUTED_VALUE"""),"-")</f>
        <v>-</v>
      </c>
      <c r="DD106" t="str">
        <f>IFERROR(__xludf.DUMMYFUNCTION("""COMPUTED_VALUE"""),"-")</f>
        <v>-</v>
      </c>
      <c r="DE106" t="str">
        <f>IFERROR(__xludf.DUMMYFUNCTION("""COMPUTED_VALUE"""),"-")</f>
        <v>-</v>
      </c>
      <c r="DF106" t="str">
        <f>IFERROR(__xludf.DUMMYFUNCTION("""COMPUTED_VALUE"""),"-")</f>
        <v>-</v>
      </c>
      <c r="DG106" t="str">
        <f>IFERROR(__xludf.DUMMYFUNCTION("""COMPUTED_VALUE"""),"-")</f>
        <v>-</v>
      </c>
      <c r="DH106" t="str">
        <f>IFERROR(__xludf.DUMMYFUNCTION("""COMPUTED_VALUE"""),"-")</f>
        <v>-</v>
      </c>
      <c r="DI106" t="str">
        <f>IFERROR(__xludf.DUMMYFUNCTION("""COMPUTED_VALUE"""),"-")</f>
        <v>-</v>
      </c>
      <c r="DJ106" t="str">
        <f>IFERROR(__xludf.DUMMYFUNCTION("""COMPUTED_VALUE"""),"-")</f>
        <v>-</v>
      </c>
      <c r="DK106" t="str">
        <f>IFERROR(__xludf.DUMMYFUNCTION("""COMPUTED_VALUE"""),"-")</f>
        <v>-</v>
      </c>
      <c r="DL106" t="str">
        <f>IFERROR(__xludf.DUMMYFUNCTION("""COMPUTED_VALUE"""),"-")</f>
        <v>-</v>
      </c>
      <c r="DM106" t="str">
        <f>IFERROR(__xludf.DUMMYFUNCTION("""COMPUTED_VALUE"""),"-")</f>
        <v>-</v>
      </c>
      <c r="DN106" t="str">
        <f>IFERROR(__xludf.DUMMYFUNCTION("""COMPUTED_VALUE"""),"-")</f>
        <v>-</v>
      </c>
      <c r="DO106" t="str">
        <f>IFERROR(__xludf.DUMMYFUNCTION("""COMPUTED_VALUE"""),"-")</f>
        <v>-</v>
      </c>
      <c r="DP106" t="str">
        <f>IFERROR(__xludf.DUMMYFUNCTION("""COMPUTED_VALUE"""),"-")</f>
        <v>-</v>
      </c>
      <c r="DQ106" t="str">
        <f>IFERROR(__xludf.DUMMYFUNCTION("""COMPUTED_VALUE"""),"-")</f>
        <v>-</v>
      </c>
      <c r="DR106" t="str">
        <f>IFERROR(__xludf.DUMMYFUNCTION("""COMPUTED_VALUE"""),"-")</f>
        <v>-</v>
      </c>
      <c r="DS106" t="str">
        <f>IFERROR(__xludf.DUMMYFUNCTION("""COMPUTED_VALUE"""),"-")</f>
        <v>-</v>
      </c>
      <c r="DT106" t="str">
        <f>IFERROR(__xludf.DUMMYFUNCTION("""COMPUTED_VALUE"""),"-")</f>
        <v>-</v>
      </c>
      <c r="DU106" t="str">
        <f>IFERROR(__xludf.DUMMYFUNCTION("""COMPUTED_VALUE"""),"-")</f>
        <v>-</v>
      </c>
      <c r="DV106" t="str">
        <f>IFERROR(__xludf.DUMMYFUNCTION("""COMPUTED_VALUE"""),"-")</f>
        <v>-</v>
      </c>
      <c r="DW106" t="str">
        <f>IFERROR(__xludf.DUMMYFUNCTION("""COMPUTED_VALUE"""),"-")</f>
        <v>-</v>
      </c>
      <c r="DX106" t="str">
        <f>IFERROR(__xludf.DUMMYFUNCTION("""COMPUTED_VALUE"""),"-")</f>
        <v>-</v>
      </c>
      <c r="DY106" t="str">
        <f>IFERROR(__xludf.DUMMYFUNCTION("""COMPUTED_VALUE"""),"-")</f>
        <v>-</v>
      </c>
      <c r="DZ106" t="str">
        <f>IFERROR(__xludf.DUMMYFUNCTION("""COMPUTED_VALUE"""),"x")</f>
        <v>x</v>
      </c>
      <c r="EA106" t="str">
        <f>IFERROR(__xludf.DUMMYFUNCTION("""COMPUTED_VALUE"""),"OK")</f>
        <v>OK</v>
      </c>
      <c r="EB106" t="str">
        <f>IFERROR(__xludf.DUMMYFUNCTION("""COMPUTED_VALUE"""),"OK")</f>
        <v>OK</v>
      </c>
      <c r="EC106" t="str">
        <f>IFERROR(__xludf.DUMMYFUNCTION("""COMPUTED_VALUE"""),"OK")</f>
        <v>OK</v>
      </c>
      <c r="ED106" t="str">
        <f>IFERROR(__xludf.DUMMYFUNCTION("""COMPUTED_VALUE"""),"OK")</f>
        <v>OK</v>
      </c>
      <c r="EE106" t="str">
        <f>IFERROR(__xludf.DUMMYFUNCTION("""COMPUTED_VALUE"""),"OK")</f>
        <v>OK</v>
      </c>
      <c r="EF106" t="str">
        <f>IFERROR(__xludf.DUMMYFUNCTION("""COMPUTED_VALUE"""),"TLE")</f>
        <v>TLE</v>
      </c>
      <c r="EG106" t="str">
        <f>IFERROR(__xludf.DUMMYFUNCTION("""COMPUTED_VALUE"""),"TLE")</f>
        <v>TLE</v>
      </c>
      <c r="EH106" t="str">
        <f>IFERROR(__xludf.DUMMYFUNCTION("""COMPUTED_VALUE"""),"TLE")</f>
        <v>TLE</v>
      </c>
      <c r="EI106" t="str">
        <f>IFERROR(__xludf.DUMMYFUNCTION("""COMPUTED_VALUE"""),"TLE")</f>
        <v>TLE</v>
      </c>
      <c r="EJ106" t="str">
        <f>IFERROR(__xludf.DUMMYFUNCTION("""COMPUTED_VALUE"""),"TLE")</f>
        <v>TLE</v>
      </c>
      <c r="EK106" t="str">
        <f>IFERROR(__xludf.DUMMYFUNCTION("""COMPUTED_VALUE"""),"OK")</f>
        <v>OK</v>
      </c>
      <c r="EL106" t="str">
        <f>IFERROR(__xludf.DUMMYFUNCTION("""COMPUTED_VALUE"""),"OK")</f>
        <v>OK</v>
      </c>
      <c r="EM106" t="str">
        <f>IFERROR(__xludf.DUMMYFUNCTION("""COMPUTED_VALUE"""),"TLE")</f>
        <v>TLE</v>
      </c>
      <c r="EN106" t="str">
        <f>IFERROR(__xludf.DUMMYFUNCTION("""COMPUTED_VALUE"""),"TLE")</f>
        <v>TLE</v>
      </c>
      <c r="EO106" t="str">
        <f>IFERROR(__xludf.DUMMYFUNCTION("""COMPUTED_VALUE"""),"TLE")</f>
        <v>TLE</v>
      </c>
      <c r="EP106" t="str">
        <f>IFERROR(__xludf.DUMMYFUNCTION("""COMPUTED_VALUE"""),"TLE")</f>
        <v>TLE</v>
      </c>
      <c r="EQ106" t="str">
        <f>IFERROR(__xludf.DUMMYFUNCTION("""COMPUTED_VALUE"""),"x")</f>
        <v>x</v>
      </c>
      <c r="ER106" t="str">
        <f>IFERROR(__xludf.DUMMYFUNCTION("""COMPUTED_VALUE"""),"-")</f>
        <v>-</v>
      </c>
      <c r="ES106" t="str">
        <f>IFERROR(__xludf.DUMMYFUNCTION("""COMPUTED_VALUE"""),"-")</f>
        <v>-</v>
      </c>
      <c r="ET106" t="str">
        <f>IFERROR(__xludf.DUMMYFUNCTION("""COMPUTED_VALUE"""),"-")</f>
        <v>-</v>
      </c>
      <c r="EU106" t="str">
        <f>IFERROR(__xludf.DUMMYFUNCTION("""COMPUTED_VALUE"""),"-")</f>
        <v>-</v>
      </c>
      <c r="EV106" t="str">
        <f>IFERROR(__xludf.DUMMYFUNCTION("""COMPUTED_VALUE"""),"-")</f>
        <v>-</v>
      </c>
      <c r="EW106" t="str">
        <f>IFERROR(__xludf.DUMMYFUNCTION("""COMPUTED_VALUE"""),"-")</f>
        <v>-</v>
      </c>
      <c r="EX106" t="str">
        <f>IFERROR(__xludf.DUMMYFUNCTION("""COMPUTED_VALUE"""),"-")</f>
        <v>-</v>
      </c>
      <c r="EY106" t="str">
        <f>IFERROR(__xludf.DUMMYFUNCTION("""COMPUTED_VALUE"""),"-")</f>
        <v>-</v>
      </c>
      <c r="EZ106" t="str">
        <f>IFERROR(__xludf.DUMMYFUNCTION("""COMPUTED_VALUE"""),"-")</f>
        <v>-</v>
      </c>
      <c r="FA106" t="str">
        <f>IFERROR(__xludf.DUMMYFUNCTION("""COMPUTED_VALUE"""),"-")</f>
        <v>-</v>
      </c>
      <c r="FB106" t="str">
        <f>IFERROR(__xludf.DUMMYFUNCTION("""COMPUTED_VALUE"""),"-")</f>
        <v>-</v>
      </c>
      <c r="FC106" t="str">
        <f>IFERROR(__xludf.DUMMYFUNCTION("""COMPUTED_VALUE"""),"-")</f>
        <v>-</v>
      </c>
      <c r="FD106" t="str">
        <f>IFERROR(__xludf.DUMMYFUNCTION("""COMPUTED_VALUE"""),"-")</f>
        <v>-</v>
      </c>
      <c r="FE106" t="str">
        <f>IFERROR(__xludf.DUMMYFUNCTION("""COMPUTED_VALUE"""),"-")</f>
        <v>-</v>
      </c>
      <c r="FF106" t="str">
        <f>IFERROR(__xludf.DUMMYFUNCTION("""COMPUTED_VALUE"""),"-")</f>
        <v>-</v>
      </c>
      <c r="FG106" t="str">
        <f>IFERROR(__xludf.DUMMYFUNCTION("""COMPUTED_VALUE"""),"-")</f>
        <v>-</v>
      </c>
      <c r="FH106" t="str">
        <f>IFERROR(__xludf.DUMMYFUNCTION("""COMPUTED_VALUE"""),"-")</f>
        <v>-</v>
      </c>
      <c r="FI106" t="str">
        <f>IFERROR(__xludf.DUMMYFUNCTION("""COMPUTED_VALUE"""),"-")</f>
        <v>-</v>
      </c>
      <c r="FJ106" t="str">
        <f>IFERROR(__xludf.DUMMYFUNCTION("""COMPUTED_VALUE"""),"-")</f>
        <v>-</v>
      </c>
      <c r="FK106" t="str">
        <f>IFERROR(__xludf.DUMMYFUNCTION("""COMPUTED_VALUE"""),"-")</f>
        <v>-</v>
      </c>
      <c r="FL106" t="str">
        <f>IFERROR(__xludf.DUMMYFUNCTION("""COMPUTED_VALUE"""),"-")</f>
        <v>-</v>
      </c>
      <c r="FM106" t="str">
        <f>IFERROR(__xludf.DUMMYFUNCTION("""COMPUTED_VALUE"""),"-")</f>
        <v>-</v>
      </c>
      <c r="FN106" t="str">
        <f>IFERROR(__xludf.DUMMYFUNCTION("""COMPUTED_VALUE"""),"-")</f>
        <v>-</v>
      </c>
      <c r="FO106" t="str">
        <f>IFERROR(__xludf.DUMMYFUNCTION("""COMPUTED_VALUE"""),"-")</f>
        <v>-</v>
      </c>
      <c r="FP106" t="str">
        <f>IFERROR(__xludf.DUMMYFUNCTION("""COMPUTED_VALUE"""),"-")</f>
        <v>-</v>
      </c>
      <c r="FQ106" t="str">
        <f>IFERROR(__xludf.DUMMYFUNCTION("""COMPUTED_VALUE"""),"-")</f>
        <v>-</v>
      </c>
      <c r="FR106" t="str">
        <f>IFERROR(__xludf.DUMMYFUNCTION("""COMPUTED_VALUE"""),"-")</f>
        <v>-</v>
      </c>
      <c r="FS106" t="str">
        <f>IFERROR(__xludf.DUMMYFUNCTION("""COMPUTED_VALUE"""),"-")</f>
        <v>-</v>
      </c>
      <c r="FT106" t="str">
        <f>IFERROR(__xludf.DUMMYFUNCTION("""COMPUTED_VALUE"""),"x")</f>
        <v>x</v>
      </c>
      <c r="FU106" t="str">
        <f>IFERROR(__xludf.DUMMYFUNCTION("""COMPUTED_VALUE"""),"MLE")</f>
        <v>MLE</v>
      </c>
      <c r="FV106" t="str">
        <f>IFERROR(__xludf.DUMMYFUNCTION("""COMPUTED_VALUE"""),"MLE")</f>
        <v>MLE</v>
      </c>
      <c r="FW106" t="str">
        <f>IFERROR(__xludf.DUMMYFUNCTION("""COMPUTED_VALUE"""),"MLE")</f>
        <v>MLE</v>
      </c>
      <c r="FX106" t="str">
        <f>IFERROR(__xludf.DUMMYFUNCTION("""COMPUTED_VALUE"""),"MLE")</f>
        <v>MLE</v>
      </c>
      <c r="FY106" t="str">
        <f>IFERROR(__xludf.DUMMYFUNCTION("""COMPUTED_VALUE"""),"MLE")</f>
        <v>MLE</v>
      </c>
      <c r="FZ106" t="str">
        <f>IFERROR(__xludf.DUMMYFUNCTION("""COMPUTED_VALUE"""),"MLE")</f>
        <v>MLE</v>
      </c>
      <c r="GA106" t="str">
        <f>IFERROR(__xludf.DUMMYFUNCTION("""COMPUTED_VALUE"""),"MLE")</f>
        <v>MLE</v>
      </c>
      <c r="GB106" t="str">
        <f>IFERROR(__xludf.DUMMYFUNCTION("""COMPUTED_VALUE"""),"MLE")</f>
        <v>MLE</v>
      </c>
      <c r="GC106" t="str">
        <f>IFERROR(__xludf.DUMMYFUNCTION("""COMPUTED_VALUE"""),"MLE")</f>
        <v>MLE</v>
      </c>
      <c r="GD106" t="str">
        <f>IFERROR(__xludf.DUMMYFUNCTION("""COMPUTED_VALUE"""),"MLE")</f>
        <v>MLE</v>
      </c>
      <c r="GE106" t="str">
        <f>IFERROR(__xludf.DUMMYFUNCTION("""COMPUTED_VALUE"""),"MLE")</f>
        <v>MLE</v>
      </c>
      <c r="GF106" t="str">
        <f>IFERROR(__xludf.DUMMYFUNCTION("""COMPUTED_VALUE"""),"MLE")</f>
        <v>MLE</v>
      </c>
      <c r="GG106" t="str">
        <f>IFERROR(__xludf.DUMMYFUNCTION("""COMPUTED_VALUE"""),"MLE")</f>
        <v>MLE</v>
      </c>
      <c r="GH106" t="str">
        <f>IFERROR(__xludf.DUMMYFUNCTION("""COMPUTED_VALUE"""),"MLE")</f>
        <v>MLE</v>
      </c>
      <c r="GI106" t="str">
        <f>IFERROR(__xludf.DUMMYFUNCTION("""COMPUTED_VALUE"""),"MLE")</f>
        <v>MLE</v>
      </c>
      <c r="GJ106" t="str">
        <f>IFERROR(__xludf.DUMMYFUNCTION("""COMPUTED_VALUE"""),"MLE")</f>
        <v>MLE</v>
      </c>
      <c r="GK106" t="str">
        <f>IFERROR(__xludf.DUMMYFUNCTION("""COMPUTED_VALUE"""),"MLE")</f>
        <v>MLE</v>
      </c>
      <c r="GL106" t="str">
        <f>IFERROR(__xludf.DUMMYFUNCTION("""COMPUTED_VALUE"""),"MLE")</f>
        <v>MLE</v>
      </c>
      <c r="GM106" t="str">
        <f>IFERROR(__xludf.DUMMYFUNCTION("""COMPUTED_VALUE"""),"MLE")</f>
        <v>MLE</v>
      </c>
      <c r="GN106" t="str">
        <f>IFERROR(__xludf.DUMMYFUNCTION("""COMPUTED_VALUE"""),"MLE")</f>
        <v>MLE</v>
      </c>
      <c r="GO106" t="str">
        <f>IFERROR(__xludf.DUMMYFUNCTION("""COMPUTED_VALUE"""),"MLE")</f>
        <v>MLE</v>
      </c>
      <c r="GP106" t="str">
        <f>IFERROR(__xludf.DUMMYFUNCTION("""COMPUTED_VALUE"""),"MLE")</f>
        <v>MLE</v>
      </c>
      <c r="GQ106" t="str">
        <f>IFERROR(__xludf.DUMMYFUNCTION("""COMPUTED_VALUE"""),"MLE")</f>
        <v>MLE</v>
      </c>
      <c r="GR106" t="str">
        <f>IFERROR(__xludf.DUMMYFUNCTION("""COMPUTED_VALUE"""),"MLE")</f>
        <v>MLE</v>
      </c>
      <c r="GS106" t="str">
        <f>IFERROR(__xludf.DUMMYFUNCTION("""COMPUTED_VALUE"""),"x")</f>
        <v>x</v>
      </c>
      <c r="GT106" t="str">
        <f>IFERROR(__xludf.DUMMYFUNCTION("""COMPUTED_VALUE"""),"x")</f>
        <v>x</v>
      </c>
      <c r="GU106">
        <f>IFERROR(__xludf.DUMMYFUNCTION("""COMPUTED_VALUE"""),0.0)</f>
        <v>0</v>
      </c>
      <c r="GV106">
        <f>IFERROR(__xludf.DUMMYFUNCTION("""COMPUTED_VALUE"""),0.0)</f>
        <v>0</v>
      </c>
      <c r="GW106">
        <f>IFERROR(__xludf.DUMMYFUNCTION("""COMPUTED_VALUE"""),0.0)</f>
        <v>0</v>
      </c>
      <c r="GX106">
        <f>IFERROR(__xludf.DUMMYFUNCTION("""COMPUTED_VALUE"""),0.0)</f>
        <v>0</v>
      </c>
      <c r="GY106">
        <f>IFERROR(__xludf.DUMMYFUNCTION("""COMPUTED_VALUE"""),0.0)</f>
        <v>0</v>
      </c>
      <c r="GZ106">
        <f>IFERROR(__xludf.DUMMYFUNCTION("""COMPUTED_VALUE"""),0.0)</f>
        <v>0</v>
      </c>
      <c r="HA106">
        <f>IFERROR(__xludf.DUMMYFUNCTION("""COMPUTED_VALUE"""),0.0)</f>
        <v>0</v>
      </c>
      <c r="HB106">
        <f>IFERROR(__xludf.DUMMYFUNCTION("""COMPUTED_VALUE"""),0.0)</f>
        <v>0</v>
      </c>
      <c r="HC106">
        <f>IFERROR(__xludf.DUMMYFUNCTION("""COMPUTED_VALUE"""),0.0)</f>
        <v>0</v>
      </c>
      <c r="HD106">
        <f>IFERROR(__xludf.DUMMYFUNCTION("""COMPUTED_VALUE"""),0.0)</f>
        <v>0</v>
      </c>
      <c r="HE106">
        <f>IFERROR(__xludf.DUMMYFUNCTION("""COMPUTED_VALUE"""),0.0)</f>
        <v>0</v>
      </c>
      <c r="HF106">
        <f>IFERROR(__xludf.DUMMYFUNCTION("""COMPUTED_VALUE"""),0.0)</f>
        <v>0</v>
      </c>
      <c r="HG106">
        <f>IFERROR(__xludf.DUMMYFUNCTION("""COMPUTED_VALUE"""),0.0)</f>
        <v>0</v>
      </c>
      <c r="HH106">
        <f>IFERROR(__xludf.DUMMYFUNCTION("""COMPUTED_VALUE"""),0.0)</f>
        <v>0</v>
      </c>
      <c r="HI106">
        <f>IFERROR(__xludf.DUMMYFUNCTION("""COMPUTED_VALUE"""),0.0)</f>
        <v>0</v>
      </c>
      <c r="HJ106">
        <f>IFERROR(__xludf.DUMMYFUNCTION("""COMPUTED_VALUE"""),0.0)</f>
        <v>0</v>
      </c>
      <c r="HK106">
        <f>IFERROR(__xludf.DUMMYFUNCTION("""COMPUTED_VALUE"""),0.0)</f>
        <v>0</v>
      </c>
      <c r="HL106">
        <f>IFERROR(__xludf.DUMMYFUNCTION("""COMPUTED_VALUE"""),0.0)</f>
        <v>0</v>
      </c>
      <c r="HM106">
        <f>IFERROR(__xludf.DUMMYFUNCTION("""COMPUTED_VALUE"""),0.0)</f>
        <v>0</v>
      </c>
      <c r="HN106">
        <f>IFERROR(__xludf.DUMMYFUNCTION("""COMPUTED_VALUE"""),0.0)</f>
        <v>0</v>
      </c>
      <c r="HO106">
        <f>IFERROR(__xludf.DUMMYFUNCTION("""COMPUTED_VALUE"""),0.0)</f>
        <v>0</v>
      </c>
      <c r="HP106">
        <f>IFERROR(__xludf.DUMMYFUNCTION("""COMPUTED_VALUE"""),0.0)</f>
        <v>0</v>
      </c>
      <c r="HQ106">
        <f>IFERROR(__xludf.DUMMYFUNCTION("""COMPUTED_VALUE"""),0.0)</f>
        <v>0</v>
      </c>
      <c r="HR106">
        <f>IFERROR(__xludf.DUMMYFUNCTION("""COMPUTED_VALUE"""),0.0)</f>
        <v>0</v>
      </c>
      <c r="HS106">
        <f>IFERROR(__xludf.DUMMYFUNCTION("""COMPUTED_VALUE"""),0.0)</f>
        <v>0</v>
      </c>
      <c r="HT106">
        <f>IFERROR(__xludf.DUMMYFUNCTION("""COMPUTED_VALUE"""),0.0)</f>
        <v>0</v>
      </c>
      <c r="HU106">
        <f>IFERROR(__xludf.DUMMYFUNCTION("""COMPUTED_VALUE"""),0.0)</f>
        <v>0</v>
      </c>
      <c r="HV106">
        <f>IFERROR(__xludf.DUMMYFUNCTION("""COMPUTED_VALUE"""),0.0)</f>
        <v>0</v>
      </c>
      <c r="HW106">
        <f>IFERROR(__xludf.DUMMYFUNCTION("""COMPUTED_VALUE"""),0.0)</f>
        <v>0</v>
      </c>
      <c r="HX106">
        <f>IFERROR(__xludf.DUMMYFUNCTION("""COMPUTED_VALUE"""),0.0)</f>
        <v>0</v>
      </c>
      <c r="HY106">
        <f>IFERROR(__xludf.DUMMYFUNCTION("""COMPUTED_VALUE"""),0.0)</f>
        <v>0</v>
      </c>
      <c r="HZ106">
        <f>IFERROR(__xludf.DUMMYFUNCTION("""COMPUTED_VALUE"""),0.0)</f>
        <v>0</v>
      </c>
      <c r="IA106">
        <f>IFERROR(__xludf.DUMMYFUNCTION("""COMPUTED_VALUE"""),0.0)</f>
        <v>0</v>
      </c>
      <c r="IB106">
        <f>IFERROR(__xludf.DUMMYFUNCTION("""COMPUTED_VALUE"""),0.0)</f>
        <v>0</v>
      </c>
      <c r="IC106">
        <f>IFERROR(__xludf.DUMMYFUNCTION("""COMPUTED_VALUE"""),0.0)</f>
        <v>0</v>
      </c>
      <c r="ID106">
        <f>IFERROR(__xludf.DUMMYFUNCTION("""COMPUTED_VALUE"""),0.0)</f>
        <v>0</v>
      </c>
      <c r="IE106">
        <f>IFERROR(__xludf.DUMMYFUNCTION("""COMPUTED_VALUE"""),0.0)</f>
        <v>0</v>
      </c>
      <c r="IF106">
        <f>IFERROR(__xludf.DUMMYFUNCTION("""COMPUTED_VALUE"""),0.0)</f>
        <v>0</v>
      </c>
      <c r="IG106">
        <f>IFERROR(__xludf.DUMMYFUNCTION("""COMPUTED_VALUE"""),0.0)</f>
        <v>0</v>
      </c>
      <c r="IH106">
        <f>IFERROR(__xludf.DUMMYFUNCTION("""COMPUTED_VALUE"""),0.0)</f>
        <v>0</v>
      </c>
      <c r="II106">
        <f>IFERROR(__xludf.DUMMYFUNCTION("""COMPUTED_VALUE"""),0.0)</f>
        <v>0</v>
      </c>
      <c r="IJ106">
        <f>IFERROR(__xludf.DUMMYFUNCTION("""COMPUTED_VALUE"""),0.0)</f>
        <v>0</v>
      </c>
      <c r="IK106" t="str">
        <f>IFERROR(__xludf.DUMMYFUNCTION("""COMPUTED_VALUE"""),"x")</f>
        <v>x</v>
      </c>
      <c r="IL106">
        <f>IFERROR(__xludf.DUMMYFUNCTION("""COMPUTED_VALUE"""),0.0)</f>
        <v>0</v>
      </c>
      <c r="IM106">
        <f>IFERROR(__xludf.DUMMYFUNCTION("""COMPUTED_VALUE"""),0.0)</f>
        <v>0</v>
      </c>
      <c r="IN106">
        <f>IFERROR(__xludf.DUMMYFUNCTION("""COMPUTED_VALUE"""),0.0)</f>
        <v>0</v>
      </c>
      <c r="IO106">
        <f>IFERROR(__xludf.DUMMYFUNCTION("""COMPUTED_VALUE"""),0.0)</f>
        <v>0</v>
      </c>
      <c r="IP106">
        <f>IFERROR(__xludf.DUMMYFUNCTION("""COMPUTED_VALUE"""),0.0)</f>
        <v>0</v>
      </c>
      <c r="IQ106">
        <f>IFERROR(__xludf.DUMMYFUNCTION("""COMPUTED_VALUE"""),0.0)</f>
        <v>0</v>
      </c>
      <c r="IR106">
        <f>IFERROR(__xludf.DUMMYFUNCTION("""COMPUTED_VALUE"""),0.0)</f>
        <v>0</v>
      </c>
      <c r="IS106">
        <f>IFERROR(__xludf.DUMMYFUNCTION("""COMPUTED_VALUE"""),0.0)</f>
        <v>0</v>
      </c>
      <c r="IT106">
        <f>IFERROR(__xludf.DUMMYFUNCTION("""COMPUTED_VALUE"""),0.0)</f>
        <v>0</v>
      </c>
      <c r="IU106">
        <f>IFERROR(__xludf.DUMMYFUNCTION("""COMPUTED_VALUE"""),0.0)</f>
        <v>0</v>
      </c>
      <c r="IV106">
        <f>IFERROR(__xludf.DUMMYFUNCTION("""COMPUTED_VALUE"""),0.0)</f>
        <v>0</v>
      </c>
      <c r="IW106">
        <f>IFERROR(__xludf.DUMMYFUNCTION("""COMPUTED_VALUE"""),0.0)</f>
        <v>0</v>
      </c>
      <c r="IX106">
        <f>IFERROR(__xludf.DUMMYFUNCTION("""COMPUTED_VALUE"""),0.0)</f>
        <v>0</v>
      </c>
      <c r="IY106">
        <f>IFERROR(__xludf.DUMMYFUNCTION("""COMPUTED_VALUE"""),0.0)</f>
        <v>0</v>
      </c>
      <c r="IZ106">
        <f>IFERROR(__xludf.DUMMYFUNCTION("""COMPUTED_VALUE"""),0.0)</f>
        <v>0</v>
      </c>
      <c r="JA106">
        <f>IFERROR(__xludf.DUMMYFUNCTION("""COMPUTED_VALUE"""),0.0)</f>
        <v>0</v>
      </c>
      <c r="JB106">
        <f>IFERROR(__xludf.DUMMYFUNCTION("""COMPUTED_VALUE"""),0.0)</f>
        <v>0</v>
      </c>
      <c r="JC106">
        <f>IFERROR(__xludf.DUMMYFUNCTION("""COMPUTED_VALUE"""),0.0)</f>
        <v>0</v>
      </c>
      <c r="JD106">
        <f>IFERROR(__xludf.DUMMYFUNCTION("""COMPUTED_VALUE"""),0.0)</f>
        <v>0</v>
      </c>
      <c r="JE106">
        <f>IFERROR(__xludf.DUMMYFUNCTION("""COMPUTED_VALUE"""),0.0)</f>
        <v>0</v>
      </c>
      <c r="JF106">
        <f>IFERROR(__xludf.DUMMYFUNCTION("""COMPUTED_VALUE"""),0.0)</f>
        <v>0</v>
      </c>
      <c r="JG106">
        <f>IFERROR(__xludf.DUMMYFUNCTION("""COMPUTED_VALUE"""),0.0)</f>
        <v>0</v>
      </c>
      <c r="JH106">
        <f>IFERROR(__xludf.DUMMYFUNCTION("""COMPUTED_VALUE"""),0.0)</f>
        <v>0</v>
      </c>
      <c r="JI106">
        <f>IFERROR(__xludf.DUMMYFUNCTION("""COMPUTED_VALUE"""),0.0)</f>
        <v>0</v>
      </c>
      <c r="JJ106">
        <f>IFERROR(__xludf.DUMMYFUNCTION("""COMPUTED_VALUE"""),0.0)</f>
        <v>0</v>
      </c>
      <c r="JK106">
        <f>IFERROR(__xludf.DUMMYFUNCTION("""COMPUTED_VALUE"""),0.0)</f>
        <v>0</v>
      </c>
      <c r="JL106">
        <f>IFERROR(__xludf.DUMMYFUNCTION("""COMPUTED_VALUE"""),0.0)</f>
        <v>0</v>
      </c>
      <c r="JM106">
        <f>IFERROR(__xludf.DUMMYFUNCTION("""COMPUTED_VALUE"""),0.0)</f>
        <v>0</v>
      </c>
      <c r="JN106">
        <f>IFERROR(__xludf.DUMMYFUNCTION("""COMPUTED_VALUE"""),0.0)</f>
        <v>0</v>
      </c>
      <c r="JO106">
        <f>IFERROR(__xludf.DUMMYFUNCTION("""COMPUTED_VALUE"""),0.0)</f>
        <v>0</v>
      </c>
      <c r="JP106">
        <f>IFERROR(__xludf.DUMMYFUNCTION("""COMPUTED_VALUE"""),0.0)</f>
        <v>0</v>
      </c>
      <c r="JQ106">
        <f>IFERROR(__xludf.DUMMYFUNCTION("""COMPUTED_VALUE"""),0.0)</f>
        <v>0</v>
      </c>
      <c r="JR106">
        <f>IFERROR(__xludf.DUMMYFUNCTION("""COMPUTED_VALUE"""),0.0)</f>
        <v>0</v>
      </c>
      <c r="JS106" t="str">
        <f>IFERROR(__xludf.DUMMYFUNCTION("""COMPUTED_VALUE"""),"x")</f>
        <v>x</v>
      </c>
      <c r="JT106">
        <f>IFERROR(__xludf.DUMMYFUNCTION("""COMPUTED_VALUE"""),0.0)</f>
        <v>0</v>
      </c>
      <c r="JU106">
        <f>IFERROR(__xludf.DUMMYFUNCTION("""COMPUTED_VALUE"""),0.0)</f>
        <v>0</v>
      </c>
      <c r="JV106">
        <f>IFERROR(__xludf.DUMMYFUNCTION("""COMPUTED_VALUE"""),0.0)</f>
        <v>0</v>
      </c>
      <c r="JW106">
        <f>IFERROR(__xludf.DUMMYFUNCTION("""COMPUTED_VALUE"""),0.0)</f>
        <v>0</v>
      </c>
      <c r="JX106">
        <f>IFERROR(__xludf.DUMMYFUNCTION("""COMPUTED_VALUE"""),0.0)</f>
        <v>0</v>
      </c>
      <c r="JY106">
        <f>IFERROR(__xludf.DUMMYFUNCTION("""COMPUTED_VALUE"""),0.0)</f>
        <v>0</v>
      </c>
      <c r="JZ106">
        <f>IFERROR(__xludf.DUMMYFUNCTION("""COMPUTED_VALUE"""),0.0)</f>
        <v>0</v>
      </c>
      <c r="KA106">
        <f>IFERROR(__xludf.DUMMYFUNCTION("""COMPUTED_VALUE"""),0.0)</f>
        <v>0</v>
      </c>
      <c r="KB106">
        <f>IFERROR(__xludf.DUMMYFUNCTION("""COMPUTED_VALUE"""),0.0)</f>
        <v>0</v>
      </c>
      <c r="KC106">
        <f>IFERROR(__xludf.DUMMYFUNCTION("""COMPUTED_VALUE"""),0.0)</f>
        <v>0</v>
      </c>
      <c r="KD106">
        <f>IFERROR(__xludf.DUMMYFUNCTION("""COMPUTED_VALUE"""),0.0)</f>
        <v>0</v>
      </c>
      <c r="KE106">
        <f>IFERROR(__xludf.DUMMYFUNCTION("""COMPUTED_VALUE"""),0.0)</f>
        <v>0</v>
      </c>
      <c r="KF106">
        <f>IFERROR(__xludf.DUMMYFUNCTION("""COMPUTED_VALUE"""),0.0)</f>
        <v>0</v>
      </c>
      <c r="KG106">
        <f>IFERROR(__xludf.DUMMYFUNCTION("""COMPUTED_VALUE"""),0.0)</f>
        <v>0</v>
      </c>
      <c r="KH106">
        <f>IFERROR(__xludf.DUMMYFUNCTION("""COMPUTED_VALUE"""),0.0)</f>
        <v>0</v>
      </c>
      <c r="KI106">
        <f>IFERROR(__xludf.DUMMYFUNCTION("""COMPUTED_VALUE"""),0.0)</f>
        <v>0</v>
      </c>
      <c r="KJ106">
        <f>IFERROR(__xludf.DUMMYFUNCTION("""COMPUTED_VALUE"""),0.0)</f>
        <v>0</v>
      </c>
      <c r="KK106">
        <f>IFERROR(__xludf.DUMMYFUNCTION("""COMPUTED_VALUE"""),0.0)</f>
        <v>0</v>
      </c>
      <c r="KL106">
        <f>IFERROR(__xludf.DUMMYFUNCTION("""COMPUTED_VALUE"""),0.0)</f>
        <v>0</v>
      </c>
      <c r="KM106">
        <f>IFERROR(__xludf.DUMMYFUNCTION("""COMPUTED_VALUE"""),0.0)</f>
        <v>0</v>
      </c>
      <c r="KN106">
        <f>IFERROR(__xludf.DUMMYFUNCTION("""COMPUTED_VALUE"""),0.0)</f>
        <v>0</v>
      </c>
      <c r="KO106">
        <f>IFERROR(__xludf.DUMMYFUNCTION("""COMPUTED_VALUE"""),0.0)</f>
        <v>0</v>
      </c>
      <c r="KP106">
        <f>IFERROR(__xludf.DUMMYFUNCTION("""COMPUTED_VALUE"""),0.0)</f>
        <v>0</v>
      </c>
      <c r="KQ106">
        <f>IFERROR(__xludf.DUMMYFUNCTION("""COMPUTED_VALUE"""),0.0)</f>
        <v>0</v>
      </c>
      <c r="KR106">
        <f>IFERROR(__xludf.DUMMYFUNCTION("""COMPUTED_VALUE"""),0.0)</f>
        <v>0</v>
      </c>
      <c r="KS106">
        <f>IFERROR(__xludf.DUMMYFUNCTION("""COMPUTED_VALUE"""),0.0)</f>
        <v>0</v>
      </c>
      <c r="KT106">
        <f>IFERROR(__xludf.DUMMYFUNCTION("""COMPUTED_VALUE"""),0.0)</f>
        <v>0</v>
      </c>
      <c r="KU106">
        <f>IFERROR(__xludf.DUMMYFUNCTION("""COMPUTED_VALUE"""),0.0)</f>
        <v>0</v>
      </c>
      <c r="KV106">
        <f>IFERROR(__xludf.DUMMYFUNCTION("""COMPUTED_VALUE"""),0.0)</f>
        <v>0</v>
      </c>
      <c r="KW106">
        <f>IFERROR(__xludf.DUMMYFUNCTION("""COMPUTED_VALUE"""),0.0)</f>
        <v>0</v>
      </c>
      <c r="KX106">
        <f>IFERROR(__xludf.DUMMYFUNCTION("""COMPUTED_VALUE"""),0.0)</f>
        <v>0</v>
      </c>
      <c r="KY106">
        <f>IFERROR(__xludf.DUMMYFUNCTION("""COMPUTED_VALUE"""),0.0)</f>
        <v>0</v>
      </c>
      <c r="KZ106" t="str">
        <f>IFERROR(__xludf.DUMMYFUNCTION("""COMPUTED_VALUE"""),"x")</f>
        <v>x</v>
      </c>
      <c r="LA106">
        <f>IFERROR(__xludf.DUMMYFUNCTION("""COMPUTED_VALUE"""),1.0)</f>
        <v>1</v>
      </c>
      <c r="LB106">
        <f>IFERROR(__xludf.DUMMYFUNCTION("""COMPUTED_VALUE"""),1.0)</f>
        <v>1</v>
      </c>
      <c r="LC106">
        <f>IFERROR(__xludf.DUMMYFUNCTION("""COMPUTED_VALUE"""),1.0)</f>
        <v>1</v>
      </c>
      <c r="LD106">
        <f>IFERROR(__xludf.DUMMYFUNCTION("""COMPUTED_VALUE"""),1.0)</f>
        <v>1</v>
      </c>
      <c r="LE106">
        <f>IFERROR(__xludf.DUMMYFUNCTION("""COMPUTED_VALUE"""),1.0)</f>
        <v>1</v>
      </c>
      <c r="LF106">
        <f>IFERROR(__xludf.DUMMYFUNCTION("""COMPUTED_VALUE"""),0.0)</f>
        <v>0</v>
      </c>
      <c r="LG106">
        <f>IFERROR(__xludf.DUMMYFUNCTION("""COMPUTED_VALUE"""),0.0)</f>
        <v>0</v>
      </c>
      <c r="LH106">
        <f>IFERROR(__xludf.DUMMYFUNCTION("""COMPUTED_VALUE"""),0.0)</f>
        <v>0</v>
      </c>
      <c r="LI106">
        <f>IFERROR(__xludf.DUMMYFUNCTION("""COMPUTED_VALUE"""),0.0)</f>
        <v>0</v>
      </c>
      <c r="LJ106">
        <f>IFERROR(__xludf.DUMMYFUNCTION("""COMPUTED_VALUE"""),0.0)</f>
        <v>0</v>
      </c>
      <c r="LK106">
        <f>IFERROR(__xludf.DUMMYFUNCTION("""COMPUTED_VALUE"""),1.0)</f>
        <v>1</v>
      </c>
      <c r="LL106">
        <f>IFERROR(__xludf.DUMMYFUNCTION("""COMPUTED_VALUE"""),1.0)</f>
        <v>1</v>
      </c>
      <c r="LM106">
        <f>IFERROR(__xludf.DUMMYFUNCTION("""COMPUTED_VALUE"""),0.0)</f>
        <v>0</v>
      </c>
      <c r="LN106">
        <f>IFERROR(__xludf.DUMMYFUNCTION("""COMPUTED_VALUE"""),0.0)</f>
        <v>0</v>
      </c>
      <c r="LO106">
        <f>IFERROR(__xludf.DUMMYFUNCTION("""COMPUTED_VALUE"""),0.0)</f>
        <v>0</v>
      </c>
      <c r="LP106">
        <f>IFERROR(__xludf.DUMMYFUNCTION("""COMPUTED_VALUE"""),0.0)</f>
        <v>0</v>
      </c>
      <c r="LQ106" t="str">
        <f>IFERROR(__xludf.DUMMYFUNCTION("""COMPUTED_VALUE"""),"x")</f>
        <v>x</v>
      </c>
      <c r="LR106">
        <f>IFERROR(__xludf.DUMMYFUNCTION("""COMPUTED_VALUE"""),0.0)</f>
        <v>0</v>
      </c>
      <c r="LS106">
        <f>IFERROR(__xludf.DUMMYFUNCTION("""COMPUTED_VALUE"""),0.0)</f>
        <v>0</v>
      </c>
      <c r="LT106">
        <f>IFERROR(__xludf.DUMMYFUNCTION("""COMPUTED_VALUE"""),0.0)</f>
        <v>0</v>
      </c>
      <c r="LU106">
        <f>IFERROR(__xludf.DUMMYFUNCTION("""COMPUTED_VALUE"""),0.0)</f>
        <v>0</v>
      </c>
      <c r="LV106">
        <f>IFERROR(__xludf.DUMMYFUNCTION("""COMPUTED_VALUE"""),0.0)</f>
        <v>0</v>
      </c>
      <c r="LW106">
        <f>IFERROR(__xludf.DUMMYFUNCTION("""COMPUTED_VALUE"""),0.0)</f>
        <v>0</v>
      </c>
      <c r="LX106">
        <f>IFERROR(__xludf.DUMMYFUNCTION("""COMPUTED_VALUE"""),0.0)</f>
        <v>0</v>
      </c>
      <c r="LY106">
        <f>IFERROR(__xludf.DUMMYFUNCTION("""COMPUTED_VALUE"""),0.0)</f>
        <v>0</v>
      </c>
      <c r="LZ106">
        <f>IFERROR(__xludf.DUMMYFUNCTION("""COMPUTED_VALUE"""),0.0)</f>
        <v>0</v>
      </c>
      <c r="MA106">
        <f>IFERROR(__xludf.DUMMYFUNCTION("""COMPUTED_VALUE"""),0.0)</f>
        <v>0</v>
      </c>
      <c r="MB106">
        <f>IFERROR(__xludf.DUMMYFUNCTION("""COMPUTED_VALUE"""),0.0)</f>
        <v>0</v>
      </c>
      <c r="MC106">
        <f>IFERROR(__xludf.DUMMYFUNCTION("""COMPUTED_VALUE"""),0.0)</f>
        <v>0</v>
      </c>
      <c r="MD106">
        <f>IFERROR(__xludf.DUMMYFUNCTION("""COMPUTED_VALUE"""),0.0)</f>
        <v>0</v>
      </c>
      <c r="ME106">
        <f>IFERROR(__xludf.DUMMYFUNCTION("""COMPUTED_VALUE"""),0.0)</f>
        <v>0</v>
      </c>
      <c r="MF106">
        <f>IFERROR(__xludf.DUMMYFUNCTION("""COMPUTED_VALUE"""),0.0)</f>
        <v>0</v>
      </c>
      <c r="MG106">
        <f>IFERROR(__xludf.DUMMYFUNCTION("""COMPUTED_VALUE"""),0.0)</f>
        <v>0</v>
      </c>
      <c r="MH106">
        <f>IFERROR(__xludf.DUMMYFUNCTION("""COMPUTED_VALUE"""),0.0)</f>
        <v>0</v>
      </c>
      <c r="MI106">
        <f>IFERROR(__xludf.DUMMYFUNCTION("""COMPUTED_VALUE"""),0.0)</f>
        <v>0</v>
      </c>
      <c r="MJ106">
        <f>IFERROR(__xludf.DUMMYFUNCTION("""COMPUTED_VALUE"""),0.0)</f>
        <v>0</v>
      </c>
      <c r="MK106">
        <f>IFERROR(__xludf.DUMMYFUNCTION("""COMPUTED_VALUE"""),0.0)</f>
        <v>0</v>
      </c>
      <c r="ML106">
        <f>IFERROR(__xludf.DUMMYFUNCTION("""COMPUTED_VALUE"""),0.0)</f>
        <v>0</v>
      </c>
      <c r="MM106">
        <f>IFERROR(__xludf.DUMMYFUNCTION("""COMPUTED_VALUE"""),0.0)</f>
        <v>0</v>
      </c>
      <c r="MN106">
        <f>IFERROR(__xludf.DUMMYFUNCTION("""COMPUTED_VALUE"""),0.0)</f>
        <v>0</v>
      </c>
      <c r="MO106">
        <f>IFERROR(__xludf.DUMMYFUNCTION("""COMPUTED_VALUE"""),0.0)</f>
        <v>0</v>
      </c>
      <c r="MP106">
        <f>IFERROR(__xludf.DUMMYFUNCTION("""COMPUTED_VALUE"""),0.0)</f>
        <v>0</v>
      </c>
      <c r="MQ106">
        <f>IFERROR(__xludf.DUMMYFUNCTION("""COMPUTED_VALUE"""),0.0)</f>
        <v>0</v>
      </c>
      <c r="MR106">
        <f>IFERROR(__xludf.DUMMYFUNCTION("""COMPUTED_VALUE"""),0.0)</f>
        <v>0</v>
      </c>
      <c r="MS106">
        <f>IFERROR(__xludf.DUMMYFUNCTION("""COMPUTED_VALUE"""),0.0)</f>
        <v>0</v>
      </c>
      <c r="MT106" t="str">
        <f>IFERROR(__xludf.DUMMYFUNCTION("""COMPUTED_VALUE"""),"x")</f>
        <v>x</v>
      </c>
      <c r="MU106">
        <f>IFERROR(__xludf.DUMMYFUNCTION("""COMPUTED_VALUE"""),0.0)</f>
        <v>0</v>
      </c>
      <c r="MV106">
        <f>IFERROR(__xludf.DUMMYFUNCTION("""COMPUTED_VALUE"""),0.0)</f>
        <v>0</v>
      </c>
      <c r="MW106">
        <f>IFERROR(__xludf.DUMMYFUNCTION("""COMPUTED_VALUE"""),0.0)</f>
        <v>0</v>
      </c>
      <c r="MX106">
        <f>IFERROR(__xludf.DUMMYFUNCTION("""COMPUTED_VALUE"""),0.0)</f>
        <v>0</v>
      </c>
      <c r="MY106">
        <f>IFERROR(__xludf.DUMMYFUNCTION("""COMPUTED_VALUE"""),0.0)</f>
        <v>0</v>
      </c>
      <c r="MZ106">
        <f>IFERROR(__xludf.DUMMYFUNCTION("""COMPUTED_VALUE"""),0.0)</f>
        <v>0</v>
      </c>
      <c r="NA106">
        <f>IFERROR(__xludf.DUMMYFUNCTION("""COMPUTED_VALUE"""),0.0)</f>
        <v>0</v>
      </c>
      <c r="NB106">
        <f>IFERROR(__xludf.DUMMYFUNCTION("""COMPUTED_VALUE"""),0.0)</f>
        <v>0</v>
      </c>
      <c r="NC106">
        <f>IFERROR(__xludf.DUMMYFUNCTION("""COMPUTED_VALUE"""),0.0)</f>
        <v>0</v>
      </c>
      <c r="ND106">
        <f>IFERROR(__xludf.DUMMYFUNCTION("""COMPUTED_VALUE"""),0.0)</f>
        <v>0</v>
      </c>
      <c r="NE106">
        <f>IFERROR(__xludf.DUMMYFUNCTION("""COMPUTED_VALUE"""),0.0)</f>
        <v>0</v>
      </c>
      <c r="NF106">
        <f>IFERROR(__xludf.DUMMYFUNCTION("""COMPUTED_VALUE"""),0.0)</f>
        <v>0</v>
      </c>
      <c r="NG106">
        <f>IFERROR(__xludf.DUMMYFUNCTION("""COMPUTED_VALUE"""),0.0)</f>
        <v>0</v>
      </c>
      <c r="NH106">
        <f>IFERROR(__xludf.DUMMYFUNCTION("""COMPUTED_VALUE"""),0.0)</f>
        <v>0</v>
      </c>
      <c r="NI106">
        <f>IFERROR(__xludf.DUMMYFUNCTION("""COMPUTED_VALUE"""),0.0)</f>
        <v>0</v>
      </c>
      <c r="NJ106">
        <f>IFERROR(__xludf.DUMMYFUNCTION("""COMPUTED_VALUE"""),0.0)</f>
        <v>0</v>
      </c>
      <c r="NK106">
        <f>IFERROR(__xludf.DUMMYFUNCTION("""COMPUTED_VALUE"""),0.0)</f>
        <v>0</v>
      </c>
      <c r="NL106">
        <f>IFERROR(__xludf.DUMMYFUNCTION("""COMPUTED_VALUE"""),0.0)</f>
        <v>0</v>
      </c>
      <c r="NM106">
        <f>IFERROR(__xludf.DUMMYFUNCTION("""COMPUTED_VALUE"""),0.0)</f>
        <v>0</v>
      </c>
      <c r="NN106">
        <f>IFERROR(__xludf.DUMMYFUNCTION("""COMPUTED_VALUE"""),0.0)</f>
        <v>0</v>
      </c>
      <c r="NO106">
        <f>IFERROR(__xludf.DUMMYFUNCTION("""COMPUTED_VALUE"""),0.0)</f>
        <v>0</v>
      </c>
      <c r="NP106">
        <f>IFERROR(__xludf.DUMMYFUNCTION("""COMPUTED_VALUE"""),0.0)</f>
        <v>0</v>
      </c>
      <c r="NQ106">
        <f>IFERROR(__xludf.DUMMYFUNCTION("""COMPUTED_VALUE"""),0.0)</f>
        <v>0</v>
      </c>
      <c r="NR106">
        <f>IFERROR(__xludf.DUMMYFUNCTION("""COMPUTED_VALUE"""),0.0)</f>
        <v>0</v>
      </c>
    </row>
    <row r="107" ht="15.75" customHeight="1">
      <c r="A107">
        <f>IFERROR(__xludf.DUMMYFUNCTION("""COMPUTED_VALUE"""),106.0)</f>
        <v>106</v>
      </c>
      <c r="B107" t="str">
        <f>IFERROR(__xludf.DUMMYFUNCTION("""COMPUTED_VALUE"""),"lukacer5")</f>
        <v>lukacer5</v>
      </c>
      <c r="C107" t="str">
        <f>IFERROR(__xludf.DUMMYFUNCTION("""COMPUTED_VALUE"""),"Luka")</f>
        <v>Luka</v>
      </c>
      <c r="D107" t="str">
        <f>IFERROR(__xludf.DUMMYFUNCTION("""COMPUTED_VALUE"""),"Stojanić")</f>
        <v>Stojanić</v>
      </c>
      <c r="E107">
        <f>IFERROR(__xludf.DUMMYFUNCTION("""COMPUTED_VALUE"""),40.0)</f>
        <v>40</v>
      </c>
      <c r="F107" t="str">
        <f>IFERROR(__xludf.DUMMYFUNCTION("""COMPUTED_VALUE"""),"ODOBREN")</f>
        <v>ODOBREN</v>
      </c>
      <c r="G107" t="str">
        <f>IFERROR(__xludf.DUMMYFUNCTION("""COMPUTED_VALUE"""),"Požega")</f>
        <v>Požega</v>
      </c>
      <c r="H107" t="str">
        <f>IFERROR(__xludf.DUMMYFUNCTION("""COMPUTED_VALUE"""),"Gimnazija Sveti Sava")</f>
        <v>Gimnazija Sveti Sava</v>
      </c>
      <c r="I107" t="str">
        <f>IFERROR(__xludf.DUMMYFUNCTION("""COMPUTED_VALUE"""),"II")</f>
        <v>II</v>
      </c>
      <c r="J107" t="str">
        <f>IFERROR(__xludf.DUMMYFUNCTION("""COMPUTED_VALUE"""),"A")</f>
        <v>A</v>
      </c>
      <c r="K107" t="str">
        <f>IFERROR(__xludf.DUMMYFUNCTION("""COMPUTED_VALUE"""),"Vesna Zarić")</f>
        <v>Vesna Zarić</v>
      </c>
      <c r="L107" t="str">
        <f>IFERROR(__xludf.DUMMYFUNCTION("""COMPUTED_VALUE"""),"x")</f>
        <v>x</v>
      </c>
      <c r="M107" t="str">
        <f>IFERROR(__xludf.DUMMYFUNCTION("""COMPUTED_VALUE"""),"-")</f>
        <v>-</v>
      </c>
      <c r="N107" t="str">
        <f>IFERROR(__xludf.DUMMYFUNCTION("""COMPUTED_VALUE"""),"-")</f>
        <v>-</v>
      </c>
      <c r="O107" t="str">
        <f>IFERROR(__xludf.DUMMYFUNCTION("""COMPUTED_VALUE"""),"-")</f>
        <v>-</v>
      </c>
      <c r="P107">
        <f>IFERROR(__xludf.DUMMYFUNCTION("""COMPUTED_VALUE"""),40.0)</f>
        <v>40</v>
      </c>
      <c r="Q107" t="str">
        <f>IFERROR(__xludf.DUMMYFUNCTION("""COMPUTED_VALUE"""),"-")</f>
        <v>-</v>
      </c>
      <c r="R107">
        <f>IFERROR(__xludf.DUMMYFUNCTION("""COMPUTED_VALUE"""),0.0)</f>
        <v>0</v>
      </c>
      <c r="S107" t="str">
        <f>IFERROR(__xludf.DUMMYFUNCTION("""COMPUTED_VALUE"""),"x")</f>
        <v>x</v>
      </c>
      <c r="T107" t="str">
        <f>IFERROR(__xludf.DUMMYFUNCTION("""COMPUTED_VALUE"""),"x")</f>
        <v>x</v>
      </c>
      <c r="U107" t="str">
        <f>IFERROR(__xludf.DUMMYFUNCTION("""COMPUTED_VALUE"""),"-")</f>
        <v>-</v>
      </c>
      <c r="V107" t="str">
        <f>IFERROR(__xludf.DUMMYFUNCTION("""COMPUTED_VALUE"""),"-")</f>
        <v>-</v>
      </c>
      <c r="W107" t="str">
        <f>IFERROR(__xludf.DUMMYFUNCTION("""COMPUTED_VALUE"""),"-")</f>
        <v>-</v>
      </c>
      <c r="X107" t="str">
        <f>IFERROR(__xludf.DUMMYFUNCTION("""COMPUTED_VALUE"""),"-")</f>
        <v>-</v>
      </c>
      <c r="Y107" t="str">
        <f>IFERROR(__xludf.DUMMYFUNCTION("""COMPUTED_VALUE"""),"-")</f>
        <v>-</v>
      </c>
      <c r="Z107" t="str">
        <f>IFERROR(__xludf.DUMMYFUNCTION("""COMPUTED_VALUE"""),"-")</f>
        <v>-</v>
      </c>
      <c r="AA107" t="str">
        <f>IFERROR(__xludf.DUMMYFUNCTION("""COMPUTED_VALUE"""),"-")</f>
        <v>-</v>
      </c>
      <c r="AB107" t="str">
        <f>IFERROR(__xludf.DUMMYFUNCTION("""COMPUTED_VALUE"""),"-")</f>
        <v>-</v>
      </c>
      <c r="AC107" t="str">
        <f>IFERROR(__xludf.DUMMYFUNCTION("""COMPUTED_VALUE"""),"-")</f>
        <v>-</v>
      </c>
      <c r="AD107" t="str">
        <f>IFERROR(__xludf.DUMMYFUNCTION("""COMPUTED_VALUE"""),"-")</f>
        <v>-</v>
      </c>
      <c r="AE107" t="str">
        <f>IFERROR(__xludf.DUMMYFUNCTION("""COMPUTED_VALUE"""),"-")</f>
        <v>-</v>
      </c>
      <c r="AF107" t="str">
        <f>IFERROR(__xludf.DUMMYFUNCTION("""COMPUTED_VALUE"""),"-")</f>
        <v>-</v>
      </c>
      <c r="AG107" t="str">
        <f>IFERROR(__xludf.DUMMYFUNCTION("""COMPUTED_VALUE"""),"-")</f>
        <v>-</v>
      </c>
      <c r="AH107" t="str">
        <f>IFERROR(__xludf.DUMMYFUNCTION("""COMPUTED_VALUE"""),"-")</f>
        <v>-</v>
      </c>
      <c r="AI107" t="str">
        <f>IFERROR(__xludf.DUMMYFUNCTION("""COMPUTED_VALUE"""),"-")</f>
        <v>-</v>
      </c>
      <c r="AJ107" t="str">
        <f>IFERROR(__xludf.DUMMYFUNCTION("""COMPUTED_VALUE"""),"-")</f>
        <v>-</v>
      </c>
      <c r="AK107" t="str">
        <f>IFERROR(__xludf.DUMMYFUNCTION("""COMPUTED_VALUE"""),"-")</f>
        <v>-</v>
      </c>
      <c r="AL107" t="str">
        <f>IFERROR(__xludf.DUMMYFUNCTION("""COMPUTED_VALUE"""),"-")</f>
        <v>-</v>
      </c>
      <c r="AM107" t="str">
        <f>IFERROR(__xludf.DUMMYFUNCTION("""COMPUTED_VALUE"""),"-")</f>
        <v>-</v>
      </c>
      <c r="AN107" t="str">
        <f>IFERROR(__xludf.DUMMYFUNCTION("""COMPUTED_VALUE"""),"-")</f>
        <v>-</v>
      </c>
      <c r="AO107" t="str">
        <f>IFERROR(__xludf.DUMMYFUNCTION("""COMPUTED_VALUE"""),"-")</f>
        <v>-</v>
      </c>
      <c r="AP107" t="str">
        <f>IFERROR(__xludf.DUMMYFUNCTION("""COMPUTED_VALUE"""),"-")</f>
        <v>-</v>
      </c>
      <c r="AQ107" t="str">
        <f>IFERROR(__xludf.DUMMYFUNCTION("""COMPUTED_VALUE"""),"-")</f>
        <v>-</v>
      </c>
      <c r="AR107" t="str">
        <f>IFERROR(__xludf.DUMMYFUNCTION("""COMPUTED_VALUE"""),"-")</f>
        <v>-</v>
      </c>
      <c r="AS107" t="str">
        <f>IFERROR(__xludf.DUMMYFUNCTION("""COMPUTED_VALUE"""),"-")</f>
        <v>-</v>
      </c>
      <c r="AT107" t="str">
        <f>IFERROR(__xludf.DUMMYFUNCTION("""COMPUTED_VALUE"""),"-")</f>
        <v>-</v>
      </c>
      <c r="AU107" t="str">
        <f>IFERROR(__xludf.DUMMYFUNCTION("""COMPUTED_VALUE"""),"-")</f>
        <v>-</v>
      </c>
      <c r="AV107" t="str">
        <f>IFERROR(__xludf.DUMMYFUNCTION("""COMPUTED_VALUE"""),"-")</f>
        <v>-</v>
      </c>
      <c r="AW107" t="str">
        <f>IFERROR(__xludf.DUMMYFUNCTION("""COMPUTED_VALUE"""),"-")</f>
        <v>-</v>
      </c>
      <c r="AX107" t="str">
        <f>IFERROR(__xludf.DUMMYFUNCTION("""COMPUTED_VALUE"""),"-")</f>
        <v>-</v>
      </c>
      <c r="AY107" t="str">
        <f>IFERROR(__xludf.DUMMYFUNCTION("""COMPUTED_VALUE"""),"-")</f>
        <v>-</v>
      </c>
      <c r="AZ107" t="str">
        <f>IFERROR(__xludf.DUMMYFUNCTION("""COMPUTED_VALUE"""),"-")</f>
        <v>-</v>
      </c>
      <c r="BA107" t="str">
        <f>IFERROR(__xludf.DUMMYFUNCTION("""COMPUTED_VALUE"""),"-")</f>
        <v>-</v>
      </c>
      <c r="BB107" t="str">
        <f>IFERROR(__xludf.DUMMYFUNCTION("""COMPUTED_VALUE"""),"-")</f>
        <v>-</v>
      </c>
      <c r="BC107" t="str">
        <f>IFERROR(__xludf.DUMMYFUNCTION("""COMPUTED_VALUE"""),"-")</f>
        <v>-</v>
      </c>
      <c r="BD107" t="str">
        <f>IFERROR(__xludf.DUMMYFUNCTION("""COMPUTED_VALUE"""),"-")</f>
        <v>-</v>
      </c>
      <c r="BE107" t="str">
        <f>IFERROR(__xludf.DUMMYFUNCTION("""COMPUTED_VALUE"""),"-")</f>
        <v>-</v>
      </c>
      <c r="BF107" t="str">
        <f>IFERROR(__xludf.DUMMYFUNCTION("""COMPUTED_VALUE"""),"-")</f>
        <v>-</v>
      </c>
      <c r="BG107" t="str">
        <f>IFERROR(__xludf.DUMMYFUNCTION("""COMPUTED_VALUE"""),"-")</f>
        <v>-</v>
      </c>
      <c r="BH107" t="str">
        <f>IFERROR(__xludf.DUMMYFUNCTION("""COMPUTED_VALUE"""),"-")</f>
        <v>-</v>
      </c>
      <c r="BI107" t="str">
        <f>IFERROR(__xludf.DUMMYFUNCTION("""COMPUTED_VALUE"""),"-")</f>
        <v>-</v>
      </c>
      <c r="BJ107" t="str">
        <f>IFERROR(__xludf.DUMMYFUNCTION("""COMPUTED_VALUE"""),"-")</f>
        <v>-</v>
      </c>
      <c r="BK107" t="str">
        <f>IFERROR(__xludf.DUMMYFUNCTION("""COMPUTED_VALUE"""),"x")</f>
        <v>x</v>
      </c>
      <c r="BL107" t="str">
        <f>IFERROR(__xludf.DUMMYFUNCTION("""COMPUTED_VALUE"""),"-")</f>
        <v>-</v>
      </c>
      <c r="BM107" t="str">
        <f>IFERROR(__xludf.DUMMYFUNCTION("""COMPUTED_VALUE"""),"-")</f>
        <v>-</v>
      </c>
      <c r="BN107" t="str">
        <f>IFERROR(__xludf.DUMMYFUNCTION("""COMPUTED_VALUE"""),"-")</f>
        <v>-</v>
      </c>
      <c r="BO107" t="str">
        <f>IFERROR(__xludf.DUMMYFUNCTION("""COMPUTED_VALUE"""),"-")</f>
        <v>-</v>
      </c>
      <c r="BP107" t="str">
        <f>IFERROR(__xludf.DUMMYFUNCTION("""COMPUTED_VALUE"""),"-")</f>
        <v>-</v>
      </c>
      <c r="BQ107" t="str">
        <f>IFERROR(__xludf.DUMMYFUNCTION("""COMPUTED_VALUE"""),"-")</f>
        <v>-</v>
      </c>
      <c r="BR107" t="str">
        <f>IFERROR(__xludf.DUMMYFUNCTION("""COMPUTED_VALUE"""),"-")</f>
        <v>-</v>
      </c>
      <c r="BS107" t="str">
        <f>IFERROR(__xludf.DUMMYFUNCTION("""COMPUTED_VALUE"""),"-")</f>
        <v>-</v>
      </c>
      <c r="BT107" t="str">
        <f>IFERROR(__xludf.DUMMYFUNCTION("""COMPUTED_VALUE"""),"-")</f>
        <v>-</v>
      </c>
      <c r="BU107" t="str">
        <f>IFERROR(__xludf.DUMMYFUNCTION("""COMPUTED_VALUE"""),"-")</f>
        <v>-</v>
      </c>
      <c r="BV107" t="str">
        <f>IFERROR(__xludf.DUMMYFUNCTION("""COMPUTED_VALUE"""),"-")</f>
        <v>-</v>
      </c>
      <c r="BW107" t="str">
        <f>IFERROR(__xludf.DUMMYFUNCTION("""COMPUTED_VALUE"""),"-")</f>
        <v>-</v>
      </c>
      <c r="BX107" t="str">
        <f>IFERROR(__xludf.DUMMYFUNCTION("""COMPUTED_VALUE"""),"-")</f>
        <v>-</v>
      </c>
      <c r="BY107" t="str">
        <f>IFERROR(__xludf.DUMMYFUNCTION("""COMPUTED_VALUE"""),"-")</f>
        <v>-</v>
      </c>
      <c r="BZ107" t="str">
        <f>IFERROR(__xludf.DUMMYFUNCTION("""COMPUTED_VALUE"""),"-")</f>
        <v>-</v>
      </c>
      <c r="CA107" t="str">
        <f>IFERROR(__xludf.DUMMYFUNCTION("""COMPUTED_VALUE"""),"-")</f>
        <v>-</v>
      </c>
      <c r="CB107" t="str">
        <f>IFERROR(__xludf.DUMMYFUNCTION("""COMPUTED_VALUE"""),"-")</f>
        <v>-</v>
      </c>
      <c r="CC107" t="str">
        <f>IFERROR(__xludf.DUMMYFUNCTION("""COMPUTED_VALUE"""),"-")</f>
        <v>-</v>
      </c>
      <c r="CD107" t="str">
        <f>IFERROR(__xludf.DUMMYFUNCTION("""COMPUTED_VALUE"""),"-")</f>
        <v>-</v>
      </c>
      <c r="CE107" t="str">
        <f>IFERROR(__xludf.DUMMYFUNCTION("""COMPUTED_VALUE"""),"-")</f>
        <v>-</v>
      </c>
      <c r="CF107" t="str">
        <f>IFERROR(__xludf.DUMMYFUNCTION("""COMPUTED_VALUE"""),"-")</f>
        <v>-</v>
      </c>
      <c r="CG107" t="str">
        <f>IFERROR(__xludf.DUMMYFUNCTION("""COMPUTED_VALUE"""),"-")</f>
        <v>-</v>
      </c>
      <c r="CH107" t="str">
        <f>IFERROR(__xludf.DUMMYFUNCTION("""COMPUTED_VALUE"""),"-")</f>
        <v>-</v>
      </c>
      <c r="CI107" t="str">
        <f>IFERROR(__xludf.DUMMYFUNCTION("""COMPUTED_VALUE"""),"-")</f>
        <v>-</v>
      </c>
      <c r="CJ107" t="str">
        <f>IFERROR(__xludf.DUMMYFUNCTION("""COMPUTED_VALUE"""),"-")</f>
        <v>-</v>
      </c>
      <c r="CK107" t="str">
        <f>IFERROR(__xludf.DUMMYFUNCTION("""COMPUTED_VALUE"""),"-")</f>
        <v>-</v>
      </c>
      <c r="CL107" t="str">
        <f>IFERROR(__xludf.DUMMYFUNCTION("""COMPUTED_VALUE"""),"-")</f>
        <v>-</v>
      </c>
      <c r="CM107" t="str">
        <f>IFERROR(__xludf.DUMMYFUNCTION("""COMPUTED_VALUE"""),"-")</f>
        <v>-</v>
      </c>
      <c r="CN107" t="str">
        <f>IFERROR(__xludf.DUMMYFUNCTION("""COMPUTED_VALUE"""),"-")</f>
        <v>-</v>
      </c>
      <c r="CO107" t="str">
        <f>IFERROR(__xludf.DUMMYFUNCTION("""COMPUTED_VALUE"""),"-")</f>
        <v>-</v>
      </c>
      <c r="CP107" t="str">
        <f>IFERROR(__xludf.DUMMYFUNCTION("""COMPUTED_VALUE"""),"-")</f>
        <v>-</v>
      </c>
      <c r="CQ107" t="str">
        <f>IFERROR(__xludf.DUMMYFUNCTION("""COMPUTED_VALUE"""),"-")</f>
        <v>-</v>
      </c>
      <c r="CR107" t="str">
        <f>IFERROR(__xludf.DUMMYFUNCTION("""COMPUTED_VALUE"""),"-")</f>
        <v>-</v>
      </c>
      <c r="CS107" t="str">
        <f>IFERROR(__xludf.DUMMYFUNCTION("""COMPUTED_VALUE"""),"x")</f>
        <v>x</v>
      </c>
      <c r="CT107" t="str">
        <f>IFERROR(__xludf.DUMMYFUNCTION("""COMPUTED_VALUE"""),"-")</f>
        <v>-</v>
      </c>
      <c r="CU107" t="str">
        <f>IFERROR(__xludf.DUMMYFUNCTION("""COMPUTED_VALUE"""),"-")</f>
        <v>-</v>
      </c>
      <c r="CV107" t="str">
        <f>IFERROR(__xludf.DUMMYFUNCTION("""COMPUTED_VALUE"""),"-")</f>
        <v>-</v>
      </c>
      <c r="CW107" t="str">
        <f>IFERROR(__xludf.DUMMYFUNCTION("""COMPUTED_VALUE"""),"-")</f>
        <v>-</v>
      </c>
      <c r="CX107" t="str">
        <f>IFERROR(__xludf.DUMMYFUNCTION("""COMPUTED_VALUE"""),"-")</f>
        <v>-</v>
      </c>
      <c r="CY107" t="str">
        <f>IFERROR(__xludf.DUMMYFUNCTION("""COMPUTED_VALUE"""),"-")</f>
        <v>-</v>
      </c>
      <c r="CZ107" t="str">
        <f>IFERROR(__xludf.DUMMYFUNCTION("""COMPUTED_VALUE"""),"-")</f>
        <v>-</v>
      </c>
      <c r="DA107" t="str">
        <f>IFERROR(__xludf.DUMMYFUNCTION("""COMPUTED_VALUE"""),"-")</f>
        <v>-</v>
      </c>
      <c r="DB107" t="str">
        <f>IFERROR(__xludf.DUMMYFUNCTION("""COMPUTED_VALUE"""),"-")</f>
        <v>-</v>
      </c>
      <c r="DC107" t="str">
        <f>IFERROR(__xludf.DUMMYFUNCTION("""COMPUTED_VALUE"""),"-")</f>
        <v>-</v>
      </c>
      <c r="DD107" t="str">
        <f>IFERROR(__xludf.DUMMYFUNCTION("""COMPUTED_VALUE"""),"-")</f>
        <v>-</v>
      </c>
      <c r="DE107" t="str">
        <f>IFERROR(__xludf.DUMMYFUNCTION("""COMPUTED_VALUE"""),"-")</f>
        <v>-</v>
      </c>
      <c r="DF107" t="str">
        <f>IFERROR(__xludf.DUMMYFUNCTION("""COMPUTED_VALUE"""),"-")</f>
        <v>-</v>
      </c>
      <c r="DG107" t="str">
        <f>IFERROR(__xludf.DUMMYFUNCTION("""COMPUTED_VALUE"""),"-")</f>
        <v>-</v>
      </c>
      <c r="DH107" t="str">
        <f>IFERROR(__xludf.DUMMYFUNCTION("""COMPUTED_VALUE"""),"-")</f>
        <v>-</v>
      </c>
      <c r="DI107" t="str">
        <f>IFERROR(__xludf.DUMMYFUNCTION("""COMPUTED_VALUE"""),"-")</f>
        <v>-</v>
      </c>
      <c r="DJ107" t="str">
        <f>IFERROR(__xludf.DUMMYFUNCTION("""COMPUTED_VALUE"""),"-")</f>
        <v>-</v>
      </c>
      <c r="DK107" t="str">
        <f>IFERROR(__xludf.DUMMYFUNCTION("""COMPUTED_VALUE"""),"-")</f>
        <v>-</v>
      </c>
      <c r="DL107" t="str">
        <f>IFERROR(__xludf.DUMMYFUNCTION("""COMPUTED_VALUE"""),"-")</f>
        <v>-</v>
      </c>
      <c r="DM107" t="str">
        <f>IFERROR(__xludf.DUMMYFUNCTION("""COMPUTED_VALUE"""),"-")</f>
        <v>-</v>
      </c>
      <c r="DN107" t="str">
        <f>IFERROR(__xludf.DUMMYFUNCTION("""COMPUTED_VALUE"""),"-")</f>
        <v>-</v>
      </c>
      <c r="DO107" t="str">
        <f>IFERROR(__xludf.DUMMYFUNCTION("""COMPUTED_VALUE"""),"-")</f>
        <v>-</v>
      </c>
      <c r="DP107" t="str">
        <f>IFERROR(__xludf.DUMMYFUNCTION("""COMPUTED_VALUE"""),"-")</f>
        <v>-</v>
      </c>
      <c r="DQ107" t="str">
        <f>IFERROR(__xludf.DUMMYFUNCTION("""COMPUTED_VALUE"""),"-")</f>
        <v>-</v>
      </c>
      <c r="DR107" t="str">
        <f>IFERROR(__xludf.DUMMYFUNCTION("""COMPUTED_VALUE"""),"-")</f>
        <v>-</v>
      </c>
      <c r="DS107" t="str">
        <f>IFERROR(__xludf.DUMMYFUNCTION("""COMPUTED_VALUE"""),"-")</f>
        <v>-</v>
      </c>
      <c r="DT107" t="str">
        <f>IFERROR(__xludf.DUMMYFUNCTION("""COMPUTED_VALUE"""),"-")</f>
        <v>-</v>
      </c>
      <c r="DU107" t="str">
        <f>IFERROR(__xludf.DUMMYFUNCTION("""COMPUTED_VALUE"""),"-")</f>
        <v>-</v>
      </c>
      <c r="DV107" t="str">
        <f>IFERROR(__xludf.DUMMYFUNCTION("""COMPUTED_VALUE"""),"-")</f>
        <v>-</v>
      </c>
      <c r="DW107" t="str">
        <f>IFERROR(__xludf.DUMMYFUNCTION("""COMPUTED_VALUE"""),"-")</f>
        <v>-</v>
      </c>
      <c r="DX107" t="str">
        <f>IFERROR(__xludf.DUMMYFUNCTION("""COMPUTED_VALUE"""),"-")</f>
        <v>-</v>
      </c>
      <c r="DY107" t="str">
        <f>IFERROR(__xludf.DUMMYFUNCTION("""COMPUTED_VALUE"""),"-")</f>
        <v>-</v>
      </c>
      <c r="DZ107" t="str">
        <f>IFERROR(__xludf.DUMMYFUNCTION("""COMPUTED_VALUE"""),"x")</f>
        <v>x</v>
      </c>
      <c r="EA107" t="str">
        <f>IFERROR(__xludf.DUMMYFUNCTION("""COMPUTED_VALUE"""),"OK")</f>
        <v>OK</v>
      </c>
      <c r="EB107" t="str">
        <f>IFERROR(__xludf.DUMMYFUNCTION("""COMPUTED_VALUE"""),"OK")</f>
        <v>OK</v>
      </c>
      <c r="EC107" t="str">
        <f>IFERROR(__xludf.DUMMYFUNCTION("""COMPUTED_VALUE"""),"OK")</f>
        <v>OK</v>
      </c>
      <c r="ED107" t="str">
        <f>IFERROR(__xludf.DUMMYFUNCTION("""COMPUTED_VALUE"""),"OK")</f>
        <v>OK</v>
      </c>
      <c r="EE107" t="str">
        <f>IFERROR(__xludf.DUMMYFUNCTION("""COMPUTED_VALUE"""),"OK")</f>
        <v>OK</v>
      </c>
      <c r="EF107" t="str">
        <f>IFERROR(__xludf.DUMMYFUNCTION("""COMPUTED_VALUE"""),"OK")</f>
        <v>OK</v>
      </c>
      <c r="EG107" t="str">
        <f>IFERROR(__xludf.DUMMYFUNCTION("""COMPUTED_VALUE"""),"OK")</f>
        <v>OK</v>
      </c>
      <c r="EH107" t="str">
        <f>IFERROR(__xludf.DUMMYFUNCTION("""COMPUTED_VALUE"""),"TLE")</f>
        <v>TLE</v>
      </c>
      <c r="EI107" t="str">
        <f>IFERROR(__xludf.DUMMYFUNCTION("""COMPUTED_VALUE"""),"TLE")</f>
        <v>TLE</v>
      </c>
      <c r="EJ107" t="str">
        <f>IFERROR(__xludf.DUMMYFUNCTION("""COMPUTED_VALUE"""),"TLE")</f>
        <v>TLE</v>
      </c>
      <c r="EK107" t="str">
        <f>IFERROR(__xludf.DUMMYFUNCTION("""COMPUTED_VALUE"""),"OK")</f>
        <v>OK</v>
      </c>
      <c r="EL107" t="str">
        <f>IFERROR(__xludf.DUMMYFUNCTION("""COMPUTED_VALUE"""),"OK")</f>
        <v>OK</v>
      </c>
      <c r="EM107" t="str">
        <f>IFERROR(__xludf.DUMMYFUNCTION("""COMPUTED_VALUE"""),"TLE")</f>
        <v>TLE</v>
      </c>
      <c r="EN107" t="str">
        <f>IFERROR(__xludf.DUMMYFUNCTION("""COMPUTED_VALUE"""),"TLE")</f>
        <v>TLE</v>
      </c>
      <c r="EO107" t="str">
        <f>IFERROR(__xludf.DUMMYFUNCTION("""COMPUTED_VALUE"""),"TLE")</f>
        <v>TLE</v>
      </c>
      <c r="EP107" t="str">
        <f>IFERROR(__xludf.DUMMYFUNCTION("""COMPUTED_VALUE"""),"TLE")</f>
        <v>TLE</v>
      </c>
      <c r="EQ107" t="str">
        <f>IFERROR(__xludf.DUMMYFUNCTION("""COMPUTED_VALUE"""),"x")</f>
        <v>x</v>
      </c>
      <c r="ER107" t="str">
        <f>IFERROR(__xludf.DUMMYFUNCTION("""COMPUTED_VALUE"""),"-")</f>
        <v>-</v>
      </c>
      <c r="ES107" t="str">
        <f>IFERROR(__xludf.DUMMYFUNCTION("""COMPUTED_VALUE"""),"-")</f>
        <v>-</v>
      </c>
      <c r="ET107" t="str">
        <f>IFERROR(__xludf.DUMMYFUNCTION("""COMPUTED_VALUE"""),"-")</f>
        <v>-</v>
      </c>
      <c r="EU107" t="str">
        <f>IFERROR(__xludf.DUMMYFUNCTION("""COMPUTED_VALUE"""),"-")</f>
        <v>-</v>
      </c>
      <c r="EV107" t="str">
        <f>IFERROR(__xludf.DUMMYFUNCTION("""COMPUTED_VALUE"""),"-")</f>
        <v>-</v>
      </c>
      <c r="EW107" t="str">
        <f>IFERROR(__xludf.DUMMYFUNCTION("""COMPUTED_VALUE"""),"-")</f>
        <v>-</v>
      </c>
      <c r="EX107" t="str">
        <f>IFERROR(__xludf.DUMMYFUNCTION("""COMPUTED_VALUE"""),"-")</f>
        <v>-</v>
      </c>
      <c r="EY107" t="str">
        <f>IFERROR(__xludf.DUMMYFUNCTION("""COMPUTED_VALUE"""),"-")</f>
        <v>-</v>
      </c>
      <c r="EZ107" t="str">
        <f>IFERROR(__xludf.DUMMYFUNCTION("""COMPUTED_VALUE"""),"-")</f>
        <v>-</v>
      </c>
      <c r="FA107" t="str">
        <f>IFERROR(__xludf.DUMMYFUNCTION("""COMPUTED_VALUE"""),"-")</f>
        <v>-</v>
      </c>
      <c r="FB107" t="str">
        <f>IFERROR(__xludf.DUMMYFUNCTION("""COMPUTED_VALUE"""),"-")</f>
        <v>-</v>
      </c>
      <c r="FC107" t="str">
        <f>IFERROR(__xludf.DUMMYFUNCTION("""COMPUTED_VALUE"""),"-")</f>
        <v>-</v>
      </c>
      <c r="FD107" t="str">
        <f>IFERROR(__xludf.DUMMYFUNCTION("""COMPUTED_VALUE"""),"-")</f>
        <v>-</v>
      </c>
      <c r="FE107" t="str">
        <f>IFERROR(__xludf.DUMMYFUNCTION("""COMPUTED_VALUE"""),"-")</f>
        <v>-</v>
      </c>
      <c r="FF107" t="str">
        <f>IFERROR(__xludf.DUMMYFUNCTION("""COMPUTED_VALUE"""),"-")</f>
        <v>-</v>
      </c>
      <c r="FG107" t="str">
        <f>IFERROR(__xludf.DUMMYFUNCTION("""COMPUTED_VALUE"""),"-")</f>
        <v>-</v>
      </c>
      <c r="FH107" t="str">
        <f>IFERROR(__xludf.DUMMYFUNCTION("""COMPUTED_VALUE"""),"-")</f>
        <v>-</v>
      </c>
      <c r="FI107" t="str">
        <f>IFERROR(__xludf.DUMMYFUNCTION("""COMPUTED_VALUE"""),"-")</f>
        <v>-</v>
      </c>
      <c r="FJ107" t="str">
        <f>IFERROR(__xludf.DUMMYFUNCTION("""COMPUTED_VALUE"""),"-")</f>
        <v>-</v>
      </c>
      <c r="FK107" t="str">
        <f>IFERROR(__xludf.DUMMYFUNCTION("""COMPUTED_VALUE"""),"-")</f>
        <v>-</v>
      </c>
      <c r="FL107" t="str">
        <f>IFERROR(__xludf.DUMMYFUNCTION("""COMPUTED_VALUE"""),"-")</f>
        <v>-</v>
      </c>
      <c r="FM107" t="str">
        <f>IFERROR(__xludf.DUMMYFUNCTION("""COMPUTED_VALUE"""),"-")</f>
        <v>-</v>
      </c>
      <c r="FN107" t="str">
        <f>IFERROR(__xludf.DUMMYFUNCTION("""COMPUTED_VALUE"""),"-")</f>
        <v>-</v>
      </c>
      <c r="FO107" t="str">
        <f>IFERROR(__xludf.DUMMYFUNCTION("""COMPUTED_VALUE"""),"-")</f>
        <v>-</v>
      </c>
      <c r="FP107" t="str">
        <f>IFERROR(__xludf.DUMMYFUNCTION("""COMPUTED_VALUE"""),"-")</f>
        <v>-</v>
      </c>
      <c r="FQ107" t="str">
        <f>IFERROR(__xludf.DUMMYFUNCTION("""COMPUTED_VALUE"""),"-")</f>
        <v>-</v>
      </c>
      <c r="FR107" t="str">
        <f>IFERROR(__xludf.DUMMYFUNCTION("""COMPUTED_VALUE"""),"-")</f>
        <v>-</v>
      </c>
      <c r="FS107" t="str">
        <f>IFERROR(__xludf.DUMMYFUNCTION("""COMPUTED_VALUE"""),"-")</f>
        <v>-</v>
      </c>
      <c r="FT107" t="str">
        <f>IFERROR(__xludf.DUMMYFUNCTION("""COMPUTED_VALUE"""),"x")</f>
        <v>x</v>
      </c>
      <c r="FU107" t="str">
        <f>IFERROR(__xludf.DUMMYFUNCTION("""COMPUTED_VALUE"""),"RTE")</f>
        <v>RTE</v>
      </c>
      <c r="FV107" t="str">
        <f>IFERROR(__xludf.DUMMYFUNCTION("""COMPUTED_VALUE"""),"TLE")</f>
        <v>TLE</v>
      </c>
      <c r="FW107" t="str">
        <f>IFERROR(__xludf.DUMMYFUNCTION("""COMPUTED_VALUE"""),"TLE")</f>
        <v>TLE</v>
      </c>
      <c r="FX107" t="str">
        <f>IFERROR(__xludf.DUMMYFUNCTION("""COMPUTED_VALUE"""),"TLE")</f>
        <v>TLE</v>
      </c>
      <c r="FY107" t="str">
        <f>IFERROR(__xludf.DUMMYFUNCTION("""COMPUTED_VALUE"""),"TLE")</f>
        <v>TLE</v>
      </c>
      <c r="FZ107" t="str">
        <f>IFERROR(__xludf.DUMMYFUNCTION("""COMPUTED_VALUE"""),"TLE")</f>
        <v>TLE</v>
      </c>
      <c r="GA107" t="str">
        <f>IFERROR(__xludf.DUMMYFUNCTION("""COMPUTED_VALUE"""),"TLE")</f>
        <v>TLE</v>
      </c>
      <c r="GB107" t="str">
        <f>IFERROR(__xludf.DUMMYFUNCTION("""COMPUTED_VALUE"""),"TLE")</f>
        <v>TLE</v>
      </c>
      <c r="GC107" t="str">
        <f>IFERROR(__xludf.DUMMYFUNCTION("""COMPUTED_VALUE"""),"TLE")</f>
        <v>TLE</v>
      </c>
      <c r="GD107" t="str">
        <f>IFERROR(__xludf.DUMMYFUNCTION("""COMPUTED_VALUE"""),"TLE")</f>
        <v>TLE</v>
      </c>
      <c r="GE107" t="str">
        <f>IFERROR(__xludf.DUMMYFUNCTION("""COMPUTED_VALUE"""),"TLE")</f>
        <v>TLE</v>
      </c>
      <c r="GF107" t="str">
        <f>IFERROR(__xludf.DUMMYFUNCTION("""COMPUTED_VALUE"""),"TLE")</f>
        <v>TLE</v>
      </c>
      <c r="GG107" t="str">
        <f>IFERROR(__xludf.DUMMYFUNCTION("""COMPUTED_VALUE"""),"TLE")</f>
        <v>TLE</v>
      </c>
      <c r="GH107" t="str">
        <f>IFERROR(__xludf.DUMMYFUNCTION("""COMPUTED_VALUE"""),"TLE")</f>
        <v>TLE</v>
      </c>
      <c r="GI107" t="str">
        <f>IFERROR(__xludf.DUMMYFUNCTION("""COMPUTED_VALUE"""),"TLE")</f>
        <v>TLE</v>
      </c>
      <c r="GJ107" t="str">
        <f>IFERROR(__xludf.DUMMYFUNCTION("""COMPUTED_VALUE"""),"TLE")</f>
        <v>TLE</v>
      </c>
      <c r="GK107" t="str">
        <f>IFERROR(__xludf.DUMMYFUNCTION("""COMPUTED_VALUE"""),"TLE")</f>
        <v>TLE</v>
      </c>
      <c r="GL107" t="str">
        <f>IFERROR(__xludf.DUMMYFUNCTION("""COMPUTED_VALUE"""),"TLE")</f>
        <v>TLE</v>
      </c>
      <c r="GM107" t="str">
        <f>IFERROR(__xludf.DUMMYFUNCTION("""COMPUTED_VALUE"""),"TLE")</f>
        <v>TLE</v>
      </c>
      <c r="GN107" t="str">
        <f>IFERROR(__xludf.DUMMYFUNCTION("""COMPUTED_VALUE"""),"TLE")</f>
        <v>TLE</v>
      </c>
      <c r="GO107" t="str">
        <f>IFERROR(__xludf.DUMMYFUNCTION("""COMPUTED_VALUE"""),"TLE")</f>
        <v>TLE</v>
      </c>
      <c r="GP107" t="str">
        <f>IFERROR(__xludf.DUMMYFUNCTION("""COMPUTED_VALUE"""),"TLE")</f>
        <v>TLE</v>
      </c>
      <c r="GQ107" t="str">
        <f>IFERROR(__xludf.DUMMYFUNCTION("""COMPUTED_VALUE"""),"TLE")</f>
        <v>TLE</v>
      </c>
      <c r="GR107" t="str">
        <f>IFERROR(__xludf.DUMMYFUNCTION("""COMPUTED_VALUE"""),"TLE")</f>
        <v>TLE</v>
      </c>
      <c r="GS107" t="str">
        <f>IFERROR(__xludf.DUMMYFUNCTION("""COMPUTED_VALUE"""),"x")</f>
        <v>x</v>
      </c>
      <c r="GT107" t="str">
        <f>IFERROR(__xludf.DUMMYFUNCTION("""COMPUTED_VALUE"""),"x")</f>
        <v>x</v>
      </c>
      <c r="GU107">
        <f>IFERROR(__xludf.DUMMYFUNCTION("""COMPUTED_VALUE"""),0.0)</f>
        <v>0</v>
      </c>
      <c r="GV107">
        <f>IFERROR(__xludf.DUMMYFUNCTION("""COMPUTED_VALUE"""),0.0)</f>
        <v>0</v>
      </c>
      <c r="GW107">
        <f>IFERROR(__xludf.DUMMYFUNCTION("""COMPUTED_VALUE"""),0.0)</f>
        <v>0</v>
      </c>
      <c r="GX107">
        <f>IFERROR(__xludf.DUMMYFUNCTION("""COMPUTED_VALUE"""),0.0)</f>
        <v>0</v>
      </c>
      <c r="GY107">
        <f>IFERROR(__xludf.DUMMYFUNCTION("""COMPUTED_VALUE"""),0.0)</f>
        <v>0</v>
      </c>
      <c r="GZ107">
        <f>IFERROR(__xludf.DUMMYFUNCTION("""COMPUTED_VALUE"""),0.0)</f>
        <v>0</v>
      </c>
      <c r="HA107">
        <f>IFERROR(__xludf.DUMMYFUNCTION("""COMPUTED_VALUE"""),0.0)</f>
        <v>0</v>
      </c>
      <c r="HB107">
        <f>IFERROR(__xludf.DUMMYFUNCTION("""COMPUTED_VALUE"""),0.0)</f>
        <v>0</v>
      </c>
      <c r="HC107">
        <f>IFERROR(__xludf.DUMMYFUNCTION("""COMPUTED_VALUE"""),0.0)</f>
        <v>0</v>
      </c>
      <c r="HD107">
        <f>IFERROR(__xludf.DUMMYFUNCTION("""COMPUTED_VALUE"""),0.0)</f>
        <v>0</v>
      </c>
      <c r="HE107">
        <f>IFERROR(__xludf.DUMMYFUNCTION("""COMPUTED_VALUE"""),0.0)</f>
        <v>0</v>
      </c>
      <c r="HF107">
        <f>IFERROR(__xludf.DUMMYFUNCTION("""COMPUTED_VALUE"""),0.0)</f>
        <v>0</v>
      </c>
      <c r="HG107">
        <f>IFERROR(__xludf.DUMMYFUNCTION("""COMPUTED_VALUE"""),0.0)</f>
        <v>0</v>
      </c>
      <c r="HH107">
        <f>IFERROR(__xludf.DUMMYFUNCTION("""COMPUTED_VALUE"""),0.0)</f>
        <v>0</v>
      </c>
      <c r="HI107">
        <f>IFERROR(__xludf.DUMMYFUNCTION("""COMPUTED_VALUE"""),0.0)</f>
        <v>0</v>
      </c>
      <c r="HJ107">
        <f>IFERROR(__xludf.DUMMYFUNCTION("""COMPUTED_VALUE"""),0.0)</f>
        <v>0</v>
      </c>
      <c r="HK107">
        <f>IFERROR(__xludf.DUMMYFUNCTION("""COMPUTED_VALUE"""),0.0)</f>
        <v>0</v>
      </c>
      <c r="HL107">
        <f>IFERROR(__xludf.DUMMYFUNCTION("""COMPUTED_VALUE"""),0.0)</f>
        <v>0</v>
      </c>
      <c r="HM107">
        <f>IFERROR(__xludf.DUMMYFUNCTION("""COMPUTED_VALUE"""),0.0)</f>
        <v>0</v>
      </c>
      <c r="HN107">
        <f>IFERROR(__xludf.DUMMYFUNCTION("""COMPUTED_VALUE"""),0.0)</f>
        <v>0</v>
      </c>
      <c r="HO107">
        <f>IFERROR(__xludf.DUMMYFUNCTION("""COMPUTED_VALUE"""),0.0)</f>
        <v>0</v>
      </c>
      <c r="HP107">
        <f>IFERROR(__xludf.DUMMYFUNCTION("""COMPUTED_VALUE"""),0.0)</f>
        <v>0</v>
      </c>
      <c r="HQ107">
        <f>IFERROR(__xludf.DUMMYFUNCTION("""COMPUTED_VALUE"""),0.0)</f>
        <v>0</v>
      </c>
      <c r="HR107">
        <f>IFERROR(__xludf.DUMMYFUNCTION("""COMPUTED_VALUE"""),0.0)</f>
        <v>0</v>
      </c>
      <c r="HS107">
        <f>IFERROR(__xludf.DUMMYFUNCTION("""COMPUTED_VALUE"""),0.0)</f>
        <v>0</v>
      </c>
      <c r="HT107">
        <f>IFERROR(__xludf.DUMMYFUNCTION("""COMPUTED_VALUE"""),0.0)</f>
        <v>0</v>
      </c>
      <c r="HU107">
        <f>IFERROR(__xludf.DUMMYFUNCTION("""COMPUTED_VALUE"""),0.0)</f>
        <v>0</v>
      </c>
      <c r="HV107">
        <f>IFERROR(__xludf.DUMMYFUNCTION("""COMPUTED_VALUE"""),0.0)</f>
        <v>0</v>
      </c>
      <c r="HW107">
        <f>IFERROR(__xludf.DUMMYFUNCTION("""COMPUTED_VALUE"""),0.0)</f>
        <v>0</v>
      </c>
      <c r="HX107">
        <f>IFERROR(__xludf.DUMMYFUNCTION("""COMPUTED_VALUE"""),0.0)</f>
        <v>0</v>
      </c>
      <c r="HY107">
        <f>IFERROR(__xludf.DUMMYFUNCTION("""COMPUTED_VALUE"""),0.0)</f>
        <v>0</v>
      </c>
      <c r="HZ107">
        <f>IFERROR(__xludf.DUMMYFUNCTION("""COMPUTED_VALUE"""),0.0)</f>
        <v>0</v>
      </c>
      <c r="IA107">
        <f>IFERROR(__xludf.DUMMYFUNCTION("""COMPUTED_VALUE"""),0.0)</f>
        <v>0</v>
      </c>
      <c r="IB107">
        <f>IFERROR(__xludf.DUMMYFUNCTION("""COMPUTED_VALUE"""),0.0)</f>
        <v>0</v>
      </c>
      <c r="IC107">
        <f>IFERROR(__xludf.DUMMYFUNCTION("""COMPUTED_VALUE"""),0.0)</f>
        <v>0</v>
      </c>
      <c r="ID107">
        <f>IFERROR(__xludf.DUMMYFUNCTION("""COMPUTED_VALUE"""),0.0)</f>
        <v>0</v>
      </c>
      <c r="IE107">
        <f>IFERROR(__xludf.DUMMYFUNCTION("""COMPUTED_VALUE"""),0.0)</f>
        <v>0</v>
      </c>
      <c r="IF107">
        <f>IFERROR(__xludf.DUMMYFUNCTION("""COMPUTED_VALUE"""),0.0)</f>
        <v>0</v>
      </c>
      <c r="IG107">
        <f>IFERROR(__xludf.DUMMYFUNCTION("""COMPUTED_VALUE"""),0.0)</f>
        <v>0</v>
      </c>
      <c r="IH107">
        <f>IFERROR(__xludf.DUMMYFUNCTION("""COMPUTED_VALUE"""),0.0)</f>
        <v>0</v>
      </c>
      <c r="II107">
        <f>IFERROR(__xludf.DUMMYFUNCTION("""COMPUTED_VALUE"""),0.0)</f>
        <v>0</v>
      </c>
      <c r="IJ107">
        <f>IFERROR(__xludf.DUMMYFUNCTION("""COMPUTED_VALUE"""),0.0)</f>
        <v>0</v>
      </c>
      <c r="IK107" t="str">
        <f>IFERROR(__xludf.DUMMYFUNCTION("""COMPUTED_VALUE"""),"x")</f>
        <v>x</v>
      </c>
      <c r="IL107">
        <f>IFERROR(__xludf.DUMMYFUNCTION("""COMPUTED_VALUE"""),0.0)</f>
        <v>0</v>
      </c>
      <c r="IM107">
        <f>IFERROR(__xludf.DUMMYFUNCTION("""COMPUTED_VALUE"""),0.0)</f>
        <v>0</v>
      </c>
      <c r="IN107">
        <f>IFERROR(__xludf.DUMMYFUNCTION("""COMPUTED_VALUE"""),0.0)</f>
        <v>0</v>
      </c>
      <c r="IO107">
        <f>IFERROR(__xludf.DUMMYFUNCTION("""COMPUTED_VALUE"""),0.0)</f>
        <v>0</v>
      </c>
      <c r="IP107">
        <f>IFERROR(__xludf.DUMMYFUNCTION("""COMPUTED_VALUE"""),0.0)</f>
        <v>0</v>
      </c>
      <c r="IQ107">
        <f>IFERROR(__xludf.DUMMYFUNCTION("""COMPUTED_VALUE"""),0.0)</f>
        <v>0</v>
      </c>
      <c r="IR107">
        <f>IFERROR(__xludf.DUMMYFUNCTION("""COMPUTED_VALUE"""),0.0)</f>
        <v>0</v>
      </c>
      <c r="IS107">
        <f>IFERROR(__xludf.DUMMYFUNCTION("""COMPUTED_VALUE"""),0.0)</f>
        <v>0</v>
      </c>
      <c r="IT107">
        <f>IFERROR(__xludf.DUMMYFUNCTION("""COMPUTED_VALUE"""),0.0)</f>
        <v>0</v>
      </c>
      <c r="IU107">
        <f>IFERROR(__xludf.DUMMYFUNCTION("""COMPUTED_VALUE"""),0.0)</f>
        <v>0</v>
      </c>
      <c r="IV107">
        <f>IFERROR(__xludf.DUMMYFUNCTION("""COMPUTED_VALUE"""),0.0)</f>
        <v>0</v>
      </c>
      <c r="IW107">
        <f>IFERROR(__xludf.DUMMYFUNCTION("""COMPUTED_VALUE"""),0.0)</f>
        <v>0</v>
      </c>
      <c r="IX107">
        <f>IFERROR(__xludf.DUMMYFUNCTION("""COMPUTED_VALUE"""),0.0)</f>
        <v>0</v>
      </c>
      <c r="IY107">
        <f>IFERROR(__xludf.DUMMYFUNCTION("""COMPUTED_VALUE"""),0.0)</f>
        <v>0</v>
      </c>
      <c r="IZ107">
        <f>IFERROR(__xludf.DUMMYFUNCTION("""COMPUTED_VALUE"""),0.0)</f>
        <v>0</v>
      </c>
      <c r="JA107">
        <f>IFERROR(__xludf.DUMMYFUNCTION("""COMPUTED_VALUE"""),0.0)</f>
        <v>0</v>
      </c>
      <c r="JB107">
        <f>IFERROR(__xludf.DUMMYFUNCTION("""COMPUTED_VALUE"""),0.0)</f>
        <v>0</v>
      </c>
      <c r="JC107">
        <f>IFERROR(__xludf.DUMMYFUNCTION("""COMPUTED_VALUE"""),0.0)</f>
        <v>0</v>
      </c>
      <c r="JD107">
        <f>IFERROR(__xludf.DUMMYFUNCTION("""COMPUTED_VALUE"""),0.0)</f>
        <v>0</v>
      </c>
      <c r="JE107">
        <f>IFERROR(__xludf.DUMMYFUNCTION("""COMPUTED_VALUE"""),0.0)</f>
        <v>0</v>
      </c>
      <c r="JF107">
        <f>IFERROR(__xludf.DUMMYFUNCTION("""COMPUTED_VALUE"""),0.0)</f>
        <v>0</v>
      </c>
      <c r="JG107">
        <f>IFERROR(__xludf.DUMMYFUNCTION("""COMPUTED_VALUE"""),0.0)</f>
        <v>0</v>
      </c>
      <c r="JH107">
        <f>IFERROR(__xludf.DUMMYFUNCTION("""COMPUTED_VALUE"""),0.0)</f>
        <v>0</v>
      </c>
      <c r="JI107">
        <f>IFERROR(__xludf.DUMMYFUNCTION("""COMPUTED_VALUE"""),0.0)</f>
        <v>0</v>
      </c>
      <c r="JJ107">
        <f>IFERROR(__xludf.DUMMYFUNCTION("""COMPUTED_VALUE"""),0.0)</f>
        <v>0</v>
      </c>
      <c r="JK107">
        <f>IFERROR(__xludf.DUMMYFUNCTION("""COMPUTED_VALUE"""),0.0)</f>
        <v>0</v>
      </c>
      <c r="JL107">
        <f>IFERROR(__xludf.DUMMYFUNCTION("""COMPUTED_VALUE"""),0.0)</f>
        <v>0</v>
      </c>
      <c r="JM107">
        <f>IFERROR(__xludf.DUMMYFUNCTION("""COMPUTED_VALUE"""),0.0)</f>
        <v>0</v>
      </c>
      <c r="JN107">
        <f>IFERROR(__xludf.DUMMYFUNCTION("""COMPUTED_VALUE"""),0.0)</f>
        <v>0</v>
      </c>
      <c r="JO107">
        <f>IFERROR(__xludf.DUMMYFUNCTION("""COMPUTED_VALUE"""),0.0)</f>
        <v>0</v>
      </c>
      <c r="JP107">
        <f>IFERROR(__xludf.DUMMYFUNCTION("""COMPUTED_VALUE"""),0.0)</f>
        <v>0</v>
      </c>
      <c r="JQ107">
        <f>IFERROR(__xludf.DUMMYFUNCTION("""COMPUTED_VALUE"""),0.0)</f>
        <v>0</v>
      </c>
      <c r="JR107">
        <f>IFERROR(__xludf.DUMMYFUNCTION("""COMPUTED_VALUE"""),0.0)</f>
        <v>0</v>
      </c>
      <c r="JS107" t="str">
        <f>IFERROR(__xludf.DUMMYFUNCTION("""COMPUTED_VALUE"""),"x")</f>
        <v>x</v>
      </c>
      <c r="JT107">
        <f>IFERROR(__xludf.DUMMYFUNCTION("""COMPUTED_VALUE"""),0.0)</f>
        <v>0</v>
      </c>
      <c r="JU107">
        <f>IFERROR(__xludf.DUMMYFUNCTION("""COMPUTED_VALUE"""),0.0)</f>
        <v>0</v>
      </c>
      <c r="JV107">
        <f>IFERROR(__xludf.DUMMYFUNCTION("""COMPUTED_VALUE"""),0.0)</f>
        <v>0</v>
      </c>
      <c r="JW107">
        <f>IFERROR(__xludf.DUMMYFUNCTION("""COMPUTED_VALUE"""),0.0)</f>
        <v>0</v>
      </c>
      <c r="JX107">
        <f>IFERROR(__xludf.DUMMYFUNCTION("""COMPUTED_VALUE"""),0.0)</f>
        <v>0</v>
      </c>
      <c r="JY107">
        <f>IFERROR(__xludf.DUMMYFUNCTION("""COMPUTED_VALUE"""),0.0)</f>
        <v>0</v>
      </c>
      <c r="JZ107">
        <f>IFERROR(__xludf.DUMMYFUNCTION("""COMPUTED_VALUE"""),0.0)</f>
        <v>0</v>
      </c>
      <c r="KA107">
        <f>IFERROR(__xludf.DUMMYFUNCTION("""COMPUTED_VALUE"""),0.0)</f>
        <v>0</v>
      </c>
      <c r="KB107">
        <f>IFERROR(__xludf.DUMMYFUNCTION("""COMPUTED_VALUE"""),0.0)</f>
        <v>0</v>
      </c>
      <c r="KC107">
        <f>IFERROR(__xludf.DUMMYFUNCTION("""COMPUTED_VALUE"""),0.0)</f>
        <v>0</v>
      </c>
      <c r="KD107">
        <f>IFERROR(__xludf.DUMMYFUNCTION("""COMPUTED_VALUE"""),0.0)</f>
        <v>0</v>
      </c>
      <c r="KE107">
        <f>IFERROR(__xludf.DUMMYFUNCTION("""COMPUTED_VALUE"""),0.0)</f>
        <v>0</v>
      </c>
      <c r="KF107">
        <f>IFERROR(__xludf.DUMMYFUNCTION("""COMPUTED_VALUE"""),0.0)</f>
        <v>0</v>
      </c>
      <c r="KG107">
        <f>IFERROR(__xludf.DUMMYFUNCTION("""COMPUTED_VALUE"""),0.0)</f>
        <v>0</v>
      </c>
      <c r="KH107">
        <f>IFERROR(__xludf.DUMMYFUNCTION("""COMPUTED_VALUE"""),0.0)</f>
        <v>0</v>
      </c>
      <c r="KI107">
        <f>IFERROR(__xludf.DUMMYFUNCTION("""COMPUTED_VALUE"""),0.0)</f>
        <v>0</v>
      </c>
      <c r="KJ107">
        <f>IFERROR(__xludf.DUMMYFUNCTION("""COMPUTED_VALUE"""),0.0)</f>
        <v>0</v>
      </c>
      <c r="KK107">
        <f>IFERROR(__xludf.DUMMYFUNCTION("""COMPUTED_VALUE"""),0.0)</f>
        <v>0</v>
      </c>
      <c r="KL107">
        <f>IFERROR(__xludf.DUMMYFUNCTION("""COMPUTED_VALUE"""),0.0)</f>
        <v>0</v>
      </c>
      <c r="KM107">
        <f>IFERROR(__xludf.DUMMYFUNCTION("""COMPUTED_VALUE"""),0.0)</f>
        <v>0</v>
      </c>
      <c r="KN107">
        <f>IFERROR(__xludf.DUMMYFUNCTION("""COMPUTED_VALUE"""),0.0)</f>
        <v>0</v>
      </c>
      <c r="KO107">
        <f>IFERROR(__xludf.DUMMYFUNCTION("""COMPUTED_VALUE"""),0.0)</f>
        <v>0</v>
      </c>
      <c r="KP107">
        <f>IFERROR(__xludf.DUMMYFUNCTION("""COMPUTED_VALUE"""),0.0)</f>
        <v>0</v>
      </c>
      <c r="KQ107">
        <f>IFERROR(__xludf.DUMMYFUNCTION("""COMPUTED_VALUE"""),0.0)</f>
        <v>0</v>
      </c>
      <c r="KR107">
        <f>IFERROR(__xludf.DUMMYFUNCTION("""COMPUTED_VALUE"""),0.0)</f>
        <v>0</v>
      </c>
      <c r="KS107">
        <f>IFERROR(__xludf.DUMMYFUNCTION("""COMPUTED_VALUE"""),0.0)</f>
        <v>0</v>
      </c>
      <c r="KT107">
        <f>IFERROR(__xludf.DUMMYFUNCTION("""COMPUTED_VALUE"""),0.0)</f>
        <v>0</v>
      </c>
      <c r="KU107">
        <f>IFERROR(__xludf.DUMMYFUNCTION("""COMPUTED_VALUE"""),0.0)</f>
        <v>0</v>
      </c>
      <c r="KV107">
        <f>IFERROR(__xludf.DUMMYFUNCTION("""COMPUTED_VALUE"""),0.0)</f>
        <v>0</v>
      </c>
      <c r="KW107">
        <f>IFERROR(__xludf.DUMMYFUNCTION("""COMPUTED_VALUE"""),0.0)</f>
        <v>0</v>
      </c>
      <c r="KX107">
        <f>IFERROR(__xludf.DUMMYFUNCTION("""COMPUTED_VALUE"""),0.0)</f>
        <v>0</v>
      </c>
      <c r="KY107">
        <f>IFERROR(__xludf.DUMMYFUNCTION("""COMPUTED_VALUE"""),0.0)</f>
        <v>0</v>
      </c>
      <c r="KZ107" t="str">
        <f>IFERROR(__xludf.DUMMYFUNCTION("""COMPUTED_VALUE"""),"x")</f>
        <v>x</v>
      </c>
      <c r="LA107">
        <f>IFERROR(__xludf.DUMMYFUNCTION("""COMPUTED_VALUE"""),1.0)</f>
        <v>1</v>
      </c>
      <c r="LB107">
        <f>IFERROR(__xludf.DUMMYFUNCTION("""COMPUTED_VALUE"""),1.0)</f>
        <v>1</v>
      </c>
      <c r="LC107">
        <f>IFERROR(__xludf.DUMMYFUNCTION("""COMPUTED_VALUE"""),1.0)</f>
        <v>1</v>
      </c>
      <c r="LD107">
        <f>IFERROR(__xludf.DUMMYFUNCTION("""COMPUTED_VALUE"""),1.0)</f>
        <v>1</v>
      </c>
      <c r="LE107">
        <f>IFERROR(__xludf.DUMMYFUNCTION("""COMPUTED_VALUE"""),1.0)</f>
        <v>1</v>
      </c>
      <c r="LF107">
        <f>IFERROR(__xludf.DUMMYFUNCTION("""COMPUTED_VALUE"""),1.0)</f>
        <v>1</v>
      </c>
      <c r="LG107">
        <f>IFERROR(__xludf.DUMMYFUNCTION("""COMPUTED_VALUE"""),1.0)</f>
        <v>1</v>
      </c>
      <c r="LH107">
        <f>IFERROR(__xludf.DUMMYFUNCTION("""COMPUTED_VALUE"""),0.0)</f>
        <v>0</v>
      </c>
      <c r="LI107">
        <f>IFERROR(__xludf.DUMMYFUNCTION("""COMPUTED_VALUE"""),0.0)</f>
        <v>0</v>
      </c>
      <c r="LJ107">
        <f>IFERROR(__xludf.DUMMYFUNCTION("""COMPUTED_VALUE"""),0.0)</f>
        <v>0</v>
      </c>
      <c r="LK107">
        <f>IFERROR(__xludf.DUMMYFUNCTION("""COMPUTED_VALUE"""),1.0)</f>
        <v>1</v>
      </c>
      <c r="LL107">
        <f>IFERROR(__xludf.DUMMYFUNCTION("""COMPUTED_VALUE"""),1.0)</f>
        <v>1</v>
      </c>
      <c r="LM107">
        <f>IFERROR(__xludf.DUMMYFUNCTION("""COMPUTED_VALUE"""),0.0)</f>
        <v>0</v>
      </c>
      <c r="LN107">
        <f>IFERROR(__xludf.DUMMYFUNCTION("""COMPUTED_VALUE"""),0.0)</f>
        <v>0</v>
      </c>
      <c r="LO107">
        <f>IFERROR(__xludf.DUMMYFUNCTION("""COMPUTED_VALUE"""),0.0)</f>
        <v>0</v>
      </c>
      <c r="LP107">
        <f>IFERROR(__xludf.DUMMYFUNCTION("""COMPUTED_VALUE"""),0.0)</f>
        <v>0</v>
      </c>
      <c r="LQ107" t="str">
        <f>IFERROR(__xludf.DUMMYFUNCTION("""COMPUTED_VALUE"""),"x")</f>
        <v>x</v>
      </c>
      <c r="LR107">
        <f>IFERROR(__xludf.DUMMYFUNCTION("""COMPUTED_VALUE"""),0.0)</f>
        <v>0</v>
      </c>
      <c r="LS107">
        <f>IFERROR(__xludf.DUMMYFUNCTION("""COMPUTED_VALUE"""),0.0)</f>
        <v>0</v>
      </c>
      <c r="LT107">
        <f>IFERROR(__xludf.DUMMYFUNCTION("""COMPUTED_VALUE"""),0.0)</f>
        <v>0</v>
      </c>
      <c r="LU107">
        <f>IFERROR(__xludf.DUMMYFUNCTION("""COMPUTED_VALUE"""),0.0)</f>
        <v>0</v>
      </c>
      <c r="LV107">
        <f>IFERROR(__xludf.DUMMYFUNCTION("""COMPUTED_VALUE"""),0.0)</f>
        <v>0</v>
      </c>
      <c r="LW107">
        <f>IFERROR(__xludf.DUMMYFUNCTION("""COMPUTED_VALUE"""),0.0)</f>
        <v>0</v>
      </c>
      <c r="LX107">
        <f>IFERROR(__xludf.DUMMYFUNCTION("""COMPUTED_VALUE"""),0.0)</f>
        <v>0</v>
      </c>
      <c r="LY107">
        <f>IFERROR(__xludf.DUMMYFUNCTION("""COMPUTED_VALUE"""),0.0)</f>
        <v>0</v>
      </c>
      <c r="LZ107">
        <f>IFERROR(__xludf.DUMMYFUNCTION("""COMPUTED_VALUE"""),0.0)</f>
        <v>0</v>
      </c>
      <c r="MA107">
        <f>IFERROR(__xludf.DUMMYFUNCTION("""COMPUTED_VALUE"""),0.0)</f>
        <v>0</v>
      </c>
      <c r="MB107">
        <f>IFERROR(__xludf.DUMMYFUNCTION("""COMPUTED_VALUE"""),0.0)</f>
        <v>0</v>
      </c>
      <c r="MC107">
        <f>IFERROR(__xludf.DUMMYFUNCTION("""COMPUTED_VALUE"""),0.0)</f>
        <v>0</v>
      </c>
      <c r="MD107">
        <f>IFERROR(__xludf.DUMMYFUNCTION("""COMPUTED_VALUE"""),0.0)</f>
        <v>0</v>
      </c>
      <c r="ME107">
        <f>IFERROR(__xludf.DUMMYFUNCTION("""COMPUTED_VALUE"""),0.0)</f>
        <v>0</v>
      </c>
      <c r="MF107">
        <f>IFERROR(__xludf.DUMMYFUNCTION("""COMPUTED_VALUE"""),0.0)</f>
        <v>0</v>
      </c>
      <c r="MG107">
        <f>IFERROR(__xludf.DUMMYFUNCTION("""COMPUTED_VALUE"""),0.0)</f>
        <v>0</v>
      </c>
      <c r="MH107">
        <f>IFERROR(__xludf.DUMMYFUNCTION("""COMPUTED_VALUE"""),0.0)</f>
        <v>0</v>
      </c>
      <c r="MI107">
        <f>IFERROR(__xludf.DUMMYFUNCTION("""COMPUTED_VALUE"""),0.0)</f>
        <v>0</v>
      </c>
      <c r="MJ107">
        <f>IFERROR(__xludf.DUMMYFUNCTION("""COMPUTED_VALUE"""),0.0)</f>
        <v>0</v>
      </c>
      <c r="MK107">
        <f>IFERROR(__xludf.DUMMYFUNCTION("""COMPUTED_VALUE"""),0.0)</f>
        <v>0</v>
      </c>
      <c r="ML107">
        <f>IFERROR(__xludf.DUMMYFUNCTION("""COMPUTED_VALUE"""),0.0)</f>
        <v>0</v>
      </c>
      <c r="MM107">
        <f>IFERROR(__xludf.DUMMYFUNCTION("""COMPUTED_VALUE"""),0.0)</f>
        <v>0</v>
      </c>
      <c r="MN107">
        <f>IFERROR(__xludf.DUMMYFUNCTION("""COMPUTED_VALUE"""),0.0)</f>
        <v>0</v>
      </c>
      <c r="MO107">
        <f>IFERROR(__xludf.DUMMYFUNCTION("""COMPUTED_VALUE"""),0.0)</f>
        <v>0</v>
      </c>
      <c r="MP107">
        <f>IFERROR(__xludf.DUMMYFUNCTION("""COMPUTED_VALUE"""),0.0)</f>
        <v>0</v>
      </c>
      <c r="MQ107">
        <f>IFERROR(__xludf.DUMMYFUNCTION("""COMPUTED_VALUE"""),0.0)</f>
        <v>0</v>
      </c>
      <c r="MR107">
        <f>IFERROR(__xludf.DUMMYFUNCTION("""COMPUTED_VALUE"""),0.0)</f>
        <v>0</v>
      </c>
      <c r="MS107">
        <f>IFERROR(__xludf.DUMMYFUNCTION("""COMPUTED_VALUE"""),0.0)</f>
        <v>0</v>
      </c>
      <c r="MT107" t="str">
        <f>IFERROR(__xludf.DUMMYFUNCTION("""COMPUTED_VALUE"""),"x")</f>
        <v>x</v>
      </c>
      <c r="MU107">
        <f>IFERROR(__xludf.DUMMYFUNCTION("""COMPUTED_VALUE"""),0.0)</f>
        <v>0</v>
      </c>
      <c r="MV107">
        <f>IFERROR(__xludf.DUMMYFUNCTION("""COMPUTED_VALUE"""),0.0)</f>
        <v>0</v>
      </c>
      <c r="MW107">
        <f>IFERROR(__xludf.DUMMYFUNCTION("""COMPUTED_VALUE"""),0.0)</f>
        <v>0</v>
      </c>
      <c r="MX107">
        <f>IFERROR(__xludf.DUMMYFUNCTION("""COMPUTED_VALUE"""),0.0)</f>
        <v>0</v>
      </c>
      <c r="MY107">
        <f>IFERROR(__xludf.DUMMYFUNCTION("""COMPUTED_VALUE"""),0.0)</f>
        <v>0</v>
      </c>
      <c r="MZ107">
        <f>IFERROR(__xludf.DUMMYFUNCTION("""COMPUTED_VALUE"""),0.0)</f>
        <v>0</v>
      </c>
      <c r="NA107">
        <f>IFERROR(__xludf.DUMMYFUNCTION("""COMPUTED_VALUE"""),0.0)</f>
        <v>0</v>
      </c>
      <c r="NB107">
        <f>IFERROR(__xludf.DUMMYFUNCTION("""COMPUTED_VALUE"""),0.0)</f>
        <v>0</v>
      </c>
      <c r="NC107">
        <f>IFERROR(__xludf.DUMMYFUNCTION("""COMPUTED_VALUE"""),0.0)</f>
        <v>0</v>
      </c>
      <c r="ND107">
        <f>IFERROR(__xludf.DUMMYFUNCTION("""COMPUTED_VALUE"""),0.0)</f>
        <v>0</v>
      </c>
      <c r="NE107">
        <f>IFERROR(__xludf.DUMMYFUNCTION("""COMPUTED_VALUE"""),0.0)</f>
        <v>0</v>
      </c>
      <c r="NF107">
        <f>IFERROR(__xludf.DUMMYFUNCTION("""COMPUTED_VALUE"""),0.0)</f>
        <v>0</v>
      </c>
      <c r="NG107">
        <f>IFERROR(__xludf.DUMMYFUNCTION("""COMPUTED_VALUE"""),0.0)</f>
        <v>0</v>
      </c>
      <c r="NH107">
        <f>IFERROR(__xludf.DUMMYFUNCTION("""COMPUTED_VALUE"""),0.0)</f>
        <v>0</v>
      </c>
      <c r="NI107">
        <f>IFERROR(__xludf.DUMMYFUNCTION("""COMPUTED_VALUE"""),0.0)</f>
        <v>0</v>
      </c>
      <c r="NJ107">
        <f>IFERROR(__xludf.DUMMYFUNCTION("""COMPUTED_VALUE"""),0.0)</f>
        <v>0</v>
      </c>
      <c r="NK107">
        <f>IFERROR(__xludf.DUMMYFUNCTION("""COMPUTED_VALUE"""),0.0)</f>
        <v>0</v>
      </c>
      <c r="NL107">
        <f>IFERROR(__xludf.DUMMYFUNCTION("""COMPUTED_VALUE"""),0.0)</f>
        <v>0</v>
      </c>
      <c r="NM107">
        <f>IFERROR(__xludf.DUMMYFUNCTION("""COMPUTED_VALUE"""),0.0)</f>
        <v>0</v>
      </c>
      <c r="NN107">
        <f>IFERROR(__xludf.DUMMYFUNCTION("""COMPUTED_VALUE"""),0.0)</f>
        <v>0</v>
      </c>
      <c r="NO107">
        <f>IFERROR(__xludf.DUMMYFUNCTION("""COMPUTED_VALUE"""),0.0)</f>
        <v>0</v>
      </c>
      <c r="NP107">
        <f>IFERROR(__xludf.DUMMYFUNCTION("""COMPUTED_VALUE"""),0.0)</f>
        <v>0</v>
      </c>
      <c r="NQ107">
        <f>IFERROR(__xludf.DUMMYFUNCTION("""COMPUTED_VALUE"""),0.0)</f>
        <v>0</v>
      </c>
      <c r="NR107">
        <f>IFERROR(__xludf.DUMMYFUNCTION("""COMPUTED_VALUE"""),0.0)</f>
        <v>0</v>
      </c>
    </row>
    <row r="108" ht="15.75" customHeight="1">
      <c r="A108">
        <f>IFERROR(__xludf.DUMMYFUNCTION("""COMPUTED_VALUE"""),107.0)</f>
        <v>107</v>
      </c>
      <c r="B108" t="str">
        <f>IFERROR(__xludf.DUMMYFUNCTION("""COMPUTED_VALUE"""),"ssarraa__d")</f>
        <v>ssarraa__d</v>
      </c>
      <c r="C108" t="str">
        <f>IFERROR(__xludf.DUMMYFUNCTION("""COMPUTED_VALUE"""),"Sara")</f>
        <v>Sara</v>
      </c>
      <c r="D108" t="str">
        <f>IFERROR(__xludf.DUMMYFUNCTION("""COMPUTED_VALUE"""),"Dragutinović")</f>
        <v>Dragutinović</v>
      </c>
      <c r="E108">
        <f>IFERROR(__xludf.DUMMYFUNCTION("""COMPUTED_VALUE"""),38.0)</f>
        <v>38</v>
      </c>
      <c r="F108" t="str">
        <f>IFERROR(__xludf.DUMMYFUNCTION("""COMPUTED_VALUE"""),"ODOBREN")</f>
        <v>ODOBREN</v>
      </c>
      <c r="G108" t="str">
        <f>IFERROR(__xludf.DUMMYFUNCTION("""COMPUTED_VALUE"""),"Stari grad")</f>
        <v>Stari grad</v>
      </c>
      <c r="H108" t="str">
        <f>IFERROR(__xludf.DUMMYFUNCTION("""COMPUTED_VALUE"""),"Matematička gimnazija")</f>
        <v>Matematička gimnazija</v>
      </c>
      <c r="I108" t="str">
        <f>IFERROR(__xludf.DUMMYFUNCTION("""COMPUTED_VALUE"""),"III")</f>
        <v>III</v>
      </c>
      <c r="J108" t="str">
        <f>IFERROR(__xludf.DUMMYFUNCTION("""COMPUTED_VALUE"""),"A")</f>
        <v>A</v>
      </c>
      <c r="K108" t="str">
        <f>IFERROR(__xludf.DUMMYFUNCTION("""COMPUTED_VALUE"""),"Mijodrag Đurišić")</f>
        <v>Mijodrag Đurišić</v>
      </c>
      <c r="L108" t="str">
        <f>IFERROR(__xludf.DUMMYFUNCTION("""COMPUTED_VALUE"""),"x")</f>
        <v>x</v>
      </c>
      <c r="M108" t="str">
        <f>IFERROR(__xludf.DUMMYFUNCTION("""COMPUTED_VALUE"""),"-")</f>
        <v>-</v>
      </c>
      <c r="N108" t="str">
        <f>IFERROR(__xludf.DUMMYFUNCTION("""COMPUTED_VALUE"""),"-")</f>
        <v>-</v>
      </c>
      <c r="O108" t="str">
        <f>IFERROR(__xludf.DUMMYFUNCTION("""COMPUTED_VALUE"""),"-")</f>
        <v>-</v>
      </c>
      <c r="P108">
        <f>IFERROR(__xludf.DUMMYFUNCTION("""COMPUTED_VALUE"""),20.0)</f>
        <v>20</v>
      </c>
      <c r="Q108">
        <f>IFERROR(__xludf.DUMMYFUNCTION("""COMPUTED_VALUE"""),0.0)</f>
        <v>0</v>
      </c>
      <c r="R108">
        <f>IFERROR(__xludf.DUMMYFUNCTION("""COMPUTED_VALUE"""),18.0)</f>
        <v>18</v>
      </c>
      <c r="S108" t="str">
        <f>IFERROR(__xludf.DUMMYFUNCTION("""COMPUTED_VALUE"""),"x")</f>
        <v>x</v>
      </c>
      <c r="T108" t="str">
        <f>IFERROR(__xludf.DUMMYFUNCTION("""COMPUTED_VALUE"""),"x")</f>
        <v>x</v>
      </c>
      <c r="U108" t="str">
        <f>IFERROR(__xludf.DUMMYFUNCTION("""COMPUTED_VALUE"""),"-")</f>
        <v>-</v>
      </c>
      <c r="V108" t="str">
        <f>IFERROR(__xludf.DUMMYFUNCTION("""COMPUTED_VALUE"""),"-")</f>
        <v>-</v>
      </c>
      <c r="W108" t="str">
        <f>IFERROR(__xludf.DUMMYFUNCTION("""COMPUTED_VALUE"""),"-")</f>
        <v>-</v>
      </c>
      <c r="X108" t="str">
        <f>IFERROR(__xludf.DUMMYFUNCTION("""COMPUTED_VALUE"""),"-")</f>
        <v>-</v>
      </c>
      <c r="Y108" t="str">
        <f>IFERROR(__xludf.DUMMYFUNCTION("""COMPUTED_VALUE"""),"-")</f>
        <v>-</v>
      </c>
      <c r="Z108" t="str">
        <f>IFERROR(__xludf.DUMMYFUNCTION("""COMPUTED_VALUE"""),"-")</f>
        <v>-</v>
      </c>
      <c r="AA108" t="str">
        <f>IFERROR(__xludf.DUMMYFUNCTION("""COMPUTED_VALUE"""),"-")</f>
        <v>-</v>
      </c>
      <c r="AB108" t="str">
        <f>IFERROR(__xludf.DUMMYFUNCTION("""COMPUTED_VALUE"""),"-")</f>
        <v>-</v>
      </c>
      <c r="AC108" t="str">
        <f>IFERROR(__xludf.DUMMYFUNCTION("""COMPUTED_VALUE"""),"-")</f>
        <v>-</v>
      </c>
      <c r="AD108" t="str">
        <f>IFERROR(__xludf.DUMMYFUNCTION("""COMPUTED_VALUE"""),"-")</f>
        <v>-</v>
      </c>
      <c r="AE108" t="str">
        <f>IFERROR(__xludf.DUMMYFUNCTION("""COMPUTED_VALUE"""),"-")</f>
        <v>-</v>
      </c>
      <c r="AF108" t="str">
        <f>IFERROR(__xludf.DUMMYFUNCTION("""COMPUTED_VALUE"""),"-")</f>
        <v>-</v>
      </c>
      <c r="AG108" t="str">
        <f>IFERROR(__xludf.DUMMYFUNCTION("""COMPUTED_VALUE"""),"-")</f>
        <v>-</v>
      </c>
      <c r="AH108" t="str">
        <f>IFERROR(__xludf.DUMMYFUNCTION("""COMPUTED_VALUE"""),"-")</f>
        <v>-</v>
      </c>
      <c r="AI108" t="str">
        <f>IFERROR(__xludf.DUMMYFUNCTION("""COMPUTED_VALUE"""),"-")</f>
        <v>-</v>
      </c>
      <c r="AJ108" t="str">
        <f>IFERROR(__xludf.DUMMYFUNCTION("""COMPUTED_VALUE"""),"-")</f>
        <v>-</v>
      </c>
      <c r="AK108" t="str">
        <f>IFERROR(__xludf.DUMMYFUNCTION("""COMPUTED_VALUE"""),"-")</f>
        <v>-</v>
      </c>
      <c r="AL108" t="str">
        <f>IFERROR(__xludf.DUMMYFUNCTION("""COMPUTED_VALUE"""),"-")</f>
        <v>-</v>
      </c>
      <c r="AM108" t="str">
        <f>IFERROR(__xludf.DUMMYFUNCTION("""COMPUTED_VALUE"""),"-")</f>
        <v>-</v>
      </c>
      <c r="AN108" t="str">
        <f>IFERROR(__xludf.DUMMYFUNCTION("""COMPUTED_VALUE"""),"-")</f>
        <v>-</v>
      </c>
      <c r="AO108" t="str">
        <f>IFERROR(__xludf.DUMMYFUNCTION("""COMPUTED_VALUE"""),"-")</f>
        <v>-</v>
      </c>
      <c r="AP108" t="str">
        <f>IFERROR(__xludf.DUMMYFUNCTION("""COMPUTED_VALUE"""),"-")</f>
        <v>-</v>
      </c>
      <c r="AQ108" t="str">
        <f>IFERROR(__xludf.DUMMYFUNCTION("""COMPUTED_VALUE"""),"-")</f>
        <v>-</v>
      </c>
      <c r="AR108" t="str">
        <f>IFERROR(__xludf.DUMMYFUNCTION("""COMPUTED_VALUE"""),"-")</f>
        <v>-</v>
      </c>
      <c r="AS108" t="str">
        <f>IFERROR(__xludf.DUMMYFUNCTION("""COMPUTED_VALUE"""),"-")</f>
        <v>-</v>
      </c>
      <c r="AT108" t="str">
        <f>IFERROR(__xludf.DUMMYFUNCTION("""COMPUTED_VALUE"""),"-")</f>
        <v>-</v>
      </c>
      <c r="AU108" t="str">
        <f>IFERROR(__xludf.DUMMYFUNCTION("""COMPUTED_VALUE"""),"-")</f>
        <v>-</v>
      </c>
      <c r="AV108" t="str">
        <f>IFERROR(__xludf.DUMMYFUNCTION("""COMPUTED_VALUE"""),"-")</f>
        <v>-</v>
      </c>
      <c r="AW108" t="str">
        <f>IFERROR(__xludf.DUMMYFUNCTION("""COMPUTED_VALUE"""),"-")</f>
        <v>-</v>
      </c>
      <c r="AX108" t="str">
        <f>IFERROR(__xludf.DUMMYFUNCTION("""COMPUTED_VALUE"""),"-")</f>
        <v>-</v>
      </c>
      <c r="AY108" t="str">
        <f>IFERROR(__xludf.DUMMYFUNCTION("""COMPUTED_VALUE"""),"-")</f>
        <v>-</v>
      </c>
      <c r="AZ108" t="str">
        <f>IFERROR(__xludf.DUMMYFUNCTION("""COMPUTED_VALUE"""),"-")</f>
        <v>-</v>
      </c>
      <c r="BA108" t="str">
        <f>IFERROR(__xludf.DUMMYFUNCTION("""COMPUTED_VALUE"""),"-")</f>
        <v>-</v>
      </c>
      <c r="BB108" t="str">
        <f>IFERROR(__xludf.DUMMYFUNCTION("""COMPUTED_VALUE"""),"-")</f>
        <v>-</v>
      </c>
      <c r="BC108" t="str">
        <f>IFERROR(__xludf.DUMMYFUNCTION("""COMPUTED_VALUE"""),"-")</f>
        <v>-</v>
      </c>
      <c r="BD108" t="str">
        <f>IFERROR(__xludf.DUMMYFUNCTION("""COMPUTED_VALUE"""),"-")</f>
        <v>-</v>
      </c>
      <c r="BE108" t="str">
        <f>IFERROR(__xludf.DUMMYFUNCTION("""COMPUTED_VALUE"""),"-")</f>
        <v>-</v>
      </c>
      <c r="BF108" t="str">
        <f>IFERROR(__xludf.DUMMYFUNCTION("""COMPUTED_VALUE"""),"-")</f>
        <v>-</v>
      </c>
      <c r="BG108" t="str">
        <f>IFERROR(__xludf.DUMMYFUNCTION("""COMPUTED_VALUE"""),"-")</f>
        <v>-</v>
      </c>
      <c r="BH108" t="str">
        <f>IFERROR(__xludf.DUMMYFUNCTION("""COMPUTED_VALUE"""),"-")</f>
        <v>-</v>
      </c>
      <c r="BI108" t="str">
        <f>IFERROR(__xludf.DUMMYFUNCTION("""COMPUTED_VALUE"""),"-")</f>
        <v>-</v>
      </c>
      <c r="BJ108" t="str">
        <f>IFERROR(__xludf.DUMMYFUNCTION("""COMPUTED_VALUE"""),"-")</f>
        <v>-</v>
      </c>
      <c r="BK108" t="str">
        <f>IFERROR(__xludf.DUMMYFUNCTION("""COMPUTED_VALUE"""),"x")</f>
        <v>x</v>
      </c>
      <c r="BL108" t="str">
        <f>IFERROR(__xludf.DUMMYFUNCTION("""COMPUTED_VALUE"""),"-")</f>
        <v>-</v>
      </c>
      <c r="BM108" t="str">
        <f>IFERROR(__xludf.DUMMYFUNCTION("""COMPUTED_VALUE"""),"-")</f>
        <v>-</v>
      </c>
      <c r="BN108" t="str">
        <f>IFERROR(__xludf.DUMMYFUNCTION("""COMPUTED_VALUE"""),"-")</f>
        <v>-</v>
      </c>
      <c r="BO108" t="str">
        <f>IFERROR(__xludf.DUMMYFUNCTION("""COMPUTED_VALUE"""),"-")</f>
        <v>-</v>
      </c>
      <c r="BP108" t="str">
        <f>IFERROR(__xludf.DUMMYFUNCTION("""COMPUTED_VALUE"""),"-")</f>
        <v>-</v>
      </c>
      <c r="BQ108" t="str">
        <f>IFERROR(__xludf.DUMMYFUNCTION("""COMPUTED_VALUE"""),"-")</f>
        <v>-</v>
      </c>
      <c r="BR108" t="str">
        <f>IFERROR(__xludf.DUMMYFUNCTION("""COMPUTED_VALUE"""),"-")</f>
        <v>-</v>
      </c>
      <c r="BS108" t="str">
        <f>IFERROR(__xludf.DUMMYFUNCTION("""COMPUTED_VALUE"""),"-")</f>
        <v>-</v>
      </c>
      <c r="BT108" t="str">
        <f>IFERROR(__xludf.DUMMYFUNCTION("""COMPUTED_VALUE"""),"-")</f>
        <v>-</v>
      </c>
      <c r="BU108" t="str">
        <f>IFERROR(__xludf.DUMMYFUNCTION("""COMPUTED_VALUE"""),"-")</f>
        <v>-</v>
      </c>
      <c r="BV108" t="str">
        <f>IFERROR(__xludf.DUMMYFUNCTION("""COMPUTED_VALUE"""),"-")</f>
        <v>-</v>
      </c>
      <c r="BW108" t="str">
        <f>IFERROR(__xludf.DUMMYFUNCTION("""COMPUTED_VALUE"""),"-")</f>
        <v>-</v>
      </c>
      <c r="BX108" t="str">
        <f>IFERROR(__xludf.DUMMYFUNCTION("""COMPUTED_VALUE"""),"-")</f>
        <v>-</v>
      </c>
      <c r="BY108" t="str">
        <f>IFERROR(__xludf.DUMMYFUNCTION("""COMPUTED_VALUE"""),"-")</f>
        <v>-</v>
      </c>
      <c r="BZ108" t="str">
        <f>IFERROR(__xludf.DUMMYFUNCTION("""COMPUTED_VALUE"""),"-")</f>
        <v>-</v>
      </c>
      <c r="CA108" t="str">
        <f>IFERROR(__xludf.DUMMYFUNCTION("""COMPUTED_VALUE"""),"-")</f>
        <v>-</v>
      </c>
      <c r="CB108" t="str">
        <f>IFERROR(__xludf.DUMMYFUNCTION("""COMPUTED_VALUE"""),"-")</f>
        <v>-</v>
      </c>
      <c r="CC108" t="str">
        <f>IFERROR(__xludf.DUMMYFUNCTION("""COMPUTED_VALUE"""),"-")</f>
        <v>-</v>
      </c>
      <c r="CD108" t="str">
        <f>IFERROR(__xludf.DUMMYFUNCTION("""COMPUTED_VALUE"""),"-")</f>
        <v>-</v>
      </c>
      <c r="CE108" t="str">
        <f>IFERROR(__xludf.DUMMYFUNCTION("""COMPUTED_VALUE"""),"-")</f>
        <v>-</v>
      </c>
      <c r="CF108" t="str">
        <f>IFERROR(__xludf.DUMMYFUNCTION("""COMPUTED_VALUE"""),"-")</f>
        <v>-</v>
      </c>
      <c r="CG108" t="str">
        <f>IFERROR(__xludf.DUMMYFUNCTION("""COMPUTED_VALUE"""),"-")</f>
        <v>-</v>
      </c>
      <c r="CH108" t="str">
        <f>IFERROR(__xludf.DUMMYFUNCTION("""COMPUTED_VALUE"""),"-")</f>
        <v>-</v>
      </c>
      <c r="CI108" t="str">
        <f>IFERROR(__xludf.DUMMYFUNCTION("""COMPUTED_VALUE"""),"-")</f>
        <v>-</v>
      </c>
      <c r="CJ108" t="str">
        <f>IFERROR(__xludf.DUMMYFUNCTION("""COMPUTED_VALUE"""),"-")</f>
        <v>-</v>
      </c>
      <c r="CK108" t="str">
        <f>IFERROR(__xludf.DUMMYFUNCTION("""COMPUTED_VALUE"""),"-")</f>
        <v>-</v>
      </c>
      <c r="CL108" t="str">
        <f>IFERROR(__xludf.DUMMYFUNCTION("""COMPUTED_VALUE"""),"-")</f>
        <v>-</v>
      </c>
      <c r="CM108" t="str">
        <f>IFERROR(__xludf.DUMMYFUNCTION("""COMPUTED_VALUE"""),"-")</f>
        <v>-</v>
      </c>
      <c r="CN108" t="str">
        <f>IFERROR(__xludf.DUMMYFUNCTION("""COMPUTED_VALUE"""),"-")</f>
        <v>-</v>
      </c>
      <c r="CO108" t="str">
        <f>IFERROR(__xludf.DUMMYFUNCTION("""COMPUTED_VALUE"""),"-")</f>
        <v>-</v>
      </c>
      <c r="CP108" t="str">
        <f>IFERROR(__xludf.DUMMYFUNCTION("""COMPUTED_VALUE"""),"-")</f>
        <v>-</v>
      </c>
      <c r="CQ108" t="str">
        <f>IFERROR(__xludf.DUMMYFUNCTION("""COMPUTED_VALUE"""),"-")</f>
        <v>-</v>
      </c>
      <c r="CR108" t="str">
        <f>IFERROR(__xludf.DUMMYFUNCTION("""COMPUTED_VALUE"""),"-")</f>
        <v>-</v>
      </c>
      <c r="CS108" t="str">
        <f>IFERROR(__xludf.DUMMYFUNCTION("""COMPUTED_VALUE"""),"x")</f>
        <v>x</v>
      </c>
      <c r="CT108" t="str">
        <f>IFERROR(__xludf.DUMMYFUNCTION("""COMPUTED_VALUE"""),"-")</f>
        <v>-</v>
      </c>
      <c r="CU108" t="str">
        <f>IFERROR(__xludf.DUMMYFUNCTION("""COMPUTED_VALUE"""),"-")</f>
        <v>-</v>
      </c>
      <c r="CV108" t="str">
        <f>IFERROR(__xludf.DUMMYFUNCTION("""COMPUTED_VALUE"""),"-")</f>
        <v>-</v>
      </c>
      <c r="CW108" t="str">
        <f>IFERROR(__xludf.DUMMYFUNCTION("""COMPUTED_VALUE"""),"-")</f>
        <v>-</v>
      </c>
      <c r="CX108" t="str">
        <f>IFERROR(__xludf.DUMMYFUNCTION("""COMPUTED_VALUE"""),"-")</f>
        <v>-</v>
      </c>
      <c r="CY108" t="str">
        <f>IFERROR(__xludf.DUMMYFUNCTION("""COMPUTED_VALUE"""),"-")</f>
        <v>-</v>
      </c>
      <c r="CZ108" t="str">
        <f>IFERROR(__xludf.DUMMYFUNCTION("""COMPUTED_VALUE"""),"-")</f>
        <v>-</v>
      </c>
      <c r="DA108" t="str">
        <f>IFERROR(__xludf.DUMMYFUNCTION("""COMPUTED_VALUE"""),"-")</f>
        <v>-</v>
      </c>
      <c r="DB108" t="str">
        <f>IFERROR(__xludf.DUMMYFUNCTION("""COMPUTED_VALUE"""),"-")</f>
        <v>-</v>
      </c>
      <c r="DC108" t="str">
        <f>IFERROR(__xludf.DUMMYFUNCTION("""COMPUTED_VALUE"""),"-")</f>
        <v>-</v>
      </c>
      <c r="DD108" t="str">
        <f>IFERROR(__xludf.DUMMYFUNCTION("""COMPUTED_VALUE"""),"-")</f>
        <v>-</v>
      </c>
      <c r="DE108" t="str">
        <f>IFERROR(__xludf.DUMMYFUNCTION("""COMPUTED_VALUE"""),"-")</f>
        <v>-</v>
      </c>
      <c r="DF108" t="str">
        <f>IFERROR(__xludf.DUMMYFUNCTION("""COMPUTED_VALUE"""),"-")</f>
        <v>-</v>
      </c>
      <c r="DG108" t="str">
        <f>IFERROR(__xludf.DUMMYFUNCTION("""COMPUTED_VALUE"""),"-")</f>
        <v>-</v>
      </c>
      <c r="DH108" t="str">
        <f>IFERROR(__xludf.DUMMYFUNCTION("""COMPUTED_VALUE"""),"-")</f>
        <v>-</v>
      </c>
      <c r="DI108" t="str">
        <f>IFERROR(__xludf.DUMMYFUNCTION("""COMPUTED_VALUE"""),"-")</f>
        <v>-</v>
      </c>
      <c r="DJ108" t="str">
        <f>IFERROR(__xludf.DUMMYFUNCTION("""COMPUTED_VALUE"""),"-")</f>
        <v>-</v>
      </c>
      <c r="DK108" t="str">
        <f>IFERROR(__xludf.DUMMYFUNCTION("""COMPUTED_VALUE"""),"-")</f>
        <v>-</v>
      </c>
      <c r="DL108" t="str">
        <f>IFERROR(__xludf.DUMMYFUNCTION("""COMPUTED_VALUE"""),"-")</f>
        <v>-</v>
      </c>
      <c r="DM108" t="str">
        <f>IFERROR(__xludf.DUMMYFUNCTION("""COMPUTED_VALUE"""),"-")</f>
        <v>-</v>
      </c>
      <c r="DN108" t="str">
        <f>IFERROR(__xludf.DUMMYFUNCTION("""COMPUTED_VALUE"""),"-")</f>
        <v>-</v>
      </c>
      <c r="DO108" t="str">
        <f>IFERROR(__xludf.DUMMYFUNCTION("""COMPUTED_VALUE"""),"-")</f>
        <v>-</v>
      </c>
      <c r="DP108" t="str">
        <f>IFERROR(__xludf.DUMMYFUNCTION("""COMPUTED_VALUE"""),"-")</f>
        <v>-</v>
      </c>
      <c r="DQ108" t="str">
        <f>IFERROR(__xludf.DUMMYFUNCTION("""COMPUTED_VALUE"""),"-")</f>
        <v>-</v>
      </c>
      <c r="DR108" t="str">
        <f>IFERROR(__xludf.DUMMYFUNCTION("""COMPUTED_VALUE"""),"-")</f>
        <v>-</v>
      </c>
      <c r="DS108" t="str">
        <f>IFERROR(__xludf.DUMMYFUNCTION("""COMPUTED_VALUE"""),"-")</f>
        <v>-</v>
      </c>
      <c r="DT108" t="str">
        <f>IFERROR(__xludf.DUMMYFUNCTION("""COMPUTED_VALUE"""),"-")</f>
        <v>-</v>
      </c>
      <c r="DU108" t="str">
        <f>IFERROR(__xludf.DUMMYFUNCTION("""COMPUTED_VALUE"""),"-")</f>
        <v>-</v>
      </c>
      <c r="DV108" t="str">
        <f>IFERROR(__xludf.DUMMYFUNCTION("""COMPUTED_VALUE"""),"-")</f>
        <v>-</v>
      </c>
      <c r="DW108" t="str">
        <f>IFERROR(__xludf.DUMMYFUNCTION("""COMPUTED_VALUE"""),"-")</f>
        <v>-</v>
      </c>
      <c r="DX108" t="str">
        <f>IFERROR(__xludf.DUMMYFUNCTION("""COMPUTED_VALUE"""),"-")</f>
        <v>-</v>
      </c>
      <c r="DY108" t="str">
        <f>IFERROR(__xludf.DUMMYFUNCTION("""COMPUTED_VALUE"""),"-")</f>
        <v>-</v>
      </c>
      <c r="DZ108" t="str">
        <f>IFERROR(__xludf.DUMMYFUNCTION("""COMPUTED_VALUE"""),"x")</f>
        <v>x</v>
      </c>
      <c r="EA108" t="str">
        <f>IFERROR(__xludf.DUMMYFUNCTION("""COMPUTED_VALUE"""),"OK")</f>
        <v>OK</v>
      </c>
      <c r="EB108" t="str">
        <f>IFERROR(__xludf.DUMMYFUNCTION("""COMPUTED_VALUE"""),"OK")</f>
        <v>OK</v>
      </c>
      <c r="EC108" t="str">
        <f>IFERROR(__xludf.DUMMYFUNCTION("""COMPUTED_VALUE"""),"OK")</f>
        <v>OK</v>
      </c>
      <c r="ED108" t="str">
        <f>IFERROR(__xludf.DUMMYFUNCTION("""COMPUTED_VALUE"""),"OK")</f>
        <v>OK</v>
      </c>
      <c r="EE108" t="str">
        <f>IFERROR(__xludf.DUMMYFUNCTION("""COMPUTED_VALUE"""),"OK")</f>
        <v>OK</v>
      </c>
      <c r="EF108" t="str">
        <f>IFERROR(__xludf.DUMMYFUNCTION("""COMPUTED_VALUE"""),"TLE")</f>
        <v>TLE</v>
      </c>
      <c r="EG108" t="str">
        <f>IFERROR(__xludf.DUMMYFUNCTION("""COMPUTED_VALUE"""),"TLE")</f>
        <v>TLE</v>
      </c>
      <c r="EH108" t="str">
        <f>IFERROR(__xludf.DUMMYFUNCTION("""COMPUTED_VALUE"""),"TLE")</f>
        <v>TLE</v>
      </c>
      <c r="EI108" t="str">
        <f>IFERROR(__xludf.DUMMYFUNCTION("""COMPUTED_VALUE"""),"TLE")</f>
        <v>TLE</v>
      </c>
      <c r="EJ108" t="str">
        <f>IFERROR(__xludf.DUMMYFUNCTION("""COMPUTED_VALUE"""),"TLE")</f>
        <v>TLE</v>
      </c>
      <c r="EK108" t="str">
        <f>IFERROR(__xludf.DUMMYFUNCTION("""COMPUTED_VALUE"""),"TLE")</f>
        <v>TLE</v>
      </c>
      <c r="EL108" t="str">
        <f>IFERROR(__xludf.DUMMYFUNCTION("""COMPUTED_VALUE"""),"TLE")</f>
        <v>TLE</v>
      </c>
      <c r="EM108" t="str">
        <f>IFERROR(__xludf.DUMMYFUNCTION("""COMPUTED_VALUE"""),"TLE")</f>
        <v>TLE</v>
      </c>
      <c r="EN108" t="str">
        <f>IFERROR(__xludf.DUMMYFUNCTION("""COMPUTED_VALUE"""),"WA")</f>
        <v>WA</v>
      </c>
      <c r="EO108" t="str">
        <f>IFERROR(__xludf.DUMMYFUNCTION("""COMPUTED_VALUE"""),"TLE")</f>
        <v>TLE</v>
      </c>
      <c r="EP108" t="str">
        <f>IFERROR(__xludf.DUMMYFUNCTION("""COMPUTED_VALUE"""),"TLE")</f>
        <v>TLE</v>
      </c>
      <c r="EQ108" t="str">
        <f>IFERROR(__xludf.DUMMYFUNCTION("""COMPUTED_VALUE"""),"x")</f>
        <v>x</v>
      </c>
      <c r="ER108" t="str">
        <f>IFERROR(__xludf.DUMMYFUNCTION("""COMPUTED_VALUE"""),"WA")</f>
        <v>WA</v>
      </c>
      <c r="ES108" t="str">
        <f>IFERROR(__xludf.DUMMYFUNCTION("""COMPUTED_VALUE"""),"TLE")</f>
        <v>TLE</v>
      </c>
      <c r="ET108" t="str">
        <f>IFERROR(__xludf.DUMMYFUNCTION("""COMPUTED_VALUE"""),"TLE")</f>
        <v>TLE</v>
      </c>
      <c r="EU108" t="str">
        <f>IFERROR(__xludf.DUMMYFUNCTION("""COMPUTED_VALUE"""),"TLE")</f>
        <v>TLE</v>
      </c>
      <c r="EV108" t="str">
        <f>IFERROR(__xludf.DUMMYFUNCTION("""COMPUTED_VALUE"""),"WA")</f>
        <v>WA</v>
      </c>
      <c r="EW108" t="str">
        <f>IFERROR(__xludf.DUMMYFUNCTION("""COMPUTED_VALUE"""),"TLE")</f>
        <v>TLE</v>
      </c>
      <c r="EX108" t="str">
        <f>IFERROR(__xludf.DUMMYFUNCTION("""COMPUTED_VALUE"""),"WA")</f>
        <v>WA</v>
      </c>
      <c r="EY108" t="str">
        <f>IFERROR(__xludf.DUMMYFUNCTION("""COMPUTED_VALUE"""),"WA")</f>
        <v>WA</v>
      </c>
      <c r="EZ108" t="str">
        <f>IFERROR(__xludf.DUMMYFUNCTION("""COMPUTED_VALUE"""),"WA")</f>
        <v>WA</v>
      </c>
      <c r="FA108" t="str">
        <f>IFERROR(__xludf.DUMMYFUNCTION("""COMPUTED_VALUE"""),"WA")</f>
        <v>WA</v>
      </c>
      <c r="FB108" t="str">
        <f>IFERROR(__xludf.DUMMYFUNCTION("""COMPUTED_VALUE"""),"WA")</f>
        <v>WA</v>
      </c>
      <c r="FC108" t="str">
        <f>IFERROR(__xludf.DUMMYFUNCTION("""COMPUTED_VALUE"""),"WA")</f>
        <v>WA</v>
      </c>
      <c r="FD108" t="str">
        <f>IFERROR(__xludf.DUMMYFUNCTION("""COMPUTED_VALUE"""),"WA")</f>
        <v>WA</v>
      </c>
      <c r="FE108" t="str">
        <f>IFERROR(__xludf.DUMMYFUNCTION("""COMPUTED_VALUE"""),"WA")</f>
        <v>WA</v>
      </c>
      <c r="FF108" t="str">
        <f>IFERROR(__xludf.DUMMYFUNCTION("""COMPUTED_VALUE"""),"WA")</f>
        <v>WA</v>
      </c>
      <c r="FG108" t="str">
        <f>IFERROR(__xludf.DUMMYFUNCTION("""COMPUTED_VALUE"""),"WA")</f>
        <v>WA</v>
      </c>
      <c r="FH108" t="str">
        <f>IFERROR(__xludf.DUMMYFUNCTION("""COMPUTED_VALUE"""),"WA")</f>
        <v>WA</v>
      </c>
      <c r="FI108" t="str">
        <f>IFERROR(__xludf.DUMMYFUNCTION("""COMPUTED_VALUE"""),"TLE")</f>
        <v>TLE</v>
      </c>
      <c r="FJ108" t="str">
        <f>IFERROR(__xludf.DUMMYFUNCTION("""COMPUTED_VALUE"""),"TLE")</f>
        <v>TLE</v>
      </c>
      <c r="FK108" t="str">
        <f>IFERROR(__xludf.DUMMYFUNCTION("""COMPUTED_VALUE"""),"WA")</f>
        <v>WA</v>
      </c>
      <c r="FL108" t="str">
        <f>IFERROR(__xludf.DUMMYFUNCTION("""COMPUTED_VALUE"""),"TLE")</f>
        <v>TLE</v>
      </c>
      <c r="FM108" t="str">
        <f>IFERROR(__xludf.DUMMYFUNCTION("""COMPUTED_VALUE"""),"WA")</f>
        <v>WA</v>
      </c>
      <c r="FN108" t="str">
        <f>IFERROR(__xludf.DUMMYFUNCTION("""COMPUTED_VALUE"""),"TLE")</f>
        <v>TLE</v>
      </c>
      <c r="FO108" t="str">
        <f>IFERROR(__xludf.DUMMYFUNCTION("""COMPUTED_VALUE"""),"TLE")</f>
        <v>TLE</v>
      </c>
      <c r="FP108" t="str">
        <f>IFERROR(__xludf.DUMMYFUNCTION("""COMPUTED_VALUE"""),"TLE")</f>
        <v>TLE</v>
      </c>
      <c r="FQ108" t="str">
        <f>IFERROR(__xludf.DUMMYFUNCTION("""COMPUTED_VALUE"""),"TLE")</f>
        <v>TLE</v>
      </c>
      <c r="FR108" t="str">
        <f>IFERROR(__xludf.DUMMYFUNCTION("""COMPUTED_VALUE"""),"WA")</f>
        <v>WA</v>
      </c>
      <c r="FS108" t="str">
        <f>IFERROR(__xludf.DUMMYFUNCTION("""COMPUTED_VALUE"""),"TLE")</f>
        <v>TLE</v>
      </c>
      <c r="FT108" t="str">
        <f>IFERROR(__xludf.DUMMYFUNCTION("""COMPUTED_VALUE"""),"x")</f>
        <v>x</v>
      </c>
      <c r="FU108" t="str">
        <f>IFERROR(__xludf.DUMMYFUNCTION("""COMPUTED_VALUE"""),"OK")</f>
        <v>OK</v>
      </c>
      <c r="FV108" t="str">
        <f>IFERROR(__xludf.DUMMYFUNCTION("""COMPUTED_VALUE"""),"OK")</f>
        <v>OK</v>
      </c>
      <c r="FW108" t="str">
        <f>IFERROR(__xludf.DUMMYFUNCTION("""COMPUTED_VALUE"""),"OK")</f>
        <v>OK</v>
      </c>
      <c r="FX108" t="str">
        <f>IFERROR(__xludf.DUMMYFUNCTION("""COMPUTED_VALUE"""),"OK")</f>
        <v>OK</v>
      </c>
      <c r="FY108" t="str">
        <f>IFERROR(__xludf.DUMMYFUNCTION("""COMPUTED_VALUE"""),"OK")</f>
        <v>OK</v>
      </c>
      <c r="FZ108" t="str">
        <f>IFERROR(__xludf.DUMMYFUNCTION("""COMPUTED_VALUE"""),"TLE")</f>
        <v>TLE</v>
      </c>
      <c r="GA108" t="str">
        <f>IFERROR(__xludf.DUMMYFUNCTION("""COMPUTED_VALUE"""),"TLE")</f>
        <v>TLE</v>
      </c>
      <c r="GB108" t="str">
        <f>IFERROR(__xludf.DUMMYFUNCTION("""COMPUTED_VALUE"""),"TLE")</f>
        <v>TLE</v>
      </c>
      <c r="GC108" t="str">
        <f>IFERROR(__xludf.DUMMYFUNCTION("""COMPUTED_VALUE"""),"TLE")</f>
        <v>TLE</v>
      </c>
      <c r="GD108" t="str">
        <f>IFERROR(__xludf.DUMMYFUNCTION("""COMPUTED_VALUE"""),"TLE")</f>
        <v>TLE</v>
      </c>
      <c r="GE108" t="str">
        <f>IFERROR(__xludf.DUMMYFUNCTION("""COMPUTED_VALUE"""),"TLE")</f>
        <v>TLE</v>
      </c>
      <c r="GF108" t="str">
        <f>IFERROR(__xludf.DUMMYFUNCTION("""COMPUTED_VALUE"""),"RTE")</f>
        <v>RTE</v>
      </c>
      <c r="GG108" t="str">
        <f>IFERROR(__xludf.DUMMYFUNCTION("""COMPUTED_VALUE"""),"RTE")</f>
        <v>RTE</v>
      </c>
      <c r="GH108" t="str">
        <f>IFERROR(__xludf.DUMMYFUNCTION("""COMPUTED_VALUE"""),"RTE")</f>
        <v>RTE</v>
      </c>
      <c r="GI108" t="str">
        <f>IFERROR(__xludf.DUMMYFUNCTION("""COMPUTED_VALUE"""),"RTE")</f>
        <v>RTE</v>
      </c>
      <c r="GJ108" t="str">
        <f>IFERROR(__xludf.DUMMYFUNCTION("""COMPUTED_VALUE"""),"RTE")</f>
        <v>RTE</v>
      </c>
      <c r="GK108" t="str">
        <f>IFERROR(__xludf.DUMMYFUNCTION("""COMPUTED_VALUE"""),"RTE")</f>
        <v>RTE</v>
      </c>
      <c r="GL108" t="str">
        <f>IFERROR(__xludf.DUMMYFUNCTION("""COMPUTED_VALUE"""),"RTE")</f>
        <v>RTE</v>
      </c>
      <c r="GM108" t="str">
        <f>IFERROR(__xludf.DUMMYFUNCTION("""COMPUTED_VALUE"""),"RTE")</f>
        <v>RTE</v>
      </c>
      <c r="GN108" t="str">
        <f>IFERROR(__xludf.DUMMYFUNCTION("""COMPUTED_VALUE"""),"RTE")</f>
        <v>RTE</v>
      </c>
      <c r="GO108" t="str">
        <f>IFERROR(__xludf.DUMMYFUNCTION("""COMPUTED_VALUE"""),"RTE")</f>
        <v>RTE</v>
      </c>
      <c r="GP108" t="str">
        <f>IFERROR(__xludf.DUMMYFUNCTION("""COMPUTED_VALUE"""),"RTE")</f>
        <v>RTE</v>
      </c>
      <c r="GQ108" t="str">
        <f>IFERROR(__xludf.DUMMYFUNCTION("""COMPUTED_VALUE"""),"RTE")</f>
        <v>RTE</v>
      </c>
      <c r="GR108" t="str">
        <f>IFERROR(__xludf.DUMMYFUNCTION("""COMPUTED_VALUE"""),"RTE")</f>
        <v>RTE</v>
      </c>
      <c r="GS108" t="str">
        <f>IFERROR(__xludf.DUMMYFUNCTION("""COMPUTED_VALUE"""),"x")</f>
        <v>x</v>
      </c>
      <c r="GT108" t="str">
        <f>IFERROR(__xludf.DUMMYFUNCTION("""COMPUTED_VALUE"""),"x")</f>
        <v>x</v>
      </c>
      <c r="GU108">
        <f>IFERROR(__xludf.DUMMYFUNCTION("""COMPUTED_VALUE"""),0.0)</f>
        <v>0</v>
      </c>
      <c r="GV108">
        <f>IFERROR(__xludf.DUMMYFUNCTION("""COMPUTED_VALUE"""),0.0)</f>
        <v>0</v>
      </c>
      <c r="GW108">
        <f>IFERROR(__xludf.DUMMYFUNCTION("""COMPUTED_VALUE"""),0.0)</f>
        <v>0</v>
      </c>
      <c r="GX108">
        <f>IFERROR(__xludf.DUMMYFUNCTION("""COMPUTED_VALUE"""),0.0)</f>
        <v>0</v>
      </c>
      <c r="GY108">
        <f>IFERROR(__xludf.DUMMYFUNCTION("""COMPUTED_VALUE"""),0.0)</f>
        <v>0</v>
      </c>
      <c r="GZ108">
        <f>IFERROR(__xludf.DUMMYFUNCTION("""COMPUTED_VALUE"""),0.0)</f>
        <v>0</v>
      </c>
      <c r="HA108">
        <f>IFERROR(__xludf.DUMMYFUNCTION("""COMPUTED_VALUE"""),0.0)</f>
        <v>0</v>
      </c>
      <c r="HB108">
        <f>IFERROR(__xludf.DUMMYFUNCTION("""COMPUTED_VALUE"""),0.0)</f>
        <v>0</v>
      </c>
      <c r="HC108">
        <f>IFERROR(__xludf.DUMMYFUNCTION("""COMPUTED_VALUE"""),0.0)</f>
        <v>0</v>
      </c>
      <c r="HD108">
        <f>IFERROR(__xludf.DUMMYFUNCTION("""COMPUTED_VALUE"""),0.0)</f>
        <v>0</v>
      </c>
      <c r="HE108">
        <f>IFERROR(__xludf.DUMMYFUNCTION("""COMPUTED_VALUE"""),0.0)</f>
        <v>0</v>
      </c>
      <c r="HF108">
        <f>IFERROR(__xludf.DUMMYFUNCTION("""COMPUTED_VALUE"""),0.0)</f>
        <v>0</v>
      </c>
      <c r="HG108">
        <f>IFERROR(__xludf.DUMMYFUNCTION("""COMPUTED_VALUE"""),0.0)</f>
        <v>0</v>
      </c>
      <c r="HH108">
        <f>IFERROR(__xludf.DUMMYFUNCTION("""COMPUTED_VALUE"""),0.0)</f>
        <v>0</v>
      </c>
      <c r="HI108">
        <f>IFERROR(__xludf.DUMMYFUNCTION("""COMPUTED_VALUE"""),0.0)</f>
        <v>0</v>
      </c>
      <c r="HJ108">
        <f>IFERROR(__xludf.DUMMYFUNCTION("""COMPUTED_VALUE"""),0.0)</f>
        <v>0</v>
      </c>
      <c r="HK108">
        <f>IFERROR(__xludf.DUMMYFUNCTION("""COMPUTED_VALUE"""),0.0)</f>
        <v>0</v>
      </c>
      <c r="HL108">
        <f>IFERROR(__xludf.DUMMYFUNCTION("""COMPUTED_VALUE"""),0.0)</f>
        <v>0</v>
      </c>
      <c r="HM108">
        <f>IFERROR(__xludf.DUMMYFUNCTION("""COMPUTED_VALUE"""),0.0)</f>
        <v>0</v>
      </c>
      <c r="HN108">
        <f>IFERROR(__xludf.DUMMYFUNCTION("""COMPUTED_VALUE"""),0.0)</f>
        <v>0</v>
      </c>
      <c r="HO108">
        <f>IFERROR(__xludf.DUMMYFUNCTION("""COMPUTED_VALUE"""),0.0)</f>
        <v>0</v>
      </c>
      <c r="HP108">
        <f>IFERROR(__xludf.DUMMYFUNCTION("""COMPUTED_VALUE"""),0.0)</f>
        <v>0</v>
      </c>
      <c r="HQ108">
        <f>IFERROR(__xludf.DUMMYFUNCTION("""COMPUTED_VALUE"""),0.0)</f>
        <v>0</v>
      </c>
      <c r="HR108">
        <f>IFERROR(__xludf.DUMMYFUNCTION("""COMPUTED_VALUE"""),0.0)</f>
        <v>0</v>
      </c>
      <c r="HS108">
        <f>IFERROR(__xludf.DUMMYFUNCTION("""COMPUTED_VALUE"""),0.0)</f>
        <v>0</v>
      </c>
      <c r="HT108">
        <f>IFERROR(__xludf.DUMMYFUNCTION("""COMPUTED_VALUE"""),0.0)</f>
        <v>0</v>
      </c>
      <c r="HU108">
        <f>IFERROR(__xludf.DUMMYFUNCTION("""COMPUTED_VALUE"""),0.0)</f>
        <v>0</v>
      </c>
      <c r="HV108">
        <f>IFERROR(__xludf.DUMMYFUNCTION("""COMPUTED_VALUE"""),0.0)</f>
        <v>0</v>
      </c>
      <c r="HW108">
        <f>IFERROR(__xludf.DUMMYFUNCTION("""COMPUTED_VALUE"""),0.0)</f>
        <v>0</v>
      </c>
      <c r="HX108">
        <f>IFERROR(__xludf.DUMMYFUNCTION("""COMPUTED_VALUE"""),0.0)</f>
        <v>0</v>
      </c>
      <c r="HY108">
        <f>IFERROR(__xludf.DUMMYFUNCTION("""COMPUTED_VALUE"""),0.0)</f>
        <v>0</v>
      </c>
      <c r="HZ108">
        <f>IFERROR(__xludf.DUMMYFUNCTION("""COMPUTED_VALUE"""),0.0)</f>
        <v>0</v>
      </c>
      <c r="IA108">
        <f>IFERROR(__xludf.DUMMYFUNCTION("""COMPUTED_VALUE"""),0.0)</f>
        <v>0</v>
      </c>
      <c r="IB108">
        <f>IFERROR(__xludf.DUMMYFUNCTION("""COMPUTED_VALUE"""),0.0)</f>
        <v>0</v>
      </c>
      <c r="IC108">
        <f>IFERROR(__xludf.DUMMYFUNCTION("""COMPUTED_VALUE"""),0.0)</f>
        <v>0</v>
      </c>
      <c r="ID108">
        <f>IFERROR(__xludf.DUMMYFUNCTION("""COMPUTED_VALUE"""),0.0)</f>
        <v>0</v>
      </c>
      <c r="IE108">
        <f>IFERROR(__xludf.DUMMYFUNCTION("""COMPUTED_VALUE"""),0.0)</f>
        <v>0</v>
      </c>
      <c r="IF108">
        <f>IFERROR(__xludf.DUMMYFUNCTION("""COMPUTED_VALUE"""),0.0)</f>
        <v>0</v>
      </c>
      <c r="IG108">
        <f>IFERROR(__xludf.DUMMYFUNCTION("""COMPUTED_VALUE"""),0.0)</f>
        <v>0</v>
      </c>
      <c r="IH108">
        <f>IFERROR(__xludf.DUMMYFUNCTION("""COMPUTED_VALUE"""),0.0)</f>
        <v>0</v>
      </c>
      <c r="II108">
        <f>IFERROR(__xludf.DUMMYFUNCTION("""COMPUTED_VALUE"""),0.0)</f>
        <v>0</v>
      </c>
      <c r="IJ108">
        <f>IFERROR(__xludf.DUMMYFUNCTION("""COMPUTED_VALUE"""),0.0)</f>
        <v>0</v>
      </c>
      <c r="IK108" t="str">
        <f>IFERROR(__xludf.DUMMYFUNCTION("""COMPUTED_VALUE"""),"x")</f>
        <v>x</v>
      </c>
      <c r="IL108">
        <f>IFERROR(__xludf.DUMMYFUNCTION("""COMPUTED_VALUE"""),0.0)</f>
        <v>0</v>
      </c>
      <c r="IM108">
        <f>IFERROR(__xludf.DUMMYFUNCTION("""COMPUTED_VALUE"""),0.0)</f>
        <v>0</v>
      </c>
      <c r="IN108">
        <f>IFERROR(__xludf.DUMMYFUNCTION("""COMPUTED_VALUE"""),0.0)</f>
        <v>0</v>
      </c>
      <c r="IO108">
        <f>IFERROR(__xludf.DUMMYFUNCTION("""COMPUTED_VALUE"""),0.0)</f>
        <v>0</v>
      </c>
      <c r="IP108">
        <f>IFERROR(__xludf.DUMMYFUNCTION("""COMPUTED_VALUE"""),0.0)</f>
        <v>0</v>
      </c>
      <c r="IQ108">
        <f>IFERROR(__xludf.DUMMYFUNCTION("""COMPUTED_VALUE"""),0.0)</f>
        <v>0</v>
      </c>
      <c r="IR108">
        <f>IFERROR(__xludf.DUMMYFUNCTION("""COMPUTED_VALUE"""),0.0)</f>
        <v>0</v>
      </c>
      <c r="IS108">
        <f>IFERROR(__xludf.DUMMYFUNCTION("""COMPUTED_VALUE"""),0.0)</f>
        <v>0</v>
      </c>
      <c r="IT108">
        <f>IFERROR(__xludf.DUMMYFUNCTION("""COMPUTED_VALUE"""),0.0)</f>
        <v>0</v>
      </c>
      <c r="IU108">
        <f>IFERROR(__xludf.DUMMYFUNCTION("""COMPUTED_VALUE"""),0.0)</f>
        <v>0</v>
      </c>
      <c r="IV108">
        <f>IFERROR(__xludf.DUMMYFUNCTION("""COMPUTED_VALUE"""),0.0)</f>
        <v>0</v>
      </c>
      <c r="IW108">
        <f>IFERROR(__xludf.DUMMYFUNCTION("""COMPUTED_VALUE"""),0.0)</f>
        <v>0</v>
      </c>
      <c r="IX108">
        <f>IFERROR(__xludf.DUMMYFUNCTION("""COMPUTED_VALUE"""),0.0)</f>
        <v>0</v>
      </c>
      <c r="IY108">
        <f>IFERROR(__xludf.DUMMYFUNCTION("""COMPUTED_VALUE"""),0.0)</f>
        <v>0</v>
      </c>
      <c r="IZ108">
        <f>IFERROR(__xludf.DUMMYFUNCTION("""COMPUTED_VALUE"""),0.0)</f>
        <v>0</v>
      </c>
      <c r="JA108">
        <f>IFERROR(__xludf.DUMMYFUNCTION("""COMPUTED_VALUE"""),0.0)</f>
        <v>0</v>
      </c>
      <c r="JB108">
        <f>IFERROR(__xludf.DUMMYFUNCTION("""COMPUTED_VALUE"""),0.0)</f>
        <v>0</v>
      </c>
      <c r="JC108">
        <f>IFERROR(__xludf.DUMMYFUNCTION("""COMPUTED_VALUE"""),0.0)</f>
        <v>0</v>
      </c>
      <c r="JD108">
        <f>IFERROR(__xludf.DUMMYFUNCTION("""COMPUTED_VALUE"""),0.0)</f>
        <v>0</v>
      </c>
      <c r="JE108">
        <f>IFERROR(__xludf.DUMMYFUNCTION("""COMPUTED_VALUE"""),0.0)</f>
        <v>0</v>
      </c>
      <c r="JF108">
        <f>IFERROR(__xludf.DUMMYFUNCTION("""COMPUTED_VALUE"""),0.0)</f>
        <v>0</v>
      </c>
      <c r="JG108">
        <f>IFERROR(__xludf.DUMMYFUNCTION("""COMPUTED_VALUE"""),0.0)</f>
        <v>0</v>
      </c>
      <c r="JH108">
        <f>IFERROR(__xludf.DUMMYFUNCTION("""COMPUTED_VALUE"""),0.0)</f>
        <v>0</v>
      </c>
      <c r="JI108">
        <f>IFERROR(__xludf.DUMMYFUNCTION("""COMPUTED_VALUE"""),0.0)</f>
        <v>0</v>
      </c>
      <c r="JJ108">
        <f>IFERROR(__xludf.DUMMYFUNCTION("""COMPUTED_VALUE"""),0.0)</f>
        <v>0</v>
      </c>
      <c r="JK108">
        <f>IFERROR(__xludf.DUMMYFUNCTION("""COMPUTED_VALUE"""),0.0)</f>
        <v>0</v>
      </c>
      <c r="JL108">
        <f>IFERROR(__xludf.DUMMYFUNCTION("""COMPUTED_VALUE"""),0.0)</f>
        <v>0</v>
      </c>
      <c r="JM108">
        <f>IFERROR(__xludf.DUMMYFUNCTION("""COMPUTED_VALUE"""),0.0)</f>
        <v>0</v>
      </c>
      <c r="JN108">
        <f>IFERROR(__xludf.DUMMYFUNCTION("""COMPUTED_VALUE"""),0.0)</f>
        <v>0</v>
      </c>
      <c r="JO108">
        <f>IFERROR(__xludf.DUMMYFUNCTION("""COMPUTED_VALUE"""),0.0)</f>
        <v>0</v>
      </c>
      <c r="JP108">
        <f>IFERROR(__xludf.DUMMYFUNCTION("""COMPUTED_VALUE"""),0.0)</f>
        <v>0</v>
      </c>
      <c r="JQ108">
        <f>IFERROR(__xludf.DUMMYFUNCTION("""COMPUTED_VALUE"""),0.0)</f>
        <v>0</v>
      </c>
      <c r="JR108">
        <f>IFERROR(__xludf.DUMMYFUNCTION("""COMPUTED_VALUE"""),0.0)</f>
        <v>0</v>
      </c>
      <c r="JS108" t="str">
        <f>IFERROR(__xludf.DUMMYFUNCTION("""COMPUTED_VALUE"""),"x")</f>
        <v>x</v>
      </c>
      <c r="JT108">
        <f>IFERROR(__xludf.DUMMYFUNCTION("""COMPUTED_VALUE"""),0.0)</f>
        <v>0</v>
      </c>
      <c r="JU108">
        <f>IFERROR(__xludf.DUMMYFUNCTION("""COMPUTED_VALUE"""),0.0)</f>
        <v>0</v>
      </c>
      <c r="JV108">
        <f>IFERROR(__xludf.DUMMYFUNCTION("""COMPUTED_VALUE"""),0.0)</f>
        <v>0</v>
      </c>
      <c r="JW108">
        <f>IFERROR(__xludf.DUMMYFUNCTION("""COMPUTED_VALUE"""),0.0)</f>
        <v>0</v>
      </c>
      <c r="JX108">
        <f>IFERROR(__xludf.DUMMYFUNCTION("""COMPUTED_VALUE"""),0.0)</f>
        <v>0</v>
      </c>
      <c r="JY108">
        <f>IFERROR(__xludf.DUMMYFUNCTION("""COMPUTED_VALUE"""),0.0)</f>
        <v>0</v>
      </c>
      <c r="JZ108">
        <f>IFERROR(__xludf.DUMMYFUNCTION("""COMPUTED_VALUE"""),0.0)</f>
        <v>0</v>
      </c>
      <c r="KA108">
        <f>IFERROR(__xludf.DUMMYFUNCTION("""COMPUTED_VALUE"""),0.0)</f>
        <v>0</v>
      </c>
      <c r="KB108">
        <f>IFERROR(__xludf.DUMMYFUNCTION("""COMPUTED_VALUE"""),0.0)</f>
        <v>0</v>
      </c>
      <c r="KC108">
        <f>IFERROR(__xludf.DUMMYFUNCTION("""COMPUTED_VALUE"""),0.0)</f>
        <v>0</v>
      </c>
      <c r="KD108">
        <f>IFERROR(__xludf.DUMMYFUNCTION("""COMPUTED_VALUE"""),0.0)</f>
        <v>0</v>
      </c>
      <c r="KE108">
        <f>IFERROR(__xludf.DUMMYFUNCTION("""COMPUTED_VALUE"""),0.0)</f>
        <v>0</v>
      </c>
      <c r="KF108">
        <f>IFERROR(__xludf.DUMMYFUNCTION("""COMPUTED_VALUE"""),0.0)</f>
        <v>0</v>
      </c>
      <c r="KG108">
        <f>IFERROR(__xludf.DUMMYFUNCTION("""COMPUTED_VALUE"""),0.0)</f>
        <v>0</v>
      </c>
      <c r="KH108">
        <f>IFERROR(__xludf.DUMMYFUNCTION("""COMPUTED_VALUE"""),0.0)</f>
        <v>0</v>
      </c>
      <c r="KI108">
        <f>IFERROR(__xludf.DUMMYFUNCTION("""COMPUTED_VALUE"""),0.0)</f>
        <v>0</v>
      </c>
      <c r="KJ108">
        <f>IFERROR(__xludf.DUMMYFUNCTION("""COMPUTED_VALUE"""),0.0)</f>
        <v>0</v>
      </c>
      <c r="KK108">
        <f>IFERROR(__xludf.DUMMYFUNCTION("""COMPUTED_VALUE"""),0.0)</f>
        <v>0</v>
      </c>
      <c r="KL108">
        <f>IFERROR(__xludf.DUMMYFUNCTION("""COMPUTED_VALUE"""),0.0)</f>
        <v>0</v>
      </c>
      <c r="KM108">
        <f>IFERROR(__xludf.DUMMYFUNCTION("""COMPUTED_VALUE"""),0.0)</f>
        <v>0</v>
      </c>
      <c r="KN108">
        <f>IFERROR(__xludf.DUMMYFUNCTION("""COMPUTED_VALUE"""),0.0)</f>
        <v>0</v>
      </c>
      <c r="KO108">
        <f>IFERROR(__xludf.DUMMYFUNCTION("""COMPUTED_VALUE"""),0.0)</f>
        <v>0</v>
      </c>
      <c r="KP108">
        <f>IFERROR(__xludf.DUMMYFUNCTION("""COMPUTED_VALUE"""),0.0)</f>
        <v>0</v>
      </c>
      <c r="KQ108">
        <f>IFERROR(__xludf.DUMMYFUNCTION("""COMPUTED_VALUE"""),0.0)</f>
        <v>0</v>
      </c>
      <c r="KR108">
        <f>IFERROR(__xludf.DUMMYFUNCTION("""COMPUTED_VALUE"""),0.0)</f>
        <v>0</v>
      </c>
      <c r="KS108">
        <f>IFERROR(__xludf.DUMMYFUNCTION("""COMPUTED_VALUE"""),0.0)</f>
        <v>0</v>
      </c>
      <c r="KT108">
        <f>IFERROR(__xludf.DUMMYFUNCTION("""COMPUTED_VALUE"""),0.0)</f>
        <v>0</v>
      </c>
      <c r="KU108">
        <f>IFERROR(__xludf.DUMMYFUNCTION("""COMPUTED_VALUE"""),0.0)</f>
        <v>0</v>
      </c>
      <c r="KV108">
        <f>IFERROR(__xludf.DUMMYFUNCTION("""COMPUTED_VALUE"""),0.0)</f>
        <v>0</v>
      </c>
      <c r="KW108">
        <f>IFERROR(__xludf.DUMMYFUNCTION("""COMPUTED_VALUE"""),0.0)</f>
        <v>0</v>
      </c>
      <c r="KX108">
        <f>IFERROR(__xludf.DUMMYFUNCTION("""COMPUTED_VALUE"""),0.0)</f>
        <v>0</v>
      </c>
      <c r="KY108">
        <f>IFERROR(__xludf.DUMMYFUNCTION("""COMPUTED_VALUE"""),0.0)</f>
        <v>0</v>
      </c>
      <c r="KZ108" t="str">
        <f>IFERROR(__xludf.DUMMYFUNCTION("""COMPUTED_VALUE"""),"x")</f>
        <v>x</v>
      </c>
      <c r="LA108">
        <f>IFERROR(__xludf.DUMMYFUNCTION("""COMPUTED_VALUE"""),1.0)</f>
        <v>1</v>
      </c>
      <c r="LB108">
        <f>IFERROR(__xludf.DUMMYFUNCTION("""COMPUTED_VALUE"""),1.0)</f>
        <v>1</v>
      </c>
      <c r="LC108">
        <f>IFERROR(__xludf.DUMMYFUNCTION("""COMPUTED_VALUE"""),1.0)</f>
        <v>1</v>
      </c>
      <c r="LD108">
        <f>IFERROR(__xludf.DUMMYFUNCTION("""COMPUTED_VALUE"""),1.0)</f>
        <v>1</v>
      </c>
      <c r="LE108">
        <f>IFERROR(__xludf.DUMMYFUNCTION("""COMPUTED_VALUE"""),1.0)</f>
        <v>1</v>
      </c>
      <c r="LF108">
        <f>IFERROR(__xludf.DUMMYFUNCTION("""COMPUTED_VALUE"""),0.0)</f>
        <v>0</v>
      </c>
      <c r="LG108">
        <f>IFERROR(__xludf.DUMMYFUNCTION("""COMPUTED_VALUE"""),0.0)</f>
        <v>0</v>
      </c>
      <c r="LH108">
        <f>IFERROR(__xludf.DUMMYFUNCTION("""COMPUTED_VALUE"""),0.0)</f>
        <v>0</v>
      </c>
      <c r="LI108">
        <f>IFERROR(__xludf.DUMMYFUNCTION("""COMPUTED_VALUE"""),0.0)</f>
        <v>0</v>
      </c>
      <c r="LJ108">
        <f>IFERROR(__xludf.DUMMYFUNCTION("""COMPUTED_VALUE"""),0.0)</f>
        <v>0</v>
      </c>
      <c r="LK108">
        <f>IFERROR(__xludf.DUMMYFUNCTION("""COMPUTED_VALUE"""),0.0)</f>
        <v>0</v>
      </c>
      <c r="LL108">
        <f>IFERROR(__xludf.DUMMYFUNCTION("""COMPUTED_VALUE"""),0.0)</f>
        <v>0</v>
      </c>
      <c r="LM108">
        <f>IFERROR(__xludf.DUMMYFUNCTION("""COMPUTED_VALUE"""),0.0)</f>
        <v>0</v>
      </c>
      <c r="LN108">
        <f>IFERROR(__xludf.DUMMYFUNCTION("""COMPUTED_VALUE"""),0.0)</f>
        <v>0</v>
      </c>
      <c r="LO108">
        <f>IFERROR(__xludf.DUMMYFUNCTION("""COMPUTED_VALUE"""),0.0)</f>
        <v>0</v>
      </c>
      <c r="LP108">
        <f>IFERROR(__xludf.DUMMYFUNCTION("""COMPUTED_VALUE"""),0.0)</f>
        <v>0</v>
      </c>
      <c r="LQ108" t="str">
        <f>IFERROR(__xludf.DUMMYFUNCTION("""COMPUTED_VALUE"""),"x")</f>
        <v>x</v>
      </c>
      <c r="LR108">
        <f>IFERROR(__xludf.DUMMYFUNCTION("""COMPUTED_VALUE"""),0.0)</f>
        <v>0</v>
      </c>
      <c r="LS108">
        <f>IFERROR(__xludf.DUMMYFUNCTION("""COMPUTED_VALUE"""),0.0)</f>
        <v>0</v>
      </c>
      <c r="LT108">
        <f>IFERROR(__xludf.DUMMYFUNCTION("""COMPUTED_VALUE"""),0.0)</f>
        <v>0</v>
      </c>
      <c r="LU108">
        <f>IFERROR(__xludf.DUMMYFUNCTION("""COMPUTED_VALUE"""),0.0)</f>
        <v>0</v>
      </c>
      <c r="LV108">
        <f>IFERROR(__xludf.DUMMYFUNCTION("""COMPUTED_VALUE"""),0.0)</f>
        <v>0</v>
      </c>
      <c r="LW108">
        <f>IFERROR(__xludf.DUMMYFUNCTION("""COMPUTED_VALUE"""),0.0)</f>
        <v>0</v>
      </c>
      <c r="LX108">
        <f>IFERROR(__xludf.DUMMYFUNCTION("""COMPUTED_VALUE"""),0.0)</f>
        <v>0</v>
      </c>
      <c r="LY108">
        <f>IFERROR(__xludf.DUMMYFUNCTION("""COMPUTED_VALUE"""),0.0)</f>
        <v>0</v>
      </c>
      <c r="LZ108">
        <f>IFERROR(__xludf.DUMMYFUNCTION("""COMPUTED_VALUE"""),0.0)</f>
        <v>0</v>
      </c>
      <c r="MA108">
        <f>IFERROR(__xludf.DUMMYFUNCTION("""COMPUTED_VALUE"""),0.0)</f>
        <v>0</v>
      </c>
      <c r="MB108">
        <f>IFERROR(__xludf.DUMMYFUNCTION("""COMPUTED_VALUE"""),0.0)</f>
        <v>0</v>
      </c>
      <c r="MC108">
        <f>IFERROR(__xludf.DUMMYFUNCTION("""COMPUTED_VALUE"""),0.0)</f>
        <v>0</v>
      </c>
      <c r="MD108">
        <f>IFERROR(__xludf.DUMMYFUNCTION("""COMPUTED_VALUE"""),0.0)</f>
        <v>0</v>
      </c>
      <c r="ME108">
        <f>IFERROR(__xludf.DUMMYFUNCTION("""COMPUTED_VALUE"""),0.0)</f>
        <v>0</v>
      </c>
      <c r="MF108">
        <f>IFERROR(__xludf.DUMMYFUNCTION("""COMPUTED_VALUE"""),0.0)</f>
        <v>0</v>
      </c>
      <c r="MG108">
        <f>IFERROR(__xludf.DUMMYFUNCTION("""COMPUTED_VALUE"""),0.0)</f>
        <v>0</v>
      </c>
      <c r="MH108">
        <f>IFERROR(__xludf.DUMMYFUNCTION("""COMPUTED_VALUE"""),0.0)</f>
        <v>0</v>
      </c>
      <c r="MI108">
        <f>IFERROR(__xludf.DUMMYFUNCTION("""COMPUTED_VALUE"""),0.0)</f>
        <v>0</v>
      </c>
      <c r="MJ108">
        <f>IFERROR(__xludf.DUMMYFUNCTION("""COMPUTED_VALUE"""),0.0)</f>
        <v>0</v>
      </c>
      <c r="MK108">
        <f>IFERROR(__xludf.DUMMYFUNCTION("""COMPUTED_VALUE"""),0.0)</f>
        <v>0</v>
      </c>
      <c r="ML108">
        <f>IFERROR(__xludf.DUMMYFUNCTION("""COMPUTED_VALUE"""),0.0)</f>
        <v>0</v>
      </c>
      <c r="MM108">
        <f>IFERROR(__xludf.DUMMYFUNCTION("""COMPUTED_VALUE"""),0.0)</f>
        <v>0</v>
      </c>
      <c r="MN108">
        <f>IFERROR(__xludf.DUMMYFUNCTION("""COMPUTED_VALUE"""),0.0)</f>
        <v>0</v>
      </c>
      <c r="MO108">
        <f>IFERROR(__xludf.DUMMYFUNCTION("""COMPUTED_VALUE"""),0.0)</f>
        <v>0</v>
      </c>
      <c r="MP108">
        <f>IFERROR(__xludf.DUMMYFUNCTION("""COMPUTED_VALUE"""),0.0)</f>
        <v>0</v>
      </c>
      <c r="MQ108">
        <f>IFERROR(__xludf.DUMMYFUNCTION("""COMPUTED_VALUE"""),0.0)</f>
        <v>0</v>
      </c>
      <c r="MR108">
        <f>IFERROR(__xludf.DUMMYFUNCTION("""COMPUTED_VALUE"""),0.0)</f>
        <v>0</v>
      </c>
      <c r="MS108">
        <f>IFERROR(__xludf.DUMMYFUNCTION("""COMPUTED_VALUE"""),0.0)</f>
        <v>0</v>
      </c>
      <c r="MT108" t="str">
        <f>IFERROR(__xludf.DUMMYFUNCTION("""COMPUTED_VALUE"""),"x")</f>
        <v>x</v>
      </c>
      <c r="MU108">
        <f>IFERROR(__xludf.DUMMYFUNCTION("""COMPUTED_VALUE"""),1.0)</f>
        <v>1</v>
      </c>
      <c r="MV108">
        <f>IFERROR(__xludf.DUMMYFUNCTION("""COMPUTED_VALUE"""),1.0)</f>
        <v>1</v>
      </c>
      <c r="MW108">
        <f>IFERROR(__xludf.DUMMYFUNCTION("""COMPUTED_VALUE"""),1.0)</f>
        <v>1</v>
      </c>
      <c r="MX108">
        <f>IFERROR(__xludf.DUMMYFUNCTION("""COMPUTED_VALUE"""),1.0)</f>
        <v>1</v>
      </c>
      <c r="MY108">
        <f>IFERROR(__xludf.DUMMYFUNCTION("""COMPUTED_VALUE"""),1.0)</f>
        <v>1</v>
      </c>
      <c r="MZ108">
        <f>IFERROR(__xludf.DUMMYFUNCTION("""COMPUTED_VALUE"""),0.0)</f>
        <v>0</v>
      </c>
      <c r="NA108">
        <f>IFERROR(__xludf.DUMMYFUNCTION("""COMPUTED_VALUE"""),0.0)</f>
        <v>0</v>
      </c>
      <c r="NB108">
        <f>IFERROR(__xludf.DUMMYFUNCTION("""COMPUTED_VALUE"""),0.0)</f>
        <v>0</v>
      </c>
      <c r="NC108">
        <f>IFERROR(__xludf.DUMMYFUNCTION("""COMPUTED_VALUE"""),0.0)</f>
        <v>0</v>
      </c>
      <c r="ND108">
        <f>IFERROR(__xludf.DUMMYFUNCTION("""COMPUTED_VALUE"""),0.0)</f>
        <v>0</v>
      </c>
      <c r="NE108">
        <f>IFERROR(__xludf.DUMMYFUNCTION("""COMPUTED_VALUE"""),0.0)</f>
        <v>0</v>
      </c>
      <c r="NF108">
        <f>IFERROR(__xludf.DUMMYFUNCTION("""COMPUTED_VALUE"""),0.0)</f>
        <v>0</v>
      </c>
      <c r="NG108">
        <f>IFERROR(__xludf.DUMMYFUNCTION("""COMPUTED_VALUE"""),0.0)</f>
        <v>0</v>
      </c>
      <c r="NH108">
        <f>IFERROR(__xludf.DUMMYFUNCTION("""COMPUTED_VALUE"""),0.0)</f>
        <v>0</v>
      </c>
      <c r="NI108">
        <f>IFERROR(__xludf.DUMMYFUNCTION("""COMPUTED_VALUE"""),0.0)</f>
        <v>0</v>
      </c>
      <c r="NJ108">
        <f>IFERROR(__xludf.DUMMYFUNCTION("""COMPUTED_VALUE"""),0.0)</f>
        <v>0</v>
      </c>
      <c r="NK108">
        <f>IFERROR(__xludf.DUMMYFUNCTION("""COMPUTED_VALUE"""),0.0)</f>
        <v>0</v>
      </c>
      <c r="NL108">
        <f>IFERROR(__xludf.DUMMYFUNCTION("""COMPUTED_VALUE"""),0.0)</f>
        <v>0</v>
      </c>
      <c r="NM108">
        <f>IFERROR(__xludf.DUMMYFUNCTION("""COMPUTED_VALUE"""),0.0)</f>
        <v>0</v>
      </c>
      <c r="NN108">
        <f>IFERROR(__xludf.DUMMYFUNCTION("""COMPUTED_VALUE"""),0.0)</f>
        <v>0</v>
      </c>
      <c r="NO108">
        <f>IFERROR(__xludf.DUMMYFUNCTION("""COMPUTED_VALUE"""),0.0)</f>
        <v>0</v>
      </c>
      <c r="NP108">
        <f>IFERROR(__xludf.DUMMYFUNCTION("""COMPUTED_VALUE"""),0.0)</f>
        <v>0</v>
      </c>
      <c r="NQ108">
        <f>IFERROR(__xludf.DUMMYFUNCTION("""COMPUTED_VALUE"""),0.0)</f>
        <v>0</v>
      </c>
      <c r="NR108">
        <f>IFERROR(__xludf.DUMMYFUNCTION("""COMPUTED_VALUE"""),0.0)</f>
        <v>0</v>
      </c>
    </row>
    <row r="109" ht="15.75" customHeight="1">
      <c r="A109">
        <f>IFERROR(__xludf.DUMMYFUNCTION("""COMPUTED_VALUE"""),108.0)</f>
        <v>108</v>
      </c>
      <c r="B109" t="str">
        <f>IFERROR(__xludf.DUMMYFUNCTION("""COMPUTED_VALUE"""),"milos_prokic")</f>
        <v>milos_prokic</v>
      </c>
      <c r="C109" t="str">
        <f>IFERROR(__xludf.DUMMYFUNCTION("""COMPUTED_VALUE"""),"Miloš")</f>
        <v>Miloš</v>
      </c>
      <c r="D109" t="str">
        <f>IFERROR(__xludf.DUMMYFUNCTION("""COMPUTED_VALUE"""),"Prokić")</f>
        <v>Prokić</v>
      </c>
      <c r="E109">
        <f>IFERROR(__xludf.DUMMYFUNCTION("""COMPUTED_VALUE"""),35.0)</f>
        <v>35</v>
      </c>
      <c r="F109" t="str">
        <f>IFERROR(__xludf.DUMMYFUNCTION("""COMPUTED_VALUE"""),"ODOBREN")</f>
        <v>ODOBREN</v>
      </c>
      <c r="G109" t="str">
        <f>IFERROR(__xludf.DUMMYFUNCTION("""COMPUTED_VALUE"""),"Kragujevac")</f>
        <v>Kragujevac</v>
      </c>
      <c r="H109" t="str">
        <f>IFERROR(__xludf.DUMMYFUNCTION("""COMPUTED_VALUE"""),"Prva kragujevačka gimnazija")</f>
        <v>Prva kragujevačka gimnazija</v>
      </c>
      <c r="I109" t="str">
        <f>IFERROR(__xludf.DUMMYFUNCTION("""COMPUTED_VALUE"""),"III")</f>
        <v>III</v>
      </c>
      <c r="J109" t="str">
        <f>IFERROR(__xludf.DUMMYFUNCTION("""COMPUTED_VALUE"""),"A")</f>
        <v>A</v>
      </c>
      <c r="L109" t="str">
        <f>IFERROR(__xludf.DUMMYFUNCTION("""COMPUTED_VALUE"""),"x")</f>
        <v>x</v>
      </c>
      <c r="M109" t="str">
        <f>IFERROR(__xludf.DUMMYFUNCTION("""COMPUTED_VALUE"""),"-")</f>
        <v>-</v>
      </c>
      <c r="N109" t="str">
        <f>IFERROR(__xludf.DUMMYFUNCTION("""COMPUTED_VALUE"""),"-")</f>
        <v>-</v>
      </c>
      <c r="O109" t="str">
        <f>IFERROR(__xludf.DUMMYFUNCTION("""COMPUTED_VALUE"""),"-")</f>
        <v>-</v>
      </c>
      <c r="P109">
        <f>IFERROR(__xludf.DUMMYFUNCTION("""COMPUTED_VALUE"""),35.0)</f>
        <v>35</v>
      </c>
      <c r="Q109">
        <f>IFERROR(__xludf.DUMMYFUNCTION("""COMPUTED_VALUE"""),0.0)</f>
        <v>0</v>
      </c>
      <c r="R109">
        <f>IFERROR(__xludf.DUMMYFUNCTION("""COMPUTED_VALUE"""),0.0)</f>
        <v>0</v>
      </c>
      <c r="S109" t="str">
        <f>IFERROR(__xludf.DUMMYFUNCTION("""COMPUTED_VALUE"""),"x")</f>
        <v>x</v>
      </c>
      <c r="T109" t="str">
        <f>IFERROR(__xludf.DUMMYFUNCTION("""COMPUTED_VALUE"""),"x")</f>
        <v>x</v>
      </c>
      <c r="U109" t="str">
        <f>IFERROR(__xludf.DUMMYFUNCTION("""COMPUTED_VALUE"""),"-")</f>
        <v>-</v>
      </c>
      <c r="V109" t="str">
        <f>IFERROR(__xludf.DUMMYFUNCTION("""COMPUTED_VALUE"""),"-")</f>
        <v>-</v>
      </c>
      <c r="W109" t="str">
        <f>IFERROR(__xludf.DUMMYFUNCTION("""COMPUTED_VALUE"""),"-")</f>
        <v>-</v>
      </c>
      <c r="X109" t="str">
        <f>IFERROR(__xludf.DUMMYFUNCTION("""COMPUTED_VALUE"""),"-")</f>
        <v>-</v>
      </c>
      <c r="Y109" t="str">
        <f>IFERROR(__xludf.DUMMYFUNCTION("""COMPUTED_VALUE"""),"-")</f>
        <v>-</v>
      </c>
      <c r="Z109" t="str">
        <f>IFERROR(__xludf.DUMMYFUNCTION("""COMPUTED_VALUE"""),"-")</f>
        <v>-</v>
      </c>
      <c r="AA109" t="str">
        <f>IFERROR(__xludf.DUMMYFUNCTION("""COMPUTED_VALUE"""),"-")</f>
        <v>-</v>
      </c>
      <c r="AB109" t="str">
        <f>IFERROR(__xludf.DUMMYFUNCTION("""COMPUTED_VALUE"""),"-")</f>
        <v>-</v>
      </c>
      <c r="AC109" t="str">
        <f>IFERROR(__xludf.DUMMYFUNCTION("""COMPUTED_VALUE"""),"-")</f>
        <v>-</v>
      </c>
      <c r="AD109" t="str">
        <f>IFERROR(__xludf.DUMMYFUNCTION("""COMPUTED_VALUE"""),"-")</f>
        <v>-</v>
      </c>
      <c r="AE109" t="str">
        <f>IFERROR(__xludf.DUMMYFUNCTION("""COMPUTED_VALUE"""),"-")</f>
        <v>-</v>
      </c>
      <c r="AF109" t="str">
        <f>IFERROR(__xludf.DUMMYFUNCTION("""COMPUTED_VALUE"""),"-")</f>
        <v>-</v>
      </c>
      <c r="AG109" t="str">
        <f>IFERROR(__xludf.DUMMYFUNCTION("""COMPUTED_VALUE"""),"-")</f>
        <v>-</v>
      </c>
      <c r="AH109" t="str">
        <f>IFERROR(__xludf.DUMMYFUNCTION("""COMPUTED_VALUE"""),"-")</f>
        <v>-</v>
      </c>
      <c r="AI109" t="str">
        <f>IFERROR(__xludf.DUMMYFUNCTION("""COMPUTED_VALUE"""),"-")</f>
        <v>-</v>
      </c>
      <c r="AJ109" t="str">
        <f>IFERROR(__xludf.DUMMYFUNCTION("""COMPUTED_VALUE"""),"-")</f>
        <v>-</v>
      </c>
      <c r="AK109" t="str">
        <f>IFERROR(__xludf.DUMMYFUNCTION("""COMPUTED_VALUE"""),"-")</f>
        <v>-</v>
      </c>
      <c r="AL109" t="str">
        <f>IFERROR(__xludf.DUMMYFUNCTION("""COMPUTED_VALUE"""),"-")</f>
        <v>-</v>
      </c>
      <c r="AM109" t="str">
        <f>IFERROR(__xludf.DUMMYFUNCTION("""COMPUTED_VALUE"""),"-")</f>
        <v>-</v>
      </c>
      <c r="AN109" t="str">
        <f>IFERROR(__xludf.DUMMYFUNCTION("""COMPUTED_VALUE"""),"-")</f>
        <v>-</v>
      </c>
      <c r="AO109" t="str">
        <f>IFERROR(__xludf.DUMMYFUNCTION("""COMPUTED_VALUE"""),"-")</f>
        <v>-</v>
      </c>
      <c r="AP109" t="str">
        <f>IFERROR(__xludf.DUMMYFUNCTION("""COMPUTED_VALUE"""),"-")</f>
        <v>-</v>
      </c>
      <c r="AQ109" t="str">
        <f>IFERROR(__xludf.DUMMYFUNCTION("""COMPUTED_VALUE"""),"-")</f>
        <v>-</v>
      </c>
      <c r="AR109" t="str">
        <f>IFERROR(__xludf.DUMMYFUNCTION("""COMPUTED_VALUE"""),"-")</f>
        <v>-</v>
      </c>
      <c r="AS109" t="str">
        <f>IFERROR(__xludf.DUMMYFUNCTION("""COMPUTED_VALUE"""),"-")</f>
        <v>-</v>
      </c>
      <c r="AT109" t="str">
        <f>IFERROR(__xludf.DUMMYFUNCTION("""COMPUTED_VALUE"""),"-")</f>
        <v>-</v>
      </c>
      <c r="AU109" t="str">
        <f>IFERROR(__xludf.DUMMYFUNCTION("""COMPUTED_VALUE"""),"-")</f>
        <v>-</v>
      </c>
      <c r="AV109" t="str">
        <f>IFERROR(__xludf.DUMMYFUNCTION("""COMPUTED_VALUE"""),"-")</f>
        <v>-</v>
      </c>
      <c r="AW109" t="str">
        <f>IFERROR(__xludf.DUMMYFUNCTION("""COMPUTED_VALUE"""),"-")</f>
        <v>-</v>
      </c>
      <c r="AX109" t="str">
        <f>IFERROR(__xludf.DUMMYFUNCTION("""COMPUTED_VALUE"""),"-")</f>
        <v>-</v>
      </c>
      <c r="AY109" t="str">
        <f>IFERROR(__xludf.DUMMYFUNCTION("""COMPUTED_VALUE"""),"-")</f>
        <v>-</v>
      </c>
      <c r="AZ109" t="str">
        <f>IFERROR(__xludf.DUMMYFUNCTION("""COMPUTED_VALUE"""),"-")</f>
        <v>-</v>
      </c>
      <c r="BA109" t="str">
        <f>IFERROR(__xludf.DUMMYFUNCTION("""COMPUTED_VALUE"""),"-")</f>
        <v>-</v>
      </c>
      <c r="BB109" t="str">
        <f>IFERROR(__xludf.DUMMYFUNCTION("""COMPUTED_VALUE"""),"-")</f>
        <v>-</v>
      </c>
      <c r="BC109" t="str">
        <f>IFERROR(__xludf.DUMMYFUNCTION("""COMPUTED_VALUE"""),"-")</f>
        <v>-</v>
      </c>
      <c r="BD109" t="str">
        <f>IFERROR(__xludf.DUMMYFUNCTION("""COMPUTED_VALUE"""),"-")</f>
        <v>-</v>
      </c>
      <c r="BE109" t="str">
        <f>IFERROR(__xludf.DUMMYFUNCTION("""COMPUTED_VALUE"""),"-")</f>
        <v>-</v>
      </c>
      <c r="BF109" t="str">
        <f>IFERROR(__xludf.DUMMYFUNCTION("""COMPUTED_VALUE"""),"-")</f>
        <v>-</v>
      </c>
      <c r="BG109" t="str">
        <f>IFERROR(__xludf.DUMMYFUNCTION("""COMPUTED_VALUE"""),"-")</f>
        <v>-</v>
      </c>
      <c r="BH109" t="str">
        <f>IFERROR(__xludf.DUMMYFUNCTION("""COMPUTED_VALUE"""),"-")</f>
        <v>-</v>
      </c>
      <c r="BI109" t="str">
        <f>IFERROR(__xludf.DUMMYFUNCTION("""COMPUTED_VALUE"""),"-")</f>
        <v>-</v>
      </c>
      <c r="BJ109" t="str">
        <f>IFERROR(__xludf.DUMMYFUNCTION("""COMPUTED_VALUE"""),"-")</f>
        <v>-</v>
      </c>
      <c r="BK109" t="str">
        <f>IFERROR(__xludf.DUMMYFUNCTION("""COMPUTED_VALUE"""),"x")</f>
        <v>x</v>
      </c>
      <c r="BL109" t="str">
        <f>IFERROR(__xludf.DUMMYFUNCTION("""COMPUTED_VALUE"""),"-")</f>
        <v>-</v>
      </c>
      <c r="BM109" t="str">
        <f>IFERROR(__xludf.DUMMYFUNCTION("""COMPUTED_VALUE"""),"-")</f>
        <v>-</v>
      </c>
      <c r="BN109" t="str">
        <f>IFERROR(__xludf.DUMMYFUNCTION("""COMPUTED_VALUE"""),"-")</f>
        <v>-</v>
      </c>
      <c r="BO109" t="str">
        <f>IFERROR(__xludf.DUMMYFUNCTION("""COMPUTED_VALUE"""),"-")</f>
        <v>-</v>
      </c>
      <c r="BP109" t="str">
        <f>IFERROR(__xludf.DUMMYFUNCTION("""COMPUTED_VALUE"""),"-")</f>
        <v>-</v>
      </c>
      <c r="BQ109" t="str">
        <f>IFERROR(__xludf.DUMMYFUNCTION("""COMPUTED_VALUE"""),"-")</f>
        <v>-</v>
      </c>
      <c r="BR109" t="str">
        <f>IFERROR(__xludf.DUMMYFUNCTION("""COMPUTED_VALUE"""),"-")</f>
        <v>-</v>
      </c>
      <c r="BS109" t="str">
        <f>IFERROR(__xludf.DUMMYFUNCTION("""COMPUTED_VALUE"""),"-")</f>
        <v>-</v>
      </c>
      <c r="BT109" t="str">
        <f>IFERROR(__xludf.DUMMYFUNCTION("""COMPUTED_VALUE"""),"-")</f>
        <v>-</v>
      </c>
      <c r="BU109" t="str">
        <f>IFERROR(__xludf.DUMMYFUNCTION("""COMPUTED_VALUE"""),"-")</f>
        <v>-</v>
      </c>
      <c r="BV109" t="str">
        <f>IFERROR(__xludf.DUMMYFUNCTION("""COMPUTED_VALUE"""),"-")</f>
        <v>-</v>
      </c>
      <c r="BW109" t="str">
        <f>IFERROR(__xludf.DUMMYFUNCTION("""COMPUTED_VALUE"""),"-")</f>
        <v>-</v>
      </c>
      <c r="BX109" t="str">
        <f>IFERROR(__xludf.DUMMYFUNCTION("""COMPUTED_VALUE"""),"-")</f>
        <v>-</v>
      </c>
      <c r="BY109" t="str">
        <f>IFERROR(__xludf.DUMMYFUNCTION("""COMPUTED_VALUE"""),"-")</f>
        <v>-</v>
      </c>
      <c r="BZ109" t="str">
        <f>IFERROR(__xludf.DUMMYFUNCTION("""COMPUTED_VALUE"""),"-")</f>
        <v>-</v>
      </c>
      <c r="CA109" t="str">
        <f>IFERROR(__xludf.DUMMYFUNCTION("""COMPUTED_VALUE"""),"-")</f>
        <v>-</v>
      </c>
      <c r="CB109" t="str">
        <f>IFERROR(__xludf.DUMMYFUNCTION("""COMPUTED_VALUE"""),"-")</f>
        <v>-</v>
      </c>
      <c r="CC109" t="str">
        <f>IFERROR(__xludf.DUMMYFUNCTION("""COMPUTED_VALUE"""),"-")</f>
        <v>-</v>
      </c>
      <c r="CD109" t="str">
        <f>IFERROR(__xludf.DUMMYFUNCTION("""COMPUTED_VALUE"""),"-")</f>
        <v>-</v>
      </c>
      <c r="CE109" t="str">
        <f>IFERROR(__xludf.DUMMYFUNCTION("""COMPUTED_VALUE"""),"-")</f>
        <v>-</v>
      </c>
      <c r="CF109" t="str">
        <f>IFERROR(__xludf.DUMMYFUNCTION("""COMPUTED_VALUE"""),"-")</f>
        <v>-</v>
      </c>
      <c r="CG109" t="str">
        <f>IFERROR(__xludf.DUMMYFUNCTION("""COMPUTED_VALUE"""),"-")</f>
        <v>-</v>
      </c>
      <c r="CH109" t="str">
        <f>IFERROR(__xludf.DUMMYFUNCTION("""COMPUTED_VALUE"""),"-")</f>
        <v>-</v>
      </c>
      <c r="CI109" t="str">
        <f>IFERROR(__xludf.DUMMYFUNCTION("""COMPUTED_VALUE"""),"-")</f>
        <v>-</v>
      </c>
      <c r="CJ109" t="str">
        <f>IFERROR(__xludf.DUMMYFUNCTION("""COMPUTED_VALUE"""),"-")</f>
        <v>-</v>
      </c>
      <c r="CK109" t="str">
        <f>IFERROR(__xludf.DUMMYFUNCTION("""COMPUTED_VALUE"""),"-")</f>
        <v>-</v>
      </c>
      <c r="CL109" t="str">
        <f>IFERROR(__xludf.DUMMYFUNCTION("""COMPUTED_VALUE"""),"-")</f>
        <v>-</v>
      </c>
      <c r="CM109" t="str">
        <f>IFERROR(__xludf.DUMMYFUNCTION("""COMPUTED_VALUE"""),"-")</f>
        <v>-</v>
      </c>
      <c r="CN109" t="str">
        <f>IFERROR(__xludf.DUMMYFUNCTION("""COMPUTED_VALUE"""),"-")</f>
        <v>-</v>
      </c>
      <c r="CO109" t="str">
        <f>IFERROR(__xludf.DUMMYFUNCTION("""COMPUTED_VALUE"""),"-")</f>
        <v>-</v>
      </c>
      <c r="CP109" t="str">
        <f>IFERROR(__xludf.DUMMYFUNCTION("""COMPUTED_VALUE"""),"-")</f>
        <v>-</v>
      </c>
      <c r="CQ109" t="str">
        <f>IFERROR(__xludf.DUMMYFUNCTION("""COMPUTED_VALUE"""),"-")</f>
        <v>-</v>
      </c>
      <c r="CR109" t="str">
        <f>IFERROR(__xludf.DUMMYFUNCTION("""COMPUTED_VALUE"""),"-")</f>
        <v>-</v>
      </c>
      <c r="CS109" t="str">
        <f>IFERROR(__xludf.DUMMYFUNCTION("""COMPUTED_VALUE"""),"x")</f>
        <v>x</v>
      </c>
      <c r="CT109" t="str">
        <f>IFERROR(__xludf.DUMMYFUNCTION("""COMPUTED_VALUE"""),"-")</f>
        <v>-</v>
      </c>
      <c r="CU109" t="str">
        <f>IFERROR(__xludf.DUMMYFUNCTION("""COMPUTED_VALUE"""),"-")</f>
        <v>-</v>
      </c>
      <c r="CV109" t="str">
        <f>IFERROR(__xludf.DUMMYFUNCTION("""COMPUTED_VALUE"""),"-")</f>
        <v>-</v>
      </c>
      <c r="CW109" t="str">
        <f>IFERROR(__xludf.DUMMYFUNCTION("""COMPUTED_VALUE"""),"-")</f>
        <v>-</v>
      </c>
      <c r="CX109" t="str">
        <f>IFERROR(__xludf.DUMMYFUNCTION("""COMPUTED_VALUE"""),"-")</f>
        <v>-</v>
      </c>
      <c r="CY109" t="str">
        <f>IFERROR(__xludf.DUMMYFUNCTION("""COMPUTED_VALUE"""),"-")</f>
        <v>-</v>
      </c>
      <c r="CZ109" t="str">
        <f>IFERROR(__xludf.DUMMYFUNCTION("""COMPUTED_VALUE"""),"-")</f>
        <v>-</v>
      </c>
      <c r="DA109" t="str">
        <f>IFERROR(__xludf.DUMMYFUNCTION("""COMPUTED_VALUE"""),"-")</f>
        <v>-</v>
      </c>
      <c r="DB109" t="str">
        <f>IFERROR(__xludf.DUMMYFUNCTION("""COMPUTED_VALUE"""),"-")</f>
        <v>-</v>
      </c>
      <c r="DC109" t="str">
        <f>IFERROR(__xludf.DUMMYFUNCTION("""COMPUTED_VALUE"""),"-")</f>
        <v>-</v>
      </c>
      <c r="DD109" t="str">
        <f>IFERROR(__xludf.DUMMYFUNCTION("""COMPUTED_VALUE"""),"-")</f>
        <v>-</v>
      </c>
      <c r="DE109" t="str">
        <f>IFERROR(__xludf.DUMMYFUNCTION("""COMPUTED_VALUE"""),"-")</f>
        <v>-</v>
      </c>
      <c r="DF109" t="str">
        <f>IFERROR(__xludf.DUMMYFUNCTION("""COMPUTED_VALUE"""),"-")</f>
        <v>-</v>
      </c>
      <c r="DG109" t="str">
        <f>IFERROR(__xludf.DUMMYFUNCTION("""COMPUTED_VALUE"""),"-")</f>
        <v>-</v>
      </c>
      <c r="DH109" t="str">
        <f>IFERROR(__xludf.DUMMYFUNCTION("""COMPUTED_VALUE"""),"-")</f>
        <v>-</v>
      </c>
      <c r="DI109" t="str">
        <f>IFERROR(__xludf.DUMMYFUNCTION("""COMPUTED_VALUE"""),"-")</f>
        <v>-</v>
      </c>
      <c r="DJ109" t="str">
        <f>IFERROR(__xludf.DUMMYFUNCTION("""COMPUTED_VALUE"""),"-")</f>
        <v>-</v>
      </c>
      <c r="DK109" t="str">
        <f>IFERROR(__xludf.DUMMYFUNCTION("""COMPUTED_VALUE"""),"-")</f>
        <v>-</v>
      </c>
      <c r="DL109" t="str">
        <f>IFERROR(__xludf.DUMMYFUNCTION("""COMPUTED_VALUE"""),"-")</f>
        <v>-</v>
      </c>
      <c r="DM109" t="str">
        <f>IFERROR(__xludf.DUMMYFUNCTION("""COMPUTED_VALUE"""),"-")</f>
        <v>-</v>
      </c>
      <c r="DN109" t="str">
        <f>IFERROR(__xludf.DUMMYFUNCTION("""COMPUTED_VALUE"""),"-")</f>
        <v>-</v>
      </c>
      <c r="DO109" t="str">
        <f>IFERROR(__xludf.DUMMYFUNCTION("""COMPUTED_VALUE"""),"-")</f>
        <v>-</v>
      </c>
      <c r="DP109" t="str">
        <f>IFERROR(__xludf.DUMMYFUNCTION("""COMPUTED_VALUE"""),"-")</f>
        <v>-</v>
      </c>
      <c r="DQ109" t="str">
        <f>IFERROR(__xludf.DUMMYFUNCTION("""COMPUTED_VALUE"""),"-")</f>
        <v>-</v>
      </c>
      <c r="DR109" t="str">
        <f>IFERROR(__xludf.DUMMYFUNCTION("""COMPUTED_VALUE"""),"-")</f>
        <v>-</v>
      </c>
      <c r="DS109" t="str">
        <f>IFERROR(__xludf.DUMMYFUNCTION("""COMPUTED_VALUE"""),"-")</f>
        <v>-</v>
      </c>
      <c r="DT109" t="str">
        <f>IFERROR(__xludf.DUMMYFUNCTION("""COMPUTED_VALUE"""),"-")</f>
        <v>-</v>
      </c>
      <c r="DU109" t="str">
        <f>IFERROR(__xludf.DUMMYFUNCTION("""COMPUTED_VALUE"""),"-")</f>
        <v>-</v>
      </c>
      <c r="DV109" t="str">
        <f>IFERROR(__xludf.DUMMYFUNCTION("""COMPUTED_VALUE"""),"-")</f>
        <v>-</v>
      </c>
      <c r="DW109" t="str">
        <f>IFERROR(__xludf.DUMMYFUNCTION("""COMPUTED_VALUE"""),"-")</f>
        <v>-</v>
      </c>
      <c r="DX109" t="str">
        <f>IFERROR(__xludf.DUMMYFUNCTION("""COMPUTED_VALUE"""),"-")</f>
        <v>-</v>
      </c>
      <c r="DY109" t="str">
        <f>IFERROR(__xludf.DUMMYFUNCTION("""COMPUTED_VALUE"""),"-")</f>
        <v>-</v>
      </c>
      <c r="DZ109" t="str">
        <f>IFERROR(__xludf.DUMMYFUNCTION("""COMPUTED_VALUE"""),"x")</f>
        <v>x</v>
      </c>
      <c r="EA109" t="str">
        <f>IFERROR(__xludf.DUMMYFUNCTION("""COMPUTED_VALUE"""),"OK")</f>
        <v>OK</v>
      </c>
      <c r="EB109" t="str">
        <f>IFERROR(__xludf.DUMMYFUNCTION("""COMPUTED_VALUE"""),"OK")</f>
        <v>OK</v>
      </c>
      <c r="EC109" t="str">
        <f>IFERROR(__xludf.DUMMYFUNCTION("""COMPUTED_VALUE"""),"OK")</f>
        <v>OK</v>
      </c>
      <c r="ED109" t="str">
        <f>IFERROR(__xludf.DUMMYFUNCTION("""COMPUTED_VALUE"""),"OK")</f>
        <v>OK</v>
      </c>
      <c r="EE109" t="str">
        <f>IFERROR(__xludf.DUMMYFUNCTION("""COMPUTED_VALUE"""),"OK")</f>
        <v>OK</v>
      </c>
      <c r="EF109" t="str">
        <f>IFERROR(__xludf.DUMMYFUNCTION("""COMPUTED_VALUE"""),"OK")</f>
        <v>OK</v>
      </c>
      <c r="EG109" t="str">
        <f>IFERROR(__xludf.DUMMYFUNCTION("""COMPUTED_VALUE"""),"WA")</f>
        <v>WA</v>
      </c>
      <c r="EH109" t="str">
        <f>IFERROR(__xludf.DUMMYFUNCTION("""COMPUTED_VALUE"""),"WA")</f>
        <v>WA</v>
      </c>
      <c r="EI109" t="str">
        <f>IFERROR(__xludf.DUMMYFUNCTION("""COMPUTED_VALUE"""),"OK")</f>
        <v>OK</v>
      </c>
      <c r="EJ109" t="str">
        <f>IFERROR(__xludf.DUMMYFUNCTION("""COMPUTED_VALUE"""),"OK")</f>
        <v>OK</v>
      </c>
      <c r="EK109" t="str">
        <f>IFERROR(__xludf.DUMMYFUNCTION("""COMPUTED_VALUE"""),"WA")</f>
        <v>WA</v>
      </c>
      <c r="EL109" t="str">
        <f>IFERROR(__xludf.DUMMYFUNCTION("""COMPUTED_VALUE"""),"OK")</f>
        <v>OK</v>
      </c>
      <c r="EM109" t="str">
        <f>IFERROR(__xludf.DUMMYFUNCTION("""COMPUTED_VALUE"""),"WA")</f>
        <v>WA</v>
      </c>
      <c r="EN109" t="str">
        <f>IFERROR(__xludf.DUMMYFUNCTION("""COMPUTED_VALUE"""),"WA")</f>
        <v>WA</v>
      </c>
      <c r="EO109" t="str">
        <f>IFERROR(__xludf.DUMMYFUNCTION("""COMPUTED_VALUE"""),"WA")</f>
        <v>WA</v>
      </c>
      <c r="EP109" t="str">
        <f>IFERROR(__xludf.DUMMYFUNCTION("""COMPUTED_VALUE"""),"OK")</f>
        <v>OK</v>
      </c>
      <c r="EQ109" t="str">
        <f>IFERROR(__xludf.DUMMYFUNCTION("""COMPUTED_VALUE"""),"x")</f>
        <v>x</v>
      </c>
      <c r="ER109" t="str">
        <f>IFERROR(__xludf.DUMMYFUNCTION("""COMPUTED_VALUE"""),"WA")</f>
        <v>WA</v>
      </c>
      <c r="ES109" t="str">
        <f>IFERROR(__xludf.DUMMYFUNCTION("""COMPUTED_VALUE"""),"TLE")</f>
        <v>TLE</v>
      </c>
      <c r="ET109" t="str">
        <f>IFERROR(__xludf.DUMMYFUNCTION("""COMPUTED_VALUE"""),"TLE")</f>
        <v>TLE</v>
      </c>
      <c r="EU109" t="str">
        <f>IFERROR(__xludf.DUMMYFUNCTION("""COMPUTED_VALUE"""),"OK")</f>
        <v>OK</v>
      </c>
      <c r="EV109" t="str">
        <f>IFERROR(__xludf.DUMMYFUNCTION("""COMPUTED_VALUE"""),"TLE")</f>
        <v>TLE</v>
      </c>
      <c r="EW109" t="str">
        <f>IFERROR(__xludf.DUMMYFUNCTION("""COMPUTED_VALUE"""),"TLE")</f>
        <v>TLE</v>
      </c>
      <c r="EX109" t="str">
        <f>IFERROR(__xludf.DUMMYFUNCTION("""COMPUTED_VALUE"""),"WA")</f>
        <v>WA</v>
      </c>
      <c r="EY109" t="str">
        <f>IFERROR(__xludf.DUMMYFUNCTION("""COMPUTED_VALUE"""),"WA")</f>
        <v>WA</v>
      </c>
      <c r="EZ109" t="str">
        <f>IFERROR(__xludf.DUMMYFUNCTION("""COMPUTED_VALUE"""),"WA")</f>
        <v>WA</v>
      </c>
      <c r="FA109" t="str">
        <f>IFERROR(__xludf.DUMMYFUNCTION("""COMPUTED_VALUE"""),"WA")</f>
        <v>WA</v>
      </c>
      <c r="FB109" t="str">
        <f>IFERROR(__xludf.DUMMYFUNCTION("""COMPUTED_VALUE"""),"OK")</f>
        <v>OK</v>
      </c>
      <c r="FC109" t="str">
        <f>IFERROR(__xludf.DUMMYFUNCTION("""COMPUTED_VALUE"""),"WA")</f>
        <v>WA</v>
      </c>
      <c r="FD109" t="str">
        <f>IFERROR(__xludf.DUMMYFUNCTION("""COMPUTED_VALUE"""),"WA")</f>
        <v>WA</v>
      </c>
      <c r="FE109" t="str">
        <f>IFERROR(__xludf.DUMMYFUNCTION("""COMPUTED_VALUE"""),"WA")</f>
        <v>WA</v>
      </c>
      <c r="FF109" t="str">
        <f>IFERROR(__xludf.DUMMYFUNCTION("""COMPUTED_VALUE"""),"WA")</f>
        <v>WA</v>
      </c>
      <c r="FG109" t="str">
        <f>IFERROR(__xludf.DUMMYFUNCTION("""COMPUTED_VALUE"""),"WA")</f>
        <v>WA</v>
      </c>
      <c r="FH109" t="str">
        <f>IFERROR(__xludf.DUMMYFUNCTION("""COMPUTED_VALUE"""),"TLE")</f>
        <v>TLE</v>
      </c>
      <c r="FI109" t="str">
        <f>IFERROR(__xludf.DUMMYFUNCTION("""COMPUTED_VALUE"""),"TLE")</f>
        <v>TLE</v>
      </c>
      <c r="FJ109" t="str">
        <f>IFERROR(__xludf.DUMMYFUNCTION("""COMPUTED_VALUE"""),"TLE")</f>
        <v>TLE</v>
      </c>
      <c r="FK109" t="str">
        <f>IFERROR(__xludf.DUMMYFUNCTION("""COMPUTED_VALUE"""),"TLE")</f>
        <v>TLE</v>
      </c>
      <c r="FL109" t="str">
        <f>IFERROR(__xludf.DUMMYFUNCTION("""COMPUTED_VALUE"""),"OK")</f>
        <v>OK</v>
      </c>
      <c r="FM109" t="str">
        <f>IFERROR(__xludf.DUMMYFUNCTION("""COMPUTED_VALUE"""),"TLE")</f>
        <v>TLE</v>
      </c>
      <c r="FN109" t="str">
        <f>IFERROR(__xludf.DUMMYFUNCTION("""COMPUTED_VALUE"""),"TLE")</f>
        <v>TLE</v>
      </c>
      <c r="FO109" t="str">
        <f>IFERROR(__xludf.DUMMYFUNCTION("""COMPUTED_VALUE"""),"TLE")</f>
        <v>TLE</v>
      </c>
      <c r="FP109" t="str">
        <f>IFERROR(__xludf.DUMMYFUNCTION("""COMPUTED_VALUE"""),"TLE")</f>
        <v>TLE</v>
      </c>
      <c r="FQ109" t="str">
        <f>IFERROR(__xludf.DUMMYFUNCTION("""COMPUTED_VALUE"""),"TLE")</f>
        <v>TLE</v>
      </c>
      <c r="FR109" t="str">
        <f>IFERROR(__xludf.DUMMYFUNCTION("""COMPUTED_VALUE"""),"TLE")</f>
        <v>TLE</v>
      </c>
      <c r="FS109" t="str">
        <f>IFERROR(__xludf.DUMMYFUNCTION("""COMPUTED_VALUE"""),"TLE")</f>
        <v>TLE</v>
      </c>
      <c r="FT109" t="str">
        <f>IFERROR(__xludf.DUMMYFUNCTION("""COMPUTED_VALUE"""),"x")</f>
        <v>x</v>
      </c>
      <c r="FU109" t="str">
        <f>IFERROR(__xludf.DUMMYFUNCTION("""COMPUTED_VALUE"""),"OK")</f>
        <v>OK</v>
      </c>
      <c r="FV109" t="str">
        <f>IFERROR(__xludf.DUMMYFUNCTION("""COMPUTED_VALUE"""),"WA")</f>
        <v>WA</v>
      </c>
      <c r="FW109" t="str">
        <f>IFERROR(__xludf.DUMMYFUNCTION("""COMPUTED_VALUE"""),"WA")</f>
        <v>WA</v>
      </c>
      <c r="FX109" t="str">
        <f>IFERROR(__xludf.DUMMYFUNCTION("""COMPUTED_VALUE"""),"WA")</f>
        <v>WA</v>
      </c>
      <c r="FY109" t="str">
        <f>IFERROR(__xludf.DUMMYFUNCTION("""COMPUTED_VALUE"""),"WA")</f>
        <v>WA</v>
      </c>
      <c r="FZ109" t="str">
        <f>IFERROR(__xludf.DUMMYFUNCTION("""COMPUTED_VALUE"""),"WA")</f>
        <v>WA</v>
      </c>
      <c r="GA109" t="str">
        <f>IFERROR(__xludf.DUMMYFUNCTION("""COMPUTED_VALUE"""),"TLE")</f>
        <v>TLE</v>
      </c>
      <c r="GB109" t="str">
        <f>IFERROR(__xludf.DUMMYFUNCTION("""COMPUTED_VALUE"""),"TLE")</f>
        <v>TLE</v>
      </c>
      <c r="GC109" t="str">
        <f>IFERROR(__xludf.DUMMYFUNCTION("""COMPUTED_VALUE"""),"WA")</f>
        <v>WA</v>
      </c>
      <c r="GD109" t="str">
        <f>IFERROR(__xludf.DUMMYFUNCTION("""COMPUTED_VALUE"""),"WA")</f>
        <v>WA</v>
      </c>
      <c r="GE109" t="str">
        <f>IFERROR(__xludf.DUMMYFUNCTION("""COMPUTED_VALUE"""),"WA")</f>
        <v>WA</v>
      </c>
      <c r="GF109" t="str">
        <f>IFERROR(__xludf.DUMMYFUNCTION("""COMPUTED_VALUE"""),"TLE")</f>
        <v>TLE</v>
      </c>
      <c r="GG109" t="str">
        <f>IFERROR(__xludf.DUMMYFUNCTION("""COMPUTED_VALUE"""),"TLE")</f>
        <v>TLE</v>
      </c>
      <c r="GH109" t="str">
        <f>IFERROR(__xludf.DUMMYFUNCTION("""COMPUTED_VALUE"""),"WA")</f>
        <v>WA</v>
      </c>
      <c r="GI109" t="str">
        <f>IFERROR(__xludf.DUMMYFUNCTION("""COMPUTED_VALUE"""),"TLE")</f>
        <v>TLE</v>
      </c>
      <c r="GJ109" t="str">
        <f>IFERROR(__xludf.DUMMYFUNCTION("""COMPUTED_VALUE"""),"TLE")</f>
        <v>TLE</v>
      </c>
      <c r="GK109" t="str">
        <f>IFERROR(__xludf.DUMMYFUNCTION("""COMPUTED_VALUE"""),"WA")</f>
        <v>WA</v>
      </c>
      <c r="GL109" t="str">
        <f>IFERROR(__xludf.DUMMYFUNCTION("""COMPUTED_VALUE"""),"WA")</f>
        <v>WA</v>
      </c>
      <c r="GM109" t="str">
        <f>IFERROR(__xludf.DUMMYFUNCTION("""COMPUTED_VALUE"""),"WA")</f>
        <v>WA</v>
      </c>
      <c r="GN109" t="str">
        <f>IFERROR(__xludf.DUMMYFUNCTION("""COMPUTED_VALUE"""),"TLE")</f>
        <v>TLE</v>
      </c>
      <c r="GO109" t="str">
        <f>IFERROR(__xludf.DUMMYFUNCTION("""COMPUTED_VALUE"""),"WA")</f>
        <v>WA</v>
      </c>
      <c r="GP109" t="str">
        <f>IFERROR(__xludf.DUMMYFUNCTION("""COMPUTED_VALUE"""),"WA")</f>
        <v>WA</v>
      </c>
      <c r="GQ109" t="str">
        <f>IFERROR(__xludf.DUMMYFUNCTION("""COMPUTED_VALUE"""),"TLE")</f>
        <v>TLE</v>
      </c>
      <c r="GR109" t="str">
        <f>IFERROR(__xludf.DUMMYFUNCTION("""COMPUTED_VALUE"""),"WA")</f>
        <v>WA</v>
      </c>
      <c r="GS109" t="str">
        <f>IFERROR(__xludf.DUMMYFUNCTION("""COMPUTED_VALUE"""),"x")</f>
        <v>x</v>
      </c>
      <c r="GT109" t="str">
        <f>IFERROR(__xludf.DUMMYFUNCTION("""COMPUTED_VALUE"""),"x")</f>
        <v>x</v>
      </c>
      <c r="GU109">
        <f>IFERROR(__xludf.DUMMYFUNCTION("""COMPUTED_VALUE"""),0.0)</f>
        <v>0</v>
      </c>
      <c r="GV109">
        <f>IFERROR(__xludf.DUMMYFUNCTION("""COMPUTED_VALUE"""),0.0)</f>
        <v>0</v>
      </c>
      <c r="GW109">
        <f>IFERROR(__xludf.DUMMYFUNCTION("""COMPUTED_VALUE"""),0.0)</f>
        <v>0</v>
      </c>
      <c r="GX109">
        <f>IFERROR(__xludf.DUMMYFUNCTION("""COMPUTED_VALUE"""),0.0)</f>
        <v>0</v>
      </c>
      <c r="GY109">
        <f>IFERROR(__xludf.DUMMYFUNCTION("""COMPUTED_VALUE"""),0.0)</f>
        <v>0</v>
      </c>
      <c r="GZ109">
        <f>IFERROR(__xludf.DUMMYFUNCTION("""COMPUTED_VALUE"""),0.0)</f>
        <v>0</v>
      </c>
      <c r="HA109">
        <f>IFERROR(__xludf.DUMMYFUNCTION("""COMPUTED_VALUE"""),0.0)</f>
        <v>0</v>
      </c>
      <c r="HB109">
        <f>IFERROR(__xludf.DUMMYFUNCTION("""COMPUTED_VALUE"""),0.0)</f>
        <v>0</v>
      </c>
      <c r="HC109">
        <f>IFERROR(__xludf.DUMMYFUNCTION("""COMPUTED_VALUE"""),0.0)</f>
        <v>0</v>
      </c>
      <c r="HD109">
        <f>IFERROR(__xludf.DUMMYFUNCTION("""COMPUTED_VALUE"""),0.0)</f>
        <v>0</v>
      </c>
      <c r="HE109">
        <f>IFERROR(__xludf.DUMMYFUNCTION("""COMPUTED_VALUE"""),0.0)</f>
        <v>0</v>
      </c>
      <c r="HF109">
        <f>IFERROR(__xludf.DUMMYFUNCTION("""COMPUTED_VALUE"""),0.0)</f>
        <v>0</v>
      </c>
      <c r="HG109">
        <f>IFERROR(__xludf.DUMMYFUNCTION("""COMPUTED_VALUE"""),0.0)</f>
        <v>0</v>
      </c>
      <c r="HH109">
        <f>IFERROR(__xludf.DUMMYFUNCTION("""COMPUTED_VALUE"""),0.0)</f>
        <v>0</v>
      </c>
      <c r="HI109">
        <f>IFERROR(__xludf.DUMMYFUNCTION("""COMPUTED_VALUE"""),0.0)</f>
        <v>0</v>
      </c>
      <c r="HJ109">
        <f>IFERROR(__xludf.DUMMYFUNCTION("""COMPUTED_VALUE"""),0.0)</f>
        <v>0</v>
      </c>
      <c r="HK109">
        <f>IFERROR(__xludf.DUMMYFUNCTION("""COMPUTED_VALUE"""),0.0)</f>
        <v>0</v>
      </c>
      <c r="HL109">
        <f>IFERROR(__xludf.DUMMYFUNCTION("""COMPUTED_VALUE"""),0.0)</f>
        <v>0</v>
      </c>
      <c r="HM109">
        <f>IFERROR(__xludf.DUMMYFUNCTION("""COMPUTED_VALUE"""),0.0)</f>
        <v>0</v>
      </c>
      <c r="HN109">
        <f>IFERROR(__xludf.DUMMYFUNCTION("""COMPUTED_VALUE"""),0.0)</f>
        <v>0</v>
      </c>
      <c r="HO109">
        <f>IFERROR(__xludf.DUMMYFUNCTION("""COMPUTED_VALUE"""),0.0)</f>
        <v>0</v>
      </c>
      <c r="HP109">
        <f>IFERROR(__xludf.DUMMYFUNCTION("""COMPUTED_VALUE"""),0.0)</f>
        <v>0</v>
      </c>
      <c r="HQ109">
        <f>IFERROR(__xludf.DUMMYFUNCTION("""COMPUTED_VALUE"""),0.0)</f>
        <v>0</v>
      </c>
      <c r="HR109">
        <f>IFERROR(__xludf.DUMMYFUNCTION("""COMPUTED_VALUE"""),0.0)</f>
        <v>0</v>
      </c>
      <c r="HS109">
        <f>IFERROR(__xludf.DUMMYFUNCTION("""COMPUTED_VALUE"""),0.0)</f>
        <v>0</v>
      </c>
      <c r="HT109">
        <f>IFERROR(__xludf.DUMMYFUNCTION("""COMPUTED_VALUE"""),0.0)</f>
        <v>0</v>
      </c>
      <c r="HU109">
        <f>IFERROR(__xludf.DUMMYFUNCTION("""COMPUTED_VALUE"""),0.0)</f>
        <v>0</v>
      </c>
      <c r="HV109">
        <f>IFERROR(__xludf.DUMMYFUNCTION("""COMPUTED_VALUE"""),0.0)</f>
        <v>0</v>
      </c>
      <c r="HW109">
        <f>IFERROR(__xludf.DUMMYFUNCTION("""COMPUTED_VALUE"""),0.0)</f>
        <v>0</v>
      </c>
      <c r="HX109">
        <f>IFERROR(__xludf.DUMMYFUNCTION("""COMPUTED_VALUE"""),0.0)</f>
        <v>0</v>
      </c>
      <c r="HY109">
        <f>IFERROR(__xludf.DUMMYFUNCTION("""COMPUTED_VALUE"""),0.0)</f>
        <v>0</v>
      </c>
      <c r="HZ109">
        <f>IFERROR(__xludf.DUMMYFUNCTION("""COMPUTED_VALUE"""),0.0)</f>
        <v>0</v>
      </c>
      <c r="IA109">
        <f>IFERROR(__xludf.DUMMYFUNCTION("""COMPUTED_VALUE"""),0.0)</f>
        <v>0</v>
      </c>
      <c r="IB109">
        <f>IFERROR(__xludf.DUMMYFUNCTION("""COMPUTED_VALUE"""),0.0)</f>
        <v>0</v>
      </c>
      <c r="IC109">
        <f>IFERROR(__xludf.DUMMYFUNCTION("""COMPUTED_VALUE"""),0.0)</f>
        <v>0</v>
      </c>
      <c r="ID109">
        <f>IFERROR(__xludf.DUMMYFUNCTION("""COMPUTED_VALUE"""),0.0)</f>
        <v>0</v>
      </c>
      <c r="IE109">
        <f>IFERROR(__xludf.DUMMYFUNCTION("""COMPUTED_VALUE"""),0.0)</f>
        <v>0</v>
      </c>
      <c r="IF109">
        <f>IFERROR(__xludf.DUMMYFUNCTION("""COMPUTED_VALUE"""),0.0)</f>
        <v>0</v>
      </c>
      <c r="IG109">
        <f>IFERROR(__xludf.DUMMYFUNCTION("""COMPUTED_VALUE"""),0.0)</f>
        <v>0</v>
      </c>
      <c r="IH109">
        <f>IFERROR(__xludf.DUMMYFUNCTION("""COMPUTED_VALUE"""),0.0)</f>
        <v>0</v>
      </c>
      <c r="II109">
        <f>IFERROR(__xludf.DUMMYFUNCTION("""COMPUTED_VALUE"""),0.0)</f>
        <v>0</v>
      </c>
      <c r="IJ109">
        <f>IFERROR(__xludf.DUMMYFUNCTION("""COMPUTED_VALUE"""),0.0)</f>
        <v>0</v>
      </c>
      <c r="IK109" t="str">
        <f>IFERROR(__xludf.DUMMYFUNCTION("""COMPUTED_VALUE"""),"x")</f>
        <v>x</v>
      </c>
      <c r="IL109">
        <f>IFERROR(__xludf.DUMMYFUNCTION("""COMPUTED_VALUE"""),0.0)</f>
        <v>0</v>
      </c>
      <c r="IM109">
        <f>IFERROR(__xludf.DUMMYFUNCTION("""COMPUTED_VALUE"""),0.0)</f>
        <v>0</v>
      </c>
      <c r="IN109">
        <f>IFERROR(__xludf.DUMMYFUNCTION("""COMPUTED_VALUE"""),0.0)</f>
        <v>0</v>
      </c>
      <c r="IO109">
        <f>IFERROR(__xludf.DUMMYFUNCTION("""COMPUTED_VALUE"""),0.0)</f>
        <v>0</v>
      </c>
      <c r="IP109">
        <f>IFERROR(__xludf.DUMMYFUNCTION("""COMPUTED_VALUE"""),0.0)</f>
        <v>0</v>
      </c>
      <c r="IQ109">
        <f>IFERROR(__xludf.DUMMYFUNCTION("""COMPUTED_VALUE"""),0.0)</f>
        <v>0</v>
      </c>
      <c r="IR109">
        <f>IFERROR(__xludf.DUMMYFUNCTION("""COMPUTED_VALUE"""),0.0)</f>
        <v>0</v>
      </c>
      <c r="IS109">
        <f>IFERROR(__xludf.DUMMYFUNCTION("""COMPUTED_VALUE"""),0.0)</f>
        <v>0</v>
      </c>
      <c r="IT109">
        <f>IFERROR(__xludf.DUMMYFUNCTION("""COMPUTED_VALUE"""),0.0)</f>
        <v>0</v>
      </c>
      <c r="IU109">
        <f>IFERROR(__xludf.DUMMYFUNCTION("""COMPUTED_VALUE"""),0.0)</f>
        <v>0</v>
      </c>
      <c r="IV109">
        <f>IFERROR(__xludf.DUMMYFUNCTION("""COMPUTED_VALUE"""),0.0)</f>
        <v>0</v>
      </c>
      <c r="IW109">
        <f>IFERROR(__xludf.DUMMYFUNCTION("""COMPUTED_VALUE"""),0.0)</f>
        <v>0</v>
      </c>
      <c r="IX109">
        <f>IFERROR(__xludf.DUMMYFUNCTION("""COMPUTED_VALUE"""),0.0)</f>
        <v>0</v>
      </c>
      <c r="IY109">
        <f>IFERROR(__xludf.DUMMYFUNCTION("""COMPUTED_VALUE"""),0.0)</f>
        <v>0</v>
      </c>
      <c r="IZ109">
        <f>IFERROR(__xludf.DUMMYFUNCTION("""COMPUTED_VALUE"""),0.0)</f>
        <v>0</v>
      </c>
      <c r="JA109">
        <f>IFERROR(__xludf.DUMMYFUNCTION("""COMPUTED_VALUE"""),0.0)</f>
        <v>0</v>
      </c>
      <c r="JB109">
        <f>IFERROR(__xludf.DUMMYFUNCTION("""COMPUTED_VALUE"""),0.0)</f>
        <v>0</v>
      </c>
      <c r="JC109">
        <f>IFERROR(__xludf.DUMMYFUNCTION("""COMPUTED_VALUE"""),0.0)</f>
        <v>0</v>
      </c>
      <c r="JD109">
        <f>IFERROR(__xludf.DUMMYFUNCTION("""COMPUTED_VALUE"""),0.0)</f>
        <v>0</v>
      </c>
      <c r="JE109">
        <f>IFERROR(__xludf.DUMMYFUNCTION("""COMPUTED_VALUE"""),0.0)</f>
        <v>0</v>
      </c>
      <c r="JF109">
        <f>IFERROR(__xludf.DUMMYFUNCTION("""COMPUTED_VALUE"""),0.0)</f>
        <v>0</v>
      </c>
      <c r="JG109">
        <f>IFERROR(__xludf.DUMMYFUNCTION("""COMPUTED_VALUE"""),0.0)</f>
        <v>0</v>
      </c>
      <c r="JH109">
        <f>IFERROR(__xludf.DUMMYFUNCTION("""COMPUTED_VALUE"""),0.0)</f>
        <v>0</v>
      </c>
      <c r="JI109">
        <f>IFERROR(__xludf.DUMMYFUNCTION("""COMPUTED_VALUE"""),0.0)</f>
        <v>0</v>
      </c>
      <c r="JJ109">
        <f>IFERROR(__xludf.DUMMYFUNCTION("""COMPUTED_VALUE"""),0.0)</f>
        <v>0</v>
      </c>
      <c r="JK109">
        <f>IFERROR(__xludf.DUMMYFUNCTION("""COMPUTED_VALUE"""),0.0)</f>
        <v>0</v>
      </c>
      <c r="JL109">
        <f>IFERROR(__xludf.DUMMYFUNCTION("""COMPUTED_VALUE"""),0.0)</f>
        <v>0</v>
      </c>
      <c r="JM109">
        <f>IFERROR(__xludf.DUMMYFUNCTION("""COMPUTED_VALUE"""),0.0)</f>
        <v>0</v>
      </c>
      <c r="JN109">
        <f>IFERROR(__xludf.DUMMYFUNCTION("""COMPUTED_VALUE"""),0.0)</f>
        <v>0</v>
      </c>
      <c r="JO109">
        <f>IFERROR(__xludf.DUMMYFUNCTION("""COMPUTED_VALUE"""),0.0)</f>
        <v>0</v>
      </c>
      <c r="JP109">
        <f>IFERROR(__xludf.DUMMYFUNCTION("""COMPUTED_VALUE"""),0.0)</f>
        <v>0</v>
      </c>
      <c r="JQ109">
        <f>IFERROR(__xludf.DUMMYFUNCTION("""COMPUTED_VALUE"""),0.0)</f>
        <v>0</v>
      </c>
      <c r="JR109">
        <f>IFERROR(__xludf.DUMMYFUNCTION("""COMPUTED_VALUE"""),0.0)</f>
        <v>0</v>
      </c>
      <c r="JS109" t="str">
        <f>IFERROR(__xludf.DUMMYFUNCTION("""COMPUTED_VALUE"""),"x")</f>
        <v>x</v>
      </c>
      <c r="JT109">
        <f>IFERROR(__xludf.DUMMYFUNCTION("""COMPUTED_VALUE"""),0.0)</f>
        <v>0</v>
      </c>
      <c r="JU109">
        <f>IFERROR(__xludf.DUMMYFUNCTION("""COMPUTED_VALUE"""),0.0)</f>
        <v>0</v>
      </c>
      <c r="JV109">
        <f>IFERROR(__xludf.DUMMYFUNCTION("""COMPUTED_VALUE"""),0.0)</f>
        <v>0</v>
      </c>
      <c r="JW109">
        <f>IFERROR(__xludf.DUMMYFUNCTION("""COMPUTED_VALUE"""),0.0)</f>
        <v>0</v>
      </c>
      <c r="JX109">
        <f>IFERROR(__xludf.DUMMYFUNCTION("""COMPUTED_VALUE"""),0.0)</f>
        <v>0</v>
      </c>
      <c r="JY109">
        <f>IFERROR(__xludf.DUMMYFUNCTION("""COMPUTED_VALUE"""),0.0)</f>
        <v>0</v>
      </c>
      <c r="JZ109">
        <f>IFERROR(__xludf.DUMMYFUNCTION("""COMPUTED_VALUE"""),0.0)</f>
        <v>0</v>
      </c>
      <c r="KA109">
        <f>IFERROR(__xludf.DUMMYFUNCTION("""COMPUTED_VALUE"""),0.0)</f>
        <v>0</v>
      </c>
      <c r="KB109">
        <f>IFERROR(__xludf.DUMMYFUNCTION("""COMPUTED_VALUE"""),0.0)</f>
        <v>0</v>
      </c>
      <c r="KC109">
        <f>IFERROR(__xludf.DUMMYFUNCTION("""COMPUTED_VALUE"""),0.0)</f>
        <v>0</v>
      </c>
      <c r="KD109">
        <f>IFERROR(__xludf.DUMMYFUNCTION("""COMPUTED_VALUE"""),0.0)</f>
        <v>0</v>
      </c>
      <c r="KE109">
        <f>IFERROR(__xludf.DUMMYFUNCTION("""COMPUTED_VALUE"""),0.0)</f>
        <v>0</v>
      </c>
      <c r="KF109">
        <f>IFERROR(__xludf.DUMMYFUNCTION("""COMPUTED_VALUE"""),0.0)</f>
        <v>0</v>
      </c>
      <c r="KG109">
        <f>IFERROR(__xludf.DUMMYFUNCTION("""COMPUTED_VALUE"""),0.0)</f>
        <v>0</v>
      </c>
      <c r="KH109">
        <f>IFERROR(__xludf.DUMMYFUNCTION("""COMPUTED_VALUE"""),0.0)</f>
        <v>0</v>
      </c>
      <c r="KI109">
        <f>IFERROR(__xludf.DUMMYFUNCTION("""COMPUTED_VALUE"""),0.0)</f>
        <v>0</v>
      </c>
      <c r="KJ109">
        <f>IFERROR(__xludf.DUMMYFUNCTION("""COMPUTED_VALUE"""),0.0)</f>
        <v>0</v>
      </c>
      <c r="KK109">
        <f>IFERROR(__xludf.DUMMYFUNCTION("""COMPUTED_VALUE"""),0.0)</f>
        <v>0</v>
      </c>
      <c r="KL109">
        <f>IFERROR(__xludf.DUMMYFUNCTION("""COMPUTED_VALUE"""),0.0)</f>
        <v>0</v>
      </c>
      <c r="KM109">
        <f>IFERROR(__xludf.DUMMYFUNCTION("""COMPUTED_VALUE"""),0.0)</f>
        <v>0</v>
      </c>
      <c r="KN109">
        <f>IFERROR(__xludf.DUMMYFUNCTION("""COMPUTED_VALUE"""),0.0)</f>
        <v>0</v>
      </c>
      <c r="KO109">
        <f>IFERROR(__xludf.DUMMYFUNCTION("""COMPUTED_VALUE"""),0.0)</f>
        <v>0</v>
      </c>
      <c r="KP109">
        <f>IFERROR(__xludf.DUMMYFUNCTION("""COMPUTED_VALUE"""),0.0)</f>
        <v>0</v>
      </c>
      <c r="KQ109">
        <f>IFERROR(__xludf.DUMMYFUNCTION("""COMPUTED_VALUE"""),0.0)</f>
        <v>0</v>
      </c>
      <c r="KR109">
        <f>IFERROR(__xludf.DUMMYFUNCTION("""COMPUTED_VALUE"""),0.0)</f>
        <v>0</v>
      </c>
      <c r="KS109">
        <f>IFERROR(__xludf.DUMMYFUNCTION("""COMPUTED_VALUE"""),0.0)</f>
        <v>0</v>
      </c>
      <c r="KT109">
        <f>IFERROR(__xludf.DUMMYFUNCTION("""COMPUTED_VALUE"""),0.0)</f>
        <v>0</v>
      </c>
      <c r="KU109">
        <f>IFERROR(__xludf.DUMMYFUNCTION("""COMPUTED_VALUE"""),0.0)</f>
        <v>0</v>
      </c>
      <c r="KV109">
        <f>IFERROR(__xludf.DUMMYFUNCTION("""COMPUTED_VALUE"""),0.0)</f>
        <v>0</v>
      </c>
      <c r="KW109">
        <f>IFERROR(__xludf.DUMMYFUNCTION("""COMPUTED_VALUE"""),0.0)</f>
        <v>0</v>
      </c>
      <c r="KX109">
        <f>IFERROR(__xludf.DUMMYFUNCTION("""COMPUTED_VALUE"""),0.0)</f>
        <v>0</v>
      </c>
      <c r="KY109">
        <f>IFERROR(__xludf.DUMMYFUNCTION("""COMPUTED_VALUE"""),0.0)</f>
        <v>0</v>
      </c>
      <c r="KZ109" t="str">
        <f>IFERROR(__xludf.DUMMYFUNCTION("""COMPUTED_VALUE"""),"x")</f>
        <v>x</v>
      </c>
      <c r="LA109">
        <f>IFERROR(__xludf.DUMMYFUNCTION("""COMPUTED_VALUE"""),1.0)</f>
        <v>1</v>
      </c>
      <c r="LB109">
        <f>IFERROR(__xludf.DUMMYFUNCTION("""COMPUTED_VALUE"""),1.0)</f>
        <v>1</v>
      </c>
      <c r="LC109">
        <f>IFERROR(__xludf.DUMMYFUNCTION("""COMPUTED_VALUE"""),1.0)</f>
        <v>1</v>
      </c>
      <c r="LD109">
        <f>IFERROR(__xludf.DUMMYFUNCTION("""COMPUTED_VALUE"""),1.0)</f>
        <v>1</v>
      </c>
      <c r="LE109">
        <f>IFERROR(__xludf.DUMMYFUNCTION("""COMPUTED_VALUE"""),1.0)</f>
        <v>1</v>
      </c>
      <c r="LF109">
        <f>IFERROR(__xludf.DUMMYFUNCTION("""COMPUTED_VALUE"""),1.0)</f>
        <v>1</v>
      </c>
      <c r="LG109">
        <f>IFERROR(__xludf.DUMMYFUNCTION("""COMPUTED_VALUE"""),0.0)</f>
        <v>0</v>
      </c>
      <c r="LH109">
        <f>IFERROR(__xludf.DUMMYFUNCTION("""COMPUTED_VALUE"""),0.0)</f>
        <v>0</v>
      </c>
      <c r="LI109">
        <f>IFERROR(__xludf.DUMMYFUNCTION("""COMPUTED_VALUE"""),1.0)</f>
        <v>1</v>
      </c>
      <c r="LJ109">
        <f>IFERROR(__xludf.DUMMYFUNCTION("""COMPUTED_VALUE"""),1.0)</f>
        <v>1</v>
      </c>
      <c r="LK109">
        <f>IFERROR(__xludf.DUMMYFUNCTION("""COMPUTED_VALUE"""),0.0)</f>
        <v>0</v>
      </c>
      <c r="LL109">
        <f>IFERROR(__xludf.DUMMYFUNCTION("""COMPUTED_VALUE"""),1.0)</f>
        <v>1</v>
      </c>
      <c r="LM109">
        <f>IFERROR(__xludf.DUMMYFUNCTION("""COMPUTED_VALUE"""),0.0)</f>
        <v>0</v>
      </c>
      <c r="LN109">
        <f>IFERROR(__xludf.DUMMYFUNCTION("""COMPUTED_VALUE"""),0.0)</f>
        <v>0</v>
      </c>
      <c r="LO109">
        <f>IFERROR(__xludf.DUMMYFUNCTION("""COMPUTED_VALUE"""),0.0)</f>
        <v>0</v>
      </c>
      <c r="LP109">
        <f>IFERROR(__xludf.DUMMYFUNCTION("""COMPUTED_VALUE"""),1.0)</f>
        <v>1</v>
      </c>
      <c r="LQ109" t="str">
        <f>IFERROR(__xludf.DUMMYFUNCTION("""COMPUTED_VALUE"""),"x")</f>
        <v>x</v>
      </c>
      <c r="LR109">
        <f>IFERROR(__xludf.DUMMYFUNCTION("""COMPUTED_VALUE"""),0.0)</f>
        <v>0</v>
      </c>
      <c r="LS109">
        <f>IFERROR(__xludf.DUMMYFUNCTION("""COMPUTED_VALUE"""),0.0)</f>
        <v>0</v>
      </c>
      <c r="LT109">
        <f>IFERROR(__xludf.DUMMYFUNCTION("""COMPUTED_VALUE"""),0.0)</f>
        <v>0</v>
      </c>
      <c r="LU109">
        <f>IFERROR(__xludf.DUMMYFUNCTION("""COMPUTED_VALUE"""),1.0)</f>
        <v>1</v>
      </c>
      <c r="LV109">
        <f>IFERROR(__xludf.DUMMYFUNCTION("""COMPUTED_VALUE"""),0.0)</f>
        <v>0</v>
      </c>
      <c r="LW109">
        <f>IFERROR(__xludf.DUMMYFUNCTION("""COMPUTED_VALUE"""),0.0)</f>
        <v>0</v>
      </c>
      <c r="LX109">
        <f>IFERROR(__xludf.DUMMYFUNCTION("""COMPUTED_VALUE"""),0.0)</f>
        <v>0</v>
      </c>
      <c r="LY109">
        <f>IFERROR(__xludf.DUMMYFUNCTION("""COMPUTED_VALUE"""),0.0)</f>
        <v>0</v>
      </c>
      <c r="LZ109">
        <f>IFERROR(__xludf.DUMMYFUNCTION("""COMPUTED_VALUE"""),0.0)</f>
        <v>0</v>
      </c>
      <c r="MA109">
        <f>IFERROR(__xludf.DUMMYFUNCTION("""COMPUTED_VALUE"""),0.0)</f>
        <v>0</v>
      </c>
      <c r="MB109">
        <f>IFERROR(__xludf.DUMMYFUNCTION("""COMPUTED_VALUE"""),1.0)</f>
        <v>1</v>
      </c>
      <c r="MC109">
        <f>IFERROR(__xludf.DUMMYFUNCTION("""COMPUTED_VALUE"""),0.0)</f>
        <v>0</v>
      </c>
      <c r="MD109">
        <f>IFERROR(__xludf.DUMMYFUNCTION("""COMPUTED_VALUE"""),0.0)</f>
        <v>0</v>
      </c>
      <c r="ME109">
        <f>IFERROR(__xludf.DUMMYFUNCTION("""COMPUTED_VALUE"""),0.0)</f>
        <v>0</v>
      </c>
      <c r="MF109">
        <f>IFERROR(__xludf.DUMMYFUNCTION("""COMPUTED_VALUE"""),0.0)</f>
        <v>0</v>
      </c>
      <c r="MG109">
        <f>IFERROR(__xludf.DUMMYFUNCTION("""COMPUTED_VALUE"""),0.0)</f>
        <v>0</v>
      </c>
      <c r="MH109">
        <f>IFERROR(__xludf.DUMMYFUNCTION("""COMPUTED_VALUE"""),0.0)</f>
        <v>0</v>
      </c>
      <c r="MI109">
        <f>IFERROR(__xludf.DUMMYFUNCTION("""COMPUTED_VALUE"""),0.0)</f>
        <v>0</v>
      </c>
      <c r="MJ109">
        <f>IFERROR(__xludf.DUMMYFUNCTION("""COMPUTED_VALUE"""),0.0)</f>
        <v>0</v>
      </c>
      <c r="MK109">
        <f>IFERROR(__xludf.DUMMYFUNCTION("""COMPUTED_VALUE"""),0.0)</f>
        <v>0</v>
      </c>
      <c r="ML109">
        <f>IFERROR(__xludf.DUMMYFUNCTION("""COMPUTED_VALUE"""),1.0)</f>
        <v>1</v>
      </c>
      <c r="MM109">
        <f>IFERROR(__xludf.DUMMYFUNCTION("""COMPUTED_VALUE"""),0.0)</f>
        <v>0</v>
      </c>
      <c r="MN109">
        <f>IFERROR(__xludf.DUMMYFUNCTION("""COMPUTED_VALUE"""),0.0)</f>
        <v>0</v>
      </c>
      <c r="MO109">
        <f>IFERROR(__xludf.DUMMYFUNCTION("""COMPUTED_VALUE"""),0.0)</f>
        <v>0</v>
      </c>
      <c r="MP109">
        <f>IFERROR(__xludf.DUMMYFUNCTION("""COMPUTED_VALUE"""),0.0)</f>
        <v>0</v>
      </c>
      <c r="MQ109">
        <f>IFERROR(__xludf.DUMMYFUNCTION("""COMPUTED_VALUE"""),0.0)</f>
        <v>0</v>
      </c>
      <c r="MR109">
        <f>IFERROR(__xludf.DUMMYFUNCTION("""COMPUTED_VALUE"""),0.0)</f>
        <v>0</v>
      </c>
      <c r="MS109">
        <f>IFERROR(__xludf.DUMMYFUNCTION("""COMPUTED_VALUE"""),0.0)</f>
        <v>0</v>
      </c>
      <c r="MT109" t="str">
        <f>IFERROR(__xludf.DUMMYFUNCTION("""COMPUTED_VALUE"""),"x")</f>
        <v>x</v>
      </c>
      <c r="MU109">
        <f>IFERROR(__xludf.DUMMYFUNCTION("""COMPUTED_VALUE"""),1.0)</f>
        <v>1</v>
      </c>
      <c r="MV109">
        <f>IFERROR(__xludf.DUMMYFUNCTION("""COMPUTED_VALUE"""),0.0)</f>
        <v>0</v>
      </c>
      <c r="MW109">
        <f>IFERROR(__xludf.DUMMYFUNCTION("""COMPUTED_VALUE"""),0.0)</f>
        <v>0</v>
      </c>
      <c r="MX109">
        <f>IFERROR(__xludf.DUMMYFUNCTION("""COMPUTED_VALUE"""),0.0)</f>
        <v>0</v>
      </c>
      <c r="MY109">
        <f>IFERROR(__xludf.DUMMYFUNCTION("""COMPUTED_VALUE"""),0.0)</f>
        <v>0</v>
      </c>
      <c r="MZ109">
        <f>IFERROR(__xludf.DUMMYFUNCTION("""COMPUTED_VALUE"""),0.0)</f>
        <v>0</v>
      </c>
      <c r="NA109">
        <f>IFERROR(__xludf.DUMMYFUNCTION("""COMPUTED_VALUE"""),0.0)</f>
        <v>0</v>
      </c>
      <c r="NB109">
        <f>IFERROR(__xludf.DUMMYFUNCTION("""COMPUTED_VALUE"""),0.0)</f>
        <v>0</v>
      </c>
      <c r="NC109">
        <f>IFERROR(__xludf.DUMMYFUNCTION("""COMPUTED_VALUE"""),0.0)</f>
        <v>0</v>
      </c>
      <c r="ND109">
        <f>IFERROR(__xludf.DUMMYFUNCTION("""COMPUTED_VALUE"""),0.0)</f>
        <v>0</v>
      </c>
      <c r="NE109">
        <f>IFERROR(__xludf.DUMMYFUNCTION("""COMPUTED_VALUE"""),0.0)</f>
        <v>0</v>
      </c>
      <c r="NF109">
        <f>IFERROR(__xludf.DUMMYFUNCTION("""COMPUTED_VALUE"""),0.0)</f>
        <v>0</v>
      </c>
      <c r="NG109">
        <f>IFERROR(__xludf.DUMMYFUNCTION("""COMPUTED_VALUE"""),0.0)</f>
        <v>0</v>
      </c>
      <c r="NH109">
        <f>IFERROR(__xludf.DUMMYFUNCTION("""COMPUTED_VALUE"""),0.0)</f>
        <v>0</v>
      </c>
      <c r="NI109">
        <f>IFERROR(__xludf.DUMMYFUNCTION("""COMPUTED_VALUE"""),0.0)</f>
        <v>0</v>
      </c>
      <c r="NJ109">
        <f>IFERROR(__xludf.DUMMYFUNCTION("""COMPUTED_VALUE"""),0.0)</f>
        <v>0</v>
      </c>
      <c r="NK109">
        <f>IFERROR(__xludf.DUMMYFUNCTION("""COMPUTED_VALUE"""),0.0)</f>
        <v>0</v>
      </c>
      <c r="NL109">
        <f>IFERROR(__xludf.DUMMYFUNCTION("""COMPUTED_VALUE"""),0.0)</f>
        <v>0</v>
      </c>
      <c r="NM109">
        <f>IFERROR(__xludf.DUMMYFUNCTION("""COMPUTED_VALUE"""),0.0)</f>
        <v>0</v>
      </c>
      <c r="NN109">
        <f>IFERROR(__xludf.DUMMYFUNCTION("""COMPUTED_VALUE"""),0.0)</f>
        <v>0</v>
      </c>
      <c r="NO109">
        <f>IFERROR(__xludf.DUMMYFUNCTION("""COMPUTED_VALUE"""),0.0)</f>
        <v>0</v>
      </c>
      <c r="NP109">
        <f>IFERROR(__xludf.DUMMYFUNCTION("""COMPUTED_VALUE"""),0.0)</f>
        <v>0</v>
      </c>
      <c r="NQ109">
        <f>IFERROR(__xludf.DUMMYFUNCTION("""COMPUTED_VALUE"""),0.0)</f>
        <v>0</v>
      </c>
      <c r="NR109">
        <f>IFERROR(__xludf.DUMMYFUNCTION("""COMPUTED_VALUE"""),0.0)</f>
        <v>0</v>
      </c>
    </row>
    <row r="110" ht="15.75" customHeight="1">
      <c r="A110">
        <f>IFERROR(__xludf.DUMMYFUNCTION("""COMPUTED_VALUE"""),109.0)</f>
        <v>109</v>
      </c>
      <c r="B110" t="str">
        <f>IFERROR(__xludf.DUMMYFUNCTION("""COMPUTED_VALUE"""),"Mitnik")</f>
        <v>Mitnik</v>
      </c>
      <c r="C110" t="str">
        <f>IFERROR(__xludf.DUMMYFUNCTION("""COMPUTED_VALUE"""),"Jovan")</f>
        <v>Jovan</v>
      </c>
      <c r="D110" t="str">
        <f>IFERROR(__xludf.DUMMYFUNCTION("""COMPUTED_VALUE"""),"Najdovski")</f>
        <v>Najdovski</v>
      </c>
      <c r="E110">
        <f>IFERROR(__xludf.DUMMYFUNCTION("""COMPUTED_VALUE"""),35.0)</f>
        <v>35</v>
      </c>
      <c r="F110" t="str">
        <f>IFERROR(__xludf.DUMMYFUNCTION("""COMPUTED_VALUE"""),"ODOBREN")</f>
        <v>ODOBREN</v>
      </c>
      <c r="G110" t="str">
        <f>IFERROR(__xludf.DUMMYFUNCTION("""COMPUTED_VALUE"""),"Vranje")</f>
        <v>Vranje</v>
      </c>
      <c r="H110" t="str">
        <f>IFERROR(__xludf.DUMMYFUNCTION("""COMPUTED_VALUE"""),"Gimnazija Bora Stanković")</f>
        <v>Gimnazija Bora Stanković</v>
      </c>
      <c r="I110" t="str">
        <f>IFERROR(__xludf.DUMMYFUNCTION("""COMPUTED_VALUE"""),"IV")</f>
        <v>IV</v>
      </c>
      <c r="J110" t="str">
        <f>IFERROR(__xludf.DUMMYFUNCTION("""COMPUTED_VALUE"""),"B")</f>
        <v>B</v>
      </c>
      <c r="K110" t="str">
        <f>IFERROR(__xludf.DUMMYFUNCTION("""COMPUTED_VALUE"""),"Jasmina Mladenović")</f>
        <v>Jasmina Mladenović</v>
      </c>
      <c r="L110" t="str">
        <f>IFERROR(__xludf.DUMMYFUNCTION("""COMPUTED_VALUE"""),"x")</f>
        <v>x</v>
      </c>
      <c r="M110">
        <f>IFERROR(__xludf.DUMMYFUNCTION("""COMPUTED_VALUE"""),10.0)</f>
        <v>10</v>
      </c>
      <c r="N110">
        <f>IFERROR(__xludf.DUMMYFUNCTION("""COMPUTED_VALUE"""),25.0)</f>
        <v>25</v>
      </c>
      <c r="O110" t="str">
        <f>IFERROR(__xludf.DUMMYFUNCTION("""COMPUTED_VALUE"""),"-")</f>
        <v>-</v>
      </c>
      <c r="P110" t="str">
        <f>IFERROR(__xludf.DUMMYFUNCTION("""COMPUTED_VALUE"""),"-")</f>
        <v>-</v>
      </c>
      <c r="Q110" t="str">
        <f>IFERROR(__xludf.DUMMYFUNCTION("""COMPUTED_VALUE"""),"-")</f>
        <v>-</v>
      </c>
      <c r="R110" t="str">
        <f>IFERROR(__xludf.DUMMYFUNCTION("""COMPUTED_VALUE"""),"-")</f>
        <v>-</v>
      </c>
      <c r="S110" t="str">
        <f>IFERROR(__xludf.DUMMYFUNCTION("""COMPUTED_VALUE"""),"x")</f>
        <v>x</v>
      </c>
      <c r="T110" t="str">
        <f>IFERROR(__xludf.DUMMYFUNCTION("""COMPUTED_VALUE"""),"x")</f>
        <v>x</v>
      </c>
      <c r="U110" t="str">
        <f>IFERROR(__xludf.DUMMYFUNCTION("""COMPUTED_VALUE"""),"WA")</f>
        <v>WA</v>
      </c>
      <c r="V110" t="str">
        <f>IFERROR(__xludf.DUMMYFUNCTION("""COMPUTED_VALUE"""),"OK")</f>
        <v>OK</v>
      </c>
      <c r="W110" t="str">
        <f>IFERROR(__xludf.DUMMYFUNCTION("""COMPUTED_VALUE"""),"OK")</f>
        <v>OK</v>
      </c>
      <c r="X110" t="str">
        <f>IFERROR(__xludf.DUMMYFUNCTION("""COMPUTED_VALUE"""),"OK")</f>
        <v>OK</v>
      </c>
      <c r="Y110" t="str">
        <f>IFERROR(__xludf.DUMMYFUNCTION("""COMPUTED_VALUE"""),"OK")</f>
        <v>OK</v>
      </c>
      <c r="Z110" t="str">
        <f>IFERROR(__xludf.DUMMYFUNCTION("""COMPUTED_VALUE"""),"OK")</f>
        <v>OK</v>
      </c>
      <c r="AA110" t="str">
        <f>IFERROR(__xludf.DUMMYFUNCTION("""COMPUTED_VALUE"""),"OK")</f>
        <v>OK</v>
      </c>
      <c r="AB110" t="str">
        <f>IFERROR(__xludf.DUMMYFUNCTION("""COMPUTED_VALUE"""),"OK")</f>
        <v>OK</v>
      </c>
      <c r="AC110" t="str">
        <f>IFERROR(__xludf.DUMMYFUNCTION("""COMPUTED_VALUE"""),"WA")</f>
        <v>WA</v>
      </c>
      <c r="AD110" t="str">
        <f>IFERROR(__xludf.DUMMYFUNCTION("""COMPUTED_VALUE"""),"OK")</f>
        <v>OK</v>
      </c>
      <c r="AE110" t="str">
        <f>IFERROR(__xludf.DUMMYFUNCTION("""COMPUTED_VALUE"""),"OK")</f>
        <v>OK</v>
      </c>
      <c r="AF110" t="str">
        <f>IFERROR(__xludf.DUMMYFUNCTION("""COMPUTED_VALUE"""),"OK")</f>
        <v>OK</v>
      </c>
      <c r="AG110" t="str">
        <f>IFERROR(__xludf.DUMMYFUNCTION("""COMPUTED_VALUE"""),"WA")</f>
        <v>WA</v>
      </c>
      <c r="AH110" t="str">
        <f>IFERROR(__xludf.DUMMYFUNCTION("""COMPUTED_VALUE"""),"WA")</f>
        <v>WA</v>
      </c>
      <c r="AI110" t="str">
        <f>IFERROR(__xludf.DUMMYFUNCTION("""COMPUTED_VALUE"""),"WA")</f>
        <v>WA</v>
      </c>
      <c r="AJ110" t="str">
        <f>IFERROR(__xludf.DUMMYFUNCTION("""COMPUTED_VALUE"""),"WA")</f>
        <v>WA</v>
      </c>
      <c r="AK110" t="str">
        <f>IFERROR(__xludf.DUMMYFUNCTION("""COMPUTED_VALUE"""),"WA")</f>
        <v>WA</v>
      </c>
      <c r="AL110" t="str">
        <f>IFERROR(__xludf.DUMMYFUNCTION("""COMPUTED_VALUE"""),"WA")</f>
        <v>WA</v>
      </c>
      <c r="AM110" t="str">
        <f>IFERROR(__xludf.DUMMYFUNCTION("""COMPUTED_VALUE"""),"WA")</f>
        <v>WA</v>
      </c>
      <c r="AN110" t="str">
        <f>IFERROR(__xludf.DUMMYFUNCTION("""COMPUTED_VALUE"""),"WA")</f>
        <v>WA</v>
      </c>
      <c r="AO110" t="str">
        <f>IFERROR(__xludf.DUMMYFUNCTION("""COMPUTED_VALUE"""),"OK")</f>
        <v>OK</v>
      </c>
      <c r="AP110" t="str">
        <f>IFERROR(__xludf.DUMMYFUNCTION("""COMPUTED_VALUE"""),"OK")</f>
        <v>OK</v>
      </c>
      <c r="AQ110" t="str">
        <f>IFERROR(__xludf.DUMMYFUNCTION("""COMPUTED_VALUE"""),"WA")</f>
        <v>WA</v>
      </c>
      <c r="AR110" t="str">
        <f>IFERROR(__xludf.DUMMYFUNCTION("""COMPUTED_VALUE"""),"WA")</f>
        <v>WA</v>
      </c>
      <c r="AS110" t="str">
        <f>IFERROR(__xludf.DUMMYFUNCTION("""COMPUTED_VALUE"""),"WA")</f>
        <v>WA</v>
      </c>
      <c r="AT110" t="str">
        <f>IFERROR(__xludf.DUMMYFUNCTION("""COMPUTED_VALUE"""),"WA")</f>
        <v>WA</v>
      </c>
      <c r="AU110" t="str">
        <f>IFERROR(__xludf.DUMMYFUNCTION("""COMPUTED_VALUE"""),"WA")</f>
        <v>WA</v>
      </c>
      <c r="AV110" t="str">
        <f>IFERROR(__xludf.DUMMYFUNCTION("""COMPUTED_VALUE"""),"WA")</f>
        <v>WA</v>
      </c>
      <c r="AW110" t="str">
        <f>IFERROR(__xludf.DUMMYFUNCTION("""COMPUTED_VALUE"""),"WA")</f>
        <v>WA</v>
      </c>
      <c r="AX110" t="str">
        <f>IFERROR(__xludf.DUMMYFUNCTION("""COMPUTED_VALUE"""),"OK")</f>
        <v>OK</v>
      </c>
      <c r="AY110" t="str">
        <f>IFERROR(__xludf.DUMMYFUNCTION("""COMPUTED_VALUE"""),"WA")</f>
        <v>WA</v>
      </c>
      <c r="AZ110" t="str">
        <f>IFERROR(__xludf.DUMMYFUNCTION("""COMPUTED_VALUE"""),"WA")</f>
        <v>WA</v>
      </c>
      <c r="BA110" t="str">
        <f>IFERROR(__xludf.DUMMYFUNCTION("""COMPUTED_VALUE"""),"WA")</f>
        <v>WA</v>
      </c>
      <c r="BB110" t="str">
        <f>IFERROR(__xludf.DUMMYFUNCTION("""COMPUTED_VALUE"""),"OK")</f>
        <v>OK</v>
      </c>
      <c r="BC110" t="str">
        <f>IFERROR(__xludf.DUMMYFUNCTION("""COMPUTED_VALUE"""),"TLE")</f>
        <v>TLE</v>
      </c>
      <c r="BD110" t="str">
        <f>IFERROR(__xludf.DUMMYFUNCTION("""COMPUTED_VALUE"""),"TLE")</f>
        <v>TLE</v>
      </c>
      <c r="BE110" t="str">
        <f>IFERROR(__xludf.DUMMYFUNCTION("""COMPUTED_VALUE"""),"OK")</f>
        <v>OK</v>
      </c>
      <c r="BF110" t="str">
        <f>IFERROR(__xludf.DUMMYFUNCTION("""COMPUTED_VALUE"""),"TLE")</f>
        <v>TLE</v>
      </c>
      <c r="BG110" t="str">
        <f>IFERROR(__xludf.DUMMYFUNCTION("""COMPUTED_VALUE"""),"TLE")</f>
        <v>TLE</v>
      </c>
      <c r="BH110" t="str">
        <f>IFERROR(__xludf.DUMMYFUNCTION("""COMPUTED_VALUE"""),"TLE")</f>
        <v>TLE</v>
      </c>
      <c r="BI110" t="str">
        <f>IFERROR(__xludf.DUMMYFUNCTION("""COMPUTED_VALUE"""),"TLE")</f>
        <v>TLE</v>
      </c>
      <c r="BJ110" t="str">
        <f>IFERROR(__xludf.DUMMYFUNCTION("""COMPUTED_VALUE"""),"TLE")</f>
        <v>TLE</v>
      </c>
      <c r="BK110" t="str">
        <f>IFERROR(__xludf.DUMMYFUNCTION("""COMPUTED_VALUE"""),"x")</f>
        <v>x</v>
      </c>
      <c r="BL110" t="str">
        <f>IFERROR(__xludf.DUMMYFUNCTION("""COMPUTED_VALUE"""),"OK")</f>
        <v>OK</v>
      </c>
      <c r="BM110" t="str">
        <f>IFERROR(__xludf.DUMMYFUNCTION("""COMPUTED_VALUE"""),"OK")</f>
        <v>OK</v>
      </c>
      <c r="BN110" t="str">
        <f>IFERROR(__xludf.DUMMYFUNCTION("""COMPUTED_VALUE"""),"OK")</f>
        <v>OK</v>
      </c>
      <c r="BO110" t="str">
        <f>IFERROR(__xludf.DUMMYFUNCTION("""COMPUTED_VALUE"""),"OK")</f>
        <v>OK</v>
      </c>
      <c r="BP110" t="str">
        <f>IFERROR(__xludf.DUMMYFUNCTION("""COMPUTED_VALUE"""),"OK")</f>
        <v>OK</v>
      </c>
      <c r="BQ110" t="str">
        <f>IFERROR(__xludf.DUMMYFUNCTION("""COMPUTED_VALUE"""),"OK")</f>
        <v>OK</v>
      </c>
      <c r="BR110" t="str">
        <f>IFERROR(__xludf.DUMMYFUNCTION("""COMPUTED_VALUE"""),"OK")</f>
        <v>OK</v>
      </c>
      <c r="BS110" t="str">
        <f>IFERROR(__xludf.DUMMYFUNCTION("""COMPUTED_VALUE"""),"OK")</f>
        <v>OK</v>
      </c>
      <c r="BT110" t="str">
        <f>IFERROR(__xludf.DUMMYFUNCTION("""COMPUTED_VALUE"""),"OK")</f>
        <v>OK</v>
      </c>
      <c r="BU110" t="str">
        <f>IFERROR(__xludf.DUMMYFUNCTION("""COMPUTED_VALUE"""),"OK")</f>
        <v>OK</v>
      </c>
      <c r="BV110" t="str">
        <f>IFERROR(__xludf.DUMMYFUNCTION("""COMPUTED_VALUE"""),"OK")</f>
        <v>OK</v>
      </c>
      <c r="BW110" t="str">
        <f>IFERROR(__xludf.DUMMYFUNCTION("""COMPUTED_VALUE"""),"OK")</f>
        <v>OK</v>
      </c>
      <c r="BX110" t="str">
        <f>IFERROR(__xludf.DUMMYFUNCTION("""COMPUTED_VALUE"""),"OK")</f>
        <v>OK</v>
      </c>
      <c r="BY110" t="str">
        <f>IFERROR(__xludf.DUMMYFUNCTION("""COMPUTED_VALUE"""),"OK")</f>
        <v>OK</v>
      </c>
      <c r="BZ110" t="str">
        <f>IFERROR(__xludf.DUMMYFUNCTION("""COMPUTED_VALUE"""),"WA")</f>
        <v>WA</v>
      </c>
      <c r="CA110" t="str">
        <f>IFERROR(__xludf.DUMMYFUNCTION("""COMPUTED_VALUE"""),"OK")</f>
        <v>OK</v>
      </c>
      <c r="CB110" t="str">
        <f>IFERROR(__xludf.DUMMYFUNCTION("""COMPUTED_VALUE"""),"WA")</f>
        <v>WA</v>
      </c>
      <c r="CC110" t="str">
        <f>IFERROR(__xludf.DUMMYFUNCTION("""COMPUTED_VALUE"""),"WA")</f>
        <v>WA</v>
      </c>
      <c r="CD110" t="str">
        <f>IFERROR(__xludf.DUMMYFUNCTION("""COMPUTED_VALUE"""),"WA")</f>
        <v>WA</v>
      </c>
      <c r="CE110" t="str">
        <f>IFERROR(__xludf.DUMMYFUNCTION("""COMPUTED_VALUE"""),"WA")</f>
        <v>WA</v>
      </c>
      <c r="CF110" t="str">
        <f>IFERROR(__xludf.DUMMYFUNCTION("""COMPUTED_VALUE"""),"WA")</f>
        <v>WA</v>
      </c>
      <c r="CG110" t="str">
        <f>IFERROR(__xludf.DUMMYFUNCTION("""COMPUTED_VALUE"""),"WA")</f>
        <v>WA</v>
      </c>
      <c r="CH110" t="str">
        <f>IFERROR(__xludf.DUMMYFUNCTION("""COMPUTED_VALUE"""),"OK")</f>
        <v>OK</v>
      </c>
      <c r="CI110" t="str">
        <f>IFERROR(__xludf.DUMMYFUNCTION("""COMPUTED_VALUE"""),"WA")</f>
        <v>WA</v>
      </c>
      <c r="CJ110" t="str">
        <f>IFERROR(__xludf.DUMMYFUNCTION("""COMPUTED_VALUE"""),"WA")</f>
        <v>WA</v>
      </c>
      <c r="CK110" t="str">
        <f>IFERROR(__xludf.DUMMYFUNCTION("""COMPUTED_VALUE"""),"WA")</f>
        <v>WA</v>
      </c>
      <c r="CL110" t="str">
        <f>IFERROR(__xludf.DUMMYFUNCTION("""COMPUTED_VALUE"""),"WA")</f>
        <v>WA</v>
      </c>
      <c r="CM110" t="str">
        <f>IFERROR(__xludf.DUMMYFUNCTION("""COMPUTED_VALUE"""),"WA")</f>
        <v>WA</v>
      </c>
      <c r="CN110" t="str">
        <f>IFERROR(__xludf.DUMMYFUNCTION("""COMPUTED_VALUE"""),"WA")</f>
        <v>WA</v>
      </c>
      <c r="CO110" t="str">
        <f>IFERROR(__xludf.DUMMYFUNCTION("""COMPUTED_VALUE"""),"WA")</f>
        <v>WA</v>
      </c>
      <c r="CP110" t="str">
        <f>IFERROR(__xludf.DUMMYFUNCTION("""COMPUTED_VALUE"""),"WA")</f>
        <v>WA</v>
      </c>
      <c r="CQ110" t="str">
        <f>IFERROR(__xludf.DUMMYFUNCTION("""COMPUTED_VALUE"""),"OK")</f>
        <v>OK</v>
      </c>
      <c r="CR110" t="str">
        <f>IFERROR(__xludf.DUMMYFUNCTION("""COMPUTED_VALUE"""),"OK")</f>
        <v>OK</v>
      </c>
      <c r="CS110" t="str">
        <f>IFERROR(__xludf.DUMMYFUNCTION("""COMPUTED_VALUE"""),"x")</f>
        <v>x</v>
      </c>
      <c r="CT110" t="str">
        <f>IFERROR(__xludf.DUMMYFUNCTION("""COMPUTED_VALUE"""),"-")</f>
        <v>-</v>
      </c>
      <c r="CU110" t="str">
        <f>IFERROR(__xludf.DUMMYFUNCTION("""COMPUTED_VALUE"""),"-")</f>
        <v>-</v>
      </c>
      <c r="CV110" t="str">
        <f>IFERROR(__xludf.DUMMYFUNCTION("""COMPUTED_VALUE"""),"-")</f>
        <v>-</v>
      </c>
      <c r="CW110" t="str">
        <f>IFERROR(__xludf.DUMMYFUNCTION("""COMPUTED_VALUE"""),"-")</f>
        <v>-</v>
      </c>
      <c r="CX110" t="str">
        <f>IFERROR(__xludf.DUMMYFUNCTION("""COMPUTED_VALUE"""),"-")</f>
        <v>-</v>
      </c>
      <c r="CY110" t="str">
        <f>IFERROR(__xludf.DUMMYFUNCTION("""COMPUTED_VALUE"""),"-")</f>
        <v>-</v>
      </c>
      <c r="CZ110" t="str">
        <f>IFERROR(__xludf.DUMMYFUNCTION("""COMPUTED_VALUE"""),"-")</f>
        <v>-</v>
      </c>
      <c r="DA110" t="str">
        <f>IFERROR(__xludf.DUMMYFUNCTION("""COMPUTED_VALUE"""),"-")</f>
        <v>-</v>
      </c>
      <c r="DB110" t="str">
        <f>IFERROR(__xludf.DUMMYFUNCTION("""COMPUTED_VALUE"""),"-")</f>
        <v>-</v>
      </c>
      <c r="DC110" t="str">
        <f>IFERROR(__xludf.DUMMYFUNCTION("""COMPUTED_VALUE"""),"-")</f>
        <v>-</v>
      </c>
      <c r="DD110" t="str">
        <f>IFERROR(__xludf.DUMMYFUNCTION("""COMPUTED_VALUE"""),"-")</f>
        <v>-</v>
      </c>
      <c r="DE110" t="str">
        <f>IFERROR(__xludf.DUMMYFUNCTION("""COMPUTED_VALUE"""),"-")</f>
        <v>-</v>
      </c>
      <c r="DF110" t="str">
        <f>IFERROR(__xludf.DUMMYFUNCTION("""COMPUTED_VALUE"""),"-")</f>
        <v>-</v>
      </c>
      <c r="DG110" t="str">
        <f>IFERROR(__xludf.DUMMYFUNCTION("""COMPUTED_VALUE"""),"-")</f>
        <v>-</v>
      </c>
      <c r="DH110" t="str">
        <f>IFERROR(__xludf.DUMMYFUNCTION("""COMPUTED_VALUE"""),"-")</f>
        <v>-</v>
      </c>
      <c r="DI110" t="str">
        <f>IFERROR(__xludf.DUMMYFUNCTION("""COMPUTED_VALUE"""),"-")</f>
        <v>-</v>
      </c>
      <c r="DJ110" t="str">
        <f>IFERROR(__xludf.DUMMYFUNCTION("""COMPUTED_VALUE"""),"-")</f>
        <v>-</v>
      </c>
      <c r="DK110" t="str">
        <f>IFERROR(__xludf.DUMMYFUNCTION("""COMPUTED_VALUE"""),"-")</f>
        <v>-</v>
      </c>
      <c r="DL110" t="str">
        <f>IFERROR(__xludf.DUMMYFUNCTION("""COMPUTED_VALUE"""),"-")</f>
        <v>-</v>
      </c>
      <c r="DM110" t="str">
        <f>IFERROR(__xludf.DUMMYFUNCTION("""COMPUTED_VALUE"""),"-")</f>
        <v>-</v>
      </c>
      <c r="DN110" t="str">
        <f>IFERROR(__xludf.DUMMYFUNCTION("""COMPUTED_VALUE"""),"-")</f>
        <v>-</v>
      </c>
      <c r="DO110" t="str">
        <f>IFERROR(__xludf.DUMMYFUNCTION("""COMPUTED_VALUE"""),"-")</f>
        <v>-</v>
      </c>
      <c r="DP110" t="str">
        <f>IFERROR(__xludf.DUMMYFUNCTION("""COMPUTED_VALUE"""),"-")</f>
        <v>-</v>
      </c>
      <c r="DQ110" t="str">
        <f>IFERROR(__xludf.DUMMYFUNCTION("""COMPUTED_VALUE"""),"-")</f>
        <v>-</v>
      </c>
      <c r="DR110" t="str">
        <f>IFERROR(__xludf.DUMMYFUNCTION("""COMPUTED_VALUE"""),"-")</f>
        <v>-</v>
      </c>
      <c r="DS110" t="str">
        <f>IFERROR(__xludf.DUMMYFUNCTION("""COMPUTED_VALUE"""),"-")</f>
        <v>-</v>
      </c>
      <c r="DT110" t="str">
        <f>IFERROR(__xludf.DUMMYFUNCTION("""COMPUTED_VALUE"""),"-")</f>
        <v>-</v>
      </c>
      <c r="DU110" t="str">
        <f>IFERROR(__xludf.DUMMYFUNCTION("""COMPUTED_VALUE"""),"-")</f>
        <v>-</v>
      </c>
      <c r="DV110" t="str">
        <f>IFERROR(__xludf.DUMMYFUNCTION("""COMPUTED_VALUE"""),"-")</f>
        <v>-</v>
      </c>
      <c r="DW110" t="str">
        <f>IFERROR(__xludf.DUMMYFUNCTION("""COMPUTED_VALUE"""),"-")</f>
        <v>-</v>
      </c>
      <c r="DX110" t="str">
        <f>IFERROR(__xludf.DUMMYFUNCTION("""COMPUTED_VALUE"""),"-")</f>
        <v>-</v>
      </c>
      <c r="DY110" t="str">
        <f>IFERROR(__xludf.DUMMYFUNCTION("""COMPUTED_VALUE"""),"-")</f>
        <v>-</v>
      </c>
      <c r="DZ110" t="str">
        <f>IFERROR(__xludf.DUMMYFUNCTION("""COMPUTED_VALUE"""),"x")</f>
        <v>x</v>
      </c>
      <c r="EA110" t="str">
        <f>IFERROR(__xludf.DUMMYFUNCTION("""COMPUTED_VALUE"""),"-")</f>
        <v>-</v>
      </c>
      <c r="EB110" t="str">
        <f>IFERROR(__xludf.DUMMYFUNCTION("""COMPUTED_VALUE"""),"-")</f>
        <v>-</v>
      </c>
      <c r="EC110" t="str">
        <f>IFERROR(__xludf.DUMMYFUNCTION("""COMPUTED_VALUE"""),"-")</f>
        <v>-</v>
      </c>
      <c r="ED110" t="str">
        <f>IFERROR(__xludf.DUMMYFUNCTION("""COMPUTED_VALUE"""),"-")</f>
        <v>-</v>
      </c>
      <c r="EE110" t="str">
        <f>IFERROR(__xludf.DUMMYFUNCTION("""COMPUTED_VALUE"""),"-")</f>
        <v>-</v>
      </c>
      <c r="EF110" t="str">
        <f>IFERROR(__xludf.DUMMYFUNCTION("""COMPUTED_VALUE"""),"-")</f>
        <v>-</v>
      </c>
      <c r="EG110" t="str">
        <f>IFERROR(__xludf.DUMMYFUNCTION("""COMPUTED_VALUE"""),"-")</f>
        <v>-</v>
      </c>
      <c r="EH110" t="str">
        <f>IFERROR(__xludf.DUMMYFUNCTION("""COMPUTED_VALUE"""),"-")</f>
        <v>-</v>
      </c>
      <c r="EI110" t="str">
        <f>IFERROR(__xludf.DUMMYFUNCTION("""COMPUTED_VALUE"""),"-")</f>
        <v>-</v>
      </c>
      <c r="EJ110" t="str">
        <f>IFERROR(__xludf.DUMMYFUNCTION("""COMPUTED_VALUE"""),"-")</f>
        <v>-</v>
      </c>
      <c r="EK110" t="str">
        <f>IFERROR(__xludf.DUMMYFUNCTION("""COMPUTED_VALUE"""),"-")</f>
        <v>-</v>
      </c>
      <c r="EL110" t="str">
        <f>IFERROR(__xludf.DUMMYFUNCTION("""COMPUTED_VALUE"""),"-")</f>
        <v>-</v>
      </c>
      <c r="EM110" t="str">
        <f>IFERROR(__xludf.DUMMYFUNCTION("""COMPUTED_VALUE"""),"-")</f>
        <v>-</v>
      </c>
      <c r="EN110" t="str">
        <f>IFERROR(__xludf.DUMMYFUNCTION("""COMPUTED_VALUE"""),"-")</f>
        <v>-</v>
      </c>
      <c r="EO110" t="str">
        <f>IFERROR(__xludf.DUMMYFUNCTION("""COMPUTED_VALUE"""),"-")</f>
        <v>-</v>
      </c>
      <c r="EP110" t="str">
        <f>IFERROR(__xludf.DUMMYFUNCTION("""COMPUTED_VALUE"""),"-")</f>
        <v>-</v>
      </c>
      <c r="EQ110" t="str">
        <f>IFERROR(__xludf.DUMMYFUNCTION("""COMPUTED_VALUE"""),"x")</f>
        <v>x</v>
      </c>
      <c r="ER110" t="str">
        <f>IFERROR(__xludf.DUMMYFUNCTION("""COMPUTED_VALUE"""),"-")</f>
        <v>-</v>
      </c>
      <c r="ES110" t="str">
        <f>IFERROR(__xludf.DUMMYFUNCTION("""COMPUTED_VALUE"""),"-")</f>
        <v>-</v>
      </c>
      <c r="ET110" t="str">
        <f>IFERROR(__xludf.DUMMYFUNCTION("""COMPUTED_VALUE"""),"-")</f>
        <v>-</v>
      </c>
      <c r="EU110" t="str">
        <f>IFERROR(__xludf.DUMMYFUNCTION("""COMPUTED_VALUE"""),"-")</f>
        <v>-</v>
      </c>
      <c r="EV110" t="str">
        <f>IFERROR(__xludf.DUMMYFUNCTION("""COMPUTED_VALUE"""),"-")</f>
        <v>-</v>
      </c>
      <c r="EW110" t="str">
        <f>IFERROR(__xludf.DUMMYFUNCTION("""COMPUTED_VALUE"""),"-")</f>
        <v>-</v>
      </c>
      <c r="EX110" t="str">
        <f>IFERROR(__xludf.DUMMYFUNCTION("""COMPUTED_VALUE"""),"-")</f>
        <v>-</v>
      </c>
      <c r="EY110" t="str">
        <f>IFERROR(__xludf.DUMMYFUNCTION("""COMPUTED_VALUE"""),"-")</f>
        <v>-</v>
      </c>
      <c r="EZ110" t="str">
        <f>IFERROR(__xludf.DUMMYFUNCTION("""COMPUTED_VALUE"""),"-")</f>
        <v>-</v>
      </c>
      <c r="FA110" t="str">
        <f>IFERROR(__xludf.DUMMYFUNCTION("""COMPUTED_VALUE"""),"-")</f>
        <v>-</v>
      </c>
      <c r="FB110" t="str">
        <f>IFERROR(__xludf.DUMMYFUNCTION("""COMPUTED_VALUE"""),"-")</f>
        <v>-</v>
      </c>
      <c r="FC110" t="str">
        <f>IFERROR(__xludf.DUMMYFUNCTION("""COMPUTED_VALUE"""),"-")</f>
        <v>-</v>
      </c>
      <c r="FD110" t="str">
        <f>IFERROR(__xludf.DUMMYFUNCTION("""COMPUTED_VALUE"""),"-")</f>
        <v>-</v>
      </c>
      <c r="FE110" t="str">
        <f>IFERROR(__xludf.DUMMYFUNCTION("""COMPUTED_VALUE"""),"-")</f>
        <v>-</v>
      </c>
      <c r="FF110" t="str">
        <f>IFERROR(__xludf.DUMMYFUNCTION("""COMPUTED_VALUE"""),"-")</f>
        <v>-</v>
      </c>
      <c r="FG110" t="str">
        <f>IFERROR(__xludf.DUMMYFUNCTION("""COMPUTED_VALUE"""),"-")</f>
        <v>-</v>
      </c>
      <c r="FH110" t="str">
        <f>IFERROR(__xludf.DUMMYFUNCTION("""COMPUTED_VALUE"""),"-")</f>
        <v>-</v>
      </c>
      <c r="FI110" t="str">
        <f>IFERROR(__xludf.DUMMYFUNCTION("""COMPUTED_VALUE"""),"-")</f>
        <v>-</v>
      </c>
      <c r="FJ110" t="str">
        <f>IFERROR(__xludf.DUMMYFUNCTION("""COMPUTED_VALUE"""),"-")</f>
        <v>-</v>
      </c>
      <c r="FK110" t="str">
        <f>IFERROR(__xludf.DUMMYFUNCTION("""COMPUTED_VALUE"""),"-")</f>
        <v>-</v>
      </c>
      <c r="FL110" t="str">
        <f>IFERROR(__xludf.DUMMYFUNCTION("""COMPUTED_VALUE"""),"-")</f>
        <v>-</v>
      </c>
      <c r="FM110" t="str">
        <f>IFERROR(__xludf.DUMMYFUNCTION("""COMPUTED_VALUE"""),"-")</f>
        <v>-</v>
      </c>
      <c r="FN110" t="str">
        <f>IFERROR(__xludf.DUMMYFUNCTION("""COMPUTED_VALUE"""),"-")</f>
        <v>-</v>
      </c>
      <c r="FO110" t="str">
        <f>IFERROR(__xludf.DUMMYFUNCTION("""COMPUTED_VALUE"""),"-")</f>
        <v>-</v>
      </c>
      <c r="FP110" t="str">
        <f>IFERROR(__xludf.DUMMYFUNCTION("""COMPUTED_VALUE"""),"-")</f>
        <v>-</v>
      </c>
      <c r="FQ110" t="str">
        <f>IFERROR(__xludf.DUMMYFUNCTION("""COMPUTED_VALUE"""),"-")</f>
        <v>-</v>
      </c>
      <c r="FR110" t="str">
        <f>IFERROR(__xludf.DUMMYFUNCTION("""COMPUTED_VALUE"""),"-")</f>
        <v>-</v>
      </c>
      <c r="FS110" t="str">
        <f>IFERROR(__xludf.DUMMYFUNCTION("""COMPUTED_VALUE"""),"-")</f>
        <v>-</v>
      </c>
      <c r="FT110" t="str">
        <f>IFERROR(__xludf.DUMMYFUNCTION("""COMPUTED_VALUE"""),"x")</f>
        <v>x</v>
      </c>
      <c r="FU110" t="str">
        <f>IFERROR(__xludf.DUMMYFUNCTION("""COMPUTED_VALUE"""),"-")</f>
        <v>-</v>
      </c>
      <c r="FV110" t="str">
        <f>IFERROR(__xludf.DUMMYFUNCTION("""COMPUTED_VALUE"""),"-")</f>
        <v>-</v>
      </c>
      <c r="FW110" t="str">
        <f>IFERROR(__xludf.DUMMYFUNCTION("""COMPUTED_VALUE"""),"-")</f>
        <v>-</v>
      </c>
      <c r="FX110" t="str">
        <f>IFERROR(__xludf.DUMMYFUNCTION("""COMPUTED_VALUE"""),"-")</f>
        <v>-</v>
      </c>
      <c r="FY110" t="str">
        <f>IFERROR(__xludf.DUMMYFUNCTION("""COMPUTED_VALUE"""),"-")</f>
        <v>-</v>
      </c>
      <c r="FZ110" t="str">
        <f>IFERROR(__xludf.DUMMYFUNCTION("""COMPUTED_VALUE"""),"-")</f>
        <v>-</v>
      </c>
      <c r="GA110" t="str">
        <f>IFERROR(__xludf.DUMMYFUNCTION("""COMPUTED_VALUE"""),"-")</f>
        <v>-</v>
      </c>
      <c r="GB110" t="str">
        <f>IFERROR(__xludf.DUMMYFUNCTION("""COMPUTED_VALUE"""),"-")</f>
        <v>-</v>
      </c>
      <c r="GC110" t="str">
        <f>IFERROR(__xludf.DUMMYFUNCTION("""COMPUTED_VALUE"""),"-")</f>
        <v>-</v>
      </c>
      <c r="GD110" t="str">
        <f>IFERROR(__xludf.DUMMYFUNCTION("""COMPUTED_VALUE"""),"-")</f>
        <v>-</v>
      </c>
      <c r="GE110" t="str">
        <f>IFERROR(__xludf.DUMMYFUNCTION("""COMPUTED_VALUE"""),"-")</f>
        <v>-</v>
      </c>
      <c r="GF110" t="str">
        <f>IFERROR(__xludf.DUMMYFUNCTION("""COMPUTED_VALUE"""),"-")</f>
        <v>-</v>
      </c>
      <c r="GG110" t="str">
        <f>IFERROR(__xludf.DUMMYFUNCTION("""COMPUTED_VALUE"""),"-")</f>
        <v>-</v>
      </c>
      <c r="GH110" t="str">
        <f>IFERROR(__xludf.DUMMYFUNCTION("""COMPUTED_VALUE"""),"-")</f>
        <v>-</v>
      </c>
      <c r="GI110" t="str">
        <f>IFERROR(__xludf.DUMMYFUNCTION("""COMPUTED_VALUE"""),"-")</f>
        <v>-</v>
      </c>
      <c r="GJ110" t="str">
        <f>IFERROR(__xludf.DUMMYFUNCTION("""COMPUTED_VALUE"""),"-")</f>
        <v>-</v>
      </c>
      <c r="GK110" t="str">
        <f>IFERROR(__xludf.DUMMYFUNCTION("""COMPUTED_VALUE"""),"-")</f>
        <v>-</v>
      </c>
      <c r="GL110" t="str">
        <f>IFERROR(__xludf.DUMMYFUNCTION("""COMPUTED_VALUE"""),"-")</f>
        <v>-</v>
      </c>
      <c r="GM110" t="str">
        <f>IFERROR(__xludf.DUMMYFUNCTION("""COMPUTED_VALUE"""),"-")</f>
        <v>-</v>
      </c>
      <c r="GN110" t="str">
        <f>IFERROR(__xludf.DUMMYFUNCTION("""COMPUTED_VALUE"""),"-")</f>
        <v>-</v>
      </c>
      <c r="GO110" t="str">
        <f>IFERROR(__xludf.DUMMYFUNCTION("""COMPUTED_VALUE"""),"-")</f>
        <v>-</v>
      </c>
      <c r="GP110" t="str">
        <f>IFERROR(__xludf.DUMMYFUNCTION("""COMPUTED_VALUE"""),"-")</f>
        <v>-</v>
      </c>
      <c r="GQ110" t="str">
        <f>IFERROR(__xludf.DUMMYFUNCTION("""COMPUTED_VALUE"""),"-")</f>
        <v>-</v>
      </c>
      <c r="GR110" t="str">
        <f>IFERROR(__xludf.DUMMYFUNCTION("""COMPUTED_VALUE"""),"-")</f>
        <v>-</v>
      </c>
      <c r="GS110" t="str">
        <f>IFERROR(__xludf.DUMMYFUNCTION("""COMPUTED_VALUE"""),"x")</f>
        <v>x</v>
      </c>
      <c r="GT110" t="str">
        <f>IFERROR(__xludf.DUMMYFUNCTION("""COMPUTED_VALUE"""),"x")</f>
        <v>x</v>
      </c>
      <c r="GU110">
        <f>IFERROR(__xludf.DUMMYFUNCTION("""COMPUTED_VALUE"""),0.0)</f>
        <v>0</v>
      </c>
      <c r="GV110">
        <f>IFERROR(__xludf.DUMMYFUNCTION("""COMPUTED_VALUE"""),1.0)</f>
        <v>1</v>
      </c>
      <c r="GW110">
        <f>IFERROR(__xludf.DUMMYFUNCTION("""COMPUTED_VALUE"""),1.0)</f>
        <v>1</v>
      </c>
      <c r="GX110">
        <f>IFERROR(__xludf.DUMMYFUNCTION("""COMPUTED_VALUE"""),1.0)</f>
        <v>1</v>
      </c>
      <c r="GY110">
        <f>IFERROR(__xludf.DUMMYFUNCTION("""COMPUTED_VALUE"""),1.0)</f>
        <v>1</v>
      </c>
      <c r="GZ110">
        <f>IFERROR(__xludf.DUMMYFUNCTION("""COMPUTED_VALUE"""),1.0)</f>
        <v>1</v>
      </c>
      <c r="HA110">
        <f>IFERROR(__xludf.DUMMYFUNCTION("""COMPUTED_VALUE"""),1.0)</f>
        <v>1</v>
      </c>
      <c r="HB110">
        <f>IFERROR(__xludf.DUMMYFUNCTION("""COMPUTED_VALUE"""),1.0)</f>
        <v>1</v>
      </c>
      <c r="HC110">
        <f>IFERROR(__xludf.DUMMYFUNCTION("""COMPUTED_VALUE"""),0.0)</f>
        <v>0</v>
      </c>
      <c r="HD110">
        <f>IFERROR(__xludf.DUMMYFUNCTION("""COMPUTED_VALUE"""),1.0)</f>
        <v>1</v>
      </c>
      <c r="HE110">
        <f>IFERROR(__xludf.DUMMYFUNCTION("""COMPUTED_VALUE"""),1.0)</f>
        <v>1</v>
      </c>
      <c r="HF110">
        <f>IFERROR(__xludf.DUMMYFUNCTION("""COMPUTED_VALUE"""),1.0)</f>
        <v>1</v>
      </c>
      <c r="HG110">
        <f>IFERROR(__xludf.DUMMYFUNCTION("""COMPUTED_VALUE"""),0.0)</f>
        <v>0</v>
      </c>
      <c r="HH110">
        <f>IFERROR(__xludf.DUMMYFUNCTION("""COMPUTED_VALUE"""),0.0)</f>
        <v>0</v>
      </c>
      <c r="HI110">
        <f>IFERROR(__xludf.DUMMYFUNCTION("""COMPUTED_VALUE"""),0.0)</f>
        <v>0</v>
      </c>
      <c r="HJ110">
        <f>IFERROR(__xludf.DUMMYFUNCTION("""COMPUTED_VALUE"""),0.0)</f>
        <v>0</v>
      </c>
      <c r="HK110">
        <f>IFERROR(__xludf.DUMMYFUNCTION("""COMPUTED_VALUE"""),0.0)</f>
        <v>0</v>
      </c>
      <c r="HL110">
        <f>IFERROR(__xludf.DUMMYFUNCTION("""COMPUTED_VALUE"""),0.0)</f>
        <v>0</v>
      </c>
      <c r="HM110">
        <f>IFERROR(__xludf.DUMMYFUNCTION("""COMPUTED_VALUE"""),0.0)</f>
        <v>0</v>
      </c>
      <c r="HN110">
        <f>IFERROR(__xludf.DUMMYFUNCTION("""COMPUTED_VALUE"""),0.0)</f>
        <v>0</v>
      </c>
      <c r="HO110">
        <f>IFERROR(__xludf.DUMMYFUNCTION("""COMPUTED_VALUE"""),1.0)</f>
        <v>1</v>
      </c>
      <c r="HP110">
        <f>IFERROR(__xludf.DUMMYFUNCTION("""COMPUTED_VALUE"""),1.0)</f>
        <v>1</v>
      </c>
      <c r="HQ110">
        <f>IFERROR(__xludf.DUMMYFUNCTION("""COMPUTED_VALUE"""),0.0)</f>
        <v>0</v>
      </c>
      <c r="HR110">
        <f>IFERROR(__xludf.DUMMYFUNCTION("""COMPUTED_VALUE"""),0.0)</f>
        <v>0</v>
      </c>
      <c r="HS110">
        <f>IFERROR(__xludf.DUMMYFUNCTION("""COMPUTED_VALUE"""),0.0)</f>
        <v>0</v>
      </c>
      <c r="HT110">
        <f>IFERROR(__xludf.DUMMYFUNCTION("""COMPUTED_VALUE"""),0.0)</f>
        <v>0</v>
      </c>
      <c r="HU110">
        <f>IFERROR(__xludf.DUMMYFUNCTION("""COMPUTED_VALUE"""),0.0)</f>
        <v>0</v>
      </c>
      <c r="HV110">
        <f>IFERROR(__xludf.DUMMYFUNCTION("""COMPUTED_VALUE"""),0.0)</f>
        <v>0</v>
      </c>
      <c r="HW110">
        <f>IFERROR(__xludf.DUMMYFUNCTION("""COMPUTED_VALUE"""),0.0)</f>
        <v>0</v>
      </c>
      <c r="HX110">
        <f>IFERROR(__xludf.DUMMYFUNCTION("""COMPUTED_VALUE"""),1.0)</f>
        <v>1</v>
      </c>
      <c r="HY110">
        <f>IFERROR(__xludf.DUMMYFUNCTION("""COMPUTED_VALUE"""),0.0)</f>
        <v>0</v>
      </c>
      <c r="HZ110">
        <f>IFERROR(__xludf.DUMMYFUNCTION("""COMPUTED_VALUE"""),0.0)</f>
        <v>0</v>
      </c>
      <c r="IA110">
        <f>IFERROR(__xludf.DUMMYFUNCTION("""COMPUTED_VALUE"""),0.0)</f>
        <v>0</v>
      </c>
      <c r="IB110">
        <f>IFERROR(__xludf.DUMMYFUNCTION("""COMPUTED_VALUE"""),1.0)</f>
        <v>1</v>
      </c>
      <c r="IC110">
        <f>IFERROR(__xludf.DUMMYFUNCTION("""COMPUTED_VALUE"""),0.0)</f>
        <v>0</v>
      </c>
      <c r="ID110">
        <f>IFERROR(__xludf.DUMMYFUNCTION("""COMPUTED_VALUE"""),0.0)</f>
        <v>0</v>
      </c>
      <c r="IE110">
        <f>IFERROR(__xludf.DUMMYFUNCTION("""COMPUTED_VALUE"""),1.0)</f>
        <v>1</v>
      </c>
      <c r="IF110">
        <f>IFERROR(__xludf.DUMMYFUNCTION("""COMPUTED_VALUE"""),0.0)</f>
        <v>0</v>
      </c>
      <c r="IG110">
        <f>IFERROR(__xludf.DUMMYFUNCTION("""COMPUTED_VALUE"""),0.0)</f>
        <v>0</v>
      </c>
      <c r="IH110">
        <f>IFERROR(__xludf.DUMMYFUNCTION("""COMPUTED_VALUE"""),0.0)</f>
        <v>0</v>
      </c>
      <c r="II110">
        <f>IFERROR(__xludf.DUMMYFUNCTION("""COMPUTED_VALUE"""),0.0)</f>
        <v>0</v>
      </c>
      <c r="IJ110">
        <f>IFERROR(__xludf.DUMMYFUNCTION("""COMPUTED_VALUE"""),0.0)</f>
        <v>0</v>
      </c>
      <c r="IK110" t="str">
        <f>IFERROR(__xludf.DUMMYFUNCTION("""COMPUTED_VALUE"""),"x")</f>
        <v>x</v>
      </c>
      <c r="IL110">
        <f>IFERROR(__xludf.DUMMYFUNCTION("""COMPUTED_VALUE"""),1.0)</f>
        <v>1</v>
      </c>
      <c r="IM110">
        <f>IFERROR(__xludf.DUMMYFUNCTION("""COMPUTED_VALUE"""),1.0)</f>
        <v>1</v>
      </c>
      <c r="IN110">
        <f>IFERROR(__xludf.DUMMYFUNCTION("""COMPUTED_VALUE"""),1.0)</f>
        <v>1</v>
      </c>
      <c r="IO110">
        <f>IFERROR(__xludf.DUMMYFUNCTION("""COMPUTED_VALUE"""),1.0)</f>
        <v>1</v>
      </c>
      <c r="IP110">
        <f>IFERROR(__xludf.DUMMYFUNCTION("""COMPUTED_VALUE"""),1.0)</f>
        <v>1</v>
      </c>
      <c r="IQ110">
        <f>IFERROR(__xludf.DUMMYFUNCTION("""COMPUTED_VALUE"""),1.0)</f>
        <v>1</v>
      </c>
      <c r="IR110">
        <f>IFERROR(__xludf.DUMMYFUNCTION("""COMPUTED_VALUE"""),1.0)</f>
        <v>1</v>
      </c>
      <c r="IS110">
        <f>IFERROR(__xludf.DUMMYFUNCTION("""COMPUTED_VALUE"""),1.0)</f>
        <v>1</v>
      </c>
      <c r="IT110">
        <f>IFERROR(__xludf.DUMMYFUNCTION("""COMPUTED_VALUE"""),1.0)</f>
        <v>1</v>
      </c>
      <c r="IU110">
        <f>IFERROR(__xludf.DUMMYFUNCTION("""COMPUTED_VALUE"""),1.0)</f>
        <v>1</v>
      </c>
      <c r="IV110">
        <f>IFERROR(__xludf.DUMMYFUNCTION("""COMPUTED_VALUE"""),1.0)</f>
        <v>1</v>
      </c>
      <c r="IW110">
        <f>IFERROR(__xludf.DUMMYFUNCTION("""COMPUTED_VALUE"""),1.0)</f>
        <v>1</v>
      </c>
      <c r="IX110">
        <f>IFERROR(__xludf.DUMMYFUNCTION("""COMPUTED_VALUE"""),1.0)</f>
        <v>1</v>
      </c>
      <c r="IY110">
        <f>IFERROR(__xludf.DUMMYFUNCTION("""COMPUTED_VALUE"""),1.0)</f>
        <v>1</v>
      </c>
      <c r="IZ110">
        <f>IFERROR(__xludf.DUMMYFUNCTION("""COMPUTED_VALUE"""),0.0)</f>
        <v>0</v>
      </c>
      <c r="JA110">
        <f>IFERROR(__xludf.DUMMYFUNCTION("""COMPUTED_VALUE"""),1.0)</f>
        <v>1</v>
      </c>
      <c r="JB110">
        <f>IFERROR(__xludf.DUMMYFUNCTION("""COMPUTED_VALUE"""),0.0)</f>
        <v>0</v>
      </c>
      <c r="JC110">
        <f>IFERROR(__xludf.DUMMYFUNCTION("""COMPUTED_VALUE"""),0.0)</f>
        <v>0</v>
      </c>
      <c r="JD110">
        <f>IFERROR(__xludf.DUMMYFUNCTION("""COMPUTED_VALUE"""),0.0)</f>
        <v>0</v>
      </c>
      <c r="JE110">
        <f>IFERROR(__xludf.DUMMYFUNCTION("""COMPUTED_VALUE"""),0.0)</f>
        <v>0</v>
      </c>
      <c r="JF110">
        <f>IFERROR(__xludf.DUMMYFUNCTION("""COMPUTED_VALUE"""),0.0)</f>
        <v>0</v>
      </c>
      <c r="JG110">
        <f>IFERROR(__xludf.DUMMYFUNCTION("""COMPUTED_VALUE"""),0.0)</f>
        <v>0</v>
      </c>
      <c r="JH110">
        <f>IFERROR(__xludf.DUMMYFUNCTION("""COMPUTED_VALUE"""),1.0)</f>
        <v>1</v>
      </c>
      <c r="JI110">
        <f>IFERROR(__xludf.DUMMYFUNCTION("""COMPUTED_VALUE"""),0.0)</f>
        <v>0</v>
      </c>
      <c r="JJ110">
        <f>IFERROR(__xludf.DUMMYFUNCTION("""COMPUTED_VALUE"""),0.0)</f>
        <v>0</v>
      </c>
      <c r="JK110">
        <f>IFERROR(__xludf.DUMMYFUNCTION("""COMPUTED_VALUE"""),0.0)</f>
        <v>0</v>
      </c>
      <c r="JL110">
        <f>IFERROR(__xludf.DUMMYFUNCTION("""COMPUTED_VALUE"""),0.0)</f>
        <v>0</v>
      </c>
      <c r="JM110">
        <f>IFERROR(__xludf.DUMMYFUNCTION("""COMPUTED_VALUE"""),0.0)</f>
        <v>0</v>
      </c>
      <c r="JN110">
        <f>IFERROR(__xludf.DUMMYFUNCTION("""COMPUTED_VALUE"""),0.0)</f>
        <v>0</v>
      </c>
      <c r="JO110">
        <f>IFERROR(__xludf.DUMMYFUNCTION("""COMPUTED_VALUE"""),0.0)</f>
        <v>0</v>
      </c>
      <c r="JP110">
        <f>IFERROR(__xludf.DUMMYFUNCTION("""COMPUTED_VALUE"""),0.0)</f>
        <v>0</v>
      </c>
      <c r="JQ110">
        <f>IFERROR(__xludf.DUMMYFUNCTION("""COMPUTED_VALUE"""),1.0)</f>
        <v>1</v>
      </c>
      <c r="JR110">
        <f>IFERROR(__xludf.DUMMYFUNCTION("""COMPUTED_VALUE"""),1.0)</f>
        <v>1</v>
      </c>
      <c r="JS110" t="str">
        <f>IFERROR(__xludf.DUMMYFUNCTION("""COMPUTED_VALUE"""),"x")</f>
        <v>x</v>
      </c>
      <c r="JT110">
        <f>IFERROR(__xludf.DUMMYFUNCTION("""COMPUTED_VALUE"""),0.0)</f>
        <v>0</v>
      </c>
      <c r="JU110">
        <f>IFERROR(__xludf.DUMMYFUNCTION("""COMPUTED_VALUE"""),0.0)</f>
        <v>0</v>
      </c>
      <c r="JV110">
        <f>IFERROR(__xludf.DUMMYFUNCTION("""COMPUTED_VALUE"""),0.0)</f>
        <v>0</v>
      </c>
      <c r="JW110">
        <f>IFERROR(__xludf.DUMMYFUNCTION("""COMPUTED_VALUE"""),0.0)</f>
        <v>0</v>
      </c>
      <c r="JX110">
        <f>IFERROR(__xludf.DUMMYFUNCTION("""COMPUTED_VALUE"""),0.0)</f>
        <v>0</v>
      </c>
      <c r="JY110">
        <f>IFERROR(__xludf.DUMMYFUNCTION("""COMPUTED_VALUE"""),0.0)</f>
        <v>0</v>
      </c>
      <c r="JZ110">
        <f>IFERROR(__xludf.DUMMYFUNCTION("""COMPUTED_VALUE"""),0.0)</f>
        <v>0</v>
      </c>
      <c r="KA110">
        <f>IFERROR(__xludf.DUMMYFUNCTION("""COMPUTED_VALUE"""),0.0)</f>
        <v>0</v>
      </c>
      <c r="KB110">
        <f>IFERROR(__xludf.DUMMYFUNCTION("""COMPUTED_VALUE"""),0.0)</f>
        <v>0</v>
      </c>
      <c r="KC110">
        <f>IFERROR(__xludf.DUMMYFUNCTION("""COMPUTED_VALUE"""),0.0)</f>
        <v>0</v>
      </c>
      <c r="KD110">
        <f>IFERROR(__xludf.DUMMYFUNCTION("""COMPUTED_VALUE"""),0.0)</f>
        <v>0</v>
      </c>
      <c r="KE110">
        <f>IFERROR(__xludf.DUMMYFUNCTION("""COMPUTED_VALUE"""),0.0)</f>
        <v>0</v>
      </c>
      <c r="KF110">
        <f>IFERROR(__xludf.DUMMYFUNCTION("""COMPUTED_VALUE"""),0.0)</f>
        <v>0</v>
      </c>
      <c r="KG110">
        <f>IFERROR(__xludf.DUMMYFUNCTION("""COMPUTED_VALUE"""),0.0)</f>
        <v>0</v>
      </c>
      <c r="KH110">
        <f>IFERROR(__xludf.DUMMYFUNCTION("""COMPUTED_VALUE"""),0.0)</f>
        <v>0</v>
      </c>
      <c r="KI110">
        <f>IFERROR(__xludf.DUMMYFUNCTION("""COMPUTED_VALUE"""),0.0)</f>
        <v>0</v>
      </c>
      <c r="KJ110">
        <f>IFERROR(__xludf.DUMMYFUNCTION("""COMPUTED_VALUE"""),0.0)</f>
        <v>0</v>
      </c>
      <c r="KK110">
        <f>IFERROR(__xludf.DUMMYFUNCTION("""COMPUTED_VALUE"""),0.0)</f>
        <v>0</v>
      </c>
      <c r="KL110">
        <f>IFERROR(__xludf.DUMMYFUNCTION("""COMPUTED_VALUE"""),0.0)</f>
        <v>0</v>
      </c>
      <c r="KM110">
        <f>IFERROR(__xludf.DUMMYFUNCTION("""COMPUTED_VALUE"""),0.0)</f>
        <v>0</v>
      </c>
      <c r="KN110">
        <f>IFERROR(__xludf.DUMMYFUNCTION("""COMPUTED_VALUE"""),0.0)</f>
        <v>0</v>
      </c>
      <c r="KO110">
        <f>IFERROR(__xludf.DUMMYFUNCTION("""COMPUTED_VALUE"""),0.0)</f>
        <v>0</v>
      </c>
      <c r="KP110">
        <f>IFERROR(__xludf.DUMMYFUNCTION("""COMPUTED_VALUE"""),0.0)</f>
        <v>0</v>
      </c>
      <c r="KQ110">
        <f>IFERROR(__xludf.DUMMYFUNCTION("""COMPUTED_VALUE"""),0.0)</f>
        <v>0</v>
      </c>
      <c r="KR110">
        <f>IFERROR(__xludf.DUMMYFUNCTION("""COMPUTED_VALUE"""),0.0)</f>
        <v>0</v>
      </c>
      <c r="KS110">
        <f>IFERROR(__xludf.DUMMYFUNCTION("""COMPUTED_VALUE"""),0.0)</f>
        <v>0</v>
      </c>
      <c r="KT110">
        <f>IFERROR(__xludf.DUMMYFUNCTION("""COMPUTED_VALUE"""),0.0)</f>
        <v>0</v>
      </c>
      <c r="KU110">
        <f>IFERROR(__xludf.DUMMYFUNCTION("""COMPUTED_VALUE"""),0.0)</f>
        <v>0</v>
      </c>
      <c r="KV110">
        <f>IFERROR(__xludf.DUMMYFUNCTION("""COMPUTED_VALUE"""),0.0)</f>
        <v>0</v>
      </c>
      <c r="KW110">
        <f>IFERROR(__xludf.DUMMYFUNCTION("""COMPUTED_VALUE"""),0.0)</f>
        <v>0</v>
      </c>
      <c r="KX110">
        <f>IFERROR(__xludf.DUMMYFUNCTION("""COMPUTED_VALUE"""),0.0)</f>
        <v>0</v>
      </c>
      <c r="KY110">
        <f>IFERROR(__xludf.DUMMYFUNCTION("""COMPUTED_VALUE"""),0.0)</f>
        <v>0</v>
      </c>
      <c r="KZ110" t="str">
        <f>IFERROR(__xludf.DUMMYFUNCTION("""COMPUTED_VALUE"""),"x")</f>
        <v>x</v>
      </c>
      <c r="LA110">
        <f>IFERROR(__xludf.DUMMYFUNCTION("""COMPUTED_VALUE"""),0.0)</f>
        <v>0</v>
      </c>
      <c r="LB110">
        <f>IFERROR(__xludf.DUMMYFUNCTION("""COMPUTED_VALUE"""),0.0)</f>
        <v>0</v>
      </c>
      <c r="LC110">
        <f>IFERROR(__xludf.DUMMYFUNCTION("""COMPUTED_VALUE"""),0.0)</f>
        <v>0</v>
      </c>
      <c r="LD110">
        <f>IFERROR(__xludf.DUMMYFUNCTION("""COMPUTED_VALUE"""),0.0)</f>
        <v>0</v>
      </c>
      <c r="LE110">
        <f>IFERROR(__xludf.DUMMYFUNCTION("""COMPUTED_VALUE"""),0.0)</f>
        <v>0</v>
      </c>
      <c r="LF110">
        <f>IFERROR(__xludf.DUMMYFUNCTION("""COMPUTED_VALUE"""),0.0)</f>
        <v>0</v>
      </c>
      <c r="LG110">
        <f>IFERROR(__xludf.DUMMYFUNCTION("""COMPUTED_VALUE"""),0.0)</f>
        <v>0</v>
      </c>
      <c r="LH110">
        <f>IFERROR(__xludf.DUMMYFUNCTION("""COMPUTED_VALUE"""),0.0)</f>
        <v>0</v>
      </c>
      <c r="LI110">
        <f>IFERROR(__xludf.DUMMYFUNCTION("""COMPUTED_VALUE"""),0.0)</f>
        <v>0</v>
      </c>
      <c r="LJ110">
        <f>IFERROR(__xludf.DUMMYFUNCTION("""COMPUTED_VALUE"""),0.0)</f>
        <v>0</v>
      </c>
      <c r="LK110">
        <f>IFERROR(__xludf.DUMMYFUNCTION("""COMPUTED_VALUE"""),0.0)</f>
        <v>0</v>
      </c>
      <c r="LL110">
        <f>IFERROR(__xludf.DUMMYFUNCTION("""COMPUTED_VALUE"""),0.0)</f>
        <v>0</v>
      </c>
      <c r="LM110">
        <f>IFERROR(__xludf.DUMMYFUNCTION("""COMPUTED_VALUE"""),0.0)</f>
        <v>0</v>
      </c>
      <c r="LN110">
        <f>IFERROR(__xludf.DUMMYFUNCTION("""COMPUTED_VALUE"""),0.0)</f>
        <v>0</v>
      </c>
      <c r="LO110">
        <f>IFERROR(__xludf.DUMMYFUNCTION("""COMPUTED_VALUE"""),0.0)</f>
        <v>0</v>
      </c>
      <c r="LP110">
        <f>IFERROR(__xludf.DUMMYFUNCTION("""COMPUTED_VALUE"""),0.0)</f>
        <v>0</v>
      </c>
      <c r="LQ110" t="str">
        <f>IFERROR(__xludf.DUMMYFUNCTION("""COMPUTED_VALUE"""),"x")</f>
        <v>x</v>
      </c>
      <c r="LR110">
        <f>IFERROR(__xludf.DUMMYFUNCTION("""COMPUTED_VALUE"""),0.0)</f>
        <v>0</v>
      </c>
      <c r="LS110">
        <f>IFERROR(__xludf.DUMMYFUNCTION("""COMPUTED_VALUE"""),0.0)</f>
        <v>0</v>
      </c>
      <c r="LT110">
        <f>IFERROR(__xludf.DUMMYFUNCTION("""COMPUTED_VALUE"""),0.0)</f>
        <v>0</v>
      </c>
      <c r="LU110">
        <f>IFERROR(__xludf.DUMMYFUNCTION("""COMPUTED_VALUE"""),0.0)</f>
        <v>0</v>
      </c>
      <c r="LV110">
        <f>IFERROR(__xludf.DUMMYFUNCTION("""COMPUTED_VALUE"""),0.0)</f>
        <v>0</v>
      </c>
      <c r="LW110">
        <f>IFERROR(__xludf.DUMMYFUNCTION("""COMPUTED_VALUE"""),0.0)</f>
        <v>0</v>
      </c>
      <c r="LX110">
        <f>IFERROR(__xludf.DUMMYFUNCTION("""COMPUTED_VALUE"""),0.0)</f>
        <v>0</v>
      </c>
      <c r="LY110">
        <f>IFERROR(__xludf.DUMMYFUNCTION("""COMPUTED_VALUE"""),0.0)</f>
        <v>0</v>
      </c>
      <c r="LZ110">
        <f>IFERROR(__xludf.DUMMYFUNCTION("""COMPUTED_VALUE"""),0.0)</f>
        <v>0</v>
      </c>
      <c r="MA110">
        <f>IFERROR(__xludf.DUMMYFUNCTION("""COMPUTED_VALUE"""),0.0)</f>
        <v>0</v>
      </c>
      <c r="MB110">
        <f>IFERROR(__xludf.DUMMYFUNCTION("""COMPUTED_VALUE"""),0.0)</f>
        <v>0</v>
      </c>
      <c r="MC110">
        <f>IFERROR(__xludf.DUMMYFUNCTION("""COMPUTED_VALUE"""),0.0)</f>
        <v>0</v>
      </c>
      <c r="MD110">
        <f>IFERROR(__xludf.DUMMYFUNCTION("""COMPUTED_VALUE"""),0.0)</f>
        <v>0</v>
      </c>
      <c r="ME110">
        <f>IFERROR(__xludf.DUMMYFUNCTION("""COMPUTED_VALUE"""),0.0)</f>
        <v>0</v>
      </c>
      <c r="MF110">
        <f>IFERROR(__xludf.DUMMYFUNCTION("""COMPUTED_VALUE"""),0.0)</f>
        <v>0</v>
      </c>
      <c r="MG110">
        <f>IFERROR(__xludf.DUMMYFUNCTION("""COMPUTED_VALUE"""),0.0)</f>
        <v>0</v>
      </c>
      <c r="MH110">
        <f>IFERROR(__xludf.DUMMYFUNCTION("""COMPUTED_VALUE"""),0.0)</f>
        <v>0</v>
      </c>
      <c r="MI110">
        <f>IFERROR(__xludf.DUMMYFUNCTION("""COMPUTED_VALUE"""),0.0)</f>
        <v>0</v>
      </c>
      <c r="MJ110">
        <f>IFERROR(__xludf.DUMMYFUNCTION("""COMPUTED_VALUE"""),0.0)</f>
        <v>0</v>
      </c>
      <c r="MK110">
        <f>IFERROR(__xludf.DUMMYFUNCTION("""COMPUTED_VALUE"""),0.0)</f>
        <v>0</v>
      </c>
      <c r="ML110">
        <f>IFERROR(__xludf.DUMMYFUNCTION("""COMPUTED_VALUE"""),0.0)</f>
        <v>0</v>
      </c>
      <c r="MM110">
        <f>IFERROR(__xludf.DUMMYFUNCTION("""COMPUTED_VALUE"""),0.0)</f>
        <v>0</v>
      </c>
      <c r="MN110">
        <f>IFERROR(__xludf.DUMMYFUNCTION("""COMPUTED_VALUE"""),0.0)</f>
        <v>0</v>
      </c>
      <c r="MO110">
        <f>IFERROR(__xludf.DUMMYFUNCTION("""COMPUTED_VALUE"""),0.0)</f>
        <v>0</v>
      </c>
      <c r="MP110">
        <f>IFERROR(__xludf.DUMMYFUNCTION("""COMPUTED_VALUE"""),0.0)</f>
        <v>0</v>
      </c>
      <c r="MQ110">
        <f>IFERROR(__xludf.DUMMYFUNCTION("""COMPUTED_VALUE"""),0.0)</f>
        <v>0</v>
      </c>
      <c r="MR110">
        <f>IFERROR(__xludf.DUMMYFUNCTION("""COMPUTED_VALUE"""),0.0)</f>
        <v>0</v>
      </c>
      <c r="MS110">
        <f>IFERROR(__xludf.DUMMYFUNCTION("""COMPUTED_VALUE"""),0.0)</f>
        <v>0</v>
      </c>
      <c r="MT110" t="str">
        <f>IFERROR(__xludf.DUMMYFUNCTION("""COMPUTED_VALUE"""),"x")</f>
        <v>x</v>
      </c>
      <c r="MU110">
        <f>IFERROR(__xludf.DUMMYFUNCTION("""COMPUTED_VALUE"""),0.0)</f>
        <v>0</v>
      </c>
      <c r="MV110">
        <f>IFERROR(__xludf.DUMMYFUNCTION("""COMPUTED_VALUE"""),0.0)</f>
        <v>0</v>
      </c>
      <c r="MW110">
        <f>IFERROR(__xludf.DUMMYFUNCTION("""COMPUTED_VALUE"""),0.0)</f>
        <v>0</v>
      </c>
      <c r="MX110">
        <f>IFERROR(__xludf.DUMMYFUNCTION("""COMPUTED_VALUE"""),0.0)</f>
        <v>0</v>
      </c>
      <c r="MY110">
        <f>IFERROR(__xludf.DUMMYFUNCTION("""COMPUTED_VALUE"""),0.0)</f>
        <v>0</v>
      </c>
      <c r="MZ110">
        <f>IFERROR(__xludf.DUMMYFUNCTION("""COMPUTED_VALUE"""),0.0)</f>
        <v>0</v>
      </c>
      <c r="NA110">
        <f>IFERROR(__xludf.DUMMYFUNCTION("""COMPUTED_VALUE"""),0.0)</f>
        <v>0</v>
      </c>
      <c r="NB110">
        <f>IFERROR(__xludf.DUMMYFUNCTION("""COMPUTED_VALUE"""),0.0)</f>
        <v>0</v>
      </c>
      <c r="NC110">
        <f>IFERROR(__xludf.DUMMYFUNCTION("""COMPUTED_VALUE"""),0.0)</f>
        <v>0</v>
      </c>
      <c r="ND110">
        <f>IFERROR(__xludf.DUMMYFUNCTION("""COMPUTED_VALUE"""),0.0)</f>
        <v>0</v>
      </c>
      <c r="NE110">
        <f>IFERROR(__xludf.DUMMYFUNCTION("""COMPUTED_VALUE"""),0.0)</f>
        <v>0</v>
      </c>
      <c r="NF110">
        <f>IFERROR(__xludf.DUMMYFUNCTION("""COMPUTED_VALUE"""),0.0)</f>
        <v>0</v>
      </c>
      <c r="NG110">
        <f>IFERROR(__xludf.DUMMYFUNCTION("""COMPUTED_VALUE"""),0.0)</f>
        <v>0</v>
      </c>
      <c r="NH110">
        <f>IFERROR(__xludf.DUMMYFUNCTION("""COMPUTED_VALUE"""),0.0)</f>
        <v>0</v>
      </c>
      <c r="NI110">
        <f>IFERROR(__xludf.DUMMYFUNCTION("""COMPUTED_VALUE"""),0.0)</f>
        <v>0</v>
      </c>
      <c r="NJ110">
        <f>IFERROR(__xludf.DUMMYFUNCTION("""COMPUTED_VALUE"""),0.0)</f>
        <v>0</v>
      </c>
      <c r="NK110">
        <f>IFERROR(__xludf.DUMMYFUNCTION("""COMPUTED_VALUE"""),0.0)</f>
        <v>0</v>
      </c>
      <c r="NL110">
        <f>IFERROR(__xludf.DUMMYFUNCTION("""COMPUTED_VALUE"""),0.0)</f>
        <v>0</v>
      </c>
      <c r="NM110">
        <f>IFERROR(__xludf.DUMMYFUNCTION("""COMPUTED_VALUE"""),0.0)</f>
        <v>0</v>
      </c>
      <c r="NN110">
        <f>IFERROR(__xludf.DUMMYFUNCTION("""COMPUTED_VALUE"""),0.0)</f>
        <v>0</v>
      </c>
      <c r="NO110">
        <f>IFERROR(__xludf.DUMMYFUNCTION("""COMPUTED_VALUE"""),0.0)</f>
        <v>0</v>
      </c>
      <c r="NP110">
        <f>IFERROR(__xludf.DUMMYFUNCTION("""COMPUTED_VALUE"""),0.0)</f>
        <v>0</v>
      </c>
      <c r="NQ110">
        <f>IFERROR(__xludf.DUMMYFUNCTION("""COMPUTED_VALUE"""),0.0)</f>
        <v>0</v>
      </c>
      <c r="NR110">
        <f>IFERROR(__xludf.DUMMYFUNCTION("""COMPUTED_VALUE"""),0.0)</f>
        <v>0</v>
      </c>
    </row>
    <row r="111" ht="15.75" customHeight="1">
      <c r="A111">
        <f>IFERROR(__xludf.DUMMYFUNCTION("""COMPUTED_VALUE"""),110.0)</f>
        <v>110</v>
      </c>
      <c r="B111" t="str">
        <f>IFERROR(__xludf.DUMMYFUNCTION("""COMPUTED_VALUE"""),"MJovan")</f>
        <v>MJovan</v>
      </c>
      <c r="C111" t="str">
        <f>IFERROR(__xludf.DUMMYFUNCTION("""COMPUTED_VALUE"""),"Jovan")</f>
        <v>Jovan</v>
      </c>
      <c r="D111" t="str">
        <f>IFERROR(__xludf.DUMMYFUNCTION("""COMPUTED_VALUE"""),"Marković")</f>
        <v>Marković</v>
      </c>
      <c r="E111">
        <f>IFERROR(__xludf.DUMMYFUNCTION("""COMPUTED_VALUE"""),35.0)</f>
        <v>35</v>
      </c>
      <c r="F111" t="str">
        <f>IFERROR(__xludf.DUMMYFUNCTION("""COMPUTED_VALUE"""),"ODOBREN")</f>
        <v>ODOBREN</v>
      </c>
      <c r="G111" t="str">
        <f>IFERROR(__xludf.DUMMYFUNCTION("""COMPUTED_VALUE"""),"Stari grad")</f>
        <v>Stari grad</v>
      </c>
      <c r="H111" t="str">
        <f>IFERROR(__xludf.DUMMYFUNCTION("""COMPUTED_VALUE"""),"Matematička gimnazija")</f>
        <v>Matematička gimnazija</v>
      </c>
      <c r="I111" t="str">
        <f>IFERROR(__xludf.DUMMYFUNCTION("""COMPUTED_VALUE"""),"III")</f>
        <v>III</v>
      </c>
      <c r="J111" t="str">
        <f>IFERROR(__xludf.DUMMYFUNCTION("""COMPUTED_VALUE"""),"A")</f>
        <v>A</v>
      </c>
      <c r="L111" t="str">
        <f>IFERROR(__xludf.DUMMYFUNCTION("""COMPUTED_VALUE"""),"x")</f>
        <v>x</v>
      </c>
      <c r="M111" t="str">
        <f>IFERROR(__xludf.DUMMYFUNCTION("""COMPUTED_VALUE"""),"-")</f>
        <v>-</v>
      </c>
      <c r="N111" t="str">
        <f>IFERROR(__xludf.DUMMYFUNCTION("""COMPUTED_VALUE"""),"-")</f>
        <v>-</v>
      </c>
      <c r="O111" t="str">
        <f>IFERROR(__xludf.DUMMYFUNCTION("""COMPUTED_VALUE"""),"-")</f>
        <v>-</v>
      </c>
      <c r="P111">
        <f>IFERROR(__xludf.DUMMYFUNCTION("""COMPUTED_VALUE"""),35.0)</f>
        <v>35</v>
      </c>
      <c r="Q111">
        <f>IFERROR(__xludf.DUMMYFUNCTION("""COMPUTED_VALUE"""),0.0)</f>
        <v>0</v>
      </c>
      <c r="R111" t="str">
        <f>IFERROR(__xludf.DUMMYFUNCTION("""COMPUTED_VALUE"""),"-")</f>
        <v>-</v>
      </c>
      <c r="S111" t="str">
        <f>IFERROR(__xludf.DUMMYFUNCTION("""COMPUTED_VALUE"""),"x")</f>
        <v>x</v>
      </c>
      <c r="T111" t="str">
        <f>IFERROR(__xludf.DUMMYFUNCTION("""COMPUTED_VALUE"""),"x")</f>
        <v>x</v>
      </c>
      <c r="U111" t="str">
        <f>IFERROR(__xludf.DUMMYFUNCTION("""COMPUTED_VALUE"""),"-")</f>
        <v>-</v>
      </c>
      <c r="V111" t="str">
        <f>IFERROR(__xludf.DUMMYFUNCTION("""COMPUTED_VALUE"""),"-")</f>
        <v>-</v>
      </c>
      <c r="W111" t="str">
        <f>IFERROR(__xludf.DUMMYFUNCTION("""COMPUTED_VALUE"""),"-")</f>
        <v>-</v>
      </c>
      <c r="X111" t="str">
        <f>IFERROR(__xludf.DUMMYFUNCTION("""COMPUTED_VALUE"""),"-")</f>
        <v>-</v>
      </c>
      <c r="Y111" t="str">
        <f>IFERROR(__xludf.DUMMYFUNCTION("""COMPUTED_VALUE"""),"-")</f>
        <v>-</v>
      </c>
      <c r="Z111" t="str">
        <f>IFERROR(__xludf.DUMMYFUNCTION("""COMPUTED_VALUE"""),"-")</f>
        <v>-</v>
      </c>
      <c r="AA111" t="str">
        <f>IFERROR(__xludf.DUMMYFUNCTION("""COMPUTED_VALUE"""),"-")</f>
        <v>-</v>
      </c>
      <c r="AB111" t="str">
        <f>IFERROR(__xludf.DUMMYFUNCTION("""COMPUTED_VALUE"""),"-")</f>
        <v>-</v>
      </c>
      <c r="AC111" t="str">
        <f>IFERROR(__xludf.DUMMYFUNCTION("""COMPUTED_VALUE"""),"-")</f>
        <v>-</v>
      </c>
      <c r="AD111" t="str">
        <f>IFERROR(__xludf.DUMMYFUNCTION("""COMPUTED_VALUE"""),"-")</f>
        <v>-</v>
      </c>
      <c r="AE111" t="str">
        <f>IFERROR(__xludf.DUMMYFUNCTION("""COMPUTED_VALUE"""),"-")</f>
        <v>-</v>
      </c>
      <c r="AF111" t="str">
        <f>IFERROR(__xludf.DUMMYFUNCTION("""COMPUTED_VALUE"""),"-")</f>
        <v>-</v>
      </c>
      <c r="AG111" t="str">
        <f>IFERROR(__xludf.DUMMYFUNCTION("""COMPUTED_VALUE"""),"-")</f>
        <v>-</v>
      </c>
      <c r="AH111" t="str">
        <f>IFERROR(__xludf.DUMMYFUNCTION("""COMPUTED_VALUE"""),"-")</f>
        <v>-</v>
      </c>
      <c r="AI111" t="str">
        <f>IFERROR(__xludf.DUMMYFUNCTION("""COMPUTED_VALUE"""),"-")</f>
        <v>-</v>
      </c>
      <c r="AJ111" t="str">
        <f>IFERROR(__xludf.DUMMYFUNCTION("""COMPUTED_VALUE"""),"-")</f>
        <v>-</v>
      </c>
      <c r="AK111" t="str">
        <f>IFERROR(__xludf.DUMMYFUNCTION("""COMPUTED_VALUE"""),"-")</f>
        <v>-</v>
      </c>
      <c r="AL111" t="str">
        <f>IFERROR(__xludf.DUMMYFUNCTION("""COMPUTED_VALUE"""),"-")</f>
        <v>-</v>
      </c>
      <c r="AM111" t="str">
        <f>IFERROR(__xludf.DUMMYFUNCTION("""COMPUTED_VALUE"""),"-")</f>
        <v>-</v>
      </c>
      <c r="AN111" t="str">
        <f>IFERROR(__xludf.DUMMYFUNCTION("""COMPUTED_VALUE"""),"-")</f>
        <v>-</v>
      </c>
      <c r="AO111" t="str">
        <f>IFERROR(__xludf.DUMMYFUNCTION("""COMPUTED_VALUE"""),"-")</f>
        <v>-</v>
      </c>
      <c r="AP111" t="str">
        <f>IFERROR(__xludf.DUMMYFUNCTION("""COMPUTED_VALUE"""),"-")</f>
        <v>-</v>
      </c>
      <c r="AQ111" t="str">
        <f>IFERROR(__xludf.DUMMYFUNCTION("""COMPUTED_VALUE"""),"-")</f>
        <v>-</v>
      </c>
      <c r="AR111" t="str">
        <f>IFERROR(__xludf.DUMMYFUNCTION("""COMPUTED_VALUE"""),"-")</f>
        <v>-</v>
      </c>
      <c r="AS111" t="str">
        <f>IFERROR(__xludf.DUMMYFUNCTION("""COMPUTED_VALUE"""),"-")</f>
        <v>-</v>
      </c>
      <c r="AT111" t="str">
        <f>IFERROR(__xludf.DUMMYFUNCTION("""COMPUTED_VALUE"""),"-")</f>
        <v>-</v>
      </c>
      <c r="AU111" t="str">
        <f>IFERROR(__xludf.DUMMYFUNCTION("""COMPUTED_VALUE"""),"-")</f>
        <v>-</v>
      </c>
      <c r="AV111" t="str">
        <f>IFERROR(__xludf.DUMMYFUNCTION("""COMPUTED_VALUE"""),"-")</f>
        <v>-</v>
      </c>
      <c r="AW111" t="str">
        <f>IFERROR(__xludf.DUMMYFUNCTION("""COMPUTED_VALUE"""),"-")</f>
        <v>-</v>
      </c>
      <c r="AX111" t="str">
        <f>IFERROR(__xludf.DUMMYFUNCTION("""COMPUTED_VALUE"""),"-")</f>
        <v>-</v>
      </c>
      <c r="AY111" t="str">
        <f>IFERROR(__xludf.DUMMYFUNCTION("""COMPUTED_VALUE"""),"-")</f>
        <v>-</v>
      </c>
      <c r="AZ111" t="str">
        <f>IFERROR(__xludf.DUMMYFUNCTION("""COMPUTED_VALUE"""),"-")</f>
        <v>-</v>
      </c>
      <c r="BA111" t="str">
        <f>IFERROR(__xludf.DUMMYFUNCTION("""COMPUTED_VALUE"""),"-")</f>
        <v>-</v>
      </c>
      <c r="BB111" t="str">
        <f>IFERROR(__xludf.DUMMYFUNCTION("""COMPUTED_VALUE"""),"-")</f>
        <v>-</v>
      </c>
      <c r="BC111" t="str">
        <f>IFERROR(__xludf.DUMMYFUNCTION("""COMPUTED_VALUE"""),"-")</f>
        <v>-</v>
      </c>
      <c r="BD111" t="str">
        <f>IFERROR(__xludf.DUMMYFUNCTION("""COMPUTED_VALUE"""),"-")</f>
        <v>-</v>
      </c>
      <c r="BE111" t="str">
        <f>IFERROR(__xludf.DUMMYFUNCTION("""COMPUTED_VALUE"""),"-")</f>
        <v>-</v>
      </c>
      <c r="BF111" t="str">
        <f>IFERROR(__xludf.DUMMYFUNCTION("""COMPUTED_VALUE"""),"-")</f>
        <v>-</v>
      </c>
      <c r="BG111" t="str">
        <f>IFERROR(__xludf.DUMMYFUNCTION("""COMPUTED_VALUE"""),"-")</f>
        <v>-</v>
      </c>
      <c r="BH111" t="str">
        <f>IFERROR(__xludf.DUMMYFUNCTION("""COMPUTED_VALUE"""),"-")</f>
        <v>-</v>
      </c>
      <c r="BI111" t="str">
        <f>IFERROR(__xludf.DUMMYFUNCTION("""COMPUTED_VALUE"""),"-")</f>
        <v>-</v>
      </c>
      <c r="BJ111" t="str">
        <f>IFERROR(__xludf.DUMMYFUNCTION("""COMPUTED_VALUE"""),"-")</f>
        <v>-</v>
      </c>
      <c r="BK111" t="str">
        <f>IFERROR(__xludf.DUMMYFUNCTION("""COMPUTED_VALUE"""),"x")</f>
        <v>x</v>
      </c>
      <c r="BL111" t="str">
        <f>IFERROR(__xludf.DUMMYFUNCTION("""COMPUTED_VALUE"""),"-")</f>
        <v>-</v>
      </c>
      <c r="BM111" t="str">
        <f>IFERROR(__xludf.DUMMYFUNCTION("""COMPUTED_VALUE"""),"-")</f>
        <v>-</v>
      </c>
      <c r="BN111" t="str">
        <f>IFERROR(__xludf.DUMMYFUNCTION("""COMPUTED_VALUE"""),"-")</f>
        <v>-</v>
      </c>
      <c r="BO111" t="str">
        <f>IFERROR(__xludf.DUMMYFUNCTION("""COMPUTED_VALUE"""),"-")</f>
        <v>-</v>
      </c>
      <c r="BP111" t="str">
        <f>IFERROR(__xludf.DUMMYFUNCTION("""COMPUTED_VALUE"""),"-")</f>
        <v>-</v>
      </c>
      <c r="BQ111" t="str">
        <f>IFERROR(__xludf.DUMMYFUNCTION("""COMPUTED_VALUE"""),"-")</f>
        <v>-</v>
      </c>
      <c r="BR111" t="str">
        <f>IFERROR(__xludf.DUMMYFUNCTION("""COMPUTED_VALUE"""),"-")</f>
        <v>-</v>
      </c>
      <c r="BS111" t="str">
        <f>IFERROR(__xludf.DUMMYFUNCTION("""COMPUTED_VALUE"""),"-")</f>
        <v>-</v>
      </c>
      <c r="BT111" t="str">
        <f>IFERROR(__xludf.DUMMYFUNCTION("""COMPUTED_VALUE"""),"-")</f>
        <v>-</v>
      </c>
      <c r="BU111" t="str">
        <f>IFERROR(__xludf.DUMMYFUNCTION("""COMPUTED_VALUE"""),"-")</f>
        <v>-</v>
      </c>
      <c r="BV111" t="str">
        <f>IFERROR(__xludf.DUMMYFUNCTION("""COMPUTED_VALUE"""),"-")</f>
        <v>-</v>
      </c>
      <c r="BW111" t="str">
        <f>IFERROR(__xludf.DUMMYFUNCTION("""COMPUTED_VALUE"""),"-")</f>
        <v>-</v>
      </c>
      <c r="BX111" t="str">
        <f>IFERROR(__xludf.DUMMYFUNCTION("""COMPUTED_VALUE"""),"-")</f>
        <v>-</v>
      </c>
      <c r="BY111" t="str">
        <f>IFERROR(__xludf.DUMMYFUNCTION("""COMPUTED_VALUE"""),"-")</f>
        <v>-</v>
      </c>
      <c r="BZ111" t="str">
        <f>IFERROR(__xludf.DUMMYFUNCTION("""COMPUTED_VALUE"""),"-")</f>
        <v>-</v>
      </c>
      <c r="CA111" t="str">
        <f>IFERROR(__xludf.DUMMYFUNCTION("""COMPUTED_VALUE"""),"-")</f>
        <v>-</v>
      </c>
      <c r="CB111" t="str">
        <f>IFERROR(__xludf.DUMMYFUNCTION("""COMPUTED_VALUE"""),"-")</f>
        <v>-</v>
      </c>
      <c r="CC111" t="str">
        <f>IFERROR(__xludf.DUMMYFUNCTION("""COMPUTED_VALUE"""),"-")</f>
        <v>-</v>
      </c>
      <c r="CD111" t="str">
        <f>IFERROR(__xludf.DUMMYFUNCTION("""COMPUTED_VALUE"""),"-")</f>
        <v>-</v>
      </c>
      <c r="CE111" t="str">
        <f>IFERROR(__xludf.DUMMYFUNCTION("""COMPUTED_VALUE"""),"-")</f>
        <v>-</v>
      </c>
      <c r="CF111" t="str">
        <f>IFERROR(__xludf.DUMMYFUNCTION("""COMPUTED_VALUE"""),"-")</f>
        <v>-</v>
      </c>
      <c r="CG111" t="str">
        <f>IFERROR(__xludf.DUMMYFUNCTION("""COMPUTED_VALUE"""),"-")</f>
        <v>-</v>
      </c>
      <c r="CH111" t="str">
        <f>IFERROR(__xludf.DUMMYFUNCTION("""COMPUTED_VALUE"""),"-")</f>
        <v>-</v>
      </c>
      <c r="CI111" t="str">
        <f>IFERROR(__xludf.DUMMYFUNCTION("""COMPUTED_VALUE"""),"-")</f>
        <v>-</v>
      </c>
      <c r="CJ111" t="str">
        <f>IFERROR(__xludf.DUMMYFUNCTION("""COMPUTED_VALUE"""),"-")</f>
        <v>-</v>
      </c>
      <c r="CK111" t="str">
        <f>IFERROR(__xludf.DUMMYFUNCTION("""COMPUTED_VALUE"""),"-")</f>
        <v>-</v>
      </c>
      <c r="CL111" t="str">
        <f>IFERROR(__xludf.DUMMYFUNCTION("""COMPUTED_VALUE"""),"-")</f>
        <v>-</v>
      </c>
      <c r="CM111" t="str">
        <f>IFERROR(__xludf.DUMMYFUNCTION("""COMPUTED_VALUE"""),"-")</f>
        <v>-</v>
      </c>
      <c r="CN111" t="str">
        <f>IFERROR(__xludf.DUMMYFUNCTION("""COMPUTED_VALUE"""),"-")</f>
        <v>-</v>
      </c>
      <c r="CO111" t="str">
        <f>IFERROR(__xludf.DUMMYFUNCTION("""COMPUTED_VALUE"""),"-")</f>
        <v>-</v>
      </c>
      <c r="CP111" t="str">
        <f>IFERROR(__xludf.DUMMYFUNCTION("""COMPUTED_VALUE"""),"-")</f>
        <v>-</v>
      </c>
      <c r="CQ111" t="str">
        <f>IFERROR(__xludf.DUMMYFUNCTION("""COMPUTED_VALUE"""),"-")</f>
        <v>-</v>
      </c>
      <c r="CR111" t="str">
        <f>IFERROR(__xludf.DUMMYFUNCTION("""COMPUTED_VALUE"""),"-")</f>
        <v>-</v>
      </c>
      <c r="CS111" t="str">
        <f>IFERROR(__xludf.DUMMYFUNCTION("""COMPUTED_VALUE"""),"x")</f>
        <v>x</v>
      </c>
      <c r="CT111" t="str">
        <f>IFERROR(__xludf.DUMMYFUNCTION("""COMPUTED_VALUE"""),"-")</f>
        <v>-</v>
      </c>
      <c r="CU111" t="str">
        <f>IFERROR(__xludf.DUMMYFUNCTION("""COMPUTED_VALUE"""),"-")</f>
        <v>-</v>
      </c>
      <c r="CV111" t="str">
        <f>IFERROR(__xludf.DUMMYFUNCTION("""COMPUTED_VALUE"""),"-")</f>
        <v>-</v>
      </c>
      <c r="CW111" t="str">
        <f>IFERROR(__xludf.DUMMYFUNCTION("""COMPUTED_VALUE"""),"-")</f>
        <v>-</v>
      </c>
      <c r="CX111" t="str">
        <f>IFERROR(__xludf.DUMMYFUNCTION("""COMPUTED_VALUE"""),"-")</f>
        <v>-</v>
      </c>
      <c r="CY111" t="str">
        <f>IFERROR(__xludf.DUMMYFUNCTION("""COMPUTED_VALUE"""),"-")</f>
        <v>-</v>
      </c>
      <c r="CZ111" t="str">
        <f>IFERROR(__xludf.DUMMYFUNCTION("""COMPUTED_VALUE"""),"-")</f>
        <v>-</v>
      </c>
      <c r="DA111" t="str">
        <f>IFERROR(__xludf.DUMMYFUNCTION("""COMPUTED_VALUE"""),"-")</f>
        <v>-</v>
      </c>
      <c r="DB111" t="str">
        <f>IFERROR(__xludf.DUMMYFUNCTION("""COMPUTED_VALUE"""),"-")</f>
        <v>-</v>
      </c>
      <c r="DC111" t="str">
        <f>IFERROR(__xludf.DUMMYFUNCTION("""COMPUTED_VALUE"""),"-")</f>
        <v>-</v>
      </c>
      <c r="DD111" t="str">
        <f>IFERROR(__xludf.DUMMYFUNCTION("""COMPUTED_VALUE"""),"-")</f>
        <v>-</v>
      </c>
      <c r="DE111" t="str">
        <f>IFERROR(__xludf.DUMMYFUNCTION("""COMPUTED_VALUE"""),"-")</f>
        <v>-</v>
      </c>
      <c r="DF111" t="str">
        <f>IFERROR(__xludf.DUMMYFUNCTION("""COMPUTED_VALUE"""),"-")</f>
        <v>-</v>
      </c>
      <c r="DG111" t="str">
        <f>IFERROR(__xludf.DUMMYFUNCTION("""COMPUTED_VALUE"""),"-")</f>
        <v>-</v>
      </c>
      <c r="DH111" t="str">
        <f>IFERROR(__xludf.DUMMYFUNCTION("""COMPUTED_VALUE"""),"-")</f>
        <v>-</v>
      </c>
      <c r="DI111" t="str">
        <f>IFERROR(__xludf.DUMMYFUNCTION("""COMPUTED_VALUE"""),"-")</f>
        <v>-</v>
      </c>
      <c r="DJ111" t="str">
        <f>IFERROR(__xludf.DUMMYFUNCTION("""COMPUTED_VALUE"""),"-")</f>
        <v>-</v>
      </c>
      <c r="DK111" t="str">
        <f>IFERROR(__xludf.DUMMYFUNCTION("""COMPUTED_VALUE"""),"-")</f>
        <v>-</v>
      </c>
      <c r="DL111" t="str">
        <f>IFERROR(__xludf.DUMMYFUNCTION("""COMPUTED_VALUE"""),"-")</f>
        <v>-</v>
      </c>
      <c r="DM111" t="str">
        <f>IFERROR(__xludf.DUMMYFUNCTION("""COMPUTED_VALUE"""),"-")</f>
        <v>-</v>
      </c>
      <c r="DN111" t="str">
        <f>IFERROR(__xludf.DUMMYFUNCTION("""COMPUTED_VALUE"""),"-")</f>
        <v>-</v>
      </c>
      <c r="DO111" t="str">
        <f>IFERROR(__xludf.DUMMYFUNCTION("""COMPUTED_VALUE"""),"-")</f>
        <v>-</v>
      </c>
      <c r="DP111" t="str">
        <f>IFERROR(__xludf.DUMMYFUNCTION("""COMPUTED_VALUE"""),"-")</f>
        <v>-</v>
      </c>
      <c r="DQ111" t="str">
        <f>IFERROR(__xludf.DUMMYFUNCTION("""COMPUTED_VALUE"""),"-")</f>
        <v>-</v>
      </c>
      <c r="DR111" t="str">
        <f>IFERROR(__xludf.DUMMYFUNCTION("""COMPUTED_VALUE"""),"-")</f>
        <v>-</v>
      </c>
      <c r="DS111" t="str">
        <f>IFERROR(__xludf.DUMMYFUNCTION("""COMPUTED_VALUE"""),"-")</f>
        <v>-</v>
      </c>
      <c r="DT111" t="str">
        <f>IFERROR(__xludf.DUMMYFUNCTION("""COMPUTED_VALUE"""),"-")</f>
        <v>-</v>
      </c>
      <c r="DU111" t="str">
        <f>IFERROR(__xludf.DUMMYFUNCTION("""COMPUTED_VALUE"""),"-")</f>
        <v>-</v>
      </c>
      <c r="DV111" t="str">
        <f>IFERROR(__xludf.DUMMYFUNCTION("""COMPUTED_VALUE"""),"-")</f>
        <v>-</v>
      </c>
      <c r="DW111" t="str">
        <f>IFERROR(__xludf.DUMMYFUNCTION("""COMPUTED_VALUE"""),"-")</f>
        <v>-</v>
      </c>
      <c r="DX111" t="str">
        <f>IFERROR(__xludf.DUMMYFUNCTION("""COMPUTED_VALUE"""),"-")</f>
        <v>-</v>
      </c>
      <c r="DY111" t="str">
        <f>IFERROR(__xludf.DUMMYFUNCTION("""COMPUTED_VALUE"""),"-")</f>
        <v>-</v>
      </c>
      <c r="DZ111" t="str">
        <f>IFERROR(__xludf.DUMMYFUNCTION("""COMPUTED_VALUE"""),"x")</f>
        <v>x</v>
      </c>
      <c r="EA111" t="str">
        <f>IFERROR(__xludf.DUMMYFUNCTION("""COMPUTED_VALUE"""),"OK")</f>
        <v>OK</v>
      </c>
      <c r="EB111" t="str">
        <f>IFERROR(__xludf.DUMMYFUNCTION("""COMPUTED_VALUE"""),"OK")</f>
        <v>OK</v>
      </c>
      <c r="EC111" t="str">
        <f>IFERROR(__xludf.DUMMYFUNCTION("""COMPUTED_VALUE"""),"OK")</f>
        <v>OK</v>
      </c>
      <c r="ED111" t="str">
        <f>IFERROR(__xludf.DUMMYFUNCTION("""COMPUTED_VALUE"""),"OK")</f>
        <v>OK</v>
      </c>
      <c r="EE111" t="str">
        <f>IFERROR(__xludf.DUMMYFUNCTION("""COMPUTED_VALUE"""),"OK")</f>
        <v>OK</v>
      </c>
      <c r="EF111" t="str">
        <f>IFERROR(__xludf.DUMMYFUNCTION("""COMPUTED_VALUE"""),"OK")</f>
        <v>OK</v>
      </c>
      <c r="EG111" t="str">
        <f>IFERROR(__xludf.DUMMYFUNCTION("""COMPUTED_VALUE"""),"OK")</f>
        <v>OK</v>
      </c>
      <c r="EH111" t="str">
        <f>IFERROR(__xludf.DUMMYFUNCTION("""COMPUTED_VALUE"""),"OK")</f>
        <v>OK</v>
      </c>
      <c r="EI111" t="str">
        <f>IFERROR(__xludf.DUMMYFUNCTION("""COMPUTED_VALUE"""),"MLE")</f>
        <v>MLE</v>
      </c>
      <c r="EJ111" t="str">
        <f>IFERROR(__xludf.DUMMYFUNCTION("""COMPUTED_VALUE"""),"MLE")</f>
        <v>MLE</v>
      </c>
      <c r="EK111" t="str">
        <f>IFERROR(__xludf.DUMMYFUNCTION("""COMPUTED_VALUE"""),"MLE")</f>
        <v>MLE</v>
      </c>
      <c r="EL111" t="str">
        <f>IFERROR(__xludf.DUMMYFUNCTION("""COMPUTED_VALUE"""),"MLE")</f>
        <v>MLE</v>
      </c>
      <c r="EM111" t="str">
        <f>IFERROR(__xludf.DUMMYFUNCTION("""COMPUTED_VALUE"""),"MLE")</f>
        <v>MLE</v>
      </c>
      <c r="EN111" t="str">
        <f>IFERROR(__xludf.DUMMYFUNCTION("""COMPUTED_VALUE"""),"MLE")</f>
        <v>MLE</v>
      </c>
      <c r="EO111" t="str">
        <f>IFERROR(__xludf.DUMMYFUNCTION("""COMPUTED_VALUE"""),"MLE")</f>
        <v>MLE</v>
      </c>
      <c r="EP111" t="str">
        <f>IFERROR(__xludf.DUMMYFUNCTION("""COMPUTED_VALUE"""),"MLE")</f>
        <v>MLE</v>
      </c>
      <c r="EQ111" t="str">
        <f>IFERROR(__xludf.DUMMYFUNCTION("""COMPUTED_VALUE"""),"x")</f>
        <v>x</v>
      </c>
      <c r="ER111" t="str">
        <f>IFERROR(__xludf.DUMMYFUNCTION("""COMPUTED_VALUE"""),"WA")</f>
        <v>WA</v>
      </c>
      <c r="ES111" t="str">
        <f>IFERROR(__xludf.DUMMYFUNCTION("""COMPUTED_VALUE"""),"WA")</f>
        <v>WA</v>
      </c>
      <c r="ET111" t="str">
        <f>IFERROR(__xludf.DUMMYFUNCTION("""COMPUTED_VALUE"""),"WA")</f>
        <v>WA</v>
      </c>
      <c r="EU111" t="str">
        <f>IFERROR(__xludf.DUMMYFUNCTION("""COMPUTED_VALUE"""),"WA")</f>
        <v>WA</v>
      </c>
      <c r="EV111" t="str">
        <f>IFERROR(__xludf.DUMMYFUNCTION("""COMPUTED_VALUE"""),"WA")</f>
        <v>WA</v>
      </c>
      <c r="EW111" t="str">
        <f>IFERROR(__xludf.DUMMYFUNCTION("""COMPUTED_VALUE"""),"WA")</f>
        <v>WA</v>
      </c>
      <c r="EX111" t="str">
        <f>IFERROR(__xludf.DUMMYFUNCTION("""COMPUTED_VALUE"""),"WA")</f>
        <v>WA</v>
      </c>
      <c r="EY111" t="str">
        <f>IFERROR(__xludf.DUMMYFUNCTION("""COMPUTED_VALUE"""),"WA")</f>
        <v>WA</v>
      </c>
      <c r="EZ111" t="str">
        <f>IFERROR(__xludf.DUMMYFUNCTION("""COMPUTED_VALUE"""),"WA")</f>
        <v>WA</v>
      </c>
      <c r="FA111" t="str">
        <f>IFERROR(__xludf.DUMMYFUNCTION("""COMPUTED_VALUE"""),"WA")</f>
        <v>WA</v>
      </c>
      <c r="FB111" t="str">
        <f>IFERROR(__xludf.DUMMYFUNCTION("""COMPUTED_VALUE"""),"WA")</f>
        <v>WA</v>
      </c>
      <c r="FC111" t="str">
        <f>IFERROR(__xludf.DUMMYFUNCTION("""COMPUTED_VALUE"""),"WA")</f>
        <v>WA</v>
      </c>
      <c r="FD111" t="str">
        <f>IFERROR(__xludf.DUMMYFUNCTION("""COMPUTED_VALUE"""),"WA")</f>
        <v>WA</v>
      </c>
      <c r="FE111" t="str">
        <f>IFERROR(__xludf.DUMMYFUNCTION("""COMPUTED_VALUE"""),"WA")</f>
        <v>WA</v>
      </c>
      <c r="FF111" t="str">
        <f>IFERROR(__xludf.DUMMYFUNCTION("""COMPUTED_VALUE"""),"WA")</f>
        <v>WA</v>
      </c>
      <c r="FG111" t="str">
        <f>IFERROR(__xludf.DUMMYFUNCTION("""COMPUTED_VALUE"""),"WA")</f>
        <v>WA</v>
      </c>
      <c r="FH111" t="str">
        <f>IFERROR(__xludf.DUMMYFUNCTION("""COMPUTED_VALUE"""),"WA")</f>
        <v>WA</v>
      </c>
      <c r="FI111" t="str">
        <f>IFERROR(__xludf.DUMMYFUNCTION("""COMPUTED_VALUE"""),"WA")</f>
        <v>WA</v>
      </c>
      <c r="FJ111" t="str">
        <f>IFERROR(__xludf.DUMMYFUNCTION("""COMPUTED_VALUE"""),"WA")</f>
        <v>WA</v>
      </c>
      <c r="FK111" t="str">
        <f>IFERROR(__xludf.DUMMYFUNCTION("""COMPUTED_VALUE"""),"WA")</f>
        <v>WA</v>
      </c>
      <c r="FL111" t="str">
        <f>IFERROR(__xludf.DUMMYFUNCTION("""COMPUTED_VALUE"""),"WA")</f>
        <v>WA</v>
      </c>
      <c r="FM111" t="str">
        <f>IFERROR(__xludf.DUMMYFUNCTION("""COMPUTED_VALUE"""),"WA")</f>
        <v>WA</v>
      </c>
      <c r="FN111" t="str">
        <f>IFERROR(__xludf.DUMMYFUNCTION("""COMPUTED_VALUE"""),"WA")</f>
        <v>WA</v>
      </c>
      <c r="FO111" t="str">
        <f>IFERROR(__xludf.DUMMYFUNCTION("""COMPUTED_VALUE"""),"WA")</f>
        <v>WA</v>
      </c>
      <c r="FP111" t="str">
        <f>IFERROR(__xludf.DUMMYFUNCTION("""COMPUTED_VALUE"""),"WA")</f>
        <v>WA</v>
      </c>
      <c r="FQ111" t="str">
        <f>IFERROR(__xludf.DUMMYFUNCTION("""COMPUTED_VALUE"""),"WA")</f>
        <v>WA</v>
      </c>
      <c r="FR111" t="str">
        <f>IFERROR(__xludf.DUMMYFUNCTION("""COMPUTED_VALUE"""),"WA")</f>
        <v>WA</v>
      </c>
      <c r="FS111" t="str">
        <f>IFERROR(__xludf.DUMMYFUNCTION("""COMPUTED_VALUE"""),"WA")</f>
        <v>WA</v>
      </c>
      <c r="FT111" t="str">
        <f>IFERROR(__xludf.DUMMYFUNCTION("""COMPUTED_VALUE"""),"x")</f>
        <v>x</v>
      </c>
      <c r="FU111" t="str">
        <f>IFERROR(__xludf.DUMMYFUNCTION("""COMPUTED_VALUE"""),"-")</f>
        <v>-</v>
      </c>
      <c r="FV111" t="str">
        <f>IFERROR(__xludf.DUMMYFUNCTION("""COMPUTED_VALUE"""),"-")</f>
        <v>-</v>
      </c>
      <c r="FW111" t="str">
        <f>IFERROR(__xludf.DUMMYFUNCTION("""COMPUTED_VALUE"""),"-")</f>
        <v>-</v>
      </c>
      <c r="FX111" t="str">
        <f>IFERROR(__xludf.DUMMYFUNCTION("""COMPUTED_VALUE"""),"-")</f>
        <v>-</v>
      </c>
      <c r="FY111" t="str">
        <f>IFERROR(__xludf.DUMMYFUNCTION("""COMPUTED_VALUE"""),"-")</f>
        <v>-</v>
      </c>
      <c r="FZ111" t="str">
        <f>IFERROR(__xludf.DUMMYFUNCTION("""COMPUTED_VALUE"""),"-")</f>
        <v>-</v>
      </c>
      <c r="GA111" t="str">
        <f>IFERROR(__xludf.DUMMYFUNCTION("""COMPUTED_VALUE"""),"-")</f>
        <v>-</v>
      </c>
      <c r="GB111" t="str">
        <f>IFERROR(__xludf.DUMMYFUNCTION("""COMPUTED_VALUE"""),"-")</f>
        <v>-</v>
      </c>
      <c r="GC111" t="str">
        <f>IFERROR(__xludf.DUMMYFUNCTION("""COMPUTED_VALUE"""),"-")</f>
        <v>-</v>
      </c>
      <c r="GD111" t="str">
        <f>IFERROR(__xludf.DUMMYFUNCTION("""COMPUTED_VALUE"""),"-")</f>
        <v>-</v>
      </c>
      <c r="GE111" t="str">
        <f>IFERROR(__xludf.DUMMYFUNCTION("""COMPUTED_VALUE"""),"-")</f>
        <v>-</v>
      </c>
      <c r="GF111" t="str">
        <f>IFERROR(__xludf.DUMMYFUNCTION("""COMPUTED_VALUE"""),"-")</f>
        <v>-</v>
      </c>
      <c r="GG111" t="str">
        <f>IFERROR(__xludf.DUMMYFUNCTION("""COMPUTED_VALUE"""),"-")</f>
        <v>-</v>
      </c>
      <c r="GH111" t="str">
        <f>IFERROR(__xludf.DUMMYFUNCTION("""COMPUTED_VALUE"""),"-")</f>
        <v>-</v>
      </c>
      <c r="GI111" t="str">
        <f>IFERROR(__xludf.DUMMYFUNCTION("""COMPUTED_VALUE"""),"-")</f>
        <v>-</v>
      </c>
      <c r="GJ111" t="str">
        <f>IFERROR(__xludf.DUMMYFUNCTION("""COMPUTED_VALUE"""),"-")</f>
        <v>-</v>
      </c>
      <c r="GK111" t="str">
        <f>IFERROR(__xludf.DUMMYFUNCTION("""COMPUTED_VALUE"""),"-")</f>
        <v>-</v>
      </c>
      <c r="GL111" t="str">
        <f>IFERROR(__xludf.DUMMYFUNCTION("""COMPUTED_VALUE"""),"-")</f>
        <v>-</v>
      </c>
      <c r="GM111" t="str">
        <f>IFERROR(__xludf.DUMMYFUNCTION("""COMPUTED_VALUE"""),"-")</f>
        <v>-</v>
      </c>
      <c r="GN111" t="str">
        <f>IFERROR(__xludf.DUMMYFUNCTION("""COMPUTED_VALUE"""),"-")</f>
        <v>-</v>
      </c>
      <c r="GO111" t="str">
        <f>IFERROR(__xludf.DUMMYFUNCTION("""COMPUTED_VALUE"""),"-")</f>
        <v>-</v>
      </c>
      <c r="GP111" t="str">
        <f>IFERROR(__xludf.DUMMYFUNCTION("""COMPUTED_VALUE"""),"-")</f>
        <v>-</v>
      </c>
      <c r="GQ111" t="str">
        <f>IFERROR(__xludf.DUMMYFUNCTION("""COMPUTED_VALUE"""),"-")</f>
        <v>-</v>
      </c>
      <c r="GR111" t="str">
        <f>IFERROR(__xludf.DUMMYFUNCTION("""COMPUTED_VALUE"""),"-")</f>
        <v>-</v>
      </c>
      <c r="GS111" t="str">
        <f>IFERROR(__xludf.DUMMYFUNCTION("""COMPUTED_VALUE"""),"x")</f>
        <v>x</v>
      </c>
      <c r="GT111" t="str">
        <f>IFERROR(__xludf.DUMMYFUNCTION("""COMPUTED_VALUE"""),"x")</f>
        <v>x</v>
      </c>
      <c r="GU111">
        <f>IFERROR(__xludf.DUMMYFUNCTION("""COMPUTED_VALUE"""),0.0)</f>
        <v>0</v>
      </c>
      <c r="GV111">
        <f>IFERROR(__xludf.DUMMYFUNCTION("""COMPUTED_VALUE"""),0.0)</f>
        <v>0</v>
      </c>
      <c r="GW111">
        <f>IFERROR(__xludf.DUMMYFUNCTION("""COMPUTED_VALUE"""),0.0)</f>
        <v>0</v>
      </c>
      <c r="GX111">
        <f>IFERROR(__xludf.DUMMYFUNCTION("""COMPUTED_VALUE"""),0.0)</f>
        <v>0</v>
      </c>
      <c r="GY111">
        <f>IFERROR(__xludf.DUMMYFUNCTION("""COMPUTED_VALUE"""),0.0)</f>
        <v>0</v>
      </c>
      <c r="GZ111">
        <f>IFERROR(__xludf.DUMMYFUNCTION("""COMPUTED_VALUE"""),0.0)</f>
        <v>0</v>
      </c>
      <c r="HA111">
        <f>IFERROR(__xludf.DUMMYFUNCTION("""COMPUTED_VALUE"""),0.0)</f>
        <v>0</v>
      </c>
      <c r="HB111">
        <f>IFERROR(__xludf.DUMMYFUNCTION("""COMPUTED_VALUE"""),0.0)</f>
        <v>0</v>
      </c>
      <c r="HC111">
        <f>IFERROR(__xludf.DUMMYFUNCTION("""COMPUTED_VALUE"""),0.0)</f>
        <v>0</v>
      </c>
      <c r="HD111">
        <f>IFERROR(__xludf.DUMMYFUNCTION("""COMPUTED_VALUE"""),0.0)</f>
        <v>0</v>
      </c>
      <c r="HE111">
        <f>IFERROR(__xludf.DUMMYFUNCTION("""COMPUTED_VALUE"""),0.0)</f>
        <v>0</v>
      </c>
      <c r="HF111">
        <f>IFERROR(__xludf.DUMMYFUNCTION("""COMPUTED_VALUE"""),0.0)</f>
        <v>0</v>
      </c>
      <c r="HG111">
        <f>IFERROR(__xludf.DUMMYFUNCTION("""COMPUTED_VALUE"""),0.0)</f>
        <v>0</v>
      </c>
      <c r="HH111">
        <f>IFERROR(__xludf.DUMMYFUNCTION("""COMPUTED_VALUE"""),0.0)</f>
        <v>0</v>
      </c>
      <c r="HI111">
        <f>IFERROR(__xludf.DUMMYFUNCTION("""COMPUTED_VALUE"""),0.0)</f>
        <v>0</v>
      </c>
      <c r="HJ111">
        <f>IFERROR(__xludf.DUMMYFUNCTION("""COMPUTED_VALUE"""),0.0)</f>
        <v>0</v>
      </c>
      <c r="HK111">
        <f>IFERROR(__xludf.DUMMYFUNCTION("""COMPUTED_VALUE"""),0.0)</f>
        <v>0</v>
      </c>
      <c r="HL111">
        <f>IFERROR(__xludf.DUMMYFUNCTION("""COMPUTED_VALUE"""),0.0)</f>
        <v>0</v>
      </c>
      <c r="HM111">
        <f>IFERROR(__xludf.DUMMYFUNCTION("""COMPUTED_VALUE"""),0.0)</f>
        <v>0</v>
      </c>
      <c r="HN111">
        <f>IFERROR(__xludf.DUMMYFUNCTION("""COMPUTED_VALUE"""),0.0)</f>
        <v>0</v>
      </c>
      <c r="HO111">
        <f>IFERROR(__xludf.DUMMYFUNCTION("""COMPUTED_VALUE"""),0.0)</f>
        <v>0</v>
      </c>
      <c r="HP111">
        <f>IFERROR(__xludf.DUMMYFUNCTION("""COMPUTED_VALUE"""),0.0)</f>
        <v>0</v>
      </c>
      <c r="HQ111">
        <f>IFERROR(__xludf.DUMMYFUNCTION("""COMPUTED_VALUE"""),0.0)</f>
        <v>0</v>
      </c>
      <c r="HR111">
        <f>IFERROR(__xludf.DUMMYFUNCTION("""COMPUTED_VALUE"""),0.0)</f>
        <v>0</v>
      </c>
      <c r="HS111">
        <f>IFERROR(__xludf.DUMMYFUNCTION("""COMPUTED_VALUE"""),0.0)</f>
        <v>0</v>
      </c>
      <c r="HT111">
        <f>IFERROR(__xludf.DUMMYFUNCTION("""COMPUTED_VALUE"""),0.0)</f>
        <v>0</v>
      </c>
      <c r="HU111">
        <f>IFERROR(__xludf.DUMMYFUNCTION("""COMPUTED_VALUE"""),0.0)</f>
        <v>0</v>
      </c>
      <c r="HV111">
        <f>IFERROR(__xludf.DUMMYFUNCTION("""COMPUTED_VALUE"""),0.0)</f>
        <v>0</v>
      </c>
      <c r="HW111">
        <f>IFERROR(__xludf.DUMMYFUNCTION("""COMPUTED_VALUE"""),0.0)</f>
        <v>0</v>
      </c>
      <c r="HX111">
        <f>IFERROR(__xludf.DUMMYFUNCTION("""COMPUTED_VALUE"""),0.0)</f>
        <v>0</v>
      </c>
      <c r="HY111">
        <f>IFERROR(__xludf.DUMMYFUNCTION("""COMPUTED_VALUE"""),0.0)</f>
        <v>0</v>
      </c>
      <c r="HZ111">
        <f>IFERROR(__xludf.DUMMYFUNCTION("""COMPUTED_VALUE"""),0.0)</f>
        <v>0</v>
      </c>
      <c r="IA111">
        <f>IFERROR(__xludf.DUMMYFUNCTION("""COMPUTED_VALUE"""),0.0)</f>
        <v>0</v>
      </c>
      <c r="IB111">
        <f>IFERROR(__xludf.DUMMYFUNCTION("""COMPUTED_VALUE"""),0.0)</f>
        <v>0</v>
      </c>
      <c r="IC111">
        <f>IFERROR(__xludf.DUMMYFUNCTION("""COMPUTED_VALUE"""),0.0)</f>
        <v>0</v>
      </c>
      <c r="ID111">
        <f>IFERROR(__xludf.DUMMYFUNCTION("""COMPUTED_VALUE"""),0.0)</f>
        <v>0</v>
      </c>
      <c r="IE111">
        <f>IFERROR(__xludf.DUMMYFUNCTION("""COMPUTED_VALUE"""),0.0)</f>
        <v>0</v>
      </c>
      <c r="IF111">
        <f>IFERROR(__xludf.DUMMYFUNCTION("""COMPUTED_VALUE"""),0.0)</f>
        <v>0</v>
      </c>
      <c r="IG111">
        <f>IFERROR(__xludf.DUMMYFUNCTION("""COMPUTED_VALUE"""),0.0)</f>
        <v>0</v>
      </c>
      <c r="IH111">
        <f>IFERROR(__xludf.DUMMYFUNCTION("""COMPUTED_VALUE"""),0.0)</f>
        <v>0</v>
      </c>
      <c r="II111">
        <f>IFERROR(__xludf.DUMMYFUNCTION("""COMPUTED_VALUE"""),0.0)</f>
        <v>0</v>
      </c>
      <c r="IJ111">
        <f>IFERROR(__xludf.DUMMYFUNCTION("""COMPUTED_VALUE"""),0.0)</f>
        <v>0</v>
      </c>
      <c r="IK111" t="str">
        <f>IFERROR(__xludf.DUMMYFUNCTION("""COMPUTED_VALUE"""),"x")</f>
        <v>x</v>
      </c>
      <c r="IL111">
        <f>IFERROR(__xludf.DUMMYFUNCTION("""COMPUTED_VALUE"""),0.0)</f>
        <v>0</v>
      </c>
      <c r="IM111">
        <f>IFERROR(__xludf.DUMMYFUNCTION("""COMPUTED_VALUE"""),0.0)</f>
        <v>0</v>
      </c>
      <c r="IN111">
        <f>IFERROR(__xludf.DUMMYFUNCTION("""COMPUTED_VALUE"""),0.0)</f>
        <v>0</v>
      </c>
      <c r="IO111">
        <f>IFERROR(__xludf.DUMMYFUNCTION("""COMPUTED_VALUE"""),0.0)</f>
        <v>0</v>
      </c>
      <c r="IP111">
        <f>IFERROR(__xludf.DUMMYFUNCTION("""COMPUTED_VALUE"""),0.0)</f>
        <v>0</v>
      </c>
      <c r="IQ111">
        <f>IFERROR(__xludf.DUMMYFUNCTION("""COMPUTED_VALUE"""),0.0)</f>
        <v>0</v>
      </c>
      <c r="IR111">
        <f>IFERROR(__xludf.DUMMYFUNCTION("""COMPUTED_VALUE"""),0.0)</f>
        <v>0</v>
      </c>
      <c r="IS111">
        <f>IFERROR(__xludf.DUMMYFUNCTION("""COMPUTED_VALUE"""),0.0)</f>
        <v>0</v>
      </c>
      <c r="IT111">
        <f>IFERROR(__xludf.DUMMYFUNCTION("""COMPUTED_VALUE"""),0.0)</f>
        <v>0</v>
      </c>
      <c r="IU111">
        <f>IFERROR(__xludf.DUMMYFUNCTION("""COMPUTED_VALUE"""),0.0)</f>
        <v>0</v>
      </c>
      <c r="IV111">
        <f>IFERROR(__xludf.DUMMYFUNCTION("""COMPUTED_VALUE"""),0.0)</f>
        <v>0</v>
      </c>
      <c r="IW111">
        <f>IFERROR(__xludf.DUMMYFUNCTION("""COMPUTED_VALUE"""),0.0)</f>
        <v>0</v>
      </c>
      <c r="IX111">
        <f>IFERROR(__xludf.DUMMYFUNCTION("""COMPUTED_VALUE"""),0.0)</f>
        <v>0</v>
      </c>
      <c r="IY111">
        <f>IFERROR(__xludf.DUMMYFUNCTION("""COMPUTED_VALUE"""),0.0)</f>
        <v>0</v>
      </c>
      <c r="IZ111">
        <f>IFERROR(__xludf.DUMMYFUNCTION("""COMPUTED_VALUE"""),0.0)</f>
        <v>0</v>
      </c>
      <c r="JA111">
        <f>IFERROR(__xludf.DUMMYFUNCTION("""COMPUTED_VALUE"""),0.0)</f>
        <v>0</v>
      </c>
      <c r="JB111">
        <f>IFERROR(__xludf.DUMMYFUNCTION("""COMPUTED_VALUE"""),0.0)</f>
        <v>0</v>
      </c>
      <c r="JC111">
        <f>IFERROR(__xludf.DUMMYFUNCTION("""COMPUTED_VALUE"""),0.0)</f>
        <v>0</v>
      </c>
      <c r="JD111">
        <f>IFERROR(__xludf.DUMMYFUNCTION("""COMPUTED_VALUE"""),0.0)</f>
        <v>0</v>
      </c>
      <c r="JE111">
        <f>IFERROR(__xludf.DUMMYFUNCTION("""COMPUTED_VALUE"""),0.0)</f>
        <v>0</v>
      </c>
      <c r="JF111">
        <f>IFERROR(__xludf.DUMMYFUNCTION("""COMPUTED_VALUE"""),0.0)</f>
        <v>0</v>
      </c>
      <c r="JG111">
        <f>IFERROR(__xludf.DUMMYFUNCTION("""COMPUTED_VALUE"""),0.0)</f>
        <v>0</v>
      </c>
      <c r="JH111">
        <f>IFERROR(__xludf.DUMMYFUNCTION("""COMPUTED_VALUE"""),0.0)</f>
        <v>0</v>
      </c>
      <c r="JI111">
        <f>IFERROR(__xludf.DUMMYFUNCTION("""COMPUTED_VALUE"""),0.0)</f>
        <v>0</v>
      </c>
      <c r="JJ111">
        <f>IFERROR(__xludf.DUMMYFUNCTION("""COMPUTED_VALUE"""),0.0)</f>
        <v>0</v>
      </c>
      <c r="JK111">
        <f>IFERROR(__xludf.DUMMYFUNCTION("""COMPUTED_VALUE"""),0.0)</f>
        <v>0</v>
      </c>
      <c r="JL111">
        <f>IFERROR(__xludf.DUMMYFUNCTION("""COMPUTED_VALUE"""),0.0)</f>
        <v>0</v>
      </c>
      <c r="JM111">
        <f>IFERROR(__xludf.DUMMYFUNCTION("""COMPUTED_VALUE"""),0.0)</f>
        <v>0</v>
      </c>
      <c r="JN111">
        <f>IFERROR(__xludf.DUMMYFUNCTION("""COMPUTED_VALUE"""),0.0)</f>
        <v>0</v>
      </c>
      <c r="JO111">
        <f>IFERROR(__xludf.DUMMYFUNCTION("""COMPUTED_VALUE"""),0.0)</f>
        <v>0</v>
      </c>
      <c r="JP111">
        <f>IFERROR(__xludf.DUMMYFUNCTION("""COMPUTED_VALUE"""),0.0)</f>
        <v>0</v>
      </c>
      <c r="JQ111">
        <f>IFERROR(__xludf.DUMMYFUNCTION("""COMPUTED_VALUE"""),0.0)</f>
        <v>0</v>
      </c>
      <c r="JR111">
        <f>IFERROR(__xludf.DUMMYFUNCTION("""COMPUTED_VALUE"""),0.0)</f>
        <v>0</v>
      </c>
      <c r="JS111" t="str">
        <f>IFERROR(__xludf.DUMMYFUNCTION("""COMPUTED_VALUE"""),"x")</f>
        <v>x</v>
      </c>
      <c r="JT111">
        <f>IFERROR(__xludf.DUMMYFUNCTION("""COMPUTED_VALUE"""),0.0)</f>
        <v>0</v>
      </c>
      <c r="JU111">
        <f>IFERROR(__xludf.DUMMYFUNCTION("""COMPUTED_VALUE"""),0.0)</f>
        <v>0</v>
      </c>
      <c r="JV111">
        <f>IFERROR(__xludf.DUMMYFUNCTION("""COMPUTED_VALUE"""),0.0)</f>
        <v>0</v>
      </c>
      <c r="JW111">
        <f>IFERROR(__xludf.DUMMYFUNCTION("""COMPUTED_VALUE"""),0.0)</f>
        <v>0</v>
      </c>
      <c r="JX111">
        <f>IFERROR(__xludf.DUMMYFUNCTION("""COMPUTED_VALUE"""),0.0)</f>
        <v>0</v>
      </c>
      <c r="JY111">
        <f>IFERROR(__xludf.DUMMYFUNCTION("""COMPUTED_VALUE"""),0.0)</f>
        <v>0</v>
      </c>
      <c r="JZ111">
        <f>IFERROR(__xludf.DUMMYFUNCTION("""COMPUTED_VALUE"""),0.0)</f>
        <v>0</v>
      </c>
      <c r="KA111">
        <f>IFERROR(__xludf.DUMMYFUNCTION("""COMPUTED_VALUE"""),0.0)</f>
        <v>0</v>
      </c>
      <c r="KB111">
        <f>IFERROR(__xludf.DUMMYFUNCTION("""COMPUTED_VALUE"""),0.0)</f>
        <v>0</v>
      </c>
      <c r="KC111">
        <f>IFERROR(__xludf.DUMMYFUNCTION("""COMPUTED_VALUE"""),0.0)</f>
        <v>0</v>
      </c>
      <c r="KD111">
        <f>IFERROR(__xludf.DUMMYFUNCTION("""COMPUTED_VALUE"""),0.0)</f>
        <v>0</v>
      </c>
      <c r="KE111">
        <f>IFERROR(__xludf.DUMMYFUNCTION("""COMPUTED_VALUE"""),0.0)</f>
        <v>0</v>
      </c>
      <c r="KF111">
        <f>IFERROR(__xludf.DUMMYFUNCTION("""COMPUTED_VALUE"""),0.0)</f>
        <v>0</v>
      </c>
      <c r="KG111">
        <f>IFERROR(__xludf.DUMMYFUNCTION("""COMPUTED_VALUE"""),0.0)</f>
        <v>0</v>
      </c>
      <c r="KH111">
        <f>IFERROR(__xludf.DUMMYFUNCTION("""COMPUTED_VALUE"""),0.0)</f>
        <v>0</v>
      </c>
      <c r="KI111">
        <f>IFERROR(__xludf.DUMMYFUNCTION("""COMPUTED_VALUE"""),0.0)</f>
        <v>0</v>
      </c>
      <c r="KJ111">
        <f>IFERROR(__xludf.DUMMYFUNCTION("""COMPUTED_VALUE"""),0.0)</f>
        <v>0</v>
      </c>
      <c r="KK111">
        <f>IFERROR(__xludf.DUMMYFUNCTION("""COMPUTED_VALUE"""),0.0)</f>
        <v>0</v>
      </c>
      <c r="KL111">
        <f>IFERROR(__xludf.DUMMYFUNCTION("""COMPUTED_VALUE"""),0.0)</f>
        <v>0</v>
      </c>
      <c r="KM111">
        <f>IFERROR(__xludf.DUMMYFUNCTION("""COMPUTED_VALUE"""),0.0)</f>
        <v>0</v>
      </c>
      <c r="KN111">
        <f>IFERROR(__xludf.DUMMYFUNCTION("""COMPUTED_VALUE"""),0.0)</f>
        <v>0</v>
      </c>
      <c r="KO111">
        <f>IFERROR(__xludf.DUMMYFUNCTION("""COMPUTED_VALUE"""),0.0)</f>
        <v>0</v>
      </c>
      <c r="KP111">
        <f>IFERROR(__xludf.DUMMYFUNCTION("""COMPUTED_VALUE"""),0.0)</f>
        <v>0</v>
      </c>
      <c r="KQ111">
        <f>IFERROR(__xludf.DUMMYFUNCTION("""COMPUTED_VALUE"""),0.0)</f>
        <v>0</v>
      </c>
      <c r="KR111">
        <f>IFERROR(__xludf.DUMMYFUNCTION("""COMPUTED_VALUE"""),0.0)</f>
        <v>0</v>
      </c>
      <c r="KS111">
        <f>IFERROR(__xludf.DUMMYFUNCTION("""COMPUTED_VALUE"""),0.0)</f>
        <v>0</v>
      </c>
      <c r="KT111">
        <f>IFERROR(__xludf.DUMMYFUNCTION("""COMPUTED_VALUE"""),0.0)</f>
        <v>0</v>
      </c>
      <c r="KU111">
        <f>IFERROR(__xludf.DUMMYFUNCTION("""COMPUTED_VALUE"""),0.0)</f>
        <v>0</v>
      </c>
      <c r="KV111">
        <f>IFERROR(__xludf.DUMMYFUNCTION("""COMPUTED_VALUE"""),0.0)</f>
        <v>0</v>
      </c>
      <c r="KW111">
        <f>IFERROR(__xludf.DUMMYFUNCTION("""COMPUTED_VALUE"""),0.0)</f>
        <v>0</v>
      </c>
      <c r="KX111">
        <f>IFERROR(__xludf.DUMMYFUNCTION("""COMPUTED_VALUE"""),0.0)</f>
        <v>0</v>
      </c>
      <c r="KY111">
        <f>IFERROR(__xludf.DUMMYFUNCTION("""COMPUTED_VALUE"""),0.0)</f>
        <v>0</v>
      </c>
      <c r="KZ111" t="str">
        <f>IFERROR(__xludf.DUMMYFUNCTION("""COMPUTED_VALUE"""),"x")</f>
        <v>x</v>
      </c>
      <c r="LA111">
        <f>IFERROR(__xludf.DUMMYFUNCTION("""COMPUTED_VALUE"""),1.0)</f>
        <v>1</v>
      </c>
      <c r="LB111">
        <f>IFERROR(__xludf.DUMMYFUNCTION("""COMPUTED_VALUE"""),1.0)</f>
        <v>1</v>
      </c>
      <c r="LC111">
        <f>IFERROR(__xludf.DUMMYFUNCTION("""COMPUTED_VALUE"""),1.0)</f>
        <v>1</v>
      </c>
      <c r="LD111">
        <f>IFERROR(__xludf.DUMMYFUNCTION("""COMPUTED_VALUE"""),1.0)</f>
        <v>1</v>
      </c>
      <c r="LE111">
        <f>IFERROR(__xludf.DUMMYFUNCTION("""COMPUTED_VALUE"""),1.0)</f>
        <v>1</v>
      </c>
      <c r="LF111">
        <f>IFERROR(__xludf.DUMMYFUNCTION("""COMPUTED_VALUE"""),1.0)</f>
        <v>1</v>
      </c>
      <c r="LG111">
        <f>IFERROR(__xludf.DUMMYFUNCTION("""COMPUTED_VALUE"""),1.0)</f>
        <v>1</v>
      </c>
      <c r="LH111">
        <f>IFERROR(__xludf.DUMMYFUNCTION("""COMPUTED_VALUE"""),1.0)</f>
        <v>1</v>
      </c>
      <c r="LI111">
        <f>IFERROR(__xludf.DUMMYFUNCTION("""COMPUTED_VALUE"""),0.0)</f>
        <v>0</v>
      </c>
      <c r="LJ111">
        <f>IFERROR(__xludf.DUMMYFUNCTION("""COMPUTED_VALUE"""),0.0)</f>
        <v>0</v>
      </c>
      <c r="LK111">
        <f>IFERROR(__xludf.DUMMYFUNCTION("""COMPUTED_VALUE"""),0.0)</f>
        <v>0</v>
      </c>
      <c r="LL111">
        <f>IFERROR(__xludf.DUMMYFUNCTION("""COMPUTED_VALUE"""),0.0)</f>
        <v>0</v>
      </c>
      <c r="LM111">
        <f>IFERROR(__xludf.DUMMYFUNCTION("""COMPUTED_VALUE"""),0.0)</f>
        <v>0</v>
      </c>
      <c r="LN111">
        <f>IFERROR(__xludf.DUMMYFUNCTION("""COMPUTED_VALUE"""),0.0)</f>
        <v>0</v>
      </c>
      <c r="LO111">
        <f>IFERROR(__xludf.DUMMYFUNCTION("""COMPUTED_VALUE"""),0.0)</f>
        <v>0</v>
      </c>
      <c r="LP111">
        <f>IFERROR(__xludf.DUMMYFUNCTION("""COMPUTED_VALUE"""),0.0)</f>
        <v>0</v>
      </c>
      <c r="LQ111" t="str">
        <f>IFERROR(__xludf.DUMMYFUNCTION("""COMPUTED_VALUE"""),"x")</f>
        <v>x</v>
      </c>
      <c r="LR111">
        <f>IFERROR(__xludf.DUMMYFUNCTION("""COMPUTED_VALUE"""),0.0)</f>
        <v>0</v>
      </c>
      <c r="LS111">
        <f>IFERROR(__xludf.DUMMYFUNCTION("""COMPUTED_VALUE"""),0.0)</f>
        <v>0</v>
      </c>
      <c r="LT111">
        <f>IFERROR(__xludf.DUMMYFUNCTION("""COMPUTED_VALUE"""),0.0)</f>
        <v>0</v>
      </c>
      <c r="LU111">
        <f>IFERROR(__xludf.DUMMYFUNCTION("""COMPUTED_VALUE"""),0.0)</f>
        <v>0</v>
      </c>
      <c r="LV111">
        <f>IFERROR(__xludf.DUMMYFUNCTION("""COMPUTED_VALUE"""),0.0)</f>
        <v>0</v>
      </c>
      <c r="LW111">
        <f>IFERROR(__xludf.DUMMYFUNCTION("""COMPUTED_VALUE"""),0.0)</f>
        <v>0</v>
      </c>
      <c r="LX111">
        <f>IFERROR(__xludf.DUMMYFUNCTION("""COMPUTED_VALUE"""),0.0)</f>
        <v>0</v>
      </c>
      <c r="LY111">
        <f>IFERROR(__xludf.DUMMYFUNCTION("""COMPUTED_VALUE"""),0.0)</f>
        <v>0</v>
      </c>
      <c r="LZ111">
        <f>IFERROR(__xludf.DUMMYFUNCTION("""COMPUTED_VALUE"""),0.0)</f>
        <v>0</v>
      </c>
      <c r="MA111">
        <f>IFERROR(__xludf.DUMMYFUNCTION("""COMPUTED_VALUE"""),0.0)</f>
        <v>0</v>
      </c>
      <c r="MB111">
        <f>IFERROR(__xludf.DUMMYFUNCTION("""COMPUTED_VALUE"""),0.0)</f>
        <v>0</v>
      </c>
      <c r="MC111">
        <f>IFERROR(__xludf.DUMMYFUNCTION("""COMPUTED_VALUE"""),0.0)</f>
        <v>0</v>
      </c>
      <c r="MD111">
        <f>IFERROR(__xludf.DUMMYFUNCTION("""COMPUTED_VALUE"""),0.0)</f>
        <v>0</v>
      </c>
      <c r="ME111">
        <f>IFERROR(__xludf.DUMMYFUNCTION("""COMPUTED_VALUE"""),0.0)</f>
        <v>0</v>
      </c>
      <c r="MF111">
        <f>IFERROR(__xludf.DUMMYFUNCTION("""COMPUTED_VALUE"""),0.0)</f>
        <v>0</v>
      </c>
      <c r="MG111">
        <f>IFERROR(__xludf.DUMMYFUNCTION("""COMPUTED_VALUE"""),0.0)</f>
        <v>0</v>
      </c>
      <c r="MH111">
        <f>IFERROR(__xludf.DUMMYFUNCTION("""COMPUTED_VALUE"""),0.0)</f>
        <v>0</v>
      </c>
      <c r="MI111">
        <f>IFERROR(__xludf.DUMMYFUNCTION("""COMPUTED_VALUE"""),0.0)</f>
        <v>0</v>
      </c>
      <c r="MJ111">
        <f>IFERROR(__xludf.DUMMYFUNCTION("""COMPUTED_VALUE"""),0.0)</f>
        <v>0</v>
      </c>
      <c r="MK111">
        <f>IFERROR(__xludf.DUMMYFUNCTION("""COMPUTED_VALUE"""),0.0)</f>
        <v>0</v>
      </c>
      <c r="ML111">
        <f>IFERROR(__xludf.DUMMYFUNCTION("""COMPUTED_VALUE"""),0.0)</f>
        <v>0</v>
      </c>
      <c r="MM111">
        <f>IFERROR(__xludf.DUMMYFUNCTION("""COMPUTED_VALUE"""),0.0)</f>
        <v>0</v>
      </c>
      <c r="MN111">
        <f>IFERROR(__xludf.DUMMYFUNCTION("""COMPUTED_VALUE"""),0.0)</f>
        <v>0</v>
      </c>
      <c r="MO111">
        <f>IFERROR(__xludf.DUMMYFUNCTION("""COMPUTED_VALUE"""),0.0)</f>
        <v>0</v>
      </c>
      <c r="MP111">
        <f>IFERROR(__xludf.DUMMYFUNCTION("""COMPUTED_VALUE"""),0.0)</f>
        <v>0</v>
      </c>
      <c r="MQ111">
        <f>IFERROR(__xludf.DUMMYFUNCTION("""COMPUTED_VALUE"""),0.0)</f>
        <v>0</v>
      </c>
      <c r="MR111">
        <f>IFERROR(__xludf.DUMMYFUNCTION("""COMPUTED_VALUE"""),0.0)</f>
        <v>0</v>
      </c>
      <c r="MS111">
        <f>IFERROR(__xludf.DUMMYFUNCTION("""COMPUTED_VALUE"""),0.0)</f>
        <v>0</v>
      </c>
      <c r="MT111" t="str">
        <f>IFERROR(__xludf.DUMMYFUNCTION("""COMPUTED_VALUE"""),"x")</f>
        <v>x</v>
      </c>
      <c r="MU111">
        <f>IFERROR(__xludf.DUMMYFUNCTION("""COMPUTED_VALUE"""),0.0)</f>
        <v>0</v>
      </c>
      <c r="MV111">
        <f>IFERROR(__xludf.DUMMYFUNCTION("""COMPUTED_VALUE"""),0.0)</f>
        <v>0</v>
      </c>
      <c r="MW111">
        <f>IFERROR(__xludf.DUMMYFUNCTION("""COMPUTED_VALUE"""),0.0)</f>
        <v>0</v>
      </c>
      <c r="MX111">
        <f>IFERROR(__xludf.DUMMYFUNCTION("""COMPUTED_VALUE"""),0.0)</f>
        <v>0</v>
      </c>
      <c r="MY111">
        <f>IFERROR(__xludf.DUMMYFUNCTION("""COMPUTED_VALUE"""),0.0)</f>
        <v>0</v>
      </c>
      <c r="MZ111">
        <f>IFERROR(__xludf.DUMMYFUNCTION("""COMPUTED_VALUE"""),0.0)</f>
        <v>0</v>
      </c>
      <c r="NA111">
        <f>IFERROR(__xludf.DUMMYFUNCTION("""COMPUTED_VALUE"""),0.0)</f>
        <v>0</v>
      </c>
      <c r="NB111">
        <f>IFERROR(__xludf.DUMMYFUNCTION("""COMPUTED_VALUE"""),0.0)</f>
        <v>0</v>
      </c>
      <c r="NC111">
        <f>IFERROR(__xludf.DUMMYFUNCTION("""COMPUTED_VALUE"""),0.0)</f>
        <v>0</v>
      </c>
      <c r="ND111">
        <f>IFERROR(__xludf.DUMMYFUNCTION("""COMPUTED_VALUE"""),0.0)</f>
        <v>0</v>
      </c>
      <c r="NE111">
        <f>IFERROR(__xludf.DUMMYFUNCTION("""COMPUTED_VALUE"""),0.0)</f>
        <v>0</v>
      </c>
      <c r="NF111">
        <f>IFERROR(__xludf.DUMMYFUNCTION("""COMPUTED_VALUE"""),0.0)</f>
        <v>0</v>
      </c>
      <c r="NG111">
        <f>IFERROR(__xludf.DUMMYFUNCTION("""COMPUTED_VALUE"""),0.0)</f>
        <v>0</v>
      </c>
      <c r="NH111">
        <f>IFERROR(__xludf.DUMMYFUNCTION("""COMPUTED_VALUE"""),0.0)</f>
        <v>0</v>
      </c>
      <c r="NI111">
        <f>IFERROR(__xludf.DUMMYFUNCTION("""COMPUTED_VALUE"""),0.0)</f>
        <v>0</v>
      </c>
      <c r="NJ111">
        <f>IFERROR(__xludf.DUMMYFUNCTION("""COMPUTED_VALUE"""),0.0)</f>
        <v>0</v>
      </c>
      <c r="NK111">
        <f>IFERROR(__xludf.DUMMYFUNCTION("""COMPUTED_VALUE"""),0.0)</f>
        <v>0</v>
      </c>
      <c r="NL111">
        <f>IFERROR(__xludf.DUMMYFUNCTION("""COMPUTED_VALUE"""),0.0)</f>
        <v>0</v>
      </c>
      <c r="NM111">
        <f>IFERROR(__xludf.DUMMYFUNCTION("""COMPUTED_VALUE"""),0.0)</f>
        <v>0</v>
      </c>
      <c r="NN111">
        <f>IFERROR(__xludf.DUMMYFUNCTION("""COMPUTED_VALUE"""),0.0)</f>
        <v>0</v>
      </c>
      <c r="NO111">
        <f>IFERROR(__xludf.DUMMYFUNCTION("""COMPUTED_VALUE"""),0.0)</f>
        <v>0</v>
      </c>
      <c r="NP111">
        <f>IFERROR(__xludf.DUMMYFUNCTION("""COMPUTED_VALUE"""),0.0)</f>
        <v>0</v>
      </c>
      <c r="NQ111">
        <f>IFERROR(__xludf.DUMMYFUNCTION("""COMPUTED_VALUE"""),0.0)</f>
        <v>0</v>
      </c>
      <c r="NR111">
        <f>IFERROR(__xludf.DUMMYFUNCTION("""COMPUTED_VALUE"""),0.0)</f>
        <v>0</v>
      </c>
    </row>
    <row r="112" ht="15.75" customHeight="1">
      <c r="A112">
        <f>IFERROR(__xludf.DUMMYFUNCTION("""COMPUTED_VALUE"""),111.0)</f>
        <v>111</v>
      </c>
      <c r="B112" t="str">
        <f>IFERROR(__xludf.DUMMYFUNCTION("""COMPUTED_VALUE"""),"Strihanje")</f>
        <v>Strihanje</v>
      </c>
      <c r="C112" t="str">
        <f>IFERROR(__xludf.DUMMYFUNCTION("""COMPUTED_VALUE"""),"Strahinja")</f>
        <v>Strahinja</v>
      </c>
      <c r="D112" t="str">
        <f>IFERROR(__xludf.DUMMYFUNCTION("""COMPUTED_VALUE"""),"Gvozdić")</f>
        <v>Gvozdić</v>
      </c>
      <c r="E112">
        <f>IFERROR(__xludf.DUMMYFUNCTION("""COMPUTED_VALUE"""),35.0)</f>
        <v>35</v>
      </c>
      <c r="F112" t="str">
        <f>IFERROR(__xludf.DUMMYFUNCTION("""COMPUTED_VALUE"""),"ODOBREN")</f>
        <v>ODOBREN</v>
      </c>
      <c r="G112" t="str">
        <f>IFERROR(__xludf.DUMMYFUNCTION("""COMPUTED_VALUE"""),"Stari grad")</f>
        <v>Stari grad</v>
      </c>
      <c r="H112" t="str">
        <f>IFERROR(__xludf.DUMMYFUNCTION("""COMPUTED_VALUE"""),"Matematička gimnazija")</f>
        <v>Matematička gimnazija</v>
      </c>
      <c r="I112" t="str">
        <f>IFERROR(__xludf.DUMMYFUNCTION("""COMPUTED_VALUE"""),"III")</f>
        <v>III</v>
      </c>
      <c r="J112" t="str">
        <f>IFERROR(__xludf.DUMMYFUNCTION("""COMPUTED_VALUE"""),"A")</f>
        <v>A</v>
      </c>
      <c r="K112" t="str">
        <f>IFERROR(__xludf.DUMMYFUNCTION("""COMPUTED_VALUE"""),"Mijodrag Đurišić")</f>
        <v>Mijodrag Đurišić</v>
      </c>
      <c r="L112" t="str">
        <f>IFERROR(__xludf.DUMMYFUNCTION("""COMPUTED_VALUE"""),"x")</f>
        <v>x</v>
      </c>
      <c r="M112" t="str">
        <f>IFERROR(__xludf.DUMMYFUNCTION("""COMPUTED_VALUE"""),"-")</f>
        <v>-</v>
      </c>
      <c r="N112" t="str">
        <f>IFERROR(__xludf.DUMMYFUNCTION("""COMPUTED_VALUE"""),"-")</f>
        <v>-</v>
      </c>
      <c r="O112" t="str">
        <f>IFERROR(__xludf.DUMMYFUNCTION("""COMPUTED_VALUE"""),"-")</f>
        <v>-</v>
      </c>
      <c r="P112">
        <f>IFERROR(__xludf.DUMMYFUNCTION("""COMPUTED_VALUE"""),35.0)</f>
        <v>35</v>
      </c>
      <c r="Q112">
        <f>IFERROR(__xludf.DUMMYFUNCTION("""COMPUTED_VALUE"""),0.0)</f>
        <v>0</v>
      </c>
      <c r="R112" t="str">
        <f>IFERROR(__xludf.DUMMYFUNCTION("""COMPUTED_VALUE"""),"-")</f>
        <v>-</v>
      </c>
      <c r="S112" t="str">
        <f>IFERROR(__xludf.DUMMYFUNCTION("""COMPUTED_VALUE"""),"x")</f>
        <v>x</v>
      </c>
      <c r="T112" t="str">
        <f>IFERROR(__xludf.DUMMYFUNCTION("""COMPUTED_VALUE"""),"x")</f>
        <v>x</v>
      </c>
      <c r="U112" t="str">
        <f>IFERROR(__xludf.DUMMYFUNCTION("""COMPUTED_VALUE"""),"-")</f>
        <v>-</v>
      </c>
      <c r="V112" t="str">
        <f>IFERROR(__xludf.DUMMYFUNCTION("""COMPUTED_VALUE"""),"-")</f>
        <v>-</v>
      </c>
      <c r="W112" t="str">
        <f>IFERROR(__xludf.DUMMYFUNCTION("""COMPUTED_VALUE"""),"-")</f>
        <v>-</v>
      </c>
      <c r="X112" t="str">
        <f>IFERROR(__xludf.DUMMYFUNCTION("""COMPUTED_VALUE"""),"-")</f>
        <v>-</v>
      </c>
      <c r="Y112" t="str">
        <f>IFERROR(__xludf.DUMMYFUNCTION("""COMPUTED_VALUE"""),"-")</f>
        <v>-</v>
      </c>
      <c r="Z112" t="str">
        <f>IFERROR(__xludf.DUMMYFUNCTION("""COMPUTED_VALUE"""),"-")</f>
        <v>-</v>
      </c>
      <c r="AA112" t="str">
        <f>IFERROR(__xludf.DUMMYFUNCTION("""COMPUTED_VALUE"""),"-")</f>
        <v>-</v>
      </c>
      <c r="AB112" t="str">
        <f>IFERROR(__xludf.DUMMYFUNCTION("""COMPUTED_VALUE"""),"-")</f>
        <v>-</v>
      </c>
      <c r="AC112" t="str">
        <f>IFERROR(__xludf.DUMMYFUNCTION("""COMPUTED_VALUE"""),"-")</f>
        <v>-</v>
      </c>
      <c r="AD112" t="str">
        <f>IFERROR(__xludf.DUMMYFUNCTION("""COMPUTED_VALUE"""),"-")</f>
        <v>-</v>
      </c>
      <c r="AE112" t="str">
        <f>IFERROR(__xludf.DUMMYFUNCTION("""COMPUTED_VALUE"""),"-")</f>
        <v>-</v>
      </c>
      <c r="AF112" t="str">
        <f>IFERROR(__xludf.DUMMYFUNCTION("""COMPUTED_VALUE"""),"-")</f>
        <v>-</v>
      </c>
      <c r="AG112" t="str">
        <f>IFERROR(__xludf.DUMMYFUNCTION("""COMPUTED_VALUE"""),"-")</f>
        <v>-</v>
      </c>
      <c r="AH112" t="str">
        <f>IFERROR(__xludf.DUMMYFUNCTION("""COMPUTED_VALUE"""),"-")</f>
        <v>-</v>
      </c>
      <c r="AI112" t="str">
        <f>IFERROR(__xludf.DUMMYFUNCTION("""COMPUTED_VALUE"""),"-")</f>
        <v>-</v>
      </c>
      <c r="AJ112" t="str">
        <f>IFERROR(__xludf.DUMMYFUNCTION("""COMPUTED_VALUE"""),"-")</f>
        <v>-</v>
      </c>
      <c r="AK112" t="str">
        <f>IFERROR(__xludf.DUMMYFUNCTION("""COMPUTED_VALUE"""),"-")</f>
        <v>-</v>
      </c>
      <c r="AL112" t="str">
        <f>IFERROR(__xludf.DUMMYFUNCTION("""COMPUTED_VALUE"""),"-")</f>
        <v>-</v>
      </c>
      <c r="AM112" t="str">
        <f>IFERROR(__xludf.DUMMYFUNCTION("""COMPUTED_VALUE"""),"-")</f>
        <v>-</v>
      </c>
      <c r="AN112" t="str">
        <f>IFERROR(__xludf.DUMMYFUNCTION("""COMPUTED_VALUE"""),"-")</f>
        <v>-</v>
      </c>
      <c r="AO112" t="str">
        <f>IFERROR(__xludf.DUMMYFUNCTION("""COMPUTED_VALUE"""),"-")</f>
        <v>-</v>
      </c>
      <c r="AP112" t="str">
        <f>IFERROR(__xludf.DUMMYFUNCTION("""COMPUTED_VALUE"""),"-")</f>
        <v>-</v>
      </c>
      <c r="AQ112" t="str">
        <f>IFERROR(__xludf.DUMMYFUNCTION("""COMPUTED_VALUE"""),"-")</f>
        <v>-</v>
      </c>
      <c r="AR112" t="str">
        <f>IFERROR(__xludf.DUMMYFUNCTION("""COMPUTED_VALUE"""),"-")</f>
        <v>-</v>
      </c>
      <c r="AS112" t="str">
        <f>IFERROR(__xludf.DUMMYFUNCTION("""COMPUTED_VALUE"""),"-")</f>
        <v>-</v>
      </c>
      <c r="AT112" t="str">
        <f>IFERROR(__xludf.DUMMYFUNCTION("""COMPUTED_VALUE"""),"-")</f>
        <v>-</v>
      </c>
      <c r="AU112" t="str">
        <f>IFERROR(__xludf.DUMMYFUNCTION("""COMPUTED_VALUE"""),"-")</f>
        <v>-</v>
      </c>
      <c r="AV112" t="str">
        <f>IFERROR(__xludf.DUMMYFUNCTION("""COMPUTED_VALUE"""),"-")</f>
        <v>-</v>
      </c>
      <c r="AW112" t="str">
        <f>IFERROR(__xludf.DUMMYFUNCTION("""COMPUTED_VALUE"""),"-")</f>
        <v>-</v>
      </c>
      <c r="AX112" t="str">
        <f>IFERROR(__xludf.DUMMYFUNCTION("""COMPUTED_VALUE"""),"-")</f>
        <v>-</v>
      </c>
      <c r="AY112" t="str">
        <f>IFERROR(__xludf.DUMMYFUNCTION("""COMPUTED_VALUE"""),"-")</f>
        <v>-</v>
      </c>
      <c r="AZ112" t="str">
        <f>IFERROR(__xludf.DUMMYFUNCTION("""COMPUTED_VALUE"""),"-")</f>
        <v>-</v>
      </c>
      <c r="BA112" t="str">
        <f>IFERROR(__xludf.DUMMYFUNCTION("""COMPUTED_VALUE"""),"-")</f>
        <v>-</v>
      </c>
      <c r="BB112" t="str">
        <f>IFERROR(__xludf.DUMMYFUNCTION("""COMPUTED_VALUE"""),"-")</f>
        <v>-</v>
      </c>
      <c r="BC112" t="str">
        <f>IFERROR(__xludf.DUMMYFUNCTION("""COMPUTED_VALUE"""),"-")</f>
        <v>-</v>
      </c>
      <c r="BD112" t="str">
        <f>IFERROR(__xludf.DUMMYFUNCTION("""COMPUTED_VALUE"""),"-")</f>
        <v>-</v>
      </c>
      <c r="BE112" t="str">
        <f>IFERROR(__xludf.DUMMYFUNCTION("""COMPUTED_VALUE"""),"-")</f>
        <v>-</v>
      </c>
      <c r="BF112" t="str">
        <f>IFERROR(__xludf.DUMMYFUNCTION("""COMPUTED_VALUE"""),"-")</f>
        <v>-</v>
      </c>
      <c r="BG112" t="str">
        <f>IFERROR(__xludf.DUMMYFUNCTION("""COMPUTED_VALUE"""),"-")</f>
        <v>-</v>
      </c>
      <c r="BH112" t="str">
        <f>IFERROR(__xludf.DUMMYFUNCTION("""COMPUTED_VALUE"""),"-")</f>
        <v>-</v>
      </c>
      <c r="BI112" t="str">
        <f>IFERROR(__xludf.DUMMYFUNCTION("""COMPUTED_VALUE"""),"-")</f>
        <v>-</v>
      </c>
      <c r="BJ112" t="str">
        <f>IFERROR(__xludf.DUMMYFUNCTION("""COMPUTED_VALUE"""),"-")</f>
        <v>-</v>
      </c>
      <c r="BK112" t="str">
        <f>IFERROR(__xludf.DUMMYFUNCTION("""COMPUTED_VALUE"""),"x")</f>
        <v>x</v>
      </c>
      <c r="BL112" t="str">
        <f>IFERROR(__xludf.DUMMYFUNCTION("""COMPUTED_VALUE"""),"-")</f>
        <v>-</v>
      </c>
      <c r="BM112" t="str">
        <f>IFERROR(__xludf.DUMMYFUNCTION("""COMPUTED_VALUE"""),"-")</f>
        <v>-</v>
      </c>
      <c r="BN112" t="str">
        <f>IFERROR(__xludf.DUMMYFUNCTION("""COMPUTED_VALUE"""),"-")</f>
        <v>-</v>
      </c>
      <c r="BO112" t="str">
        <f>IFERROR(__xludf.DUMMYFUNCTION("""COMPUTED_VALUE"""),"-")</f>
        <v>-</v>
      </c>
      <c r="BP112" t="str">
        <f>IFERROR(__xludf.DUMMYFUNCTION("""COMPUTED_VALUE"""),"-")</f>
        <v>-</v>
      </c>
      <c r="BQ112" t="str">
        <f>IFERROR(__xludf.DUMMYFUNCTION("""COMPUTED_VALUE"""),"-")</f>
        <v>-</v>
      </c>
      <c r="BR112" t="str">
        <f>IFERROR(__xludf.DUMMYFUNCTION("""COMPUTED_VALUE"""),"-")</f>
        <v>-</v>
      </c>
      <c r="BS112" t="str">
        <f>IFERROR(__xludf.DUMMYFUNCTION("""COMPUTED_VALUE"""),"-")</f>
        <v>-</v>
      </c>
      <c r="BT112" t="str">
        <f>IFERROR(__xludf.DUMMYFUNCTION("""COMPUTED_VALUE"""),"-")</f>
        <v>-</v>
      </c>
      <c r="BU112" t="str">
        <f>IFERROR(__xludf.DUMMYFUNCTION("""COMPUTED_VALUE"""),"-")</f>
        <v>-</v>
      </c>
      <c r="BV112" t="str">
        <f>IFERROR(__xludf.DUMMYFUNCTION("""COMPUTED_VALUE"""),"-")</f>
        <v>-</v>
      </c>
      <c r="BW112" t="str">
        <f>IFERROR(__xludf.DUMMYFUNCTION("""COMPUTED_VALUE"""),"-")</f>
        <v>-</v>
      </c>
      <c r="BX112" t="str">
        <f>IFERROR(__xludf.DUMMYFUNCTION("""COMPUTED_VALUE"""),"-")</f>
        <v>-</v>
      </c>
      <c r="BY112" t="str">
        <f>IFERROR(__xludf.DUMMYFUNCTION("""COMPUTED_VALUE"""),"-")</f>
        <v>-</v>
      </c>
      <c r="BZ112" t="str">
        <f>IFERROR(__xludf.DUMMYFUNCTION("""COMPUTED_VALUE"""),"-")</f>
        <v>-</v>
      </c>
      <c r="CA112" t="str">
        <f>IFERROR(__xludf.DUMMYFUNCTION("""COMPUTED_VALUE"""),"-")</f>
        <v>-</v>
      </c>
      <c r="CB112" t="str">
        <f>IFERROR(__xludf.DUMMYFUNCTION("""COMPUTED_VALUE"""),"-")</f>
        <v>-</v>
      </c>
      <c r="CC112" t="str">
        <f>IFERROR(__xludf.DUMMYFUNCTION("""COMPUTED_VALUE"""),"-")</f>
        <v>-</v>
      </c>
      <c r="CD112" t="str">
        <f>IFERROR(__xludf.DUMMYFUNCTION("""COMPUTED_VALUE"""),"-")</f>
        <v>-</v>
      </c>
      <c r="CE112" t="str">
        <f>IFERROR(__xludf.DUMMYFUNCTION("""COMPUTED_VALUE"""),"-")</f>
        <v>-</v>
      </c>
      <c r="CF112" t="str">
        <f>IFERROR(__xludf.DUMMYFUNCTION("""COMPUTED_VALUE"""),"-")</f>
        <v>-</v>
      </c>
      <c r="CG112" t="str">
        <f>IFERROR(__xludf.DUMMYFUNCTION("""COMPUTED_VALUE"""),"-")</f>
        <v>-</v>
      </c>
      <c r="CH112" t="str">
        <f>IFERROR(__xludf.DUMMYFUNCTION("""COMPUTED_VALUE"""),"-")</f>
        <v>-</v>
      </c>
      <c r="CI112" t="str">
        <f>IFERROR(__xludf.DUMMYFUNCTION("""COMPUTED_VALUE"""),"-")</f>
        <v>-</v>
      </c>
      <c r="CJ112" t="str">
        <f>IFERROR(__xludf.DUMMYFUNCTION("""COMPUTED_VALUE"""),"-")</f>
        <v>-</v>
      </c>
      <c r="CK112" t="str">
        <f>IFERROR(__xludf.DUMMYFUNCTION("""COMPUTED_VALUE"""),"-")</f>
        <v>-</v>
      </c>
      <c r="CL112" t="str">
        <f>IFERROR(__xludf.DUMMYFUNCTION("""COMPUTED_VALUE"""),"-")</f>
        <v>-</v>
      </c>
      <c r="CM112" t="str">
        <f>IFERROR(__xludf.DUMMYFUNCTION("""COMPUTED_VALUE"""),"-")</f>
        <v>-</v>
      </c>
      <c r="CN112" t="str">
        <f>IFERROR(__xludf.DUMMYFUNCTION("""COMPUTED_VALUE"""),"-")</f>
        <v>-</v>
      </c>
      <c r="CO112" t="str">
        <f>IFERROR(__xludf.DUMMYFUNCTION("""COMPUTED_VALUE"""),"-")</f>
        <v>-</v>
      </c>
      <c r="CP112" t="str">
        <f>IFERROR(__xludf.DUMMYFUNCTION("""COMPUTED_VALUE"""),"-")</f>
        <v>-</v>
      </c>
      <c r="CQ112" t="str">
        <f>IFERROR(__xludf.DUMMYFUNCTION("""COMPUTED_VALUE"""),"-")</f>
        <v>-</v>
      </c>
      <c r="CR112" t="str">
        <f>IFERROR(__xludf.DUMMYFUNCTION("""COMPUTED_VALUE"""),"-")</f>
        <v>-</v>
      </c>
      <c r="CS112" t="str">
        <f>IFERROR(__xludf.DUMMYFUNCTION("""COMPUTED_VALUE"""),"x")</f>
        <v>x</v>
      </c>
      <c r="CT112" t="str">
        <f>IFERROR(__xludf.DUMMYFUNCTION("""COMPUTED_VALUE"""),"-")</f>
        <v>-</v>
      </c>
      <c r="CU112" t="str">
        <f>IFERROR(__xludf.DUMMYFUNCTION("""COMPUTED_VALUE"""),"-")</f>
        <v>-</v>
      </c>
      <c r="CV112" t="str">
        <f>IFERROR(__xludf.DUMMYFUNCTION("""COMPUTED_VALUE"""),"-")</f>
        <v>-</v>
      </c>
      <c r="CW112" t="str">
        <f>IFERROR(__xludf.DUMMYFUNCTION("""COMPUTED_VALUE"""),"-")</f>
        <v>-</v>
      </c>
      <c r="CX112" t="str">
        <f>IFERROR(__xludf.DUMMYFUNCTION("""COMPUTED_VALUE"""),"-")</f>
        <v>-</v>
      </c>
      <c r="CY112" t="str">
        <f>IFERROR(__xludf.DUMMYFUNCTION("""COMPUTED_VALUE"""),"-")</f>
        <v>-</v>
      </c>
      <c r="CZ112" t="str">
        <f>IFERROR(__xludf.DUMMYFUNCTION("""COMPUTED_VALUE"""),"-")</f>
        <v>-</v>
      </c>
      <c r="DA112" t="str">
        <f>IFERROR(__xludf.DUMMYFUNCTION("""COMPUTED_VALUE"""),"-")</f>
        <v>-</v>
      </c>
      <c r="DB112" t="str">
        <f>IFERROR(__xludf.DUMMYFUNCTION("""COMPUTED_VALUE"""),"-")</f>
        <v>-</v>
      </c>
      <c r="DC112" t="str">
        <f>IFERROR(__xludf.DUMMYFUNCTION("""COMPUTED_VALUE"""),"-")</f>
        <v>-</v>
      </c>
      <c r="DD112" t="str">
        <f>IFERROR(__xludf.DUMMYFUNCTION("""COMPUTED_VALUE"""),"-")</f>
        <v>-</v>
      </c>
      <c r="DE112" t="str">
        <f>IFERROR(__xludf.DUMMYFUNCTION("""COMPUTED_VALUE"""),"-")</f>
        <v>-</v>
      </c>
      <c r="DF112" t="str">
        <f>IFERROR(__xludf.DUMMYFUNCTION("""COMPUTED_VALUE"""),"-")</f>
        <v>-</v>
      </c>
      <c r="DG112" t="str">
        <f>IFERROR(__xludf.DUMMYFUNCTION("""COMPUTED_VALUE"""),"-")</f>
        <v>-</v>
      </c>
      <c r="DH112" t="str">
        <f>IFERROR(__xludf.DUMMYFUNCTION("""COMPUTED_VALUE"""),"-")</f>
        <v>-</v>
      </c>
      <c r="DI112" t="str">
        <f>IFERROR(__xludf.DUMMYFUNCTION("""COMPUTED_VALUE"""),"-")</f>
        <v>-</v>
      </c>
      <c r="DJ112" t="str">
        <f>IFERROR(__xludf.DUMMYFUNCTION("""COMPUTED_VALUE"""),"-")</f>
        <v>-</v>
      </c>
      <c r="DK112" t="str">
        <f>IFERROR(__xludf.DUMMYFUNCTION("""COMPUTED_VALUE"""),"-")</f>
        <v>-</v>
      </c>
      <c r="DL112" t="str">
        <f>IFERROR(__xludf.DUMMYFUNCTION("""COMPUTED_VALUE"""),"-")</f>
        <v>-</v>
      </c>
      <c r="DM112" t="str">
        <f>IFERROR(__xludf.DUMMYFUNCTION("""COMPUTED_VALUE"""),"-")</f>
        <v>-</v>
      </c>
      <c r="DN112" t="str">
        <f>IFERROR(__xludf.DUMMYFUNCTION("""COMPUTED_VALUE"""),"-")</f>
        <v>-</v>
      </c>
      <c r="DO112" t="str">
        <f>IFERROR(__xludf.DUMMYFUNCTION("""COMPUTED_VALUE"""),"-")</f>
        <v>-</v>
      </c>
      <c r="DP112" t="str">
        <f>IFERROR(__xludf.DUMMYFUNCTION("""COMPUTED_VALUE"""),"-")</f>
        <v>-</v>
      </c>
      <c r="DQ112" t="str">
        <f>IFERROR(__xludf.DUMMYFUNCTION("""COMPUTED_VALUE"""),"-")</f>
        <v>-</v>
      </c>
      <c r="DR112" t="str">
        <f>IFERROR(__xludf.DUMMYFUNCTION("""COMPUTED_VALUE"""),"-")</f>
        <v>-</v>
      </c>
      <c r="DS112" t="str">
        <f>IFERROR(__xludf.DUMMYFUNCTION("""COMPUTED_VALUE"""),"-")</f>
        <v>-</v>
      </c>
      <c r="DT112" t="str">
        <f>IFERROR(__xludf.DUMMYFUNCTION("""COMPUTED_VALUE"""),"-")</f>
        <v>-</v>
      </c>
      <c r="DU112" t="str">
        <f>IFERROR(__xludf.DUMMYFUNCTION("""COMPUTED_VALUE"""),"-")</f>
        <v>-</v>
      </c>
      <c r="DV112" t="str">
        <f>IFERROR(__xludf.DUMMYFUNCTION("""COMPUTED_VALUE"""),"-")</f>
        <v>-</v>
      </c>
      <c r="DW112" t="str">
        <f>IFERROR(__xludf.DUMMYFUNCTION("""COMPUTED_VALUE"""),"-")</f>
        <v>-</v>
      </c>
      <c r="DX112" t="str">
        <f>IFERROR(__xludf.DUMMYFUNCTION("""COMPUTED_VALUE"""),"-")</f>
        <v>-</v>
      </c>
      <c r="DY112" t="str">
        <f>IFERROR(__xludf.DUMMYFUNCTION("""COMPUTED_VALUE"""),"-")</f>
        <v>-</v>
      </c>
      <c r="DZ112" t="str">
        <f>IFERROR(__xludf.DUMMYFUNCTION("""COMPUTED_VALUE"""),"x")</f>
        <v>x</v>
      </c>
      <c r="EA112" t="str">
        <f>IFERROR(__xludf.DUMMYFUNCTION("""COMPUTED_VALUE"""),"OK")</f>
        <v>OK</v>
      </c>
      <c r="EB112" t="str">
        <f>IFERROR(__xludf.DUMMYFUNCTION("""COMPUTED_VALUE"""),"OK")</f>
        <v>OK</v>
      </c>
      <c r="EC112" t="str">
        <f>IFERROR(__xludf.DUMMYFUNCTION("""COMPUTED_VALUE"""),"OK")</f>
        <v>OK</v>
      </c>
      <c r="ED112" t="str">
        <f>IFERROR(__xludf.DUMMYFUNCTION("""COMPUTED_VALUE"""),"OK")</f>
        <v>OK</v>
      </c>
      <c r="EE112" t="str">
        <f>IFERROR(__xludf.DUMMYFUNCTION("""COMPUTED_VALUE"""),"OK")</f>
        <v>OK</v>
      </c>
      <c r="EF112" t="str">
        <f>IFERROR(__xludf.DUMMYFUNCTION("""COMPUTED_VALUE"""),"OK")</f>
        <v>OK</v>
      </c>
      <c r="EG112" t="str">
        <f>IFERROR(__xludf.DUMMYFUNCTION("""COMPUTED_VALUE"""),"OK")</f>
        <v>OK</v>
      </c>
      <c r="EH112" t="str">
        <f>IFERROR(__xludf.DUMMYFUNCTION("""COMPUTED_VALUE"""),"OK")</f>
        <v>OK</v>
      </c>
      <c r="EI112" t="str">
        <f>IFERROR(__xludf.DUMMYFUNCTION("""COMPUTED_VALUE"""),"TLE")</f>
        <v>TLE</v>
      </c>
      <c r="EJ112" t="str">
        <f>IFERROR(__xludf.DUMMYFUNCTION("""COMPUTED_VALUE"""),"TLE")</f>
        <v>TLE</v>
      </c>
      <c r="EK112" t="str">
        <f>IFERROR(__xludf.DUMMYFUNCTION("""COMPUTED_VALUE"""),"TLE")</f>
        <v>TLE</v>
      </c>
      <c r="EL112" t="str">
        <f>IFERROR(__xludf.DUMMYFUNCTION("""COMPUTED_VALUE"""),"OK")</f>
        <v>OK</v>
      </c>
      <c r="EM112" t="str">
        <f>IFERROR(__xludf.DUMMYFUNCTION("""COMPUTED_VALUE"""),"TLE")</f>
        <v>TLE</v>
      </c>
      <c r="EN112" t="str">
        <f>IFERROR(__xludf.DUMMYFUNCTION("""COMPUTED_VALUE"""),"TLE")</f>
        <v>TLE</v>
      </c>
      <c r="EO112" t="str">
        <f>IFERROR(__xludf.DUMMYFUNCTION("""COMPUTED_VALUE"""),"TLE")</f>
        <v>TLE</v>
      </c>
      <c r="EP112" t="str">
        <f>IFERROR(__xludf.DUMMYFUNCTION("""COMPUTED_VALUE"""),"TLE")</f>
        <v>TLE</v>
      </c>
      <c r="EQ112" t="str">
        <f>IFERROR(__xludf.DUMMYFUNCTION("""COMPUTED_VALUE"""),"x")</f>
        <v>x</v>
      </c>
      <c r="ER112" t="str">
        <f>IFERROR(__xludf.DUMMYFUNCTION("""COMPUTED_VALUE"""),"OK")</f>
        <v>OK</v>
      </c>
      <c r="ES112" t="str">
        <f>IFERROR(__xludf.DUMMYFUNCTION("""COMPUTED_VALUE"""),"WA")</f>
        <v>WA</v>
      </c>
      <c r="ET112" t="str">
        <f>IFERROR(__xludf.DUMMYFUNCTION("""COMPUTED_VALUE"""),"WA")</f>
        <v>WA</v>
      </c>
      <c r="EU112" t="str">
        <f>IFERROR(__xludf.DUMMYFUNCTION("""COMPUTED_VALUE"""),"WA")</f>
        <v>WA</v>
      </c>
      <c r="EV112" t="str">
        <f>IFERROR(__xludf.DUMMYFUNCTION("""COMPUTED_VALUE"""),"WA")</f>
        <v>WA</v>
      </c>
      <c r="EW112" t="str">
        <f>IFERROR(__xludf.DUMMYFUNCTION("""COMPUTED_VALUE"""),"WA")</f>
        <v>WA</v>
      </c>
      <c r="EX112" t="str">
        <f>IFERROR(__xludf.DUMMYFUNCTION("""COMPUTED_VALUE"""),"OK")</f>
        <v>OK</v>
      </c>
      <c r="EY112" t="str">
        <f>IFERROR(__xludf.DUMMYFUNCTION("""COMPUTED_VALUE"""),"WA")</f>
        <v>WA</v>
      </c>
      <c r="EZ112" t="str">
        <f>IFERROR(__xludf.DUMMYFUNCTION("""COMPUTED_VALUE"""),"OK")</f>
        <v>OK</v>
      </c>
      <c r="FA112" t="str">
        <f>IFERROR(__xludf.DUMMYFUNCTION("""COMPUTED_VALUE"""),"WA")</f>
        <v>WA</v>
      </c>
      <c r="FB112" t="str">
        <f>IFERROR(__xludf.DUMMYFUNCTION("""COMPUTED_VALUE"""),"OK")</f>
        <v>OK</v>
      </c>
      <c r="FC112" t="str">
        <f>IFERROR(__xludf.DUMMYFUNCTION("""COMPUTED_VALUE"""),"OK")</f>
        <v>OK</v>
      </c>
      <c r="FD112" t="str">
        <f>IFERROR(__xludf.DUMMYFUNCTION("""COMPUTED_VALUE"""),"WA")</f>
        <v>WA</v>
      </c>
      <c r="FE112" t="str">
        <f>IFERROR(__xludf.DUMMYFUNCTION("""COMPUTED_VALUE"""),"OK")</f>
        <v>OK</v>
      </c>
      <c r="FF112" t="str">
        <f>IFERROR(__xludf.DUMMYFUNCTION("""COMPUTED_VALUE"""),"OK")</f>
        <v>OK</v>
      </c>
      <c r="FG112" t="str">
        <f>IFERROR(__xludf.DUMMYFUNCTION("""COMPUTED_VALUE"""),"OK")</f>
        <v>OK</v>
      </c>
      <c r="FH112" t="str">
        <f>IFERROR(__xludf.DUMMYFUNCTION("""COMPUTED_VALUE"""),"WA")</f>
        <v>WA</v>
      </c>
      <c r="FI112" t="str">
        <f>IFERROR(__xludf.DUMMYFUNCTION("""COMPUTED_VALUE"""),"WA")</f>
        <v>WA</v>
      </c>
      <c r="FJ112" t="str">
        <f>IFERROR(__xludf.DUMMYFUNCTION("""COMPUTED_VALUE"""),"WA")</f>
        <v>WA</v>
      </c>
      <c r="FK112" t="str">
        <f>IFERROR(__xludf.DUMMYFUNCTION("""COMPUTED_VALUE"""),"WA")</f>
        <v>WA</v>
      </c>
      <c r="FL112" t="str">
        <f>IFERROR(__xludf.DUMMYFUNCTION("""COMPUTED_VALUE"""),"WA")</f>
        <v>WA</v>
      </c>
      <c r="FM112" t="str">
        <f>IFERROR(__xludf.DUMMYFUNCTION("""COMPUTED_VALUE"""),"WA")</f>
        <v>WA</v>
      </c>
      <c r="FN112" t="str">
        <f>IFERROR(__xludf.DUMMYFUNCTION("""COMPUTED_VALUE"""),"WA")</f>
        <v>WA</v>
      </c>
      <c r="FO112" t="str">
        <f>IFERROR(__xludf.DUMMYFUNCTION("""COMPUTED_VALUE"""),"WA")</f>
        <v>WA</v>
      </c>
      <c r="FP112" t="str">
        <f>IFERROR(__xludf.DUMMYFUNCTION("""COMPUTED_VALUE"""),"WA")</f>
        <v>WA</v>
      </c>
      <c r="FQ112" t="str">
        <f>IFERROR(__xludf.DUMMYFUNCTION("""COMPUTED_VALUE"""),"WA")</f>
        <v>WA</v>
      </c>
      <c r="FR112" t="str">
        <f>IFERROR(__xludf.DUMMYFUNCTION("""COMPUTED_VALUE"""),"WA")</f>
        <v>WA</v>
      </c>
      <c r="FS112" t="str">
        <f>IFERROR(__xludf.DUMMYFUNCTION("""COMPUTED_VALUE"""),"WA")</f>
        <v>WA</v>
      </c>
      <c r="FT112" t="str">
        <f>IFERROR(__xludf.DUMMYFUNCTION("""COMPUTED_VALUE"""),"x")</f>
        <v>x</v>
      </c>
      <c r="FU112" t="str">
        <f>IFERROR(__xludf.DUMMYFUNCTION("""COMPUTED_VALUE"""),"-")</f>
        <v>-</v>
      </c>
      <c r="FV112" t="str">
        <f>IFERROR(__xludf.DUMMYFUNCTION("""COMPUTED_VALUE"""),"-")</f>
        <v>-</v>
      </c>
      <c r="FW112" t="str">
        <f>IFERROR(__xludf.DUMMYFUNCTION("""COMPUTED_VALUE"""),"-")</f>
        <v>-</v>
      </c>
      <c r="FX112" t="str">
        <f>IFERROR(__xludf.DUMMYFUNCTION("""COMPUTED_VALUE"""),"-")</f>
        <v>-</v>
      </c>
      <c r="FY112" t="str">
        <f>IFERROR(__xludf.DUMMYFUNCTION("""COMPUTED_VALUE"""),"-")</f>
        <v>-</v>
      </c>
      <c r="FZ112" t="str">
        <f>IFERROR(__xludf.DUMMYFUNCTION("""COMPUTED_VALUE"""),"-")</f>
        <v>-</v>
      </c>
      <c r="GA112" t="str">
        <f>IFERROR(__xludf.DUMMYFUNCTION("""COMPUTED_VALUE"""),"-")</f>
        <v>-</v>
      </c>
      <c r="GB112" t="str">
        <f>IFERROR(__xludf.DUMMYFUNCTION("""COMPUTED_VALUE"""),"-")</f>
        <v>-</v>
      </c>
      <c r="GC112" t="str">
        <f>IFERROR(__xludf.DUMMYFUNCTION("""COMPUTED_VALUE"""),"-")</f>
        <v>-</v>
      </c>
      <c r="GD112" t="str">
        <f>IFERROR(__xludf.DUMMYFUNCTION("""COMPUTED_VALUE"""),"-")</f>
        <v>-</v>
      </c>
      <c r="GE112" t="str">
        <f>IFERROR(__xludf.DUMMYFUNCTION("""COMPUTED_VALUE"""),"-")</f>
        <v>-</v>
      </c>
      <c r="GF112" t="str">
        <f>IFERROR(__xludf.DUMMYFUNCTION("""COMPUTED_VALUE"""),"-")</f>
        <v>-</v>
      </c>
      <c r="GG112" t="str">
        <f>IFERROR(__xludf.DUMMYFUNCTION("""COMPUTED_VALUE"""),"-")</f>
        <v>-</v>
      </c>
      <c r="GH112" t="str">
        <f>IFERROR(__xludf.DUMMYFUNCTION("""COMPUTED_VALUE"""),"-")</f>
        <v>-</v>
      </c>
      <c r="GI112" t="str">
        <f>IFERROR(__xludf.DUMMYFUNCTION("""COMPUTED_VALUE"""),"-")</f>
        <v>-</v>
      </c>
      <c r="GJ112" t="str">
        <f>IFERROR(__xludf.DUMMYFUNCTION("""COMPUTED_VALUE"""),"-")</f>
        <v>-</v>
      </c>
      <c r="GK112" t="str">
        <f>IFERROR(__xludf.DUMMYFUNCTION("""COMPUTED_VALUE"""),"-")</f>
        <v>-</v>
      </c>
      <c r="GL112" t="str">
        <f>IFERROR(__xludf.DUMMYFUNCTION("""COMPUTED_VALUE"""),"-")</f>
        <v>-</v>
      </c>
      <c r="GM112" t="str">
        <f>IFERROR(__xludf.DUMMYFUNCTION("""COMPUTED_VALUE"""),"-")</f>
        <v>-</v>
      </c>
      <c r="GN112" t="str">
        <f>IFERROR(__xludf.DUMMYFUNCTION("""COMPUTED_VALUE"""),"-")</f>
        <v>-</v>
      </c>
      <c r="GO112" t="str">
        <f>IFERROR(__xludf.DUMMYFUNCTION("""COMPUTED_VALUE"""),"-")</f>
        <v>-</v>
      </c>
      <c r="GP112" t="str">
        <f>IFERROR(__xludf.DUMMYFUNCTION("""COMPUTED_VALUE"""),"-")</f>
        <v>-</v>
      </c>
      <c r="GQ112" t="str">
        <f>IFERROR(__xludf.DUMMYFUNCTION("""COMPUTED_VALUE"""),"-")</f>
        <v>-</v>
      </c>
      <c r="GR112" t="str">
        <f>IFERROR(__xludf.DUMMYFUNCTION("""COMPUTED_VALUE"""),"-")</f>
        <v>-</v>
      </c>
      <c r="GS112" t="str">
        <f>IFERROR(__xludf.DUMMYFUNCTION("""COMPUTED_VALUE"""),"x")</f>
        <v>x</v>
      </c>
      <c r="GT112" t="str">
        <f>IFERROR(__xludf.DUMMYFUNCTION("""COMPUTED_VALUE"""),"x")</f>
        <v>x</v>
      </c>
      <c r="GU112">
        <f>IFERROR(__xludf.DUMMYFUNCTION("""COMPUTED_VALUE"""),0.0)</f>
        <v>0</v>
      </c>
      <c r="GV112">
        <f>IFERROR(__xludf.DUMMYFUNCTION("""COMPUTED_VALUE"""),0.0)</f>
        <v>0</v>
      </c>
      <c r="GW112">
        <f>IFERROR(__xludf.DUMMYFUNCTION("""COMPUTED_VALUE"""),0.0)</f>
        <v>0</v>
      </c>
      <c r="GX112">
        <f>IFERROR(__xludf.DUMMYFUNCTION("""COMPUTED_VALUE"""),0.0)</f>
        <v>0</v>
      </c>
      <c r="GY112">
        <f>IFERROR(__xludf.DUMMYFUNCTION("""COMPUTED_VALUE"""),0.0)</f>
        <v>0</v>
      </c>
      <c r="GZ112">
        <f>IFERROR(__xludf.DUMMYFUNCTION("""COMPUTED_VALUE"""),0.0)</f>
        <v>0</v>
      </c>
      <c r="HA112">
        <f>IFERROR(__xludf.DUMMYFUNCTION("""COMPUTED_VALUE"""),0.0)</f>
        <v>0</v>
      </c>
      <c r="HB112">
        <f>IFERROR(__xludf.DUMMYFUNCTION("""COMPUTED_VALUE"""),0.0)</f>
        <v>0</v>
      </c>
      <c r="HC112">
        <f>IFERROR(__xludf.DUMMYFUNCTION("""COMPUTED_VALUE"""),0.0)</f>
        <v>0</v>
      </c>
      <c r="HD112">
        <f>IFERROR(__xludf.DUMMYFUNCTION("""COMPUTED_VALUE"""),0.0)</f>
        <v>0</v>
      </c>
      <c r="HE112">
        <f>IFERROR(__xludf.DUMMYFUNCTION("""COMPUTED_VALUE"""),0.0)</f>
        <v>0</v>
      </c>
      <c r="HF112">
        <f>IFERROR(__xludf.DUMMYFUNCTION("""COMPUTED_VALUE"""),0.0)</f>
        <v>0</v>
      </c>
      <c r="HG112">
        <f>IFERROR(__xludf.DUMMYFUNCTION("""COMPUTED_VALUE"""),0.0)</f>
        <v>0</v>
      </c>
      <c r="HH112">
        <f>IFERROR(__xludf.DUMMYFUNCTION("""COMPUTED_VALUE"""),0.0)</f>
        <v>0</v>
      </c>
      <c r="HI112">
        <f>IFERROR(__xludf.DUMMYFUNCTION("""COMPUTED_VALUE"""),0.0)</f>
        <v>0</v>
      </c>
      <c r="HJ112">
        <f>IFERROR(__xludf.DUMMYFUNCTION("""COMPUTED_VALUE"""),0.0)</f>
        <v>0</v>
      </c>
      <c r="HK112">
        <f>IFERROR(__xludf.DUMMYFUNCTION("""COMPUTED_VALUE"""),0.0)</f>
        <v>0</v>
      </c>
      <c r="HL112">
        <f>IFERROR(__xludf.DUMMYFUNCTION("""COMPUTED_VALUE"""),0.0)</f>
        <v>0</v>
      </c>
      <c r="HM112">
        <f>IFERROR(__xludf.DUMMYFUNCTION("""COMPUTED_VALUE"""),0.0)</f>
        <v>0</v>
      </c>
      <c r="HN112">
        <f>IFERROR(__xludf.DUMMYFUNCTION("""COMPUTED_VALUE"""),0.0)</f>
        <v>0</v>
      </c>
      <c r="HO112">
        <f>IFERROR(__xludf.DUMMYFUNCTION("""COMPUTED_VALUE"""),0.0)</f>
        <v>0</v>
      </c>
      <c r="HP112">
        <f>IFERROR(__xludf.DUMMYFUNCTION("""COMPUTED_VALUE"""),0.0)</f>
        <v>0</v>
      </c>
      <c r="HQ112">
        <f>IFERROR(__xludf.DUMMYFUNCTION("""COMPUTED_VALUE"""),0.0)</f>
        <v>0</v>
      </c>
      <c r="HR112">
        <f>IFERROR(__xludf.DUMMYFUNCTION("""COMPUTED_VALUE"""),0.0)</f>
        <v>0</v>
      </c>
      <c r="HS112">
        <f>IFERROR(__xludf.DUMMYFUNCTION("""COMPUTED_VALUE"""),0.0)</f>
        <v>0</v>
      </c>
      <c r="HT112">
        <f>IFERROR(__xludf.DUMMYFUNCTION("""COMPUTED_VALUE"""),0.0)</f>
        <v>0</v>
      </c>
      <c r="HU112">
        <f>IFERROR(__xludf.DUMMYFUNCTION("""COMPUTED_VALUE"""),0.0)</f>
        <v>0</v>
      </c>
      <c r="HV112">
        <f>IFERROR(__xludf.DUMMYFUNCTION("""COMPUTED_VALUE"""),0.0)</f>
        <v>0</v>
      </c>
      <c r="HW112">
        <f>IFERROR(__xludf.DUMMYFUNCTION("""COMPUTED_VALUE"""),0.0)</f>
        <v>0</v>
      </c>
      <c r="HX112">
        <f>IFERROR(__xludf.DUMMYFUNCTION("""COMPUTED_VALUE"""),0.0)</f>
        <v>0</v>
      </c>
      <c r="HY112">
        <f>IFERROR(__xludf.DUMMYFUNCTION("""COMPUTED_VALUE"""),0.0)</f>
        <v>0</v>
      </c>
      <c r="HZ112">
        <f>IFERROR(__xludf.DUMMYFUNCTION("""COMPUTED_VALUE"""),0.0)</f>
        <v>0</v>
      </c>
      <c r="IA112">
        <f>IFERROR(__xludf.DUMMYFUNCTION("""COMPUTED_VALUE"""),0.0)</f>
        <v>0</v>
      </c>
      <c r="IB112">
        <f>IFERROR(__xludf.DUMMYFUNCTION("""COMPUTED_VALUE"""),0.0)</f>
        <v>0</v>
      </c>
      <c r="IC112">
        <f>IFERROR(__xludf.DUMMYFUNCTION("""COMPUTED_VALUE"""),0.0)</f>
        <v>0</v>
      </c>
      <c r="ID112">
        <f>IFERROR(__xludf.DUMMYFUNCTION("""COMPUTED_VALUE"""),0.0)</f>
        <v>0</v>
      </c>
      <c r="IE112">
        <f>IFERROR(__xludf.DUMMYFUNCTION("""COMPUTED_VALUE"""),0.0)</f>
        <v>0</v>
      </c>
      <c r="IF112">
        <f>IFERROR(__xludf.DUMMYFUNCTION("""COMPUTED_VALUE"""),0.0)</f>
        <v>0</v>
      </c>
      <c r="IG112">
        <f>IFERROR(__xludf.DUMMYFUNCTION("""COMPUTED_VALUE"""),0.0)</f>
        <v>0</v>
      </c>
      <c r="IH112">
        <f>IFERROR(__xludf.DUMMYFUNCTION("""COMPUTED_VALUE"""),0.0)</f>
        <v>0</v>
      </c>
      <c r="II112">
        <f>IFERROR(__xludf.DUMMYFUNCTION("""COMPUTED_VALUE"""),0.0)</f>
        <v>0</v>
      </c>
      <c r="IJ112">
        <f>IFERROR(__xludf.DUMMYFUNCTION("""COMPUTED_VALUE"""),0.0)</f>
        <v>0</v>
      </c>
      <c r="IK112" t="str">
        <f>IFERROR(__xludf.DUMMYFUNCTION("""COMPUTED_VALUE"""),"x")</f>
        <v>x</v>
      </c>
      <c r="IL112">
        <f>IFERROR(__xludf.DUMMYFUNCTION("""COMPUTED_VALUE"""),0.0)</f>
        <v>0</v>
      </c>
      <c r="IM112">
        <f>IFERROR(__xludf.DUMMYFUNCTION("""COMPUTED_VALUE"""),0.0)</f>
        <v>0</v>
      </c>
      <c r="IN112">
        <f>IFERROR(__xludf.DUMMYFUNCTION("""COMPUTED_VALUE"""),0.0)</f>
        <v>0</v>
      </c>
      <c r="IO112">
        <f>IFERROR(__xludf.DUMMYFUNCTION("""COMPUTED_VALUE"""),0.0)</f>
        <v>0</v>
      </c>
      <c r="IP112">
        <f>IFERROR(__xludf.DUMMYFUNCTION("""COMPUTED_VALUE"""),0.0)</f>
        <v>0</v>
      </c>
      <c r="IQ112">
        <f>IFERROR(__xludf.DUMMYFUNCTION("""COMPUTED_VALUE"""),0.0)</f>
        <v>0</v>
      </c>
      <c r="IR112">
        <f>IFERROR(__xludf.DUMMYFUNCTION("""COMPUTED_VALUE"""),0.0)</f>
        <v>0</v>
      </c>
      <c r="IS112">
        <f>IFERROR(__xludf.DUMMYFUNCTION("""COMPUTED_VALUE"""),0.0)</f>
        <v>0</v>
      </c>
      <c r="IT112">
        <f>IFERROR(__xludf.DUMMYFUNCTION("""COMPUTED_VALUE"""),0.0)</f>
        <v>0</v>
      </c>
      <c r="IU112">
        <f>IFERROR(__xludf.DUMMYFUNCTION("""COMPUTED_VALUE"""),0.0)</f>
        <v>0</v>
      </c>
      <c r="IV112">
        <f>IFERROR(__xludf.DUMMYFUNCTION("""COMPUTED_VALUE"""),0.0)</f>
        <v>0</v>
      </c>
      <c r="IW112">
        <f>IFERROR(__xludf.DUMMYFUNCTION("""COMPUTED_VALUE"""),0.0)</f>
        <v>0</v>
      </c>
      <c r="IX112">
        <f>IFERROR(__xludf.DUMMYFUNCTION("""COMPUTED_VALUE"""),0.0)</f>
        <v>0</v>
      </c>
      <c r="IY112">
        <f>IFERROR(__xludf.DUMMYFUNCTION("""COMPUTED_VALUE"""),0.0)</f>
        <v>0</v>
      </c>
      <c r="IZ112">
        <f>IFERROR(__xludf.DUMMYFUNCTION("""COMPUTED_VALUE"""),0.0)</f>
        <v>0</v>
      </c>
      <c r="JA112">
        <f>IFERROR(__xludf.DUMMYFUNCTION("""COMPUTED_VALUE"""),0.0)</f>
        <v>0</v>
      </c>
      <c r="JB112">
        <f>IFERROR(__xludf.DUMMYFUNCTION("""COMPUTED_VALUE"""),0.0)</f>
        <v>0</v>
      </c>
      <c r="JC112">
        <f>IFERROR(__xludf.DUMMYFUNCTION("""COMPUTED_VALUE"""),0.0)</f>
        <v>0</v>
      </c>
      <c r="JD112">
        <f>IFERROR(__xludf.DUMMYFUNCTION("""COMPUTED_VALUE"""),0.0)</f>
        <v>0</v>
      </c>
      <c r="JE112">
        <f>IFERROR(__xludf.DUMMYFUNCTION("""COMPUTED_VALUE"""),0.0)</f>
        <v>0</v>
      </c>
      <c r="JF112">
        <f>IFERROR(__xludf.DUMMYFUNCTION("""COMPUTED_VALUE"""),0.0)</f>
        <v>0</v>
      </c>
      <c r="JG112">
        <f>IFERROR(__xludf.DUMMYFUNCTION("""COMPUTED_VALUE"""),0.0)</f>
        <v>0</v>
      </c>
      <c r="JH112">
        <f>IFERROR(__xludf.DUMMYFUNCTION("""COMPUTED_VALUE"""),0.0)</f>
        <v>0</v>
      </c>
      <c r="JI112">
        <f>IFERROR(__xludf.DUMMYFUNCTION("""COMPUTED_VALUE"""),0.0)</f>
        <v>0</v>
      </c>
      <c r="JJ112">
        <f>IFERROR(__xludf.DUMMYFUNCTION("""COMPUTED_VALUE"""),0.0)</f>
        <v>0</v>
      </c>
      <c r="JK112">
        <f>IFERROR(__xludf.DUMMYFUNCTION("""COMPUTED_VALUE"""),0.0)</f>
        <v>0</v>
      </c>
      <c r="JL112">
        <f>IFERROR(__xludf.DUMMYFUNCTION("""COMPUTED_VALUE"""),0.0)</f>
        <v>0</v>
      </c>
      <c r="JM112">
        <f>IFERROR(__xludf.DUMMYFUNCTION("""COMPUTED_VALUE"""),0.0)</f>
        <v>0</v>
      </c>
      <c r="JN112">
        <f>IFERROR(__xludf.DUMMYFUNCTION("""COMPUTED_VALUE"""),0.0)</f>
        <v>0</v>
      </c>
      <c r="JO112">
        <f>IFERROR(__xludf.DUMMYFUNCTION("""COMPUTED_VALUE"""),0.0)</f>
        <v>0</v>
      </c>
      <c r="JP112">
        <f>IFERROR(__xludf.DUMMYFUNCTION("""COMPUTED_VALUE"""),0.0)</f>
        <v>0</v>
      </c>
      <c r="JQ112">
        <f>IFERROR(__xludf.DUMMYFUNCTION("""COMPUTED_VALUE"""),0.0)</f>
        <v>0</v>
      </c>
      <c r="JR112">
        <f>IFERROR(__xludf.DUMMYFUNCTION("""COMPUTED_VALUE"""),0.0)</f>
        <v>0</v>
      </c>
      <c r="JS112" t="str">
        <f>IFERROR(__xludf.DUMMYFUNCTION("""COMPUTED_VALUE"""),"x")</f>
        <v>x</v>
      </c>
      <c r="JT112">
        <f>IFERROR(__xludf.DUMMYFUNCTION("""COMPUTED_VALUE"""),0.0)</f>
        <v>0</v>
      </c>
      <c r="JU112">
        <f>IFERROR(__xludf.DUMMYFUNCTION("""COMPUTED_VALUE"""),0.0)</f>
        <v>0</v>
      </c>
      <c r="JV112">
        <f>IFERROR(__xludf.DUMMYFUNCTION("""COMPUTED_VALUE"""),0.0)</f>
        <v>0</v>
      </c>
      <c r="JW112">
        <f>IFERROR(__xludf.DUMMYFUNCTION("""COMPUTED_VALUE"""),0.0)</f>
        <v>0</v>
      </c>
      <c r="JX112">
        <f>IFERROR(__xludf.DUMMYFUNCTION("""COMPUTED_VALUE"""),0.0)</f>
        <v>0</v>
      </c>
      <c r="JY112">
        <f>IFERROR(__xludf.DUMMYFUNCTION("""COMPUTED_VALUE"""),0.0)</f>
        <v>0</v>
      </c>
      <c r="JZ112">
        <f>IFERROR(__xludf.DUMMYFUNCTION("""COMPUTED_VALUE"""),0.0)</f>
        <v>0</v>
      </c>
      <c r="KA112">
        <f>IFERROR(__xludf.DUMMYFUNCTION("""COMPUTED_VALUE"""),0.0)</f>
        <v>0</v>
      </c>
      <c r="KB112">
        <f>IFERROR(__xludf.DUMMYFUNCTION("""COMPUTED_VALUE"""),0.0)</f>
        <v>0</v>
      </c>
      <c r="KC112">
        <f>IFERROR(__xludf.DUMMYFUNCTION("""COMPUTED_VALUE"""),0.0)</f>
        <v>0</v>
      </c>
      <c r="KD112">
        <f>IFERROR(__xludf.DUMMYFUNCTION("""COMPUTED_VALUE"""),0.0)</f>
        <v>0</v>
      </c>
      <c r="KE112">
        <f>IFERROR(__xludf.DUMMYFUNCTION("""COMPUTED_VALUE"""),0.0)</f>
        <v>0</v>
      </c>
      <c r="KF112">
        <f>IFERROR(__xludf.DUMMYFUNCTION("""COMPUTED_VALUE"""),0.0)</f>
        <v>0</v>
      </c>
      <c r="KG112">
        <f>IFERROR(__xludf.DUMMYFUNCTION("""COMPUTED_VALUE"""),0.0)</f>
        <v>0</v>
      </c>
      <c r="KH112">
        <f>IFERROR(__xludf.DUMMYFUNCTION("""COMPUTED_VALUE"""),0.0)</f>
        <v>0</v>
      </c>
      <c r="KI112">
        <f>IFERROR(__xludf.DUMMYFUNCTION("""COMPUTED_VALUE"""),0.0)</f>
        <v>0</v>
      </c>
      <c r="KJ112">
        <f>IFERROR(__xludf.DUMMYFUNCTION("""COMPUTED_VALUE"""),0.0)</f>
        <v>0</v>
      </c>
      <c r="KK112">
        <f>IFERROR(__xludf.DUMMYFUNCTION("""COMPUTED_VALUE"""),0.0)</f>
        <v>0</v>
      </c>
      <c r="KL112">
        <f>IFERROR(__xludf.DUMMYFUNCTION("""COMPUTED_VALUE"""),0.0)</f>
        <v>0</v>
      </c>
      <c r="KM112">
        <f>IFERROR(__xludf.DUMMYFUNCTION("""COMPUTED_VALUE"""),0.0)</f>
        <v>0</v>
      </c>
      <c r="KN112">
        <f>IFERROR(__xludf.DUMMYFUNCTION("""COMPUTED_VALUE"""),0.0)</f>
        <v>0</v>
      </c>
      <c r="KO112">
        <f>IFERROR(__xludf.DUMMYFUNCTION("""COMPUTED_VALUE"""),0.0)</f>
        <v>0</v>
      </c>
      <c r="KP112">
        <f>IFERROR(__xludf.DUMMYFUNCTION("""COMPUTED_VALUE"""),0.0)</f>
        <v>0</v>
      </c>
      <c r="KQ112">
        <f>IFERROR(__xludf.DUMMYFUNCTION("""COMPUTED_VALUE"""),0.0)</f>
        <v>0</v>
      </c>
      <c r="KR112">
        <f>IFERROR(__xludf.DUMMYFUNCTION("""COMPUTED_VALUE"""),0.0)</f>
        <v>0</v>
      </c>
      <c r="KS112">
        <f>IFERROR(__xludf.DUMMYFUNCTION("""COMPUTED_VALUE"""),0.0)</f>
        <v>0</v>
      </c>
      <c r="KT112">
        <f>IFERROR(__xludf.DUMMYFUNCTION("""COMPUTED_VALUE"""),0.0)</f>
        <v>0</v>
      </c>
      <c r="KU112">
        <f>IFERROR(__xludf.DUMMYFUNCTION("""COMPUTED_VALUE"""),0.0)</f>
        <v>0</v>
      </c>
      <c r="KV112">
        <f>IFERROR(__xludf.DUMMYFUNCTION("""COMPUTED_VALUE"""),0.0)</f>
        <v>0</v>
      </c>
      <c r="KW112">
        <f>IFERROR(__xludf.DUMMYFUNCTION("""COMPUTED_VALUE"""),0.0)</f>
        <v>0</v>
      </c>
      <c r="KX112">
        <f>IFERROR(__xludf.DUMMYFUNCTION("""COMPUTED_VALUE"""),0.0)</f>
        <v>0</v>
      </c>
      <c r="KY112">
        <f>IFERROR(__xludf.DUMMYFUNCTION("""COMPUTED_VALUE"""),0.0)</f>
        <v>0</v>
      </c>
      <c r="KZ112" t="str">
        <f>IFERROR(__xludf.DUMMYFUNCTION("""COMPUTED_VALUE"""),"x")</f>
        <v>x</v>
      </c>
      <c r="LA112">
        <f>IFERROR(__xludf.DUMMYFUNCTION("""COMPUTED_VALUE"""),1.0)</f>
        <v>1</v>
      </c>
      <c r="LB112">
        <f>IFERROR(__xludf.DUMMYFUNCTION("""COMPUTED_VALUE"""),1.0)</f>
        <v>1</v>
      </c>
      <c r="LC112">
        <f>IFERROR(__xludf.DUMMYFUNCTION("""COMPUTED_VALUE"""),1.0)</f>
        <v>1</v>
      </c>
      <c r="LD112">
        <f>IFERROR(__xludf.DUMMYFUNCTION("""COMPUTED_VALUE"""),1.0)</f>
        <v>1</v>
      </c>
      <c r="LE112">
        <f>IFERROR(__xludf.DUMMYFUNCTION("""COMPUTED_VALUE"""),1.0)</f>
        <v>1</v>
      </c>
      <c r="LF112">
        <f>IFERROR(__xludf.DUMMYFUNCTION("""COMPUTED_VALUE"""),1.0)</f>
        <v>1</v>
      </c>
      <c r="LG112">
        <f>IFERROR(__xludf.DUMMYFUNCTION("""COMPUTED_VALUE"""),1.0)</f>
        <v>1</v>
      </c>
      <c r="LH112">
        <f>IFERROR(__xludf.DUMMYFUNCTION("""COMPUTED_VALUE"""),1.0)</f>
        <v>1</v>
      </c>
      <c r="LI112">
        <f>IFERROR(__xludf.DUMMYFUNCTION("""COMPUTED_VALUE"""),0.0)</f>
        <v>0</v>
      </c>
      <c r="LJ112">
        <f>IFERROR(__xludf.DUMMYFUNCTION("""COMPUTED_VALUE"""),0.0)</f>
        <v>0</v>
      </c>
      <c r="LK112">
        <f>IFERROR(__xludf.DUMMYFUNCTION("""COMPUTED_VALUE"""),0.0)</f>
        <v>0</v>
      </c>
      <c r="LL112">
        <f>IFERROR(__xludf.DUMMYFUNCTION("""COMPUTED_VALUE"""),1.0)</f>
        <v>1</v>
      </c>
      <c r="LM112">
        <f>IFERROR(__xludf.DUMMYFUNCTION("""COMPUTED_VALUE"""),0.0)</f>
        <v>0</v>
      </c>
      <c r="LN112">
        <f>IFERROR(__xludf.DUMMYFUNCTION("""COMPUTED_VALUE"""),0.0)</f>
        <v>0</v>
      </c>
      <c r="LO112">
        <f>IFERROR(__xludf.DUMMYFUNCTION("""COMPUTED_VALUE"""),0.0)</f>
        <v>0</v>
      </c>
      <c r="LP112">
        <f>IFERROR(__xludf.DUMMYFUNCTION("""COMPUTED_VALUE"""),0.0)</f>
        <v>0</v>
      </c>
      <c r="LQ112" t="str">
        <f>IFERROR(__xludf.DUMMYFUNCTION("""COMPUTED_VALUE"""),"x")</f>
        <v>x</v>
      </c>
      <c r="LR112">
        <f>IFERROR(__xludf.DUMMYFUNCTION("""COMPUTED_VALUE"""),1.0)</f>
        <v>1</v>
      </c>
      <c r="LS112">
        <f>IFERROR(__xludf.DUMMYFUNCTION("""COMPUTED_VALUE"""),0.0)</f>
        <v>0</v>
      </c>
      <c r="LT112">
        <f>IFERROR(__xludf.DUMMYFUNCTION("""COMPUTED_VALUE"""),0.0)</f>
        <v>0</v>
      </c>
      <c r="LU112">
        <f>IFERROR(__xludf.DUMMYFUNCTION("""COMPUTED_VALUE"""),0.0)</f>
        <v>0</v>
      </c>
      <c r="LV112">
        <f>IFERROR(__xludf.DUMMYFUNCTION("""COMPUTED_VALUE"""),0.0)</f>
        <v>0</v>
      </c>
      <c r="LW112">
        <f>IFERROR(__xludf.DUMMYFUNCTION("""COMPUTED_VALUE"""),0.0)</f>
        <v>0</v>
      </c>
      <c r="LX112">
        <f>IFERROR(__xludf.DUMMYFUNCTION("""COMPUTED_VALUE"""),1.0)</f>
        <v>1</v>
      </c>
      <c r="LY112">
        <f>IFERROR(__xludf.DUMMYFUNCTION("""COMPUTED_VALUE"""),0.0)</f>
        <v>0</v>
      </c>
      <c r="LZ112">
        <f>IFERROR(__xludf.DUMMYFUNCTION("""COMPUTED_VALUE"""),1.0)</f>
        <v>1</v>
      </c>
      <c r="MA112">
        <f>IFERROR(__xludf.DUMMYFUNCTION("""COMPUTED_VALUE"""),0.0)</f>
        <v>0</v>
      </c>
      <c r="MB112">
        <f>IFERROR(__xludf.DUMMYFUNCTION("""COMPUTED_VALUE"""),1.0)</f>
        <v>1</v>
      </c>
      <c r="MC112">
        <f>IFERROR(__xludf.DUMMYFUNCTION("""COMPUTED_VALUE"""),1.0)</f>
        <v>1</v>
      </c>
      <c r="MD112">
        <f>IFERROR(__xludf.DUMMYFUNCTION("""COMPUTED_VALUE"""),0.0)</f>
        <v>0</v>
      </c>
      <c r="ME112">
        <f>IFERROR(__xludf.DUMMYFUNCTION("""COMPUTED_VALUE"""),1.0)</f>
        <v>1</v>
      </c>
      <c r="MF112">
        <f>IFERROR(__xludf.DUMMYFUNCTION("""COMPUTED_VALUE"""),1.0)</f>
        <v>1</v>
      </c>
      <c r="MG112">
        <f>IFERROR(__xludf.DUMMYFUNCTION("""COMPUTED_VALUE"""),1.0)</f>
        <v>1</v>
      </c>
      <c r="MH112">
        <f>IFERROR(__xludf.DUMMYFUNCTION("""COMPUTED_VALUE"""),0.0)</f>
        <v>0</v>
      </c>
      <c r="MI112">
        <f>IFERROR(__xludf.DUMMYFUNCTION("""COMPUTED_VALUE"""),0.0)</f>
        <v>0</v>
      </c>
      <c r="MJ112">
        <f>IFERROR(__xludf.DUMMYFUNCTION("""COMPUTED_VALUE"""),0.0)</f>
        <v>0</v>
      </c>
      <c r="MK112">
        <f>IFERROR(__xludf.DUMMYFUNCTION("""COMPUTED_VALUE"""),0.0)</f>
        <v>0</v>
      </c>
      <c r="ML112">
        <f>IFERROR(__xludf.DUMMYFUNCTION("""COMPUTED_VALUE"""),0.0)</f>
        <v>0</v>
      </c>
      <c r="MM112">
        <f>IFERROR(__xludf.DUMMYFUNCTION("""COMPUTED_VALUE"""),0.0)</f>
        <v>0</v>
      </c>
      <c r="MN112">
        <f>IFERROR(__xludf.DUMMYFUNCTION("""COMPUTED_VALUE"""),0.0)</f>
        <v>0</v>
      </c>
      <c r="MO112">
        <f>IFERROR(__xludf.DUMMYFUNCTION("""COMPUTED_VALUE"""),0.0)</f>
        <v>0</v>
      </c>
      <c r="MP112">
        <f>IFERROR(__xludf.DUMMYFUNCTION("""COMPUTED_VALUE"""),0.0)</f>
        <v>0</v>
      </c>
      <c r="MQ112">
        <f>IFERROR(__xludf.DUMMYFUNCTION("""COMPUTED_VALUE"""),0.0)</f>
        <v>0</v>
      </c>
      <c r="MR112">
        <f>IFERROR(__xludf.DUMMYFUNCTION("""COMPUTED_VALUE"""),0.0)</f>
        <v>0</v>
      </c>
      <c r="MS112">
        <f>IFERROR(__xludf.DUMMYFUNCTION("""COMPUTED_VALUE"""),0.0)</f>
        <v>0</v>
      </c>
      <c r="MT112" t="str">
        <f>IFERROR(__xludf.DUMMYFUNCTION("""COMPUTED_VALUE"""),"x")</f>
        <v>x</v>
      </c>
      <c r="MU112">
        <f>IFERROR(__xludf.DUMMYFUNCTION("""COMPUTED_VALUE"""),0.0)</f>
        <v>0</v>
      </c>
      <c r="MV112">
        <f>IFERROR(__xludf.DUMMYFUNCTION("""COMPUTED_VALUE"""),0.0)</f>
        <v>0</v>
      </c>
      <c r="MW112">
        <f>IFERROR(__xludf.DUMMYFUNCTION("""COMPUTED_VALUE"""),0.0)</f>
        <v>0</v>
      </c>
      <c r="MX112">
        <f>IFERROR(__xludf.DUMMYFUNCTION("""COMPUTED_VALUE"""),0.0)</f>
        <v>0</v>
      </c>
      <c r="MY112">
        <f>IFERROR(__xludf.DUMMYFUNCTION("""COMPUTED_VALUE"""),0.0)</f>
        <v>0</v>
      </c>
      <c r="MZ112">
        <f>IFERROR(__xludf.DUMMYFUNCTION("""COMPUTED_VALUE"""),0.0)</f>
        <v>0</v>
      </c>
      <c r="NA112">
        <f>IFERROR(__xludf.DUMMYFUNCTION("""COMPUTED_VALUE"""),0.0)</f>
        <v>0</v>
      </c>
      <c r="NB112">
        <f>IFERROR(__xludf.DUMMYFUNCTION("""COMPUTED_VALUE"""),0.0)</f>
        <v>0</v>
      </c>
      <c r="NC112">
        <f>IFERROR(__xludf.DUMMYFUNCTION("""COMPUTED_VALUE"""),0.0)</f>
        <v>0</v>
      </c>
      <c r="ND112">
        <f>IFERROR(__xludf.DUMMYFUNCTION("""COMPUTED_VALUE"""),0.0)</f>
        <v>0</v>
      </c>
      <c r="NE112">
        <f>IFERROR(__xludf.DUMMYFUNCTION("""COMPUTED_VALUE"""),0.0)</f>
        <v>0</v>
      </c>
      <c r="NF112">
        <f>IFERROR(__xludf.DUMMYFUNCTION("""COMPUTED_VALUE"""),0.0)</f>
        <v>0</v>
      </c>
      <c r="NG112">
        <f>IFERROR(__xludf.DUMMYFUNCTION("""COMPUTED_VALUE"""),0.0)</f>
        <v>0</v>
      </c>
      <c r="NH112">
        <f>IFERROR(__xludf.DUMMYFUNCTION("""COMPUTED_VALUE"""),0.0)</f>
        <v>0</v>
      </c>
      <c r="NI112">
        <f>IFERROR(__xludf.DUMMYFUNCTION("""COMPUTED_VALUE"""),0.0)</f>
        <v>0</v>
      </c>
      <c r="NJ112">
        <f>IFERROR(__xludf.DUMMYFUNCTION("""COMPUTED_VALUE"""),0.0)</f>
        <v>0</v>
      </c>
      <c r="NK112">
        <f>IFERROR(__xludf.DUMMYFUNCTION("""COMPUTED_VALUE"""),0.0)</f>
        <v>0</v>
      </c>
      <c r="NL112">
        <f>IFERROR(__xludf.DUMMYFUNCTION("""COMPUTED_VALUE"""),0.0)</f>
        <v>0</v>
      </c>
      <c r="NM112">
        <f>IFERROR(__xludf.DUMMYFUNCTION("""COMPUTED_VALUE"""),0.0)</f>
        <v>0</v>
      </c>
      <c r="NN112">
        <f>IFERROR(__xludf.DUMMYFUNCTION("""COMPUTED_VALUE"""),0.0)</f>
        <v>0</v>
      </c>
      <c r="NO112">
        <f>IFERROR(__xludf.DUMMYFUNCTION("""COMPUTED_VALUE"""),0.0)</f>
        <v>0</v>
      </c>
      <c r="NP112">
        <f>IFERROR(__xludf.DUMMYFUNCTION("""COMPUTED_VALUE"""),0.0)</f>
        <v>0</v>
      </c>
      <c r="NQ112">
        <f>IFERROR(__xludf.DUMMYFUNCTION("""COMPUTED_VALUE"""),0.0)</f>
        <v>0</v>
      </c>
      <c r="NR112">
        <f>IFERROR(__xludf.DUMMYFUNCTION("""COMPUTED_VALUE"""),0.0)</f>
        <v>0</v>
      </c>
    </row>
    <row r="113" ht="15.75" customHeight="1">
      <c r="A113">
        <f>IFERROR(__xludf.DUMMYFUNCTION("""COMPUTED_VALUE"""),112.0)</f>
        <v>112</v>
      </c>
      <c r="B113" t="str">
        <f>IFERROR(__xludf.DUMMYFUNCTION("""COMPUTED_VALUE"""),"zokipajser")</f>
        <v>zokipajser</v>
      </c>
      <c r="C113" t="str">
        <f>IFERROR(__xludf.DUMMYFUNCTION("""COMPUTED_VALUE"""),"Filip")</f>
        <v>Filip</v>
      </c>
      <c r="D113" t="str">
        <f>IFERROR(__xludf.DUMMYFUNCTION("""COMPUTED_VALUE"""),"Negojevic")</f>
        <v>Negojevic</v>
      </c>
      <c r="E113">
        <f>IFERROR(__xludf.DUMMYFUNCTION("""COMPUTED_VALUE"""),35.0)</f>
        <v>35</v>
      </c>
      <c r="F113" t="str">
        <f>IFERROR(__xludf.DUMMYFUNCTION("""COMPUTED_VALUE"""),"ODOBREN")</f>
        <v>ODOBREN</v>
      </c>
      <c r="G113" t="str">
        <f>IFERROR(__xludf.DUMMYFUNCTION("""COMPUTED_VALUE"""),"Stari grad")</f>
        <v>Stari grad</v>
      </c>
      <c r="H113" t="str">
        <f>IFERROR(__xludf.DUMMYFUNCTION("""COMPUTED_VALUE"""),"Matematička gimnazija")</f>
        <v>Matematička gimnazija</v>
      </c>
      <c r="I113" t="str">
        <f>IFERROR(__xludf.DUMMYFUNCTION("""COMPUTED_VALUE"""),"III")</f>
        <v>III</v>
      </c>
      <c r="J113" t="str">
        <f>IFERROR(__xludf.DUMMYFUNCTION("""COMPUTED_VALUE"""),"A")</f>
        <v>A</v>
      </c>
      <c r="L113" t="str">
        <f>IFERROR(__xludf.DUMMYFUNCTION("""COMPUTED_VALUE"""),"x")</f>
        <v>x</v>
      </c>
      <c r="M113" t="str">
        <f>IFERROR(__xludf.DUMMYFUNCTION("""COMPUTED_VALUE"""),"-")</f>
        <v>-</v>
      </c>
      <c r="N113" t="str">
        <f>IFERROR(__xludf.DUMMYFUNCTION("""COMPUTED_VALUE"""),"-")</f>
        <v>-</v>
      </c>
      <c r="O113" t="str">
        <f>IFERROR(__xludf.DUMMYFUNCTION("""COMPUTED_VALUE"""),"-")</f>
        <v>-</v>
      </c>
      <c r="P113">
        <f>IFERROR(__xludf.DUMMYFUNCTION("""COMPUTED_VALUE"""),35.0)</f>
        <v>35</v>
      </c>
      <c r="Q113" t="str">
        <f>IFERROR(__xludf.DUMMYFUNCTION("""COMPUTED_VALUE"""),"-")</f>
        <v>-</v>
      </c>
      <c r="R113" t="str">
        <f>IFERROR(__xludf.DUMMYFUNCTION("""COMPUTED_VALUE"""),"-")</f>
        <v>-</v>
      </c>
      <c r="S113" t="str">
        <f>IFERROR(__xludf.DUMMYFUNCTION("""COMPUTED_VALUE"""),"x")</f>
        <v>x</v>
      </c>
      <c r="T113" t="str">
        <f>IFERROR(__xludf.DUMMYFUNCTION("""COMPUTED_VALUE"""),"x")</f>
        <v>x</v>
      </c>
      <c r="U113" t="str">
        <f>IFERROR(__xludf.DUMMYFUNCTION("""COMPUTED_VALUE"""),"-")</f>
        <v>-</v>
      </c>
      <c r="V113" t="str">
        <f>IFERROR(__xludf.DUMMYFUNCTION("""COMPUTED_VALUE"""),"-")</f>
        <v>-</v>
      </c>
      <c r="W113" t="str">
        <f>IFERROR(__xludf.DUMMYFUNCTION("""COMPUTED_VALUE"""),"-")</f>
        <v>-</v>
      </c>
      <c r="X113" t="str">
        <f>IFERROR(__xludf.DUMMYFUNCTION("""COMPUTED_VALUE"""),"-")</f>
        <v>-</v>
      </c>
      <c r="Y113" t="str">
        <f>IFERROR(__xludf.DUMMYFUNCTION("""COMPUTED_VALUE"""),"-")</f>
        <v>-</v>
      </c>
      <c r="Z113" t="str">
        <f>IFERROR(__xludf.DUMMYFUNCTION("""COMPUTED_VALUE"""),"-")</f>
        <v>-</v>
      </c>
      <c r="AA113" t="str">
        <f>IFERROR(__xludf.DUMMYFUNCTION("""COMPUTED_VALUE"""),"-")</f>
        <v>-</v>
      </c>
      <c r="AB113" t="str">
        <f>IFERROR(__xludf.DUMMYFUNCTION("""COMPUTED_VALUE"""),"-")</f>
        <v>-</v>
      </c>
      <c r="AC113" t="str">
        <f>IFERROR(__xludf.DUMMYFUNCTION("""COMPUTED_VALUE"""),"-")</f>
        <v>-</v>
      </c>
      <c r="AD113" t="str">
        <f>IFERROR(__xludf.DUMMYFUNCTION("""COMPUTED_VALUE"""),"-")</f>
        <v>-</v>
      </c>
      <c r="AE113" t="str">
        <f>IFERROR(__xludf.DUMMYFUNCTION("""COMPUTED_VALUE"""),"-")</f>
        <v>-</v>
      </c>
      <c r="AF113" t="str">
        <f>IFERROR(__xludf.DUMMYFUNCTION("""COMPUTED_VALUE"""),"-")</f>
        <v>-</v>
      </c>
      <c r="AG113" t="str">
        <f>IFERROR(__xludf.DUMMYFUNCTION("""COMPUTED_VALUE"""),"-")</f>
        <v>-</v>
      </c>
      <c r="AH113" t="str">
        <f>IFERROR(__xludf.DUMMYFUNCTION("""COMPUTED_VALUE"""),"-")</f>
        <v>-</v>
      </c>
      <c r="AI113" t="str">
        <f>IFERROR(__xludf.DUMMYFUNCTION("""COMPUTED_VALUE"""),"-")</f>
        <v>-</v>
      </c>
      <c r="AJ113" t="str">
        <f>IFERROR(__xludf.DUMMYFUNCTION("""COMPUTED_VALUE"""),"-")</f>
        <v>-</v>
      </c>
      <c r="AK113" t="str">
        <f>IFERROR(__xludf.DUMMYFUNCTION("""COMPUTED_VALUE"""),"-")</f>
        <v>-</v>
      </c>
      <c r="AL113" t="str">
        <f>IFERROR(__xludf.DUMMYFUNCTION("""COMPUTED_VALUE"""),"-")</f>
        <v>-</v>
      </c>
      <c r="AM113" t="str">
        <f>IFERROR(__xludf.DUMMYFUNCTION("""COMPUTED_VALUE"""),"-")</f>
        <v>-</v>
      </c>
      <c r="AN113" t="str">
        <f>IFERROR(__xludf.DUMMYFUNCTION("""COMPUTED_VALUE"""),"-")</f>
        <v>-</v>
      </c>
      <c r="AO113" t="str">
        <f>IFERROR(__xludf.DUMMYFUNCTION("""COMPUTED_VALUE"""),"-")</f>
        <v>-</v>
      </c>
      <c r="AP113" t="str">
        <f>IFERROR(__xludf.DUMMYFUNCTION("""COMPUTED_VALUE"""),"-")</f>
        <v>-</v>
      </c>
      <c r="AQ113" t="str">
        <f>IFERROR(__xludf.DUMMYFUNCTION("""COMPUTED_VALUE"""),"-")</f>
        <v>-</v>
      </c>
      <c r="AR113" t="str">
        <f>IFERROR(__xludf.DUMMYFUNCTION("""COMPUTED_VALUE"""),"-")</f>
        <v>-</v>
      </c>
      <c r="AS113" t="str">
        <f>IFERROR(__xludf.DUMMYFUNCTION("""COMPUTED_VALUE"""),"-")</f>
        <v>-</v>
      </c>
      <c r="AT113" t="str">
        <f>IFERROR(__xludf.DUMMYFUNCTION("""COMPUTED_VALUE"""),"-")</f>
        <v>-</v>
      </c>
      <c r="AU113" t="str">
        <f>IFERROR(__xludf.DUMMYFUNCTION("""COMPUTED_VALUE"""),"-")</f>
        <v>-</v>
      </c>
      <c r="AV113" t="str">
        <f>IFERROR(__xludf.DUMMYFUNCTION("""COMPUTED_VALUE"""),"-")</f>
        <v>-</v>
      </c>
      <c r="AW113" t="str">
        <f>IFERROR(__xludf.DUMMYFUNCTION("""COMPUTED_VALUE"""),"-")</f>
        <v>-</v>
      </c>
      <c r="AX113" t="str">
        <f>IFERROR(__xludf.DUMMYFUNCTION("""COMPUTED_VALUE"""),"-")</f>
        <v>-</v>
      </c>
      <c r="AY113" t="str">
        <f>IFERROR(__xludf.DUMMYFUNCTION("""COMPUTED_VALUE"""),"-")</f>
        <v>-</v>
      </c>
      <c r="AZ113" t="str">
        <f>IFERROR(__xludf.DUMMYFUNCTION("""COMPUTED_VALUE"""),"-")</f>
        <v>-</v>
      </c>
      <c r="BA113" t="str">
        <f>IFERROR(__xludf.DUMMYFUNCTION("""COMPUTED_VALUE"""),"-")</f>
        <v>-</v>
      </c>
      <c r="BB113" t="str">
        <f>IFERROR(__xludf.DUMMYFUNCTION("""COMPUTED_VALUE"""),"-")</f>
        <v>-</v>
      </c>
      <c r="BC113" t="str">
        <f>IFERROR(__xludf.DUMMYFUNCTION("""COMPUTED_VALUE"""),"-")</f>
        <v>-</v>
      </c>
      <c r="BD113" t="str">
        <f>IFERROR(__xludf.DUMMYFUNCTION("""COMPUTED_VALUE"""),"-")</f>
        <v>-</v>
      </c>
      <c r="BE113" t="str">
        <f>IFERROR(__xludf.DUMMYFUNCTION("""COMPUTED_VALUE"""),"-")</f>
        <v>-</v>
      </c>
      <c r="BF113" t="str">
        <f>IFERROR(__xludf.DUMMYFUNCTION("""COMPUTED_VALUE"""),"-")</f>
        <v>-</v>
      </c>
      <c r="BG113" t="str">
        <f>IFERROR(__xludf.DUMMYFUNCTION("""COMPUTED_VALUE"""),"-")</f>
        <v>-</v>
      </c>
      <c r="BH113" t="str">
        <f>IFERROR(__xludf.DUMMYFUNCTION("""COMPUTED_VALUE"""),"-")</f>
        <v>-</v>
      </c>
      <c r="BI113" t="str">
        <f>IFERROR(__xludf.DUMMYFUNCTION("""COMPUTED_VALUE"""),"-")</f>
        <v>-</v>
      </c>
      <c r="BJ113" t="str">
        <f>IFERROR(__xludf.DUMMYFUNCTION("""COMPUTED_VALUE"""),"-")</f>
        <v>-</v>
      </c>
      <c r="BK113" t="str">
        <f>IFERROR(__xludf.DUMMYFUNCTION("""COMPUTED_VALUE"""),"x")</f>
        <v>x</v>
      </c>
      <c r="BL113" t="str">
        <f>IFERROR(__xludf.DUMMYFUNCTION("""COMPUTED_VALUE"""),"-")</f>
        <v>-</v>
      </c>
      <c r="BM113" t="str">
        <f>IFERROR(__xludf.DUMMYFUNCTION("""COMPUTED_VALUE"""),"-")</f>
        <v>-</v>
      </c>
      <c r="BN113" t="str">
        <f>IFERROR(__xludf.DUMMYFUNCTION("""COMPUTED_VALUE"""),"-")</f>
        <v>-</v>
      </c>
      <c r="BO113" t="str">
        <f>IFERROR(__xludf.DUMMYFUNCTION("""COMPUTED_VALUE"""),"-")</f>
        <v>-</v>
      </c>
      <c r="BP113" t="str">
        <f>IFERROR(__xludf.DUMMYFUNCTION("""COMPUTED_VALUE"""),"-")</f>
        <v>-</v>
      </c>
      <c r="BQ113" t="str">
        <f>IFERROR(__xludf.DUMMYFUNCTION("""COMPUTED_VALUE"""),"-")</f>
        <v>-</v>
      </c>
      <c r="BR113" t="str">
        <f>IFERROR(__xludf.DUMMYFUNCTION("""COMPUTED_VALUE"""),"-")</f>
        <v>-</v>
      </c>
      <c r="BS113" t="str">
        <f>IFERROR(__xludf.DUMMYFUNCTION("""COMPUTED_VALUE"""),"-")</f>
        <v>-</v>
      </c>
      <c r="BT113" t="str">
        <f>IFERROR(__xludf.DUMMYFUNCTION("""COMPUTED_VALUE"""),"-")</f>
        <v>-</v>
      </c>
      <c r="BU113" t="str">
        <f>IFERROR(__xludf.DUMMYFUNCTION("""COMPUTED_VALUE"""),"-")</f>
        <v>-</v>
      </c>
      <c r="BV113" t="str">
        <f>IFERROR(__xludf.DUMMYFUNCTION("""COMPUTED_VALUE"""),"-")</f>
        <v>-</v>
      </c>
      <c r="BW113" t="str">
        <f>IFERROR(__xludf.DUMMYFUNCTION("""COMPUTED_VALUE"""),"-")</f>
        <v>-</v>
      </c>
      <c r="BX113" t="str">
        <f>IFERROR(__xludf.DUMMYFUNCTION("""COMPUTED_VALUE"""),"-")</f>
        <v>-</v>
      </c>
      <c r="BY113" t="str">
        <f>IFERROR(__xludf.DUMMYFUNCTION("""COMPUTED_VALUE"""),"-")</f>
        <v>-</v>
      </c>
      <c r="BZ113" t="str">
        <f>IFERROR(__xludf.DUMMYFUNCTION("""COMPUTED_VALUE"""),"-")</f>
        <v>-</v>
      </c>
      <c r="CA113" t="str">
        <f>IFERROR(__xludf.DUMMYFUNCTION("""COMPUTED_VALUE"""),"-")</f>
        <v>-</v>
      </c>
      <c r="CB113" t="str">
        <f>IFERROR(__xludf.DUMMYFUNCTION("""COMPUTED_VALUE"""),"-")</f>
        <v>-</v>
      </c>
      <c r="CC113" t="str">
        <f>IFERROR(__xludf.DUMMYFUNCTION("""COMPUTED_VALUE"""),"-")</f>
        <v>-</v>
      </c>
      <c r="CD113" t="str">
        <f>IFERROR(__xludf.DUMMYFUNCTION("""COMPUTED_VALUE"""),"-")</f>
        <v>-</v>
      </c>
      <c r="CE113" t="str">
        <f>IFERROR(__xludf.DUMMYFUNCTION("""COMPUTED_VALUE"""),"-")</f>
        <v>-</v>
      </c>
      <c r="CF113" t="str">
        <f>IFERROR(__xludf.DUMMYFUNCTION("""COMPUTED_VALUE"""),"-")</f>
        <v>-</v>
      </c>
      <c r="CG113" t="str">
        <f>IFERROR(__xludf.DUMMYFUNCTION("""COMPUTED_VALUE"""),"-")</f>
        <v>-</v>
      </c>
      <c r="CH113" t="str">
        <f>IFERROR(__xludf.DUMMYFUNCTION("""COMPUTED_VALUE"""),"-")</f>
        <v>-</v>
      </c>
      <c r="CI113" t="str">
        <f>IFERROR(__xludf.DUMMYFUNCTION("""COMPUTED_VALUE"""),"-")</f>
        <v>-</v>
      </c>
      <c r="CJ113" t="str">
        <f>IFERROR(__xludf.DUMMYFUNCTION("""COMPUTED_VALUE"""),"-")</f>
        <v>-</v>
      </c>
      <c r="CK113" t="str">
        <f>IFERROR(__xludf.DUMMYFUNCTION("""COMPUTED_VALUE"""),"-")</f>
        <v>-</v>
      </c>
      <c r="CL113" t="str">
        <f>IFERROR(__xludf.DUMMYFUNCTION("""COMPUTED_VALUE"""),"-")</f>
        <v>-</v>
      </c>
      <c r="CM113" t="str">
        <f>IFERROR(__xludf.DUMMYFUNCTION("""COMPUTED_VALUE"""),"-")</f>
        <v>-</v>
      </c>
      <c r="CN113" t="str">
        <f>IFERROR(__xludf.DUMMYFUNCTION("""COMPUTED_VALUE"""),"-")</f>
        <v>-</v>
      </c>
      <c r="CO113" t="str">
        <f>IFERROR(__xludf.DUMMYFUNCTION("""COMPUTED_VALUE"""),"-")</f>
        <v>-</v>
      </c>
      <c r="CP113" t="str">
        <f>IFERROR(__xludf.DUMMYFUNCTION("""COMPUTED_VALUE"""),"-")</f>
        <v>-</v>
      </c>
      <c r="CQ113" t="str">
        <f>IFERROR(__xludf.DUMMYFUNCTION("""COMPUTED_VALUE"""),"-")</f>
        <v>-</v>
      </c>
      <c r="CR113" t="str">
        <f>IFERROR(__xludf.DUMMYFUNCTION("""COMPUTED_VALUE"""),"-")</f>
        <v>-</v>
      </c>
      <c r="CS113" t="str">
        <f>IFERROR(__xludf.DUMMYFUNCTION("""COMPUTED_VALUE"""),"x")</f>
        <v>x</v>
      </c>
      <c r="CT113" t="str">
        <f>IFERROR(__xludf.DUMMYFUNCTION("""COMPUTED_VALUE"""),"-")</f>
        <v>-</v>
      </c>
      <c r="CU113" t="str">
        <f>IFERROR(__xludf.DUMMYFUNCTION("""COMPUTED_VALUE"""),"-")</f>
        <v>-</v>
      </c>
      <c r="CV113" t="str">
        <f>IFERROR(__xludf.DUMMYFUNCTION("""COMPUTED_VALUE"""),"-")</f>
        <v>-</v>
      </c>
      <c r="CW113" t="str">
        <f>IFERROR(__xludf.DUMMYFUNCTION("""COMPUTED_VALUE"""),"-")</f>
        <v>-</v>
      </c>
      <c r="CX113" t="str">
        <f>IFERROR(__xludf.DUMMYFUNCTION("""COMPUTED_VALUE"""),"-")</f>
        <v>-</v>
      </c>
      <c r="CY113" t="str">
        <f>IFERROR(__xludf.DUMMYFUNCTION("""COMPUTED_VALUE"""),"-")</f>
        <v>-</v>
      </c>
      <c r="CZ113" t="str">
        <f>IFERROR(__xludf.DUMMYFUNCTION("""COMPUTED_VALUE"""),"-")</f>
        <v>-</v>
      </c>
      <c r="DA113" t="str">
        <f>IFERROR(__xludf.DUMMYFUNCTION("""COMPUTED_VALUE"""),"-")</f>
        <v>-</v>
      </c>
      <c r="DB113" t="str">
        <f>IFERROR(__xludf.DUMMYFUNCTION("""COMPUTED_VALUE"""),"-")</f>
        <v>-</v>
      </c>
      <c r="DC113" t="str">
        <f>IFERROR(__xludf.DUMMYFUNCTION("""COMPUTED_VALUE"""),"-")</f>
        <v>-</v>
      </c>
      <c r="DD113" t="str">
        <f>IFERROR(__xludf.DUMMYFUNCTION("""COMPUTED_VALUE"""),"-")</f>
        <v>-</v>
      </c>
      <c r="DE113" t="str">
        <f>IFERROR(__xludf.DUMMYFUNCTION("""COMPUTED_VALUE"""),"-")</f>
        <v>-</v>
      </c>
      <c r="DF113" t="str">
        <f>IFERROR(__xludf.DUMMYFUNCTION("""COMPUTED_VALUE"""),"-")</f>
        <v>-</v>
      </c>
      <c r="DG113" t="str">
        <f>IFERROR(__xludf.DUMMYFUNCTION("""COMPUTED_VALUE"""),"-")</f>
        <v>-</v>
      </c>
      <c r="DH113" t="str">
        <f>IFERROR(__xludf.DUMMYFUNCTION("""COMPUTED_VALUE"""),"-")</f>
        <v>-</v>
      </c>
      <c r="DI113" t="str">
        <f>IFERROR(__xludf.DUMMYFUNCTION("""COMPUTED_VALUE"""),"-")</f>
        <v>-</v>
      </c>
      <c r="DJ113" t="str">
        <f>IFERROR(__xludf.DUMMYFUNCTION("""COMPUTED_VALUE"""),"-")</f>
        <v>-</v>
      </c>
      <c r="DK113" t="str">
        <f>IFERROR(__xludf.DUMMYFUNCTION("""COMPUTED_VALUE"""),"-")</f>
        <v>-</v>
      </c>
      <c r="DL113" t="str">
        <f>IFERROR(__xludf.DUMMYFUNCTION("""COMPUTED_VALUE"""),"-")</f>
        <v>-</v>
      </c>
      <c r="DM113" t="str">
        <f>IFERROR(__xludf.DUMMYFUNCTION("""COMPUTED_VALUE"""),"-")</f>
        <v>-</v>
      </c>
      <c r="DN113" t="str">
        <f>IFERROR(__xludf.DUMMYFUNCTION("""COMPUTED_VALUE"""),"-")</f>
        <v>-</v>
      </c>
      <c r="DO113" t="str">
        <f>IFERROR(__xludf.DUMMYFUNCTION("""COMPUTED_VALUE"""),"-")</f>
        <v>-</v>
      </c>
      <c r="DP113" t="str">
        <f>IFERROR(__xludf.DUMMYFUNCTION("""COMPUTED_VALUE"""),"-")</f>
        <v>-</v>
      </c>
      <c r="DQ113" t="str">
        <f>IFERROR(__xludf.DUMMYFUNCTION("""COMPUTED_VALUE"""),"-")</f>
        <v>-</v>
      </c>
      <c r="DR113" t="str">
        <f>IFERROR(__xludf.DUMMYFUNCTION("""COMPUTED_VALUE"""),"-")</f>
        <v>-</v>
      </c>
      <c r="DS113" t="str">
        <f>IFERROR(__xludf.DUMMYFUNCTION("""COMPUTED_VALUE"""),"-")</f>
        <v>-</v>
      </c>
      <c r="DT113" t="str">
        <f>IFERROR(__xludf.DUMMYFUNCTION("""COMPUTED_VALUE"""),"-")</f>
        <v>-</v>
      </c>
      <c r="DU113" t="str">
        <f>IFERROR(__xludf.DUMMYFUNCTION("""COMPUTED_VALUE"""),"-")</f>
        <v>-</v>
      </c>
      <c r="DV113" t="str">
        <f>IFERROR(__xludf.DUMMYFUNCTION("""COMPUTED_VALUE"""),"-")</f>
        <v>-</v>
      </c>
      <c r="DW113" t="str">
        <f>IFERROR(__xludf.DUMMYFUNCTION("""COMPUTED_VALUE"""),"-")</f>
        <v>-</v>
      </c>
      <c r="DX113" t="str">
        <f>IFERROR(__xludf.DUMMYFUNCTION("""COMPUTED_VALUE"""),"-")</f>
        <v>-</v>
      </c>
      <c r="DY113" t="str">
        <f>IFERROR(__xludf.DUMMYFUNCTION("""COMPUTED_VALUE"""),"-")</f>
        <v>-</v>
      </c>
      <c r="DZ113" t="str">
        <f>IFERROR(__xludf.DUMMYFUNCTION("""COMPUTED_VALUE"""),"x")</f>
        <v>x</v>
      </c>
      <c r="EA113" t="str">
        <f>IFERROR(__xludf.DUMMYFUNCTION("""COMPUTED_VALUE"""),"OK")</f>
        <v>OK</v>
      </c>
      <c r="EB113" t="str">
        <f>IFERROR(__xludf.DUMMYFUNCTION("""COMPUTED_VALUE"""),"OK")</f>
        <v>OK</v>
      </c>
      <c r="EC113" t="str">
        <f>IFERROR(__xludf.DUMMYFUNCTION("""COMPUTED_VALUE"""),"OK")</f>
        <v>OK</v>
      </c>
      <c r="ED113" t="str">
        <f>IFERROR(__xludf.DUMMYFUNCTION("""COMPUTED_VALUE"""),"OK")</f>
        <v>OK</v>
      </c>
      <c r="EE113" t="str">
        <f>IFERROR(__xludf.DUMMYFUNCTION("""COMPUTED_VALUE"""),"OK")</f>
        <v>OK</v>
      </c>
      <c r="EF113" t="str">
        <f>IFERROR(__xludf.DUMMYFUNCTION("""COMPUTED_VALUE"""),"OK")</f>
        <v>OK</v>
      </c>
      <c r="EG113" t="str">
        <f>IFERROR(__xludf.DUMMYFUNCTION("""COMPUTED_VALUE"""),"OK")</f>
        <v>OK</v>
      </c>
      <c r="EH113" t="str">
        <f>IFERROR(__xludf.DUMMYFUNCTION("""COMPUTED_VALUE"""),"OK")</f>
        <v>OK</v>
      </c>
      <c r="EI113" t="str">
        <f>IFERROR(__xludf.DUMMYFUNCTION("""COMPUTED_VALUE"""),"TLE")</f>
        <v>TLE</v>
      </c>
      <c r="EJ113" t="str">
        <f>IFERROR(__xludf.DUMMYFUNCTION("""COMPUTED_VALUE"""),"TLE")</f>
        <v>TLE</v>
      </c>
      <c r="EK113" t="str">
        <f>IFERROR(__xludf.DUMMYFUNCTION("""COMPUTED_VALUE"""),"TLE")</f>
        <v>TLE</v>
      </c>
      <c r="EL113" t="str">
        <f>IFERROR(__xludf.DUMMYFUNCTION("""COMPUTED_VALUE"""),"TLE")</f>
        <v>TLE</v>
      </c>
      <c r="EM113" t="str">
        <f>IFERROR(__xludf.DUMMYFUNCTION("""COMPUTED_VALUE"""),"TLE")</f>
        <v>TLE</v>
      </c>
      <c r="EN113" t="str">
        <f>IFERROR(__xludf.DUMMYFUNCTION("""COMPUTED_VALUE"""),"TLE")</f>
        <v>TLE</v>
      </c>
      <c r="EO113" t="str">
        <f>IFERROR(__xludf.DUMMYFUNCTION("""COMPUTED_VALUE"""),"TLE")</f>
        <v>TLE</v>
      </c>
      <c r="EP113" t="str">
        <f>IFERROR(__xludf.DUMMYFUNCTION("""COMPUTED_VALUE"""),"TLE")</f>
        <v>TLE</v>
      </c>
      <c r="EQ113" t="str">
        <f>IFERROR(__xludf.DUMMYFUNCTION("""COMPUTED_VALUE"""),"x")</f>
        <v>x</v>
      </c>
      <c r="ER113" t="str">
        <f>IFERROR(__xludf.DUMMYFUNCTION("""COMPUTED_VALUE"""),"-")</f>
        <v>-</v>
      </c>
      <c r="ES113" t="str">
        <f>IFERROR(__xludf.DUMMYFUNCTION("""COMPUTED_VALUE"""),"-")</f>
        <v>-</v>
      </c>
      <c r="ET113" t="str">
        <f>IFERROR(__xludf.DUMMYFUNCTION("""COMPUTED_VALUE"""),"-")</f>
        <v>-</v>
      </c>
      <c r="EU113" t="str">
        <f>IFERROR(__xludf.DUMMYFUNCTION("""COMPUTED_VALUE"""),"-")</f>
        <v>-</v>
      </c>
      <c r="EV113" t="str">
        <f>IFERROR(__xludf.DUMMYFUNCTION("""COMPUTED_VALUE"""),"-")</f>
        <v>-</v>
      </c>
      <c r="EW113" t="str">
        <f>IFERROR(__xludf.DUMMYFUNCTION("""COMPUTED_VALUE"""),"-")</f>
        <v>-</v>
      </c>
      <c r="EX113" t="str">
        <f>IFERROR(__xludf.DUMMYFUNCTION("""COMPUTED_VALUE"""),"-")</f>
        <v>-</v>
      </c>
      <c r="EY113" t="str">
        <f>IFERROR(__xludf.DUMMYFUNCTION("""COMPUTED_VALUE"""),"-")</f>
        <v>-</v>
      </c>
      <c r="EZ113" t="str">
        <f>IFERROR(__xludf.DUMMYFUNCTION("""COMPUTED_VALUE"""),"-")</f>
        <v>-</v>
      </c>
      <c r="FA113" t="str">
        <f>IFERROR(__xludf.DUMMYFUNCTION("""COMPUTED_VALUE"""),"-")</f>
        <v>-</v>
      </c>
      <c r="FB113" t="str">
        <f>IFERROR(__xludf.DUMMYFUNCTION("""COMPUTED_VALUE"""),"-")</f>
        <v>-</v>
      </c>
      <c r="FC113" t="str">
        <f>IFERROR(__xludf.DUMMYFUNCTION("""COMPUTED_VALUE"""),"-")</f>
        <v>-</v>
      </c>
      <c r="FD113" t="str">
        <f>IFERROR(__xludf.DUMMYFUNCTION("""COMPUTED_VALUE"""),"-")</f>
        <v>-</v>
      </c>
      <c r="FE113" t="str">
        <f>IFERROR(__xludf.DUMMYFUNCTION("""COMPUTED_VALUE"""),"-")</f>
        <v>-</v>
      </c>
      <c r="FF113" t="str">
        <f>IFERROR(__xludf.DUMMYFUNCTION("""COMPUTED_VALUE"""),"-")</f>
        <v>-</v>
      </c>
      <c r="FG113" t="str">
        <f>IFERROR(__xludf.DUMMYFUNCTION("""COMPUTED_VALUE"""),"-")</f>
        <v>-</v>
      </c>
      <c r="FH113" t="str">
        <f>IFERROR(__xludf.DUMMYFUNCTION("""COMPUTED_VALUE"""),"-")</f>
        <v>-</v>
      </c>
      <c r="FI113" t="str">
        <f>IFERROR(__xludf.DUMMYFUNCTION("""COMPUTED_VALUE"""),"-")</f>
        <v>-</v>
      </c>
      <c r="FJ113" t="str">
        <f>IFERROR(__xludf.DUMMYFUNCTION("""COMPUTED_VALUE"""),"-")</f>
        <v>-</v>
      </c>
      <c r="FK113" t="str">
        <f>IFERROR(__xludf.DUMMYFUNCTION("""COMPUTED_VALUE"""),"-")</f>
        <v>-</v>
      </c>
      <c r="FL113" t="str">
        <f>IFERROR(__xludf.DUMMYFUNCTION("""COMPUTED_VALUE"""),"-")</f>
        <v>-</v>
      </c>
      <c r="FM113" t="str">
        <f>IFERROR(__xludf.DUMMYFUNCTION("""COMPUTED_VALUE"""),"-")</f>
        <v>-</v>
      </c>
      <c r="FN113" t="str">
        <f>IFERROR(__xludf.DUMMYFUNCTION("""COMPUTED_VALUE"""),"-")</f>
        <v>-</v>
      </c>
      <c r="FO113" t="str">
        <f>IFERROR(__xludf.DUMMYFUNCTION("""COMPUTED_VALUE"""),"-")</f>
        <v>-</v>
      </c>
      <c r="FP113" t="str">
        <f>IFERROR(__xludf.DUMMYFUNCTION("""COMPUTED_VALUE"""),"-")</f>
        <v>-</v>
      </c>
      <c r="FQ113" t="str">
        <f>IFERROR(__xludf.DUMMYFUNCTION("""COMPUTED_VALUE"""),"-")</f>
        <v>-</v>
      </c>
      <c r="FR113" t="str">
        <f>IFERROR(__xludf.DUMMYFUNCTION("""COMPUTED_VALUE"""),"-")</f>
        <v>-</v>
      </c>
      <c r="FS113" t="str">
        <f>IFERROR(__xludf.DUMMYFUNCTION("""COMPUTED_VALUE"""),"-")</f>
        <v>-</v>
      </c>
      <c r="FT113" t="str">
        <f>IFERROR(__xludf.DUMMYFUNCTION("""COMPUTED_VALUE"""),"x")</f>
        <v>x</v>
      </c>
      <c r="FU113" t="str">
        <f>IFERROR(__xludf.DUMMYFUNCTION("""COMPUTED_VALUE"""),"-")</f>
        <v>-</v>
      </c>
      <c r="FV113" t="str">
        <f>IFERROR(__xludf.DUMMYFUNCTION("""COMPUTED_VALUE"""),"-")</f>
        <v>-</v>
      </c>
      <c r="FW113" t="str">
        <f>IFERROR(__xludf.DUMMYFUNCTION("""COMPUTED_VALUE"""),"-")</f>
        <v>-</v>
      </c>
      <c r="FX113" t="str">
        <f>IFERROR(__xludf.DUMMYFUNCTION("""COMPUTED_VALUE"""),"-")</f>
        <v>-</v>
      </c>
      <c r="FY113" t="str">
        <f>IFERROR(__xludf.DUMMYFUNCTION("""COMPUTED_VALUE"""),"-")</f>
        <v>-</v>
      </c>
      <c r="FZ113" t="str">
        <f>IFERROR(__xludf.DUMMYFUNCTION("""COMPUTED_VALUE"""),"-")</f>
        <v>-</v>
      </c>
      <c r="GA113" t="str">
        <f>IFERROR(__xludf.DUMMYFUNCTION("""COMPUTED_VALUE"""),"-")</f>
        <v>-</v>
      </c>
      <c r="GB113" t="str">
        <f>IFERROR(__xludf.DUMMYFUNCTION("""COMPUTED_VALUE"""),"-")</f>
        <v>-</v>
      </c>
      <c r="GC113" t="str">
        <f>IFERROR(__xludf.DUMMYFUNCTION("""COMPUTED_VALUE"""),"-")</f>
        <v>-</v>
      </c>
      <c r="GD113" t="str">
        <f>IFERROR(__xludf.DUMMYFUNCTION("""COMPUTED_VALUE"""),"-")</f>
        <v>-</v>
      </c>
      <c r="GE113" t="str">
        <f>IFERROR(__xludf.DUMMYFUNCTION("""COMPUTED_VALUE"""),"-")</f>
        <v>-</v>
      </c>
      <c r="GF113" t="str">
        <f>IFERROR(__xludf.DUMMYFUNCTION("""COMPUTED_VALUE"""),"-")</f>
        <v>-</v>
      </c>
      <c r="GG113" t="str">
        <f>IFERROR(__xludf.DUMMYFUNCTION("""COMPUTED_VALUE"""),"-")</f>
        <v>-</v>
      </c>
      <c r="GH113" t="str">
        <f>IFERROR(__xludf.DUMMYFUNCTION("""COMPUTED_VALUE"""),"-")</f>
        <v>-</v>
      </c>
      <c r="GI113" t="str">
        <f>IFERROR(__xludf.DUMMYFUNCTION("""COMPUTED_VALUE"""),"-")</f>
        <v>-</v>
      </c>
      <c r="GJ113" t="str">
        <f>IFERROR(__xludf.DUMMYFUNCTION("""COMPUTED_VALUE"""),"-")</f>
        <v>-</v>
      </c>
      <c r="GK113" t="str">
        <f>IFERROR(__xludf.DUMMYFUNCTION("""COMPUTED_VALUE"""),"-")</f>
        <v>-</v>
      </c>
      <c r="GL113" t="str">
        <f>IFERROR(__xludf.DUMMYFUNCTION("""COMPUTED_VALUE"""),"-")</f>
        <v>-</v>
      </c>
      <c r="GM113" t="str">
        <f>IFERROR(__xludf.DUMMYFUNCTION("""COMPUTED_VALUE"""),"-")</f>
        <v>-</v>
      </c>
      <c r="GN113" t="str">
        <f>IFERROR(__xludf.DUMMYFUNCTION("""COMPUTED_VALUE"""),"-")</f>
        <v>-</v>
      </c>
      <c r="GO113" t="str">
        <f>IFERROR(__xludf.DUMMYFUNCTION("""COMPUTED_VALUE"""),"-")</f>
        <v>-</v>
      </c>
      <c r="GP113" t="str">
        <f>IFERROR(__xludf.DUMMYFUNCTION("""COMPUTED_VALUE"""),"-")</f>
        <v>-</v>
      </c>
      <c r="GQ113" t="str">
        <f>IFERROR(__xludf.DUMMYFUNCTION("""COMPUTED_VALUE"""),"-")</f>
        <v>-</v>
      </c>
      <c r="GR113" t="str">
        <f>IFERROR(__xludf.DUMMYFUNCTION("""COMPUTED_VALUE"""),"-")</f>
        <v>-</v>
      </c>
      <c r="GS113" t="str">
        <f>IFERROR(__xludf.DUMMYFUNCTION("""COMPUTED_VALUE"""),"x")</f>
        <v>x</v>
      </c>
      <c r="GT113" t="str">
        <f>IFERROR(__xludf.DUMMYFUNCTION("""COMPUTED_VALUE"""),"x")</f>
        <v>x</v>
      </c>
      <c r="GU113">
        <f>IFERROR(__xludf.DUMMYFUNCTION("""COMPUTED_VALUE"""),0.0)</f>
        <v>0</v>
      </c>
      <c r="GV113">
        <f>IFERROR(__xludf.DUMMYFUNCTION("""COMPUTED_VALUE"""),0.0)</f>
        <v>0</v>
      </c>
      <c r="GW113">
        <f>IFERROR(__xludf.DUMMYFUNCTION("""COMPUTED_VALUE"""),0.0)</f>
        <v>0</v>
      </c>
      <c r="GX113">
        <f>IFERROR(__xludf.DUMMYFUNCTION("""COMPUTED_VALUE"""),0.0)</f>
        <v>0</v>
      </c>
      <c r="GY113">
        <f>IFERROR(__xludf.DUMMYFUNCTION("""COMPUTED_VALUE"""),0.0)</f>
        <v>0</v>
      </c>
      <c r="GZ113">
        <f>IFERROR(__xludf.DUMMYFUNCTION("""COMPUTED_VALUE"""),0.0)</f>
        <v>0</v>
      </c>
      <c r="HA113">
        <f>IFERROR(__xludf.DUMMYFUNCTION("""COMPUTED_VALUE"""),0.0)</f>
        <v>0</v>
      </c>
      <c r="HB113">
        <f>IFERROR(__xludf.DUMMYFUNCTION("""COMPUTED_VALUE"""),0.0)</f>
        <v>0</v>
      </c>
      <c r="HC113">
        <f>IFERROR(__xludf.DUMMYFUNCTION("""COMPUTED_VALUE"""),0.0)</f>
        <v>0</v>
      </c>
      <c r="HD113">
        <f>IFERROR(__xludf.DUMMYFUNCTION("""COMPUTED_VALUE"""),0.0)</f>
        <v>0</v>
      </c>
      <c r="HE113">
        <f>IFERROR(__xludf.DUMMYFUNCTION("""COMPUTED_VALUE"""),0.0)</f>
        <v>0</v>
      </c>
      <c r="HF113">
        <f>IFERROR(__xludf.DUMMYFUNCTION("""COMPUTED_VALUE"""),0.0)</f>
        <v>0</v>
      </c>
      <c r="HG113">
        <f>IFERROR(__xludf.DUMMYFUNCTION("""COMPUTED_VALUE"""),0.0)</f>
        <v>0</v>
      </c>
      <c r="HH113">
        <f>IFERROR(__xludf.DUMMYFUNCTION("""COMPUTED_VALUE"""),0.0)</f>
        <v>0</v>
      </c>
      <c r="HI113">
        <f>IFERROR(__xludf.DUMMYFUNCTION("""COMPUTED_VALUE"""),0.0)</f>
        <v>0</v>
      </c>
      <c r="HJ113">
        <f>IFERROR(__xludf.DUMMYFUNCTION("""COMPUTED_VALUE"""),0.0)</f>
        <v>0</v>
      </c>
      <c r="HK113">
        <f>IFERROR(__xludf.DUMMYFUNCTION("""COMPUTED_VALUE"""),0.0)</f>
        <v>0</v>
      </c>
      <c r="HL113">
        <f>IFERROR(__xludf.DUMMYFUNCTION("""COMPUTED_VALUE"""),0.0)</f>
        <v>0</v>
      </c>
      <c r="HM113">
        <f>IFERROR(__xludf.DUMMYFUNCTION("""COMPUTED_VALUE"""),0.0)</f>
        <v>0</v>
      </c>
      <c r="HN113">
        <f>IFERROR(__xludf.DUMMYFUNCTION("""COMPUTED_VALUE"""),0.0)</f>
        <v>0</v>
      </c>
      <c r="HO113">
        <f>IFERROR(__xludf.DUMMYFUNCTION("""COMPUTED_VALUE"""),0.0)</f>
        <v>0</v>
      </c>
      <c r="HP113">
        <f>IFERROR(__xludf.DUMMYFUNCTION("""COMPUTED_VALUE"""),0.0)</f>
        <v>0</v>
      </c>
      <c r="HQ113">
        <f>IFERROR(__xludf.DUMMYFUNCTION("""COMPUTED_VALUE"""),0.0)</f>
        <v>0</v>
      </c>
      <c r="HR113">
        <f>IFERROR(__xludf.DUMMYFUNCTION("""COMPUTED_VALUE"""),0.0)</f>
        <v>0</v>
      </c>
      <c r="HS113">
        <f>IFERROR(__xludf.DUMMYFUNCTION("""COMPUTED_VALUE"""),0.0)</f>
        <v>0</v>
      </c>
      <c r="HT113">
        <f>IFERROR(__xludf.DUMMYFUNCTION("""COMPUTED_VALUE"""),0.0)</f>
        <v>0</v>
      </c>
      <c r="HU113">
        <f>IFERROR(__xludf.DUMMYFUNCTION("""COMPUTED_VALUE"""),0.0)</f>
        <v>0</v>
      </c>
      <c r="HV113">
        <f>IFERROR(__xludf.DUMMYFUNCTION("""COMPUTED_VALUE"""),0.0)</f>
        <v>0</v>
      </c>
      <c r="HW113">
        <f>IFERROR(__xludf.DUMMYFUNCTION("""COMPUTED_VALUE"""),0.0)</f>
        <v>0</v>
      </c>
      <c r="HX113">
        <f>IFERROR(__xludf.DUMMYFUNCTION("""COMPUTED_VALUE"""),0.0)</f>
        <v>0</v>
      </c>
      <c r="HY113">
        <f>IFERROR(__xludf.DUMMYFUNCTION("""COMPUTED_VALUE"""),0.0)</f>
        <v>0</v>
      </c>
      <c r="HZ113">
        <f>IFERROR(__xludf.DUMMYFUNCTION("""COMPUTED_VALUE"""),0.0)</f>
        <v>0</v>
      </c>
      <c r="IA113">
        <f>IFERROR(__xludf.DUMMYFUNCTION("""COMPUTED_VALUE"""),0.0)</f>
        <v>0</v>
      </c>
      <c r="IB113">
        <f>IFERROR(__xludf.DUMMYFUNCTION("""COMPUTED_VALUE"""),0.0)</f>
        <v>0</v>
      </c>
      <c r="IC113">
        <f>IFERROR(__xludf.DUMMYFUNCTION("""COMPUTED_VALUE"""),0.0)</f>
        <v>0</v>
      </c>
      <c r="ID113">
        <f>IFERROR(__xludf.DUMMYFUNCTION("""COMPUTED_VALUE"""),0.0)</f>
        <v>0</v>
      </c>
      <c r="IE113">
        <f>IFERROR(__xludf.DUMMYFUNCTION("""COMPUTED_VALUE"""),0.0)</f>
        <v>0</v>
      </c>
      <c r="IF113">
        <f>IFERROR(__xludf.DUMMYFUNCTION("""COMPUTED_VALUE"""),0.0)</f>
        <v>0</v>
      </c>
      <c r="IG113">
        <f>IFERROR(__xludf.DUMMYFUNCTION("""COMPUTED_VALUE"""),0.0)</f>
        <v>0</v>
      </c>
      <c r="IH113">
        <f>IFERROR(__xludf.DUMMYFUNCTION("""COMPUTED_VALUE"""),0.0)</f>
        <v>0</v>
      </c>
      <c r="II113">
        <f>IFERROR(__xludf.DUMMYFUNCTION("""COMPUTED_VALUE"""),0.0)</f>
        <v>0</v>
      </c>
      <c r="IJ113">
        <f>IFERROR(__xludf.DUMMYFUNCTION("""COMPUTED_VALUE"""),0.0)</f>
        <v>0</v>
      </c>
      <c r="IK113" t="str">
        <f>IFERROR(__xludf.DUMMYFUNCTION("""COMPUTED_VALUE"""),"x")</f>
        <v>x</v>
      </c>
      <c r="IL113">
        <f>IFERROR(__xludf.DUMMYFUNCTION("""COMPUTED_VALUE"""),0.0)</f>
        <v>0</v>
      </c>
      <c r="IM113">
        <f>IFERROR(__xludf.DUMMYFUNCTION("""COMPUTED_VALUE"""),0.0)</f>
        <v>0</v>
      </c>
      <c r="IN113">
        <f>IFERROR(__xludf.DUMMYFUNCTION("""COMPUTED_VALUE"""),0.0)</f>
        <v>0</v>
      </c>
      <c r="IO113">
        <f>IFERROR(__xludf.DUMMYFUNCTION("""COMPUTED_VALUE"""),0.0)</f>
        <v>0</v>
      </c>
      <c r="IP113">
        <f>IFERROR(__xludf.DUMMYFUNCTION("""COMPUTED_VALUE"""),0.0)</f>
        <v>0</v>
      </c>
      <c r="IQ113">
        <f>IFERROR(__xludf.DUMMYFUNCTION("""COMPUTED_VALUE"""),0.0)</f>
        <v>0</v>
      </c>
      <c r="IR113">
        <f>IFERROR(__xludf.DUMMYFUNCTION("""COMPUTED_VALUE"""),0.0)</f>
        <v>0</v>
      </c>
      <c r="IS113">
        <f>IFERROR(__xludf.DUMMYFUNCTION("""COMPUTED_VALUE"""),0.0)</f>
        <v>0</v>
      </c>
      <c r="IT113">
        <f>IFERROR(__xludf.DUMMYFUNCTION("""COMPUTED_VALUE"""),0.0)</f>
        <v>0</v>
      </c>
      <c r="IU113">
        <f>IFERROR(__xludf.DUMMYFUNCTION("""COMPUTED_VALUE"""),0.0)</f>
        <v>0</v>
      </c>
      <c r="IV113">
        <f>IFERROR(__xludf.DUMMYFUNCTION("""COMPUTED_VALUE"""),0.0)</f>
        <v>0</v>
      </c>
      <c r="IW113">
        <f>IFERROR(__xludf.DUMMYFUNCTION("""COMPUTED_VALUE"""),0.0)</f>
        <v>0</v>
      </c>
      <c r="IX113">
        <f>IFERROR(__xludf.DUMMYFUNCTION("""COMPUTED_VALUE"""),0.0)</f>
        <v>0</v>
      </c>
      <c r="IY113">
        <f>IFERROR(__xludf.DUMMYFUNCTION("""COMPUTED_VALUE"""),0.0)</f>
        <v>0</v>
      </c>
      <c r="IZ113">
        <f>IFERROR(__xludf.DUMMYFUNCTION("""COMPUTED_VALUE"""),0.0)</f>
        <v>0</v>
      </c>
      <c r="JA113">
        <f>IFERROR(__xludf.DUMMYFUNCTION("""COMPUTED_VALUE"""),0.0)</f>
        <v>0</v>
      </c>
      <c r="JB113">
        <f>IFERROR(__xludf.DUMMYFUNCTION("""COMPUTED_VALUE"""),0.0)</f>
        <v>0</v>
      </c>
      <c r="JC113">
        <f>IFERROR(__xludf.DUMMYFUNCTION("""COMPUTED_VALUE"""),0.0)</f>
        <v>0</v>
      </c>
      <c r="JD113">
        <f>IFERROR(__xludf.DUMMYFUNCTION("""COMPUTED_VALUE"""),0.0)</f>
        <v>0</v>
      </c>
      <c r="JE113">
        <f>IFERROR(__xludf.DUMMYFUNCTION("""COMPUTED_VALUE"""),0.0)</f>
        <v>0</v>
      </c>
      <c r="JF113">
        <f>IFERROR(__xludf.DUMMYFUNCTION("""COMPUTED_VALUE"""),0.0)</f>
        <v>0</v>
      </c>
      <c r="JG113">
        <f>IFERROR(__xludf.DUMMYFUNCTION("""COMPUTED_VALUE"""),0.0)</f>
        <v>0</v>
      </c>
      <c r="JH113">
        <f>IFERROR(__xludf.DUMMYFUNCTION("""COMPUTED_VALUE"""),0.0)</f>
        <v>0</v>
      </c>
      <c r="JI113">
        <f>IFERROR(__xludf.DUMMYFUNCTION("""COMPUTED_VALUE"""),0.0)</f>
        <v>0</v>
      </c>
      <c r="JJ113">
        <f>IFERROR(__xludf.DUMMYFUNCTION("""COMPUTED_VALUE"""),0.0)</f>
        <v>0</v>
      </c>
      <c r="JK113">
        <f>IFERROR(__xludf.DUMMYFUNCTION("""COMPUTED_VALUE"""),0.0)</f>
        <v>0</v>
      </c>
      <c r="JL113">
        <f>IFERROR(__xludf.DUMMYFUNCTION("""COMPUTED_VALUE"""),0.0)</f>
        <v>0</v>
      </c>
      <c r="JM113">
        <f>IFERROR(__xludf.DUMMYFUNCTION("""COMPUTED_VALUE"""),0.0)</f>
        <v>0</v>
      </c>
      <c r="JN113">
        <f>IFERROR(__xludf.DUMMYFUNCTION("""COMPUTED_VALUE"""),0.0)</f>
        <v>0</v>
      </c>
      <c r="JO113">
        <f>IFERROR(__xludf.DUMMYFUNCTION("""COMPUTED_VALUE"""),0.0)</f>
        <v>0</v>
      </c>
      <c r="JP113">
        <f>IFERROR(__xludf.DUMMYFUNCTION("""COMPUTED_VALUE"""),0.0)</f>
        <v>0</v>
      </c>
      <c r="JQ113">
        <f>IFERROR(__xludf.DUMMYFUNCTION("""COMPUTED_VALUE"""),0.0)</f>
        <v>0</v>
      </c>
      <c r="JR113">
        <f>IFERROR(__xludf.DUMMYFUNCTION("""COMPUTED_VALUE"""),0.0)</f>
        <v>0</v>
      </c>
      <c r="JS113" t="str">
        <f>IFERROR(__xludf.DUMMYFUNCTION("""COMPUTED_VALUE"""),"x")</f>
        <v>x</v>
      </c>
      <c r="JT113">
        <f>IFERROR(__xludf.DUMMYFUNCTION("""COMPUTED_VALUE"""),0.0)</f>
        <v>0</v>
      </c>
      <c r="JU113">
        <f>IFERROR(__xludf.DUMMYFUNCTION("""COMPUTED_VALUE"""),0.0)</f>
        <v>0</v>
      </c>
      <c r="JV113">
        <f>IFERROR(__xludf.DUMMYFUNCTION("""COMPUTED_VALUE"""),0.0)</f>
        <v>0</v>
      </c>
      <c r="JW113">
        <f>IFERROR(__xludf.DUMMYFUNCTION("""COMPUTED_VALUE"""),0.0)</f>
        <v>0</v>
      </c>
      <c r="JX113">
        <f>IFERROR(__xludf.DUMMYFUNCTION("""COMPUTED_VALUE"""),0.0)</f>
        <v>0</v>
      </c>
      <c r="JY113">
        <f>IFERROR(__xludf.DUMMYFUNCTION("""COMPUTED_VALUE"""),0.0)</f>
        <v>0</v>
      </c>
      <c r="JZ113">
        <f>IFERROR(__xludf.DUMMYFUNCTION("""COMPUTED_VALUE"""),0.0)</f>
        <v>0</v>
      </c>
      <c r="KA113">
        <f>IFERROR(__xludf.DUMMYFUNCTION("""COMPUTED_VALUE"""),0.0)</f>
        <v>0</v>
      </c>
      <c r="KB113">
        <f>IFERROR(__xludf.DUMMYFUNCTION("""COMPUTED_VALUE"""),0.0)</f>
        <v>0</v>
      </c>
      <c r="KC113">
        <f>IFERROR(__xludf.DUMMYFUNCTION("""COMPUTED_VALUE"""),0.0)</f>
        <v>0</v>
      </c>
      <c r="KD113">
        <f>IFERROR(__xludf.DUMMYFUNCTION("""COMPUTED_VALUE"""),0.0)</f>
        <v>0</v>
      </c>
      <c r="KE113">
        <f>IFERROR(__xludf.DUMMYFUNCTION("""COMPUTED_VALUE"""),0.0)</f>
        <v>0</v>
      </c>
      <c r="KF113">
        <f>IFERROR(__xludf.DUMMYFUNCTION("""COMPUTED_VALUE"""),0.0)</f>
        <v>0</v>
      </c>
      <c r="KG113">
        <f>IFERROR(__xludf.DUMMYFUNCTION("""COMPUTED_VALUE"""),0.0)</f>
        <v>0</v>
      </c>
      <c r="KH113">
        <f>IFERROR(__xludf.DUMMYFUNCTION("""COMPUTED_VALUE"""),0.0)</f>
        <v>0</v>
      </c>
      <c r="KI113">
        <f>IFERROR(__xludf.DUMMYFUNCTION("""COMPUTED_VALUE"""),0.0)</f>
        <v>0</v>
      </c>
      <c r="KJ113">
        <f>IFERROR(__xludf.DUMMYFUNCTION("""COMPUTED_VALUE"""),0.0)</f>
        <v>0</v>
      </c>
      <c r="KK113">
        <f>IFERROR(__xludf.DUMMYFUNCTION("""COMPUTED_VALUE"""),0.0)</f>
        <v>0</v>
      </c>
      <c r="KL113">
        <f>IFERROR(__xludf.DUMMYFUNCTION("""COMPUTED_VALUE"""),0.0)</f>
        <v>0</v>
      </c>
      <c r="KM113">
        <f>IFERROR(__xludf.DUMMYFUNCTION("""COMPUTED_VALUE"""),0.0)</f>
        <v>0</v>
      </c>
      <c r="KN113">
        <f>IFERROR(__xludf.DUMMYFUNCTION("""COMPUTED_VALUE"""),0.0)</f>
        <v>0</v>
      </c>
      <c r="KO113">
        <f>IFERROR(__xludf.DUMMYFUNCTION("""COMPUTED_VALUE"""),0.0)</f>
        <v>0</v>
      </c>
      <c r="KP113">
        <f>IFERROR(__xludf.DUMMYFUNCTION("""COMPUTED_VALUE"""),0.0)</f>
        <v>0</v>
      </c>
      <c r="KQ113">
        <f>IFERROR(__xludf.DUMMYFUNCTION("""COMPUTED_VALUE"""),0.0)</f>
        <v>0</v>
      </c>
      <c r="KR113">
        <f>IFERROR(__xludf.DUMMYFUNCTION("""COMPUTED_VALUE"""),0.0)</f>
        <v>0</v>
      </c>
      <c r="KS113">
        <f>IFERROR(__xludf.DUMMYFUNCTION("""COMPUTED_VALUE"""),0.0)</f>
        <v>0</v>
      </c>
      <c r="KT113">
        <f>IFERROR(__xludf.DUMMYFUNCTION("""COMPUTED_VALUE"""),0.0)</f>
        <v>0</v>
      </c>
      <c r="KU113">
        <f>IFERROR(__xludf.DUMMYFUNCTION("""COMPUTED_VALUE"""),0.0)</f>
        <v>0</v>
      </c>
      <c r="KV113">
        <f>IFERROR(__xludf.DUMMYFUNCTION("""COMPUTED_VALUE"""),0.0)</f>
        <v>0</v>
      </c>
      <c r="KW113">
        <f>IFERROR(__xludf.DUMMYFUNCTION("""COMPUTED_VALUE"""),0.0)</f>
        <v>0</v>
      </c>
      <c r="KX113">
        <f>IFERROR(__xludf.DUMMYFUNCTION("""COMPUTED_VALUE"""),0.0)</f>
        <v>0</v>
      </c>
      <c r="KY113">
        <f>IFERROR(__xludf.DUMMYFUNCTION("""COMPUTED_VALUE"""),0.0)</f>
        <v>0</v>
      </c>
      <c r="KZ113" t="str">
        <f>IFERROR(__xludf.DUMMYFUNCTION("""COMPUTED_VALUE"""),"x")</f>
        <v>x</v>
      </c>
      <c r="LA113">
        <f>IFERROR(__xludf.DUMMYFUNCTION("""COMPUTED_VALUE"""),1.0)</f>
        <v>1</v>
      </c>
      <c r="LB113">
        <f>IFERROR(__xludf.DUMMYFUNCTION("""COMPUTED_VALUE"""),1.0)</f>
        <v>1</v>
      </c>
      <c r="LC113">
        <f>IFERROR(__xludf.DUMMYFUNCTION("""COMPUTED_VALUE"""),1.0)</f>
        <v>1</v>
      </c>
      <c r="LD113">
        <f>IFERROR(__xludf.DUMMYFUNCTION("""COMPUTED_VALUE"""),1.0)</f>
        <v>1</v>
      </c>
      <c r="LE113">
        <f>IFERROR(__xludf.DUMMYFUNCTION("""COMPUTED_VALUE"""),1.0)</f>
        <v>1</v>
      </c>
      <c r="LF113">
        <f>IFERROR(__xludf.DUMMYFUNCTION("""COMPUTED_VALUE"""),1.0)</f>
        <v>1</v>
      </c>
      <c r="LG113">
        <f>IFERROR(__xludf.DUMMYFUNCTION("""COMPUTED_VALUE"""),1.0)</f>
        <v>1</v>
      </c>
      <c r="LH113">
        <f>IFERROR(__xludf.DUMMYFUNCTION("""COMPUTED_VALUE"""),1.0)</f>
        <v>1</v>
      </c>
      <c r="LI113">
        <f>IFERROR(__xludf.DUMMYFUNCTION("""COMPUTED_VALUE"""),0.0)</f>
        <v>0</v>
      </c>
      <c r="LJ113">
        <f>IFERROR(__xludf.DUMMYFUNCTION("""COMPUTED_VALUE"""),0.0)</f>
        <v>0</v>
      </c>
      <c r="LK113">
        <f>IFERROR(__xludf.DUMMYFUNCTION("""COMPUTED_VALUE"""),0.0)</f>
        <v>0</v>
      </c>
      <c r="LL113">
        <f>IFERROR(__xludf.DUMMYFUNCTION("""COMPUTED_VALUE"""),0.0)</f>
        <v>0</v>
      </c>
      <c r="LM113">
        <f>IFERROR(__xludf.DUMMYFUNCTION("""COMPUTED_VALUE"""),0.0)</f>
        <v>0</v>
      </c>
      <c r="LN113">
        <f>IFERROR(__xludf.DUMMYFUNCTION("""COMPUTED_VALUE"""),0.0)</f>
        <v>0</v>
      </c>
      <c r="LO113">
        <f>IFERROR(__xludf.DUMMYFUNCTION("""COMPUTED_VALUE"""),0.0)</f>
        <v>0</v>
      </c>
      <c r="LP113">
        <f>IFERROR(__xludf.DUMMYFUNCTION("""COMPUTED_VALUE"""),0.0)</f>
        <v>0</v>
      </c>
      <c r="LQ113" t="str">
        <f>IFERROR(__xludf.DUMMYFUNCTION("""COMPUTED_VALUE"""),"x")</f>
        <v>x</v>
      </c>
      <c r="LR113">
        <f>IFERROR(__xludf.DUMMYFUNCTION("""COMPUTED_VALUE"""),0.0)</f>
        <v>0</v>
      </c>
      <c r="LS113">
        <f>IFERROR(__xludf.DUMMYFUNCTION("""COMPUTED_VALUE"""),0.0)</f>
        <v>0</v>
      </c>
      <c r="LT113">
        <f>IFERROR(__xludf.DUMMYFUNCTION("""COMPUTED_VALUE"""),0.0)</f>
        <v>0</v>
      </c>
      <c r="LU113">
        <f>IFERROR(__xludf.DUMMYFUNCTION("""COMPUTED_VALUE"""),0.0)</f>
        <v>0</v>
      </c>
      <c r="LV113">
        <f>IFERROR(__xludf.DUMMYFUNCTION("""COMPUTED_VALUE"""),0.0)</f>
        <v>0</v>
      </c>
      <c r="LW113">
        <f>IFERROR(__xludf.DUMMYFUNCTION("""COMPUTED_VALUE"""),0.0)</f>
        <v>0</v>
      </c>
      <c r="LX113">
        <f>IFERROR(__xludf.DUMMYFUNCTION("""COMPUTED_VALUE"""),0.0)</f>
        <v>0</v>
      </c>
      <c r="LY113">
        <f>IFERROR(__xludf.DUMMYFUNCTION("""COMPUTED_VALUE"""),0.0)</f>
        <v>0</v>
      </c>
      <c r="LZ113">
        <f>IFERROR(__xludf.DUMMYFUNCTION("""COMPUTED_VALUE"""),0.0)</f>
        <v>0</v>
      </c>
      <c r="MA113">
        <f>IFERROR(__xludf.DUMMYFUNCTION("""COMPUTED_VALUE"""),0.0)</f>
        <v>0</v>
      </c>
      <c r="MB113">
        <f>IFERROR(__xludf.DUMMYFUNCTION("""COMPUTED_VALUE"""),0.0)</f>
        <v>0</v>
      </c>
      <c r="MC113">
        <f>IFERROR(__xludf.DUMMYFUNCTION("""COMPUTED_VALUE"""),0.0)</f>
        <v>0</v>
      </c>
      <c r="MD113">
        <f>IFERROR(__xludf.DUMMYFUNCTION("""COMPUTED_VALUE"""),0.0)</f>
        <v>0</v>
      </c>
      <c r="ME113">
        <f>IFERROR(__xludf.DUMMYFUNCTION("""COMPUTED_VALUE"""),0.0)</f>
        <v>0</v>
      </c>
      <c r="MF113">
        <f>IFERROR(__xludf.DUMMYFUNCTION("""COMPUTED_VALUE"""),0.0)</f>
        <v>0</v>
      </c>
      <c r="MG113">
        <f>IFERROR(__xludf.DUMMYFUNCTION("""COMPUTED_VALUE"""),0.0)</f>
        <v>0</v>
      </c>
      <c r="MH113">
        <f>IFERROR(__xludf.DUMMYFUNCTION("""COMPUTED_VALUE"""),0.0)</f>
        <v>0</v>
      </c>
      <c r="MI113">
        <f>IFERROR(__xludf.DUMMYFUNCTION("""COMPUTED_VALUE"""),0.0)</f>
        <v>0</v>
      </c>
      <c r="MJ113">
        <f>IFERROR(__xludf.DUMMYFUNCTION("""COMPUTED_VALUE"""),0.0)</f>
        <v>0</v>
      </c>
      <c r="MK113">
        <f>IFERROR(__xludf.DUMMYFUNCTION("""COMPUTED_VALUE"""),0.0)</f>
        <v>0</v>
      </c>
      <c r="ML113">
        <f>IFERROR(__xludf.DUMMYFUNCTION("""COMPUTED_VALUE"""),0.0)</f>
        <v>0</v>
      </c>
      <c r="MM113">
        <f>IFERROR(__xludf.DUMMYFUNCTION("""COMPUTED_VALUE"""),0.0)</f>
        <v>0</v>
      </c>
      <c r="MN113">
        <f>IFERROR(__xludf.DUMMYFUNCTION("""COMPUTED_VALUE"""),0.0)</f>
        <v>0</v>
      </c>
      <c r="MO113">
        <f>IFERROR(__xludf.DUMMYFUNCTION("""COMPUTED_VALUE"""),0.0)</f>
        <v>0</v>
      </c>
      <c r="MP113">
        <f>IFERROR(__xludf.DUMMYFUNCTION("""COMPUTED_VALUE"""),0.0)</f>
        <v>0</v>
      </c>
      <c r="MQ113">
        <f>IFERROR(__xludf.DUMMYFUNCTION("""COMPUTED_VALUE"""),0.0)</f>
        <v>0</v>
      </c>
      <c r="MR113">
        <f>IFERROR(__xludf.DUMMYFUNCTION("""COMPUTED_VALUE"""),0.0)</f>
        <v>0</v>
      </c>
      <c r="MS113">
        <f>IFERROR(__xludf.DUMMYFUNCTION("""COMPUTED_VALUE"""),0.0)</f>
        <v>0</v>
      </c>
      <c r="MT113" t="str">
        <f>IFERROR(__xludf.DUMMYFUNCTION("""COMPUTED_VALUE"""),"x")</f>
        <v>x</v>
      </c>
      <c r="MU113">
        <f>IFERROR(__xludf.DUMMYFUNCTION("""COMPUTED_VALUE"""),0.0)</f>
        <v>0</v>
      </c>
      <c r="MV113">
        <f>IFERROR(__xludf.DUMMYFUNCTION("""COMPUTED_VALUE"""),0.0)</f>
        <v>0</v>
      </c>
      <c r="MW113">
        <f>IFERROR(__xludf.DUMMYFUNCTION("""COMPUTED_VALUE"""),0.0)</f>
        <v>0</v>
      </c>
      <c r="MX113">
        <f>IFERROR(__xludf.DUMMYFUNCTION("""COMPUTED_VALUE"""),0.0)</f>
        <v>0</v>
      </c>
      <c r="MY113">
        <f>IFERROR(__xludf.DUMMYFUNCTION("""COMPUTED_VALUE"""),0.0)</f>
        <v>0</v>
      </c>
      <c r="MZ113">
        <f>IFERROR(__xludf.DUMMYFUNCTION("""COMPUTED_VALUE"""),0.0)</f>
        <v>0</v>
      </c>
      <c r="NA113">
        <f>IFERROR(__xludf.DUMMYFUNCTION("""COMPUTED_VALUE"""),0.0)</f>
        <v>0</v>
      </c>
      <c r="NB113">
        <f>IFERROR(__xludf.DUMMYFUNCTION("""COMPUTED_VALUE"""),0.0)</f>
        <v>0</v>
      </c>
      <c r="NC113">
        <f>IFERROR(__xludf.DUMMYFUNCTION("""COMPUTED_VALUE"""),0.0)</f>
        <v>0</v>
      </c>
      <c r="ND113">
        <f>IFERROR(__xludf.DUMMYFUNCTION("""COMPUTED_VALUE"""),0.0)</f>
        <v>0</v>
      </c>
      <c r="NE113">
        <f>IFERROR(__xludf.DUMMYFUNCTION("""COMPUTED_VALUE"""),0.0)</f>
        <v>0</v>
      </c>
      <c r="NF113">
        <f>IFERROR(__xludf.DUMMYFUNCTION("""COMPUTED_VALUE"""),0.0)</f>
        <v>0</v>
      </c>
      <c r="NG113">
        <f>IFERROR(__xludf.DUMMYFUNCTION("""COMPUTED_VALUE"""),0.0)</f>
        <v>0</v>
      </c>
      <c r="NH113">
        <f>IFERROR(__xludf.DUMMYFUNCTION("""COMPUTED_VALUE"""),0.0)</f>
        <v>0</v>
      </c>
      <c r="NI113">
        <f>IFERROR(__xludf.DUMMYFUNCTION("""COMPUTED_VALUE"""),0.0)</f>
        <v>0</v>
      </c>
      <c r="NJ113">
        <f>IFERROR(__xludf.DUMMYFUNCTION("""COMPUTED_VALUE"""),0.0)</f>
        <v>0</v>
      </c>
      <c r="NK113">
        <f>IFERROR(__xludf.DUMMYFUNCTION("""COMPUTED_VALUE"""),0.0)</f>
        <v>0</v>
      </c>
      <c r="NL113">
        <f>IFERROR(__xludf.DUMMYFUNCTION("""COMPUTED_VALUE"""),0.0)</f>
        <v>0</v>
      </c>
      <c r="NM113">
        <f>IFERROR(__xludf.DUMMYFUNCTION("""COMPUTED_VALUE"""),0.0)</f>
        <v>0</v>
      </c>
      <c r="NN113">
        <f>IFERROR(__xludf.DUMMYFUNCTION("""COMPUTED_VALUE"""),0.0)</f>
        <v>0</v>
      </c>
      <c r="NO113">
        <f>IFERROR(__xludf.DUMMYFUNCTION("""COMPUTED_VALUE"""),0.0)</f>
        <v>0</v>
      </c>
      <c r="NP113">
        <f>IFERROR(__xludf.DUMMYFUNCTION("""COMPUTED_VALUE"""),0.0)</f>
        <v>0</v>
      </c>
      <c r="NQ113">
        <f>IFERROR(__xludf.DUMMYFUNCTION("""COMPUTED_VALUE"""),0.0)</f>
        <v>0</v>
      </c>
      <c r="NR113">
        <f>IFERROR(__xludf.DUMMYFUNCTION("""COMPUTED_VALUE"""),0.0)</f>
        <v>0</v>
      </c>
    </row>
    <row r="114" ht="15.75" customHeight="1">
      <c r="A114">
        <f>IFERROR(__xludf.DUMMYFUNCTION("""COMPUTED_VALUE"""),113.0)</f>
        <v>113</v>
      </c>
      <c r="B114" t="str">
        <f>IFERROR(__xludf.DUMMYFUNCTION("""COMPUTED_VALUE"""),"AndrijaSt")</f>
        <v>AndrijaSt</v>
      </c>
      <c r="C114" t="str">
        <f>IFERROR(__xludf.DUMMYFUNCTION("""COMPUTED_VALUE"""),"Andrija")</f>
        <v>Andrija</v>
      </c>
      <c r="D114" t="str">
        <f>IFERROR(__xludf.DUMMYFUNCTION("""COMPUTED_VALUE"""),"Stevanović")</f>
        <v>Stevanović</v>
      </c>
      <c r="E114">
        <f>IFERROR(__xludf.DUMMYFUNCTION("""COMPUTED_VALUE"""),34.0)</f>
        <v>34</v>
      </c>
      <c r="F114" t="str">
        <f>IFERROR(__xludf.DUMMYFUNCTION("""COMPUTED_VALUE"""),"ODOBREN")</f>
        <v>ODOBREN</v>
      </c>
      <c r="G114" t="str">
        <f>IFERROR(__xludf.DUMMYFUNCTION("""COMPUTED_VALUE"""),"Niš")</f>
        <v>Niš</v>
      </c>
      <c r="H114" t="str">
        <f>IFERROR(__xludf.DUMMYFUNCTION("""COMPUTED_VALUE"""),"Gimnazija Svetozar Marković")</f>
        <v>Gimnazija Svetozar Marković</v>
      </c>
      <c r="I114" t="str">
        <f>IFERROR(__xludf.DUMMYFUNCTION("""COMPUTED_VALUE"""),"IV")</f>
        <v>IV</v>
      </c>
      <c r="J114" t="str">
        <f>IFERROR(__xludf.DUMMYFUNCTION("""COMPUTED_VALUE"""),"A")</f>
        <v>A</v>
      </c>
      <c r="K114" t="str">
        <f>IFERROR(__xludf.DUMMYFUNCTION("""COMPUTED_VALUE"""),"Nikola Milosavljević, Ivan Stošić")</f>
        <v>Nikola Milosavljević, Ivan Stošić</v>
      </c>
      <c r="L114" t="str">
        <f>IFERROR(__xludf.DUMMYFUNCTION("""COMPUTED_VALUE"""),"x")</f>
        <v>x</v>
      </c>
      <c r="M114" t="str">
        <f>IFERROR(__xludf.DUMMYFUNCTION("""COMPUTED_VALUE"""),"-")</f>
        <v>-</v>
      </c>
      <c r="N114" t="str">
        <f>IFERROR(__xludf.DUMMYFUNCTION("""COMPUTED_VALUE"""),"-")</f>
        <v>-</v>
      </c>
      <c r="O114" t="str">
        <f>IFERROR(__xludf.DUMMYFUNCTION("""COMPUTED_VALUE"""),"-")</f>
        <v>-</v>
      </c>
      <c r="P114" t="str">
        <f>IFERROR(__xludf.DUMMYFUNCTION("""COMPUTED_VALUE"""),"-")</f>
        <v>-</v>
      </c>
      <c r="Q114">
        <f>IFERROR(__xludf.DUMMYFUNCTION("""COMPUTED_VALUE"""),34.0)</f>
        <v>34</v>
      </c>
      <c r="R114" t="str">
        <f>IFERROR(__xludf.DUMMYFUNCTION("""COMPUTED_VALUE"""),"-")</f>
        <v>-</v>
      </c>
      <c r="S114" t="str">
        <f>IFERROR(__xludf.DUMMYFUNCTION("""COMPUTED_VALUE"""),"x")</f>
        <v>x</v>
      </c>
      <c r="T114" t="str">
        <f>IFERROR(__xludf.DUMMYFUNCTION("""COMPUTED_VALUE"""),"x")</f>
        <v>x</v>
      </c>
      <c r="U114" t="str">
        <f>IFERROR(__xludf.DUMMYFUNCTION("""COMPUTED_VALUE"""),"-")</f>
        <v>-</v>
      </c>
      <c r="V114" t="str">
        <f>IFERROR(__xludf.DUMMYFUNCTION("""COMPUTED_VALUE"""),"-")</f>
        <v>-</v>
      </c>
      <c r="W114" t="str">
        <f>IFERROR(__xludf.DUMMYFUNCTION("""COMPUTED_VALUE"""),"-")</f>
        <v>-</v>
      </c>
      <c r="X114" t="str">
        <f>IFERROR(__xludf.DUMMYFUNCTION("""COMPUTED_VALUE"""),"-")</f>
        <v>-</v>
      </c>
      <c r="Y114" t="str">
        <f>IFERROR(__xludf.DUMMYFUNCTION("""COMPUTED_VALUE"""),"-")</f>
        <v>-</v>
      </c>
      <c r="Z114" t="str">
        <f>IFERROR(__xludf.DUMMYFUNCTION("""COMPUTED_VALUE"""),"-")</f>
        <v>-</v>
      </c>
      <c r="AA114" t="str">
        <f>IFERROR(__xludf.DUMMYFUNCTION("""COMPUTED_VALUE"""),"-")</f>
        <v>-</v>
      </c>
      <c r="AB114" t="str">
        <f>IFERROR(__xludf.DUMMYFUNCTION("""COMPUTED_VALUE"""),"-")</f>
        <v>-</v>
      </c>
      <c r="AC114" t="str">
        <f>IFERROR(__xludf.DUMMYFUNCTION("""COMPUTED_VALUE"""),"-")</f>
        <v>-</v>
      </c>
      <c r="AD114" t="str">
        <f>IFERROR(__xludf.DUMMYFUNCTION("""COMPUTED_VALUE"""),"-")</f>
        <v>-</v>
      </c>
      <c r="AE114" t="str">
        <f>IFERROR(__xludf.DUMMYFUNCTION("""COMPUTED_VALUE"""),"-")</f>
        <v>-</v>
      </c>
      <c r="AF114" t="str">
        <f>IFERROR(__xludf.DUMMYFUNCTION("""COMPUTED_VALUE"""),"-")</f>
        <v>-</v>
      </c>
      <c r="AG114" t="str">
        <f>IFERROR(__xludf.DUMMYFUNCTION("""COMPUTED_VALUE"""),"-")</f>
        <v>-</v>
      </c>
      <c r="AH114" t="str">
        <f>IFERROR(__xludf.DUMMYFUNCTION("""COMPUTED_VALUE"""),"-")</f>
        <v>-</v>
      </c>
      <c r="AI114" t="str">
        <f>IFERROR(__xludf.DUMMYFUNCTION("""COMPUTED_VALUE"""),"-")</f>
        <v>-</v>
      </c>
      <c r="AJ114" t="str">
        <f>IFERROR(__xludf.DUMMYFUNCTION("""COMPUTED_VALUE"""),"-")</f>
        <v>-</v>
      </c>
      <c r="AK114" t="str">
        <f>IFERROR(__xludf.DUMMYFUNCTION("""COMPUTED_VALUE"""),"-")</f>
        <v>-</v>
      </c>
      <c r="AL114" t="str">
        <f>IFERROR(__xludf.DUMMYFUNCTION("""COMPUTED_VALUE"""),"-")</f>
        <v>-</v>
      </c>
      <c r="AM114" t="str">
        <f>IFERROR(__xludf.DUMMYFUNCTION("""COMPUTED_VALUE"""),"-")</f>
        <v>-</v>
      </c>
      <c r="AN114" t="str">
        <f>IFERROR(__xludf.DUMMYFUNCTION("""COMPUTED_VALUE"""),"-")</f>
        <v>-</v>
      </c>
      <c r="AO114" t="str">
        <f>IFERROR(__xludf.DUMMYFUNCTION("""COMPUTED_VALUE"""),"-")</f>
        <v>-</v>
      </c>
      <c r="AP114" t="str">
        <f>IFERROR(__xludf.DUMMYFUNCTION("""COMPUTED_VALUE"""),"-")</f>
        <v>-</v>
      </c>
      <c r="AQ114" t="str">
        <f>IFERROR(__xludf.DUMMYFUNCTION("""COMPUTED_VALUE"""),"-")</f>
        <v>-</v>
      </c>
      <c r="AR114" t="str">
        <f>IFERROR(__xludf.DUMMYFUNCTION("""COMPUTED_VALUE"""),"-")</f>
        <v>-</v>
      </c>
      <c r="AS114" t="str">
        <f>IFERROR(__xludf.DUMMYFUNCTION("""COMPUTED_VALUE"""),"-")</f>
        <v>-</v>
      </c>
      <c r="AT114" t="str">
        <f>IFERROR(__xludf.DUMMYFUNCTION("""COMPUTED_VALUE"""),"-")</f>
        <v>-</v>
      </c>
      <c r="AU114" t="str">
        <f>IFERROR(__xludf.DUMMYFUNCTION("""COMPUTED_VALUE"""),"-")</f>
        <v>-</v>
      </c>
      <c r="AV114" t="str">
        <f>IFERROR(__xludf.DUMMYFUNCTION("""COMPUTED_VALUE"""),"-")</f>
        <v>-</v>
      </c>
      <c r="AW114" t="str">
        <f>IFERROR(__xludf.DUMMYFUNCTION("""COMPUTED_VALUE"""),"-")</f>
        <v>-</v>
      </c>
      <c r="AX114" t="str">
        <f>IFERROR(__xludf.DUMMYFUNCTION("""COMPUTED_VALUE"""),"-")</f>
        <v>-</v>
      </c>
      <c r="AY114" t="str">
        <f>IFERROR(__xludf.DUMMYFUNCTION("""COMPUTED_VALUE"""),"-")</f>
        <v>-</v>
      </c>
      <c r="AZ114" t="str">
        <f>IFERROR(__xludf.DUMMYFUNCTION("""COMPUTED_VALUE"""),"-")</f>
        <v>-</v>
      </c>
      <c r="BA114" t="str">
        <f>IFERROR(__xludf.DUMMYFUNCTION("""COMPUTED_VALUE"""),"-")</f>
        <v>-</v>
      </c>
      <c r="BB114" t="str">
        <f>IFERROR(__xludf.DUMMYFUNCTION("""COMPUTED_VALUE"""),"-")</f>
        <v>-</v>
      </c>
      <c r="BC114" t="str">
        <f>IFERROR(__xludf.DUMMYFUNCTION("""COMPUTED_VALUE"""),"-")</f>
        <v>-</v>
      </c>
      <c r="BD114" t="str">
        <f>IFERROR(__xludf.DUMMYFUNCTION("""COMPUTED_VALUE"""),"-")</f>
        <v>-</v>
      </c>
      <c r="BE114" t="str">
        <f>IFERROR(__xludf.DUMMYFUNCTION("""COMPUTED_VALUE"""),"-")</f>
        <v>-</v>
      </c>
      <c r="BF114" t="str">
        <f>IFERROR(__xludf.DUMMYFUNCTION("""COMPUTED_VALUE"""),"-")</f>
        <v>-</v>
      </c>
      <c r="BG114" t="str">
        <f>IFERROR(__xludf.DUMMYFUNCTION("""COMPUTED_VALUE"""),"-")</f>
        <v>-</v>
      </c>
      <c r="BH114" t="str">
        <f>IFERROR(__xludf.DUMMYFUNCTION("""COMPUTED_VALUE"""),"-")</f>
        <v>-</v>
      </c>
      <c r="BI114" t="str">
        <f>IFERROR(__xludf.DUMMYFUNCTION("""COMPUTED_VALUE"""),"-")</f>
        <v>-</v>
      </c>
      <c r="BJ114" t="str">
        <f>IFERROR(__xludf.DUMMYFUNCTION("""COMPUTED_VALUE"""),"-")</f>
        <v>-</v>
      </c>
      <c r="BK114" t="str">
        <f>IFERROR(__xludf.DUMMYFUNCTION("""COMPUTED_VALUE"""),"x")</f>
        <v>x</v>
      </c>
      <c r="BL114" t="str">
        <f>IFERROR(__xludf.DUMMYFUNCTION("""COMPUTED_VALUE"""),"-")</f>
        <v>-</v>
      </c>
      <c r="BM114" t="str">
        <f>IFERROR(__xludf.DUMMYFUNCTION("""COMPUTED_VALUE"""),"-")</f>
        <v>-</v>
      </c>
      <c r="BN114" t="str">
        <f>IFERROR(__xludf.DUMMYFUNCTION("""COMPUTED_VALUE"""),"-")</f>
        <v>-</v>
      </c>
      <c r="BO114" t="str">
        <f>IFERROR(__xludf.DUMMYFUNCTION("""COMPUTED_VALUE"""),"-")</f>
        <v>-</v>
      </c>
      <c r="BP114" t="str">
        <f>IFERROR(__xludf.DUMMYFUNCTION("""COMPUTED_VALUE"""),"-")</f>
        <v>-</v>
      </c>
      <c r="BQ114" t="str">
        <f>IFERROR(__xludf.DUMMYFUNCTION("""COMPUTED_VALUE"""),"-")</f>
        <v>-</v>
      </c>
      <c r="BR114" t="str">
        <f>IFERROR(__xludf.DUMMYFUNCTION("""COMPUTED_VALUE"""),"-")</f>
        <v>-</v>
      </c>
      <c r="BS114" t="str">
        <f>IFERROR(__xludf.DUMMYFUNCTION("""COMPUTED_VALUE"""),"-")</f>
        <v>-</v>
      </c>
      <c r="BT114" t="str">
        <f>IFERROR(__xludf.DUMMYFUNCTION("""COMPUTED_VALUE"""),"-")</f>
        <v>-</v>
      </c>
      <c r="BU114" t="str">
        <f>IFERROR(__xludf.DUMMYFUNCTION("""COMPUTED_VALUE"""),"-")</f>
        <v>-</v>
      </c>
      <c r="BV114" t="str">
        <f>IFERROR(__xludf.DUMMYFUNCTION("""COMPUTED_VALUE"""),"-")</f>
        <v>-</v>
      </c>
      <c r="BW114" t="str">
        <f>IFERROR(__xludf.DUMMYFUNCTION("""COMPUTED_VALUE"""),"-")</f>
        <v>-</v>
      </c>
      <c r="BX114" t="str">
        <f>IFERROR(__xludf.DUMMYFUNCTION("""COMPUTED_VALUE"""),"-")</f>
        <v>-</v>
      </c>
      <c r="BY114" t="str">
        <f>IFERROR(__xludf.DUMMYFUNCTION("""COMPUTED_VALUE"""),"-")</f>
        <v>-</v>
      </c>
      <c r="BZ114" t="str">
        <f>IFERROR(__xludf.DUMMYFUNCTION("""COMPUTED_VALUE"""),"-")</f>
        <v>-</v>
      </c>
      <c r="CA114" t="str">
        <f>IFERROR(__xludf.DUMMYFUNCTION("""COMPUTED_VALUE"""),"-")</f>
        <v>-</v>
      </c>
      <c r="CB114" t="str">
        <f>IFERROR(__xludf.DUMMYFUNCTION("""COMPUTED_VALUE"""),"-")</f>
        <v>-</v>
      </c>
      <c r="CC114" t="str">
        <f>IFERROR(__xludf.DUMMYFUNCTION("""COMPUTED_VALUE"""),"-")</f>
        <v>-</v>
      </c>
      <c r="CD114" t="str">
        <f>IFERROR(__xludf.DUMMYFUNCTION("""COMPUTED_VALUE"""),"-")</f>
        <v>-</v>
      </c>
      <c r="CE114" t="str">
        <f>IFERROR(__xludf.DUMMYFUNCTION("""COMPUTED_VALUE"""),"-")</f>
        <v>-</v>
      </c>
      <c r="CF114" t="str">
        <f>IFERROR(__xludf.DUMMYFUNCTION("""COMPUTED_VALUE"""),"-")</f>
        <v>-</v>
      </c>
      <c r="CG114" t="str">
        <f>IFERROR(__xludf.DUMMYFUNCTION("""COMPUTED_VALUE"""),"-")</f>
        <v>-</v>
      </c>
      <c r="CH114" t="str">
        <f>IFERROR(__xludf.DUMMYFUNCTION("""COMPUTED_VALUE"""),"-")</f>
        <v>-</v>
      </c>
      <c r="CI114" t="str">
        <f>IFERROR(__xludf.DUMMYFUNCTION("""COMPUTED_VALUE"""),"-")</f>
        <v>-</v>
      </c>
      <c r="CJ114" t="str">
        <f>IFERROR(__xludf.DUMMYFUNCTION("""COMPUTED_VALUE"""),"-")</f>
        <v>-</v>
      </c>
      <c r="CK114" t="str">
        <f>IFERROR(__xludf.DUMMYFUNCTION("""COMPUTED_VALUE"""),"-")</f>
        <v>-</v>
      </c>
      <c r="CL114" t="str">
        <f>IFERROR(__xludf.DUMMYFUNCTION("""COMPUTED_VALUE"""),"-")</f>
        <v>-</v>
      </c>
      <c r="CM114" t="str">
        <f>IFERROR(__xludf.DUMMYFUNCTION("""COMPUTED_VALUE"""),"-")</f>
        <v>-</v>
      </c>
      <c r="CN114" t="str">
        <f>IFERROR(__xludf.DUMMYFUNCTION("""COMPUTED_VALUE"""),"-")</f>
        <v>-</v>
      </c>
      <c r="CO114" t="str">
        <f>IFERROR(__xludf.DUMMYFUNCTION("""COMPUTED_VALUE"""),"-")</f>
        <v>-</v>
      </c>
      <c r="CP114" t="str">
        <f>IFERROR(__xludf.DUMMYFUNCTION("""COMPUTED_VALUE"""),"-")</f>
        <v>-</v>
      </c>
      <c r="CQ114" t="str">
        <f>IFERROR(__xludf.DUMMYFUNCTION("""COMPUTED_VALUE"""),"-")</f>
        <v>-</v>
      </c>
      <c r="CR114" t="str">
        <f>IFERROR(__xludf.DUMMYFUNCTION("""COMPUTED_VALUE"""),"-")</f>
        <v>-</v>
      </c>
      <c r="CS114" t="str">
        <f>IFERROR(__xludf.DUMMYFUNCTION("""COMPUTED_VALUE"""),"x")</f>
        <v>x</v>
      </c>
      <c r="CT114" t="str">
        <f>IFERROR(__xludf.DUMMYFUNCTION("""COMPUTED_VALUE"""),"-")</f>
        <v>-</v>
      </c>
      <c r="CU114" t="str">
        <f>IFERROR(__xludf.DUMMYFUNCTION("""COMPUTED_VALUE"""),"-")</f>
        <v>-</v>
      </c>
      <c r="CV114" t="str">
        <f>IFERROR(__xludf.DUMMYFUNCTION("""COMPUTED_VALUE"""),"-")</f>
        <v>-</v>
      </c>
      <c r="CW114" t="str">
        <f>IFERROR(__xludf.DUMMYFUNCTION("""COMPUTED_VALUE"""),"-")</f>
        <v>-</v>
      </c>
      <c r="CX114" t="str">
        <f>IFERROR(__xludf.DUMMYFUNCTION("""COMPUTED_VALUE"""),"-")</f>
        <v>-</v>
      </c>
      <c r="CY114" t="str">
        <f>IFERROR(__xludf.DUMMYFUNCTION("""COMPUTED_VALUE"""),"-")</f>
        <v>-</v>
      </c>
      <c r="CZ114" t="str">
        <f>IFERROR(__xludf.DUMMYFUNCTION("""COMPUTED_VALUE"""),"-")</f>
        <v>-</v>
      </c>
      <c r="DA114" t="str">
        <f>IFERROR(__xludf.DUMMYFUNCTION("""COMPUTED_VALUE"""),"-")</f>
        <v>-</v>
      </c>
      <c r="DB114" t="str">
        <f>IFERROR(__xludf.DUMMYFUNCTION("""COMPUTED_VALUE"""),"-")</f>
        <v>-</v>
      </c>
      <c r="DC114" t="str">
        <f>IFERROR(__xludf.DUMMYFUNCTION("""COMPUTED_VALUE"""),"-")</f>
        <v>-</v>
      </c>
      <c r="DD114" t="str">
        <f>IFERROR(__xludf.DUMMYFUNCTION("""COMPUTED_VALUE"""),"-")</f>
        <v>-</v>
      </c>
      <c r="DE114" t="str">
        <f>IFERROR(__xludf.DUMMYFUNCTION("""COMPUTED_VALUE"""),"-")</f>
        <v>-</v>
      </c>
      <c r="DF114" t="str">
        <f>IFERROR(__xludf.DUMMYFUNCTION("""COMPUTED_VALUE"""),"-")</f>
        <v>-</v>
      </c>
      <c r="DG114" t="str">
        <f>IFERROR(__xludf.DUMMYFUNCTION("""COMPUTED_VALUE"""),"-")</f>
        <v>-</v>
      </c>
      <c r="DH114" t="str">
        <f>IFERROR(__xludf.DUMMYFUNCTION("""COMPUTED_VALUE"""),"-")</f>
        <v>-</v>
      </c>
      <c r="DI114" t="str">
        <f>IFERROR(__xludf.DUMMYFUNCTION("""COMPUTED_VALUE"""),"-")</f>
        <v>-</v>
      </c>
      <c r="DJ114" t="str">
        <f>IFERROR(__xludf.DUMMYFUNCTION("""COMPUTED_VALUE"""),"-")</f>
        <v>-</v>
      </c>
      <c r="DK114" t="str">
        <f>IFERROR(__xludf.DUMMYFUNCTION("""COMPUTED_VALUE"""),"-")</f>
        <v>-</v>
      </c>
      <c r="DL114" t="str">
        <f>IFERROR(__xludf.DUMMYFUNCTION("""COMPUTED_VALUE"""),"-")</f>
        <v>-</v>
      </c>
      <c r="DM114" t="str">
        <f>IFERROR(__xludf.DUMMYFUNCTION("""COMPUTED_VALUE"""),"-")</f>
        <v>-</v>
      </c>
      <c r="DN114" t="str">
        <f>IFERROR(__xludf.DUMMYFUNCTION("""COMPUTED_VALUE"""),"-")</f>
        <v>-</v>
      </c>
      <c r="DO114" t="str">
        <f>IFERROR(__xludf.DUMMYFUNCTION("""COMPUTED_VALUE"""),"-")</f>
        <v>-</v>
      </c>
      <c r="DP114" t="str">
        <f>IFERROR(__xludf.DUMMYFUNCTION("""COMPUTED_VALUE"""),"-")</f>
        <v>-</v>
      </c>
      <c r="DQ114" t="str">
        <f>IFERROR(__xludf.DUMMYFUNCTION("""COMPUTED_VALUE"""),"-")</f>
        <v>-</v>
      </c>
      <c r="DR114" t="str">
        <f>IFERROR(__xludf.DUMMYFUNCTION("""COMPUTED_VALUE"""),"-")</f>
        <v>-</v>
      </c>
      <c r="DS114" t="str">
        <f>IFERROR(__xludf.DUMMYFUNCTION("""COMPUTED_VALUE"""),"-")</f>
        <v>-</v>
      </c>
      <c r="DT114" t="str">
        <f>IFERROR(__xludf.DUMMYFUNCTION("""COMPUTED_VALUE"""),"-")</f>
        <v>-</v>
      </c>
      <c r="DU114" t="str">
        <f>IFERROR(__xludf.DUMMYFUNCTION("""COMPUTED_VALUE"""),"-")</f>
        <v>-</v>
      </c>
      <c r="DV114" t="str">
        <f>IFERROR(__xludf.DUMMYFUNCTION("""COMPUTED_VALUE"""),"-")</f>
        <v>-</v>
      </c>
      <c r="DW114" t="str">
        <f>IFERROR(__xludf.DUMMYFUNCTION("""COMPUTED_VALUE"""),"-")</f>
        <v>-</v>
      </c>
      <c r="DX114" t="str">
        <f>IFERROR(__xludf.DUMMYFUNCTION("""COMPUTED_VALUE"""),"-")</f>
        <v>-</v>
      </c>
      <c r="DY114" t="str">
        <f>IFERROR(__xludf.DUMMYFUNCTION("""COMPUTED_VALUE"""),"-")</f>
        <v>-</v>
      </c>
      <c r="DZ114" t="str">
        <f>IFERROR(__xludf.DUMMYFUNCTION("""COMPUTED_VALUE"""),"x")</f>
        <v>x</v>
      </c>
      <c r="EA114" t="str">
        <f>IFERROR(__xludf.DUMMYFUNCTION("""COMPUTED_VALUE"""),"-")</f>
        <v>-</v>
      </c>
      <c r="EB114" t="str">
        <f>IFERROR(__xludf.DUMMYFUNCTION("""COMPUTED_VALUE"""),"-")</f>
        <v>-</v>
      </c>
      <c r="EC114" t="str">
        <f>IFERROR(__xludf.DUMMYFUNCTION("""COMPUTED_VALUE"""),"-")</f>
        <v>-</v>
      </c>
      <c r="ED114" t="str">
        <f>IFERROR(__xludf.DUMMYFUNCTION("""COMPUTED_VALUE"""),"-")</f>
        <v>-</v>
      </c>
      <c r="EE114" t="str">
        <f>IFERROR(__xludf.DUMMYFUNCTION("""COMPUTED_VALUE"""),"-")</f>
        <v>-</v>
      </c>
      <c r="EF114" t="str">
        <f>IFERROR(__xludf.DUMMYFUNCTION("""COMPUTED_VALUE"""),"-")</f>
        <v>-</v>
      </c>
      <c r="EG114" t="str">
        <f>IFERROR(__xludf.DUMMYFUNCTION("""COMPUTED_VALUE"""),"-")</f>
        <v>-</v>
      </c>
      <c r="EH114" t="str">
        <f>IFERROR(__xludf.DUMMYFUNCTION("""COMPUTED_VALUE"""),"-")</f>
        <v>-</v>
      </c>
      <c r="EI114" t="str">
        <f>IFERROR(__xludf.DUMMYFUNCTION("""COMPUTED_VALUE"""),"-")</f>
        <v>-</v>
      </c>
      <c r="EJ114" t="str">
        <f>IFERROR(__xludf.DUMMYFUNCTION("""COMPUTED_VALUE"""),"-")</f>
        <v>-</v>
      </c>
      <c r="EK114" t="str">
        <f>IFERROR(__xludf.DUMMYFUNCTION("""COMPUTED_VALUE"""),"-")</f>
        <v>-</v>
      </c>
      <c r="EL114" t="str">
        <f>IFERROR(__xludf.DUMMYFUNCTION("""COMPUTED_VALUE"""),"-")</f>
        <v>-</v>
      </c>
      <c r="EM114" t="str">
        <f>IFERROR(__xludf.DUMMYFUNCTION("""COMPUTED_VALUE"""),"-")</f>
        <v>-</v>
      </c>
      <c r="EN114" t="str">
        <f>IFERROR(__xludf.DUMMYFUNCTION("""COMPUTED_VALUE"""),"-")</f>
        <v>-</v>
      </c>
      <c r="EO114" t="str">
        <f>IFERROR(__xludf.DUMMYFUNCTION("""COMPUTED_VALUE"""),"-")</f>
        <v>-</v>
      </c>
      <c r="EP114" t="str">
        <f>IFERROR(__xludf.DUMMYFUNCTION("""COMPUTED_VALUE"""),"-")</f>
        <v>-</v>
      </c>
      <c r="EQ114" t="str">
        <f>IFERROR(__xludf.DUMMYFUNCTION("""COMPUTED_VALUE"""),"x")</f>
        <v>x</v>
      </c>
      <c r="ER114" t="str">
        <f>IFERROR(__xludf.DUMMYFUNCTION("""COMPUTED_VALUE"""),"OK")</f>
        <v>OK</v>
      </c>
      <c r="ES114" t="str">
        <f>IFERROR(__xludf.DUMMYFUNCTION("""COMPUTED_VALUE"""),"OK")</f>
        <v>OK</v>
      </c>
      <c r="ET114" t="str">
        <f>IFERROR(__xludf.DUMMYFUNCTION("""COMPUTED_VALUE"""),"WA")</f>
        <v>WA</v>
      </c>
      <c r="EU114" t="str">
        <f>IFERROR(__xludf.DUMMYFUNCTION("""COMPUTED_VALUE"""),"OK")</f>
        <v>OK</v>
      </c>
      <c r="EV114" t="str">
        <f>IFERROR(__xludf.DUMMYFUNCTION("""COMPUTED_VALUE"""),"OK")</f>
        <v>OK</v>
      </c>
      <c r="EW114" t="str">
        <f>IFERROR(__xludf.DUMMYFUNCTION("""COMPUTED_VALUE"""),"OK")</f>
        <v>OK</v>
      </c>
      <c r="EX114" t="str">
        <f>IFERROR(__xludf.DUMMYFUNCTION("""COMPUTED_VALUE"""),"OK")</f>
        <v>OK</v>
      </c>
      <c r="EY114" t="str">
        <f>IFERROR(__xludf.DUMMYFUNCTION("""COMPUTED_VALUE"""),"OK")</f>
        <v>OK</v>
      </c>
      <c r="EZ114" t="str">
        <f>IFERROR(__xludf.DUMMYFUNCTION("""COMPUTED_VALUE"""),"OK")</f>
        <v>OK</v>
      </c>
      <c r="FA114" t="str">
        <f>IFERROR(__xludf.DUMMYFUNCTION("""COMPUTED_VALUE"""),"OK")</f>
        <v>OK</v>
      </c>
      <c r="FB114" t="str">
        <f>IFERROR(__xludf.DUMMYFUNCTION("""COMPUTED_VALUE"""),"OK")</f>
        <v>OK</v>
      </c>
      <c r="FC114" t="str">
        <f>IFERROR(__xludf.DUMMYFUNCTION("""COMPUTED_VALUE"""),"OK")</f>
        <v>OK</v>
      </c>
      <c r="FD114" t="str">
        <f>IFERROR(__xludf.DUMMYFUNCTION("""COMPUTED_VALUE"""),"OK")</f>
        <v>OK</v>
      </c>
      <c r="FE114" t="str">
        <f>IFERROR(__xludf.DUMMYFUNCTION("""COMPUTED_VALUE"""),"WA")</f>
        <v>WA</v>
      </c>
      <c r="FF114" t="str">
        <f>IFERROR(__xludf.DUMMYFUNCTION("""COMPUTED_VALUE"""),"OK")</f>
        <v>OK</v>
      </c>
      <c r="FG114" t="str">
        <f>IFERROR(__xludf.DUMMYFUNCTION("""COMPUTED_VALUE"""),"OK")</f>
        <v>OK</v>
      </c>
      <c r="FH114" t="str">
        <f>IFERROR(__xludf.DUMMYFUNCTION("""COMPUTED_VALUE"""),"OK")</f>
        <v>OK</v>
      </c>
      <c r="FI114" t="str">
        <f>IFERROR(__xludf.DUMMYFUNCTION("""COMPUTED_VALUE"""),"OK")</f>
        <v>OK</v>
      </c>
      <c r="FJ114" t="str">
        <f>IFERROR(__xludf.DUMMYFUNCTION("""COMPUTED_VALUE"""),"OK")</f>
        <v>OK</v>
      </c>
      <c r="FK114" t="str">
        <f>IFERROR(__xludf.DUMMYFUNCTION("""COMPUTED_VALUE"""),"OK")</f>
        <v>OK</v>
      </c>
      <c r="FL114" t="str">
        <f>IFERROR(__xludf.DUMMYFUNCTION("""COMPUTED_VALUE"""),"OK")</f>
        <v>OK</v>
      </c>
      <c r="FM114" t="str">
        <f>IFERROR(__xludf.DUMMYFUNCTION("""COMPUTED_VALUE"""),"OK")</f>
        <v>OK</v>
      </c>
      <c r="FN114" t="str">
        <f>IFERROR(__xludf.DUMMYFUNCTION("""COMPUTED_VALUE"""),"WA")</f>
        <v>WA</v>
      </c>
      <c r="FO114" t="str">
        <f>IFERROR(__xludf.DUMMYFUNCTION("""COMPUTED_VALUE"""),"OK")</f>
        <v>OK</v>
      </c>
      <c r="FP114" t="str">
        <f>IFERROR(__xludf.DUMMYFUNCTION("""COMPUTED_VALUE"""),"OK")</f>
        <v>OK</v>
      </c>
      <c r="FQ114" t="str">
        <f>IFERROR(__xludf.DUMMYFUNCTION("""COMPUTED_VALUE"""),"OK")</f>
        <v>OK</v>
      </c>
      <c r="FR114" t="str">
        <f>IFERROR(__xludf.DUMMYFUNCTION("""COMPUTED_VALUE"""),"OK")</f>
        <v>OK</v>
      </c>
      <c r="FS114" t="str">
        <f>IFERROR(__xludf.DUMMYFUNCTION("""COMPUTED_VALUE"""),"OK")</f>
        <v>OK</v>
      </c>
      <c r="FT114" t="str">
        <f>IFERROR(__xludf.DUMMYFUNCTION("""COMPUTED_VALUE"""),"x")</f>
        <v>x</v>
      </c>
      <c r="FU114" t="str">
        <f>IFERROR(__xludf.DUMMYFUNCTION("""COMPUTED_VALUE"""),"-")</f>
        <v>-</v>
      </c>
      <c r="FV114" t="str">
        <f>IFERROR(__xludf.DUMMYFUNCTION("""COMPUTED_VALUE"""),"-")</f>
        <v>-</v>
      </c>
      <c r="FW114" t="str">
        <f>IFERROR(__xludf.DUMMYFUNCTION("""COMPUTED_VALUE"""),"-")</f>
        <v>-</v>
      </c>
      <c r="FX114" t="str">
        <f>IFERROR(__xludf.DUMMYFUNCTION("""COMPUTED_VALUE"""),"-")</f>
        <v>-</v>
      </c>
      <c r="FY114" t="str">
        <f>IFERROR(__xludf.DUMMYFUNCTION("""COMPUTED_VALUE"""),"-")</f>
        <v>-</v>
      </c>
      <c r="FZ114" t="str">
        <f>IFERROR(__xludf.DUMMYFUNCTION("""COMPUTED_VALUE"""),"-")</f>
        <v>-</v>
      </c>
      <c r="GA114" t="str">
        <f>IFERROR(__xludf.DUMMYFUNCTION("""COMPUTED_VALUE"""),"-")</f>
        <v>-</v>
      </c>
      <c r="GB114" t="str">
        <f>IFERROR(__xludf.DUMMYFUNCTION("""COMPUTED_VALUE"""),"-")</f>
        <v>-</v>
      </c>
      <c r="GC114" t="str">
        <f>IFERROR(__xludf.DUMMYFUNCTION("""COMPUTED_VALUE"""),"-")</f>
        <v>-</v>
      </c>
      <c r="GD114" t="str">
        <f>IFERROR(__xludf.DUMMYFUNCTION("""COMPUTED_VALUE"""),"-")</f>
        <v>-</v>
      </c>
      <c r="GE114" t="str">
        <f>IFERROR(__xludf.DUMMYFUNCTION("""COMPUTED_VALUE"""),"-")</f>
        <v>-</v>
      </c>
      <c r="GF114" t="str">
        <f>IFERROR(__xludf.DUMMYFUNCTION("""COMPUTED_VALUE"""),"-")</f>
        <v>-</v>
      </c>
      <c r="GG114" t="str">
        <f>IFERROR(__xludf.DUMMYFUNCTION("""COMPUTED_VALUE"""),"-")</f>
        <v>-</v>
      </c>
      <c r="GH114" t="str">
        <f>IFERROR(__xludf.DUMMYFUNCTION("""COMPUTED_VALUE"""),"-")</f>
        <v>-</v>
      </c>
      <c r="GI114" t="str">
        <f>IFERROR(__xludf.DUMMYFUNCTION("""COMPUTED_VALUE"""),"-")</f>
        <v>-</v>
      </c>
      <c r="GJ114" t="str">
        <f>IFERROR(__xludf.DUMMYFUNCTION("""COMPUTED_VALUE"""),"-")</f>
        <v>-</v>
      </c>
      <c r="GK114" t="str">
        <f>IFERROR(__xludf.DUMMYFUNCTION("""COMPUTED_VALUE"""),"-")</f>
        <v>-</v>
      </c>
      <c r="GL114" t="str">
        <f>IFERROR(__xludf.DUMMYFUNCTION("""COMPUTED_VALUE"""),"-")</f>
        <v>-</v>
      </c>
      <c r="GM114" t="str">
        <f>IFERROR(__xludf.DUMMYFUNCTION("""COMPUTED_VALUE"""),"-")</f>
        <v>-</v>
      </c>
      <c r="GN114" t="str">
        <f>IFERROR(__xludf.DUMMYFUNCTION("""COMPUTED_VALUE"""),"-")</f>
        <v>-</v>
      </c>
      <c r="GO114" t="str">
        <f>IFERROR(__xludf.DUMMYFUNCTION("""COMPUTED_VALUE"""),"-")</f>
        <v>-</v>
      </c>
      <c r="GP114" t="str">
        <f>IFERROR(__xludf.DUMMYFUNCTION("""COMPUTED_VALUE"""),"-")</f>
        <v>-</v>
      </c>
      <c r="GQ114" t="str">
        <f>IFERROR(__xludf.DUMMYFUNCTION("""COMPUTED_VALUE"""),"-")</f>
        <v>-</v>
      </c>
      <c r="GR114" t="str">
        <f>IFERROR(__xludf.DUMMYFUNCTION("""COMPUTED_VALUE"""),"-")</f>
        <v>-</v>
      </c>
      <c r="GS114" t="str">
        <f>IFERROR(__xludf.DUMMYFUNCTION("""COMPUTED_VALUE"""),"x")</f>
        <v>x</v>
      </c>
      <c r="GT114" t="str">
        <f>IFERROR(__xludf.DUMMYFUNCTION("""COMPUTED_VALUE"""),"x")</f>
        <v>x</v>
      </c>
      <c r="GU114">
        <f>IFERROR(__xludf.DUMMYFUNCTION("""COMPUTED_VALUE"""),0.0)</f>
        <v>0</v>
      </c>
      <c r="GV114">
        <f>IFERROR(__xludf.DUMMYFUNCTION("""COMPUTED_VALUE"""),0.0)</f>
        <v>0</v>
      </c>
      <c r="GW114">
        <f>IFERROR(__xludf.DUMMYFUNCTION("""COMPUTED_VALUE"""),0.0)</f>
        <v>0</v>
      </c>
      <c r="GX114">
        <f>IFERROR(__xludf.DUMMYFUNCTION("""COMPUTED_VALUE"""),0.0)</f>
        <v>0</v>
      </c>
      <c r="GY114">
        <f>IFERROR(__xludf.DUMMYFUNCTION("""COMPUTED_VALUE"""),0.0)</f>
        <v>0</v>
      </c>
      <c r="GZ114">
        <f>IFERROR(__xludf.DUMMYFUNCTION("""COMPUTED_VALUE"""),0.0)</f>
        <v>0</v>
      </c>
      <c r="HA114">
        <f>IFERROR(__xludf.DUMMYFUNCTION("""COMPUTED_VALUE"""),0.0)</f>
        <v>0</v>
      </c>
      <c r="HB114">
        <f>IFERROR(__xludf.DUMMYFUNCTION("""COMPUTED_VALUE"""),0.0)</f>
        <v>0</v>
      </c>
      <c r="HC114">
        <f>IFERROR(__xludf.DUMMYFUNCTION("""COMPUTED_VALUE"""),0.0)</f>
        <v>0</v>
      </c>
      <c r="HD114">
        <f>IFERROR(__xludf.DUMMYFUNCTION("""COMPUTED_VALUE"""),0.0)</f>
        <v>0</v>
      </c>
      <c r="HE114">
        <f>IFERROR(__xludf.DUMMYFUNCTION("""COMPUTED_VALUE"""),0.0)</f>
        <v>0</v>
      </c>
      <c r="HF114">
        <f>IFERROR(__xludf.DUMMYFUNCTION("""COMPUTED_VALUE"""),0.0)</f>
        <v>0</v>
      </c>
      <c r="HG114">
        <f>IFERROR(__xludf.DUMMYFUNCTION("""COMPUTED_VALUE"""),0.0)</f>
        <v>0</v>
      </c>
      <c r="HH114">
        <f>IFERROR(__xludf.DUMMYFUNCTION("""COMPUTED_VALUE"""),0.0)</f>
        <v>0</v>
      </c>
      <c r="HI114">
        <f>IFERROR(__xludf.DUMMYFUNCTION("""COMPUTED_VALUE"""),0.0)</f>
        <v>0</v>
      </c>
      <c r="HJ114">
        <f>IFERROR(__xludf.DUMMYFUNCTION("""COMPUTED_VALUE"""),0.0)</f>
        <v>0</v>
      </c>
      <c r="HK114">
        <f>IFERROR(__xludf.DUMMYFUNCTION("""COMPUTED_VALUE"""),0.0)</f>
        <v>0</v>
      </c>
      <c r="HL114">
        <f>IFERROR(__xludf.DUMMYFUNCTION("""COMPUTED_VALUE"""),0.0)</f>
        <v>0</v>
      </c>
      <c r="HM114">
        <f>IFERROR(__xludf.DUMMYFUNCTION("""COMPUTED_VALUE"""),0.0)</f>
        <v>0</v>
      </c>
      <c r="HN114">
        <f>IFERROR(__xludf.DUMMYFUNCTION("""COMPUTED_VALUE"""),0.0)</f>
        <v>0</v>
      </c>
      <c r="HO114">
        <f>IFERROR(__xludf.DUMMYFUNCTION("""COMPUTED_VALUE"""),0.0)</f>
        <v>0</v>
      </c>
      <c r="HP114">
        <f>IFERROR(__xludf.DUMMYFUNCTION("""COMPUTED_VALUE"""),0.0)</f>
        <v>0</v>
      </c>
      <c r="HQ114">
        <f>IFERROR(__xludf.DUMMYFUNCTION("""COMPUTED_VALUE"""),0.0)</f>
        <v>0</v>
      </c>
      <c r="HR114">
        <f>IFERROR(__xludf.DUMMYFUNCTION("""COMPUTED_VALUE"""),0.0)</f>
        <v>0</v>
      </c>
      <c r="HS114">
        <f>IFERROR(__xludf.DUMMYFUNCTION("""COMPUTED_VALUE"""),0.0)</f>
        <v>0</v>
      </c>
      <c r="HT114">
        <f>IFERROR(__xludf.DUMMYFUNCTION("""COMPUTED_VALUE"""),0.0)</f>
        <v>0</v>
      </c>
      <c r="HU114">
        <f>IFERROR(__xludf.DUMMYFUNCTION("""COMPUTED_VALUE"""),0.0)</f>
        <v>0</v>
      </c>
      <c r="HV114">
        <f>IFERROR(__xludf.DUMMYFUNCTION("""COMPUTED_VALUE"""),0.0)</f>
        <v>0</v>
      </c>
      <c r="HW114">
        <f>IFERROR(__xludf.DUMMYFUNCTION("""COMPUTED_VALUE"""),0.0)</f>
        <v>0</v>
      </c>
      <c r="HX114">
        <f>IFERROR(__xludf.DUMMYFUNCTION("""COMPUTED_VALUE"""),0.0)</f>
        <v>0</v>
      </c>
      <c r="HY114">
        <f>IFERROR(__xludf.DUMMYFUNCTION("""COMPUTED_VALUE"""),0.0)</f>
        <v>0</v>
      </c>
      <c r="HZ114">
        <f>IFERROR(__xludf.DUMMYFUNCTION("""COMPUTED_VALUE"""),0.0)</f>
        <v>0</v>
      </c>
      <c r="IA114">
        <f>IFERROR(__xludf.DUMMYFUNCTION("""COMPUTED_VALUE"""),0.0)</f>
        <v>0</v>
      </c>
      <c r="IB114">
        <f>IFERROR(__xludf.DUMMYFUNCTION("""COMPUTED_VALUE"""),0.0)</f>
        <v>0</v>
      </c>
      <c r="IC114">
        <f>IFERROR(__xludf.DUMMYFUNCTION("""COMPUTED_VALUE"""),0.0)</f>
        <v>0</v>
      </c>
      <c r="ID114">
        <f>IFERROR(__xludf.DUMMYFUNCTION("""COMPUTED_VALUE"""),0.0)</f>
        <v>0</v>
      </c>
      <c r="IE114">
        <f>IFERROR(__xludf.DUMMYFUNCTION("""COMPUTED_VALUE"""),0.0)</f>
        <v>0</v>
      </c>
      <c r="IF114">
        <f>IFERROR(__xludf.DUMMYFUNCTION("""COMPUTED_VALUE"""),0.0)</f>
        <v>0</v>
      </c>
      <c r="IG114">
        <f>IFERROR(__xludf.DUMMYFUNCTION("""COMPUTED_VALUE"""),0.0)</f>
        <v>0</v>
      </c>
      <c r="IH114">
        <f>IFERROR(__xludf.DUMMYFUNCTION("""COMPUTED_VALUE"""),0.0)</f>
        <v>0</v>
      </c>
      <c r="II114">
        <f>IFERROR(__xludf.DUMMYFUNCTION("""COMPUTED_VALUE"""),0.0)</f>
        <v>0</v>
      </c>
      <c r="IJ114">
        <f>IFERROR(__xludf.DUMMYFUNCTION("""COMPUTED_VALUE"""),0.0)</f>
        <v>0</v>
      </c>
      <c r="IK114" t="str">
        <f>IFERROR(__xludf.DUMMYFUNCTION("""COMPUTED_VALUE"""),"x")</f>
        <v>x</v>
      </c>
      <c r="IL114">
        <f>IFERROR(__xludf.DUMMYFUNCTION("""COMPUTED_VALUE"""),0.0)</f>
        <v>0</v>
      </c>
      <c r="IM114">
        <f>IFERROR(__xludf.DUMMYFUNCTION("""COMPUTED_VALUE"""),0.0)</f>
        <v>0</v>
      </c>
      <c r="IN114">
        <f>IFERROR(__xludf.DUMMYFUNCTION("""COMPUTED_VALUE"""),0.0)</f>
        <v>0</v>
      </c>
      <c r="IO114">
        <f>IFERROR(__xludf.DUMMYFUNCTION("""COMPUTED_VALUE"""),0.0)</f>
        <v>0</v>
      </c>
      <c r="IP114">
        <f>IFERROR(__xludf.DUMMYFUNCTION("""COMPUTED_VALUE"""),0.0)</f>
        <v>0</v>
      </c>
      <c r="IQ114">
        <f>IFERROR(__xludf.DUMMYFUNCTION("""COMPUTED_VALUE"""),0.0)</f>
        <v>0</v>
      </c>
      <c r="IR114">
        <f>IFERROR(__xludf.DUMMYFUNCTION("""COMPUTED_VALUE"""),0.0)</f>
        <v>0</v>
      </c>
      <c r="IS114">
        <f>IFERROR(__xludf.DUMMYFUNCTION("""COMPUTED_VALUE"""),0.0)</f>
        <v>0</v>
      </c>
      <c r="IT114">
        <f>IFERROR(__xludf.DUMMYFUNCTION("""COMPUTED_VALUE"""),0.0)</f>
        <v>0</v>
      </c>
      <c r="IU114">
        <f>IFERROR(__xludf.DUMMYFUNCTION("""COMPUTED_VALUE"""),0.0)</f>
        <v>0</v>
      </c>
      <c r="IV114">
        <f>IFERROR(__xludf.DUMMYFUNCTION("""COMPUTED_VALUE"""),0.0)</f>
        <v>0</v>
      </c>
      <c r="IW114">
        <f>IFERROR(__xludf.DUMMYFUNCTION("""COMPUTED_VALUE"""),0.0)</f>
        <v>0</v>
      </c>
      <c r="IX114">
        <f>IFERROR(__xludf.DUMMYFUNCTION("""COMPUTED_VALUE"""),0.0)</f>
        <v>0</v>
      </c>
      <c r="IY114">
        <f>IFERROR(__xludf.DUMMYFUNCTION("""COMPUTED_VALUE"""),0.0)</f>
        <v>0</v>
      </c>
      <c r="IZ114">
        <f>IFERROR(__xludf.DUMMYFUNCTION("""COMPUTED_VALUE"""),0.0)</f>
        <v>0</v>
      </c>
      <c r="JA114">
        <f>IFERROR(__xludf.DUMMYFUNCTION("""COMPUTED_VALUE"""),0.0)</f>
        <v>0</v>
      </c>
      <c r="JB114">
        <f>IFERROR(__xludf.DUMMYFUNCTION("""COMPUTED_VALUE"""),0.0)</f>
        <v>0</v>
      </c>
      <c r="JC114">
        <f>IFERROR(__xludf.DUMMYFUNCTION("""COMPUTED_VALUE"""),0.0)</f>
        <v>0</v>
      </c>
      <c r="JD114">
        <f>IFERROR(__xludf.DUMMYFUNCTION("""COMPUTED_VALUE"""),0.0)</f>
        <v>0</v>
      </c>
      <c r="JE114">
        <f>IFERROR(__xludf.DUMMYFUNCTION("""COMPUTED_VALUE"""),0.0)</f>
        <v>0</v>
      </c>
      <c r="JF114">
        <f>IFERROR(__xludf.DUMMYFUNCTION("""COMPUTED_VALUE"""),0.0)</f>
        <v>0</v>
      </c>
      <c r="JG114">
        <f>IFERROR(__xludf.DUMMYFUNCTION("""COMPUTED_VALUE"""),0.0)</f>
        <v>0</v>
      </c>
      <c r="JH114">
        <f>IFERROR(__xludf.DUMMYFUNCTION("""COMPUTED_VALUE"""),0.0)</f>
        <v>0</v>
      </c>
      <c r="JI114">
        <f>IFERROR(__xludf.DUMMYFUNCTION("""COMPUTED_VALUE"""),0.0)</f>
        <v>0</v>
      </c>
      <c r="JJ114">
        <f>IFERROR(__xludf.DUMMYFUNCTION("""COMPUTED_VALUE"""),0.0)</f>
        <v>0</v>
      </c>
      <c r="JK114">
        <f>IFERROR(__xludf.DUMMYFUNCTION("""COMPUTED_VALUE"""),0.0)</f>
        <v>0</v>
      </c>
      <c r="JL114">
        <f>IFERROR(__xludf.DUMMYFUNCTION("""COMPUTED_VALUE"""),0.0)</f>
        <v>0</v>
      </c>
      <c r="JM114">
        <f>IFERROR(__xludf.DUMMYFUNCTION("""COMPUTED_VALUE"""),0.0)</f>
        <v>0</v>
      </c>
      <c r="JN114">
        <f>IFERROR(__xludf.DUMMYFUNCTION("""COMPUTED_VALUE"""),0.0)</f>
        <v>0</v>
      </c>
      <c r="JO114">
        <f>IFERROR(__xludf.DUMMYFUNCTION("""COMPUTED_VALUE"""),0.0)</f>
        <v>0</v>
      </c>
      <c r="JP114">
        <f>IFERROR(__xludf.DUMMYFUNCTION("""COMPUTED_VALUE"""),0.0)</f>
        <v>0</v>
      </c>
      <c r="JQ114">
        <f>IFERROR(__xludf.DUMMYFUNCTION("""COMPUTED_VALUE"""),0.0)</f>
        <v>0</v>
      </c>
      <c r="JR114">
        <f>IFERROR(__xludf.DUMMYFUNCTION("""COMPUTED_VALUE"""),0.0)</f>
        <v>0</v>
      </c>
      <c r="JS114" t="str">
        <f>IFERROR(__xludf.DUMMYFUNCTION("""COMPUTED_VALUE"""),"x")</f>
        <v>x</v>
      </c>
      <c r="JT114">
        <f>IFERROR(__xludf.DUMMYFUNCTION("""COMPUTED_VALUE"""),0.0)</f>
        <v>0</v>
      </c>
      <c r="JU114">
        <f>IFERROR(__xludf.DUMMYFUNCTION("""COMPUTED_VALUE"""),0.0)</f>
        <v>0</v>
      </c>
      <c r="JV114">
        <f>IFERROR(__xludf.DUMMYFUNCTION("""COMPUTED_VALUE"""),0.0)</f>
        <v>0</v>
      </c>
      <c r="JW114">
        <f>IFERROR(__xludf.DUMMYFUNCTION("""COMPUTED_VALUE"""),0.0)</f>
        <v>0</v>
      </c>
      <c r="JX114">
        <f>IFERROR(__xludf.DUMMYFUNCTION("""COMPUTED_VALUE"""),0.0)</f>
        <v>0</v>
      </c>
      <c r="JY114">
        <f>IFERROR(__xludf.DUMMYFUNCTION("""COMPUTED_VALUE"""),0.0)</f>
        <v>0</v>
      </c>
      <c r="JZ114">
        <f>IFERROR(__xludf.DUMMYFUNCTION("""COMPUTED_VALUE"""),0.0)</f>
        <v>0</v>
      </c>
      <c r="KA114">
        <f>IFERROR(__xludf.DUMMYFUNCTION("""COMPUTED_VALUE"""),0.0)</f>
        <v>0</v>
      </c>
      <c r="KB114">
        <f>IFERROR(__xludf.DUMMYFUNCTION("""COMPUTED_VALUE"""),0.0)</f>
        <v>0</v>
      </c>
      <c r="KC114">
        <f>IFERROR(__xludf.DUMMYFUNCTION("""COMPUTED_VALUE"""),0.0)</f>
        <v>0</v>
      </c>
      <c r="KD114">
        <f>IFERROR(__xludf.DUMMYFUNCTION("""COMPUTED_VALUE"""),0.0)</f>
        <v>0</v>
      </c>
      <c r="KE114">
        <f>IFERROR(__xludf.DUMMYFUNCTION("""COMPUTED_VALUE"""),0.0)</f>
        <v>0</v>
      </c>
      <c r="KF114">
        <f>IFERROR(__xludf.DUMMYFUNCTION("""COMPUTED_VALUE"""),0.0)</f>
        <v>0</v>
      </c>
      <c r="KG114">
        <f>IFERROR(__xludf.DUMMYFUNCTION("""COMPUTED_VALUE"""),0.0)</f>
        <v>0</v>
      </c>
      <c r="KH114">
        <f>IFERROR(__xludf.DUMMYFUNCTION("""COMPUTED_VALUE"""),0.0)</f>
        <v>0</v>
      </c>
      <c r="KI114">
        <f>IFERROR(__xludf.DUMMYFUNCTION("""COMPUTED_VALUE"""),0.0)</f>
        <v>0</v>
      </c>
      <c r="KJ114">
        <f>IFERROR(__xludf.DUMMYFUNCTION("""COMPUTED_VALUE"""),0.0)</f>
        <v>0</v>
      </c>
      <c r="KK114">
        <f>IFERROR(__xludf.DUMMYFUNCTION("""COMPUTED_VALUE"""),0.0)</f>
        <v>0</v>
      </c>
      <c r="KL114">
        <f>IFERROR(__xludf.DUMMYFUNCTION("""COMPUTED_VALUE"""),0.0)</f>
        <v>0</v>
      </c>
      <c r="KM114">
        <f>IFERROR(__xludf.DUMMYFUNCTION("""COMPUTED_VALUE"""),0.0)</f>
        <v>0</v>
      </c>
      <c r="KN114">
        <f>IFERROR(__xludf.DUMMYFUNCTION("""COMPUTED_VALUE"""),0.0)</f>
        <v>0</v>
      </c>
      <c r="KO114">
        <f>IFERROR(__xludf.DUMMYFUNCTION("""COMPUTED_VALUE"""),0.0)</f>
        <v>0</v>
      </c>
      <c r="KP114">
        <f>IFERROR(__xludf.DUMMYFUNCTION("""COMPUTED_VALUE"""),0.0)</f>
        <v>0</v>
      </c>
      <c r="KQ114">
        <f>IFERROR(__xludf.DUMMYFUNCTION("""COMPUTED_VALUE"""),0.0)</f>
        <v>0</v>
      </c>
      <c r="KR114">
        <f>IFERROR(__xludf.DUMMYFUNCTION("""COMPUTED_VALUE"""),0.0)</f>
        <v>0</v>
      </c>
      <c r="KS114">
        <f>IFERROR(__xludf.DUMMYFUNCTION("""COMPUTED_VALUE"""),0.0)</f>
        <v>0</v>
      </c>
      <c r="KT114">
        <f>IFERROR(__xludf.DUMMYFUNCTION("""COMPUTED_VALUE"""),0.0)</f>
        <v>0</v>
      </c>
      <c r="KU114">
        <f>IFERROR(__xludf.DUMMYFUNCTION("""COMPUTED_VALUE"""),0.0)</f>
        <v>0</v>
      </c>
      <c r="KV114">
        <f>IFERROR(__xludf.DUMMYFUNCTION("""COMPUTED_VALUE"""),0.0)</f>
        <v>0</v>
      </c>
      <c r="KW114">
        <f>IFERROR(__xludf.DUMMYFUNCTION("""COMPUTED_VALUE"""),0.0)</f>
        <v>0</v>
      </c>
      <c r="KX114">
        <f>IFERROR(__xludf.DUMMYFUNCTION("""COMPUTED_VALUE"""),0.0)</f>
        <v>0</v>
      </c>
      <c r="KY114">
        <f>IFERROR(__xludf.DUMMYFUNCTION("""COMPUTED_VALUE"""),0.0)</f>
        <v>0</v>
      </c>
      <c r="KZ114" t="str">
        <f>IFERROR(__xludf.DUMMYFUNCTION("""COMPUTED_VALUE"""),"x")</f>
        <v>x</v>
      </c>
      <c r="LA114">
        <f>IFERROR(__xludf.DUMMYFUNCTION("""COMPUTED_VALUE"""),0.0)</f>
        <v>0</v>
      </c>
      <c r="LB114">
        <f>IFERROR(__xludf.DUMMYFUNCTION("""COMPUTED_VALUE"""),0.0)</f>
        <v>0</v>
      </c>
      <c r="LC114">
        <f>IFERROR(__xludf.DUMMYFUNCTION("""COMPUTED_VALUE"""),0.0)</f>
        <v>0</v>
      </c>
      <c r="LD114">
        <f>IFERROR(__xludf.DUMMYFUNCTION("""COMPUTED_VALUE"""),0.0)</f>
        <v>0</v>
      </c>
      <c r="LE114">
        <f>IFERROR(__xludf.DUMMYFUNCTION("""COMPUTED_VALUE"""),0.0)</f>
        <v>0</v>
      </c>
      <c r="LF114">
        <f>IFERROR(__xludf.DUMMYFUNCTION("""COMPUTED_VALUE"""),0.0)</f>
        <v>0</v>
      </c>
      <c r="LG114">
        <f>IFERROR(__xludf.DUMMYFUNCTION("""COMPUTED_VALUE"""),0.0)</f>
        <v>0</v>
      </c>
      <c r="LH114">
        <f>IFERROR(__xludf.DUMMYFUNCTION("""COMPUTED_VALUE"""),0.0)</f>
        <v>0</v>
      </c>
      <c r="LI114">
        <f>IFERROR(__xludf.DUMMYFUNCTION("""COMPUTED_VALUE"""),0.0)</f>
        <v>0</v>
      </c>
      <c r="LJ114">
        <f>IFERROR(__xludf.DUMMYFUNCTION("""COMPUTED_VALUE"""),0.0)</f>
        <v>0</v>
      </c>
      <c r="LK114">
        <f>IFERROR(__xludf.DUMMYFUNCTION("""COMPUTED_VALUE"""),0.0)</f>
        <v>0</v>
      </c>
      <c r="LL114">
        <f>IFERROR(__xludf.DUMMYFUNCTION("""COMPUTED_VALUE"""),0.0)</f>
        <v>0</v>
      </c>
      <c r="LM114">
        <f>IFERROR(__xludf.DUMMYFUNCTION("""COMPUTED_VALUE"""),0.0)</f>
        <v>0</v>
      </c>
      <c r="LN114">
        <f>IFERROR(__xludf.DUMMYFUNCTION("""COMPUTED_VALUE"""),0.0)</f>
        <v>0</v>
      </c>
      <c r="LO114">
        <f>IFERROR(__xludf.DUMMYFUNCTION("""COMPUTED_VALUE"""),0.0)</f>
        <v>0</v>
      </c>
      <c r="LP114">
        <f>IFERROR(__xludf.DUMMYFUNCTION("""COMPUTED_VALUE"""),0.0)</f>
        <v>0</v>
      </c>
      <c r="LQ114" t="str">
        <f>IFERROR(__xludf.DUMMYFUNCTION("""COMPUTED_VALUE"""),"x")</f>
        <v>x</v>
      </c>
      <c r="LR114">
        <f>IFERROR(__xludf.DUMMYFUNCTION("""COMPUTED_VALUE"""),1.0)</f>
        <v>1</v>
      </c>
      <c r="LS114">
        <f>IFERROR(__xludf.DUMMYFUNCTION("""COMPUTED_VALUE"""),1.0)</f>
        <v>1</v>
      </c>
      <c r="LT114">
        <f>IFERROR(__xludf.DUMMYFUNCTION("""COMPUTED_VALUE"""),0.0)</f>
        <v>0</v>
      </c>
      <c r="LU114">
        <f>IFERROR(__xludf.DUMMYFUNCTION("""COMPUTED_VALUE"""),1.0)</f>
        <v>1</v>
      </c>
      <c r="LV114">
        <f>IFERROR(__xludf.DUMMYFUNCTION("""COMPUTED_VALUE"""),1.0)</f>
        <v>1</v>
      </c>
      <c r="LW114">
        <f>IFERROR(__xludf.DUMMYFUNCTION("""COMPUTED_VALUE"""),1.0)</f>
        <v>1</v>
      </c>
      <c r="LX114">
        <f>IFERROR(__xludf.DUMMYFUNCTION("""COMPUTED_VALUE"""),1.0)</f>
        <v>1</v>
      </c>
      <c r="LY114">
        <f>IFERROR(__xludf.DUMMYFUNCTION("""COMPUTED_VALUE"""),1.0)</f>
        <v>1</v>
      </c>
      <c r="LZ114">
        <f>IFERROR(__xludf.DUMMYFUNCTION("""COMPUTED_VALUE"""),1.0)</f>
        <v>1</v>
      </c>
      <c r="MA114">
        <f>IFERROR(__xludf.DUMMYFUNCTION("""COMPUTED_VALUE"""),1.0)</f>
        <v>1</v>
      </c>
      <c r="MB114">
        <f>IFERROR(__xludf.DUMMYFUNCTION("""COMPUTED_VALUE"""),1.0)</f>
        <v>1</v>
      </c>
      <c r="MC114">
        <f>IFERROR(__xludf.DUMMYFUNCTION("""COMPUTED_VALUE"""),1.0)</f>
        <v>1</v>
      </c>
      <c r="MD114">
        <f>IFERROR(__xludf.DUMMYFUNCTION("""COMPUTED_VALUE"""),1.0)</f>
        <v>1</v>
      </c>
      <c r="ME114">
        <f>IFERROR(__xludf.DUMMYFUNCTION("""COMPUTED_VALUE"""),0.0)</f>
        <v>0</v>
      </c>
      <c r="MF114">
        <f>IFERROR(__xludf.DUMMYFUNCTION("""COMPUTED_VALUE"""),1.0)</f>
        <v>1</v>
      </c>
      <c r="MG114">
        <f>IFERROR(__xludf.DUMMYFUNCTION("""COMPUTED_VALUE"""),1.0)</f>
        <v>1</v>
      </c>
      <c r="MH114">
        <f>IFERROR(__xludf.DUMMYFUNCTION("""COMPUTED_VALUE"""),1.0)</f>
        <v>1</v>
      </c>
      <c r="MI114">
        <f>IFERROR(__xludf.DUMMYFUNCTION("""COMPUTED_VALUE"""),1.0)</f>
        <v>1</v>
      </c>
      <c r="MJ114">
        <f>IFERROR(__xludf.DUMMYFUNCTION("""COMPUTED_VALUE"""),1.0)</f>
        <v>1</v>
      </c>
      <c r="MK114">
        <f>IFERROR(__xludf.DUMMYFUNCTION("""COMPUTED_VALUE"""),1.0)</f>
        <v>1</v>
      </c>
      <c r="ML114">
        <f>IFERROR(__xludf.DUMMYFUNCTION("""COMPUTED_VALUE"""),1.0)</f>
        <v>1</v>
      </c>
      <c r="MM114">
        <f>IFERROR(__xludf.DUMMYFUNCTION("""COMPUTED_VALUE"""),1.0)</f>
        <v>1</v>
      </c>
      <c r="MN114">
        <f>IFERROR(__xludf.DUMMYFUNCTION("""COMPUTED_VALUE"""),0.0)</f>
        <v>0</v>
      </c>
      <c r="MO114">
        <f>IFERROR(__xludf.DUMMYFUNCTION("""COMPUTED_VALUE"""),1.0)</f>
        <v>1</v>
      </c>
      <c r="MP114">
        <f>IFERROR(__xludf.DUMMYFUNCTION("""COMPUTED_VALUE"""),1.0)</f>
        <v>1</v>
      </c>
      <c r="MQ114">
        <f>IFERROR(__xludf.DUMMYFUNCTION("""COMPUTED_VALUE"""),1.0)</f>
        <v>1</v>
      </c>
      <c r="MR114">
        <f>IFERROR(__xludf.DUMMYFUNCTION("""COMPUTED_VALUE"""),1.0)</f>
        <v>1</v>
      </c>
      <c r="MS114">
        <f>IFERROR(__xludf.DUMMYFUNCTION("""COMPUTED_VALUE"""),1.0)</f>
        <v>1</v>
      </c>
      <c r="MT114" t="str">
        <f>IFERROR(__xludf.DUMMYFUNCTION("""COMPUTED_VALUE"""),"x")</f>
        <v>x</v>
      </c>
      <c r="MU114">
        <f>IFERROR(__xludf.DUMMYFUNCTION("""COMPUTED_VALUE"""),0.0)</f>
        <v>0</v>
      </c>
      <c r="MV114">
        <f>IFERROR(__xludf.DUMMYFUNCTION("""COMPUTED_VALUE"""),0.0)</f>
        <v>0</v>
      </c>
      <c r="MW114">
        <f>IFERROR(__xludf.DUMMYFUNCTION("""COMPUTED_VALUE"""),0.0)</f>
        <v>0</v>
      </c>
      <c r="MX114">
        <f>IFERROR(__xludf.DUMMYFUNCTION("""COMPUTED_VALUE"""),0.0)</f>
        <v>0</v>
      </c>
      <c r="MY114">
        <f>IFERROR(__xludf.DUMMYFUNCTION("""COMPUTED_VALUE"""),0.0)</f>
        <v>0</v>
      </c>
      <c r="MZ114">
        <f>IFERROR(__xludf.DUMMYFUNCTION("""COMPUTED_VALUE"""),0.0)</f>
        <v>0</v>
      </c>
      <c r="NA114">
        <f>IFERROR(__xludf.DUMMYFUNCTION("""COMPUTED_VALUE"""),0.0)</f>
        <v>0</v>
      </c>
      <c r="NB114">
        <f>IFERROR(__xludf.DUMMYFUNCTION("""COMPUTED_VALUE"""),0.0)</f>
        <v>0</v>
      </c>
      <c r="NC114">
        <f>IFERROR(__xludf.DUMMYFUNCTION("""COMPUTED_VALUE"""),0.0)</f>
        <v>0</v>
      </c>
      <c r="ND114">
        <f>IFERROR(__xludf.DUMMYFUNCTION("""COMPUTED_VALUE"""),0.0)</f>
        <v>0</v>
      </c>
      <c r="NE114">
        <f>IFERROR(__xludf.DUMMYFUNCTION("""COMPUTED_VALUE"""),0.0)</f>
        <v>0</v>
      </c>
      <c r="NF114">
        <f>IFERROR(__xludf.DUMMYFUNCTION("""COMPUTED_VALUE"""),0.0)</f>
        <v>0</v>
      </c>
      <c r="NG114">
        <f>IFERROR(__xludf.DUMMYFUNCTION("""COMPUTED_VALUE"""),0.0)</f>
        <v>0</v>
      </c>
      <c r="NH114">
        <f>IFERROR(__xludf.DUMMYFUNCTION("""COMPUTED_VALUE"""),0.0)</f>
        <v>0</v>
      </c>
      <c r="NI114">
        <f>IFERROR(__xludf.DUMMYFUNCTION("""COMPUTED_VALUE"""),0.0)</f>
        <v>0</v>
      </c>
      <c r="NJ114">
        <f>IFERROR(__xludf.DUMMYFUNCTION("""COMPUTED_VALUE"""),0.0)</f>
        <v>0</v>
      </c>
      <c r="NK114">
        <f>IFERROR(__xludf.DUMMYFUNCTION("""COMPUTED_VALUE"""),0.0)</f>
        <v>0</v>
      </c>
      <c r="NL114">
        <f>IFERROR(__xludf.DUMMYFUNCTION("""COMPUTED_VALUE"""),0.0)</f>
        <v>0</v>
      </c>
      <c r="NM114">
        <f>IFERROR(__xludf.DUMMYFUNCTION("""COMPUTED_VALUE"""),0.0)</f>
        <v>0</v>
      </c>
      <c r="NN114">
        <f>IFERROR(__xludf.DUMMYFUNCTION("""COMPUTED_VALUE"""),0.0)</f>
        <v>0</v>
      </c>
      <c r="NO114">
        <f>IFERROR(__xludf.DUMMYFUNCTION("""COMPUTED_VALUE"""),0.0)</f>
        <v>0</v>
      </c>
      <c r="NP114">
        <f>IFERROR(__xludf.DUMMYFUNCTION("""COMPUTED_VALUE"""),0.0)</f>
        <v>0</v>
      </c>
      <c r="NQ114">
        <f>IFERROR(__xludf.DUMMYFUNCTION("""COMPUTED_VALUE"""),0.0)</f>
        <v>0</v>
      </c>
      <c r="NR114">
        <f>IFERROR(__xludf.DUMMYFUNCTION("""COMPUTED_VALUE"""),0.0)</f>
        <v>0</v>
      </c>
    </row>
    <row r="115" ht="15.75" customHeight="1">
      <c r="A115">
        <f>IFERROR(__xludf.DUMMYFUNCTION("""COMPUTED_VALUE"""),114.0)</f>
        <v>114</v>
      </c>
      <c r="B115" t="str">
        <f>IFERROR(__xludf.DUMMYFUNCTION("""COMPUTED_VALUE"""),"ivanche")</f>
        <v>ivanche</v>
      </c>
      <c r="C115" t="str">
        <f>IFERROR(__xludf.DUMMYFUNCTION("""COMPUTED_VALUE"""),"Ivana")</f>
        <v>Ivana</v>
      </c>
      <c r="D115" t="str">
        <f>IFERROR(__xludf.DUMMYFUNCTION("""COMPUTED_VALUE"""),"Đurović")</f>
        <v>Đurović</v>
      </c>
      <c r="E115">
        <f>IFERROR(__xludf.DUMMYFUNCTION("""COMPUTED_VALUE"""),31.0)</f>
        <v>31</v>
      </c>
      <c r="F115" t="str">
        <f>IFERROR(__xludf.DUMMYFUNCTION("""COMPUTED_VALUE"""),"ODOBREN")</f>
        <v>ODOBREN</v>
      </c>
      <c r="G115" t="str">
        <f>IFERROR(__xludf.DUMMYFUNCTION("""COMPUTED_VALUE"""),"Stari grad")</f>
        <v>Stari grad</v>
      </c>
      <c r="H115" t="str">
        <f>IFERROR(__xludf.DUMMYFUNCTION("""COMPUTED_VALUE"""),"Matematička gimnazija")</f>
        <v>Matematička gimnazija</v>
      </c>
      <c r="I115" t="str">
        <f>IFERROR(__xludf.DUMMYFUNCTION("""COMPUTED_VALUE"""),"II")</f>
        <v>II</v>
      </c>
      <c r="J115" t="str">
        <f>IFERROR(__xludf.DUMMYFUNCTION("""COMPUTED_VALUE"""),"A")</f>
        <v>A</v>
      </c>
      <c r="K115" t="str">
        <f>IFERROR(__xludf.DUMMYFUNCTION("""COMPUTED_VALUE"""),"Ivana Jovanović Mastilović")</f>
        <v>Ivana Jovanović Mastilović</v>
      </c>
      <c r="L115" t="str">
        <f>IFERROR(__xludf.DUMMYFUNCTION("""COMPUTED_VALUE"""),"x")</f>
        <v>x</v>
      </c>
      <c r="M115" t="str">
        <f>IFERROR(__xludf.DUMMYFUNCTION("""COMPUTED_VALUE"""),"-")</f>
        <v>-</v>
      </c>
      <c r="N115" t="str">
        <f>IFERROR(__xludf.DUMMYFUNCTION("""COMPUTED_VALUE"""),"-")</f>
        <v>-</v>
      </c>
      <c r="O115" t="str">
        <f>IFERROR(__xludf.DUMMYFUNCTION("""COMPUTED_VALUE"""),"-")</f>
        <v>-</v>
      </c>
      <c r="P115">
        <f>IFERROR(__xludf.DUMMYFUNCTION("""COMPUTED_VALUE"""),20.0)</f>
        <v>20</v>
      </c>
      <c r="Q115">
        <f>IFERROR(__xludf.DUMMYFUNCTION("""COMPUTED_VALUE"""),11.0)</f>
        <v>11</v>
      </c>
      <c r="R115" t="str">
        <f>IFERROR(__xludf.DUMMYFUNCTION("""COMPUTED_VALUE"""),"-")</f>
        <v>-</v>
      </c>
      <c r="S115" t="str">
        <f>IFERROR(__xludf.DUMMYFUNCTION("""COMPUTED_VALUE"""),"x")</f>
        <v>x</v>
      </c>
      <c r="T115" t="str">
        <f>IFERROR(__xludf.DUMMYFUNCTION("""COMPUTED_VALUE"""),"x")</f>
        <v>x</v>
      </c>
      <c r="U115" t="str">
        <f>IFERROR(__xludf.DUMMYFUNCTION("""COMPUTED_VALUE"""),"-")</f>
        <v>-</v>
      </c>
      <c r="V115" t="str">
        <f>IFERROR(__xludf.DUMMYFUNCTION("""COMPUTED_VALUE"""),"-")</f>
        <v>-</v>
      </c>
      <c r="W115" t="str">
        <f>IFERROR(__xludf.DUMMYFUNCTION("""COMPUTED_VALUE"""),"-")</f>
        <v>-</v>
      </c>
      <c r="X115" t="str">
        <f>IFERROR(__xludf.DUMMYFUNCTION("""COMPUTED_VALUE"""),"-")</f>
        <v>-</v>
      </c>
      <c r="Y115" t="str">
        <f>IFERROR(__xludf.DUMMYFUNCTION("""COMPUTED_VALUE"""),"-")</f>
        <v>-</v>
      </c>
      <c r="Z115" t="str">
        <f>IFERROR(__xludf.DUMMYFUNCTION("""COMPUTED_VALUE"""),"-")</f>
        <v>-</v>
      </c>
      <c r="AA115" t="str">
        <f>IFERROR(__xludf.DUMMYFUNCTION("""COMPUTED_VALUE"""),"-")</f>
        <v>-</v>
      </c>
      <c r="AB115" t="str">
        <f>IFERROR(__xludf.DUMMYFUNCTION("""COMPUTED_VALUE"""),"-")</f>
        <v>-</v>
      </c>
      <c r="AC115" t="str">
        <f>IFERROR(__xludf.DUMMYFUNCTION("""COMPUTED_VALUE"""),"-")</f>
        <v>-</v>
      </c>
      <c r="AD115" t="str">
        <f>IFERROR(__xludf.DUMMYFUNCTION("""COMPUTED_VALUE"""),"-")</f>
        <v>-</v>
      </c>
      <c r="AE115" t="str">
        <f>IFERROR(__xludf.DUMMYFUNCTION("""COMPUTED_VALUE"""),"-")</f>
        <v>-</v>
      </c>
      <c r="AF115" t="str">
        <f>IFERROR(__xludf.DUMMYFUNCTION("""COMPUTED_VALUE"""),"-")</f>
        <v>-</v>
      </c>
      <c r="AG115" t="str">
        <f>IFERROR(__xludf.DUMMYFUNCTION("""COMPUTED_VALUE"""),"-")</f>
        <v>-</v>
      </c>
      <c r="AH115" t="str">
        <f>IFERROR(__xludf.DUMMYFUNCTION("""COMPUTED_VALUE"""),"-")</f>
        <v>-</v>
      </c>
      <c r="AI115" t="str">
        <f>IFERROR(__xludf.DUMMYFUNCTION("""COMPUTED_VALUE"""),"-")</f>
        <v>-</v>
      </c>
      <c r="AJ115" t="str">
        <f>IFERROR(__xludf.DUMMYFUNCTION("""COMPUTED_VALUE"""),"-")</f>
        <v>-</v>
      </c>
      <c r="AK115" t="str">
        <f>IFERROR(__xludf.DUMMYFUNCTION("""COMPUTED_VALUE"""),"-")</f>
        <v>-</v>
      </c>
      <c r="AL115" t="str">
        <f>IFERROR(__xludf.DUMMYFUNCTION("""COMPUTED_VALUE"""),"-")</f>
        <v>-</v>
      </c>
      <c r="AM115" t="str">
        <f>IFERROR(__xludf.DUMMYFUNCTION("""COMPUTED_VALUE"""),"-")</f>
        <v>-</v>
      </c>
      <c r="AN115" t="str">
        <f>IFERROR(__xludf.DUMMYFUNCTION("""COMPUTED_VALUE"""),"-")</f>
        <v>-</v>
      </c>
      <c r="AO115" t="str">
        <f>IFERROR(__xludf.DUMMYFUNCTION("""COMPUTED_VALUE"""),"-")</f>
        <v>-</v>
      </c>
      <c r="AP115" t="str">
        <f>IFERROR(__xludf.DUMMYFUNCTION("""COMPUTED_VALUE"""),"-")</f>
        <v>-</v>
      </c>
      <c r="AQ115" t="str">
        <f>IFERROR(__xludf.DUMMYFUNCTION("""COMPUTED_VALUE"""),"-")</f>
        <v>-</v>
      </c>
      <c r="AR115" t="str">
        <f>IFERROR(__xludf.DUMMYFUNCTION("""COMPUTED_VALUE"""),"-")</f>
        <v>-</v>
      </c>
      <c r="AS115" t="str">
        <f>IFERROR(__xludf.DUMMYFUNCTION("""COMPUTED_VALUE"""),"-")</f>
        <v>-</v>
      </c>
      <c r="AT115" t="str">
        <f>IFERROR(__xludf.DUMMYFUNCTION("""COMPUTED_VALUE"""),"-")</f>
        <v>-</v>
      </c>
      <c r="AU115" t="str">
        <f>IFERROR(__xludf.DUMMYFUNCTION("""COMPUTED_VALUE"""),"-")</f>
        <v>-</v>
      </c>
      <c r="AV115" t="str">
        <f>IFERROR(__xludf.DUMMYFUNCTION("""COMPUTED_VALUE"""),"-")</f>
        <v>-</v>
      </c>
      <c r="AW115" t="str">
        <f>IFERROR(__xludf.DUMMYFUNCTION("""COMPUTED_VALUE"""),"-")</f>
        <v>-</v>
      </c>
      <c r="AX115" t="str">
        <f>IFERROR(__xludf.DUMMYFUNCTION("""COMPUTED_VALUE"""),"-")</f>
        <v>-</v>
      </c>
      <c r="AY115" t="str">
        <f>IFERROR(__xludf.DUMMYFUNCTION("""COMPUTED_VALUE"""),"-")</f>
        <v>-</v>
      </c>
      <c r="AZ115" t="str">
        <f>IFERROR(__xludf.DUMMYFUNCTION("""COMPUTED_VALUE"""),"-")</f>
        <v>-</v>
      </c>
      <c r="BA115" t="str">
        <f>IFERROR(__xludf.DUMMYFUNCTION("""COMPUTED_VALUE"""),"-")</f>
        <v>-</v>
      </c>
      <c r="BB115" t="str">
        <f>IFERROR(__xludf.DUMMYFUNCTION("""COMPUTED_VALUE"""),"-")</f>
        <v>-</v>
      </c>
      <c r="BC115" t="str">
        <f>IFERROR(__xludf.DUMMYFUNCTION("""COMPUTED_VALUE"""),"-")</f>
        <v>-</v>
      </c>
      <c r="BD115" t="str">
        <f>IFERROR(__xludf.DUMMYFUNCTION("""COMPUTED_VALUE"""),"-")</f>
        <v>-</v>
      </c>
      <c r="BE115" t="str">
        <f>IFERROR(__xludf.DUMMYFUNCTION("""COMPUTED_VALUE"""),"-")</f>
        <v>-</v>
      </c>
      <c r="BF115" t="str">
        <f>IFERROR(__xludf.DUMMYFUNCTION("""COMPUTED_VALUE"""),"-")</f>
        <v>-</v>
      </c>
      <c r="BG115" t="str">
        <f>IFERROR(__xludf.DUMMYFUNCTION("""COMPUTED_VALUE"""),"-")</f>
        <v>-</v>
      </c>
      <c r="BH115" t="str">
        <f>IFERROR(__xludf.DUMMYFUNCTION("""COMPUTED_VALUE"""),"-")</f>
        <v>-</v>
      </c>
      <c r="BI115" t="str">
        <f>IFERROR(__xludf.DUMMYFUNCTION("""COMPUTED_VALUE"""),"-")</f>
        <v>-</v>
      </c>
      <c r="BJ115" t="str">
        <f>IFERROR(__xludf.DUMMYFUNCTION("""COMPUTED_VALUE"""),"-")</f>
        <v>-</v>
      </c>
      <c r="BK115" t="str">
        <f>IFERROR(__xludf.DUMMYFUNCTION("""COMPUTED_VALUE"""),"x")</f>
        <v>x</v>
      </c>
      <c r="BL115" t="str">
        <f>IFERROR(__xludf.DUMMYFUNCTION("""COMPUTED_VALUE"""),"-")</f>
        <v>-</v>
      </c>
      <c r="BM115" t="str">
        <f>IFERROR(__xludf.DUMMYFUNCTION("""COMPUTED_VALUE"""),"-")</f>
        <v>-</v>
      </c>
      <c r="BN115" t="str">
        <f>IFERROR(__xludf.DUMMYFUNCTION("""COMPUTED_VALUE"""),"-")</f>
        <v>-</v>
      </c>
      <c r="BO115" t="str">
        <f>IFERROR(__xludf.DUMMYFUNCTION("""COMPUTED_VALUE"""),"-")</f>
        <v>-</v>
      </c>
      <c r="BP115" t="str">
        <f>IFERROR(__xludf.DUMMYFUNCTION("""COMPUTED_VALUE"""),"-")</f>
        <v>-</v>
      </c>
      <c r="BQ115" t="str">
        <f>IFERROR(__xludf.DUMMYFUNCTION("""COMPUTED_VALUE"""),"-")</f>
        <v>-</v>
      </c>
      <c r="BR115" t="str">
        <f>IFERROR(__xludf.DUMMYFUNCTION("""COMPUTED_VALUE"""),"-")</f>
        <v>-</v>
      </c>
      <c r="BS115" t="str">
        <f>IFERROR(__xludf.DUMMYFUNCTION("""COMPUTED_VALUE"""),"-")</f>
        <v>-</v>
      </c>
      <c r="BT115" t="str">
        <f>IFERROR(__xludf.DUMMYFUNCTION("""COMPUTED_VALUE"""),"-")</f>
        <v>-</v>
      </c>
      <c r="BU115" t="str">
        <f>IFERROR(__xludf.DUMMYFUNCTION("""COMPUTED_VALUE"""),"-")</f>
        <v>-</v>
      </c>
      <c r="BV115" t="str">
        <f>IFERROR(__xludf.DUMMYFUNCTION("""COMPUTED_VALUE"""),"-")</f>
        <v>-</v>
      </c>
      <c r="BW115" t="str">
        <f>IFERROR(__xludf.DUMMYFUNCTION("""COMPUTED_VALUE"""),"-")</f>
        <v>-</v>
      </c>
      <c r="BX115" t="str">
        <f>IFERROR(__xludf.DUMMYFUNCTION("""COMPUTED_VALUE"""),"-")</f>
        <v>-</v>
      </c>
      <c r="BY115" t="str">
        <f>IFERROR(__xludf.DUMMYFUNCTION("""COMPUTED_VALUE"""),"-")</f>
        <v>-</v>
      </c>
      <c r="BZ115" t="str">
        <f>IFERROR(__xludf.DUMMYFUNCTION("""COMPUTED_VALUE"""),"-")</f>
        <v>-</v>
      </c>
      <c r="CA115" t="str">
        <f>IFERROR(__xludf.DUMMYFUNCTION("""COMPUTED_VALUE"""),"-")</f>
        <v>-</v>
      </c>
      <c r="CB115" t="str">
        <f>IFERROR(__xludf.DUMMYFUNCTION("""COMPUTED_VALUE"""),"-")</f>
        <v>-</v>
      </c>
      <c r="CC115" t="str">
        <f>IFERROR(__xludf.DUMMYFUNCTION("""COMPUTED_VALUE"""),"-")</f>
        <v>-</v>
      </c>
      <c r="CD115" t="str">
        <f>IFERROR(__xludf.DUMMYFUNCTION("""COMPUTED_VALUE"""),"-")</f>
        <v>-</v>
      </c>
      <c r="CE115" t="str">
        <f>IFERROR(__xludf.DUMMYFUNCTION("""COMPUTED_VALUE"""),"-")</f>
        <v>-</v>
      </c>
      <c r="CF115" t="str">
        <f>IFERROR(__xludf.DUMMYFUNCTION("""COMPUTED_VALUE"""),"-")</f>
        <v>-</v>
      </c>
      <c r="CG115" t="str">
        <f>IFERROR(__xludf.DUMMYFUNCTION("""COMPUTED_VALUE"""),"-")</f>
        <v>-</v>
      </c>
      <c r="CH115" t="str">
        <f>IFERROR(__xludf.DUMMYFUNCTION("""COMPUTED_VALUE"""),"-")</f>
        <v>-</v>
      </c>
      <c r="CI115" t="str">
        <f>IFERROR(__xludf.DUMMYFUNCTION("""COMPUTED_VALUE"""),"-")</f>
        <v>-</v>
      </c>
      <c r="CJ115" t="str">
        <f>IFERROR(__xludf.DUMMYFUNCTION("""COMPUTED_VALUE"""),"-")</f>
        <v>-</v>
      </c>
      <c r="CK115" t="str">
        <f>IFERROR(__xludf.DUMMYFUNCTION("""COMPUTED_VALUE"""),"-")</f>
        <v>-</v>
      </c>
      <c r="CL115" t="str">
        <f>IFERROR(__xludf.DUMMYFUNCTION("""COMPUTED_VALUE"""),"-")</f>
        <v>-</v>
      </c>
      <c r="CM115" t="str">
        <f>IFERROR(__xludf.DUMMYFUNCTION("""COMPUTED_VALUE"""),"-")</f>
        <v>-</v>
      </c>
      <c r="CN115" t="str">
        <f>IFERROR(__xludf.DUMMYFUNCTION("""COMPUTED_VALUE"""),"-")</f>
        <v>-</v>
      </c>
      <c r="CO115" t="str">
        <f>IFERROR(__xludf.DUMMYFUNCTION("""COMPUTED_VALUE"""),"-")</f>
        <v>-</v>
      </c>
      <c r="CP115" t="str">
        <f>IFERROR(__xludf.DUMMYFUNCTION("""COMPUTED_VALUE"""),"-")</f>
        <v>-</v>
      </c>
      <c r="CQ115" t="str">
        <f>IFERROR(__xludf.DUMMYFUNCTION("""COMPUTED_VALUE"""),"-")</f>
        <v>-</v>
      </c>
      <c r="CR115" t="str">
        <f>IFERROR(__xludf.DUMMYFUNCTION("""COMPUTED_VALUE"""),"-")</f>
        <v>-</v>
      </c>
      <c r="CS115" t="str">
        <f>IFERROR(__xludf.DUMMYFUNCTION("""COMPUTED_VALUE"""),"x")</f>
        <v>x</v>
      </c>
      <c r="CT115" t="str">
        <f>IFERROR(__xludf.DUMMYFUNCTION("""COMPUTED_VALUE"""),"-")</f>
        <v>-</v>
      </c>
      <c r="CU115" t="str">
        <f>IFERROR(__xludf.DUMMYFUNCTION("""COMPUTED_VALUE"""),"-")</f>
        <v>-</v>
      </c>
      <c r="CV115" t="str">
        <f>IFERROR(__xludf.DUMMYFUNCTION("""COMPUTED_VALUE"""),"-")</f>
        <v>-</v>
      </c>
      <c r="CW115" t="str">
        <f>IFERROR(__xludf.DUMMYFUNCTION("""COMPUTED_VALUE"""),"-")</f>
        <v>-</v>
      </c>
      <c r="CX115" t="str">
        <f>IFERROR(__xludf.DUMMYFUNCTION("""COMPUTED_VALUE"""),"-")</f>
        <v>-</v>
      </c>
      <c r="CY115" t="str">
        <f>IFERROR(__xludf.DUMMYFUNCTION("""COMPUTED_VALUE"""),"-")</f>
        <v>-</v>
      </c>
      <c r="CZ115" t="str">
        <f>IFERROR(__xludf.DUMMYFUNCTION("""COMPUTED_VALUE"""),"-")</f>
        <v>-</v>
      </c>
      <c r="DA115" t="str">
        <f>IFERROR(__xludf.DUMMYFUNCTION("""COMPUTED_VALUE"""),"-")</f>
        <v>-</v>
      </c>
      <c r="DB115" t="str">
        <f>IFERROR(__xludf.DUMMYFUNCTION("""COMPUTED_VALUE"""),"-")</f>
        <v>-</v>
      </c>
      <c r="DC115" t="str">
        <f>IFERROR(__xludf.DUMMYFUNCTION("""COMPUTED_VALUE"""),"-")</f>
        <v>-</v>
      </c>
      <c r="DD115" t="str">
        <f>IFERROR(__xludf.DUMMYFUNCTION("""COMPUTED_VALUE"""),"-")</f>
        <v>-</v>
      </c>
      <c r="DE115" t="str">
        <f>IFERROR(__xludf.DUMMYFUNCTION("""COMPUTED_VALUE"""),"-")</f>
        <v>-</v>
      </c>
      <c r="DF115" t="str">
        <f>IFERROR(__xludf.DUMMYFUNCTION("""COMPUTED_VALUE"""),"-")</f>
        <v>-</v>
      </c>
      <c r="DG115" t="str">
        <f>IFERROR(__xludf.DUMMYFUNCTION("""COMPUTED_VALUE"""),"-")</f>
        <v>-</v>
      </c>
      <c r="DH115" t="str">
        <f>IFERROR(__xludf.DUMMYFUNCTION("""COMPUTED_VALUE"""),"-")</f>
        <v>-</v>
      </c>
      <c r="DI115" t="str">
        <f>IFERROR(__xludf.DUMMYFUNCTION("""COMPUTED_VALUE"""),"-")</f>
        <v>-</v>
      </c>
      <c r="DJ115" t="str">
        <f>IFERROR(__xludf.DUMMYFUNCTION("""COMPUTED_VALUE"""),"-")</f>
        <v>-</v>
      </c>
      <c r="DK115" t="str">
        <f>IFERROR(__xludf.DUMMYFUNCTION("""COMPUTED_VALUE"""),"-")</f>
        <v>-</v>
      </c>
      <c r="DL115" t="str">
        <f>IFERROR(__xludf.DUMMYFUNCTION("""COMPUTED_VALUE"""),"-")</f>
        <v>-</v>
      </c>
      <c r="DM115" t="str">
        <f>IFERROR(__xludf.DUMMYFUNCTION("""COMPUTED_VALUE"""),"-")</f>
        <v>-</v>
      </c>
      <c r="DN115" t="str">
        <f>IFERROR(__xludf.DUMMYFUNCTION("""COMPUTED_VALUE"""),"-")</f>
        <v>-</v>
      </c>
      <c r="DO115" t="str">
        <f>IFERROR(__xludf.DUMMYFUNCTION("""COMPUTED_VALUE"""),"-")</f>
        <v>-</v>
      </c>
      <c r="DP115" t="str">
        <f>IFERROR(__xludf.DUMMYFUNCTION("""COMPUTED_VALUE"""),"-")</f>
        <v>-</v>
      </c>
      <c r="DQ115" t="str">
        <f>IFERROR(__xludf.DUMMYFUNCTION("""COMPUTED_VALUE"""),"-")</f>
        <v>-</v>
      </c>
      <c r="DR115" t="str">
        <f>IFERROR(__xludf.DUMMYFUNCTION("""COMPUTED_VALUE"""),"-")</f>
        <v>-</v>
      </c>
      <c r="DS115" t="str">
        <f>IFERROR(__xludf.DUMMYFUNCTION("""COMPUTED_VALUE"""),"-")</f>
        <v>-</v>
      </c>
      <c r="DT115" t="str">
        <f>IFERROR(__xludf.DUMMYFUNCTION("""COMPUTED_VALUE"""),"-")</f>
        <v>-</v>
      </c>
      <c r="DU115" t="str">
        <f>IFERROR(__xludf.DUMMYFUNCTION("""COMPUTED_VALUE"""),"-")</f>
        <v>-</v>
      </c>
      <c r="DV115" t="str">
        <f>IFERROR(__xludf.DUMMYFUNCTION("""COMPUTED_VALUE"""),"-")</f>
        <v>-</v>
      </c>
      <c r="DW115" t="str">
        <f>IFERROR(__xludf.DUMMYFUNCTION("""COMPUTED_VALUE"""),"-")</f>
        <v>-</v>
      </c>
      <c r="DX115" t="str">
        <f>IFERROR(__xludf.DUMMYFUNCTION("""COMPUTED_VALUE"""),"-")</f>
        <v>-</v>
      </c>
      <c r="DY115" t="str">
        <f>IFERROR(__xludf.DUMMYFUNCTION("""COMPUTED_VALUE"""),"-")</f>
        <v>-</v>
      </c>
      <c r="DZ115" t="str">
        <f>IFERROR(__xludf.DUMMYFUNCTION("""COMPUTED_VALUE"""),"x")</f>
        <v>x</v>
      </c>
      <c r="EA115" t="str">
        <f>IFERROR(__xludf.DUMMYFUNCTION("""COMPUTED_VALUE"""),"OK")</f>
        <v>OK</v>
      </c>
      <c r="EB115" t="str">
        <f>IFERROR(__xludf.DUMMYFUNCTION("""COMPUTED_VALUE"""),"OK")</f>
        <v>OK</v>
      </c>
      <c r="EC115" t="str">
        <f>IFERROR(__xludf.DUMMYFUNCTION("""COMPUTED_VALUE"""),"OK")</f>
        <v>OK</v>
      </c>
      <c r="ED115" t="str">
        <f>IFERROR(__xludf.DUMMYFUNCTION("""COMPUTED_VALUE"""),"OK")</f>
        <v>OK</v>
      </c>
      <c r="EE115" t="str">
        <f>IFERROR(__xludf.DUMMYFUNCTION("""COMPUTED_VALUE"""),"OK")</f>
        <v>OK</v>
      </c>
      <c r="EF115" t="str">
        <f>IFERROR(__xludf.DUMMYFUNCTION("""COMPUTED_VALUE"""),"TLE")</f>
        <v>TLE</v>
      </c>
      <c r="EG115" t="str">
        <f>IFERROR(__xludf.DUMMYFUNCTION("""COMPUTED_VALUE"""),"TLE")</f>
        <v>TLE</v>
      </c>
      <c r="EH115" t="str">
        <f>IFERROR(__xludf.DUMMYFUNCTION("""COMPUTED_VALUE"""),"TLE")</f>
        <v>TLE</v>
      </c>
      <c r="EI115" t="str">
        <f>IFERROR(__xludf.DUMMYFUNCTION("""COMPUTED_VALUE"""),"TLE")</f>
        <v>TLE</v>
      </c>
      <c r="EJ115" t="str">
        <f>IFERROR(__xludf.DUMMYFUNCTION("""COMPUTED_VALUE"""),"TLE")</f>
        <v>TLE</v>
      </c>
      <c r="EK115" t="str">
        <f>IFERROR(__xludf.DUMMYFUNCTION("""COMPUTED_VALUE"""),"TLE")</f>
        <v>TLE</v>
      </c>
      <c r="EL115" t="str">
        <f>IFERROR(__xludf.DUMMYFUNCTION("""COMPUTED_VALUE"""),"TLE")</f>
        <v>TLE</v>
      </c>
      <c r="EM115" t="str">
        <f>IFERROR(__xludf.DUMMYFUNCTION("""COMPUTED_VALUE"""),"TLE")</f>
        <v>TLE</v>
      </c>
      <c r="EN115" t="str">
        <f>IFERROR(__xludf.DUMMYFUNCTION("""COMPUTED_VALUE"""),"TLE")</f>
        <v>TLE</v>
      </c>
      <c r="EO115" t="str">
        <f>IFERROR(__xludf.DUMMYFUNCTION("""COMPUTED_VALUE"""),"TLE")</f>
        <v>TLE</v>
      </c>
      <c r="EP115" t="str">
        <f>IFERROR(__xludf.DUMMYFUNCTION("""COMPUTED_VALUE"""),"TLE")</f>
        <v>TLE</v>
      </c>
      <c r="EQ115" t="str">
        <f>IFERROR(__xludf.DUMMYFUNCTION("""COMPUTED_VALUE"""),"x")</f>
        <v>x</v>
      </c>
      <c r="ER115" t="str">
        <f>IFERROR(__xludf.DUMMYFUNCTION("""COMPUTED_VALUE"""),"WA")</f>
        <v>WA</v>
      </c>
      <c r="ES115" t="str">
        <f>IFERROR(__xludf.DUMMYFUNCTION("""COMPUTED_VALUE"""),"OK")</f>
        <v>OK</v>
      </c>
      <c r="ET115" t="str">
        <f>IFERROR(__xludf.DUMMYFUNCTION("""COMPUTED_VALUE"""),"OK")</f>
        <v>OK</v>
      </c>
      <c r="EU115" t="str">
        <f>IFERROR(__xludf.DUMMYFUNCTION("""COMPUTED_VALUE"""),"OK")</f>
        <v>OK</v>
      </c>
      <c r="EV115" t="str">
        <f>IFERROR(__xludf.DUMMYFUNCTION("""COMPUTED_VALUE"""),"OK")</f>
        <v>OK</v>
      </c>
      <c r="EW115" t="str">
        <f>IFERROR(__xludf.DUMMYFUNCTION("""COMPUTED_VALUE"""),"OK")</f>
        <v>OK</v>
      </c>
      <c r="EX115" t="str">
        <f>IFERROR(__xludf.DUMMYFUNCTION("""COMPUTED_VALUE"""),"OK")</f>
        <v>OK</v>
      </c>
      <c r="EY115" t="str">
        <f>IFERROR(__xludf.DUMMYFUNCTION("""COMPUTED_VALUE"""),"WA")</f>
        <v>WA</v>
      </c>
      <c r="EZ115" t="str">
        <f>IFERROR(__xludf.DUMMYFUNCTION("""COMPUTED_VALUE"""),"WA")</f>
        <v>WA</v>
      </c>
      <c r="FA115" t="str">
        <f>IFERROR(__xludf.DUMMYFUNCTION("""COMPUTED_VALUE"""),"WA")</f>
        <v>WA</v>
      </c>
      <c r="FB115" t="str">
        <f>IFERROR(__xludf.DUMMYFUNCTION("""COMPUTED_VALUE"""),"OK")</f>
        <v>OK</v>
      </c>
      <c r="FC115" t="str">
        <f>IFERROR(__xludf.DUMMYFUNCTION("""COMPUTED_VALUE"""),"WA")</f>
        <v>WA</v>
      </c>
      <c r="FD115" t="str">
        <f>IFERROR(__xludf.DUMMYFUNCTION("""COMPUTED_VALUE"""),"WA")</f>
        <v>WA</v>
      </c>
      <c r="FE115" t="str">
        <f>IFERROR(__xludf.DUMMYFUNCTION("""COMPUTED_VALUE"""),"WA")</f>
        <v>WA</v>
      </c>
      <c r="FF115" t="str">
        <f>IFERROR(__xludf.DUMMYFUNCTION("""COMPUTED_VALUE"""),"WA")</f>
        <v>WA</v>
      </c>
      <c r="FG115" t="str">
        <f>IFERROR(__xludf.DUMMYFUNCTION("""COMPUTED_VALUE"""),"WA")</f>
        <v>WA</v>
      </c>
      <c r="FH115" t="str">
        <f>IFERROR(__xludf.DUMMYFUNCTION("""COMPUTED_VALUE"""),"TLE")</f>
        <v>TLE</v>
      </c>
      <c r="FI115" t="str">
        <f>IFERROR(__xludf.DUMMYFUNCTION("""COMPUTED_VALUE"""),"TLE")</f>
        <v>TLE</v>
      </c>
      <c r="FJ115" t="str">
        <f>IFERROR(__xludf.DUMMYFUNCTION("""COMPUTED_VALUE"""),"TLE")</f>
        <v>TLE</v>
      </c>
      <c r="FK115" t="str">
        <f>IFERROR(__xludf.DUMMYFUNCTION("""COMPUTED_VALUE"""),"TLE")</f>
        <v>TLE</v>
      </c>
      <c r="FL115" t="str">
        <f>IFERROR(__xludf.DUMMYFUNCTION("""COMPUTED_VALUE"""),"OK")</f>
        <v>OK</v>
      </c>
      <c r="FM115" t="str">
        <f>IFERROR(__xludf.DUMMYFUNCTION("""COMPUTED_VALUE"""),"TLE")</f>
        <v>TLE</v>
      </c>
      <c r="FN115" t="str">
        <f>IFERROR(__xludf.DUMMYFUNCTION("""COMPUTED_VALUE"""),"TLE")</f>
        <v>TLE</v>
      </c>
      <c r="FO115" t="str">
        <f>IFERROR(__xludf.DUMMYFUNCTION("""COMPUTED_VALUE"""),"TLE")</f>
        <v>TLE</v>
      </c>
      <c r="FP115" t="str">
        <f>IFERROR(__xludf.DUMMYFUNCTION("""COMPUTED_VALUE"""),"TLE")</f>
        <v>TLE</v>
      </c>
      <c r="FQ115" t="str">
        <f>IFERROR(__xludf.DUMMYFUNCTION("""COMPUTED_VALUE"""),"TLE")</f>
        <v>TLE</v>
      </c>
      <c r="FR115" t="str">
        <f>IFERROR(__xludf.DUMMYFUNCTION("""COMPUTED_VALUE"""),"TLE")</f>
        <v>TLE</v>
      </c>
      <c r="FS115" t="str">
        <f>IFERROR(__xludf.DUMMYFUNCTION("""COMPUTED_VALUE"""),"WA")</f>
        <v>WA</v>
      </c>
      <c r="FT115" t="str">
        <f>IFERROR(__xludf.DUMMYFUNCTION("""COMPUTED_VALUE"""),"x")</f>
        <v>x</v>
      </c>
      <c r="FU115" t="str">
        <f>IFERROR(__xludf.DUMMYFUNCTION("""COMPUTED_VALUE"""),"-")</f>
        <v>-</v>
      </c>
      <c r="FV115" t="str">
        <f>IFERROR(__xludf.DUMMYFUNCTION("""COMPUTED_VALUE"""),"-")</f>
        <v>-</v>
      </c>
      <c r="FW115" t="str">
        <f>IFERROR(__xludf.DUMMYFUNCTION("""COMPUTED_VALUE"""),"-")</f>
        <v>-</v>
      </c>
      <c r="FX115" t="str">
        <f>IFERROR(__xludf.DUMMYFUNCTION("""COMPUTED_VALUE"""),"-")</f>
        <v>-</v>
      </c>
      <c r="FY115" t="str">
        <f>IFERROR(__xludf.DUMMYFUNCTION("""COMPUTED_VALUE"""),"-")</f>
        <v>-</v>
      </c>
      <c r="FZ115" t="str">
        <f>IFERROR(__xludf.DUMMYFUNCTION("""COMPUTED_VALUE"""),"-")</f>
        <v>-</v>
      </c>
      <c r="GA115" t="str">
        <f>IFERROR(__xludf.DUMMYFUNCTION("""COMPUTED_VALUE"""),"-")</f>
        <v>-</v>
      </c>
      <c r="GB115" t="str">
        <f>IFERROR(__xludf.DUMMYFUNCTION("""COMPUTED_VALUE"""),"-")</f>
        <v>-</v>
      </c>
      <c r="GC115" t="str">
        <f>IFERROR(__xludf.DUMMYFUNCTION("""COMPUTED_VALUE"""),"-")</f>
        <v>-</v>
      </c>
      <c r="GD115" t="str">
        <f>IFERROR(__xludf.DUMMYFUNCTION("""COMPUTED_VALUE"""),"-")</f>
        <v>-</v>
      </c>
      <c r="GE115" t="str">
        <f>IFERROR(__xludf.DUMMYFUNCTION("""COMPUTED_VALUE"""),"-")</f>
        <v>-</v>
      </c>
      <c r="GF115" t="str">
        <f>IFERROR(__xludf.DUMMYFUNCTION("""COMPUTED_VALUE"""),"-")</f>
        <v>-</v>
      </c>
      <c r="GG115" t="str">
        <f>IFERROR(__xludf.DUMMYFUNCTION("""COMPUTED_VALUE"""),"-")</f>
        <v>-</v>
      </c>
      <c r="GH115" t="str">
        <f>IFERROR(__xludf.DUMMYFUNCTION("""COMPUTED_VALUE"""),"-")</f>
        <v>-</v>
      </c>
      <c r="GI115" t="str">
        <f>IFERROR(__xludf.DUMMYFUNCTION("""COMPUTED_VALUE"""),"-")</f>
        <v>-</v>
      </c>
      <c r="GJ115" t="str">
        <f>IFERROR(__xludf.DUMMYFUNCTION("""COMPUTED_VALUE"""),"-")</f>
        <v>-</v>
      </c>
      <c r="GK115" t="str">
        <f>IFERROR(__xludf.DUMMYFUNCTION("""COMPUTED_VALUE"""),"-")</f>
        <v>-</v>
      </c>
      <c r="GL115" t="str">
        <f>IFERROR(__xludf.DUMMYFUNCTION("""COMPUTED_VALUE"""),"-")</f>
        <v>-</v>
      </c>
      <c r="GM115" t="str">
        <f>IFERROR(__xludf.DUMMYFUNCTION("""COMPUTED_VALUE"""),"-")</f>
        <v>-</v>
      </c>
      <c r="GN115" t="str">
        <f>IFERROR(__xludf.DUMMYFUNCTION("""COMPUTED_VALUE"""),"-")</f>
        <v>-</v>
      </c>
      <c r="GO115" t="str">
        <f>IFERROR(__xludf.DUMMYFUNCTION("""COMPUTED_VALUE"""),"-")</f>
        <v>-</v>
      </c>
      <c r="GP115" t="str">
        <f>IFERROR(__xludf.DUMMYFUNCTION("""COMPUTED_VALUE"""),"-")</f>
        <v>-</v>
      </c>
      <c r="GQ115" t="str">
        <f>IFERROR(__xludf.DUMMYFUNCTION("""COMPUTED_VALUE"""),"-")</f>
        <v>-</v>
      </c>
      <c r="GR115" t="str">
        <f>IFERROR(__xludf.DUMMYFUNCTION("""COMPUTED_VALUE"""),"-")</f>
        <v>-</v>
      </c>
      <c r="GS115" t="str">
        <f>IFERROR(__xludf.DUMMYFUNCTION("""COMPUTED_VALUE"""),"x")</f>
        <v>x</v>
      </c>
      <c r="GT115" t="str">
        <f>IFERROR(__xludf.DUMMYFUNCTION("""COMPUTED_VALUE"""),"x")</f>
        <v>x</v>
      </c>
      <c r="GU115">
        <f>IFERROR(__xludf.DUMMYFUNCTION("""COMPUTED_VALUE"""),0.0)</f>
        <v>0</v>
      </c>
      <c r="GV115">
        <f>IFERROR(__xludf.DUMMYFUNCTION("""COMPUTED_VALUE"""),0.0)</f>
        <v>0</v>
      </c>
      <c r="GW115">
        <f>IFERROR(__xludf.DUMMYFUNCTION("""COMPUTED_VALUE"""),0.0)</f>
        <v>0</v>
      </c>
      <c r="GX115">
        <f>IFERROR(__xludf.DUMMYFUNCTION("""COMPUTED_VALUE"""),0.0)</f>
        <v>0</v>
      </c>
      <c r="GY115">
        <f>IFERROR(__xludf.DUMMYFUNCTION("""COMPUTED_VALUE"""),0.0)</f>
        <v>0</v>
      </c>
      <c r="GZ115">
        <f>IFERROR(__xludf.DUMMYFUNCTION("""COMPUTED_VALUE"""),0.0)</f>
        <v>0</v>
      </c>
      <c r="HA115">
        <f>IFERROR(__xludf.DUMMYFUNCTION("""COMPUTED_VALUE"""),0.0)</f>
        <v>0</v>
      </c>
      <c r="HB115">
        <f>IFERROR(__xludf.DUMMYFUNCTION("""COMPUTED_VALUE"""),0.0)</f>
        <v>0</v>
      </c>
      <c r="HC115">
        <f>IFERROR(__xludf.DUMMYFUNCTION("""COMPUTED_VALUE"""),0.0)</f>
        <v>0</v>
      </c>
      <c r="HD115">
        <f>IFERROR(__xludf.DUMMYFUNCTION("""COMPUTED_VALUE"""),0.0)</f>
        <v>0</v>
      </c>
      <c r="HE115">
        <f>IFERROR(__xludf.DUMMYFUNCTION("""COMPUTED_VALUE"""),0.0)</f>
        <v>0</v>
      </c>
      <c r="HF115">
        <f>IFERROR(__xludf.DUMMYFUNCTION("""COMPUTED_VALUE"""),0.0)</f>
        <v>0</v>
      </c>
      <c r="HG115">
        <f>IFERROR(__xludf.DUMMYFUNCTION("""COMPUTED_VALUE"""),0.0)</f>
        <v>0</v>
      </c>
      <c r="HH115">
        <f>IFERROR(__xludf.DUMMYFUNCTION("""COMPUTED_VALUE"""),0.0)</f>
        <v>0</v>
      </c>
      <c r="HI115">
        <f>IFERROR(__xludf.DUMMYFUNCTION("""COMPUTED_VALUE"""),0.0)</f>
        <v>0</v>
      </c>
      <c r="HJ115">
        <f>IFERROR(__xludf.DUMMYFUNCTION("""COMPUTED_VALUE"""),0.0)</f>
        <v>0</v>
      </c>
      <c r="HK115">
        <f>IFERROR(__xludf.DUMMYFUNCTION("""COMPUTED_VALUE"""),0.0)</f>
        <v>0</v>
      </c>
      <c r="HL115">
        <f>IFERROR(__xludf.DUMMYFUNCTION("""COMPUTED_VALUE"""),0.0)</f>
        <v>0</v>
      </c>
      <c r="HM115">
        <f>IFERROR(__xludf.DUMMYFUNCTION("""COMPUTED_VALUE"""),0.0)</f>
        <v>0</v>
      </c>
      <c r="HN115">
        <f>IFERROR(__xludf.DUMMYFUNCTION("""COMPUTED_VALUE"""),0.0)</f>
        <v>0</v>
      </c>
      <c r="HO115">
        <f>IFERROR(__xludf.DUMMYFUNCTION("""COMPUTED_VALUE"""),0.0)</f>
        <v>0</v>
      </c>
      <c r="HP115">
        <f>IFERROR(__xludf.DUMMYFUNCTION("""COMPUTED_VALUE"""),0.0)</f>
        <v>0</v>
      </c>
      <c r="HQ115">
        <f>IFERROR(__xludf.DUMMYFUNCTION("""COMPUTED_VALUE"""),0.0)</f>
        <v>0</v>
      </c>
      <c r="HR115">
        <f>IFERROR(__xludf.DUMMYFUNCTION("""COMPUTED_VALUE"""),0.0)</f>
        <v>0</v>
      </c>
      <c r="HS115">
        <f>IFERROR(__xludf.DUMMYFUNCTION("""COMPUTED_VALUE"""),0.0)</f>
        <v>0</v>
      </c>
      <c r="HT115">
        <f>IFERROR(__xludf.DUMMYFUNCTION("""COMPUTED_VALUE"""),0.0)</f>
        <v>0</v>
      </c>
      <c r="HU115">
        <f>IFERROR(__xludf.DUMMYFUNCTION("""COMPUTED_VALUE"""),0.0)</f>
        <v>0</v>
      </c>
      <c r="HV115">
        <f>IFERROR(__xludf.DUMMYFUNCTION("""COMPUTED_VALUE"""),0.0)</f>
        <v>0</v>
      </c>
      <c r="HW115">
        <f>IFERROR(__xludf.DUMMYFUNCTION("""COMPUTED_VALUE"""),0.0)</f>
        <v>0</v>
      </c>
      <c r="HX115">
        <f>IFERROR(__xludf.DUMMYFUNCTION("""COMPUTED_VALUE"""),0.0)</f>
        <v>0</v>
      </c>
      <c r="HY115">
        <f>IFERROR(__xludf.DUMMYFUNCTION("""COMPUTED_VALUE"""),0.0)</f>
        <v>0</v>
      </c>
      <c r="HZ115">
        <f>IFERROR(__xludf.DUMMYFUNCTION("""COMPUTED_VALUE"""),0.0)</f>
        <v>0</v>
      </c>
      <c r="IA115">
        <f>IFERROR(__xludf.DUMMYFUNCTION("""COMPUTED_VALUE"""),0.0)</f>
        <v>0</v>
      </c>
      <c r="IB115">
        <f>IFERROR(__xludf.DUMMYFUNCTION("""COMPUTED_VALUE"""),0.0)</f>
        <v>0</v>
      </c>
      <c r="IC115">
        <f>IFERROR(__xludf.DUMMYFUNCTION("""COMPUTED_VALUE"""),0.0)</f>
        <v>0</v>
      </c>
      <c r="ID115">
        <f>IFERROR(__xludf.DUMMYFUNCTION("""COMPUTED_VALUE"""),0.0)</f>
        <v>0</v>
      </c>
      <c r="IE115">
        <f>IFERROR(__xludf.DUMMYFUNCTION("""COMPUTED_VALUE"""),0.0)</f>
        <v>0</v>
      </c>
      <c r="IF115">
        <f>IFERROR(__xludf.DUMMYFUNCTION("""COMPUTED_VALUE"""),0.0)</f>
        <v>0</v>
      </c>
      <c r="IG115">
        <f>IFERROR(__xludf.DUMMYFUNCTION("""COMPUTED_VALUE"""),0.0)</f>
        <v>0</v>
      </c>
      <c r="IH115">
        <f>IFERROR(__xludf.DUMMYFUNCTION("""COMPUTED_VALUE"""),0.0)</f>
        <v>0</v>
      </c>
      <c r="II115">
        <f>IFERROR(__xludf.DUMMYFUNCTION("""COMPUTED_VALUE"""),0.0)</f>
        <v>0</v>
      </c>
      <c r="IJ115">
        <f>IFERROR(__xludf.DUMMYFUNCTION("""COMPUTED_VALUE"""),0.0)</f>
        <v>0</v>
      </c>
      <c r="IK115" t="str">
        <f>IFERROR(__xludf.DUMMYFUNCTION("""COMPUTED_VALUE"""),"x")</f>
        <v>x</v>
      </c>
      <c r="IL115">
        <f>IFERROR(__xludf.DUMMYFUNCTION("""COMPUTED_VALUE"""),0.0)</f>
        <v>0</v>
      </c>
      <c r="IM115">
        <f>IFERROR(__xludf.DUMMYFUNCTION("""COMPUTED_VALUE"""),0.0)</f>
        <v>0</v>
      </c>
      <c r="IN115">
        <f>IFERROR(__xludf.DUMMYFUNCTION("""COMPUTED_VALUE"""),0.0)</f>
        <v>0</v>
      </c>
      <c r="IO115">
        <f>IFERROR(__xludf.DUMMYFUNCTION("""COMPUTED_VALUE"""),0.0)</f>
        <v>0</v>
      </c>
      <c r="IP115">
        <f>IFERROR(__xludf.DUMMYFUNCTION("""COMPUTED_VALUE"""),0.0)</f>
        <v>0</v>
      </c>
      <c r="IQ115">
        <f>IFERROR(__xludf.DUMMYFUNCTION("""COMPUTED_VALUE"""),0.0)</f>
        <v>0</v>
      </c>
      <c r="IR115">
        <f>IFERROR(__xludf.DUMMYFUNCTION("""COMPUTED_VALUE"""),0.0)</f>
        <v>0</v>
      </c>
      <c r="IS115">
        <f>IFERROR(__xludf.DUMMYFUNCTION("""COMPUTED_VALUE"""),0.0)</f>
        <v>0</v>
      </c>
      <c r="IT115">
        <f>IFERROR(__xludf.DUMMYFUNCTION("""COMPUTED_VALUE"""),0.0)</f>
        <v>0</v>
      </c>
      <c r="IU115">
        <f>IFERROR(__xludf.DUMMYFUNCTION("""COMPUTED_VALUE"""),0.0)</f>
        <v>0</v>
      </c>
      <c r="IV115">
        <f>IFERROR(__xludf.DUMMYFUNCTION("""COMPUTED_VALUE"""),0.0)</f>
        <v>0</v>
      </c>
      <c r="IW115">
        <f>IFERROR(__xludf.DUMMYFUNCTION("""COMPUTED_VALUE"""),0.0)</f>
        <v>0</v>
      </c>
      <c r="IX115">
        <f>IFERROR(__xludf.DUMMYFUNCTION("""COMPUTED_VALUE"""),0.0)</f>
        <v>0</v>
      </c>
      <c r="IY115">
        <f>IFERROR(__xludf.DUMMYFUNCTION("""COMPUTED_VALUE"""),0.0)</f>
        <v>0</v>
      </c>
      <c r="IZ115">
        <f>IFERROR(__xludf.DUMMYFUNCTION("""COMPUTED_VALUE"""),0.0)</f>
        <v>0</v>
      </c>
      <c r="JA115">
        <f>IFERROR(__xludf.DUMMYFUNCTION("""COMPUTED_VALUE"""),0.0)</f>
        <v>0</v>
      </c>
      <c r="JB115">
        <f>IFERROR(__xludf.DUMMYFUNCTION("""COMPUTED_VALUE"""),0.0)</f>
        <v>0</v>
      </c>
      <c r="JC115">
        <f>IFERROR(__xludf.DUMMYFUNCTION("""COMPUTED_VALUE"""),0.0)</f>
        <v>0</v>
      </c>
      <c r="JD115">
        <f>IFERROR(__xludf.DUMMYFUNCTION("""COMPUTED_VALUE"""),0.0)</f>
        <v>0</v>
      </c>
      <c r="JE115">
        <f>IFERROR(__xludf.DUMMYFUNCTION("""COMPUTED_VALUE"""),0.0)</f>
        <v>0</v>
      </c>
      <c r="JF115">
        <f>IFERROR(__xludf.DUMMYFUNCTION("""COMPUTED_VALUE"""),0.0)</f>
        <v>0</v>
      </c>
      <c r="JG115">
        <f>IFERROR(__xludf.DUMMYFUNCTION("""COMPUTED_VALUE"""),0.0)</f>
        <v>0</v>
      </c>
      <c r="JH115">
        <f>IFERROR(__xludf.DUMMYFUNCTION("""COMPUTED_VALUE"""),0.0)</f>
        <v>0</v>
      </c>
      <c r="JI115">
        <f>IFERROR(__xludf.DUMMYFUNCTION("""COMPUTED_VALUE"""),0.0)</f>
        <v>0</v>
      </c>
      <c r="JJ115">
        <f>IFERROR(__xludf.DUMMYFUNCTION("""COMPUTED_VALUE"""),0.0)</f>
        <v>0</v>
      </c>
      <c r="JK115">
        <f>IFERROR(__xludf.DUMMYFUNCTION("""COMPUTED_VALUE"""),0.0)</f>
        <v>0</v>
      </c>
      <c r="JL115">
        <f>IFERROR(__xludf.DUMMYFUNCTION("""COMPUTED_VALUE"""),0.0)</f>
        <v>0</v>
      </c>
      <c r="JM115">
        <f>IFERROR(__xludf.DUMMYFUNCTION("""COMPUTED_VALUE"""),0.0)</f>
        <v>0</v>
      </c>
      <c r="JN115">
        <f>IFERROR(__xludf.DUMMYFUNCTION("""COMPUTED_VALUE"""),0.0)</f>
        <v>0</v>
      </c>
      <c r="JO115">
        <f>IFERROR(__xludf.DUMMYFUNCTION("""COMPUTED_VALUE"""),0.0)</f>
        <v>0</v>
      </c>
      <c r="JP115">
        <f>IFERROR(__xludf.DUMMYFUNCTION("""COMPUTED_VALUE"""),0.0)</f>
        <v>0</v>
      </c>
      <c r="JQ115">
        <f>IFERROR(__xludf.DUMMYFUNCTION("""COMPUTED_VALUE"""),0.0)</f>
        <v>0</v>
      </c>
      <c r="JR115">
        <f>IFERROR(__xludf.DUMMYFUNCTION("""COMPUTED_VALUE"""),0.0)</f>
        <v>0</v>
      </c>
      <c r="JS115" t="str">
        <f>IFERROR(__xludf.DUMMYFUNCTION("""COMPUTED_VALUE"""),"x")</f>
        <v>x</v>
      </c>
      <c r="JT115">
        <f>IFERROR(__xludf.DUMMYFUNCTION("""COMPUTED_VALUE"""),0.0)</f>
        <v>0</v>
      </c>
      <c r="JU115">
        <f>IFERROR(__xludf.DUMMYFUNCTION("""COMPUTED_VALUE"""),0.0)</f>
        <v>0</v>
      </c>
      <c r="JV115">
        <f>IFERROR(__xludf.DUMMYFUNCTION("""COMPUTED_VALUE"""),0.0)</f>
        <v>0</v>
      </c>
      <c r="JW115">
        <f>IFERROR(__xludf.DUMMYFUNCTION("""COMPUTED_VALUE"""),0.0)</f>
        <v>0</v>
      </c>
      <c r="JX115">
        <f>IFERROR(__xludf.DUMMYFUNCTION("""COMPUTED_VALUE"""),0.0)</f>
        <v>0</v>
      </c>
      <c r="JY115">
        <f>IFERROR(__xludf.DUMMYFUNCTION("""COMPUTED_VALUE"""),0.0)</f>
        <v>0</v>
      </c>
      <c r="JZ115">
        <f>IFERROR(__xludf.DUMMYFUNCTION("""COMPUTED_VALUE"""),0.0)</f>
        <v>0</v>
      </c>
      <c r="KA115">
        <f>IFERROR(__xludf.DUMMYFUNCTION("""COMPUTED_VALUE"""),0.0)</f>
        <v>0</v>
      </c>
      <c r="KB115">
        <f>IFERROR(__xludf.DUMMYFUNCTION("""COMPUTED_VALUE"""),0.0)</f>
        <v>0</v>
      </c>
      <c r="KC115">
        <f>IFERROR(__xludf.DUMMYFUNCTION("""COMPUTED_VALUE"""),0.0)</f>
        <v>0</v>
      </c>
      <c r="KD115">
        <f>IFERROR(__xludf.DUMMYFUNCTION("""COMPUTED_VALUE"""),0.0)</f>
        <v>0</v>
      </c>
      <c r="KE115">
        <f>IFERROR(__xludf.DUMMYFUNCTION("""COMPUTED_VALUE"""),0.0)</f>
        <v>0</v>
      </c>
      <c r="KF115">
        <f>IFERROR(__xludf.DUMMYFUNCTION("""COMPUTED_VALUE"""),0.0)</f>
        <v>0</v>
      </c>
      <c r="KG115">
        <f>IFERROR(__xludf.DUMMYFUNCTION("""COMPUTED_VALUE"""),0.0)</f>
        <v>0</v>
      </c>
      <c r="KH115">
        <f>IFERROR(__xludf.DUMMYFUNCTION("""COMPUTED_VALUE"""),0.0)</f>
        <v>0</v>
      </c>
      <c r="KI115">
        <f>IFERROR(__xludf.DUMMYFUNCTION("""COMPUTED_VALUE"""),0.0)</f>
        <v>0</v>
      </c>
      <c r="KJ115">
        <f>IFERROR(__xludf.DUMMYFUNCTION("""COMPUTED_VALUE"""),0.0)</f>
        <v>0</v>
      </c>
      <c r="KK115">
        <f>IFERROR(__xludf.DUMMYFUNCTION("""COMPUTED_VALUE"""),0.0)</f>
        <v>0</v>
      </c>
      <c r="KL115">
        <f>IFERROR(__xludf.DUMMYFUNCTION("""COMPUTED_VALUE"""),0.0)</f>
        <v>0</v>
      </c>
      <c r="KM115">
        <f>IFERROR(__xludf.DUMMYFUNCTION("""COMPUTED_VALUE"""),0.0)</f>
        <v>0</v>
      </c>
      <c r="KN115">
        <f>IFERROR(__xludf.DUMMYFUNCTION("""COMPUTED_VALUE"""),0.0)</f>
        <v>0</v>
      </c>
      <c r="KO115">
        <f>IFERROR(__xludf.DUMMYFUNCTION("""COMPUTED_VALUE"""),0.0)</f>
        <v>0</v>
      </c>
      <c r="KP115">
        <f>IFERROR(__xludf.DUMMYFUNCTION("""COMPUTED_VALUE"""),0.0)</f>
        <v>0</v>
      </c>
      <c r="KQ115">
        <f>IFERROR(__xludf.DUMMYFUNCTION("""COMPUTED_VALUE"""),0.0)</f>
        <v>0</v>
      </c>
      <c r="KR115">
        <f>IFERROR(__xludf.DUMMYFUNCTION("""COMPUTED_VALUE"""),0.0)</f>
        <v>0</v>
      </c>
      <c r="KS115">
        <f>IFERROR(__xludf.DUMMYFUNCTION("""COMPUTED_VALUE"""),0.0)</f>
        <v>0</v>
      </c>
      <c r="KT115">
        <f>IFERROR(__xludf.DUMMYFUNCTION("""COMPUTED_VALUE"""),0.0)</f>
        <v>0</v>
      </c>
      <c r="KU115">
        <f>IFERROR(__xludf.DUMMYFUNCTION("""COMPUTED_VALUE"""),0.0)</f>
        <v>0</v>
      </c>
      <c r="KV115">
        <f>IFERROR(__xludf.DUMMYFUNCTION("""COMPUTED_VALUE"""),0.0)</f>
        <v>0</v>
      </c>
      <c r="KW115">
        <f>IFERROR(__xludf.DUMMYFUNCTION("""COMPUTED_VALUE"""),0.0)</f>
        <v>0</v>
      </c>
      <c r="KX115">
        <f>IFERROR(__xludf.DUMMYFUNCTION("""COMPUTED_VALUE"""),0.0)</f>
        <v>0</v>
      </c>
      <c r="KY115">
        <f>IFERROR(__xludf.DUMMYFUNCTION("""COMPUTED_VALUE"""),0.0)</f>
        <v>0</v>
      </c>
      <c r="KZ115" t="str">
        <f>IFERROR(__xludf.DUMMYFUNCTION("""COMPUTED_VALUE"""),"x")</f>
        <v>x</v>
      </c>
      <c r="LA115">
        <f>IFERROR(__xludf.DUMMYFUNCTION("""COMPUTED_VALUE"""),1.0)</f>
        <v>1</v>
      </c>
      <c r="LB115">
        <f>IFERROR(__xludf.DUMMYFUNCTION("""COMPUTED_VALUE"""),1.0)</f>
        <v>1</v>
      </c>
      <c r="LC115">
        <f>IFERROR(__xludf.DUMMYFUNCTION("""COMPUTED_VALUE"""),1.0)</f>
        <v>1</v>
      </c>
      <c r="LD115">
        <f>IFERROR(__xludf.DUMMYFUNCTION("""COMPUTED_VALUE"""),1.0)</f>
        <v>1</v>
      </c>
      <c r="LE115">
        <f>IFERROR(__xludf.DUMMYFUNCTION("""COMPUTED_VALUE"""),1.0)</f>
        <v>1</v>
      </c>
      <c r="LF115">
        <f>IFERROR(__xludf.DUMMYFUNCTION("""COMPUTED_VALUE"""),0.0)</f>
        <v>0</v>
      </c>
      <c r="LG115">
        <f>IFERROR(__xludf.DUMMYFUNCTION("""COMPUTED_VALUE"""),0.0)</f>
        <v>0</v>
      </c>
      <c r="LH115">
        <f>IFERROR(__xludf.DUMMYFUNCTION("""COMPUTED_VALUE"""),0.0)</f>
        <v>0</v>
      </c>
      <c r="LI115">
        <f>IFERROR(__xludf.DUMMYFUNCTION("""COMPUTED_VALUE"""),0.0)</f>
        <v>0</v>
      </c>
      <c r="LJ115">
        <f>IFERROR(__xludf.DUMMYFUNCTION("""COMPUTED_VALUE"""),0.0)</f>
        <v>0</v>
      </c>
      <c r="LK115">
        <f>IFERROR(__xludf.DUMMYFUNCTION("""COMPUTED_VALUE"""),0.0)</f>
        <v>0</v>
      </c>
      <c r="LL115">
        <f>IFERROR(__xludf.DUMMYFUNCTION("""COMPUTED_VALUE"""),0.0)</f>
        <v>0</v>
      </c>
      <c r="LM115">
        <f>IFERROR(__xludf.DUMMYFUNCTION("""COMPUTED_VALUE"""),0.0)</f>
        <v>0</v>
      </c>
      <c r="LN115">
        <f>IFERROR(__xludf.DUMMYFUNCTION("""COMPUTED_VALUE"""),0.0)</f>
        <v>0</v>
      </c>
      <c r="LO115">
        <f>IFERROR(__xludf.DUMMYFUNCTION("""COMPUTED_VALUE"""),0.0)</f>
        <v>0</v>
      </c>
      <c r="LP115">
        <f>IFERROR(__xludf.DUMMYFUNCTION("""COMPUTED_VALUE"""),0.0)</f>
        <v>0</v>
      </c>
      <c r="LQ115" t="str">
        <f>IFERROR(__xludf.DUMMYFUNCTION("""COMPUTED_VALUE"""),"x")</f>
        <v>x</v>
      </c>
      <c r="LR115">
        <f>IFERROR(__xludf.DUMMYFUNCTION("""COMPUTED_VALUE"""),0.0)</f>
        <v>0</v>
      </c>
      <c r="LS115">
        <f>IFERROR(__xludf.DUMMYFUNCTION("""COMPUTED_VALUE"""),1.0)</f>
        <v>1</v>
      </c>
      <c r="LT115">
        <f>IFERROR(__xludf.DUMMYFUNCTION("""COMPUTED_VALUE"""),1.0)</f>
        <v>1</v>
      </c>
      <c r="LU115">
        <f>IFERROR(__xludf.DUMMYFUNCTION("""COMPUTED_VALUE"""),1.0)</f>
        <v>1</v>
      </c>
      <c r="LV115">
        <f>IFERROR(__xludf.DUMMYFUNCTION("""COMPUTED_VALUE"""),1.0)</f>
        <v>1</v>
      </c>
      <c r="LW115">
        <f>IFERROR(__xludf.DUMMYFUNCTION("""COMPUTED_VALUE"""),1.0)</f>
        <v>1</v>
      </c>
      <c r="LX115">
        <f>IFERROR(__xludf.DUMMYFUNCTION("""COMPUTED_VALUE"""),1.0)</f>
        <v>1</v>
      </c>
      <c r="LY115">
        <f>IFERROR(__xludf.DUMMYFUNCTION("""COMPUTED_VALUE"""),0.0)</f>
        <v>0</v>
      </c>
      <c r="LZ115">
        <f>IFERROR(__xludf.DUMMYFUNCTION("""COMPUTED_VALUE"""),0.0)</f>
        <v>0</v>
      </c>
      <c r="MA115">
        <f>IFERROR(__xludf.DUMMYFUNCTION("""COMPUTED_VALUE"""),0.0)</f>
        <v>0</v>
      </c>
      <c r="MB115">
        <f>IFERROR(__xludf.DUMMYFUNCTION("""COMPUTED_VALUE"""),1.0)</f>
        <v>1</v>
      </c>
      <c r="MC115">
        <f>IFERROR(__xludf.DUMMYFUNCTION("""COMPUTED_VALUE"""),0.0)</f>
        <v>0</v>
      </c>
      <c r="MD115">
        <f>IFERROR(__xludf.DUMMYFUNCTION("""COMPUTED_VALUE"""),0.0)</f>
        <v>0</v>
      </c>
      <c r="ME115">
        <f>IFERROR(__xludf.DUMMYFUNCTION("""COMPUTED_VALUE"""),0.0)</f>
        <v>0</v>
      </c>
      <c r="MF115">
        <f>IFERROR(__xludf.DUMMYFUNCTION("""COMPUTED_VALUE"""),0.0)</f>
        <v>0</v>
      </c>
      <c r="MG115">
        <f>IFERROR(__xludf.DUMMYFUNCTION("""COMPUTED_VALUE"""),0.0)</f>
        <v>0</v>
      </c>
      <c r="MH115">
        <f>IFERROR(__xludf.DUMMYFUNCTION("""COMPUTED_VALUE"""),0.0)</f>
        <v>0</v>
      </c>
      <c r="MI115">
        <f>IFERROR(__xludf.DUMMYFUNCTION("""COMPUTED_VALUE"""),0.0)</f>
        <v>0</v>
      </c>
      <c r="MJ115">
        <f>IFERROR(__xludf.DUMMYFUNCTION("""COMPUTED_VALUE"""),0.0)</f>
        <v>0</v>
      </c>
      <c r="MK115">
        <f>IFERROR(__xludf.DUMMYFUNCTION("""COMPUTED_VALUE"""),0.0)</f>
        <v>0</v>
      </c>
      <c r="ML115">
        <f>IFERROR(__xludf.DUMMYFUNCTION("""COMPUTED_VALUE"""),1.0)</f>
        <v>1</v>
      </c>
      <c r="MM115">
        <f>IFERROR(__xludf.DUMMYFUNCTION("""COMPUTED_VALUE"""),0.0)</f>
        <v>0</v>
      </c>
      <c r="MN115">
        <f>IFERROR(__xludf.DUMMYFUNCTION("""COMPUTED_VALUE"""),0.0)</f>
        <v>0</v>
      </c>
      <c r="MO115">
        <f>IFERROR(__xludf.DUMMYFUNCTION("""COMPUTED_VALUE"""),0.0)</f>
        <v>0</v>
      </c>
      <c r="MP115">
        <f>IFERROR(__xludf.DUMMYFUNCTION("""COMPUTED_VALUE"""),0.0)</f>
        <v>0</v>
      </c>
      <c r="MQ115">
        <f>IFERROR(__xludf.DUMMYFUNCTION("""COMPUTED_VALUE"""),0.0)</f>
        <v>0</v>
      </c>
      <c r="MR115">
        <f>IFERROR(__xludf.DUMMYFUNCTION("""COMPUTED_VALUE"""),0.0)</f>
        <v>0</v>
      </c>
      <c r="MS115">
        <f>IFERROR(__xludf.DUMMYFUNCTION("""COMPUTED_VALUE"""),0.0)</f>
        <v>0</v>
      </c>
      <c r="MT115" t="str">
        <f>IFERROR(__xludf.DUMMYFUNCTION("""COMPUTED_VALUE"""),"x")</f>
        <v>x</v>
      </c>
      <c r="MU115">
        <f>IFERROR(__xludf.DUMMYFUNCTION("""COMPUTED_VALUE"""),0.0)</f>
        <v>0</v>
      </c>
      <c r="MV115">
        <f>IFERROR(__xludf.DUMMYFUNCTION("""COMPUTED_VALUE"""),0.0)</f>
        <v>0</v>
      </c>
      <c r="MW115">
        <f>IFERROR(__xludf.DUMMYFUNCTION("""COMPUTED_VALUE"""),0.0)</f>
        <v>0</v>
      </c>
      <c r="MX115">
        <f>IFERROR(__xludf.DUMMYFUNCTION("""COMPUTED_VALUE"""),0.0)</f>
        <v>0</v>
      </c>
      <c r="MY115">
        <f>IFERROR(__xludf.DUMMYFUNCTION("""COMPUTED_VALUE"""),0.0)</f>
        <v>0</v>
      </c>
      <c r="MZ115">
        <f>IFERROR(__xludf.DUMMYFUNCTION("""COMPUTED_VALUE"""),0.0)</f>
        <v>0</v>
      </c>
      <c r="NA115">
        <f>IFERROR(__xludf.DUMMYFUNCTION("""COMPUTED_VALUE"""),0.0)</f>
        <v>0</v>
      </c>
      <c r="NB115">
        <f>IFERROR(__xludf.DUMMYFUNCTION("""COMPUTED_VALUE"""),0.0)</f>
        <v>0</v>
      </c>
      <c r="NC115">
        <f>IFERROR(__xludf.DUMMYFUNCTION("""COMPUTED_VALUE"""),0.0)</f>
        <v>0</v>
      </c>
      <c r="ND115">
        <f>IFERROR(__xludf.DUMMYFUNCTION("""COMPUTED_VALUE"""),0.0)</f>
        <v>0</v>
      </c>
      <c r="NE115">
        <f>IFERROR(__xludf.DUMMYFUNCTION("""COMPUTED_VALUE"""),0.0)</f>
        <v>0</v>
      </c>
      <c r="NF115">
        <f>IFERROR(__xludf.DUMMYFUNCTION("""COMPUTED_VALUE"""),0.0)</f>
        <v>0</v>
      </c>
      <c r="NG115">
        <f>IFERROR(__xludf.DUMMYFUNCTION("""COMPUTED_VALUE"""),0.0)</f>
        <v>0</v>
      </c>
      <c r="NH115">
        <f>IFERROR(__xludf.DUMMYFUNCTION("""COMPUTED_VALUE"""),0.0)</f>
        <v>0</v>
      </c>
      <c r="NI115">
        <f>IFERROR(__xludf.DUMMYFUNCTION("""COMPUTED_VALUE"""),0.0)</f>
        <v>0</v>
      </c>
      <c r="NJ115">
        <f>IFERROR(__xludf.DUMMYFUNCTION("""COMPUTED_VALUE"""),0.0)</f>
        <v>0</v>
      </c>
      <c r="NK115">
        <f>IFERROR(__xludf.DUMMYFUNCTION("""COMPUTED_VALUE"""),0.0)</f>
        <v>0</v>
      </c>
      <c r="NL115">
        <f>IFERROR(__xludf.DUMMYFUNCTION("""COMPUTED_VALUE"""),0.0)</f>
        <v>0</v>
      </c>
      <c r="NM115">
        <f>IFERROR(__xludf.DUMMYFUNCTION("""COMPUTED_VALUE"""),0.0)</f>
        <v>0</v>
      </c>
      <c r="NN115">
        <f>IFERROR(__xludf.DUMMYFUNCTION("""COMPUTED_VALUE"""),0.0)</f>
        <v>0</v>
      </c>
      <c r="NO115">
        <f>IFERROR(__xludf.DUMMYFUNCTION("""COMPUTED_VALUE"""),0.0)</f>
        <v>0</v>
      </c>
      <c r="NP115">
        <f>IFERROR(__xludf.DUMMYFUNCTION("""COMPUTED_VALUE"""),0.0)</f>
        <v>0</v>
      </c>
      <c r="NQ115">
        <f>IFERROR(__xludf.DUMMYFUNCTION("""COMPUTED_VALUE"""),0.0)</f>
        <v>0</v>
      </c>
      <c r="NR115">
        <f>IFERROR(__xludf.DUMMYFUNCTION("""COMPUTED_VALUE"""),0.0)</f>
        <v>0</v>
      </c>
    </row>
    <row r="116" ht="15.75" customHeight="1">
      <c r="A116">
        <f>IFERROR(__xludf.DUMMYFUNCTION("""COMPUTED_VALUE"""),115.0)</f>
        <v>115</v>
      </c>
      <c r="B116" t="str">
        <f>IFERROR(__xludf.DUMMYFUNCTION("""COMPUTED_VALUE"""),"thelegend27")</f>
        <v>thelegend27</v>
      </c>
      <c r="C116" t="str">
        <f>IFERROR(__xludf.DUMMYFUNCTION("""COMPUTED_VALUE"""),"Filip")</f>
        <v>Filip</v>
      </c>
      <c r="D116" t="str">
        <f>IFERROR(__xludf.DUMMYFUNCTION("""COMPUTED_VALUE"""),"Pajić")</f>
        <v>Pajić</v>
      </c>
      <c r="E116">
        <f>IFERROR(__xludf.DUMMYFUNCTION("""COMPUTED_VALUE"""),25.0)</f>
        <v>25</v>
      </c>
      <c r="F116" t="str">
        <f>IFERROR(__xludf.DUMMYFUNCTION("""COMPUTED_VALUE"""),"ODOBREN")</f>
        <v>ODOBREN</v>
      </c>
      <c r="G116" t="str">
        <f>IFERROR(__xludf.DUMMYFUNCTION("""COMPUTED_VALUE"""),"Palilula")</f>
        <v>Palilula</v>
      </c>
      <c r="H116" t="str">
        <f>IFERROR(__xludf.DUMMYFUNCTION("""COMPUTED_VALUE"""),"Elektrotehnička škola Rade Končar")</f>
        <v>Elektrotehnička škola Rade Končar</v>
      </c>
      <c r="I116" t="str">
        <f>IFERROR(__xludf.DUMMYFUNCTION("""COMPUTED_VALUE"""),"IV")</f>
        <v>IV</v>
      </c>
      <c r="J116" t="str">
        <f>IFERROR(__xludf.DUMMYFUNCTION("""COMPUTED_VALUE"""),"B")</f>
        <v>B</v>
      </c>
      <c r="K116" t="str">
        <f>IFERROR(__xludf.DUMMYFUNCTION("""COMPUTED_VALUE"""),"Milica Zdravković")</f>
        <v>Milica Zdravković</v>
      </c>
      <c r="L116" t="str">
        <f>IFERROR(__xludf.DUMMYFUNCTION("""COMPUTED_VALUE"""),"x")</f>
        <v>x</v>
      </c>
      <c r="M116" t="str">
        <f>IFERROR(__xludf.DUMMYFUNCTION("""COMPUTED_VALUE"""),"-")</f>
        <v>-</v>
      </c>
      <c r="N116">
        <f>IFERROR(__xludf.DUMMYFUNCTION("""COMPUTED_VALUE"""),25.0)</f>
        <v>25</v>
      </c>
      <c r="O116" t="str">
        <f>IFERROR(__xludf.DUMMYFUNCTION("""COMPUTED_VALUE"""),"-")</f>
        <v>-</v>
      </c>
      <c r="P116" t="str">
        <f>IFERROR(__xludf.DUMMYFUNCTION("""COMPUTED_VALUE"""),"-")</f>
        <v>-</v>
      </c>
      <c r="Q116" t="str">
        <f>IFERROR(__xludf.DUMMYFUNCTION("""COMPUTED_VALUE"""),"-")</f>
        <v>-</v>
      </c>
      <c r="R116" t="str">
        <f>IFERROR(__xludf.DUMMYFUNCTION("""COMPUTED_VALUE"""),"-")</f>
        <v>-</v>
      </c>
      <c r="S116" t="str">
        <f>IFERROR(__xludf.DUMMYFUNCTION("""COMPUTED_VALUE"""),"x")</f>
        <v>x</v>
      </c>
      <c r="T116" t="str">
        <f>IFERROR(__xludf.DUMMYFUNCTION("""COMPUTED_VALUE"""),"x")</f>
        <v>x</v>
      </c>
      <c r="U116" t="str">
        <f>IFERROR(__xludf.DUMMYFUNCTION("""COMPUTED_VALUE"""),"-")</f>
        <v>-</v>
      </c>
      <c r="V116" t="str">
        <f>IFERROR(__xludf.DUMMYFUNCTION("""COMPUTED_VALUE"""),"-")</f>
        <v>-</v>
      </c>
      <c r="W116" t="str">
        <f>IFERROR(__xludf.DUMMYFUNCTION("""COMPUTED_VALUE"""),"-")</f>
        <v>-</v>
      </c>
      <c r="X116" t="str">
        <f>IFERROR(__xludf.DUMMYFUNCTION("""COMPUTED_VALUE"""),"-")</f>
        <v>-</v>
      </c>
      <c r="Y116" t="str">
        <f>IFERROR(__xludf.DUMMYFUNCTION("""COMPUTED_VALUE"""),"-")</f>
        <v>-</v>
      </c>
      <c r="Z116" t="str">
        <f>IFERROR(__xludf.DUMMYFUNCTION("""COMPUTED_VALUE"""),"-")</f>
        <v>-</v>
      </c>
      <c r="AA116" t="str">
        <f>IFERROR(__xludf.DUMMYFUNCTION("""COMPUTED_VALUE"""),"-")</f>
        <v>-</v>
      </c>
      <c r="AB116" t="str">
        <f>IFERROR(__xludf.DUMMYFUNCTION("""COMPUTED_VALUE"""),"-")</f>
        <v>-</v>
      </c>
      <c r="AC116" t="str">
        <f>IFERROR(__xludf.DUMMYFUNCTION("""COMPUTED_VALUE"""),"-")</f>
        <v>-</v>
      </c>
      <c r="AD116" t="str">
        <f>IFERROR(__xludf.DUMMYFUNCTION("""COMPUTED_VALUE"""),"-")</f>
        <v>-</v>
      </c>
      <c r="AE116" t="str">
        <f>IFERROR(__xludf.DUMMYFUNCTION("""COMPUTED_VALUE"""),"-")</f>
        <v>-</v>
      </c>
      <c r="AF116" t="str">
        <f>IFERROR(__xludf.DUMMYFUNCTION("""COMPUTED_VALUE"""),"-")</f>
        <v>-</v>
      </c>
      <c r="AG116" t="str">
        <f>IFERROR(__xludf.DUMMYFUNCTION("""COMPUTED_VALUE"""),"-")</f>
        <v>-</v>
      </c>
      <c r="AH116" t="str">
        <f>IFERROR(__xludf.DUMMYFUNCTION("""COMPUTED_VALUE"""),"-")</f>
        <v>-</v>
      </c>
      <c r="AI116" t="str">
        <f>IFERROR(__xludf.DUMMYFUNCTION("""COMPUTED_VALUE"""),"-")</f>
        <v>-</v>
      </c>
      <c r="AJ116" t="str">
        <f>IFERROR(__xludf.DUMMYFUNCTION("""COMPUTED_VALUE"""),"-")</f>
        <v>-</v>
      </c>
      <c r="AK116" t="str">
        <f>IFERROR(__xludf.DUMMYFUNCTION("""COMPUTED_VALUE"""),"-")</f>
        <v>-</v>
      </c>
      <c r="AL116" t="str">
        <f>IFERROR(__xludf.DUMMYFUNCTION("""COMPUTED_VALUE"""),"-")</f>
        <v>-</v>
      </c>
      <c r="AM116" t="str">
        <f>IFERROR(__xludf.DUMMYFUNCTION("""COMPUTED_VALUE"""),"-")</f>
        <v>-</v>
      </c>
      <c r="AN116" t="str">
        <f>IFERROR(__xludf.DUMMYFUNCTION("""COMPUTED_VALUE"""),"-")</f>
        <v>-</v>
      </c>
      <c r="AO116" t="str">
        <f>IFERROR(__xludf.DUMMYFUNCTION("""COMPUTED_VALUE"""),"-")</f>
        <v>-</v>
      </c>
      <c r="AP116" t="str">
        <f>IFERROR(__xludf.DUMMYFUNCTION("""COMPUTED_VALUE"""),"-")</f>
        <v>-</v>
      </c>
      <c r="AQ116" t="str">
        <f>IFERROR(__xludf.DUMMYFUNCTION("""COMPUTED_VALUE"""),"-")</f>
        <v>-</v>
      </c>
      <c r="AR116" t="str">
        <f>IFERROR(__xludf.DUMMYFUNCTION("""COMPUTED_VALUE"""),"-")</f>
        <v>-</v>
      </c>
      <c r="AS116" t="str">
        <f>IFERROR(__xludf.DUMMYFUNCTION("""COMPUTED_VALUE"""),"-")</f>
        <v>-</v>
      </c>
      <c r="AT116" t="str">
        <f>IFERROR(__xludf.DUMMYFUNCTION("""COMPUTED_VALUE"""),"-")</f>
        <v>-</v>
      </c>
      <c r="AU116" t="str">
        <f>IFERROR(__xludf.DUMMYFUNCTION("""COMPUTED_VALUE"""),"-")</f>
        <v>-</v>
      </c>
      <c r="AV116" t="str">
        <f>IFERROR(__xludf.DUMMYFUNCTION("""COMPUTED_VALUE"""),"-")</f>
        <v>-</v>
      </c>
      <c r="AW116" t="str">
        <f>IFERROR(__xludf.DUMMYFUNCTION("""COMPUTED_VALUE"""),"-")</f>
        <v>-</v>
      </c>
      <c r="AX116" t="str">
        <f>IFERROR(__xludf.DUMMYFUNCTION("""COMPUTED_VALUE"""),"-")</f>
        <v>-</v>
      </c>
      <c r="AY116" t="str">
        <f>IFERROR(__xludf.DUMMYFUNCTION("""COMPUTED_VALUE"""),"-")</f>
        <v>-</v>
      </c>
      <c r="AZ116" t="str">
        <f>IFERROR(__xludf.DUMMYFUNCTION("""COMPUTED_VALUE"""),"-")</f>
        <v>-</v>
      </c>
      <c r="BA116" t="str">
        <f>IFERROR(__xludf.DUMMYFUNCTION("""COMPUTED_VALUE"""),"-")</f>
        <v>-</v>
      </c>
      <c r="BB116" t="str">
        <f>IFERROR(__xludf.DUMMYFUNCTION("""COMPUTED_VALUE"""),"-")</f>
        <v>-</v>
      </c>
      <c r="BC116" t="str">
        <f>IFERROR(__xludf.DUMMYFUNCTION("""COMPUTED_VALUE"""),"-")</f>
        <v>-</v>
      </c>
      <c r="BD116" t="str">
        <f>IFERROR(__xludf.DUMMYFUNCTION("""COMPUTED_VALUE"""),"-")</f>
        <v>-</v>
      </c>
      <c r="BE116" t="str">
        <f>IFERROR(__xludf.DUMMYFUNCTION("""COMPUTED_VALUE"""),"-")</f>
        <v>-</v>
      </c>
      <c r="BF116" t="str">
        <f>IFERROR(__xludf.DUMMYFUNCTION("""COMPUTED_VALUE"""),"-")</f>
        <v>-</v>
      </c>
      <c r="BG116" t="str">
        <f>IFERROR(__xludf.DUMMYFUNCTION("""COMPUTED_VALUE"""),"-")</f>
        <v>-</v>
      </c>
      <c r="BH116" t="str">
        <f>IFERROR(__xludf.DUMMYFUNCTION("""COMPUTED_VALUE"""),"-")</f>
        <v>-</v>
      </c>
      <c r="BI116" t="str">
        <f>IFERROR(__xludf.DUMMYFUNCTION("""COMPUTED_VALUE"""),"-")</f>
        <v>-</v>
      </c>
      <c r="BJ116" t="str">
        <f>IFERROR(__xludf.DUMMYFUNCTION("""COMPUTED_VALUE"""),"-")</f>
        <v>-</v>
      </c>
      <c r="BK116" t="str">
        <f>IFERROR(__xludf.DUMMYFUNCTION("""COMPUTED_VALUE"""),"x")</f>
        <v>x</v>
      </c>
      <c r="BL116" t="str">
        <f>IFERROR(__xludf.DUMMYFUNCTION("""COMPUTED_VALUE"""),"OK")</f>
        <v>OK</v>
      </c>
      <c r="BM116" t="str">
        <f>IFERROR(__xludf.DUMMYFUNCTION("""COMPUTED_VALUE"""),"OK")</f>
        <v>OK</v>
      </c>
      <c r="BN116" t="str">
        <f>IFERROR(__xludf.DUMMYFUNCTION("""COMPUTED_VALUE"""),"OK")</f>
        <v>OK</v>
      </c>
      <c r="BO116" t="str">
        <f>IFERROR(__xludf.DUMMYFUNCTION("""COMPUTED_VALUE"""),"OK")</f>
        <v>OK</v>
      </c>
      <c r="BP116" t="str">
        <f>IFERROR(__xludf.DUMMYFUNCTION("""COMPUTED_VALUE"""),"OK")</f>
        <v>OK</v>
      </c>
      <c r="BQ116" t="str">
        <f>IFERROR(__xludf.DUMMYFUNCTION("""COMPUTED_VALUE"""),"OK")</f>
        <v>OK</v>
      </c>
      <c r="BR116" t="str">
        <f>IFERROR(__xludf.DUMMYFUNCTION("""COMPUTED_VALUE"""),"OK")</f>
        <v>OK</v>
      </c>
      <c r="BS116" t="str">
        <f>IFERROR(__xludf.DUMMYFUNCTION("""COMPUTED_VALUE"""),"OK")</f>
        <v>OK</v>
      </c>
      <c r="BT116" t="str">
        <f>IFERROR(__xludf.DUMMYFUNCTION("""COMPUTED_VALUE"""),"OK")</f>
        <v>OK</v>
      </c>
      <c r="BU116" t="str">
        <f>IFERROR(__xludf.DUMMYFUNCTION("""COMPUTED_VALUE"""),"OK")</f>
        <v>OK</v>
      </c>
      <c r="BV116" t="str">
        <f>IFERROR(__xludf.DUMMYFUNCTION("""COMPUTED_VALUE"""),"OK")</f>
        <v>OK</v>
      </c>
      <c r="BW116" t="str">
        <f>IFERROR(__xludf.DUMMYFUNCTION("""COMPUTED_VALUE"""),"OK")</f>
        <v>OK</v>
      </c>
      <c r="BX116" t="str">
        <f>IFERROR(__xludf.DUMMYFUNCTION("""COMPUTED_VALUE"""),"OK")</f>
        <v>OK</v>
      </c>
      <c r="BY116" t="str">
        <f>IFERROR(__xludf.DUMMYFUNCTION("""COMPUTED_VALUE"""),"OK")</f>
        <v>OK</v>
      </c>
      <c r="BZ116" t="str">
        <f>IFERROR(__xludf.DUMMYFUNCTION("""COMPUTED_VALUE"""),"WA")</f>
        <v>WA</v>
      </c>
      <c r="CA116" t="str">
        <f>IFERROR(__xludf.DUMMYFUNCTION("""COMPUTED_VALUE"""),"OK")</f>
        <v>OK</v>
      </c>
      <c r="CB116" t="str">
        <f>IFERROR(__xludf.DUMMYFUNCTION("""COMPUTED_VALUE"""),"WA")</f>
        <v>WA</v>
      </c>
      <c r="CC116" t="str">
        <f>IFERROR(__xludf.DUMMYFUNCTION("""COMPUTED_VALUE"""),"WA")</f>
        <v>WA</v>
      </c>
      <c r="CD116" t="str">
        <f>IFERROR(__xludf.DUMMYFUNCTION("""COMPUTED_VALUE"""),"WA")</f>
        <v>WA</v>
      </c>
      <c r="CE116" t="str">
        <f>IFERROR(__xludf.DUMMYFUNCTION("""COMPUTED_VALUE"""),"WA")</f>
        <v>WA</v>
      </c>
      <c r="CF116" t="str">
        <f>IFERROR(__xludf.DUMMYFUNCTION("""COMPUTED_VALUE"""),"WA")</f>
        <v>WA</v>
      </c>
      <c r="CG116" t="str">
        <f>IFERROR(__xludf.DUMMYFUNCTION("""COMPUTED_VALUE"""),"WA")</f>
        <v>WA</v>
      </c>
      <c r="CH116" t="str">
        <f>IFERROR(__xludf.DUMMYFUNCTION("""COMPUTED_VALUE"""),"OK")</f>
        <v>OK</v>
      </c>
      <c r="CI116" t="str">
        <f>IFERROR(__xludf.DUMMYFUNCTION("""COMPUTED_VALUE"""),"WA")</f>
        <v>WA</v>
      </c>
      <c r="CJ116" t="str">
        <f>IFERROR(__xludf.DUMMYFUNCTION("""COMPUTED_VALUE"""),"WA")</f>
        <v>WA</v>
      </c>
      <c r="CK116" t="str">
        <f>IFERROR(__xludf.DUMMYFUNCTION("""COMPUTED_VALUE"""),"WA")</f>
        <v>WA</v>
      </c>
      <c r="CL116" t="str">
        <f>IFERROR(__xludf.DUMMYFUNCTION("""COMPUTED_VALUE"""),"WA")</f>
        <v>WA</v>
      </c>
      <c r="CM116" t="str">
        <f>IFERROR(__xludf.DUMMYFUNCTION("""COMPUTED_VALUE"""),"WA")</f>
        <v>WA</v>
      </c>
      <c r="CN116" t="str">
        <f>IFERROR(__xludf.DUMMYFUNCTION("""COMPUTED_VALUE"""),"WA")</f>
        <v>WA</v>
      </c>
      <c r="CO116" t="str">
        <f>IFERROR(__xludf.DUMMYFUNCTION("""COMPUTED_VALUE"""),"WA")</f>
        <v>WA</v>
      </c>
      <c r="CP116" t="str">
        <f>IFERROR(__xludf.DUMMYFUNCTION("""COMPUTED_VALUE"""),"WA")</f>
        <v>WA</v>
      </c>
      <c r="CQ116" t="str">
        <f>IFERROR(__xludf.DUMMYFUNCTION("""COMPUTED_VALUE"""),"OK")</f>
        <v>OK</v>
      </c>
      <c r="CR116" t="str">
        <f>IFERROR(__xludf.DUMMYFUNCTION("""COMPUTED_VALUE"""),"OK")</f>
        <v>OK</v>
      </c>
      <c r="CS116" t="str">
        <f>IFERROR(__xludf.DUMMYFUNCTION("""COMPUTED_VALUE"""),"x")</f>
        <v>x</v>
      </c>
      <c r="CT116" t="str">
        <f>IFERROR(__xludf.DUMMYFUNCTION("""COMPUTED_VALUE"""),"-")</f>
        <v>-</v>
      </c>
      <c r="CU116" t="str">
        <f>IFERROR(__xludf.DUMMYFUNCTION("""COMPUTED_VALUE"""),"-")</f>
        <v>-</v>
      </c>
      <c r="CV116" t="str">
        <f>IFERROR(__xludf.DUMMYFUNCTION("""COMPUTED_VALUE"""),"-")</f>
        <v>-</v>
      </c>
      <c r="CW116" t="str">
        <f>IFERROR(__xludf.DUMMYFUNCTION("""COMPUTED_VALUE"""),"-")</f>
        <v>-</v>
      </c>
      <c r="CX116" t="str">
        <f>IFERROR(__xludf.DUMMYFUNCTION("""COMPUTED_VALUE"""),"-")</f>
        <v>-</v>
      </c>
      <c r="CY116" t="str">
        <f>IFERROR(__xludf.DUMMYFUNCTION("""COMPUTED_VALUE"""),"-")</f>
        <v>-</v>
      </c>
      <c r="CZ116" t="str">
        <f>IFERROR(__xludf.DUMMYFUNCTION("""COMPUTED_VALUE"""),"-")</f>
        <v>-</v>
      </c>
      <c r="DA116" t="str">
        <f>IFERROR(__xludf.DUMMYFUNCTION("""COMPUTED_VALUE"""),"-")</f>
        <v>-</v>
      </c>
      <c r="DB116" t="str">
        <f>IFERROR(__xludf.DUMMYFUNCTION("""COMPUTED_VALUE"""),"-")</f>
        <v>-</v>
      </c>
      <c r="DC116" t="str">
        <f>IFERROR(__xludf.DUMMYFUNCTION("""COMPUTED_VALUE"""),"-")</f>
        <v>-</v>
      </c>
      <c r="DD116" t="str">
        <f>IFERROR(__xludf.DUMMYFUNCTION("""COMPUTED_VALUE"""),"-")</f>
        <v>-</v>
      </c>
      <c r="DE116" t="str">
        <f>IFERROR(__xludf.DUMMYFUNCTION("""COMPUTED_VALUE"""),"-")</f>
        <v>-</v>
      </c>
      <c r="DF116" t="str">
        <f>IFERROR(__xludf.DUMMYFUNCTION("""COMPUTED_VALUE"""),"-")</f>
        <v>-</v>
      </c>
      <c r="DG116" t="str">
        <f>IFERROR(__xludf.DUMMYFUNCTION("""COMPUTED_VALUE"""),"-")</f>
        <v>-</v>
      </c>
      <c r="DH116" t="str">
        <f>IFERROR(__xludf.DUMMYFUNCTION("""COMPUTED_VALUE"""),"-")</f>
        <v>-</v>
      </c>
      <c r="DI116" t="str">
        <f>IFERROR(__xludf.DUMMYFUNCTION("""COMPUTED_VALUE"""),"-")</f>
        <v>-</v>
      </c>
      <c r="DJ116" t="str">
        <f>IFERROR(__xludf.DUMMYFUNCTION("""COMPUTED_VALUE"""),"-")</f>
        <v>-</v>
      </c>
      <c r="DK116" t="str">
        <f>IFERROR(__xludf.DUMMYFUNCTION("""COMPUTED_VALUE"""),"-")</f>
        <v>-</v>
      </c>
      <c r="DL116" t="str">
        <f>IFERROR(__xludf.DUMMYFUNCTION("""COMPUTED_VALUE"""),"-")</f>
        <v>-</v>
      </c>
      <c r="DM116" t="str">
        <f>IFERROR(__xludf.DUMMYFUNCTION("""COMPUTED_VALUE"""),"-")</f>
        <v>-</v>
      </c>
      <c r="DN116" t="str">
        <f>IFERROR(__xludf.DUMMYFUNCTION("""COMPUTED_VALUE"""),"-")</f>
        <v>-</v>
      </c>
      <c r="DO116" t="str">
        <f>IFERROR(__xludf.DUMMYFUNCTION("""COMPUTED_VALUE"""),"-")</f>
        <v>-</v>
      </c>
      <c r="DP116" t="str">
        <f>IFERROR(__xludf.DUMMYFUNCTION("""COMPUTED_VALUE"""),"-")</f>
        <v>-</v>
      </c>
      <c r="DQ116" t="str">
        <f>IFERROR(__xludf.DUMMYFUNCTION("""COMPUTED_VALUE"""),"-")</f>
        <v>-</v>
      </c>
      <c r="DR116" t="str">
        <f>IFERROR(__xludf.DUMMYFUNCTION("""COMPUTED_VALUE"""),"-")</f>
        <v>-</v>
      </c>
      <c r="DS116" t="str">
        <f>IFERROR(__xludf.DUMMYFUNCTION("""COMPUTED_VALUE"""),"-")</f>
        <v>-</v>
      </c>
      <c r="DT116" t="str">
        <f>IFERROR(__xludf.DUMMYFUNCTION("""COMPUTED_VALUE"""),"-")</f>
        <v>-</v>
      </c>
      <c r="DU116" t="str">
        <f>IFERROR(__xludf.DUMMYFUNCTION("""COMPUTED_VALUE"""),"-")</f>
        <v>-</v>
      </c>
      <c r="DV116" t="str">
        <f>IFERROR(__xludf.DUMMYFUNCTION("""COMPUTED_VALUE"""),"-")</f>
        <v>-</v>
      </c>
      <c r="DW116" t="str">
        <f>IFERROR(__xludf.DUMMYFUNCTION("""COMPUTED_VALUE"""),"-")</f>
        <v>-</v>
      </c>
      <c r="DX116" t="str">
        <f>IFERROR(__xludf.DUMMYFUNCTION("""COMPUTED_VALUE"""),"-")</f>
        <v>-</v>
      </c>
      <c r="DY116" t="str">
        <f>IFERROR(__xludf.DUMMYFUNCTION("""COMPUTED_VALUE"""),"-")</f>
        <v>-</v>
      </c>
      <c r="DZ116" t="str">
        <f>IFERROR(__xludf.DUMMYFUNCTION("""COMPUTED_VALUE"""),"x")</f>
        <v>x</v>
      </c>
      <c r="EA116" t="str">
        <f>IFERROR(__xludf.DUMMYFUNCTION("""COMPUTED_VALUE"""),"-")</f>
        <v>-</v>
      </c>
      <c r="EB116" t="str">
        <f>IFERROR(__xludf.DUMMYFUNCTION("""COMPUTED_VALUE"""),"-")</f>
        <v>-</v>
      </c>
      <c r="EC116" t="str">
        <f>IFERROR(__xludf.DUMMYFUNCTION("""COMPUTED_VALUE"""),"-")</f>
        <v>-</v>
      </c>
      <c r="ED116" t="str">
        <f>IFERROR(__xludf.DUMMYFUNCTION("""COMPUTED_VALUE"""),"-")</f>
        <v>-</v>
      </c>
      <c r="EE116" t="str">
        <f>IFERROR(__xludf.DUMMYFUNCTION("""COMPUTED_VALUE"""),"-")</f>
        <v>-</v>
      </c>
      <c r="EF116" t="str">
        <f>IFERROR(__xludf.DUMMYFUNCTION("""COMPUTED_VALUE"""),"-")</f>
        <v>-</v>
      </c>
      <c r="EG116" t="str">
        <f>IFERROR(__xludf.DUMMYFUNCTION("""COMPUTED_VALUE"""),"-")</f>
        <v>-</v>
      </c>
      <c r="EH116" t="str">
        <f>IFERROR(__xludf.DUMMYFUNCTION("""COMPUTED_VALUE"""),"-")</f>
        <v>-</v>
      </c>
      <c r="EI116" t="str">
        <f>IFERROR(__xludf.DUMMYFUNCTION("""COMPUTED_VALUE"""),"-")</f>
        <v>-</v>
      </c>
      <c r="EJ116" t="str">
        <f>IFERROR(__xludf.DUMMYFUNCTION("""COMPUTED_VALUE"""),"-")</f>
        <v>-</v>
      </c>
      <c r="EK116" t="str">
        <f>IFERROR(__xludf.DUMMYFUNCTION("""COMPUTED_VALUE"""),"-")</f>
        <v>-</v>
      </c>
      <c r="EL116" t="str">
        <f>IFERROR(__xludf.DUMMYFUNCTION("""COMPUTED_VALUE"""),"-")</f>
        <v>-</v>
      </c>
      <c r="EM116" t="str">
        <f>IFERROR(__xludf.DUMMYFUNCTION("""COMPUTED_VALUE"""),"-")</f>
        <v>-</v>
      </c>
      <c r="EN116" t="str">
        <f>IFERROR(__xludf.DUMMYFUNCTION("""COMPUTED_VALUE"""),"-")</f>
        <v>-</v>
      </c>
      <c r="EO116" t="str">
        <f>IFERROR(__xludf.DUMMYFUNCTION("""COMPUTED_VALUE"""),"-")</f>
        <v>-</v>
      </c>
      <c r="EP116" t="str">
        <f>IFERROR(__xludf.DUMMYFUNCTION("""COMPUTED_VALUE"""),"-")</f>
        <v>-</v>
      </c>
      <c r="EQ116" t="str">
        <f>IFERROR(__xludf.DUMMYFUNCTION("""COMPUTED_VALUE"""),"x")</f>
        <v>x</v>
      </c>
      <c r="ER116" t="str">
        <f>IFERROR(__xludf.DUMMYFUNCTION("""COMPUTED_VALUE"""),"-")</f>
        <v>-</v>
      </c>
      <c r="ES116" t="str">
        <f>IFERROR(__xludf.DUMMYFUNCTION("""COMPUTED_VALUE"""),"-")</f>
        <v>-</v>
      </c>
      <c r="ET116" t="str">
        <f>IFERROR(__xludf.DUMMYFUNCTION("""COMPUTED_VALUE"""),"-")</f>
        <v>-</v>
      </c>
      <c r="EU116" t="str">
        <f>IFERROR(__xludf.DUMMYFUNCTION("""COMPUTED_VALUE"""),"-")</f>
        <v>-</v>
      </c>
      <c r="EV116" t="str">
        <f>IFERROR(__xludf.DUMMYFUNCTION("""COMPUTED_VALUE"""),"-")</f>
        <v>-</v>
      </c>
      <c r="EW116" t="str">
        <f>IFERROR(__xludf.DUMMYFUNCTION("""COMPUTED_VALUE"""),"-")</f>
        <v>-</v>
      </c>
      <c r="EX116" t="str">
        <f>IFERROR(__xludf.DUMMYFUNCTION("""COMPUTED_VALUE"""),"-")</f>
        <v>-</v>
      </c>
      <c r="EY116" t="str">
        <f>IFERROR(__xludf.DUMMYFUNCTION("""COMPUTED_VALUE"""),"-")</f>
        <v>-</v>
      </c>
      <c r="EZ116" t="str">
        <f>IFERROR(__xludf.DUMMYFUNCTION("""COMPUTED_VALUE"""),"-")</f>
        <v>-</v>
      </c>
      <c r="FA116" t="str">
        <f>IFERROR(__xludf.DUMMYFUNCTION("""COMPUTED_VALUE"""),"-")</f>
        <v>-</v>
      </c>
      <c r="FB116" t="str">
        <f>IFERROR(__xludf.DUMMYFUNCTION("""COMPUTED_VALUE"""),"-")</f>
        <v>-</v>
      </c>
      <c r="FC116" t="str">
        <f>IFERROR(__xludf.DUMMYFUNCTION("""COMPUTED_VALUE"""),"-")</f>
        <v>-</v>
      </c>
      <c r="FD116" t="str">
        <f>IFERROR(__xludf.DUMMYFUNCTION("""COMPUTED_VALUE"""),"-")</f>
        <v>-</v>
      </c>
      <c r="FE116" t="str">
        <f>IFERROR(__xludf.DUMMYFUNCTION("""COMPUTED_VALUE"""),"-")</f>
        <v>-</v>
      </c>
      <c r="FF116" t="str">
        <f>IFERROR(__xludf.DUMMYFUNCTION("""COMPUTED_VALUE"""),"-")</f>
        <v>-</v>
      </c>
      <c r="FG116" t="str">
        <f>IFERROR(__xludf.DUMMYFUNCTION("""COMPUTED_VALUE"""),"-")</f>
        <v>-</v>
      </c>
      <c r="FH116" t="str">
        <f>IFERROR(__xludf.DUMMYFUNCTION("""COMPUTED_VALUE"""),"-")</f>
        <v>-</v>
      </c>
      <c r="FI116" t="str">
        <f>IFERROR(__xludf.DUMMYFUNCTION("""COMPUTED_VALUE"""),"-")</f>
        <v>-</v>
      </c>
      <c r="FJ116" t="str">
        <f>IFERROR(__xludf.DUMMYFUNCTION("""COMPUTED_VALUE"""),"-")</f>
        <v>-</v>
      </c>
      <c r="FK116" t="str">
        <f>IFERROR(__xludf.DUMMYFUNCTION("""COMPUTED_VALUE"""),"-")</f>
        <v>-</v>
      </c>
      <c r="FL116" t="str">
        <f>IFERROR(__xludf.DUMMYFUNCTION("""COMPUTED_VALUE"""),"-")</f>
        <v>-</v>
      </c>
      <c r="FM116" t="str">
        <f>IFERROR(__xludf.DUMMYFUNCTION("""COMPUTED_VALUE"""),"-")</f>
        <v>-</v>
      </c>
      <c r="FN116" t="str">
        <f>IFERROR(__xludf.DUMMYFUNCTION("""COMPUTED_VALUE"""),"-")</f>
        <v>-</v>
      </c>
      <c r="FO116" t="str">
        <f>IFERROR(__xludf.DUMMYFUNCTION("""COMPUTED_VALUE"""),"-")</f>
        <v>-</v>
      </c>
      <c r="FP116" t="str">
        <f>IFERROR(__xludf.DUMMYFUNCTION("""COMPUTED_VALUE"""),"-")</f>
        <v>-</v>
      </c>
      <c r="FQ116" t="str">
        <f>IFERROR(__xludf.DUMMYFUNCTION("""COMPUTED_VALUE"""),"-")</f>
        <v>-</v>
      </c>
      <c r="FR116" t="str">
        <f>IFERROR(__xludf.DUMMYFUNCTION("""COMPUTED_VALUE"""),"-")</f>
        <v>-</v>
      </c>
      <c r="FS116" t="str">
        <f>IFERROR(__xludf.DUMMYFUNCTION("""COMPUTED_VALUE"""),"-")</f>
        <v>-</v>
      </c>
      <c r="FT116" t="str">
        <f>IFERROR(__xludf.DUMMYFUNCTION("""COMPUTED_VALUE"""),"x")</f>
        <v>x</v>
      </c>
      <c r="FU116" t="str">
        <f>IFERROR(__xludf.DUMMYFUNCTION("""COMPUTED_VALUE"""),"-")</f>
        <v>-</v>
      </c>
      <c r="FV116" t="str">
        <f>IFERROR(__xludf.DUMMYFUNCTION("""COMPUTED_VALUE"""),"-")</f>
        <v>-</v>
      </c>
      <c r="FW116" t="str">
        <f>IFERROR(__xludf.DUMMYFUNCTION("""COMPUTED_VALUE"""),"-")</f>
        <v>-</v>
      </c>
      <c r="FX116" t="str">
        <f>IFERROR(__xludf.DUMMYFUNCTION("""COMPUTED_VALUE"""),"-")</f>
        <v>-</v>
      </c>
      <c r="FY116" t="str">
        <f>IFERROR(__xludf.DUMMYFUNCTION("""COMPUTED_VALUE"""),"-")</f>
        <v>-</v>
      </c>
      <c r="FZ116" t="str">
        <f>IFERROR(__xludf.DUMMYFUNCTION("""COMPUTED_VALUE"""),"-")</f>
        <v>-</v>
      </c>
      <c r="GA116" t="str">
        <f>IFERROR(__xludf.DUMMYFUNCTION("""COMPUTED_VALUE"""),"-")</f>
        <v>-</v>
      </c>
      <c r="GB116" t="str">
        <f>IFERROR(__xludf.DUMMYFUNCTION("""COMPUTED_VALUE"""),"-")</f>
        <v>-</v>
      </c>
      <c r="GC116" t="str">
        <f>IFERROR(__xludf.DUMMYFUNCTION("""COMPUTED_VALUE"""),"-")</f>
        <v>-</v>
      </c>
      <c r="GD116" t="str">
        <f>IFERROR(__xludf.DUMMYFUNCTION("""COMPUTED_VALUE"""),"-")</f>
        <v>-</v>
      </c>
      <c r="GE116" t="str">
        <f>IFERROR(__xludf.DUMMYFUNCTION("""COMPUTED_VALUE"""),"-")</f>
        <v>-</v>
      </c>
      <c r="GF116" t="str">
        <f>IFERROR(__xludf.DUMMYFUNCTION("""COMPUTED_VALUE"""),"-")</f>
        <v>-</v>
      </c>
      <c r="GG116" t="str">
        <f>IFERROR(__xludf.DUMMYFUNCTION("""COMPUTED_VALUE"""),"-")</f>
        <v>-</v>
      </c>
      <c r="GH116" t="str">
        <f>IFERROR(__xludf.DUMMYFUNCTION("""COMPUTED_VALUE"""),"-")</f>
        <v>-</v>
      </c>
      <c r="GI116" t="str">
        <f>IFERROR(__xludf.DUMMYFUNCTION("""COMPUTED_VALUE"""),"-")</f>
        <v>-</v>
      </c>
      <c r="GJ116" t="str">
        <f>IFERROR(__xludf.DUMMYFUNCTION("""COMPUTED_VALUE"""),"-")</f>
        <v>-</v>
      </c>
      <c r="GK116" t="str">
        <f>IFERROR(__xludf.DUMMYFUNCTION("""COMPUTED_VALUE"""),"-")</f>
        <v>-</v>
      </c>
      <c r="GL116" t="str">
        <f>IFERROR(__xludf.DUMMYFUNCTION("""COMPUTED_VALUE"""),"-")</f>
        <v>-</v>
      </c>
      <c r="GM116" t="str">
        <f>IFERROR(__xludf.DUMMYFUNCTION("""COMPUTED_VALUE"""),"-")</f>
        <v>-</v>
      </c>
      <c r="GN116" t="str">
        <f>IFERROR(__xludf.DUMMYFUNCTION("""COMPUTED_VALUE"""),"-")</f>
        <v>-</v>
      </c>
      <c r="GO116" t="str">
        <f>IFERROR(__xludf.DUMMYFUNCTION("""COMPUTED_VALUE"""),"-")</f>
        <v>-</v>
      </c>
      <c r="GP116" t="str">
        <f>IFERROR(__xludf.DUMMYFUNCTION("""COMPUTED_VALUE"""),"-")</f>
        <v>-</v>
      </c>
      <c r="GQ116" t="str">
        <f>IFERROR(__xludf.DUMMYFUNCTION("""COMPUTED_VALUE"""),"-")</f>
        <v>-</v>
      </c>
      <c r="GR116" t="str">
        <f>IFERROR(__xludf.DUMMYFUNCTION("""COMPUTED_VALUE"""),"-")</f>
        <v>-</v>
      </c>
      <c r="GS116" t="str">
        <f>IFERROR(__xludf.DUMMYFUNCTION("""COMPUTED_VALUE"""),"x")</f>
        <v>x</v>
      </c>
      <c r="GT116" t="str">
        <f>IFERROR(__xludf.DUMMYFUNCTION("""COMPUTED_VALUE"""),"x")</f>
        <v>x</v>
      </c>
      <c r="GU116">
        <f>IFERROR(__xludf.DUMMYFUNCTION("""COMPUTED_VALUE"""),0.0)</f>
        <v>0</v>
      </c>
      <c r="GV116">
        <f>IFERROR(__xludf.DUMMYFUNCTION("""COMPUTED_VALUE"""),0.0)</f>
        <v>0</v>
      </c>
      <c r="GW116">
        <f>IFERROR(__xludf.DUMMYFUNCTION("""COMPUTED_VALUE"""),0.0)</f>
        <v>0</v>
      </c>
      <c r="GX116">
        <f>IFERROR(__xludf.DUMMYFUNCTION("""COMPUTED_VALUE"""),0.0)</f>
        <v>0</v>
      </c>
      <c r="GY116">
        <f>IFERROR(__xludf.DUMMYFUNCTION("""COMPUTED_VALUE"""),0.0)</f>
        <v>0</v>
      </c>
      <c r="GZ116">
        <f>IFERROR(__xludf.DUMMYFUNCTION("""COMPUTED_VALUE"""),0.0)</f>
        <v>0</v>
      </c>
      <c r="HA116">
        <f>IFERROR(__xludf.DUMMYFUNCTION("""COMPUTED_VALUE"""),0.0)</f>
        <v>0</v>
      </c>
      <c r="HB116">
        <f>IFERROR(__xludf.DUMMYFUNCTION("""COMPUTED_VALUE"""),0.0)</f>
        <v>0</v>
      </c>
      <c r="HC116">
        <f>IFERROR(__xludf.DUMMYFUNCTION("""COMPUTED_VALUE"""),0.0)</f>
        <v>0</v>
      </c>
      <c r="HD116">
        <f>IFERROR(__xludf.DUMMYFUNCTION("""COMPUTED_VALUE"""),0.0)</f>
        <v>0</v>
      </c>
      <c r="HE116">
        <f>IFERROR(__xludf.DUMMYFUNCTION("""COMPUTED_VALUE"""),0.0)</f>
        <v>0</v>
      </c>
      <c r="HF116">
        <f>IFERROR(__xludf.DUMMYFUNCTION("""COMPUTED_VALUE"""),0.0)</f>
        <v>0</v>
      </c>
      <c r="HG116">
        <f>IFERROR(__xludf.DUMMYFUNCTION("""COMPUTED_VALUE"""),0.0)</f>
        <v>0</v>
      </c>
      <c r="HH116">
        <f>IFERROR(__xludf.DUMMYFUNCTION("""COMPUTED_VALUE"""),0.0)</f>
        <v>0</v>
      </c>
      <c r="HI116">
        <f>IFERROR(__xludf.DUMMYFUNCTION("""COMPUTED_VALUE"""),0.0)</f>
        <v>0</v>
      </c>
      <c r="HJ116">
        <f>IFERROR(__xludf.DUMMYFUNCTION("""COMPUTED_VALUE"""),0.0)</f>
        <v>0</v>
      </c>
      <c r="HK116">
        <f>IFERROR(__xludf.DUMMYFUNCTION("""COMPUTED_VALUE"""),0.0)</f>
        <v>0</v>
      </c>
      <c r="HL116">
        <f>IFERROR(__xludf.DUMMYFUNCTION("""COMPUTED_VALUE"""),0.0)</f>
        <v>0</v>
      </c>
      <c r="HM116">
        <f>IFERROR(__xludf.DUMMYFUNCTION("""COMPUTED_VALUE"""),0.0)</f>
        <v>0</v>
      </c>
      <c r="HN116">
        <f>IFERROR(__xludf.DUMMYFUNCTION("""COMPUTED_VALUE"""),0.0)</f>
        <v>0</v>
      </c>
      <c r="HO116">
        <f>IFERROR(__xludf.DUMMYFUNCTION("""COMPUTED_VALUE"""),0.0)</f>
        <v>0</v>
      </c>
      <c r="HP116">
        <f>IFERROR(__xludf.DUMMYFUNCTION("""COMPUTED_VALUE"""),0.0)</f>
        <v>0</v>
      </c>
      <c r="HQ116">
        <f>IFERROR(__xludf.DUMMYFUNCTION("""COMPUTED_VALUE"""),0.0)</f>
        <v>0</v>
      </c>
      <c r="HR116">
        <f>IFERROR(__xludf.DUMMYFUNCTION("""COMPUTED_VALUE"""),0.0)</f>
        <v>0</v>
      </c>
      <c r="HS116">
        <f>IFERROR(__xludf.DUMMYFUNCTION("""COMPUTED_VALUE"""),0.0)</f>
        <v>0</v>
      </c>
      <c r="HT116">
        <f>IFERROR(__xludf.DUMMYFUNCTION("""COMPUTED_VALUE"""),0.0)</f>
        <v>0</v>
      </c>
      <c r="HU116">
        <f>IFERROR(__xludf.DUMMYFUNCTION("""COMPUTED_VALUE"""),0.0)</f>
        <v>0</v>
      </c>
      <c r="HV116">
        <f>IFERROR(__xludf.DUMMYFUNCTION("""COMPUTED_VALUE"""),0.0)</f>
        <v>0</v>
      </c>
      <c r="HW116">
        <f>IFERROR(__xludf.DUMMYFUNCTION("""COMPUTED_VALUE"""),0.0)</f>
        <v>0</v>
      </c>
      <c r="HX116">
        <f>IFERROR(__xludf.DUMMYFUNCTION("""COMPUTED_VALUE"""),0.0)</f>
        <v>0</v>
      </c>
      <c r="HY116">
        <f>IFERROR(__xludf.DUMMYFUNCTION("""COMPUTED_VALUE"""),0.0)</f>
        <v>0</v>
      </c>
      <c r="HZ116">
        <f>IFERROR(__xludf.DUMMYFUNCTION("""COMPUTED_VALUE"""),0.0)</f>
        <v>0</v>
      </c>
      <c r="IA116">
        <f>IFERROR(__xludf.DUMMYFUNCTION("""COMPUTED_VALUE"""),0.0)</f>
        <v>0</v>
      </c>
      <c r="IB116">
        <f>IFERROR(__xludf.DUMMYFUNCTION("""COMPUTED_VALUE"""),0.0)</f>
        <v>0</v>
      </c>
      <c r="IC116">
        <f>IFERROR(__xludf.DUMMYFUNCTION("""COMPUTED_VALUE"""),0.0)</f>
        <v>0</v>
      </c>
      <c r="ID116">
        <f>IFERROR(__xludf.DUMMYFUNCTION("""COMPUTED_VALUE"""),0.0)</f>
        <v>0</v>
      </c>
      <c r="IE116">
        <f>IFERROR(__xludf.DUMMYFUNCTION("""COMPUTED_VALUE"""),0.0)</f>
        <v>0</v>
      </c>
      <c r="IF116">
        <f>IFERROR(__xludf.DUMMYFUNCTION("""COMPUTED_VALUE"""),0.0)</f>
        <v>0</v>
      </c>
      <c r="IG116">
        <f>IFERROR(__xludf.DUMMYFUNCTION("""COMPUTED_VALUE"""),0.0)</f>
        <v>0</v>
      </c>
      <c r="IH116">
        <f>IFERROR(__xludf.DUMMYFUNCTION("""COMPUTED_VALUE"""),0.0)</f>
        <v>0</v>
      </c>
      <c r="II116">
        <f>IFERROR(__xludf.DUMMYFUNCTION("""COMPUTED_VALUE"""),0.0)</f>
        <v>0</v>
      </c>
      <c r="IJ116">
        <f>IFERROR(__xludf.DUMMYFUNCTION("""COMPUTED_VALUE"""),0.0)</f>
        <v>0</v>
      </c>
      <c r="IK116" t="str">
        <f>IFERROR(__xludf.DUMMYFUNCTION("""COMPUTED_VALUE"""),"x")</f>
        <v>x</v>
      </c>
      <c r="IL116">
        <f>IFERROR(__xludf.DUMMYFUNCTION("""COMPUTED_VALUE"""),1.0)</f>
        <v>1</v>
      </c>
      <c r="IM116">
        <f>IFERROR(__xludf.DUMMYFUNCTION("""COMPUTED_VALUE"""),1.0)</f>
        <v>1</v>
      </c>
      <c r="IN116">
        <f>IFERROR(__xludf.DUMMYFUNCTION("""COMPUTED_VALUE"""),1.0)</f>
        <v>1</v>
      </c>
      <c r="IO116">
        <f>IFERROR(__xludf.DUMMYFUNCTION("""COMPUTED_VALUE"""),1.0)</f>
        <v>1</v>
      </c>
      <c r="IP116">
        <f>IFERROR(__xludf.DUMMYFUNCTION("""COMPUTED_VALUE"""),1.0)</f>
        <v>1</v>
      </c>
      <c r="IQ116">
        <f>IFERROR(__xludf.DUMMYFUNCTION("""COMPUTED_VALUE"""),1.0)</f>
        <v>1</v>
      </c>
      <c r="IR116">
        <f>IFERROR(__xludf.DUMMYFUNCTION("""COMPUTED_VALUE"""),1.0)</f>
        <v>1</v>
      </c>
      <c r="IS116">
        <f>IFERROR(__xludf.DUMMYFUNCTION("""COMPUTED_VALUE"""),1.0)</f>
        <v>1</v>
      </c>
      <c r="IT116">
        <f>IFERROR(__xludf.DUMMYFUNCTION("""COMPUTED_VALUE"""),1.0)</f>
        <v>1</v>
      </c>
      <c r="IU116">
        <f>IFERROR(__xludf.DUMMYFUNCTION("""COMPUTED_VALUE"""),1.0)</f>
        <v>1</v>
      </c>
      <c r="IV116">
        <f>IFERROR(__xludf.DUMMYFUNCTION("""COMPUTED_VALUE"""),1.0)</f>
        <v>1</v>
      </c>
      <c r="IW116">
        <f>IFERROR(__xludf.DUMMYFUNCTION("""COMPUTED_VALUE"""),1.0)</f>
        <v>1</v>
      </c>
      <c r="IX116">
        <f>IFERROR(__xludf.DUMMYFUNCTION("""COMPUTED_VALUE"""),1.0)</f>
        <v>1</v>
      </c>
      <c r="IY116">
        <f>IFERROR(__xludf.DUMMYFUNCTION("""COMPUTED_VALUE"""),1.0)</f>
        <v>1</v>
      </c>
      <c r="IZ116">
        <f>IFERROR(__xludf.DUMMYFUNCTION("""COMPUTED_VALUE"""),0.0)</f>
        <v>0</v>
      </c>
      <c r="JA116">
        <f>IFERROR(__xludf.DUMMYFUNCTION("""COMPUTED_VALUE"""),1.0)</f>
        <v>1</v>
      </c>
      <c r="JB116">
        <f>IFERROR(__xludf.DUMMYFUNCTION("""COMPUTED_VALUE"""),0.0)</f>
        <v>0</v>
      </c>
      <c r="JC116">
        <f>IFERROR(__xludf.DUMMYFUNCTION("""COMPUTED_VALUE"""),0.0)</f>
        <v>0</v>
      </c>
      <c r="JD116">
        <f>IFERROR(__xludf.DUMMYFUNCTION("""COMPUTED_VALUE"""),0.0)</f>
        <v>0</v>
      </c>
      <c r="JE116">
        <f>IFERROR(__xludf.DUMMYFUNCTION("""COMPUTED_VALUE"""),0.0)</f>
        <v>0</v>
      </c>
      <c r="JF116">
        <f>IFERROR(__xludf.DUMMYFUNCTION("""COMPUTED_VALUE"""),0.0)</f>
        <v>0</v>
      </c>
      <c r="JG116">
        <f>IFERROR(__xludf.DUMMYFUNCTION("""COMPUTED_VALUE"""),0.0)</f>
        <v>0</v>
      </c>
      <c r="JH116">
        <f>IFERROR(__xludf.DUMMYFUNCTION("""COMPUTED_VALUE"""),1.0)</f>
        <v>1</v>
      </c>
      <c r="JI116">
        <f>IFERROR(__xludf.DUMMYFUNCTION("""COMPUTED_VALUE"""),0.0)</f>
        <v>0</v>
      </c>
      <c r="JJ116">
        <f>IFERROR(__xludf.DUMMYFUNCTION("""COMPUTED_VALUE"""),0.0)</f>
        <v>0</v>
      </c>
      <c r="JK116">
        <f>IFERROR(__xludf.DUMMYFUNCTION("""COMPUTED_VALUE"""),0.0)</f>
        <v>0</v>
      </c>
      <c r="JL116">
        <f>IFERROR(__xludf.DUMMYFUNCTION("""COMPUTED_VALUE"""),0.0)</f>
        <v>0</v>
      </c>
      <c r="JM116">
        <f>IFERROR(__xludf.DUMMYFUNCTION("""COMPUTED_VALUE"""),0.0)</f>
        <v>0</v>
      </c>
      <c r="JN116">
        <f>IFERROR(__xludf.DUMMYFUNCTION("""COMPUTED_VALUE"""),0.0)</f>
        <v>0</v>
      </c>
      <c r="JO116">
        <f>IFERROR(__xludf.DUMMYFUNCTION("""COMPUTED_VALUE"""),0.0)</f>
        <v>0</v>
      </c>
      <c r="JP116">
        <f>IFERROR(__xludf.DUMMYFUNCTION("""COMPUTED_VALUE"""),0.0)</f>
        <v>0</v>
      </c>
      <c r="JQ116">
        <f>IFERROR(__xludf.DUMMYFUNCTION("""COMPUTED_VALUE"""),1.0)</f>
        <v>1</v>
      </c>
      <c r="JR116">
        <f>IFERROR(__xludf.DUMMYFUNCTION("""COMPUTED_VALUE"""),1.0)</f>
        <v>1</v>
      </c>
      <c r="JS116" t="str">
        <f>IFERROR(__xludf.DUMMYFUNCTION("""COMPUTED_VALUE"""),"x")</f>
        <v>x</v>
      </c>
      <c r="JT116">
        <f>IFERROR(__xludf.DUMMYFUNCTION("""COMPUTED_VALUE"""),0.0)</f>
        <v>0</v>
      </c>
      <c r="JU116">
        <f>IFERROR(__xludf.DUMMYFUNCTION("""COMPUTED_VALUE"""),0.0)</f>
        <v>0</v>
      </c>
      <c r="JV116">
        <f>IFERROR(__xludf.DUMMYFUNCTION("""COMPUTED_VALUE"""),0.0)</f>
        <v>0</v>
      </c>
      <c r="JW116">
        <f>IFERROR(__xludf.DUMMYFUNCTION("""COMPUTED_VALUE"""),0.0)</f>
        <v>0</v>
      </c>
      <c r="JX116">
        <f>IFERROR(__xludf.DUMMYFUNCTION("""COMPUTED_VALUE"""),0.0)</f>
        <v>0</v>
      </c>
      <c r="JY116">
        <f>IFERROR(__xludf.DUMMYFUNCTION("""COMPUTED_VALUE"""),0.0)</f>
        <v>0</v>
      </c>
      <c r="JZ116">
        <f>IFERROR(__xludf.DUMMYFUNCTION("""COMPUTED_VALUE"""),0.0)</f>
        <v>0</v>
      </c>
      <c r="KA116">
        <f>IFERROR(__xludf.DUMMYFUNCTION("""COMPUTED_VALUE"""),0.0)</f>
        <v>0</v>
      </c>
      <c r="KB116">
        <f>IFERROR(__xludf.DUMMYFUNCTION("""COMPUTED_VALUE"""),0.0)</f>
        <v>0</v>
      </c>
      <c r="KC116">
        <f>IFERROR(__xludf.DUMMYFUNCTION("""COMPUTED_VALUE"""),0.0)</f>
        <v>0</v>
      </c>
      <c r="KD116">
        <f>IFERROR(__xludf.DUMMYFUNCTION("""COMPUTED_VALUE"""),0.0)</f>
        <v>0</v>
      </c>
      <c r="KE116">
        <f>IFERROR(__xludf.DUMMYFUNCTION("""COMPUTED_VALUE"""),0.0)</f>
        <v>0</v>
      </c>
      <c r="KF116">
        <f>IFERROR(__xludf.DUMMYFUNCTION("""COMPUTED_VALUE"""),0.0)</f>
        <v>0</v>
      </c>
      <c r="KG116">
        <f>IFERROR(__xludf.DUMMYFUNCTION("""COMPUTED_VALUE"""),0.0)</f>
        <v>0</v>
      </c>
      <c r="KH116">
        <f>IFERROR(__xludf.DUMMYFUNCTION("""COMPUTED_VALUE"""),0.0)</f>
        <v>0</v>
      </c>
      <c r="KI116">
        <f>IFERROR(__xludf.DUMMYFUNCTION("""COMPUTED_VALUE"""),0.0)</f>
        <v>0</v>
      </c>
      <c r="KJ116">
        <f>IFERROR(__xludf.DUMMYFUNCTION("""COMPUTED_VALUE"""),0.0)</f>
        <v>0</v>
      </c>
      <c r="KK116">
        <f>IFERROR(__xludf.DUMMYFUNCTION("""COMPUTED_VALUE"""),0.0)</f>
        <v>0</v>
      </c>
      <c r="KL116">
        <f>IFERROR(__xludf.DUMMYFUNCTION("""COMPUTED_VALUE"""),0.0)</f>
        <v>0</v>
      </c>
      <c r="KM116">
        <f>IFERROR(__xludf.DUMMYFUNCTION("""COMPUTED_VALUE"""),0.0)</f>
        <v>0</v>
      </c>
      <c r="KN116">
        <f>IFERROR(__xludf.DUMMYFUNCTION("""COMPUTED_VALUE"""),0.0)</f>
        <v>0</v>
      </c>
      <c r="KO116">
        <f>IFERROR(__xludf.DUMMYFUNCTION("""COMPUTED_VALUE"""),0.0)</f>
        <v>0</v>
      </c>
      <c r="KP116">
        <f>IFERROR(__xludf.DUMMYFUNCTION("""COMPUTED_VALUE"""),0.0)</f>
        <v>0</v>
      </c>
      <c r="KQ116">
        <f>IFERROR(__xludf.DUMMYFUNCTION("""COMPUTED_VALUE"""),0.0)</f>
        <v>0</v>
      </c>
      <c r="KR116">
        <f>IFERROR(__xludf.DUMMYFUNCTION("""COMPUTED_VALUE"""),0.0)</f>
        <v>0</v>
      </c>
      <c r="KS116">
        <f>IFERROR(__xludf.DUMMYFUNCTION("""COMPUTED_VALUE"""),0.0)</f>
        <v>0</v>
      </c>
      <c r="KT116">
        <f>IFERROR(__xludf.DUMMYFUNCTION("""COMPUTED_VALUE"""),0.0)</f>
        <v>0</v>
      </c>
      <c r="KU116">
        <f>IFERROR(__xludf.DUMMYFUNCTION("""COMPUTED_VALUE"""),0.0)</f>
        <v>0</v>
      </c>
      <c r="KV116">
        <f>IFERROR(__xludf.DUMMYFUNCTION("""COMPUTED_VALUE"""),0.0)</f>
        <v>0</v>
      </c>
      <c r="KW116">
        <f>IFERROR(__xludf.DUMMYFUNCTION("""COMPUTED_VALUE"""),0.0)</f>
        <v>0</v>
      </c>
      <c r="KX116">
        <f>IFERROR(__xludf.DUMMYFUNCTION("""COMPUTED_VALUE"""),0.0)</f>
        <v>0</v>
      </c>
      <c r="KY116">
        <f>IFERROR(__xludf.DUMMYFUNCTION("""COMPUTED_VALUE"""),0.0)</f>
        <v>0</v>
      </c>
      <c r="KZ116" t="str">
        <f>IFERROR(__xludf.DUMMYFUNCTION("""COMPUTED_VALUE"""),"x")</f>
        <v>x</v>
      </c>
      <c r="LA116">
        <f>IFERROR(__xludf.DUMMYFUNCTION("""COMPUTED_VALUE"""),0.0)</f>
        <v>0</v>
      </c>
      <c r="LB116">
        <f>IFERROR(__xludf.DUMMYFUNCTION("""COMPUTED_VALUE"""),0.0)</f>
        <v>0</v>
      </c>
      <c r="LC116">
        <f>IFERROR(__xludf.DUMMYFUNCTION("""COMPUTED_VALUE"""),0.0)</f>
        <v>0</v>
      </c>
      <c r="LD116">
        <f>IFERROR(__xludf.DUMMYFUNCTION("""COMPUTED_VALUE"""),0.0)</f>
        <v>0</v>
      </c>
      <c r="LE116">
        <f>IFERROR(__xludf.DUMMYFUNCTION("""COMPUTED_VALUE"""),0.0)</f>
        <v>0</v>
      </c>
      <c r="LF116">
        <f>IFERROR(__xludf.DUMMYFUNCTION("""COMPUTED_VALUE"""),0.0)</f>
        <v>0</v>
      </c>
      <c r="LG116">
        <f>IFERROR(__xludf.DUMMYFUNCTION("""COMPUTED_VALUE"""),0.0)</f>
        <v>0</v>
      </c>
      <c r="LH116">
        <f>IFERROR(__xludf.DUMMYFUNCTION("""COMPUTED_VALUE"""),0.0)</f>
        <v>0</v>
      </c>
      <c r="LI116">
        <f>IFERROR(__xludf.DUMMYFUNCTION("""COMPUTED_VALUE"""),0.0)</f>
        <v>0</v>
      </c>
      <c r="LJ116">
        <f>IFERROR(__xludf.DUMMYFUNCTION("""COMPUTED_VALUE"""),0.0)</f>
        <v>0</v>
      </c>
      <c r="LK116">
        <f>IFERROR(__xludf.DUMMYFUNCTION("""COMPUTED_VALUE"""),0.0)</f>
        <v>0</v>
      </c>
      <c r="LL116">
        <f>IFERROR(__xludf.DUMMYFUNCTION("""COMPUTED_VALUE"""),0.0)</f>
        <v>0</v>
      </c>
      <c r="LM116">
        <f>IFERROR(__xludf.DUMMYFUNCTION("""COMPUTED_VALUE"""),0.0)</f>
        <v>0</v>
      </c>
      <c r="LN116">
        <f>IFERROR(__xludf.DUMMYFUNCTION("""COMPUTED_VALUE"""),0.0)</f>
        <v>0</v>
      </c>
      <c r="LO116">
        <f>IFERROR(__xludf.DUMMYFUNCTION("""COMPUTED_VALUE"""),0.0)</f>
        <v>0</v>
      </c>
      <c r="LP116">
        <f>IFERROR(__xludf.DUMMYFUNCTION("""COMPUTED_VALUE"""),0.0)</f>
        <v>0</v>
      </c>
      <c r="LQ116" t="str">
        <f>IFERROR(__xludf.DUMMYFUNCTION("""COMPUTED_VALUE"""),"x")</f>
        <v>x</v>
      </c>
      <c r="LR116">
        <f>IFERROR(__xludf.DUMMYFUNCTION("""COMPUTED_VALUE"""),0.0)</f>
        <v>0</v>
      </c>
      <c r="LS116">
        <f>IFERROR(__xludf.DUMMYFUNCTION("""COMPUTED_VALUE"""),0.0)</f>
        <v>0</v>
      </c>
      <c r="LT116">
        <f>IFERROR(__xludf.DUMMYFUNCTION("""COMPUTED_VALUE"""),0.0)</f>
        <v>0</v>
      </c>
      <c r="LU116">
        <f>IFERROR(__xludf.DUMMYFUNCTION("""COMPUTED_VALUE"""),0.0)</f>
        <v>0</v>
      </c>
      <c r="LV116">
        <f>IFERROR(__xludf.DUMMYFUNCTION("""COMPUTED_VALUE"""),0.0)</f>
        <v>0</v>
      </c>
      <c r="LW116">
        <f>IFERROR(__xludf.DUMMYFUNCTION("""COMPUTED_VALUE"""),0.0)</f>
        <v>0</v>
      </c>
      <c r="LX116">
        <f>IFERROR(__xludf.DUMMYFUNCTION("""COMPUTED_VALUE"""),0.0)</f>
        <v>0</v>
      </c>
      <c r="LY116">
        <f>IFERROR(__xludf.DUMMYFUNCTION("""COMPUTED_VALUE"""),0.0)</f>
        <v>0</v>
      </c>
      <c r="LZ116">
        <f>IFERROR(__xludf.DUMMYFUNCTION("""COMPUTED_VALUE"""),0.0)</f>
        <v>0</v>
      </c>
      <c r="MA116">
        <f>IFERROR(__xludf.DUMMYFUNCTION("""COMPUTED_VALUE"""),0.0)</f>
        <v>0</v>
      </c>
      <c r="MB116">
        <f>IFERROR(__xludf.DUMMYFUNCTION("""COMPUTED_VALUE"""),0.0)</f>
        <v>0</v>
      </c>
      <c r="MC116">
        <f>IFERROR(__xludf.DUMMYFUNCTION("""COMPUTED_VALUE"""),0.0)</f>
        <v>0</v>
      </c>
      <c r="MD116">
        <f>IFERROR(__xludf.DUMMYFUNCTION("""COMPUTED_VALUE"""),0.0)</f>
        <v>0</v>
      </c>
      <c r="ME116">
        <f>IFERROR(__xludf.DUMMYFUNCTION("""COMPUTED_VALUE"""),0.0)</f>
        <v>0</v>
      </c>
      <c r="MF116">
        <f>IFERROR(__xludf.DUMMYFUNCTION("""COMPUTED_VALUE"""),0.0)</f>
        <v>0</v>
      </c>
      <c r="MG116">
        <f>IFERROR(__xludf.DUMMYFUNCTION("""COMPUTED_VALUE"""),0.0)</f>
        <v>0</v>
      </c>
      <c r="MH116">
        <f>IFERROR(__xludf.DUMMYFUNCTION("""COMPUTED_VALUE"""),0.0)</f>
        <v>0</v>
      </c>
      <c r="MI116">
        <f>IFERROR(__xludf.DUMMYFUNCTION("""COMPUTED_VALUE"""),0.0)</f>
        <v>0</v>
      </c>
      <c r="MJ116">
        <f>IFERROR(__xludf.DUMMYFUNCTION("""COMPUTED_VALUE"""),0.0)</f>
        <v>0</v>
      </c>
      <c r="MK116">
        <f>IFERROR(__xludf.DUMMYFUNCTION("""COMPUTED_VALUE"""),0.0)</f>
        <v>0</v>
      </c>
      <c r="ML116">
        <f>IFERROR(__xludf.DUMMYFUNCTION("""COMPUTED_VALUE"""),0.0)</f>
        <v>0</v>
      </c>
      <c r="MM116">
        <f>IFERROR(__xludf.DUMMYFUNCTION("""COMPUTED_VALUE"""),0.0)</f>
        <v>0</v>
      </c>
      <c r="MN116">
        <f>IFERROR(__xludf.DUMMYFUNCTION("""COMPUTED_VALUE"""),0.0)</f>
        <v>0</v>
      </c>
      <c r="MO116">
        <f>IFERROR(__xludf.DUMMYFUNCTION("""COMPUTED_VALUE"""),0.0)</f>
        <v>0</v>
      </c>
      <c r="MP116">
        <f>IFERROR(__xludf.DUMMYFUNCTION("""COMPUTED_VALUE"""),0.0)</f>
        <v>0</v>
      </c>
      <c r="MQ116">
        <f>IFERROR(__xludf.DUMMYFUNCTION("""COMPUTED_VALUE"""),0.0)</f>
        <v>0</v>
      </c>
      <c r="MR116">
        <f>IFERROR(__xludf.DUMMYFUNCTION("""COMPUTED_VALUE"""),0.0)</f>
        <v>0</v>
      </c>
      <c r="MS116">
        <f>IFERROR(__xludf.DUMMYFUNCTION("""COMPUTED_VALUE"""),0.0)</f>
        <v>0</v>
      </c>
      <c r="MT116" t="str">
        <f>IFERROR(__xludf.DUMMYFUNCTION("""COMPUTED_VALUE"""),"x")</f>
        <v>x</v>
      </c>
      <c r="MU116">
        <f>IFERROR(__xludf.DUMMYFUNCTION("""COMPUTED_VALUE"""),0.0)</f>
        <v>0</v>
      </c>
      <c r="MV116">
        <f>IFERROR(__xludf.DUMMYFUNCTION("""COMPUTED_VALUE"""),0.0)</f>
        <v>0</v>
      </c>
      <c r="MW116">
        <f>IFERROR(__xludf.DUMMYFUNCTION("""COMPUTED_VALUE"""),0.0)</f>
        <v>0</v>
      </c>
      <c r="MX116">
        <f>IFERROR(__xludf.DUMMYFUNCTION("""COMPUTED_VALUE"""),0.0)</f>
        <v>0</v>
      </c>
      <c r="MY116">
        <f>IFERROR(__xludf.DUMMYFUNCTION("""COMPUTED_VALUE"""),0.0)</f>
        <v>0</v>
      </c>
      <c r="MZ116">
        <f>IFERROR(__xludf.DUMMYFUNCTION("""COMPUTED_VALUE"""),0.0)</f>
        <v>0</v>
      </c>
      <c r="NA116">
        <f>IFERROR(__xludf.DUMMYFUNCTION("""COMPUTED_VALUE"""),0.0)</f>
        <v>0</v>
      </c>
      <c r="NB116">
        <f>IFERROR(__xludf.DUMMYFUNCTION("""COMPUTED_VALUE"""),0.0)</f>
        <v>0</v>
      </c>
      <c r="NC116">
        <f>IFERROR(__xludf.DUMMYFUNCTION("""COMPUTED_VALUE"""),0.0)</f>
        <v>0</v>
      </c>
      <c r="ND116">
        <f>IFERROR(__xludf.DUMMYFUNCTION("""COMPUTED_VALUE"""),0.0)</f>
        <v>0</v>
      </c>
      <c r="NE116">
        <f>IFERROR(__xludf.DUMMYFUNCTION("""COMPUTED_VALUE"""),0.0)</f>
        <v>0</v>
      </c>
      <c r="NF116">
        <f>IFERROR(__xludf.DUMMYFUNCTION("""COMPUTED_VALUE"""),0.0)</f>
        <v>0</v>
      </c>
      <c r="NG116">
        <f>IFERROR(__xludf.DUMMYFUNCTION("""COMPUTED_VALUE"""),0.0)</f>
        <v>0</v>
      </c>
      <c r="NH116">
        <f>IFERROR(__xludf.DUMMYFUNCTION("""COMPUTED_VALUE"""),0.0)</f>
        <v>0</v>
      </c>
      <c r="NI116">
        <f>IFERROR(__xludf.DUMMYFUNCTION("""COMPUTED_VALUE"""),0.0)</f>
        <v>0</v>
      </c>
      <c r="NJ116">
        <f>IFERROR(__xludf.DUMMYFUNCTION("""COMPUTED_VALUE"""),0.0)</f>
        <v>0</v>
      </c>
      <c r="NK116">
        <f>IFERROR(__xludf.DUMMYFUNCTION("""COMPUTED_VALUE"""),0.0)</f>
        <v>0</v>
      </c>
      <c r="NL116">
        <f>IFERROR(__xludf.DUMMYFUNCTION("""COMPUTED_VALUE"""),0.0)</f>
        <v>0</v>
      </c>
      <c r="NM116">
        <f>IFERROR(__xludf.DUMMYFUNCTION("""COMPUTED_VALUE"""),0.0)</f>
        <v>0</v>
      </c>
      <c r="NN116">
        <f>IFERROR(__xludf.DUMMYFUNCTION("""COMPUTED_VALUE"""),0.0)</f>
        <v>0</v>
      </c>
      <c r="NO116">
        <f>IFERROR(__xludf.DUMMYFUNCTION("""COMPUTED_VALUE"""),0.0)</f>
        <v>0</v>
      </c>
      <c r="NP116">
        <f>IFERROR(__xludf.DUMMYFUNCTION("""COMPUTED_VALUE"""),0.0)</f>
        <v>0</v>
      </c>
      <c r="NQ116">
        <f>IFERROR(__xludf.DUMMYFUNCTION("""COMPUTED_VALUE"""),0.0)</f>
        <v>0</v>
      </c>
      <c r="NR116">
        <f>IFERROR(__xludf.DUMMYFUNCTION("""COMPUTED_VALUE"""),0.0)</f>
        <v>0</v>
      </c>
    </row>
    <row r="117" ht="15.75" customHeight="1">
      <c r="A117">
        <f>IFERROR(__xludf.DUMMYFUNCTION("""COMPUTED_VALUE"""),116.0)</f>
        <v>116</v>
      </c>
      <c r="B117" t="str">
        <f>IFERROR(__xludf.DUMMYFUNCTION("""COMPUTED_VALUE"""),"stefanSavic")</f>
        <v>stefanSavic</v>
      </c>
      <c r="C117" t="str">
        <f>IFERROR(__xludf.DUMMYFUNCTION("""COMPUTED_VALUE"""),"Stefan")</f>
        <v>Stefan</v>
      </c>
      <c r="D117" t="str">
        <f>IFERROR(__xludf.DUMMYFUNCTION("""COMPUTED_VALUE"""),"Savic")</f>
        <v>Savic</v>
      </c>
      <c r="E117">
        <f>IFERROR(__xludf.DUMMYFUNCTION("""COMPUTED_VALUE"""),20.0)</f>
        <v>20</v>
      </c>
      <c r="F117" t="str">
        <f>IFERROR(__xludf.DUMMYFUNCTION("""COMPUTED_VALUE"""),"ODOBREN")</f>
        <v>ODOBREN</v>
      </c>
      <c r="G117" t="str">
        <f>IFERROR(__xludf.DUMMYFUNCTION("""COMPUTED_VALUE"""),"Stari grad")</f>
        <v>Stari grad</v>
      </c>
      <c r="H117" t="str">
        <f>IFERROR(__xludf.DUMMYFUNCTION("""COMPUTED_VALUE"""),"Matematička gimnazija")</f>
        <v>Matematička gimnazija</v>
      </c>
      <c r="I117" t="str">
        <f>IFERROR(__xludf.DUMMYFUNCTION("""COMPUTED_VALUE"""),"II")</f>
        <v>II</v>
      </c>
      <c r="J117" t="str">
        <f>IFERROR(__xludf.DUMMYFUNCTION("""COMPUTED_VALUE"""),"A")</f>
        <v>A</v>
      </c>
      <c r="K117" t="str">
        <f>IFERROR(__xludf.DUMMYFUNCTION("""COMPUTED_VALUE"""),"Petar Radovanovic")</f>
        <v>Petar Radovanovic</v>
      </c>
      <c r="L117" t="str">
        <f>IFERROR(__xludf.DUMMYFUNCTION("""COMPUTED_VALUE"""),"x")</f>
        <v>x</v>
      </c>
      <c r="M117" t="str">
        <f>IFERROR(__xludf.DUMMYFUNCTION("""COMPUTED_VALUE"""),"-")</f>
        <v>-</v>
      </c>
      <c r="N117" t="str">
        <f>IFERROR(__xludf.DUMMYFUNCTION("""COMPUTED_VALUE"""),"-")</f>
        <v>-</v>
      </c>
      <c r="O117" t="str">
        <f>IFERROR(__xludf.DUMMYFUNCTION("""COMPUTED_VALUE"""),"-")</f>
        <v>-</v>
      </c>
      <c r="P117">
        <f>IFERROR(__xludf.DUMMYFUNCTION("""COMPUTED_VALUE"""),20.0)</f>
        <v>20</v>
      </c>
      <c r="Q117" t="str">
        <f>IFERROR(__xludf.DUMMYFUNCTION("""COMPUTED_VALUE"""),"-")</f>
        <v>-</v>
      </c>
      <c r="R117" t="str">
        <f>IFERROR(__xludf.DUMMYFUNCTION("""COMPUTED_VALUE"""),"-")</f>
        <v>-</v>
      </c>
      <c r="S117" t="str">
        <f>IFERROR(__xludf.DUMMYFUNCTION("""COMPUTED_VALUE"""),"x")</f>
        <v>x</v>
      </c>
      <c r="T117" t="str">
        <f>IFERROR(__xludf.DUMMYFUNCTION("""COMPUTED_VALUE"""),"x")</f>
        <v>x</v>
      </c>
      <c r="U117" t="str">
        <f>IFERROR(__xludf.DUMMYFUNCTION("""COMPUTED_VALUE"""),"-")</f>
        <v>-</v>
      </c>
      <c r="V117" t="str">
        <f>IFERROR(__xludf.DUMMYFUNCTION("""COMPUTED_VALUE"""),"-")</f>
        <v>-</v>
      </c>
      <c r="W117" t="str">
        <f>IFERROR(__xludf.DUMMYFUNCTION("""COMPUTED_VALUE"""),"-")</f>
        <v>-</v>
      </c>
      <c r="X117" t="str">
        <f>IFERROR(__xludf.DUMMYFUNCTION("""COMPUTED_VALUE"""),"-")</f>
        <v>-</v>
      </c>
      <c r="Y117" t="str">
        <f>IFERROR(__xludf.DUMMYFUNCTION("""COMPUTED_VALUE"""),"-")</f>
        <v>-</v>
      </c>
      <c r="Z117" t="str">
        <f>IFERROR(__xludf.DUMMYFUNCTION("""COMPUTED_VALUE"""),"-")</f>
        <v>-</v>
      </c>
      <c r="AA117" t="str">
        <f>IFERROR(__xludf.DUMMYFUNCTION("""COMPUTED_VALUE"""),"-")</f>
        <v>-</v>
      </c>
      <c r="AB117" t="str">
        <f>IFERROR(__xludf.DUMMYFUNCTION("""COMPUTED_VALUE"""),"-")</f>
        <v>-</v>
      </c>
      <c r="AC117" t="str">
        <f>IFERROR(__xludf.DUMMYFUNCTION("""COMPUTED_VALUE"""),"-")</f>
        <v>-</v>
      </c>
      <c r="AD117" t="str">
        <f>IFERROR(__xludf.DUMMYFUNCTION("""COMPUTED_VALUE"""),"-")</f>
        <v>-</v>
      </c>
      <c r="AE117" t="str">
        <f>IFERROR(__xludf.DUMMYFUNCTION("""COMPUTED_VALUE"""),"-")</f>
        <v>-</v>
      </c>
      <c r="AF117" t="str">
        <f>IFERROR(__xludf.DUMMYFUNCTION("""COMPUTED_VALUE"""),"-")</f>
        <v>-</v>
      </c>
      <c r="AG117" t="str">
        <f>IFERROR(__xludf.DUMMYFUNCTION("""COMPUTED_VALUE"""),"-")</f>
        <v>-</v>
      </c>
      <c r="AH117" t="str">
        <f>IFERROR(__xludf.DUMMYFUNCTION("""COMPUTED_VALUE"""),"-")</f>
        <v>-</v>
      </c>
      <c r="AI117" t="str">
        <f>IFERROR(__xludf.DUMMYFUNCTION("""COMPUTED_VALUE"""),"-")</f>
        <v>-</v>
      </c>
      <c r="AJ117" t="str">
        <f>IFERROR(__xludf.DUMMYFUNCTION("""COMPUTED_VALUE"""),"-")</f>
        <v>-</v>
      </c>
      <c r="AK117" t="str">
        <f>IFERROR(__xludf.DUMMYFUNCTION("""COMPUTED_VALUE"""),"-")</f>
        <v>-</v>
      </c>
      <c r="AL117" t="str">
        <f>IFERROR(__xludf.DUMMYFUNCTION("""COMPUTED_VALUE"""),"-")</f>
        <v>-</v>
      </c>
      <c r="AM117" t="str">
        <f>IFERROR(__xludf.DUMMYFUNCTION("""COMPUTED_VALUE"""),"-")</f>
        <v>-</v>
      </c>
      <c r="AN117" t="str">
        <f>IFERROR(__xludf.DUMMYFUNCTION("""COMPUTED_VALUE"""),"-")</f>
        <v>-</v>
      </c>
      <c r="AO117" t="str">
        <f>IFERROR(__xludf.DUMMYFUNCTION("""COMPUTED_VALUE"""),"-")</f>
        <v>-</v>
      </c>
      <c r="AP117" t="str">
        <f>IFERROR(__xludf.DUMMYFUNCTION("""COMPUTED_VALUE"""),"-")</f>
        <v>-</v>
      </c>
      <c r="AQ117" t="str">
        <f>IFERROR(__xludf.DUMMYFUNCTION("""COMPUTED_VALUE"""),"-")</f>
        <v>-</v>
      </c>
      <c r="AR117" t="str">
        <f>IFERROR(__xludf.DUMMYFUNCTION("""COMPUTED_VALUE"""),"-")</f>
        <v>-</v>
      </c>
      <c r="AS117" t="str">
        <f>IFERROR(__xludf.DUMMYFUNCTION("""COMPUTED_VALUE"""),"-")</f>
        <v>-</v>
      </c>
      <c r="AT117" t="str">
        <f>IFERROR(__xludf.DUMMYFUNCTION("""COMPUTED_VALUE"""),"-")</f>
        <v>-</v>
      </c>
      <c r="AU117" t="str">
        <f>IFERROR(__xludf.DUMMYFUNCTION("""COMPUTED_VALUE"""),"-")</f>
        <v>-</v>
      </c>
      <c r="AV117" t="str">
        <f>IFERROR(__xludf.DUMMYFUNCTION("""COMPUTED_VALUE"""),"-")</f>
        <v>-</v>
      </c>
      <c r="AW117" t="str">
        <f>IFERROR(__xludf.DUMMYFUNCTION("""COMPUTED_VALUE"""),"-")</f>
        <v>-</v>
      </c>
      <c r="AX117" t="str">
        <f>IFERROR(__xludf.DUMMYFUNCTION("""COMPUTED_VALUE"""),"-")</f>
        <v>-</v>
      </c>
      <c r="AY117" t="str">
        <f>IFERROR(__xludf.DUMMYFUNCTION("""COMPUTED_VALUE"""),"-")</f>
        <v>-</v>
      </c>
      <c r="AZ117" t="str">
        <f>IFERROR(__xludf.DUMMYFUNCTION("""COMPUTED_VALUE"""),"-")</f>
        <v>-</v>
      </c>
      <c r="BA117" t="str">
        <f>IFERROR(__xludf.DUMMYFUNCTION("""COMPUTED_VALUE"""),"-")</f>
        <v>-</v>
      </c>
      <c r="BB117" t="str">
        <f>IFERROR(__xludf.DUMMYFUNCTION("""COMPUTED_VALUE"""),"-")</f>
        <v>-</v>
      </c>
      <c r="BC117" t="str">
        <f>IFERROR(__xludf.DUMMYFUNCTION("""COMPUTED_VALUE"""),"-")</f>
        <v>-</v>
      </c>
      <c r="BD117" t="str">
        <f>IFERROR(__xludf.DUMMYFUNCTION("""COMPUTED_VALUE"""),"-")</f>
        <v>-</v>
      </c>
      <c r="BE117" t="str">
        <f>IFERROR(__xludf.DUMMYFUNCTION("""COMPUTED_VALUE"""),"-")</f>
        <v>-</v>
      </c>
      <c r="BF117" t="str">
        <f>IFERROR(__xludf.DUMMYFUNCTION("""COMPUTED_VALUE"""),"-")</f>
        <v>-</v>
      </c>
      <c r="BG117" t="str">
        <f>IFERROR(__xludf.DUMMYFUNCTION("""COMPUTED_VALUE"""),"-")</f>
        <v>-</v>
      </c>
      <c r="BH117" t="str">
        <f>IFERROR(__xludf.DUMMYFUNCTION("""COMPUTED_VALUE"""),"-")</f>
        <v>-</v>
      </c>
      <c r="BI117" t="str">
        <f>IFERROR(__xludf.DUMMYFUNCTION("""COMPUTED_VALUE"""),"-")</f>
        <v>-</v>
      </c>
      <c r="BJ117" t="str">
        <f>IFERROR(__xludf.DUMMYFUNCTION("""COMPUTED_VALUE"""),"-")</f>
        <v>-</v>
      </c>
      <c r="BK117" t="str">
        <f>IFERROR(__xludf.DUMMYFUNCTION("""COMPUTED_VALUE"""),"x")</f>
        <v>x</v>
      </c>
      <c r="BL117" t="str">
        <f>IFERROR(__xludf.DUMMYFUNCTION("""COMPUTED_VALUE"""),"-")</f>
        <v>-</v>
      </c>
      <c r="BM117" t="str">
        <f>IFERROR(__xludf.DUMMYFUNCTION("""COMPUTED_VALUE"""),"-")</f>
        <v>-</v>
      </c>
      <c r="BN117" t="str">
        <f>IFERROR(__xludf.DUMMYFUNCTION("""COMPUTED_VALUE"""),"-")</f>
        <v>-</v>
      </c>
      <c r="BO117" t="str">
        <f>IFERROR(__xludf.DUMMYFUNCTION("""COMPUTED_VALUE"""),"-")</f>
        <v>-</v>
      </c>
      <c r="BP117" t="str">
        <f>IFERROR(__xludf.DUMMYFUNCTION("""COMPUTED_VALUE"""),"-")</f>
        <v>-</v>
      </c>
      <c r="BQ117" t="str">
        <f>IFERROR(__xludf.DUMMYFUNCTION("""COMPUTED_VALUE"""),"-")</f>
        <v>-</v>
      </c>
      <c r="BR117" t="str">
        <f>IFERROR(__xludf.DUMMYFUNCTION("""COMPUTED_VALUE"""),"-")</f>
        <v>-</v>
      </c>
      <c r="BS117" t="str">
        <f>IFERROR(__xludf.DUMMYFUNCTION("""COMPUTED_VALUE"""),"-")</f>
        <v>-</v>
      </c>
      <c r="BT117" t="str">
        <f>IFERROR(__xludf.DUMMYFUNCTION("""COMPUTED_VALUE"""),"-")</f>
        <v>-</v>
      </c>
      <c r="BU117" t="str">
        <f>IFERROR(__xludf.DUMMYFUNCTION("""COMPUTED_VALUE"""),"-")</f>
        <v>-</v>
      </c>
      <c r="BV117" t="str">
        <f>IFERROR(__xludf.DUMMYFUNCTION("""COMPUTED_VALUE"""),"-")</f>
        <v>-</v>
      </c>
      <c r="BW117" t="str">
        <f>IFERROR(__xludf.DUMMYFUNCTION("""COMPUTED_VALUE"""),"-")</f>
        <v>-</v>
      </c>
      <c r="BX117" t="str">
        <f>IFERROR(__xludf.DUMMYFUNCTION("""COMPUTED_VALUE"""),"-")</f>
        <v>-</v>
      </c>
      <c r="BY117" t="str">
        <f>IFERROR(__xludf.DUMMYFUNCTION("""COMPUTED_VALUE"""),"-")</f>
        <v>-</v>
      </c>
      <c r="BZ117" t="str">
        <f>IFERROR(__xludf.DUMMYFUNCTION("""COMPUTED_VALUE"""),"-")</f>
        <v>-</v>
      </c>
      <c r="CA117" t="str">
        <f>IFERROR(__xludf.DUMMYFUNCTION("""COMPUTED_VALUE"""),"-")</f>
        <v>-</v>
      </c>
      <c r="CB117" t="str">
        <f>IFERROR(__xludf.DUMMYFUNCTION("""COMPUTED_VALUE"""),"-")</f>
        <v>-</v>
      </c>
      <c r="CC117" t="str">
        <f>IFERROR(__xludf.DUMMYFUNCTION("""COMPUTED_VALUE"""),"-")</f>
        <v>-</v>
      </c>
      <c r="CD117" t="str">
        <f>IFERROR(__xludf.DUMMYFUNCTION("""COMPUTED_VALUE"""),"-")</f>
        <v>-</v>
      </c>
      <c r="CE117" t="str">
        <f>IFERROR(__xludf.DUMMYFUNCTION("""COMPUTED_VALUE"""),"-")</f>
        <v>-</v>
      </c>
      <c r="CF117" t="str">
        <f>IFERROR(__xludf.DUMMYFUNCTION("""COMPUTED_VALUE"""),"-")</f>
        <v>-</v>
      </c>
      <c r="CG117" t="str">
        <f>IFERROR(__xludf.DUMMYFUNCTION("""COMPUTED_VALUE"""),"-")</f>
        <v>-</v>
      </c>
      <c r="CH117" t="str">
        <f>IFERROR(__xludf.DUMMYFUNCTION("""COMPUTED_VALUE"""),"-")</f>
        <v>-</v>
      </c>
      <c r="CI117" t="str">
        <f>IFERROR(__xludf.DUMMYFUNCTION("""COMPUTED_VALUE"""),"-")</f>
        <v>-</v>
      </c>
      <c r="CJ117" t="str">
        <f>IFERROR(__xludf.DUMMYFUNCTION("""COMPUTED_VALUE"""),"-")</f>
        <v>-</v>
      </c>
      <c r="CK117" t="str">
        <f>IFERROR(__xludf.DUMMYFUNCTION("""COMPUTED_VALUE"""),"-")</f>
        <v>-</v>
      </c>
      <c r="CL117" t="str">
        <f>IFERROR(__xludf.DUMMYFUNCTION("""COMPUTED_VALUE"""),"-")</f>
        <v>-</v>
      </c>
      <c r="CM117" t="str">
        <f>IFERROR(__xludf.DUMMYFUNCTION("""COMPUTED_VALUE"""),"-")</f>
        <v>-</v>
      </c>
      <c r="CN117" t="str">
        <f>IFERROR(__xludf.DUMMYFUNCTION("""COMPUTED_VALUE"""),"-")</f>
        <v>-</v>
      </c>
      <c r="CO117" t="str">
        <f>IFERROR(__xludf.DUMMYFUNCTION("""COMPUTED_VALUE"""),"-")</f>
        <v>-</v>
      </c>
      <c r="CP117" t="str">
        <f>IFERROR(__xludf.DUMMYFUNCTION("""COMPUTED_VALUE"""),"-")</f>
        <v>-</v>
      </c>
      <c r="CQ117" t="str">
        <f>IFERROR(__xludf.DUMMYFUNCTION("""COMPUTED_VALUE"""),"-")</f>
        <v>-</v>
      </c>
      <c r="CR117" t="str">
        <f>IFERROR(__xludf.DUMMYFUNCTION("""COMPUTED_VALUE"""),"-")</f>
        <v>-</v>
      </c>
      <c r="CS117" t="str">
        <f>IFERROR(__xludf.DUMMYFUNCTION("""COMPUTED_VALUE"""),"x")</f>
        <v>x</v>
      </c>
      <c r="CT117" t="str">
        <f>IFERROR(__xludf.DUMMYFUNCTION("""COMPUTED_VALUE"""),"-")</f>
        <v>-</v>
      </c>
      <c r="CU117" t="str">
        <f>IFERROR(__xludf.DUMMYFUNCTION("""COMPUTED_VALUE"""),"-")</f>
        <v>-</v>
      </c>
      <c r="CV117" t="str">
        <f>IFERROR(__xludf.DUMMYFUNCTION("""COMPUTED_VALUE"""),"-")</f>
        <v>-</v>
      </c>
      <c r="CW117" t="str">
        <f>IFERROR(__xludf.DUMMYFUNCTION("""COMPUTED_VALUE"""),"-")</f>
        <v>-</v>
      </c>
      <c r="CX117" t="str">
        <f>IFERROR(__xludf.DUMMYFUNCTION("""COMPUTED_VALUE"""),"-")</f>
        <v>-</v>
      </c>
      <c r="CY117" t="str">
        <f>IFERROR(__xludf.DUMMYFUNCTION("""COMPUTED_VALUE"""),"-")</f>
        <v>-</v>
      </c>
      <c r="CZ117" t="str">
        <f>IFERROR(__xludf.DUMMYFUNCTION("""COMPUTED_VALUE"""),"-")</f>
        <v>-</v>
      </c>
      <c r="DA117" t="str">
        <f>IFERROR(__xludf.DUMMYFUNCTION("""COMPUTED_VALUE"""),"-")</f>
        <v>-</v>
      </c>
      <c r="DB117" t="str">
        <f>IFERROR(__xludf.DUMMYFUNCTION("""COMPUTED_VALUE"""),"-")</f>
        <v>-</v>
      </c>
      <c r="DC117" t="str">
        <f>IFERROR(__xludf.DUMMYFUNCTION("""COMPUTED_VALUE"""),"-")</f>
        <v>-</v>
      </c>
      <c r="DD117" t="str">
        <f>IFERROR(__xludf.DUMMYFUNCTION("""COMPUTED_VALUE"""),"-")</f>
        <v>-</v>
      </c>
      <c r="DE117" t="str">
        <f>IFERROR(__xludf.DUMMYFUNCTION("""COMPUTED_VALUE"""),"-")</f>
        <v>-</v>
      </c>
      <c r="DF117" t="str">
        <f>IFERROR(__xludf.DUMMYFUNCTION("""COMPUTED_VALUE"""),"-")</f>
        <v>-</v>
      </c>
      <c r="DG117" t="str">
        <f>IFERROR(__xludf.DUMMYFUNCTION("""COMPUTED_VALUE"""),"-")</f>
        <v>-</v>
      </c>
      <c r="DH117" t="str">
        <f>IFERROR(__xludf.DUMMYFUNCTION("""COMPUTED_VALUE"""),"-")</f>
        <v>-</v>
      </c>
      <c r="DI117" t="str">
        <f>IFERROR(__xludf.DUMMYFUNCTION("""COMPUTED_VALUE"""),"-")</f>
        <v>-</v>
      </c>
      <c r="DJ117" t="str">
        <f>IFERROR(__xludf.DUMMYFUNCTION("""COMPUTED_VALUE"""),"-")</f>
        <v>-</v>
      </c>
      <c r="DK117" t="str">
        <f>IFERROR(__xludf.DUMMYFUNCTION("""COMPUTED_VALUE"""),"-")</f>
        <v>-</v>
      </c>
      <c r="DL117" t="str">
        <f>IFERROR(__xludf.DUMMYFUNCTION("""COMPUTED_VALUE"""),"-")</f>
        <v>-</v>
      </c>
      <c r="DM117" t="str">
        <f>IFERROR(__xludf.DUMMYFUNCTION("""COMPUTED_VALUE"""),"-")</f>
        <v>-</v>
      </c>
      <c r="DN117" t="str">
        <f>IFERROR(__xludf.DUMMYFUNCTION("""COMPUTED_VALUE"""),"-")</f>
        <v>-</v>
      </c>
      <c r="DO117" t="str">
        <f>IFERROR(__xludf.DUMMYFUNCTION("""COMPUTED_VALUE"""),"-")</f>
        <v>-</v>
      </c>
      <c r="DP117" t="str">
        <f>IFERROR(__xludf.DUMMYFUNCTION("""COMPUTED_VALUE"""),"-")</f>
        <v>-</v>
      </c>
      <c r="DQ117" t="str">
        <f>IFERROR(__xludf.DUMMYFUNCTION("""COMPUTED_VALUE"""),"-")</f>
        <v>-</v>
      </c>
      <c r="DR117" t="str">
        <f>IFERROR(__xludf.DUMMYFUNCTION("""COMPUTED_VALUE"""),"-")</f>
        <v>-</v>
      </c>
      <c r="DS117" t="str">
        <f>IFERROR(__xludf.DUMMYFUNCTION("""COMPUTED_VALUE"""),"-")</f>
        <v>-</v>
      </c>
      <c r="DT117" t="str">
        <f>IFERROR(__xludf.DUMMYFUNCTION("""COMPUTED_VALUE"""),"-")</f>
        <v>-</v>
      </c>
      <c r="DU117" t="str">
        <f>IFERROR(__xludf.DUMMYFUNCTION("""COMPUTED_VALUE"""),"-")</f>
        <v>-</v>
      </c>
      <c r="DV117" t="str">
        <f>IFERROR(__xludf.DUMMYFUNCTION("""COMPUTED_VALUE"""),"-")</f>
        <v>-</v>
      </c>
      <c r="DW117" t="str">
        <f>IFERROR(__xludf.DUMMYFUNCTION("""COMPUTED_VALUE"""),"-")</f>
        <v>-</v>
      </c>
      <c r="DX117" t="str">
        <f>IFERROR(__xludf.DUMMYFUNCTION("""COMPUTED_VALUE"""),"-")</f>
        <v>-</v>
      </c>
      <c r="DY117" t="str">
        <f>IFERROR(__xludf.DUMMYFUNCTION("""COMPUTED_VALUE"""),"-")</f>
        <v>-</v>
      </c>
      <c r="DZ117" t="str">
        <f>IFERROR(__xludf.DUMMYFUNCTION("""COMPUTED_VALUE"""),"x")</f>
        <v>x</v>
      </c>
      <c r="EA117" t="str">
        <f>IFERROR(__xludf.DUMMYFUNCTION("""COMPUTED_VALUE"""),"OK")</f>
        <v>OK</v>
      </c>
      <c r="EB117" t="str">
        <f>IFERROR(__xludf.DUMMYFUNCTION("""COMPUTED_VALUE"""),"OK")</f>
        <v>OK</v>
      </c>
      <c r="EC117" t="str">
        <f>IFERROR(__xludf.DUMMYFUNCTION("""COMPUTED_VALUE"""),"OK")</f>
        <v>OK</v>
      </c>
      <c r="ED117" t="str">
        <f>IFERROR(__xludf.DUMMYFUNCTION("""COMPUTED_VALUE"""),"OK")</f>
        <v>OK</v>
      </c>
      <c r="EE117" t="str">
        <f>IFERROR(__xludf.DUMMYFUNCTION("""COMPUTED_VALUE"""),"OK")</f>
        <v>OK</v>
      </c>
      <c r="EF117" t="str">
        <f>IFERROR(__xludf.DUMMYFUNCTION("""COMPUTED_VALUE"""),"TLE")</f>
        <v>TLE</v>
      </c>
      <c r="EG117" t="str">
        <f>IFERROR(__xludf.DUMMYFUNCTION("""COMPUTED_VALUE"""),"TLE")</f>
        <v>TLE</v>
      </c>
      <c r="EH117" t="str">
        <f>IFERROR(__xludf.DUMMYFUNCTION("""COMPUTED_VALUE"""),"RTE")</f>
        <v>RTE</v>
      </c>
      <c r="EI117" t="str">
        <f>IFERROR(__xludf.DUMMYFUNCTION("""COMPUTED_VALUE"""),"TLE")</f>
        <v>TLE</v>
      </c>
      <c r="EJ117" t="str">
        <f>IFERROR(__xludf.DUMMYFUNCTION("""COMPUTED_VALUE"""),"TLE")</f>
        <v>TLE</v>
      </c>
      <c r="EK117" t="str">
        <f>IFERROR(__xludf.DUMMYFUNCTION("""COMPUTED_VALUE"""),"RTE")</f>
        <v>RTE</v>
      </c>
      <c r="EL117" t="str">
        <f>IFERROR(__xludf.DUMMYFUNCTION("""COMPUTED_VALUE"""),"TLE")</f>
        <v>TLE</v>
      </c>
      <c r="EM117" t="str">
        <f>IFERROR(__xludf.DUMMYFUNCTION("""COMPUTED_VALUE"""),"RTE")</f>
        <v>RTE</v>
      </c>
      <c r="EN117" t="str">
        <f>IFERROR(__xludf.DUMMYFUNCTION("""COMPUTED_VALUE"""),"TLE")</f>
        <v>TLE</v>
      </c>
      <c r="EO117" t="str">
        <f>IFERROR(__xludf.DUMMYFUNCTION("""COMPUTED_VALUE"""),"RTE")</f>
        <v>RTE</v>
      </c>
      <c r="EP117" t="str">
        <f>IFERROR(__xludf.DUMMYFUNCTION("""COMPUTED_VALUE"""),"TLE")</f>
        <v>TLE</v>
      </c>
      <c r="EQ117" t="str">
        <f>IFERROR(__xludf.DUMMYFUNCTION("""COMPUTED_VALUE"""),"x")</f>
        <v>x</v>
      </c>
      <c r="ER117" t="str">
        <f>IFERROR(__xludf.DUMMYFUNCTION("""COMPUTED_VALUE"""),"-")</f>
        <v>-</v>
      </c>
      <c r="ES117" t="str">
        <f>IFERROR(__xludf.DUMMYFUNCTION("""COMPUTED_VALUE"""),"-")</f>
        <v>-</v>
      </c>
      <c r="ET117" t="str">
        <f>IFERROR(__xludf.DUMMYFUNCTION("""COMPUTED_VALUE"""),"-")</f>
        <v>-</v>
      </c>
      <c r="EU117" t="str">
        <f>IFERROR(__xludf.DUMMYFUNCTION("""COMPUTED_VALUE"""),"-")</f>
        <v>-</v>
      </c>
      <c r="EV117" t="str">
        <f>IFERROR(__xludf.DUMMYFUNCTION("""COMPUTED_VALUE"""),"-")</f>
        <v>-</v>
      </c>
      <c r="EW117" t="str">
        <f>IFERROR(__xludf.DUMMYFUNCTION("""COMPUTED_VALUE"""),"-")</f>
        <v>-</v>
      </c>
      <c r="EX117" t="str">
        <f>IFERROR(__xludf.DUMMYFUNCTION("""COMPUTED_VALUE"""),"-")</f>
        <v>-</v>
      </c>
      <c r="EY117" t="str">
        <f>IFERROR(__xludf.DUMMYFUNCTION("""COMPUTED_VALUE"""),"-")</f>
        <v>-</v>
      </c>
      <c r="EZ117" t="str">
        <f>IFERROR(__xludf.DUMMYFUNCTION("""COMPUTED_VALUE"""),"-")</f>
        <v>-</v>
      </c>
      <c r="FA117" t="str">
        <f>IFERROR(__xludf.DUMMYFUNCTION("""COMPUTED_VALUE"""),"-")</f>
        <v>-</v>
      </c>
      <c r="FB117" t="str">
        <f>IFERROR(__xludf.DUMMYFUNCTION("""COMPUTED_VALUE"""),"-")</f>
        <v>-</v>
      </c>
      <c r="FC117" t="str">
        <f>IFERROR(__xludf.DUMMYFUNCTION("""COMPUTED_VALUE"""),"-")</f>
        <v>-</v>
      </c>
      <c r="FD117" t="str">
        <f>IFERROR(__xludf.DUMMYFUNCTION("""COMPUTED_VALUE"""),"-")</f>
        <v>-</v>
      </c>
      <c r="FE117" t="str">
        <f>IFERROR(__xludf.DUMMYFUNCTION("""COMPUTED_VALUE"""),"-")</f>
        <v>-</v>
      </c>
      <c r="FF117" t="str">
        <f>IFERROR(__xludf.DUMMYFUNCTION("""COMPUTED_VALUE"""),"-")</f>
        <v>-</v>
      </c>
      <c r="FG117" t="str">
        <f>IFERROR(__xludf.DUMMYFUNCTION("""COMPUTED_VALUE"""),"-")</f>
        <v>-</v>
      </c>
      <c r="FH117" t="str">
        <f>IFERROR(__xludf.DUMMYFUNCTION("""COMPUTED_VALUE"""),"-")</f>
        <v>-</v>
      </c>
      <c r="FI117" t="str">
        <f>IFERROR(__xludf.DUMMYFUNCTION("""COMPUTED_VALUE"""),"-")</f>
        <v>-</v>
      </c>
      <c r="FJ117" t="str">
        <f>IFERROR(__xludf.DUMMYFUNCTION("""COMPUTED_VALUE"""),"-")</f>
        <v>-</v>
      </c>
      <c r="FK117" t="str">
        <f>IFERROR(__xludf.DUMMYFUNCTION("""COMPUTED_VALUE"""),"-")</f>
        <v>-</v>
      </c>
      <c r="FL117" t="str">
        <f>IFERROR(__xludf.DUMMYFUNCTION("""COMPUTED_VALUE"""),"-")</f>
        <v>-</v>
      </c>
      <c r="FM117" t="str">
        <f>IFERROR(__xludf.DUMMYFUNCTION("""COMPUTED_VALUE"""),"-")</f>
        <v>-</v>
      </c>
      <c r="FN117" t="str">
        <f>IFERROR(__xludf.DUMMYFUNCTION("""COMPUTED_VALUE"""),"-")</f>
        <v>-</v>
      </c>
      <c r="FO117" t="str">
        <f>IFERROR(__xludf.DUMMYFUNCTION("""COMPUTED_VALUE"""),"-")</f>
        <v>-</v>
      </c>
      <c r="FP117" t="str">
        <f>IFERROR(__xludf.DUMMYFUNCTION("""COMPUTED_VALUE"""),"-")</f>
        <v>-</v>
      </c>
      <c r="FQ117" t="str">
        <f>IFERROR(__xludf.DUMMYFUNCTION("""COMPUTED_VALUE"""),"-")</f>
        <v>-</v>
      </c>
      <c r="FR117" t="str">
        <f>IFERROR(__xludf.DUMMYFUNCTION("""COMPUTED_VALUE"""),"-")</f>
        <v>-</v>
      </c>
      <c r="FS117" t="str">
        <f>IFERROR(__xludf.DUMMYFUNCTION("""COMPUTED_VALUE"""),"-")</f>
        <v>-</v>
      </c>
      <c r="FT117" t="str">
        <f>IFERROR(__xludf.DUMMYFUNCTION("""COMPUTED_VALUE"""),"x")</f>
        <v>x</v>
      </c>
      <c r="FU117" t="str">
        <f>IFERROR(__xludf.DUMMYFUNCTION("""COMPUTED_VALUE"""),"-")</f>
        <v>-</v>
      </c>
      <c r="FV117" t="str">
        <f>IFERROR(__xludf.DUMMYFUNCTION("""COMPUTED_VALUE"""),"-")</f>
        <v>-</v>
      </c>
      <c r="FW117" t="str">
        <f>IFERROR(__xludf.DUMMYFUNCTION("""COMPUTED_VALUE"""),"-")</f>
        <v>-</v>
      </c>
      <c r="FX117" t="str">
        <f>IFERROR(__xludf.DUMMYFUNCTION("""COMPUTED_VALUE"""),"-")</f>
        <v>-</v>
      </c>
      <c r="FY117" t="str">
        <f>IFERROR(__xludf.DUMMYFUNCTION("""COMPUTED_VALUE"""),"-")</f>
        <v>-</v>
      </c>
      <c r="FZ117" t="str">
        <f>IFERROR(__xludf.DUMMYFUNCTION("""COMPUTED_VALUE"""),"-")</f>
        <v>-</v>
      </c>
      <c r="GA117" t="str">
        <f>IFERROR(__xludf.DUMMYFUNCTION("""COMPUTED_VALUE"""),"-")</f>
        <v>-</v>
      </c>
      <c r="GB117" t="str">
        <f>IFERROR(__xludf.DUMMYFUNCTION("""COMPUTED_VALUE"""),"-")</f>
        <v>-</v>
      </c>
      <c r="GC117" t="str">
        <f>IFERROR(__xludf.DUMMYFUNCTION("""COMPUTED_VALUE"""),"-")</f>
        <v>-</v>
      </c>
      <c r="GD117" t="str">
        <f>IFERROR(__xludf.DUMMYFUNCTION("""COMPUTED_VALUE"""),"-")</f>
        <v>-</v>
      </c>
      <c r="GE117" t="str">
        <f>IFERROR(__xludf.DUMMYFUNCTION("""COMPUTED_VALUE"""),"-")</f>
        <v>-</v>
      </c>
      <c r="GF117" t="str">
        <f>IFERROR(__xludf.DUMMYFUNCTION("""COMPUTED_VALUE"""),"-")</f>
        <v>-</v>
      </c>
      <c r="GG117" t="str">
        <f>IFERROR(__xludf.DUMMYFUNCTION("""COMPUTED_VALUE"""),"-")</f>
        <v>-</v>
      </c>
      <c r="GH117" t="str">
        <f>IFERROR(__xludf.DUMMYFUNCTION("""COMPUTED_VALUE"""),"-")</f>
        <v>-</v>
      </c>
      <c r="GI117" t="str">
        <f>IFERROR(__xludf.DUMMYFUNCTION("""COMPUTED_VALUE"""),"-")</f>
        <v>-</v>
      </c>
      <c r="GJ117" t="str">
        <f>IFERROR(__xludf.DUMMYFUNCTION("""COMPUTED_VALUE"""),"-")</f>
        <v>-</v>
      </c>
      <c r="GK117" t="str">
        <f>IFERROR(__xludf.DUMMYFUNCTION("""COMPUTED_VALUE"""),"-")</f>
        <v>-</v>
      </c>
      <c r="GL117" t="str">
        <f>IFERROR(__xludf.DUMMYFUNCTION("""COMPUTED_VALUE"""),"-")</f>
        <v>-</v>
      </c>
      <c r="GM117" t="str">
        <f>IFERROR(__xludf.DUMMYFUNCTION("""COMPUTED_VALUE"""),"-")</f>
        <v>-</v>
      </c>
      <c r="GN117" t="str">
        <f>IFERROR(__xludf.DUMMYFUNCTION("""COMPUTED_VALUE"""),"-")</f>
        <v>-</v>
      </c>
      <c r="GO117" t="str">
        <f>IFERROR(__xludf.DUMMYFUNCTION("""COMPUTED_VALUE"""),"-")</f>
        <v>-</v>
      </c>
      <c r="GP117" t="str">
        <f>IFERROR(__xludf.DUMMYFUNCTION("""COMPUTED_VALUE"""),"-")</f>
        <v>-</v>
      </c>
      <c r="GQ117" t="str">
        <f>IFERROR(__xludf.DUMMYFUNCTION("""COMPUTED_VALUE"""),"-")</f>
        <v>-</v>
      </c>
      <c r="GR117" t="str">
        <f>IFERROR(__xludf.DUMMYFUNCTION("""COMPUTED_VALUE"""),"-")</f>
        <v>-</v>
      </c>
      <c r="GS117" t="str">
        <f>IFERROR(__xludf.DUMMYFUNCTION("""COMPUTED_VALUE"""),"x")</f>
        <v>x</v>
      </c>
      <c r="GT117" t="str">
        <f>IFERROR(__xludf.DUMMYFUNCTION("""COMPUTED_VALUE"""),"x")</f>
        <v>x</v>
      </c>
      <c r="GU117">
        <f>IFERROR(__xludf.DUMMYFUNCTION("""COMPUTED_VALUE"""),0.0)</f>
        <v>0</v>
      </c>
      <c r="GV117">
        <f>IFERROR(__xludf.DUMMYFUNCTION("""COMPUTED_VALUE"""),0.0)</f>
        <v>0</v>
      </c>
      <c r="GW117">
        <f>IFERROR(__xludf.DUMMYFUNCTION("""COMPUTED_VALUE"""),0.0)</f>
        <v>0</v>
      </c>
      <c r="GX117">
        <f>IFERROR(__xludf.DUMMYFUNCTION("""COMPUTED_VALUE"""),0.0)</f>
        <v>0</v>
      </c>
      <c r="GY117">
        <f>IFERROR(__xludf.DUMMYFUNCTION("""COMPUTED_VALUE"""),0.0)</f>
        <v>0</v>
      </c>
      <c r="GZ117">
        <f>IFERROR(__xludf.DUMMYFUNCTION("""COMPUTED_VALUE"""),0.0)</f>
        <v>0</v>
      </c>
      <c r="HA117">
        <f>IFERROR(__xludf.DUMMYFUNCTION("""COMPUTED_VALUE"""),0.0)</f>
        <v>0</v>
      </c>
      <c r="HB117">
        <f>IFERROR(__xludf.DUMMYFUNCTION("""COMPUTED_VALUE"""),0.0)</f>
        <v>0</v>
      </c>
      <c r="HC117">
        <f>IFERROR(__xludf.DUMMYFUNCTION("""COMPUTED_VALUE"""),0.0)</f>
        <v>0</v>
      </c>
      <c r="HD117">
        <f>IFERROR(__xludf.DUMMYFUNCTION("""COMPUTED_VALUE"""),0.0)</f>
        <v>0</v>
      </c>
      <c r="HE117">
        <f>IFERROR(__xludf.DUMMYFUNCTION("""COMPUTED_VALUE"""),0.0)</f>
        <v>0</v>
      </c>
      <c r="HF117">
        <f>IFERROR(__xludf.DUMMYFUNCTION("""COMPUTED_VALUE"""),0.0)</f>
        <v>0</v>
      </c>
      <c r="HG117">
        <f>IFERROR(__xludf.DUMMYFUNCTION("""COMPUTED_VALUE"""),0.0)</f>
        <v>0</v>
      </c>
      <c r="HH117">
        <f>IFERROR(__xludf.DUMMYFUNCTION("""COMPUTED_VALUE"""),0.0)</f>
        <v>0</v>
      </c>
      <c r="HI117">
        <f>IFERROR(__xludf.DUMMYFUNCTION("""COMPUTED_VALUE"""),0.0)</f>
        <v>0</v>
      </c>
      <c r="HJ117">
        <f>IFERROR(__xludf.DUMMYFUNCTION("""COMPUTED_VALUE"""),0.0)</f>
        <v>0</v>
      </c>
      <c r="HK117">
        <f>IFERROR(__xludf.DUMMYFUNCTION("""COMPUTED_VALUE"""),0.0)</f>
        <v>0</v>
      </c>
      <c r="HL117">
        <f>IFERROR(__xludf.DUMMYFUNCTION("""COMPUTED_VALUE"""),0.0)</f>
        <v>0</v>
      </c>
      <c r="HM117">
        <f>IFERROR(__xludf.DUMMYFUNCTION("""COMPUTED_VALUE"""),0.0)</f>
        <v>0</v>
      </c>
      <c r="HN117">
        <f>IFERROR(__xludf.DUMMYFUNCTION("""COMPUTED_VALUE"""),0.0)</f>
        <v>0</v>
      </c>
      <c r="HO117">
        <f>IFERROR(__xludf.DUMMYFUNCTION("""COMPUTED_VALUE"""),0.0)</f>
        <v>0</v>
      </c>
      <c r="HP117">
        <f>IFERROR(__xludf.DUMMYFUNCTION("""COMPUTED_VALUE"""),0.0)</f>
        <v>0</v>
      </c>
      <c r="HQ117">
        <f>IFERROR(__xludf.DUMMYFUNCTION("""COMPUTED_VALUE"""),0.0)</f>
        <v>0</v>
      </c>
      <c r="HR117">
        <f>IFERROR(__xludf.DUMMYFUNCTION("""COMPUTED_VALUE"""),0.0)</f>
        <v>0</v>
      </c>
      <c r="HS117">
        <f>IFERROR(__xludf.DUMMYFUNCTION("""COMPUTED_VALUE"""),0.0)</f>
        <v>0</v>
      </c>
      <c r="HT117">
        <f>IFERROR(__xludf.DUMMYFUNCTION("""COMPUTED_VALUE"""),0.0)</f>
        <v>0</v>
      </c>
      <c r="HU117">
        <f>IFERROR(__xludf.DUMMYFUNCTION("""COMPUTED_VALUE"""),0.0)</f>
        <v>0</v>
      </c>
      <c r="HV117">
        <f>IFERROR(__xludf.DUMMYFUNCTION("""COMPUTED_VALUE"""),0.0)</f>
        <v>0</v>
      </c>
      <c r="HW117">
        <f>IFERROR(__xludf.DUMMYFUNCTION("""COMPUTED_VALUE"""),0.0)</f>
        <v>0</v>
      </c>
      <c r="HX117">
        <f>IFERROR(__xludf.DUMMYFUNCTION("""COMPUTED_VALUE"""),0.0)</f>
        <v>0</v>
      </c>
      <c r="HY117">
        <f>IFERROR(__xludf.DUMMYFUNCTION("""COMPUTED_VALUE"""),0.0)</f>
        <v>0</v>
      </c>
      <c r="HZ117">
        <f>IFERROR(__xludf.DUMMYFUNCTION("""COMPUTED_VALUE"""),0.0)</f>
        <v>0</v>
      </c>
      <c r="IA117">
        <f>IFERROR(__xludf.DUMMYFUNCTION("""COMPUTED_VALUE"""),0.0)</f>
        <v>0</v>
      </c>
      <c r="IB117">
        <f>IFERROR(__xludf.DUMMYFUNCTION("""COMPUTED_VALUE"""),0.0)</f>
        <v>0</v>
      </c>
      <c r="IC117">
        <f>IFERROR(__xludf.DUMMYFUNCTION("""COMPUTED_VALUE"""),0.0)</f>
        <v>0</v>
      </c>
      <c r="ID117">
        <f>IFERROR(__xludf.DUMMYFUNCTION("""COMPUTED_VALUE"""),0.0)</f>
        <v>0</v>
      </c>
      <c r="IE117">
        <f>IFERROR(__xludf.DUMMYFUNCTION("""COMPUTED_VALUE"""),0.0)</f>
        <v>0</v>
      </c>
      <c r="IF117">
        <f>IFERROR(__xludf.DUMMYFUNCTION("""COMPUTED_VALUE"""),0.0)</f>
        <v>0</v>
      </c>
      <c r="IG117">
        <f>IFERROR(__xludf.DUMMYFUNCTION("""COMPUTED_VALUE"""),0.0)</f>
        <v>0</v>
      </c>
      <c r="IH117">
        <f>IFERROR(__xludf.DUMMYFUNCTION("""COMPUTED_VALUE"""),0.0)</f>
        <v>0</v>
      </c>
      <c r="II117">
        <f>IFERROR(__xludf.DUMMYFUNCTION("""COMPUTED_VALUE"""),0.0)</f>
        <v>0</v>
      </c>
      <c r="IJ117">
        <f>IFERROR(__xludf.DUMMYFUNCTION("""COMPUTED_VALUE"""),0.0)</f>
        <v>0</v>
      </c>
      <c r="IK117" t="str">
        <f>IFERROR(__xludf.DUMMYFUNCTION("""COMPUTED_VALUE"""),"x")</f>
        <v>x</v>
      </c>
      <c r="IL117">
        <f>IFERROR(__xludf.DUMMYFUNCTION("""COMPUTED_VALUE"""),0.0)</f>
        <v>0</v>
      </c>
      <c r="IM117">
        <f>IFERROR(__xludf.DUMMYFUNCTION("""COMPUTED_VALUE"""),0.0)</f>
        <v>0</v>
      </c>
      <c r="IN117">
        <f>IFERROR(__xludf.DUMMYFUNCTION("""COMPUTED_VALUE"""),0.0)</f>
        <v>0</v>
      </c>
      <c r="IO117">
        <f>IFERROR(__xludf.DUMMYFUNCTION("""COMPUTED_VALUE"""),0.0)</f>
        <v>0</v>
      </c>
      <c r="IP117">
        <f>IFERROR(__xludf.DUMMYFUNCTION("""COMPUTED_VALUE"""),0.0)</f>
        <v>0</v>
      </c>
      <c r="IQ117">
        <f>IFERROR(__xludf.DUMMYFUNCTION("""COMPUTED_VALUE"""),0.0)</f>
        <v>0</v>
      </c>
      <c r="IR117">
        <f>IFERROR(__xludf.DUMMYFUNCTION("""COMPUTED_VALUE"""),0.0)</f>
        <v>0</v>
      </c>
      <c r="IS117">
        <f>IFERROR(__xludf.DUMMYFUNCTION("""COMPUTED_VALUE"""),0.0)</f>
        <v>0</v>
      </c>
      <c r="IT117">
        <f>IFERROR(__xludf.DUMMYFUNCTION("""COMPUTED_VALUE"""),0.0)</f>
        <v>0</v>
      </c>
      <c r="IU117">
        <f>IFERROR(__xludf.DUMMYFUNCTION("""COMPUTED_VALUE"""),0.0)</f>
        <v>0</v>
      </c>
      <c r="IV117">
        <f>IFERROR(__xludf.DUMMYFUNCTION("""COMPUTED_VALUE"""),0.0)</f>
        <v>0</v>
      </c>
      <c r="IW117">
        <f>IFERROR(__xludf.DUMMYFUNCTION("""COMPUTED_VALUE"""),0.0)</f>
        <v>0</v>
      </c>
      <c r="IX117">
        <f>IFERROR(__xludf.DUMMYFUNCTION("""COMPUTED_VALUE"""),0.0)</f>
        <v>0</v>
      </c>
      <c r="IY117">
        <f>IFERROR(__xludf.DUMMYFUNCTION("""COMPUTED_VALUE"""),0.0)</f>
        <v>0</v>
      </c>
      <c r="IZ117">
        <f>IFERROR(__xludf.DUMMYFUNCTION("""COMPUTED_VALUE"""),0.0)</f>
        <v>0</v>
      </c>
      <c r="JA117">
        <f>IFERROR(__xludf.DUMMYFUNCTION("""COMPUTED_VALUE"""),0.0)</f>
        <v>0</v>
      </c>
      <c r="JB117">
        <f>IFERROR(__xludf.DUMMYFUNCTION("""COMPUTED_VALUE"""),0.0)</f>
        <v>0</v>
      </c>
      <c r="JC117">
        <f>IFERROR(__xludf.DUMMYFUNCTION("""COMPUTED_VALUE"""),0.0)</f>
        <v>0</v>
      </c>
      <c r="JD117">
        <f>IFERROR(__xludf.DUMMYFUNCTION("""COMPUTED_VALUE"""),0.0)</f>
        <v>0</v>
      </c>
      <c r="JE117">
        <f>IFERROR(__xludf.DUMMYFUNCTION("""COMPUTED_VALUE"""),0.0)</f>
        <v>0</v>
      </c>
      <c r="JF117">
        <f>IFERROR(__xludf.DUMMYFUNCTION("""COMPUTED_VALUE"""),0.0)</f>
        <v>0</v>
      </c>
      <c r="JG117">
        <f>IFERROR(__xludf.DUMMYFUNCTION("""COMPUTED_VALUE"""),0.0)</f>
        <v>0</v>
      </c>
      <c r="JH117">
        <f>IFERROR(__xludf.DUMMYFUNCTION("""COMPUTED_VALUE"""),0.0)</f>
        <v>0</v>
      </c>
      <c r="JI117">
        <f>IFERROR(__xludf.DUMMYFUNCTION("""COMPUTED_VALUE"""),0.0)</f>
        <v>0</v>
      </c>
      <c r="JJ117">
        <f>IFERROR(__xludf.DUMMYFUNCTION("""COMPUTED_VALUE"""),0.0)</f>
        <v>0</v>
      </c>
      <c r="JK117">
        <f>IFERROR(__xludf.DUMMYFUNCTION("""COMPUTED_VALUE"""),0.0)</f>
        <v>0</v>
      </c>
      <c r="JL117">
        <f>IFERROR(__xludf.DUMMYFUNCTION("""COMPUTED_VALUE"""),0.0)</f>
        <v>0</v>
      </c>
      <c r="JM117">
        <f>IFERROR(__xludf.DUMMYFUNCTION("""COMPUTED_VALUE"""),0.0)</f>
        <v>0</v>
      </c>
      <c r="JN117">
        <f>IFERROR(__xludf.DUMMYFUNCTION("""COMPUTED_VALUE"""),0.0)</f>
        <v>0</v>
      </c>
      <c r="JO117">
        <f>IFERROR(__xludf.DUMMYFUNCTION("""COMPUTED_VALUE"""),0.0)</f>
        <v>0</v>
      </c>
      <c r="JP117">
        <f>IFERROR(__xludf.DUMMYFUNCTION("""COMPUTED_VALUE"""),0.0)</f>
        <v>0</v>
      </c>
      <c r="JQ117">
        <f>IFERROR(__xludf.DUMMYFUNCTION("""COMPUTED_VALUE"""),0.0)</f>
        <v>0</v>
      </c>
      <c r="JR117">
        <f>IFERROR(__xludf.DUMMYFUNCTION("""COMPUTED_VALUE"""),0.0)</f>
        <v>0</v>
      </c>
      <c r="JS117" t="str">
        <f>IFERROR(__xludf.DUMMYFUNCTION("""COMPUTED_VALUE"""),"x")</f>
        <v>x</v>
      </c>
      <c r="JT117">
        <f>IFERROR(__xludf.DUMMYFUNCTION("""COMPUTED_VALUE"""),0.0)</f>
        <v>0</v>
      </c>
      <c r="JU117">
        <f>IFERROR(__xludf.DUMMYFUNCTION("""COMPUTED_VALUE"""),0.0)</f>
        <v>0</v>
      </c>
      <c r="JV117">
        <f>IFERROR(__xludf.DUMMYFUNCTION("""COMPUTED_VALUE"""),0.0)</f>
        <v>0</v>
      </c>
      <c r="JW117">
        <f>IFERROR(__xludf.DUMMYFUNCTION("""COMPUTED_VALUE"""),0.0)</f>
        <v>0</v>
      </c>
      <c r="JX117">
        <f>IFERROR(__xludf.DUMMYFUNCTION("""COMPUTED_VALUE"""),0.0)</f>
        <v>0</v>
      </c>
      <c r="JY117">
        <f>IFERROR(__xludf.DUMMYFUNCTION("""COMPUTED_VALUE"""),0.0)</f>
        <v>0</v>
      </c>
      <c r="JZ117">
        <f>IFERROR(__xludf.DUMMYFUNCTION("""COMPUTED_VALUE"""),0.0)</f>
        <v>0</v>
      </c>
      <c r="KA117">
        <f>IFERROR(__xludf.DUMMYFUNCTION("""COMPUTED_VALUE"""),0.0)</f>
        <v>0</v>
      </c>
      <c r="KB117">
        <f>IFERROR(__xludf.DUMMYFUNCTION("""COMPUTED_VALUE"""),0.0)</f>
        <v>0</v>
      </c>
      <c r="KC117">
        <f>IFERROR(__xludf.DUMMYFUNCTION("""COMPUTED_VALUE"""),0.0)</f>
        <v>0</v>
      </c>
      <c r="KD117">
        <f>IFERROR(__xludf.DUMMYFUNCTION("""COMPUTED_VALUE"""),0.0)</f>
        <v>0</v>
      </c>
      <c r="KE117">
        <f>IFERROR(__xludf.DUMMYFUNCTION("""COMPUTED_VALUE"""),0.0)</f>
        <v>0</v>
      </c>
      <c r="KF117">
        <f>IFERROR(__xludf.DUMMYFUNCTION("""COMPUTED_VALUE"""),0.0)</f>
        <v>0</v>
      </c>
      <c r="KG117">
        <f>IFERROR(__xludf.DUMMYFUNCTION("""COMPUTED_VALUE"""),0.0)</f>
        <v>0</v>
      </c>
      <c r="KH117">
        <f>IFERROR(__xludf.DUMMYFUNCTION("""COMPUTED_VALUE"""),0.0)</f>
        <v>0</v>
      </c>
      <c r="KI117">
        <f>IFERROR(__xludf.DUMMYFUNCTION("""COMPUTED_VALUE"""),0.0)</f>
        <v>0</v>
      </c>
      <c r="KJ117">
        <f>IFERROR(__xludf.DUMMYFUNCTION("""COMPUTED_VALUE"""),0.0)</f>
        <v>0</v>
      </c>
      <c r="KK117">
        <f>IFERROR(__xludf.DUMMYFUNCTION("""COMPUTED_VALUE"""),0.0)</f>
        <v>0</v>
      </c>
      <c r="KL117">
        <f>IFERROR(__xludf.DUMMYFUNCTION("""COMPUTED_VALUE"""),0.0)</f>
        <v>0</v>
      </c>
      <c r="KM117">
        <f>IFERROR(__xludf.DUMMYFUNCTION("""COMPUTED_VALUE"""),0.0)</f>
        <v>0</v>
      </c>
      <c r="KN117">
        <f>IFERROR(__xludf.DUMMYFUNCTION("""COMPUTED_VALUE"""),0.0)</f>
        <v>0</v>
      </c>
      <c r="KO117">
        <f>IFERROR(__xludf.DUMMYFUNCTION("""COMPUTED_VALUE"""),0.0)</f>
        <v>0</v>
      </c>
      <c r="KP117">
        <f>IFERROR(__xludf.DUMMYFUNCTION("""COMPUTED_VALUE"""),0.0)</f>
        <v>0</v>
      </c>
      <c r="KQ117">
        <f>IFERROR(__xludf.DUMMYFUNCTION("""COMPUTED_VALUE"""),0.0)</f>
        <v>0</v>
      </c>
      <c r="KR117">
        <f>IFERROR(__xludf.DUMMYFUNCTION("""COMPUTED_VALUE"""),0.0)</f>
        <v>0</v>
      </c>
      <c r="KS117">
        <f>IFERROR(__xludf.DUMMYFUNCTION("""COMPUTED_VALUE"""),0.0)</f>
        <v>0</v>
      </c>
      <c r="KT117">
        <f>IFERROR(__xludf.DUMMYFUNCTION("""COMPUTED_VALUE"""),0.0)</f>
        <v>0</v>
      </c>
      <c r="KU117">
        <f>IFERROR(__xludf.DUMMYFUNCTION("""COMPUTED_VALUE"""),0.0)</f>
        <v>0</v>
      </c>
      <c r="KV117">
        <f>IFERROR(__xludf.DUMMYFUNCTION("""COMPUTED_VALUE"""),0.0)</f>
        <v>0</v>
      </c>
      <c r="KW117">
        <f>IFERROR(__xludf.DUMMYFUNCTION("""COMPUTED_VALUE"""),0.0)</f>
        <v>0</v>
      </c>
      <c r="KX117">
        <f>IFERROR(__xludf.DUMMYFUNCTION("""COMPUTED_VALUE"""),0.0)</f>
        <v>0</v>
      </c>
      <c r="KY117">
        <f>IFERROR(__xludf.DUMMYFUNCTION("""COMPUTED_VALUE"""),0.0)</f>
        <v>0</v>
      </c>
      <c r="KZ117" t="str">
        <f>IFERROR(__xludf.DUMMYFUNCTION("""COMPUTED_VALUE"""),"x")</f>
        <v>x</v>
      </c>
      <c r="LA117">
        <f>IFERROR(__xludf.DUMMYFUNCTION("""COMPUTED_VALUE"""),1.0)</f>
        <v>1</v>
      </c>
      <c r="LB117">
        <f>IFERROR(__xludf.DUMMYFUNCTION("""COMPUTED_VALUE"""),1.0)</f>
        <v>1</v>
      </c>
      <c r="LC117">
        <f>IFERROR(__xludf.DUMMYFUNCTION("""COMPUTED_VALUE"""),1.0)</f>
        <v>1</v>
      </c>
      <c r="LD117">
        <f>IFERROR(__xludf.DUMMYFUNCTION("""COMPUTED_VALUE"""),1.0)</f>
        <v>1</v>
      </c>
      <c r="LE117">
        <f>IFERROR(__xludf.DUMMYFUNCTION("""COMPUTED_VALUE"""),1.0)</f>
        <v>1</v>
      </c>
      <c r="LF117">
        <f>IFERROR(__xludf.DUMMYFUNCTION("""COMPUTED_VALUE"""),0.0)</f>
        <v>0</v>
      </c>
      <c r="LG117">
        <f>IFERROR(__xludf.DUMMYFUNCTION("""COMPUTED_VALUE"""),0.0)</f>
        <v>0</v>
      </c>
      <c r="LH117">
        <f>IFERROR(__xludf.DUMMYFUNCTION("""COMPUTED_VALUE"""),0.0)</f>
        <v>0</v>
      </c>
      <c r="LI117">
        <f>IFERROR(__xludf.DUMMYFUNCTION("""COMPUTED_VALUE"""),0.0)</f>
        <v>0</v>
      </c>
      <c r="LJ117">
        <f>IFERROR(__xludf.DUMMYFUNCTION("""COMPUTED_VALUE"""),0.0)</f>
        <v>0</v>
      </c>
      <c r="LK117">
        <f>IFERROR(__xludf.DUMMYFUNCTION("""COMPUTED_VALUE"""),0.0)</f>
        <v>0</v>
      </c>
      <c r="LL117">
        <f>IFERROR(__xludf.DUMMYFUNCTION("""COMPUTED_VALUE"""),0.0)</f>
        <v>0</v>
      </c>
      <c r="LM117">
        <f>IFERROR(__xludf.DUMMYFUNCTION("""COMPUTED_VALUE"""),0.0)</f>
        <v>0</v>
      </c>
      <c r="LN117">
        <f>IFERROR(__xludf.DUMMYFUNCTION("""COMPUTED_VALUE"""),0.0)</f>
        <v>0</v>
      </c>
      <c r="LO117">
        <f>IFERROR(__xludf.DUMMYFUNCTION("""COMPUTED_VALUE"""),0.0)</f>
        <v>0</v>
      </c>
      <c r="LP117">
        <f>IFERROR(__xludf.DUMMYFUNCTION("""COMPUTED_VALUE"""),0.0)</f>
        <v>0</v>
      </c>
      <c r="LQ117" t="str">
        <f>IFERROR(__xludf.DUMMYFUNCTION("""COMPUTED_VALUE"""),"x")</f>
        <v>x</v>
      </c>
      <c r="LR117">
        <f>IFERROR(__xludf.DUMMYFUNCTION("""COMPUTED_VALUE"""),0.0)</f>
        <v>0</v>
      </c>
      <c r="LS117">
        <f>IFERROR(__xludf.DUMMYFUNCTION("""COMPUTED_VALUE"""),0.0)</f>
        <v>0</v>
      </c>
      <c r="LT117">
        <f>IFERROR(__xludf.DUMMYFUNCTION("""COMPUTED_VALUE"""),0.0)</f>
        <v>0</v>
      </c>
      <c r="LU117">
        <f>IFERROR(__xludf.DUMMYFUNCTION("""COMPUTED_VALUE"""),0.0)</f>
        <v>0</v>
      </c>
      <c r="LV117">
        <f>IFERROR(__xludf.DUMMYFUNCTION("""COMPUTED_VALUE"""),0.0)</f>
        <v>0</v>
      </c>
      <c r="LW117">
        <f>IFERROR(__xludf.DUMMYFUNCTION("""COMPUTED_VALUE"""),0.0)</f>
        <v>0</v>
      </c>
      <c r="LX117">
        <f>IFERROR(__xludf.DUMMYFUNCTION("""COMPUTED_VALUE"""),0.0)</f>
        <v>0</v>
      </c>
      <c r="LY117">
        <f>IFERROR(__xludf.DUMMYFUNCTION("""COMPUTED_VALUE"""),0.0)</f>
        <v>0</v>
      </c>
      <c r="LZ117">
        <f>IFERROR(__xludf.DUMMYFUNCTION("""COMPUTED_VALUE"""),0.0)</f>
        <v>0</v>
      </c>
      <c r="MA117">
        <f>IFERROR(__xludf.DUMMYFUNCTION("""COMPUTED_VALUE"""),0.0)</f>
        <v>0</v>
      </c>
      <c r="MB117">
        <f>IFERROR(__xludf.DUMMYFUNCTION("""COMPUTED_VALUE"""),0.0)</f>
        <v>0</v>
      </c>
      <c r="MC117">
        <f>IFERROR(__xludf.DUMMYFUNCTION("""COMPUTED_VALUE"""),0.0)</f>
        <v>0</v>
      </c>
      <c r="MD117">
        <f>IFERROR(__xludf.DUMMYFUNCTION("""COMPUTED_VALUE"""),0.0)</f>
        <v>0</v>
      </c>
      <c r="ME117">
        <f>IFERROR(__xludf.DUMMYFUNCTION("""COMPUTED_VALUE"""),0.0)</f>
        <v>0</v>
      </c>
      <c r="MF117">
        <f>IFERROR(__xludf.DUMMYFUNCTION("""COMPUTED_VALUE"""),0.0)</f>
        <v>0</v>
      </c>
      <c r="MG117">
        <f>IFERROR(__xludf.DUMMYFUNCTION("""COMPUTED_VALUE"""),0.0)</f>
        <v>0</v>
      </c>
      <c r="MH117">
        <f>IFERROR(__xludf.DUMMYFUNCTION("""COMPUTED_VALUE"""),0.0)</f>
        <v>0</v>
      </c>
      <c r="MI117">
        <f>IFERROR(__xludf.DUMMYFUNCTION("""COMPUTED_VALUE"""),0.0)</f>
        <v>0</v>
      </c>
      <c r="MJ117">
        <f>IFERROR(__xludf.DUMMYFUNCTION("""COMPUTED_VALUE"""),0.0)</f>
        <v>0</v>
      </c>
      <c r="MK117">
        <f>IFERROR(__xludf.DUMMYFUNCTION("""COMPUTED_VALUE"""),0.0)</f>
        <v>0</v>
      </c>
      <c r="ML117">
        <f>IFERROR(__xludf.DUMMYFUNCTION("""COMPUTED_VALUE"""),0.0)</f>
        <v>0</v>
      </c>
      <c r="MM117">
        <f>IFERROR(__xludf.DUMMYFUNCTION("""COMPUTED_VALUE"""),0.0)</f>
        <v>0</v>
      </c>
      <c r="MN117">
        <f>IFERROR(__xludf.DUMMYFUNCTION("""COMPUTED_VALUE"""),0.0)</f>
        <v>0</v>
      </c>
      <c r="MO117">
        <f>IFERROR(__xludf.DUMMYFUNCTION("""COMPUTED_VALUE"""),0.0)</f>
        <v>0</v>
      </c>
      <c r="MP117">
        <f>IFERROR(__xludf.DUMMYFUNCTION("""COMPUTED_VALUE"""),0.0)</f>
        <v>0</v>
      </c>
      <c r="MQ117">
        <f>IFERROR(__xludf.DUMMYFUNCTION("""COMPUTED_VALUE"""),0.0)</f>
        <v>0</v>
      </c>
      <c r="MR117">
        <f>IFERROR(__xludf.DUMMYFUNCTION("""COMPUTED_VALUE"""),0.0)</f>
        <v>0</v>
      </c>
      <c r="MS117">
        <f>IFERROR(__xludf.DUMMYFUNCTION("""COMPUTED_VALUE"""),0.0)</f>
        <v>0</v>
      </c>
      <c r="MT117" t="str">
        <f>IFERROR(__xludf.DUMMYFUNCTION("""COMPUTED_VALUE"""),"x")</f>
        <v>x</v>
      </c>
      <c r="MU117">
        <f>IFERROR(__xludf.DUMMYFUNCTION("""COMPUTED_VALUE"""),0.0)</f>
        <v>0</v>
      </c>
      <c r="MV117">
        <f>IFERROR(__xludf.DUMMYFUNCTION("""COMPUTED_VALUE"""),0.0)</f>
        <v>0</v>
      </c>
      <c r="MW117">
        <f>IFERROR(__xludf.DUMMYFUNCTION("""COMPUTED_VALUE"""),0.0)</f>
        <v>0</v>
      </c>
      <c r="MX117">
        <f>IFERROR(__xludf.DUMMYFUNCTION("""COMPUTED_VALUE"""),0.0)</f>
        <v>0</v>
      </c>
      <c r="MY117">
        <f>IFERROR(__xludf.DUMMYFUNCTION("""COMPUTED_VALUE"""),0.0)</f>
        <v>0</v>
      </c>
      <c r="MZ117">
        <f>IFERROR(__xludf.DUMMYFUNCTION("""COMPUTED_VALUE"""),0.0)</f>
        <v>0</v>
      </c>
      <c r="NA117">
        <f>IFERROR(__xludf.DUMMYFUNCTION("""COMPUTED_VALUE"""),0.0)</f>
        <v>0</v>
      </c>
      <c r="NB117">
        <f>IFERROR(__xludf.DUMMYFUNCTION("""COMPUTED_VALUE"""),0.0)</f>
        <v>0</v>
      </c>
      <c r="NC117">
        <f>IFERROR(__xludf.DUMMYFUNCTION("""COMPUTED_VALUE"""),0.0)</f>
        <v>0</v>
      </c>
      <c r="ND117">
        <f>IFERROR(__xludf.DUMMYFUNCTION("""COMPUTED_VALUE"""),0.0)</f>
        <v>0</v>
      </c>
      <c r="NE117">
        <f>IFERROR(__xludf.DUMMYFUNCTION("""COMPUTED_VALUE"""),0.0)</f>
        <v>0</v>
      </c>
      <c r="NF117">
        <f>IFERROR(__xludf.DUMMYFUNCTION("""COMPUTED_VALUE"""),0.0)</f>
        <v>0</v>
      </c>
      <c r="NG117">
        <f>IFERROR(__xludf.DUMMYFUNCTION("""COMPUTED_VALUE"""),0.0)</f>
        <v>0</v>
      </c>
      <c r="NH117">
        <f>IFERROR(__xludf.DUMMYFUNCTION("""COMPUTED_VALUE"""),0.0)</f>
        <v>0</v>
      </c>
      <c r="NI117">
        <f>IFERROR(__xludf.DUMMYFUNCTION("""COMPUTED_VALUE"""),0.0)</f>
        <v>0</v>
      </c>
      <c r="NJ117">
        <f>IFERROR(__xludf.DUMMYFUNCTION("""COMPUTED_VALUE"""),0.0)</f>
        <v>0</v>
      </c>
      <c r="NK117">
        <f>IFERROR(__xludf.DUMMYFUNCTION("""COMPUTED_VALUE"""),0.0)</f>
        <v>0</v>
      </c>
      <c r="NL117">
        <f>IFERROR(__xludf.DUMMYFUNCTION("""COMPUTED_VALUE"""),0.0)</f>
        <v>0</v>
      </c>
      <c r="NM117">
        <f>IFERROR(__xludf.DUMMYFUNCTION("""COMPUTED_VALUE"""),0.0)</f>
        <v>0</v>
      </c>
      <c r="NN117">
        <f>IFERROR(__xludf.DUMMYFUNCTION("""COMPUTED_VALUE"""),0.0)</f>
        <v>0</v>
      </c>
      <c r="NO117">
        <f>IFERROR(__xludf.DUMMYFUNCTION("""COMPUTED_VALUE"""),0.0)</f>
        <v>0</v>
      </c>
      <c r="NP117">
        <f>IFERROR(__xludf.DUMMYFUNCTION("""COMPUTED_VALUE"""),0.0)</f>
        <v>0</v>
      </c>
      <c r="NQ117">
        <f>IFERROR(__xludf.DUMMYFUNCTION("""COMPUTED_VALUE"""),0.0)</f>
        <v>0</v>
      </c>
      <c r="NR117">
        <f>IFERROR(__xludf.DUMMYFUNCTION("""COMPUTED_VALUE"""),0.0)</f>
        <v>0</v>
      </c>
    </row>
    <row r="118" ht="15.75" customHeight="1">
      <c r="A118">
        <f>IFERROR(__xludf.DUMMYFUNCTION("""COMPUTED_VALUE"""),117.0)</f>
        <v>117</v>
      </c>
      <c r="B118" t="str">
        <f>IFERROR(__xludf.DUMMYFUNCTION("""COMPUTED_VALUE"""),"Mr_Vojin")</f>
        <v>Mr_Vojin</v>
      </c>
      <c r="C118" t="str">
        <f>IFERROR(__xludf.DUMMYFUNCTION("""COMPUTED_VALUE"""),"Vojin")</f>
        <v>Vojin</v>
      </c>
      <c r="D118" t="str">
        <f>IFERROR(__xludf.DUMMYFUNCTION("""COMPUTED_VALUE"""),"Milović")</f>
        <v>Milović</v>
      </c>
      <c r="E118">
        <f>IFERROR(__xludf.DUMMYFUNCTION("""COMPUTED_VALUE"""),20.0)</f>
        <v>20</v>
      </c>
      <c r="F118" t="str">
        <f>IFERROR(__xludf.DUMMYFUNCTION("""COMPUTED_VALUE"""),"ODOBREN")</f>
        <v>ODOBREN</v>
      </c>
      <c r="G118" t="str">
        <f>IFERROR(__xludf.DUMMYFUNCTION("""COMPUTED_VALUE"""),"Kragujevac")</f>
        <v>Kragujevac</v>
      </c>
      <c r="H118" t="str">
        <f>IFERROR(__xludf.DUMMYFUNCTION("""COMPUTED_VALUE"""),"Prva kragujevačka gimnazija")</f>
        <v>Prva kragujevačka gimnazija</v>
      </c>
      <c r="I118" t="str">
        <f>IFERROR(__xludf.DUMMYFUNCTION("""COMPUTED_VALUE"""),"III")</f>
        <v>III</v>
      </c>
      <c r="J118" t="str">
        <f>IFERROR(__xludf.DUMMYFUNCTION("""COMPUTED_VALUE"""),"A")</f>
        <v>A</v>
      </c>
      <c r="L118" t="str">
        <f>IFERROR(__xludf.DUMMYFUNCTION("""COMPUTED_VALUE"""),"x")</f>
        <v>x</v>
      </c>
      <c r="M118" t="str">
        <f>IFERROR(__xludf.DUMMYFUNCTION("""COMPUTED_VALUE"""),"-")</f>
        <v>-</v>
      </c>
      <c r="N118" t="str">
        <f>IFERROR(__xludf.DUMMYFUNCTION("""COMPUTED_VALUE"""),"-")</f>
        <v>-</v>
      </c>
      <c r="O118" t="str">
        <f>IFERROR(__xludf.DUMMYFUNCTION("""COMPUTED_VALUE"""),"-")</f>
        <v>-</v>
      </c>
      <c r="P118">
        <f>IFERROR(__xludf.DUMMYFUNCTION("""COMPUTED_VALUE"""),20.0)</f>
        <v>20</v>
      </c>
      <c r="Q118" t="str">
        <f>IFERROR(__xludf.DUMMYFUNCTION("""COMPUTED_VALUE"""),"-")</f>
        <v>-</v>
      </c>
      <c r="R118" t="str">
        <f>IFERROR(__xludf.DUMMYFUNCTION("""COMPUTED_VALUE"""),"-")</f>
        <v>-</v>
      </c>
      <c r="S118" t="str">
        <f>IFERROR(__xludf.DUMMYFUNCTION("""COMPUTED_VALUE"""),"x")</f>
        <v>x</v>
      </c>
      <c r="T118" t="str">
        <f>IFERROR(__xludf.DUMMYFUNCTION("""COMPUTED_VALUE"""),"x")</f>
        <v>x</v>
      </c>
      <c r="U118" t="str">
        <f>IFERROR(__xludf.DUMMYFUNCTION("""COMPUTED_VALUE"""),"-")</f>
        <v>-</v>
      </c>
      <c r="V118" t="str">
        <f>IFERROR(__xludf.DUMMYFUNCTION("""COMPUTED_VALUE"""),"-")</f>
        <v>-</v>
      </c>
      <c r="W118" t="str">
        <f>IFERROR(__xludf.DUMMYFUNCTION("""COMPUTED_VALUE"""),"-")</f>
        <v>-</v>
      </c>
      <c r="X118" t="str">
        <f>IFERROR(__xludf.DUMMYFUNCTION("""COMPUTED_VALUE"""),"-")</f>
        <v>-</v>
      </c>
      <c r="Y118" t="str">
        <f>IFERROR(__xludf.DUMMYFUNCTION("""COMPUTED_VALUE"""),"-")</f>
        <v>-</v>
      </c>
      <c r="Z118" t="str">
        <f>IFERROR(__xludf.DUMMYFUNCTION("""COMPUTED_VALUE"""),"-")</f>
        <v>-</v>
      </c>
      <c r="AA118" t="str">
        <f>IFERROR(__xludf.DUMMYFUNCTION("""COMPUTED_VALUE"""),"-")</f>
        <v>-</v>
      </c>
      <c r="AB118" t="str">
        <f>IFERROR(__xludf.DUMMYFUNCTION("""COMPUTED_VALUE"""),"-")</f>
        <v>-</v>
      </c>
      <c r="AC118" t="str">
        <f>IFERROR(__xludf.DUMMYFUNCTION("""COMPUTED_VALUE"""),"-")</f>
        <v>-</v>
      </c>
      <c r="AD118" t="str">
        <f>IFERROR(__xludf.DUMMYFUNCTION("""COMPUTED_VALUE"""),"-")</f>
        <v>-</v>
      </c>
      <c r="AE118" t="str">
        <f>IFERROR(__xludf.DUMMYFUNCTION("""COMPUTED_VALUE"""),"-")</f>
        <v>-</v>
      </c>
      <c r="AF118" t="str">
        <f>IFERROR(__xludf.DUMMYFUNCTION("""COMPUTED_VALUE"""),"-")</f>
        <v>-</v>
      </c>
      <c r="AG118" t="str">
        <f>IFERROR(__xludf.DUMMYFUNCTION("""COMPUTED_VALUE"""),"-")</f>
        <v>-</v>
      </c>
      <c r="AH118" t="str">
        <f>IFERROR(__xludf.DUMMYFUNCTION("""COMPUTED_VALUE"""),"-")</f>
        <v>-</v>
      </c>
      <c r="AI118" t="str">
        <f>IFERROR(__xludf.DUMMYFUNCTION("""COMPUTED_VALUE"""),"-")</f>
        <v>-</v>
      </c>
      <c r="AJ118" t="str">
        <f>IFERROR(__xludf.DUMMYFUNCTION("""COMPUTED_VALUE"""),"-")</f>
        <v>-</v>
      </c>
      <c r="AK118" t="str">
        <f>IFERROR(__xludf.DUMMYFUNCTION("""COMPUTED_VALUE"""),"-")</f>
        <v>-</v>
      </c>
      <c r="AL118" t="str">
        <f>IFERROR(__xludf.DUMMYFUNCTION("""COMPUTED_VALUE"""),"-")</f>
        <v>-</v>
      </c>
      <c r="AM118" t="str">
        <f>IFERROR(__xludf.DUMMYFUNCTION("""COMPUTED_VALUE"""),"-")</f>
        <v>-</v>
      </c>
      <c r="AN118" t="str">
        <f>IFERROR(__xludf.DUMMYFUNCTION("""COMPUTED_VALUE"""),"-")</f>
        <v>-</v>
      </c>
      <c r="AO118" t="str">
        <f>IFERROR(__xludf.DUMMYFUNCTION("""COMPUTED_VALUE"""),"-")</f>
        <v>-</v>
      </c>
      <c r="AP118" t="str">
        <f>IFERROR(__xludf.DUMMYFUNCTION("""COMPUTED_VALUE"""),"-")</f>
        <v>-</v>
      </c>
      <c r="AQ118" t="str">
        <f>IFERROR(__xludf.DUMMYFUNCTION("""COMPUTED_VALUE"""),"-")</f>
        <v>-</v>
      </c>
      <c r="AR118" t="str">
        <f>IFERROR(__xludf.DUMMYFUNCTION("""COMPUTED_VALUE"""),"-")</f>
        <v>-</v>
      </c>
      <c r="AS118" t="str">
        <f>IFERROR(__xludf.DUMMYFUNCTION("""COMPUTED_VALUE"""),"-")</f>
        <v>-</v>
      </c>
      <c r="AT118" t="str">
        <f>IFERROR(__xludf.DUMMYFUNCTION("""COMPUTED_VALUE"""),"-")</f>
        <v>-</v>
      </c>
      <c r="AU118" t="str">
        <f>IFERROR(__xludf.DUMMYFUNCTION("""COMPUTED_VALUE"""),"-")</f>
        <v>-</v>
      </c>
      <c r="AV118" t="str">
        <f>IFERROR(__xludf.DUMMYFUNCTION("""COMPUTED_VALUE"""),"-")</f>
        <v>-</v>
      </c>
      <c r="AW118" t="str">
        <f>IFERROR(__xludf.DUMMYFUNCTION("""COMPUTED_VALUE"""),"-")</f>
        <v>-</v>
      </c>
      <c r="AX118" t="str">
        <f>IFERROR(__xludf.DUMMYFUNCTION("""COMPUTED_VALUE"""),"-")</f>
        <v>-</v>
      </c>
      <c r="AY118" t="str">
        <f>IFERROR(__xludf.DUMMYFUNCTION("""COMPUTED_VALUE"""),"-")</f>
        <v>-</v>
      </c>
      <c r="AZ118" t="str">
        <f>IFERROR(__xludf.DUMMYFUNCTION("""COMPUTED_VALUE"""),"-")</f>
        <v>-</v>
      </c>
      <c r="BA118" t="str">
        <f>IFERROR(__xludf.DUMMYFUNCTION("""COMPUTED_VALUE"""),"-")</f>
        <v>-</v>
      </c>
      <c r="BB118" t="str">
        <f>IFERROR(__xludf.DUMMYFUNCTION("""COMPUTED_VALUE"""),"-")</f>
        <v>-</v>
      </c>
      <c r="BC118" t="str">
        <f>IFERROR(__xludf.DUMMYFUNCTION("""COMPUTED_VALUE"""),"-")</f>
        <v>-</v>
      </c>
      <c r="BD118" t="str">
        <f>IFERROR(__xludf.DUMMYFUNCTION("""COMPUTED_VALUE"""),"-")</f>
        <v>-</v>
      </c>
      <c r="BE118" t="str">
        <f>IFERROR(__xludf.DUMMYFUNCTION("""COMPUTED_VALUE"""),"-")</f>
        <v>-</v>
      </c>
      <c r="BF118" t="str">
        <f>IFERROR(__xludf.DUMMYFUNCTION("""COMPUTED_VALUE"""),"-")</f>
        <v>-</v>
      </c>
      <c r="BG118" t="str">
        <f>IFERROR(__xludf.DUMMYFUNCTION("""COMPUTED_VALUE"""),"-")</f>
        <v>-</v>
      </c>
      <c r="BH118" t="str">
        <f>IFERROR(__xludf.DUMMYFUNCTION("""COMPUTED_VALUE"""),"-")</f>
        <v>-</v>
      </c>
      <c r="BI118" t="str">
        <f>IFERROR(__xludf.DUMMYFUNCTION("""COMPUTED_VALUE"""),"-")</f>
        <v>-</v>
      </c>
      <c r="BJ118" t="str">
        <f>IFERROR(__xludf.DUMMYFUNCTION("""COMPUTED_VALUE"""),"-")</f>
        <v>-</v>
      </c>
      <c r="BK118" t="str">
        <f>IFERROR(__xludf.DUMMYFUNCTION("""COMPUTED_VALUE"""),"x")</f>
        <v>x</v>
      </c>
      <c r="BL118" t="str">
        <f>IFERROR(__xludf.DUMMYFUNCTION("""COMPUTED_VALUE"""),"-")</f>
        <v>-</v>
      </c>
      <c r="BM118" t="str">
        <f>IFERROR(__xludf.DUMMYFUNCTION("""COMPUTED_VALUE"""),"-")</f>
        <v>-</v>
      </c>
      <c r="BN118" t="str">
        <f>IFERROR(__xludf.DUMMYFUNCTION("""COMPUTED_VALUE"""),"-")</f>
        <v>-</v>
      </c>
      <c r="BO118" t="str">
        <f>IFERROR(__xludf.DUMMYFUNCTION("""COMPUTED_VALUE"""),"-")</f>
        <v>-</v>
      </c>
      <c r="BP118" t="str">
        <f>IFERROR(__xludf.DUMMYFUNCTION("""COMPUTED_VALUE"""),"-")</f>
        <v>-</v>
      </c>
      <c r="BQ118" t="str">
        <f>IFERROR(__xludf.DUMMYFUNCTION("""COMPUTED_VALUE"""),"-")</f>
        <v>-</v>
      </c>
      <c r="BR118" t="str">
        <f>IFERROR(__xludf.DUMMYFUNCTION("""COMPUTED_VALUE"""),"-")</f>
        <v>-</v>
      </c>
      <c r="BS118" t="str">
        <f>IFERROR(__xludf.DUMMYFUNCTION("""COMPUTED_VALUE"""),"-")</f>
        <v>-</v>
      </c>
      <c r="BT118" t="str">
        <f>IFERROR(__xludf.DUMMYFUNCTION("""COMPUTED_VALUE"""),"-")</f>
        <v>-</v>
      </c>
      <c r="BU118" t="str">
        <f>IFERROR(__xludf.DUMMYFUNCTION("""COMPUTED_VALUE"""),"-")</f>
        <v>-</v>
      </c>
      <c r="BV118" t="str">
        <f>IFERROR(__xludf.DUMMYFUNCTION("""COMPUTED_VALUE"""),"-")</f>
        <v>-</v>
      </c>
      <c r="BW118" t="str">
        <f>IFERROR(__xludf.DUMMYFUNCTION("""COMPUTED_VALUE"""),"-")</f>
        <v>-</v>
      </c>
      <c r="BX118" t="str">
        <f>IFERROR(__xludf.DUMMYFUNCTION("""COMPUTED_VALUE"""),"-")</f>
        <v>-</v>
      </c>
      <c r="BY118" t="str">
        <f>IFERROR(__xludf.DUMMYFUNCTION("""COMPUTED_VALUE"""),"-")</f>
        <v>-</v>
      </c>
      <c r="BZ118" t="str">
        <f>IFERROR(__xludf.DUMMYFUNCTION("""COMPUTED_VALUE"""),"-")</f>
        <v>-</v>
      </c>
      <c r="CA118" t="str">
        <f>IFERROR(__xludf.DUMMYFUNCTION("""COMPUTED_VALUE"""),"-")</f>
        <v>-</v>
      </c>
      <c r="CB118" t="str">
        <f>IFERROR(__xludf.DUMMYFUNCTION("""COMPUTED_VALUE"""),"-")</f>
        <v>-</v>
      </c>
      <c r="CC118" t="str">
        <f>IFERROR(__xludf.DUMMYFUNCTION("""COMPUTED_VALUE"""),"-")</f>
        <v>-</v>
      </c>
      <c r="CD118" t="str">
        <f>IFERROR(__xludf.DUMMYFUNCTION("""COMPUTED_VALUE"""),"-")</f>
        <v>-</v>
      </c>
      <c r="CE118" t="str">
        <f>IFERROR(__xludf.DUMMYFUNCTION("""COMPUTED_VALUE"""),"-")</f>
        <v>-</v>
      </c>
      <c r="CF118" t="str">
        <f>IFERROR(__xludf.DUMMYFUNCTION("""COMPUTED_VALUE"""),"-")</f>
        <v>-</v>
      </c>
      <c r="CG118" t="str">
        <f>IFERROR(__xludf.DUMMYFUNCTION("""COMPUTED_VALUE"""),"-")</f>
        <v>-</v>
      </c>
      <c r="CH118" t="str">
        <f>IFERROR(__xludf.DUMMYFUNCTION("""COMPUTED_VALUE"""),"-")</f>
        <v>-</v>
      </c>
      <c r="CI118" t="str">
        <f>IFERROR(__xludf.DUMMYFUNCTION("""COMPUTED_VALUE"""),"-")</f>
        <v>-</v>
      </c>
      <c r="CJ118" t="str">
        <f>IFERROR(__xludf.DUMMYFUNCTION("""COMPUTED_VALUE"""),"-")</f>
        <v>-</v>
      </c>
      <c r="CK118" t="str">
        <f>IFERROR(__xludf.DUMMYFUNCTION("""COMPUTED_VALUE"""),"-")</f>
        <v>-</v>
      </c>
      <c r="CL118" t="str">
        <f>IFERROR(__xludf.DUMMYFUNCTION("""COMPUTED_VALUE"""),"-")</f>
        <v>-</v>
      </c>
      <c r="CM118" t="str">
        <f>IFERROR(__xludf.DUMMYFUNCTION("""COMPUTED_VALUE"""),"-")</f>
        <v>-</v>
      </c>
      <c r="CN118" t="str">
        <f>IFERROR(__xludf.DUMMYFUNCTION("""COMPUTED_VALUE"""),"-")</f>
        <v>-</v>
      </c>
      <c r="CO118" t="str">
        <f>IFERROR(__xludf.DUMMYFUNCTION("""COMPUTED_VALUE"""),"-")</f>
        <v>-</v>
      </c>
      <c r="CP118" t="str">
        <f>IFERROR(__xludf.DUMMYFUNCTION("""COMPUTED_VALUE"""),"-")</f>
        <v>-</v>
      </c>
      <c r="CQ118" t="str">
        <f>IFERROR(__xludf.DUMMYFUNCTION("""COMPUTED_VALUE"""),"-")</f>
        <v>-</v>
      </c>
      <c r="CR118" t="str">
        <f>IFERROR(__xludf.DUMMYFUNCTION("""COMPUTED_VALUE"""),"-")</f>
        <v>-</v>
      </c>
      <c r="CS118" t="str">
        <f>IFERROR(__xludf.DUMMYFUNCTION("""COMPUTED_VALUE"""),"x")</f>
        <v>x</v>
      </c>
      <c r="CT118" t="str">
        <f>IFERROR(__xludf.DUMMYFUNCTION("""COMPUTED_VALUE"""),"-")</f>
        <v>-</v>
      </c>
      <c r="CU118" t="str">
        <f>IFERROR(__xludf.DUMMYFUNCTION("""COMPUTED_VALUE"""),"-")</f>
        <v>-</v>
      </c>
      <c r="CV118" t="str">
        <f>IFERROR(__xludf.DUMMYFUNCTION("""COMPUTED_VALUE"""),"-")</f>
        <v>-</v>
      </c>
      <c r="CW118" t="str">
        <f>IFERROR(__xludf.DUMMYFUNCTION("""COMPUTED_VALUE"""),"-")</f>
        <v>-</v>
      </c>
      <c r="CX118" t="str">
        <f>IFERROR(__xludf.DUMMYFUNCTION("""COMPUTED_VALUE"""),"-")</f>
        <v>-</v>
      </c>
      <c r="CY118" t="str">
        <f>IFERROR(__xludf.DUMMYFUNCTION("""COMPUTED_VALUE"""),"-")</f>
        <v>-</v>
      </c>
      <c r="CZ118" t="str">
        <f>IFERROR(__xludf.DUMMYFUNCTION("""COMPUTED_VALUE"""),"-")</f>
        <v>-</v>
      </c>
      <c r="DA118" t="str">
        <f>IFERROR(__xludf.DUMMYFUNCTION("""COMPUTED_VALUE"""),"-")</f>
        <v>-</v>
      </c>
      <c r="DB118" t="str">
        <f>IFERROR(__xludf.DUMMYFUNCTION("""COMPUTED_VALUE"""),"-")</f>
        <v>-</v>
      </c>
      <c r="DC118" t="str">
        <f>IFERROR(__xludf.DUMMYFUNCTION("""COMPUTED_VALUE"""),"-")</f>
        <v>-</v>
      </c>
      <c r="DD118" t="str">
        <f>IFERROR(__xludf.DUMMYFUNCTION("""COMPUTED_VALUE"""),"-")</f>
        <v>-</v>
      </c>
      <c r="DE118" t="str">
        <f>IFERROR(__xludf.DUMMYFUNCTION("""COMPUTED_VALUE"""),"-")</f>
        <v>-</v>
      </c>
      <c r="DF118" t="str">
        <f>IFERROR(__xludf.DUMMYFUNCTION("""COMPUTED_VALUE"""),"-")</f>
        <v>-</v>
      </c>
      <c r="DG118" t="str">
        <f>IFERROR(__xludf.DUMMYFUNCTION("""COMPUTED_VALUE"""),"-")</f>
        <v>-</v>
      </c>
      <c r="DH118" t="str">
        <f>IFERROR(__xludf.DUMMYFUNCTION("""COMPUTED_VALUE"""),"-")</f>
        <v>-</v>
      </c>
      <c r="DI118" t="str">
        <f>IFERROR(__xludf.DUMMYFUNCTION("""COMPUTED_VALUE"""),"-")</f>
        <v>-</v>
      </c>
      <c r="DJ118" t="str">
        <f>IFERROR(__xludf.DUMMYFUNCTION("""COMPUTED_VALUE"""),"-")</f>
        <v>-</v>
      </c>
      <c r="DK118" t="str">
        <f>IFERROR(__xludf.DUMMYFUNCTION("""COMPUTED_VALUE"""),"-")</f>
        <v>-</v>
      </c>
      <c r="DL118" t="str">
        <f>IFERROR(__xludf.DUMMYFUNCTION("""COMPUTED_VALUE"""),"-")</f>
        <v>-</v>
      </c>
      <c r="DM118" t="str">
        <f>IFERROR(__xludf.DUMMYFUNCTION("""COMPUTED_VALUE"""),"-")</f>
        <v>-</v>
      </c>
      <c r="DN118" t="str">
        <f>IFERROR(__xludf.DUMMYFUNCTION("""COMPUTED_VALUE"""),"-")</f>
        <v>-</v>
      </c>
      <c r="DO118" t="str">
        <f>IFERROR(__xludf.DUMMYFUNCTION("""COMPUTED_VALUE"""),"-")</f>
        <v>-</v>
      </c>
      <c r="DP118" t="str">
        <f>IFERROR(__xludf.DUMMYFUNCTION("""COMPUTED_VALUE"""),"-")</f>
        <v>-</v>
      </c>
      <c r="DQ118" t="str">
        <f>IFERROR(__xludf.DUMMYFUNCTION("""COMPUTED_VALUE"""),"-")</f>
        <v>-</v>
      </c>
      <c r="DR118" t="str">
        <f>IFERROR(__xludf.DUMMYFUNCTION("""COMPUTED_VALUE"""),"-")</f>
        <v>-</v>
      </c>
      <c r="DS118" t="str">
        <f>IFERROR(__xludf.DUMMYFUNCTION("""COMPUTED_VALUE"""),"-")</f>
        <v>-</v>
      </c>
      <c r="DT118" t="str">
        <f>IFERROR(__xludf.DUMMYFUNCTION("""COMPUTED_VALUE"""),"-")</f>
        <v>-</v>
      </c>
      <c r="DU118" t="str">
        <f>IFERROR(__xludf.DUMMYFUNCTION("""COMPUTED_VALUE"""),"-")</f>
        <v>-</v>
      </c>
      <c r="DV118" t="str">
        <f>IFERROR(__xludf.DUMMYFUNCTION("""COMPUTED_VALUE"""),"-")</f>
        <v>-</v>
      </c>
      <c r="DW118" t="str">
        <f>IFERROR(__xludf.DUMMYFUNCTION("""COMPUTED_VALUE"""),"-")</f>
        <v>-</v>
      </c>
      <c r="DX118" t="str">
        <f>IFERROR(__xludf.DUMMYFUNCTION("""COMPUTED_VALUE"""),"-")</f>
        <v>-</v>
      </c>
      <c r="DY118" t="str">
        <f>IFERROR(__xludf.DUMMYFUNCTION("""COMPUTED_VALUE"""),"-")</f>
        <v>-</v>
      </c>
      <c r="DZ118" t="str">
        <f>IFERROR(__xludf.DUMMYFUNCTION("""COMPUTED_VALUE"""),"x")</f>
        <v>x</v>
      </c>
      <c r="EA118" t="str">
        <f>IFERROR(__xludf.DUMMYFUNCTION("""COMPUTED_VALUE"""),"OK")</f>
        <v>OK</v>
      </c>
      <c r="EB118" t="str">
        <f>IFERROR(__xludf.DUMMYFUNCTION("""COMPUTED_VALUE"""),"OK")</f>
        <v>OK</v>
      </c>
      <c r="EC118" t="str">
        <f>IFERROR(__xludf.DUMMYFUNCTION("""COMPUTED_VALUE"""),"OK")</f>
        <v>OK</v>
      </c>
      <c r="ED118" t="str">
        <f>IFERROR(__xludf.DUMMYFUNCTION("""COMPUTED_VALUE"""),"OK")</f>
        <v>OK</v>
      </c>
      <c r="EE118" t="str">
        <f>IFERROR(__xludf.DUMMYFUNCTION("""COMPUTED_VALUE"""),"OK")</f>
        <v>OK</v>
      </c>
      <c r="EF118" t="str">
        <f>IFERROR(__xludf.DUMMYFUNCTION("""COMPUTED_VALUE"""),"TLE")</f>
        <v>TLE</v>
      </c>
      <c r="EG118" t="str">
        <f>IFERROR(__xludf.DUMMYFUNCTION("""COMPUTED_VALUE"""),"TLE")</f>
        <v>TLE</v>
      </c>
      <c r="EH118" t="str">
        <f>IFERROR(__xludf.DUMMYFUNCTION("""COMPUTED_VALUE"""),"TLE")</f>
        <v>TLE</v>
      </c>
      <c r="EI118" t="str">
        <f>IFERROR(__xludf.DUMMYFUNCTION("""COMPUTED_VALUE"""),"TLE")</f>
        <v>TLE</v>
      </c>
      <c r="EJ118" t="str">
        <f>IFERROR(__xludf.DUMMYFUNCTION("""COMPUTED_VALUE"""),"TLE")</f>
        <v>TLE</v>
      </c>
      <c r="EK118" t="str">
        <f>IFERROR(__xludf.DUMMYFUNCTION("""COMPUTED_VALUE"""),"TLE")</f>
        <v>TLE</v>
      </c>
      <c r="EL118" t="str">
        <f>IFERROR(__xludf.DUMMYFUNCTION("""COMPUTED_VALUE"""),"TLE")</f>
        <v>TLE</v>
      </c>
      <c r="EM118" t="str">
        <f>IFERROR(__xludf.DUMMYFUNCTION("""COMPUTED_VALUE"""),"TLE")</f>
        <v>TLE</v>
      </c>
      <c r="EN118" t="str">
        <f>IFERROR(__xludf.DUMMYFUNCTION("""COMPUTED_VALUE"""),"TLE")</f>
        <v>TLE</v>
      </c>
      <c r="EO118" t="str">
        <f>IFERROR(__xludf.DUMMYFUNCTION("""COMPUTED_VALUE"""),"TLE")</f>
        <v>TLE</v>
      </c>
      <c r="EP118" t="str">
        <f>IFERROR(__xludf.DUMMYFUNCTION("""COMPUTED_VALUE"""),"TLE")</f>
        <v>TLE</v>
      </c>
      <c r="EQ118" t="str">
        <f>IFERROR(__xludf.DUMMYFUNCTION("""COMPUTED_VALUE"""),"x")</f>
        <v>x</v>
      </c>
      <c r="ER118" t="str">
        <f>IFERROR(__xludf.DUMMYFUNCTION("""COMPUTED_VALUE"""),"-")</f>
        <v>-</v>
      </c>
      <c r="ES118" t="str">
        <f>IFERROR(__xludf.DUMMYFUNCTION("""COMPUTED_VALUE"""),"-")</f>
        <v>-</v>
      </c>
      <c r="ET118" t="str">
        <f>IFERROR(__xludf.DUMMYFUNCTION("""COMPUTED_VALUE"""),"-")</f>
        <v>-</v>
      </c>
      <c r="EU118" t="str">
        <f>IFERROR(__xludf.DUMMYFUNCTION("""COMPUTED_VALUE"""),"-")</f>
        <v>-</v>
      </c>
      <c r="EV118" t="str">
        <f>IFERROR(__xludf.DUMMYFUNCTION("""COMPUTED_VALUE"""),"-")</f>
        <v>-</v>
      </c>
      <c r="EW118" t="str">
        <f>IFERROR(__xludf.DUMMYFUNCTION("""COMPUTED_VALUE"""),"-")</f>
        <v>-</v>
      </c>
      <c r="EX118" t="str">
        <f>IFERROR(__xludf.DUMMYFUNCTION("""COMPUTED_VALUE"""),"-")</f>
        <v>-</v>
      </c>
      <c r="EY118" t="str">
        <f>IFERROR(__xludf.DUMMYFUNCTION("""COMPUTED_VALUE"""),"-")</f>
        <v>-</v>
      </c>
      <c r="EZ118" t="str">
        <f>IFERROR(__xludf.DUMMYFUNCTION("""COMPUTED_VALUE"""),"-")</f>
        <v>-</v>
      </c>
      <c r="FA118" t="str">
        <f>IFERROR(__xludf.DUMMYFUNCTION("""COMPUTED_VALUE"""),"-")</f>
        <v>-</v>
      </c>
      <c r="FB118" t="str">
        <f>IFERROR(__xludf.DUMMYFUNCTION("""COMPUTED_VALUE"""),"-")</f>
        <v>-</v>
      </c>
      <c r="FC118" t="str">
        <f>IFERROR(__xludf.DUMMYFUNCTION("""COMPUTED_VALUE"""),"-")</f>
        <v>-</v>
      </c>
      <c r="FD118" t="str">
        <f>IFERROR(__xludf.DUMMYFUNCTION("""COMPUTED_VALUE"""),"-")</f>
        <v>-</v>
      </c>
      <c r="FE118" t="str">
        <f>IFERROR(__xludf.DUMMYFUNCTION("""COMPUTED_VALUE"""),"-")</f>
        <v>-</v>
      </c>
      <c r="FF118" t="str">
        <f>IFERROR(__xludf.DUMMYFUNCTION("""COMPUTED_VALUE"""),"-")</f>
        <v>-</v>
      </c>
      <c r="FG118" t="str">
        <f>IFERROR(__xludf.DUMMYFUNCTION("""COMPUTED_VALUE"""),"-")</f>
        <v>-</v>
      </c>
      <c r="FH118" t="str">
        <f>IFERROR(__xludf.DUMMYFUNCTION("""COMPUTED_VALUE"""),"-")</f>
        <v>-</v>
      </c>
      <c r="FI118" t="str">
        <f>IFERROR(__xludf.DUMMYFUNCTION("""COMPUTED_VALUE"""),"-")</f>
        <v>-</v>
      </c>
      <c r="FJ118" t="str">
        <f>IFERROR(__xludf.DUMMYFUNCTION("""COMPUTED_VALUE"""),"-")</f>
        <v>-</v>
      </c>
      <c r="FK118" t="str">
        <f>IFERROR(__xludf.DUMMYFUNCTION("""COMPUTED_VALUE"""),"-")</f>
        <v>-</v>
      </c>
      <c r="FL118" t="str">
        <f>IFERROR(__xludf.DUMMYFUNCTION("""COMPUTED_VALUE"""),"-")</f>
        <v>-</v>
      </c>
      <c r="FM118" t="str">
        <f>IFERROR(__xludf.DUMMYFUNCTION("""COMPUTED_VALUE"""),"-")</f>
        <v>-</v>
      </c>
      <c r="FN118" t="str">
        <f>IFERROR(__xludf.DUMMYFUNCTION("""COMPUTED_VALUE"""),"-")</f>
        <v>-</v>
      </c>
      <c r="FO118" t="str">
        <f>IFERROR(__xludf.DUMMYFUNCTION("""COMPUTED_VALUE"""),"-")</f>
        <v>-</v>
      </c>
      <c r="FP118" t="str">
        <f>IFERROR(__xludf.DUMMYFUNCTION("""COMPUTED_VALUE"""),"-")</f>
        <v>-</v>
      </c>
      <c r="FQ118" t="str">
        <f>IFERROR(__xludf.DUMMYFUNCTION("""COMPUTED_VALUE"""),"-")</f>
        <v>-</v>
      </c>
      <c r="FR118" t="str">
        <f>IFERROR(__xludf.DUMMYFUNCTION("""COMPUTED_VALUE"""),"-")</f>
        <v>-</v>
      </c>
      <c r="FS118" t="str">
        <f>IFERROR(__xludf.DUMMYFUNCTION("""COMPUTED_VALUE"""),"-")</f>
        <v>-</v>
      </c>
      <c r="FT118" t="str">
        <f>IFERROR(__xludf.DUMMYFUNCTION("""COMPUTED_VALUE"""),"x")</f>
        <v>x</v>
      </c>
      <c r="FU118" t="str">
        <f>IFERROR(__xludf.DUMMYFUNCTION("""COMPUTED_VALUE"""),"-")</f>
        <v>-</v>
      </c>
      <c r="FV118" t="str">
        <f>IFERROR(__xludf.DUMMYFUNCTION("""COMPUTED_VALUE"""),"-")</f>
        <v>-</v>
      </c>
      <c r="FW118" t="str">
        <f>IFERROR(__xludf.DUMMYFUNCTION("""COMPUTED_VALUE"""),"-")</f>
        <v>-</v>
      </c>
      <c r="FX118" t="str">
        <f>IFERROR(__xludf.DUMMYFUNCTION("""COMPUTED_VALUE"""),"-")</f>
        <v>-</v>
      </c>
      <c r="FY118" t="str">
        <f>IFERROR(__xludf.DUMMYFUNCTION("""COMPUTED_VALUE"""),"-")</f>
        <v>-</v>
      </c>
      <c r="FZ118" t="str">
        <f>IFERROR(__xludf.DUMMYFUNCTION("""COMPUTED_VALUE"""),"-")</f>
        <v>-</v>
      </c>
      <c r="GA118" t="str">
        <f>IFERROR(__xludf.DUMMYFUNCTION("""COMPUTED_VALUE"""),"-")</f>
        <v>-</v>
      </c>
      <c r="GB118" t="str">
        <f>IFERROR(__xludf.DUMMYFUNCTION("""COMPUTED_VALUE"""),"-")</f>
        <v>-</v>
      </c>
      <c r="GC118" t="str">
        <f>IFERROR(__xludf.DUMMYFUNCTION("""COMPUTED_VALUE"""),"-")</f>
        <v>-</v>
      </c>
      <c r="GD118" t="str">
        <f>IFERROR(__xludf.DUMMYFUNCTION("""COMPUTED_VALUE"""),"-")</f>
        <v>-</v>
      </c>
      <c r="GE118" t="str">
        <f>IFERROR(__xludf.DUMMYFUNCTION("""COMPUTED_VALUE"""),"-")</f>
        <v>-</v>
      </c>
      <c r="GF118" t="str">
        <f>IFERROR(__xludf.DUMMYFUNCTION("""COMPUTED_VALUE"""),"-")</f>
        <v>-</v>
      </c>
      <c r="GG118" t="str">
        <f>IFERROR(__xludf.DUMMYFUNCTION("""COMPUTED_VALUE"""),"-")</f>
        <v>-</v>
      </c>
      <c r="GH118" t="str">
        <f>IFERROR(__xludf.DUMMYFUNCTION("""COMPUTED_VALUE"""),"-")</f>
        <v>-</v>
      </c>
      <c r="GI118" t="str">
        <f>IFERROR(__xludf.DUMMYFUNCTION("""COMPUTED_VALUE"""),"-")</f>
        <v>-</v>
      </c>
      <c r="GJ118" t="str">
        <f>IFERROR(__xludf.DUMMYFUNCTION("""COMPUTED_VALUE"""),"-")</f>
        <v>-</v>
      </c>
      <c r="GK118" t="str">
        <f>IFERROR(__xludf.DUMMYFUNCTION("""COMPUTED_VALUE"""),"-")</f>
        <v>-</v>
      </c>
      <c r="GL118" t="str">
        <f>IFERROR(__xludf.DUMMYFUNCTION("""COMPUTED_VALUE"""),"-")</f>
        <v>-</v>
      </c>
      <c r="GM118" t="str">
        <f>IFERROR(__xludf.DUMMYFUNCTION("""COMPUTED_VALUE"""),"-")</f>
        <v>-</v>
      </c>
      <c r="GN118" t="str">
        <f>IFERROR(__xludf.DUMMYFUNCTION("""COMPUTED_VALUE"""),"-")</f>
        <v>-</v>
      </c>
      <c r="GO118" t="str">
        <f>IFERROR(__xludf.DUMMYFUNCTION("""COMPUTED_VALUE"""),"-")</f>
        <v>-</v>
      </c>
      <c r="GP118" t="str">
        <f>IFERROR(__xludf.DUMMYFUNCTION("""COMPUTED_VALUE"""),"-")</f>
        <v>-</v>
      </c>
      <c r="GQ118" t="str">
        <f>IFERROR(__xludf.DUMMYFUNCTION("""COMPUTED_VALUE"""),"-")</f>
        <v>-</v>
      </c>
      <c r="GR118" t="str">
        <f>IFERROR(__xludf.DUMMYFUNCTION("""COMPUTED_VALUE"""),"-")</f>
        <v>-</v>
      </c>
      <c r="GS118" t="str">
        <f>IFERROR(__xludf.DUMMYFUNCTION("""COMPUTED_VALUE"""),"x")</f>
        <v>x</v>
      </c>
      <c r="GT118" t="str">
        <f>IFERROR(__xludf.DUMMYFUNCTION("""COMPUTED_VALUE"""),"x")</f>
        <v>x</v>
      </c>
      <c r="GU118">
        <f>IFERROR(__xludf.DUMMYFUNCTION("""COMPUTED_VALUE"""),0.0)</f>
        <v>0</v>
      </c>
      <c r="GV118">
        <f>IFERROR(__xludf.DUMMYFUNCTION("""COMPUTED_VALUE"""),0.0)</f>
        <v>0</v>
      </c>
      <c r="GW118">
        <f>IFERROR(__xludf.DUMMYFUNCTION("""COMPUTED_VALUE"""),0.0)</f>
        <v>0</v>
      </c>
      <c r="GX118">
        <f>IFERROR(__xludf.DUMMYFUNCTION("""COMPUTED_VALUE"""),0.0)</f>
        <v>0</v>
      </c>
      <c r="GY118">
        <f>IFERROR(__xludf.DUMMYFUNCTION("""COMPUTED_VALUE"""),0.0)</f>
        <v>0</v>
      </c>
      <c r="GZ118">
        <f>IFERROR(__xludf.DUMMYFUNCTION("""COMPUTED_VALUE"""),0.0)</f>
        <v>0</v>
      </c>
      <c r="HA118">
        <f>IFERROR(__xludf.DUMMYFUNCTION("""COMPUTED_VALUE"""),0.0)</f>
        <v>0</v>
      </c>
      <c r="HB118">
        <f>IFERROR(__xludf.DUMMYFUNCTION("""COMPUTED_VALUE"""),0.0)</f>
        <v>0</v>
      </c>
      <c r="HC118">
        <f>IFERROR(__xludf.DUMMYFUNCTION("""COMPUTED_VALUE"""),0.0)</f>
        <v>0</v>
      </c>
      <c r="HD118">
        <f>IFERROR(__xludf.DUMMYFUNCTION("""COMPUTED_VALUE"""),0.0)</f>
        <v>0</v>
      </c>
      <c r="HE118">
        <f>IFERROR(__xludf.DUMMYFUNCTION("""COMPUTED_VALUE"""),0.0)</f>
        <v>0</v>
      </c>
      <c r="HF118">
        <f>IFERROR(__xludf.DUMMYFUNCTION("""COMPUTED_VALUE"""),0.0)</f>
        <v>0</v>
      </c>
      <c r="HG118">
        <f>IFERROR(__xludf.DUMMYFUNCTION("""COMPUTED_VALUE"""),0.0)</f>
        <v>0</v>
      </c>
      <c r="HH118">
        <f>IFERROR(__xludf.DUMMYFUNCTION("""COMPUTED_VALUE"""),0.0)</f>
        <v>0</v>
      </c>
      <c r="HI118">
        <f>IFERROR(__xludf.DUMMYFUNCTION("""COMPUTED_VALUE"""),0.0)</f>
        <v>0</v>
      </c>
      <c r="HJ118">
        <f>IFERROR(__xludf.DUMMYFUNCTION("""COMPUTED_VALUE"""),0.0)</f>
        <v>0</v>
      </c>
      <c r="HK118">
        <f>IFERROR(__xludf.DUMMYFUNCTION("""COMPUTED_VALUE"""),0.0)</f>
        <v>0</v>
      </c>
      <c r="HL118">
        <f>IFERROR(__xludf.DUMMYFUNCTION("""COMPUTED_VALUE"""),0.0)</f>
        <v>0</v>
      </c>
      <c r="HM118">
        <f>IFERROR(__xludf.DUMMYFUNCTION("""COMPUTED_VALUE"""),0.0)</f>
        <v>0</v>
      </c>
      <c r="HN118">
        <f>IFERROR(__xludf.DUMMYFUNCTION("""COMPUTED_VALUE"""),0.0)</f>
        <v>0</v>
      </c>
      <c r="HO118">
        <f>IFERROR(__xludf.DUMMYFUNCTION("""COMPUTED_VALUE"""),0.0)</f>
        <v>0</v>
      </c>
      <c r="HP118">
        <f>IFERROR(__xludf.DUMMYFUNCTION("""COMPUTED_VALUE"""),0.0)</f>
        <v>0</v>
      </c>
      <c r="HQ118">
        <f>IFERROR(__xludf.DUMMYFUNCTION("""COMPUTED_VALUE"""),0.0)</f>
        <v>0</v>
      </c>
      <c r="HR118">
        <f>IFERROR(__xludf.DUMMYFUNCTION("""COMPUTED_VALUE"""),0.0)</f>
        <v>0</v>
      </c>
      <c r="HS118">
        <f>IFERROR(__xludf.DUMMYFUNCTION("""COMPUTED_VALUE"""),0.0)</f>
        <v>0</v>
      </c>
      <c r="HT118">
        <f>IFERROR(__xludf.DUMMYFUNCTION("""COMPUTED_VALUE"""),0.0)</f>
        <v>0</v>
      </c>
      <c r="HU118">
        <f>IFERROR(__xludf.DUMMYFUNCTION("""COMPUTED_VALUE"""),0.0)</f>
        <v>0</v>
      </c>
      <c r="HV118">
        <f>IFERROR(__xludf.DUMMYFUNCTION("""COMPUTED_VALUE"""),0.0)</f>
        <v>0</v>
      </c>
      <c r="HW118">
        <f>IFERROR(__xludf.DUMMYFUNCTION("""COMPUTED_VALUE"""),0.0)</f>
        <v>0</v>
      </c>
      <c r="HX118">
        <f>IFERROR(__xludf.DUMMYFUNCTION("""COMPUTED_VALUE"""),0.0)</f>
        <v>0</v>
      </c>
      <c r="HY118">
        <f>IFERROR(__xludf.DUMMYFUNCTION("""COMPUTED_VALUE"""),0.0)</f>
        <v>0</v>
      </c>
      <c r="HZ118">
        <f>IFERROR(__xludf.DUMMYFUNCTION("""COMPUTED_VALUE"""),0.0)</f>
        <v>0</v>
      </c>
      <c r="IA118">
        <f>IFERROR(__xludf.DUMMYFUNCTION("""COMPUTED_VALUE"""),0.0)</f>
        <v>0</v>
      </c>
      <c r="IB118">
        <f>IFERROR(__xludf.DUMMYFUNCTION("""COMPUTED_VALUE"""),0.0)</f>
        <v>0</v>
      </c>
      <c r="IC118">
        <f>IFERROR(__xludf.DUMMYFUNCTION("""COMPUTED_VALUE"""),0.0)</f>
        <v>0</v>
      </c>
      <c r="ID118">
        <f>IFERROR(__xludf.DUMMYFUNCTION("""COMPUTED_VALUE"""),0.0)</f>
        <v>0</v>
      </c>
      <c r="IE118">
        <f>IFERROR(__xludf.DUMMYFUNCTION("""COMPUTED_VALUE"""),0.0)</f>
        <v>0</v>
      </c>
      <c r="IF118">
        <f>IFERROR(__xludf.DUMMYFUNCTION("""COMPUTED_VALUE"""),0.0)</f>
        <v>0</v>
      </c>
      <c r="IG118">
        <f>IFERROR(__xludf.DUMMYFUNCTION("""COMPUTED_VALUE"""),0.0)</f>
        <v>0</v>
      </c>
      <c r="IH118">
        <f>IFERROR(__xludf.DUMMYFUNCTION("""COMPUTED_VALUE"""),0.0)</f>
        <v>0</v>
      </c>
      <c r="II118">
        <f>IFERROR(__xludf.DUMMYFUNCTION("""COMPUTED_VALUE"""),0.0)</f>
        <v>0</v>
      </c>
      <c r="IJ118">
        <f>IFERROR(__xludf.DUMMYFUNCTION("""COMPUTED_VALUE"""),0.0)</f>
        <v>0</v>
      </c>
      <c r="IK118" t="str">
        <f>IFERROR(__xludf.DUMMYFUNCTION("""COMPUTED_VALUE"""),"x")</f>
        <v>x</v>
      </c>
      <c r="IL118">
        <f>IFERROR(__xludf.DUMMYFUNCTION("""COMPUTED_VALUE"""),0.0)</f>
        <v>0</v>
      </c>
      <c r="IM118">
        <f>IFERROR(__xludf.DUMMYFUNCTION("""COMPUTED_VALUE"""),0.0)</f>
        <v>0</v>
      </c>
      <c r="IN118">
        <f>IFERROR(__xludf.DUMMYFUNCTION("""COMPUTED_VALUE"""),0.0)</f>
        <v>0</v>
      </c>
      <c r="IO118">
        <f>IFERROR(__xludf.DUMMYFUNCTION("""COMPUTED_VALUE"""),0.0)</f>
        <v>0</v>
      </c>
      <c r="IP118">
        <f>IFERROR(__xludf.DUMMYFUNCTION("""COMPUTED_VALUE"""),0.0)</f>
        <v>0</v>
      </c>
      <c r="IQ118">
        <f>IFERROR(__xludf.DUMMYFUNCTION("""COMPUTED_VALUE"""),0.0)</f>
        <v>0</v>
      </c>
      <c r="IR118">
        <f>IFERROR(__xludf.DUMMYFUNCTION("""COMPUTED_VALUE"""),0.0)</f>
        <v>0</v>
      </c>
      <c r="IS118">
        <f>IFERROR(__xludf.DUMMYFUNCTION("""COMPUTED_VALUE"""),0.0)</f>
        <v>0</v>
      </c>
      <c r="IT118">
        <f>IFERROR(__xludf.DUMMYFUNCTION("""COMPUTED_VALUE"""),0.0)</f>
        <v>0</v>
      </c>
      <c r="IU118">
        <f>IFERROR(__xludf.DUMMYFUNCTION("""COMPUTED_VALUE"""),0.0)</f>
        <v>0</v>
      </c>
      <c r="IV118">
        <f>IFERROR(__xludf.DUMMYFUNCTION("""COMPUTED_VALUE"""),0.0)</f>
        <v>0</v>
      </c>
      <c r="IW118">
        <f>IFERROR(__xludf.DUMMYFUNCTION("""COMPUTED_VALUE"""),0.0)</f>
        <v>0</v>
      </c>
      <c r="IX118">
        <f>IFERROR(__xludf.DUMMYFUNCTION("""COMPUTED_VALUE"""),0.0)</f>
        <v>0</v>
      </c>
      <c r="IY118">
        <f>IFERROR(__xludf.DUMMYFUNCTION("""COMPUTED_VALUE"""),0.0)</f>
        <v>0</v>
      </c>
      <c r="IZ118">
        <f>IFERROR(__xludf.DUMMYFUNCTION("""COMPUTED_VALUE"""),0.0)</f>
        <v>0</v>
      </c>
      <c r="JA118">
        <f>IFERROR(__xludf.DUMMYFUNCTION("""COMPUTED_VALUE"""),0.0)</f>
        <v>0</v>
      </c>
      <c r="JB118">
        <f>IFERROR(__xludf.DUMMYFUNCTION("""COMPUTED_VALUE"""),0.0)</f>
        <v>0</v>
      </c>
      <c r="JC118">
        <f>IFERROR(__xludf.DUMMYFUNCTION("""COMPUTED_VALUE"""),0.0)</f>
        <v>0</v>
      </c>
      <c r="JD118">
        <f>IFERROR(__xludf.DUMMYFUNCTION("""COMPUTED_VALUE"""),0.0)</f>
        <v>0</v>
      </c>
      <c r="JE118">
        <f>IFERROR(__xludf.DUMMYFUNCTION("""COMPUTED_VALUE"""),0.0)</f>
        <v>0</v>
      </c>
      <c r="JF118">
        <f>IFERROR(__xludf.DUMMYFUNCTION("""COMPUTED_VALUE"""),0.0)</f>
        <v>0</v>
      </c>
      <c r="JG118">
        <f>IFERROR(__xludf.DUMMYFUNCTION("""COMPUTED_VALUE"""),0.0)</f>
        <v>0</v>
      </c>
      <c r="JH118">
        <f>IFERROR(__xludf.DUMMYFUNCTION("""COMPUTED_VALUE"""),0.0)</f>
        <v>0</v>
      </c>
      <c r="JI118">
        <f>IFERROR(__xludf.DUMMYFUNCTION("""COMPUTED_VALUE"""),0.0)</f>
        <v>0</v>
      </c>
      <c r="JJ118">
        <f>IFERROR(__xludf.DUMMYFUNCTION("""COMPUTED_VALUE"""),0.0)</f>
        <v>0</v>
      </c>
      <c r="JK118">
        <f>IFERROR(__xludf.DUMMYFUNCTION("""COMPUTED_VALUE"""),0.0)</f>
        <v>0</v>
      </c>
      <c r="JL118">
        <f>IFERROR(__xludf.DUMMYFUNCTION("""COMPUTED_VALUE"""),0.0)</f>
        <v>0</v>
      </c>
      <c r="JM118">
        <f>IFERROR(__xludf.DUMMYFUNCTION("""COMPUTED_VALUE"""),0.0)</f>
        <v>0</v>
      </c>
      <c r="JN118">
        <f>IFERROR(__xludf.DUMMYFUNCTION("""COMPUTED_VALUE"""),0.0)</f>
        <v>0</v>
      </c>
      <c r="JO118">
        <f>IFERROR(__xludf.DUMMYFUNCTION("""COMPUTED_VALUE"""),0.0)</f>
        <v>0</v>
      </c>
      <c r="JP118">
        <f>IFERROR(__xludf.DUMMYFUNCTION("""COMPUTED_VALUE"""),0.0)</f>
        <v>0</v>
      </c>
      <c r="JQ118">
        <f>IFERROR(__xludf.DUMMYFUNCTION("""COMPUTED_VALUE"""),0.0)</f>
        <v>0</v>
      </c>
      <c r="JR118">
        <f>IFERROR(__xludf.DUMMYFUNCTION("""COMPUTED_VALUE"""),0.0)</f>
        <v>0</v>
      </c>
      <c r="JS118" t="str">
        <f>IFERROR(__xludf.DUMMYFUNCTION("""COMPUTED_VALUE"""),"x")</f>
        <v>x</v>
      </c>
      <c r="JT118">
        <f>IFERROR(__xludf.DUMMYFUNCTION("""COMPUTED_VALUE"""),0.0)</f>
        <v>0</v>
      </c>
      <c r="JU118">
        <f>IFERROR(__xludf.DUMMYFUNCTION("""COMPUTED_VALUE"""),0.0)</f>
        <v>0</v>
      </c>
      <c r="JV118">
        <f>IFERROR(__xludf.DUMMYFUNCTION("""COMPUTED_VALUE"""),0.0)</f>
        <v>0</v>
      </c>
      <c r="JW118">
        <f>IFERROR(__xludf.DUMMYFUNCTION("""COMPUTED_VALUE"""),0.0)</f>
        <v>0</v>
      </c>
      <c r="JX118">
        <f>IFERROR(__xludf.DUMMYFUNCTION("""COMPUTED_VALUE"""),0.0)</f>
        <v>0</v>
      </c>
      <c r="JY118">
        <f>IFERROR(__xludf.DUMMYFUNCTION("""COMPUTED_VALUE"""),0.0)</f>
        <v>0</v>
      </c>
      <c r="JZ118">
        <f>IFERROR(__xludf.DUMMYFUNCTION("""COMPUTED_VALUE"""),0.0)</f>
        <v>0</v>
      </c>
      <c r="KA118">
        <f>IFERROR(__xludf.DUMMYFUNCTION("""COMPUTED_VALUE"""),0.0)</f>
        <v>0</v>
      </c>
      <c r="KB118">
        <f>IFERROR(__xludf.DUMMYFUNCTION("""COMPUTED_VALUE"""),0.0)</f>
        <v>0</v>
      </c>
      <c r="KC118">
        <f>IFERROR(__xludf.DUMMYFUNCTION("""COMPUTED_VALUE"""),0.0)</f>
        <v>0</v>
      </c>
      <c r="KD118">
        <f>IFERROR(__xludf.DUMMYFUNCTION("""COMPUTED_VALUE"""),0.0)</f>
        <v>0</v>
      </c>
      <c r="KE118">
        <f>IFERROR(__xludf.DUMMYFUNCTION("""COMPUTED_VALUE"""),0.0)</f>
        <v>0</v>
      </c>
      <c r="KF118">
        <f>IFERROR(__xludf.DUMMYFUNCTION("""COMPUTED_VALUE"""),0.0)</f>
        <v>0</v>
      </c>
      <c r="KG118">
        <f>IFERROR(__xludf.DUMMYFUNCTION("""COMPUTED_VALUE"""),0.0)</f>
        <v>0</v>
      </c>
      <c r="KH118">
        <f>IFERROR(__xludf.DUMMYFUNCTION("""COMPUTED_VALUE"""),0.0)</f>
        <v>0</v>
      </c>
      <c r="KI118">
        <f>IFERROR(__xludf.DUMMYFUNCTION("""COMPUTED_VALUE"""),0.0)</f>
        <v>0</v>
      </c>
      <c r="KJ118">
        <f>IFERROR(__xludf.DUMMYFUNCTION("""COMPUTED_VALUE"""),0.0)</f>
        <v>0</v>
      </c>
      <c r="KK118">
        <f>IFERROR(__xludf.DUMMYFUNCTION("""COMPUTED_VALUE"""),0.0)</f>
        <v>0</v>
      </c>
      <c r="KL118">
        <f>IFERROR(__xludf.DUMMYFUNCTION("""COMPUTED_VALUE"""),0.0)</f>
        <v>0</v>
      </c>
      <c r="KM118">
        <f>IFERROR(__xludf.DUMMYFUNCTION("""COMPUTED_VALUE"""),0.0)</f>
        <v>0</v>
      </c>
      <c r="KN118">
        <f>IFERROR(__xludf.DUMMYFUNCTION("""COMPUTED_VALUE"""),0.0)</f>
        <v>0</v>
      </c>
      <c r="KO118">
        <f>IFERROR(__xludf.DUMMYFUNCTION("""COMPUTED_VALUE"""),0.0)</f>
        <v>0</v>
      </c>
      <c r="KP118">
        <f>IFERROR(__xludf.DUMMYFUNCTION("""COMPUTED_VALUE"""),0.0)</f>
        <v>0</v>
      </c>
      <c r="KQ118">
        <f>IFERROR(__xludf.DUMMYFUNCTION("""COMPUTED_VALUE"""),0.0)</f>
        <v>0</v>
      </c>
      <c r="KR118">
        <f>IFERROR(__xludf.DUMMYFUNCTION("""COMPUTED_VALUE"""),0.0)</f>
        <v>0</v>
      </c>
      <c r="KS118">
        <f>IFERROR(__xludf.DUMMYFUNCTION("""COMPUTED_VALUE"""),0.0)</f>
        <v>0</v>
      </c>
      <c r="KT118">
        <f>IFERROR(__xludf.DUMMYFUNCTION("""COMPUTED_VALUE"""),0.0)</f>
        <v>0</v>
      </c>
      <c r="KU118">
        <f>IFERROR(__xludf.DUMMYFUNCTION("""COMPUTED_VALUE"""),0.0)</f>
        <v>0</v>
      </c>
      <c r="KV118">
        <f>IFERROR(__xludf.DUMMYFUNCTION("""COMPUTED_VALUE"""),0.0)</f>
        <v>0</v>
      </c>
      <c r="KW118">
        <f>IFERROR(__xludf.DUMMYFUNCTION("""COMPUTED_VALUE"""),0.0)</f>
        <v>0</v>
      </c>
      <c r="KX118">
        <f>IFERROR(__xludf.DUMMYFUNCTION("""COMPUTED_VALUE"""),0.0)</f>
        <v>0</v>
      </c>
      <c r="KY118">
        <f>IFERROR(__xludf.DUMMYFUNCTION("""COMPUTED_VALUE"""),0.0)</f>
        <v>0</v>
      </c>
      <c r="KZ118" t="str">
        <f>IFERROR(__xludf.DUMMYFUNCTION("""COMPUTED_VALUE"""),"x")</f>
        <v>x</v>
      </c>
      <c r="LA118">
        <f>IFERROR(__xludf.DUMMYFUNCTION("""COMPUTED_VALUE"""),1.0)</f>
        <v>1</v>
      </c>
      <c r="LB118">
        <f>IFERROR(__xludf.DUMMYFUNCTION("""COMPUTED_VALUE"""),1.0)</f>
        <v>1</v>
      </c>
      <c r="LC118">
        <f>IFERROR(__xludf.DUMMYFUNCTION("""COMPUTED_VALUE"""),1.0)</f>
        <v>1</v>
      </c>
      <c r="LD118">
        <f>IFERROR(__xludf.DUMMYFUNCTION("""COMPUTED_VALUE"""),1.0)</f>
        <v>1</v>
      </c>
      <c r="LE118">
        <f>IFERROR(__xludf.DUMMYFUNCTION("""COMPUTED_VALUE"""),1.0)</f>
        <v>1</v>
      </c>
      <c r="LF118">
        <f>IFERROR(__xludf.DUMMYFUNCTION("""COMPUTED_VALUE"""),0.0)</f>
        <v>0</v>
      </c>
      <c r="LG118">
        <f>IFERROR(__xludf.DUMMYFUNCTION("""COMPUTED_VALUE"""),0.0)</f>
        <v>0</v>
      </c>
      <c r="LH118">
        <f>IFERROR(__xludf.DUMMYFUNCTION("""COMPUTED_VALUE"""),0.0)</f>
        <v>0</v>
      </c>
      <c r="LI118">
        <f>IFERROR(__xludf.DUMMYFUNCTION("""COMPUTED_VALUE"""),0.0)</f>
        <v>0</v>
      </c>
      <c r="LJ118">
        <f>IFERROR(__xludf.DUMMYFUNCTION("""COMPUTED_VALUE"""),0.0)</f>
        <v>0</v>
      </c>
      <c r="LK118">
        <f>IFERROR(__xludf.DUMMYFUNCTION("""COMPUTED_VALUE"""),0.0)</f>
        <v>0</v>
      </c>
      <c r="LL118">
        <f>IFERROR(__xludf.DUMMYFUNCTION("""COMPUTED_VALUE"""),0.0)</f>
        <v>0</v>
      </c>
      <c r="LM118">
        <f>IFERROR(__xludf.DUMMYFUNCTION("""COMPUTED_VALUE"""),0.0)</f>
        <v>0</v>
      </c>
      <c r="LN118">
        <f>IFERROR(__xludf.DUMMYFUNCTION("""COMPUTED_VALUE"""),0.0)</f>
        <v>0</v>
      </c>
      <c r="LO118">
        <f>IFERROR(__xludf.DUMMYFUNCTION("""COMPUTED_VALUE"""),0.0)</f>
        <v>0</v>
      </c>
      <c r="LP118">
        <f>IFERROR(__xludf.DUMMYFUNCTION("""COMPUTED_VALUE"""),0.0)</f>
        <v>0</v>
      </c>
      <c r="LQ118" t="str">
        <f>IFERROR(__xludf.DUMMYFUNCTION("""COMPUTED_VALUE"""),"x")</f>
        <v>x</v>
      </c>
      <c r="LR118">
        <f>IFERROR(__xludf.DUMMYFUNCTION("""COMPUTED_VALUE"""),0.0)</f>
        <v>0</v>
      </c>
      <c r="LS118">
        <f>IFERROR(__xludf.DUMMYFUNCTION("""COMPUTED_VALUE"""),0.0)</f>
        <v>0</v>
      </c>
      <c r="LT118">
        <f>IFERROR(__xludf.DUMMYFUNCTION("""COMPUTED_VALUE"""),0.0)</f>
        <v>0</v>
      </c>
      <c r="LU118">
        <f>IFERROR(__xludf.DUMMYFUNCTION("""COMPUTED_VALUE"""),0.0)</f>
        <v>0</v>
      </c>
      <c r="LV118">
        <f>IFERROR(__xludf.DUMMYFUNCTION("""COMPUTED_VALUE"""),0.0)</f>
        <v>0</v>
      </c>
      <c r="LW118">
        <f>IFERROR(__xludf.DUMMYFUNCTION("""COMPUTED_VALUE"""),0.0)</f>
        <v>0</v>
      </c>
      <c r="LX118">
        <f>IFERROR(__xludf.DUMMYFUNCTION("""COMPUTED_VALUE"""),0.0)</f>
        <v>0</v>
      </c>
      <c r="LY118">
        <f>IFERROR(__xludf.DUMMYFUNCTION("""COMPUTED_VALUE"""),0.0)</f>
        <v>0</v>
      </c>
      <c r="LZ118">
        <f>IFERROR(__xludf.DUMMYFUNCTION("""COMPUTED_VALUE"""),0.0)</f>
        <v>0</v>
      </c>
      <c r="MA118">
        <f>IFERROR(__xludf.DUMMYFUNCTION("""COMPUTED_VALUE"""),0.0)</f>
        <v>0</v>
      </c>
      <c r="MB118">
        <f>IFERROR(__xludf.DUMMYFUNCTION("""COMPUTED_VALUE"""),0.0)</f>
        <v>0</v>
      </c>
      <c r="MC118">
        <f>IFERROR(__xludf.DUMMYFUNCTION("""COMPUTED_VALUE"""),0.0)</f>
        <v>0</v>
      </c>
      <c r="MD118">
        <f>IFERROR(__xludf.DUMMYFUNCTION("""COMPUTED_VALUE"""),0.0)</f>
        <v>0</v>
      </c>
      <c r="ME118">
        <f>IFERROR(__xludf.DUMMYFUNCTION("""COMPUTED_VALUE"""),0.0)</f>
        <v>0</v>
      </c>
      <c r="MF118">
        <f>IFERROR(__xludf.DUMMYFUNCTION("""COMPUTED_VALUE"""),0.0)</f>
        <v>0</v>
      </c>
      <c r="MG118">
        <f>IFERROR(__xludf.DUMMYFUNCTION("""COMPUTED_VALUE"""),0.0)</f>
        <v>0</v>
      </c>
      <c r="MH118">
        <f>IFERROR(__xludf.DUMMYFUNCTION("""COMPUTED_VALUE"""),0.0)</f>
        <v>0</v>
      </c>
      <c r="MI118">
        <f>IFERROR(__xludf.DUMMYFUNCTION("""COMPUTED_VALUE"""),0.0)</f>
        <v>0</v>
      </c>
      <c r="MJ118">
        <f>IFERROR(__xludf.DUMMYFUNCTION("""COMPUTED_VALUE"""),0.0)</f>
        <v>0</v>
      </c>
      <c r="MK118">
        <f>IFERROR(__xludf.DUMMYFUNCTION("""COMPUTED_VALUE"""),0.0)</f>
        <v>0</v>
      </c>
      <c r="ML118">
        <f>IFERROR(__xludf.DUMMYFUNCTION("""COMPUTED_VALUE"""),0.0)</f>
        <v>0</v>
      </c>
      <c r="MM118">
        <f>IFERROR(__xludf.DUMMYFUNCTION("""COMPUTED_VALUE"""),0.0)</f>
        <v>0</v>
      </c>
      <c r="MN118">
        <f>IFERROR(__xludf.DUMMYFUNCTION("""COMPUTED_VALUE"""),0.0)</f>
        <v>0</v>
      </c>
      <c r="MO118">
        <f>IFERROR(__xludf.DUMMYFUNCTION("""COMPUTED_VALUE"""),0.0)</f>
        <v>0</v>
      </c>
      <c r="MP118">
        <f>IFERROR(__xludf.DUMMYFUNCTION("""COMPUTED_VALUE"""),0.0)</f>
        <v>0</v>
      </c>
      <c r="MQ118">
        <f>IFERROR(__xludf.DUMMYFUNCTION("""COMPUTED_VALUE"""),0.0)</f>
        <v>0</v>
      </c>
      <c r="MR118">
        <f>IFERROR(__xludf.DUMMYFUNCTION("""COMPUTED_VALUE"""),0.0)</f>
        <v>0</v>
      </c>
      <c r="MS118">
        <f>IFERROR(__xludf.DUMMYFUNCTION("""COMPUTED_VALUE"""),0.0)</f>
        <v>0</v>
      </c>
      <c r="MT118" t="str">
        <f>IFERROR(__xludf.DUMMYFUNCTION("""COMPUTED_VALUE"""),"x")</f>
        <v>x</v>
      </c>
      <c r="MU118">
        <f>IFERROR(__xludf.DUMMYFUNCTION("""COMPUTED_VALUE"""),0.0)</f>
        <v>0</v>
      </c>
      <c r="MV118">
        <f>IFERROR(__xludf.DUMMYFUNCTION("""COMPUTED_VALUE"""),0.0)</f>
        <v>0</v>
      </c>
      <c r="MW118">
        <f>IFERROR(__xludf.DUMMYFUNCTION("""COMPUTED_VALUE"""),0.0)</f>
        <v>0</v>
      </c>
      <c r="MX118">
        <f>IFERROR(__xludf.DUMMYFUNCTION("""COMPUTED_VALUE"""),0.0)</f>
        <v>0</v>
      </c>
      <c r="MY118">
        <f>IFERROR(__xludf.DUMMYFUNCTION("""COMPUTED_VALUE"""),0.0)</f>
        <v>0</v>
      </c>
      <c r="MZ118">
        <f>IFERROR(__xludf.DUMMYFUNCTION("""COMPUTED_VALUE"""),0.0)</f>
        <v>0</v>
      </c>
      <c r="NA118">
        <f>IFERROR(__xludf.DUMMYFUNCTION("""COMPUTED_VALUE"""),0.0)</f>
        <v>0</v>
      </c>
      <c r="NB118">
        <f>IFERROR(__xludf.DUMMYFUNCTION("""COMPUTED_VALUE"""),0.0)</f>
        <v>0</v>
      </c>
      <c r="NC118">
        <f>IFERROR(__xludf.DUMMYFUNCTION("""COMPUTED_VALUE"""),0.0)</f>
        <v>0</v>
      </c>
      <c r="ND118">
        <f>IFERROR(__xludf.DUMMYFUNCTION("""COMPUTED_VALUE"""),0.0)</f>
        <v>0</v>
      </c>
      <c r="NE118">
        <f>IFERROR(__xludf.DUMMYFUNCTION("""COMPUTED_VALUE"""),0.0)</f>
        <v>0</v>
      </c>
      <c r="NF118">
        <f>IFERROR(__xludf.DUMMYFUNCTION("""COMPUTED_VALUE"""),0.0)</f>
        <v>0</v>
      </c>
      <c r="NG118">
        <f>IFERROR(__xludf.DUMMYFUNCTION("""COMPUTED_VALUE"""),0.0)</f>
        <v>0</v>
      </c>
      <c r="NH118">
        <f>IFERROR(__xludf.DUMMYFUNCTION("""COMPUTED_VALUE"""),0.0)</f>
        <v>0</v>
      </c>
      <c r="NI118">
        <f>IFERROR(__xludf.DUMMYFUNCTION("""COMPUTED_VALUE"""),0.0)</f>
        <v>0</v>
      </c>
      <c r="NJ118">
        <f>IFERROR(__xludf.DUMMYFUNCTION("""COMPUTED_VALUE"""),0.0)</f>
        <v>0</v>
      </c>
      <c r="NK118">
        <f>IFERROR(__xludf.DUMMYFUNCTION("""COMPUTED_VALUE"""),0.0)</f>
        <v>0</v>
      </c>
      <c r="NL118">
        <f>IFERROR(__xludf.DUMMYFUNCTION("""COMPUTED_VALUE"""),0.0)</f>
        <v>0</v>
      </c>
      <c r="NM118">
        <f>IFERROR(__xludf.DUMMYFUNCTION("""COMPUTED_VALUE"""),0.0)</f>
        <v>0</v>
      </c>
      <c r="NN118">
        <f>IFERROR(__xludf.DUMMYFUNCTION("""COMPUTED_VALUE"""),0.0)</f>
        <v>0</v>
      </c>
      <c r="NO118">
        <f>IFERROR(__xludf.DUMMYFUNCTION("""COMPUTED_VALUE"""),0.0)</f>
        <v>0</v>
      </c>
      <c r="NP118">
        <f>IFERROR(__xludf.DUMMYFUNCTION("""COMPUTED_VALUE"""),0.0)</f>
        <v>0</v>
      </c>
      <c r="NQ118">
        <f>IFERROR(__xludf.DUMMYFUNCTION("""COMPUTED_VALUE"""),0.0)</f>
        <v>0</v>
      </c>
      <c r="NR118">
        <f>IFERROR(__xludf.DUMMYFUNCTION("""COMPUTED_VALUE"""),0.0)</f>
        <v>0</v>
      </c>
    </row>
    <row r="119" ht="15.75" customHeight="1">
      <c r="A119">
        <f>IFERROR(__xludf.DUMMYFUNCTION("""COMPUTED_VALUE"""),118.0)</f>
        <v>118</v>
      </c>
      <c r="B119" t="str">
        <f>IFERROR(__xludf.DUMMYFUNCTION("""COMPUTED_VALUE"""),"Pantela_12")</f>
        <v>Pantela_12</v>
      </c>
      <c r="C119" t="str">
        <f>IFERROR(__xludf.DUMMYFUNCTION("""COMPUTED_VALUE"""),"Uros")</f>
        <v>Uros</v>
      </c>
      <c r="D119" t="str">
        <f>IFERROR(__xludf.DUMMYFUNCTION("""COMPUTED_VALUE"""),"Pantelic")</f>
        <v>Pantelic</v>
      </c>
      <c r="E119">
        <f>IFERROR(__xludf.DUMMYFUNCTION("""COMPUTED_VALUE"""),20.0)</f>
        <v>20</v>
      </c>
      <c r="F119" t="str">
        <f>IFERROR(__xludf.DUMMYFUNCTION("""COMPUTED_VALUE"""),"ODOBREN")</f>
        <v>ODOBREN</v>
      </c>
      <c r="G119" t="str">
        <f>IFERROR(__xludf.DUMMYFUNCTION("""COMPUTED_VALUE"""),"Šabac")</f>
        <v>Šabac</v>
      </c>
      <c r="H119" t="str">
        <f>IFERROR(__xludf.DUMMYFUNCTION("""COMPUTED_VALUE"""),"Šabačka gimnazija")</f>
        <v>Šabačka gimnazija</v>
      </c>
      <c r="I119" t="str">
        <f>IFERROR(__xludf.DUMMYFUNCTION("""COMPUTED_VALUE"""),"III")</f>
        <v>III</v>
      </c>
      <c r="J119" t="str">
        <f>IFERROR(__xludf.DUMMYFUNCTION("""COMPUTED_VALUE"""),"A")</f>
        <v>A</v>
      </c>
      <c r="K119" t="str">
        <f>IFERROR(__xludf.DUMMYFUNCTION("""COMPUTED_VALUE"""),"Lidija ")</f>
        <v>Lidija </v>
      </c>
      <c r="L119" t="str">
        <f>IFERROR(__xludf.DUMMYFUNCTION("""COMPUTED_VALUE"""),"x")</f>
        <v>x</v>
      </c>
      <c r="M119" t="str">
        <f>IFERROR(__xludf.DUMMYFUNCTION("""COMPUTED_VALUE"""),"-")</f>
        <v>-</v>
      </c>
      <c r="N119" t="str">
        <f>IFERROR(__xludf.DUMMYFUNCTION("""COMPUTED_VALUE"""),"-")</f>
        <v>-</v>
      </c>
      <c r="O119" t="str">
        <f>IFERROR(__xludf.DUMMYFUNCTION("""COMPUTED_VALUE"""),"-")</f>
        <v>-</v>
      </c>
      <c r="P119">
        <f>IFERROR(__xludf.DUMMYFUNCTION("""COMPUTED_VALUE"""),20.0)</f>
        <v>20</v>
      </c>
      <c r="Q119" t="str">
        <f>IFERROR(__xludf.DUMMYFUNCTION("""COMPUTED_VALUE"""),"-")</f>
        <v>-</v>
      </c>
      <c r="R119" t="str">
        <f>IFERROR(__xludf.DUMMYFUNCTION("""COMPUTED_VALUE"""),"-")</f>
        <v>-</v>
      </c>
      <c r="S119" t="str">
        <f>IFERROR(__xludf.DUMMYFUNCTION("""COMPUTED_VALUE"""),"x")</f>
        <v>x</v>
      </c>
      <c r="T119" t="str">
        <f>IFERROR(__xludf.DUMMYFUNCTION("""COMPUTED_VALUE"""),"x")</f>
        <v>x</v>
      </c>
      <c r="U119" t="str">
        <f>IFERROR(__xludf.DUMMYFUNCTION("""COMPUTED_VALUE"""),"-")</f>
        <v>-</v>
      </c>
      <c r="V119" t="str">
        <f>IFERROR(__xludf.DUMMYFUNCTION("""COMPUTED_VALUE"""),"-")</f>
        <v>-</v>
      </c>
      <c r="W119" t="str">
        <f>IFERROR(__xludf.DUMMYFUNCTION("""COMPUTED_VALUE"""),"-")</f>
        <v>-</v>
      </c>
      <c r="X119" t="str">
        <f>IFERROR(__xludf.DUMMYFUNCTION("""COMPUTED_VALUE"""),"-")</f>
        <v>-</v>
      </c>
      <c r="Y119" t="str">
        <f>IFERROR(__xludf.DUMMYFUNCTION("""COMPUTED_VALUE"""),"-")</f>
        <v>-</v>
      </c>
      <c r="Z119" t="str">
        <f>IFERROR(__xludf.DUMMYFUNCTION("""COMPUTED_VALUE"""),"-")</f>
        <v>-</v>
      </c>
      <c r="AA119" t="str">
        <f>IFERROR(__xludf.DUMMYFUNCTION("""COMPUTED_VALUE"""),"-")</f>
        <v>-</v>
      </c>
      <c r="AB119" t="str">
        <f>IFERROR(__xludf.DUMMYFUNCTION("""COMPUTED_VALUE"""),"-")</f>
        <v>-</v>
      </c>
      <c r="AC119" t="str">
        <f>IFERROR(__xludf.DUMMYFUNCTION("""COMPUTED_VALUE"""),"-")</f>
        <v>-</v>
      </c>
      <c r="AD119" t="str">
        <f>IFERROR(__xludf.DUMMYFUNCTION("""COMPUTED_VALUE"""),"-")</f>
        <v>-</v>
      </c>
      <c r="AE119" t="str">
        <f>IFERROR(__xludf.DUMMYFUNCTION("""COMPUTED_VALUE"""),"-")</f>
        <v>-</v>
      </c>
      <c r="AF119" t="str">
        <f>IFERROR(__xludf.DUMMYFUNCTION("""COMPUTED_VALUE"""),"-")</f>
        <v>-</v>
      </c>
      <c r="AG119" t="str">
        <f>IFERROR(__xludf.DUMMYFUNCTION("""COMPUTED_VALUE"""),"-")</f>
        <v>-</v>
      </c>
      <c r="AH119" t="str">
        <f>IFERROR(__xludf.DUMMYFUNCTION("""COMPUTED_VALUE"""),"-")</f>
        <v>-</v>
      </c>
      <c r="AI119" t="str">
        <f>IFERROR(__xludf.DUMMYFUNCTION("""COMPUTED_VALUE"""),"-")</f>
        <v>-</v>
      </c>
      <c r="AJ119" t="str">
        <f>IFERROR(__xludf.DUMMYFUNCTION("""COMPUTED_VALUE"""),"-")</f>
        <v>-</v>
      </c>
      <c r="AK119" t="str">
        <f>IFERROR(__xludf.DUMMYFUNCTION("""COMPUTED_VALUE"""),"-")</f>
        <v>-</v>
      </c>
      <c r="AL119" t="str">
        <f>IFERROR(__xludf.DUMMYFUNCTION("""COMPUTED_VALUE"""),"-")</f>
        <v>-</v>
      </c>
      <c r="AM119" t="str">
        <f>IFERROR(__xludf.DUMMYFUNCTION("""COMPUTED_VALUE"""),"-")</f>
        <v>-</v>
      </c>
      <c r="AN119" t="str">
        <f>IFERROR(__xludf.DUMMYFUNCTION("""COMPUTED_VALUE"""),"-")</f>
        <v>-</v>
      </c>
      <c r="AO119" t="str">
        <f>IFERROR(__xludf.DUMMYFUNCTION("""COMPUTED_VALUE"""),"-")</f>
        <v>-</v>
      </c>
      <c r="AP119" t="str">
        <f>IFERROR(__xludf.DUMMYFUNCTION("""COMPUTED_VALUE"""),"-")</f>
        <v>-</v>
      </c>
      <c r="AQ119" t="str">
        <f>IFERROR(__xludf.DUMMYFUNCTION("""COMPUTED_VALUE"""),"-")</f>
        <v>-</v>
      </c>
      <c r="AR119" t="str">
        <f>IFERROR(__xludf.DUMMYFUNCTION("""COMPUTED_VALUE"""),"-")</f>
        <v>-</v>
      </c>
      <c r="AS119" t="str">
        <f>IFERROR(__xludf.DUMMYFUNCTION("""COMPUTED_VALUE"""),"-")</f>
        <v>-</v>
      </c>
      <c r="AT119" t="str">
        <f>IFERROR(__xludf.DUMMYFUNCTION("""COMPUTED_VALUE"""),"-")</f>
        <v>-</v>
      </c>
      <c r="AU119" t="str">
        <f>IFERROR(__xludf.DUMMYFUNCTION("""COMPUTED_VALUE"""),"-")</f>
        <v>-</v>
      </c>
      <c r="AV119" t="str">
        <f>IFERROR(__xludf.DUMMYFUNCTION("""COMPUTED_VALUE"""),"-")</f>
        <v>-</v>
      </c>
      <c r="AW119" t="str">
        <f>IFERROR(__xludf.DUMMYFUNCTION("""COMPUTED_VALUE"""),"-")</f>
        <v>-</v>
      </c>
      <c r="AX119" t="str">
        <f>IFERROR(__xludf.DUMMYFUNCTION("""COMPUTED_VALUE"""),"-")</f>
        <v>-</v>
      </c>
      <c r="AY119" t="str">
        <f>IFERROR(__xludf.DUMMYFUNCTION("""COMPUTED_VALUE"""),"-")</f>
        <v>-</v>
      </c>
      <c r="AZ119" t="str">
        <f>IFERROR(__xludf.DUMMYFUNCTION("""COMPUTED_VALUE"""),"-")</f>
        <v>-</v>
      </c>
      <c r="BA119" t="str">
        <f>IFERROR(__xludf.DUMMYFUNCTION("""COMPUTED_VALUE"""),"-")</f>
        <v>-</v>
      </c>
      <c r="BB119" t="str">
        <f>IFERROR(__xludf.DUMMYFUNCTION("""COMPUTED_VALUE"""),"-")</f>
        <v>-</v>
      </c>
      <c r="BC119" t="str">
        <f>IFERROR(__xludf.DUMMYFUNCTION("""COMPUTED_VALUE"""),"-")</f>
        <v>-</v>
      </c>
      <c r="BD119" t="str">
        <f>IFERROR(__xludf.DUMMYFUNCTION("""COMPUTED_VALUE"""),"-")</f>
        <v>-</v>
      </c>
      <c r="BE119" t="str">
        <f>IFERROR(__xludf.DUMMYFUNCTION("""COMPUTED_VALUE"""),"-")</f>
        <v>-</v>
      </c>
      <c r="BF119" t="str">
        <f>IFERROR(__xludf.DUMMYFUNCTION("""COMPUTED_VALUE"""),"-")</f>
        <v>-</v>
      </c>
      <c r="BG119" t="str">
        <f>IFERROR(__xludf.DUMMYFUNCTION("""COMPUTED_VALUE"""),"-")</f>
        <v>-</v>
      </c>
      <c r="BH119" t="str">
        <f>IFERROR(__xludf.DUMMYFUNCTION("""COMPUTED_VALUE"""),"-")</f>
        <v>-</v>
      </c>
      <c r="BI119" t="str">
        <f>IFERROR(__xludf.DUMMYFUNCTION("""COMPUTED_VALUE"""),"-")</f>
        <v>-</v>
      </c>
      <c r="BJ119" t="str">
        <f>IFERROR(__xludf.DUMMYFUNCTION("""COMPUTED_VALUE"""),"-")</f>
        <v>-</v>
      </c>
      <c r="BK119" t="str">
        <f>IFERROR(__xludf.DUMMYFUNCTION("""COMPUTED_VALUE"""),"x")</f>
        <v>x</v>
      </c>
      <c r="BL119" t="str">
        <f>IFERROR(__xludf.DUMMYFUNCTION("""COMPUTED_VALUE"""),"-")</f>
        <v>-</v>
      </c>
      <c r="BM119" t="str">
        <f>IFERROR(__xludf.DUMMYFUNCTION("""COMPUTED_VALUE"""),"-")</f>
        <v>-</v>
      </c>
      <c r="BN119" t="str">
        <f>IFERROR(__xludf.DUMMYFUNCTION("""COMPUTED_VALUE"""),"-")</f>
        <v>-</v>
      </c>
      <c r="BO119" t="str">
        <f>IFERROR(__xludf.DUMMYFUNCTION("""COMPUTED_VALUE"""),"-")</f>
        <v>-</v>
      </c>
      <c r="BP119" t="str">
        <f>IFERROR(__xludf.DUMMYFUNCTION("""COMPUTED_VALUE"""),"-")</f>
        <v>-</v>
      </c>
      <c r="BQ119" t="str">
        <f>IFERROR(__xludf.DUMMYFUNCTION("""COMPUTED_VALUE"""),"-")</f>
        <v>-</v>
      </c>
      <c r="BR119" t="str">
        <f>IFERROR(__xludf.DUMMYFUNCTION("""COMPUTED_VALUE"""),"-")</f>
        <v>-</v>
      </c>
      <c r="BS119" t="str">
        <f>IFERROR(__xludf.DUMMYFUNCTION("""COMPUTED_VALUE"""),"-")</f>
        <v>-</v>
      </c>
      <c r="BT119" t="str">
        <f>IFERROR(__xludf.DUMMYFUNCTION("""COMPUTED_VALUE"""),"-")</f>
        <v>-</v>
      </c>
      <c r="BU119" t="str">
        <f>IFERROR(__xludf.DUMMYFUNCTION("""COMPUTED_VALUE"""),"-")</f>
        <v>-</v>
      </c>
      <c r="BV119" t="str">
        <f>IFERROR(__xludf.DUMMYFUNCTION("""COMPUTED_VALUE"""),"-")</f>
        <v>-</v>
      </c>
      <c r="BW119" t="str">
        <f>IFERROR(__xludf.DUMMYFUNCTION("""COMPUTED_VALUE"""),"-")</f>
        <v>-</v>
      </c>
      <c r="BX119" t="str">
        <f>IFERROR(__xludf.DUMMYFUNCTION("""COMPUTED_VALUE"""),"-")</f>
        <v>-</v>
      </c>
      <c r="BY119" t="str">
        <f>IFERROR(__xludf.DUMMYFUNCTION("""COMPUTED_VALUE"""),"-")</f>
        <v>-</v>
      </c>
      <c r="BZ119" t="str">
        <f>IFERROR(__xludf.DUMMYFUNCTION("""COMPUTED_VALUE"""),"-")</f>
        <v>-</v>
      </c>
      <c r="CA119" t="str">
        <f>IFERROR(__xludf.DUMMYFUNCTION("""COMPUTED_VALUE"""),"-")</f>
        <v>-</v>
      </c>
      <c r="CB119" t="str">
        <f>IFERROR(__xludf.DUMMYFUNCTION("""COMPUTED_VALUE"""),"-")</f>
        <v>-</v>
      </c>
      <c r="CC119" t="str">
        <f>IFERROR(__xludf.DUMMYFUNCTION("""COMPUTED_VALUE"""),"-")</f>
        <v>-</v>
      </c>
      <c r="CD119" t="str">
        <f>IFERROR(__xludf.DUMMYFUNCTION("""COMPUTED_VALUE"""),"-")</f>
        <v>-</v>
      </c>
      <c r="CE119" t="str">
        <f>IFERROR(__xludf.DUMMYFUNCTION("""COMPUTED_VALUE"""),"-")</f>
        <v>-</v>
      </c>
      <c r="CF119" t="str">
        <f>IFERROR(__xludf.DUMMYFUNCTION("""COMPUTED_VALUE"""),"-")</f>
        <v>-</v>
      </c>
      <c r="CG119" t="str">
        <f>IFERROR(__xludf.DUMMYFUNCTION("""COMPUTED_VALUE"""),"-")</f>
        <v>-</v>
      </c>
      <c r="CH119" t="str">
        <f>IFERROR(__xludf.DUMMYFUNCTION("""COMPUTED_VALUE"""),"-")</f>
        <v>-</v>
      </c>
      <c r="CI119" t="str">
        <f>IFERROR(__xludf.DUMMYFUNCTION("""COMPUTED_VALUE"""),"-")</f>
        <v>-</v>
      </c>
      <c r="CJ119" t="str">
        <f>IFERROR(__xludf.DUMMYFUNCTION("""COMPUTED_VALUE"""),"-")</f>
        <v>-</v>
      </c>
      <c r="CK119" t="str">
        <f>IFERROR(__xludf.DUMMYFUNCTION("""COMPUTED_VALUE"""),"-")</f>
        <v>-</v>
      </c>
      <c r="CL119" t="str">
        <f>IFERROR(__xludf.DUMMYFUNCTION("""COMPUTED_VALUE"""),"-")</f>
        <v>-</v>
      </c>
      <c r="CM119" t="str">
        <f>IFERROR(__xludf.DUMMYFUNCTION("""COMPUTED_VALUE"""),"-")</f>
        <v>-</v>
      </c>
      <c r="CN119" t="str">
        <f>IFERROR(__xludf.DUMMYFUNCTION("""COMPUTED_VALUE"""),"-")</f>
        <v>-</v>
      </c>
      <c r="CO119" t="str">
        <f>IFERROR(__xludf.DUMMYFUNCTION("""COMPUTED_VALUE"""),"-")</f>
        <v>-</v>
      </c>
      <c r="CP119" t="str">
        <f>IFERROR(__xludf.DUMMYFUNCTION("""COMPUTED_VALUE"""),"-")</f>
        <v>-</v>
      </c>
      <c r="CQ119" t="str">
        <f>IFERROR(__xludf.DUMMYFUNCTION("""COMPUTED_VALUE"""),"-")</f>
        <v>-</v>
      </c>
      <c r="CR119" t="str">
        <f>IFERROR(__xludf.DUMMYFUNCTION("""COMPUTED_VALUE"""),"-")</f>
        <v>-</v>
      </c>
      <c r="CS119" t="str">
        <f>IFERROR(__xludf.DUMMYFUNCTION("""COMPUTED_VALUE"""),"x")</f>
        <v>x</v>
      </c>
      <c r="CT119" t="str">
        <f>IFERROR(__xludf.DUMMYFUNCTION("""COMPUTED_VALUE"""),"-")</f>
        <v>-</v>
      </c>
      <c r="CU119" t="str">
        <f>IFERROR(__xludf.DUMMYFUNCTION("""COMPUTED_VALUE"""),"-")</f>
        <v>-</v>
      </c>
      <c r="CV119" t="str">
        <f>IFERROR(__xludf.DUMMYFUNCTION("""COMPUTED_VALUE"""),"-")</f>
        <v>-</v>
      </c>
      <c r="CW119" t="str">
        <f>IFERROR(__xludf.DUMMYFUNCTION("""COMPUTED_VALUE"""),"-")</f>
        <v>-</v>
      </c>
      <c r="CX119" t="str">
        <f>IFERROR(__xludf.DUMMYFUNCTION("""COMPUTED_VALUE"""),"-")</f>
        <v>-</v>
      </c>
      <c r="CY119" t="str">
        <f>IFERROR(__xludf.DUMMYFUNCTION("""COMPUTED_VALUE"""),"-")</f>
        <v>-</v>
      </c>
      <c r="CZ119" t="str">
        <f>IFERROR(__xludf.DUMMYFUNCTION("""COMPUTED_VALUE"""),"-")</f>
        <v>-</v>
      </c>
      <c r="DA119" t="str">
        <f>IFERROR(__xludf.DUMMYFUNCTION("""COMPUTED_VALUE"""),"-")</f>
        <v>-</v>
      </c>
      <c r="DB119" t="str">
        <f>IFERROR(__xludf.DUMMYFUNCTION("""COMPUTED_VALUE"""),"-")</f>
        <v>-</v>
      </c>
      <c r="DC119" t="str">
        <f>IFERROR(__xludf.DUMMYFUNCTION("""COMPUTED_VALUE"""),"-")</f>
        <v>-</v>
      </c>
      <c r="DD119" t="str">
        <f>IFERROR(__xludf.DUMMYFUNCTION("""COMPUTED_VALUE"""),"-")</f>
        <v>-</v>
      </c>
      <c r="DE119" t="str">
        <f>IFERROR(__xludf.DUMMYFUNCTION("""COMPUTED_VALUE"""),"-")</f>
        <v>-</v>
      </c>
      <c r="DF119" t="str">
        <f>IFERROR(__xludf.DUMMYFUNCTION("""COMPUTED_VALUE"""),"-")</f>
        <v>-</v>
      </c>
      <c r="DG119" t="str">
        <f>IFERROR(__xludf.DUMMYFUNCTION("""COMPUTED_VALUE"""),"-")</f>
        <v>-</v>
      </c>
      <c r="DH119" t="str">
        <f>IFERROR(__xludf.DUMMYFUNCTION("""COMPUTED_VALUE"""),"-")</f>
        <v>-</v>
      </c>
      <c r="DI119" t="str">
        <f>IFERROR(__xludf.DUMMYFUNCTION("""COMPUTED_VALUE"""),"-")</f>
        <v>-</v>
      </c>
      <c r="DJ119" t="str">
        <f>IFERROR(__xludf.DUMMYFUNCTION("""COMPUTED_VALUE"""),"-")</f>
        <v>-</v>
      </c>
      <c r="DK119" t="str">
        <f>IFERROR(__xludf.DUMMYFUNCTION("""COMPUTED_VALUE"""),"-")</f>
        <v>-</v>
      </c>
      <c r="DL119" t="str">
        <f>IFERROR(__xludf.DUMMYFUNCTION("""COMPUTED_VALUE"""),"-")</f>
        <v>-</v>
      </c>
      <c r="DM119" t="str">
        <f>IFERROR(__xludf.DUMMYFUNCTION("""COMPUTED_VALUE"""),"-")</f>
        <v>-</v>
      </c>
      <c r="DN119" t="str">
        <f>IFERROR(__xludf.DUMMYFUNCTION("""COMPUTED_VALUE"""),"-")</f>
        <v>-</v>
      </c>
      <c r="DO119" t="str">
        <f>IFERROR(__xludf.DUMMYFUNCTION("""COMPUTED_VALUE"""),"-")</f>
        <v>-</v>
      </c>
      <c r="DP119" t="str">
        <f>IFERROR(__xludf.DUMMYFUNCTION("""COMPUTED_VALUE"""),"-")</f>
        <v>-</v>
      </c>
      <c r="DQ119" t="str">
        <f>IFERROR(__xludf.DUMMYFUNCTION("""COMPUTED_VALUE"""),"-")</f>
        <v>-</v>
      </c>
      <c r="DR119" t="str">
        <f>IFERROR(__xludf.DUMMYFUNCTION("""COMPUTED_VALUE"""),"-")</f>
        <v>-</v>
      </c>
      <c r="DS119" t="str">
        <f>IFERROR(__xludf.DUMMYFUNCTION("""COMPUTED_VALUE"""),"-")</f>
        <v>-</v>
      </c>
      <c r="DT119" t="str">
        <f>IFERROR(__xludf.DUMMYFUNCTION("""COMPUTED_VALUE"""),"-")</f>
        <v>-</v>
      </c>
      <c r="DU119" t="str">
        <f>IFERROR(__xludf.DUMMYFUNCTION("""COMPUTED_VALUE"""),"-")</f>
        <v>-</v>
      </c>
      <c r="DV119" t="str">
        <f>IFERROR(__xludf.DUMMYFUNCTION("""COMPUTED_VALUE"""),"-")</f>
        <v>-</v>
      </c>
      <c r="DW119" t="str">
        <f>IFERROR(__xludf.DUMMYFUNCTION("""COMPUTED_VALUE"""),"-")</f>
        <v>-</v>
      </c>
      <c r="DX119" t="str">
        <f>IFERROR(__xludf.DUMMYFUNCTION("""COMPUTED_VALUE"""),"-")</f>
        <v>-</v>
      </c>
      <c r="DY119" t="str">
        <f>IFERROR(__xludf.DUMMYFUNCTION("""COMPUTED_VALUE"""),"-")</f>
        <v>-</v>
      </c>
      <c r="DZ119" t="str">
        <f>IFERROR(__xludf.DUMMYFUNCTION("""COMPUTED_VALUE"""),"x")</f>
        <v>x</v>
      </c>
      <c r="EA119" t="str">
        <f>IFERROR(__xludf.DUMMYFUNCTION("""COMPUTED_VALUE"""),"OK")</f>
        <v>OK</v>
      </c>
      <c r="EB119" t="str">
        <f>IFERROR(__xludf.DUMMYFUNCTION("""COMPUTED_VALUE"""),"OK")</f>
        <v>OK</v>
      </c>
      <c r="EC119" t="str">
        <f>IFERROR(__xludf.DUMMYFUNCTION("""COMPUTED_VALUE"""),"OK")</f>
        <v>OK</v>
      </c>
      <c r="ED119" t="str">
        <f>IFERROR(__xludf.DUMMYFUNCTION("""COMPUTED_VALUE"""),"OK")</f>
        <v>OK</v>
      </c>
      <c r="EE119" t="str">
        <f>IFERROR(__xludf.DUMMYFUNCTION("""COMPUTED_VALUE"""),"OK")</f>
        <v>OK</v>
      </c>
      <c r="EF119" t="str">
        <f>IFERROR(__xludf.DUMMYFUNCTION("""COMPUTED_VALUE"""),"TLE")</f>
        <v>TLE</v>
      </c>
      <c r="EG119" t="str">
        <f>IFERROR(__xludf.DUMMYFUNCTION("""COMPUTED_VALUE"""),"TLE")</f>
        <v>TLE</v>
      </c>
      <c r="EH119" t="str">
        <f>IFERROR(__xludf.DUMMYFUNCTION("""COMPUTED_VALUE"""),"TLE")</f>
        <v>TLE</v>
      </c>
      <c r="EI119" t="str">
        <f>IFERROR(__xludf.DUMMYFUNCTION("""COMPUTED_VALUE"""),"TLE")</f>
        <v>TLE</v>
      </c>
      <c r="EJ119" t="str">
        <f>IFERROR(__xludf.DUMMYFUNCTION("""COMPUTED_VALUE"""),"TLE")</f>
        <v>TLE</v>
      </c>
      <c r="EK119" t="str">
        <f>IFERROR(__xludf.DUMMYFUNCTION("""COMPUTED_VALUE"""),"TLE")</f>
        <v>TLE</v>
      </c>
      <c r="EL119" t="str">
        <f>IFERROR(__xludf.DUMMYFUNCTION("""COMPUTED_VALUE"""),"TLE")</f>
        <v>TLE</v>
      </c>
      <c r="EM119" t="str">
        <f>IFERROR(__xludf.DUMMYFUNCTION("""COMPUTED_VALUE"""),"TLE")</f>
        <v>TLE</v>
      </c>
      <c r="EN119" t="str">
        <f>IFERROR(__xludf.DUMMYFUNCTION("""COMPUTED_VALUE"""),"TLE")</f>
        <v>TLE</v>
      </c>
      <c r="EO119" t="str">
        <f>IFERROR(__xludf.DUMMYFUNCTION("""COMPUTED_VALUE"""),"TLE")</f>
        <v>TLE</v>
      </c>
      <c r="EP119" t="str">
        <f>IFERROR(__xludf.DUMMYFUNCTION("""COMPUTED_VALUE"""),"TLE")</f>
        <v>TLE</v>
      </c>
      <c r="EQ119" t="str">
        <f>IFERROR(__xludf.DUMMYFUNCTION("""COMPUTED_VALUE"""),"x")</f>
        <v>x</v>
      </c>
      <c r="ER119" t="str">
        <f>IFERROR(__xludf.DUMMYFUNCTION("""COMPUTED_VALUE"""),"-")</f>
        <v>-</v>
      </c>
      <c r="ES119" t="str">
        <f>IFERROR(__xludf.DUMMYFUNCTION("""COMPUTED_VALUE"""),"-")</f>
        <v>-</v>
      </c>
      <c r="ET119" t="str">
        <f>IFERROR(__xludf.DUMMYFUNCTION("""COMPUTED_VALUE"""),"-")</f>
        <v>-</v>
      </c>
      <c r="EU119" t="str">
        <f>IFERROR(__xludf.DUMMYFUNCTION("""COMPUTED_VALUE"""),"-")</f>
        <v>-</v>
      </c>
      <c r="EV119" t="str">
        <f>IFERROR(__xludf.DUMMYFUNCTION("""COMPUTED_VALUE"""),"-")</f>
        <v>-</v>
      </c>
      <c r="EW119" t="str">
        <f>IFERROR(__xludf.DUMMYFUNCTION("""COMPUTED_VALUE"""),"-")</f>
        <v>-</v>
      </c>
      <c r="EX119" t="str">
        <f>IFERROR(__xludf.DUMMYFUNCTION("""COMPUTED_VALUE"""),"-")</f>
        <v>-</v>
      </c>
      <c r="EY119" t="str">
        <f>IFERROR(__xludf.DUMMYFUNCTION("""COMPUTED_VALUE"""),"-")</f>
        <v>-</v>
      </c>
      <c r="EZ119" t="str">
        <f>IFERROR(__xludf.DUMMYFUNCTION("""COMPUTED_VALUE"""),"-")</f>
        <v>-</v>
      </c>
      <c r="FA119" t="str">
        <f>IFERROR(__xludf.DUMMYFUNCTION("""COMPUTED_VALUE"""),"-")</f>
        <v>-</v>
      </c>
      <c r="FB119" t="str">
        <f>IFERROR(__xludf.DUMMYFUNCTION("""COMPUTED_VALUE"""),"-")</f>
        <v>-</v>
      </c>
      <c r="FC119" t="str">
        <f>IFERROR(__xludf.DUMMYFUNCTION("""COMPUTED_VALUE"""),"-")</f>
        <v>-</v>
      </c>
      <c r="FD119" t="str">
        <f>IFERROR(__xludf.DUMMYFUNCTION("""COMPUTED_VALUE"""),"-")</f>
        <v>-</v>
      </c>
      <c r="FE119" t="str">
        <f>IFERROR(__xludf.DUMMYFUNCTION("""COMPUTED_VALUE"""),"-")</f>
        <v>-</v>
      </c>
      <c r="FF119" t="str">
        <f>IFERROR(__xludf.DUMMYFUNCTION("""COMPUTED_VALUE"""),"-")</f>
        <v>-</v>
      </c>
      <c r="FG119" t="str">
        <f>IFERROR(__xludf.DUMMYFUNCTION("""COMPUTED_VALUE"""),"-")</f>
        <v>-</v>
      </c>
      <c r="FH119" t="str">
        <f>IFERROR(__xludf.DUMMYFUNCTION("""COMPUTED_VALUE"""),"-")</f>
        <v>-</v>
      </c>
      <c r="FI119" t="str">
        <f>IFERROR(__xludf.DUMMYFUNCTION("""COMPUTED_VALUE"""),"-")</f>
        <v>-</v>
      </c>
      <c r="FJ119" t="str">
        <f>IFERROR(__xludf.DUMMYFUNCTION("""COMPUTED_VALUE"""),"-")</f>
        <v>-</v>
      </c>
      <c r="FK119" t="str">
        <f>IFERROR(__xludf.DUMMYFUNCTION("""COMPUTED_VALUE"""),"-")</f>
        <v>-</v>
      </c>
      <c r="FL119" t="str">
        <f>IFERROR(__xludf.DUMMYFUNCTION("""COMPUTED_VALUE"""),"-")</f>
        <v>-</v>
      </c>
      <c r="FM119" t="str">
        <f>IFERROR(__xludf.DUMMYFUNCTION("""COMPUTED_VALUE"""),"-")</f>
        <v>-</v>
      </c>
      <c r="FN119" t="str">
        <f>IFERROR(__xludf.DUMMYFUNCTION("""COMPUTED_VALUE"""),"-")</f>
        <v>-</v>
      </c>
      <c r="FO119" t="str">
        <f>IFERROR(__xludf.DUMMYFUNCTION("""COMPUTED_VALUE"""),"-")</f>
        <v>-</v>
      </c>
      <c r="FP119" t="str">
        <f>IFERROR(__xludf.DUMMYFUNCTION("""COMPUTED_VALUE"""),"-")</f>
        <v>-</v>
      </c>
      <c r="FQ119" t="str">
        <f>IFERROR(__xludf.DUMMYFUNCTION("""COMPUTED_VALUE"""),"-")</f>
        <v>-</v>
      </c>
      <c r="FR119" t="str">
        <f>IFERROR(__xludf.DUMMYFUNCTION("""COMPUTED_VALUE"""),"-")</f>
        <v>-</v>
      </c>
      <c r="FS119" t="str">
        <f>IFERROR(__xludf.DUMMYFUNCTION("""COMPUTED_VALUE"""),"-")</f>
        <v>-</v>
      </c>
      <c r="FT119" t="str">
        <f>IFERROR(__xludf.DUMMYFUNCTION("""COMPUTED_VALUE"""),"x")</f>
        <v>x</v>
      </c>
      <c r="FU119" t="str">
        <f>IFERROR(__xludf.DUMMYFUNCTION("""COMPUTED_VALUE"""),"-")</f>
        <v>-</v>
      </c>
      <c r="FV119" t="str">
        <f>IFERROR(__xludf.DUMMYFUNCTION("""COMPUTED_VALUE"""),"-")</f>
        <v>-</v>
      </c>
      <c r="FW119" t="str">
        <f>IFERROR(__xludf.DUMMYFUNCTION("""COMPUTED_VALUE"""),"-")</f>
        <v>-</v>
      </c>
      <c r="FX119" t="str">
        <f>IFERROR(__xludf.DUMMYFUNCTION("""COMPUTED_VALUE"""),"-")</f>
        <v>-</v>
      </c>
      <c r="FY119" t="str">
        <f>IFERROR(__xludf.DUMMYFUNCTION("""COMPUTED_VALUE"""),"-")</f>
        <v>-</v>
      </c>
      <c r="FZ119" t="str">
        <f>IFERROR(__xludf.DUMMYFUNCTION("""COMPUTED_VALUE"""),"-")</f>
        <v>-</v>
      </c>
      <c r="GA119" t="str">
        <f>IFERROR(__xludf.DUMMYFUNCTION("""COMPUTED_VALUE"""),"-")</f>
        <v>-</v>
      </c>
      <c r="GB119" t="str">
        <f>IFERROR(__xludf.DUMMYFUNCTION("""COMPUTED_VALUE"""),"-")</f>
        <v>-</v>
      </c>
      <c r="GC119" t="str">
        <f>IFERROR(__xludf.DUMMYFUNCTION("""COMPUTED_VALUE"""),"-")</f>
        <v>-</v>
      </c>
      <c r="GD119" t="str">
        <f>IFERROR(__xludf.DUMMYFUNCTION("""COMPUTED_VALUE"""),"-")</f>
        <v>-</v>
      </c>
      <c r="GE119" t="str">
        <f>IFERROR(__xludf.DUMMYFUNCTION("""COMPUTED_VALUE"""),"-")</f>
        <v>-</v>
      </c>
      <c r="GF119" t="str">
        <f>IFERROR(__xludf.DUMMYFUNCTION("""COMPUTED_VALUE"""),"-")</f>
        <v>-</v>
      </c>
      <c r="GG119" t="str">
        <f>IFERROR(__xludf.DUMMYFUNCTION("""COMPUTED_VALUE"""),"-")</f>
        <v>-</v>
      </c>
      <c r="GH119" t="str">
        <f>IFERROR(__xludf.DUMMYFUNCTION("""COMPUTED_VALUE"""),"-")</f>
        <v>-</v>
      </c>
      <c r="GI119" t="str">
        <f>IFERROR(__xludf.DUMMYFUNCTION("""COMPUTED_VALUE"""),"-")</f>
        <v>-</v>
      </c>
      <c r="GJ119" t="str">
        <f>IFERROR(__xludf.DUMMYFUNCTION("""COMPUTED_VALUE"""),"-")</f>
        <v>-</v>
      </c>
      <c r="GK119" t="str">
        <f>IFERROR(__xludf.DUMMYFUNCTION("""COMPUTED_VALUE"""),"-")</f>
        <v>-</v>
      </c>
      <c r="GL119" t="str">
        <f>IFERROR(__xludf.DUMMYFUNCTION("""COMPUTED_VALUE"""),"-")</f>
        <v>-</v>
      </c>
      <c r="GM119" t="str">
        <f>IFERROR(__xludf.DUMMYFUNCTION("""COMPUTED_VALUE"""),"-")</f>
        <v>-</v>
      </c>
      <c r="GN119" t="str">
        <f>IFERROR(__xludf.DUMMYFUNCTION("""COMPUTED_VALUE"""),"-")</f>
        <v>-</v>
      </c>
      <c r="GO119" t="str">
        <f>IFERROR(__xludf.DUMMYFUNCTION("""COMPUTED_VALUE"""),"-")</f>
        <v>-</v>
      </c>
      <c r="GP119" t="str">
        <f>IFERROR(__xludf.DUMMYFUNCTION("""COMPUTED_VALUE"""),"-")</f>
        <v>-</v>
      </c>
      <c r="GQ119" t="str">
        <f>IFERROR(__xludf.DUMMYFUNCTION("""COMPUTED_VALUE"""),"-")</f>
        <v>-</v>
      </c>
      <c r="GR119" t="str">
        <f>IFERROR(__xludf.DUMMYFUNCTION("""COMPUTED_VALUE"""),"-")</f>
        <v>-</v>
      </c>
      <c r="GS119" t="str">
        <f>IFERROR(__xludf.DUMMYFUNCTION("""COMPUTED_VALUE"""),"x")</f>
        <v>x</v>
      </c>
      <c r="GT119" t="str">
        <f>IFERROR(__xludf.DUMMYFUNCTION("""COMPUTED_VALUE"""),"x")</f>
        <v>x</v>
      </c>
      <c r="GU119">
        <f>IFERROR(__xludf.DUMMYFUNCTION("""COMPUTED_VALUE"""),0.0)</f>
        <v>0</v>
      </c>
      <c r="GV119">
        <f>IFERROR(__xludf.DUMMYFUNCTION("""COMPUTED_VALUE"""),0.0)</f>
        <v>0</v>
      </c>
      <c r="GW119">
        <f>IFERROR(__xludf.DUMMYFUNCTION("""COMPUTED_VALUE"""),0.0)</f>
        <v>0</v>
      </c>
      <c r="GX119">
        <f>IFERROR(__xludf.DUMMYFUNCTION("""COMPUTED_VALUE"""),0.0)</f>
        <v>0</v>
      </c>
      <c r="GY119">
        <f>IFERROR(__xludf.DUMMYFUNCTION("""COMPUTED_VALUE"""),0.0)</f>
        <v>0</v>
      </c>
      <c r="GZ119">
        <f>IFERROR(__xludf.DUMMYFUNCTION("""COMPUTED_VALUE"""),0.0)</f>
        <v>0</v>
      </c>
      <c r="HA119">
        <f>IFERROR(__xludf.DUMMYFUNCTION("""COMPUTED_VALUE"""),0.0)</f>
        <v>0</v>
      </c>
      <c r="HB119">
        <f>IFERROR(__xludf.DUMMYFUNCTION("""COMPUTED_VALUE"""),0.0)</f>
        <v>0</v>
      </c>
      <c r="HC119">
        <f>IFERROR(__xludf.DUMMYFUNCTION("""COMPUTED_VALUE"""),0.0)</f>
        <v>0</v>
      </c>
      <c r="HD119">
        <f>IFERROR(__xludf.DUMMYFUNCTION("""COMPUTED_VALUE"""),0.0)</f>
        <v>0</v>
      </c>
      <c r="HE119">
        <f>IFERROR(__xludf.DUMMYFUNCTION("""COMPUTED_VALUE"""),0.0)</f>
        <v>0</v>
      </c>
      <c r="HF119">
        <f>IFERROR(__xludf.DUMMYFUNCTION("""COMPUTED_VALUE"""),0.0)</f>
        <v>0</v>
      </c>
      <c r="HG119">
        <f>IFERROR(__xludf.DUMMYFUNCTION("""COMPUTED_VALUE"""),0.0)</f>
        <v>0</v>
      </c>
      <c r="HH119">
        <f>IFERROR(__xludf.DUMMYFUNCTION("""COMPUTED_VALUE"""),0.0)</f>
        <v>0</v>
      </c>
      <c r="HI119">
        <f>IFERROR(__xludf.DUMMYFUNCTION("""COMPUTED_VALUE"""),0.0)</f>
        <v>0</v>
      </c>
      <c r="HJ119">
        <f>IFERROR(__xludf.DUMMYFUNCTION("""COMPUTED_VALUE"""),0.0)</f>
        <v>0</v>
      </c>
      <c r="HK119">
        <f>IFERROR(__xludf.DUMMYFUNCTION("""COMPUTED_VALUE"""),0.0)</f>
        <v>0</v>
      </c>
      <c r="HL119">
        <f>IFERROR(__xludf.DUMMYFUNCTION("""COMPUTED_VALUE"""),0.0)</f>
        <v>0</v>
      </c>
      <c r="HM119">
        <f>IFERROR(__xludf.DUMMYFUNCTION("""COMPUTED_VALUE"""),0.0)</f>
        <v>0</v>
      </c>
      <c r="HN119">
        <f>IFERROR(__xludf.DUMMYFUNCTION("""COMPUTED_VALUE"""),0.0)</f>
        <v>0</v>
      </c>
      <c r="HO119">
        <f>IFERROR(__xludf.DUMMYFUNCTION("""COMPUTED_VALUE"""),0.0)</f>
        <v>0</v>
      </c>
      <c r="HP119">
        <f>IFERROR(__xludf.DUMMYFUNCTION("""COMPUTED_VALUE"""),0.0)</f>
        <v>0</v>
      </c>
      <c r="HQ119">
        <f>IFERROR(__xludf.DUMMYFUNCTION("""COMPUTED_VALUE"""),0.0)</f>
        <v>0</v>
      </c>
      <c r="HR119">
        <f>IFERROR(__xludf.DUMMYFUNCTION("""COMPUTED_VALUE"""),0.0)</f>
        <v>0</v>
      </c>
      <c r="HS119">
        <f>IFERROR(__xludf.DUMMYFUNCTION("""COMPUTED_VALUE"""),0.0)</f>
        <v>0</v>
      </c>
      <c r="HT119">
        <f>IFERROR(__xludf.DUMMYFUNCTION("""COMPUTED_VALUE"""),0.0)</f>
        <v>0</v>
      </c>
      <c r="HU119">
        <f>IFERROR(__xludf.DUMMYFUNCTION("""COMPUTED_VALUE"""),0.0)</f>
        <v>0</v>
      </c>
      <c r="HV119">
        <f>IFERROR(__xludf.DUMMYFUNCTION("""COMPUTED_VALUE"""),0.0)</f>
        <v>0</v>
      </c>
      <c r="HW119">
        <f>IFERROR(__xludf.DUMMYFUNCTION("""COMPUTED_VALUE"""),0.0)</f>
        <v>0</v>
      </c>
      <c r="HX119">
        <f>IFERROR(__xludf.DUMMYFUNCTION("""COMPUTED_VALUE"""),0.0)</f>
        <v>0</v>
      </c>
      <c r="HY119">
        <f>IFERROR(__xludf.DUMMYFUNCTION("""COMPUTED_VALUE"""),0.0)</f>
        <v>0</v>
      </c>
      <c r="HZ119">
        <f>IFERROR(__xludf.DUMMYFUNCTION("""COMPUTED_VALUE"""),0.0)</f>
        <v>0</v>
      </c>
      <c r="IA119">
        <f>IFERROR(__xludf.DUMMYFUNCTION("""COMPUTED_VALUE"""),0.0)</f>
        <v>0</v>
      </c>
      <c r="IB119">
        <f>IFERROR(__xludf.DUMMYFUNCTION("""COMPUTED_VALUE"""),0.0)</f>
        <v>0</v>
      </c>
      <c r="IC119">
        <f>IFERROR(__xludf.DUMMYFUNCTION("""COMPUTED_VALUE"""),0.0)</f>
        <v>0</v>
      </c>
      <c r="ID119">
        <f>IFERROR(__xludf.DUMMYFUNCTION("""COMPUTED_VALUE"""),0.0)</f>
        <v>0</v>
      </c>
      <c r="IE119">
        <f>IFERROR(__xludf.DUMMYFUNCTION("""COMPUTED_VALUE"""),0.0)</f>
        <v>0</v>
      </c>
      <c r="IF119">
        <f>IFERROR(__xludf.DUMMYFUNCTION("""COMPUTED_VALUE"""),0.0)</f>
        <v>0</v>
      </c>
      <c r="IG119">
        <f>IFERROR(__xludf.DUMMYFUNCTION("""COMPUTED_VALUE"""),0.0)</f>
        <v>0</v>
      </c>
      <c r="IH119">
        <f>IFERROR(__xludf.DUMMYFUNCTION("""COMPUTED_VALUE"""),0.0)</f>
        <v>0</v>
      </c>
      <c r="II119">
        <f>IFERROR(__xludf.DUMMYFUNCTION("""COMPUTED_VALUE"""),0.0)</f>
        <v>0</v>
      </c>
      <c r="IJ119">
        <f>IFERROR(__xludf.DUMMYFUNCTION("""COMPUTED_VALUE"""),0.0)</f>
        <v>0</v>
      </c>
      <c r="IK119" t="str">
        <f>IFERROR(__xludf.DUMMYFUNCTION("""COMPUTED_VALUE"""),"x")</f>
        <v>x</v>
      </c>
      <c r="IL119">
        <f>IFERROR(__xludf.DUMMYFUNCTION("""COMPUTED_VALUE"""),0.0)</f>
        <v>0</v>
      </c>
      <c r="IM119">
        <f>IFERROR(__xludf.DUMMYFUNCTION("""COMPUTED_VALUE"""),0.0)</f>
        <v>0</v>
      </c>
      <c r="IN119">
        <f>IFERROR(__xludf.DUMMYFUNCTION("""COMPUTED_VALUE"""),0.0)</f>
        <v>0</v>
      </c>
      <c r="IO119">
        <f>IFERROR(__xludf.DUMMYFUNCTION("""COMPUTED_VALUE"""),0.0)</f>
        <v>0</v>
      </c>
      <c r="IP119">
        <f>IFERROR(__xludf.DUMMYFUNCTION("""COMPUTED_VALUE"""),0.0)</f>
        <v>0</v>
      </c>
      <c r="IQ119">
        <f>IFERROR(__xludf.DUMMYFUNCTION("""COMPUTED_VALUE"""),0.0)</f>
        <v>0</v>
      </c>
      <c r="IR119">
        <f>IFERROR(__xludf.DUMMYFUNCTION("""COMPUTED_VALUE"""),0.0)</f>
        <v>0</v>
      </c>
      <c r="IS119">
        <f>IFERROR(__xludf.DUMMYFUNCTION("""COMPUTED_VALUE"""),0.0)</f>
        <v>0</v>
      </c>
      <c r="IT119">
        <f>IFERROR(__xludf.DUMMYFUNCTION("""COMPUTED_VALUE"""),0.0)</f>
        <v>0</v>
      </c>
      <c r="IU119">
        <f>IFERROR(__xludf.DUMMYFUNCTION("""COMPUTED_VALUE"""),0.0)</f>
        <v>0</v>
      </c>
      <c r="IV119">
        <f>IFERROR(__xludf.DUMMYFUNCTION("""COMPUTED_VALUE"""),0.0)</f>
        <v>0</v>
      </c>
      <c r="IW119">
        <f>IFERROR(__xludf.DUMMYFUNCTION("""COMPUTED_VALUE"""),0.0)</f>
        <v>0</v>
      </c>
      <c r="IX119">
        <f>IFERROR(__xludf.DUMMYFUNCTION("""COMPUTED_VALUE"""),0.0)</f>
        <v>0</v>
      </c>
      <c r="IY119">
        <f>IFERROR(__xludf.DUMMYFUNCTION("""COMPUTED_VALUE"""),0.0)</f>
        <v>0</v>
      </c>
      <c r="IZ119">
        <f>IFERROR(__xludf.DUMMYFUNCTION("""COMPUTED_VALUE"""),0.0)</f>
        <v>0</v>
      </c>
      <c r="JA119">
        <f>IFERROR(__xludf.DUMMYFUNCTION("""COMPUTED_VALUE"""),0.0)</f>
        <v>0</v>
      </c>
      <c r="JB119">
        <f>IFERROR(__xludf.DUMMYFUNCTION("""COMPUTED_VALUE"""),0.0)</f>
        <v>0</v>
      </c>
      <c r="JC119">
        <f>IFERROR(__xludf.DUMMYFUNCTION("""COMPUTED_VALUE"""),0.0)</f>
        <v>0</v>
      </c>
      <c r="JD119">
        <f>IFERROR(__xludf.DUMMYFUNCTION("""COMPUTED_VALUE"""),0.0)</f>
        <v>0</v>
      </c>
      <c r="JE119">
        <f>IFERROR(__xludf.DUMMYFUNCTION("""COMPUTED_VALUE"""),0.0)</f>
        <v>0</v>
      </c>
      <c r="JF119">
        <f>IFERROR(__xludf.DUMMYFUNCTION("""COMPUTED_VALUE"""),0.0)</f>
        <v>0</v>
      </c>
      <c r="JG119">
        <f>IFERROR(__xludf.DUMMYFUNCTION("""COMPUTED_VALUE"""),0.0)</f>
        <v>0</v>
      </c>
      <c r="JH119">
        <f>IFERROR(__xludf.DUMMYFUNCTION("""COMPUTED_VALUE"""),0.0)</f>
        <v>0</v>
      </c>
      <c r="JI119">
        <f>IFERROR(__xludf.DUMMYFUNCTION("""COMPUTED_VALUE"""),0.0)</f>
        <v>0</v>
      </c>
      <c r="JJ119">
        <f>IFERROR(__xludf.DUMMYFUNCTION("""COMPUTED_VALUE"""),0.0)</f>
        <v>0</v>
      </c>
      <c r="JK119">
        <f>IFERROR(__xludf.DUMMYFUNCTION("""COMPUTED_VALUE"""),0.0)</f>
        <v>0</v>
      </c>
      <c r="JL119">
        <f>IFERROR(__xludf.DUMMYFUNCTION("""COMPUTED_VALUE"""),0.0)</f>
        <v>0</v>
      </c>
      <c r="JM119">
        <f>IFERROR(__xludf.DUMMYFUNCTION("""COMPUTED_VALUE"""),0.0)</f>
        <v>0</v>
      </c>
      <c r="JN119">
        <f>IFERROR(__xludf.DUMMYFUNCTION("""COMPUTED_VALUE"""),0.0)</f>
        <v>0</v>
      </c>
      <c r="JO119">
        <f>IFERROR(__xludf.DUMMYFUNCTION("""COMPUTED_VALUE"""),0.0)</f>
        <v>0</v>
      </c>
      <c r="JP119">
        <f>IFERROR(__xludf.DUMMYFUNCTION("""COMPUTED_VALUE"""),0.0)</f>
        <v>0</v>
      </c>
      <c r="JQ119">
        <f>IFERROR(__xludf.DUMMYFUNCTION("""COMPUTED_VALUE"""),0.0)</f>
        <v>0</v>
      </c>
      <c r="JR119">
        <f>IFERROR(__xludf.DUMMYFUNCTION("""COMPUTED_VALUE"""),0.0)</f>
        <v>0</v>
      </c>
      <c r="JS119" t="str">
        <f>IFERROR(__xludf.DUMMYFUNCTION("""COMPUTED_VALUE"""),"x")</f>
        <v>x</v>
      </c>
      <c r="JT119">
        <f>IFERROR(__xludf.DUMMYFUNCTION("""COMPUTED_VALUE"""),0.0)</f>
        <v>0</v>
      </c>
      <c r="JU119">
        <f>IFERROR(__xludf.DUMMYFUNCTION("""COMPUTED_VALUE"""),0.0)</f>
        <v>0</v>
      </c>
      <c r="JV119">
        <f>IFERROR(__xludf.DUMMYFUNCTION("""COMPUTED_VALUE"""),0.0)</f>
        <v>0</v>
      </c>
      <c r="JW119">
        <f>IFERROR(__xludf.DUMMYFUNCTION("""COMPUTED_VALUE"""),0.0)</f>
        <v>0</v>
      </c>
      <c r="JX119">
        <f>IFERROR(__xludf.DUMMYFUNCTION("""COMPUTED_VALUE"""),0.0)</f>
        <v>0</v>
      </c>
      <c r="JY119">
        <f>IFERROR(__xludf.DUMMYFUNCTION("""COMPUTED_VALUE"""),0.0)</f>
        <v>0</v>
      </c>
      <c r="JZ119">
        <f>IFERROR(__xludf.DUMMYFUNCTION("""COMPUTED_VALUE"""),0.0)</f>
        <v>0</v>
      </c>
      <c r="KA119">
        <f>IFERROR(__xludf.DUMMYFUNCTION("""COMPUTED_VALUE"""),0.0)</f>
        <v>0</v>
      </c>
      <c r="KB119">
        <f>IFERROR(__xludf.DUMMYFUNCTION("""COMPUTED_VALUE"""),0.0)</f>
        <v>0</v>
      </c>
      <c r="KC119">
        <f>IFERROR(__xludf.DUMMYFUNCTION("""COMPUTED_VALUE"""),0.0)</f>
        <v>0</v>
      </c>
      <c r="KD119">
        <f>IFERROR(__xludf.DUMMYFUNCTION("""COMPUTED_VALUE"""),0.0)</f>
        <v>0</v>
      </c>
      <c r="KE119">
        <f>IFERROR(__xludf.DUMMYFUNCTION("""COMPUTED_VALUE"""),0.0)</f>
        <v>0</v>
      </c>
      <c r="KF119">
        <f>IFERROR(__xludf.DUMMYFUNCTION("""COMPUTED_VALUE"""),0.0)</f>
        <v>0</v>
      </c>
      <c r="KG119">
        <f>IFERROR(__xludf.DUMMYFUNCTION("""COMPUTED_VALUE"""),0.0)</f>
        <v>0</v>
      </c>
      <c r="KH119">
        <f>IFERROR(__xludf.DUMMYFUNCTION("""COMPUTED_VALUE"""),0.0)</f>
        <v>0</v>
      </c>
      <c r="KI119">
        <f>IFERROR(__xludf.DUMMYFUNCTION("""COMPUTED_VALUE"""),0.0)</f>
        <v>0</v>
      </c>
      <c r="KJ119">
        <f>IFERROR(__xludf.DUMMYFUNCTION("""COMPUTED_VALUE"""),0.0)</f>
        <v>0</v>
      </c>
      <c r="KK119">
        <f>IFERROR(__xludf.DUMMYFUNCTION("""COMPUTED_VALUE"""),0.0)</f>
        <v>0</v>
      </c>
      <c r="KL119">
        <f>IFERROR(__xludf.DUMMYFUNCTION("""COMPUTED_VALUE"""),0.0)</f>
        <v>0</v>
      </c>
      <c r="KM119">
        <f>IFERROR(__xludf.DUMMYFUNCTION("""COMPUTED_VALUE"""),0.0)</f>
        <v>0</v>
      </c>
      <c r="KN119">
        <f>IFERROR(__xludf.DUMMYFUNCTION("""COMPUTED_VALUE"""),0.0)</f>
        <v>0</v>
      </c>
      <c r="KO119">
        <f>IFERROR(__xludf.DUMMYFUNCTION("""COMPUTED_VALUE"""),0.0)</f>
        <v>0</v>
      </c>
      <c r="KP119">
        <f>IFERROR(__xludf.DUMMYFUNCTION("""COMPUTED_VALUE"""),0.0)</f>
        <v>0</v>
      </c>
      <c r="KQ119">
        <f>IFERROR(__xludf.DUMMYFUNCTION("""COMPUTED_VALUE"""),0.0)</f>
        <v>0</v>
      </c>
      <c r="KR119">
        <f>IFERROR(__xludf.DUMMYFUNCTION("""COMPUTED_VALUE"""),0.0)</f>
        <v>0</v>
      </c>
      <c r="KS119">
        <f>IFERROR(__xludf.DUMMYFUNCTION("""COMPUTED_VALUE"""),0.0)</f>
        <v>0</v>
      </c>
      <c r="KT119">
        <f>IFERROR(__xludf.DUMMYFUNCTION("""COMPUTED_VALUE"""),0.0)</f>
        <v>0</v>
      </c>
      <c r="KU119">
        <f>IFERROR(__xludf.DUMMYFUNCTION("""COMPUTED_VALUE"""),0.0)</f>
        <v>0</v>
      </c>
      <c r="KV119">
        <f>IFERROR(__xludf.DUMMYFUNCTION("""COMPUTED_VALUE"""),0.0)</f>
        <v>0</v>
      </c>
      <c r="KW119">
        <f>IFERROR(__xludf.DUMMYFUNCTION("""COMPUTED_VALUE"""),0.0)</f>
        <v>0</v>
      </c>
      <c r="KX119">
        <f>IFERROR(__xludf.DUMMYFUNCTION("""COMPUTED_VALUE"""),0.0)</f>
        <v>0</v>
      </c>
      <c r="KY119">
        <f>IFERROR(__xludf.DUMMYFUNCTION("""COMPUTED_VALUE"""),0.0)</f>
        <v>0</v>
      </c>
      <c r="KZ119" t="str">
        <f>IFERROR(__xludf.DUMMYFUNCTION("""COMPUTED_VALUE"""),"x")</f>
        <v>x</v>
      </c>
      <c r="LA119">
        <f>IFERROR(__xludf.DUMMYFUNCTION("""COMPUTED_VALUE"""),1.0)</f>
        <v>1</v>
      </c>
      <c r="LB119">
        <f>IFERROR(__xludf.DUMMYFUNCTION("""COMPUTED_VALUE"""),1.0)</f>
        <v>1</v>
      </c>
      <c r="LC119">
        <f>IFERROR(__xludf.DUMMYFUNCTION("""COMPUTED_VALUE"""),1.0)</f>
        <v>1</v>
      </c>
      <c r="LD119">
        <f>IFERROR(__xludf.DUMMYFUNCTION("""COMPUTED_VALUE"""),1.0)</f>
        <v>1</v>
      </c>
      <c r="LE119">
        <f>IFERROR(__xludf.DUMMYFUNCTION("""COMPUTED_VALUE"""),1.0)</f>
        <v>1</v>
      </c>
      <c r="LF119">
        <f>IFERROR(__xludf.DUMMYFUNCTION("""COMPUTED_VALUE"""),0.0)</f>
        <v>0</v>
      </c>
      <c r="LG119">
        <f>IFERROR(__xludf.DUMMYFUNCTION("""COMPUTED_VALUE"""),0.0)</f>
        <v>0</v>
      </c>
      <c r="LH119">
        <f>IFERROR(__xludf.DUMMYFUNCTION("""COMPUTED_VALUE"""),0.0)</f>
        <v>0</v>
      </c>
      <c r="LI119">
        <f>IFERROR(__xludf.DUMMYFUNCTION("""COMPUTED_VALUE"""),0.0)</f>
        <v>0</v>
      </c>
      <c r="LJ119">
        <f>IFERROR(__xludf.DUMMYFUNCTION("""COMPUTED_VALUE"""),0.0)</f>
        <v>0</v>
      </c>
      <c r="LK119">
        <f>IFERROR(__xludf.DUMMYFUNCTION("""COMPUTED_VALUE"""),0.0)</f>
        <v>0</v>
      </c>
      <c r="LL119">
        <f>IFERROR(__xludf.DUMMYFUNCTION("""COMPUTED_VALUE"""),0.0)</f>
        <v>0</v>
      </c>
      <c r="LM119">
        <f>IFERROR(__xludf.DUMMYFUNCTION("""COMPUTED_VALUE"""),0.0)</f>
        <v>0</v>
      </c>
      <c r="LN119">
        <f>IFERROR(__xludf.DUMMYFUNCTION("""COMPUTED_VALUE"""),0.0)</f>
        <v>0</v>
      </c>
      <c r="LO119">
        <f>IFERROR(__xludf.DUMMYFUNCTION("""COMPUTED_VALUE"""),0.0)</f>
        <v>0</v>
      </c>
      <c r="LP119">
        <f>IFERROR(__xludf.DUMMYFUNCTION("""COMPUTED_VALUE"""),0.0)</f>
        <v>0</v>
      </c>
      <c r="LQ119" t="str">
        <f>IFERROR(__xludf.DUMMYFUNCTION("""COMPUTED_VALUE"""),"x")</f>
        <v>x</v>
      </c>
      <c r="LR119">
        <f>IFERROR(__xludf.DUMMYFUNCTION("""COMPUTED_VALUE"""),0.0)</f>
        <v>0</v>
      </c>
      <c r="LS119">
        <f>IFERROR(__xludf.DUMMYFUNCTION("""COMPUTED_VALUE"""),0.0)</f>
        <v>0</v>
      </c>
      <c r="LT119">
        <f>IFERROR(__xludf.DUMMYFUNCTION("""COMPUTED_VALUE"""),0.0)</f>
        <v>0</v>
      </c>
      <c r="LU119">
        <f>IFERROR(__xludf.DUMMYFUNCTION("""COMPUTED_VALUE"""),0.0)</f>
        <v>0</v>
      </c>
      <c r="LV119">
        <f>IFERROR(__xludf.DUMMYFUNCTION("""COMPUTED_VALUE"""),0.0)</f>
        <v>0</v>
      </c>
      <c r="LW119">
        <f>IFERROR(__xludf.DUMMYFUNCTION("""COMPUTED_VALUE"""),0.0)</f>
        <v>0</v>
      </c>
      <c r="LX119">
        <f>IFERROR(__xludf.DUMMYFUNCTION("""COMPUTED_VALUE"""),0.0)</f>
        <v>0</v>
      </c>
      <c r="LY119">
        <f>IFERROR(__xludf.DUMMYFUNCTION("""COMPUTED_VALUE"""),0.0)</f>
        <v>0</v>
      </c>
      <c r="LZ119">
        <f>IFERROR(__xludf.DUMMYFUNCTION("""COMPUTED_VALUE"""),0.0)</f>
        <v>0</v>
      </c>
      <c r="MA119">
        <f>IFERROR(__xludf.DUMMYFUNCTION("""COMPUTED_VALUE"""),0.0)</f>
        <v>0</v>
      </c>
      <c r="MB119">
        <f>IFERROR(__xludf.DUMMYFUNCTION("""COMPUTED_VALUE"""),0.0)</f>
        <v>0</v>
      </c>
      <c r="MC119">
        <f>IFERROR(__xludf.DUMMYFUNCTION("""COMPUTED_VALUE"""),0.0)</f>
        <v>0</v>
      </c>
      <c r="MD119">
        <f>IFERROR(__xludf.DUMMYFUNCTION("""COMPUTED_VALUE"""),0.0)</f>
        <v>0</v>
      </c>
      <c r="ME119">
        <f>IFERROR(__xludf.DUMMYFUNCTION("""COMPUTED_VALUE"""),0.0)</f>
        <v>0</v>
      </c>
      <c r="MF119">
        <f>IFERROR(__xludf.DUMMYFUNCTION("""COMPUTED_VALUE"""),0.0)</f>
        <v>0</v>
      </c>
      <c r="MG119">
        <f>IFERROR(__xludf.DUMMYFUNCTION("""COMPUTED_VALUE"""),0.0)</f>
        <v>0</v>
      </c>
      <c r="MH119">
        <f>IFERROR(__xludf.DUMMYFUNCTION("""COMPUTED_VALUE"""),0.0)</f>
        <v>0</v>
      </c>
      <c r="MI119">
        <f>IFERROR(__xludf.DUMMYFUNCTION("""COMPUTED_VALUE"""),0.0)</f>
        <v>0</v>
      </c>
      <c r="MJ119">
        <f>IFERROR(__xludf.DUMMYFUNCTION("""COMPUTED_VALUE"""),0.0)</f>
        <v>0</v>
      </c>
      <c r="MK119">
        <f>IFERROR(__xludf.DUMMYFUNCTION("""COMPUTED_VALUE"""),0.0)</f>
        <v>0</v>
      </c>
      <c r="ML119">
        <f>IFERROR(__xludf.DUMMYFUNCTION("""COMPUTED_VALUE"""),0.0)</f>
        <v>0</v>
      </c>
      <c r="MM119">
        <f>IFERROR(__xludf.DUMMYFUNCTION("""COMPUTED_VALUE"""),0.0)</f>
        <v>0</v>
      </c>
      <c r="MN119">
        <f>IFERROR(__xludf.DUMMYFUNCTION("""COMPUTED_VALUE"""),0.0)</f>
        <v>0</v>
      </c>
      <c r="MO119">
        <f>IFERROR(__xludf.DUMMYFUNCTION("""COMPUTED_VALUE"""),0.0)</f>
        <v>0</v>
      </c>
      <c r="MP119">
        <f>IFERROR(__xludf.DUMMYFUNCTION("""COMPUTED_VALUE"""),0.0)</f>
        <v>0</v>
      </c>
      <c r="MQ119">
        <f>IFERROR(__xludf.DUMMYFUNCTION("""COMPUTED_VALUE"""),0.0)</f>
        <v>0</v>
      </c>
      <c r="MR119">
        <f>IFERROR(__xludf.DUMMYFUNCTION("""COMPUTED_VALUE"""),0.0)</f>
        <v>0</v>
      </c>
      <c r="MS119">
        <f>IFERROR(__xludf.DUMMYFUNCTION("""COMPUTED_VALUE"""),0.0)</f>
        <v>0</v>
      </c>
      <c r="MT119" t="str">
        <f>IFERROR(__xludf.DUMMYFUNCTION("""COMPUTED_VALUE"""),"x")</f>
        <v>x</v>
      </c>
      <c r="MU119">
        <f>IFERROR(__xludf.DUMMYFUNCTION("""COMPUTED_VALUE"""),0.0)</f>
        <v>0</v>
      </c>
      <c r="MV119">
        <f>IFERROR(__xludf.DUMMYFUNCTION("""COMPUTED_VALUE"""),0.0)</f>
        <v>0</v>
      </c>
      <c r="MW119">
        <f>IFERROR(__xludf.DUMMYFUNCTION("""COMPUTED_VALUE"""),0.0)</f>
        <v>0</v>
      </c>
      <c r="MX119">
        <f>IFERROR(__xludf.DUMMYFUNCTION("""COMPUTED_VALUE"""),0.0)</f>
        <v>0</v>
      </c>
      <c r="MY119">
        <f>IFERROR(__xludf.DUMMYFUNCTION("""COMPUTED_VALUE"""),0.0)</f>
        <v>0</v>
      </c>
      <c r="MZ119">
        <f>IFERROR(__xludf.DUMMYFUNCTION("""COMPUTED_VALUE"""),0.0)</f>
        <v>0</v>
      </c>
      <c r="NA119">
        <f>IFERROR(__xludf.DUMMYFUNCTION("""COMPUTED_VALUE"""),0.0)</f>
        <v>0</v>
      </c>
      <c r="NB119">
        <f>IFERROR(__xludf.DUMMYFUNCTION("""COMPUTED_VALUE"""),0.0)</f>
        <v>0</v>
      </c>
      <c r="NC119">
        <f>IFERROR(__xludf.DUMMYFUNCTION("""COMPUTED_VALUE"""),0.0)</f>
        <v>0</v>
      </c>
      <c r="ND119">
        <f>IFERROR(__xludf.DUMMYFUNCTION("""COMPUTED_VALUE"""),0.0)</f>
        <v>0</v>
      </c>
      <c r="NE119">
        <f>IFERROR(__xludf.DUMMYFUNCTION("""COMPUTED_VALUE"""),0.0)</f>
        <v>0</v>
      </c>
      <c r="NF119">
        <f>IFERROR(__xludf.DUMMYFUNCTION("""COMPUTED_VALUE"""),0.0)</f>
        <v>0</v>
      </c>
      <c r="NG119">
        <f>IFERROR(__xludf.DUMMYFUNCTION("""COMPUTED_VALUE"""),0.0)</f>
        <v>0</v>
      </c>
      <c r="NH119">
        <f>IFERROR(__xludf.DUMMYFUNCTION("""COMPUTED_VALUE"""),0.0)</f>
        <v>0</v>
      </c>
      <c r="NI119">
        <f>IFERROR(__xludf.DUMMYFUNCTION("""COMPUTED_VALUE"""),0.0)</f>
        <v>0</v>
      </c>
      <c r="NJ119">
        <f>IFERROR(__xludf.DUMMYFUNCTION("""COMPUTED_VALUE"""),0.0)</f>
        <v>0</v>
      </c>
      <c r="NK119">
        <f>IFERROR(__xludf.DUMMYFUNCTION("""COMPUTED_VALUE"""),0.0)</f>
        <v>0</v>
      </c>
      <c r="NL119">
        <f>IFERROR(__xludf.DUMMYFUNCTION("""COMPUTED_VALUE"""),0.0)</f>
        <v>0</v>
      </c>
      <c r="NM119">
        <f>IFERROR(__xludf.DUMMYFUNCTION("""COMPUTED_VALUE"""),0.0)</f>
        <v>0</v>
      </c>
      <c r="NN119">
        <f>IFERROR(__xludf.DUMMYFUNCTION("""COMPUTED_VALUE"""),0.0)</f>
        <v>0</v>
      </c>
      <c r="NO119">
        <f>IFERROR(__xludf.DUMMYFUNCTION("""COMPUTED_VALUE"""),0.0)</f>
        <v>0</v>
      </c>
      <c r="NP119">
        <f>IFERROR(__xludf.DUMMYFUNCTION("""COMPUTED_VALUE"""),0.0)</f>
        <v>0</v>
      </c>
      <c r="NQ119">
        <f>IFERROR(__xludf.DUMMYFUNCTION("""COMPUTED_VALUE"""),0.0)</f>
        <v>0</v>
      </c>
      <c r="NR119">
        <f>IFERROR(__xludf.DUMMYFUNCTION("""COMPUTED_VALUE"""),0.0)</f>
        <v>0</v>
      </c>
    </row>
    <row r="120" ht="15.75" customHeight="1">
      <c r="A120">
        <f>IFERROR(__xludf.DUMMYFUNCTION("""COMPUTED_VALUE"""),119.0)</f>
        <v>119</v>
      </c>
      <c r="B120" t="str">
        <f>IFERROR(__xludf.DUMMYFUNCTION("""COMPUTED_VALUE"""),"RG161miha")</f>
        <v>RG161miha</v>
      </c>
      <c r="C120" t="str">
        <f>IFERROR(__xludf.DUMMYFUNCTION("""COMPUTED_VALUE"""),"Mihail")</f>
        <v>Mihail</v>
      </c>
      <c r="D120" t="str">
        <f>IFERROR(__xludf.DUMMYFUNCTION("""COMPUTED_VALUE"""),"Jovanoski")</f>
        <v>Jovanoski</v>
      </c>
      <c r="E120">
        <f>IFERROR(__xludf.DUMMYFUNCTION("""COMPUTED_VALUE"""),20.0)</f>
        <v>20</v>
      </c>
      <c r="F120" t="str">
        <f>IFERROR(__xludf.DUMMYFUNCTION("""COMPUTED_VALUE"""),"ODOBREN")</f>
        <v>ODOBREN</v>
      </c>
      <c r="G120" t="str">
        <f>IFERROR(__xludf.DUMMYFUNCTION("""COMPUTED_VALUE"""),"Stari grad")</f>
        <v>Stari grad</v>
      </c>
      <c r="H120" t="str">
        <f>IFERROR(__xludf.DUMMYFUNCTION("""COMPUTED_VALUE"""),"Računarska gimnazija")</f>
        <v>Računarska gimnazija</v>
      </c>
      <c r="I120" t="str">
        <f>IFERROR(__xludf.DUMMYFUNCTION("""COMPUTED_VALUE"""),"IV")</f>
        <v>IV</v>
      </c>
      <c r="J120" t="str">
        <f>IFERROR(__xludf.DUMMYFUNCTION("""COMPUTED_VALUE"""),"A")</f>
        <v>A</v>
      </c>
      <c r="K120" t="str">
        <f>IFERROR(__xludf.DUMMYFUNCTION("""COMPUTED_VALUE"""),"Ivan Drecun")</f>
        <v>Ivan Drecun</v>
      </c>
      <c r="L120" t="str">
        <f>IFERROR(__xludf.DUMMYFUNCTION("""COMPUTED_VALUE"""),"x")</f>
        <v>x</v>
      </c>
      <c r="M120" t="str">
        <f>IFERROR(__xludf.DUMMYFUNCTION("""COMPUTED_VALUE"""),"-")</f>
        <v>-</v>
      </c>
      <c r="N120" t="str">
        <f>IFERROR(__xludf.DUMMYFUNCTION("""COMPUTED_VALUE"""),"-")</f>
        <v>-</v>
      </c>
      <c r="O120" t="str">
        <f>IFERROR(__xludf.DUMMYFUNCTION("""COMPUTED_VALUE"""),"-")</f>
        <v>-</v>
      </c>
      <c r="P120">
        <f>IFERROR(__xludf.DUMMYFUNCTION("""COMPUTED_VALUE"""),20.0)</f>
        <v>20</v>
      </c>
      <c r="Q120" t="str">
        <f>IFERROR(__xludf.DUMMYFUNCTION("""COMPUTED_VALUE"""),"-")</f>
        <v>-</v>
      </c>
      <c r="R120" t="str">
        <f>IFERROR(__xludf.DUMMYFUNCTION("""COMPUTED_VALUE"""),"-")</f>
        <v>-</v>
      </c>
      <c r="S120" t="str">
        <f>IFERROR(__xludf.DUMMYFUNCTION("""COMPUTED_VALUE"""),"x")</f>
        <v>x</v>
      </c>
      <c r="T120" t="str">
        <f>IFERROR(__xludf.DUMMYFUNCTION("""COMPUTED_VALUE"""),"x")</f>
        <v>x</v>
      </c>
      <c r="U120" t="str">
        <f>IFERROR(__xludf.DUMMYFUNCTION("""COMPUTED_VALUE"""),"-")</f>
        <v>-</v>
      </c>
      <c r="V120" t="str">
        <f>IFERROR(__xludf.DUMMYFUNCTION("""COMPUTED_VALUE"""),"-")</f>
        <v>-</v>
      </c>
      <c r="W120" t="str">
        <f>IFERROR(__xludf.DUMMYFUNCTION("""COMPUTED_VALUE"""),"-")</f>
        <v>-</v>
      </c>
      <c r="X120" t="str">
        <f>IFERROR(__xludf.DUMMYFUNCTION("""COMPUTED_VALUE"""),"-")</f>
        <v>-</v>
      </c>
      <c r="Y120" t="str">
        <f>IFERROR(__xludf.DUMMYFUNCTION("""COMPUTED_VALUE"""),"-")</f>
        <v>-</v>
      </c>
      <c r="Z120" t="str">
        <f>IFERROR(__xludf.DUMMYFUNCTION("""COMPUTED_VALUE"""),"-")</f>
        <v>-</v>
      </c>
      <c r="AA120" t="str">
        <f>IFERROR(__xludf.DUMMYFUNCTION("""COMPUTED_VALUE"""),"-")</f>
        <v>-</v>
      </c>
      <c r="AB120" t="str">
        <f>IFERROR(__xludf.DUMMYFUNCTION("""COMPUTED_VALUE"""),"-")</f>
        <v>-</v>
      </c>
      <c r="AC120" t="str">
        <f>IFERROR(__xludf.DUMMYFUNCTION("""COMPUTED_VALUE"""),"-")</f>
        <v>-</v>
      </c>
      <c r="AD120" t="str">
        <f>IFERROR(__xludf.DUMMYFUNCTION("""COMPUTED_VALUE"""),"-")</f>
        <v>-</v>
      </c>
      <c r="AE120" t="str">
        <f>IFERROR(__xludf.DUMMYFUNCTION("""COMPUTED_VALUE"""),"-")</f>
        <v>-</v>
      </c>
      <c r="AF120" t="str">
        <f>IFERROR(__xludf.DUMMYFUNCTION("""COMPUTED_VALUE"""),"-")</f>
        <v>-</v>
      </c>
      <c r="AG120" t="str">
        <f>IFERROR(__xludf.DUMMYFUNCTION("""COMPUTED_VALUE"""),"-")</f>
        <v>-</v>
      </c>
      <c r="AH120" t="str">
        <f>IFERROR(__xludf.DUMMYFUNCTION("""COMPUTED_VALUE"""),"-")</f>
        <v>-</v>
      </c>
      <c r="AI120" t="str">
        <f>IFERROR(__xludf.DUMMYFUNCTION("""COMPUTED_VALUE"""),"-")</f>
        <v>-</v>
      </c>
      <c r="AJ120" t="str">
        <f>IFERROR(__xludf.DUMMYFUNCTION("""COMPUTED_VALUE"""),"-")</f>
        <v>-</v>
      </c>
      <c r="AK120" t="str">
        <f>IFERROR(__xludf.DUMMYFUNCTION("""COMPUTED_VALUE"""),"-")</f>
        <v>-</v>
      </c>
      <c r="AL120" t="str">
        <f>IFERROR(__xludf.DUMMYFUNCTION("""COMPUTED_VALUE"""),"-")</f>
        <v>-</v>
      </c>
      <c r="AM120" t="str">
        <f>IFERROR(__xludf.DUMMYFUNCTION("""COMPUTED_VALUE"""),"-")</f>
        <v>-</v>
      </c>
      <c r="AN120" t="str">
        <f>IFERROR(__xludf.DUMMYFUNCTION("""COMPUTED_VALUE"""),"-")</f>
        <v>-</v>
      </c>
      <c r="AO120" t="str">
        <f>IFERROR(__xludf.DUMMYFUNCTION("""COMPUTED_VALUE"""),"-")</f>
        <v>-</v>
      </c>
      <c r="AP120" t="str">
        <f>IFERROR(__xludf.DUMMYFUNCTION("""COMPUTED_VALUE"""),"-")</f>
        <v>-</v>
      </c>
      <c r="AQ120" t="str">
        <f>IFERROR(__xludf.DUMMYFUNCTION("""COMPUTED_VALUE"""),"-")</f>
        <v>-</v>
      </c>
      <c r="AR120" t="str">
        <f>IFERROR(__xludf.DUMMYFUNCTION("""COMPUTED_VALUE"""),"-")</f>
        <v>-</v>
      </c>
      <c r="AS120" t="str">
        <f>IFERROR(__xludf.DUMMYFUNCTION("""COMPUTED_VALUE"""),"-")</f>
        <v>-</v>
      </c>
      <c r="AT120" t="str">
        <f>IFERROR(__xludf.DUMMYFUNCTION("""COMPUTED_VALUE"""),"-")</f>
        <v>-</v>
      </c>
      <c r="AU120" t="str">
        <f>IFERROR(__xludf.DUMMYFUNCTION("""COMPUTED_VALUE"""),"-")</f>
        <v>-</v>
      </c>
      <c r="AV120" t="str">
        <f>IFERROR(__xludf.DUMMYFUNCTION("""COMPUTED_VALUE"""),"-")</f>
        <v>-</v>
      </c>
      <c r="AW120" t="str">
        <f>IFERROR(__xludf.DUMMYFUNCTION("""COMPUTED_VALUE"""),"-")</f>
        <v>-</v>
      </c>
      <c r="AX120" t="str">
        <f>IFERROR(__xludf.DUMMYFUNCTION("""COMPUTED_VALUE"""),"-")</f>
        <v>-</v>
      </c>
      <c r="AY120" t="str">
        <f>IFERROR(__xludf.DUMMYFUNCTION("""COMPUTED_VALUE"""),"-")</f>
        <v>-</v>
      </c>
      <c r="AZ120" t="str">
        <f>IFERROR(__xludf.DUMMYFUNCTION("""COMPUTED_VALUE"""),"-")</f>
        <v>-</v>
      </c>
      <c r="BA120" t="str">
        <f>IFERROR(__xludf.DUMMYFUNCTION("""COMPUTED_VALUE"""),"-")</f>
        <v>-</v>
      </c>
      <c r="BB120" t="str">
        <f>IFERROR(__xludf.DUMMYFUNCTION("""COMPUTED_VALUE"""),"-")</f>
        <v>-</v>
      </c>
      <c r="BC120" t="str">
        <f>IFERROR(__xludf.DUMMYFUNCTION("""COMPUTED_VALUE"""),"-")</f>
        <v>-</v>
      </c>
      <c r="BD120" t="str">
        <f>IFERROR(__xludf.DUMMYFUNCTION("""COMPUTED_VALUE"""),"-")</f>
        <v>-</v>
      </c>
      <c r="BE120" t="str">
        <f>IFERROR(__xludf.DUMMYFUNCTION("""COMPUTED_VALUE"""),"-")</f>
        <v>-</v>
      </c>
      <c r="BF120" t="str">
        <f>IFERROR(__xludf.DUMMYFUNCTION("""COMPUTED_VALUE"""),"-")</f>
        <v>-</v>
      </c>
      <c r="BG120" t="str">
        <f>IFERROR(__xludf.DUMMYFUNCTION("""COMPUTED_VALUE"""),"-")</f>
        <v>-</v>
      </c>
      <c r="BH120" t="str">
        <f>IFERROR(__xludf.DUMMYFUNCTION("""COMPUTED_VALUE"""),"-")</f>
        <v>-</v>
      </c>
      <c r="BI120" t="str">
        <f>IFERROR(__xludf.DUMMYFUNCTION("""COMPUTED_VALUE"""),"-")</f>
        <v>-</v>
      </c>
      <c r="BJ120" t="str">
        <f>IFERROR(__xludf.DUMMYFUNCTION("""COMPUTED_VALUE"""),"-")</f>
        <v>-</v>
      </c>
      <c r="BK120" t="str">
        <f>IFERROR(__xludf.DUMMYFUNCTION("""COMPUTED_VALUE"""),"x")</f>
        <v>x</v>
      </c>
      <c r="BL120" t="str">
        <f>IFERROR(__xludf.DUMMYFUNCTION("""COMPUTED_VALUE"""),"-")</f>
        <v>-</v>
      </c>
      <c r="BM120" t="str">
        <f>IFERROR(__xludf.DUMMYFUNCTION("""COMPUTED_VALUE"""),"-")</f>
        <v>-</v>
      </c>
      <c r="BN120" t="str">
        <f>IFERROR(__xludf.DUMMYFUNCTION("""COMPUTED_VALUE"""),"-")</f>
        <v>-</v>
      </c>
      <c r="BO120" t="str">
        <f>IFERROR(__xludf.DUMMYFUNCTION("""COMPUTED_VALUE"""),"-")</f>
        <v>-</v>
      </c>
      <c r="BP120" t="str">
        <f>IFERROR(__xludf.DUMMYFUNCTION("""COMPUTED_VALUE"""),"-")</f>
        <v>-</v>
      </c>
      <c r="BQ120" t="str">
        <f>IFERROR(__xludf.DUMMYFUNCTION("""COMPUTED_VALUE"""),"-")</f>
        <v>-</v>
      </c>
      <c r="BR120" t="str">
        <f>IFERROR(__xludf.DUMMYFUNCTION("""COMPUTED_VALUE"""),"-")</f>
        <v>-</v>
      </c>
      <c r="BS120" t="str">
        <f>IFERROR(__xludf.DUMMYFUNCTION("""COMPUTED_VALUE"""),"-")</f>
        <v>-</v>
      </c>
      <c r="BT120" t="str">
        <f>IFERROR(__xludf.DUMMYFUNCTION("""COMPUTED_VALUE"""),"-")</f>
        <v>-</v>
      </c>
      <c r="BU120" t="str">
        <f>IFERROR(__xludf.DUMMYFUNCTION("""COMPUTED_VALUE"""),"-")</f>
        <v>-</v>
      </c>
      <c r="BV120" t="str">
        <f>IFERROR(__xludf.DUMMYFUNCTION("""COMPUTED_VALUE"""),"-")</f>
        <v>-</v>
      </c>
      <c r="BW120" t="str">
        <f>IFERROR(__xludf.DUMMYFUNCTION("""COMPUTED_VALUE"""),"-")</f>
        <v>-</v>
      </c>
      <c r="BX120" t="str">
        <f>IFERROR(__xludf.DUMMYFUNCTION("""COMPUTED_VALUE"""),"-")</f>
        <v>-</v>
      </c>
      <c r="BY120" t="str">
        <f>IFERROR(__xludf.DUMMYFUNCTION("""COMPUTED_VALUE"""),"-")</f>
        <v>-</v>
      </c>
      <c r="BZ120" t="str">
        <f>IFERROR(__xludf.DUMMYFUNCTION("""COMPUTED_VALUE"""),"-")</f>
        <v>-</v>
      </c>
      <c r="CA120" t="str">
        <f>IFERROR(__xludf.DUMMYFUNCTION("""COMPUTED_VALUE"""),"-")</f>
        <v>-</v>
      </c>
      <c r="CB120" t="str">
        <f>IFERROR(__xludf.DUMMYFUNCTION("""COMPUTED_VALUE"""),"-")</f>
        <v>-</v>
      </c>
      <c r="CC120" t="str">
        <f>IFERROR(__xludf.DUMMYFUNCTION("""COMPUTED_VALUE"""),"-")</f>
        <v>-</v>
      </c>
      <c r="CD120" t="str">
        <f>IFERROR(__xludf.DUMMYFUNCTION("""COMPUTED_VALUE"""),"-")</f>
        <v>-</v>
      </c>
      <c r="CE120" t="str">
        <f>IFERROR(__xludf.DUMMYFUNCTION("""COMPUTED_VALUE"""),"-")</f>
        <v>-</v>
      </c>
      <c r="CF120" t="str">
        <f>IFERROR(__xludf.DUMMYFUNCTION("""COMPUTED_VALUE"""),"-")</f>
        <v>-</v>
      </c>
      <c r="CG120" t="str">
        <f>IFERROR(__xludf.DUMMYFUNCTION("""COMPUTED_VALUE"""),"-")</f>
        <v>-</v>
      </c>
      <c r="CH120" t="str">
        <f>IFERROR(__xludf.DUMMYFUNCTION("""COMPUTED_VALUE"""),"-")</f>
        <v>-</v>
      </c>
      <c r="CI120" t="str">
        <f>IFERROR(__xludf.DUMMYFUNCTION("""COMPUTED_VALUE"""),"-")</f>
        <v>-</v>
      </c>
      <c r="CJ120" t="str">
        <f>IFERROR(__xludf.DUMMYFUNCTION("""COMPUTED_VALUE"""),"-")</f>
        <v>-</v>
      </c>
      <c r="CK120" t="str">
        <f>IFERROR(__xludf.DUMMYFUNCTION("""COMPUTED_VALUE"""),"-")</f>
        <v>-</v>
      </c>
      <c r="CL120" t="str">
        <f>IFERROR(__xludf.DUMMYFUNCTION("""COMPUTED_VALUE"""),"-")</f>
        <v>-</v>
      </c>
      <c r="CM120" t="str">
        <f>IFERROR(__xludf.DUMMYFUNCTION("""COMPUTED_VALUE"""),"-")</f>
        <v>-</v>
      </c>
      <c r="CN120" t="str">
        <f>IFERROR(__xludf.DUMMYFUNCTION("""COMPUTED_VALUE"""),"-")</f>
        <v>-</v>
      </c>
      <c r="CO120" t="str">
        <f>IFERROR(__xludf.DUMMYFUNCTION("""COMPUTED_VALUE"""),"-")</f>
        <v>-</v>
      </c>
      <c r="CP120" t="str">
        <f>IFERROR(__xludf.DUMMYFUNCTION("""COMPUTED_VALUE"""),"-")</f>
        <v>-</v>
      </c>
      <c r="CQ120" t="str">
        <f>IFERROR(__xludf.DUMMYFUNCTION("""COMPUTED_VALUE"""),"-")</f>
        <v>-</v>
      </c>
      <c r="CR120" t="str">
        <f>IFERROR(__xludf.DUMMYFUNCTION("""COMPUTED_VALUE"""),"-")</f>
        <v>-</v>
      </c>
      <c r="CS120" t="str">
        <f>IFERROR(__xludf.DUMMYFUNCTION("""COMPUTED_VALUE"""),"x")</f>
        <v>x</v>
      </c>
      <c r="CT120" t="str">
        <f>IFERROR(__xludf.DUMMYFUNCTION("""COMPUTED_VALUE"""),"-")</f>
        <v>-</v>
      </c>
      <c r="CU120" t="str">
        <f>IFERROR(__xludf.DUMMYFUNCTION("""COMPUTED_VALUE"""),"-")</f>
        <v>-</v>
      </c>
      <c r="CV120" t="str">
        <f>IFERROR(__xludf.DUMMYFUNCTION("""COMPUTED_VALUE"""),"-")</f>
        <v>-</v>
      </c>
      <c r="CW120" t="str">
        <f>IFERROR(__xludf.DUMMYFUNCTION("""COMPUTED_VALUE"""),"-")</f>
        <v>-</v>
      </c>
      <c r="CX120" t="str">
        <f>IFERROR(__xludf.DUMMYFUNCTION("""COMPUTED_VALUE"""),"-")</f>
        <v>-</v>
      </c>
      <c r="CY120" t="str">
        <f>IFERROR(__xludf.DUMMYFUNCTION("""COMPUTED_VALUE"""),"-")</f>
        <v>-</v>
      </c>
      <c r="CZ120" t="str">
        <f>IFERROR(__xludf.DUMMYFUNCTION("""COMPUTED_VALUE"""),"-")</f>
        <v>-</v>
      </c>
      <c r="DA120" t="str">
        <f>IFERROR(__xludf.DUMMYFUNCTION("""COMPUTED_VALUE"""),"-")</f>
        <v>-</v>
      </c>
      <c r="DB120" t="str">
        <f>IFERROR(__xludf.DUMMYFUNCTION("""COMPUTED_VALUE"""),"-")</f>
        <v>-</v>
      </c>
      <c r="DC120" t="str">
        <f>IFERROR(__xludf.DUMMYFUNCTION("""COMPUTED_VALUE"""),"-")</f>
        <v>-</v>
      </c>
      <c r="DD120" t="str">
        <f>IFERROR(__xludf.DUMMYFUNCTION("""COMPUTED_VALUE"""),"-")</f>
        <v>-</v>
      </c>
      <c r="DE120" t="str">
        <f>IFERROR(__xludf.DUMMYFUNCTION("""COMPUTED_VALUE"""),"-")</f>
        <v>-</v>
      </c>
      <c r="DF120" t="str">
        <f>IFERROR(__xludf.DUMMYFUNCTION("""COMPUTED_VALUE"""),"-")</f>
        <v>-</v>
      </c>
      <c r="DG120" t="str">
        <f>IFERROR(__xludf.DUMMYFUNCTION("""COMPUTED_VALUE"""),"-")</f>
        <v>-</v>
      </c>
      <c r="DH120" t="str">
        <f>IFERROR(__xludf.DUMMYFUNCTION("""COMPUTED_VALUE"""),"-")</f>
        <v>-</v>
      </c>
      <c r="DI120" t="str">
        <f>IFERROR(__xludf.DUMMYFUNCTION("""COMPUTED_VALUE"""),"-")</f>
        <v>-</v>
      </c>
      <c r="DJ120" t="str">
        <f>IFERROR(__xludf.DUMMYFUNCTION("""COMPUTED_VALUE"""),"-")</f>
        <v>-</v>
      </c>
      <c r="DK120" t="str">
        <f>IFERROR(__xludf.DUMMYFUNCTION("""COMPUTED_VALUE"""),"-")</f>
        <v>-</v>
      </c>
      <c r="DL120" t="str">
        <f>IFERROR(__xludf.DUMMYFUNCTION("""COMPUTED_VALUE"""),"-")</f>
        <v>-</v>
      </c>
      <c r="DM120" t="str">
        <f>IFERROR(__xludf.DUMMYFUNCTION("""COMPUTED_VALUE"""),"-")</f>
        <v>-</v>
      </c>
      <c r="DN120" t="str">
        <f>IFERROR(__xludf.DUMMYFUNCTION("""COMPUTED_VALUE"""),"-")</f>
        <v>-</v>
      </c>
      <c r="DO120" t="str">
        <f>IFERROR(__xludf.DUMMYFUNCTION("""COMPUTED_VALUE"""),"-")</f>
        <v>-</v>
      </c>
      <c r="DP120" t="str">
        <f>IFERROR(__xludf.DUMMYFUNCTION("""COMPUTED_VALUE"""),"-")</f>
        <v>-</v>
      </c>
      <c r="DQ120" t="str">
        <f>IFERROR(__xludf.DUMMYFUNCTION("""COMPUTED_VALUE"""),"-")</f>
        <v>-</v>
      </c>
      <c r="DR120" t="str">
        <f>IFERROR(__xludf.DUMMYFUNCTION("""COMPUTED_VALUE"""),"-")</f>
        <v>-</v>
      </c>
      <c r="DS120" t="str">
        <f>IFERROR(__xludf.DUMMYFUNCTION("""COMPUTED_VALUE"""),"-")</f>
        <v>-</v>
      </c>
      <c r="DT120" t="str">
        <f>IFERROR(__xludf.DUMMYFUNCTION("""COMPUTED_VALUE"""),"-")</f>
        <v>-</v>
      </c>
      <c r="DU120" t="str">
        <f>IFERROR(__xludf.DUMMYFUNCTION("""COMPUTED_VALUE"""),"-")</f>
        <v>-</v>
      </c>
      <c r="DV120" t="str">
        <f>IFERROR(__xludf.DUMMYFUNCTION("""COMPUTED_VALUE"""),"-")</f>
        <v>-</v>
      </c>
      <c r="DW120" t="str">
        <f>IFERROR(__xludf.DUMMYFUNCTION("""COMPUTED_VALUE"""),"-")</f>
        <v>-</v>
      </c>
      <c r="DX120" t="str">
        <f>IFERROR(__xludf.DUMMYFUNCTION("""COMPUTED_VALUE"""),"-")</f>
        <v>-</v>
      </c>
      <c r="DY120" t="str">
        <f>IFERROR(__xludf.DUMMYFUNCTION("""COMPUTED_VALUE"""),"-")</f>
        <v>-</v>
      </c>
      <c r="DZ120" t="str">
        <f>IFERROR(__xludf.DUMMYFUNCTION("""COMPUTED_VALUE"""),"x")</f>
        <v>x</v>
      </c>
      <c r="EA120" t="str">
        <f>IFERROR(__xludf.DUMMYFUNCTION("""COMPUTED_VALUE"""),"OK")</f>
        <v>OK</v>
      </c>
      <c r="EB120" t="str">
        <f>IFERROR(__xludf.DUMMYFUNCTION("""COMPUTED_VALUE"""),"OK")</f>
        <v>OK</v>
      </c>
      <c r="EC120" t="str">
        <f>IFERROR(__xludf.DUMMYFUNCTION("""COMPUTED_VALUE"""),"OK")</f>
        <v>OK</v>
      </c>
      <c r="ED120" t="str">
        <f>IFERROR(__xludf.DUMMYFUNCTION("""COMPUTED_VALUE"""),"OK")</f>
        <v>OK</v>
      </c>
      <c r="EE120" t="str">
        <f>IFERROR(__xludf.DUMMYFUNCTION("""COMPUTED_VALUE"""),"OK")</f>
        <v>OK</v>
      </c>
      <c r="EF120" t="str">
        <f>IFERROR(__xludf.DUMMYFUNCTION("""COMPUTED_VALUE"""),"TLE")</f>
        <v>TLE</v>
      </c>
      <c r="EG120" t="str">
        <f>IFERROR(__xludf.DUMMYFUNCTION("""COMPUTED_VALUE"""),"TLE")</f>
        <v>TLE</v>
      </c>
      <c r="EH120" t="str">
        <f>IFERROR(__xludf.DUMMYFUNCTION("""COMPUTED_VALUE"""),"TLE")</f>
        <v>TLE</v>
      </c>
      <c r="EI120" t="str">
        <f>IFERROR(__xludf.DUMMYFUNCTION("""COMPUTED_VALUE"""),"TLE")</f>
        <v>TLE</v>
      </c>
      <c r="EJ120" t="str">
        <f>IFERROR(__xludf.DUMMYFUNCTION("""COMPUTED_VALUE"""),"TLE")</f>
        <v>TLE</v>
      </c>
      <c r="EK120" t="str">
        <f>IFERROR(__xludf.DUMMYFUNCTION("""COMPUTED_VALUE"""),"TLE")</f>
        <v>TLE</v>
      </c>
      <c r="EL120" t="str">
        <f>IFERROR(__xludf.DUMMYFUNCTION("""COMPUTED_VALUE"""),"TLE")</f>
        <v>TLE</v>
      </c>
      <c r="EM120" t="str">
        <f>IFERROR(__xludf.DUMMYFUNCTION("""COMPUTED_VALUE"""),"TLE")</f>
        <v>TLE</v>
      </c>
      <c r="EN120" t="str">
        <f>IFERROR(__xludf.DUMMYFUNCTION("""COMPUTED_VALUE"""),"TLE")</f>
        <v>TLE</v>
      </c>
      <c r="EO120" t="str">
        <f>IFERROR(__xludf.DUMMYFUNCTION("""COMPUTED_VALUE"""),"TLE")</f>
        <v>TLE</v>
      </c>
      <c r="EP120" t="str">
        <f>IFERROR(__xludf.DUMMYFUNCTION("""COMPUTED_VALUE"""),"TLE")</f>
        <v>TLE</v>
      </c>
      <c r="EQ120" t="str">
        <f>IFERROR(__xludf.DUMMYFUNCTION("""COMPUTED_VALUE"""),"x")</f>
        <v>x</v>
      </c>
      <c r="ER120" t="str">
        <f>IFERROR(__xludf.DUMMYFUNCTION("""COMPUTED_VALUE"""),"-")</f>
        <v>-</v>
      </c>
      <c r="ES120" t="str">
        <f>IFERROR(__xludf.DUMMYFUNCTION("""COMPUTED_VALUE"""),"-")</f>
        <v>-</v>
      </c>
      <c r="ET120" t="str">
        <f>IFERROR(__xludf.DUMMYFUNCTION("""COMPUTED_VALUE"""),"-")</f>
        <v>-</v>
      </c>
      <c r="EU120" t="str">
        <f>IFERROR(__xludf.DUMMYFUNCTION("""COMPUTED_VALUE"""),"-")</f>
        <v>-</v>
      </c>
      <c r="EV120" t="str">
        <f>IFERROR(__xludf.DUMMYFUNCTION("""COMPUTED_VALUE"""),"-")</f>
        <v>-</v>
      </c>
      <c r="EW120" t="str">
        <f>IFERROR(__xludf.DUMMYFUNCTION("""COMPUTED_VALUE"""),"-")</f>
        <v>-</v>
      </c>
      <c r="EX120" t="str">
        <f>IFERROR(__xludf.DUMMYFUNCTION("""COMPUTED_VALUE"""),"-")</f>
        <v>-</v>
      </c>
      <c r="EY120" t="str">
        <f>IFERROR(__xludf.DUMMYFUNCTION("""COMPUTED_VALUE"""),"-")</f>
        <v>-</v>
      </c>
      <c r="EZ120" t="str">
        <f>IFERROR(__xludf.DUMMYFUNCTION("""COMPUTED_VALUE"""),"-")</f>
        <v>-</v>
      </c>
      <c r="FA120" t="str">
        <f>IFERROR(__xludf.DUMMYFUNCTION("""COMPUTED_VALUE"""),"-")</f>
        <v>-</v>
      </c>
      <c r="FB120" t="str">
        <f>IFERROR(__xludf.DUMMYFUNCTION("""COMPUTED_VALUE"""),"-")</f>
        <v>-</v>
      </c>
      <c r="FC120" t="str">
        <f>IFERROR(__xludf.DUMMYFUNCTION("""COMPUTED_VALUE"""),"-")</f>
        <v>-</v>
      </c>
      <c r="FD120" t="str">
        <f>IFERROR(__xludf.DUMMYFUNCTION("""COMPUTED_VALUE"""),"-")</f>
        <v>-</v>
      </c>
      <c r="FE120" t="str">
        <f>IFERROR(__xludf.DUMMYFUNCTION("""COMPUTED_VALUE"""),"-")</f>
        <v>-</v>
      </c>
      <c r="FF120" t="str">
        <f>IFERROR(__xludf.DUMMYFUNCTION("""COMPUTED_VALUE"""),"-")</f>
        <v>-</v>
      </c>
      <c r="FG120" t="str">
        <f>IFERROR(__xludf.DUMMYFUNCTION("""COMPUTED_VALUE"""),"-")</f>
        <v>-</v>
      </c>
      <c r="FH120" t="str">
        <f>IFERROR(__xludf.DUMMYFUNCTION("""COMPUTED_VALUE"""),"-")</f>
        <v>-</v>
      </c>
      <c r="FI120" t="str">
        <f>IFERROR(__xludf.DUMMYFUNCTION("""COMPUTED_VALUE"""),"-")</f>
        <v>-</v>
      </c>
      <c r="FJ120" t="str">
        <f>IFERROR(__xludf.DUMMYFUNCTION("""COMPUTED_VALUE"""),"-")</f>
        <v>-</v>
      </c>
      <c r="FK120" t="str">
        <f>IFERROR(__xludf.DUMMYFUNCTION("""COMPUTED_VALUE"""),"-")</f>
        <v>-</v>
      </c>
      <c r="FL120" t="str">
        <f>IFERROR(__xludf.DUMMYFUNCTION("""COMPUTED_VALUE"""),"-")</f>
        <v>-</v>
      </c>
      <c r="FM120" t="str">
        <f>IFERROR(__xludf.DUMMYFUNCTION("""COMPUTED_VALUE"""),"-")</f>
        <v>-</v>
      </c>
      <c r="FN120" t="str">
        <f>IFERROR(__xludf.DUMMYFUNCTION("""COMPUTED_VALUE"""),"-")</f>
        <v>-</v>
      </c>
      <c r="FO120" t="str">
        <f>IFERROR(__xludf.DUMMYFUNCTION("""COMPUTED_VALUE"""),"-")</f>
        <v>-</v>
      </c>
      <c r="FP120" t="str">
        <f>IFERROR(__xludf.DUMMYFUNCTION("""COMPUTED_VALUE"""),"-")</f>
        <v>-</v>
      </c>
      <c r="FQ120" t="str">
        <f>IFERROR(__xludf.DUMMYFUNCTION("""COMPUTED_VALUE"""),"-")</f>
        <v>-</v>
      </c>
      <c r="FR120" t="str">
        <f>IFERROR(__xludf.DUMMYFUNCTION("""COMPUTED_VALUE"""),"-")</f>
        <v>-</v>
      </c>
      <c r="FS120" t="str">
        <f>IFERROR(__xludf.DUMMYFUNCTION("""COMPUTED_VALUE"""),"-")</f>
        <v>-</v>
      </c>
      <c r="FT120" t="str">
        <f>IFERROR(__xludf.DUMMYFUNCTION("""COMPUTED_VALUE"""),"x")</f>
        <v>x</v>
      </c>
      <c r="FU120" t="str">
        <f>IFERROR(__xludf.DUMMYFUNCTION("""COMPUTED_VALUE"""),"-")</f>
        <v>-</v>
      </c>
      <c r="FV120" t="str">
        <f>IFERROR(__xludf.DUMMYFUNCTION("""COMPUTED_VALUE"""),"-")</f>
        <v>-</v>
      </c>
      <c r="FW120" t="str">
        <f>IFERROR(__xludf.DUMMYFUNCTION("""COMPUTED_VALUE"""),"-")</f>
        <v>-</v>
      </c>
      <c r="FX120" t="str">
        <f>IFERROR(__xludf.DUMMYFUNCTION("""COMPUTED_VALUE"""),"-")</f>
        <v>-</v>
      </c>
      <c r="FY120" t="str">
        <f>IFERROR(__xludf.DUMMYFUNCTION("""COMPUTED_VALUE"""),"-")</f>
        <v>-</v>
      </c>
      <c r="FZ120" t="str">
        <f>IFERROR(__xludf.DUMMYFUNCTION("""COMPUTED_VALUE"""),"-")</f>
        <v>-</v>
      </c>
      <c r="GA120" t="str">
        <f>IFERROR(__xludf.DUMMYFUNCTION("""COMPUTED_VALUE"""),"-")</f>
        <v>-</v>
      </c>
      <c r="GB120" t="str">
        <f>IFERROR(__xludf.DUMMYFUNCTION("""COMPUTED_VALUE"""),"-")</f>
        <v>-</v>
      </c>
      <c r="GC120" t="str">
        <f>IFERROR(__xludf.DUMMYFUNCTION("""COMPUTED_VALUE"""),"-")</f>
        <v>-</v>
      </c>
      <c r="GD120" t="str">
        <f>IFERROR(__xludf.DUMMYFUNCTION("""COMPUTED_VALUE"""),"-")</f>
        <v>-</v>
      </c>
      <c r="GE120" t="str">
        <f>IFERROR(__xludf.DUMMYFUNCTION("""COMPUTED_VALUE"""),"-")</f>
        <v>-</v>
      </c>
      <c r="GF120" t="str">
        <f>IFERROR(__xludf.DUMMYFUNCTION("""COMPUTED_VALUE"""),"-")</f>
        <v>-</v>
      </c>
      <c r="GG120" t="str">
        <f>IFERROR(__xludf.DUMMYFUNCTION("""COMPUTED_VALUE"""),"-")</f>
        <v>-</v>
      </c>
      <c r="GH120" t="str">
        <f>IFERROR(__xludf.DUMMYFUNCTION("""COMPUTED_VALUE"""),"-")</f>
        <v>-</v>
      </c>
      <c r="GI120" t="str">
        <f>IFERROR(__xludf.DUMMYFUNCTION("""COMPUTED_VALUE"""),"-")</f>
        <v>-</v>
      </c>
      <c r="GJ120" t="str">
        <f>IFERROR(__xludf.DUMMYFUNCTION("""COMPUTED_VALUE"""),"-")</f>
        <v>-</v>
      </c>
      <c r="GK120" t="str">
        <f>IFERROR(__xludf.DUMMYFUNCTION("""COMPUTED_VALUE"""),"-")</f>
        <v>-</v>
      </c>
      <c r="GL120" t="str">
        <f>IFERROR(__xludf.DUMMYFUNCTION("""COMPUTED_VALUE"""),"-")</f>
        <v>-</v>
      </c>
      <c r="GM120" t="str">
        <f>IFERROR(__xludf.DUMMYFUNCTION("""COMPUTED_VALUE"""),"-")</f>
        <v>-</v>
      </c>
      <c r="GN120" t="str">
        <f>IFERROR(__xludf.DUMMYFUNCTION("""COMPUTED_VALUE"""),"-")</f>
        <v>-</v>
      </c>
      <c r="GO120" t="str">
        <f>IFERROR(__xludf.DUMMYFUNCTION("""COMPUTED_VALUE"""),"-")</f>
        <v>-</v>
      </c>
      <c r="GP120" t="str">
        <f>IFERROR(__xludf.DUMMYFUNCTION("""COMPUTED_VALUE"""),"-")</f>
        <v>-</v>
      </c>
      <c r="GQ120" t="str">
        <f>IFERROR(__xludf.DUMMYFUNCTION("""COMPUTED_VALUE"""),"-")</f>
        <v>-</v>
      </c>
      <c r="GR120" t="str">
        <f>IFERROR(__xludf.DUMMYFUNCTION("""COMPUTED_VALUE"""),"-")</f>
        <v>-</v>
      </c>
      <c r="GS120" t="str">
        <f>IFERROR(__xludf.DUMMYFUNCTION("""COMPUTED_VALUE"""),"x")</f>
        <v>x</v>
      </c>
      <c r="GT120" t="str">
        <f>IFERROR(__xludf.DUMMYFUNCTION("""COMPUTED_VALUE"""),"x")</f>
        <v>x</v>
      </c>
      <c r="GU120">
        <f>IFERROR(__xludf.DUMMYFUNCTION("""COMPUTED_VALUE"""),0.0)</f>
        <v>0</v>
      </c>
      <c r="GV120">
        <f>IFERROR(__xludf.DUMMYFUNCTION("""COMPUTED_VALUE"""),0.0)</f>
        <v>0</v>
      </c>
      <c r="GW120">
        <f>IFERROR(__xludf.DUMMYFUNCTION("""COMPUTED_VALUE"""),0.0)</f>
        <v>0</v>
      </c>
      <c r="GX120">
        <f>IFERROR(__xludf.DUMMYFUNCTION("""COMPUTED_VALUE"""),0.0)</f>
        <v>0</v>
      </c>
      <c r="GY120">
        <f>IFERROR(__xludf.DUMMYFUNCTION("""COMPUTED_VALUE"""),0.0)</f>
        <v>0</v>
      </c>
      <c r="GZ120">
        <f>IFERROR(__xludf.DUMMYFUNCTION("""COMPUTED_VALUE"""),0.0)</f>
        <v>0</v>
      </c>
      <c r="HA120">
        <f>IFERROR(__xludf.DUMMYFUNCTION("""COMPUTED_VALUE"""),0.0)</f>
        <v>0</v>
      </c>
      <c r="HB120">
        <f>IFERROR(__xludf.DUMMYFUNCTION("""COMPUTED_VALUE"""),0.0)</f>
        <v>0</v>
      </c>
      <c r="HC120">
        <f>IFERROR(__xludf.DUMMYFUNCTION("""COMPUTED_VALUE"""),0.0)</f>
        <v>0</v>
      </c>
      <c r="HD120">
        <f>IFERROR(__xludf.DUMMYFUNCTION("""COMPUTED_VALUE"""),0.0)</f>
        <v>0</v>
      </c>
      <c r="HE120">
        <f>IFERROR(__xludf.DUMMYFUNCTION("""COMPUTED_VALUE"""),0.0)</f>
        <v>0</v>
      </c>
      <c r="HF120">
        <f>IFERROR(__xludf.DUMMYFUNCTION("""COMPUTED_VALUE"""),0.0)</f>
        <v>0</v>
      </c>
      <c r="HG120">
        <f>IFERROR(__xludf.DUMMYFUNCTION("""COMPUTED_VALUE"""),0.0)</f>
        <v>0</v>
      </c>
      <c r="HH120">
        <f>IFERROR(__xludf.DUMMYFUNCTION("""COMPUTED_VALUE"""),0.0)</f>
        <v>0</v>
      </c>
      <c r="HI120">
        <f>IFERROR(__xludf.DUMMYFUNCTION("""COMPUTED_VALUE"""),0.0)</f>
        <v>0</v>
      </c>
      <c r="HJ120">
        <f>IFERROR(__xludf.DUMMYFUNCTION("""COMPUTED_VALUE"""),0.0)</f>
        <v>0</v>
      </c>
      <c r="HK120">
        <f>IFERROR(__xludf.DUMMYFUNCTION("""COMPUTED_VALUE"""),0.0)</f>
        <v>0</v>
      </c>
      <c r="HL120">
        <f>IFERROR(__xludf.DUMMYFUNCTION("""COMPUTED_VALUE"""),0.0)</f>
        <v>0</v>
      </c>
      <c r="HM120">
        <f>IFERROR(__xludf.DUMMYFUNCTION("""COMPUTED_VALUE"""),0.0)</f>
        <v>0</v>
      </c>
      <c r="HN120">
        <f>IFERROR(__xludf.DUMMYFUNCTION("""COMPUTED_VALUE"""),0.0)</f>
        <v>0</v>
      </c>
      <c r="HO120">
        <f>IFERROR(__xludf.DUMMYFUNCTION("""COMPUTED_VALUE"""),0.0)</f>
        <v>0</v>
      </c>
      <c r="HP120">
        <f>IFERROR(__xludf.DUMMYFUNCTION("""COMPUTED_VALUE"""),0.0)</f>
        <v>0</v>
      </c>
      <c r="HQ120">
        <f>IFERROR(__xludf.DUMMYFUNCTION("""COMPUTED_VALUE"""),0.0)</f>
        <v>0</v>
      </c>
      <c r="HR120">
        <f>IFERROR(__xludf.DUMMYFUNCTION("""COMPUTED_VALUE"""),0.0)</f>
        <v>0</v>
      </c>
      <c r="HS120">
        <f>IFERROR(__xludf.DUMMYFUNCTION("""COMPUTED_VALUE"""),0.0)</f>
        <v>0</v>
      </c>
      <c r="HT120">
        <f>IFERROR(__xludf.DUMMYFUNCTION("""COMPUTED_VALUE"""),0.0)</f>
        <v>0</v>
      </c>
      <c r="HU120">
        <f>IFERROR(__xludf.DUMMYFUNCTION("""COMPUTED_VALUE"""),0.0)</f>
        <v>0</v>
      </c>
      <c r="HV120">
        <f>IFERROR(__xludf.DUMMYFUNCTION("""COMPUTED_VALUE"""),0.0)</f>
        <v>0</v>
      </c>
      <c r="HW120">
        <f>IFERROR(__xludf.DUMMYFUNCTION("""COMPUTED_VALUE"""),0.0)</f>
        <v>0</v>
      </c>
      <c r="HX120">
        <f>IFERROR(__xludf.DUMMYFUNCTION("""COMPUTED_VALUE"""),0.0)</f>
        <v>0</v>
      </c>
      <c r="HY120">
        <f>IFERROR(__xludf.DUMMYFUNCTION("""COMPUTED_VALUE"""),0.0)</f>
        <v>0</v>
      </c>
      <c r="HZ120">
        <f>IFERROR(__xludf.DUMMYFUNCTION("""COMPUTED_VALUE"""),0.0)</f>
        <v>0</v>
      </c>
      <c r="IA120">
        <f>IFERROR(__xludf.DUMMYFUNCTION("""COMPUTED_VALUE"""),0.0)</f>
        <v>0</v>
      </c>
      <c r="IB120">
        <f>IFERROR(__xludf.DUMMYFUNCTION("""COMPUTED_VALUE"""),0.0)</f>
        <v>0</v>
      </c>
      <c r="IC120">
        <f>IFERROR(__xludf.DUMMYFUNCTION("""COMPUTED_VALUE"""),0.0)</f>
        <v>0</v>
      </c>
      <c r="ID120">
        <f>IFERROR(__xludf.DUMMYFUNCTION("""COMPUTED_VALUE"""),0.0)</f>
        <v>0</v>
      </c>
      <c r="IE120">
        <f>IFERROR(__xludf.DUMMYFUNCTION("""COMPUTED_VALUE"""),0.0)</f>
        <v>0</v>
      </c>
      <c r="IF120">
        <f>IFERROR(__xludf.DUMMYFUNCTION("""COMPUTED_VALUE"""),0.0)</f>
        <v>0</v>
      </c>
      <c r="IG120">
        <f>IFERROR(__xludf.DUMMYFUNCTION("""COMPUTED_VALUE"""),0.0)</f>
        <v>0</v>
      </c>
      <c r="IH120">
        <f>IFERROR(__xludf.DUMMYFUNCTION("""COMPUTED_VALUE"""),0.0)</f>
        <v>0</v>
      </c>
      <c r="II120">
        <f>IFERROR(__xludf.DUMMYFUNCTION("""COMPUTED_VALUE"""),0.0)</f>
        <v>0</v>
      </c>
      <c r="IJ120">
        <f>IFERROR(__xludf.DUMMYFUNCTION("""COMPUTED_VALUE"""),0.0)</f>
        <v>0</v>
      </c>
      <c r="IK120" t="str">
        <f>IFERROR(__xludf.DUMMYFUNCTION("""COMPUTED_VALUE"""),"x")</f>
        <v>x</v>
      </c>
      <c r="IL120">
        <f>IFERROR(__xludf.DUMMYFUNCTION("""COMPUTED_VALUE"""),0.0)</f>
        <v>0</v>
      </c>
      <c r="IM120">
        <f>IFERROR(__xludf.DUMMYFUNCTION("""COMPUTED_VALUE"""),0.0)</f>
        <v>0</v>
      </c>
      <c r="IN120">
        <f>IFERROR(__xludf.DUMMYFUNCTION("""COMPUTED_VALUE"""),0.0)</f>
        <v>0</v>
      </c>
      <c r="IO120">
        <f>IFERROR(__xludf.DUMMYFUNCTION("""COMPUTED_VALUE"""),0.0)</f>
        <v>0</v>
      </c>
      <c r="IP120">
        <f>IFERROR(__xludf.DUMMYFUNCTION("""COMPUTED_VALUE"""),0.0)</f>
        <v>0</v>
      </c>
      <c r="IQ120">
        <f>IFERROR(__xludf.DUMMYFUNCTION("""COMPUTED_VALUE"""),0.0)</f>
        <v>0</v>
      </c>
      <c r="IR120">
        <f>IFERROR(__xludf.DUMMYFUNCTION("""COMPUTED_VALUE"""),0.0)</f>
        <v>0</v>
      </c>
      <c r="IS120">
        <f>IFERROR(__xludf.DUMMYFUNCTION("""COMPUTED_VALUE"""),0.0)</f>
        <v>0</v>
      </c>
      <c r="IT120">
        <f>IFERROR(__xludf.DUMMYFUNCTION("""COMPUTED_VALUE"""),0.0)</f>
        <v>0</v>
      </c>
      <c r="IU120">
        <f>IFERROR(__xludf.DUMMYFUNCTION("""COMPUTED_VALUE"""),0.0)</f>
        <v>0</v>
      </c>
      <c r="IV120">
        <f>IFERROR(__xludf.DUMMYFUNCTION("""COMPUTED_VALUE"""),0.0)</f>
        <v>0</v>
      </c>
      <c r="IW120">
        <f>IFERROR(__xludf.DUMMYFUNCTION("""COMPUTED_VALUE"""),0.0)</f>
        <v>0</v>
      </c>
      <c r="IX120">
        <f>IFERROR(__xludf.DUMMYFUNCTION("""COMPUTED_VALUE"""),0.0)</f>
        <v>0</v>
      </c>
      <c r="IY120">
        <f>IFERROR(__xludf.DUMMYFUNCTION("""COMPUTED_VALUE"""),0.0)</f>
        <v>0</v>
      </c>
      <c r="IZ120">
        <f>IFERROR(__xludf.DUMMYFUNCTION("""COMPUTED_VALUE"""),0.0)</f>
        <v>0</v>
      </c>
      <c r="JA120">
        <f>IFERROR(__xludf.DUMMYFUNCTION("""COMPUTED_VALUE"""),0.0)</f>
        <v>0</v>
      </c>
      <c r="JB120">
        <f>IFERROR(__xludf.DUMMYFUNCTION("""COMPUTED_VALUE"""),0.0)</f>
        <v>0</v>
      </c>
      <c r="JC120">
        <f>IFERROR(__xludf.DUMMYFUNCTION("""COMPUTED_VALUE"""),0.0)</f>
        <v>0</v>
      </c>
      <c r="JD120">
        <f>IFERROR(__xludf.DUMMYFUNCTION("""COMPUTED_VALUE"""),0.0)</f>
        <v>0</v>
      </c>
      <c r="JE120">
        <f>IFERROR(__xludf.DUMMYFUNCTION("""COMPUTED_VALUE"""),0.0)</f>
        <v>0</v>
      </c>
      <c r="JF120">
        <f>IFERROR(__xludf.DUMMYFUNCTION("""COMPUTED_VALUE"""),0.0)</f>
        <v>0</v>
      </c>
      <c r="JG120">
        <f>IFERROR(__xludf.DUMMYFUNCTION("""COMPUTED_VALUE"""),0.0)</f>
        <v>0</v>
      </c>
      <c r="JH120">
        <f>IFERROR(__xludf.DUMMYFUNCTION("""COMPUTED_VALUE"""),0.0)</f>
        <v>0</v>
      </c>
      <c r="JI120">
        <f>IFERROR(__xludf.DUMMYFUNCTION("""COMPUTED_VALUE"""),0.0)</f>
        <v>0</v>
      </c>
      <c r="JJ120">
        <f>IFERROR(__xludf.DUMMYFUNCTION("""COMPUTED_VALUE"""),0.0)</f>
        <v>0</v>
      </c>
      <c r="JK120">
        <f>IFERROR(__xludf.DUMMYFUNCTION("""COMPUTED_VALUE"""),0.0)</f>
        <v>0</v>
      </c>
      <c r="JL120">
        <f>IFERROR(__xludf.DUMMYFUNCTION("""COMPUTED_VALUE"""),0.0)</f>
        <v>0</v>
      </c>
      <c r="JM120">
        <f>IFERROR(__xludf.DUMMYFUNCTION("""COMPUTED_VALUE"""),0.0)</f>
        <v>0</v>
      </c>
      <c r="JN120">
        <f>IFERROR(__xludf.DUMMYFUNCTION("""COMPUTED_VALUE"""),0.0)</f>
        <v>0</v>
      </c>
      <c r="JO120">
        <f>IFERROR(__xludf.DUMMYFUNCTION("""COMPUTED_VALUE"""),0.0)</f>
        <v>0</v>
      </c>
      <c r="JP120">
        <f>IFERROR(__xludf.DUMMYFUNCTION("""COMPUTED_VALUE"""),0.0)</f>
        <v>0</v>
      </c>
      <c r="JQ120">
        <f>IFERROR(__xludf.DUMMYFUNCTION("""COMPUTED_VALUE"""),0.0)</f>
        <v>0</v>
      </c>
      <c r="JR120">
        <f>IFERROR(__xludf.DUMMYFUNCTION("""COMPUTED_VALUE"""),0.0)</f>
        <v>0</v>
      </c>
      <c r="JS120" t="str">
        <f>IFERROR(__xludf.DUMMYFUNCTION("""COMPUTED_VALUE"""),"x")</f>
        <v>x</v>
      </c>
      <c r="JT120">
        <f>IFERROR(__xludf.DUMMYFUNCTION("""COMPUTED_VALUE"""),0.0)</f>
        <v>0</v>
      </c>
      <c r="JU120">
        <f>IFERROR(__xludf.DUMMYFUNCTION("""COMPUTED_VALUE"""),0.0)</f>
        <v>0</v>
      </c>
      <c r="JV120">
        <f>IFERROR(__xludf.DUMMYFUNCTION("""COMPUTED_VALUE"""),0.0)</f>
        <v>0</v>
      </c>
      <c r="JW120">
        <f>IFERROR(__xludf.DUMMYFUNCTION("""COMPUTED_VALUE"""),0.0)</f>
        <v>0</v>
      </c>
      <c r="JX120">
        <f>IFERROR(__xludf.DUMMYFUNCTION("""COMPUTED_VALUE"""),0.0)</f>
        <v>0</v>
      </c>
      <c r="JY120">
        <f>IFERROR(__xludf.DUMMYFUNCTION("""COMPUTED_VALUE"""),0.0)</f>
        <v>0</v>
      </c>
      <c r="JZ120">
        <f>IFERROR(__xludf.DUMMYFUNCTION("""COMPUTED_VALUE"""),0.0)</f>
        <v>0</v>
      </c>
      <c r="KA120">
        <f>IFERROR(__xludf.DUMMYFUNCTION("""COMPUTED_VALUE"""),0.0)</f>
        <v>0</v>
      </c>
      <c r="KB120">
        <f>IFERROR(__xludf.DUMMYFUNCTION("""COMPUTED_VALUE"""),0.0)</f>
        <v>0</v>
      </c>
      <c r="KC120">
        <f>IFERROR(__xludf.DUMMYFUNCTION("""COMPUTED_VALUE"""),0.0)</f>
        <v>0</v>
      </c>
      <c r="KD120">
        <f>IFERROR(__xludf.DUMMYFUNCTION("""COMPUTED_VALUE"""),0.0)</f>
        <v>0</v>
      </c>
      <c r="KE120">
        <f>IFERROR(__xludf.DUMMYFUNCTION("""COMPUTED_VALUE"""),0.0)</f>
        <v>0</v>
      </c>
      <c r="KF120">
        <f>IFERROR(__xludf.DUMMYFUNCTION("""COMPUTED_VALUE"""),0.0)</f>
        <v>0</v>
      </c>
      <c r="KG120">
        <f>IFERROR(__xludf.DUMMYFUNCTION("""COMPUTED_VALUE"""),0.0)</f>
        <v>0</v>
      </c>
      <c r="KH120">
        <f>IFERROR(__xludf.DUMMYFUNCTION("""COMPUTED_VALUE"""),0.0)</f>
        <v>0</v>
      </c>
      <c r="KI120">
        <f>IFERROR(__xludf.DUMMYFUNCTION("""COMPUTED_VALUE"""),0.0)</f>
        <v>0</v>
      </c>
      <c r="KJ120">
        <f>IFERROR(__xludf.DUMMYFUNCTION("""COMPUTED_VALUE"""),0.0)</f>
        <v>0</v>
      </c>
      <c r="KK120">
        <f>IFERROR(__xludf.DUMMYFUNCTION("""COMPUTED_VALUE"""),0.0)</f>
        <v>0</v>
      </c>
      <c r="KL120">
        <f>IFERROR(__xludf.DUMMYFUNCTION("""COMPUTED_VALUE"""),0.0)</f>
        <v>0</v>
      </c>
      <c r="KM120">
        <f>IFERROR(__xludf.DUMMYFUNCTION("""COMPUTED_VALUE"""),0.0)</f>
        <v>0</v>
      </c>
      <c r="KN120">
        <f>IFERROR(__xludf.DUMMYFUNCTION("""COMPUTED_VALUE"""),0.0)</f>
        <v>0</v>
      </c>
      <c r="KO120">
        <f>IFERROR(__xludf.DUMMYFUNCTION("""COMPUTED_VALUE"""),0.0)</f>
        <v>0</v>
      </c>
      <c r="KP120">
        <f>IFERROR(__xludf.DUMMYFUNCTION("""COMPUTED_VALUE"""),0.0)</f>
        <v>0</v>
      </c>
      <c r="KQ120">
        <f>IFERROR(__xludf.DUMMYFUNCTION("""COMPUTED_VALUE"""),0.0)</f>
        <v>0</v>
      </c>
      <c r="KR120">
        <f>IFERROR(__xludf.DUMMYFUNCTION("""COMPUTED_VALUE"""),0.0)</f>
        <v>0</v>
      </c>
      <c r="KS120">
        <f>IFERROR(__xludf.DUMMYFUNCTION("""COMPUTED_VALUE"""),0.0)</f>
        <v>0</v>
      </c>
      <c r="KT120">
        <f>IFERROR(__xludf.DUMMYFUNCTION("""COMPUTED_VALUE"""),0.0)</f>
        <v>0</v>
      </c>
      <c r="KU120">
        <f>IFERROR(__xludf.DUMMYFUNCTION("""COMPUTED_VALUE"""),0.0)</f>
        <v>0</v>
      </c>
      <c r="KV120">
        <f>IFERROR(__xludf.DUMMYFUNCTION("""COMPUTED_VALUE"""),0.0)</f>
        <v>0</v>
      </c>
      <c r="KW120">
        <f>IFERROR(__xludf.DUMMYFUNCTION("""COMPUTED_VALUE"""),0.0)</f>
        <v>0</v>
      </c>
      <c r="KX120">
        <f>IFERROR(__xludf.DUMMYFUNCTION("""COMPUTED_VALUE"""),0.0)</f>
        <v>0</v>
      </c>
      <c r="KY120">
        <f>IFERROR(__xludf.DUMMYFUNCTION("""COMPUTED_VALUE"""),0.0)</f>
        <v>0</v>
      </c>
      <c r="KZ120" t="str">
        <f>IFERROR(__xludf.DUMMYFUNCTION("""COMPUTED_VALUE"""),"x")</f>
        <v>x</v>
      </c>
      <c r="LA120">
        <f>IFERROR(__xludf.DUMMYFUNCTION("""COMPUTED_VALUE"""),1.0)</f>
        <v>1</v>
      </c>
      <c r="LB120">
        <f>IFERROR(__xludf.DUMMYFUNCTION("""COMPUTED_VALUE"""),1.0)</f>
        <v>1</v>
      </c>
      <c r="LC120">
        <f>IFERROR(__xludf.DUMMYFUNCTION("""COMPUTED_VALUE"""),1.0)</f>
        <v>1</v>
      </c>
      <c r="LD120">
        <f>IFERROR(__xludf.DUMMYFUNCTION("""COMPUTED_VALUE"""),1.0)</f>
        <v>1</v>
      </c>
      <c r="LE120">
        <f>IFERROR(__xludf.DUMMYFUNCTION("""COMPUTED_VALUE"""),1.0)</f>
        <v>1</v>
      </c>
      <c r="LF120">
        <f>IFERROR(__xludf.DUMMYFUNCTION("""COMPUTED_VALUE"""),0.0)</f>
        <v>0</v>
      </c>
      <c r="LG120">
        <f>IFERROR(__xludf.DUMMYFUNCTION("""COMPUTED_VALUE"""),0.0)</f>
        <v>0</v>
      </c>
      <c r="LH120">
        <f>IFERROR(__xludf.DUMMYFUNCTION("""COMPUTED_VALUE"""),0.0)</f>
        <v>0</v>
      </c>
      <c r="LI120">
        <f>IFERROR(__xludf.DUMMYFUNCTION("""COMPUTED_VALUE"""),0.0)</f>
        <v>0</v>
      </c>
      <c r="LJ120">
        <f>IFERROR(__xludf.DUMMYFUNCTION("""COMPUTED_VALUE"""),0.0)</f>
        <v>0</v>
      </c>
      <c r="LK120">
        <f>IFERROR(__xludf.DUMMYFUNCTION("""COMPUTED_VALUE"""),0.0)</f>
        <v>0</v>
      </c>
      <c r="LL120">
        <f>IFERROR(__xludf.DUMMYFUNCTION("""COMPUTED_VALUE"""),0.0)</f>
        <v>0</v>
      </c>
      <c r="LM120">
        <f>IFERROR(__xludf.DUMMYFUNCTION("""COMPUTED_VALUE"""),0.0)</f>
        <v>0</v>
      </c>
      <c r="LN120">
        <f>IFERROR(__xludf.DUMMYFUNCTION("""COMPUTED_VALUE"""),0.0)</f>
        <v>0</v>
      </c>
      <c r="LO120">
        <f>IFERROR(__xludf.DUMMYFUNCTION("""COMPUTED_VALUE"""),0.0)</f>
        <v>0</v>
      </c>
      <c r="LP120">
        <f>IFERROR(__xludf.DUMMYFUNCTION("""COMPUTED_VALUE"""),0.0)</f>
        <v>0</v>
      </c>
      <c r="LQ120" t="str">
        <f>IFERROR(__xludf.DUMMYFUNCTION("""COMPUTED_VALUE"""),"x")</f>
        <v>x</v>
      </c>
      <c r="LR120">
        <f>IFERROR(__xludf.DUMMYFUNCTION("""COMPUTED_VALUE"""),0.0)</f>
        <v>0</v>
      </c>
      <c r="LS120">
        <f>IFERROR(__xludf.DUMMYFUNCTION("""COMPUTED_VALUE"""),0.0)</f>
        <v>0</v>
      </c>
      <c r="LT120">
        <f>IFERROR(__xludf.DUMMYFUNCTION("""COMPUTED_VALUE"""),0.0)</f>
        <v>0</v>
      </c>
      <c r="LU120">
        <f>IFERROR(__xludf.DUMMYFUNCTION("""COMPUTED_VALUE"""),0.0)</f>
        <v>0</v>
      </c>
      <c r="LV120">
        <f>IFERROR(__xludf.DUMMYFUNCTION("""COMPUTED_VALUE"""),0.0)</f>
        <v>0</v>
      </c>
      <c r="LW120">
        <f>IFERROR(__xludf.DUMMYFUNCTION("""COMPUTED_VALUE"""),0.0)</f>
        <v>0</v>
      </c>
      <c r="LX120">
        <f>IFERROR(__xludf.DUMMYFUNCTION("""COMPUTED_VALUE"""),0.0)</f>
        <v>0</v>
      </c>
      <c r="LY120">
        <f>IFERROR(__xludf.DUMMYFUNCTION("""COMPUTED_VALUE"""),0.0)</f>
        <v>0</v>
      </c>
      <c r="LZ120">
        <f>IFERROR(__xludf.DUMMYFUNCTION("""COMPUTED_VALUE"""),0.0)</f>
        <v>0</v>
      </c>
      <c r="MA120">
        <f>IFERROR(__xludf.DUMMYFUNCTION("""COMPUTED_VALUE"""),0.0)</f>
        <v>0</v>
      </c>
      <c r="MB120">
        <f>IFERROR(__xludf.DUMMYFUNCTION("""COMPUTED_VALUE"""),0.0)</f>
        <v>0</v>
      </c>
      <c r="MC120">
        <f>IFERROR(__xludf.DUMMYFUNCTION("""COMPUTED_VALUE"""),0.0)</f>
        <v>0</v>
      </c>
      <c r="MD120">
        <f>IFERROR(__xludf.DUMMYFUNCTION("""COMPUTED_VALUE"""),0.0)</f>
        <v>0</v>
      </c>
      <c r="ME120">
        <f>IFERROR(__xludf.DUMMYFUNCTION("""COMPUTED_VALUE"""),0.0)</f>
        <v>0</v>
      </c>
      <c r="MF120">
        <f>IFERROR(__xludf.DUMMYFUNCTION("""COMPUTED_VALUE"""),0.0)</f>
        <v>0</v>
      </c>
      <c r="MG120">
        <f>IFERROR(__xludf.DUMMYFUNCTION("""COMPUTED_VALUE"""),0.0)</f>
        <v>0</v>
      </c>
      <c r="MH120">
        <f>IFERROR(__xludf.DUMMYFUNCTION("""COMPUTED_VALUE"""),0.0)</f>
        <v>0</v>
      </c>
      <c r="MI120">
        <f>IFERROR(__xludf.DUMMYFUNCTION("""COMPUTED_VALUE"""),0.0)</f>
        <v>0</v>
      </c>
      <c r="MJ120">
        <f>IFERROR(__xludf.DUMMYFUNCTION("""COMPUTED_VALUE"""),0.0)</f>
        <v>0</v>
      </c>
      <c r="MK120">
        <f>IFERROR(__xludf.DUMMYFUNCTION("""COMPUTED_VALUE"""),0.0)</f>
        <v>0</v>
      </c>
      <c r="ML120">
        <f>IFERROR(__xludf.DUMMYFUNCTION("""COMPUTED_VALUE"""),0.0)</f>
        <v>0</v>
      </c>
      <c r="MM120">
        <f>IFERROR(__xludf.DUMMYFUNCTION("""COMPUTED_VALUE"""),0.0)</f>
        <v>0</v>
      </c>
      <c r="MN120">
        <f>IFERROR(__xludf.DUMMYFUNCTION("""COMPUTED_VALUE"""),0.0)</f>
        <v>0</v>
      </c>
      <c r="MO120">
        <f>IFERROR(__xludf.DUMMYFUNCTION("""COMPUTED_VALUE"""),0.0)</f>
        <v>0</v>
      </c>
      <c r="MP120">
        <f>IFERROR(__xludf.DUMMYFUNCTION("""COMPUTED_VALUE"""),0.0)</f>
        <v>0</v>
      </c>
      <c r="MQ120">
        <f>IFERROR(__xludf.DUMMYFUNCTION("""COMPUTED_VALUE"""),0.0)</f>
        <v>0</v>
      </c>
      <c r="MR120">
        <f>IFERROR(__xludf.DUMMYFUNCTION("""COMPUTED_VALUE"""),0.0)</f>
        <v>0</v>
      </c>
      <c r="MS120">
        <f>IFERROR(__xludf.DUMMYFUNCTION("""COMPUTED_VALUE"""),0.0)</f>
        <v>0</v>
      </c>
      <c r="MT120" t="str">
        <f>IFERROR(__xludf.DUMMYFUNCTION("""COMPUTED_VALUE"""),"x")</f>
        <v>x</v>
      </c>
      <c r="MU120">
        <f>IFERROR(__xludf.DUMMYFUNCTION("""COMPUTED_VALUE"""),0.0)</f>
        <v>0</v>
      </c>
      <c r="MV120">
        <f>IFERROR(__xludf.DUMMYFUNCTION("""COMPUTED_VALUE"""),0.0)</f>
        <v>0</v>
      </c>
      <c r="MW120">
        <f>IFERROR(__xludf.DUMMYFUNCTION("""COMPUTED_VALUE"""),0.0)</f>
        <v>0</v>
      </c>
      <c r="MX120">
        <f>IFERROR(__xludf.DUMMYFUNCTION("""COMPUTED_VALUE"""),0.0)</f>
        <v>0</v>
      </c>
      <c r="MY120">
        <f>IFERROR(__xludf.DUMMYFUNCTION("""COMPUTED_VALUE"""),0.0)</f>
        <v>0</v>
      </c>
      <c r="MZ120">
        <f>IFERROR(__xludf.DUMMYFUNCTION("""COMPUTED_VALUE"""),0.0)</f>
        <v>0</v>
      </c>
      <c r="NA120">
        <f>IFERROR(__xludf.DUMMYFUNCTION("""COMPUTED_VALUE"""),0.0)</f>
        <v>0</v>
      </c>
      <c r="NB120">
        <f>IFERROR(__xludf.DUMMYFUNCTION("""COMPUTED_VALUE"""),0.0)</f>
        <v>0</v>
      </c>
      <c r="NC120">
        <f>IFERROR(__xludf.DUMMYFUNCTION("""COMPUTED_VALUE"""),0.0)</f>
        <v>0</v>
      </c>
      <c r="ND120">
        <f>IFERROR(__xludf.DUMMYFUNCTION("""COMPUTED_VALUE"""),0.0)</f>
        <v>0</v>
      </c>
      <c r="NE120">
        <f>IFERROR(__xludf.DUMMYFUNCTION("""COMPUTED_VALUE"""),0.0)</f>
        <v>0</v>
      </c>
      <c r="NF120">
        <f>IFERROR(__xludf.DUMMYFUNCTION("""COMPUTED_VALUE"""),0.0)</f>
        <v>0</v>
      </c>
      <c r="NG120">
        <f>IFERROR(__xludf.DUMMYFUNCTION("""COMPUTED_VALUE"""),0.0)</f>
        <v>0</v>
      </c>
      <c r="NH120">
        <f>IFERROR(__xludf.DUMMYFUNCTION("""COMPUTED_VALUE"""),0.0)</f>
        <v>0</v>
      </c>
      <c r="NI120">
        <f>IFERROR(__xludf.DUMMYFUNCTION("""COMPUTED_VALUE"""),0.0)</f>
        <v>0</v>
      </c>
      <c r="NJ120">
        <f>IFERROR(__xludf.DUMMYFUNCTION("""COMPUTED_VALUE"""),0.0)</f>
        <v>0</v>
      </c>
      <c r="NK120">
        <f>IFERROR(__xludf.DUMMYFUNCTION("""COMPUTED_VALUE"""),0.0)</f>
        <v>0</v>
      </c>
      <c r="NL120">
        <f>IFERROR(__xludf.DUMMYFUNCTION("""COMPUTED_VALUE"""),0.0)</f>
        <v>0</v>
      </c>
      <c r="NM120">
        <f>IFERROR(__xludf.DUMMYFUNCTION("""COMPUTED_VALUE"""),0.0)</f>
        <v>0</v>
      </c>
      <c r="NN120">
        <f>IFERROR(__xludf.DUMMYFUNCTION("""COMPUTED_VALUE"""),0.0)</f>
        <v>0</v>
      </c>
      <c r="NO120">
        <f>IFERROR(__xludf.DUMMYFUNCTION("""COMPUTED_VALUE"""),0.0)</f>
        <v>0</v>
      </c>
      <c r="NP120">
        <f>IFERROR(__xludf.DUMMYFUNCTION("""COMPUTED_VALUE"""),0.0)</f>
        <v>0</v>
      </c>
      <c r="NQ120">
        <f>IFERROR(__xludf.DUMMYFUNCTION("""COMPUTED_VALUE"""),0.0)</f>
        <v>0</v>
      </c>
      <c r="NR120">
        <f>IFERROR(__xludf.DUMMYFUNCTION("""COMPUTED_VALUE"""),0.0)</f>
        <v>0</v>
      </c>
    </row>
    <row r="121" ht="15.75" customHeight="1">
      <c r="A121">
        <f>IFERROR(__xludf.DUMMYFUNCTION("""COMPUTED_VALUE"""),120.0)</f>
        <v>120</v>
      </c>
      <c r="B121" t="str">
        <f>IFERROR(__xludf.DUMMYFUNCTION("""COMPUTED_VALUE"""),"_ZOOMSTA_")</f>
        <v>_ZOOMSTA_</v>
      </c>
      <c r="C121" t="str">
        <f>IFERROR(__xludf.DUMMYFUNCTION("""COMPUTED_VALUE"""),"Marko")</f>
        <v>Marko</v>
      </c>
      <c r="D121" t="str">
        <f>IFERROR(__xludf.DUMMYFUNCTION("""COMPUTED_VALUE"""),"Zogović")</f>
        <v>Zogović</v>
      </c>
      <c r="E121">
        <f>IFERROR(__xludf.DUMMYFUNCTION("""COMPUTED_VALUE"""),20.0)</f>
        <v>20</v>
      </c>
      <c r="F121" t="str">
        <f>IFERROR(__xludf.DUMMYFUNCTION("""COMPUTED_VALUE"""),"ODOBREN")</f>
        <v>ODOBREN</v>
      </c>
      <c r="G121" t="str">
        <f>IFERROR(__xludf.DUMMYFUNCTION("""COMPUTED_VALUE"""),"Stari grad")</f>
        <v>Stari grad</v>
      </c>
      <c r="H121" t="str">
        <f>IFERROR(__xludf.DUMMYFUNCTION("""COMPUTED_VALUE"""),"Matematička gimnazija")</f>
        <v>Matematička gimnazija</v>
      </c>
      <c r="I121" t="str">
        <f>IFERROR(__xludf.DUMMYFUNCTION("""COMPUTED_VALUE"""),"II")</f>
        <v>II</v>
      </c>
      <c r="J121" t="str">
        <f>IFERROR(__xludf.DUMMYFUNCTION("""COMPUTED_VALUE"""),"A")</f>
        <v>A</v>
      </c>
      <c r="K121" t="str">
        <f>IFERROR(__xludf.DUMMYFUNCTION("""COMPUTED_VALUE"""),"Petar Radovanović")</f>
        <v>Petar Radovanović</v>
      </c>
      <c r="L121" t="str">
        <f>IFERROR(__xludf.DUMMYFUNCTION("""COMPUTED_VALUE"""),"x")</f>
        <v>x</v>
      </c>
      <c r="M121" t="str">
        <f>IFERROR(__xludf.DUMMYFUNCTION("""COMPUTED_VALUE"""),"-")</f>
        <v>-</v>
      </c>
      <c r="N121" t="str">
        <f>IFERROR(__xludf.DUMMYFUNCTION("""COMPUTED_VALUE"""),"-")</f>
        <v>-</v>
      </c>
      <c r="O121" t="str">
        <f>IFERROR(__xludf.DUMMYFUNCTION("""COMPUTED_VALUE"""),"-")</f>
        <v>-</v>
      </c>
      <c r="P121">
        <f>IFERROR(__xludf.DUMMYFUNCTION("""COMPUTED_VALUE"""),20.0)</f>
        <v>20</v>
      </c>
      <c r="Q121">
        <f>IFERROR(__xludf.DUMMYFUNCTION("""COMPUTED_VALUE"""),0.0)</f>
        <v>0</v>
      </c>
      <c r="R121" t="str">
        <f>IFERROR(__xludf.DUMMYFUNCTION("""COMPUTED_VALUE"""),"-")</f>
        <v>-</v>
      </c>
      <c r="S121" t="str">
        <f>IFERROR(__xludf.DUMMYFUNCTION("""COMPUTED_VALUE"""),"x")</f>
        <v>x</v>
      </c>
      <c r="T121" t="str">
        <f>IFERROR(__xludf.DUMMYFUNCTION("""COMPUTED_VALUE"""),"x")</f>
        <v>x</v>
      </c>
      <c r="U121" t="str">
        <f>IFERROR(__xludf.DUMMYFUNCTION("""COMPUTED_VALUE"""),"-")</f>
        <v>-</v>
      </c>
      <c r="V121" t="str">
        <f>IFERROR(__xludf.DUMMYFUNCTION("""COMPUTED_VALUE"""),"-")</f>
        <v>-</v>
      </c>
      <c r="W121" t="str">
        <f>IFERROR(__xludf.DUMMYFUNCTION("""COMPUTED_VALUE"""),"-")</f>
        <v>-</v>
      </c>
      <c r="X121" t="str">
        <f>IFERROR(__xludf.DUMMYFUNCTION("""COMPUTED_VALUE"""),"-")</f>
        <v>-</v>
      </c>
      <c r="Y121" t="str">
        <f>IFERROR(__xludf.DUMMYFUNCTION("""COMPUTED_VALUE"""),"-")</f>
        <v>-</v>
      </c>
      <c r="Z121" t="str">
        <f>IFERROR(__xludf.DUMMYFUNCTION("""COMPUTED_VALUE"""),"-")</f>
        <v>-</v>
      </c>
      <c r="AA121" t="str">
        <f>IFERROR(__xludf.DUMMYFUNCTION("""COMPUTED_VALUE"""),"-")</f>
        <v>-</v>
      </c>
      <c r="AB121" t="str">
        <f>IFERROR(__xludf.DUMMYFUNCTION("""COMPUTED_VALUE"""),"-")</f>
        <v>-</v>
      </c>
      <c r="AC121" t="str">
        <f>IFERROR(__xludf.DUMMYFUNCTION("""COMPUTED_VALUE"""),"-")</f>
        <v>-</v>
      </c>
      <c r="AD121" t="str">
        <f>IFERROR(__xludf.DUMMYFUNCTION("""COMPUTED_VALUE"""),"-")</f>
        <v>-</v>
      </c>
      <c r="AE121" t="str">
        <f>IFERROR(__xludf.DUMMYFUNCTION("""COMPUTED_VALUE"""),"-")</f>
        <v>-</v>
      </c>
      <c r="AF121" t="str">
        <f>IFERROR(__xludf.DUMMYFUNCTION("""COMPUTED_VALUE"""),"-")</f>
        <v>-</v>
      </c>
      <c r="AG121" t="str">
        <f>IFERROR(__xludf.DUMMYFUNCTION("""COMPUTED_VALUE"""),"-")</f>
        <v>-</v>
      </c>
      <c r="AH121" t="str">
        <f>IFERROR(__xludf.DUMMYFUNCTION("""COMPUTED_VALUE"""),"-")</f>
        <v>-</v>
      </c>
      <c r="AI121" t="str">
        <f>IFERROR(__xludf.DUMMYFUNCTION("""COMPUTED_VALUE"""),"-")</f>
        <v>-</v>
      </c>
      <c r="AJ121" t="str">
        <f>IFERROR(__xludf.DUMMYFUNCTION("""COMPUTED_VALUE"""),"-")</f>
        <v>-</v>
      </c>
      <c r="AK121" t="str">
        <f>IFERROR(__xludf.DUMMYFUNCTION("""COMPUTED_VALUE"""),"-")</f>
        <v>-</v>
      </c>
      <c r="AL121" t="str">
        <f>IFERROR(__xludf.DUMMYFUNCTION("""COMPUTED_VALUE"""),"-")</f>
        <v>-</v>
      </c>
      <c r="AM121" t="str">
        <f>IFERROR(__xludf.DUMMYFUNCTION("""COMPUTED_VALUE"""),"-")</f>
        <v>-</v>
      </c>
      <c r="AN121" t="str">
        <f>IFERROR(__xludf.DUMMYFUNCTION("""COMPUTED_VALUE"""),"-")</f>
        <v>-</v>
      </c>
      <c r="AO121" t="str">
        <f>IFERROR(__xludf.DUMMYFUNCTION("""COMPUTED_VALUE"""),"-")</f>
        <v>-</v>
      </c>
      <c r="AP121" t="str">
        <f>IFERROR(__xludf.DUMMYFUNCTION("""COMPUTED_VALUE"""),"-")</f>
        <v>-</v>
      </c>
      <c r="AQ121" t="str">
        <f>IFERROR(__xludf.DUMMYFUNCTION("""COMPUTED_VALUE"""),"-")</f>
        <v>-</v>
      </c>
      <c r="AR121" t="str">
        <f>IFERROR(__xludf.DUMMYFUNCTION("""COMPUTED_VALUE"""),"-")</f>
        <v>-</v>
      </c>
      <c r="AS121" t="str">
        <f>IFERROR(__xludf.DUMMYFUNCTION("""COMPUTED_VALUE"""),"-")</f>
        <v>-</v>
      </c>
      <c r="AT121" t="str">
        <f>IFERROR(__xludf.DUMMYFUNCTION("""COMPUTED_VALUE"""),"-")</f>
        <v>-</v>
      </c>
      <c r="AU121" t="str">
        <f>IFERROR(__xludf.DUMMYFUNCTION("""COMPUTED_VALUE"""),"-")</f>
        <v>-</v>
      </c>
      <c r="AV121" t="str">
        <f>IFERROR(__xludf.DUMMYFUNCTION("""COMPUTED_VALUE"""),"-")</f>
        <v>-</v>
      </c>
      <c r="AW121" t="str">
        <f>IFERROR(__xludf.DUMMYFUNCTION("""COMPUTED_VALUE"""),"-")</f>
        <v>-</v>
      </c>
      <c r="AX121" t="str">
        <f>IFERROR(__xludf.DUMMYFUNCTION("""COMPUTED_VALUE"""),"-")</f>
        <v>-</v>
      </c>
      <c r="AY121" t="str">
        <f>IFERROR(__xludf.DUMMYFUNCTION("""COMPUTED_VALUE"""),"-")</f>
        <v>-</v>
      </c>
      <c r="AZ121" t="str">
        <f>IFERROR(__xludf.DUMMYFUNCTION("""COMPUTED_VALUE"""),"-")</f>
        <v>-</v>
      </c>
      <c r="BA121" t="str">
        <f>IFERROR(__xludf.DUMMYFUNCTION("""COMPUTED_VALUE"""),"-")</f>
        <v>-</v>
      </c>
      <c r="BB121" t="str">
        <f>IFERROR(__xludf.DUMMYFUNCTION("""COMPUTED_VALUE"""),"-")</f>
        <v>-</v>
      </c>
      <c r="BC121" t="str">
        <f>IFERROR(__xludf.DUMMYFUNCTION("""COMPUTED_VALUE"""),"-")</f>
        <v>-</v>
      </c>
      <c r="BD121" t="str">
        <f>IFERROR(__xludf.DUMMYFUNCTION("""COMPUTED_VALUE"""),"-")</f>
        <v>-</v>
      </c>
      <c r="BE121" t="str">
        <f>IFERROR(__xludf.DUMMYFUNCTION("""COMPUTED_VALUE"""),"-")</f>
        <v>-</v>
      </c>
      <c r="BF121" t="str">
        <f>IFERROR(__xludf.DUMMYFUNCTION("""COMPUTED_VALUE"""),"-")</f>
        <v>-</v>
      </c>
      <c r="BG121" t="str">
        <f>IFERROR(__xludf.DUMMYFUNCTION("""COMPUTED_VALUE"""),"-")</f>
        <v>-</v>
      </c>
      <c r="BH121" t="str">
        <f>IFERROR(__xludf.DUMMYFUNCTION("""COMPUTED_VALUE"""),"-")</f>
        <v>-</v>
      </c>
      <c r="BI121" t="str">
        <f>IFERROR(__xludf.DUMMYFUNCTION("""COMPUTED_VALUE"""),"-")</f>
        <v>-</v>
      </c>
      <c r="BJ121" t="str">
        <f>IFERROR(__xludf.DUMMYFUNCTION("""COMPUTED_VALUE"""),"-")</f>
        <v>-</v>
      </c>
      <c r="BK121" t="str">
        <f>IFERROR(__xludf.DUMMYFUNCTION("""COMPUTED_VALUE"""),"x")</f>
        <v>x</v>
      </c>
      <c r="BL121" t="str">
        <f>IFERROR(__xludf.DUMMYFUNCTION("""COMPUTED_VALUE"""),"-")</f>
        <v>-</v>
      </c>
      <c r="BM121" t="str">
        <f>IFERROR(__xludf.DUMMYFUNCTION("""COMPUTED_VALUE"""),"-")</f>
        <v>-</v>
      </c>
      <c r="BN121" t="str">
        <f>IFERROR(__xludf.DUMMYFUNCTION("""COMPUTED_VALUE"""),"-")</f>
        <v>-</v>
      </c>
      <c r="BO121" t="str">
        <f>IFERROR(__xludf.DUMMYFUNCTION("""COMPUTED_VALUE"""),"-")</f>
        <v>-</v>
      </c>
      <c r="BP121" t="str">
        <f>IFERROR(__xludf.DUMMYFUNCTION("""COMPUTED_VALUE"""),"-")</f>
        <v>-</v>
      </c>
      <c r="BQ121" t="str">
        <f>IFERROR(__xludf.DUMMYFUNCTION("""COMPUTED_VALUE"""),"-")</f>
        <v>-</v>
      </c>
      <c r="BR121" t="str">
        <f>IFERROR(__xludf.DUMMYFUNCTION("""COMPUTED_VALUE"""),"-")</f>
        <v>-</v>
      </c>
      <c r="BS121" t="str">
        <f>IFERROR(__xludf.DUMMYFUNCTION("""COMPUTED_VALUE"""),"-")</f>
        <v>-</v>
      </c>
      <c r="BT121" t="str">
        <f>IFERROR(__xludf.DUMMYFUNCTION("""COMPUTED_VALUE"""),"-")</f>
        <v>-</v>
      </c>
      <c r="BU121" t="str">
        <f>IFERROR(__xludf.DUMMYFUNCTION("""COMPUTED_VALUE"""),"-")</f>
        <v>-</v>
      </c>
      <c r="BV121" t="str">
        <f>IFERROR(__xludf.DUMMYFUNCTION("""COMPUTED_VALUE"""),"-")</f>
        <v>-</v>
      </c>
      <c r="BW121" t="str">
        <f>IFERROR(__xludf.DUMMYFUNCTION("""COMPUTED_VALUE"""),"-")</f>
        <v>-</v>
      </c>
      <c r="BX121" t="str">
        <f>IFERROR(__xludf.DUMMYFUNCTION("""COMPUTED_VALUE"""),"-")</f>
        <v>-</v>
      </c>
      <c r="BY121" t="str">
        <f>IFERROR(__xludf.DUMMYFUNCTION("""COMPUTED_VALUE"""),"-")</f>
        <v>-</v>
      </c>
      <c r="BZ121" t="str">
        <f>IFERROR(__xludf.DUMMYFUNCTION("""COMPUTED_VALUE"""),"-")</f>
        <v>-</v>
      </c>
      <c r="CA121" t="str">
        <f>IFERROR(__xludf.DUMMYFUNCTION("""COMPUTED_VALUE"""),"-")</f>
        <v>-</v>
      </c>
      <c r="CB121" t="str">
        <f>IFERROR(__xludf.DUMMYFUNCTION("""COMPUTED_VALUE"""),"-")</f>
        <v>-</v>
      </c>
      <c r="CC121" t="str">
        <f>IFERROR(__xludf.DUMMYFUNCTION("""COMPUTED_VALUE"""),"-")</f>
        <v>-</v>
      </c>
      <c r="CD121" t="str">
        <f>IFERROR(__xludf.DUMMYFUNCTION("""COMPUTED_VALUE"""),"-")</f>
        <v>-</v>
      </c>
      <c r="CE121" t="str">
        <f>IFERROR(__xludf.DUMMYFUNCTION("""COMPUTED_VALUE"""),"-")</f>
        <v>-</v>
      </c>
      <c r="CF121" t="str">
        <f>IFERROR(__xludf.DUMMYFUNCTION("""COMPUTED_VALUE"""),"-")</f>
        <v>-</v>
      </c>
      <c r="CG121" t="str">
        <f>IFERROR(__xludf.DUMMYFUNCTION("""COMPUTED_VALUE"""),"-")</f>
        <v>-</v>
      </c>
      <c r="CH121" t="str">
        <f>IFERROR(__xludf.DUMMYFUNCTION("""COMPUTED_VALUE"""),"-")</f>
        <v>-</v>
      </c>
      <c r="CI121" t="str">
        <f>IFERROR(__xludf.DUMMYFUNCTION("""COMPUTED_VALUE"""),"-")</f>
        <v>-</v>
      </c>
      <c r="CJ121" t="str">
        <f>IFERROR(__xludf.DUMMYFUNCTION("""COMPUTED_VALUE"""),"-")</f>
        <v>-</v>
      </c>
      <c r="CK121" t="str">
        <f>IFERROR(__xludf.DUMMYFUNCTION("""COMPUTED_VALUE"""),"-")</f>
        <v>-</v>
      </c>
      <c r="CL121" t="str">
        <f>IFERROR(__xludf.DUMMYFUNCTION("""COMPUTED_VALUE"""),"-")</f>
        <v>-</v>
      </c>
      <c r="CM121" t="str">
        <f>IFERROR(__xludf.DUMMYFUNCTION("""COMPUTED_VALUE"""),"-")</f>
        <v>-</v>
      </c>
      <c r="CN121" t="str">
        <f>IFERROR(__xludf.DUMMYFUNCTION("""COMPUTED_VALUE"""),"-")</f>
        <v>-</v>
      </c>
      <c r="CO121" t="str">
        <f>IFERROR(__xludf.DUMMYFUNCTION("""COMPUTED_VALUE"""),"-")</f>
        <v>-</v>
      </c>
      <c r="CP121" t="str">
        <f>IFERROR(__xludf.DUMMYFUNCTION("""COMPUTED_VALUE"""),"-")</f>
        <v>-</v>
      </c>
      <c r="CQ121" t="str">
        <f>IFERROR(__xludf.DUMMYFUNCTION("""COMPUTED_VALUE"""),"-")</f>
        <v>-</v>
      </c>
      <c r="CR121" t="str">
        <f>IFERROR(__xludf.DUMMYFUNCTION("""COMPUTED_VALUE"""),"-")</f>
        <v>-</v>
      </c>
      <c r="CS121" t="str">
        <f>IFERROR(__xludf.DUMMYFUNCTION("""COMPUTED_VALUE"""),"x")</f>
        <v>x</v>
      </c>
      <c r="CT121" t="str">
        <f>IFERROR(__xludf.DUMMYFUNCTION("""COMPUTED_VALUE"""),"-")</f>
        <v>-</v>
      </c>
      <c r="CU121" t="str">
        <f>IFERROR(__xludf.DUMMYFUNCTION("""COMPUTED_VALUE"""),"-")</f>
        <v>-</v>
      </c>
      <c r="CV121" t="str">
        <f>IFERROR(__xludf.DUMMYFUNCTION("""COMPUTED_VALUE"""),"-")</f>
        <v>-</v>
      </c>
      <c r="CW121" t="str">
        <f>IFERROR(__xludf.DUMMYFUNCTION("""COMPUTED_VALUE"""),"-")</f>
        <v>-</v>
      </c>
      <c r="CX121" t="str">
        <f>IFERROR(__xludf.DUMMYFUNCTION("""COMPUTED_VALUE"""),"-")</f>
        <v>-</v>
      </c>
      <c r="CY121" t="str">
        <f>IFERROR(__xludf.DUMMYFUNCTION("""COMPUTED_VALUE"""),"-")</f>
        <v>-</v>
      </c>
      <c r="CZ121" t="str">
        <f>IFERROR(__xludf.DUMMYFUNCTION("""COMPUTED_VALUE"""),"-")</f>
        <v>-</v>
      </c>
      <c r="DA121" t="str">
        <f>IFERROR(__xludf.DUMMYFUNCTION("""COMPUTED_VALUE"""),"-")</f>
        <v>-</v>
      </c>
      <c r="DB121" t="str">
        <f>IFERROR(__xludf.DUMMYFUNCTION("""COMPUTED_VALUE"""),"-")</f>
        <v>-</v>
      </c>
      <c r="DC121" t="str">
        <f>IFERROR(__xludf.DUMMYFUNCTION("""COMPUTED_VALUE"""),"-")</f>
        <v>-</v>
      </c>
      <c r="DD121" t="str">
        <f>IFERROR(__xludf.DUMMYFUNCTION("""COMPUTED_VALUE"""),"-")</f>
        <v>-</v>
      </c>
      <c r="DE121" t="str">
        <f>IFERROR(__xludf.DUMMYFUNCTION("""COMPUTED_VALUE"""),"-")</f>
        <v>-</v>
      </c>
      <c r="DF121" t="str">
        <f>IFERROR(__xludf.DUMMYFUNCTION("""COMPUTED_VALUE"""),"-")</f>
        <v>-</v>
      </c>
      <c r="DG121" t="str">
        <f>IFERROR(__xludf.DUMMYFUNCTION("""COMPUTED_VALUE"""),"-")</f>
        <v>-</v>
      </c>
      <c r="DH121" t="str">
        <f>IFERROR(__xludf.DUMMYFUNCTION("""COMPUTED_VALUE"""),"-")</f>
        <v>-</v>
      </c>
      <c r="DI121" t="str">
        <f>IFERROR(__xludf.DUMMYFUNCTION("""COMPUTED_VALUE"""),"-")</f>
        <v>-</v>
      </c>
      <c r="DJ121" t="str">
        <f>IFERROR(__xludf.DUMMYFUNCTION("""COMPUTED_VALUE"""),"-")</f>
        <v>-</v>
      </c>
      <c r="DK121" t="str">
        <f>IFERROR(__xludf.DUMMYFUNCTION("""COMPUTED_VALUE"""),"-")</f>
        <v>-</v>
      </c>
      <c r="DL121" t="str">
        <f>IFERROR(__xludf.DUMMYFUNCTION("""COMPUTED_VALUE"""),"-")</f>
        <v>-</v>
      </c>
      <c r="DM121" t="str">
        <f>IFERROR(__xludf.DUMMYFUNCTION("""COMPUTED_VALUE"""),"-")</f>
        <v>-</v>
      </c>
      <c r="DN121" t="str">
        <f>IFERROR(__xludf.DUMMYFUNCTION("""COMPUTED_VALUE"""),"-")</f>
        <v>-</v>
      </c>
      <c r="DO121" t="str">
        <f>IFERROR(__xludf.DUMMYFUNCTION("""COMPUTED_VALUE"""),"-")</f>
        <v>-</v>
      </c>
      <c r="DP121" t="str">
        <f>IFERROR(__xludf.DUMMYFUNCTION("""COMPUTED_VALUE"""),"-")</f>
        <v>-</v>
      </c>
      <c r="DQ121" t="str">
        <f>IFERROR(__xludf.DUMMYFUNCTION("""COMPUTED_VALUE"""),"-")</f>
        <v>-</v>
      </c>
      <c r="DR121" t="str">
        <f>IFERROR(__xludf.DUMMYFUNCTION("""COMPUTED_VALUE"""),"-")</f>
        <v>-</v>
      </c>
      <c r="DS121" t="str">
        <f>IFERROR(__xludf.DUMMYFUNCTION("""COMPUTED_VALUE"""),"-")</f>
        <v>-</v>
      </c>
      <c r="DT121" t="str">
        <f>IFERROR(__xludf.DUMMYFUNCTION("""COMPUTED_VALUE"""),"-")</f>
        <v>-</v>
      </c>
      <c r="DU121" t="str">
        <f>IFERROR(__xludf.DUMMYFUNCTION("""COMPUTED_VALUE"""),"-")</f>
        <v>-</v>
      </c>
      <c r="DV121" t="str">
        <f>IFERROR(__xludf.DUMMYFUNCTION("""COMPUTED_VALUE"""),"-")</f>
        <v>-</v>
      </c>
      <c r="DW121" t="str">
        <f>IFERROR(__xludf.DUMMYFUNCTION("""COMPUTED_VALUE"""),"-")</f>
        <v>-</v>
      </c>
      <c r="DX121" t="str">
        <f>IFERROR(__xludf.DUMMYFUNCTION("""COMPUTED_VALUE"""),"-")</f>
        <v>-</v>
      </c>
      <c r="DY121" t="str">
        <f>IFERROR(__xludf.DUMMYFUNCTION("""COMPUTED_VALUE"""),"-")</f>
        <v>-</v>
      </c>
      <c r="DZ121" t="str">
        <f>IFERROR(__xludf.DUMMYFUNCTION("""COMPUTED_VALUE"""),"x")</f>
        <v>x</v>
      </c>
      <c r="EA121" t="str">
        <f>IFERROR(__xludf.DUMMYFUNCTION("""COMPUTED_VALUE"""),"OK")</f>
        <v>OK</v>
      </c>
      <c r="EB121" t="str">
        <f>IFERROR(__xludf.DUMMYFUNCTION("""COMPUTED_VALUE"""),"OK")</f>
        <v>OK</v>
      </c>
      <c r="EC121" t="str">
        <f>IFERROR(__xludf.DUMMYFUNCTION("""COMPUTED_VALUE"""),"OK")</f>
        <v>OK</v>
      </c>
      <c r="ED121" t="str">
        <f>IFERROR(__xludf.DUMMYFUNCTION("""COMPUTED_VALUE"""),"OK")</f>
        <v>OK</v>
      </c>
      <c r="EE121" t="str">
        <f>IFERROR(__xludf.DUMMYFUNCTION("""COMPUTED_VALUE"""),"OK")</f>
        <v>OK</v>
      </c>
      <c r="EF121" t="str">
        <f>IFERROR(__xludf.DUMMYFUNCTION("""COMPUTED_VALUE"""),"TLE")</f>
        <v>TLE</v>
      </c>
      <c r="EG121" t="str">
        <f>IFERROR(__xludf.DUMMYFUNCTION("""COMPUTED_VALUE"""),"TLE")</f>
        <v>TLE</v>
      </c>
      <c r="EH121" t="str">
        <f>IFERROR(__xludf.DUMMYFUNCTION("""COMPUTED_VALUE"""),"TLE")</f>
        <v>TLE</v>
      </c>
      <c r="EI121" t="str">
        <f>IFERROR(__xludf.DUMMYFUNCTION("""COMPUTED_VALUE"""),"TLE")</f>
        <v>TLE</v>
      </c>
      <c r="EJ121" t="str">
        <f>IFERROR(__xludf.DUMMYFUNCTION("""COMPUTED_VALUE"""),"TLE")</f>
        <v>TLE</v>
      </c>
      <c r="EK121" t="str">
        <f>IFERROR(__xludf.DUMMYFUNCTION("""COMPUTED_VALUE"""),"TLE")</f>
        <v>TLE</v>
      </c>
      <c r="EL121" t="str">
        <f>IFERROR(__xludf.DUMMYFUNCTION("""COMPUTED_VALUE"""),"TLE")</f>
        <v>TLE</v>
      </c>
      <c r="EM121" t="str">
        <f>IFERROR(__xludf.DUMMYFUNCTION("""COMPUTED_VALUE"""),"TLE")</f>
        <v>TLE</v>
      </c>
      <c r="EN121" t="str">
        <f>IFERROR(__xludf.DUMMYFUNCTION("""COMPUTED_VALUE"""),"TLE")</f>
        <v>TLE</v>
      </c>
      <c r="EO121" t="str">
        <f>IFERROR(__xludf.DUMMYFUNCTION("""COMPUTED_VALUE"""),"TLE")</f>
        <v>TLE</v>
      </c>
      <c r="EP121" t="str">
        <f>IFERROR(__xludf.DUMMYFUNCTION("""COMPUTED_VALUE"""),"TLE")</f>
        <v>TLE</v>
      </c>
      <c r="EQ121" t="str">
        <f>IFERROR(__xludf.DUMMYFUNCTION("""COMPUTED_VALUE"""),"x")</f>
        <v>x</v>
      </c>
      <c r="ER121" t="str">
        <f>IFERROR(__xludf.DUMMYFUNCTION("""COMPUTED_VALUE"""),"OK")</f>
        <v>OK</v>
      </c>
      <c r="ES121" t="str">
        <f>IFERROR(__xludf.DUMMYFUNCTION("""COMPUTED_VALUE"""),"TLE")</f>
        <v>TLE</v>
      </c>
      <c r="ET121" t="str">
        <f>IFERROR(__xludf.DUMMYFUNCTION("""COMPUTED_VALUE"""),"TLE")</f>
        <v>TLE</v>
      </c>
      <c r="EU121" t="str">
        <f>IFERROR(__xludf.DUMMYFUNCTION("""COMPUTED_VALUE"""),"TLE")</f>
        <v>TLE</v>
      </c>
      <c r="EV121" t="str">
        <f>IFERROR(__xludf.DUMMYFUNCTION("""COMPUTED_VALUE"""),"TLE")</f>
        <v>TLE</v>
      </c>
      <c r="EW121" t="str">
        <f>IFERROR(__xludf.DUMMYFUNCTION("""COMPUTED_VALUE"""),"TLE")</f>
        <v>TLE</v>
      </c>
      <c r="EX121" t="str">
        <f>IFERROR(__xludf.DUMMYFUNCTION("""COMPUTED_VALUE"""),"OK")</f>
        <v>OK</v>
      </c>
      <c r="EY121" t="str">
        <f>IFERROR(__xludf.DUMMYFUNCTION("""COMPUTED_VALUE"""),"WA")</f>
        <v>WA</v>
      </c>
      <c r="EZ121" t="str">
        <f>IFERROR(__xludf.DUMMYFUNCTION("""COMPUTED_VALUE"""),"WA")</f>
        <v>WA</v>
      </c>
      <c r="FA121" t="str">
        <f>IFERROR(__xludf.DUMMYFUNCTION("""COMPUTED_VALUE"""),"WA")</f>
        <v>WA</v>
      </c>
      <c r="FB121" t="str">
        <f>IFERROR(__xludf.DUMMYFUNCTION("""COMPUTED_VALUE"""),"WA")</f>
        <v>WA</v>
      </c>
      <c r="FC121" t="str">
        <f>IFERROR(__xludf.DUMMYFUNCTION("""COMPUTED_VALUE"""),"WA")</f>
        <v>WA</v>
      </c>
      <c r="FD121" t="str">
        <f>IFERROR(__xludf.DUMMYFUNCTION("""COMPUTED_VALUE"""),"WA")</f>
        <v>WA</v>
      </c>
      <c r="FE121" t="str">
        <f>IFERROR(__xludf.DUMMYFUNCTION("""COMPUTED_VALUE"""),"WA")</f>
        <v>WA</v>
      </c>
      <c r="FF121" t="str">
        <f>IFERROR(__xludf.DUMMYFUNCTION("""COMPUTED_VALUE"""),"WA")</f>
        <v>WA</v>
      </c>
      <c r="FG121" t="str">
        <f>IFERROR(__xludf.DUMMYFUNCTION("""COMPUTED_VALUE"""),"WA")</f>
        <v>WA</v>
      </c>
      <c r="FH121" t="str">
        <f>IFERROR(__xludf.DUMMYFUNCTION("""COMPUTED_VALUE"""),"TLE")</f>
        <v>TLE</v>
      </c>
      <c r="FI121" t="str">
        <f>IFERROR(__xludf.DUMMYFUNCTION("""COMPUTED_VALUE"""),"TLE")</f>
        <v>TLE</v>
      </c>
      <c r="FJ121" t="str">
        <f>IFERROR(__xludf.DUMMYFUNCTION("""COMPUTED_VALUE"""),"TLE")</f>
        <v>TLE</v>
      </c>
      <c r="FK121" t="str">
        <f>IFERROR(__xludf.DUMMYFUNCTION("""COMPUTED_VALUE"""),"TLE")</f>
        <v>TLE</v>
      </c>
      <c r="FL121" t="str">
        <f>IFERROR(__xludf.DUMMYFUNCTION("""COMPUTED_VALUE"""),"TLE")</f>
        <v>TLE</v>
      </c>
      <c r="FM121" t="str">
        <f>IFERROR(__xludf.DUMMYFUNCTION("""COMPUTED_VALUE"""),"TLE")</f>
        <v>TLE</v>
      </c>
      <c r="FN121" t="str">
        <f>IFERROR(__xludf.DUMMYFUNCTION("""COMPUTED_VALUE"""),"TLE")</f>
        <v>TLE</v>
      </c>
      <c r="FO121" t="str">
        <f>IFERROR(__xludf.DUMMYFUNCTION("""COMPUTED_VALUE"""),"TLE")</f>
        <v>TLE</v>
      </c>
      <c r="FP121" t="str">
        <f>IFERROR(__xludf.DUMMYFUNCTION("""COMPUTED_VALUE"""),"TLE")</f>
        <v>TLE</v>
      </c>
      <c r="FQ121" t="str">
        <f>IFERROR(__xludf.DUMMYFUNCTION("""COMPUTED_VALUE"""),"TLE")</f>
        <v>TLE</v>
      </c>
      <c r="FR121" t="str">
        <f>IFERROR(__xludf.DUMMYFUNCTION("""COMPUTED_VALUE"""),"TLE")</f>
        <v>TLE</v>
      </c>
      <c r="FS121" t="str">
        <f>IFERROR(__xludf.DUMMYFUNCTION("""COMPUTED_VALUE"""),"TLE")</f>
        <v>TLE</v>
      </c>
      <c r="FT121" t="str">
        <f>IFERROR(__xludf.DUMMYFUNCTION("""COMPUTED_VALUE"""),"x")</f>
        <v>x</v>
      </c>
      <c r="FU121" t="str">
        <f>IFERROR(__xludf.DUMMYFUNCTION("""COMPUTED_VALUE"""),"-")</f>
        <v>-</v>
      </c>
      <c r="FV121" t="str">
        <f>IFERROR(__xludf.DUMMYFUNCTION("""COMPUTED_VALUE"""),"-")</f>
        <v>-</v>
      </c>
      <c r="FW121" t="str">
        <f>IFERROR(__xludf.DUMMYFUNCTION("""COMPUTED_VALUE"""),"-")</f>
        <v>-</v>
      </c>
      <c r="FX121" t="str">
        <f>IFERROR(__xludf.DUMMYFUNCTION("""COMPUTED_VALUE"""),"-")</f>
        <v>-</v>
      </c>
      <c r="FY121" t="str">
        <f>IFERROR(__xludf.DUMMYFUNCTION("""COMPUTED_VALUE"""),"-")</f>
        <v>-</v>
      </c>
      <c r="FZ121" t="str">
        <f>IFERROR(__xludf.DUMMYFUNCTION("""COMPUTED_VALUE"""),"-")</f>
        <v>-</v>
      </c>
      <c r="GA121" t="str">
        <f>IFERROR(__xludf.DUMMYFUNCTION("""COMPUTED_VALUE"""),"-")</f>
        <v>-</v>
      </c>
      <c r="GB121" t="str">
        <f>IFERROR(__xludf.DUMMYFUNCTION("""COMPUTED_VALUE"""),"-")</f>
        <v>-</v>
      </c>
      <c r="GC121" t="str">
        <f>IFERROR(__xludf.DUMMYFUNCTION("""COMPUTED_VALUE"""),"-")</f>
        <v>-</v>
      </c>
      <c r="GD121" t="str">
        <f>IFERROR(__xludf.DUMMYFUNCTION("""COMPUTED_VALUE"""),"-")</f>
        <v>-</v>
      </c>
      <c r="GE121" t="str">
        <f>IFERROR(__xludf.DUMMYFUNCTION("""COMPUTED_VALUE"""),"-")</f>
        <v>-</v>
      </c>
      <c r="GF121" t="str">
        <f>IFERROR(__xludf.DUMMYFUNCTION("""COMPUTED_VALUE"""),"-")</f>
        <v>-</v>
      </c>
      <c r="GG121" t="str">
        <f>IFERROR(__xludf.DUMMYFUNCTION("""COMPUTED_VALUE"""),"-")</f>
        <v>-</v>
      </c>
      <c r="GH121" t="str">
        <f>IFERROR(__xludf.DUMMYFUNCTION("""COMPUTED_VALUE"""),"-")</f>
        <v>-</v>
      </c>
      <c r="GI121" t="str">
        <f>IFERROR(__xludf.DUMMYFUNCTION("""COMPUTED_VALUE"""),"-")</f>
        <v>-</v>
      </c>
      <c r="GJ121" t="str">
        <f>IFERROR(__xludf.DUMMYFUNCTION("""COMPUTED_VALUE"""),"-")</f>
        <v>-</v>
      </c>
      <c r="GK121" t="str">
        <f>IFERROR(__xludf.DUMMYFUNCTION("""COMPUTED_VALUE"""),"-")</f>
        <v>-</v>
      </c>
      <c r="GL121" t="str">
        <f>IFERROR(__xludf.DUMMYFUNCTION("""COMPUTED_VALUE"""),"-")</f>
        <v>-</v>
      </c>
      <c r="GM121" t="str">
        <f>IFERROR(__xludf.DUMMYFUNCTION("""COMPUTED_VALUE"""),"-")</f>
        <v>-</v>
      </c>
      <c r="GN121" t="str">
        <f>IFERROR(__xludf.DUMMYFUNCTION("""COMPUTED_VALUE"""),"-")</f>
        <v>-</v>
      </c>
      <c r="GO121" t="str">
        <f>IFERROR(__xludf.DUMMYFUNCTION("""COMPUTED_VALUE"""),"-")</f>
        <v>-</v>
      </c>
      <c r="GP121" t="str">
        <f>IFERROR(__xludf.DUMMYFUNCTION("""COMPUTED_VALUE"""),"-")</f>
        <v>-</v>
      </c>
      <c r="GQ121" t="str">
        <f>IFERROR(__xludf.DUMMYFUNCTION("""COMPUTED_VALUE"""),"-")</f>
        <v>-</v>
      </c>
      <c r="GR121" t="str">
        <f>IFERROR(__xludf.DUMMYFUNCTION("""COMPUTED_VALUE"""),"-")</f>
        <v>-</v>
      </c>
      <c r="GS121" t="str">
        <f>IFERROR(__xludf.DUMMYFUNCTION("""COMPUTED_VALUE"""),"x")</f>
        <v>x</v>
      </c>
      <c r="GT121" t="str">
        <f>IFERROR(__xludf.DUMMYFUNCTION("""COMPUTED_VALUE"""),"x")</f>
        <v>x</v>
      </c>
      <c r="GU121">
        <f>IFERROR(__xludf.DUMMYFUNCTION("""COMPUTED_VALUE"""),0.0)</f>
        <v>0</v>
      </c>
      <c r="GV121">
        <f>IFERROR(__xludf.DUMMYFUNCTION("""COMPUTED_VALUE"""),0.0)</f>
        <v>0</v>
      </c>
      <c r="GW121">
        <f>IFERROR(__xludf.DUMMYFUNCTION("""COMPUTED_VALUE"""),0.0)</f>
        <v>0</v>
      </c>
      <c r="GX121">
        <f>IFERROR(__xludf.DUMMYFUNCTION("""COMPUTED_VALUE"""),0.0)</f>
        <v>0</v>
      </c>
      <c r="GY121">
        <f>IFERROR(__xludf.DUMMYFUNCTION("""COMPUTED_VALUE"""),0.0)</f>
        <v>0</v>
      </c>
      <c r="GZ121">
        <f>IFERROR(__xludf.DUMMYFUNCTION("""COMPUTED_VALUE"""),0.0)</f>
        <v>0</v>
      </c>
      <c r="HA121">
        <f>IFERROR(__xludf.DUMMYFUNCTION("""COMPUTED_VALUE"""),0.0)</f>
        <v>0</v>
      </c>
      <c r="HB121">
        <f>IFERROR(__xludf.DUMMYFUNCTION("""COMPUTED_VALUE"""),0.0)</f>
        <v>0</v>
      </c>
      <c r="HC121">
        <f>IFERROR(__xludf.DUMMYFUNCTION("""COMPUTED_VALUE"""),0.0)</f>
        <v>0</v>
      </c>
      <c r="HD121">
        <f>IFERROR(__xludf.DUMMYFUNCTION("""COMPUTED_VALUE"""),0.0)</f>
        <v>0</v>
      </c>
      <c r="HE121">
        <f>IFERROR(__xludf.DUMMYFUNCTION("""COMPUTED_VALUE"""),0.0)</f>
        <v>0</v>
      </c>
      <c r="HF121">
        <f>IFERROR(__xludf.DUMMYFUNCTION("""COMPUTED_VALUE"""),0.0)</f>
        <v>0</v>
      </c>
      <c r="HG121">
        <f>IFERROR(__xludf.DUMMYFUNCTION("""COMPUTED_VALUE"""),0.0)</f>
        <v>0</v>
      </c>
      <c r="HH121">
        <f>IFERROR(__xludf.DUMMYFUNCTION("""COMPUTED_VALUE"""),0.0)</f>
        <v>0</v>
      </c>
      <c r="HI121">
        <f>IFERROR(__xludf.DUMMYFUNCTION("""COMPUTED_VALUE"""),0.0)</f>
        <v>0</v>
      </c>
      <c r="HJ121">
        <f>IFERROR(__xludf.DUMMYFUNCTION("""COMPUTED_VALUE"""),0.0)</f>
        <v>0</v>
      </c>
      <c r="HK121">
        <f>IFERROR(__xludf.DUMMYFUNCTION("""COMPUTED_VALUE"""),0.0)</f>
        <v>0</v>
      </c>
      <c r="HL121">
        <f>IFERROR(__xludf.DUMMYFUNCTION("""COMPUTED_VALUE"""),0.0)</f>
        <v>0</v>
      </c>
      <c r="HM121">
        <f>IFERROR(__xludf.DUMMYFUNCTION("""COMPUTED_VALUE"""),0.0)</f>
        <v>0</v>
      </c>
      <c r="HN121">
        <f>IFERROR(__xludf.DUMMYFUNCTION("""COMPUTED_VALUE"""),0.0)</f>
        <v>0</v>
      </c>
      <c r="HO121">
        <f>IFERROR(__xludf.DUMMYFUNCTION("""COMPUTED_VALUE"""),0.0)</f>
        <v>0</v>
      </c>
      <c r="HP121">
        <f>IFERROR(__xludf.DUMMYFUNCTION("""COMPUTED_VALUE"""),0.0)</f>
        <v>0</v>
      </c>
      <c r="HQ121">
        <f>IFERROR(__xludf.DUMMYFUNCTION("""COMPUTED_VALUE"""),0.0)</f>
        <v>0</v>
      </c>
      <c r="HR121">
        <f>IFERROR(__xludf.DUMMYFUNCTION("""COMPUTED_VALUE"""),0.0)</f>
        <v>0</v>
      </c>
      <c r="HS121">
        <f>IFERROR(__xludf.DUMMYFUNCTION("""COMPUTED_VALUE"""),0.0)</f>
        <v>0</v>
      </c>
      <c r="HT121">
        <f>IFERROR(__xludf.DUMMYFUNCTION("""COMPUTED_VALUE"""),0.0)</f>
        <v>0</v>
      </c>
      <c r="HU121">
        <f>IFERROR(__xludf.DUMMYFUNCTION("""COMPUTED_VALUE"""),0.0)</f>
        <v>0</v>
      </c>
      <c r="HV121">
        <f>IFERROR(__xludf.DUMMYFUNCTION("""COMPUTED_VALUE"""),0.0)</f>
        <v>0</v>
      </c>
      <c r="HW121">
        <f>IFERROR(__xludf.DUMMYFUNCTION("""COMPUTED_VALUE"""),0.0)</f>
        <v>0</v>
      </c>
      <c r="HX121">
        <f>IFERROR(__xludf.DUMMYFUNCTION("""COMPUTED_VALUE"""),0.0)</f>
        <v>0</v>
      </c>
      <c r="HY121">
        <f>IFERROR(__xludf.DUMMYFUNCTION("""COMPUTED_VALUE"""),0.0)</f>
        <v>0</v>
      </c>
      <c r="HZ121">
        <f>IFERROR(__xludf.DUMMYFUNCTION("""COMPUTED_VALUE"""),0.0)</f>
        <v>0</v>
      </c>
      <c r="IA121">
        <f>IFERROR(__xludf.DUMMYFUNCTION("""COMPUTED_VALUE"""),0.0)</f>
        <v>0</v>
      </c>
      <c r="IB121">
        <f>IFERROR(__xludf.DUMMYFUNCTION("""COMPUTED_VALUE"""),0.0)</f>
        <v>0</v>
      </c>
      <c r="IC121">
        <f>IFERROR(__xludf.DUMMYFUNCTION("""COMPUTED_VALUE"""),0.0)</f>
        <v>0</v>
      </c>
      <c r="ID121">
        <f>IFERROR(__xludf.DUMMYFUNCTION("""COMPUTED_VALUE"""),0.0)</f>
        <v>0</v>
      </c>
      <c r="IE121">
        <f>IFERROR(__xludf.DUMMYFUNCTION("""COMPUTED_VALUE"""),0.0)</f>
        <v>0</v>
      </c>
      <c r="IF121">
        <f>IFERROR(__xludf.DUMMYFUNCTION("""COMPUTED_VALUE"""),0.0)</f>
        <v>0</v>
      </c>
      <c r="IG121">
        <f>IFERROR(__xludf.DUMMYFUNCTION("""COMPUTED_VALUE"""),0.0)</f>
        <v>0</v>
      </c>
      <c r="IH121">
        <f>IFERROR(__xludf.DUMMYFUNCTION("""COMPUTED_VALUE"""),0.0)</f>
        <v>0</v>
      </c>
      <c r="II121">
        <f>IFERROR(__xludf.DUMMYFUNCTION("""COMPUTED_VALUE"""),0.0)</f>
        <v>0</v>
      </c>
      <c r="IJ121">
        <f>IFERROR(__xludf.DUMMYFUNCTION("""COMPUTED_VALUE"""),0.0)</f>
        <v>0</v>
      </c>
      <c r="IK121" t="str">
        <f>IFERROR(__xludf.DUMMYFUNCTION("""COMPUTED_VALUE"""),"x")</f>
        <v>x</v>
      </c>
      <c r="IL121">
        <f>IFERROR(__xludf.DUMMYFUNCTION("""COMPUTED_VALUE"""),0.0)</f>
        <v>0</v>
      </c>
      <c r="IM121">
        <f>IFERROR(__xludf.DUMMYFUNCTION("""COMPUTED_VALUE"""),0.0)</f>
        <v>0</v>
      </c>
      <c r="IN121">
        <f>IFERROR(__xludf.DUMMYFUNCTION("""COMPUTED_VALUE"""),0.0)</f>
        <v>0</v>
      </c>
      <c r="IO121">
        <f>IFERROR(__xludf.DUMMYFUNCTION("""COMPUTED_VALUE"""),0.0)</f>
        <v>0</v>
      </c>
      <c r="IP121">
        <f>IFERROR(__xludf.DUMMYFUNCTION("""COMPUTED_VALUE"""),0.0)</f>
        <v>0</v>
      </c>
      <c r="IQ121">
        <f>IFERROR(__xludf.DUMMYFUNCTION("""COMPUTED_VALUE"""),0.0)</f>
        <v>0</v>
      </c>
      <c r="IR121">
        <f>IFERROR(__xludf.DUMMYFUNCTION("""COMPUTED_VALUE"""),0.0)</f>
        <v>0</v>
      </c>
      <c r="IS121">
        <f>IFERROR(__xludf.DUMMYFUNCTION("""COMPUTED_VALUE"""),0.0)</f>
        <v>0</v>
      </c>
      <c r="IT121">
        <f>IFERROR(__xludf.DUMMYFUNCTION("""COMPUTED_VALUE"""),0.0)</f>
        <v>0</v>
      </c>
      <c r="IU121">
        <f>IFERROR(__xludf.DUMMYFUNCTION("""COMPUTED_VALUE"""),0.0)</f>
        <v>0</v>
      </c>
      <c r="IV121">
        <f>IFERROR(__xludf.DUMMYFUNCTION("""COMPUTED_VALUE"""),0.0)</f>
        <v>0</v>
      </c>
      <c r="IW121">
        <f>IFERROR(__xludf.DUMMYFUNCTION("""COMPUTED_VALUE"""),0.0)</f>
        <v>0</v>
      </c>
      <c r="IX121">
        <f>IFERROR(__xludf.DUMMYFUNCTION("""COMPUTED_VALUE"""),0.0)</f>
        <v>0</v>
      </c>
      <c r="IY121">
        <f>IFERROR(__xludf.DUMMYFUNCTION("""COMPUTED_VALUE"""),0.0)</f>
        <v>0</v>
      </c>
      <c r="IZ121">
        <f>IFERROR(__xludf.DUMMYFUNCTION("""COMPUTED_VALUE"""),0.0)</f>
        <v>0</v>
      </c>
      <c r="JA121">
        <f>IFERROR(__xludf.DUMMYFUNCTION("""COMPUTED_VALUE"""),0.0)</f>
        <v>0</v>
      </c>
      <c r="JB121">
        <f>IFERROR(__xludf.DUMMYFUNCTION("""COMPUTED_VALUE"""),0.0)</f>
        <v>0</v>
      </c>
      <c r="JC121">
        <f>IFERROR(__xludf.DUMMYFUNCTION("""COMPUTED_VALUE"""),0.0)</f>
        <v>0</v>
      </c>
      <c r="JD121">
        <f>IFERROR(__xludf.DUMMYFUNCTION("""COMPUTED_VALUE"""),0.0)</f>
        <v>0</v>
      </c>
      <c r="JE121">
        <f>IFERROR(__xludf.DUMMYFUNCTION("""COMPUTED_VALUE"""),0.0)</f>
        <v>0</v>
      </c>
      <c r="JF121">
        <f>IFERROR(__xludf.DUMMYFUNCTION("""COMPUTED_VALUE"""),0.0)</f>
        <v>0</v>
      </c>
      <c r="JG121">
        <f>IFERROR(__xludf.DUMMYFUNCTION("""COMPUTED_VALUE"""),0.0)</f>
        <v>0</v>
      </c>
      <c r="JH121">
        <f>IFERROR(__xludf.DUMMYFUNCTION("""COMPUTED_VALUE"""),0.0)</f>
        <v>0</v>
      </c>
      <c r="JI121">
        <f>IFERROR(__xludf.DUMMYFUNCTION("""COMPUTED_VALUE"""),0.0)</f>
        <v>0</v>
      </c>
      <c r="JJ121">
        <f>IFERROR(__xludf.DUMMYFUNCTION("""COMPUTED_VALUE"""),0.0)</f>
        <v>0</v>
      </c>
      <c r="JK121">
        <f>IFERROR(__xludf.DUMMYFUNCTION("""COMPUTED_VALUE"""),0.0)</f>
        <v>0</v>
      </c>
      <c r="JL121">
        <f>IFERROR(__xludf.DUMMYFUNCTION("""COMPUTED_VALUE"""),0.0)</f>
        <v>0</v>
      </c>
      <c r="JM121">
        <f>IFERROR(__xludf.DUMMYFUNCTION("""COMPUTED_VALUE"""),0.0)</f>
        <v>0</v>
      </c>
      <c r="JN121">
        <f>IFERROR(__xludf.DUMMYFUNCTION("""COMPUTED_VALUE"""),0.0)</f>
        <v>0</v>
      </c>
      <c r="JO121">
        <f>IFERROR(__xludf.DUMMYFUNCTION("""COMPUTED_VALUE"""),0.0)</f>
        <v>0</v>
      </c>
      <c r="JP121">
        <f>IFERROR(__xludf.DUMMYFUNCTION("""COMPUTED_VALUE"""),0.0)</f>
        <v>0</v>
      </c>
      <c r="JQ121">
        <f>IFERROR(__xludf.DUMMYFUNCTION("""COMPUTED_VALUE"""),0.0)</f>
        <v>0</v>
      </c>
      <c r="JR121">
        <f>IFERROR(__xludf.DUMMYFUNCTION("""COMPUTED_VALUE"""),0.0)</f>
        <v>0</v>
      </c>
      <c r="JS121" t="str">
        <f>IFERROR(__xludf.DUMMYFUNCTION("""COMPUTED_VALUE"""),"x")</f>
        <v>x</v>
      </c>
      <c r="JT121">
        <f>IFERROR(__xludf.DUMMYFUNCTION("""COMPUTED_VALUE"""),0.0)</f>
        <v>0</v>
      </c>
      <c r="JU121">
        <f>IFERROR(__xludf.DUMMYFUNCTION("""COMPUTED_VALUE"""),0.0)</f>
        <v>0</v>
      </c>
      <c r="JV121">
        <f>IFERROR(__xludf.DUMMYFUNCTION("""COMPUTED_VALUE"""),0.0)</f>
        <v>0</v>
      </c>
      <c r="JW121">
        <f>IFERROR(__xludf.DUMMYFUNCTION("""COMPUTED_VALUE"""),0.0)</f>
        <v>0</v>
      </c>
      <c r="JX121">
        <f>IFERROR(__xludf.DUMMYFUNCTION("""COMPUTED_VALUE"""),0.0)</f>
        <v>0</v>
      </c>
      <c r="JY121">
        <f>IFERROR(__xludf.DUMMYFUNCTION("""COMPUTED_VALUE"""),0.0)</f>
        <v>0</v>
      </c>
      <c r="JZ121">
        <f>IFERROR(__xludf.DUMMYFUNCTION("""COMPUTED_VALUE"""),0.0)</f>
        <v>0</v>
      </c>
      <c r="KA121">
        <f>IFERROR(__xludf.DUMMYFUNCTION("""COMPUTED_VALUE"""),0.0)</f>
        <v>0</v>
      </c>
      <c r="KB121">
        <f>IFERROR(__xludf.DUMMYFUNCTION("""COMPUTED_VALUE"""),0.0)</f>
        <v>0</v>
      </c>
      <c r="KC121">
        <f>IFERROR(__xludf.DUMMYFUNCTION("""COMPUTED_VALUE"""),0.0)</f>
        <v>0</v>
      </c>
      <c r="KD121">
        <f>IFERROR(__xludf.DUMMYFUNCTION("""COMPUTED_VALUE"""),0.0)</f>
        <v>0</v>
      </c>
      <c r="KE121">
        <f>IFERROR(__xludf.DUMMYFUNCTION("""COMPUTED_VALUE"""),0.0)</f>
        <v>0</v>
      </c>
      <c r="KF121">
        <f>IFERROR(__xludf.DUMMYFUNCTION("""COMPUTED_VALUE"""),0.0)</f>
        <v>0</v>
      </c>
      <c r="KG121">
        <f>IFERROR(__xludf.DUMMYFUNCTION("""COMPUTED_VALUE"""),0.0)</f>
        <v>0</v>
      </c>
      <c r="KH121">
        <f>IFERROR(__xludf.DUMMYFUNCTION("""COMPUTED_VALUE"""),0.0)</f>
        <v>0</v>
      </c>
      <c r="KI121">
        <f>IFERROR(__xludf.DUMMYFUNCTION("""COMPUTED_VALUE"""),0.0)</f>
        <v>0</v>
      </c>
      <c r="KJ121">
        <f>IFERROR(__xludf.DUMMYFUNCTION("""COMPUTED_VALUE"""),0.0)</f>
        <v>0</v>
      </c>
      <c r="KK121">
        <f>IFERROR(__xludf.DUMMYFUNCTION("""COMPUTED_VALUE"""),0.0)</f>
        <v>0</v>
      </c>
      <c r="KL121">
        <f>IFERROR(__xludf.DUMMYFUNCTION("""COMPUTED_VALUE"""),0.0)</f>
        <v>0</v>
      </c>
      <c r="KM121">
        <f>IFERROR(__xludf.DUMMYFUNCTION("""COMPUTED_VALUE"""),0.0)</f>
        <v>0</v>
      </c>
      <c r="KN121">
        <f>IFERROR(__xludf.DUMMYFUNCTION("""COMPUTED_VALUE"""),0.0)</f>
        <v>0</v>
      </c>
      <c r="KO121">
        <f>IFERROR(__xludf.DUMMYFUNCTION("""COMPUTED_VALUE"""),0.0)</f>
        <v>0</v>
      </c>
      <c r="KP121">
        <f>IFERROR(__xludf.DUMMYFUNCTION("""COMPUTED_VALUE"""),0.0)</f>
        <v>0</v>
      </c>
      <c r="KQ121">
        <f>IFERROR(__xludf.DUMMYFUNCTION("""COMPUTED_VALUE"""),0.0)</f>
        <v>0</v>
      </c>
      <c r="KR121">
        <f>IFERROR(__xludf.DUMMYFUNCTION("""COMPUTED_VALUE"""),0.0)</f>
        <v>0</v>
      </c>
      <c r="KS121">
        <f>IFERROR(__xludf.DUMMYFUNCTION("""COMPUTED_VALUE"""),0.0)</f>
        <v>0</v>
      </c>
      <c r="KT121">
        <f>IFERROR(__xludf.DUMMYFUNCTION("""COMPUTED_VALUE"""),0.0)</f>
        <v>0</v>
      </c>
      <c r="KU121">
        <f>IFERROR(__xludf.DUMMYFUNCTION("""COMPUTED_VALUE"""),0.0)</f>
        <v>0</v>
      </c>
      <c r="KV121">
        <f>IFERROR(__xludf.DUMMYFUNCTION("""COMPUTED_VALUE"""),0.0)</f>
        <v>0</v>
      </c>
      <c r="KW121">
        <f>IFERROR(__xludf.DUMMYFUNCTION("""COMPUTED_VALUE"""),0.0)</f>
        <v>0</v>
      </c>
      <c r="KX121">
        <f>IFERROR(__xludf.DUMMYFUNCTION("""COMPUTED_VALUE"""),0.0)</f>
        <v>0</v>
      </c>
      <c r="KY121">
        <f>IFERROR(__xludf.DUMMYFUNCTION("""COMPUTED_VALUE"""),0.0)</f>
        <v>0</v>
      </c>
      <c r="KZ121" t="str">
        <f>IFERROR(__xludf.DUMMYFUNCTION("""COMPUTED_VALUE"""),"x")</f>
        <v>x</v>
      </c>
      <c r="LA121">
        <f>IFERROR(__xludf.DUMMYFUNCTION("""COMPUTED_VALUE"""),1.0)</f>
        <v>1</v>
      </c>
      <c r="LB121">
        <f>IFERROR(__xludf.DUMMYFUNCTION("""COMPUTED_VALUE"""),1.0)</f>
        <v>1</v>
      </c>
      <c r="LC121">
        <f>IFERROR(__xludf.DUMMYFUNCTION("""COMPUTED_VALUE"""),1.0)</f>
        <v>1</v>
      </c>
      <c r="LD121">
        <f>IFERROR(__xludf.DUMMYFUNCTION("""COMPUTED_VALUE"""),1.0)</f>
        <v>1</v>
      </c>
      <c r="LE121">
        <f>IFERROR(__xludf.DUMMYFUNCTION("""COMPUTED_VALUE"""),1.0)</f>
        <v>1</v>
      </c>
      <c r="LF121">
        <f>IFERROR(__xludf.DUMMYFUNCTION("""COMPUTED_VALUE"""),0.0)</f>
        <v>0</v>
      </c>
      <c r="LG121">
        <f>IFERROR(__xludf.DUMMYFUNCTION("""COMPUTED_VALUE"""),0.0)</f>
        <v>0</v>
      </c>
      <c r="LH121">
        <f>IFERROR(__xludf.DUMMYFUNCTION("""COMPUTED_VALUE"""),0.0)</f>
        <v>0</v>
      </c>
      <c r="LI121">
        <f>IFERROR(__xludf.DUMMYFUNCTION("""COMPUTED_VALUE"""),0.0)</f>
        <v>0</v>
      </c>
      <c r="LJ121">
        <f>IFERROR(__xludf.DUMMYFUNCTION("""COMPUTED_VALUE"""),0.0)</f>
        <v>0</v>
      </c>
      <c r="LK121">
        <f>IFERROR(__xludf.DUMMYFUNCTION("""COMPUTED_VALUE"""),0.0)</f>
        <v>0</v>
      </c>
      <c r="LL121">
        <f>IFERROR(__xludf.DUMMYFUNCTION("""COMPUTED_VALUE"""),0.0)</f>
        <v>0</v>
      </c>
      <c r="LM121">
        <f>IFERROR(__xludf.DUMMYFUNCTION("""COMPUTED_VALUE"""),0.0)</f>
        <v>0</v>
      </c>
      <c r="LN121">
        <f>IFERROR(__xludf.DUMMYFUNCTION("""COMPUTED_VALUE"""),0.0)</f>
        <v>0</v>
      </c>
      <c r="LO121">
        <f>IFERROR(__xludf.DUMMYFUNCTION("""COMPUTED_VALUE"""),0.0)</f>
        <v>0</v>
      </c>
      <c r="LP121">
        <f>IFERROR(__xludf.DUMMYFUNCTION("""COMPUTED_VALUE"""),0.0)</f>
        <v>0</v>
      </c>
      <c r="LQ121" t="str">
        <f>IFERROR(__xludf.DUMMYFUNCTION("""COMPUTED_VALUE"""),"x")</f>
        <v>x</v>
      </c>
      <c r="LR121">
        <f>IFERROR(__xludf.DUMMYFUNCTION("""COMPUTED_VALUE"""),1.0)</f>
        <v>1</v>
      </c>
      <c r="LS121">
        <f>IFERROR(__xludf.DUMMYFUNCTION("""COMPUTED_VALUE"""),0.0)</f>
        <v>0</v>
      </c>
      <c r="LT121">
        <f>IFERROR(__xludf.DUMMYFUNCTION("""COMPUTED_VALUE"""),0.0)</f>
        <v>0</v>
      </c>
      <c r="LU121">
        <f>IFERROR(__xludf.DUMMYFUNCTION("""COMPUTED_VALUE"""),0.0)</f>
        <v>0</v>
      </c>
      <c r="LV121">
        <f>IFERROR(__xludf.DUMMYFUNCTION("""COMPUTED_VALUE"""),0.0)</f>
        <v>0</v>
      </c>
      <c r="LW121">
        <f>IFERROR(__xludf.DUMMYFUNCTION("""COMPUTED_VALUE"""),0.0)</f>
        <v>0</v>
      </c>
      <c r="LX121">
        <f>IFERROR(__xludf.DUMMYFUNCTION("""COMPUTED_VALUE"""),1.0)</f>
        <v>1</v>
      </c>
      <c r="LY121">
        <f>IFERROR(__xludf.DUMMYFUNCTION("""COMPUTED_VALUE"""),0.0)</f>
        <v>0</v>
      </c>
      <c r="LZ121">
        <f>IFERROR(__xludf.DUMMYFUNCTION("""COMPUTED_VALUE"""),0.0)</f>
        <v>0</v>
      </c>
      <c r="MA121">
        <f>IFERROR(__xludf.DUMMYFUNCTION("""COMPUTED_VALUE"""),0.0)</f>
        <v>0</v>
      </c>
      <c r="MB121">
        <f>IFERROR(__xludf.DUMMYFUNCTION("""COMPUTED_VALUE"""),0.0)</f>
        <v>0</v>
      </c>
      <c r="MC121">
        <f>IFERROR(__xludf.DUMMYFUNCTION("""COMPUTED_VALUE"""),0.0)</f>
        <v>0</v>
      </c>
      <c r="MD121">
        <f>IFERROR(__xludf.DUMMYFUNCTION("""COMPUTED_VALUE"""),0.0)</f>
        <v>0</v>
      </c>
      <c r="ME121">
        <f>IFERROR(__xludf.DUMMYFUNCTION("""COMPUTED_VALUE"""),0.0)</f>
        <v>0</v>
      </c>
      <c r="MF121">
        <f>IFERROR(__xludf.DUMMYFUNCTION("""COMPUTED_VALUE"""),0.0)</f>
        <v>0</v>
      </c>
      <c r="MG121">
        <f>IFERROR(__xludf.DUMMYFUNCTION("""COMPUTED_VALUE"""),0.0)</f>
        <v>0</v>
      </c>
      <c r="MH121">
        <f>IFERROR(__xludf.DUMMYFUNCTION("""COMPUTED_VALUE"""),0.0)</f>
        <v>0</v>
      </c>
      <c r="MI121">
        <f>IFERROR(__xludf.DUMMYFUNCTION("""COMPUTED_VALUE"""),0.0)</f>
        <v>0</v>
      </c>
      <c r="MJ121">
        <f>IFERROR(__xludf.DUMMYFUNCTION("""COMPUTED_VALUE"""),0.0)</f>
        <v>0</v>
      </c>
      <c r="MK121">
        <f>IFERROR(__xludf.DUMMYFUNCTION("""COMPUTED_VALUE"""),0.0)</f>
        <v>0</v>
      </c>
      <c r="ML121">
        <f>IFERROR(__xludf.DUMMYFUNCTION("""COMPUTED_VALUE"""),0.0)</f>
        <v>0</v>
      </c>
      <c r="MM121">
        <f>IFERROR(__xludf.DUMMYFUNCTION("""COMPUTED_VALUE"""),0.0)</f>
        <v>0</v>
      </c>
      <c r="MN121">
        <f>IFERROR(__xludf.DUMMYFUNCTION("""COMPUTED_VALUE"""),0.0)</f>
        <v>0</v>
      </c>
      <c r="MO121">
        <f>IFERROR(__xludf.DUMMYFUNCTION("""COMPUTED_VALUE"""),0.0)</f>
        <v>0</v>
      </c>
      <c r="MP121">
        <f>IFERROR(__xludf.DUMMYFUNCTION("""COMPUTED_VALUE"""),0.0)</f>
        <v>0</v>
      </c>
      <c r="MQ121">
        <f>IFERROR(__xludf.DUMMYFUNCTION("""COMPUTED_VALUE"""),0.0)</f>
        <v>0</v>
      </c>
      <c r="MR121">
        <f>IFERROR(__xludf.DUMMYFUNCTION("""COMPUTED_VALUE"""),0.0)</f>
        <v>0</v>
      </c>
      <c r="MS121">
        <f>IFERROR(__xludf.DUMMYFUNCTION("""COMPUTED_VALUE"""),0.0)</f>
        <v>0</v>
      </c>
      <c r="MT121" t="str">
        <f>IFERROR(__xludf.DUMMYFUNCTION("""COMPUTED_VALUE"""),"x")</f>
        <v>x</v>
      </c>
      <c r="MU121">
        <f>IFERROR(__xludf.DUMMYFUNCTION("""COMPUTED_VALUE"""),0.0)</f>
        <v>0</v>
      </c>
      <c r="MV121">
        <f>IFERROR(__xludf.DUMMYFUNCTION("""COMPUTED_VALUE"""),0.0)</f>
        <v>0</v>
      </c>
      <c r="MW121">
        <f>IFERROR(__xludf.DUMMYFUNCTION("""COMPUTED_VALUE"""),0.0)</f>
        <v>0</v>
      </c>
      <c r="MX121">
        <f>IFERROR(__xludf.DUMMYFUNCTION("""COMPUTED_VALUE"""),0.0)</f>
        <v>0</v>
      </c>
      <c r="MY121">
        <f>IFERROR(__xludf.DUMMYFUNCTION("""COMPUTED_VALUE"""),0.0)</f>
        <v>0</v>
      </c>
      <c r="MZ121">
        <f>IFERROR(__xludf.DUMMYFUNCTION("""COMPUTED_VALUE"""),0.0)</f>
        <v>0</v>
      </c>
      <c r="NA121">
        <f>IFERROR(__xludf.DUMMYFUNCTION("""COMPUTED_VALUE"""),0.0)</f>
        <v>0</v>
      </c>
      <c r="NB121">
        <f>IFERROR(__xludf.DUMMYFUNCTION("""COMPUTED_VALUE"""),0.0)</f>
        <v>0</v>
      </c>
      <c r="NC121">
        <f>IFERROR(__xludf.DUMMYFUNCTION("""COMPUTED_VALUE"""),0.0)</f>
        <v>0</v>
      </c>
      <c r="ND121">
        <f>IFERROR(__xludf.DUMMYFUNCTION("""COMPUTED_VALUE"""),0.0)</f>
        <v>0</v>
      </c>
      <c r="NE121">
        <f>IFERROR(__xludf.DUMMYFUNCTION("""COMPUTED_VALUE"""),0.0)</f>
        <v>0</v>
      </c>
      <c r="NF121">
        <f>IFERROR(__xludf.DUMMYFUNCTION("""COMPUTED_VALUE"""),0.0)</f>
        <v>0</v>
      </c>
      <c r="NG121">
        <f>IFERROR(__xludf.DUMMYFUNCTION("""COMPUTED_VALUE"""),0.0)</f>
        <v>0</v>
      </c>
      <c r="NH121">
        <f>IFERROR(__xludf.DUMMYFUNCTION("""COMPUTED_VALUE"""),0.0)</f>
        <v>0</v>
      </c>
      <c r="NI121">
        <f>IFERROR(__xludf.DUMMYFUNCTION("""COMPUTED_VALUE"""),0.0)</f>
        <v>0</v>
      </c>
      <c r="NJ121">
        <f>IFERROR(__xludf.DUMMYFUNCTION("""COMPUTED_VALUE"""),0.0)</f>
        <v>0</v>
      </c>
      <c r="NK121">
        <f>IFERROR(__xludf.DUMMYFUNCTION("""COMPUTED_VALUE"""),0.0)</f>
        <v>0</v>
      </c>
      <c r="NL121">
        <f>IFERROR(__xludf.DUMMYFUNCTION("""COMPUTED_VALUE"""),0.0)</f>
        <v>0</v>
      </c>
      <c r="NM121">
        <f>IFERROR(__xludf.DUMMYFUNCTION("""COMPUTED_VALUE"""),0.0)</f>
        <v>0</v>
      </c>
      <c r="NN121">
        <f>IFERROR(__xludf.DUMMYFUNCTION("""COMPUTED_VALUE"""),0.0)</f>
        <v>0</v>
      </c>
      <c r="NO121">
        <f>IFERROR(__xludf.DUMMYFUNCTION("""COMPUTED_VALUE"""),0.0)</f>
        <v>0</v>
      </c>
      <c r="NP121">
        <f>IFERROR(__xludf.DUMMYFUNCTION("""COMPUTED_VALUE"""),0.0)</f>
        <v>0</v>
      </c>
      <c r="NQ121">
        <f>IFERROR(__xludf.DUMMYFUNCTION("""COMPUTED_VALUE"""),0.0)</f>
        <v>0</v>
      </c>
      <c r="NR121">
        <f>IFERROR(__xludf.DUMMYFUNCTION("""COMPUTED_VALUE"""),0.0)</f>
        <v>0</v>
      </c>
    </row>
    <row r="122" ht="15.75" customHeight="1">
      <c r="A122">
        <f>IFERROR(__xludf.DUMMYFUNCTION("""COMPUTED_VALUE"""),121.0)</f>
        <v>121</v>
      </c>
      <c r="B122" t="str">
        <f>IFERROR(__xludf.DUMMYFUNCTION("""COMPUTED_VALUE"""),"LeonAndorfi")</f>
        <v>LeonAndorfi</v>
      </c>
      <c r="C122" t="str">
        <f>IFERROR(__xludf.DUMMYFUNCTION("""COMPUTED_VALUE"""),"Leon")</f>
        <v>Leon</v>
      </c>
      <c r="D122" t="str">
        <f>IFERROR(__xludf.DUMMYFUNCTION("""COMPUTED_VALUE"""),"Andorfi")</f>
        <v>Andorfi</v>
      </c>
      <c r="E122">
        <f>IFERROR(__xludf.DUMMYFUNCTION("""COMPUTED_VALUE"""),12.0)</f>
        <v>12</v>
      </c>
      <c r="F122" t="str">
        <f>IFERROR(__xludf.DUMMYFUNCTION("""COMPUTED_VALUE"""),"ODOBREN")</f>
        <v>ODOBREN</v>
      </c>
      <c r="G122" t="str">
        <f>IFERROR(__xludf.DUMMYFUNCTION("""COMPUTED_VALUE"""),"Subotica")</f>
        <v>Subotica</v>
      </c>
      <c r="H122" t="str">
        <f>IFERROR(__xludf.DUMMYFUNCTION("""COMPUTED_VALUE"""),"Gimnazija Svetozar Marković")</f>
        <v>Gimnazija Svetozar Marković</v>
      </c>
      <c r="I122" t="str">
        <f>IFERROR(__xludf.DUMMYFUNCTION("""COMPUTED_VALUE"""),"I")</f>
        <v>I</v>
      </c>
      <c r="J122" t="str">
        <f>IFERROR(__xludf.DUMMYFUNCTION("""COMPUTED_VALUE"""),"B")</f>
        <v>B</v>
      </c>
      <c r="K122" t="str">
        <f>IFERROR(__xludf.DUMMYFUNCTION("""COMPUTED_VALUE"""),"Snežana Žužić")</f>
        <v>Snežana Žužić</v>
      </c>
      <c r="L122" t="str">
        <f>IFERROR(__xludf.DUMMYFUNCTION("""COMPUTED_VALUE"""),"x")</f>
        <v>x</v>
      </c>
      <c r="M122">
        <f>IFERROR(__xludf.DUMMYFUNCTION("""COMPUTED_VALUE"""),0.0)</f>
        <v>0</v>
      </c>
      <c r="N122">
        <f>IFERROR(__xludf.DUMMYFUNCTION("""COMPUTED_VALUE"""),12.0)</f>
        <v>12</v>
      </c>
      <c r="O122" t="str">
        <f>IFERROR(__xludf.DUMMYFUNCTION("""COMPUTED_VALUE"""),"-")</f>
        <v>-</v>
      </c>
      <c r="P122" t="str">
        <f>IFERROR(__xludf.DUMMYFUNCTION("""COMPUTED_VALUE"""),"-")</f>
        <v>-</v>
      </c>
      <c r="Q122" t="str">
        <f>IFERROR(__xludf.DUMMYFUNCTION("""COMPUTED_VALUE"""),"-")</f>
        <v>-</v>
      </c>
      <c r="R122" t="str">
        <f>IFERROR(__xludf.DUMMYFUNCTION("""COMPUTED_VALUE"""),"-")</f>
        <v>-</v>
      </c>
      <c r="S122" t="str">
        <f>IFERROR(__xludf.DUMMYFUNCTION("""COMPUTED_VALUE"""),"x")</f>
        <v>x</v>
      </c>
      <c r="T122" t="str">
        <f>IFERROR(__xludf.DUMMYFUNCTION("""COMPUTED_VALUE"""),"x")</f>
        <v>x</v>
      </c>
      <c r="U122" t="str">
        <f>IFERROR(__xludf.DUMMYFUNCTION("""COMPUTED_VALUE"""),"WA")</f>
        <v>WA</v>
      </c>
      <c r="V122" t="str">
        <f>IFERROR(__xludf.DUMMYFUNCTION("""COMPUTED_VALUE"""),"OK")</f>
        <v>OK</v>
      </c>
      <c r="W122" t="str">
        <f>IFERROR(__xludf.DUMMYFUNCTION("""COMPUTED_VALUE"""),"WA")</f>
        <v>WA</v>
      </c>
      <c r="X122" t="str">
        <f>IFERROR(__xludf.DUMMYFUNCTION("""COMPUTED_VALUE"""),"WA")</f>
        <v>WA</v>
      </c>
      <c r="Y122" t="str">
        <f>IFERROR(__xludf.DUMMYFUNCTION("""COMPUTED_VALUE"""),"WA")</f>
        <v>WA</v>
      </c>
      <c r="Z122" t="str">
        <f>IFERROR(__xludf.DUMMYFUNCTION("""COMPUTED_VALUE"""),"OK")</f>
        <v>OK</v>
      </c>
      <c r="AA122" t="str">
        <f>IFERROR(__xludf.DUMMYFUNCTION("""COMPUTED_VALUE"""),"OK")</f>
        <v>OK</v>
      </c>
      <c r="AB122" t="str">
        <f>IFERROR(__xludf.DUMMYFUNCTION("""COMPUTED_VALUE"""),"WA")</f>
        <v>WA</v>
      </c>
      <c r="AC122" t="str">
        <f>IFERROR(__xludf.DUMMYFUNCTION("""COMPUTED_VALUE"""),"WA")</f>
        <v>WA</v>
      </c>
      <c r="AD122" t="str">
        <f>IFERROR(__xludf.DUMMYFUNCTION("""COMPUTED_VALUE"""),"WA")</f>
        <v>WA</v>
      </c>
      <c r="AE122" t="str">
        <f>IFERROR(__xludf.DUMMYFUNCTION("""COMPUTED_VALUE"""),"OK")</f>
        <v>OK</v>
      </c>
      <c r="AF122" t="str">
        <f>IFERROR(__xludf.DUMMYFUNCTION("""COMPUTED_VALUE"""),"OK")</f>
        <v>OK</v>
      </c>
      <c r="AG122" t="str">
        <f>IFERROR(__xludf.DUMMYFUNCTION("""COMPUTED_VALUE"""),"WA")</f>
        <v>WA</v>
      </c>
      <c r="AH122" t="str">
        <f>IFERROR(__xludf.DUMMYFUNCTION("""COMPUTED_VALUE"""),"WA")</f>
        <v>WA</v>
      </c>
      <c r="AI122" t="str">
        <f>IFERROR(__xludf.DUMMYFUNCTION("""COMPUTED_VALUE"""),"WA")</f>
        <v>WA</v>
      </c>
      <c r="AJ122" t="str">
        <f>IFERROR(__xludf.DUMMYFUNCTION("""COMPUTED_VALUE"""),"WA")</f>
        <v>WA</v>
      </c>
      <c r="AK122" t="str">
        <f>IFERROR(__xludf.DUMMYFUNCTION("""COMPUTED_VALUE"""),"WA")</f>
        <v>WA</v>
      </c>
      <c r="AL122" t="str">
        <f>IFERROR(__xludf.DUMMYFUNCTION("""COMPUTED_VALUE"""),"WA")</f>
        <v>WA</v>
      </c>
      <c r="AM122" t="str">
        <f>IFERROR(__xludf.DUMMYFUNCTION("""COMPUTED_VALUE"""),"WA")</f>
        <v>WA</v>
      </c>
      <c r="AN122" t="str">
        <f>IFERROR(__xludf.DUMMYFUNCTION("""COMPUTED_VALUE"""),"WA")</f>
        <v>WA</v>
      </c>
      <c r="AO122" t="str">
        <f>IFERROR(__xludf.DUMMYFUNCTION("""COMPUTED_VALUE"""),"WA")</f>
        <v>WA</v>
      </c>
      <c r="AP122" t="str">
        <f>IFERROR(__xludf.DUMMYFUNCTION("""COMPUTED_VALUE"""),"OK")</f>
        <v>OK</v>
      </c>
      <c r="AQ122" t="str">
        <f>IFERROR(__xludf.DUMMYFUNCTION("""COMPUTED_VALUE"""),"WA")</f>
        <v>WA</v>
      </c>
      <c r="AR122" t="str">
        <f>IFERROR(__xludf.DUMMYFUNCTION("""COMPUTED_VALUE"""),"WA")</f>
        <v>WA</v>
      </c>
      <c r="AS122" t="str">
        <f>IFERROR(__xludf.DUMMYFUNCTION("""COMPUTED_VALUE"""),"WA")</f>
        <v>WA</v>
      </c>
      <c r="AT122" t="str">
        <f>IFERROR(__xludf.DUMMYFUNCTION("""COMPUTED_VALUE"""),"WA")</f>
        <v>WA</v>
      </c>
      <c r="AU122" t="str">
        <f>IFERROR(__xludf.DUMMYFUNCTION("""COMPUTED_VALUE"""),"WA")</f>
        <v>WA</v>
      </c>
      <c r="AV122" t="str">
        <f>IFERROR(__xludf.DUMMYFUNCTION("""COMPUTED_VALUE"""),"WA")</f>
        <v>WA</v>
      </c>
      <c r="AW122" t="str">
        <f>IFERROR(__xludf.DUMMYFUNCTION("""COMPUTED_VALUE"""),"WA")</f>
        <v>WA</v>
      </c>
      <c r="AX122" t="str">
        <f>IFERROR(__xludf.DUMMYFUNCTION("""COMPUTED_VALUE"""),"OK")</f>
        <v>OK</v>
      </c>
      <c r="AY122" t="str">
        <f>IFERROR(__xludf.DUMMYFUNCTION("""COMPUTED_VALUE"""),"WA")</f>
        <v>WA</v>
      </c>
      <c r="AZ122" t="str">
        <f>IFERROR(__xludf.DUMMYFUNCTION("""COMPUTED_VALUE"""),"WA")</f>
        <v>WA</v>
      </c>
      <c r="BA122" t="str">
        <f>IFERROR(__xludf.DUMMYFUNCTION("""COMPUTED_VALUE"""),"WA")</f>
        <v>WA</v>
      </c>
      <c r="BB122" t="str">
        <f>IFERROR(__xludf.DUMMYFUNCTION("""COMPUTED_VALUE"""),"OK")</f>
        <v>OK</v>
      </c>
      <c r="BC122" t="str">
        <f>IFERROR(__xludf.DUMMYFUNCTION("""COMPUTED_VALUE"""),"WA")</f>
        <v>WA</v>
      </c>
      <c r="BD122" t="str">
        <f>IFERROR(__xludf.DUMMYFUNCTION("""COMPUTED_VALUE"""),"WA")</f>
        <v>WA</v>
      </c>
      <c r="BE122" t="str">
        <f>IFERROR(__xludf.DUMMYFUNCTION("""COMPUTED_VALUE"""),"OK")</f>
        <v>OK</v>
      </c>
      <c r="BF122" t="str">
        <f>IFERROR(__xludf.DUMMYFUNCTION("""COMPUTED_VALUE"""),"WA")</f>
        <v>WA</v>
      </c>
      <c r="BG122" t="str">
        <f>IFERROR(__xludf.DUMMYFUNCTION("""COMPUTED_VALUE"""),"WA")</f>
        <v>WA</v>
      </c>
      <c r="BH122" t="str">
        <f>IFERROR(__xludf.DUMMYFUNCTION("""COMPUTED_VALUE"""),"WA")</f>
        <v>WA</v>
      </c>
      <c r="BI122" t="str">
        <f>IFERROR(__xludf.DUMMYFUNCTION("""COMPUTED_VALUE"""),"WA")</f>
        <v>WA</v>
      </c>
      <c r="BJ122" t="str">
        <f>IFERROR(__xludf.DUMMYFUNCTION("""COMPUTED_VALUE"""),"OK")</f>
        <v>OK</v>
      </c>
      <c r="BK122" t="str">
        <f>IFERROR(__xludf.DUMMYFUNCTION("""COMPUTED_VALUE"""),"x")</f>
        <v>x</v>
      </c>
      <c r="BL122" t="str">
        <f>IFERROR(__xludf.DUMMYFUNCTION("""COMPUTED_VALUE"""),"OK")</f>
        <v>OK</v>
      </c>
      <c r="BM122" t="str">
        <f>IFERROR(__xludf.DUMMYFUNCTION("""COMPUTED_VALUE"""),"OK")</f>
        <v>OK</v>
      </c>
      <c r="BN122" t="str">
        <f>IFERROR(__xludf.DUMMYFUNCTION("""COMPUTED_VALUE"""),"OK")</f>
        <v>OK</v>
      </c>
      <c r="BO122" t="str">
        <f>IFERROR(__xludf.DUMMYFUNCTION("""COMPUTED_VALUE"""),"OK")</f>
        <v>OK</v>
      </c>
      <c r="BP122" t="str">
        <f>IFERROR(__xludf.DUMMYFUNCTION("""COMPUTED_VALUE"""),"OK")</f>
        <v>OK</v>
      </c>
      <c r="BQ122" t="str">
        <f>IFERROR(__xludf.DUMMYFUNCTION("""COMPUTED_VALUE"""),"WA")</f>
        <v>WA</v>
      </c>
      <c r="BR122" t="str">
        <f>IFERROR(__xludf.DUMMYFUNCTION("""COMPUTED_VALUE"""),"OK")</f>
        <v>OK</v>
      </c>
      <c r="BS122" t="str">
        <f>IFERROR(__xludf.DUMMYFUNCTION("""COMPUTED_VALUE"""),"OK")</f>
        <v>OK</v>
      </c>
      <c r="BT122" t="str">
        <f>IFERROR(__xludf.DUMMYFUNCTION("""COMPUTED_VALUE"""),"OK")</f>
        <v>OK</v>
      </c>
      <c r="BU122" t="str">
        <f>IFERROR(__xludf.DUMMYFUNCTION("""COMPUTED_VALUE"""),"OK")</f>
        <v>OK</v>
      </c>
      <c r="BV122" t="str">
        <f>IFERROR(__xludf.DUMMYFUNCTION("""COMPUTED_VALUE"""),"OK")</f>
        <v>OK</v>
      </c>
      <c r="BW122" t="str">
        <f>IFERROR(__xludf.DUMMYFUNCTION("""COMPUTED_VALUE"""),"OK")</f>
        <v>OK</v>
      </c>
      <c r="BX122" t="str">
        <f>IFERROR(__xludf.DUMMYFUNCTION("""COMPUTED_VALUE"""),"OK")</f>
        <v>OK</v>
      </c>
      <c r="BY122" t="str">
        <f>IFERROR(__xludf.DUMMYFUNCTION("""COMPUTED_VALUE"""),"OK")</f>
        <v>OK</v>
      </c>
      <c r="BZ122" t="str">
        <f>IFERROR(__xludf.DUMMYFUNCTION("""COMPUTED_VALUE"""),"WA")</f>
        <v>WA</v>
      </c>
      <c r="CA122" t="str">
        <f>IFERROR(__xludf.DUMMYFUNCTION("""COMPUTED_VALUE"""),"OK")</f>
        <v>OK</v>
      </c>
      <c r="CB122" t="str">
        <f>IFERROR(__xludf.DUMMYFUNCTION("""COMPUTED_VALUE"""),"WA")</f>
        <v>WA</v>
      </c>
      <c r="CC122" t="str">
        <f>IFERROR(__xludf.DUMMYFUNCTION("""COMPUTED_VALUE"""),"WA")</f>
        <v>WA</v>
      </c>
      <c r="CD122" t="str">
        <f>IFERROR(__xludf.DUMMYFUNCTION("""COMPUTED_VALUE"""),"WA")</f>
        <v>WA</v>
      </c>
      <c r="CE122" t="str">
        <f>IFERROR(__xludf.DUMMYFUNCTION("""COMPUTED_VALUE"""),"WA")</f>
        <v>WA</v>
      </c>
      <c r="CF122" t="str">
        <f>IFERROR(__xludf.DUMMYFUNCTION("""COMPUTED_VALUE"""),"WA")</f>
        <v>WA</v>
      </c>
      <c r="CG122" t="str">
        <f>IFERROR(__xludf.DUMMYFUNCTION("""COMPUTED_VALUE"""),"WA")</f>
        <v>WA</v>
      </c>
      <c r="CH122" t="str">
        <f>IFERROR(__xludf.DUMMYFUNCTION("""COMPUTED_VALUE"""),"OK")</f>
        <v>OK</v>
      </c>
      <c r="CI122" t="str">
        <f>IFERROR(__xludf.DUMMYFUNCTION("""COMPUTED_VALUE"""),"WA")</f>
        <v>WA</v>
      </c>
      <c r="CJ122" t="str">
        <f>IFERROR(__xludf.DUMMYFUNCTION("""COMPUTED_VALUE"""),"WA")</f>
        <v>WA</v>
      </c>
      <c r="CK122" t="str">
        <f>IFERROR(__xludf.DUMMYFUNCTION("""COMPUTED_VALUE"""),"WA")</f>
        <v>WA</v>
      </c>
      <c r="CL122" t="str">
        <f>IFERROR(__xludf.DUMMYFUNCTION("""COMPUTED_VALUE"""),"WA")</f>
        <v>WA</v>
      </c>
      <c r="CM122" t="str">
        <f>IFERROR(__xludf.DUMMYFUNCTION("""COMPUTED_VALUE"""),"WA")</f>
        <v>WA</v>
      </c>
      <c r="CN122" t="str">
        <f>IFERROR(__xludf.DUMMYFUNCTION("""COMPUTED_VALUE"""),"WA")</f>
        <v>WA</v>
      </c>
      <c r="CO122" t="str">
        <f>IFERROR(__xludf.DUMMYFUNCTION("""COMPUTED_VALUE"""),"WA")</f>
        <v>WA</v>
      </c>
      <c r="CP122" t="str">
        <f>IFERROR(__xludf.DUMMYFUNCTION("""COMPUTED_VALUE"""),"WA")</f>
        <v>WA</v>
      </c>
      <c r="CQ122" t="str">
        <f>IFERROR(__xludf.DUMMYFUNCTION("""COMPUTED_VALUE"""),"OK")</f>
        <v>OK</v>
      </c>
      <c r="CR122" t="str">
        <f>IFERROR(__xludf.DUMMYFUNCTION("""COMPUTED_VALUE"""),"OK")</f>
        <v>OK</v>
      </c>
      <c r="CS122" t="str">
        <f>IFERROR(__xludf.DUMMYFUNCTION("""COMPUTED_VALUE"""),"x")</f>
        <v>x</v>
      </c>
      <c r="CT122" t="str">
        <f>IFERROR(__xludf.DUMMYFUNCTION("""COMPUTED_VALUE"""),"-")</f>
        <v>-</v>
      </c>
      <c r="CU122" t="str">
        <f>IFERROR(__xludf.DUMMYFUNCTION("""COMPUTED_VALUE"""),"-")</f>
        <v>-</v>
      </c>
      <c r="CV122" t="str">
        <f>IFERROR(__xludf.DUMMYFUNCTION("""COMPUTED_VALUE"""),"-")</f>
        <v>-</v>
      </c>
      <c r="CW122" t="str">
        <f>IFERROR(__xludf.DUMMYFUNCTION("""COMPUTED_VALUE"""),"-")</f>
        <v>-</v>
      </c>
      <c r="CX122" t="str">
        <f>IFERROR(__xludf.DUMMYFUNCTION("""COMPUTED_VALUE"""),"-")</f>
        <v>-</v>
      </c>
      <c r="CY122" t="str">
        <f>IFERROR(__xludf.DUMMYFUNCTION("""COMPUTED_VALUE"""),"-")</f>
        <v>-</v>
      </c>
      <c r="CZ122" t="str">
        <f>IFERROR(__xludf.DUMMYFUNCTION("""COMPUTED_VALUE"""),"-")</f>
        <v>-</v>
      </c>
      <c r="DA122" t="str">
        <f>IFERROR(__xludf.DUMMYFUNCTION("""COMPUTED_VALUE"""),"-")</f>
        <v>-</v>
      </c>
      <c r="DB122" t="str">
        <f>IFERROR(__xludf.DUMMYFUNCTION("""COMPUTED_VALUE"""),"-")</f>
        <v>-</v>
      </c>
      <c r="DC122" t="str">
        <f>IFERROR(__xludf.DUMMYFUNCTION("""COMPUTED_VALUE"""),"-")</f>
        <v>-</v>
      </c>
      <c r="DD122" t="str">
        <f>IFERROR(__xludf.DUMMYFUNCTION("""COMPUTED_VALUE"""),"-")</f>
        <v>-</v>
      </c>
      <c r="DE122" t="str">
        <f>IFERROR(__xludf.DUMMYFUNCTION("""COMPUTED_VALUE"""),"-")</f>
        <v>-</v>
      </c>
      <c r="DF122" t="str">
        <f>IFERROR(__xludf.DUMMYFUNCTION("""COMPUTED_VALUE"""),"-")</f>
        <v>-</v>
      </c>
      <c r="DG122" t="str">
        <f>IFERROR(__xludf.DUMMYFUNCTION("""COMPUTED_VALUE"""),"-")</f>
        <v>-</v>
      </c>
      <c r="DH122" t="str">
        <f>IFERROR(__xludf.DUMMYFUNCTION("""COMPUTED_VALUE"""),"-")</f>
        <v>-</v>
      </c>
      <c r="DI122" t="str">
        <f>IFERROR(__xludf.DUMMYFUNCTION("""COMPUTED_VALUE"""),"-")</f>
        <v>-</v>
      </c>
      <c r="DJ122" t="str">
        <f>IFERROR(__xludf.DUMMYFUNCTION("""COMPUTED_VALUE"""),"-")</f>
        <v>-</v>
      </c>
      <c r="DK122" t="str">
        <f>IFERROR(__xludf.DUMMYFUNCTION("""COMPUTED_VALUE"""),"-")</f>
        <v>-</v>
      </c>
      <c r="DL122" t="str">
        <f>IFERROR(__xludf.DUMMYFUNCTION("""COMPUTED_VALUE"""),"-")</f>
        <v>-</v>
      </c>
      <c r="DM122" t="str">
        <f>IFERROR(__xludf.DUMMYFUNCTION("""COMPUTED_VALUE"""),"-")</f>
        <v>-</v>
      </c>
      <c r="DN122" t="str">
        <f>IFERROR(__xludf.DUMMYFUNCTION("""COMPUTED_VALUE"""),"-")</f>
        <v>-</v>
      </c>
      <c r="DO122" t="str">
        <f>IFERROR(__xludf.DUMMYFUNCTION("""COMPUTED_VALUE"""),"-")</f>
        <v>-</v>
      </c>
      <c r="DP122" t="str">
        <f>IFERROR(__xludf.DUMMYFUNCTION("""COMPUTED_VALUE"""),"-")</f>
        <v>-</v>
      </c>
      <c r="DQ122" t="str">
        <f>IFERROR(__xludf.DUMMYFUNCTION("""COMPUTED_VALUE"""),"-")</f>
        <v>-</v>
      </c>
      <c r="DR122" t="str">
        <f>IFERROR(__xludf.DUMMYFUNCTION("""COMPUTED_VALUE"""),"-")</f>
        <v>-</v>
      </c>
      <c r="DS122" t="str">
        <f>IFERROR(__xludf.DUMMYFUNCTION("""COMPUTED_VALUE"""),"-")</f>
        <v>-</v>
      </c>
      <c r="DT122" t="str">
        <f>IFERROR(__xludf.DUMMYFUNCTION("""COMPUTED_VALUE"""),"-")</f>
        <v>-</v>
      </c>
      <c r="DU122" t="str">
        <f>IFERROR(__xludf.DUMMYFUNCTION("""COMPUTED_VALUE"""),"-")</f>
        <v>-</v>
      </c>
      <c r="DV122" t="str">
        <f>IFERROR(__xludf.DUMMYFUNCTION("""COMPUTED_VALUE"""),"-")</f>
        <v>-</v>
      </c>
      <c r="DW122" t="str">
        <f>IFERROR(__xludf.DUMMYFUNCTION("""COMPUTED_VALUE"""),"-")</f>
        <v>-</v>
      </c>
      <c r="DX122" t="str">
        <f>IFERROR(__xludf.DUMMYFUNCTION("""COMPUTED_VALUE"""),"-")</f>
        <v>-</v>
      </c>
      <c r="DY122" t="str">
        <f>IFERROR(__xludf.DUMMYFUNCTION("""COMPUTED_VALUE"""),"-")</f>
        <v>-</v>
      </c>
      <c r="DZ122" t="str">
        <f>IFERROR(__xludf.DUMMYFUNCTION("""COMPUTED_VALUE"""),"x")</f>
        <v>x</v>
      </c>
      <c r="EA122" t="str">
        <f>IFERROR(__xludf.DUMMYFUNCTION("""COMPUTED_VALUE"""),"-")</f>
        <v>-</v>
      </c>
      <c r="EB122" t="str">
        <f>IFERROR(__xludf.DUMMYFUNCTION("""COMPUTED_VALUE"""),"-")</f>
        <v>-</v>
      </c>
      <c r="EC122" t="str">
        <f>IFERROR(__xludf.DUMMYFUNCTION("""COMPUTED_VALUE"""),"-")</f>
        <v>-</v>
      </c>
      <c r="ED122" t="str">
        <f>IFERROR(__xludf.DUMMYFUNCTION("""COMPUTED_VALUE"""),"-")</f>
        <v>-</v>
      </c>
      <c r="EE122" t="str">
        <f>IFERROR(__xludf.DUMMYFUNCTION("""COMPUTED_VALUE"""),"-")</f>
        <v>-</v>
      </c>
      <c r="EF122" t="str">
        <f>IFERROR(__xludf.DUMMYFUNCTION("""COMPUTED_VALUE"""),"-")</f>
        <v>-</v>
      </c>
      <c r="EG122" t="str">
        <f>IFERROR(__xludf.DUMMYFUNCTION("""COMPUTED_VALUE"""),"-")</f>
        <v>-</v>
      </c>
      <c r="EH122" t="str">
        <f>IFERROR(__xludf.DUMMYFUNCTION("""COMPUTED_VALUE"""),"-")</f>
        <v>-</v>
      </c>
      <c r="EI122" t="str">
        <f>IFERROR(__xludf.DUMMYFUNCTION("""COMPUTED_VALUE"""),"-")</f>
        <v>-</v>
      </c>
      <c r="EJ122" t="str">
        <f>IFERROR(__xludf.DUMMYFUNCTION("""COMPUTED_VALUE"""),"-")</f>
        <v>-</v>
      </c>
      <c r="EK122" t="str">
        <f>IFERROR(__xludf.DUMMYFUNCTION("""COMPUTED_VALUE"""),"-")</f>
        <v>-</v>
      </c>
      <c r="EL122" t="str">
        <f>IFERROR(__xludf.DUMMYFUNCTION("""COMPUTED_VALUE"""),"-")</f>
        <v>-</v>
      </c>
      <c r="EM122" t="str">
        <f>IFERROR(__xludf.DUMMYFUNCTION("""COMPUTED_VALUE"""),"-")</f>
        <v>-</v>
      </c>
      <c r="EN122" t="str">
        <f>IFERROR(__xludf.DUMMYFUNCTION("""COMPUTED_VALUE"""),"-")</f>
        <v>-</v>
      </c>
      <c r="EO122" t="str">
        <f>IFERROR(__xludf.DUMMYFUNCTION("""COMPUTED_VALUE"""),"-")</f>
        <v>-</v>
      </c>
      <c r="EP122" t="str">
        <f>IFERROR(__xludf.DUMMYFUNCTION("""COMPUTED_VALUE"""),"-")</f>
        <v>-</v>
      </c>
      <c r="EQ122" t="str">
        <f>IFERROR(__xludf.DUMMYFUNCTION("""COMPUTED_VALUE"""),"x")</f>
        <v>x</v>
      </c>
      <c r="ER122" t="str">
        <f>IFERROR(__xludf.DUMMYFUNCTION("""COMPUTED_VALUE"""),"-")</f>
        <v>-</v>
      </c>
      <c r="ES122" t="str">
        <f>IFERROR(__xludf.DUMMYFUNCTION("""COMPUTED_VALUE"""),"-")</f>
        <v>-</v>
      </c>
      <c r="ET122" t="str">
        <f>IFERROR(__xludf.DUMMYFUNCTION("""COMPUTED_VALUE"""),"-")</f>
        <v>-</v>
      </c>
      <c r="EU122" t="str">
        <f>IFERROR(__xludf.DUMMYFUNCTION("""COMPUTED_VALUE"""),"-")</f>
        <v>-</v>
      </c>
      <c r="EV122" t="str">
        <f>IFERROR(__xludf.DUMMYFUNCTION("""COMPUTED_VALUE"""),"-")</f>
        <v>-</v>
      </c>
      <c r="EW122" t="str">
        <f>IFERROR(__xludf.DUMMYFUNCTION("""COMPUTED_VALUE"""),"-")</f>
        <v>-</v>
      </c>
      <c r="EX122" t="str">
        <f>IFERROR(__xludf.DUMMYFUNCTION("""COMPUTED_VALUE"""),"-")</f>
        <v>-</v>
      </c>
      <c r="EY122" t="str">
        <f>IFERROR(__xludf.DUMMYFUNCTION("""COMPUTED_VALUE"""),"-")</f>
        <v>-</v>
      </c>
      <c r="EZ122" t="str">
        <f>IFERROR(__xludf.DUMMYFUNCTION("""COMPUTED_VALUE"""),"-")</f>
        <v>-</v>
      </c>
      <c r="FA122" t="str">
        <f>IFERROR(__xludf.DUMMYFUNCTION("""COMPUTED_VALUE"""),"-")</f>
        <v>-</v>
      </c>
      <c r="FB122" t="str">
        <f>IFERROR(__xludf.DUMMYFUNCTION("""COMPUTED_VALUE"""),"-")</f>
        <v>-</v>
      </c>
      <c r="FC122" t="str">
        <f>IFERROR(__xludf.DUMMYFUNCTION("""COMPUTED_VALUE"""),"-")</f>
        <v>-</v>
      </c>
      <c r="FD122" t="str">
        <f>IFERROR(__xludf.DUMMYFUNCTION("""COMPUTED_VALUE"""),"-")</f>
        <v>-</v>
      </c>
      <c r="FE122" t="str">
        <f>IFERROR(__xludf.DUMMYFUNCTION("""COMPUTED_VALUE"""),"-")</f>
        <v>-</v>
      </c>
      <c r="FF122" t="str">
        <f>IFERROR(__xludf.DUMMYFUNCTION("""COMPUTED_VALUE"""),"-")</f>
        <v>-</v>
      </c>
      <c r="FG122" t="str">
        <f>IFERROR(__xludf.DUMMYFUNCTION("""COMPUTED_VALUE"""),"-")</f>
        <v>-</v>
      </c>
      <c r="FH122" t="str">
        <f>IFERROR(__xludf.DUMMYFUNCTION("""COMPUTED_VALUE"""),"-")</f>
        <v>-</v>
      </c>
      <c r="FI122" t="str">
        <f>IFERROR(__xludf.DUMMYFUNCTION("""COMPUTED_VALUE"""),"-")</f>
        <v>-</v>
      </c>
      <c r="FJ122" t="str">
        <f>IFERROR(__xludf.DUMMYFUNCTION("""COMPUTED_VALUE"""),"-")</f>
        <v>-</v>
      </c>
      <c r="FK122" t="str">
        <f>IFERROR(__xludf.DUMMYFUNCTION("""COMPUTED_VALUE"""),"-")</f>
        <v>-</v>
      </c>
      <c r="FL122" t="str">
        <f>IFERROR(__xludf.DUMMYFUNCTION("""COMPUTED_VALUE"""),"-")</f>
        <v>-</v>
      </c>
      <c r="FM122" t="str">
        <f>IFERROR(__xludf.DUMMYFUNCTION("""COMPUTED_VALUE"""),"-")</f>
        <v>-</v>
      </c>
      <c r="FN122" t="str">
        <f>IFERROR(__xludf.DUMMYFUNCTION("""COMPUTED_VALUE"""),"-")</f>
        <v>-</v>
      </c>
      <c r="FO122" t="str">
        <f>IFERROR(__xludf.DUMMYFUNCTION("""COMPUTED_VALUE"""),"-")</f>
        <v>-</v>
      </c>
      <c r="FP122" t="str">
        <f>IFERROR(__xludf.DUMMYFUNCTION("""COMPUTED_VALUE"""),"-")</f>
        <v>-</v>
      </c>
      <c r="FQ122" t="str">
        <f>IFERROR(__xludf.DUMMYFUNCTION("""COMPUTED_VALUE"""),"-")</f>
        <v>-</v>
      </c>
      <c r="FR122" t="str">
        <f>IFERROR(__xludf.DUMMYFUNCTION("""COMPUTED_VALUE"""),"-")</f>
        <v>-</v>
      </c>
      <c r="FS122" t="str">
        <f>IFERROR(__xludf.DUMMYFUNCTION("""COMPUTED_VALUE"""),"-")</f>
        <v>-</v>
      </c>
      <c r="FT122" t="str">
        <f>IFERROR(__xludf.DUMMYFUNCTION("""COMPUTED_VALUE"""),"x")</f>
        <v>x</v>
      </c>
      <c r="FU122" t="str">
        <f>IFERROR(__xludf.DUMMYFUNCTION("""COMPUTED_VALUE"""),"-")</f>
        <v>-</v>
      </c>
      <c r="FV122" t="str">
        <f>IFERROR(__xludf.DUMMYFUNCTION("""COMPUTED_VALUE"""),"-")</f>
        <v>-</v>
      </c>
      <c r="FW122" t="str">
        <f>IFERROR(__xludf.DUMMYFUNCTION("""COMPUTED_VALUE"""),"-")</f>
        <v>-</v>
      </c>
      <c r="FX122" t="str">
        <f>IFERROR(__xludf.DUMMYFUNCTION("""COMPUTED_VALUE"""),"-")</f>
        <v>-</v>
      </c>
      <c r="FY122" t="str">
        <f>IFERROR(__xludf.DUMMYFUNCTION("""COMPUTED_VALUE"""),"-")</f>
        <v>-</v>
      </c>
      <c r="FZ122" t="str">
        <f>IFERROR(__xludf.DUMMYFUNCTION("""COMPUTED_VALUE"""),"-")</f>
        <v>-</v>
      </c>
      <c r="GA122" t="str">
        <f>IFERROR(__xludf.DUMMYFUNCTION("""COMPUTED_VALUE"""),"-")</f>
        <v>-</v>
      </c>
      <c r="GB122" t="str">
        <f>IFERROR(__xludf.DUMMYFUNCTION("""COMPUTED_VALUE"""),"-")</f>
        <v>-</v>
      </c>
      <c r="GC122" t="str">
        <f>IFERROR(__xludf.DUMMYFUNCTION("""COMPUTED_VALUE"""),"-")</f>
        <v>-</v>
      </c>
      <c r="GD122" t="str">
        <f>IFERROR(__xludf.DUMMYFUNCTION("""COMPUTED_VALUE"""),"-")</f>
        <v>-</v>
      </c>
      <c r="GE122" t="str">
        <f>IFERROR(__xludf.DUMMYFUNCTION("""COMPUTED_VALUE"""),"-")</f>
        <v>-</v>
      </c>
      <c r="GF122" t="str">
        <f>IFERROR(__xludf.DUMMYFUNCTION("""COMPUTED_VALUE"""),"-")</f>
        <v>-</v>
      </c>
      <c r="GG122" t="str">
        <f>IFERROR(__xludf.DUMMYFUNCTION("""COMPUTED_VALUE"""),"-")</f>
        <v>-</v>
      </c>
      <c r="GH122" t="str">
        <f>IFERROR(__xludf.DUMMYFUNCTION("""COMPUTED_VALUE"""),"-")</f>
        <v>-</v>
      </c>
      <c r="GI122" t="str">
        <f>IFERROR(__xludf.DUMMYFUNCTION("""COMPUTED_VALUE"""),"-")</f>
        <v>-</v>
      </c>
      <c r="GJ122" t="str">
        <f>IFERROR(__xludf.DUMMYFUNCTION("""COMPUTED_VALUE"""),"-")</f>
        <v>-</v>
      </c>
      <c r="GK122" t="str">
        <f>IFERROR(__xludf.DUMMYFUNCTION("""COMPUTED_VALUE"""),"-")</f>
        <v>-</v>
      </c>
      <c r="GL122" t="str">
        <f>IFERROR(__xludf.DUMMYFUNCTION("""COMPUTED_VALUE"""),"-")</f>
        <v>-</v>
      </c>
      <c r="GM122" t="str">
        <f>IFERROR(__xludf.DUMMYFUNCTION("""COMPUTED_VALUE"""),"-")</f>
        <v>-</v>
      </c>
      <c r="GN122" t="str">
        <f>IFERROR(__xludf.DUMMYFUNCTION("""COMPUTED_VALUE"""),"-")</f>
        <v>-</v>
      </c>
      <c r="GO122" t="str">
        <f>IFERROR(__xludf.DUMMYFUNCTION("""COMPUTED_VALUE"""),"-")</f>
        <v>-</v>
      </c>
      <c r="GP122" t="str">
        <f>IFERROR(__xludf.DUMMYFUNCTION("""COMPUTED_VALUE"""),"-")</f>
        <v>-</v>
      </c>
      <c r="GQ122" t="str">
        <f>IFERROR(__xludf.DUMMYFUNCTION("""COMPUTED_VALUE"""),"-")</f>
        <v>-</v>
      </c>
      <c r="GR122" t="str">
        <f>IFERROR(__xludf.DUMMYFUNCTION("""COMPUTED_VALUE"""),"-")</f>
        <v>-</v>
      </c>
      <c r="GS122" t="str">
        <f>IFERROR(__xludf.DUMMYFUNCTION("""COMPUTED_VALUE"""),"x")</f>
        <v>x</v>
      </c>
      <c r="GT122" t="str">
        <f>IFERROR(__xludf.DUMMYFUNCTION("""COMPUTED_VALUE"""),"x")</f>
        <v>x</v>
      </c>
      <c r="GU122">
        <f>IFERROR(__xludf.DUMMYFUNCTION("""COMPUTED_VALUE"""),0.0)</f>
        <v>0</v>
      </c>
      <c r="GV122">
        <f>IFERROR(__xludf.DUMMYFUNCTION("""COMPUTED_VALUE"""),1.0)</f>
        <v>1</v>
      </c>
      <c r="GW122">
        <f>IFERROR(__xludf.DUMMYFUNCTION("""COMPUTED_VALUE"""),0.0)</f>
        <v>0</v>
      </c>
      <c r="GX122">
        <f>IFERROR(__xludf.DUMMYFUNCTION("""COMPUTED_VALUE"""),0.0)</f>
        <v>0</v>
      </c>
      <c r="GY122">
        <f>IFERROR(__xludf.DUMMYFUNCTION("""COMPUTED_VALUE"""),0.0)</f>
        <v>0</v>
      </c>
      <c r="GZ122">
        <f>IFERROR(__xludf.DUMMYFUNCTION("""COMPUTED_VALUE"""),1.0)</f>
        <v>1</v>
      </c>
      <c r="HA122">
        <f>IFERROR(__xludf.DUMMYFUNCTION("""COMPUTED_VALUE"""),1.0)</f>
        <v>1</v>
      </c>
      <c r="HB122">
        <f>IFERROR(__xludf.DUMMYFUNCTION("""COMPUTED_VALUE"""),0.0)</f>
        <v>0</v>
      </c>
      <c r="HC122">
        <f>IFERROR(__xludf.DUMMYFUNCTION("""COMPUTED_VALUE"""),0.0)</f>
        <v>0</v>
      </c>
      <c r="HD122">
        <f>IFERROR(__xludf.DUMMYFUNCTION("""COMPUTED_VALUE"""),0.0)</f>
        <v>0</v>
      </c>
      <c r="HE122">
        <f>IFERROR(__xludf.DUMMYFUNCTION("""COMPUTED_VALUE"""),1.0)</f>
        <v>1</v>
      </c>
      <c r="HF122">
        <f>IFERROR(__xludf.DUMMYFUNCTION("""COMPUTED_VALUE"""),1.0)</f>
        <v>1</v>
      </c>
      <c r="HG122">
        <f>IFERROR(__xludf.DUMMYFUNCTION("""COMPUTED_VALUE"""),0.0)</f>
        <v>0</v>
      </c>
      <c r="HH122">
        <f>IFERROR(__xludf.DUMMYFUNCTION("""COMPUTED_VALUE"""),0.0)</f>
        <v>0</v>
      </c>
      <c r="HI122">
        <f>IFERROR(__xludf.DUMMYFUNCTION("""COMPUTED_VALUE"""),0.0)</f>
        <v>0</v>
      </c>
      <c r="HJ122">
        <f>IFERROR(__xludf.DUMMYFUNCTION("""COMPUTED_VALUE"""),0.0)</f>
        <v>0</v>
      </c>
      <c r="HK122">
        <f>IFERROR(__xludf.DUMMYFUNCTION("""COMPUTED_VALUE"""),0.0)</f>
        <v>0</v>
      </c>
      <c r="HL122">
        <f>IFERROR(__xludf.DUMMYFUNCTION("""COMPUTED_VALUE"""),0.0)</f>
        <v>0</v>
      </c>
      <c r="HM122">
        <f>IFERROR(__xludf.DUMMYFUNCTION("""COMPUTED_VALUE"""),0.0)</f>
        <v>0</v>
      </c>
      <c r="HN122">
        <f>IFERROR(__xludf.DUMMYFUNCTION("""COMPUTED_VALUE"""),0.0)</f>
        <v>0</v>
      </c>
      <c r="HO122">
        <f>IFERROR(__xludf.DUMMYFUNCTION("""COMPUTED_VALUE"""),0.0)</f>
        <v>0</v>
      </c>
      <c r="HP122">
        <f>IFERROR(__xludf.DUMMYFUNCTION("""COMPUTED_VALUE"""),1.0)</f>
        <v>1</v>
      </c>
      <c r="HQ122">
        <f>IFERROR(__xludf.DUMMYFUNCTION("""COMPUTED_VALUE"""),0.0)</f>
        <v>0</v>
      </c>
      <c r="HR122">
        <f>IFERROR(__xludf.DUMMYFUNCTION("""COMPUTED_VALUE"""),0.0)</f>
        <v>0</v>
      </c>
      <c r="HS122">
        <f>IFERROR(__xludf.DUMMYFUNCTION("""COMPUTED_VALUE"""),0.0)</f>
        <v>0</v>
      </c>
      <c r="HT122">
        <f>IFERROR(__xludf.DUMMYFUNCTION("""COMPUTED_VALUE"""),0.0)</f>
        <v>0</v>
      </c>
      <c r="HU122">
        <f>IFERROR(__xludf.DUMMYFUNCTION("""COMPUTED_VALUE"""),0.0)</f>
        <v>0</v>
      </c>
      <c r="HV122">
        <f>IFERROR(__xludf.DUMMYFUNCTION("""COMPUTED_VALUE"""),0.0)</f>
        <v>0</v>
      </c>
      <c r="HW122">
        <f>IFERROR(__xludf.DUMMYFUNCTION("""COMPUTED_VALUE"""),0.0)</f>
        <v>0</v>
      </c>
      <c r="HX122">
        <f>IFERROR(__xludf.DUMMYFUNCTION("""COMPUTED_VALUE"""),1.0)</f>
        <v>1</v>
      </c>
      <c r="HY122">
        <f>IFERROR(__xludf.DUMMYFUNCTION("""COMPUTED_VALUE"""),0.0)</f>
        <v>0</v>
      </c>
      <c r="HZ122">
        <f>IFERROR(__xludf.DUMMYFUNCTION("""COMPUTED_VALUE"""),0.0)</f>
        <v>0</v>
      </c>
      <c r="IA122">
        <f>IFERROR(__xludf.DUMMYFUNCTION("""COMPUTED_VALUE"""),0.0)</f>
        <v>0</v>
      </c>
      <c r="IB122">
        <f>IFERROR(__xludf.DUMMYFUNCTION("""COMPUTED_VALUE"""),1.0)</f>
        <v>1</v>
      </c>
      <c r="IC122">
        <f>IFERROR(__xludf.DUMMYFUNCTION("""COMPUTED_VALUE"""),0.0)</f>
        <v>0</v>
      </c>
      <c r="ID122">
        <f>IFERROR(__xludf.DUMMYFUNCTION("""COMPUTED_VALUE"""),0.0)</f>
        <v>0</v>
      </c>
      <c r="IE122">
        <f>IFERROR(__xludf.DUMMYFUNCTION("""COMPUTED_VALUE"""),1.0)</f>
        <v>1</v>
      </c>
      <c r="IF122">
        <f>IFERROR(__xludf.DUMMYFUNCTION("""COMPUTED_VALUE"""),0.0)</f>
        <v>0</v>
      </c>
      <c r="IG122">
        <f>IFERROR(__xludf.DUMMYFUNCTION("""COMPUTED_VALUE"""),0.0)</f>
        <v>0</v>
      </c>
      <c r="IH122">
        <f>IFERROR(__xludf.DUMMYFUNCTION("""COMPUTED_VALUE"""),0.0)</f>
        <v>0</v>
      </c>
      <c r="II122">
        <f>IFERROR(__xludf.DUMMYFUNCTION("""COMPUTED_VALUE"""),0.0)</f>
        <v>0</v>
      </c>
      <c r="IJ122">
        <f>IFERROR(__xludf.DUMMYFUNCTION("""COMPUTED_VALUE"""),1.0)</f>
        <v>1</v>
      </c>
      <c r="IK122" t="str">
        <f>IFERROR(__xludf.DUMMYFUNCTION("""COMPUTED_VALUE"""),"x")</f>
        <v>x</v>
      </c>
      <c r="IL122">
        <f>IFERROR(__xludf.DUMMYFUNCTION("""COMPUTED_VALUE"""),1.0)</f>
        <v>1</v>
      </c>
      <c r="IM122">
        <f>IFERROR(__xludf.DUMMYFUNCTION("""COMPUTED_VALUE"""),1.0)</f>
        <v>1</v>
      </c>
      <c r="IN122">
        <f>IFERROR(__xludf.DUMMYFUNCTION("""COMPUTED_VALUE"""),1.0)</f>
        <v>1</v>
      </c>
      <c r="IO122">
        <f>IFERROR(__xludf.DUMMYFUNCTION("""COMPUTED_VALUE"""),1.0)</f>
        <v>1</v>
      </c>
      <c r="IP122">
        <f>IFERROR(__xludf.DUMMYFUNCTION("""COMPUTED_VALUE"""),1.0)</f>
        <v>1</v>
      </c>
      <c r="IQ122">
        <f>IFERROR(__xludf.DUMMYFUNCTION("""COMPUTED_VALUE"""),0.0)</f>
        <v>0</v>
      </c>
      <c r="IR122">
        <f>IFERROR(__xludf.DUMMYFUNCTION("""COMPUTED_VALUE"""),1.0)</f>
        <v>1</v>
      </c>
      <c r="IS122">
        <f>IFERROR(__xludf.DUMMYFUNCTION("""COMPUTED_VALUE"""),1.0)</f>
        <v>1</v>
      </c>
      <c r="IT122">
        <f>IFERROR(__xludf.DUMMYFUNCTION("""COMPUTED_VALUE"""),1.0)</f>
        <v>1</v>
      </c>
      <c r="IU122">
        <f>IFERROR(__xludf.DUMMYFUNCTION("""COMPUTED_VALUE"""),1.0)</f>
        <v>1</v>
      </c>
      <c r="IV122">
        <f>IFERROR(__xludf.DUMMYFUNCTION("""COMPUTED_VALUE"""),1.0)</f>
        <v>1</v>
      </c>
      <c r="IW122">
        <f>IFERROR(__xludf.DUMMYFUNCTION("""COMPUTED_VALUE"""),1.0)</f>
        <v>1</v>
      </c>
      <c r="IX122">
        <f>IFERROR(__xludf.DUMMYFUNCTION("""COMPUTED_VALUE"""),1.0)</f>
        <v>1</v>
      </c>
      <c r="IY122">
        <f>IFERROR(__xludf.DUMMYFUNCTION("""COMPUTED_VALUE"""),1.0)</f>
        <v>1</v>
      </c>
      <c r="IZ122">
        <f>IFERROR(__xludf.DUMMYFUNCTION("""COMPUTED_VALUE"""),0.0)</f>
        <v>0</v>
      </c>
      <c r="JA122">
        <f>IFERROR(__xludf.DUMMYFUNCTION("""COMPUTED_VALUE"""),1.0)</f>
        <v>1</v>
      </c>
      <c r="JB122">
        <f>IFERROR(__xludf.DUMMYFUNCTION("""COMPUTED_VALUE"""),0.0)</f>
        <v>0</v>
      </c>
      <c r="JC122">
        <f>IFERROR(__xludf.DUMMYFUNCTION("""COMPUTED_VALUE"""),0.0)</f>
        <v>0</v>
      </c>
      <c r="JD122">
        <f>IFERROR(__xludf.DUMMYFUNCTION("""COMPUTED_VALUE"""),0.0)</f>
        <v>0</v>
      </c>
      <c r="JE122">
        <f>IFERROR(__xludf.DUMMYFUNCTION("""COMPUTED_VALUE"""),0.0)</f>
        <v>0</v>
      </c>
      <c r="JF122">
        <f>IFERROR(__xludf.DUMMYFUNCTION("""COMPUTED_VALUE"""),0.0)</f>
        <v>0</v>
      </c>
      <c r="JG122">
        <f>IFERROR(__xludf.DUMMYFUNCTION("""COMPUTED_VALUE"""),0.0)</f>
        <v>0</v>
      </c>
      <c r="JH122">
        <f>IFERROR(__xludf.DUMMYFUNCTION("""COMPUTED_VALUE"""),1.0)</f>
        <v>1</v>
      </c>
      <c r="JI122">
        <f>IFERROR(__xludf.DUMMYFUNCTION("""COMPUTED_VALUE"""),0.0)</f>
        <v>0</v>
      </c>
      <c r="JJ122">
        <f>IFERROR(__xludf.DUMMYFUNCTION("""COMPUTED_VALUE"""),0.0)</f>
        <v>0</v>
      </c>
      <c r="JK122">
        <f>IFERROR(__xludf.DUMMYFUNCTION("""COMPUTED_VALUE"""),0.0)</f>
        <v>0</v>
      </c>
      <c r="JL122">
        <f>IFERROR(__xludf.DUMMYFUNCTION("""COMPUTED_VALUE"""),0.0)</f>
        <v>0</v>
      </c>
      <c r="JM122">
        <f>IFERROR(__xludf.DUMMYFUNCTION("""COMPUTED_VALUE"""),0.0)</f>
        <v>0</v>
      </c>
      <c r="JN122">
        <f>IFERROR(__xludf.DUMMYFUNCTION("""COMPUTED_VALUE"""),0.0)</f>
        <v>0</v>
      </c>
      <c r="JO122">
        <f>IFERROR(__xludf.DUMMYFUNCTION("""COMPUTED_VALUE"""),0.0)</f>
        <v>0</v>
      </c>
      <c r="JP122">
        <f>IFERROR(__xludf.DUMMYFUNCTION("""COMPUTED_VALUE"""),0.0)</f>
        <v>0</v>
      </c>
      <c r="JQ122">
        <f>IFERROR(__xludf.DUMMYFUNCTION("""COMPUTED_VALUE"""),1.0)</f>
        <v>1</v>
      </c>
      <c r="JR122">
        <f>IFERROR(__xludf.DUMMYFUNCTION("""COMPUTED_VALUE"""),1.0)</f>
        <v>1</v>
      </c>
      <c r="JS122" t="str">
        <f>IFERROR(__xludf.DUMMYFUNCTION("""COMPUTED_VALUE"""),"x")</f>
        <v>x</v>
      </c>
      <c r="JT122">
        <f>IFERROR(__xludf.DUMMYFUNCTION("""COMPUTED_VALUE"""),0.0)</f>
        <v>0</v>
      </c>
      <c r="JU122">
        <f>IFERROR(__xludf.DUMMYFUNCTION("""COMPUTED_VALUE"""),0.0)</f>
        <v>0</v>
      </c>
      <c r="JV122">
        <f>IFERROR(__xludf.DUMMYFUNCTION("""COMPUTED_VALUE"""),0.0)</f>
        <v>0</v>
      </c>
      <c r="JW122">
        <f>IFERROR(__xludf.DUMMYFUNCTION("""COMPUTED_VALUE"""),0.0)</f>
        <v>0</v>
      </c>
      <c r="JX122">
        <f>IFERROR(__xludf.DUMMYFUNCTION("""COMPUTED_VALUE"""),0.0)</f>
        <v>0</v>
      </c>
      <c r="JY122">
        <f>IFERROR(__xludf.DUMMYFUNCTION("""COMPUTED_VALUE"""),0.0)</f>
        <v>0</v>
      </c>
      <c r="JZ122">
        <f>IFERROR(__xludf.DUMMYFUNCTION("""COMPUTED_VALUE"""),0.0)</f>
        <v>0</v>
      </c>
      <c r="KA122">
        <f>IFERROR(__xludf.DUMMYFUNCTION("""COMPUTED_VALUE"""),0.0)</f>
        <v>0</v>
      </c>
      <c r="KB122">
        <f>IFERROR(__xludf.DUMMYFUNCTION("""COMPUTED_VALUE"""),0.0)</f>
        <v>0</v>
      </c>
      <c r="KC122">
        <f>IFERROR(__xludf.DUMMYFUNCTION("""COMPUTED_VALUE"""),0.0)</f>
        <v>0</v>
      </c>
      <c r="KD122">
        <f>IFERROR(__xludf.DUMMYFUNCTION("""COMPUTED_VALUE"""),0.0)</f>
        <v>0</v>
      </c>
      <c r="KE122">
        <f>IFERROR(__xludf.DUMMYFUNCTION("""COMPUTED_VALUE"""),0.0)</f>
        <v>0</v>
      </c>
      <c r="KF122">
        <f>IFERROR(__xludf.DUMMYFUNCTION("""COMPUTED_VALUE"""),0.0)</f>
        <v>0</v>
      </c>
      <c r="KG122">
        <f>IFERROR(__xludf.DUMMYFUNCTION("""COMPUTED_VALUE"""),0.0)</f>
        <v>0</v>
      </c>
      <c r="KH122">
        <f>IFERROR(__xludf.DUMMYFUNCTION("""COMPUTED_VALUE"""),0.0)</f>
        <v>0</v>
      </c>
      <c r="KI122">
        <f>IFERROR(__xludf.DUMMYFUNCTION("""COMPUTED_VALUE"""),0.0)</f>
        <v>0</v>
      </c>
      <c r="KJ122">
        <f>IFERROR(__xludf.DUMMYFUNCTION("""COMPUTED_VALUE"""),0.0)</f>
        <v>0</v>
      </c>
      <c r="KK122">
        <f>IFERROR(__xludf.DUMMYFUNCTION("""COMPUTED_VALUE"""),0.0)</f>
        <v>0</v>
      </c>
      <c r="KL122">
        <f>IFERROR(__xludf.DUMMYFUNCTION("""COMPUTED_VALUE"""),0.0)</f>
        <v>0</v>
      </c>
      <c r="KM122">
        <f>IFERROR(__xludf.DUMMYFUNCTION("""COMPUTED_VALUE"""),0.0)</f>
        <v>0</v>
      </c>
      <c r="KN122">
        <f>IFERROR(__xludf.DUMMYFUNCTION("""COMPUTED_VALUE"""),0.0)</f>
        <v>0</v>
      </c>
      <c r="KO122">
        <f>IFERROR(__xludf.DUMMYFUNCTION("""COMPUTED_VALUE"""),0.0)</f>
        <v>0</v>
      </c>
      <c r="KP122">
        <f>IFERROR(__xludf.DUMMYFUNCTION("""COMPUTED_VALUE"""),0.0)</f>
        <v>0</v>
      </c>
      <c r="KQ122">
        <f>IFERROR(__xludf.DUMMYFUNCTION("""COMPUTED_VALUE"""),0.0)</f>
        <v>0</v>
      </c>
      <c r="KR122">
        <f>IFERROR(__xludf.DUMMYFUNCTION("""COMPUTED_VALUE"""),0.0)</f>
        <v>0</v>
      </c>
      <c r="KS122">
        <f>IFERROR(__xludf.DUMMYFUNCTION("""COMPUTED_VALUE"""),0.0)</f>
        <v>0</v>
      </c>
      <c r="KT122">
        <f>IFERROR(__xludf.DUMMYFUNCTION("""COMPUTED_VALUE"""),0.0)</f>
        <v>0</v>
      </c>
      <c r="KU122">
        <f>IFERROR(__xludf.DUMMYFUNCTION("""COMPUTED_VALUE"""),0.0)</f>
        <v>0</v>
      </c>
      <c r="KV122">
        <f>IFERROR(__xludf.DUMMYFUNCTION("""COMPUTED_VALUE"""),0.0)</f>
        <v>0</v>
      </c>
      <c r="KW122">
        <f>IFERROR(__xludf.DUMMYFUNCTION("""COMPUTED_VALUE"""),0.0)</f>
        <v>0</v>
      </c>
      <c r="KX122">
        <f>IFERROR(__xludf.DUMMYFUNCTION("""COMPUTED_VALUE"""),0.0)</f>
        <v>0</v>
      </c>
      <c r="KY122">
        <f>IFERROR(__xludf.DUMMYFUNCTION("""COMPUTED_VALUE"""),0.0)</f>
        <v>0</v>
      </c>
      <c r="KZ122" t="str">
        <f>IFERROR(__xludf.DUMMYFUNCTION("""COMPUTED_VALUE"""),"x")</f>
        <v>x</v>
      </c>
      <c r="LA122">
        <f>IFERROR(__xludf.DUMMYFUNCTION("""COMPUTED_VALUE"""),0.0)</f>
        <v>0</v>
      </c>
      <c r="LB122">
        <f>IFERROR(__xludf.DUMMYFUNCTION("""COMPUTED_VALUE"""),0.0)</f>
        <v>0</v>
      </c>
      <c r="LC122">
        <f>IFERROR(__xludf.DUMMYFUNCTION("""COMPUTED_VALUE"""),0.0)</f>
        <v>0</v>
      </c>
      <c r="LD122">
        <f>IFERROR(__xludf.DUMMYFUNCTION("""COMPUTED_VALUE"""),0.0)</f>
        <v>0</v>
      </c>
      <c r="LE122">
        <f>IFERROR(__xludf.DUMMYFUNCTION("""COMPUTED_VALUE"""),0.0)</f>
        <v>0</v>
      </c>
      <c r="LF122">
        <f>IFERROR(__xludf.DUMMYFUNCTION("""COMPUTED_VALUE"""),0.0)</f>
        <v>0</v>
      </c>
      <c r="LG122">
        <f>IFERROR(__xludf.DUMMYFUNCTION("""COMPUTED_VALUE"""),0.0)</f>
        <v>0</v>
      </c>
      <c r="LH122">
        <f>IFERROR(__xludf.DUMMYFUNCTION("""COMPUTED_VALUE"""),0.0)</f>
        <v>0</v>
      </c>
      <c r="LI122">
        <f>IFERROR(__xludf.DUMMYFUNCTION("""COMPUTED_VALUE"""),0.0)</f>
        <v>0</v>
      </c>
      <c r="LJ122">
        <f>IFERROR(__xludf.DUMMYFUNCTION("""COMPUTED_VALUE"""),0.0)</f>
        <v>0</v>
      </c>
      <c r="LK122">
        <f>IFERROR(__xludf.DUMMYFUNCTION("""COMPUTED_VALUE"""),0.0)</f>
        <v>0</v>
      </c>
      <c r="LL122">
        <f>IFERROR(__xludf.DUMMYFUNCTION("""COMPUTED_VALUE"""),0.0)</f>
        <v>0</v>
      </c>
      <c r="LM122">
        <f>IFERROR(__xludf.DUMMYFUNCTION("""COMPUTED_VALUE"""),0.0)</f>
        <v>0</v>
      </c>
      <c r="LN122">
        <f>IFERROR(__xludf.DUMMYFUNCTION("""COMPUTED_VALUE"""),0.0)</f>
        <v>0</v>
      </c>
      <c r="LO122">
        <f>IFERROR(__xludf.DUMMYFUNCTION("""COMPUTED_VALUE"""),0.0)</f>
        <v>0</v>
      </c>
      <c r="LP122">
        <f>IFERROR(__xludf.DUMMYFUNCTION("""COMPUTED_VALUE"""),0.0)</f>
        <v>0</v>
      </c>
      <c r="LQ122" t="str">
        <f>IFERROR(__xludf.DUMMYFUNCTION("""COMPUTED_VALUE"""),"x")</f>
        <v>x</v>
      </c>
      <c r="LR122">
        <f>IFERROR(__xludf.DUMMYFUNCTION("""COMPUTED_VALUE"""),0.0)</f>
        <v>0</v>
      </c>
      <c r="LS122">
        <f>IFERROR(__xludf.DUMMYFUNCTION("""COMPUTED_VALUE"""),0.0)</f>
        <v>0</v>
      </c>
      <c r="LT122">
        <f>IFERROR(__xludf.DUMMYFUNCTION("""COMPUTED_VALUE"""),0.0)</f>
        <v>0</v>
      </c>
      <c r="LU122">
        <f>IFERROR(__xludf.DUMMYFUNCTION("""COMPUTED_VALUE"""),0.0)</f>
        <v>0</v>
      </c>
      <c r="LV122">
        <f>IFERROR(__xludf.DUMMYFUNCTION("""COMPUTED_VALUE"""),0.0)</f>
        <v>0</v>
      </c>
      <c r="LW122">
        <f>IFERROR(__xludf.DUMMYFUNCTION("""COMPUTED_VALUE"""),0.0)</f>
        <v>0</v>
      </c>
      <c r="LX122">
        <f>IFERROR(__xludf.DUMMYFUNCTION("""COMPUTED_VALUE"""),0.0)</f>
        <v>0</v>
      </c>
      <c r="LY122">
        <f>IFERROR(__xludf.DUMMYFUNCTION("""COMPUTED_VALUE"""),0.0)</f>
        <v>0</v>
      </c>
      <c r="LZ122">
        <f>IFERROR(__xludf.DUMMYFUNCTION("""COMPUTED_VALUE"""),0.0)</f>
        <v>0</v>
      </c>
      <c r="MA122">
        <f>IFERROR(__xludf.DUMMYFUNCTION("""COMPUTED_VALUE"""),0.0)</f>
        <v>0</v>
      </c>
      <c r="MB122">
        <f>IFERROR(__xludf.DUMMYFUNCTION("""COMPUTED_VALUE"""),0.0)</f>
        <v>0</v>
      </c>
      <c r="MC122">
        <f>IFERROR(__xludf.DUMMYFUNCTION("""COMPUTED_VALUE"""),0.0)</f>
        <v>0</v>
      </c>
      <c r="MD122">
        <f>IFERROR(__xludf.DUMMYFUNCTION("""COMPUTED_VALUE"""),0.0)</f>
        <v>0</v>
      </c>
      <c r="ME122">
        <f>IFERROR(__xludf.DUMMYFUNCTION("""COMPUTED_VALUE"""),0.0)</f>
        <v>0</v>
      </c>
      <c r="MF122">
        <f>IFERROR(__xludf.DUMMYFUNCTION("""COMPUTED_VALUE"""),0.0)</f>
        <v>0</v>
      </c>
      <c r="MG122">
        <f>IFERROR(__xludf.DUMMYFUNCTION("""COMPUTED_VALUE"""),0.0)</f>
        <v>0</v>
      </c>
      <c r="MH122">
        <f>IFERROR(__xludf.DUMMYFUNCTION("""COMPUTED_VALUE"""),0.0)</f>
        <v>0</v>
      </c>
      <c r="MI122">
        <f>IFERROR(__xludf.DUMMYFUNCTION("""COMPUTED_VALUE"""),0.0)</f>
        <v>0</v>
      </c>
      <c r="MJ122">
        <f>IFERROR(__xludf.DUMMYFUNCTION("""COMPUTED_VALUE"""),0.0)</f>
        <v>0</v>
      </c>
      <c r="MK122">
        <f>IFERROR(__xludf.DUMMYFUNCTION("""COMPUTED_VALUE"""),0.0)</f>
        <v>0</v>
      </c>
      <c r="ML122">
        <f>IFERROR(__xludf.DUMMYFUNCTION("""COMPUTED_VALUE"""),0.0)</f>
        <v>0</v>
      </c>
      <c r="MM122">
        <f>IFERROR(__xludf.DUMMYFUNCTION("""COMPUTED_VALUE"""),0.0)</f>
        <v>0</v>
      </c>
      <c r="MN122">
        <f>IFERROR(__xludf.DUMMYFUNCTION("""COMPUTED_VALUE"""),0.0)</f>
        <v>0</v>
      </c>
      <c r="MO122">
        <f>IFERROR(__xludf.DUMMYFUNCTION("""COMPUTED_VALUE"""),0.0)</f>
        <v>0</v>
      </c>
      <c r="MP122">
        <f>IFERROR(__xludf.DUMMYFUNCTION("""COMPUTED_VALUE"""),0.0)</f>
        <v>0</v>
      </c>
      <c r="MQ122">
        <f>IFERROR(__xludf.DUMMYFUNCTION("""COMPUTED_VALUE"""),0.0)</f>
        <v>0</v>
      </c>
      <c r="MR122">
        <f>IFERROR(__xludf.DUMMYFUNCTION("""COMPUTED_VALUE"""),0.0)</f>
        <v>0</v>
      </c>
      <c r="MS122">
        <f>IFERROR(__xludf.DUMMYFUNCTION("""COMPUTED_VALUE"""),0.0)</f>
        <v>0</v>
      </c>
      <c r="MT122" t="str">
        <f>IFERROR(__xludf.DUMMYFUNCTION("""COMPUTED_VALUE"""),"x")</f>
        <v>x</v>
      </c>
      <c r="MU122">
        <f>IFERROR(__xludf.DUMMYFUNCTION("""COMPUTED_VALUE"""),0.0)</f>
        <v>0</v>
      </c>
      <c r="MV122">
        <f>IFERROR(__xludf.DUMMYFUNCTION("""COMPUTED_VALUE"""),0.0)</f>
        <v>0</v>
      </c>
      <c r="MW122">
        <f>IFERROR(__xludf.DUMMYFUNCTION("""COMPUTED_VALUE"""),0.0)</f>
        <v>0</v>
      </c>
      <c r="MX122">
        <f>IFERROR(__xludf.DUMMYFUNCTION("""COMPUTED_VALUE"""),0.0)</f>
        <v>0</v>
      </c>
      <c r="MY122">
        <f>IFERROR(__xludf.DUMMYFUNCTION("""COMPUTED_VALUE"""),0.0)</f>
        <v>0</v>
      </c>
      <c r="MZ122">
        <f>IFERROR(__xludf.DUMMYFUNCTION("""COMPUTED_VALUE"""),0.0)</f>
        <v>0</v>
      </c>
      <c r="NA122">
        <f>IFERROR(__xludf.DUMMYFUNCTION("""COMPUTED_VALUE"""),0.0)</f>
        <v>0</v>
      </c>
      <c r="NB122">
        <f>IFERROR(__xludf.DUMMYFUNCTION("""COMPUTED_VALUE"""),0.0)</f>
        <v>0</v>
      </c>
      <c r="NC122">
        <f>IFERROR(__xludf.DUMMYFUNCTION("""COMPUTED_VALUE"""),0.0)</f>
        <v>0</v>
      </c>
      <c r="ND122">
        <f>IFERROR(__xludf.DUMMYFUNCTION("""COMPUTED_VALUE"""),0.0)</f>
        <v>0</v>
      </c>
      <c r="NE122">
        <f>IFERROR(__xludf.DUMMYFUNCTION("""COMPUTED_VALUE"""),0.0)</f>
        <v>0</v>
      </c>
      <c r="NF122">
        <f>IFERROR(__xludf.DUMMYFUNCTION("""COMPUTED_VALUE"""),0.0)</f>
        <v>0</v>
      </c>
      <c r="NG122">
        <f>IFERROR(__xludf.DUMMYFUNCTION("""COMPUTED_VALUE"""),0.0)</f>
        <v>0</v>
      </c>
      <c r="NH122">
        <f>IFERROR(__xludf.DUMMYFUNCTION("""COMPUTED_VALUE"""),0.0)</f>
        <v>0</v>
      </c>
      <c r="NI122">
        <f>IFERROR(__xludf.DUMMYFUNCTION("""COMPUTED_VALUE"""),0.0)</f>
        <v>0</v>
      </c>
      <c r="NJ122">
        <f>IFERROR(__xludf.DUMMYFUNCTION("""COMPUTED_VALUE"""),0.0)</f>
        <v>0</v>
      </c>
      <c r="NK122">
        <f>IFERROR(__xludf.DUMMYFUNCTION("""COMPUTED_VALUE"""),0.0)</f>
        <v>0</v>
      </c>
      <c r="NL122">
        <f>IFERROR(__xludf.DUMMYFUNCTION("""COMPUTED_VALUE"""),0.0)</f>
        <v>0</v>
      </c>
      <c r="NM122">
        <f>IFERROR(__xludf.DUMMYFUNCTION("""COMPUTED_VALUE"""),0.0)</f>
        <v>0</v>
      </c>
      <c r="NN122">
        <f>IFERROR(__xludf.DUMMYFUNCTION("""COMPUTED_VALUE"""),0.0)</f>
        <v>0</v>
      </c>
      <c r="NO122">
        <f>IFERROR(__xludf.DUMMYFUNCTION("""COMPUTED_VALUE"""),0.0)</f>
        <v>0</v>
      </c>
      <c r="NP122">
        <f>IFERROR(__xludf.DUMMYFUNCTION("""COMPUTED_VALUE"""),0.0)</f>
        <v>0</v>
      </c>
      <c r="NQ122">
        <f>IFERROR(__xludf.DUMMYFUNCTION("""COMPUTED_VALUE"""),0.0)</f>
        <v>0</v>
      </c>
      <c r="NR122">
        <f>IFERROR(__xludf.DUMMYFUNCTION("""COMPUTED_VALUE"""),0.0)</f>
        <v>0</v>
      </c>
    </row>
    <row r="123" ht="15.75" customHeight="1">
      <c r="A123">
        <f>IFERROR(__xludf.DUMMYFUNCTION("""COMPUTED_VALUE"""),122.0)</f>
        <v>122</v>
      </c>
      <c r="B123" t="str">
        <f>IFERROR(__xludf.DUMMYFUNCTION("""COMPUTED_VALUE"""),"Aleksandar_204")</f>
        <v>Aleksandar_204</v>
      </c>
      <c r="C123" t="str">
        <f>IFERROR(__xludf.DUMMYFUNCTION("""COMPUTED_VALUE"""),"Aleksandar")</f>
        <v>Aleksandar</v>
      </c>
      <c r="D123" t="str">
        <f>IFERROR(__xludf.DUMMYFUNCTION("""COMPUTED_VALUE"""),"Rašković")</f>
        <v>Rašković</v>
      </c>
      <c r="E123">
        <f>IFERROR(__xludf.DUMMYFUNCTION("""COMPUTED_VALUE"""),10.0)</f>
        <v>10</v>
      </c>
      <c r="F123" t="str">
        <f>IFERROR(__xludf.DUMMYFUNCTION("""COMPUTED_VALUE"""),"ODOBREN")</f>
        <v>ODOBREN</v>
      </c>
      <c r="G123" t="str">
        <f>IFERROR(__xludf.DUMMYFUNCTION("""COMPUTED_VALUE"""),"Subotica")</f>
        <v>Subotica</v>
      </c>
      <c r="H123" t="str">
        <f>IFERROR(__xludf.DUMMYFUNCTION("""COMPUTED_VALUE"""),"Gimnazija Svetozar Marković")</f>
        <v>Gimnazija Svetozar Marković</v>
      </c>
      <c r="I123" t="str">
        <f>IFERROR(__xludf.DUMMYFUNCTION("""COMPUTED_VALUE"""),"I")</f>
        <v>I</v>
      </c>
      <c r="J123" t="str">
        <f>IFERROR(__xludf.DUMMYFUNCTION("""COMPUTED_VALUE"""),"B")</f>
        <v>B</v>
      </c>
      <c r="K123" t="str">
        <f>IFERROR(__xludf.DUMMYFUNCTION("""COMPUTED_VALUE"""),"Snežana Žužić")</f>
        <v>Snežana Žužić</v>
      </c>
      <c r="L123" t="str">
        <f>IFERROR(__xludf.DUMMYFUNCTION("""COMPUTED_VALUE"""),"x")</f>
        <v>x</v>
      </c>
      <c r="M123">
        <f>IFERROR(__xludf.DUMMYFUNCTION("""COMPUTED_VALUE"""),10.0)</f>
        <v>10</v>
      </c>
      <c r="N123">
        <f>IFERROR(__xludf.DUMMYFUNCTION("""COMPUTED_VALUE"""),0.0)</f>
        <v>0</v>
      </c>
      <c r="O123">
        <f>IFERROR(__xludf.DUMMYFUNCTION("""COMPUTED_VALUE"""),0.0)</f>
        <v>0</v>
      </c>
      <c r="P123" t="str">
        <f>IFERROR(__xludf.DUMMYFUNCTION("""COMPUTED_VALUE"""),"-")</f>
        <v>-</v>
      </c>
      <c r="Q123" t="str">
        <f>IFERROR(__xludf.DUMMYFUNCTION("""COMPUTED_VALUE"""),"-")</f>
        <v>-</v>
      </c>
      <c r="R123" t="str">
        <f>IFERROR(__xludf.DUMMYFUNCTION("""COMPUTED_VALUE"""),"-")</f>
        <v>-</v>
      </c>
      <c r="S123" t="str">
        <f>IFERROR(__xludf.DUMMYFUNCTION("""COMPUTED_VALUE"""),"x")</f>
        <v>x</v>
      </c>
      <c r="T123" t="str">
        <f>IFERROR(__xludf.DUMMYFUNCTION("""COMPUTED_VALUE"""),"x")</f>
        <v>x</v>
      </c>
      <c r="U123" t="str">
        <f>IFERROR(__xludf.DUMMYFUNCTION("""COMPUTED_VALUE"""),"WA")</f>
        <v>WA</v>
      </c>
      <c r="V123" t="str">
        <f>IFERROR(__xludf.DUMMYFUNCTION("""COMPUTED_VALUE"""),"OK")</f>
        <v>OK</v>
      </c>
      <c r="W123" t="str">
        <f>IFERROR(__xludf.DUMMYFUNCTION("""COMPUTED_VALUE"""),"OK")</f>
        <v>OK</v>
      </c>
      <c r="X123" t="str">
        <f>IFERROR(__xludf.DUMMYFUNCTION("""COMPUTED_VALUE"""),"OK")</f>
        <v>OK</v>
      </c>
      <c r="Y123" t="str">
        <f>IFERROR(__xludf.DUMMYFUNCTION("""COMPUTED_VALUE"""),"OK")</f>
        <v>OK</v>
      </c>
      <c r="Z123" t="str">
        <f>IFERROR(__xludf.DUMMYFUNCTION("""COMPUTED_VALUE"""),"OK")</f>
        <v>OK</v>
      </c>
      <c r="AA123" t="str">
        <f>IFERROR(__xludf.DUMMYFUNCTION("""COMPUTED_VALUE"""),"OK")</f>
        <v>OK</v>
      </c>
      <c r="AB123" t="str">
        <f>IFERROR(__xludf.DUMMYFUNCTION("""COMPUTED_VALUE"""),"OK")</f>
        <v>OK</v>
      </c>
      <c r="AC123" t="str">
        <f>IFERROR(__xludf.DUMMYFUNCTION("""COMPUTED_VALUE"""),"WA")</f>
        <v>WA</v>
      </c>
      <c r="AD123" t="str">
        <f>IFERROR(__xludf.DUMMYFUNCTION("""COMPUTED_VALUE"""),"OK")</f>
        <v>OK</v>
      </c>
      <c r="AE123" t="str">
        <f>IFERROR(__xludf.DUMMYFUNCTION("""COMPUTED_VALUE"""),"OK")</f>
        <v>OK</v>
      </c>
      <c r="AF123" t="str">
        <f>IFERROR(__xludf.DUMMYFUNCTION("""COMPUTED_VALUE"""),"OK")</f>
        <v>OK</v>
      </c>
      <c r="AG123" t="str">
        <f>IFERROR(__xludf.DUMMYFUNCTION("""COMPUTED_VALUE"""),"WA")</f>
        <v>WA</v>
      </c>
      <c r="AH123" t="str">
        <f>IFERROR(__xludf.DUMMYFUNCTION("""COMPUTED_VALUE"""),"WA")</f>
        <v>WA</v>
      </c>
      <c r="AI123" t="str">
        <f>IFERROR(__xludf.DUMMYFUNCTION("""COMPUTED_VALUE"""),"WA")</f>
        <v>WA</v>
      </c>
      <c r="AJ123" t="str">
        <f>IFERROR(__xludf.DUMMYFUNCTION("""COMPUTED_VALUE"""),"WA")</f>
        <v>WA</v>
      </c>
      <c r="AK123" t="str">
        <f>IFERROR(__xludf.DUMMYFUNCTION("""COMPUTED_VALUE"""),"WA")</f>
        <v>WA</v>
      </c>
      <c r="AL123" t="str">
        <f>IFERROR(__xludf.DUMMYFUNCTION("""COMPUTED_VALUE"""),"WA")</f>
        <v>WA</v>
      </c>
      <c r="AM123" t="str">
        <f>IFERROR(__xludf.DUMMYFUNCTION("""COMPUTED_VALUE"""),"WA")</f>
        <v>WA</v>
      </c>
      <c r="AN123" t="str">
        <f>IFERROR(__xludf.DUMMYFUNCTION("""COMPUTED_VALUE"""),"WA")</f>
        <v>WA</v>
      </c>
      <c r="AO123" t="str">
        <f>IFERROR(__xludf.DUMMYFUNCTION("""COMPUTED_VALUE"""),"WA")</f>
        <v>WA</v>
      </c>
      <c r="AP123" t="str">
        <f>IFERROR(__xludf.DUMMYFUNCTION("""COMPUTED_VALUE"""),"OK")</f>
        <v>OK</v>
      </c>
      <c r="AQ123" t="str">
        <f>IFERROR(__xludf.DUMMYFUNCTION("""COMPUTED_VALUE"""),"WA")</f>
        <v>WA</v>
      </c>
      <c r="AR123" t="str">
        <f>IFERROR(__xludf.DUMMYFUNCTION("""COMPUTED_VALUE"""),"WA")</f>
        <v>WA</v>
      </c>
      <c r="AS123" t="str">
        <f>IFERROR(__xludf.DUMMYFUNCTION("""COMPUTED_VALUE"""),"WA")</f>
        <v>WA</v>
      </c>
      <c r="AT123" t="str">
        <f>IFERROR(__xludf.DUMMYFUNCTION("""COMPUTED_VALUE"""),"WA")</f>
        <v>WA</v>
      </c>
      <c r="AU123" t="str">
        <f>IFERROR(__xludf.DUMMYFUNCTION("""COMPUTED_VALUE"""),"WA")</f>
        <v>WA</v>
      </c>
      <c r="AV123" t="str">
        <f>IFERROR(__xludf.DUMMYFUNCTION("""COMPUTED_VALUE"""),"WA")</f>
        <v>WA</v>
      </c>
      <c r="AW123" t="str">
        <f>IFERROR(__xludf.DUMMYFUNCTION("""COMPUTED_VALUE"""),"WA")</f>
        <v>WA</v>
      </c>
      <c r="AX123" t="str">
        <f>IFERROR(__xludf.DUMMYFUNCTION("""COMPUTED_VALUE"""),"OK")</f>
        <v>OK</v>
      </c>
      <c r="AY123" t="str">
        <f>IFERROR(__xludf.DUMMYFUNCTION("""COMPUTED_VALUE"""),"WA")</f>
        <v>WA</v>
      </c>
      <c r="AZ123" t="str">
        <f>IFERROR(__xludf.DUMMYFUNCTION("""COMPUTED_VALUE"""),"WA")</f>
        <v>WA</v>
      </c>
      <c r="BA123" t="str">
        <f>IFERROR(__xludf.DUMMYFUNCTION("""COMPUTED_VALUE"""),"WA")</f>
        <v>WA</v>
      </c>
      <c r="BB123" t="str">
        <f>IFERROR(__xludf.DUMMYFUNCTION("""COMPUTED_VALUE"""),"OK")</f>
        <v>OK</v>
      </c>
      <c r="BC123" t="str">
        <f>IFERROR(__xludf.DUMMYFUNCTION("""COMPUTED_VALUE"""),"WA")</f>
        <v>WA</v>
      </c>
      <c r="BD123" t="str">
        <f>IFERROR(__xludf.DUMMYFUNCTION("""COMPUTED_VALUE"""),"WA")</f>
        <v>WA</v>
      </c>
      <c r="BE123" t="str">
        <f>IFERROR(__xludf.DUMMYFUNCTION("""COMPUTED_VALUE"""),"OK")</f>
        <v>OK</v>
      </c>
      <c r="BF123" t="str">
        <f>IFERROR(__xludf.DUMMYFUNCTION("""COMPUTED_VALUE"""),"WA")</f>
        <v>WA</v>
      </c>
      <c r="BG123" t="str">
        <f>IFERROR(__xludf.DUMMYFUNCTION("""COMPUTED_VALUE"""),"WA")</f>
        <v>WA</v>
      </c>
      <c r="BH123" t="str">
        <f>IFERROR(__xludf.DUMMYFUNCTION("""COMPUTED_VALUE"""),"WA")</f>
        <v>WA</v>
      </c>
      <c r="BI123" t="str">
        <f>IFERROR(__xludf.DUMMYFUNCTION("""COMPUTED_VALUE"""),"WA")</f>
        <v>WA</v>
      </c>
      <c r="BJ123" t="str">
        <f>IFERROR(__xludf.DUMMYFUNCTION("""COMPUTED_VALUE"""),"OK")</f>
        <v>OK</v>
      </c>
      <c r="BK123" t="str">
        <f>IFERROR(__xludf.DUMMYFUNCTION("""COMPUTED_VALUE"""),"x")</f>
        <v>x</v>
      </c>
      <c r="BL123" t="str">
        <f>IFERROR(__xludf.DUMMYFUNCTION("""COMPUTED_VALUE"""),"OK")</f>
        <v>OK</v>
      </c>
      <c r="BM123" t="str">
        <f>IFERROR(__xludf.DUMMYFUNCTION("""COMPUTED_VALUE"""),"WA")</f>
        <v>WA</v>
      </c>
      <c r="BN123" t="str">
        <f>IFERROR(__xludf.DUMMYFUNCTION("""COMPUTED_VALUE"""),"WA")</f>
        <v>WA</v>
      </c>
      <c r="BO123" t="str">
        <f>IFERROR(__xludf.DUMMYFUNCTION("""COMPUTED_VALUE"""),"OK")</f>
        <v>OK</v>
      </c>
      <c r="BP123" t="str">
        <f>IFERROR(__xludf.DUMMYFUNCTION("""COMPUTED_VALUE"""),"WA")</f>
        <v>WA</v>
      </c>
      <c r="BQ123" t="str">
        <f>IFERROR(__xludf.DUMMYFUNCTION("""COMPUTED_VALUE"""),"OK")</f>
        <v>OK</v>
      </c>
      <c r="BR123" t="str">
        <f>IFERROR(__xludf.DUMMYFUNCTION("""COMPUTED_VALUE"""),"WA")</f>
        <v>WA</v>
      </c>
      <c r="BS123" t="str">
        <f>IFERROR(__xludf.DUMMYFUNCTION("""COMPUTED_VALUE"""),"WA")</f>
        <v>WA</v>
      </c>
      <c r="BT123" t="str">
        <f>IFERROR(__xludf.DUMMYFUNCTION("""COMPUTED_VALUE"""),"WA")</f>
        <v>WA</v>
      </c>
      <c r="BU123" t="str">
        <f>IFERROR(__xludf.DUMMYFUNCTION("""COMPUTED_VALUE"""),"WA")</f>
        <v>WA</v>
      </c>
      <c r="BV123" t="str">
        <f>IFERROR(__xludf.DUMMYFUNCTION("""COMPUTED_VALUE"""),"WA")</f>
        <v>WA</v>
      </c>
      <c r="BW123" t="str">
        <f>IFERROR(__xludf.DUMMYFUNCTION("""COMPUTED_VALUE"""),"WA")</f>
        <v>WA</v>
      </c>
      <c r="BX123" t="str">
        <f>IFERROR(__xludf.DUMMYFUNCTION("""COMPUTED_VALUE"""),"OK")</f>
        <v>OK</v>
      </c>
      <c r="BY123" t="str">
        <f>IFERROR(__xludf.DUMMYFUNCTION("""COMPUTED_VALUE"""),"WA")</f>
        <v>WA</v>
      </c>
      <c r="BZ123" t="str">
        <f>IFERROR(__xludf.DUMMYFUNCTION("""COMPUTED_VALUE"""),"WA")</f>
        <v>WA</v>
      </c>
      <c r="CA123" t="str">
        <f>IFERROR(__xludf.DUMMYFUNCTION("""COMPUTED_VALUE"""),"WA")</f>
        <v>WA</v>
      </c>
      <c r="CB123" t="str">
        <f>IFERROR(__xludf.DUMMYFUNCTION("""COMPUTED_VALUE"""),"WA")</f>
        <v>WA</v>
      </c>
      <c r="CC123" t="str">
        <f>IFERROR(__xludf.DUMMYFUNCTION("""COMPUTED_VALUE"""),"WA")</f>
        <v>WA</v>
      </c>
      <c r="CD123" t="str">
        <f>IFERROR(__xludf.DUMMYFUNCTION("""COMPUTED_VALUE"""),"WA")</f>
        <v>WA</v>
      </c>
      <c r="CE123" t="str">
        <f>IFERROR(__xludf.DUMMYFUNCTION("""COMPUTED_VALUE"""),"WA")</f>
        <v>WA</v>
      </c>
      <c r="CF123" t="str">
        <f>IFERROR(__xludf.DUMMYFUNCTION("""COMPUTED_VALUE"""),"WA")</f>
        <v>WA</v>
      </c>
      <c r="CG123" t="str">
        <f>IFERROR(__xludf.DUMMYFUNCTION("""COMPUTED_VALUE"""),"WA")</f>
        <v>WA</v>
      </c>
      <c r="CH123" t="str">
        <f>IFERROR(__xludf.DUMMYFUNCTION("""COMPUTED_VALUE"""),"WA")</f>
        <v>WA</v>
      </c>
      <c r="CI123" t="str">
        <f>IFERROR(__xludf.DUMMYFUNCTION("""COMPUTED_VALUE"""),"WA")</f>
        <v>WA</v>
      </c>
      <c r="CJ123" t="str">
        <f>IFERROR(__xludf.DUMMYFUNCTION("""COMPUTED_VALUE"""),"WA")</f>
        <v>WA</v>
      </c>
      <c r="CK123" t="str">
        <f>IFERROR(__xludf.DUMMYFUNCTION("""COMPUTED_VALUE"""),"WA")</f>
        <v>WA</v>
      </c>
      <c r="CL123" t="str">
        <f>IFERROR(__xludf.DUMMYFUNCTION("""COMPUTED_VALUE"""),"WA")</f>
        <v>WA</v>
      </c>
      <c r="CM123" t="str">
        <f>IFERROR(__xludf.DUMMYFUNCTION("""COMPUTED_VALUE"""),"WA")</f>
        <v>WA</v>
      </c>
      <c r="CN123" t="str">
        <f>IFERROR(__xludf.DUMMYFUNCTION("""COMPUTED_VALUE"""),"WA")</f>
        <v>WA</v>
      </c>
      <c r="CO123" t="str">
        <f>IFERROR(__xludf.DUMMYFUNCTION("""COMPUTED_VALUE"""),"WA")</f>
        <v>WA</v>
      </c>
      <c r="CP123" t="str">
        <f>IFERROR(__xludf.DUMMYFUNCTION("""COMPUTED_VALUE"""),"WA")</f>
        <v>WA</v>
      </c>
      <c r="CQ123" t="str">
        <f>IFERROR(__xludf.DUMMYFUNCTION("""COMPUTED_VALUE"""),"WA")</f>
        <v>WA</v>
      </c>
      <c r="CR123" t="str">
        <f>IFERROR(__xludf.DUMMYFUNCTION("""COMPUTED_VALUE"""),"WA")</f>
        <v>WA</v>
      </c>
      <c r="CS123" t="str">
        <f>IFERROR(__xludf.DUMMYFUNCTION("""COMPUTED_VALUE"""),"x")</f>
        <v>x</v>
      </c>
      <c r="CT123" t="str">
        <f>IFERROR(__xludf.DUMMYFUNCTION("""COMPUTED_VALUE"""),"OK")</f>
        <v>OK</v>
      </c>
      <c r="CU123" t="str">
        <f>IFERROR(__xludf.DUMMYFUNCTION("""COMPUTED_VALUE"""),"OK")</f>
        <v>OK</v>
      </c>
      <c r="CV123" t="str">
        <f>IFERROR(__xludf.DUMMYFUNCTION("""COMPUTED_VALUE"""),"OK")</f>
        <v>OK</v>
      </c>
      <c r="CW123" t="str">
        <f>IFERROR(__xludf.DUMMYFUNCTION("""COMPUTED_VALUE"""),"WA")</f>
        <v>WA</v>
      </c>
      <c r="CX123" t="str">
        <f>IFERROR(__xludf.DUMMYFUNCTION("""COMPUTED_VALUE"""),"WA")</f>
        <v>WA</v>
      </c>
      <c r="CY123" t="str">
        <f>IFERROR(__xludf.DUMMYFUNCTION("""COMPUTED_VALUE"""),"WA")</f>
        <v>WA</v>
      </c>
      <c r="CZ123" t="str">
        <f>IFERROR(__xludf.DUMMYFUNCTION("""COMPUTED_VALUE"""),"WA")</f>
        <v>WA</v>
      </c>
      <c r="DA123" t="str">
        <f>IFERROR(__xludf.DUMMYFUNCTION("""COMPUTED_VALUE"""),"TLE")</f>
        <v>TLE</v>
      </c>
      <c r="DB123" t="str">
        <f>IFERROR(__xludf.DUMMYFUNCTION("""COMPUTED_VALUE"""),"TLE")</f>
        <v>TLE</v>
      </c>
      <c r="DC123" t="str">
        <f>IFERROR(__xludf.DUMMYFUNCTION("""COMPUTED_VALUE"""),"TLE")</f>
        <v>TLE</v>
      </c>
      <c r="DD123" t="str">
        <f>IFERROR(__xludf.DUMMYFUNCTION("""COMPUTED_VALUE"""),"TLE")</f>
        <v>TLE</v>
      </c>
      <c r="DE123" t="str">
        <f>IFERROR(__xludf.DUMMYFUNCTION("""COMPUTED_VALUE"""),"TLE")</f>
        <v>TLE</v>
      </c>
      <c r="DF123" t="str">
        <f>IFERROR(__xludf.DUMMYFUNCTION("""COMPUTED_VALUE"""),"TLE")</f>
        <v>TLE</v>
      </c>
      <c r="DG123" t="str">
        <f>IFERROR(__xludf.DUMMYFUNCTION("""COMPUTED_VALUE"""),"TLE")</f>
        <v>TLE</v>
      </c>
      <c r="DH123" t="str">
        <f>IFERROR(__xludf.DUMMYFUNCTION("""COMPUTED_VALUE"""),"TLE")</f>
        <v>TLE</v>
      </c>
      <c r="DI123" t="str">
        <f>IFERROR(__xludf.DUMMYFUNCTION("""COMPUTED_VALUE"""),"TLE")</f>
        <v>TLE</v>
      </c>
      <c r="DJ123" t="str">
        <f>IFERROR(__xludf.DUMMYFUNCTION("""COMPUTED_VALUE"""),"TLE")</f>
        <v>TLE</v>
      </c>
      <c r="DK123" t="str">
        <f>IFERROR(__xludf.DUMMYFUNCTION("""COMPUTED_VALUE"""),"TLE")</f>
        <v>TLE</v>
      </c>
      <c r="DL123" t="str">
        <f>IFERROR(__xludf.DUMMYFUNCTION("""COMPUTED_VALUE"""),"TLE")</f>
        <v>TLE</v>
      </c>
      <c r="DM123" t="str">
        <f>IFERROR(__xludf.DUMMYFUNCTION("""COMPUTED_VALUE"""),"TLE")</f>
        <v>TLE</v>
      </c>
      <c r="DN123" t="str">
        <f>IFERROR(__xludf.DUMMYFUNCTION("""COMPUTED_VALUE"""),"TLE")</f>
        <v>TLE</v>
      </c>
      <c r="DO123" t="str">
        <f>IFERROR(__xludf.DUMMYFUNCTION("""COMPUTED_VALUE"""),"TLE")</f>
        <v>TLE</v>
      </c>
      <c r="DP123" t="str">
        <f>IFERROR(__xludf.DUMMYFUNCTION("""COMPUTED_VALUE"""),"TLE")</f>
        <v>TLE</v>
      </c>
      <c r="DQ123" t="str">
        <f>IFERROR(__xludf.DUMMYFUNCTION("""COMPUTED_VALUE"""),"TLE")</f>
        <v>TLE</v>
      </c>
      <c r="DR123" t="str">
        <f>IFERROR(__xludf.DUMMYFUNCTION("""COMPUTED_VALUE"""),"TLE")</f>
        <v>TLE</v>
      </c>
      <c r="DS123" t="str">
        <f>IFERROR(__xludf.DUMMYFUNCTION("""COMPUTED_VALUE"""),"TLE")</f>
        <v>TLE</v>
      </c>
      <c r="DT123" t="str">
        <f>IFERROR(__xludf.DUMMYFUNCTION("""COMPUTED_VALUE"""),"TLE")</f>
        <v>TLE</v>
      </c>
      <c r="DU123" t="str">
        <f>IFERROR(__xludf.DUMMYFUNCTION("""COMPUTED_VALUE"""),"TLE")</f>
        <v>TLE</v>
      </c>
      <c r="DV123" t="str">
        <f>IFERROR(__xludf.DUMMYFUNCTION("""COMPUTED_VALUE"""),"TLE")</f>
        <v>TLE</v>
      </c>
      <c r="DW123" t="str">
        <f>IFERROR(__xludf.DUMMYFUNCTION("""COMPUTED_VALUE"""),"TLE")</f>
        <v>TLE</v>
      </c>
      <c r="DX123" t="str">
        <f>IFERROR(__xludf.DUMMYFUNCTION("""COMPUTED_VALUE"""),"TLE")</f>
        <v>TLE</v>
      </c>
      <c r="DY123" t="str">
        <f>IFERROR(__xludf.DUMMYFUNCTION("""COMPUTED_VALUE"""),"TLE")</f>
        <v>TLE</v>
      </c>
      <c r="DZ123" t="str">
        <f>IFERROR(__xludf.DUMMYFUNCTION("""COMPUTED_VALUE"""),"x")</f>
        <v>x</v>
      </c>
      <c r="EA123" t="str">
        <f>IFERROR(__xludf.DUMMYFUNCTION("""COMPUTED_VALUE"""),"-")</f>
        <v>-</v>
      </c>
      <c r="EB123" t="str">
        <f>IFERROR(__xludf.DUMMYFUNCTION("""COMPUTED_VALUE"""),"-")</f>
        <v>-</v>
      </c>
      <c r="EC123" t="str">
        <f>IFERROR(__xludf.DUMMYFUNCTION("""COMPUTED_VALUE"""),"-")</f>
        <v>-</v>
      </c>
      <c r="ED123" t="str">
        <f>IFERROR(__xludf.DUMMYFUNCTION("""COMPUTED_VALUE"""),"-")</f>
        <v>-</v>
      </c>
      <c r="EE123" t="str">
        <f>IFERROR(__xludf.DUMMYFUNCTION("""COMPUTED_VALUE"""),"-")</f>
        <v>-</v>
      </c>
      <c r="EF123" t="str">
        <f>IFERROR(__xludf.DUMMYFUNCTION("""COMPUTED_VALUE"""),"-")</f>
        <v>-</v>
      </c>
      <c r="EG123" t="str">
        <f>IFERROR(__xludf.DUMMYFUNCTION("""COMPUTED_VALUE"""),"-")</f>
        <v>-</v>
      </c>
      <c r="EH123" t="str">
        <f>IFERROR(__xludf.DUMMYFUNCTION("""COMPUTED_VALUE"""),"-")</f>
        <v>-</v>
      </c>
      <c r="EI123" t="str">
        <f>IFERROR(__xludf.DUMMYFUNCTION("""COMPUTED_VALUE"""),"-")</f>
        <v>-</v>
      </c>
      <c r="EJ123" t="str">
        <f>IFERROR(__xludf.DUMMYFUNCTION("""COMPUTED_VALUE"""),"-")</f>
        <v>-</v>
      </c>
      <c r="EK123" t="str">
        <f>IFERROR(__xludf.DUMMYFUNCTION("""COMPUTED_VALUE"""),"-")</f>
        <v>-</v>
      </c>
      <c r="EL123" t="str">
        <f>IFERROR(__xludf.DUMMYFUNCTION("""COMPUTED_VALUE"""),"-")</f>
        <v>-</v>
      </c>
      <c r="EM123" t="str">
        <f>IFERROR(__xludf.DUMMYFUNCTION("""COMPUTED_VALUE"""),"-")</f>
        <v>-</v>
      </c>
      <c r="EN123" t="str">
        <f>IFERROR(__xludf.DUMMYFUNCTION("""COMPUTED_VALUE"""),"-")</f>
        <v>-</v>
      </c>
      <c r="EO123" t="str">
        <f>IFERROR(__xludf.DUMMYFUNCTION("""COMPUTED_VALUE"""),"-")</f>
        <v>-</v>
      </c>
      <c r="EP123" t="str">
        <f>IFERROR(__xludf.DUMMYFUNCTION("""COMPUTED_VALUE"""),"-")</f>
        <v>-</v>
      </c>
      <c r="EQ123" t="str">
        <f>IFERROR(__xludf.DUMMYFUNCTION("""COMPUTED_VALUE"""),"x")</f>
        <v>x</v>
      </c>
      <c r="ER123" t="str">
        <f>IFERROR(__xludf.DUMMYFUNCTION("""COMPUTED_VALUE"""),"-")</f>
        <v>-</v>
      </c>
      <c r="ES123" t="str">
        <f>IFERROR(__xludf.DUMMYFUNCTION("""COMPUTED_VALUE"""),"-")</f>
        <v>-</v>
      </c>
      <c r="ET123" t="str">
        <f>IFERROR(__xludf.DUMMYFUNCTION("""COMPUTED_VALUE"""),"-")</f>
        <v>-</v>
      </c>
      <c r="EU123" t="str">
        <f>IFERROR(__xludf.DUMMYFUNCTION("""COMPUTED_VALUE"""),"-")</f>
        <v>-</v>
      </c>
      <c r="EV123" t="str">
        <f>IFERROR(__xludf.DUMMYFUNCTION("""COMPUTED_VALUE"""),"-")</f>
        <v>-</v>
      </c>
      <c r="EW123" t="str">
        <f>IFERROR(__xludf.DUMMYFUNCTION("""COMPUTED_VALUE"""),"-")</f>
        <v>-</v>
      </c>
      <c r="EX123" t="str">
        <f>IFERROR(__xludf.DUMMYFUNCTION("""COMPUTED_VALUE"""),"-")</f>
        <v>-</v>
      </c>
      <c r="EY123" t="str">
        <f>IFERROR(__xludf.DUMMYFUNCTION("""COMPUTED_VALUE"""),"-")</f>
        <v>-</v>
      </c>
      <c r="EZ123" t="str">
        <f>IFERROR(__xludf.DUMMYFUNCTION("""COMPUTED_VALUE"""),"-")</f>
        <v>-</v>
      </c>
      <c r="FA123" t="str">
        <f>IFERROR(__xludf.DUMMYFUNCTION("""COMPUTED_VALUE"""),"-")</f>
        <v>-</v>
      </c>
      <c r="FB123" t="str">
        <f>IFERROR(__xludf.DUMMYFUNCTION("""COMPUTED_VALUE"""),"-")</f>
        <v>-</v>
      </c>
      <c r="FC123" t="str">
        <f>IFERROR(__xludf.DUMMYFUNCTION("""COMPUTED_VALUE"""),"-")</f>
        <v>-</v>
      </c>
      <c r="FD123" t="str">
        <f>IFERROR(__xludf.DUMMYFUNCTION("""COMPUTED_VALUE"""),"-")</f>
        <v>-</v>
      </c>
      <c r="FE123" t="str">
        <f>IFERROR(__xludf.DUMMYFUNCTION("""COMPUTED_VALUE"""),"-")</f>
        <v>-</v>
      </c>
      <c r="FF123" t="str">
        <f>IFERROR(__xludf.DUMMYFUNCTION("""COMPUTED_VALUE"""),"-")</f>
        <v>-</v>
      </c>
      <c r="FG123" t="str">
        <f>IFERROR(__xludf.DUMMYFUNCTION("""COMPUTED_VALUE"""),"-")</f>
        <v>-</v>
      </c>
      <c r="FH123" t="str">
        <f>IFERROR(__xludf.DUMMYFUNCTION("""COMPUTED_VALUE"""),"-")</f>
        <v>-</v>
      </c>
      <c r="FI123" t="str">
        <f>IFERROR(__xludf.DUMMYFUNCTION("""COMPUTED_VALUE"""),"-")</f>
        <v>-</v>
      </c>
      <c r="FJ123" t="str">
        <f>IFERROR(__xludf.DUMMYFUNCTION("""COMPUTED_VALUE"""),"-")</f>
        <v>-</v>
      </c>
      <c r="FK123" t="str">
        <f>IFERROR(__xludf.DUMMYFUNCTION("""COMPUTED_VALUE"""),"-")</f>
        <v>-</v>
      </c>
      <c r="FL123" t="str">
        <f>IFERROR(__xludf.DUMMYFUNCTION("""COMPUTED_VALUE"""),"-")</f>
        <v>-</v>
      </c>
      <c r="FM123" t="str">
        <f>IFERROR(__xludf.DUMMYFUNCTION("""COMPUTED_VALUE"""),"-")</f>
        <v>-</v>
      </c>
      <c r="FN123" t="str">
        <f>IFERROR(__xludf.DUMMYFUNCTION("""COMPUTED_VALUE"""),"-")</f>
        <v>-</v>
      </c>
      <c r="FO123" t="str">
        <f>IFERROR(__xludf.DUMMYFUNCTION("""COMPUTED_VALUE"""),"-")</f>
        <v>-</v>
      </c>
      <c r="FP123" t="str">
        <f>IFERROR(__xludf.DUMMYFUNCTION("""COMPUTED_VALUE"""),"-")</f>
        <v>-</v>
      </c>
      <c r="FQ123" t="str">
        <f>IFERROR(__xludf.DUMMYFUNCTION("""COMPUTED_VALUE"""),"-")</f>
        <v>-</v>
      </c>
      <c r="FR123" t="str">
        <f>IFERROR(__xludf.DUMMYFUNCTION("""COMPUTED_VALUE"""),"-")</f>
        <v>-</v>
      </c>
      <c r="FS123" t="str">
        <f>IFERROR(__xludf.DUMMYFUNCTION("""COMPUTED_VALUE"""),"-")</f>
        <v>-</v>
      </c>
      <c r="FT123" t="str">
        <f>IFERROR(__xludf.DUMMYFUNCTION("""COMPUTED_VALUE"""),"x")</f>
        <v>x</v>
      </c>
      <c r="FU123" t="str">
        <f>IFERROR(__xludf.DUMMYFUNCTION("""COMPUTED_VALUE"""),"-")</f>
        <v>-</v>
      </c>
      <c r="FV123" t="str">
        <f>IFERROR(__xludf.DUMMYFUNCTION("""COMPUTED_VALUE"""),"-")</f>
        <v>-</v>
      </c>
      <c r="FW123" t="str">
        <f>IFERROR(__xludf.DUMMYFUNCTION("""COMPUTED_VALUE"""),"-")</f>
        <v>-</v>
      </c>
      <c r="FX123" t="str">
        <f>IFERROR(__xludf.DUMMYFUNCTION("""COMPUTED_VALUE"""),"-")</f>
        <v>-</v>
      </c>
      <c r="FY123" t="str">
        <f>IFERROR(__xludf.DUMMYFUNCTION("""COMPUTED_VALUE"""),"-")</f>
        <v>-</v>
      </c>
      <c r="FZ123" t="str">
        <f>IFERROR(__xludf.DUMMYFUNCTION("""COMPUTED_VALUE"""),"-")</f>
        <v>-</v>
      </c>
      <c r="GA123" t="str">
        <f>IFERROR(__xludf.DUMMYFUNCTION("""COMPUTED_VALUE"""),"-")</f>
        <v>-</v>
      </c>
      <c r="GB123" t="str">
        <f>IFERROR(__xludf.DUMMYFUNCTION("""COMPUTED_VALUE"""),"-")</f>
        <v>-</v>
      </c>
      <c r="GC123" t="str">
        <f>IFERROR(__xludf.DUMMYFUNCTION("""COMPUTED_VALUE"""),"-")</f>
        <v>-</v>
      </c>
      <c r="GD123" t="str">
        <f>IFERROR(__xludf.DUMMYFUNCTION("""COMPUTED_VALUE"""),"-")</f>
        <v>-</v>
      </c>
      <c r="GE123" t="str">
        <f>IFERROR(__xludf.DUMMYFUNCTION("""COMPUTED_VALUE"""),"-")</f>
        <v>-</v>
      </c>
      <c r="GF123" t="str">
        <f>IFERROR(__xludf.DUMMYFUNCTION("""COMPUTED_VALUE"""),"-")</f>
        <v>-</v>
      </c>
      <c r="GG123" t="str">
        <f>IFERROR(__xludf.DUMMYFUNCTION("""COMPUTED_VALUE"""),"-")</f>
        <v>-</v>
      </c>
      <c r="GH123" t="str">
        <f>IFERROR(__xludf.DUMMYFUNCTION("""COMPUTED_VALUE"""),"-")</f>
        <v>-</v>
      </c>
      <c r="GI123" t="str">
        <f>IFERROR(__xludf.DUMMYFUNCTION("""COMPUTED_VALUE"""),"-")</f>
        <v>-</v>
      </c>
      <c r="GJ123" t="str">
        <f>IFERROR(__xludf.DUMMYFUNCTION("""COMPUTED_VALUE"""),"-")</f>
        <v>-</v>
      </c>
      <c r="GK123" t="str">
        <f>IFERROR(__xludf.DUMMYFUNCTION("""COMPUTED_VALUE"""),"-")</f>
        <v>-</v>
      </c>
      <c r="GL123" t="str">
        <f>IFERROR(__xludf.DUMMYFUNCTION("""COMPUTED_VALUE"""),"-")</f>
        <v>-</v>
      </c>
      <c r="GM123" t="str">
        <f>IFERROR(__xludf.DUMMYFUNCTION("""COMPUTED_VALUE"""),"-")</f>
        <v>-</v>
      </c>
      <c r="GN123" t="str">
        <f>IFERROR(__xludf.DUMMYFUNCTION("""COMPUTED_VALUE"""),"-")</f>
        <v>-</v>
      </c>
      <c r="GO123" t="str">
        <f>IFERROR(__xludf.DUMMYFUNCTION("""COMPUTED_VALUE"""),"-")</f>
        <v>-</v>
      </c>
      <c r="GP123" t="str">
        <f>IFERROR(__xludf.DUMMYFUNCTION("""COMPUTED_VALUE"""),"-")</f>
        <v>-</v>
      </c>
      <c r="GQ123" t="str">
        <f>IFERROR(__xludf.DUMMYFUNCTION("""COMPUTED_VALUE"""),"-")</f>
        <v>-</v>
      </c>
      <c r="GR123" t="str">
        <f>IFERROR(__xludf.DUMMYFUNCTION("""COMPUTED_VALUE"""),"-")</f>
        <v>-</v>
      </c>
      <c r="GS123" t="str">
        <f>IFERROR(__xludf.DUMMYFUNCTION("""COMPUTED_VALUE"""),"x")</f>
        <v>x</v>
      </c>
      <c r="GT123" t="str">
        <f>IFERROR(__xludf.DUMMYFUNCTION("""COMPUTED_VALUE"""),"x")</f>
        <v>x</v>
      </c>
      <c r="GU123">
        <f>IFERROR(__xludf.DUMMYFUNCTION("""COMPUTED_VALUE"""),0.0)</f>
        <v>0</v>
      </c>
      <c r="GV123">
        <f>IFERROR(__xludf.DUMMYFUNCTION("""COMPUTED_VALUE"""),1.0)</f>
        <v>1</v>
      </c>
      <c r="GW123">
        <f>IFERROR(__xludf.DUMMYFUNCTION("""COMPUTED_VALUE"""),1.0)</f>
        <v>1</v>
      </c>
      <c r="GX123">
        <f>IFERROR(__xludf.DUMMYFUNCTION("""COMPUTED_VALUE"""),1.0)</f>
        <v>1</v>
      </c>
      <c r="GY123">
        <f>IFERROR(__xludf.DUMMYFUNCTION("""COMPUTED_VALUE"""),1.0)</f>
        <v>1</v>
      </c>
      <c r="GZ123">
        <f>IFERROR(__xludf.DUMMYFUNCTION("""COMPUTED_VALUE"""),1.0)</f>
        <v>1</v>
      </c>
      <c r="HA123">
        <f>IFERROR(__xludf.DUMMYFUNCTION("""COMPUTED_VALUE"""),1.0)</f>
        <v>1</v>
      </c>
      <c r="HB123">
        <f>IFERROR(__xludf.DUMMYFUNCTION("""COMPUTED_VALUE"""),1.0)</f>
        <v>1</v>
      </c>
      <c r="HC123">
        <f>IFERROR(__xludf.DUMMYFUNCTION("""COMPUTED_VALUE"""),0.0)</f>
        <v>0</v>
      </c>
      <c r="HD123">
        <f>IFERROR(__xludf.DUMMYFUNCTION("""COMPUTED_VALUE"""),1.0)</f>
        <v>1</v>
      </c>
      <c r="HE123">
        <f>IFERROR(__xludf.DUMMYFUNCTION("""COMPUTED_VALUE"""),1.0)</f>
        <v>1</v>
      </c>
      <c r="HF123">
        <f>IFERROR(__xludf.DUMMYFUNCTION("""COMPUTED_VALUE"""),1.0)</f>
        <v>1</v>
      </c>
      <c r="HG123">
        <f>IFERROR(__xludf.DUMMYFUNCTION("""COMPUTED_VALUE"""),0.0)</f>
        <v>0</v>
      </c>
      <c r="HH123">
        <f>IFERROR(__xludf.DUMMYFUNCTION("""COMPUTED_VALUE"""),0.0)</f>
        <v>0</v>
      </c>
      <c r="HI123">
        <f>IFERROR(__xludf.DUMMYFUNCTION("""COMPUTED_VALUE"""),0.0)</f>
        <v>0</v>
      </c>
      <c r="HJ123">
        <f>IFERROR(__xludf.DUMMYFUNCTION("""COMPUTED_VALUE"""),0.0)</f>
        <v>0</v>
      </c>
      <c r="HK123">
        <f>IFERROR(__xludf.DUMMYFUNCTION("""COMPUTED_VALUE"""),0.0)</f>
        <v>0</v>
      </c>
      <c r="HL123">
        <f>IFERROR(__xludf.DUMMYFUNCTION("""COMPUTED_VALUE"""),0.0)</f>
        <v>0</v>
      </c>
      <c r="HM123">
        <f>IFERROR(__xludf.DUMMYFUNCTION("""COMPUTED_VALUE"""),0.0)</f>
        <v>0</v>
      </c>
      <c r="HN123">
        <f>IFERROR(__xludf.DUMMYFUNCTION("""COMPUTED_VALUE"""),0.0)</f>
        <v>0</v>
      </c>
      <c r="HO123">
        <f>IFERROR(__xludf.DUMMYFUNCTION("""COMPUTED_VALUE"""),0.0)</f>
        <v>0</v>
      </c>
      <c r="HP123">
        <f>IFERROR(__xludf.DUMMYFUNCTION("""COMPUTED_VALUE"""),1.0)</f>
        <v>1</v>
      </c>
      <c r="HQ123">
        <f>IFERROR(__xludf.DUMMYFUNCTION("""COMPUTED_VALUE"""),0.0)</f>
        <v>0</v>
      </c>
      <c r="HR123">
        <f>IFERROR(__xludf.DUMMYFUNCTION("""COMPUTED_VALUE"""),0.0)</f>
        <v>0</v>
      </c>
      <c r="HS123">
        <f>IFERROR(__xludf.DUMMYFUNCTION("""COMPUTED_VALUE"""),0.0)</f>
        <v>0</v>
      </c>
      <c r="HT123">
        <f>IFERROR(__xludf.DUMMYFUNCTION("""COMPUTED_VALUE"""),0.0)</f>
        <v>0</v>
      </c>
      <c r="HU123">
        <f>IFERROR(__xludf.DUMMYFUNCTION("""COMPUTED_VALUE"""),0.0)</f>
        <v>0</v>
      </c>
      <c r="HV123">
        <f>IFERROR(__xludf.DUMMYFUNCTION("""COMPUTED_VALUE"""),0.0)</f>
        <v>0</v>
      </c>
      <c r="HW123">
        <f>IFERROR(__xludf.DUMMYFUNCTION("""COMPUTED_VALUE"""),0.0)</f>
        <v>0</v>
      </c>
      <c r="HX123">
        <f>IFERROR(__xludf.DUMMYFUNCTION("""COMPUTED_VALUE"""),1.0)</f>
        <v>1</v>
      </c>
      <c r="HY123">
        <f>IFERROR(__xludf.DUMMYFUNCTION("""COMPUTED_VALUE"""),0.0)</f>
        <v>0</v>
      </c>
      <c r="HZ123">
        <f>IFERROR(__xludf.DUMMYFUNCTION("""COMPUTED_VALUE"""),0.0)</f>
        <v>0</v>
      </c>
      <c r="IA123">
        <f>IFERROR(__xludf.DUMMYFUNCTION("""COMPUTED_VALUE"""),0.0)</f>
        <v>0</v>
      </c>
      <c r="IB123">
        <f>IFERROR(__xludf.DUMMYFUNCTION("""COMPUTED_VALUE"""),1.0)</f>
        <v>1</v>
      </c>
      <c r="IC123">
        <f>IFERROR(__xludf.DUMMYFUNCTION("""COMPUTED_VALUE"""),0.0)</f>
        <v>0</v>
      </c>
      <c r="ID123">
        <f>IFERROR(__xludf.DUMMYFUNCTION("""COMPUTED_VALUE"""),0.0)</f>
        <v>0</v>
      </c>
      <c r="IE123">
        <f>IFERROR(__xludf.DUMMYFUNCTION("""COMPUTED_VALUE"""),1.0)</f>
        <v>1</v>
      </c>
      <c r="IF123">
        <f>IFERROR(__xludf.DUMMYFUNCTION("""COMPUTED_VALUE"""),0.0)</f>
        <v>0</v>
      </c>
      <c r="IG123">
        <f>IFERROR(__xludf.DUMMYFUNCTION("""COMPUTED_VALUE"""),0.0)</f>
        <v>0</v>
      </c>
      <c r="IH123">
        <f>IFERROR(__xludf.DUMMYFUNCTION("""COMPUTED_VALUE"""),0.0)</f>
        <v>0</v>
      </c>
      <c r="II123">
        <f>IFERROR(__xludf.DUMMYFUNCTION("""COMPUTED_VALUE"""),0.0)</f>
        <v>0</v>
      </c>
      <c r="IJ123">
        <f>IFERROR(__xludf.DUMMYFUNCTION("""COMPUTED_VALUE"""),1.0)</f>
        <v>1</v>
      </c>
      <c r="IK123" t="str">
        <f>IFERROR(__xludf.DUMMYFUNCTION("""COMPUTED_VALUE"""),"x")</f>
        <v>x</v>
      </c>
      <c r="IL123">
        <f>IFERROR(__xludf.DUMMYFUNCTION("""COMPUTED_VALUE"""),1.0)</f>
        <v>1</v>
      </c>
      <c r="IM123">
        <f>IFERROR(__xludf.DUMMYFUNCTION("""COMPUTED_VALUE"""),0.0)</f>
        <v>0</v>
      </c>
      <c r="IN123">
        <f>IFERROR(__xludf.DUMMYFUNCTION("""COMPUTED_VALUE"""),0.0)</f>
        <v>0</v>
      </c>
      <c r="IO123">
        <f>IFERROR(__xludf.DUMMYFUNCTION("""COMPUTED_VALUE"""),1.0)</f>
        <v>1</v>
      </c>
      <c r="IP123">
        <f>IFERROR(__xludf.DUMMYFUNCTION("""COMPUTED_VALUE"""),0.0)</f>
        <v>0</v>
      </c>
      <c r="IQ123">
        <f>IFERROR(__xludf.DUMMYFUNCTION("""COMPUTED_VALUE"""),1.0)</f>
        <v>1</v>
      </c>
      <c r="IR123">
        <f>IFERROR(__xludf.DUMMYFUNCTION("""COMPUTED_VALUE"""),0.0)</f>
        <v>0</v>
      </c>
      <c r="IS123">
        <f>IFERROR(__xludf.DUMMYFUNCTION("""COMPUTED_VALUE"""),0.0)</f>
        <v>0</v>
      </c>
      <c r="IT123">
        <f>IFERROR(__xludf.DUMMYFUNCTION("""COMPUTED_VALUE"""),0.0)</f>
        <v>0</v>
      </c>
      <c r="IU123">
        <f>IFERROR(__xludf.DUMMYFUNCTION("""COMPUTED_VALUE"""),0.0)</f>
        <v>0</v>
      </c>
      <c r="IV123">
        <f>IFERROR(__xludf.DUMMYFUNCTION("""COMPUTED_VALUE"""),0.0)</f>
        <v>0</v>
      </c>
      <c r="IW123">
        <f>IFERROR(__xludf.DUMMYFUNCTION("""COMPUTED_VALUE"""),0.0)</f>
        <v>0</v>
      </c>
      <c r="IX123">
        <f>IFERROR(__xludf.DUMMYFUNCTION("""COMPUTED_VALUE"""),1.0)</f>
        <v>1</v>
      </c>
      <c r="IY123">
        <f>IFERROR(__xludf.DUMMYFUNCTION("""COMPUTED_VALUE"""),0.0)</f>
        <v>0</v>
      </c>
      <c r="IZ123">
        <f>IFERROR(__xludf.DUMMYFUNCTION("""COMPUTED_VALUE"""),0.0)</f>
        <v>0</v>
      </c>
      <c r="JA123">
        <f>IFERROR(__xludf.DUMMYFUNCTION("""COMPUTED_VALUE"""),0.0)</f>
        <v>0</v>
      </c>
      <c r="JB123">
        <f>IFERROR(__xludf.DUMMYFUNCTION("""COMPUTED_VALUE"""),0.0)</f>
        <v>0</v>
      </c>
      <c r="JC123">
        <f>IFERROR(__xludf.DUMMYFUNCTION("""COMPUTED_VALUE"""),0.0)</f>
        <v>0</v>
      </c>
      <c r="JD123">
        <f>IFERROR(__xludf.DUMMYFUNCTION("""COMPUTED_VALUE"""),0.0)</f>
        <v>0</v>
      </c>
      <c r="JE123">
        <f>IFERROR(__xludf.DUMMYFUNCTION("""COMPUTED_VALUE"""),0.0)</f>
        <v>0</v>
      </c>
      <c r="JF123">
        <f>IFERROR(__xludf.DUMMYFUNCTION("""COMPUTED_VALUE"""),0.0)</f>
        <v>0</v>
      </c>
      <c r="JG123">
        <f>IFERROR(__xludf.DUMMYFUNCTION("""COMPUTED_VALUE"""),0.0)</f>
        <v>0</v>
      </c>
      <c r="JH123">
        <f>IFERROR(__xludf.DUMMYFUNCTION("""COMPUTED_VALUE"""),0.0)</f>
        <v>0</v>
      </c>
      <c r="JI123">
        <f>IFERROR(__xludf.DUMMYFUNCTION("""COMPUTED_VALUE"""),0.0)</f>
        <v>0</v>
      </c>
      <c r="JJ123">
        <f>IFERROR(__xludf.DUMMYFUNCTION("""COMPUTED_VALUE"""),0.0)</f>
        <v>0</v>
      </c>
      <c r="JK123">
        <f>IFERROR(__xludf.DUMMYFUNCTION("""COMPUTED_VALUE"""),0.0)</f>
        <v>0</v>
      </c>
      <c r="JL123">
        <f>IFERROR(__xludf.DUMMYFUNCTION("""COMPUTED_VALUE"""),0.0)</f>
        <v>0</v>
      </c>
      <c r="JM123">
        <f>IFERROR(__xludf.DUMMYFUNCTION("""COMPUTED_VALUE"""),0.0)</f>
        <v>0</v>
      </c>
      <c r="JN123">
        <f>IFERROR(__xludf.DUMMYFUNCTION("""COMPUTED_VALUE"""),0.0)</f>
        <v>0</v>
      </c>
      <c r="JO123">
        <f>IFERROR(__xludf.DUMMYFUNCTION("""COMPUTED_VALUE"""),0.0)</f>
        <v>0</v>
      </c>
      <c r="JP123">
        <f>IFERROR(__xludf.DUMMYFUNCTION("""COMPUTED_VALUE"""),0.0)</f>
        <v>0</v>
      </c>
      <c r="JQ123">
        <f>IFERROR(__xludf.DUMMYFUNCTION("""COMPUTED_VALUE"""),0.0)</f>
        <v>0</v>
      </c>
      <c r="JR123">
        <f>IFERROR(__xludf.DUMMYFUNCTION("""COMPUTED_VALUE"""),0.0)</f>
        <v>0</v>
      </c>
      <c r="JS123" t="str">
        <f>IFERROR(__xludf.DUMMYFUNCTION("""COMPUTED_VALUE"""),"x")</f>
        <v>x</v>
      </c>
      <c r="JT123">
        <f>IFERROR(__xludf.DUMMYFUNCTION("""COMPUTED_VALUE"""),1.0)</f>
        <v>1</v>
      </c>
      <c r="JU123">
        <f>IFERROR(__xludf.DUMMYFUNCTION("""COMPUTED_VALUE"""),1.0)</f>
        <v>1</v>
      </c>
      <c r="JV123">
        <f>IFERROR(__xludf.DUMMYFUNCTION("""COMPUTED_VALUE"""),1.0)</f>
        <v>1</v>
      </c>
      <c r="JW123">
        <f>IFERROR(__xludf.DUMMYFUNCTION("""COMPUTED_VALUE"""),0.0)</f>
        <v>0</v>
      </c>
      <c r="JX123">
        <f>IFERROR(__xludf.DUMMYFUNCTION("""COMPUTED_VALUE"""),0.0)</f>
        <v>0</v>
      </c>
      <c r="JY123">
        <f>IFERROR(__xludf.DUMMYFUNCTION("""COMPUTED_VALUE"""),0.0)</f>
        <v>0</v>
      </c>
      <c r="JZ123">
        <f>IFERROR(__xludf.DUMMYFUNCTION("""COMPUTED_VALUE"""),0.0)</f>
        <v>0</v>
      </c>
      <c r="KA123">
        <f>IFERROR(__xludf.DUMMYFUNCTION("""COMPUTED_VALUE"""),0.0)</f>
        <v>0</v>
      </c>
      <c r="KB123">
        <f>IFERROR(__xludf.DUMMYFUNCTION("""COMPUTED_VALUE"""),0.0)</f>
        <v>0</v>
      </c>
      <c r="KC123">
        <f>IFERROR(__xludf.DUMMYFUNCTION("""COMPUTED_VALUE"""),0.0)</f>
        <v>0</v>
      </c>
      <c r="KD123">
        <f>IFERROR(__xludf.DUMMYFUNCTION("""COMPUTED_VALUE"""),0.0)</f>
        <v>0</v>
      </c>
      <c r="KE123">
        <f>IFERROR(__xludf.DUMMYFUNCTION("""COMPUTED_VALUE"""),0.0)</f>
        <v>0</v>
      </c>
      <c r="KF123">
        <f>IFERROR(__xludf.DUMMYFUNCTION("""COMPUTED_VALUE"""),0.0)</f>
        <v>0</v>
      </c>
      <c r="KG123">
        <f>IFERROR(__xludf.DUMMYFUNCTION("""COMPUTED_VALUE"""),0.0)</f>
        <v>0</v>
      </c>
      <c r="KH123">
        <f>IFERROR(__xludf.DUMMYFUNCTION("""COMPUTED_VALUE"""),0.0)</f>
        <v>0</v>
      </c>
      <c r="KI123">
        <f>IFERROR(__xludf.DUMMYFUNCTION("""COMPUTED_VALUE"""),0.0)</f>
        <v>0</v>
      </c>
      <c r="KJ123">
        <f>IFERROR(__xludf.DUMMYFUNCTION("""COMPUTED_VALUE"""),0.0)</f>
        <v>0</v>
      </c>
      <c r="KK123">
        <f>IFERROR(__xludf.DUMMYFUNCTION("""COMPUTED_VALUE"""),0.0)</f>
        <v>0</v>
      </c>
      <c r="KL123">
        <f>IFERROR(__xludf.DUMMYFUNCTION("""COMPUTED_VALUE"""),0.0)</f>
        <v>0</v>
      </c>
      <c r="KM123">
        <f>IFERROR(__xludf.DUMMYFUNCTION("""COMPUTED_VALUE"""),0.0)</f>
        <v>0</v>
      </c>
      <c r="KN123">
        <f>IFERROR(__xludf.DUMMYFUNCTION("""COMPUTED_VALUE"""),0.0)</f>
        <v>0</v>
      </c>
      <c r="KO123">
        <f>IFERROR(__xludf.DUMMYFUNCTION("""COMPUTED_VALUE"""),0.0)</f>
        <v>0</v>
      </c>
      <c r="KP123">
        <f>IFERROR(__xludf.DUMMYFUNCTION("""COMPUTED_VALUE"""),0.0)</f>
        <v>0</v>
      </c>
      <c r="KQ123">
        <f>IFERROR(__xludf.DUMMYFUNCTION("""COMPUTED_VALUE"""),0.0)</f>
        <v>0</v>
      </c>
      <c r="KR123">
        <f>IFERROR(__xludf.DUMMYFUNCTION("""COMPUTED_VALUE"""),0.0)</f>
        <v>0</v>
      </c>
      <c r="KS123">
        <f>IFERROR(__xludf.DUMMYFUNCTION("""COMPUTED_VALUE"""),0.0)</f>
        <v>0</v>
      </c>
      <c r="KT123">
        <f>IFERROR(__xludf.DUMMYFUNCTION("""COMPUTED_VALUE"""),0.0)</f>
        <v>0</v>
      </c>
      <c r="KU123">
        <f>IFERROR(__xludf.DUMMYFUNCTION("""COMPUTED_VALUE"""),0.0)</f>
        <v>0</v>
      </c>
      <c r="KV123">
        <f>IFERROR(__xludf.DUMMYFUNCTION("""COMPUTED_VALUE"""),0.0)</f>
        <v>0</v>
      </c>
      <c r="KW123">
        <f>IFERROR(__xludf.DUMMYFUNCTION("""COMPUTED_VALUE"""),0.0)</f>
        <v>0</v>
      </c>
      <c r="KX123">
        <f>IFERROR(__xludf.DUMMYFUNCTION("""COMPUTED_VALUE"""),0.0)</f>
        <v>0</v>
      </c>
      <c r="KY123">
        <f>IFERROR(__xludf.DUMMYFUNCTION("""COMPUTED_VALUE"""),0.0)</f>
        <v>0</v>
      </c>
      <c r="KZ123" t="str">
        <f>IFERROR(__xludf.DUMMYFUNCTION("""COMPUTED_VALUE"""),"x")</f>
        <v>x</v>
      </c>
      <c r="LA123">
        <f>IFERROR(__xludf.DUMMYFUNCTION("""COMPUTED_VALUE"""),0.0)</f>
        <v>0</v>
      </c>
      <c r="LB123">
        <f>IFERROR(__xludf.DUMMYFUNCTION("""COMPUTED_VALUE"""),0.0)</f>
        <v>0</v>
      </c>
      <c r="LC123">
        <f>IFERROR(__xludf.DUMMYFUNCTION("""COMPUTED_VALUE"""),0.0)</f>
        <v>0</v>
      </c>
      <c r="LD123">
        <f>IFERROR(__xludf.DUMMYFUNCTION("""COMPUTED_VALUE"""),0.0)</f>
        <v>0</v>
      </c>
      <c r="LE123">
        <f>IFERROR(__xludf.DUMMYFUNCTION("""COMPUTED_VALUE"""),0.0)</f>
        <v>0</v>
      </c>
      <c r="LF123">
        <f>IFERROR(__xludf.DUMMYFUNCTION("""COMPUTED_VALUE"""),0.0)</f>
        <v>0</v>
      </c>
      <c r="LG123">
        <f>IFERROR(__xludf.DUMMYFUNCTION("""COMPUTED_VALUE"""),0.0)</f>
        <v>0</v>
      </c>
      <c r="LH123">
        <f>IFERROR(__xludf.DUMMYFUNCTION("""COMPUTED_VALUE"""),0.0)</f>
        <v>0</v>
      </c>
      <c r="LI123">
        <f>IFERROR(__xludf.DUMMYFUNCTION("""COMPUTED_VALUE"""),0.0)</f>
        <v>0</v>
      </c>
      <c r="LJ123">
        <f>IFERROR(__xludf.DUMMYFUNCTION("""COMPUTED_VALUE"""),0.0)</f>
        <v>0</v>
      </c>
      <c r="LK123">
        <f>IFERROR(__xludf.DUMMYFUNCTION("""COMPUTED_VALUE"""),0.0)</f>
        <v>0</v>
      </c>
      <c r="LL123">
        <f>IFERROR(__xludf.DUMMYFUNCTION("""COMPUTED_VALUE"""),0.0)</f>
        <v>0</v>
      </c>
      <c r="LM123">
        <f>IFERROR(__xludf.DUMMYFUNCTION("""COMPUTED_VALUE"""),0.0)</f>
        <v>0</v>
      </c>
      <c r="LN123">
        <f>IFERROR(__xludf.DUMMYFUNCTION("""COMPUTED_VALUE"""),0.0)</f>
        <v>0</v>
      </c>
      <c r="LO123">
        <f>IFERROR(__xludf.DUMMYFUNCTION("""COMPUTED_VALUE"""),0.0)</f>
        <v>0</v>
      </c>
      <c r="LP123">
        <f>IFERROR(__xludf.DUMMYFUNCTION("""COMPUTED_VALUE"""),0.0)</f>
        <v>0</v>
      </c>
      <c r="LQ123" t="str">
        <f>IFERROR(__xludf.DUMMYFUNCTION("""COMPUTED_VALUE"""),"x")</f>
        <v>x</v>
      </c>
      <c r="LR123">
        <f>IFERROR(__xludf.DUMMYFUNCTION("""COMPUTED_VALUE"""),0.0)</f>
        <v>0</v>
      </c>
      <c r="LS123">
        <f>IFERROR(__xludf.DUMMYFUNCTION("""COMPUTED_VALUE"""),0.0)</f>
        <v>0</v>
      </c>
      <c r="LT123">
        <f>IFERROR(__xludf.DUMMYFUNCTION("""COMPUTED_VALUE"""),0.0)</f>
        <v>0</v>
      </c>
      <c r="LU123">
        <f>IFERROR(__xludf.DUMMYFUNCTION("""COMPUTED_VALUE"""),0.0)</f>
        <v>0</v>
      </c>
      <c r="LV123">
        <f>IFERROR(__xludf.DUMMYFUNCTION("""COMPUTED_VALUE"""),0.0)</f>
        <v>0</v>
      </c>
      <c r="LW123">
        <f>IFERROR(__xludf.DUMMYFUNCTION("""COMPUTED_VALUE"""),0.0)</f>
        <v>0</v>
      </c>
      <c r="LX123">
        <f>IFERROR(__xludf.DUMMYFUNCTION("""COMPUTED_VALUE"""),0.0)</f>
        <v>0</v>
      </c>
      <c r="LY123">
        <f>IFERROR(__xludf.DUMMYFUNCTION("""COMPUTED_VALUE"""),0.0)</f>
        <v>0</v>
      </c>
      <c r="LZ123">
        <f>IFERROR(__xludf.DUMMYFUNCTION("""COMPUTED_VALUE"""),0.0)</f>
        <v>0</v>
      </c>
      <c r="MA123">
        <f>IFERROR(__xludf.DUMMYFUNCTION("""COMPUTED_VALUE"""),0.0)</f>
        <v>0</v>
      </c>
      <c r="MB123">
        <f>IFERROR(__xludf.DUMMYFUNCTION("""COMPUTED_VALUE"""),0.0)</f>
        <v>0</v>
      </c>
      <c r="MC123">
        <f>IFERROR(__xludf.DUMMYFUNCTION("""COMPUTED_VALUE"""),0.0)</f>
        <v>0</v>
      </c>
      <c r="MD123">
        <f>IFERROR(__xludf.DUMMYFUNCTION("""COMPUTED_VALUE"""),0.0)</f>
        <v>0</v>
      </c>
      <c r="ME123">
        <f>IFERROR(__xludf.DUMMYFUNCTION("""COMPUTED_VALUE"""),0.0)</f>
        <v>0</v>
      </c>
      <c r="MF123">
        <f>IFERROR(__xludf.DUMMYFUNCTION("""COMPUTED_VALUE"""),0.0)</f>
        <v>0</v>
      </c>
      <c r="MG123">
        <f>IFERROR(__xludf.DUMMYFUNCTION("""COMPUTED_VALUE"""),0.0)</f>
        <v>0</v>
      </c>
      <c r="MH123">
        <f>IFERROR(__xludf.DUMMYFUNCTION("""COMPUTED_VALUE"""),0.0)</f>
        <v>0</v>
      </c>
      <c r="MI123">
        <f>IFERROR(__xludf.DUMMYFUNCTION("""COMPUTED_VALUE"""),0.0)</f>
        <v>0</v>
      </c>
      <c r="MJ123">
        <f>IFERROR(__xludf.DUMMYFUNCTION("""COMPUTED_VALUE"""),0.0)</f>
        <v>0</v>
      </c>
      <c r="MK123">
        <f>IFERROR(__xludf.DUMMYFUNCTION("""COMPUTED_VALUE"""),0.0)</f>
        <v>0</v>
      </c>
      <c r="ML123">
        <f>IFERROR(__xludf.DUMMYFUNCTION("""COMPUTED_VALUE"""),0.0)</f>
        <v>0</v>
      </c>
      <c r="MM123">
        <f>IFERROR(__xludf.DUMMYFUNCTION("""COMPUTED_VALUE"""),0.0)</f>
        <v>0</v>
      </c>
      <c r="MN123">
        <f>IFERROR(__xludf.DUMMYFUNCTION("""COMPUTED_VALUE"""),0.0)</f>
        <v>0</v>
      </c>
      <c r="MO123">
        <f>IFERROR(__xludf.DUMMYFUNCTION("""COMPUTED_VALUE"""),0.0)</f>
        <v>0</v>
      </c>
      <c r="MP123">
        <f>IFERROR(__xludf.DUMMYFUNCTION("""COMPUTED_VALUE"""),0.0)</f>
        <v>0</v>
      </c>
      <c r="MQ123">
        <f>IFERROR(__xludf.DUMMYFUNCTION("""COMPUTED_VALUE"""),0.0)</f>
        <v>0</v>
      </c>
      <c r="MR123">
        <f>IFERROR(__xludf.DUMMYFUNCTION("""COMPUTED_VALUE"""),0.0)</f>
        <v>0</v>
      </c>
      <c r="MS123">
        <f>IFERROR(__xludf.DUMMYFUNCTION("""COMPUTED_VALUE"""),0.0)</f>
        <v>0</v>
      </c>
      <c r="MT123" t="str">
        <f>IFERROR(__xludf.DUMMYFUNCTION("""COMPUTED_VALUE"""),"x")</f>
        <v>x</v>
      </c>
      <c r="MU123">
        <f>IFERROR(__xludf.DUMMYFUNCTION("""COMPUTED_VALUE"""),0.0)</f>
        <v>0</v>
      </c>
      <c r="MV123">
        <f>IFERROR(__xludf.DUMMYFUNCTION("""COMPUTED_VALUE"""),0.0)</f>
        <v>0</v>
      </c>
      <c r="MW123">
        <f>IFERROR(__xludf.DUMMYFUNCTION("""COMPUTED_VALUE"""),0.0)</f>
        <v>0</v>
      </c>
      <c r="MX123">
        <f>IFERROR(__xludf.DUMMYFUNCTION("""COMPUTED_VALUE"""),0.0)</f>
        <v>0</v>
      </c>
      <c r="MY123">
        <f>IFERROR(__xludf.DUMMYFUNCTION("""COMPUTED_VALUE"""),0.0)</f>
        <v>0</v>
      </c>
      <c r="MZ123">
        <f>IFERROR(__xludf.DUMMYFUNCTION("""COMPUTED_VALUE"""),0.0)</f>
        <v>0</v>
      </c>
      <c r="NA123">
        <f>IFERROR(__xludf.DUMMYFUNCTION("""COMPUTED_VALUE"""),0.0)</f>
        <v>0</v>
      </c>
      <c r="NB123">
        <f>IFERROR(__xludf.DUMMYFUNCTION("""COMPUTED_VALUE"""),0.0)</f>
        <v>0</v>
      </c>
      <c r="NC123">
        <f>IFERROR(__xludf.DUMMYFUNCTION("""COMPUTED_VALUE"""),0.0)</f>
        <v>0</v>
      </c>
      <c r="ND123">
        <f>IFERROR(__xludf.DUMMYFUNCTION("""COMPUTED_VALUE"""),0.0)</f>
        <v>0</v>
      </c>
      <c r="NE123">
        <f>IFERROR(__xludf.DUMMYFUNCTION("""COMPUTED_VALUE"""),0.0)</f>
        <v>0</v>
      </c>
      <c r="NF123">
        <f>IFERROR(__xludf.DUMMYFUNCTION("""COMPUTED_VALUE"""),0.0)</f>
        <v>0</v>
      </c>
      <c r="NG123">
        <f>IFERROR(__xludf.DUMMYFUNCTION("""COMPUTED_VALUE"""),0.0)</f>
        <v>0</v>
      </c>
      <c r="NH123">
        <f>IFERROR(__xludf.DUMMYFUNCTION("""COMPUTED_VALUE"""),0.0)</f>
        <v>0</v>
      </c>
      <c r="NI123">
        <f>IFERROR(__xludf.DUMMYFUNCTION("""COMPUTED_VALUE"""),0.0)</f>
        <v>0</v>
      </c>
      <c r="NJ123">
        <f>IFERROR(__xludf.DUMMYFUNCTION("""COMPUTED_VALUE"""),0.0)</f>
        <v>0</v>
      </c>
      <c r="NK123">
        <f>IFERROR(__xludf.DUMMYFUNCTION("""COMPUTED_VALUE"""),0.0)</f>
        <v>0</v>
      </c>
      <c r="NL123">
        <f>IFERROR(__xludf.DUMMYFUNCTION("""COMPUTED_VALUE"""),0.0)</f>
        <v>0</v>
      </c>
      <c r="NM123">
        <f>IFERROR(__xludf.DUMMYFUNCTION("""COMPUTED_VALUE"""),0.0)</f>
        <v>0</v>
      </c>
      <c r="NN123">
        <f>IFERROR(__xludf.DUMMYFUNCTION("""COMPUTED_VALUE"""),0.0)</f>
        <v>0</v>
      </c>
      <c r="NO123">
        <f>IFERROR(__xludf.DUMMYFUNCTION("""COMPUTED_VALUE"""),0.0)</f>
        <v>0</v>
      </c>
      <c r="NP123">
        <f>IFERROR(__xludf.DUMMYFUNCTION("""COMPUTED_VALUE"""),0.0)</f>
        <v>0</v>
      </c>
      <c r="NQ123">
        <f>IFERROR(__xludf.DUMMYFUNCTION("""COMPUTED_VALUE"""),0.0)</f>
        <v>0</v>
      </c>
      <c r="NR123">
        <f>IFERROR(__xludf.DUMMYFUNCTION("""COMPUTED_VALUE"""),0.0)</f>
        <v>0</v>
      </c>
    </row>
    <row r="124" ht="15.75" customHeight="1">
      <c r="A124">
        <f>IFERROR(__xludf.DUMMYFUNCTION("""COMPUTED_VALUE"""),123.0)</f>
        <v>123</v>
      </c>
      <c r="B124" t="str">
        <f>IFERROR(__xludf.DUMMYFUNCTION("""COMPUTED_VALUE"""),"Radoje17")</f>
        <v>Radoje17</v>
      </c>
      <c r="C124" t="str">
        <f>IFERROR(__xludf.DUMMYFUNCTION("""COMPUTED_VALUE"""),"Radoje")</f>
        <v>Radoje</v>
      </c>
      <c r="D124" t="str">
        <f>IFERROR(__xludf.DUMMYFUNCTION("""COMPUTED_VALUE"""),"Popović")</f>
        <v>Popović</v>
      </c>
      <c r="E124">
        <f>IFERROR(__xludf.DUMMYFUNCTION("""COMPUTED_VALUE"""),10.0)</f>
        <v>10</v>
      </c>
      <c r="F124" t="str">
        <f>IFERROR(__xludf.DUMMYFUNCTION("""COMPUTED_VALUE"""),"ODOBREN")</f>
        <v>ODOBREN</v>
      </c>
      <c r="G124" t="str">
        <f>IFERROR(__xludf.DUMMYFUNCTION("""COMPUTED_VALUE"""),"Stari grad")</f>
        <v>Stari grad</v>
      </c>
      <c r="H124" t="str">
        <f>IFERROR(__xludf.DUMMYFUNCTION("""COMPUTED_VALUE"""),"Računarska gimnazija")</f>
        <v>Računarska gimnazija</v>
      </c>
      <c r="I124" t="str">
        <f>IFERROR(__xludf.DUMMYFUNCTION("""COMPUTED_VALUE"""),"I")</f>
        <v>I</v>
      </c>
      <c r="J124" t="str">
        <f>IFERROR(__xludf.DUMMYFUNCTION("""COMPUTED_VALUE"""),"B")</f>
        <v>B</v>
      </c>
      <c r="L124" t="str">
        <f>IFERROR(__xludf.DUMMYFUNCTION("""COMPUTED_VALUE"""),"x")</f>
        <v>x</v>
      </c>
      <c r="M124">
        <f>IFERROR(__xludf.DUMMYFUNCTION("""COMPUTED_VALUE"""),10.0)</f>
        <v>10</v>
      </c>
      <c r="N124" t="str">
        <f>IFERROR(__xludf.DUMMYFUNCTION("""COMPUTED_VALUE"""),"-")</f>
        <v>-</v>
      </c>
      <c r="O124" t="str">
        <f>IFERROR(__xludf.DUMMYFUNCTION("""COMPUTED_VALUE"""),"-")</f>
        <v>-</v>
      </c>
      <c r="P124" t="str">
        <f>IFERROR(__xludf.DUMMYFUNCTION("""COMPUTED_VALUE"""),"-")</f>
        <v>-</v>
      </c>
      <c r="Q124" t="str">
        <f>IFERROR(__xludf.DUMMYFUNCTION("""COMPUTED_VALUE"""),"-")</f>
        <v>-</v>
      </c>
      <c r="R124" t="str">
        <f>IFERROR(__xludf.DUMMYFUNCTION("""COMPUTED_VALUE"""),"-")</f>
        <v>-</v>
      </c>
      <c r="S124" t="str">
        <f>IFERROR(__xludf.DUMMYFUNCTION("""COMPUTED_VALUE"""),"x")</f>
        <v>x</v>
      </c>
      <c r="T124" t="str">
        <f>IFERROR(__xludf.DUMMYFUNCTION("""COMPUTED_VALUE"""),"x")</f>
        <v>x</v>
      </c>
      <c r="U124" t="str">
        <f>IFERROR(__xludf.DUMMYFUNCTION("""COMPUTED_VALUE"""),"OK")</f>
        <v>OK</v>
      </c>
      <c r="V124" t="str">
        <f>IFERROR(__xludf.DUMMYFUNCTION("""COMPUTED_VALUE"""),"OK")</f>
        <v>OK</v>
      </c>
      <c r="W124" t="str">
        <f>IFERROR(__xludf.DUMMYFUNCTION("""COMPUTED_VALUE"""),"OK")</f>
        <v>OK</v>
      </c>
      <c r="X124" t="str">
        <f>IFERROR(__xludf.DUMMYFUNCTION("""COMPUTED_VALUE"""),"OK")</f>
        <v>OK</v>
      </c>
      <c r="Y124" t="str">
        <f>IFERROR(__xludf.DUMMYFUNCTION("""COMPUTED_VALUE"""),"OK")</f>
        <v>OK</v>
      </c>
      <c r="Z124" t="str">
        <f>IFERROR(__xludf.DUMMYFUNCTION("""COMPUTED_VALUE"""),"OK")</f>
        <v>OK</v>
      </c>
      <c r="AA124" t="str">
        <f>IFERROR(__xludf.DUMMYFUNCTION("""COMPUTED_VALUE"""),"OK")</f>
        <v>OK</v>
      </c>
      <c r="AB124" t="str">
        <f>IFERROR(__xludf.DUMMYFUNCTION("""COMPUTED_VALUE"""),"OK")</f>
        <v>OK</v>
      </c>
      <c r="AC124" t="str">
        <f>IFERROR(__xludf.DUMMYFUNCTION("""COMPUTED_VALUE"""),"OK")</f>
        <v>OK</v>
      </c>
      <c r="AD124" t="str">
        <f>IFERROR(__xludf.DUMMYFUNCTION("""COMPUTED_VALUE"""),"OK")</f>
        <v>OK</v>
      </c>
      <c r="AE124" t="str">
        <f>IFERROR(__xludf.DUMMYFUNCTION("""COMPUTED_VALUE"""),"OK")</f>
        <v>OK</v>
      </c>
      <c r="AF124" t="str">
        <f>IFERROR(__xludf.DUMMYFUNCTION("""COMPUTED_VALUE"""),"OK")</f>
        <v>OK</v>
      </c>
      <c r="AG124" t="str">
        <f>IFERROR(__xludf.DUMMYFUNCTION("""COMPUTED_VALUE"""),"WA")</f>
        <v>WA</v>
      </c>
      <c r="AH124" t="str">
        <f>IFERROR(__xludf.DUMMYFUNCTION("""COMPUTED_VALUE"""),"OK")</f>
        <v>OK</v>
      </c>
      <c r="AI124" t="str">
        <f>IFERROR(__xludf.DUMMYFUNCTION("""COMPUTED_VALUE"""),"WA")</f>
        <v>WA</v>
      </c>
      <c r="AJ124" t="str">
        <f>IFERROR(__xludf.DUMMYFUNCTION("""COMPUTED_VALUE"""),"OK")</f>
        <v>OK</v>
      </c>
      <c r="AK124" t="str">
        <f>IFERROR(__xludf.DUMMYFUNCTION("""COMPUTED_VALUE"""),"OK")</f>
        <v>OK</v>
      </c>
      <c r="AL124" t="str">
        <f>IFERROR(__xludf.DUMMYFUNCTION("""COMPUTED_VALUE"""),"OK")</f>
        <v>OK</v>
      </c>
      <c r="AM124" t="str">
        <f>IFERROR(__xludf.DUMMYFUNCTION("""COMPUTED_VALUE"""),"WA")</f>
        <v>WA</v>
      </c>
      <c r="AN124" t="str">
        <f>IFERROR(__xludf.DUMMYFUNCTION("""COMPUTED_VALUE"""),"WA")</f>
        <v>WA</v>
      </c>
      <c r="AO124" t="str">
        <f>IFERROR(__xludf.DUMMYFUNCTION("""COMPUTED_VALUE"""),"OK")</f>
        <v>OK</v>
      </c>
      <c r="AP124" t="str">
        <f>IFERROR(__xludf.DUMMYFUNCTION("""COMPUTED_VALUE"""),"OK")</f>
        <v>OK</v>
      </c>
      <c r="AQ124" t="str">
        <f>IFERROR(__xludf.DUMMYFUNCTION("""COMPUTED_VALUE"""),"WA")</f>
        <v>WA</v>
      </c>
      <c r="AR124" t="str">
        <f>IFERROR(__xludf.DUMMYFUNCTION("""COMPUTED_VALUE"""),"WA")</f>
        <v>WA</v>
      </c>
      <c r="AS124" t="str">
        <f>IFERROR(__xludf.DUMMYFUNCTION("""COMPUTED_VALUE"""),"WA")</f>
        <v>WA</v>
      </c>
      <c r="AT124" t="str">
        <f>IFERROR(__xludf.DUMMYFUNCTION("""COMPUTED_VALUE"""),"WA")</f>
        <v>WA</v>
      </c>
      <c r="AU124" t="str">
        <f>IFERROR(__xludf.DUMMYFUNCTION("""COMPUTED_VALUE"""),"WA")</f>
        <v>WA</v>
      </c>
      <c r="AV124" t="str">
        <f>IFERROR(__xludf.DUMMYFUNCTION("""COMPUTED_VALUE"""),"WA")</f>
        <v>WA</v>
      </c>
      <c r="AW124" t="str">
        <f>IFERROR(__xludf.DUMMYFUNCTION("""COMPUTED_VALUE"""),"WA")</f>
        <v>WA</v>
      </c>
      <c r="AX124" t="str">
        <f>IFERROR(__xludf.DUMMYFUNCTION("""COMPUTED_VALUE"""),"OK")</f>
        <v>OK</v>
      </c>
      <c r="AY124" t="str">
        <f>IFERROR(__xludf.DUMMYFUNCTION("""COMPUTED_VALUE"""),"WA")</f>
        <v>WA</v>
      </c>
      <c r="AZ124" t="str">
        <f>IFERROR(__xludf.DUMMYFUNCTION("""COMPUTED_VALUE"""),"WA")</f>
        <v>WA</v>
      </c>
      <c r="BA124" t="str">
        <f>IFERROR(__xludf.DUMMYFUNCTION("""COMPUTED_VALUE"""),"WA")</f>
        <v>WA</v>
      </c>
      <c r="BB124" t="str">
        <f>IFERROR(__xludf.DUMMYFUNCTION("""COMPUTED_VALUE"""),"OK")</f>
        <v>OK</v>
      </c>
      <c r="BC124" t="str">
        <f>IFERROR(__xludf.DUMMYFUNCTION("""COMPUTED_VALUE"""),"OK")</f>
        <v>OK</v>
      </c>
      <c r="BD124" t="str">
        <f>IFERROR(__xludf.DUMMYFUNCTION("""COMPUTED_VALUE"""),"OK")</f>
        <v>OK</v>
      </c>
      <c r="BE124" t="str">
        <f>IFERROR(__xludf.DUMMYFUNCTION("""COMPUTED_VALUE"""),"OK")</f>
        <v>OK</v>
      </c>
      <c r="BF124" t="str">
        <f>IFERROR(__xludf.DUMMYFUNCTION("""COMPUTED_VALUE"""),"OK")</f>
        <v>OK</v>
      </c>
      <c r="BG124" t="str">
        <f>IFERROR(__xludf.DUMMYFUNCTION("""COMPUTED_VALUE"""),"OK")</f>
        <v>OK</v>
      </c>
      <c r="BH124" t="str">
        <f>IFERROR(__xludf.DUMMYFUNCTION("""COMPUTED_VALUE"""),"OK")</f>
        <v>OK</v>
      </c>
      <c r="BI124" t="str">
        <f>IFERROR(__xludf.DUMMYFUNCTION("""COMPUTED_VALUE"""),"WA")</f>
        <v>WA</v>
      </c>
      <c r="BJ124" t="str">
        <f>IFERROR(__xludf.DUMMYFUNCTION("""COMPUTED_VALUE"""),"OK")</f>
        <v>OK</v>
      </c>
      <c r="BK124" t="str">
        <f>IFERROR(__xludf.DUMMYFUNCTION("""COMPUTED_VALUE"""),"x")</f>
        <v>x</v>
      </c>
      <c r="BL124" t="str">
        <f>IFERROR(__xludf.DUMMYFUNCTION("""COMPUTED_VALUE"""),"-")</f>
        <v>-</v>
      </c>
      <c r="BM124" t="str">
        <f>IFERROR(__xludf.DUMMYFUNCTION("""COMPUTED_VALUE"""),"-")</f>
        <v>-</v>
      </c>
      <c r="BN124" t="str">
        <f>IFERROR(__xludf.DUMMYFUNCTION("""COMPUTED_VALUE"""),"-")</f>
        <v>-</v>
      </c>
      <c r="BO124" t="str">
        <f>IFERROR(__xludf.DUMMYFUNCTION("""COMPUTED_VALUE"""),"-")</f>
        <v>-</v>
      </c>
      <c r="BP124" t="str">
        <f>IFERROR(__xludf.DUMMYFUNCTION("""COMPUTED_VALUE"""),"-")</f>
        <v>-</v>
      </c>
      <c r="BQ124" t="str">
        <f>IFERROR(__xludf.DUMMYFUNCTION("""COMPUTED_VALUE"""),"-")</f>
        <v>-</v>
      </c>
      <c r="BR124" t="str">
        <f>IFERROR(__xludf.DUMMYFUNCTION("""COMPUTED_VALUE"""),"-")</f>
        <v>-</v>
      </c>
      <c r="BS124" t="str">
        <f>IFERROR(__xludf.DUMMYFUNCTION("""COMPUTED_VALUE"""),"-")</f>
        <v>-</v>
      </c>
      <c r="BT124" t="str">
        <f>IFERROR(__xludf.DUMMYFUNCTION("""COMPUTED_VALUE"""),"-")</f>
        <v>-</v>
      </c>
      <c r="BU124" t="str">
        <f>IFERROR(__xludf.DUMMYFUNCTION("""COMPUTED_VALUE"""),"-")</f>
        <v>-</v>
      </c>
      <c r="BV124" t="str">
        <f>IFERROR(__xludf.DUMMYFUNCTION("""COMPUTED_VALUE"""),"-")</f>
        <v>-</v>
      </c>
      <c r="BW124" t="str">
        <f>IFERROR(__xludf.DUMMYFUNCTION("""COMPUTED_VALUE"""),"-")</f>
        <v>-</v>
      </c>
      <c r="BX124" t="str">
        <f>IFERROR(__xludf.DUMMYFUNCTION("""COMPUTED_VALUE"""),"-")</f>
        <v>-</v>
      </c>
      <c r="BY124" t="str">
        <f>IFERROR(__xludf.DUMMYFUNCTION("""COMPUTED_VALUE"""),"-")</f>
        <v>-</v>
      </c>
      <c r="BZ124" t="str">
        <f>IFERROR(__xludf.DUMMYFUNCTION("""COMPUTED_VALUE"""),"-")</f>
        <v>-</v>
      </c>
      <c r="CA124" t="str">
        <f>IFERROR(__xludf.DUMMYFUNCTION("""COMPUTED_VALUE"""),"-")</f>
        <v>-</v>
      </c>
      <c r="CB124" t="str">
        <f>IFERROR(__xludf.DUMMYFUNCTION("""COMPUTED_VALUE"""),"-")</f>
        <v>-</v>
      </c>
      <c r="CC124" t="str">
        <f>IFERROR(__xludf.DUMMYFUNCTION("""COMPUTED_VALUE"""),"-")</f>
        <v>-</v>
      </c>
      <c r="CD124" t="str">
        <f>IFERROR(__xludf.DUMMYFUNCTION("""COMPUTED_VALUE"""),"-")</f>
        <v>-</v>
      </c>
      <c r="CE124" t="str">
        <f>IFERROR(__xludf.DUMMYFUNCTION("""COMPUTED_VALUE"""),"-")</f>
        <v>-</v>
      </c>
      <c r="CF124" t="str">
        <f>IFERROR(__xludf.DUMMYFUNCTION("""COMPUTED_VALUE"""),"-")</f>
        <v>-</v>
      </c>
      <c r="CG124" t="str">
        <f>IFERROR(__xludf.DUMMYFUNCTION("""COMPUTED_VALUE"""),"-")</f>
        <v>-</v>
      </c>
      <c r="CH124" t="str">
        <f>IFERROR(__xludf.DUMMYFUNCTION("""COMPUTED_VALUE"""),"-")</f>
        <v>-</v>
      </c>
      <c r="CI124" t="str">
        <f>IFERROR(__xludf.DUMMYFUNCTION("""COMPUTED_VALUE"""),"-")</f>
        <v>-</v>
      </c>
      <c r="CJ124" t="str">
        <f>IFERROR(__xludf.DUMMYFUNCTION("""COMPUTED_VALUE"""),"-")</f>
        <v>-</v>
      </c>
      <c r="CK124" t="str">
        <f>IFERROR(__xludf.DUMMYFUNCTION("""COMPUTED_VALUE"""),"-")</f>
        <v>-</v>
      </c>
      <c r="CL124" t="str">
        <f>IFERROR(__xludf.DUMMYFUNCTION("""COMPUTED_VALUE"""),"-")</f>
        <v>-</v>
      </c>
      <c r="CM124" t="str">
        <f>IFERROR(__xludf.DUMMYFUNCTION("""COMPUTED_VALUE"""),"-")</f>
        <v>-</v>
      </c>
      <c r="CN124" t="str">
        <f>IFERROR(__xludf.DUMMYFUNCTION("""COMPUTED_VALUE"""),"-")</f>
        <v>-</v>
      </c>
      <c r="CO124" t="str">
        <f>IFERROR(__xludf.DUMMYFUNCTION("""COMPUTED_VALUE"""),"-")</f>
        <v>-</v>
      </c>
      <c r="CP124" t="str">
        <f>IFERROR(__xludf.DUMMYFUNCTION("""COMPUTED_VALUE"""),"-")</f>
        <v>-</v>
      </c>
      <c r="CQ124" t="str">
        <f>IFERROR(__xludf.DUMMYFUNCTION("""COMPUTED_VALUE"""),"-")</f>
        <v>-</v>
      </c>
      <c r="CR124" t="str">
        <f>IFERROR(__xludf.DUMMYFUNCTION("""COMPUTED_VALUE"""),"-")</f>
        <v>-</v>
      </c>
      <c r="CS124" t="str">
        <f>IFERROR(__xludf.DUMMYFUNCTION("""COMPUTED_VALUE"""),"x")</f>
        <v>x</v>
      </c>
      <c r="CT124" t="str">
        <f>IFERROR(__xludf.DUMMYFUNCTION("""COMPUTED_VALUE"""),"-")</f>
        <v>-</v>
      </c>
      <c r="CU124" t="str">
        <f>IFERROR(__xludf.DUMMYFUNCTION("""COMPUTED_VALUE"""),"-")</f>
        <v>-</v>
      </c>
      <c r="CV124" t="str">
        <f>IFERROR(__xludf.DUMMYFUNCTION("""COMPUTED_VALUE"""),"-")</f>
        <v>-</v>
      </c>
      <c r="CW124" t="str">
        <f>IFERROR(__xludf.DUMMYFUNCTION("""COMPUTED_VALUE"""),"-")</f>
        <v>-</v>
      </c>
      <c r="CX124" t="str">
        <f>IFERROR(__xludf.DUMMYFUNCTION("""COMPUTED_VALUE"""),"-")</f>
        <v>-</v>
      </c>
      <c r="CY124" t="str">
        <f>IFERROR(__xludf.DUMMYFUNCTION("""COMPUTED_VALUE"""),"-")</f>
        <v>-</v>
      </c>
      <c r="CZ124" t="str">
        <f>IFERROR(__xludf.DUMMYFUNCTION("""COMPUTED_VALUE"""),"-")</f>
        <v>-</v>
      </c>
      <c r="DA124" t="str">
        <f>IFERROR(__xludf.DUMMYFUNCTION("""COMPUTED_VALUE"""),"-")</f>
        <v>-</v>
      </c>
      <c r="DB124" t="str">
        <f>IFERROR(__xludf.DUMMYFUNCTION("""COMPUTED_VALUE"""),"-")</f>
        <v>-</v>
      </c>
      <c r="DC124" t="str">
        <f>IFERROR(__xludf.DUMMYFUNCTION("""COMPUTED_VALUE"""),"-")</f>
        <v>-</v>
      </c>
      <c r="DD124" t="str">
        <f>IFERROR(__xludf.DUMMYFUNCTION("""COMPUTED_VALUE"""),"-")</f>
        <v>-</v>
      </c>
      <c r="DE124" t="str">
        <f>IFERROR(__xludf.DUMMYFUNCTION("""COMPUTED_VALUE"""),"-")</f>
        <v>-</v>
      </c>
      <c r="DF124" t="str">
        <f>IFERROR(__xludf.DUMMYFUNCTION("""COMPUTED_VALUE"""),"-")</f>
        <v>-</v>
      </c>
      <c r="DG124" t="str">
        <f>IFERROR(__xludf.DUMMYFUNCTION("""COMPUTED_VALUE"""),"-")</f>
        <v>-</v>
      </c>
      <c r="DH124" t="str">
        <f>IFERROR(__xludf.DUMMYFUNCTION("""COMPUTED_VALUE"""),"-")</f>
        <v>-</v>
      </c>
      <c r="DI124" t="str">
        <f>IFERROR(__xludf.DUMMYFUNCTION("""COMPUTED_VALUE"""),"-")</f>
        <v>-</v>
      </c>
      <c r="DJ124" t="str">
        <f>IFERROR(__xludf.DUMMYFUNCTION("""COMPUTED_VALUE"""),"-")</f>
        <v>-</v>
      </c>
      <c r="DK124" t="str">
        <f>IFERROR(__xludf.DUMMYFUNCTION("""COMPUTED_VALUE"""),"-")</f>
        <v>-</v>
      </c>
      <c r="DL124" t="str">
        <f>IFERROR(__xludf.DUMMYFUNCTION("""COMPUTED_VALUE"""),"-")</f>
        <v>-</v>
      </c>
      <c r="DM124" t="str">
        <f>IFERROR(__xludf.DUMMYFUNCTION("""COMPUTED_VALUE"""),"-")</f>
        <v>-</v>
      </c>
      <c r="DN124" t="str">
        <f>IFERROR(__xludf.DUMMYFUNCTION("""COMPUTED_VALUE"""),"-")</f>
        <v>-</v>
      </c>
      <c r="DO124" t="str">
        <f>IFERROR(__xludf.DUMMYFUNCTION("""COMPUTED_VALUE"""),"-")</f>
        <v>-</v>
      </c>
      <c r="DP124" t="str">
        <f>IFERROR(__xludf.DUMMYFUNCTION("""COMPUTED_VALUE"""),"-")</f>
        <v>-</v>
      </c>
      <c r="DQ124" t="str">
        <f>IFERROR(__xludf.DUMMYFUNCTION("""COMPUTED_VALUE"""),"-")</f>
        <v>-</v>
      </c>
      <c r="DR124" t="str">
        <f>IFERROR(__xludf.DUMMYFUNCTION("""COMPUTED_VALUE"""),"-")</f>
        <v>-</v>
      </c>
      <c r="DS124" t="str">
        <f>IFERROR(__xludf.DUMMYFUNCTION("""COMPUTED_VALUE"""),"-")</f>
        <v>-</v>
      </c>
      <c r="DT124" t="str">
        <f>IFERROR(__xludf.DUMMYFUNCTION("""COMPUTED_VALUE"""),"-")</f>
        <v>-</v>
      </c>
      <c r="DU124" t="str">
        <f>IFERROR(__xludf.DUMMYFUNCTION("""COMPUTED_VALUE"""),"-")</f>
        <v>-</v>
      </c>
      <c r="DV124" t="str">
        <f>IFERROR(__xludf.DUMMYFUNCTION("""COMPUTED_VALUE"""),"-")</f>
        <v>-</v>
      </c>
      <c r="DW124" t="str">
        <f>IFERROR(__xludf.DUMMYFUNCTION("""COMPUTED_VALUE"""),"-")</f>
        <v>-</v>
      </c>
      <c r="DX124" t="str">
        <f>IFERROR(__xludf.DUMMYFUNCTION("""COMPUTED_VALUE"""),"-")</f>
        <v>-</v>
      </c>
      <c r="DY124" t="str">
        <f>IFERROR(__xludf.DUMMYFUNCTION("""COMPUTED_VALUE"""),"-")</f>
        <v>-</v>
      </c>
      <c r="DZ124" t="str">
        <f>IFERROR(__xludf.DUMMYFUNCTION("""COMPUTED_VALUE"""),"x")</f>
        <v>x</v>
      </c>
      <c r="EA124" t="str">
        <f>IFERROR(__xludf.DUMMYFUNCTION("""COMPUTED_VALUE"""),"-")</f>
        <v>-</v>
      </c>
      <c r="EB124" t="str">
        <f>IFERROR(__xludf.DUMMYFUNCTION("""COMPUTED_VALUE"""),"-")</f>
        <v>-</v>
      </c>
      <c r="EC124" t="str">
        <f>IFERROR(__xludf.DUMMYFUNCTION("""COMPUTED_VALUE"""),"-")</f>
        <v>-</v>
      </c>
      <c r="ED124" t="str">
        <f>IFERROR(__xludf.DUMMYFUNCTION("""COMPUTED_VALUE"""),"-")</f>
        <v>-</v>
      </c>
      <c r="EE124" t="str">
        <f>IFERROR(__xludf.DUMMYFUNCTION("""COMPUTED_VALUE"""),"-")</f>
        <v>-</v>
      </c>
      <c r="EF124" t="str">
        <f>IFERROR(__xludf.DUMMYFUNCTION("""COMPUTED_VALUE"""),"-")</f>
        <v>-</v>
      </c>
      <c r="EG124" t="str">
        <f>IFERROR(__xludf.DUMMYFUNCTION("""COMPUTED_VALUE"""),"-")</f>
        <v>-</v>
      </c>
      <c r="EH124" t="str">
        <f>IFERROR(__xludf.DUMMYFUNCTION("""COMPUTED_VALUE"""),"-")</f>
        <v>-</v>
      </c>
      <c r="EI124" t="str">
        <f>IFERROR(__xludf.DUMMYFUNCTION("""COMPUTED_VALUE"""),"-")</f>
        <v>-</v>
      </c>
      <c r="EJ124" t="str">
        <f>IFERROR(__xludf.DUMMYFUNCTION("""COMPUTED_VALUE"""),"-")</f>
        <v>-</v>
      </c>
      <c r="EK124" t="str">
        <f>IFERROR(__xludf.DUMMYFUNCTION("""COMPUTED_VALUE"""),"-")</f>
        <v>-</v>
      </c>
      <c r="EL124" t="str">
        <f>IFERROR(__xludf.DUMMYFUNCTION("""COMPUTED_VALUE"""),"-")</f>
        <v>-</v>
      </c>
      <c r="EM124" t="str">
        <f>IFERROR(__xludf.DUMMYFUNCTION("""COMPUTED_VALUE"""),"-")</f>
        <v>-</v>
      </c>
      <c r="EN124" t="str">
        <f>IFERROR(__xludf.DUMMYFUNCTION("""COMPUTED_VALUE"""),"-")</f>
        <v>-</v>
      </c>
      <c r="EO124" t="str">
        <f>IFERROR(__xludf.DUMMYFUNCTION("""COMPUTED_VALUE"""),"-")</f>
        <v>-</v>
      </c>
      <c r="EP124" t="str">
        <f>IFERROR(__xludf.DUMMYFUNCTION("""COMPUTED_VALUE"""),"-")</f>
        <v>-</v>
      </c>
      <c r="EQ124" t="str">
        <f>IFERROR(__xludf.DUMMYFUNCTION("""COMPUTED_VALUE"""),"x")</f>
        <v>x</v>
      </c>
      <c r="ER124" t="str">
        <f>IFERROR(__xludf.DUMMYFUNCTION("""COMPUTED_VALUE"""),"-")</f>
        <v>-</v>
      </c>
      <c r="ES124" t="str">
        <f>IFERROR(__xludf.DUMMYFUNCTION("""COMPUTED_VALUE"""),"-")</f>
        <v>-</v>
      </c>
      <c r="ET124" t="str">
        <f>IFERROR(__xludf.DUMMYFUNCTION("""COMPUTED_VALUE"""),"-")</f>
        <v>-</v>
      </c>
      <c r="EU124" t="str">
        <f>IFERROR(__xludf.DUMMYFUNCTION("""COMPUTED_VALUE"""),"-")</f>
        <v>-</v>
      </c>
      <c r="EV124" t="str">
        <f>IFERROR(__xludf.DUMMYFUNCTION("""COMPUTED_VALUE"""),"-")</f>
        <v>-</v>
      </c>
      <c r="EW124" t="str">
        <f>IFERROR(__xludf.DUMMYFUNCTION("""COMPUTED_VALUE"""),"-")</f>
        <v>-</v>
      </c>
      <c r="EX124" t="str">
        <f>IFERROR(__xludf.DUMMYFUNCTION("""COMPUTED_VALUE"""),"-")</f>
        <v>-</v>
      </c>
      <c r="EY124" t="str">
        <f>IFERROR(__xludf.DUMMYFUNCTION("""COMPUTED_VALUE"""),"-")</f>
        <v>-</v>
      </c>
      <c r="EZ124" t="str">
        <f>IFERROR(__xludf.DUMMYFUNCTION("""COMPUTED_VALUE"""),"-")</f>
        <v>-</v>
      </c>
      <c r="FA124" t="str">
        <f>IFERROR(__xludf.DUMMYFUNCTION("""COMPUTED_VALUE"""),"-")</f>
        <v>-</v>
      </c>
      <c r="FB124" t="str">
        <f>IFERROR(__xludf.DUMMYFUNCTION("""COMPUTED_VALUE"""),"-")</f>
        <v>-</v>
      </c>
      <c r="FC124" t="str">
        <f>IFERROR(__xludf.DUMMYFUNCTION("""COMPUTED_VALUE"""),"-")</f>
        <v>-</v>
      </c>
      <c r="FD124" t="str">
        <f>IFERROR(__xludf.DUMMYFUNCTION("""COMPUTED_VALUE"""),"-")</f>
        <v>-</v>
      </c>
      <c r="FE124" t="str">
        <f>IFERROR(__xludf.DUMMYFUNCTION("""COMPUTED_VALUE"""),"-")</f>
        <v>-</v>
      </c>
      <c r="FF124" t="str">
        <f>IFERROR(__xludf.DUMMYFUNCTION("""COMPUTED_VALUE"""),"-")</f>
        <v>-</v>
      </c>
      <c r="FG124" t="str">
        <f>IFERROR(__xludf.DUMMYFUNCTION("""COMPUTED_VALUE"""),"-")</f>
        <v>-</v>
      </c>
      <c r="FH124" t="str">
        <f>IFERROR(__xludf.DUMMYFUNCTION("""COMPUTED_VALUE"""),"-")</f>
        <v>-</v>
      </c>
      <c r="FI124" t="str">
        <f>IFERROR(__xludf.DUMMYFUNCTION("""COMPUTED_VALUE"""),"-")</f>
        <v>-</v>
      </c>
      <c r="FJ124" t="str">
        <f>IFERROR(__xludf.DUMMYFUNCTION("""COMPUTED_VALUE"""),"-")</f>
        <v>-</v>
      </c>
      <c r="FK124" t="str">
        <f>IFERROR(__xludf.DUMMYFUNCTION("""COMPUTED_VALUE"""),"-")</f>
        <v>-</v>
      </c>
      <c r="FL124" t="str">
        <f>IFERROR(__xludf.DUMMYFUNCTION("""COMPUTED_VALUE"""),"-")</f>
        <v>-</v>
      </c>
      <c r="FM124" t="str">
        <f>IFERROR(__xludf.DUMMYFUNCTION("""COMPUTED_VALUE"""),"-")</f>
        <v>-</v>
      </c>
      <c r="FN124" t="str">
        <f>IFERROR(__xludf.DUMMYFUNCTION("""COMPUTED_VALUE"""),"-")</f>
        <v>-</v>
      </c>
      <c r="FO124" t="str">
        <f>IFERROR(__xludf.DUMMYFUNCTION("""COMPUTED_VALUE"""),"-")</f>
        <v>-</v>
      </c>
      <c r="FP124" t="str">
        <f>IFERROR(__xludf.DUMMYFUNCTION("""COMPUTED_VALUE"""),"-")</f>
        <v>-</v>
      </c>
      <c r="FQ124" t="str">
        <f>IFERROR(__xludf.DUMMYFUNCTION("""COMPUTED_VALUE"""),"-")</f>
        <v>-</v>
      </c>
      <c r="FR124" t="str">
        <f>IFERROR(__xludf.DUMMYFUNCTION("""COMPUTED_VALUE"""),"-")</f>
        <v>-</v>
      </c>
      <c r="FS124" t="str">
        <f>IFERROR(__xludf.DUMMYFUNCTION("""COMPUTED_VALUE"""),"-")</f>
        <v>-</v>
      </c>
      <c r="FT124" t="str">
        <f>IFERROR(__xludf.DUMMYFUNCTION("""COMPUTED_VALUE"""),"x")</f>
        <v>x</v>
      </c>
      <c r="FU124" t="str">
        <f>IFERROR(__xludf.DUMMYFUNCTION("""COMPUTED_VALUE"""),"-")</f>
        <v>-</v>
      </c>
      <c r="FV124" t="str">
        <f>IFERROR(__xludf.DUMMYFUNCTION("""COMPUTED_VALUE"""),"-")</f>
        <v>-</v>
      </c>
      <c r="FW124" t="str">
        <f>IFERROR(__xludf.DUMMYFUNCTION("""COMPUTED_VALUE"""),"-")</f>
        <v>-</v>
      </c>
      <c r="FX124" t="str">
        <f>IFERROR(__xludf.DUMMYFUNCTION("""COMPUTED_VALUE"""),"-")</f>
        <v>-</v>
      </c>
      <c r="FY124" t="str">
        <f>IFERROR(__xludf.DUMMYFUNCTION("""COMPUTED_VALUE"""),"-")</f>
        <v>-</v>
      </c>
      <c r="FZ124" t="str">
        <f>IFERROR(__xludf.DUMMYFUNCTION("""COMPUTED_VALUE"""),"-")</f>
        <v>-</v>
      </c>
      <c r="GA124" t="str">
        <f>IFERROR(__xludf.DUMMYFUNCTION("""COMPUTED_VALUE"""),"-")</f>
        <v>-</v>
      </c>
      <c r="GB124" t="str">
        <f>IFERROR(__xludf.DUMMYFUNCTION("""COMPUTED_VALUE"""),"-")</f>
        <v>-</v>
      </c>
      <c r="GC124" t="str">
        <f>IFERROR(__xludf.DUMMYFUNCTION("""COMPUTED_VALUE"""),"-")</f>
        <v>-</v>
      </c>
      <c r="GD124" t="str">
        <f>IFERROR(__xludf.DUMMYFUNCTION("""COMPUTED_VALUE"""),"-")</f>
        <v>-</v>
      </c>
      <c r="GE124" t="str">
        <f>IFERROR(__xludf.DUMMYFUNCTION("""COMPUTED_VALUE"""),"-")</f>
        <v>-</v>
      </c>
      <c r="GF124" t="str">
        <f>IFERROR(__xludf.DUMMYFUNCTION("""COMPUTED_VALUE"""),"-")</f>
        <v>-</v>
      </c>
      <c r="GG124" t="str">
        <f>IFERROR(__xludf.DUMMYFUNCTION("""COMPUTED_VALUE"""),"-")</f>
        <v>-</v>
      </c>
      <c r="GH124" t="str">
        <f>IFERROR(__xludf.DUMMYFUNCTION("""COMPUTED_VALUE"""),"-")</f>
        <v>-</v>
      </c>
      <c r="GI124" t="str">
        <f>IFERROR(__xludf.DUMMYFUNCTION("""COMPUTED_VALUE"""),"-")</f>
        <v>-</v>
      </c>
      <c r="GJ124" t="str">
        <f>IFERROR(__xludf.DUMMYFUNCTION("""COMPUTED_VALUE"""),"-")</f>
        <v>-</v>
      </c>
      <c r="GK124" t="str">
        <f>IFERROR(__xludf.DUMMYFUNCTION("""COMPUTED_VALUE"""),"-")</f>
        <v>-</v>
      </c>
      <c r="GL124" t="str">
        <f>IFERROR(__xludf.DUMMYFUNCTION("""COMPUTED_VALUE"""),"-")</f>
        <v>-</v>
      </c>
      <c r="GM124" t="str">
        <f>IFERROR(__xludf.DUMMYFUNCTION("""COMPUTED_VALUE"""),"-")</f>
        <v>-</v>
      </c>
      <c r="GN124" t="str">
        <f>IFERROR(__xludf.DUMMYFUNCTION("""COMPUTED_VALUE"""),"-")</f>
        <v>-</v>
      </c>
      <c r="GO124" t="str">
        <f>IFERROR(__xludf.DUMMYFUNCTION("""COMPUTED_VALUE"""),"-")</f>
        <v>-</v>
      </c>
      <c r="GP124" t="str">
        <f>IFERROR(__xludf.DUMMYFUNCTION("""COMPUTED_VALUE"""),"-")</f>
        <v>-</v>
      </c>
      <c r="GQ124" t="str">
        <f>IFERROR(__xludf.DUMMYFUNCTION("""COMPUTED_VALUE"""),"-")</f>
        <v>-</v>
      </c>
      <c r="GR124" t="str">
        <f>IFERROR(__xludf.DUMMYFUNCTION("""COMPUTED_VALUE"""),"-")</f>
        <v>-</v>
      </c>
      <c r="GS124" t="str">
        <f>IFERROR(__xludf.DUMMYFUNCTION("""COMPUTED_VALUE"""),"x")</f>
        <v>x</v>
      </c>
      <c r="GT124" t="str">
        <f>IFERROR(__xludf.DUMMYFUNCTION("""COMPUTED_VALUE"""),"x")</f>
        <v>x</v>
      </c>
      <c r="GU124">
        <f>IFERROR(__xludf.DUMMYFUNCTION("""COMPUTED_VALUE"""),1.0)</f>
        <v>1</v>
      </c>
      <c r="GV124">
        <f>IFERROR(__xludf.DUMMYFUNCTION("""COMPUTED_VALUE"""),1.0)</f>
        <v>1</v>
      </c>
      <c r="GW124">
        <f>IFERROR(__xludf.DUMMYFUNCTION("""COMPUTED_VALUE"""),1.0)</f>
        <v>1</v>
      </c>
      <c r="GX124">
        <f>IFERROR(__xludf.DUMMYFUNCTION("""COMPUTED_VALUE"""),1.0)</f>
        <v>1</v>
      </c>
      <c r="GY124">
        <f>IFERROR(__xludf.DUMMYFUNCTION("""COMPUTED_VALUE"""),1.0)</f>
        <v>1</v>
      </c>
      <c r="GZ124">
        <f>IFERROR(__xludf.DUMMYFUNCTION("""COMPUTED_VALUE"""),1.0)</f>
        <v>1</v>
      </c>
      <c r="HA124">
        <f>IFERROR(__xludf.DUMMYFUNCTION("""COMPUTED_VALUE"""),1.0)</f>
        <v>1</v>
      </c>
      <c r="HB124">
        <f>IFERROR(__xludf.DUMMYFUNCTION("""COMPUTED_VALUE"""),1.0)</f>
        <v>1</v>
      </c>
      <c r="HC124">
        <f>IFERROR(__xludf.DUMMYFUNCTION("""COMPUTED_VALUE"""),1.0)</f>
        <v>1</v>
      </c>
      <c r="HD124">
        <f>IFERROR(__xludf.DUMMYFUNCTION("""COMPUTED_VALUE"""),1.0)</f>
        <v>1</v>
      </c>
      <c r="HE124">
        <f>IFERROR(__xludf.DUMMYFUNCTION("""COMPUTED_VALUE"""),1.0)</f>
        <v>1</v>
      </c>
      <c r="HF124">
        <f>IFERROR(__xludf.DUMMYFUNCTION("""COMPUTED_VALUE"""),1.0)</f>
        <v>1</v>
      </c>
      <c r="HG124">
        <f>IFERROR(__xludf.DUMMYFUNCTION("""COMPUTED_VALUE"""),0.0)</f>
        <v>0</v>
      </c>
      <c r="HH124">
        <f>IFERROR(__xludf.DUMMYFUNCTION("""COMPUTED_VALUE"""),1.0)</f>
        <v>1</v>
      </c>
      <c r="HI124">
        <f>IFERROR(__xludf.DUMMYFUNCTION("""COMPUTED_VALUE"""),0.0)</f>
        <v>0</v>
      </c>
      <c r="HJ124">
        <f>IFERROR(__xludf.DUMMYFUNCTION("""COMPUTED_VALUE"""),1.0)</f>
        <v>1</v>
      </c>
      <c r="HK124">
        <f>IFERROR(__xludf.DUMMYFUNCTION("""COMPUTED_VALUE"""),1.0)</f>
        <v>1</v>
      </c>
      <c r="HL124">
        <f>IFERROR(__xludf.DUMMYFUNCTION("""COMPUTED_VALUE"""),1.0)</f>
        <v>1</v>
      </c>
      <c r="HM124">
        <f>IFERROR(__xludf.DUMMYFUNCTION("""COMPUTED_VALUE"""),0.0)</f>
        <v>0</v>
      </c>
      <c r="HN124">
        <f>IFERROR(__xludf.DUMMYFUNCTION("""COMPUTED_VALUE"""),0.0)</f>
        <v>0</v>
      </c>
      <c r="HO124">
        <f>IFERROR(__xludf.DUMMYFUNCTION("""COMPUTED_VALUE"""),1.0)</f>
        <v>1</v>
      </c>
      <c r="HP124">
        <f>IFERROR(__xludf.DUMMYFUNCTION("""COMPUTED_VALUE"""),1.0)</f>
        <v>1</v>
      </c>
      <c r="HQ124">
        <f>IFERROR(__xludf.DUMMYFUNCTION("""COMPUTED_VALUE"""),0.0)</f>
        <v>0</v>
      </c>
      <c r="HR124">
        <f>IFERROR(__xludf.DUMMYFUNCTION("""COMPUTED_VALUE"""),0.0)</f>
        <v>0</v>
      </c>
      <c r="HS124">
        <f>IFERROR(__xludf.DUMMYFUNCTION("""COMPUTED_VALUE"""),0.0)</f>
        <v>0</v>
      </c>
      <c r="HT124">
        <f>IFERROR(__xludf.DUMMYFUNCTION("""COMPUTED_VALUE"""),0.0)</f>
        <v>0</v>
      </c>
      <c r="HU124">
        <f>IFERROR(__xludf.DUMMYFUNCTION("""COMPUTED_VALUE"""),0.0)</f>
        <v>0</v>
      </c>
      <c r="HV124">
        <f>IFERROR(__xludf.DUMMYFUNCTION("""COMPUTED_VALUE"""),0.0)</f>
        <v>0</v>
      </c>
      <c r="HW124">
        <f>IFERROR(__xludf.DUMMYFUNCTION("""COMPUTED_VALUE"""),0.0)</f>
        <v>0</v>
      </c>
      <c r="HX124">
        <f>IFERROR(__xludf.DUMMYFUNCTION("""COMPUTED_VALUE"""),1.0)</f>
        <v>1</v>
      </c>
      <c r="HY124">
        <f>IFERROR(__xludf.DUMMYFUNCTION("""COMPUTED_VALUE"""),0.0)</f>
        <v>0</v>
      </c>
      <c r="HZ124">
        <f>IFERROR(__xludf.DUMMYFUNCTION("""COMPUTED_VALUE"""),0.0)</f>
        <v>0</v>
      </c>
      <c r="IA124">
        <f>IFERROR(__xludf.DUMMYFUNCTION("""COMPUTED_VALUE"""),0.0)</f>
        <v>0</v>
      </c>
      <c r="IB124">
        <f>IFERROR(__xludf.DUMMYFUNCTION("""COMPUTED_VALUE"""),1.0)</f>
        <v>1</v>
      </c>
      <c r="IC124">
        <f>IFERROR(__xludf.DUMMYFUNCTION("""COMPUTED_VALUE"""),1.0)</f>
        <v>1</v>
      </c>
      <c r="ID124">
        <f>IFERROR(__xludf.DUMMYFUNCTION("""COMPUTED_VALUE"""),1.0)</f>
        <v>1</v>
      </c>
      <c r="IE124">
        <f>IFERROR(__xludf.DUMMYFUNCTION("""COMPUTED_VALUE"""),1.0)</f>
        <v>1</v>
      </c>
      <c r="IF124">
        <f>IFERROR(__xludf.DUMMYFUNCTION("""COMPUTED_VALUE"""),1.0)</f>
        <v>1</v>
      </c>
      <c r="IG124">
        <f>IFERROR(__xludf.DUMMYFUNCTION("""COMPUTED_VALUE"""),1.0)</f>
        <v>1</v>
      </c>
      <c r="IH124">
        <f>IFERROR(__xludf.DUMMYFUNCTION("""COMPUTED_VALUE"""),1.0)</f>
        <v>1</v>
      </c>
      <c r="II124">
        <f>IFERROR(__xludf.DUMMYFUNCTION("""COMPUTED_VALUE"""),0.0)</f>
        <v>0</v>
      </c>
      <c r="IJ124">
        <f>IFERROR(__xludf.DUMMYFUNCTION("""COMPUTED_VALUE"""),1.0)</f>
        <v>1</v>
      </c>
      <c r="IK124" t="str">
        <f>IFERROR(__xludf.DUMMYFUNCTION("""COMPUTED_VALUE"""),"x")</f>
        <v>x</v>
      </c>
      <c r="IL124">
        <f>IFERROR(__xludf.DUMMYFUNCTION("""COMPUTED_VALUE"""),0.0)</f>
        <v>0</v>
      </c>
      <c r="IM124">
        <f>IFERROR(__xludf.DUMMYFUNCTION("""COMPUTED_VALUE"""),0.0)</f>
        <v>0</v>
      </c>
      <c r="IN124">
        <f>IFERROR(__xludf.DUMMYFUNCTION("""COMPUTED_VALUE"""),0.0)</f>
        <v>0</v>
      </c>
      <c r="IO124">
        <f>IFERROR(__xludf.DUMMYFUNCTION("""COMPUTED_VALUE"""),0.0)</f>
        <v>0</v>
      </c>
      <c r="IP124">
        <f>IFERROR(__xludf.DUMMYFUNCTION("""COMPUTED_VALUE"""),0.0)</f>
        <v>0</v>
      </c>
      <c r="IQ124">
        <f>IFERROR(__xludf.DUMMYFUNCTION("""COMPUTED_VALUE"""),0.0)</f>
        <v>0</v>
      </c>
      <c r="IR124">
        <f>IFERROR(__xludf.DUMMYFUNCTION("""COMPUTED_VALUE"""),0.0)</f>
        <v>0</v>
      </c>
      <c r="IS124">
        <f>IFERROR(__xludf.DUMMYFUNCTION("""COMPUTED_VALUE"""),0.0)</f>
        <v>0</v>
      </c>
      <c r="IT124">
        <f>IFERROR(__xludf.DUMMYFUNCTION("""COMPUTED_VALUE"""),0.0)</f>
        <v>0</v>
      </c>
      <c r="IU124">
        <f>IFERROR(__xludf.DUMMYFUNCTION("""COMPUTED_VALUE"""),0.0)</f>
        <v>0</v>
      </c>
      <c r="IV124">
        <f>IFERROR(__xludf.DUMMYFUNCTION("""COMPUTED_VALUE"""),0.0)</f>
        <v>0</v>
      </c>
      <c r="IW124">
        <f>IFERROR(__xludf.DUMMYFUNCTION("""COMPUTED_VALUE"""),0.0)</f>
        <v>0</v>
      </c>
      <c r="IX124">
        <f>IFERROR(__xludf.DUMMYFUNCTION("""COMPUTED_VALUE"""),0.0)</f>
        <v>0</v>
      </c>
      <c r="IY124">
        <f>IFERROR(__xludf.DUMMYFUNCTION("""COMPUTED_VALUE"""),0.0)</f>
        <v>0</v>
      </c>
      <c r="IZ124">
        <f>IFERROR(__xludf.DUMMYFUNCTION("""COMPUTED_VALUE"""),0.0)</f>
        <v>0</v>
      </c>
      <c r="JA124">
        <f>IFERROR(__xludf.DUMMYFUNCTION("""COMPUTED_VALUE"""),0.0)</f>
        <v>0</v>
      </c>
      <c r="JB124">
        <f>IFERROR(__xludf.DUMMYFUNCTION("""COMPUTED_VALUE"""),0.0)</f>
        <v>0</v>
      </c>
      <c r="JC124">
        <f>IFERROR(__xludf.DUMMYFUNCTION("""COMPUTED_VALUE"""),0.0)</f>
        <v>0</v>
      </c>
      <c r="JD124">
        <f>IFERROR(__xludf.DUMMYFUNCTION("""COMPUTED_VALUE"""),0.0)</f>
        <v>0</v>
      </c>
      <c r="JE124">
        <f>IFERROR(__xludf.DUMMYFUNCTION("""COMPUTED_VALUE"""),0.0)</f>
        <v>0</v>
      </c>
      <c r="JF124">
        <f>IFERROR(__xludf.DUMMYFUNCTION("""COMPUTED_VALUE"""),0.0)</f>
        <v>0</v>
      </c>
      <c r="JG124">
        <f>IFERROR(__xludf.DUMMYFUNCTION("""COMPUTED_VALUE"""),0.0)</f>
        <v>0</v>
      </c>
      <c r="JH124">
        <f>IFERROR(__xludf.DUMMYFUNCTION("""COMPUTED_VALUE"""),0.0)</f>
        <v>0</v>
      </c>
      <c r="JI124">
        <f>IFERROR(__xludf.DUMMYFUNCTION("""COMPUTED_VALUE"""),0.0)</f>
        <v>0</v>
      </c>
      <c r="JJ124">
        <f>IFERROR(__xludf.DUMMYFUNCTION("""COMPUTED_VALUE"""),0.0)</f>
        <v>0</v>
      </c>
      <c r="JK124">
        <f>IFERROR(__xludf.DUMMYFUNCTION("""COMPUTED_VALUE"""),0.0)</f>
        <v>0</v>
      </c>
      <c r="JL124">
        <f>IFERROR(__xludf.DUMMYFUNCTION("""COMPUTED_VALUE"""),0.0)</f>
        <v>0</v>
      </c>
      <c r="JM124">
        <f>IFERROR(__xludf.DUMMYFUNCTION("""COMPUTED_VALUE"""),0.0)</f>
        <v>0</v>
      </c>
      <c r="JN124">
        <f>IFERROR(__xludf.DUMMYFUNCTION("""COMPUTED_VALUE"""),0.0)</f>
        <v>0</v>
      </c>
      <c r="JO124">
        <f>IFERROR(__xludf.DUMMYFUNCTION("""COMPUTED_VALUE"""),0.0)</f>
        <v>0</v>
      </c>
      <c r="JP124">
        <f>IFERROR(__xludf.DUMMYFUNCTION("""COMPUTED_VALUE"""),0.0)</f>
        <v>0</v>
      </c>
      <c r="JQ124">
        <f>IFERROR(__xludf.DUMMYFUNCTION("""COMPUTED_VALUE"""),0.0)</f>
        <v>0</v>
      </c>
      <c r="JR124">
        <f>IFERROR(__xludf.DUMMYFUNCTION("""COMPUTED_VALUE"""),0.0)</f>
        <v>0</v>
      </c>
      <c r="JS124" t="str">
        <f>IFERROR(__xludf.DUMMYFUNCTION("""COMPUTED_VALUE"""),"x")</f>
        <v>x</v>
      </c>
      <c r="JT124">
        <f>IFERROR(__xludf.DUMMYFUNCTION("""COMPUTED_VALUE"""),0.0)</f>
        <v>0</v>
      </c>
      <c r="JU124">
        <f>IFERROR(__xludf.DUMMYFUNCTION("""COMPUTED_VALUE"""),0.0)</f>
        <v>0</v>
      </c>
      <c r="JV124">
        <f>IFERROR(__xludf.DUMMYFUNCTION("""COMPUTED_VALUE"""),0.0)</f>
        <v>0</v>
      </c>
      <c r="JW124">
        <f>IFERROR(__xludf.DUMMYFUNCTION("""COMPUTED_VALUE"""),0.0)</f>
        <v>0</v>
      </c>
      <c r="JX124">
        <f>IFERROR(__xludf.DUMMYFUNCTION("""COMPUTED_VALUE"""),0.0)</f>
        <v>0</v>
      </c>
      <c r="JY124">
        <f>IFERROR(__xludf.DUMMYFUNCTION("""COMPUTED_VALUE"""),0.0)</f>
        <v>0</v>
      </c>
      <c r="JZ124">
        <f>IFERROR(__xludf.DUMMYFUNCTION("""COMPUTED_VALUE"""),0.0)</f>
        <v>0</v>
      </c>
      <c r="KA124">
        <f>IFERROR(__xludf.DUMMYFUNCTION("""COMPUTED_VALUE"""),0.0)</f>
        <v>0</v>
      </c>
      <c r="KB124">
        <f>IFERROR(__xludf.DUMMYFUNCTION("""COMPUTED_VALUE"""),0.0)</f>
        <v>0</v>
      </c>
      <c r="KC124">
        <f>IFERROR(__xludf.DUMMYFUNCTION("""COMPUTED_VALUE"""),0.0)</f>
        <v>0</v>
      </c>
      <c r="KD124">
        <f>IFERROR(__xludf.DUMMYFUNCTION("""COMPUTED_VALUE"""),0.0)</f>
        <v>0</v>
      </c>
      <c r="KE124">
        <f>IFERROR(__xludf.DUMMYFUNCTION("""COMPUTED_VALUE"""),0.0)</f>
        <v>0</v>
      </c>
      <c r="KF124">
        <f>IFERROR(__xludf.DUMMYFUNCTION("""COMPUTED_VALUE"""),0.0)</f>
        <v>0</v>
      </c>
      <c r="KG124">
        <f>IFERROR(__xludf.DUMMYFUNCTION("""COMPUTED_VALUE"""),0.0)</f>
        <v>0</v>
      </c>
      <c r="KH124">
        <f>IFERROR(__xludf.DUMMYFUNCTION("""COMPUTED_VALUE"""),0.0)</f>
        <v>0</v>
      </c>
      <c r="KI124">
        <f>IFERROR(__xludf.DUMMYFUNCTION("""COMPUTED_VALUE"""),0.0)</f>
        <v>0</v>
      </c>
      <c r="KJ124">
        <f>IFERROR(__xludf.DUMMYFUNCTION("""COMPUTED_VALUE"""),0.0)</f>
        <v>0</v>
      </c>
      <c r="KK124">
        <f>IFERROR(__xludf.DUMMYFUNCTION("""COMPUTED_VALUE"""),0.0)</f>
        <v>0</v>
      </c>
      <c r="KL124">
        <f>IFERROR(__xludf.DUMMYFUNCTION("""COMPUTED_VALUE"""),0.0)</f>
        <v>0</v>
      </c>
      <c r="KM124">
        <f>IFERROR(__xludf.DUMMYFUNCTION("""COMPUTED_VALUE"""),0.0)</f>
        <v>0</v>
      </c>
      <c r="KN124">
        <f>IFERROR(__xludf.DUMMYFUNCTION("""COMPUTED_VALUE"""),0.0)</f>
        <v>0</v>
      </c>
      <c r="KO124">
        <f>IFERROR(__xludf.DUMMYFUNCTION("""COMPUTED_VALUE"""),0.0)</f>
        <v>0</v>
      </c>
      <c r="KP124">
        <f>IFERROR(__xludf.DUMMYFUNCTION("""COMPUTED_VALUE"""),0.0)</f>
        <v>0</v>
      </c>
      <c r="KQ124">
        <f>IFERROR(__xludf.DUMMYFUNCTION("""COMPUTED_VALUE"""),0.0)</f>
        <v>0</v>
      </c>
      <c r="KR124">
        <f>IFERROR(__xludf.DUMMYFUNCTION("""COMPUTED_VALUE"""),0.0)</f>
        <v>0</v>
      </c>
      <c r="KS124">
        <f>IFERROR(__xludf.DUMMYFUNCTION("""COMPUTED_VALUE"""),0.0)</f>
        <v>0</v>
      </c>
      <c r="KT124">
        <f>IFERROR(__xludf.DUMMYFUNCTION("""COMPUTED_VALUE"""),0.0)</f>
        <v>0</v>
      </c>
      <c r="KU124">
        <f>IFERROR(__xludf.DUMMYFUNCTION("""COMPUTED_VALUE"""),0.0)</f>
        <v>0</v>
      </c>
      <c r="KV124">
        <f>IFERROR(__xludf.DUMMYFUNCTION("""COMPUTED_VALUE"""),0.0)</f>
        <v>0</v>
      </c>
      <c r="KW124">
        <f>IFERROR(__xludf.DUMMYFUNCTION("""COMPUTED_VALUE"""),0.0)</f>
        <v>0</v>
      </c>
      <c r="KX124">
        <f>IFERROR(__xludf.DUMMYFUNCTION("""COMPUTED_VALUE"""),0.0)</f>
        <v>0</v>
      </c>
      <c r="KY124">
        <f>IFERROR(__xludf.DUMMYFUNCTION("""COMPUTED_VALUE"""),0.0)</f>
        <v>0</v>
      </c>
      <c r="KZ124" t="str">
        <f>IFERROR(__xludf.DUMMYFUNCTION("""COMPUTED_VALUE"""),"x")</f>
        <v>x</v>
      </c>
      <c r="LA124">
        <f>IFERROR(__xludf.DUMMYFUNCTION("""COMPUTED_VALUE"""),0.0)</f>
        <v>0</v>
      </c>
      <c r="LB124">
        <f>IFERROR(__xludf.DUMMYFUNCTION("""COMPUTED_VALUE"""),0.0)</f>
        <v>0</v>
      </c>
      <c r="LC124">
        <f>IFERROR(__xludf.DUMMYFUNCTION("""COMPUTED_VALUE"""),0.0)</f>
        <v>0</v>
      </c>
      <c r="LD124">
        <f>IFERROR(__xludf.DUMMYFUNCTION("""COMPUTED_VALUE"""),0.0)</f>
        <v>0</v>
      </c>
      <c r="LE124">
        <f>IFERROR(__xludf.DUMMYFUNCTION("""COMPUTED_VALUE"""),0.0)</f>
        <v>0</v>
      </c>
      <c r="LF124">
        <f>IFERROR(__xludf.DUMMYFUNCTION("""COMPUTED_VALUE"""),0.0)</f>
        <v>0</v>
      </c>
      <c r="LG124">
        <f>IFERROR(__xludf.DUMMYFUNCTION("""COMPUTED_VALUE"""),0.0)</f>
        <v>0</v>
      </c>
      <c r="LH124">
        <f>IFERROR(__xludf.DUMMYFUNCTION("""COMPUTED_VALUE"""),0.0)</f>
        <v>0</v>
      </c>
      <c r="LI124">
        <f>IFERROR(__xludf.DUMMYFUNCTION("""COMPUTED_VALUE"""),0.0)</f>
        <v>0</v>
      </c>
      <c r="LJ124">
        <f>IFERROR(__xludf.DUMMYFUNCTION("""COMPUTED_VALUE"""),0.0)</f>
        <v>0</v>
      </c>
      <c r="LK124">
        <f>IFERROR(__xludf.DUMMYFUNCTION("""COMPUTED_VALUE"""),0.0)</f>
        <v>0</v>
      </c>
      <c r="LL124">
        <f>IFERROR(__xludf.DUMMYFUNCTION("""COMPUTED_VALUE"""),0.0)</f>
        <v>0</v>
      </c>
      <c r="LM124">
        <f>IFERROR(__xludf.DUMMYFUNCTION("""COMPUTED_VALUE"""),0.0)</f>
        <v>0</v>
      </c>
      <c r="LN124">
        <f>IFERROR(__xludf.DUMMYFUNCTION("""COMPUTED_VALUE"""),0.0)</f>
        <v>0</v>
      </c>
      <c r="LO124">
        <f>IFERROR(__xludf.DUMMYFUNCTION("""COMPUTED_VALUE"""),0.0)</f>
        <v>0</v>
      </c>
      <c r="LP124">
        <f>IFERROR(__xludf.DUMMYFUNCTION("""COMPUTED_VALUE"""),0.0)</f>
        <v>0</v>
      </c>
      <c r="LQ124" t="str">
        <f>IFERROR(__xludf.DUMMYFUNCTION("""COMPUTED_VALUE"""),"x")</f>
        <v>x</v>
      </c>
      <c r="LR124">
        <f>IFERROR(__xludf.DUMMYFUNCTION("""COMPUTED_VALUE"""),0.0)</f>
        <v>0</v>
      </c>
      <c r="LS124">
        <f>IFERROR(__xludf.DUMMYFUNCTION("""COMPUTED_VALUE"""),0.0)</f>
        <v>0</v>
      </c>
      <c r="LT124">
        <f>IFERROR(__xludf.DUMMYFUNCTION("""COMPUTED_VALUE"""),0.0)</f>
        <v>0</v>
      </c>
      <c r="LU124">
        <f>IFERROR(__xludf.DUMMYFUNCTION("""COMPUTED_VALUE"""),0.0)</f>
        <v>0</v>
      </c>
      <c r="LV124">
        <f>IFERROR(__xludf.DUMMYFUNCTION("""COMPUTED_VALUE"""),0.0)</f>
        <v>0</v>
      </c>
      <c r="LW124">
        <f>IFERROR(__xludf.DUMMYFUNCTION("""COMPUTED_VALUE"""),0.0)</f>
        <v>0</v>
      </c>
      <c r="LX124">
        <f>IFERROR(__xludf.DUMMYFUNCTION("""COMPUTED_VALUE"""),0.0)</f>
        <v>0</v>
      </c>
      <c r="LY124">
        <f>IFERROR(__xludf.DUMMYFUNCTION("""COMPUTED_VALUE"""),0.0)</f>
        <v>0</v>
      </c>
      <c r="LZ124">
        <f>IFERROR(__xludf.DUMMYFUNCTION("""COMPUTED_VALUE"""),0.0)</f>
        <v>0</v>
      </c>
      <c r="MA124">
        <f>IFERROR(__xludf.DUMMYFUNCTION("""COMPUTED_VALUE"""),0.0)</f>
        <v>0</v>
      </c>
      <c r="MB124">
        <f>IFERROR(__xludf.DUMMYFUNCTION("""COMPUTED_VALUE"""),0.0)</f>
        <v>0</v>
      </c>
      <c r="MC124">
        <f>IFERROR(__xludf.DUMMYFUNCTION("""COMPUTED_VALUE"""),0.0)</f>
        <v>0</v>
      </c>
      <c r="MD124">
        <f>IFERROR(__xludf.DUMMYFUNCTION("""COMPUTED_VALUE"""),0.0)</f>
        <v>0</v>
      </c>
      <c r="ME124">
        <f>IFERROR(__xludf.DUMMYFUNCTION("""COMPUTED_VALUE"""),0.0)</f>
        <v>0</v>
      </c>
      <c r="MF124">
        <f>IFERROR(__xludf.DUMMYFUNCTION("""COMPUTED_VALUE"""),0.0)</f>
        <v>0</v>
      </c>
      <c r="MG124">
        <f>IFERROR(__xludf.DUMMYFUNCTION("""COMPUTED_VALUE"""),0.0)</f>
        <v>0</v>
      </c>
      <c r="MH124">
        <f>IFERROR(__xludf.DUMMYFUNCTION("""COMPUTED_VALUE"""),0.0)</f>
        <v>0</v>
      </c>
      <c r="MI124">
        <f>IFERROR(__xludf.DUMMYFUNCTION("""COMPUTED_VALUE"""),0.0)</f>
        <v>0</v>
      </c>
      <c r="MJ124">
        <f>IFERROR(__xludf.DUMMYFUNCTION("""COMPUTED_VALUE"""),0.0)</f>
        <v>0</v>
      </c>
      <c r="MK124">
        <f>IFERROR(__xludf.DUMMYFUNCTION("""COMPUTED_VALUE"""),0.0)</f>
        <v>0</v>
      </c>
      <c r="ML124">
        <f>IFERROR(__xludf.DUMMYFUNCTION("""COMPUTED_VALUE"""),0.0)</f>
        <v>0</v>
      </c>
      <c r="MM124">
        <f>IFERROR(__xludf.DUMMYFUNCTION("""COMPUTED_VALUE"""),0.0)</f>
        <v>0</v>
      </c>
      <c r="MN124">
        <f>IFERROR(__xludf.DUMMYFUNCTION("""COMPUTED_VALUE"""),0.0)</f>
        <v>0</v>
      </c>
      <c r="MO124">
        <f>IFERROR(__xludf.DUMMYFUNCTION("""COMPUTED_VALUE"""),0.0)</f>
        <v>0</v>
      </c>
      <c r="MP124">
        <f>IFERROR(__xludf.DUMMYFUNCTION("""COMPUTED_VALUE"""),0.0)</f>
        <v>0</v>
      </c>
      <c r="MQ124">
        <f>IFERROR(__xludf.DUMMYFUNCTION("""COMPUTED_VALUE"""),0.0)</f>
        <v>0</v>
      </c>
      <c r="MR124">
        <f>IFERROR(__xludf.DUMMYFUNCTION("""COMPUTED_VALUE"""),0.0)</f>
        <v>0</v>
      </c>
      <c r="MS124">
        <f>IFERROR(__xludf.DUMMYFUNCTION("""COMPUTED_VALUE"""),0.0)</f>
        <v>0</v>
      </c>
      <c r="MT124" t="str">
        <f>IFERROR(__xludf.DUMMYFUNCTION("""COMPUTED_VALUE"""),"x")</f>
        <v>x</v>
      </c>
      <c r="MU124">
        <f>IFERROR(__xludf.DUMMYFUNCTION("""COMPUTED_VALUE"""),0.0)</f>
        <v>0</v>
      </c>
      <c r="MV124">
        <f>IFERROR(__xludf.DUMMYFUNCTION("""COMPUTED_VALUE"""),0.0)</f>
        <v>0</v>
      </c>
      <c r="MW124">
        <f>IFERROR(__xludf.DUMMYFUNCTION("""COMPUTED_VALUE"""),0.0)</f>
        <v>0</v>
      </c>
      <c r="MX124">
        <f>IFERROR(__xludf.DUMMYFUNCTION("""COMPUTED_VALUE"""),0.0)</f>
        <v>0</v>
      </c>
      <c r="MY124">
        <f>IFERROR(__xludf.DUMMYFUNCTION("""COMPUTED_VALUE"""),0.0)</f>
        <v>0</v>
      </c>
      <c r="MZ124">
        <f>IFERROR(__xludf.DUMMYFUNCTION("""COMPUTED_VALUE"""),0.0)</f>
        <v>0</v>
      </c>
      <c r="NA124">
        <f>IFERROR(__xludf.DUMMYFUNCTION("""COMPUTED_VALUE"""),0.0)</f>
        <v>0</v>
      </c>
      <c r="NB124">
        <f>IFERROR(__xludf.DUMMYFUNCTION("""COMPUTED_VALUE"""),0.0)</f>
        <v>0</v>
      </c>
      <c r="NC124">
        <f>IFERROR(__xludf.DUMMYFUNCTION("""COMPUTED_VALUE"""),0.0)</f>
        <v>0</v>
      </c>
      <c r="ND124">
        <f>IFERROR(__xludf.DUMMYFUNCTION("""COMPUTED_VALUE"""),0.0)</f>
        <v>0</v>
      </c>
      <c r="NE124">
        <f>IFERROR(__xludf.DUMMYFUNCTION("""COMPUTED_VALUE"""),0.0)</f>
        <v>0</v>
      </c>
      <c r="NF124">
        <f>IFERROR(__xludf.DUMMYFUNCTION("""COMPUTED_VALUE"""),0.0)</f>
        <v>0</v>
      </c>
      <c r="NG124">
        <f>IFERROR(__xludf.DUMMYFUNCTION("""COMPUTED_VALUE"""),0.0)</f>
        <v>0</v>
      </c>
      <c r="NH124">
        <f>IFERROR(__xludf.DUMMYFUNCTION("""COMPUTED_VALUE"""),0.0)</f>
        <v>0</v>
      </c>
      <c r="NI124">
        <f>IFERROR(__xludf.DUMMYFUNCTION("""COMPUTED_VALUE"""),0.0)</f>
        <v>0</v>
      </c>
      <c r="NJ124">
        <f>IFERROR(__xludf.DUMMYFUNCTION("""COMPUTED_VALUE"""),0.0)</f>
        <v>0</v>
      </c>
      <c r="NK124">
        <f>IFERROR(__xludf.DUMMYFUNCTION("""COMPUTED_VALUE"""),0.0)</f>
        <v>0</v>
      </c>
      <c r="NL124">
        <f>IFERROR(__xludf.DUMMYFUNCTION("""COMPUTED_VALUE"""),0.0)</f>
        <v>0</v>
      </c>
      <c r="NM124">
        <f>IFERROR(__xludf.DUMMYFUNCTION("""COMPUTED_VALUE"""),0.0)</f>
        <v>0</v>
      </c>
      <c r="NN124">
        <f>IFERROR(__xludf.DUMMYFUNCTION("""COMPUTED_VALUE"""),0.0)</f>
        <v>0</v>
      </c>
      <c r="NO124">
        <f>IFERROR(__xludf.DUMMYFUNCTION("""COMPUTED_VALUE"""),0.0)</f>
        <v>0</v>
      </c>
      <c r="NP124">
        <f>IFERROR(__xludf.DUMMYFUNCTION("""COMPUTED_VALUE"""),0.0)</f>
        <v>0</v>
      </c>
      <c r="NQ124">
        <f>IFERROR(__xludf.DUMMYFUNCTION("""COMPUTED_VALUE"""),0.0)</f>
        <v>0</v>
      </c>
      <c r="NR124">
        <f>IFERROR(__xludf.DUMMYFUNCTION("""COMPUTED_VALUE"""),0.0)</f>
        <v>0</v>
      </c>
    </row>
    <row r="125" ht="15.75" customHeight="1">
      <c r="A125">
        <f>IFERROR(__xludf.DUMMYFUNCTION("""COMPUTED_VALUE"""),124.0)</f>
        <v>124</v>
      </c>
      <c r="B125" t="str">
        <f>IFERROR(__xludf.DUMMYFUNCTION("""COMPUTED_VALUE"""),"lkukolj")</f>
        <v>lkukolj</v>
      </c>
      <c r="C125" t="str">
        <f>IFERROR(__xludf.DUMMYFUNCTION("""COMPUTED_VALUE"""),"Lazar")</f>
        <v>Lazar</v>
      </c>
      <c r="D125" t="str">
        <f>IFERROR(__xludf.DUMMYFUNCTION("""COMPUTED_VALUE"""),"Kukolj")</f>
        <v>Kukolj</v>
      </c>
      <c r="E125">
        <f>IFERROR(__xludf.DUMMYFUNCTION("""COMPUTED_VALUE"""),0.0)</f>
        <v>0</v>
      </c>
      <c r="F125" t="str">
        <f>IFERROR(__xludf.DUMMYFUNCTION("""COMPUTED_VALUE"""),"ODOBREN")</f>
        <v>ODOBREN</v>
      </c>
      <c r="G125" t="str">
        <f>IFERROR(__xludf.DUMMYFUNCTION("""COMPUTED_VALUE"""),"Stari grad")</f>
        <v>Stari grad</v>
      </c>
      <c r="H125" t="str">
        <f>IFERROR(__xludf.DUMMYFUNCTION("""COMPUTED_VALUE"""),"Računarska gimnazija")</f>
        <v>Računarska gimnazija</v>
      </c>
      <c r="I125" t="str">
        <f>IFERROR(__xludf.DUMMYFUNCTION("""COMPUTED_VALUE"""),"III")</f>
        <v>III</v>
      </c>
      <c r="J125" t="str">
        <f>IFERROR(__xludf.DUMMYFUNCTION("""COMPUTED_VALUE"""),"A")</f>
        <v>A</v>
      </c>
      <c r="K125" t="str">
        <f>IFERROR(__xludf.DUMMYFUNCTION("""COMPUTED_VALUE"""),"Filip Marić")</f>
        <v>Filip Marić</v>
      </c>
      <c r="L125" t="str">
        <f>IFERROR(__xludf.DUMMYFUNCTION("""COMPUTED_VALUE"""),"x")</f>
        <v>x</v>
      </c>
      <c r="M125" t="str">
        <f>IFERROR(__xludf.DUMMYFUNCTION("""COMPUTED_VALUE"""),"-")</f>
        <v>-</v>
      </c>
      <c r="N125" t="str">
        <f>IFERROR(__xludf.DUMMYFUNCTION("""COMPUTED_VALUE"""),"-")</f>
        <v>-</v>
      </c>
      <c r="O125" t="str">
        <f>IFERROR(__xludf.DUMMYFUNCTION("""COMPUTED_VALUE"""),"-")</f>
        <v>-</v>
      </c>
      <c r="P125">
        <f>IFERROR(__xludf.DUMMYFUNCTION("""COMPUTED_VALUE"""),0.0)</f>
        <v>0</v>
      </c>
      <c r="Q125">
        <f>IFERROR(__xludf.DUMMYFUNCTION("""COMPUTED_VALUE"""),0.0)</f>
        <v>0</v>
      </c>
      <c r="R125">
        <f>IFERROR(__xludf.DUMMYFUNCTION("""COMPUTED_VALUE"""),0.0)</f>
        <v>0</v>
      </c>
      <c r="S125" t="str">
        <f>IFERROR(__xludf.DUMMYFUNCTION("""COMPUTED_VALUE"""),"x")</f>
        <v>x</v>
      </c>
      <c r="T125" t="str">
        <f>IFERROR(__xludf.DUMMYFUNCTION("""COMPUTED_VALUE"""),"x")</f>
        <v>x</v>
      </c>
      <c r="U125" t="str">
        <f>IFERROR(__xludf.DUMMYFUNCTION("""COMPUTED_VALUE"""),"-")</f>
        <v>-</v>
      </c>
      <c r="V125" t="str">
        <f>IFERROR(__xludf.DUMMYFUNCTION("""COMPUTED_VALUE"""),"-")</f>
        <v>-</v>
      </c>
      <c r="W125" t="str">
        <f>IFERROR(__xludf.DUMMYFUNCTION("""COMPUTED_VALUE"""),"-")</f>
        <v>-</v>
      </c>
      <c r="X125" t="str">
        <f>IFERROR(__xludf.DUMMYFUNCTION("""COMPUTED_VALUE"""),"-")</f>
        <v>-</v>
      </c>
      <c r="Y125" t="str">
        <f>IFERROR(__xludf.DUMMYFUNCTION("""COMPUTED_VALUE"""),"-")</f>
        <v>-</v>
      </c>
      <c r="Z125" t="str">
        <f>IFERROR(__xludf.DUMMYFUNCTION("""COMPUTED_VALUE"""),"-")</f>
        <v>-</v>
      </c>
      <c r="AA125" t="str">
        <f>IFERROR(__xludf.DUMMYFUNCTION("""COMPUTED_VALUE"""),"-")</f>
        <v>-</v>
      </c>
      <c r="AB125" t="str">
        <f>IFERROR(__xludf.DUMMYFUNCTION("""COMPUTED_VALUE"""),"-")</f>
        <v>-</v>
      </c>
      <c r="AC125" t="str">
        <f>IFERROR(__xludf.DUMMYFUNCTION("""COMPUTED_VALUE"""),"-")</f>
        <v>-</v>
      </c>
      <c r="AD125" t="str">
        <f>IFERROR(__xludf.DUMMYFUNCTION("""COMPUTED_VALUE"""),"-")</f>
        <v>-</v>
      </c>
      <c r="AE125" t="str">
        <f>IFERROR(__xludf.DUMMYFUNCTION("""COMPUTED_VALUE"""),"-")</f>
        <v>-</v>
      </c>
      <c r="AF125" t="str">
        <f>IFERROR(__xludf.DUMMYFUNCTION("""COMPUTED_VALUE"""),"-")</f>
        <v>-</v>
      </c>
      <c r="AG125" t="str">
        <f>IFERROR(__xludf.DUMMYFUNCTION("""COMPUTED_VALUE"""),"-")</f>
        <v>-</v>
      </c>
      <c r="AH125" t="str">
        <f>IFERROR(__xludf.DUMMYFUNCTION("""COMPUTED_VALUE"""),"-")</f>
        <v>-</v>
      </c>
      <c r="AI125" t="str">
        <f>IFERROR(__xludf.DUMMYFUNCTION("""COMPUTED_VALUE"""),"-")</f>
        <v>-</v>
      </c>
      <c r="AJ125" t="str">
        <f>IFERROR(__xludf.DUMMYFUNCTION("""COMPUTED_VALUE"""),"-")</f>
        <v>-</v>
      </c>
      <c r="AK125" t="str">
        <f>IFERROR(__xludf.DUMMYFUNCTION("""COMPUTED_VALUE"""),"-")</f>
        <v>-</v>
      </c>
      <c r="AL125" t="str">
        <f>IFERROR(__xludf.DUMMYFUNCTION("""COMPUTED_VALUE"""),"-")</f>
        <v>-</v>
      </c>
      <c r="AM125" t="str">
        <f>IFERROR(__xludf.DUMMYFUNCTION("""COMPUTED_VALUE"""),"-")</f>
        <v>-</v>
      </c>
      <c r="AN125" t="str">
        <f>IFERROR(__xludf.DUMMYFUNCTION("""COMPUTED_VALUE"""),"-")</f>
        <v>-</v>
      </c>
      <c r="AO125" t="str">
        <f>IFERROR(__xludf.DUMMYFUNCTION("""COMPUTED_VALUE"""),"-")</f>
        <v>-</v>
      </c>
      <c r="AP125" t="str">
        <f>IFERROR(__xludf.DUMMYFUNCTION("""COMPUTED_VALUE"""),"-")</f>
        <v>-</v>
      </c>
      <c r="AQ125" t="str">
        <f>IFERROR(__xludf.DUMMYFUNCTION("""COMPUTED_VALUE"""),"-")</f>
        <v>-</v>
      </c>
      <c r="AR125" t="str">
        <f>IFERROR(__xludf.DUMMYFUNCTION("""COMPUTED_VALUE"""),"-")</f>
        <v>-</v>
      </c>
      <c r="AS125" t="str">
        <f>IFERROR(__xludf.DUMMYFUNCTION("""COMPUTED_VALUE"""),"-")</f>
        <v>-</v>
      </c>
      <c r="AT125" t="str">
        <f>IFERROR(__xludf.DUMMYFUNCTION("""COMPUTED_VALUE"""),"-")</f>
        <v>-</v>
      </c>
      <c r="AU125" t="str">
        <f>IFERROR(__xludf.DUMMYFUNCTION("""COMPUTED_VALUE"""),"-")</f>
        <v>-</v>
      </c>
      <c r="AV125" t="str">
        <f>IFERROR(__xludf.DUMMYFUNCTION("""COMPUTED_VALUE"""),"-")</f>
        <v>-</v>
      </c>
      <c r="AW125" t="str">
        <f>IFERROR(__xludf.DUMMYFUNCTION("""COMPUTED_VALUE"""),"-")</f>
        <v>-</v>
      </c>
      <c r="AX125" t="str">
        <f>IFERROR(__xludf.DUMMYFUNCTION("""COMPUTED_VALUE"""),"-")</f>
        <v>-</v>
      </c>
      <c r="AY125" t="str">
        <f>IFERROR(__xludf.DUMMYFUNCTION("""COMPUTED_VALUE"""),"-")</f>
        <v>-</v>
      </c>
      <c r="AZ125" t="str">
        <f>IFERROR(__xludf.DUMMYFUNCTION("""COMPUTED_VALUE"""),"-")</f>
        <v>-</v>
      </c>
      <c r="BA125" t="str">
        <f>IFERROR(__xludf.DUMMYFUNCTION("""COMPUTED_VALUE"""),"-")</f>
        <v>-</v>
      </c>
      <c r="BB125" t="str">
        <f>IFERROR(__xludf.DUMMYFUNCTION("""COMPUTED_VALUE"""),"-")</f>
        <v>-</v>
      </c>
      <c r="BC125" t="str">
        <f>IFERROR(__xludf.DUMMYFUNCTION("""COMPUTED_VALUE"""),"-")</f>
        <v>-</v>
      </c>
      <c r="BD125" t="str">
        <f>IFERROR(__xludf.DUMMYFUNCTION("""COMPUTED_VALUE"""),"-")</f>
        <v>-</v>
      </c>
      <c r="BE125" t="str">
        <f>IFERROR(__xludf.DUMMYFUNCTION("""COMPUTED_VALUE"""),"-")</f>
        <v>-</v>
      </c>
      <c r="BF125" t="str">
        <f>IFERROR(__xludf.DUMMYFUNCTION("""COMPUTED_VALUE"""),"-")</f>
        <v>-</v>
      </c>
      <c r="BG125" t="str">
        <f>IFERROR(__xludf.DUMMYFUNCTION("""COMPUTED_VALUE"""),"-")</f>
        <v>-</v>
      </c>
      <c r="BH125" t="str">
        <f>IFERROR(__xludf.DUMMYFUNCTION("""COMPUTED_VALUE"""),"-")</f>
        <v>-</v>
      </c>
      <c r="BI125" t="str">
        <f>IFERROR(__xludf.DUMMYFUNCTION("""COMPUTED_VALUE"""),"-")</f>
        <v>-</v>
      </c>
      <c r="BJ125" t="str">
        <f>IFERROR(__xludf.DUMMYFUNCTION("""COMPUTED_VALUE"""),"-")</f>
        <v>-</v>
      </c>
      <c r="BK125" t="str">
        <f>IFERROR(__xludf.DUMMYFUNCTION("""COMPUTED_VALUE"""),"x")</f>
        <v>x</v>
      </c>
      <c r="BL125" t="str">
        <f>IFERROR(__xludf.DUMMYFUNCTION("""COMPUTED_VALUE"""),"-")</f>
        <v>-</v>
      </c>
      <c r="BM125" t="str">
        <f>IFERROR(__xludf.DUMMYFUNCTION("""COMPUTED_VALUE"""),"-")</f>
        <v>-</v>
      </c>
      <c r="BN125" t="str">
        <f>IFERROR(__xludf.DUMMYFUNCTION("""COMPUTED_VALUE"""),"-")</f>
        <v>-</v>
      </c>
      <c r="BO125" t="str">
        <f>IFERROR(__xludf.DUMMYFUNCTION("""COMPUTED_VALUE"""),"-")</f>
        <v>-</v>
      </c>
      <c r="BP125" t="str">
        <f>IFERROR(__xludf.DUMMYFUNCTION("""COMPUTED_VALUE"""),"-")</f>
        <v>-</v>
      </c>
      <c r="BQ125" t="str">
        <f>IFERROR(__xludf.DUMMYFUNCTION("""COMPUTED_VALUE"""),"-")</f>
        <v>-</v>
      </c>
      <c r="BR125" t="str">
        <f>IFERROR(__xludf.DUMMYFUNCTION("""COMPUTED_VALUE"""),"-")</f>
        <v>-</v>
      </c>
      <c r="BS125" t="str">
        <f>IFERROR(__xludf.DUMMYFUNCTION("""COMPUTED_VALUE"""),"-")</f>
        <v>-</v>
      </c>
      <c r="BT125" t="str">
        <f>IFERROR(__xludf.DUMMYFUNCTION("""COMPUTED_VALUE"""),"-")</f>
        <v>-</v>
      </c>
      <c r="BU125" t="str">
        <f>IFERROR(__xludf.DUMMYFUNCTION("""COMPUTED_VALUE"""),"-")</f>
        <v>-</v>
      </c>
      <c r="BV125" t="str">
        <f>IFERROR(__xludf.DUMMYFUNCTION("""COMPUTED_VALUE"""),"-")</f>
        <v>-</v>
      </c>
      <c r="BW125" t="str">
        <f>IFERROR(__xludf.DUMMYFUNCTION("""COMPUTED_VALUE"""),"-")</f>
        <v>-</v>
      </c>
      <c r="BX125" t="str">
        <f>IFERROR(__xludf.DUMMYFUNCTION("""COMPUTED_VALUE"""),"-")</f>
        <v>-</v>
      </c>
      <c r="BY125" t="str">
        <f>IFERROR(__xludf.DUMMYFUNCTION("""COMPUTED_VALUE"""),"-")</f>
        <v>-</v>
      </c>
      <c r="BZ125" t="str">
        <f>IFERROR(__xludf.DUMMYFUNCTION("""COMPUTED_VALUE"""),"-")</f>
        <v>-</v>
      </c>
      <c r="CA125" t="str">
        <f>IFERROR(__xludf.DUMMYFUNCTION("""COMPUTED_VALUE"""),"-")</f>
        <v>-</v>
      </c>
      <c r="CB125" t="str">
        <f>IFERROR(__xludf.DUMMYFUNCTION("""COMPUTED_VALUE"""),"-")</f>
        <v>-</v>
      </c>
      <c r="CC125" t="str">
        <f>IFERROR(__xludf.DUMMYFUNCTION("""COMPUTED_VALUE"""),"-")</f>
        <v>-</v>
      </c>
      <c r="CD125" t="str">
        <f>IFERROR(__xludf.DUMMYFUNCTION("""COMPUTED_VALUE"""),"-")</f>
        <v>-</v>
      </c>
      <c r="CE125" t="str">
        <f>IFERROR(__xludf.DUMMYFUNCTION("""COMPUTED_VALUE"""),"-")</f>
        <v>-</v>
      </c>
      <c r="CF125" t="str">
        <f>IFERROR(__xludf.DUMMYFUNCTION("""COMPUTED_VALUE"""),"-")</f>
        <v>-</v>
      </c>
      <c r="CG125" t="str">
        <f>IFERROR(__xludf.DUMMYFUNCTION("""COMPUTED_VALUE"""),"-")</f>
        <v>-</v>
      </c>
      <c r="CH125" t="str">
        <f>IFERROR(__xludf.DUMMYFUNCTION("""COMPUTED_VALUE"""),"-")</f>
        <v>-</v>
      </c>
      <c r="CI125" t="str">
        <f>IFERROR(__xludf.DUMMYFUNCTION("""COMPUTED_VALUE"""),"-")</f>
        <v>-</v>
      </c>
      <c r="CJ125" t="str">
        <f>IFERROR(__xludf.DUMMYFUNCTION("""COMPUTED_VALUE"""),"-")</f>
        <v>-</v>
      </c>
      <c r="CK125" t="str">
        <f>IFERROR(__xludf.DUMMYFUNCTION("""COMPUTED_VALUE"""),"-")</f>
        <v>-</v>
      </c>
      <c r="CL125" t="str">
        <f>IFERROR(__xludf.DUMMYFUNCTION("""COMPUTED_VALUE"""),"-")</f>
        <v>-</v>
      </c>
      <c r="CM125" t="str">
        <f>IFERROR(__xludf.DUMMYFUNCTION("""COMPUTED_VALUE"""),"-")</f>
        <v>-</v>
      </c>
      <c r="CN125" t="str">
        <f>IFERROR(__xludf.DUMMYFUNCTION("""COMPUTED_VALUE"""),"-")</f>
        <v>-</v>
      </c>
      <c r="CO125" t="str">
        <f>IFERROR(__xludf.DUMMYFUNCTION("""COMPUTED_VALUE"""),"-")</f>
        <v>-</v>
      </c>
      <c r="CP125" t="str">
        <f>IFERROR(__xludf.DUMMYFUNCTION("""COMPUTED_VALUE"""),"-")</f>
        <v>-</v>
      </c>
      <c r="CQ125" t="str">
        <f>IFERROR(__xludf.DUMMYFUNCTION("""COMPUTED_VALUE"""),"-")</f>
        <v>-</v>
      </c>
      <c r="CR125" t="str">
        <f>IFERROR(__xludf.DUMMYFUNCTION("""COMPUTED_VALUE"""),"-")</f>
        <v>-</v>
      </c>
      <c r="CS125" t="str">
        <f>IFERROR(__xludf.DUMMYFUNCTION("""COMPUTED_VALUE"""),"x")</f>
        <v>x</v>
      </c>
      <c r="CT125" t="str">
        <f>IFERROR(__xludf.DUMMYFUNCTION("""COMPUTED_VALUE"""),"-")</f>
        <v>-</v>
      </c>
      <c r="CU125" t="str">
        <f>IFERROR(__xludf.DUMMYFUNCTION("""COMPUTED_VALUE"""),"-")</f>
        <v>-</v>
      </c>
      <c r="CV125" t="str">
        <f>IFERROR(__xludf.DUMMYFUNCTION("""COMPUTED_VALUE"""),"-")</f>
        <v>-</v>
      </c>
      <c r="CW125" t="str">
        <f>IFERROR(__xludf.DUMMYFUNCTION("""COMPUTED_VALUE"""),"-")</f>
        <v>-</v>
      </c>
      <c r="CX125" t="str">
        <f>IFERROR(__xludf.DUMMYFUNCTION("""COMPUTED_VALUE"""),"-")</f>
        <v>-</v>
      </c>
      <c r="CY125" t="str">
        <f>IFERROR(__xludf.DUMMYFUNCTION("""COMPUTED_VALUE"""),"-")</f>
        <v>-</v>
      </c>
      <c r="CZ125" t="str">
        <f>IFERROR(__xludf.DUMMYFUNCTION("""COMPUTED_VALUE"""),"-")</f>
        <v>-</v>
      </c>
      <c r="DA125" t="str">
        <f>IFERROR(__xludf.DUMMYFUNCTION("""COMPUTED_VALUE"""),"-")</f>
        <v>-</v>
      </c>
      <c r="DB125" t="str">
        <f>IFERROR(__xludf.DUMMYFUNCTION("""COMPUTED_VALUE"""),"-")</f>
        <v>-</v>
      </c>
      <c r="DC125" t="str">
        <f>IFERROR(__xludf.DUMMYFUNCTION("""COMPUTED_VALUE"""),"-")</f>
        <v>-</v>
      </c>
      <c r="DD125" t="str">
        <f>IFERROR(__xludf.DUMMYFUNCTION("""COMPUTED_VALUE"""),"-")</f>
        <v>-</v>
      </c>
      <c r="DE125" t="str">
        <f>IFERROR(__xludf.DUMMYFUNCTION("""COMPUTED_VALUE"""),"-")</f>
        <v>-</v>
      </c>
      <c r="DF125" t="str">
        <f>IFERROR(__xludf.DUMMYFUNCTION("""COMPUTED_VALUE"""),"-")</f>
        <v>-</v>
      </c>
      <c r="DG125" t="str">
        <f>IFERROR(__xludf.DUMMYFUNCTION("""COMPUTED_VALUE"""),"-")</f>
        <v>-</v>
      </c>
      <c r="DH125" t="str">
        <f>IFERROR(__xludf.DUMMYFUNCTION("""COMPUTED_VALUE"""),"-")</f>
        <v>-</v>
      </c>
      <c r="DI125" t="str">
        <f>IFERROR(__xludf.DUMMYFUNCTION("""COMPUTED_VALUE"""),"-")</f>
        <v>-</v>
      </c>
      <c r="DJ125" t="str">
        <f>IFERROR(__xludf.DUMMYFUNCTION("""COMPUTED_VALUE"""),"-")</f>
        <v>-</v>
      </c>
      <c r="DK125" t="str">
        <f>IFERROR(__xludf.DUMMYFUNCTION("""COMPUTED_VALUE"""),"-")</f>
        <v>-</v>
      </c>
      <c r="DL125" t="str">
        <f>IFERROR(__xludf.DUMMYFUNCTION("""COMPUTED_VALUE"""),"-")</f>
        <v>-</v>
      </c>
      <c r="DM125" t="str">
        <f>IFERROR(__xludf.DUMMYFUNCTION("""COMPUTED_VALUE"""),"-")</f>
        <v>-</v>
      </c>
      <c r="DN125" t="str">
        <f>IFERROR(__xludf.DUMMYFUNCTION("""COMPUTED_VALUE"""),"-")</f>
        <v>-</v>
      </c>
      <c r="DO125" t="str">
        <f>IFERROR(__xludf.DUMMYFUNCTION("""COMPUTED_VALUE"""),"-")</f>
        <v>-</v>
      </c>
      <c r="DP125" t="str">
        <f>IFERROR(__xludf.DUMMYFUNCTION("""COMPUTED_VALUE"""),"-")</f>
        <v>-</v>
      </c>
      <c r="DQ125" t="str">
        <f>IFERROR(__xludf.DUMMYFUNCTION("""COMPUTED_VALUE"""),"-")</f>
        <v>-</v>
      </c>
      <c r="DR125" t="str">
        <f>IFERROR(__xludf.DUMMYFUNCTION("""COMPUTED_VALUE"""),"-")</f>
        <v>-</v>
      </c>
      <c r="DS125" t="str">
        <f>IFERROR(__xludf.DUMMYFUNCTION("""COMPUTED_VALUE"""),"-")</f>
        <v>-</v>
      </c>
      <c r="DT125" t="str">
        <f>IFERROR(__xludf.DUMMYFUNCTION("""COMPUTED_VALUE"""),"-")</f>
        <v>-</v>
      </c>
      <c r="DU125" t="str">
        <f>IFERROR(__xludf.DUMMYFUNCTION("""COMPUTED_VALUE"""),"-")</f>
        <v>-</v>
      </c>
      <c r="DV125" t="str">
        <f>IFERROR(__xludf.DUMMYFUNCTION("""COMPUTED_VALUE"""),"-")</f>
        <v>-</v>
      </c>
      <c r="DW125" t="str">
        <f>IFERROR(__xludf.DUMMYFUNCTION("""COMPUTED_VALUE"""),"-")</f>
        <v>-</v>
      </c>
      <c r="DX125" t="str">
        <f>IFERROR(__xludf.DUMMYFUNCTION("""COMPUTED_VALUE"""),"-")</f>
        <v>-</v>
      </c>
      <c r="DY125" t="str">
        <f>IFERROR(__xludf.DUMMYFUNCTION("""COMPUTED_VALUE"""),"-")</f>
        <v>-</v>
      </c>
      <c r="DZ125" t="str">
        <f>IFERROR(__xludf.DUMMYFUNCTION("""COMPUTED_VALUE"""),"x")</f>
        <v>x</v>
      </c>
      <c r="EA125" t="str">
        <f>IFERROR(__xludf.DUMMYFUNCTION("""COMPUTED_VALUE"""),"WA")</f>
        <v>WA</v>
      </c>
      <c r="EB125" t="str">
        <f>IFERROR(__xludf.DUMMYFUNCTION("""COMPUTED_VALUE"""),"WA")</f>
        <v>WA</v>
      </c>
      <c r="EC125" t="str">
        <f>IFERROR(__xludf.DUMMYFUNCTION("""COMPUTED_VALUE"""),"WA")</f>
        <v>WA</v>
      </c>
      <c r="ED125" t="str">
        <f>IFERROR(__xludf.DUMMYFUNCTION("""COMPUTED_VALUE"""),"WA")</f>
        <v>WA</v>
      </c>
      <c r="EE125" t="str">
        <f>IFERROR(__xludf.DUMMYFUNCTION("""COMPUTED_VALUE"""),"WA")</f>
        <v>WA</v>
      </c>
      <c r="EF125" t="str">
        <f>IFERROR(__xludf.DUMMYFUNCTION("""COMPUTED_VALUE"""),"WA")</f>
        <v>WA</v>
      </c>
      <c r="EG125" t="str">
        <f>IFERROR(__xludf.DUMMYFUNCTION("""COMPUTED_VALUE"""),"WA")</f>
        <v>WA</v>
      </c>
      <c r="EH125" t="str">
        <f>IFERROR(__xludf.DUMMYFUNCTION("""COMPUTED_VALUE"""),"WA")</f>
        <v>WA</v>
      </c>
      <c r="EI125" t="str">
        <f>IFERROR(__xludf.DUMMYFUNCTION("""COMPUTED_VALUE"""),"WA")</f>
        <v>WA</v>
      </c>
      <c r="EJ125" t="str">
        <f>IFERROR(__xludf.DUMMYFUNCTION("""COMPUTED_VALUE"""),"WA")</f>
        <v>WA</v>
      </c>
      <c r="EK125" t="str">
        <f>IFERROR(__xludf.DUMMYFUNCTION("""COMPUTED_VALUE"""),"WA")</f>
        <v>WA</v>
      </c>
      <c r="EL125" t="str">
        <f>IFERROR(__xludf.DUMMYFUNCTION("""COMPUTED_VALUE"""),"WA")</f>
        <v>WA</v>
      </c>
      <c r="EM125" t="str">
        <f>IFERROR(__xludf.DUMMYFUNCTION("""COMPUTED_VALUE"""),"WA")</f>
        <v>WA</v>
      </c>
      <c r="EN125" t="str">
        <f>IFERROR(__xludf.DUMMYFUNCTION("""COMPUTED_VALUE"""),"WA")</f>
        <v>WA</v>
      </c>
      <c r="EO125" t="str">
        <f>IFERROR(__xludf.DUMMYFUNCTION("""COMPUTED_VALUE"""),"WA")</f>
        <v>WA</v>
      </c>
      <c r="EP125" t="str">
        <f>IFERROR(__xludf.DUMMYFUNCTION("""COMPUTED_VALUE"""),"WA")</f>
        <v>WA</v>
      </c>
      <c r="EQ125" t="str">
        <f>IFERROR(__xludf.DUMMYFUNCTION("""COMPUTED_VALUE"""),"x")</f>
        <v>x</v>
      </c>
      <c r="ER125" t="str">
        <f>IFERROR(__xludf.DUMMYFUNCTION("""COMPUTED_VALUE"""),"OK")</f>
        <v>OK</v>
      </c>
      <c r="ES125" t="str">
        <f>IFERROR(__xludf.DUMMYFUNCTION("""COMPUTED_VALUE"""),"TLE")</f>
        <v>TLE</v>
      </c>
      <c r="ET125" t="str">
        <f>IFERROR(__xludf.DUMMYFUNCTION("""COMPUTED_VALUE"""),"TLE")</f>
        <v>TLE</v>
      </c>
      <c r="EU125" t="str">
        <f>IFERROR(__xludf.DUMMYFUNCTION("""COMPUTED_VALUE"""),"OK")</f>
        <v>OK</v>
      </c>
      <c r="EV125" t="str">
        <f>IFERROR(__xludf.DUMMYFUNCTION("""COMPUTED_VALUE"""),"TLE")</f>
        <v>TLE</v>
      </c>
      <c r="EW125" t="str">
        <f>IFERROR(__xludf.DUMMYFUNCTION("""COMPUTED_VALUE"""),"TLE")</f>
        <v>TLE</v>
      </c>
      <c r="EX125" t="str">
        <f>IFERROR(__xludf.DUMMYFUNCTION("""COMPUTED_VALUE"""),"OK")</f>
        <v>OK</v>
      </c>
      <c r="EY125" t="str">
        <f>IFERROR(__xludf.DUMMYFUNCTION("""COMPUTED_VALUE"""),"WA")</f>
        <v>WA</v>
      </c>
      <c r="EZ125" t="str">
        <f>IFERROR(__xludf.DUMMYFUNCTION("""COMPUTED_VALUE"""),"TLE")</f>
        <v>TLE</v>
      </c>
      <c r="FA125" t="str">
        <f>IFERROR(__xludf.DUMMYFUNCTION("""COMPUTED_VALUE"""),"WA")</f>
        <v>WA</v>
      </c>
      <c r="FB125" t="str">
        <f>IFERROR(__xludf.DUMMYFUNCTION("""COMPUTED_VALUE"""),"OK")</f>
        <v>OK</v>
      </c>
      <c r="FC125" t="str">
        <f>IFERROR(__xludf.DUMMYFUNCTION("""COMPUTED_VALUE"""),"WA")</f>
        <v>WA</v>
      </c>
      <c r="FD125" t="str">
        <f>IFERROR(__xludf.DUMMYFUNCTION("""COMPUTED_VALUE"""),"WA")</f>
        <v>WA</v>
      </c>
      <c r="FE125" t="str">
        <f>IFERROR(__xludf.DUMMYFUNCTION("""COMPUTED_VALUE"""),"TLE")</f>
        <v>TLE</v>
      </c>
      <c r="FF125" t="str">
        <f>IFERROR(__xludf.DUMMYFUNCTION("""COMPUTED_VALUE"""),"TLE")</f>
        <v>TLE</v>
      </c>
      <c r="FG125" t="str">
        <f>IFERROR(__xludf.DUMMYFUNCTION("""COMPUTED_VALUE"""),"TLE")</f>
        <v>TLE</v>
      </c>
      <c r="FH125" t="str">
        <f>IFERROR(__xludf.DUMMYFUNCTION("""COMPUTED_VALUE"""),"TLE")</f>
        <v>TLE</v>
      </c>
      <c r="FI125" t="str">
        <f>IFERROR(__xludf.DUMMYFUNCTION("""COMPUTED_VALUE"""),"WA")</f>
        <v>WA</v>
      </c>
      <c r="FJ125" t="str">
        <f>IFERROR(__xludf.DUMMYFUNCTION("""COMPUTED_VALUE"""),"TLE")</f>
        <v>TLE</v>
      </c>
      <c r="FK125" t="str">
        <f>IFERROR(__xludf.DUMMYFUNCTION("""COMPUTED_VALUE"""),"TLE")</f>
        <v>TLE</v>
      </c>
      <c r="FL125" t="str">
        <f>IFERROR(__xludf.DUMMYFUNCTION("""COMPUTED_VALUE"""),"OK")</f>
        <v>OK</v>
      </c>
      <c r="FM125" t="str">
        <f>IFERROR(__xludf.DUMMYFUNCTION("""COMPUTED_VALUE"""),"TLE")</f>
        <v>TLE</v>
      </c>
      <c r="FN125" t="str">
        <f>IFERROR(__xludf.DUMMYFUNCTION("""COMPUTED_VALUE"""),"TLE")</f>
        <v>TLE</v>
      </c>
      <c r="FO125" t="str">
        <f>IFERROR(__xludf.DUMMYFUNCTION("""COMPUTED_VALUE"""),"TLE")</f>
        <v>TLE</v>
      </c>
      <c r="FP125" t="str">
        <f>IFERROR(__xludf.DUMMYFUNCTION("""COMPUTED_VALUE"""),"TLE")</f>
        <v>TLE</v>
      </c>
      <c r="FQ125" t="str">
        <f>IFERROR(__xludf.DUMMYFUNCTION("""COMPUTED_VALUE"""),"TLE")</f>
        <v>TLE</v>
      </c>
      <c r="FR125" t="str">
        <f>IFERROR(__xludf.DUMMYFUNCTION("""COMPUTED_VALUE"""),"WA")</f>
        <v>WA</v>
      </c>
      <c r="FS125" t="str">
        <f>IFERROR(__xludf.DUMMYFUNCTION("""COMPUTED_VALUE"""),"TLE")</f>
        <v>TLE</v>
      </c>
      <c r="FT125" t="str">
        <f>IFERROR(__xludf.DUMMYFUNCTION("""COMPUTED_VALUE"""),"x")</f>
        <v>x</v>
      </c>
      <c r="FU125" t="str">
        <f>IFERROR(__xludf.DUMMYFUNCTION("""COMPUTED_VALUE"""),"WA")</f>
        <v>WA</v>
      </c>
      <c r="FV125" t="str">
        <f>IFERROR(__xludf.DUMMYFUNCTION("""COMPUTED_VALUE"""),"WA")</f>
        <v>WA</v>
      </c>
      <c r="FW125" t="str">
        <f>IFERROR(__xludf.DUMMYFUNCTION("""COMPUTED_VALUE"""),"WA")</f>
        <v>WA</v>
      </c>
      <c r="FX125" t="str">
        <f>IFERROR(__xludf.DUMMYFUNCTION("""COMPUTED_VALUE"""),"WA")</f>
        <v>WA</v>
      </c>
      <c r="FY125" t="str">
        <f>IFERROR(__xludf.DUMMYFUNCTION("""COMPUTED_VALUE"""),"WA")</f>
        <v>WA</v>
      </c>
      <c r="FZ125" t="str">
        <f>IFERROR(__xludf.DUMMYFUNCTION("""COMPUTED_VALUE"""),"WA")</f>
        <v>WA</v>
      </c>
      <c r="GA125" t="str">
        <f>IFERROR(__xludf.DUMMYFUNCTION("""COMPUTED_VALUE"""),"WA")</f>
        <v>WA</v>
      </c>
      <c r="GB125" t="str">
        <f>IFERROR(__xludf.DUMMYFUNCTION("""COMPUTED_VALUE"""),"WA")</f>
        <v>WA</v>
      </c>
      <c r="GC125" t="str">
        <f>IFERROR(__xludf.DUMMYFUNCTION("""COMPUTED_VALUE"""),"WA")</f>
        <v>WA</v>
      </c>
      <c r="GD125" t="str">
        <f>IFERROR(__xludf.DUMMYFUNCTION("""COMPUTED_VALUE"""),"WA")</f>
        <v>WA</v>
      </c>
      <c r="GE125" t="str">
        <f>IFERROR(__xludf.DUMMYFUNCTION("""COMPUTED_VALUE"""),"WA")</f>
        <v>WA</v>
      </c>
      <c r="GF125" t="str">
        <f>IFERROR(__xludf.DUMMYFUNCTION("""COMPUTED_VALUE"""),"WA")</f>
        <v>WA</v>
      </c>
      <c r="GG125" t="str">
        <f>IFERROR(__xludf.DUMMYFUNCTION("""COMPUTED_VALUE"""),"WA")</f>
        <v>WA</v>
      </c>
      <c r="GH125" t="str">
        <f>IFERROR(__xludf.DUMMYFUNCTION("""COMPUTED_VALUE"""),"WA")</f>
        <v>WA</v>
      </c>
      <c r="GI125" t="str">
        <f>IFERROR(__xludf.DUMMYFUNCTION("""COMPUTED_VALUE"""),"WA")</f>
        <v>WA</v>
      </c>
      <c r="GJ125" t="str">
        <f>IFERROR(__xludf.DUMMYFUNCTION("""COMPUTED_VALUE"""),"WA")</f>
        <v>WA</v>
      </c>
      <c r="GK125" t="str">
        <f>IFERROR(__xludf.DUMMYFUNCTION("""COMPUTED_VALUE"""),"WA")</f>
        <v>WA</v>
      </c>
      <c r="GL125" t="str">
        <f>IFERROR(__xludf.DUMMYFUNCTION("""COMPUTED_VALUE"""),"WA")</f>
        <v>WA</v>
      </c>
      <c r="GM125" t="str">
        <f>IFERROR(__xludf.DUMMYFUNCTION("""COMPUTED_VALUE"""),"WA")</f>
        <v>WA</v>
      </c>
      <c r="GN125" t="str">
        <f>IFERROR(__xludf.DUMMYFUNCTION("""COMPUTED_VALUE"""),"WA")</f>
        <v>WA</v>
      </c>
      <c r="GO125" t="str">
        <f>IFERROR(__xludf.DUMMYFUNCTION("""COMPUTED_VALUE"""),"WA")</f>
        <v>WA</v>
      </c>
      <c r="GP125" t="str">
        <f>IFERROR(__xludf.DUMMYFUNCTION("""COMPUTED_VALUE"""),"WA")</f>
        <v>WA</v>
      </c>
      <c r="GQ125" t="str">
        <f>IFERROR(__xludf.DUMMYFUNCTION("""COMPUTED_VALUE"""),"WA")</f>
        <v>WA</v>
      </c>
      <c r="GR125" t="str">
        <f>IFERROR(__xludf.DUMMYFUNCTION("""COMPUTED_VALUE"""),"WA")</f>
        <v>WA</v>
      </c>
      <c r="GS125" t="str">
        <f>IFERROR(__xludf.DUMMYFUNCTION("""COMPUTED_VALUE"""),"x")</f>
        <v>x</v>
      </c>
      <c r="GT125" t="str">
        <f>IFERROR(__xludf.DUMMYFUNCTION("""COMPUTED_VALUE"""),"x")</f>
        <v>x</v>
      </c>
      <c r="GU125">
        <f>IFERROR(__xludf.DUMMYFUNCTION("""COMPUTED_VALUE"""),0.0)</f>
        <v>0</v>
      </c>
      <c r="GV125">
        <f>IFERROR(__xludf.DUMMYFUNCTION("""COMPUTED_VALUE"""),0.0)</f>
        <v>0</v>
      </c>
      <c r="GW125">
        <f>IFERROR(__xludf.DUMMYFUNCTION("""COMPUTED_VALUE"""),0.0)</f>
        <v>0</v>
      </c>
      <c r="GX125">
        <f>IFERROR(__xludf.DUMMYFUNCTION("""COMPUTED_VALUE"""),0.0)</f>
        <v>0</v>
      </c>
      <c r="GY125">
        <f>IFERROR(__xludf.DUMMYFUNCTION("""COMPUTED_VALUE"""),0.0)</f>
        <v>0</v>
      </c>
      <c r="GZ125">
        <f>IFERROR(__xludf.DUMMYFUNCTION("""COMPUTED_VALUE"""),0.0)</f>
        <v>0</v>
      </c>
      <c r="HA125">
        <f>IFERROR(__xludf.DUMMYFUNCTION("""COMPUTED_VALUE"""),0.0)</f>
        <v>0</v>
      </c>
      <c r="HB125">
        <f>IFERROR(__xludf.DUMMYFUNCTION("""COMPUTED_VALUE"""),0.0)</f>
        <v>0</v>
      </c>
      <c r="HC125">
        <f>IFERROR(__xludf.DUMMYFUNCTION("""COMPUTED_VALUE"""),0.0)</f>
        <v>0</v>
      </c>
      <c r="HD125">
        <f>IFERROR(__xludf.DUMMYFUNCTION("""COMPUTED_VALUE"""),0.0)</f>
        <v>0</v>
      </c>
      <c r="HE125">
        <f>IFERROR(__xludf.DUMMYFUNCTION("""COMPUTED_VALUE"""),0.0)</f>
        <v>0</v>
      </c>
      <c r="HF125">
        <f>IFERROR(__xludf.DUMMYFUNCTION("""COMPUTED_VALUE"""),0.0)</f>
        <v>0</v>
      </c>
      <c r="HG125">
        <f>IFERROR(__xludf.DUMMYFUNCTION("""COMPUTED_VALUE"""),0.0)</f>
        <v>0</v>
      </c>
      <c r="HH125">
        <f>IFERROR(__xludf.DUMMYFUNCTION("""COMPUTED_VALUE"""),0.0)</f>
        <v>0</v>
      </c>
      <c r="HI125">
        <f>IFERROR(__xludf.DUMMYFUNCTION("""COMPUTED_VALUE"""),0.0)</f>
        <v>0</v>
      </c>
      <c r="HJ125">
        <f>IFERROR(__xludf.DUMMYFUNCTION("""COMPUTED_VALUE"""),0.0)</f>
        <v>0</v>
      </c>
      <c r="HK125">
        <f>IFERROR(__xludf.DUMMYFUNCTION("""COMPUTED_VALUE"""),0.0)</f>
        <v>0</v>
      </c>
      <c r="HL125">
        <f>IFERROR(__xludf.DUMMYFUNCTION("""COMPUTED_VALUE"""),0.0)</f>
        <v>0</v>
      </c>
      <c r="HM125">
        <f>IFERROR(__xludf.DUMMYFUNCTION("""COMPUTED_VALUE"""),0.0)</f>
        <v>0</v>
      </c>
      <c r="HN125">
        <f>IFERROR(__xludf.DUMMYFUNCTION("""COMPUTED_VALUE"""),0.0)</f>
        <v>0</v>
      </c>
      <c r="HO125">
        <f>IFERROR(__xludf.DUMMYFUNCTION("""COMPUTED_VALUE"""),0.0)</f>
        <v>0</v>
      </c>
      <c r="HP125">
        <f>IFERROR(__xludf.DUMMYFUNCTION("""COMPUTED_VALUE"""),0.0)</f>
        <v>0</v>
      </c>
      <c r="HQ125">
        <f>IFERROR(__xludf.DUMMYFUNCTION("""COMPUTED_VALUE"""),0.0)</f>
        <v>0</v>
      </c>
      <c r="HR125">
        <f>IFERROR(__xludf.DUMMYFUNCTION("""COMPUTED_VALUE"""),0.0)</f>
        <v>0</v>
      </c>
      <c r="HS125">
        <f>IFERROR(__xludf.DUMMYFUNCTION("""COMPUTED_VALUE"""),0.0)</f>
        <v>0</v>
      </c>
      <c r="HT125">
        <f>IFERROR(__xludf.DUMMYFUNCTION("""COMPUTED_VALUE"""),0.0)</f>
        <v>0</v>
      </c>
      <c r="HU125">
        <f>IFERROR(__xludf.DUMMYFUNCTION("""COMPUTED_VALUE"""),0.0)</f>
        <v>0</v>
      </c>
      <c r="HV125">
        <f>IFERROR(__xludf.DUMMYFUNCTION("""COMPUTED_VALUE"""),0.0)</f>
        <v>0</v>
      </c>
      <c r="HW125">
        <f>IFERROR(__xludf.DUMMYFUNCTION("""COMPUTED_VALUE"""),0.0)</f>
        <v>0</v>
      </c>
      <c r="HX125">
        <f>IFERROR(__xludf.DUMMYFUNCTION("""COMPUTED_VALUE"""),0.0)</f>
        <v>0</v>
      </c>
      <c r="HY125">
        <f>IFERROR(__xludf.DUMMYFUNCTION("""COMPUTED_VALUE"""),0.0)</f>
        <v>0</v>
      </c>
      <c r="HZ125">
        <f>IFERROR(__xludf.DUMMYFUNCTION("""COMPUTED_VALUE"""),0.0)</f>
        <v>0</v>
      </c>
      <c r="IA125">
        <f>IFERROR(__xludf.DUMMYFUNCTION("""COMPUTED_VALUE"""),0.0)</f>
        <v>0</v>
      </c>
      <c r="IB125">
        <f>IFERROR(__xludf.DUMMYFUNCTION("""COMPUTED_VALUE"""),0.0)</f>
        <v>0</v>
      </c>
      <c r="IC125">
        <f>IFERROR(__xludf.DUMMYFUNCTION("""COMPUTED_VALUE"""),0.0)</f>
        <v>0</v>
      </c>
      <c r="ID125">
        <f>IFERROR(__xludf.DUMMYFUNCTION("""COMPUTED_VALUE"""),0.0)</f>
        <v>0</v>
      </c>
      <c r="IE125">
        <f>IFERROR(__xludf.DUMMYFUNCTION("""COMPUTED_VALUE"""),0.0)</f>
        <v>0</v>
      </c>
      <c r="IF125">
        <f>IFERROR(__xludf.DUMMYFUNCTION("""COMPUTED_VALUE"""),0.0)</f>
        <v>0</v>
      </c>
      <c r="IG125">
        <f>IFERROR(__xludf.DUMMYFUNCTION("""COMPUTED_VALUE"""),0.0)</f>
        <v>0</v>
      </c>
      <c r="IH125">
        <f>IFERROR(__xludf.DUMMYFUNCTION("""COMPUTED_VALUE"""),0.0)</f>
        <v>0</v>
      </c>
      <c r="II125">
        <f>IFERROR(__xludf.DUMMYFUNCTION("""COMPUTED_VALUE"""),0.0)</f>
        <v>0</v>
      </c>
      <c r="IJ125">
        <f>IFERROR(__xludf.DUMMYFUNCTION("""COMPUTED_VALUE"""),0.0)</f>
        <v>0</v>
      </c>
      <c r="IK125" t="str">
        <f>IFERROR(__xludf.DUMMYFUNCTION("""COMPUTED_VALUE"""),"x")</f>
        <v>x</v>
      </c>
      <c r="IL125">
        <f>IFERROR(__xludf.DUMMYFUNCTION("""COMPUTED_VALUE"""),0.0)</f>
        <v>0</v>
      </c>
      <c r="IM125">
        <f>IFERROR(__xludf.DUMMYFUNCTION("""COMPUTED_VALUE"""),0.0)</f>
        <v>0</v>
      </c>
      <c r="IN125">
        <f>IFERROR(__xludf.DUMMYFUNCTION("""COMPUTED_VALUE"""),0.0)</f>
        <v>0</v>
      </c>
      <c r="IO125">
        <f>IFERROR(__xludf.DUMMYFUNCTION("""COMPUTED_VALUE"""),0.0)</f>
        <v>0</v>
      </c>
      <c r="IP125">
        <f>IFERROR(__xludf.DUMMYFUNCTION("""COMPUTED_VALUE"""),0.0)</f>
        <v>0</v>
      </c>
      <c r="IQ125">
        <f>IFERROR(__xludf.DUMMYFUNCTION("""COMPUTED_VALUE"""),0.0)</f>
        <v>0</v>
      </c>
      <c r="IR125">
        <f>IFERROR(__xludf.DUMMYFUNCTION("""COMPUTED_VALUE"""),0.0)</f>
        <v>0</v>
      </c>
      <c r="IS125">
        <f>IFERROR(__xludf.DUMMYFUNCTION("""COMPUTED_VALUE"""),0.0)</f>
        <v>0</v>
      </c>
      <c r="IT125">
        <f>IFERROR(__xludf.DUMMYFUNCTION("""COMPUTED_VALUE"""),0.0)</f>
        <v>0</v>
      </c>
      <c r="IU125">
        <f>IFERROR(__xludf.DUMMYFUNCTION("""COMPUTED_VALUE"""),0.0)</f>
        <v>0</v>
      </c>
      <c r="IV125">
        <f>IFERROR(__xludf.DUMMYFUNCTION("""COMPUTED_VALUE"""),0.0)</f>
        <v>0</v>
      </c>
      <c r="IW125">
        <f>IFERROR(__xludf.DUMMYFUNCTION("""COMPUTED_VALUE"""),0.0)</f>
        <v>0</v>
      </c>
      <c r="IX125">
        <f>IFERROR(__xludf.DUMMYFUNCTION("""COMPUTED_VALUE"""),0.0)</f>
        <v>0</v>
      </c>
      <c r="IY125">
        <f>IFERROR(__xludf.DUMMYFUNCTION("""COMPUTED_VALUE"""),0.0)</f>
        <v>0</v>
      </c>
      <c r="IZ125">
        <f>IFERROR(__xludf.DUMMYFUNCTION("""COMPUTED_VALUE"""),0.0)</f>
        <v>0</v>
      </c>
      <c r="JA125">
        <f>IFERROR(__xludf.DUMMYFUNCTION("""COMPUTED_VALUE"""),0.0)</f>
        <v>0</v>
      </c>
      <c r="JB125">
        <f>IFERROR(__xludf.DUMMYFUNCTION("""COMPUTED_VALUE"""),0.0)</f>
        <v>0</v>
      </c>
      <c r="JC125">
        <f>IFERROR(__xludf.DUMMYFUNCTION("""COMPUTED_VALUE"""),0.0)</f>
        <v>0</v>
      </c>
      <c r="JD125">
        <f>IFERROR(__xludf.DUMMYFUNCTION("""COMPUTED_VALUE"""),0.0)</f>
        <v>0</v>
      </c>
      <c r="JE125">
        <f>IFERROR(__xludf.DUMMYFUNCTION("""COMPUTED_VALUE"""),0.0)</f>
        <v>0</v>
      </c>
      <c r="JF125">
        <f>IFERROR(__xludf.DUMMYFUNCTION("""COMPUTED_VALUE"""),0.0)</f>
        <v>0</v>
      </c>
      <c r="JG125">
        <f>IFERROR(__xludf.DUMMYFUNCTION("""COMPUTED_VALUE"""),0.0)</f>
        <v>0</v>
      </c>
      <c r="JH125">
        <f>IFERROR(__xludf.DUMMYFUNCTION("""COMPUTED_VALUE"""),0.0)</f>
        <v>0</v>
      </c>
      <c r="JI125">
        <f>IFERROR(__xludf.DUMMYFUNCTION("""COMPUTED_VALUE"""),0.0)</f>
        <v>0</v>
      </c>
      <c r="JJ125">
        <f>IFERROR(__xludf.DUMMYFUNCTION("""COMPUTED_VALUE"""),0.0)</f>
        <v>0</v>
      </c>
      <c r="JK125">
        <f>IFERROR(__xludf.DUMMYFUNCTION("""COMPUTED_VALUE"""),0.0)</f>
        <v>0</v>
      </c>
      <c r="JL125">
        <f>IFERROR(__xludf.DUMMYFUNCTION("""COMPUTED_VALUE"""),0.0)</f>
        <v>0</v>
      </c>
      <c r="JM125">
        <f>IFERROR(__xludf.DUMMYFUNCTION("""COMPUTED_VALUE"""),0.0)</f>
        <v>0</v>
      </c>
      <c r="JN125">
        <f>IFERROR(__xludf.DUMMYFUNCTION("""COMPUTED_VALUE"""),0.0)</f>
        <v>0</v>
      </c>
      <c r="JO125">
        <f>IFERROR(__xludf.DUMMYFUNCTION("""COMPUTED_VALUE"""),0.0)</f>
        <v>0</v>
      </c>
      <c r="JP125">
        <f>IFERROR(__xludf.DUMMYFUNCTION("""COMPUTED_VALUE"""),0.0)</f>
        <v>0</v>
      </c>
      <c r="JQ125">
        <f>IFERROR(__xludf.DUMMYFUNCTION("""COMPUTED_VALUE"""),0.0)</f>
        <v>0</v>
      </c>
      <c r="JR125">
        <f>IFERROR(__xludf.DUMMYFUNCTION("""COMPUTED_VALUE"""),0.0)</f>
        <v>0</v>
      </c>
      <c r="JS125" t="str">
        <f>IFERROR(__xludf.DUMMYFUNCTION("""COMPUTED_VALUE"""),"x")</f>
        <v>x</v>
      </c>
      <c r="JT125">
        <f>IFERROR(__xludf.DUMMYFUNCTION("""COMPUTED_VALUE"""),0.0)</f>
        <v>0</v>
      </c>
      <c r="JU125">
        <f>IFERROR(__xludf.DUMMYFUNCTION("""COMPUTED_VALUE"""),0.0)</f>
        <v>0</v>
      </c>
      <c r="JV125">
        <f>IFERROR(__xludf.DUMMYFUNCTION("""COMPUTED_VALUE"""),0.0)</f>
        <v>0</v>
      </c>
      <c r="JW125">
        <f>IFERROR(__xludf.DUMMYFUNCTION("""COMPUTED_VALUE"""),0.0)</f>
        <v>0</v>
      </c>
      <c r="JX125">
        <f>IFERROR(__xludf.DUMMYFUNCTION("""COMPUTED_VALUE"""),0.0)</f>
        <v>0</v>
      </c>
      <c r="JY125">
        <f>IFERROR(__xludf.DUMMYFUNCTION("""COMPUTED_VALUE"""),0.0)</f>
        <v>0</v>
      </c>
      <c r="JZ125">
        <f>IFERROR(__xludf.DUMMYFUNCTION("""COMPUTED_VALUE"""),0.0)</f>
        <v>0</v>
      </c>
      <c r="KA125">
        <f>IFERROR(__xludf.DUMMYFUNCTION("""COMPUTED_VALUE"""),0.0)</f>
        <v>0</v>
      </c>
      <c r="KB125">
        <f>IFERROR(__xludf.DUMMYFUNCTION("""COMPUTED_VALUE"""),0.0)</f>
        <v>0</v>
      </c>
      <c r="KC125">
        <f>IFERROR(__xludf.DUMMYFUNCTION("""COMPUTED_VALUE"""),0.0)</f>
        <v>0</v>
      </c>
      <c r="KD125">
        <f>IFERROR(__xludf.DUMMYFUNCTION("""COMPUTED_VALUE"""),0.0)</f>
        <v>0</v>
      </c>
      <c r="KE125">
        <f>IFERROR(__xludf.DUMMYFUNCTION("""COMPUTED_VALUE"""),0.0)</f>
        <v>0</v>
      </c>
      <c r="KF125">
        <f>IFERROR(__xludf.DUMMYFUNCTION("""COMPUTED_VALUE"""),0.0)</f>
        <v>0</v>
      </c>
      <c r="KG125">
        <f>IFERROR(__xludf.DUMMYFUNCTION("""COMPUTED_VALUE"""),0.0)</f>
        <v>0</v>
      </c>
      <c r="KH125">
        <f>IFERROR(__xludf.DUMMYFUNCTION("""COMPUTED_VALUE"""),0.0)</f>
        <v>0</v>
      </c>
      <c r="KI125">
        <f>IFERROR(__xludf.DUMMYFUNCTION("""COMPUTED_VALUE"""),0.0)</f>
        <v>0</v>
      </c>
      <c r="KJ125">
        <f>IFERROR(__xludf.DUMMYFUNCTION("""COMPUTED_VALUE"""),0.0)</f>
        <v>0</v>
      </c>
      <c r="KK125">
        <f>IFERROR(__xludf.DUMMYFUNCTION("""COMPUTED_VALUE"""),0.0)</f>
        <v>0</v>
      </c>
      <c r="KL125">
        <f>IFERROR(__xludf.DUMMYFUNCTION("""COMPUTED_VALUE"""),0.0)</f>
        <v>0</v>
      </c>
      <c r="KM125">
        <f>IFERROR(__xludf.DUMMYFUNCTION("""COMPUTED_VALUE"""),0.0)</f>
        <v>0</v>
      </c>
      <c r="KN125">
        <f>IFERROR(__xludf.DUMMYFUNCTION("""COMPUTED_VALUE"""),0.0)</f>
        <v>0</v>
      </c>
      <c r="KO125">
        <f>IFERROR(__xludf.DUMMYFUNCTION("""COMPUTED_VALUE"""),0.0)</f>
        <v>0</v>
      </c>
      <c r="KP125">
        <f>IFERROR(__xludf.DUMMYFUNCTION("""COMPUTED_VALUE"""),0.0)</f>
        <v>0</v>
      </c>
      <c r="KQ125">
        <f>IFERROR(__xludf.DUMMYFUNCTION("""COMPUTED_VALUE"""),0.0)</f>
        <v>0</v>
      </c>
      <c r="KR125">
        <f>IFERROR(__xludf.DUMMYFUNCTION("""COMPUTED_VALUE"""),0.0)</f>
        <v>0</v>
      </c>
      <c r="KS125">
        <f>IFERROR(__xludf.DUMMYFUNCTION("""COMPUTED_VALUE"""),0.0)</f>
        <v>0</v>
      </c>
      <c r="KT125">
        <f>IFERROR(__xludf.DUMMYFUNCTION("""COMPUTED_VALUE"""),0.0)</f>
        <v>0</v>
      </c>
      <c r="KU125">
        <f>IFERROR(__xludf.DUMMYFUNCTION("""COMPUTED_VALUE"""),0.0)</f>
        <v>0</v>
      </c>
      <c r="KV125">
        <f>IFERROR(__xludf.DUMMYFUNCTION("""COMPUTED_VALUE"""),0.0)</f>
        <v>0</v>
      </c>
      <c r="KW125">
        <f>IFERROR(__xludf.DUMMYFUNCTION("""COMPUTED_VALUE"""),0.0)</f>
        <v>0</v>
      </c>
      <c r="KX125">
        <f>IFERROR(__xludf.DUMMYFUNCTION("""COMPUTED_VALUE"""),0.0)</f>
        <v>0</v>
      </c>
      <c r="KY125">
        <f>IFERROR(__xludf.DUMMYFUNCTION("""COMPUTED_VALUE"""),0.0)</f>
        <v>0</v>
      </c>
      <c r="KZ125" t="str">
        <f>IFERROR(__xludf.DUMMYFUNCTION("""COMPUTED_VALUE"""),"x")</f>
        <v>x</v>
      </c>
      <c r="LA125">
        <f>IFERROR(__xludf.DUMMYFUNCTION("""COMPUTED_VALUE"""),0.0)</f>
        <v>0</v>
      </c>
      <c r="LB125">
        <f>IFERROR(__xludf.DUMMYFUNCTION("""COMPUTED_VALUE"""),0.0)</f>
        <v>0</v>
      </c>
      <c r="LC125">
        <f>IFERROR(__xludf.DUMMYFUNCTION("""COMPUTED_VALUE"""),0.0)</f>
        <v>0</v>
      </c>
      <c r="LD125">
        <f>IFERROR(__xludf.DUMMYFUNCTION("""COMPUTED_VALUE"""),0.0)</f>
        <v>0</v>
      </c>
      <c r="LE125">
        <f>IFERROR(__xludf.DUMMYFUNCTION("""COMPUTED_VALUE"""),0.0)</f>
        <v>0</v>
      </c>
      <c r="LF125">
        <f>IFERROR(__xludf.DUMMYFUNCTION("""COMPUTED_VALUE"""),0.0)</f>
        <v>0</v>
      </c>
      <c r="LG125">
        <f>IFERROR(__xludf.DUMMYFUNCTION("""COMPUTED_VALUE"""),0.0)</f>
        <v>0</v>
      </c>
      <c r="LH125">
        <f>IFERROR(__xludf.DUMMYFUNCTION("""COMPUTED_VALUE"""),0.0)</f>
        <v>0</v>
      </c>
      <c r="LI125">
        <f>IFERROR(__xludf.DUMMYFUNCTION("""COMPUTED_VALUE"""),0.0)</f>
        <v>0</v>
      </c>
      <c r="LJ125">
        <f>IFERROR(__xludf.DUMMYFUNCTION("""COMPUTED_VALUE"""),0.0)</f>
        <v>0</v>
      </c>
      <c r="LK125">
        <f>IFERROR(__xludf.DUMMYFUNCTION("""COMPUTED_VALUE"""),0.0)</f>
        <v>0</v>
      </c>
      <c r="LL125">
        <f>IFERROR(__xludf.DUMMYFUNCTION("""COMPUTED_VALUE"""),0.0)</f>
        <v>0</v>
      </c>
      <c r="LM125">
        <f>IFERROR(__xludf.DUMMYFUNCTION("""COMPUTED_VALUE"""),0.0)</f>
        <v>0</v>
      </c>
      <c r="LN125">
        <f>IFERROR(__xludf.DUMMYFUNCTION("""COMPUTED_VALUE"""),0.0)</f>
        <v>0</v>
      </c>
      <c r="LO125">
        <f>IFERROR(__xludf.DUMMYFUNCTION("""COMPUTED_VALUE"""),0.0)</f>
        <v>0</v>
      </c>
      <c r="LP125">
        <f>IFERROR(__xludf.DUMMYFUNCTION("""COMPUTED_VALUE"""),0.0)</f>
        <v>0</v>
      </c>
      <c r="LQ125" t="str">
        <f>IFERROR(__xludf.DUMMYFUNCTION("""COMPUTED_VALUE"""),"x")</f>
        <v>x</v>
      </c>
      <c r="LR125">
        <f>IFERROR(__xludf.DUMMYFUNCTION("""COMPUTED_VALUE"""),1.0)</f>
        <v>1</v>
      </c>
      <c r="LS125">
        <f>IFERROR(__xludf.DUMMYFUNCTION("""COMPUTED_VALUE"""),0.0)</f>
        <v>0</v>
      </c>
      <c r="LT125">
        <f>IFERROR(__xludf.DUMMYFUNCTION("""COMPUTED_VALUE"""),0.0)</f>
        <v>0</v>
      </c>
      <c r="LU125">
        <f>IFERROR(__xludf.DUMMYFUNCTION("""COMPUTED_VALUE"""),1.0)</f>
        <v>1</v>
      </c>
      <c r="LV125">
        <f>IFERROR(__xludf.DUMMYFUNCTION("""COMPUTED_VALUE"""),0.0)</f>
        <v>0</v>
      </c>
      <c r="LW125">
        <f>IFERROR(__xludf.DUMMYFUNCTION("""COMPUTED_VALUE"""),0.0)</f>
        <v>0</v>
      </c>
      <c r="LX125">
        <f>IFERROR(__xludf.DUMMYFUNCTION("""COMPUTED_VALUE"""),1.0)</f>
        <v>1</v>
      </c>
      <c r="LY125">
        <f>IFERROR(__xludf.DUMMYFUNCTION("""COMPUTED_VALUE"""),0.0)</f>
        <v>0</v>
      </c>
      <c r="LZ125">
        <f>IFERROR(__xludf.DUMMYFUNCTION("""COMPUTED_VALUE"""),0.0)</f>
        <v>0</v>
      </c>
      <c r="MA125">
        <f>IFERROR(__xludf.DUMMYFUNCTION("""COMPUTED_VALUE"""),0.0)</f>
        <v>0</v>
      </c>
      <c r="MB125">
        <f>IFERROR(__xludf.DUMMYFUNCTION("""COMPUTED_VALUE"""),1.0)</f>
        <v>1</v>
      </c>
      <c r="MC125">
        <f>IFERROR(__xludf.DUMMYFUNCTION("""COMPUTED_VALUE"""),0.0)</f>
        <v>0</v>
      </c>
      <c r="MD125">
        <f>IFERROR(__xludf.DUMMYFUNCTION("""COMPUTED_VALUE"""),0.0)</f>
        <v>0</v>
      </c>
      <c r="ME125">
        <f>IFERROR(__xludf.DUMMYFUNCTION("""COMPUTED_VALUE"""),0.0)</f>
        <v>0</v>
      </c>
      <c r="MF125">
        <f>IFERROR(__xludf.DUMMYFUNCTION("""COMPUTED_VALUE"""),0.0)</f>
        <v>0</v>
      </c>
      <c r="MG125">
        <f>IFERROR(__xludf.DUMMYFUNCTION("""COMPUTED_VALUE"""),0.0)</f>
        <v>0</v>
      </c>
      <c r="MH125">
        <f>IFERROR(__xludf.DUMMYFUNCTION("""COMPUTED_VALUE"""),0.0)</f>
        <v>0</v>
      </c>
      <c r="MI125">
        <f>IFERROR(__xludf.DUMMYFUNCTION("""COMPUTED_VALUE"""),0.0)</f>
        <v>0</v>
      </c>
      <c r="MJ125">
        <f>IFERROR(__xludf.DUMMYFUNCTION("""COMPUTED_VALUE"""),0.0)</f>
        <v>0</v>
      </c>
      <c r="MK125">
        <f>IFERROR(__xludf.DUMMYFUNCTION("""COMPUTED_VALUE"""),0.0)</f>
        <v>0</v>
      </c>
      <c r="ML125">
        <f>IFERROR(__xludf.DUMMYFUNCTION("""COMPUTED_VALUE"""),1.0)</f>
        <v>1</v>
      </c>
      <c r="MM125">
        <f>IFERROR(__xludf.DUMMYFUNCTION("""COMPUTED_VALUE"""),0.0)</f>
        <v>0</v>
      </c>
      <c r="MN125">
        <f>IFERROR(__xludf.DUMMYFUNCTION("""COMPUTED_VALUE"""),0.0)</f>
        <v>0</v>
      </c>
      <c r="MO125">
        <f>IFERROR(__xludf.DUMMYFUNCTION("""COMPUTED_VALUE"""),0.0)</f>
        <v>0</v>
      </c>
      <c r="MP125">
        <f>IFERROR(__xludf.DUMMYFUNCTION("""COMPUTED_VALUE"""),0.0)</f>
        <v>0</v>
      </c>
      <c r="MQ125">
        <f>IFERROR(__xludf.DUMMYFUNCTION("""COMPUTED_VALUE"""),0.0)</f>
        <v>0</v>
      </c>
      <c r="MR125">
        <f>IFERROR(__xludf.DUMMYFUNCTION("""COMPUTED_VALUE"""),0.0)</f>
        <v>0</v>
      </c>
      <c r="MS125">
        <f>IFERROR(__xludf.DUMMYFUNCTION("""COMPUTED_VALUE"""),0.0)</f>
        <v>0</v>
      </c>
      <c r="MT125" t="str">
        <f>IFERROR(__xludf.DUMMYFUNCTION("""COMPUTED_VALUE"""),"x")</f>
        <v>x</v>
      </c>
      <c r="MU125">
        <f>IFERROR(__xludf.DUMMYFUNCTION("""COMPUTED_VALUE"""),0.0)</f>
        <v>0</v>
      </c>
      <c r="MV125">
        <f>IFERROR(__xludf.DUMMYFUNCTION("""COMPUTED_VALUE"""),0.0)</f>
        <v>0</v>
      </c>
      <c r="MW125">
        <f>IFERROR(__xludf.DUMMYFUNCTION("""COMPUTED_VALUE"""),0.0)</f>
        <v>0</v>
      </c>
      <c r="MX125">
        <f>IFERROR(__xludf.DUMMYFUNCTION("""COMPUTED_VALUE"""),0.0)</f>
        <v>0</v>
      </c>
      <c r="MY125">
        <f>IFERROR(__xludf.DUMMYFUNCTION("""COMPUTED_VALUE"""),0.0)</f>
        <v>0</v>
      </c>
      <c r="MZ125">
        <f>IFERROR(__xludf.DUMMYFUNCTION("""COMPUTED_VALUE"""),0.0)</f>
        <v>0</v>
      </c>
      <c r="NA125">
        <f>IFERROR(__xludf.DUMMYFUNCTION("""COMPUTED_VALUE"""),0.0)</f>
        <v>0</v>
      </c>
      <c r="NB125">
        <f>IFERROR(__xludf.DUMMYFUNCTION("""COMPUTED_VALUE"""),0.0)</f>
        <v>0</v>
      </c>
      <c r="NC125">
        <f>IFERROR(__xludf.DUMMYFUNCTION("""COMPUTED_VALUE"""),0.0)</f>
        <v>0</v>
      </c>
      <c r="ND125">
        <f>IFERROR(__xludf.DUMMYFUNCTION("""COMPUTED_VALUE"""),0.0)</f>
        <v>0</v>
      </c>
      <c r="NE125">
        <f>IFERROR(__xludf.DUMMYFUNCTION("""COMPUTED_VALUE"""),0.0)</f>
        <v>0</v>
      </c>
      <c r="NF125">
        <f>IFERROR(__xludf.DUMMYFUNCTION("""COMPUTED_VALUE"""),0.0)</f>
        <v>0</v>
      </c>
      <c r="NG125">
        <f>IFERROR(__xludf.DUMMYFUNCTION("""COMPUTED_VALUE"""),0.0)</f>
        <v>0</v>
      </c>
      <c r="NH125">
        <f>IFERROR(__xludf.DUMMYFUNCTION("""COMPUTED_VALUE"""),0.0)</f>
        <v>0</v>
      </c>
      <c r="NI125">
        <f>IFERROR(__xludf.DUMMYFUNCTION("""COMPUTED_VALUE"""),0.0)</f>
        <v>0</v>
      </c>
      <c r="NJ125">
        <f>IFERROR(__xludf.DUMMYFUNCTION("""COMPUTED_VALUE"""),0.0)</f>
        <v>0</v>
      </c>
      <c r="NK125">
        <f>IFERROR(__xludf.DUMMYFUNCTION("""COMPUTED_VALUE"""),0.0)</f>
        <v>0</v>
      </c>
      <c r="NL125">
        <f>IFERROR(__xludf.DUMMYFUNCTION("""COMPUTED_VALUE"""),0.0)</f>
        <v>0</v>
      </c>
      <c r="NM125">
        <f>IFERROR(__xludf.DUMMYFUNCTION("""COMPUTED_VALUE"""),0.0)</f>
        <v>0</v>
      </c>
      <c r="NN125">
        <f>IFERROR(__xludf.DUMMYFUNCTION("""COMPUTED_VALUE"""),0.0)</f>
        <v>0</v>
      </c>
      <c r="NO125">
        <f>IFERROR(__xludf.DUMMYFUNCTION("""COMPUTED_VALUE"""),0.0)</f>
        <v>0</v>
      </c>
      <c r="NP125">
        <f>IFERROR(__xludf.DUMMYFUNCTION("""COMPUTED_VALUE"""),0.0)</f>
        <v>0</v>
      </c>
      <c r="NQ125">
        <f>IFERROR(__xludf.DUMMYFUNCTION("""COMPUTED_VALUE"""),0.0)</f>
        <v>0</v>
      </c>
      <c r="NR125">
        <f>IFERROR(__xludf.DUMMYFUNCTION("""COMPUTED_VALUE"""),0.0)</f>
        <v>0</v>
      </c>
    </row>
    <row r="126" ht="15.75" customHeight="1">
      <c r="A126">
        <f>IFERROR(__xludf.DUMMYFUNCTION("""COMPUTED_VALUE"""),125.0)</f>
        <v>125</v>
      </c>
      <c r="B126" t="str">
        <f>IFERROR(__xludf.DUMMYFUNCTION("""COMPUTED_VALUE"""),"Nikola1234567")</f>
        <v>Nikola1234567</v>
      </c>
      <c r="C126" t="str">
        <f>IFERROR(__xludf.DUMMYFUNCTION("""COMPUTED_VALUE"""),"Nikola")</f>
        <v>Nikola</v>
      </c>
      <c r="D126" t="str">
        <f>IFERROR(__xludf.DUMMYFUNCTION("""COMPUTED_VALUE"""),"Kuzmić")</f>
        <v>Kuzmić</v>
      </c>
      <c r="E126">
        <f>IFERROR(__xludf.DUMMYFUNCTION("""COMPUTED_VALUE"""),0.0)</f>
        <v>0</v>
      </c>
      <c r="F126" t="str">
        <f>IFERROR(__xludf.DUMMYFUNCTION("""COMPUTED_VALUE"""),"ODOBREN")</f>
        <v>ODOBREN</v>
      </c>
      <c r="G126" t="str">
        <f>IFERROR(__xludf.DUMMYFUNCTION("""COMPUTED_VALUE"""),"Sremska Mitrovica")</f>
        <v>Sremska Mitrovica</v>
      </c>
      <c r="H126" t="str">
        <f>IFERROR(__xludf.DUMMYFUNCTION("""COMPUTED_VALUE"""),"Mitrovačka gimnazija")</f>
        <v>Mitrovačka gimnazija</v>
      </c>
      <c r="I126" t="str">
        <f>IFERROR(__xludf.DUMMYFUNCTION("""COMPUTED_VALUE"""),"III")</f>
        <v>III</v>
      </c>
      <c r="J126" t="str">
        <f>IFERROR(__xludf.DUMMYFUNCTION("""COMPUTED_VALUE"""),"A")</f>
        <v>A</v>
      </c>
      <c r="K126" t="str">
        <f>IFERROR(__xludf.DUMMYFUNCTION("""COMPUTED_VALUE"""),"Snežana Milosavljević, Darko Perić")</f>
        <v>Snežana Milosavljević, Darko Perić</v>
      </c>
      <c r="L126" t="str">
        <f>IFERROR(__xludf.DUMMYFUNCTION("""COMPUTED_VALUE"""),"x")</f>
        <v>x</v>
      </c>
      <c r="M126" t="str">
        <f>IFERROR(__xludf.DUMMYFUNCTION("""COMPUTED_VALUE"""),"-")</f>
        <v>-</v>
      </c>
      <c r="N126" t="str">
        <f>IFERROR(__xludf.DUMMYFUNCTION("""COMPUTED_VALUE"""),"-")</f>
        <v>-</v>
      </c>
      <c r="O126" t="str">
        <f>IFERROR(__xludf.DUMMYFUNCTION("""COMPUTED_VALUE"""),"-")</f>
        <v>-</v>
      </c>
      <c r="P126">
        <f>IFERROR(__xludf.DUMMYFUNCTION("""COMPUTED_VALUE"""),0.0)</f>
        <v>0</v>
      </c>
      <c r="Q126">
        <f>IFERROR(__xludf.DUMMYFUNCTION("""COMPUTED_VALUE"""),0.0)</f>
        <v>0</v>
      </c>
      <c r="R126">
        <f>IFERROR(__xludf.DUMMYFUNCTION("""COMPUTED_VALUE"""),0.0)</f>
        <v>0</v>
      </c>
      <c r="S126" t="str">
        <f>IFERROR(__xludf.DUMMYFUNCTION("""COMPUTED_VALUE"""),"x")</f>
        <v>x</v>
      </c>
      <c r="T126" t="str">
        <f>IFERROR(__xludf.DUMMYFUNCTION("""COMPUTED_VALUE"""),"x")</f>
        <v>x</v>
      </c>
      <c r="U126" t="str">
        <f>IFERROR(__xludf.DUMMYFUNCTION("""COMPUTED_VALUE"""),"-")</f>
        <v>-</v>
      </c>
      <c r="V126" t="str">
        <f>IFERROR(__xludf.DUMMYFUNCTION("""COMPUTED_VALUE"""),"-")</f>
        <v>-</v>
      </c>
      <c r="W126" t="str">
        <f>IFERROR(__xludf.DUMMYFUNCTION("""COMPUTED_VALUE"""),"-")</f>
        <v>-</v>
      </c>
      <c r="X126" t="str">
        <f>IFERROR(__xludf.DUMMYFUNCTION("""COMPUTED_VALUE"""),"-")</f>
        <v>-</v>
      </c>
      <c r="Y126" t="str">
        <f>IFERROR(__xludf.DUMMYFUNCTION("""COMPUTED_VALUE"""),"-")</f>
        <v>-</v>
      </c>
      <c r="Z126" t="str">
        <f>IFERROR(__xludf.DUMMYFUNCTION("""COMPUTED_VALUE"""),"-")</f>
        <v>-</v>
      </c>
      <c r="AA126" t="str">
        <f>IFERROR(__xludf.DUMMYFUNCTION("""COMPUTED_VALUE"""),"-")</f>
        <v>-</v>
      </c>
      <c r="AB126" t="str">
        <f>IFERROR(__xludf.DUMMYFUNCTION("""COMPUTED_VALUE"""),"-")</f>
        <v>-</v>
      </c>
      <c r="AC126" t="str">
        <f>IFERROR(__xludf.DUMMYFUNCTION("""COMPUTED_VALUE"""),"-")</f>
        <v>-</v>
      </c>
      <c r="AD126" t="str">
        <f>IFERROR(__xludf.DUMMYFUNCTION("""COMPUTED_VALUE"""),"-")</f>
        <v>-</v>
      </c>
      <c r="AE126" t="str">
        <f>IFERROR(__xludf.DUMMYFUNCTION("""COMPUTED_VALUE"""),"-")</f>
        <v>-</v>
      </c>
      <c r="AF126" t="str">
        <f>IFERROR(__xludf.DUMMYFUNCTION("""COMPUTED_VALUE"""),"-")</f>
        <v>-</v>
      </c>
      <c r="AG126" t="str">
        <f>IFERROR(__xludf.DUMMYFUNCTION("""COMPUTED_VALUE"""),"-")</f>
        <v>-</v>
      </c>
      <c r="AH126" t="str">
        <f>IFERROR(__xludf.DUMMYFUNCTION("""COMPUTED_VALUE"""),"-")</f>
        <v>-</v>
      </c>
      <c r="AI126" t="str">
        <f>IFERROR(__xludf.DUMMYFUNCTION("""COMPUTED_VALUE"""),"-")</f>
        <v>-</v>
      </c>
      <c r="AJ126" t="str">
        <f>IFERROR(__xludf.DUMMYFUNCTION("""COMPUTED_VALUE"""),"-")</f>
        <v>-</v>
      </c>
      <c r="AK126" t="str">
        <f>IFERROR(__xludf.DUMMYFUNCTION("""COMPUTED_VALUE"""),"-")</f>
        <v>-</v>
      </c>
      <c r="AL126" t="str">
        <f>IFERROR(__xludf.DUMMYFUNCTION("""COMPUTED_VALUE"""),"-")</f>
        <v>-</v>
      </c>
      <c r="AM126" t="str">
        <f>IFERROR(__xludf.DUMMYFUNCTION("""COMPUTED_VALUE"""),"-")</f>
        <v>-</v>
      </c>
      <c r="AN126" t="str">
        <f>IFERROR(__xludf.DUMMYFUNCTION("""COMPUTED_VALUE"""),"-")</f>
        <v>-</v>
      </c>
      <c r="AO126" t="str">
        <f>IFERROR(__xludf.DUMMYFUNCTION("""COMPUTED_VALUE"""),"-")</f>
        <v>-</v>
      </c>
      <c r="AP126" t="str">
        <f>IFERROR(__xludf.DUMMYFUNCTION("""COMPUTED_VALUE"""),"-")</f>
        <v>-</v>
      </c>
      <c r="AQ126" t="str">
        <f>IFERROR(__xludf.DUMMYFUNCTION("""COMPUTED_VALUE"""),"-")</f>
        <v>-</v>
      </c>
      <c r="AR126" t="str">
        <f>IFERROR(__xludf.DUMMYFUNCTION("""COMPUTED_VALUE"""),"-")</f>
        <v>-</v>
      </c>
      <c r="AS126" t="str">
        <f>IFERROR(__xludf.DUMMYFUNCTION("""COMPUTED_VALUE"""),"-")</f>
        <v>-</v>
      </c>
      <c r="AT126" t="str">
        <f>IFERROR(__xludf.DUMMYFUNCTION("""COMPUTED_VALUE"""),"-")</f>
        <v>-</v>
      </c>
      <c r="AU126" t="str">
        <f>IFERROR(__xludf.DUMMYFUNCTION("""COMPUTED_VALUE"""),"-")</f>
        <v>-</v>
      </c>
      <c r="AV126" t="str">
        <f>IFERROR(__xludf.DUMMYFUNCTION("""COMPUTED_VALUE"""),"-")</f>
        <v>-</v>
      </c>
      <c r="AW126" t="str">
        <f>IFERROR(__xludf.DUMMYFUNCTION("""COMPUTED_VALUE"""),"-")</f>
        <v>-</v>
      </c>
      <c r="AX126" t="str">
        <f>IFERROR(__xludf.DUMMYFUNCTION("""COMPUTED_VALUE"""),"-")</f>
        <v>-</v>
      </c>
      <c r="AY126" t="str">
        <f>IFERROR(__xludf.DUMMYFUNCTION("""COMPUTED_VALUE"""),"-")</f>
        <v>-</v>
      </c>
      <c r="AZ126" t="str">
        <f>IFERROR(__xludf.DUMMYFUNCTION("""COMPUTED_VALUE"""),"-")</f>
        <v>-</v>
      </c>
      <c r="BA126" t="str">
        <f>IFERROR(__xludf.DUMMYFUNCTION("""COMPUTED_VALUE"""),"-")</f>
        <v>-</v>
      </c>
      <c r="BB126" t="str">
        <f>IFERROR(__xludf.DUMMYFUNCTION("""COMPUTED_VALUE"""),"-")</f>
        <v>-</v>
      </c>
      <c r="BC126" t="str">
        <f>IFERROR(__xludf.DUMMYFUNCTION("""COMPUTED_VALUE"""),"-")</f>
        <v>-</v>
      </c>
      <c r="BD126" t="str">
        <f>IFERROR(__xludf.DUMMYFUNCTION("""COMPUTED_VALUE"""),"-")</f>
        <v>-</v>
      </c>
      <c r="BE126" t="str">
        <f>IFERROR(__xludf.DUMMYFUNCTION("""COMPUTED_VALUE"""),"-")</f>
        <v>-</v>
      </c>
      <c r="BF126" t="str">
        <f>IFERROR(__xludf.DUMMYFUNCTION("""COMPUTED_VALUE"""),"-")</f>
        <v>-</v>
      </c>
      <c r="BG126" t="str">
        <f>IFERROR(__xludf.DUMMYFUNCTION("""COMPUTED_VALUE"""),"-")</f>
        <v>-</v>
      </c>
      <c r="BH126" t="str">
        <f>IFERROR(__xludf.DUMMYFUNCTION("""COMPUTED_VALUE"""),"-")</f>
        <v>-</v>
      </c>
      <c r="BI126" t="str">
        <f>IFERROR(__xludf.DUMMYFUNCTION("""COMPUTED_VALUE"""),"-")</f>
        <v>-</v>
      </c>
      <c r="BJ126" t="str">
        <f>IFERROR(__xludf.DUMMYFUNCTION("""COMPUTED_VALUE"""),"-")</f>
        <v>-</v>
      </c>
      <c r="BK126" t="str">
        <f>IFERROR(__xludf.DUMMYFUNCTION("""COMPUTED_VALUE"""),"x")</f>
        <v>x</v>
      </c>
      <c r="BL126" t="str">
        <f>IFERROR(__xludf.DUMMYFUNCTION("""COMPUTED_VALUE"""),"-")</f>
        <v>-</v>
      </c>
      <c r="BM126" t="str">
        <f>IFERROR(__xludf.DUMMYFUNCTION("""COMPUTED_VALUE"""),"-")</f>
        <v>-</v>
      </c>
      <c r="BN126" t="str">
        <f>IFERROR(__xludf.DUMMYFUNCTION("""COMPUTED_VALUE"""),"-")</f>
        <v>-</v>
      </c>
      <c r="BO126" t="str">
        <f>IFERROR(__xludf.DUMMYFUNCTION("""COMPUTED_VALUE"""),"-")</f>
        <v>-</v>
      </c>
      <c r="BP126" t="str">
        <f>IFERROR(__xludf.DUMMYFUNCTION("""COMPUTED_VALUE"""),"-")</f>
        <v>-</v>
      </c>
      <c r="BQ126" t="str">
        <f>IFERROR(__xludf.DUMMYFUNCTION("""COMPUTED_VALUE"""),"-")</f>
        <v>-</v>
      </c>
      <c r="BR126" t="str">
        <f>IFERROR(__xludf.DUMMYFUNCTION("""COMPUTED_VALUE"""),"-")</f>
        <v>-</v>
      </c>
      <c r="BS126" t="str">
        <f>IFERROR(__xludf.DUMMYFUNCTION("""COMPUTED_VALUE"""),"-")</f>
        <v>-</v>
      </c>
      <c r="BT126" t="str">
        <f>IFERROR(__xludf.DUMMYFUNCTION("""COMPUTED_VALUE"""),"-")</f>
        <v>-</v>
      </c>
      <c r="BU126" t="str">
        <f>IFERROR(__xludf.DUMMYFUNCTION("""COMPUTED_VALUE"""),"-")</f>
        <v>-</v>
      </c>
      <c r="BV126" t="str">
        <f>IFERROR(__xludf.DUMMYFUNCTION("""COMPUTED_VALUE"""),"-")</f>
        <v>-</v>
      </c>
      <c r="BW126" t="str">
        <f>IFERROR(__xludf.DUMMYFUNCTION("""COMPUTED_VALUE"""),"-")</f>
        <v>-</v>
      </c>
      <c r="BX126" t="str">
        <f>IFERROR(__xludf.DUMMYFUNCTION("""COMPUTED_VALUE"""),"-")</f>
        <v>-</v>
      </c>
      <c r="BY126" t="str">
        <f>IFERROR(__xludf.DUMMYFUNCTION("""COMPUTED_VALUE"""),"-")</f>
        <v>-</v>
      </c>
      <c r="BZ126" t="str">
        <f>IFERROR(__xludf.DUMMYFUNCTION("""COMPUTED_VALUE"""),"-")</f>
        <v>-</v>
      </c>
      <c r="CA126" t="str">
        <f>IFERROR(__xludf.DUMMYFUNCTION("""COMPUTED_VALUE"""),"-")</f>
        <v>-</v>
      </c>
      <c r="CB126" t="str">
        <f>IFERROR(__xludf.DUMMYFUNCTION("""COMPUTED_VALUE"""),"-")</f>
        <v>-</v>
      </c>
      <c r="CC126" t="str">
        <f>IFERROR(__xludf.DUMMYFUNCTION("""COMPUTED_VALUE"""),"-")</f>
        <v>-</v>
      </c>
      <c r="CD126" t="str">
        <f>IFERROR(__xludf.DUMMYFUNCTION("""COMPUTED_VALUE"""),"-")</f>
        <v>-</v>
      </c>
      <c r="CE126" t="str">
        <f>IFERROR(__xludf.DUMMYFUNCTION("""COMPUTED_VALUE"""),"-")</f>
        <v>-</v>
      </c>
      <c r="CF126" t="str">
        <f>IFERROR(__xludf.DUMMYFUNCTION("""COMPUTED_VALUE"""),"-")</f>
        <v>-</v>
      </c>
      <c r="CG126" t="str">
        <f>IFERROR(__xludf.DUMMYFUNCTION("""COMPUTED_VALUE"""),"-")</f>
        <v>-</v>
      </c>
      <c r="CH126" t="str">
        <f>IFERROR(__xludf.DUMMYFUNCTION("""COMPUTED_VALUE"""),"-")</f>
        <v>-</v>
      </c>
      <c r="CI126" t="str">
        <f>IFERROR(__xludf.DUMMYFUNCTION("""COMPUTED_VALUE"""),"-")</f>
        <v>-</v>
      </c>
      <c r="CJ126" t="str">
        <f>IFERROR(__xludf.DUMMYFUNCTION("""COMPUTED_VALUE"""),"-")</f>
        <v>-</v>
      </c>
      <c r="CK126" t="str">
        <f>IFERROR(__xludf.DUMMYFUNCTION("""COMPUTED_VALUE"""),"-")</f>
        <v>-</v>
      </c>
      <c r="CL126" t="str">
        <f>IFERROR(__xludf.DUMMYFUNCTION("""COMPUTED_VALUE"""),"-")</f>
        <v>-</v>
      </c>
      <c r="CM126" t="str">
        <f>IFERROR(__xludf.DUMMYFUNCTION("""COMPUTED_VALUE"""),"-")</f>
        <v>-</v>
      </c>
      <c r="CN126" t="str">
        <f>IFERROR(__xludf.DUMMYFUNCTION("""COMPUTED_VALUE"""),"-")</f>
        <v>-</v>
      </c>
      <c r="CO126" t="str">
        <f>IFERROR(__xludf.DUMMYFUNCTION("""COMPUTED_VALUE"""),"-")</f>
        <v>-</v>
      </c>
      <c r="CP126" t="str">
        <f>IFERROR(__xludf.DUMMYFUNCTION("""COMPUTED_VALUE"""),"-")</f>
        <v>-</v>
      </c>
      <c r="CQ126" t="str">
        <f>IFERROR(__xludf.DUMMYFUNCTION("""COMPUTED_VALUE"""),"-")</f>
        <v>-</v>
      </c>
      <c r="CR126" t="str">
        <f>IFERROR(__xludf.DUMMYFUNCTION("""COMPUTED_VALUE"""),"-")</f>
        <v>-</v>
      </c>
      <c r="CS126" t="str">
        <f>IFERROR(__xludf.DUMMYFUNCTION("""COMPUTED_VALUE"""),"x")</f>
        <v>x</v>
      </c>
      <c r="CT126" t="str">
        <f>IFERROR(__xludf.DUMMYFUNCTION("""COMPUTED_VALUE"""),"-")</f>
        <v>-</v>
      </c>
      <c r="CU126" t="str">
        <f>IFERROR(__xludf.DUMMYFUNCTION("""COMPUTED_VALUE"""),"-")</f>
        <v>-</v>
      </c>
      <c r="CV126" t="str">
        <f>IFERROR(__xludf.DUMMYFUNCTION("""COMPUTED_VALUE"""),"-")</f>
        <v>-</v>
      </c>
      <c r="CW126" t="str">
        <f>IFERROR(__xludf.DUMMYFUNCTION("""COMPUTED_VALUE"""),"-")</f>
        <v>-</v>
      </c>
      <c r="CX126" t="str">
        <f>IFERROR(__xludf.DUMMYFUNCTION("""COMPUTED_VALUE"""),"-")</f>
        <v>-</v>
      </c>
      <c r="CY126" t="str">
        <f>IFERROR(__xludf.DUMMYFUNCTION("""COMPUTED_VALUE"""),"-")</f>
        <v>-</v>
      </c>
      <c r="CZ126" t="str">
        <f>IFERROR(__xludf.DUMMYFUNCTION("""COMPUTED_VALUE"""),"-")</f>
        <v>-</v>
      </c>
      <c r="DA126" t="str">
        <f>IFERROR(__xludf.DUMMYFUNCTION("""COMPUTED_VALUE"""),"-")</f>
        <v>-</v>
      </c>
      <c r="DB126" t="str">
        <f>IFERROR(__xludf.DUMMYFUNCTION("""COMPUTED_VALUE"""),"-")</f>
        <v>-</v>
      </c>
      <c r="DC126" t="str">
        <f>IFERROR(__xludf.DUMMYFUNCTION("""COMPUTED_VALUE"""),"-")</f>
        <v>-</v>
      </c>
      <c r="DD126" t="str">
        <f>IFERROR(__xludf.DUMMYFUNCTION("""COMPUTED_VALUE"""),"-")</f>
        <v>-</v>
      </c>
      <c r="DE126" t="str">
        <f>IFERROR(__xludf.DUMMYFUNCTION("""COMPUTED_VALUE"""),"-")</f>
        <v>-</v>
      </c>
      <c r="DF126" t="str">
        <f>IFERROR(__xludf.DUMMYFUNCTION("""COMPUTED_VALUE"""),"-")</f>
        <v>-</v>
      </c>
      <c r="DG126" t="str">
        <f>IFERROR(__xludf.DUMMYFUNCTION("""COMPUTED_VALUE"""),"-")</f>
        <v>-</v>
      </c>
      <c r="DH126" t="str">
        <f>IFERROR(__xludf.DUMMYFUNCTION("""COMPUTED_VALUE"""),"-")</f>
        <v>-</v>
      </c>
      <c r="DI126" t="str">
        <f>IFERROR(__xludf.DUMMYFUNCTION("""COMPUTED_VALUE"""),"-")</f>
        <v>-</v>
      </c>
      <c r="DJ126" t="str">
        <f>IFERROR(__xludf.DUMMYFUNCTION("""COMPUTED_VALUE"""),"-")</f>
        <v>-</v>
      </c>
      <c r="DK126" t="str">
        <f>IFERROR(__xludf.DUMMYFUNCTION("""COMPUTED_VALUE"""),"-")</f>
        <v>-</v>
      </c>
      <c r="DL126" t="str">
        <f>IFERROR(__xludf.DUMMYFUNCTION("""COMPUTED_VALUE"""),"-")</f>
        <v>-</v>
      </c>
      <c r="DM126" t="str">
        <f>IFERROR(__xludf.DUMMYFUNCTION("""COMPUTED_VALUE"""),"-")</f>
        <v>-</v>
      </c>
      <c r="DN126" t="str">
        <f>IFERROR(__xludf.DUMMYFUNCTION("""COMPUTED_VALUE"""),"-")</f>
        <v>-</v>
      </c>
      <c r="DO126" t="str">
        <f>IFERROR(__xludf.DUMMYFUNCTION("""COMPUTED_VALUE"""),"-")</f>
        <v>-</v>
      </c>
      <c r="DP126" t="str">
        <f>IFERROR(__xludf.DUMMYFUNCTION("""COMPUTED_VALUE"""),"-")</f>
        <v>-</v>
      </c>
      <c r="DQ126" t="str">
        <f>IFERROR(__xludf.DUMMYFUNCTION("""COMPUTED_VALUE"""),"-")</f>
        <v>-</v>
      </c>
      <c r="DR126" t="str">
        <f>IFERROR(__xludf.DUMMYFUNCTION("""COMPUTED_VALUE"""),"-")</f>
        <v>-</v>
      </c>
      <c r="DS126" t="str">
        <f>IFERROR(__xludf.DUMMYFUNCTION("""COMPUTED_VALUE"""),"-")</f>
        <v>-</v>
      </c>
      <c r="DT126" t="str">
        <f>IFERROR(__xludf.DUMMYFUNCTION("""COMPUTED_VALUE"""),"-")</f>
        <v>-</v>
      </c>
      <c r="DU126" t="str">
        <f>IFERROR(__xludf.DUMMYFUNCTION("""COMPUTED_VALUE"""),"-")</f>
        <v>-</v>
      </c>
      <c r="DV126" t="str">
        <f>IFERROR(__xludf.DUMMYFUNCTION("""COMPUTED_VALUE"""),"-")</f>
        <v>-</v>
      </c>
      <c r="DW126" t="str">
        <f>IFERROR(__xludf.DUMMYFUNCTION("""COMPUTED_VALUE"""),"-")</f>
        <v>-</v>
      </c>
      <c r="DX126" t="str">
        <f>IFERROR(__xludf.DUMMYFUNCTION("""COMPUTED_VALUE"""),"-")</f>
        <v>-</v>
      </c>
      <c r="DY126" t="str">
        <f>IFERROR(__xludf.DUMMYFUNCTION("""COMPUTED_VALUE"""),"-")</f>
        <v>-</v>
      </c>
      <c r="DZ126" t="str">
        <f>IFERROR(__xludf.DUMMYFUNCTION("""COMPUTED_VALUE"""),"x")</f>
        <v>x</v>
      </c>
      <c r="EA126" t="str">
        <f>IFERROR(__xludf.DUMMYFUNCTION("""COMPUTED_VALUE"""),"WA")</f>
        <v>WA</v>
      </c>
      <c r="EB126" t="str">
        <f>IFERROR(__xludf.DUMMYFUNCTION("""COMPUTED_VALUE"""),"WA")</f>
        <v>WA</v>
      </c>
      <c r="EC126" t="str">
        <f>IFERROR(__xludf.DUMMYFUNCTION("""COMPUTED_VALUE"""),"WA")</f>
        <v>WA</v>
      </c>
      <c r="ED126" t="str">
        <f>IFERROR(__xludf.DUMMYFUNCTION("""COMPUTED_VALUE"""),"WA")</f>
        <v>WA</v>
      </c>
      <c r="EE126" t="str">
        <f>IFERROR(__xludf.DUMMYFUNCTION("""COMPUTED_VALUE"""),"WA")</f>
        <v>WA</v>
      </c>
      <c r="EF126" t="str">
        <f>IFERROR(__xludf.DUMMYFUNCTION("""COMPUTED_VALUE"""),"WA")</f>
        <v>WA</v>
      </c>
      <c r="EG126" t="str">
        <f>IFERROR(__xludf.DUMMYFUNCTION("""COMPUTED_VALUE"""),"WA")</f>
        <v>WA</v>
      </c>
      <c r="EH126" t="str">
        <f>IFERROR(__xludf.DUMMYFUNCTION("""COMPUTED_VALUE"""),"WA")</f>
        <v>WA</v>
      </c>
      <c r="EI126" t="str">
        <f>IFERROR(__xludf.DUMMYFUNCTION("""COMPUTED_VALUE"""),"WA")</f>
        <v>WA</v>
      </c>
      <c r="EJ126" t="str">
        <f>IFERROR(__xludf.DUMMYFUNCTION("""COMPUTED_VALUE"""),"WA")</f>
        <v>WA</v>
      </c>
      <c r="EK126" t="str">
        <f>IFERROR(__xludf.DUMMYFUNCTION("""COMPUTED_VALUE"""),"WA")</f>
        <v>WA</v>
      </c>
      <c r="EL126" t="str">
        <f>IFERROR(__xludf.DUMMYFUNCTION("""COMPUTED_VALUE"""),"WA")</f>
        <v>WA</v>
      </c>
      <c r="EM126" t="str">
        <f>IFERROR(__xludf.DUMMYFUNCTION("""COMPUTED_VALUE"""),"WA")</f>
        <v>WA</v>
      </c>
      <c r="EN126" t="str">
        <f>IFERROR(__xludf.DUMMYFUNCTION("""COMPUTED_VALUE"""),"WA")</f>
        <v>WA</v>
      </c>
      <c r="EO126" t="str">
        <f>IFERROR(__xludf.DUMMYFUNCTION("""COMPUTED_VALUE"""),"WA")</f>
        <v>WA</v>
      </c>
      <c r="EP126" t="str">
        <f>IFERROR(__xludf.DUMMYFUNCTION("""COMPUTED_VALUE"""),"WA")</f>
        <v>WA</v>
      </c>
      <c r="EQ126" t="str">
        <f>IFERROR(__xludf.DUMMYFUNCTION("""COMPUTED_VALUE"""),"x")</f>
        <v>x</v>
      </c>
      <c r="ER126" t="str">
        <f>IFERROR(__xludf.DUMMYFUNCTION("""COMPUTED_VALUE"""),"WA")</f>
        <v>WA</v>
      </c>
      <c r="ES126" t="str">
        <f>IFERROR(__xludf.DUMMYFUNCTION("""COMPUTED_VALUE"""),"TLE")</f>
        <v>TLE</v>
      </c>
      <c r="ET126" t="str">
        <f>IFERROR(__xludf.DUMMYFUNCTION("""COMPUTED_VALUE"""),"TLE")</f>
        <v>TLE</v>
      </c>
      <c r="EU126" t="str">
        <f>IFERROR(__xludf.DUMMYFUNCTION("""COMPUTED_VALUE"""),"TLE")</f>
        <v>TLE</v>
      </c>
      <c r="EV126" t="str">
        <f>IFERROR(__xludf.DUMMYFUNCTION("""COMPUTED_VALUE"""),"TLE")</f>
        <v>TLE</v>
      </c>
      <c r="EW126" t="str">
        <f>IFERROR(__xludf.DUMMYFUNCTION("""COMPUTED_VALUE"""),"WA")</f>
        <v>WA</v>
      </c>
      <c r="EX126" t="str">
        <f>IFERROR(__xludf.DUMMYFUNCTION("""COMPUTED_VALUE"""),"RTE")</f>
        <v>RTE</v>
      </c>
      <c r="EY126" t="str">
        <f>IFERROR(__xludf.DUMMYFUNCTION("""COMPUTED_VALUE"""),"WA")</f>
        <v>WA</v>
      </c>
      <c r="EZ126" t="str">
        <f>IFERROR(__xludf.DUMMYFUNCTION("""COMPUTED_VALUE"""),"WA")</f>
        <v>WA</v>
      </c>
      <c r="FA126" t="str">
        <f>IFERROR(__xludf.DUMMYFUNCTION("""COMPUTED_VALUE"""),"WA")</f>
        <v>WA</v>
      </c>
      <c r="FB126" t="str">
        <f>IFERROR(__xludf.DUMMYFUNCTION("""COMPUTED_VALUE"""),"WA")</f>
        <v>WA</v>
      </c>
      <c r="FC126" t="str">
        <f>IFERROR(__xludf.DUMMYFUNCTION("""COMPUTED_VALUE"""),"WA")</f>
        <v>WA</v>
      </c>
      <c r="FD126" t="str">
        <f>IFERROR(__xludf.DUMMYFUNCTION("""COMPUTED_VALUE"""),"WA")</f>
        <v>WA</v>
      </c>
      <c r="FE126" t="str">
        <f>IFERROR(__xludf.DUMMYFUNCTION("""COMPUTED_VALUE"""),"TLE")</f>
        <v>TLE</v>
      </c>
      <c r="FF126" t="str">
        <f>IFERROR(__xludf.DUMMYFUNCTION("""COMPUTED_VALUE"""),"WA")</f>
        <v>WA</v>
      </c>
      <c r="FG126" t="str">
        <f>IFERROR(__xludf.DUMMYFUNCTION("""COMPUTED_VALUE"""),"WA")</f>
        <v>WA</v>
      </c>
      <c r="FH126" t="str">
        <f>IFERROR(__xludf.DUMMYFUNCTION("""COMPUTED_VALUE"""),"WA")</f>
        <v>WA</v>
      </c>
      <c r="FI126" t="str">
        <f>IFERROR(__xludf.DUMMYFUNCTION("""COMPUTED_VALUE"""),"WA")</f>
        <v>WA</v>
      </c>
      <c r="FJ126" t="str">
        <f>IFERROR(__xludf.DUMMYFUNCTION("""COMPUTED_VALUE"""),"WA")</f>
        <v>WA</v>
      </c>
      <c r="FK126" t="str">
        <f>IFERROR(__xludf.DUMMYFUNCTION("""COMPUTED_VALUE"""),"WA")</f>
        <v>WA</v>
      </c>
      <c r="FL126" t="str">
        <f>IFERROR(__xludf.DUMMYFUNCTION("""COMPUTED_VALUE"""),"TLE")</f>
        <v>TLE</v>
      </c>
      <c r="FM126" t="str">
        <f>IFERROR(__xludf.DUMMYFUNCTION("""COMPUTED_VALUE"""),"WA")</f>
        <v>WA</v>
      </c>
      <c r="FN126" t="str">
        <f>IFERROR(__xludf.DUMMYFUNCTION("""COMPUTED_VALUE"""),"TLE")</f>
        <v>TLE</v>
      </c>
      <c r="FO126" t="str">
        <f>IFERROR(__xludf.DUMMYFUNCTION("""COMPUTED_VALUE"""),"TLE")</f>
        <v>TLE</v>
      </c>
      <c r="FP126" t="str">
        <f>IFERROR(__xludf.DUMMYFUNCTION("""COMPUTED_VALUE"""),"TLE")</f>
        <v>TLE</v>
      </c>
      <c r="FQ126" t="str">
        <f>IFERROR(__xludf.DUMMYFUNCTION("""COMPUTED_VALUE"""),"TLE")</f>
        <v>TLE</v>
      </c>
      <c r="FR126" t="str">
        <f>IFERROR(__xludf.DUMMYFUNCTION("""COMPUTED_VALUE"""),"WA")</f>
        <v>WA</v>
      </c>
      <c r="FS126" t="str">
        <f>IFERROR(__xludf.DUMMYFUNCTION("""COMPUTED_VALUE"""),"WA")</f>
        <v>WA</v>
      </c>
      <c r="FT126" t="str">
        <f>IFERROR(__xludf.DUMMYFUNCTION("""COMPUTED_VALUE"""),"x")</f>
        <v>x</v>
      </c>
      <c r="FU126" t="str">
        <f>IFERROR(__xludf.DUMMYFUNCTION("""COMPUTED_VALUE"""),"CE")</f>
        <v>CE</v>
      </c>
      <c r="FV126" t="str">
        <f>IFERROR(__xludf.DUMMYFUNCTION("""COMPUTED_VALUE"""),"CE")</f>
        <v>CE</v>
      </c>
      <c r="FW126" t="str">
        <f>IFERROR(__xludf.DUMMYFUNCTION("""COMPUTED_VALUE"""),"CE")</f>
        <v>CE</v>
      </c>
      <c r="FX126" t="str">
        <f>IFERROR(__xludf.DUMMYFUNCTION("""COMPUTED_VALUE"""),"CE")</f>
        <v>CE</v>
      </c>
      <c r="FY126" t="str">
        <f>IFERROR(__xludf.DUMMYFUNCTION("""COMPUTED_VALUE"""),"CE")</f>
        <v>CE</v>
      </c>
      <c r="FZ126" t="str">
        <f>IFERROR(__xludf.DUMMYFUNCTION("""COMPUTED_VALUE"""),"CE")</f>
        <v>CE</v>
      </c>
      <c r="GA126" t="str">
        <f>IFERROR(__xludf.DUMMYFUNCTION("""COMPUTED_VALUE"""),"CE")</f>
        <v>CE</v>
      </c>
      <c r="GB126" t="str">
        <f>IFERROR(__xludf.DUMMYFUNCTION("""COMPUTED_VALUE"""),"CE")</f>
        <v>CE</v>
      </c>
      <c r="GC126" t="str">
        <f>IFERROR(__xludf.DUMMYFUNCTION("""COMPUTED_VALUE"""),"CE")</f>
        <v>CE</v>
      </c>
      <c r="GD126" t="str">
        <f>IFERROR(__xludf.DUMMYFUNCTION("""COMPUTED_VALUE"""),"CE")</f>
        <v>CE</v>
      </c>
      <c r="GE126" t="str">
        <f>IFERROR(__xludf.DUMMYFUNCTION("""COMPUTED_VALUE"""),"CE")</f>
        <v>CE</v>
      </c>
      <c r="GF126" t="str">
        <f>IFERROR(__xludf.DUMMYFUNCTION("""COMPUTED_VALUE"""),"CE")</f>
        <v>CE</v>
      </c>
      <c r="GG126" t="str">
        <f>IFERROR(__xludf.DUMMYFUNCTION("""COMPUTED_VALUE"""),"CE")</f>
        <v>CE</v>
      </c>
      <c r="GH126" t="str">
        <f>IFERROR(__xludf.DUMMYFUNCTION("""COMPUTED_VALUE"""),"CE")</f>
        <v>CE</v>
      </c>
      <c r="GI126" t="str">
        <f>IFERROR(__xludf.DUMMYFUNCTION("""COMPUTED_VALUE"""),"CE")</f>
        <v>CE</v>
      </c>
      <c r="GJ126" t="str">
        <f>IFERROR(__xludf.DUMMYFUNCTION("""COMPUTED_VALUE"""),"CE")</f>
        <v>CE</v>
      </c>
      <c r="GK126" t="str">
        <f>IFERROR(__xludf.DUMMYFUNCTION("""COMPUTED_VALUE"""),"CE")</f>
        <v>CE</v>
      </c>
      <c r="GL126" t="str">
        <f>IFERROR(__xludf.DUMMYFUNCTION("""COMPUTED_VALUE"""),"CE")</f>
        <v>CE</v>
      </c>
      <c r="GM126" t="str">
        <f>IFERROR(__xludf.DUMMYFUNCTION("""COMPUTED_VALUE"""),"CE")</f>
        <v>CE</v>
      </c>
      <c r="GN126" t="str">
        <f>IFERROR(__xludf.DUMMYFUNCTION("""COMPUTED_VALUE"""),"CE")</f>
        <v>CE</v>
      </c>
      <c r="GO126" t="str">
        <f>IFERROR(__xludf.DUMMYFUNCTION("""COMPUTED_VALUE"""),"CE")</f>
        <v>CE</v>
      </c>
      <c r="GP126" t="str">
        <f>IFERROR(__xludf.DUMMYFUNCTION("""COMPUTED_VALUE"""),"CE")</f>
        <v>CE</v>
      </c>
      <c r="GQ126" t="str">
        <f>IFERROR(__xludf.DUMMYFUNCTION("""COMPUTED_VALUE"""),"CE")</f>
        <v>CE</v>
      </c>
      <c r="GR126" t="str">
        <f>IFERROR(__xludf.DUMMYFUNCTION("""COMPUTED_VALUE"""),"CE")</f>
        <v>CE</v>
      </c>
      <c r="GS126" t="str">
        <f>IFERROR(__xludf.DUMMYFUNCTION("""COMPUTED_VALUE"""),"x")</f>
        <v>x</v>
      </c>
      <c r="GT126" t="str">
        <f>IFERROR(__xludf.DUMMYFUNCTION("""COMPUTED_VALUE"""),"x")</f>
        <v>x</v>
      </c>
      <c r="GU126">
        <f>IFERROR(__xludf.DUMMYFUNCTION("""COMPUTED_VALUE"""),0.0)</f>
        <v>0</v>
      </c>
      <c r="GV126">
        <f>IFERROR(__xludf.DUMMYFUNCTION("""COMPUTED_VALUE"""),0.0)</f>
        <v>0</v>
      </c>
      <c r="GW126">
        <f>IFERROR(__xludf.DUMMYFUNCTION("""COMPUTED_VALUE"""),0.0)</f>
        <v>0</v>
      </c>
      <c r="GX126">
        <f>IFERROR(__xludf.DUMMYFUNCTION("""COMPUTED_VALUE"""),0.0)</f>
        <v>0</v>
      </c>
      <c r="GY126">
        <f>IFERROR(__xludf.DUMMYFUNCTION("""COMPUTED_VALUE"""),0.0)</f>
        <v>0</v>
      </c>
      <c r="GZ126">
        <f>IFERROR(__xludf.DUMMYFUNCTION("""COMPUTED_VALUE"""),0.0)</f>
        <v>0</v>
      </c>
      <c r="HA126">
        <f>IFERROR(__xludf.DUMMYFUNCTION("""COMPUTED_VALUE"""),0.0)</f>
        <v>0</v>
      </c>
      <c r="HB126">
        <f>IFERROR(__xludf.DUMMYFUNCTION("""COMPUTED_VALUE"""),0.0)</f>
        <v>0</v>
      </c>
      <c r="HC126">
        <f>IFERROR(__xludf.DUMMYFUNCTION("""COMPUTED_VALUE"""),0.0)</f>
        <v>0</v>
      </c>
      <c r="HD126">
        <f>IFERROR(__xludf.DUMMYFUNCTION("""COMPUTED_VALUE"""),0.0)</f>
        <v>0</v>
      </c>
      <c r="HE126">
        <f>IFERROR(__xludf.DUMMYFUNCTION("""COMPUTED_VALUE"""),0.0)</f>
        <v>0</v>
      </c>
      <c r="HF126">
        <f>IFERROR(__xludf.DUMMYFUNCTION("""COMPUTED_VALUE"""),0.0)</f>
        <v>0</v>
      </c>
      <c r="HG126">
        <f>IFERROR(__xludf.DUMMYFUNCTION("""COMPUTED_VALUE"""),0.0)</f>
        <v>0</v>
      </c>
      <c r="HH126">
        <f>IFERROR(__xludf.DUMMYFUNCTION("""COMPUTED_VALUE"""),0.0)</f>
        <v>0</v>
      </c>
      <c r="HI126">
        <f>IFERROR(__xludf.DUMMYFUNCTION("""COMPUTED_VALUE"""),0.0)</f>
        <v>0</v>
      </c>
      <c r="HJ126">
        <f>IFERROR(__xludf.DUMMYFUNCTION("""COMPUTED_VALUE"""),0.0)</f>
        <v>0</v>
      </c>
      <c r="HK126">
        <f>IFERROR(__xludf.DUMMYFUNCTION("""COMPUTED_VALUE"""),0.0)</f>
        <v>0</v>
      </c>
      <c r="HL126">
        <f>IFERROR(__xludf.DUMMYFUNCTION("""COMPUTED_VALUE"""),0.0)</f>
        <v>0</v>
      </c>
      <c r="HM126">
        <f>IFERROR(__xludf.DUMMYFUNCTION("""COMPUTED_VALUE"""),0.0)</f>
        <v>0</v>
      </c>
      <c r="HN126">
        <f>IFERROR(__xludf.DUMMYFUNCTION("""COMPUTED_VALUE"""),0.0)</f>
        <v>0</v>
      </c>
      <c r="HO126">
        <f>IFERROR(__xludf.DUMMYFUNCTION("""COMPUTED_VALUE"""),0.0)</f>
        <v>0</v>
      </c>
      <c r="HP126">
        <f>IFERROR(__xludf.DUMMYFUNCTION("""COMPUTED_VALUE"""),0.0)</f>
        <v>0</v>
      </c>
      <c r="HQ126">
        <f>IFERROR(__xludf.DUMMYFUNCTION("""COMPUTED_VALUE"""),0.0)</f>
        <v>0</v>
      </c>
      <c r="HR126">
        <f>IFERROR(__xludf.DUMMYFUNCTION("""COMPUTED_VALUE"""),0.0)</f>
        <v>0</v>
      </c>
      <c r="HS126">
        <f>IFERROR(__xludf.DUMMYFUNCTION("""COMPUTED_VALUE"""),0.0)</f>
        <v>0</v>
      </c>
      <c r="HT126">
        <f>IFERROR(__xludf.DUMMYFUNCTION("""COMPUTED_VALUE"""),0.0)</f>
        <v>0</v>
      </c>
      <c r="HU126">
        <f>IFERROR(__xludf.DUMMYFUNCTION("""COMPUTED_VALUE"""),0.0)</f>
        <v>0</v>
      </c>
      <c r="HV126">
        <f>IFERROR(__xludf.DUMMYFUNCTION("""COMPUTED_VALUE"""),0.0)</f>
        <v>0</v>
      </c>
      <c r="HW126">
        <f>IFERROR(__xludf.DUMMYFUNCTION("""COMPUTED_VALUE"""),0.0)</f>
        <v>0</v>
      </c>
      <c r="HX126">
        <f>IFERROR(__xludf.DUMMYFUNCTION("""COMPUTED_VALUE"""),0.0)</f>
        <v>0</v>
      </c>
      <c r="HY126">
        <f>IFERROR(__xludf.DUMMYFUNCTION("""COMPUTED_VALUE"""),0.0)</f>
        <v>0</v>
      </c>
      <c r="HZ126">
        <f>IFERROR(__xludf.DUMMYFUNCTION("""COMPUTED_VALUE"""),0.0)</f>
        <v>0</v>
      </c>
      <c r="IA126">
        <f>IFERROR(__xludf.DUMMYFUNCTION("""COMPUTED_VALUE"""),0.0)</f>
        <v>0</v>
      </c>
      <c r="IB126">
        <f>IFERROR(__xludf.DUMMYFUNCTION("""COMPUTED_VALUE"""),0.0)</f>
        <v>0</v>
      </c>
      <c r="IC126">
        <f>IFERROR(__xludf.DUMMYFUNCTION("""COMPUTED_VALUE"""),0.0)</f>
        <v>0</v>
      </c>
      <c r="ID126">
        <f>IFERROR(__xludf.DUMMYFUNCTION("""COMPUTED_VALUE"""),0.0)</f>
        <v>0</v>
      </c>
      <c r="IE126">
        <f>IFERROR(__xludf.DUMMYFUNCTION("""COMPUTED_VALUE"""),0.0)</f>
        <v>0</v>
      </c>
      <c r="IF126">
        <f>IFERROR(__xludf.DUMMYFUNCTION("""COMPUTED_VALUE"""),0.0)</f>
        <v>0</v>
      </c>
      <c r="IG126">
        <f>IFERROR(__xludf.DUMMYFUNCTION("""COMPUTED_VALUE"""),0.0)</f>
        <v>0</v>
      </c>
      <c r="IH126">
        <f>IFERROR(__xludf.DUMMYFUNCTION("""COMPUTED_VALUE"""),0.0)</f>
        <v>0</v>
      </c>
      <c r="II126">
        <f>IFERROR(__xludf.DUMMYFUNCTION("""COMPUTED_VALUE"""),0.0)</f>
        <v>0</v>
      </c>
      <c r="IJ126">
        <f>IFERROR(__xludf.DUMMYFUNCTION("""COMPUTED_VALUE"""),0.0)</f>
        <v>0</v>
      </c>
      <c r="IK126" t="str">
        <f>IFERROR(__xludf.DUMMYFUNCTION("""COMPUTED_VALUE"""),"x")</f>
        <v>x</v>
      </c>
      <c r="IL126">
        <f>IFERROR(__xludf.DUMMYFUNCTION("""COMPUTED_VALUE"""),0.0)</f>
        <v>0</v>
      </c>
      <c r="IM126">
        <f>IFERROR(__xludf.DUMMYFUNCTION("""COMPUTED_VALUE"""),0.0)</f>
        <v>0</v>
      </c>
      <c r="IN126">
        <f>IFERROR(__xludf.DUMMYFUNCTION("""COMPUTED_VALUE"""),0.0)</f>
        <v>0</v>
      </c>
      <c r="IO126">
        <f>IFERROR(__xludf.DUMMYFUNCTION("""COMPUTED_VALUE"""),0.0)</f>
        <v>0</v>
      </c>
      <c r="IP126">
        <f>IFERROR(__xludf.DUMMYFUNCTION("""COMPUTED_VALUE"""),0.0)</f>
        <v>0</v>
      </c>
      <c r="IQ126">
        <f>IFERROR(__xludf.DUMMYFUNCTION("""COMPUTED_VALUE"""),0.0)</f>
        <v>0</v>
      </c>
      <c r="IR126">
        <f>IFERROR(__xludf.DUMMYFUNCTION("""COMPUTED_VALUE"""),0.0)</f>
        <v>0</v>
      </c>
      <c r="IS126">
        <f>IFERROR(__xludf.DUMMYFUNCTION("""COMPUTED_VALUE"""),0.0)</f>
        <v>0</v>
      </c>
      <c r="IT126">
        <f>IFERROR(__xludf.DUMMYFUNCTION("""COMPUTED_VALUE"""),0.0)</f>
        <v>0</v>
      </c>
      <c r="IU126">
        <f>IFERROR(__xludf.DUMMYFUNCTION("""COMPUTED_VALUE"""),0.0)</f>
        <v>0</v>
      </c>
      <c r="IV126">
        <f>IFERROR(__xludf.DUMMYFUNCTION("""COMPUTED_VALUE"""),0.0)</f>
        <v>0</v>
      </c>
      <c r="IW126">
        <f>IFERROR(__xludf.DUMMYFUNCTION("""COMPUTED_VALUE"""),0.0)</f>
        <v>0</v>
      </c>
      <c r="IX126">
        <f>IFERROR(__xludf.DUMMYFUNCTION("""COMPUTED_VALUE"""),0.0)</f>
        <v>0</v>
      </c>
      <c r="IY126">
        <f>IFERROR(__xludf.DUMMYFUNCTION("""COMPUTED_VALUE"""),0.0)</f>
        <v>0</v>
      </c>
      <c r="IZ126">
        <f>IFERROR(__xludf.DUMMYFUNCTION("""COMPUTED_VALUE"""),0.0)</f>
        <v>0</v>
      </c>
      <c r="JA126">
        <f>IFERROR(__xludf.DUMMYFUNCTION("""COMPUTED_VALUE"""),0.0)</f>
        <v>0</v>
      </c>
      <c r="JB126">
        <f>IFERROR(__xludf.DUMMYFUNCTION("""COMPUTED_VALUE"""),0.0)</f>
        <v>0</v>
      </c>
      <c r="JC126">
        <f>IFERROR(__xludf.DUMMYFUNCTION("""COMPUTED_VALUE"""),0.0)</f>
        <v>0</v>
      </c>
      <c r="JD126">
        <f>IFERROR(__xludf.DUMMYFUNCTION("""COMPUTED_VALUE"""),0.0)</f>
        <v>0</v>
      </c>
      <c r="JE126">
        <f>IFERROR(__xludf.DUMMYFUNCTION("""COMPUTED_VALUE"""),0.0)</f>
        <v>0</v>
      </c>
      <c r="JF126">
        <f>IFERROR(__xludf.DUMMYFUNCTION("""COMPUTED_VALUE"""),0.0)</f>
        <v>0</v>
      </c>
      <c r="JG126">
        <f>IFERROR(__xludf.DUMMYFUNCTION("""COMPUTED_VALUE"""),0.0)</f>
        <v>0</v>
      </c>
      <c r="JH126">
        <f>IFERROR(__xludf.DUMMYFUNCTION("""COMPUTED_VALUE"""),0.0)</f>
        <v>0</v>
      </c>
      <c r="JI126">
        <f>IFERROR(__xludf.DUMMYFUNCTION("""COMPUTED_VALUE"""),0.0)</f>
        <v>0</v>
      </c>
      <c r="JJ126">
        <f>IFERROR(__xludf.DUMMYFUNCTION("""COMPUTED_VALUE"""),0.0)</f>
        <v>0</v>
      </c>
      <c r="JK126">
        <f>IFERROR(__xludf.DUMMYFUNCTION("""COMPUTED_VALUE"""),0.0)</f>
        <v>0</v>
      </c>
      <c r="JL126">
        <f>IFERROR(__xludf.DUMMYFUNCTION("""COMPUTED_VALUE"""),0.0)</f>
        <v>0</v>
      </c>
      <c r="JM126">
        <f>IFERROR(__xludf.DUMMYFUNCTION("""COMPUTED_VALUE"""),0.0)</f>
        <v>0</v>
      </c>
      <c r="JN126">
        <f>IFERROR(__xludf.DUMMYFUNCTION("""COMPUTED_VALUE"""),0.0)</f>
        <v>0</v>
      </c>
      <c r="JO126">
        <f>IFERROR(__xludf.DUMMYFUNCTION("""COMPUTED_VALUE"""),0.0)</f>
        <v>0</v>
      </c>
      <c r="JP126">
        <f>IFERROR(__xludf.DUMMYFUNCTION("""COMPUTED_VALUE"""),0.0)</f>
        <v>0</v>
      </c>
      <c r="JQ126">
        <f>IFERROR(__xludf.DUMMYFUNCTION("""COMPUTED_VALUE"""),0.0)</f>
        <v>0</v>
      </c>
      <c r="JR126">
        <f>IFERROR(__xludf.DUMMYFUNCTION("""COMPUTED_VALUE"""),0.0)</f>
        <v>0</v>
      </c>
      <c r="JS126" t="str">
        <f>IFERROR(__xludf.DUMMYFUNCTION("""COMPUTED_VALUE"""),"x")</f>
        <v>x</v>
      </c>
      <c r="JT126">
        <f>IFERROR(__xludf.DUMMYFUNCTION("""COMPUTED_VALUE"""),0.0)</f>
        <v>0</v>
      </c>
      <c r="JU126">
        <f>IFERROR(__xludf.DUMMYFUNCTION("""COMPUTED_VALUE"""),0.0)</f>
        <v>0</v>
      </c>
      <c r="JV126">
        <f>IFERROR(__xludf.DUMMYFUNCTION("""COMPUTED_VALUE"""),0.0)</f>
        <v>0</v>
      </c>
      <c r="JW126">
        <f>IFERROR(__xludf.DUMMYFUNCTION("""COMPUTED_VALUE"""),0.0)</f>
        <v>0</v>
      </c>
      <c r="JX126">
        <f>IFERROR(__xludf.DUMMYFUNCTION("""COMPUTED_VALUE"""),0.0)</f>
        <v>0</v>
      </c>
      <c r="JY126">
        <f>IFERROR(__xludf.DUMMYFUNCTION("""COMPUTED_VALUE"""),0.0)</f>
        <v>0</v>
      </c>
      <c r="JZ126">
        <f>IFERROR(__xludf.DUMMYFUNCTION("""COMPUTED_VALUE"""),0.0)</f>
        <v>0</v>
      </c>
      <c r="KA126">
        <f>IFERROR(__xludf.DUMMYFUNCTION("""COMPUTED_VALUE"""),0.0)</f>
        <v>0</v>
      </c>
      <c r="KB126">
        <f>IFERROR(__xludf.DUMMYFUNCTION("""COMPUTED_VALUE"""),0.0)</f>
        <v>0</v>
      </c>
      <c r="KC126">
        <f>IFERROR(__xludf.DUMMYFUNCTION("""COMPUTED_VALUE"""),0.0)</f>
        <v>0</v>
      </c>
      <c r="KD126">
        <f>IFERROR(__xludf.DUMMYFUNCTION("""COMPUTED_VALUE"""),0.0)</f>
        <v>0</v>
      </c>
      <c r="KE126">
        <f>IFERROR(__xludf.DUMMYFUNCTION("""COMPUTED_VALUE"""),0.0)</f>
        <v>0</v>
      </c>
      <c r="KF126">
        <f>IFERROR(__xludf.DUMMYFUNCTION("""COMPUTED_VALUE"""),0.0)</f>
        <v>0</v>
      </c>
      <c r="KG126">
        <f>IFERROR(__xludf.DUMMYFUNCTION("""COMPUTED_VALUE"""),0.0)</f>
        <v>0</v>
      </c>
      <c r="KH126">
        <f>IFERROR(__xludf.DUMMYFUNCTION("""COMPUTED_VALUE"""),0.0)</f>
        <v>0</v>
      </c>
      <c r="KI126">
        <f>IFERROR(__xludf.DUMMYFUNCTION("""COMPUTED_VALUE"""),0.0)</f>
        <v>0</v>
      </c>
      <c r="KJ126">
        <f>IFERROR(__xludf.DUMMYFUNCTION("""COMPUTED_VALUE"""),0.0)</f>
        <v>0</v>
      </c>
      <c r="KK126">
        <f>IFERROR(__xludf.DUMMYFUNCTION("""COMPUTED_VALUE"""),0.0)</f>
        <v>0</v>
      </c>
      <c r="KL126">
        <f>IFERROR(__xludf.DUMMYFUNCTION("""COMPUTED_VALUE"""),0.0)</f>
        <v>0</v>
      </c>
      <c r="KM126">
        <f>IFERROR(__xludf.DUMMYFUNCTION("""COMPUTED_VALUE"""),0.0)</f>
        <v>0</v>
      </c>
      <c r="KN126">
        <f>IFERROR(__xludf.DUMMYFUNCTION("""COMPUTED_VALUE"""),0.0)</f>
        <v>0</v>
      </c>
      <c r="KO126">
        <f>IFERROR(__xludf.DUMMYFUNCTION("""COMPUTED_VALUE"""),0.0)</f>
        <v>0</v>
      </c>
      <c r="KP126">
        <f>IFERROR(__xludf.DUMMYFUNCTION("""COMPUTED_VALUE"""),0.0)</f>
        <v>0</v>
      </c>
      <c r="KQ126">
        <f>IFERROR(__xludf.DUMMYFUNCTION("""COMPUTED_VALUE"""),0.0)</f>
        <v>0</v>
      </c>
      <c r="KR126">
        <f>IFERROR(__xludf.DUMMYFUNCTION("""COMPUTED_VALUE"""),0.0)</f>
        <v>0</v>
      </c>
      <c r="KS126">
        <f>IFERROR(__xludf.DUMMYFUNCTION("""COMPUTED_VALUE"""),0.0)</f>
        <v>0</v>
      </c>
      <c r="KT126">
        <f>IFERROR(__xludf.DUMMYFUNCTION("""COMPUTED_VALUE"""),0.0)</f>
        <v>0</v>
      </c>
      <c r="KU126">
        <f>IFERROR(__xludf.DUMMYFUNCTION("""COMPUTED_VALUE"""),0.0)</f>
        <v>0</v>
      </c>
      <c r="KV126">
        <f>IFERROR(__xludf.DUMMYFUNCTION("""COMPUTED_VALUE"""),0.0)</f>
        <v>0</v>
      </c>
      <c r="KW126">
        <f>IFERROR(__xludf.DUMMYFUNCTION("""COMPUTED_VALUE"""),0.0)</f>
        <v>0</v>
      </c>
      <c r="KX126">
        <f>IFERROR(__xludf.DUMMYFUNCTION("""COMPUTED_VALUE"""),0.0)</f>
        <v>0</v>
      </c>
      <c r="KY126">
        <f>IFERROR(__xludf.DUMMYFUNCTION("""COMPUTED_VALUE"""),0.0)</f>
        <v>0</v>
      </c>
      <c r="KZ126" t="str">
        <f>IFERROR(__xludf.DUMMYFUNCTION("""COMPUTED_VALUE"""),"x")</f>
        <v>x</v>
      </c>
      <c r="LA126">
        <f>IFERROR(__xludf.DUMMYFUNCTION("""COMPUTED_VALUE"""),0.0)</f>
        <v>0</v>
      </c>
      <c r="LB126">
        <f>IFERROR(__xludf.DUMMYFUNCTION("""COMPUTED_VALUE"""),0.0)</f>
        <v>0</v>
      </c>
      <c r="LC126">
        <f>IFERROR(__xludf.DUMMYFUNCTION("""COMPUTED_VALUE"""),0.0)</f>
        <v>0</v>
      </c>
      <c r="LD126">
        <f>IFERROR(__xludf.DUMMYFUNCTION("""COMPUTED_VALUE"""),0.0)</f>
        <v>0</v>
      </c>
      <c r="LE126">
        <f>IFERROR(__xludf.DUMMYFUNCTION("""COMPUTED_VALUE"""),0.0)</f>
        <v>0</v>
      </c>
      <c r="LF126">
        <f>IFERROR(__xludf.DUMMYFUNCTION("""COMPUTED_VALUE"""),0.0)</f>
        <v>0</v>
      </c>
      <c r="LG126">
        <f>IFERROR(__xludf.DUMMYFUNCTION("""COMPUTED_VALUE"""),0.0)</f>
        <v>0</v>
      </c>
      <c r="LH126">
        <f>IFERROR(__xludf.DUMMYFUNCTION("""COMPUTED_VALUE"""),0.0)</f>
        <v>0</v>
      </c>
      <c r="LI126">
        <f>IFERROR(__xludf.DUMMYFUNCTION("""COMPUTED_VALUE"""),0.0)</f>
        <v>0</v>
      </c>
      <c r="LJ126">
        <f>IFERROR(__xludf.DUMMYFUNCTION("""COMPUTED_VALUE"""),0.0)</f>
        <v>0</v>
      </c>
      <c r="LK126">
        <f>IFERROR(__xludf.DUMMYFUNCTION("""COMPUTED_VALUE"""),0.0)</f>
        <v>0</v>
      </c>
      <c r="LL126">
        <f>IFERROR(__xludf.DUMMYFUNCTION("""COMPUTED_VALUE"""),0.0)</f>
        <v>0</v>
      </c>
      <c r="LM126">
        <f>IFERROR(__xludf.DUMMYFUNCTION("""COMPUTED_VALUE"""),0.0)</f>
        <v>0</v>
      </c>
      <c r="LN126">
        <f>IFERROR(__xludf.DUMMYFUNCTION("""COMPUTED_VALUE"""),0.0)</f>
        <v>0</v>
      </c>
      <c r="LO126">
        <f>IFERROR(__xludf.DUMMYFUNCTION("""COMPUTED_VALUE"""),0.0)</f>
        <v>0</v>
      </c>
      <c r="LP126">
        <f>IFERROR(__xludf.DUMMYFUNCTION("""COMPUTED_VALUE"""),0.0)</f>
        <v>0</v>
      </c>
      <c r="LQ126" t="str">
        <f>IFERROR(__xludf.DUMMYFUNCTION("""COMPUTED_VALUE"""),"x")</f>
        <v>x</v>
      </c>
      <c r="LR126">
        <f>IFERROR(__xludf.DUMMYFUNCTION("""COMPUTED_VALUE"""),0.0)</f>
        <v>0</v>
      </c>
      <c r="LS126">
        <f>IFERROR(__xludf.DUMMYFUNCTION("""COMPUTED_VALUE"""),0.0)</f>
        <v>0</v>
      </c>
      <c r="LT126">
        <f>IFERROR(__xludf.DUMMYFUNCTION("""COMPUTED_VALUE"""),0.0)</f>
        <v>0</v>
      </c>
      <c r="LU126">
        <f>IFERROR(__xludf.DUMMYFUNCTION("""COMPUTED_VALUE"""),0.0)</f>
        <v>0</v>
      </c>
      <c r="LV126">
        <f>IFERROR(__xludf.DUMMYFUNCTION("""COMPUTED_VALUE"""),0.0)</f>
        <v>0</v>
      </c>
      <c r="LW126">
        <f>IFERROR(__xludf.DUMMYFUNCTION("""COMPUTED_VALUE"""),0.0)</f>
        <v>0</v>
      </c>
      <c r="LX126">
        <f>IFERROR(__xludf.DUMMYFUNCTION("""COMPUTED_VALUE"""),0.0)</f>
        <v>0</v>
      </c>
      <c r="LY126">
        <f>IFERROR(__xludf.DUMMYFUNCTION("""COMPUTED_VALUE"""),0.0)</f>
        <v>0</v>
      </c>
      <c r="LZ126">
        <f>IFERROR(__xludf.DUMMYFUNCTION("""COMPUTED_VALUE"""),0.0)</f>
        <v>0</v>
      </c>
      <c r="MA126">
        <f>IFERROR(__xludf.DUMMYFUNCTION("""COMPUTED_VALUE"""),0.0)</f>
        <v>0</v>
      </c>
      <c r="MB126">
        <f>IFERROR(__xludf.DUMMYFUNCTION("""COMPUTED_VALUE"""),0.0)</f>
        <v>0</v>
      </c>
      <c r="MC126">
        <f>IFERROR(__xludf.DUMMYFUNCTION("""COMPUTED_VALUE"""),0.0)</f>
        <v>0</v>
      </c>
      <c r="MD126">
        <f>IFERROR(__xludf.DUMMYFUNCTION("""COMPUTED_VALUE"""),0.0)</f>
        <v>0</v>
      </c>
      <c r="ME126">
        <f>IFERROR(__xludf.DUMMYFUNCTION("""COMPUTED_VALUE"""),0.0)</f>
        <v>0</v>
      </c>
      <c r="MF126">
        <f>IFERROR(__xludf.DUMMYFUNCTION("""COMPUTED_VALUE"""),0.0)</f>
        <v>0</v>
      </c>
      <c r="MG126">
        <f>IFERROR(__xludf.DUMMYFUNCTION("""COMPUTED_VALUE"""),0.0)</f>
        <v>0</v>
      </c>
      <c r="MH126">
        <f>IFERROR(__xludf.DUMMYFUNCTION("""COMPUTED_VALUE"""),0.0)</f>
        <v>0</v>
      </c>
      <c r="MI126">
        <f>IFERROR(__xludf.DUMMYFUNCTION("""COMPUTED_VALUE"""),0.0)</f>
        <v>0</v>
      </c>
      <c r="MJ126">
        <f>IFERROR(__xludf.DUMMYFUNCTION("""COMPUTED_VALUE"""),0.0)</f>
        <v>0</v>
      </c>
      <c r="MK126">
        <f>IFERROR(__xludf.DUMMYFUNCTION("""COMPUTED_VALUE"""),0.0)</f>
        <v>0</v>
      </c>
      <c r="ML126">
        <f>IFERROR(__xludf.DUMMYFUNCTION("""COMPUTED_VALUE"""),0.0)</f>
        <v>0</v>
      </c>
      <c r="MM126">
        <f>IFERROR(__xludf.DUMMYFUNCTION("""COMPUTED_VALUE"""),0.0)</f>
        <v>0</v>
      </c>
      <c r="MN126">
        <f>IFERROR(__xludf.DUMMYFUNCTION("""COMPUTED_VALUE"""),0.0)</f>
        <v>0</v>
      </c>
      <c r="MO126">
        <f>IFERROR(__xludf.DUMMYFUNCTION("""COMPUTED_VALUE"""),0.0)</f>
        <v>0</v>
      </c>
      <c r="MP126">
        <f>IFERROR(__xludf.DUMMYFUNCTION("""COMPUTED_VALUE"""),0.0)</f>
        <v>0</v>
      </c>
      <c r="MQ126">
        <f>IFERROR(__xludf.DUMMYFUNCTION("""COMPUTED_VALUE"""),0.0)</f>
        <v>0</v>
      </c>
      <c r="MR126">
        <f>IFERROR(__xludf.DUMMYFUNCTION("""COMPUTED_VALUE"""),0.0)</f>
        <v>0</v>
      </c>
      <c r="MS126">
        <f>IFERROR(__xludf.DUMMYFUNCTION("""COMPUTED_VALUE"""),0.0)</f>
        <v>0</v>
      </c>
      <c r="MT126" t="str">
        <f>IFERROR(__xludf.DUMMYFUNCTION("""COMPUTED_VALUE"""),"x")</f>
        <v>x</v>
      </c>
      <c r="MU126">
        <f>IFERROR(__xludf.DUMMYFUNCTION("""COMPUTED_VALUE"""),0.0)</f>
        <v>0</v>
      </c>
      <c r="MV126">
        <f>IFERROR(__xludf.DUMMYFUNCTION("""COMPUTED_VALUE"""),0.0)</f>
        <v>0</v>
      </c>
      <c r="MW126">
        <f>IFERROR(__xludf.DUMMYFUNCTION("""COMPUTED_VALUE"""),0.0)</f>
        <v>0</v>
      </c>
      <c r="MX126">
        <f>IFERROR(__xludf.DUMMYFUNCTION("""COMPUTED_VALUE"""),0.0)</f>
        <v>0</v>
      </c>
      <c r="MY126">
        <f>IFERROR(__xludf.DUMMYFUNCTION("""COMPUTED_VALUE"""),0.0)</f>
        <v>0</v>
      </c>
      <c r="MZ126">
        <f>IFERROR(__xludf.DUMMYFUNCTION("""COMPUTED_VALUE"""),0.0)</f>
        <v>0</v>
      </c>
      <c r="NA126">
        <f>IFERROR(__xludf.DUMMYFUNCTION("""COMPUTED_VALUE"""),0.0)</f>
        <v>0</v>
      </c>
      <c r="NB126">
        <f>IFERROR(__xludf.DUMMYFUNCTION("""COMPUTED_VALUE"""),0.0)</f>
        <v>0</v>
      </c>
      <c r="NC126">
        <f>IFERROR(__xludf.DUMMYFUNCTION("""COMPUTED_VALUE"""),0.0)</f>
        <v>0</v>
      </c>
      <c r="ND126">
        <f>IFERROR(__xludf.DUMMYFUNCTION("""COMPUTED_VALUE"""),0.0)</f>
        <v>0</v>
      </c>
      <c r="NE126">
        <f>IFERROR(__xludf.DUMMYFUNCTION("""COMPUTED_VALUE"""),0.0)</f>
        <v>0</v>
      </c>
      <c r="NF126">
        <f>IFERROR(__xludf.DUMMYFUNCTION("""COMPUTED_VALUE"""),0.0)</f>
        <v>0</v>
      </c>
      <c r="NG126">
        <f>IFERROR(__xludf.DUMMYFUNCTION("""COMPUTED_VALUE"""),0.0)</f>
        <v>0</v>
      </c>
      <c r="NH126">
        <f>IFERROR(__xludf.DUMMYFUNCTION("""COMPUTED_VALUE"""),0.0)</f>
        <v>0</v>
      </c>
      <c r="NI126">
        <f>IFERROR(__xludf.DUMMYFUNCTION("""COMPUTED_VALUE"""),0.0)</f>
        <v>0</v>
      </c>
      <c r="NJ126">
        <f>IFERROR(__xludf.DUMMYFUNCTION("""COMPUTED_VALUE"""),0.0)</f>
        <v>0</v>
      </c>
      <c r="NK126">
        <f>IFERROR(__xludf.DUMMYFUNCTION("""COMPUTED_VALUE"""),0.0)</f>
        <v>0</v>
      </c>
      <c r="NL126">
        <f>IFERROR(__xludf.DUMMYFUNCTION("""COMPUTED_VALUE"""),0.0)</f>
        <v>0</v>
      </c>
      <c r="NM126">
        <f>IFERROR(__xludf.DUMMYFUNCTION("""COMPUTED_VALUE"""),0.0)</f>
        <v>0</v>
      </c>
      <c r="NN126">
        <f>IFERROR(__xludf.DUMMYFUNCTION("""COMPUTED_VALUE"""),0.0)</f>
        <v>0</v>
      </c>
      <c r="NO126">
        <f>IFERROR(__xludf.DUMMYFUNCTION("""COMPUTED_VALUE"""),0.0)</f>
        <v>0</v>
      </c>
      <c r="NP126">
        <f>IFERROR(__xludf.DUMMYFUNCTION("""COMPUTED_VALUE"""),0.0)</f>
        <v>0</v>
      </c>
      <c r="NQ126">
        <f>IFERROR(__xludf.DUMMYFUNCTION("""COMPUTED_VALUE"""),0.0)</f>
        <v>0</v>
      </c>
      <c r="NR126">
        <f>IFERROR(__xludf.DUMMYFUNCTION("""COMPUTED_VALUE"""),0.0)</f>
        <v>0</v>
      </c>
    </row>
    <row r="127" ht="15.75" customHeight="1">
      <c r="A127">
        <f>IFERROR(__xludf.DUMMYFUNCTION("""COMPUTED_VALUE"""),126.0)</f>
        <v>126</v>
      </c>
      <c r="B127" t="str">
        <f>IFERROR(__xludf.DUMMYFUNCTION("""COMPUTED_VALUE"""),"Dario555")</f>
        <v>Dario555</v>
      </c>
      <c r="C127" t="str">
        <f>IFERROR(__xludf.DUMMYFUNCTION("""COMPUTED_VALUE"""),"Dario ")</f>
        <v>Dario </v>
      </c>
      <c r="D127" t="str">
        <f>IFERROR(__xludf.DUMMYFUNCTION("""COMPUTED_VALUE"""),"Radojčić")</f>
        <v>Radojčić</v>
      </c>
      <c r="E127">
        <f>IFERROR(__xludf.DUMMYFUNCTION("""COMPUTED_VALUE"""),0.0)</f>
        <v>0</v>
      </c>
      <c r="F127" t="str">
        <f>IFERROR(__xludf.DUMMYFUNCTION("""COMPUTED_VALUE"""),"ODOBREN")</f>
        <v>ODOBREN</v>
      </c>
      <c r="G127" t="str">
        <f>IFERROR(__xludf.DUMMYFUNCTION("""COMPUTED_VALUE"""),"Stari grad")</f>
        <v>Stari grad</v>
      </c>
      <c r="H127" t="str">
        <f>IFERROR(__xludf.DUMMYFUNCTION("""COMPUTED_VALUE"""),"Matematička gimnazija")</f>
        <v>Matematička gimnazija</v>
      </c>
      <c r="I127" t="str">
        <f>IFERROR(__xludf.DUMMYFUNCTION("""COMPUTED_VALUE"""),"I")</f>
        <v>I</v>
      </c>
      <c r="J127" t="str">
        <f>IFERROR(__xludf.DUMMYFUNCTION("""COMPUTED_VALUE"""),"B")</f>
        <v>B</v>
      </c>
      <c r="K127" t="str">
        <f>IFERROR(__xludf.DUMMYFUNCTION("""COMPUTED_VALUE"""),"Duša Vuković")</f>
        <v>Duša Vuković</v>
      </c>
      <c r="L127" t="str">
        <f>IFERROR(__xludf.DUMMYFUNCTION("""COMPUTED_VALUE"""),"x")</f>
        <v>x</v>
      </c>
      <c r="M127">
        <f>IFERROR(__xludf.DUMMYFUNCTION("""COMPUTED_VALUE"""),0.0)</f>
        <v>0</v>
      </c>
      <c r="N127" t="str">
        <f>IFERROR(__xludf.DUMMYFUNCTION("""COMPUTED_VALUE"""),"-")</f>
        <v>-</v>
      </c>
      <c r="O127" t="str">
        <f>IFERROR(__xludf.DUMMYFUNCTION("""COMPUTED_VALUE"""),"-")</f>
        <v>-</v>
      </c>
      <c r="P127">
        <f>IFERROR(__xludf.DUMMYFUNCTION("""COMPUTED_VALUE"""),0.0)</f>
        <v>0</v>
      </c>
      <c r="Q127" t="str">
        <f>IFERROR(__xludf.DUMMYFUNCTION("""COMPUTED_VALUE"""),"-")</f>
        <v>-</v>
      </c>
      <c r="R127" t="str">
        <f>IFERROR(__xludf.DUMMYFUNCTION("""COMPUTED_VALUE"""),"-")</f>
        <v>-</v>
      </c>
      <c r="S127" t="str">
        <f>IFERROR(__xludf.DUMMYFUNCTION("""COMPUTED_VALUE"""),"x")</f>
        <v>x</v>
      </c>
      <c r="T127" t="str">
        <f>IFERROR(__xludf.DUMMYFUNCTION("""COMPUTED_VALUE"""),"x")</f>
        <v>x</v>
      </c>
      <c r="U127" t="str">
        <f>IFERROR(__xludf.DUMMYFUNCTION("""COMPUTED_VALUE"""),"WA")</f>
        <v>WA</v>
      </c>
      <c r="V127" t="str">
        <f>IFERROR(__xludf.DUMMYFUNCTION("""COMPUTED_VALUE"""),"OK")</f>
        <v>OK</v>
      </c>
      <c r="W127" t="str">
        <f>IFERROR(__xludf.DUMMYFUNCTION("""COMPUTED_VALUE"""),"OK")</f>
        <v>OK</v>
      </c>
      <c r="X127" t="str">
        <f>IFERROR(__xludf.DUMMYFUNCTION("""COMPUTED_VALUE"""),"WA")</f>
        <v>WA</v>
      </c>
      <c r="Y127" t="str">
        <f>IFERROR(__xludf.DUMMYFUNCTION("""COMPUTED_VALUE"""),"WA")</f>
        <v>WA</v>
      </c>
      <c r="Z127" t="str">
        <f>IFERROR(__xludf.DUMMYFUNCTION("""COMPUTED_VALUE"""),"OK")</f>
        <v>OK</v>
      </c>
      <c r="AA127" t="str">
        <f>IFERROR(__xludf.DUMMYFUNCTION("""COMPUTED_VALUE"""),"OK")</f>
        <v>OK</v>
      </c>
      <c r="AB127" t="str">
        <f>IFERROR(__xludf.DUMMYFUNCTION("""COMPUTED_VALUE"""),"WA")</f>
        <v>WA</v>
      </c>
      <c r="AC127" t="str">
        <f>IFERROR(__xludf.DUMMYFUNCTION("""COMPUTED_VALUE"""),"WA")</f>
        <v>WA</v>
      </c>
      <c r="AD127" t="str">
        <f>IFERROR(__xludf.DUMMYFUNCTION("""COMPUTED_VALUE"""),"OK")</f>
        <v>OK</v>
      </c>
      <c r="AE127" t="str">
        <f>IFERROR(__xludf.DUMMYFUNCTION("""COMPUTED_VALUE"""),"OK")</f>
        <v>OK</v>
      </c>
      <c r="AF127" t="str">
        <f>IFERROR(__xludf.DUMMYFUNCTION("""COMPUTED_VALUE"""),"OK")</f>
        <v>OK</v>
      </c>
      <c r="AG127" t="str">
        <f>IFERROR(__xludf.DUMMYFUNCTION("""COMPUTED_VALUE"""),"WA")</f>
        <v>WA</v>
      </c>
      <c r="AH127" t="str">
        <f>IFERROR(__xludf.DUMMYFUNCTION("""COMPUTED_VALUE"""),"WA")</f>
        <v>WA</v>
      </c>
      <c r="AI127" t="str">
        <f>IFERROR(__xludf.DUMMYFUNCTION("""COMPUTED_VALUE"""),"WA")</f>
        <v>WA</v>
      </c>
      <c r="AJ127" t="str">
        <f>IFERROR(__xludf.DUMMYFUNCTION("""COMPUTED_VALUE"""),"WA")</f>
        <v>WA</v>
      </c>
      <c r="AK127" t="str">
        <f>IFERROR(__xludf.DUMMYFUNCTION("""COMPUTED_VALUE"""),"WA")</f>
        <v>WA</v>
      </c>
      <c r="AL127" t="str">
        <f>IFERROR(__xludf.DUMMYFUNCTION("""COMPUTED_VALUE"""),"WA")</f>
        <v>WA</v>
      </c>
      <c r="AM127" t="str">
        <f>IFERROR(__xludf.DUMMYFUNCTION("""COMPUTED_VALUE"""),"WA")</f>
        <v>WA</v>
      </c>
      <c r="AN127" t="str">
        <f>IFERROR(__xludf.DUMMYFUNCTION("""COMPUTED_VALUE"""),"WA")</f>
        <v>WA</v>
      </c>
      <c r="AO127" t="str">
        <f>IFERROR(__xludf.DUMMYFUNCTION("""COMPUTED_VALUE"""),"OK")</f>
        <v>OK</v>
      </c>
      <c r="AP127" t="str">
        <f>IFERROR(__xludf.DUMMYFUNCTION("""COMPUTED_VALUE"""),"OK")</f>
        <v>OK</v>
      </c>
      <c r="AQ127" t="str">
        <f>IFERROR(__xludf.DUMMYFUNCTION("""COMPUTED_VALUE"""),"WA")</f>
        <v>WA</v>
      </c>
      <c r="AR127" t="str">
        <f>IFERROR(__xludf.DUMMYFUNCTION("""COMPUTED_VALUE"""),"WA")</f>
        <v>WA</v>
      </c>
      <c r="AS127" t="str">
        <f>IFERROR(__xludf.DUMMYFUNCTION("""COMPUTED_VALUE"""),"WA")</f>
        <v>WA</v>
      </c>
      <c r="AT127" t="str">
        <f>IFERROR(__xludf.DUMMYFUNCTION("""COMPUTED_VALUE"""),"WA")</f>
        <v>WA</v>
      </c>
      <c r="AU127" t="str">
        <f>IFERROR(__xludf.DUMMYFUNCTION("""COMPUTED_VALUE"""),"WA")</f>
        <v>WA</v>
      </c>
      <c r="AV127" t="str">
        <f>IFERROR(__xludf.DUMMYFUNCTION("""COMPUTED_VALUE"""),"WA")</f>
        <v>WA</v>
      </c>
      <c r="AW127" t="str">
        <f>IFERROR(__xludf.DUMMYFUNCTION("""COMPUTED_VALUE"""),"WA")</f>
        <v>WA</v>
      </c>
      <c r="AX127" t="str">
        <f>IFERROR(__xludf.DUMMYFUNCTION("""COMPUTED_VALUE"""),"OK")</f>
        <v>OK</v>
      </c>
      <c r="AY127" t="str">
        <f>IFERROR(__xludf.DUMMYFUNCTION("""COMPUTED_VALUE"""),"WA")</f>
        <v>WA</v>
      </c>
      <c r="AZ127" t="str">
        <f>IFERROR(__xludf.DUMMYFUNCTION("""COMPUTED_VALUE"""),"WA")</f>
        <v>WA</v>
      </c>
      <c r="BA127" t="str">
        <f>IFERROR(__xludf.DUMMYFUNCTION("""COMPUTED_VALUE"""),"WA")</f>
        <v>WA</v>
      </c>
      <c r="BB127" t="str">
        <f>IFERROR(__xludf.DUMMYFUNCTION("""COMPUTED_VALUE"""),"OK")</f>
        <v>OK</v>
      </c>
      <c r="BC127" t="str">
        <f>IFERROR(__xludf.DUMMYFUNCTION("""COMPUTED_VALUE"""),"WA")</f>
        <v>WA</v>
      </c>
      <c r="BD127" t="str">
        <f>IFERROR(__xludf.DUMMYFUNCTION("""COMPUTED_VALUE"""),"WA")</f>
        <v>WA</v>
      </c>
      <c r="BE127" t="str">
        <f>IFERROR(__xludf.DUMMYFUNCTION("""COMPUTED_VALUE"""),"OK")</f>
        <v>OK</v>
      </c>
      <c r="BF127" t="str">
        <f>IFERROR(__xludf.DUMMYFUNCTION("""COMPUTED_VALUE"""),"WA")</f>
        <v>WA</v>
      </c>
      <c r="BG127" t="str">
        <f>IFERROR(__xludf.DUMMYFUNCTION("""COMPUTED_VALUE"""),"WA")</f>
        <v>WA</v>
      </c>
      <c r="BH127" t="str">
        <f>IFERROR(__xludf.DUMMYFUNCTION("""COMPUTED_VALUE"""),"WA")</f>
        <v>WA</v>
      </c>
      <c r="BI127" t="str">
        <f>IFERROR(__xludf.DUMMYFUNCTION("""COMPUTED_VALUE"""),"WA")</f>
        <v>WA</v>
      </c>
      <c r="BJ127" t="str">
        <f>IFERROR(__xludf.DUMMYFUNCTION("""COMPUTED_VALUE"""),"OK")</f>
        <v>OK</v>
      </c>
      <c r="BK127" t="str">
        <f>IFERROR(__xludf.DUMMYFUNCTION("""COMPUTED_VALUE"""),"x")</f>
        <v>x</v>
      </c>
      <c r="BL127" t="str">
        <f>IFERROR(__xludf.DUMMYFUNCTION("""COMPUTED_VALUE"""),"-")</f>
        <v>-</v>
      </c>
      <c r="BM127" t="str">
        <f>IFERROR(__xludf.DUMMYFUNCTION("""COMPUTED_VALUE"""),"-")</f>
        <v>-</v>
      </c>
      <c r="BN127" t="str">
        <f>IFERROR(__xludf.DUMMYFUNCTION("""COMPUTED_VALUE"""),"-")</f>
        <v>-</v>
      </c>
      <c r="BO127" t="str">
        <f>IFERROR(__xludf.DUMMYFUNCTION("""COMPUTED_VALUE"""),"-")</f>
        <v>-</v>
      </c>
      <c r="BP127" t="str">
        <f>IFERROR(__xludf.DUMMYFUNCTION("""COMPUTED_VALUE"""),"-")</f>
        <v>-</v>
      </c>
      <c r="BQ127" t="str">
        <f>IFERROR(__xludf.DUMMYFUNCTION("""COMPUTED_VALUE"""),"-")</f>
        <v>-</v>
      </c>
      <c r="BR127" t="str">
        <f>IFERROR(__xludf.DUMMYFUNCTION("""COMPUTED_VALUE"""),"-")</f>
        <v>-</v>
      </c>
      <c r="BS127" t="str">
        <f>IFERROR(__xludf.DUMMYFUNCTION("""COMPUTED_VALUE"""),"-")</f>
        <v>-</v>
      </c>
      <c r="BT127" t="str">
        <f>IFERROR(__xludf.DUMMYFUNCTION("""COMPUTED_VALUE"""),"-")</f>
        <v>-</v>
      </c>
      <c r="BU127" t="str">
        <f>IFERROR(__xludf.DUMMYFUNCTION("""COMPUTED_VALUE"""),"-")</f>
        <v>-</v>
      </c>
      <c r="BV127" t="str">
        <f>IFERROR(__xludf.DUMMYFUNCTION("""COMPUTED_VALUE"""),"-")</f>
        <v>-</v>
      </c>
      <c r="BW127" t="str">
        <f>IFERROR(__xludf.DUMMYFUNCTION("""COMPUTED_VALUE"""),"-")</f>
        <v>-</v>
      </c>
      <c r="BX127" t="str">
        <f>IFERROR(__xludf.DUMMYFUNCTION("""COMPUTED_VALUE"""),"-")</f>
        <v>-</v>
      </c>
      <c r="BY127" t="str">
        <f>IFERROR(__xludf.DUMMYFUNCTION("""COMPUTED_VALUE"""),"-")</f>
        <v>-</v>
      </c>
      <c r="BZ127" t="str">
        <f>IFERROR(__xludf.DUMMYFUNCTION("""COMPUTED_VALUE"""),"-")</f>
        <v>-</v>
      </c>
      <c r="CA127" t="str">
        <f>IFERROR(__xludf.DUMMYFUNCTION("""COMPUTED_VALUE"""),"-")</f>
        <v>-</v>
      </c>
      <c r="CB127" t="str">
        <f>IFERROR(__xludf.DUMMYFUNCTION("""COMPUTED_VALUE"""),"-")</f>
        <v>-</v>
      </c>
      <c r="CC127" t="str">
        <f>IFERROR(__xludf.DUMMYFUNCTION("""COMPUTED_VALUE"""),"-")</f>
        <v>-</v>
      </c>
      <c r="CD127" t="str">
        <f>IFERROR(__xludf.DUMMYFUNCTION("""COMPUTED_VALUE"""),"-")</f>
        <v>-</v>
      </c>
      <c r="CE127" t="str">
        <f>IFERROR(__xludf.DUMMYFUNCTION("""COMPUTED_VALUE"""),"-")</f>
        <v>-</v>
      </c>
      <c r="CF127" t="str">
        <f>IFERROR(__xludf.DUMMYFUNCTION("""COMPUTED_VALUE"""),"-")</f>
        <v>-</v>
      </c>
      <c r="CG127" t="str">
        <f>IFERROR(__xludf.DUMMYFUNCTION("""COMPUTED_VALUE"""),"-")</f>
        <v>-</v>
      </c>
      <c r="CH127" t="str">
        <f>IFERROR(__xludf.DUMMYFUNCTION("""COMPUTED_VALUE"""),"-")</f>
        <v>-</v>
      </c>
      <c r="CI127" t="str">
        <f>IFERROR(__xludf.DUMMYFUNCTION("""COMPUTED_VALUE"""),"-")</f>
        <v>-</v>
      </c>
      <c r="CJ127" t="str">
        <f>IFERROR(__xludf.DUMMYFUNCTION("""COMPUTED_VALUE"""),"-")</f>
        <v>-</v>
      </c>
      <c r="CK127" t="str">
        <f>IFERROR(__xludf.DUMMYFUNCTION("""COMPUTED_VALUE"""),"-")</f>
        <v>-</v>
      </c>
      <c r="CL127" t="str">
        <f>IFERROR(__xludf.DUMMYFUNCTION("""COMPUTED_VALUE"""),"-")</f>
        <v>-</v>
      </c>
      <c r="CM127" t="str">
        <f>IFERROR(__xludf.DUMMYFUNCTION("""COMPUTED_VALUE"""),"-")</f>
        <v>-</v>
      </c>
      <c r="CN127" t="str">
        <f>IFERROR(__xludf.DUMMYFUNCTION("""COMPUTED_VALUE"""),"-")</f>
        <v>-</v>
      </c>
      <c r="CO127" t="str">
        <f>IFERROR(__xludf.DUMMYFUNCTION("""COMPUTED_VALUE"""),"-")</f>
        <v>-</v>
      </c>
      <c r="CP127" t="str">
        <f>IFERROR(__xludf.DUMMYFUNCTION("""COMPUTED_VALUE"""),"-")</f>
        <v>-</v>
      </c>
      <c r="CQ127" t="str">
        <f>IFERROR(__xludf.DUMMYFUNCTION("""COMPUTED_VALUE"""),"-")</f>
        <v>-</v>
      </c>
      <c r="CR127" t="str">
        <f>IFERROR(__xludf.DUMMYFUNCTION("""COMPUTED_VALUE"""),"-")</f>
        <v>-</v>
      </c>
      <c r="CS127" t="str">
        <f>IFERROR(__xludf.DUMMYFUNCTION("""COMPUTED_VALUE"""),"x")</f>
        <v>x</v>
      </c>
      <c r="CT127" t="str">
        <f>IFERROR(__xludf.DUMMYFUNCTION("""COMPUTED_VALUE"""),"-")</f>
        <v>-</v>
      </c>
      <c r="CU127" t="str">
        <f>IFERROR(__xludf.DUMMYFUNCTION("""COMPUTED_VALUE"""),"-")</f>
        <v>-</v>
      </c>
      <c r="CV127" t="str">
        <f>IFERROR(__xludf.DUMMYFUNCTION("""COMPUTED_VALUE"""),"-")</f>
        <v>-</v>
      </c>
      <c r="CW127" t="str">
        <f>IFERROR(__xludf.DUMMYFUNCTION("""COMPUTED_VALUE"""),"-")</f>
        <v>-</v>
      </c>
      <c r="CX127" t="str">
        <f>IFERROR(__xludf.DUMMYFUNCTION("""COMPUTED_VALUE"""),"-")</f>
        <v>-</v>
      </c>
      <c r="CY127" t="str">
        <f>IFERROR(__xludf.DUMMYFUNCTION("""COMPUTED_VALUE"""),"-")</f>
        <v>-</v>
      </c>
      <c r="CZ127" t="str">
        <f>IFERROR(__xludf.DUMMYFUNCTION("""COMPUTED_VALUE"""),"-")</f>
        <v>-</v>
      </c>
      <c r="DA127" t="str">
        <f>IFERROR(__xludf.DUMMYFUNCTION("""COMPUTED_VALUE"""),"-")</f>
        <v>-</v>
      </c>
      <c r="DB127" t="str">
        <f>IFERROR(__xludf.DUMMYFUNCTION("""COMPUTED_VALUE"""),"-")</f>
        <v>-</v>
      </c>
      <c r="DC127" t="str">
        <f>IFERROR(__xludf.DUMMYFUNCTION("""COMPUTED_VALUE"""),"-")</f>
        <v>-</v>
      </c>
      <c r="DD127" t="str">
        <f>IFERROR(__xludf.DUMMYFUNCTION("""COMPUTED_VALUE"""),"-")</f>
        <v>-</v>
      </c>
      <c r="DE127" t="str">
        <f>IFERROR(__xludf.DUMMYFUNCTION("""COMPUTED_VALUE"""),"-")</f>
        <v>-</v>
      </c>
      <c r="DF127" t="str">
        <f>IFERROR(__xludf.DUMMYFUNCTION("""COMPUTED_VALUE"""),"-")</f>
        <v>-</v>
      </c>
      <c r="DG127" t="str">
        <f>IFERROR(__xludf.DUMMYFUNCTION("""COMPUTED_VALUE"""),"-")</f>
        <v>-</v>
      </c>
      <c r="DH127" t="str">
        <f>IFERROR(__xludf.DUMMYFUNCTION("""COMPUTED_VALUE"""),"-")</f>
        <v>-</v>
      </c>
      <c r="DI127" t="str">
        <f>IFERROR(__xludf.DUMMYFUNCTION("""COMPUTED_VALUE"""),"-")</f>
        <v>-</v>
      </c>
      <c r="DJ127" t="str">
        <f>IFERROR(__xludf.DUMMYFUNCTION("""COMPUTED_VALUE"""),"-")</f>
        <v>-</v>
      </c>
      <c r="DK127" t="str">
        <f>IFERROR(__xludf.DUMMYFUNCTION("""COMPUTED_VALUE"""),"-")</f>
        <v>-</v>
      </c>
      <c r="DL127" t="str">
        <f>IFERROR(__xludf.DUMMYFUNCTION("""COMPUTED_VALUE"""),"-")</f>
        <v>-</v>
      </c>
      <c r="DM127" t="str">
        <f>IFERROR(__xludf.DUMMYFUNCTION("""COMPUTED_VALUE"""),"-")</f>
        <v>-</v>
      </c>
      <c r="DN127" t="str">
        <f>IFERROR(__xludf.DUMMYFUNCTION("""COMPUTED_VALUE"""),"-")</f>
        <v>-</v>
      </c>
      <c r="DO127" t="str">
        <f>IFERROR(__xludf.DUMMYFUNCTION("""COMPUTED_VALUE"""),"-")</f>
        <v>-</v>
      </c>
      <c r="DP127" t="str">
        <f>IFERROR(__xludf.DUMMYFUNCTION("""COMPUTED_VALUE"""),"-")</f>
        <v>-</v>
      </c>
      <c r="DQ127" t="str">
        <f>IFERROR(__xludf.DUMMYFUNCTION("""COMPUTED_VALUE"""),"-")</f>
        <v>-</v>
      </c>
      <c r="DR127" t="str">
        <f>IFERROR(__xludf.DUMMYFUNCTION("""COMPUTED_VALUE"""),"-")</f>
        <v>-</v>
      </c>
      <c r="DS127" t="str">
        <f>IFERROR(__xludf.DUMMYFUNCTION("""COMPUTED_VALUE"""),"-")</f>
        <v>-</v>
      </c>
      <c r="DT127" t="str">
        <f>IFERROR(__xludf.DUMMYFUNCTION("""COMPUTED_VALUE"""),"-")</f>
        <v>-</v>
      </c>
      <c r="DU127" t="str">
        <f>IFERROR(__xludf.DUMMYFUNCTION("""COMPUTED_VALUE"""),"-")</f>
        <v>-</v>
      </c>
      <c r="DV127" t="str">
        <f>IFERROR(__xludf.DUMMYFUNCTION("""COMPUTED_VALUE"""),"-")</f>
        <v>-</v>
      </c>
      <c r="DW127" t="str">
        <f>IFERROR(__xludf.DUMMYFUNCTION("""COMPUTED_VALUE"""),"-")</f>
        <v>-</v>
      </c>
      <c r="DX127" t="str">
        <f>IFERROR(__xludf.DUMMYFUNCTION("""COMPUTED_VALUE"""),"-")</f>
        <v>-</v>
      </c>
      <c r="DY127" t="str">
        <f>IFERROR(__xludf.DUMMYFUNCTION("""COMPUTED_VALUE"""),"-")</f>
        <v>-</v>
      </c>
      <c r="DZ127" t="str">
        <f>IFERROR(__xludf.DUMMYFUNCTION("""COMPUTED_VALUE"""),"x")</f>
        <v>x</v>
      </c>
      <c r="EA127" t="str">
        <f>IFERROR(__xludf.DUMMYFUNCTION("""COMPUTED_VALUE"""),"WA")</f>
        <v>WA</v>
      </c>
      <c r="EB127" t="str">
        <f>IFERROR(__xludf.DUMMYFUNCTION("""COMPUTED_VALUE"""),"WA")</f>
        <v>WA</v>
      </c>
      <c r="EC127" t="str">
        <f>IFERROR(__xludf.DUMMYFUNCTION("""COMPUTED_VALUE"""),"WA")</f>
        <v>WA</v>
      </c>
      <c r="ED127" t="str">
        <f>IFERROR(__xludf.DUMMYFUNCTION("""COMPUTED_VALUE"""),"WA")</f>
        <v>WA</v>
      </c>
      <c r="EE127" t="str">
        <f>IFERROR(__xludf.DUMMYFUNCTION("""COMPUTED_VALUE"""),"WA")</f>
        <v>WA</v>
      </c>
      <c r="EF127" t="str">
        <f>IFERROR(__xludf.DUMMYFUNCTION("""COMPUTED_VALUE"""),"TLE")</f>
        <v>TLE</v>
      </c>
      <c r="EG127" t="str">
        <f>IFERROR(__xludf.DUMMYFUNCTION("""COMPUTED_VALUE"""),"TLE")</f>
        <v>TLE</v>
      </c>
      <c r="EH127" t="str">
        <f>IFERROR(__xludf.DUMMYFUNCTION("""COMPUTED_VALUE"""),"TLE")</f>
        <v>TLE</v>
      </c>
      <c r="EI127" t="str">
        <f>IFERROR(__xludf.DUMMYFUNCTION("""COMPUTED_VALUE"""),"TLE")</f>
        <v>TLE</v>
      </c>
      <c r="EJ127" t="str">
        <f>IFERROR(__xludf.DUMMYFUNCTION("""COMPUTED_VALUE"""),"TLE")</f>
        <v>TLE</v>
      </c>
      <c r="EK127" t="str">
        <f>IFERROR(__xludf.DUMMYFUNCTION("""COMPUTED_VALUE"""),"TLE")</f>
        <v>TLE</v>
      </c>
      <c r="EL127" t="str">
        <f>IFERROR(__xludf.DUMMYFUNCTION("""COMPUTED_VALUE"""),"TLE")</f>
        <v>TLE</v>
      </c>
      <c r="EM127" t="str">
        <f>IFERROR(__xludf.DUMMYFUNCTION("""COMPUTED_VALUE"""),"TLE")</f>
        <v>TLE</v>
      </c>
      <c r="EN127" t="str">
        <f>IFERROR(__xludf.DUMMYFUNCTION("""COMPUTED_VALUE"""),"TLE")</f>
        <v>TLE</v>
      </c>
      <c r="EO127" t="str">
        <f>IFERROR(__xludf.DUMMYFUNCTION("""COMPUTED_VALUE"""),"TLE")</f>
        <v>TLE</v>
      </c>
      <c r="EP127" t="str">
        <f>IFERROR(__xludf.DUMMYFUNCTION("""COMPUTED_VALUE"""),"TLE")</f>
        <v>TLE</v>
      </c>
      <c r="EQ127" t="str">
        <f>IFERROR(__xludf.DUMMYFUNCTION("""COMPUTED_VALUE"""),"x")</f>
        <v>x</v>
      </c>
      <c r="ER127" t="str">
        <f>IFERROR(__xludf.DUMMYFUNCTION("""COMPUTED_VALUE"""),"-")</f>
        <v>-</v>
      </c>
      <c r="ES127" t="str">
        <f>IFERROR(__xludf.DUMMYFUNCTION("""COMPUTED_VALUE"""),"-")</f>
        <v>-</v>
      </c>
      <c r="ET127" t="str">
        <f>IFERROR(__xludf.DUMMYFUNCTION("""COMPUTED_VALUE"""),"-")</f>
        <v>-</v>
      </c>
      <c r="EU127" t="str">
        <f>IFERROR(__xludf.DUMMYFUNCTION("""COMPUTED_VALUE"""),"-")</f>
        <v>-</v>
      </c>
      <c r="EV127" t="str">
        <f>IFERROR(__xludf.DUMMYFUNCTION("""COMPUTED_VALUE"""),"-")</f>
        <v>-</v>
      </c>
      <c r="EW127" t="str">
        <f>IFERROR(__xludf.DUMMYFUNCTION("""COMPUTED_VALUE"""),"-")</f>
        <v>-</v>
      </c>
      <c r="EX127" t="str">
        <f>IFERROR(__xludf.DUMMYFUNCTION("""COMPUTED_VALUE"""),"-")</f>
        <v>-</v>
      </c>
      <c r="EY127" t="str">
        <f>IFERROR(__xludf.DUMMYFUNCTION("""COMPUTED_VALUE"""),"-")</f>
        <v>-</v>
      </c>
      <c r="EZ127" t="str">
        <f>IFERROR(__xludf.DUMMYFUNCTION("""COMPUTED_VALUE"""),"-")</f>
        <v>-</v>
      </c>
      <c r="FA127" t="str">
        <f>IFERROR(__xludf.DUMMYFUNCTION("""COMPUTED_VALUE"""),"-")</f>
        <v>-</v>
      </c>
      <c r="FB127" t="str">
        <f>IFERROR(__xludf.DUMMYFUNCTION("""COMPUTED_VALUE"""),"-")</f>
        <v>-</v>
      </c>
      <c r="FC127" t="str">
        <f>IFERROR(__xludf.DUMMYFUNCTION("""COMPUTED_VALUE"""),"-")</f>
        <v>-</v>
      </c>
      <c r="FD127" t="str">
        <f>IFERROR(__xludf.DUMMYFUNCTION("""COMPUTED_VALUE"""),"-")</f>
        <v>-</v>
      </c>
      <c r="FE127" t="str">
        <f>IFERROR(__xludf.DUMMYFUNCTION("""COMPUTED_VALUE"""),"-")</f>
        <v>-</v>
      </c>
      <c r="FF127" t="str">
        <f>IFERROR(__xludf.DUMMYFUNCTION("""COMPUTED_VALUE"""),"-")</f>
        <v>-</v>
      </c>
      <c r="FG127" t="str">
        <f>IFERROR(__xludf.DUMMYFUNCTION("""COMPUTED_VALUE"""),"-")</f>
        <v>-</v>
      </c>
      <c r="FH127" t="str">
        <f>IFERROR(__xludf.DUMMYFUNCTION("""COMPUTED_VALUE"""),"-")</f>
        <v>-</v>
      </c>
      <c r="FI127" t="str">
        <f>IFERROR(__xludf.DUMMYFUNCTION("""COMPUTED_VALUE"""),"-")</f>
        <v>-</v>
      </c>
      <c r="FJ127" t="str">
        <f>IFERROR(__xludf.DUMMYFUNCTION("""COMPUTED_VALUE"""),"-")</f>
        <v>-</v>
      </c>
      <c r="FK127" t="str">
        <f>IFERROR(__xludf.DUMMYFUNCTION("""COMPUTED_VALUE"""),"-")</f>
        <v>-</v>
      </c>
      <c r="FL127" t="str">
        <f>IFERROR(__xludf.DUMMYFUNCTION("""COMPUTED_VALUE"""),"-")</f>
        <v>-</v>
      </c>
      <c r="FM127" t="str">
        <f>IFERROR(__xludf.DUMMYFUNCTION("""COMPUTED_VALUE"""),"-")</f>
        <v>-</v>
      </c>
      <c r="FN127" t="str">
        <f>IFERROR(__xludf.DUMMYFUNCTION("""COMPUTED_VALUE"""),"-")</f>
        <v>-</v>
      </c>
      <c r="FO127" t="str">
        <f>IFERROR(__xludf.DUMMYFUNCTION("""COMPUTED_VALUE"""),"-")</f>
        <v>-</v>
      </c>
      <c r="FP127" t="str">
        <f>IFERROR(__xludf.DUMMYFUNCTION("""COMPUTED_VALUE"""),"-")</f>
        <v>-</v>
      </c>
      <c r="FQ127" t="str">
        <f>IFERROR(__xludf.DUMMYFUNCTION("""COMPUTED_VALUE"""),"-")</f>
        <v>-</v>
      </c>
      <c r="FR127" t="str">
        <f>IFERROR(__xludf.DUMMYFUNCTION("""COMPUTED_VALUE"""),"-")</f>
        <v>-</v>
      </c>
      <c r="FS127" t="str">
        <f>IFERROR(__xludf.DUMMYFUNCTION("""COMPUTED_VALUE"""),"-")</f>
        <v>-</v>
      </c>
      <c r="FT127" t="str">
        <f>IFERROR(__xludf.DUMMYFUNCTION("""COMPUTED_VALUE"""),"x")</f>
        <v>x</v>
      </c>
      <c r="FU127" t="str">
        <f>IFERROR(__xludf.DUMMYFUNCTION("""COMPUTED_VALUE"""),"-")</f>
        <v>-</v>
      </c>
      <c r="FV127" t="str">
        <f>IFERROR(__xludf.DUMMYFUNCTION("""COMPUTED_VALUE"""),"-")</f>
        <v>-</v>
      </c>
      <c r="FW127" t="str">
        <f>IFERROR(__xludf.DUMMYFUNCTION("""COMPUTED_VALUE"""),"-")</f>
        <v>-</v>
      </c>
      <c r="FX127" t="str">
        <f>IFERROR(__xludf.DUMMYFUNCTION("""COMPUTED_VALUE"""),"-")</f>
        <v>-</v>
      </c>
      <c r="FY127" t="str">
        <f>IFERROR(__xludf.DUMMYFUNCTION("""COMPUTED_VALUE"""),"-")</f>
        <v>-</v>
      </c>
      <c r="FZ127" t="str">
        <f>IFERROR(__xludf.DUMMYFUNCTION("""COMPUTED_VALUE"""),"-")</f>
        <v>-</v>
      </c>
      <c r="GA127" t="str">
        <f>IFERROR(__xludf.DUMMYFUNCTION("""COMPUTED_VALUE"""),"-")</f>
        <v>-</v>
      </c>
      <c r="GB127" t="str">
        <f>IFERROR(__xludf.DUMMYFUNCTION("""COMPUTED_VALUE"""),"-")</f>
        <v>-</v>
      </c>
      <c r="GC127" t="str">
        <f>IFERROR(__xludf.DUMMYFUNCTION("""COMPUTED_VALUE"""),"-")</f>
        <v>-</v>
      </c>
      <c r="GD127" t="str">
        <f>IFERROR(__xludf.DUMMYFUNCTION("""COMPUTED_VALUE"""),"-")</f>
        <v>-</v>
      </c>
      <c r="GE127" t="str">
        <f>IFERROR(__xludf.DUMMYFUNCTION("""COMPUTED_VALUE"""),"-")</f>
        <v>-</v>
      </c>
      <c r="GF127" t="str">
        <f>IFERROR(__xludf.DUMMYFUNCTION("""COMPUTED_VALUE"""),"-")</f>
        <v>-</v>
      </c>
      <c r="GG127" t="str">
        <f>IFERROR(__xludf.DUMMYFUNCTION("""COMPUTED_VALUE"""),"-")</f>
        <v>-</v>
      </c>
      <c r="GH127" t="str">
        <f>IFERROR(__xludf.DUMMYFUNCTION("""COMPUTED_VALUE"""),"-")</f>
        <v>-</v>
      </c>
      <c r="GI127" t="str">
        <f>IFERROR(__xludf.DUMMYFUNCTION("""COMPUTED_VALUE"""),"-")</f>
        <v>-</v>
      </c>
      <c r="GJ127" t="str">
        <f>IFERROR(__xludf.DUMMYFUNCTION("""COMPUTED_VALUE"""),"-")</f>
        <v>-</v>
      </c>
      <c r="GK127" t="str">
        <f>IFERROR(__xludf.DUMMYFUNCTION("""COMPUTED_VALUE"""),"-")</f>
        <v>-</v>
      </c>
      <c r="GL127" t="str">
        <f>IFERROR(__xludf.DUMMYFUNCTION("""COMPUTED_VALUE"""),"-")</f>
        <v>-</v>
      </c>
      <c r="GM127" t="str">
        <f>IFERROR(__xludf.DUMMYFUNCTION("""COMPUTED_VALUE"""),"-")</f>
        <v>-</v>
      </c>
      <c r="GN127" t="str">
        <f>IFERROR(__xludf.DUMMYFUNCTION("""COMPUTED_VALUE"""),"-")</f>
        <v>-</v>
      </c>
      <c r="GO127" t="str">
        <f>IFERROR(__xludf.DUMMYFUNCTION("""COMPUTED_VALUE"""),"-")</f>
        <v>-</v>
      </c>
      <c r="GP127" t="str">
        <f>IFERROR(__xludf.DUMMYFUNCTION("""COMPUTED_VALUE"""),"-")</f>
        <v>-</v>
      </c>
      <c r="GQ127" t="str">
        <f>IFERROR(__xludf.DUMMYFUNCTION("""COMPUTED_VALUE"""),"-")</f>
        <v>-</v>
      </c>
      <c r="GR127" t="str">
        <f>IFERROR(__xludf.DUMMYFUNCTION("""COMPUTED_VALUE"""),"-")</f>
        <v>-</v>
      </c>
      <c r="GS127" t="str">
        <f>IFERROR(__xludf.DUMMYFUNCTION("""COMPUTED_VALUE"""),"x")</f>
        <v>x</v>
      </c>
      <c r="GT127" t="str">
        <f>IFERROR(__xludf.DUMMYFUNCTION("""COMPUTED_VALUE"""),"x")</f>
        <v>x</v>
      </c>
      <c r="GU127">
        <f>IFERROR(__xludf.DUMMYFUNCTION("""COMPUTED_VALUE"""),0.0)</f>
        <v>0</v>
      </c>
      <c r="GV127">
        <f>IFERROR(__xludf.DUMMYFUNCTION("""COMPUTED_VALUE"""),1.0)</f>
        <v>1</v>
      </c>
      <c r="GW127">
        <f>IFERROR(__xludf.DUMMYFUNCTION("""COMPUTED_VALUE"""),1.0)</f>
        <v>1</v>
      </c>
      <c r="GX127">
        <f>IFERROR(__xludf.DUMMYFUNCTION("""COMPUTED_VALUE"""),0.0)</f>
        <v>0</v>
      </c>
      <c r="GY127">
        <f>IFERROR(__xludf.DUMMYFUNCTION("""COMPUTED_VALUE"""),0.0)</f>
        <v>0</v>
      </c>
      <c r="GZ127">
        <f>IFERROR(__xludf.DUMMYFUNCTION("""COMPUTED_VALUE"""),1.0)</f>
        <v>1</v>
      </c>
      <c r="HA127">
        <f>IFERROR(__xludf.DUMMYFUNCTION("""COMPUTED_VALUE"""),1.0)</f>
        <v>1</v>
      </c>
      <c r="HB127">
        <f>IFERROR(__xludf.DUMMYFUNCTION("""COMPUTED_VALUE"""),0.0)</f>
        <v>0</v>
      </c>
      <c r="HC127">
        <f>IFERROR(__xludf.DUMMYFUNCTION("""COMPUTED_VALUE"""),0.0)</f>
        <v>0</v>
      </c>
      <c r="HD127">
        <f>IFERROR(__xludf.DUMMYFUNCTION("""COMPUTED_VALUE"""),1.0)</f>
        <v>1</v>
      </c>
      <c r="HE127">
        <f>IFERROR(__xludf.DUMMYFUNCTION("""COMPUTED_VALUE"""),1.0)</f>
        <v>1</v>
      </c>
      <c r="HF127">
        <f>IFERROR(__xludf.DUMMYFUNCTION("""COMPUTED_VALUE"""),1.0)</f>
        <v>1</v>
      </c>
      <c r="HG127">
        <f>IFERROR(__xludf.DUMMYFUNCTION("""COMPUTED_VALUE"""),0.0)</f>
        <v>0</v>
      </c>
      <c r="HH127">
        <f>IFERROR(__xludf.DUMMYFUNCTION("""COMPUTED_VALUE"""),0.0)</f>
        <v>0</v>
      </c>
      <c r="HI127">
        <f>IFERROR(__xludf.DUMMYFUNCTION("""COMPUTED_VALUE"""),0.0)</f>
        <v>0</v>
      </c>
      <c r="HJ127">
        <f>IFERROR(__xludf.DUMMYFUNCTION("""COMPUTED_VALUE"""),0.0)</f>
        <v>0</v>
      </c>
      <c r="HK127">
        <f>IFERROR(__xludf.DUMMYFUNCTION("""COMPUTED_VALUE"""),0.0)</f>
        <v>0</v>
      </c>
      <c r="HL127">
        <f>IFERROR(__xludf.DUMMYFUNCTION("""COMPUTED_VALUE"""),0.0)</f>
        <v>0</v>
      </c>
      <c r="HM127">
        <f>IFERROR(__xludf.DUMMYFUNCTION("""COMPUTED_VALUE"""),0.0)</f>
        <v>0</v>
      </c>
      <c r="HN127">
        <f>IFERROR(__xludf.DUMMYFUNCTION("""COMPUTED_VALUE"""),0.0)</f>
        <v>0</v>
      </c>
      <c r="HO127">
        <f>IFERROR(__xludf.DUMMYFUNCTION("""COMPUTED_VALUE"""),1.0)</f>
        <v>1</v>
      </c>
      <c r="HP127">
        <f>IFERROR(__xludf.DUMMYFUNCTION("""COMPUTED_VALUE"""),1.0)</f>
        <v>1</v>
      </c>
      <c r="HQ127">
        <f>IFERROR(__xludf.DUMMYFUNCTION("""COMPUTED_VALUE"""),0.0)</f>
        <v>0</v>
      </c>
      <c r="HR127">
        <f>IFERROR(__xludf.DUMMYFUNCTION("""COMPUTED_VALUE"""),0.0)</f>
        <v>0</v>
      </c>
      <c r="HS127">
        <f>IFERROR(__xludf.DUMMYFUNCTION("""COMPUTED_VALUE"""),0.0)</f>
        <v>0</v>
      </c>
      <c r="HT127">
        <f>IFERROR(__xludf.DUMMYFUNCTION("""COMPUTED_VALUE"""),0.0)</f>
        <v>0</v>
      </c>
      <c r="HU127">
        <f>IFERROR(__xludf.DUMMYFUNCTION("""COMPUTED_VALUE"""),0.0)</f>
        <v>0</v>
      </c>
      <c r="HV127">
        <f>IFERROR(__xludf.DUMMYFUNCTION("""COMPUTED_VALUE"""),0.0)</f>
        <v>0</v>
      </c>
      <c r="HW127">
        <f>IFERROR(__xludf.DUMMYFUNCTION("""COMPUTED_VALUE"""),0.0)</f>
        <v>0</v>
      </c>
      <c r="HX127">
        <f>IFERROR(__xludf.DUMMYFUNCTION("""COMPUTED_VALUE"""),1.0)</f>
        <v>1</v>
      </c>
      <c r="HY127">
        <f>IFERROR(__xludf.DUMMYFUNCTION("""COMPUTED_VALUE"""),0.0)</f>
        <v>0</v>
      </c>
      <c r="HZ127">
        <f>IFERROR(__xludf.DUMMYFUNCTION("""COMPUTED_VALUE"""),0.0)</f>
        <v>0</v>
      </c>
      <c r="IA127">
        <f>IFERROR(__xludf.DUMMYFUNCTION("""COMPUTED_VALUE"""),0.0)</f>
        <v>0</v>
      </c>
      <c r="IB127">
        <f>IFERROR(__xludf.DUMMYFUNCTION("""COMPUTED_VALUE"""),1.0)</f>
        <v>1</v>
      </c>
      <c r="IC127">
        <f>IFERROR(__xludf.DUMMYFUNCTION("""COMPUTED_VALUE"""),0.0)</f>
        <v>0</v>
      </c>
      <c r="ID127">
        <f>IFERROR(__xludf.DUMMYFUNCTION("""COMPUTED_VALUE"""),0.0)</f>
        <v>0</v>
      </c>
      <c r="IE127">
        <f>IFERROR(__xludf.DUMMYFUNCTION("""COMPUTED_VALUE"""),1.0)</f>
        <v>1</v>
      </c>
      <c r="IF127">
        <f>IFERROR(__xludf.DUMMYFUNCTION("""COMPUTED_VALUE"""),0.0)</f>
        <v>0</v>
      </c>
      <c r="IG127">
        <f>IFERROR(__xludf.DUMMYFUNCTION("""COMPUTED_VALUE"""),0.0)</f>
        <v>0</v>
      </c>
      <c r="IH127">
        <f>IFERROR(__xludf.DUMMYFUNCTION("""COMPUTED_VALUE"""),0.0)</f>
        <v>0</v>
      </c>
      <c r="II127">
        <f>IFERROR(__xludf.DUMMYFUNCTION("""COMPUTED_VALUE"""),0.0)</f>
        <v>0</v>
      </c>
      <c r="IJ127">
        <f>IFERROR(__xludf.DUMMYFUNCTION("""COMPUTED_VALUE"""),1.0)</f>
        <v>1</v>
      </c>
      <c r="IK127" t="str">
        <f>IFERROR(__xludf.DUMMYFUNCTION("""COMPUTED_VALUE"""),"x")</f>
        <v>x</v>
      </c>
      <c r="IL127">
        <f>IFERROR(__xludf.DUMMYFUNCTION("""COMPUTED_VALUE"""),0.0)</f>
        <v>0</v>
      </c>
      <c r="IM127">
        <f>IFERROR(__xludf.DUMMYFUNCTION("""COMPUTED_VALUE"""),0.0)</f>
        <v>0</v>
      </c>
      <c r="IN127">
        <f>IFERROR(__xludf.DUMMYFUNCTION("""COMPUTED_VALUE"""),0.0)</f>
        <v>0</v>
      </c>
      <c r="IO127">
        <f>IFERROR(__xludf.DUMMYFUNCTION("""COMPUTED_VALUE"""),0.0)</f>
        <v>0</v>
      </c>
      <c r="IP127">
        <f>IFERROR(__xludf.DUMMYFUNCTION("""COMPUTED_VALUE"""),0.0)</f>
        <v>0</v>
      </c>
      <c r="IQ127">
        <f>IFERROR(__xludf.DUMMYFUNCTION("""COMPUTED_VALUE"""),0.0)</f>
        <v>0</v>
      </c>
      <c r="IR127">
        <f>IFERROR(__xludf.DUMMYFUNCTION("""COMPUTED_VALUE"""),0.0)</f>
        <v>0</v>
      </c>
      <c r="IS127">
        <f>IFERROR(__xludf.DUMMYFUNCTION("""COMPUTED_VALUE"""),0.0)</f>
        <v>0</v>
      </c>
      <c r="IT127">
        <f>IFERROR(__xludf.DUMMYFUNCTION("""COMPUTED_VALUE"""),0.0)</f>
        <v>0</v>
      </c>
      <c r="IU127">
        <f>IFERROR(__xludf.DUMMYFUNCTION("""COMPUTED_VALUE"""),0.0)</f>
        <v>0</v>
      </c>
      <c r="IV127">
        <f>IFERROR(__xludf.DUMMYFUNCTION("""COMPUTED_VALUE"""),0.0)</f>
        <v>0</v>
      </c>
      <c r="IW127">
        <f>IFERROR(__xludf.DUMMYFUNCTION("""COMPUTED_VALUE"""),0.0)</f>
        <v>0</v>
      </c>
      <c r="IX127">
        <f>IFERROR(__xludf.DUMMYFUNCTION("""COMPUTED_VALUE"""),0.0)</f>
        <v>0</v>
      </c>
      <c r="IY127">
        <f>IFERROR(__xludf.DUMMYFUNCTION("""COMPUTED_VALUE"""),0.0)</f>
        <v>0</v>
      </c>
      <c r="IZ127">
        <f>IFERROR(__xludf.DUMMYFUNCTION("""COMPUTED_VALUE"""),0.0)</f>
        <v>0</v>
      </c>
      <c r="JA127">
        <f>IFERROR(__xludf.DUMMYFUNCTION("""COMPUTED_VALUE"""),0.0)</f>
        <v>0</v>
      </c>
      <c r="JB127">
        <f>IFERROR(__xludf.DUMMYFUNCTION("""COMPUTED_VALUE"""),0.0)</f>
        <v>0</v>
      </c>
      <c r="JC127">
        <f>IFERROR(__xludf.DUMMYFUNCTION("""COMPUTED_VALUE"""),0.0)</f>
        <v>0</v>
      </c>
      <c r="JD127">
        <f>IFERROR(__xludf.DUMMYFUNCTION("""COMPUTED_VALUE"""),0.0)</f>
        <v>0</v>
      </c>
      <c r="JE127">
        <f>IFERROR(__xludf.DUMMYFUNCTION("""COMPUTED_VALUE"""),0.0)</f>
        <v>0</v>
      </c>
      <c r="JF127">
        <f>IFERROR(__xludf.DUMMYFUNCTION("""COMPUTED_VALUE"""),0.0)</f>
        <v>0</v>
      </c>
      <c r="JG127">
        <f>IFERROR(__xludf.DUMMYFUNCTION("""COMPUTED_VALUE"""),0.0)</f>
        <v>0</v>
      </c>
      <c r="JH127">
        <f>IFERROR(__xludf.DUMMYFUNCTION("""COMPUTED_VALUE"""),0.0)</f>
        <v>0</v>
      </c>
      <c r="JI127">
        <f>IFERROR(__xludf.DUMMYFUNCTION("""COMPUTED_VALUE"""),0.0)</f>
        <v>0</v>
      </c>
      <c r="JJ127">
        <f>IFERROR(__xludf.DUMMYFUNCTION("""COMPUTED_VALUE"""),0.0)</f>
        <v>0</v>
      </c>
      <c r="JK127">
        <f>IFERROR(__xludf.DUMMYFUNCTION("""COMPUTED_VALUE"""),0.0)</f>
        <v>0</v>
      </c>
      <c r="JL127">
        <f>IFERROR(__xludf.DUMMYFUNCTION("""COMPUTED_VALUE"""),0.0)</f>
        <v>0</v>
      </c>
      <c r="JM127">
        <f>IFERROR(__xludf.DUMMYFUNCTION("""COMPUTED_VALUE"""),0.0)</f>
        <v>0</v>
      </c>
      <c r="JN127">
        <f>IFERROR(__xludf.DUMMYFUNCTION("""COMPUTED_VALUE"""),0.0)</f>
        <v>0</v>
      </c>
      <c r="JO127">
        <f>IFERROR(__xludf.DUMMYFUNCTION("""COMPUTED_VALUE"""),0.0)</f>
        <v>0</v>
      </c>
      <c r="JP127">
        <f>IFERROR(__xludf.DUMMYFUNCTION("""COMPUTED_VALUE"""),0.0)</f>
        <v>0</v>
      </c>
      <c r="JQ127">
        <f>IFERROR(__xludf.DUMMYFUNCTION("""COMPUTED_VALUE"""),0.0)</f>
        <v>0</v>
      </c>
      <c r="JR127">
        <f>IFERROR(__xludf.DUMMYFUNCTION("""COMPUTED_VALUE"""),0.0)</f>
        <v>0</v>
      </c>
      <c r="JS127" t="str">
        <f>IFERROR(__xludf.DUMMYFUNCTION("""COMPUTED_VALUE"""),"x")</f>
        <v>x</v>
      </c>
      <c r="JT127">
        <f>IFERROR(__xludf.DUMMYFUNCTION("""COMPUTED_VALUE"""),0.0)</f>
        <v>0</v>
      </c>
      <c r="JU127">
        <f>IFERROR(__xludf.DUMMYFUNCTION("""COMPUTED_VALUE"""),0.0)</f>
        <v>0</v>
      </c>
      <c r="JV127">
        <f>IFERROR(__xludf.DUMMYFUNCTION("""COMPUTED_VALUE"""),0.0)</f>
        <v>0</v>
      </c>
      <c r="JW127">
        <f>IFERROR(__xludf.DUMMYFUNCTION("""COMPUTED_VALUE"""),0.0)</f>
        <v>0</v>
      </c>
      <c r="JX127">
        <f>IFERROR(__xludf.DUMMYFUNCTION("""COMPUTED_VALUE"""),0.0)</f>
        <v>0</v>
      </c>
      <c r="JY127">
        <f>IFERROR(__xludf.DUMMYFUNCTION("""COMPUTED_VALUE"""),0.0)</f>
        <v>0</v>
      </c>
      <c r="JZ127">
        <f>IFERROR(__xludf.DUMMYFUNCTION("""COMPUTED_VALUE"""),0.0)</f>
        <v>0</v>
      </c>
      <c r="KA127">
        <f>IFERROR(__xludf.DUMMYFUNCTION("""COMPUTED_VALUE"""),0.0)</f>
        <v>0</v>
      </c>
      <c r="KB127">
        <f>IFERROR(__xludf.DUMMYFUNCTION("""COMPUTED_VALUE"""),0.0)</f>
        <v>0</v>
      </c>
      <c r="KC127">
        <f>IFERROR(__xludf.DUMMYFUNCTION("""COMPUTED_VALUE"""),0.0)</f>
        <v>0</v>
      </c>
      <c r="KD127">
        <f>IFERROR(__xludf.DUMMYFUNCTION("""COMPUTED_VALUE"""),0.0)</f>
        <v>0</v>
      </c>
      <c r="KE127">
        <f>IFERROR(__xludf.DUMMYFUNCTION("""COMPUTED_VALUE"""),0.0)</f>
        <v>0</v>
      </c>
      <c r="KF127">
        <f>IFERROR(__xludf.DUMMYFUNCTION("""COMPUTED_VALUE"""),0.0)</f>
        <v>0</v>
      </c>
      <c r="KG127">
        <f>IFERROR(__xludf.DUMMYFUNCTION("""COMPUTED_VALUE"""),0.0)</f>
        <v>0</v>
      </c>
      <c r="KH127">
        <f>IFERROR(__xludf.DUMMYFUNCTION("""COMPUTED_VALUE"""),0.0)</f>
        <v>0</v>
      </c>
      <c r="KI127">
        <f>IFERROR(__xludf.DUMMYFUNCTION("""COMPUTED_VALUE"""),0.0)</f>
        <v>0</v>
      </c>
      <c r="KJ127">
        <f>IFERROR(__xludf.DUMMYFUNCTION("""COMPUTED_VALUE"""),0.0)</f>
        <v>0</v>
      </c>
      <c r="KK127">
        <f>IFERROR(__xludf.DUMMYFUNCTION("""COMPUTED_VALUE"""),0.0)</f>
        <v>0</v>
      </c>
      <c r="KL127">
        <f>IFERROR(__xludf.DUMMYFUNCTION("""COMPUTED_VALUE"""),0.0)</f>
        <v>0</v>
      </c>
      <c r="KM127">
        <f>IFERROR(__xludf.DUMMYFUNCTION("""COMPUTED_VALUE"""),0.0)</f>
        <v>0</v>
      </c>
      <c r="KN127">
        <f>IFERROR(__xludf.DUMMYFUNCTION("""COMPUTED_VALUE"""),0.0)</f>
        <v>0</v>
      </c>
      <c r="KO127">
        <f>IFERROR(__xludf.DUMMYFUNCTION("""COMPUTED_VALUE"""),0.0)</f>
        <v>0</v>
      </c>
      <c r="KP127">
        <f>IFERROR(__xludf.DUMMYFUNCTION("""COMPUTED_VALUE"""),0.0)</f>
        <v>0</v>
      </c>
      <c r="KQ127">
        <f>IFERROR(__xludf.DUMMYFUNCTION("""COMPUTED_VALUE"""),0.0)</f>
        <v>0</v>
      </c>
      <c r="KR127">
        <f>IFERROR(__xludf.DUMMYFUNCTION("""COMPUTED_VALUE"""),0.0)</f>
        <v>0</v>
      </c>
      <c r="KS127">
        <f>IFERROR(__xludf.DUMMYFUNCTION("""COMPUTED_VALUE"""),0.0)</f>
        <v>0</v>
      </c>
      <c r="KT127">
        <f>IFERROR(__xludf.DUMMYFUNCTION("""COMPUTED_VALUE"""),0.0)</f>
        <v>0</v>
      </c>
      <c r="KU127">
        <f>IFERROR(__xludf.DUMMYFUNCTION("""COMPUTED_VALUE"""),0.0)</f>
        <v>0</v>
      </c>
      <c r="KV127">
        <f>IFERROR(__xludf.DUMMYFUNCTION("""COMPUTED_VALUE"""),0.0)</f>
        <v>0</v>
      </c>
      <c r="KW127">
        <f>IFERROR(__xludf.DUMMYFUNCTION("""COMPUTED_VALUE"""),0.0)</f>
        <v>0</v>
      </c>
      <c r="KX127">
        <f>IFERROR(__xludf.DUMMYFUNCTION("""COMPUTED_VALUE"""),0.0)</f>
        <v>0</v>
      </c>
      <c r="KY127">
        <f>IFERROR(__xludf.DUMMYFUNCTION("""COMPUTED_VALUE"""),0.0)</f>
        <v>0</v>
      </c>
      <c r="KZ127" t="str">
        <f>IFERROR(__xludf.DUMMYFUNCTION("""COMPUTED_VALUE"""),"x")</f>
        <v>x</v>
      </c>
      <c r="LA127">
        <f>IFERROR(__xludf.DUMMYFUNCTION("""COMPUTED_VALUE"""),0.0)</f>
        <v>0</v>
      </c>
      <c r="LB127">
        <f>IFERROR(__xludf.DUMMYFUNCTION("""COMPUTED_VALUE"""),0.0)</f>
        <v>0</v>
      </c>
      <c r="LC127">
        <f>IFERROR(__xludf.DUMMYFUNCTION("""COMPUTED_VALUE"""),0.0)</f>
        <v>0</v>
      </c>
      <c r="LD127">
        <f>IFERROR(__xludf.DUMMYFUNCTION("""COMPUTED_VALUE"""),0.0)</f>
        <v>0</v>
      </c>
      <c r="LE127">
        <f>IFERROR(__xludf.DUMMYFUNCTION("""COMPUTED_VALUE"""),0.0)</f>
        <v>0</v>
      </c>
      <c r="LF127">
        <f>IFERROR(__xludf.DUMMYFUNCTION("""COMPUTED_VALUE"""),0.0)</f>
        <v>0</v>
      </c>
      <c r="LG127">
        <f>IFERROR(__xludf.DUMMYFUNCTION("""COMPUTED_VALUE"""),0.0)</f>
        <v>0</v>
      </c>
      <c r="LH127">
        <f>IFERROR(__xludf.DUMMYFUNCTION("""COMPUTED_VALUE"""),0.0)</f>
        <v>0</v>
      </c>
      <c r="LI127">
        <f>IFERROR(__xludf.DUMMYFUNCTION("""COMPUTED_VALUE"""),0.0)</f>
        <v>0</v>
      </c>
      <c r="LJ127">
        <f>IFERROR(__xludf.DUMMYFUNCTION("""COMPUTED_VALUE"""),0.0)</f>
        <v>0</v>
      </c>
      <c r="LK127">
        <f>IFERROR(__xludf.DUMMYFUNCTION("""COMPUTED_VALUE"""),0.0)</f>
        <v>0</v>
      </c>
      <c r="LL127">
        <f>IFERROR(__xludf.DUMMYFUNCTION("""COMPUTED_VALUE"""),0.0)</f>
        <v>0</v>
      </c>
      <c r="LM127">
        <f>IFERROR(__xludf.DUMMYFUNCTION("""COMPUTED_VALUE"""),0.0)</f>
        <v>0</v>
      </c>
      <c r="LN127">
        <f>IFERROR(__xludf.DUMMYFUNCTION("""COMPUTED_VALUE"""),0.0)</f>
        <v>0</v>
      </c>
      <c r="LO127">
        <f>IFERROR(__xludf.DUMMYFUNCTION("""COMPUTED_VALUE"""),0.0)</f>
        <v>0</v>
      </c>
      <c r="LP127">
        <f>IFERROR(__xludf.DUMMYFUNCTION("""COMPUTED_VALUE"""),0.0)</f>
        <v>0</v>
      </c>
      <c r="LQ127" t="str">
        <f>IFERROR(__xludf.DUMMYFUNCTION("""COMPUTED_VALUE"""),"x")</f>
        <v>x</v>
      </c>
      <c r="LR127">
        <f>IFERROR(__xludf.DUMMYFUNCTION("""COMPUTED_VALUE"""),0.0)</f>
        <v>0</v>
      </c>
      <c r="LS127">
        <f>IFERROR(__xludf.DUMMYFUNCTION("""COMPUTED_VALUE"""),0.0)</f>
        <v>0</v>
      </c>
      <c r="LT127">
        <f>IFERROR(__xludf.DUMMYFUNCTION("""COMPUTED_VALUE"""),0.0)</f>
        <v>0</v>
      </c>
      <c r="LU127">
        <f>IFERROR(__xludf.DUMMYFUNCTION("""COMPUTED_VALUE"""),0.0)</f>
        <v>0</v>
      </c>
      <c r="LV127">
        <f>IFERROR(__xludf.DUMMYFUNCTION("""COMPUTED_VALUE"""),0.0)</f>
        <v>0</v>
      </c>
      <c r="LW127">
        <f>IFERROR(__xludf.DUMMYFUNCTION("""COMPUTED_VALUE"""),0.0)</f>
        <v>0</v>
      </c>
      <c r="LX127">
        <f>IFERROR(__xludf.DUMMYFUNCTION("""COMPUTED_VALUE"""),0.0)</f>
        <v>0</v>
      </c>
      <c r="LY127">
        <f>IFERROR(__xludf.DUMMYFUNCTION("""COMPUTED_VALUE"""),0.0)</f>
        <v>0</v>
      </c>
      <c r="LZ127">
        <f>IFERROR(__xludf.DUMMYFUNCTION("""COMPUTED_VALUE"""),0.0)</f>
        <v>0</v>
      </c>
      <c r="MA127">
        <f>IFERROR(__xludf.DUMMYFUNCTION("""COMPUTED_VALUE"""),0.0)</f>
        <v>0</v>
      </c>
      <c r="MB127">
        <f>IFERROR(__xludf.DUMMYFUNCTION("""COMPUTED_VALUE"""),0.0)</f>
        <v>0</v>
      </c>
      <c r="MC127">
        <f>IFERROR(__xludf.DUMMYFUNCTION("""COMPUTED_VALUE"""),0.0)</f>
        <v>0</v>
      </c>
      <c r="MD127">
        <f>IFERROR(__xludf.DUMMYFUNCTION("""COMPUTED_VALUE"""),0.0)</f>
        <v>0</v>
      </c>
      <c r="ME127">
        <f>IFERROR(__xludf.DUMMYFUNCTION("""COMPUTED_VALUE"""),0.0)</f>
        <v>0</v>
      </c>
      <c r="MF127">
        <f>IFERROR(__xludf.DUMMYFUNCTION("""COMPUTED_VALUE"""),0.0)</f>
        <v>0</v>
      </c>
      <c r="MG127">
        <f>IFERROR(__xludf.DUMMYFUNCTION("""COMPUTED_VALUE"""),0.0)</f>
        <v>0</v>
      </c>
      <c r="MH127">
        <f>IFERROR(__xludf.DUMMYFUNCTION("""COMPUTED_VALUE"""),0.0)</f>
        <v>0</v>
      </c>
      <c r="MI127">
        <f>IFERROR(__xludf.DUMMYFUNCTION("""COMPUTED_VALUE"""),0.0)</f>
        <v>0</v>
      </c>
      <c r="MJ127">
        <f>IFERROR(__xludf.DUMMYFUNCTION("""COMPUTED_VALUE"""),0.0)</f>
        <v>0</v>
      </c>
      <c r="MK127">
        <f>IFERROR(__xludf.DUMMYFUNCTION("""COMPUTED_VALUE"""),0.0)</f>
        <v>0</v>
      </c>
      <c r="ML127">
        <f>IFERROR(__xludf.DUMMYFUNCTION("""COMPUTED_VALUE"""),0.0)</f>
        <v>0</v>
      </c>
      <c r="MM127">
        <f>IFERROR(__xludf.DUMMYFUNCTION("""COMPUTED_VALUE"""),0.0)</f>
        <v>0</v>
      </c>
      <c r="MN127">
        <f>IFERROR(__xludf.DUMMYFUNCTION("""COMPUTED_VALUE"""),0.0)</f>
        <v>0</v>
      </c>
      <c r="MO127">
        <f>IFERROR(__xludf.DUMMYFUNCTION("""COMPUTED_VALUE"""),0.0)</f>
        <v>0</v>
      </c>
      <c r="MP127">
        <f>IFERROR(__xludf.DUMMYFUNCTION("""COMPUTED_VALUE"""),0.0)</f>
        <v>0</v>
      </c>
      <c r="MQ127">
        <f>IFERROR(__xludf.DUMMYFUNCTION("""COMPUTED_VALUE"""),0.0)</f>
        <v>0</v>
      </c>
      <c r="MR127">
        <f>IFERROR(__xludf.DUMMYFUNCTION("""COMPUTED_VALUE"""),0.0)</f>
        <v>0</v>
      </c>
      <c r="MS127">
        <f>IFERROR(__xludf.DUMMYFUNCTION("""COMPUTED_VALUE"""),0.0)</f>
        <v>0</v>
      </c>
      <c r="MT127" t="str">
        <f>IFERROR(__xludf.DUMMYFUNCTION("""COMPUTED_VALUE"""),"x")</f>
        <v>x</v>
      </c>
      <c r="MU127">
        <f>IFERROR(__xludf.DUMMYFUNCTION("""COMPUTED_VALUE"""),0.0)</f>
        <v>0</v>
      </c>
      <c r="MV127">
        <f>IFERROR(__xludf.DUMMYFUNCTION("""COMPUTED_VALUE"""),0.0)</f>
        <v>0</v>
      </c>
      <c r="MW127">
        <f>IFERROR(__xludf.DUMMYFUNCTION("""COMPUTED_VALUE"""),0.0)</f>
        <v>0</v>
      </c>
      <c r="MX127">
        <f>IFERROR(__xludf.DUMMYFUNCTION("""COMPUTED_VALUE"""),0.0)</f>
        <v>0</v>
      </c>
      <c r="MY127">
        <f>IFERROR(__xludf.DUMMYFUNCTION("""COMPUTED_VALUE"""),0.0)</f>
        <v>0</v>
      </c>
      <c r="MZ127">
        <f>IFERROR(__xludf.DUMMYFUNCTION("""COMPUTED_VALUE"""),0.0)</f>
        <v>0</v>
      </c>
      <c r="NA127">
        <f>IFERROR(__xludf.DUMMYFUNCTION("""COMPUTED_VALUE"""),0.0)</f>
        <v>0</v>
      </c>
      <c r="NB127">
        <f>IFERROR(__xludf.DUMMYFUNCTION("""COMPUTED_VALUE"""),0.0)</f>
        <v>0</v>
      </c>
      <c r="NC127">
        <f>IFERROR(__xludf.DUMMYFUNCTION("""COMPUTED_VALUE"""),0.0)</f>
        <v>0</v>
      </c>
      <c r="ND127">
        <f>IFERROR(__xludf.DUMMYFUNCTION("""COMPUTED_VALUE"""),0.0)</f>
        <v>0</v>
      </c>
      <c r="NE127">
        <f>IFERROR(__xludf.DUMMYFUNCTION("""COMPUTED_VALUE"""),0.0)</f>
        <v>0</v>
      </c>
      <c r="NF127">
        <f>IFERROR(__xludf.DUMMYFUNCTION("""COMPUTED_VALUE"""),0.0)</f>
        <v>0</v>
      </c>
      <c r="NG127">
        <f>IFERROR(__xludf.DUMMYFUNCTION("""COMPUTED_VALUE"""),0.0)</f>
        <v>0</v>
      </c>
      <c r="NH127">
        <f>IFERROR(__xludf.DUMMYFUNCTION("""COMPUTED_VALUE"""),0.0)</f>
        <v>0</v>
      </c>
      <c r="NI127">
        <f>IFERROR(__xludf.DUMMYFUNCTION("""COMPUTED_VALUE"""),0.0)</f>
        <v>0</v>
      </c>
      <c r="NJ127">
        <f>IFERROR(__xludf.DUMMYFUNCTION("""COMPUTED_VALUE"""),0.0)</f>
        <v>0</v>
      </c>
      <c r="NK127">
        <f>IFERROR(__xludf.DUMMYFUNCTION("""COMPUTED_VALUE"""),0.0)</f>
        <v>0</v>
      </c>
      <c r="NL127">
        <f>IFERROR(__xludf.DUMMYFUNCTION("""COMPUTED_VALUE"""),0.0)</f>
        <v>0</v>
      </c>
      <c r="NM127">
        <f>IFERROR(__xludf.DUMMYFUNCTION("""COMPUTED_VALUE"""),0.0)</f>
        <v>0</v>
      </c>
      <c r="NN127">
        <f>IFERROR(__xludf.DUMMYFUNCTION("""COMPUTED_VALUE"""),0.0)</f>
        <v>0</v>
      </c>
      <c r="NO127">
        <f>IFERROR(__xludf.DUMMYFUNCTION("""COMPUTED_VALUE"""),0.0)</f>
        <v>0</v>
      </c>
      <c r="NP127">
        <f>IFERROR(__xludf.DUMMYFUNCTION("""COMPUTED_VALUE"""),0.0)</f>
        <v>0</v>
      </c>
      <c r="NQ127">
        <f>IFERROR(__xludf.DUMMYFUNCTION("""COMPUTED_VALUE"""),0.0)</f>
        <v>0</v>
      </c>
      <c r="NR127">
        <f>IFERROR(__xludf.DUMMYFUNCTION("""COMPUTED_VALUE"""),0.0)</f>
        <v>0</v>
      </c>
    </row>
    <row r="128" ht="15.75" customHeight="1">
      <c r="A128">
        <f>IFERROR(__xludf.DUMMYFUNCTION("""COMPUTED_VALUE"""),127.0)</f>
        <v>127</v>
      </c>
      <c r="B128" t="str">
        <f>IFERROR(__xludf.DUMMYFUNCTION("""COMPUTED_VALUE"""),"rzbt")</f>
        <v>rzbt</v>
      </c>
      <c r="C128" t="str">
        <f>IFERROR(__xludf.DUMMYFUNCTION("""COMPUTED_VALUE"""),"Marko")</f>
        <v>Marko</v>
      </c>
      <c r="D128" t="str">
        <f>IFERROR(__xludf.DUMMYFUNCTION("""COMPUTED_VALUE"""),"Grujčić")</f>
        <v>Grujčić</v>
      </c>
      <c r="E128">
        <f>IFERROR(__xludf.DUMMYFUNCTION("""COMPUTED_VALUE"""),0.0)</f>
        <v>0</v>
      </c>
      <c r="F128" t="str">
        <f>IFERROR(__xludf.DUMMYFUNCTION("""COMPUTED_VALUE"""),"ODOBREN")</f>
        <v>ODOBREN</v>
      </c>
      <c r="G128" t="str">
        <f>IFERROR(__xludf.DUMMYFUNCTION("""COMPUTED_VALUE"""),"Stari grad")</f>
        <v>Stari grad</v>
      </c>
      <c r="H128" t="str">
        <f>IFERROR(__xludf.DUMMYFUNCTION("""COMPUTED_VALUE"""),"Matematička gimnazija")</f>
        <v>Matematička gimnazija</v>
      </c>
      <c r="I128" t="str">
        <f>IFERROR(__xludf.DUMMYFUNCTION("""COMPUTED_VALUE"""),"IV")</f>
        <v>IV</v>
      </c>
      <c r="J128" t="str">
        <f>IFERROR(__xludf.DUMMYFUNCTION("""COMPUTED_VALUE"""),"A")</f>
        <v>A</v>
      </c>
      <c r="K128" t="str">
        <f>IFERROR(__xludf.DUMMYFUNCTION("""COMPUTED_VALUE"""),"Jelena Hadži-Purić")</f>
        <v>Jelena Hadži-Purić</v>
      </c>
      <c r="L128" t="str">
        <f>IFERROR(__xludf.DUMMYFUNCTION("""COMPUTED_VALUE"""),"x")</f>
        <v>x</v>
      </c>
      <c r="M128" t="str">
        <f>IFERROR(__xludf.DUMMYFUNCTION("""COMPUTED_VALUE"""),"-")</f>
        <v>-</v>
      </c>
      <c r="N128" t="str">
        <f>IFERROR(__xludf.DUMMYFUNCTION("""COMPUTED_VALUE"""),"-")</f>
        <v>-</v>
      </c>
      <c r="O128" t="str">
        <f>IFERROR(__xludf.DUMMYFUNCTION("""COMPUTED_VALUE"""),"-")</f>
        <v>-</v>
      </c>
      <c r="P128" t="str">
        <f>IFERROR(__xludf.DUMMYFUNCTION("""COMPUTED_VALUE"""),"-")</f>
        <v>-</v>
      </c>
      <c r="Q128" t="str">
        <f>IFERROR(__xludf.DUMMYFUNCTION("""COMPUTED_VALUE"""),"-")</f>
        <v>-</v>
      </c>
      <c r="R128">
        <f>IFERROR(__xludf.DUMMYFUNCTION("""COMPUTED_VALUE"""),0.0)</f>
        <v>0</v>
      </c>
      <c r="S128" t="str">
        <f>IFERROR(__xludf.DUMMYFUNCTION("""COMPUTED_VALUE"""),"x")</f>
        <v>x</v>
      </c>
      <c r="T128" t="str">
        <f>IFERROR(__xludf.DUMMYFUNCTION("""COMPUTED_VALUE"""),"x")</f>
        <v>x</v>
      </c>
      <c r="U128" t="str">
        <f>IFERROR(__xludf.DUMMYFUNCTION("""COMPUTED_VALUE"""),"-")</f>
        <v>-</v>
      </c>
      <c r="V128" t="str">
        <f>IFERROR(__xludf.DUMMYFUNCTION("""COMPUTED_VALUE"""),"-")</f>
        <v>-</v>
      </c>
      <c r="W128" t="str">
        <f>IFERROR(__xludf.DUMMYFUNCTION("""COMPUTED_VALUE"""),"-")</f>
        <v>-</v>
      </c>
      <c r="X128" t="str">
        <f>IFERROR(__xludf.DUMMYFUNCTION("""COMPUTED_VALUE"""),"-")</f>
        <v>-</v>
      </c>
      <c r="Y128" t="str">
        <f>IFERROR(__xludf.DUMMYFUNCTION("""COMPUTED_VALUE"""),"-")</f>
        <v>-</v>
      </c>
      <c r="Z128" t="str">
        <f>IFERROR(__xludf.DUMMYFUNCTION("""COMPUTED_VALUE"""),"-")</f>
        <v>-</v>
      </c>
      <c r="AA128" t="str">
        <f>IFERROR(__xludf.DUMMYFUNCTION("""COMPUTED_VALUE"""),"-")</f>
        <v>-</v>
      </c>
      <c r="AB128" t="str">
        <f>IFERROR(__xludf.DUMMYFUNCTION("""COMPUTED_VALUE"""),"-")</f>
        <v>-</v>
      </c>
      <c r="AC128" t="str">
        <f>IFERROR(__xludf.DUMMYFUNCTION("""COMPUTED_VALUE"""),"-")</f>
        <v>-</v>
      </c>
      <c r="AD128" t="str">
        <f>IFERROR(__xludf.DUMMYFUNCTION("""COMPUTED_VALUE"""),"-")</f>
        <v>-</v>
      </c>
      <c r="AE128" t="str">
        <f>IFERROR(__xludf.DUMMYFUNCTION("""COMPUTED_VALUE"""),"-")</f>
        <v>-</v>
      </c>
      <c r="AF128" t="str">
        <f>IFERROR(__xludf.DUMMYFUNCTION("""COMPUTED_VALUE"""),"-")</f>
        <v>-</v>
      </c>
      <c r="AG128" t="str">
        <f>IFERROR(__xludf.DUMMYFUNCTION("""COMPUTED_VALUE"""),"-")</f>
        <v>-</v>
      </c>
      <c r="AH128" t="str">
        <f>IFERROR(__xludf.DUMMYFUNCTION("""COMPUTED_VALUE"""),"-")</f>
        <v>-</v>
      </c>
      <c r="AI128" t="str">
        <f>IFERROR(__xludf.DUMMYFUNCTION("""COMPUTED_VALUE"""),"-")</f>
        <v>-</v>
      </c>
      <c r="AJ128" t="str">
        <f>IFERROR(__xludf.DUMMYFUNCTION("""COMPUTED_VALUE"""),"-")</f>
        <v>-</v>
      </c>
      <c r="AK128" t="str">
        <f>IFERROR(__xludf.DUMMYFUNCTION("""COMPUTED_VALUE"""),"-")</f>
        <v>-</v>
      </c>
      <c r="AL128" t="str">
        <f>IFERROR(__xludf.DUMMYFUNCTION("""COMPUTED_VALUE"""),"-")</f>
        <v>-</v>
      </c>
      <c r="AM128" t="str">
        <f>IFERROR(__xludf.DUMMYFUNCTION("""COMPUTED_VALUE"""),"-")</f>
        <v>-</v>
      </c>
      <c r="AN128" t="str">
        <f>IFERROR(__xludf.DUMMYFUNCTION("""COMPUTED_VALUE"""),"-")</f>
        <v>-</v>
      </c>
      <c r="AO128" t="str">
        <f>IFERROR(__xludf.DUMMYFUNCTION("""COMPUTED_VALUE"""),"-")</f>
        <v>-</v>
      </c>
      <c r="AP128" t="str">
        <f>IFERROR(__xludf.DUMMYFUNCTION("""COMPUTED_VALUE"""),"-")</f>
        <v>-</v>
      </c>
      <c r="AQ128" t="str">
        <f>IFERROR(__xludf.DUMMYFUNCTION("""COMPUTED_VALUE"""),"-")</f>
        <v>-</v>
      </c>
      <c r="AR128" t="str">
        <f>IFERROR(__xludf.DUMMYFUNCTION("""COMPUTED_VALUE"""),"-")</f>
        <v>-</v>
      </c>
      <c r="AS128" t="str">
        <f>IFERROR(__xludf.DUMMYFUNCTION("""COMPUTED_VALUE"""),"-")</f>
        <v>-</v>
      </c>
      <c r="AT128" t="str">
        <f>IFERROR(__xludf.DUMMYFUNCTION("""COMPUTED_VALUE"""),"-")</f>
        <v>-</v>
      </c>
      <c r="AU128" t="str">
        <f>IFERROR(__xludf.DUMMYFUNCTION("""COMPUTED_VALUE"""),"-")</f>
        <v>-</v>
      </c>
      <c r="AV128" t="str">
        <f>IFERROR(__xludf.DUMMYFUNCTION("""COMPUTED_VALUE"""),"-")</f>
        <v>-</v>
      </c>
      <c r="AW128" t="str">
        <f>IFERROR(__xludf.DUMMYFUNCTION("""COMPUTED_VALUE"""),"-")</f>
        <v>-</v>
      </c>
      <c r="AX128" t="str">
        <f>IFERROR(__xludf.DUMMYFUNCTION("""COMPUTED_VALUE"""),"-")</f>
        <v>-</v>
      </c>
      <c r="AY128" t="str">
        <f>IFERROR(__xludf.DUMMYFUNCTION("""COMPUTED_VALUE"""),"-")</f>
        <v>-</v>
      </c>
      <c r="AZ128" t="str">
        <f>IFERROR(__xludf.DUMMYFUNCTION("""COMPUTED_VALUE"""),"-")</f>
        <v>-</v>
      </c>
      <c r="BA128" t="str">
        <f>IFERROR(__xludf.DUMMYFUNCTION("""COMPUTED_VALUE"""),"-")</f>
        <v>-</v>
      </c>
      <c r="BB128" t="str">
        <f>IFERROR(__xludf.DUMMYFUNCTION("""COMPUTED_VALUE"""),"-")</f>
        <v>-</v>
      </c>
      <c r="BC128" t="str">
        <f>IFERROR(__xludf.DUMMYFUNCTION("""COMPUTED_VALUE"""),"-")</f>
        <v>-</v>
      </c>
      <c r="BD128" t="str">
        <f>IFERROR(__xludf.DUMMYFUNCTION("""COMPUTED_VALUE"""),"-")</f>
        <v>-</v>
      </c>
      <c r="BE128" t="str">
        <f>IFERROR(__xludf.DUMMYFUNCTION("""COMPUTED_VALUE"""),"-")</f>
        <v>-</v>
      </c>
      <c r="BF128" t="str">
        <f>IFERROR(__xludf.DUMMYFUNCTION("""COMPUTED_VALUE"""),"-")</f>
        <v>-</v>
      </c>
      <c r="BG128" t="str">
        <f>IFERROR(__xludf.DUMMYFUNCTION("""COMPUTED_VALUE"""),"-")</f>
        <v>-</v>
      </c>
      <c r="BH128" t="str">
        <f>IFERROR(__xludf.DUMMYFUNCTION("""COMPUTED_VALUE"""),"-")</f>
        <v>-</v>
      </c>
      <c r="BI128" t="str">
        <f>IFERROR(__xludf.DUMMYFUNCTION("""COMPUTED_VALUE"""),"-")</f>
        <v>-</v>
      </c>
      <c r="BJ128" t="str">
        <f>IFERROR(__xludf.DUMMYFUNCTION("""COMPUTED_VALUE"""),"-")</f>
        <v>-</v>
      </c>
      <c r="BK128" t="str">
        <f>IFERROR(__xludf.DUMMYFUNCTION("""COMPUTED_VALUE"""),"x")</f>
        <v>x</v>
      </c>
      <c r="BL128" t="str">
        <f>IFERROR(__xludf.DUMMYFUNCTION("""COMPUTED_VALUE"""),"-")</f>
        <v>-</v>
      </c>
      <c r="BM128" t="str">
        <f>IFERROR(__xludf.DUMMYFUNCTION("""COMPUTED_VALUE"""),"-")</f>
        <v>-</v>
      </c>
      <c r="BN128" t="str">
        <f>IFERROR(__xludf.DUMMYFUNCTION("""COMPUTED_VALUE"""),"-")</f>
        <v>-</v>
      </c>
      <c r="BO128" t="str">
        <f>IFERROR(__xludf.DUMMYFUNCTION("""COMPUTED_VALUE"""),"-")</f>
        <v>-</v>
      </c>
      <c r="BP128" t="str">
        <f>IFERROR(__xludf.DUMMYFUNCTION("""COMPUTED_VALUE"""),"-")</f>
        <v>-</v>
      </c>
      <c r="BQ128" t="str">
        <f>IFERROR(__xludf.DUMMYFUNCTION("""COMPUTED_VALUE"""),"-")</f>
        <v>-</v>
      </c>
      <c r="BR128" t="str">
        <f>IFERROR(__xludf.DUMMYFUNCTION("""COMPUTED_VALUE"""),"-")</f>
        <v>-</v>
      </c>
      <c r="BS128" t="str">
        <f>IFERROR(__xludf.DUMMYFUNCTION("""COMPUTED_VALUE"""),"-")</f>
        <v>-</v>
      </c>
      <c r="BT128" t="str">
        <f>IFERROR(__xludf.DUMMYFUNCTION("""COMPUTED_VALUE"""),"-")</f>
        <v>-</v>
      </c>
      <c r="BU128" t="str">
        <f>IFERROR(__xludf.DUMMYFUNCTION("""COMPUTED_VALUE"""),"-")</f>
        <v>-</v>
      </c>
      <c r="BV128" t="str">
        <f>IFERROR(__xludf.DUMMYFUNCTION("""COMPUTED_VALUE"""),"-")</f>
        <v>-</v>
      </c>
      <c r="BW128" t="str">
        <f>IFERROR(__xludf.DUMMYFUNCTION("""COMPUTED_VALUE"""),"-")</f>
        <v>-</v>
      </c>
      <c r="BX128" t="str">
        <f>IFERROR(__xludf.DUMMYFUNCTION("""COMPUTED_VALUE"""),"-")</f>
        <v>-</v>
      </c>
      <c r="BY128" t="str">
        <f>IFERROR(__xludf.DUMMYFUNCTION("""COMPUTED_VALUE"""),"-")</f>
        <v>-</v>
      </c>
      <c r="BZ128" t="str">
        <f>IFERROR(__xludf.DUMMYFUNCTION("""COMPUTED_VALUE"""),"-")</f>
        <v>-</v>
      </c>
      <c r="CA128" t="str">
        <f>IFERROR(__xludf.DUMMYFUNCTION("""COMPUTED_VALUE"""),"-")</f>
        <v>-</v>
      </c>
      <c r="CB128" t="str">
        <f>IFERROR(__xludf.DUMMYFUNCTION("""COMPUTED_VALUE"""),"-")</f>
        <v>-</v>
      </c>
      <c r="CC128" t="str">
        <f>IFERROR(__xludf.DUMMYFUNCTION("""COMPUTED_VALUE"""),"-")</f>
        <v>-</v>
      </c>
      <c r="CD128" t="str">
        <f>IFERROR(__xludf.DUMMYFUNCTION("""COMPUTED_VALUE"""),"-")</f>
        <v>-</v>
      </c>
      <c r="CE128" t="str">
        <f>IFERROR(__xludf.DUMMYFUNCTION("""COMPUTED_VALUE"""),"-")</f>
        <v>-</v>
      </c>
      <c r="CF128" t="str">
        <f>IFERROR(__xludf.DUMMYFUNCTION("""COMPUTED_VALUE"""),"-")</f>
        <v>-</v>
      </c>
      <c r="CG128" t="str">
        <f>IFERROR(__xludf.DUMMYFUNCTION("""COMPUTED_VALUE"""),"-")</f>
        <v>-</v>
      </c>
      <c r="CH128" t="str">
        <f>IFERROR(__xludf.DUMMYFUNCTION("""COMPUTED_VALUE"""),"-")</f>
        <v>-</v>
      </c>
      <c r="CI128" t="str">
        <f>IFERROR(__xludf.DUMMYFUNCTION("""COMPUTED_VALUE"""),"-")</f>
        <v>-</v>
      </c>
      <c r="CJ128" t="str">
        <f>IFERROR(__xludf.DUMMYFUNCTION("""COMPUTED_VALUE"""),"-")</f>
        <v>-</v>
      </c>
      <c r="CK128" t="str">
        <f>IFERROR(__xludf.DUMMYFUNCTION("""COMPUTED_VALUE"""),"-")</f>
        <v>-</v>
      </c>
      <c r="CL128" t="str">
        <f>IFERROR(__xludf.DUMMYFUNCTION("""COMPUTED_VALUE"""),"-")</f>
        <v>-</v>
      </c>
      <c r="CM128" t="str">
        <f>IFERROR(__xludf.DUMMYFUNCTION("""COMPUTED_VALUE"""),"-")</f>
        <v>-</v>
      </c>
      <c r="CN128" t="str">
        <f>IFERROR(__xludf.DUMMYFUNCTION("""COMPUTED_VALUE"""),"-")</f>
        <v>-</v>
      </c>
      <c r="CO128" t="str">
        <f>IFERROR(__xludf.DUMMYFUNCTION("""COMPUTED_VALUE"""),"-")</f>
        <v>-</v>
      </c>
      <c r="CP128" t="str">
        <f>IFERROR(__xludf.DUMMYFUNCTION("""COMPUTED_VALUE"""),"-")</f>
        <v>-</v>
      </c>
      <c r="CQ128" t="str">
        <f>IFERROR(__xludf.DUMMYFUNCTION("""COMPUTED_VALUE"""),"-")</f>
        <v>-</v>
      </c>
      <c r="CR128" t="str">
        <f>IFERROR(__xludf.DUMMYFUNCTION("""COMPUTED_VALUE"""),"-")</f>
        <v>-</v>
      </c>
      <c r="CS128" t="str">
        <f>IFERROR(__xludf.DUMMYFUNCTION("""COMPUTED_VALUE"""),"x")</f>
        <v>x</v>
      </c>
      <c r="CT128" t="str">
        <f>IFERROR(__xludf.DUMMYFUNCTION("""COMPUTED_VALUE"""),"-")</f>
        <v>-</v>
      </c>
      <c r="CU128" t="str">
        <f>IFERROR(__xludf.DUMMYFUNCTION("""COMPUTED_VALUE"""),"-")</f>
        <v>-</v>
      </c>
      <c r="CV128" t="str">
        <f>IFERROR(__xludf.DUMMYFUNCTION("""COMPUTED_VALUE"""),"-")</f>
        <v>-</v>
      </c>
      <c r="CW128" t="str">
        <f>IFERROR(__xludf.DUMMYFUNCTION("""COMPUTED_VALUE"""),"-")</f>
        <v>-</v>
      </c>
      <c r="CX128" t="str">
        <f>IFERROR(__xludf.DUMMYFUNCTION("""COMPUTED_VALUE"""),"-")</f>
        <v>-</v>
      </c>
      <c r="CY128" t="str">
        <f>IFERROR(__xludf.DUMMYFUNCTION("""COMPUTED_VALUE"""),"-")</f>
        <v>-</v>
      </c>
      <c r="CZ128" t="str">
        <f>IFERROR(__xludf.DUMMYFUNCTION("""COMPUTED_VALUE"""),"-")</f>
        <v>-</v>
      </c>
      <c r="DA128" t="str">
        <f>IFERROR(__xludf.DUMMYFUNCTION("""COMPUTED_VALUE"""),"-")</f>
        <v>-</v>
      </c>
      <c r="DB128" t="str">
        <f>IFERROR(__xludf.DUMMYFUNCTION("""COMPUTED_VALUE"""),"-")</f>
        <v>-</v>
      </c>
      <c r="DC128" t="str">
        <f>IFERROR(__xludf.DUMMYFUNCTION("""COMPUTED_VALUE"""),"-")</f>
        <v>-</v>
      </c>
      <c r="DD128" t="str">
        <f>IFERROR(__xludf.DUMMYFUNCTION("""COMPUTED_VALUE"""),"-")</f>
        <v>-</v>
      </c>
      <c r="DE128" t="str">
        <f>IFERROR(__xludf.DUMMYFUNCTION("""COMPUTED_VALUE"""),"-")</f>
        <v>-</v>
      </c>
      <c r="DF128" t="str">
        <f>IFERROR(__xludf.DUMMYFUNCTION("""COMPUTED_VALUE"""),"-")</f>
        <v>-</v>
      </c>
      <c r="DG128" t="str">
        <f>IFERROR(__xludf.DUMMYFUNCTION("""COMPUTED_VALUE"""),"-")</f>
        <v>-</v>
      </c>
      <c r="DH128" t="str">
        <f>IFERROR(__xludf.DUMMYFUNCTION("""COMPUTED_VALUE"""),"-")</f>
        <v>-</v>
      </c>
      <c r="DI128" t="str">
        <f>IFERROR(__xludf.DUMMYFUNCTION("""COMPUTED_VALUE"""),"-")</f>
        <v>-</v>
      </c>
      <c r="DJ128" t="str">
        <f>IFERROR(__xludf.DUMMYFUNCTION("""COMPUTED_VALUE"""),"-")</f>
        <v>-</v>
      </c>
      <c r="DK128" t="str">
        <f>IFERROR(__xludf.DUMMYFUNCTION("""COMPUTED_VALUE"""),"-")</f>
        <v>-</v>
      </c>
      <c r="DL128" t="str">
        <f>IFERROR(__xludf.DUMMYFUNCTION("""COMPUTED_VALUE"""),"-")</f>
        <v>-</v>
      </c>
      <c r="DM128" t="str">
        <f>IFERROR(__xludf.DUMMYFUNCTION("""COMPUTED_VALUE"""),"-")</f>
        <v>-</v>
      </c>
      <c r="DN128" t="str">
        <f>IFERROR(__xludf.DUMMYFUNCTION("""COMPUTED_VALUE"""),"-")</f>
        <v>-</v>
      </c>
      <c r="DO128" t="str">
        <f>IFERROR(__xludf.DUMMYFUNCTION("""COMPUTED_VALUE"""),"-")</f>
        <v>-</v>
      </c>
      <c r="DP128" t="str">
        <f>IFERROR(__xludf.DUMMYFUNCTION("""COMPUTED_VALUE"""),"-")</f>
        <v>-</v>
      </c>
      <c r="DQ128" t="str">
        <f>IFERROR(__xludf.DUMMYFUNCTION("""COMPUTED_VALUE"""),"-")</f>
        <v>-</v>
      </c>
      <c r="DR128" t="str">
        <f>IFERROR(__xludf.DUMMYFUNCTION("""COMPUTED_VALUE"""),"-")</f>
        <v>-</v>
      </c>
      <c r="DS128" t="str">
        <f>IFERROR(__xludf.DUMMYFUNCTION("""COMPUTED_VALUE"""),"-")</f>
        <v>-</v>
      </c>
      <c r="DT128" t="str">
        <f>IFERROR(__xludf.DUMMYFUNCTION("""COMPUTED_VALUE"""),"-")</f>
        <v>-</v>
      </c>
      <c r="DU128" t="str">
        <f>IFERROR(__xludf.DUMMYFUNCTION("""COMPUTED_VALUE"""),"-")</f>
        <v>-</v>
      </c>
      <c r="DV128" t="str">
        <f>IFERROR(__xludf.DUMMYFUNCTION("""COMPUTED_VALUE"""),"-")</f>
        <v>-</v>
      </c>
      <c r="DW128" t="str">
        <f>IFERROR(__xludf.DUMMYFUNCTION("""COMPUTED_VALUE"""),"-")</f>
        <v>-</v>
      </c>
      <c r="DX128" t="str">
        <f>IFERROR(__xludf.DUMMYFUNCTION("""COMPUTED_VALUE"""),"-")</f>
        <v>-</v>
      </c>
      <c r="DY128" t="str">
        <f>IFERROR(__xludf.DUMMYFUNCTION("""COMPUTED_VALUE"""),"-")</f>
        <v>-</v>
      </c>
      <c r="DZ128" t="str">
        <f>IFERROR(__xludf.DUMMYFUNCTION("""COMPUTED_VALUE"""),"x")</f>
        <v>x</v>
      </c>
      <c r="EA128" t="str">
        <f>IFERROR(__xludf.DUMMYFUNCTION("""COMPUTED_VALUE"""),"-")</f>
        <v>-</v>
      </c>
      <c r="EB128" t="str">
        <f>IFERROR(__xludf.DUMMYFUNCTION("""COMPUTED_VALUE"""),"-")</f>
        <v>-</v>
      </c>
      <c r="EC128" t="str">
        <f>IFERROR(__xludf.DUMMYFUNCTION("""COMPUTED_VALUE"""),"-")</f>
        <v>-</v>
      </c>
      <c r="ED128" t="str">
        <f>IFERROR(__xludf.DUMMYFUNCTION("""COMPUTED_VALUE"""),"-")</f>
        <v>-</v>
      </c>
      <c r="EE128" t="str">
        <f>IFERROR(__xludf.DUMMYFUNCTION("""COMPUTED_VALUE"""),"-")</f>
        <v>-</v>
      </c>
      <c r="EF128" t="str">
        <f>IFERROR(__xludf.DUMMYFUNCTION("""COMPUTED_VALUE"""),"-")</f>
        <v>-</v>
      </c>
      <c r="EG128" t="str">
        <f>IFERROR(__xludf.DUMMYFUNCTION("""COMPUTED_VALUE"""),"-")</f>
        <v>-</v>
      </c>
      <c r="EH128" t="str">
        <f>IFERROR(__xludf.DUMMYFUNCTION("""COMPUTED_VALUE"""),"-")</f>
        <v>-</v>
      </c>
      <c r="EI128" t="str">
        <f>IFERROR(__xludf.DUMMYFUNCTION("""COMPUTED_VALUE"""),"-")</f>
        <v>-</v>
      </c>
      <c r="EJ128" t="str">
        <f>IFERROR(__xludf.DUMMYFUNCTION("""COMPUTED_VALUE"""),"-")</f>
        <v>-</v>
      </c>
      <c r="EK128" t="str">
        <f>IFERROR(__xludf.DUMMYFUNCTION("""COMPUTED_VALUE"""),"-")</f>
        <v>-</v>
      </c>
      <c r="EL128" t="str">
        <f>IFERROR(__xludf.DUMMYFUNCTION("""COMPUTED_VALUE"""),"-")</f>
        <v>-</v>
      </c>
      <c r="EM128" t="str">
        <f>IFERROR(__xludf.DUMMYFUNCTION("""COMPUTED_VALUE"""),"-")</f>
        <v>-</v>
      </c>
      <c r="EN128" t="str">
        <f>IFERROR(__xludf.DUMMYFUNCTION("""COMPUTED_VALUE"""),"-")</f>
        <v>-</v>
      </c>
      <c r="EO128" t="str">
        <f>IFERROR(__xludf.DUMMYFUNCTION("""COMPUTED_VALUE"""),"-")</f>
        <v>-</v>
      </c>
      <c r="EP128" t="str">
        <f>IFERROR(__xludf.DUMMYFUNCTION("""COMPUTED_VALUE"""),"-")</f>
        <v>-</v>
      </c>
      <c r="EQ128" t="str">
        <f>IFERROR(__xludf.DUMMYFUNCTION("""COMPUTED_VALUE"""),"x")</f>
        <v>x</v>
      </c>
      <c r="ER128" t="str">
        <f>IFERROR(__xludf.DUMMYFUNCTION("""COMPUTED_VALUE"""),"-")</f>
        <v>-</v>
      </c>
      <c r="ES128" t="str">
        <f>IFERROR(__xludf.DUMMYFUNCTION("""COMPUTED_VALUE"""),"-")</f>
        <v>-</v>
      </c>
      <c r="ET128" t="str">
        <f>IFERROR(__xludf.DUMMYFUNCTION("""COMPUTED_VALUE"""),"-")</f>
        <v>-</v>
      </c>
      <c r="EU128" t="str">
        <f>IFERROR(__xludf.DUMMYFUNCTION("""COMPUTED_VALUE"""),"-")</f>
        <v>-</v>
      </c>
      <c r="EV128" t="str">
        <f>IFERROR(__xludf.DUMMYFUNCTION("""COMPUTED_VALUE"""),"-")</f>
        <v>-</v>
      </c>
      <c r="EW128" t="str">
        <f>IFERROR(__xludf.DUMMYFUNCTION("""COMPUTED_VALUE"""),"-")</f>
        <v>-</v>
      </c>
      <c r="EX128" t="str">
        <f>IFERROR(__xludf.DUMMYFUNCTION("""COMPUTED_VALUE"""),"-")</f>
        <v>-</v>
      </c>
      <c r="EY128" t="str">
        <f>IFERROR(__xludf.DUMMYFUNCTION("""COMPUTED_VALUE"""),"-")</f>
        <v>-</v>
      </c>
      <c r="EZ128" t="str">
        <f>IFERROR(__xludf.DUMMYFUNCTION("""COMPUTED_VALUE"""),"-")</f>
        <v>-</v>
      </c>
      <c r="FA128" t="str">
        <f>IFERROR(__xludf.DUMMYFUNCTION("""COMPUTED_VALUE"""),"-")</f>
        <v>-</v>
      </c>
      <c r="FB128" t="str">
        <f>IFERROR(__xludf.DUMMYFUNCTION("""COMPUTED_VALUE"""),"-")</f>
        <v>-</v>
      </c>
      <c r="FC128" t="str">
        <f>IFERROR(__xludf.DUMMYFUNCTION("""COMPUTED_VALUE"""),"-")</f>
        <v>-</v>
      </c>
      <c r="FD128" t="str">
        <f>IFERROR(__xludf.DUMMYFUNCTION("""COMPUTED_VALUE"""),"-")</f>
        <v>-</v>
      </c>
      <c r="FE128" t="str">
        <f>IFERROR(__xludf.DUMMYFUNCTION("""COMPUTED_VALUE"""),"-")</f>
        <v>-</v>
      </c>
      <c r="FF128" t="str">
        <f>IFERROR(__xludf.DUMMYFUNCTION("""COMPUTED_VALUE"""),"-")</f>
        <v>-</v>
      </c>
      <c r="FG128" t="str">
        <f>IFERROR(__xludf.DUMMYFUNCTION("""COMPUTED_VALUE"""),"-")</f>
        <v>-</v>
      </c>
      <c r="FH128" t="str">
        <f>IFERROR(__xludf.DUMMYFUNCTION("""COMPUTED_VALUE"""),"-")</f>
        <v>-</v>
      </c>
      <c r="FI128" t="str">
        <f>IFERROR(__xludf.DUMMYFUNCTION("""COMPUTED_VALUE"""),"-")</f>
        <v>-</v>
      </c>
      <c r="FJ128" t="str">
        <f>IFERROR(__xludf.DUMMYFUNCTION("""COMPUTED_VALUE"""),"-")</f>
        <v>-</v>
      </c>
      <c r="FK128" t="str">
        <f>IFERROR(__xludf.DUMMYFUNCTION("""COMPUTED_VALUE"""),"-")</f>
        <v>-</v>
      </c>
      <c r="FL128" t="str">
        <f>IFERROR(__xludf.DUMMYFUNCTION("""COMPUTED_VALUE"""),"-")</f>
        <v>-</v>
      </c>
      <c r="FM128" t="str">
        <f>IFERROR(__xludf.DUMMYFUNCTION("""COMPUTED_VALUE"""),"-")</f>
        <v>-</v>
      </c>
      <c r="FN128" t="str">
        <f>IFERROR(__xludf.DUMMYFUNCTION("""COMPUTED_VALUE"""),"-")</f>
        <v>-</v>
      </c>
      <c r="FO128" t="str">
        <f>IFERROR(__xludf.DUMMYFUNCTION("""COMPUTED_VALUE"""),"-")</f>
        <v>-</v>
      </c>
      <c r="FP128" t="str">
        <f>IFERROR(__xludf.DUMMYFUNCTION("""COMPUTED_VALUE"""),"-")</f>
        <v>-</v>
      </c>
      <c r="FQ128" t="str">
        <f>IFERROR(__xludf.DUMMYFUNCTION("""COMPUTED_VALUE"""),"-")</f>
        <v>-</v>
      </c>
      <c r="FR128" t="str">
        <f>IFERROR(__xludf.DUMMYFUNCTION("""COMPUTED_VALUE"""),"-")</f>
        <v>-</v>
      </c>
      <c r="FS128" t="str">
        <f>IFERROR(__xludf.DUMMYFUNCTION("""COMPUTED_VALUE"""),"-")</f>
        <v>-</v>
      </c>
      <c r="FT128" t="str">
        <f>IFERROR(__xludf.DUMMYFUNCTION("""COMPUTED_VALUE"""),"x")</f>
        <v>x</v>
      </c>
      <c r="FU128" t="str">
        <f>IFERROR(__xludf.DUMMYFUNCTION("""COMPUTED_VALUE"""),"OK")</f>
        <v>OK</v>
      </c>
      <c r="FV128" t="str">
        <f>IFERROR(__xludf.DUMMYFUNCTION("""COMPUTED_VALUE"""),"WA")</f>
        <v>WA</v>
      </c>
      <c r="FW128" t="str">
        <f>IFERROR(__xludf.DUMMYFUNCTION("""COMPUTED_VALUE"""),"WA")</f>
        <v>WA</v>
      </c>
      <c r="FX128" t="str">
        <f>IFERROR(__xludf.DUMMYFUNCTION("""COMPUTED_VALUE"""),"WA")</f>
        <v>WA</v>
      </c>
      <c r="FY128" t="str">
        <f>IFERROR(__xludf.DUMMYFUNCTION("""COMPUTED_VALUE"""),"WA")</f>
        <v>WA</v>
      </c>
      <c r="FZ128" t="str">
        <f>IFERROR(__xludf.DUMMYFUNCTION("""COMPUTED_VALUE"""),"WA")</f>
        <v>WA</v>
      </c>
      <c r="GA128" t="str">
        <f>IFERROR(__xludf.DUMMYFUNCTION("""COMPUTED_VALUE"""),"WA")</f>
        <v>WA</v>
      </c>
      <c r="GB128" t="str">
        <f>IFERROR(__xludf.DUMMYFUNCTION("""COMPUTED_VALUE"""),"WA")</f>
        <v>WA</v>
      </c>
      <c r="GC128" t="str">
        <f>IFERROR(__xludf.DUMMYFUNCTION("""COMPUTED_VALUE"""),"WA")</f>
        <v>WA</v>
      </c>
      <c r="GD128" t="str">
        <f>IFERROR(__xludf.DUMMYFUNCTION("""COMPUTED_VALUE"""),"WA")</f>
        <v>WA</v>
      </c>
      <c r="GE128" t="str">
        <f>IFERROR(__xludf.DUMMYFUNCTION("""COMPUTED_VALUE"""),"WA")</f>
        <v>WA</v>
      </c>
      <c r="GF128" t="str">
        <f>IFERROR(__xludf.DUMMYFUNCTION("""COMPUTED_VALUE"""),"WA")</f>
        <v>WA</v>
      </c>
      <c r="GG128" t="str">
        <f>IFERROR(__xludf.DUMMYFUNCTION("""COMPUTED_VALUE"""),"WA")</f>
        <v>WA</v>
      </c>
      <c r="GH128" t="str">
        <f>IFERROR(__xludf.DUMMYFUNCTION("""COMPUTED_VALUE"""),"WA")</f>
        <v>WA</v>
      </c>
      <c r="GI128" t="str">
        <f>IFERROR(__xludf.DUMMYFUNCTION("""COMPUTED_VALUE"""),"WA")</f>
        <v>WA</v>
      </c>
      <c r="GJ128" t="str">
        <f>IFERROR(__xludf.DUMMYFUNCTION("""COMPUTED_VALUE"""),"OK")</f>
        <v>OK</v>
      </c>
      <c r="GK128" t="str">
        <f>IFERROR(__xludf.DUMMYFUNCTION("""COMPUTED_VALUE"""),"WA")</f>
        <v>WA</v>
      </c>
      <c r="GL128" t="str">
        <f>IFERROR(__xludf.DUMMYFUNCTION("""COMPUTED_VALUE"""),"WA")</f>
        <v>WA</v>
      </c>
      <c r="GM128" t="str">
        <f>IFERROR(__xludf.DUMMYFUNCTION("""COMPUTED_VALUE"""),"WA")</f>
        <v>WA</v>
      </c>
      <c r="GN128" t="str">
        <f>IFERROR(__xludf.DUMMYFUNCTION("""COMPUTED_VALUE"""),"WA")</f>
        <v>WA</v>
      </c>
      <c r="GO128" t="str">
        <f>IFERROR(__xludf.DUMMYFUNCTION("""COMPUTED_VALUE"""),"WA")</f>
        <v>WA</v>
      </c>
      <c r="GP128" t="str">
        <f>IFERROR(__xludf.DUMMYFUNCTION("""COMPUTED_VALUE"""),"WA")</f>
        <v>WA</v>
      </c>
      <c r="GQ128" t="str">
        <f>IFERROR(__xludf.DUMMYFUNCTION("""COMPUTED_VALUE"""),"WA")</f>
        <v>WA</v>
      </c>
      <c r="GR128" t="str">
        <f>IFERROR(__xludf.DUMMYFUNCTION("""COMPUTED_VALUE"""),"WA")</f>
        <v>WA</v>
      </c>
      <c r="GS128" t="str">
        <f>IFERROR(__xludf.DUMMYFUNCTION("""COMPUTED_VALUE"""),"x")</f>
        <v>x</v>
      </c>
      <c r="GT128" t="str">
        <f>IFERROR(__xludf.DUMMYFUNCTION("""COMPUTED_VALUE"""),"x")</f>
        <v>x</v>
      </c>
      <c r="GU128">
        <f>IFERROR(__xludf.DUMMYFUNCTION("""COMPUTED_VALUE"""),0.0)</f>
        <v>0</v>
      </c>
      <c r="GV128">
        <f>IFERROR(__xludf.DUMMYFUNCTION("""COMPUTED_VALUE"""),0.0)</f>
        <v>0</v>
      </c>
      <c r="GW128">
        <f>IFERROR(__xludf.DUMMYFUNCTION("""COMPUTED_VALUE"""),0.0)</f>
        <v>0</v>
      </c>
      <c r="GX128">
        <f>IFERROR(__xludf.DUMMYFUNCTION("""COMPUTED_VALUE"""),0.0)</f>
        <v>0</v>
      </c>
      <c r="GY128">
        <f>IFERROR(__xludf.DUMMYFUNCTION("""COMPUTED_VALUE"""),0.0)</f>
        <v>0</v>
      </c>
      <c r="GZ128">
        <f>IFERROR(__xludf.DUMMYFUNCTION("""COMPUTED_VALUE"""),0.0)</f>
        <v>0</v>
      </c>
      <c r="HA128">
        <f>IFERROR(__xludf.DUMMYFUNCTION("""COMPUTED_VALUE"""),0.0)</f>
        <v>0</v>
      </c>
      <c r="HB128">
        <f>IFERROR(__xludf.DUMMYFUNCTION("""COMPUTED_VALUE"""),0.0)</f>
        <v>0</v>
      </c>
      <c r="HC128">
        <f>IFERROR(__xludf.DUMMYFUNCTION("""COMPUTED_VALUE"""),0.0)</f>
        <v>0</v>
      </c>
      <c r="HD128">
        <f>IFERROR(__xludf.DUMMYFUNCTION("""COMPUTED_VALUE"""),0.0)</f>
        <v>0</v>
      </c>
      <c r="HE128">
        <f>IFERROR(__xludf.DUMMYFUNCTION("""COMPUTED_VALUE"""),0.0)</f>
        <v>0</v>
      </c>
      <c r="HF128">
        <f>IFERROR(__xludf.DUMMYFUNCTION("""COMPUTED_VALUE"""),0.0)</f>
        <v>0</v>
      </c>
      <c r="HG128">
        <f>IFERROR(__xludf.DUMMYFUNCTION("""COMPUTED_VALUE"""),0.0)</f>
        <v>0</v>
      </c>
      <c r="HH128">
        <f>IFERROR(__xludf.DUMMYFUNCTION("""COMPUTED_VALUE"""),0.0)</f>
        <v>0</v>
      </c>
      <c r="HI128">
        <f>IFERROR(__xludf.DUMMYFUNCTION("""COMPUTED_VALUE"""),0.0)</f>
        <v>0</v>
      </c>
      <c r="HJ128">
        <f>IFERROR(__xludf.DUMMYFUNCTION("""COMPUTED_VALUE"""),0.0)</f>
        <v>0</v>
      </c>
      <c r="HK128">
        <f>IFERROR(__xludf.DUMMYFUNCTION("""COMPUTED_VALUE"""),0.0)</f>
        <v>0</v>
      </c>
      <c r="HL128">
        <f>IFERROR(__xludf.DUMMYFUNCTION("""COMPUTED_VALUE"""),0.0)</f>
        <v>0</v>
      </c>
      <c r="HM128">
        <f>IFERROR(__xludf.DUMMYFUNCTION("""COMPUTED_VALUE"""),0.0)</f>
        <v>0</v>
      </c>
      <c r="HN128">
        <f>IFERROR(__xludf.DUMMYFUNCTION("""COMPUTED_VALUE"""),0.0)</f>
        <v>0</v>
      </c>
      <c r="HO128">
        <f>IFERROR(__xludf.DUMMYFUNCTION("""COMPUTED_VALUE"""),0.0)</f>
        <v>0</v>
      </c>
      <c r="HP128">
        <f>IFERROR(__xludf.DUMMYFUNCTION("""COMPUTED_VALUE"""),0.0)</f>
        <v>0</v>
      </c>
      <c r="HQ128">
        <f>IFERROR(__xludf.DUMMYFUNCTION("""COMPUTED_VALUE"""),0.0)</f>
        <v>0</v>
      </c>
      <c r="HR128">
        <f>IFERROR(__xludf.DUMMYFUNCTION("""COMPUTED_VALUE"""),0.0)</f>
        <v>0</v>
      </c>
      <c r="HS128">
        <f>IFERROR(__xludf.DUMMYFUNCTION("""COMPUTED_VALUE"""),0.0)</f>
        <v>0</v>
      </c>
      <c r="HT128">
        <f>IFERROR(__xludf.DUMMYFUNCTION("""COMPUTED_VALUE"""),0.0)</f>
        <v>0</v>
      </c>
      <c r="HU128">
        <f>IFERROR(__xludf.DUMMYFUNCTION("""COMPUTED_VALUE"""),0.0)</f>
        <v>0</v>
      </c>
      <c r="HV128">
        <f>IFERROR(__xludf.DUMMYFUNCTION("""COMPUTED_VALUE"""),0.0)</f>
        <v>0</v>
      </c>
      <c r="HW128">
        <f>IFERROR(__xludf.DUMMYFUNCTION("""COMPUTED_VALUE"""),0.0)</f>
        <v>0</v>
      </c>
      <c r="HX128">
        <f>IFERROR(__xludf.DUMMYFUNCTION("""COMPUTED_VALUE"""),0.0)</f>
        <v>0</v>
      </c>
      <c r="HY128">
        <f>IFERROR(__xludf.DUMMYFUNCTION("""COMPUTED_VALUE"""),0.0)</f>
        <v>0</v>
      </c>
      <c r="HZ128">
        <f>IFERROR(__xludf.DUMMYFUNCTION("""COMPUTED_VALUE"""),0.0)</f>
        <v>0</v>
      </c>
      <c r="IA128">
        <f>IFERROR(__xludf.DUMMYFUNCTION("""COMPUTED_VALUE"""),0.0)</f>
        <v>0</v>
      </c>
      <c r="IB128">
        <f>IFERROR(__xludf.DUMMYFUNCTION("""COMPUTED_VALUE"""),0.0)</f>
        <v>0</v>
      </c>
      <c r="IC128">
        <f>IFERROR(__xludf.DUMMYFUNCTION("""COMPUTED_VALUE"""),0.0)</f>
        <v>0</v>
      </c>
      <c r="ID128">
        <f>IFERROR(__xludf.DUMMYFUNCTION("""COMPUTED_VALUE"""),0.0)</f>
        <v>0</v>
      </c>
      <c r="IE128">
        <f>IFERROR(__xludf.DUMMYFUNCTION("""COMPUTED_VALUE"""),0.0)</f>
        <v>0</v>
      </c>
      <c r="IF128">
        <f>IFERROR(__xludf.DUMMYFUNCTION("""COMPUTED_VALUE"""),0.0)</f>
        <v>0</v>
      </c>
      <c r="IG128">
        <f>IFERROR(__xludf.DUMMYFUNCTION("""COMPUTED_VALUE"""),0.0)</f>
        <v>0</v>
      </c>
      <c r="IH128">
        <f>IFERROR(__xludf.DUMMYFUNCTION("""COMPUTED_VALUE"""),0.0)</f>
        <v>0</v>
      </c>
      <c r="II128">
        <f>IFERROR(__xludf.DUMMYFUNCTION("""COMPUTED_VALUE"""),0.0)</f>
        <v>0</v>
      </c>
      <c r="IJ128">
        <f>IFERROR(__xludf.DUMMYFUNCTION("""COMPUTED_VALUE"""),0.0)</f>
        <v>0</v>
      </c>
      <c r="IK128" t="str">
        <f>IFERROR(__xludf.DUMMYFUNCTION("""COMPUTED_VALUE"""),"x")</f>
        <v>x</v>
      </c>
      <c r="IL128">
        <f>IFERROR(__xludf.DUMMYFUNCTION("""COMPUTED_VALUE"""),0.0)</f>
        <v>0</v>
      </c>
      <c r="IM128">
        <f>IFERROR(__xludf.DUMMYFUNCTION("""COMPUTED_VALUE"""),0.0)</f>
        <v>0</v>
      </c>
      <c r="IN128">
        <f>IFERROR(__xludf.DUMMYFUNCTION("""COMPUTED_VALUE"""),0.0)</f>
        <v>0</v>
      </c>
      <c r="IO128">
        <f>IFERROR(__xludf.DUMMYFUNCTION("""COMPUTED_VALUE"""),0.0)</f>
        <v>0</v>
      </c>
      <c r="IP128">
        <f>IFERROR(__xludf.DUMMYFUNCTION("""COMPUTED_VALUE"""),0.0)</f>
        <v>0</v>
      </c>
      <c r="IQ128">
        <f>IFERROR(__xludf.DUMMYFUNCTION("""COMPUTED_VALUE"""),0.0)</f>
        <v>0</v>
      </c>
      <c r="IR128">
        <f>IFERROR(__xludf.DUMMYFUNCTION("""COMPUTED_VALUE"""),0.0)</f>
        <v>0</v>
      </c>
      <c r="IS128">
        <f>IFERROR(__xludf.DUMMYFUNCTION("""COMPUTED_VALUE"""),0.0)</f>
        <v>0</v>
      </c>
      <c r="IT128">
        <f>IFERROR(__xludf.DUMMYFUNCTION("""COMPUTED_VALUE"""),0.0)</f>
        <v>0</v>
      </c>
      <c r="IU128">
        <f>IFERROR(__xludf.DUMMYFUNCTION("""COMPUTED_VALUE"""),0.0)</f>
        <v>0</v>
      </c>
      <c r="IV128">
        <f>IFERROR(__xludf.DUMMYFUNCTION("""COMPUTED_VALUE"""),0.0)</f>
        <v>0</v>
      </c>
      <c r="IW128">
        <f>IFERROR(__xludf.DUMMYFUNCTION("""COMPUTED_VALUE"""),0.0)</f>
        <v>0</v>
      </c>
      <c r="IX128">
        <f>IFERROR(__xludf.DUMMYFUNCTION("""COMPUTED_VALUE"""),0.0)</f>
        <v>0</v>
      </c>
      <c r="IY128">
        <f>IFERROR(__xludf.DUMMYFUNCTION("""COMPUTED_VALUE"""),0.0)</f>
        <v>0</v>
      </c>
      <c r="IZ128">
        <f>IFERROR(__xludf.DUMMYFUNCTION("""COMPUTED_VALUE"""),0.0)</f>
        <v>0</v>
      </c>
      <c r="JA128">
        <f>IFERROR(__xludf.DUMMYFUNCTION("""COMPUTED_VALUE"""),0.0)</f>
        <v>0</v>
      </c>
      <c r="JB128">
        <f>IFERROR(__xludf.DUMMYFUNCTION("""COMPUTED_VALUE"""),0.0)</f>
        <v>0</v>
      </c>
      <c r="JC128">
        <f>IFERROR(__xludf.DUMMYFUNCTION("""COMPUTED_VALUE"""),0.0)</f>
        <v>0</v>
      </c>
      <c r="JD128">
        <f>IFERROR(__xludf.DUMMYFUNCTION("""COMPUTED_VALUE"""),0.0)</f>
        <v>0</v>
      </c>
      <c r="JE128">
        <f>IFERROR(__xludf.DUMMYFUNCTION("""COMPUTED_VALUE"""),0.0)</f>
        <v>0</v>
      </c>
      <c r="JF128">
        <f>IFERROR(__xludf.DUMMYFUNCTION("""COMPUTED_VALUE"""),0.0)</f>
        <v>0</v>
      </c>
      <c r="JG128">
        <f>IFERROR(__xludf.DUMMYFUNCTION("""COMPUTED_VALUE"""),0.0)</f>
        <v>0</v>
      </c>
      <c r="JH128">
        <f>IFERROR(__xludf.DUMMYFUNCTION("""COMPUTED_VALUE"""),0.0)</f>
        <v>0</v>
      </c>
      <c r="JI128">
        <f>IFERROR(__xludf.DUMMYFUNCTION("""COMPUTED_VALUE"""),0.0)</f>
        <v>0</v>
      </c>
      <c r="JJ128">
        <f>IFERROR(__xludf.DUMMYFUNCTION("""COMPUTED_VALUE"""),0.0)</f>
        <v>0</v>
      </c>
      <c r="JK128">
        <f>IFERROR(__xludf.DUMMYFUNCTION("""COMPUTED_VALUE"""),0.0)</f>
        <v>0</v>
      </c>
      <c r="JL128">
        <f>IFERROR(__xludf.DUMMYFUNCTION("""COMPUTED_VALUE"""),0.0)</f>
        <v>0</v>
      </c>
      <c r="JM128">
        <f>IFERROR(__xludf.DUMMYFUNCTION("""COMPUTED_VALUE"""),0.0)</f>
        <v>0</v>
      </c>
      <c r="JN128">
        <f>IFERROR(__xludf.DUMMYFUNCTION("""COMPUTED_VALUE"""),0.0)</f>
        <v>0</v>
      </c>
      <c r="JO128">
        <f>IFERROR(__xludf.DUMMYFUNCTION("""COMPUTED_VALUE"""),0.0)</f>
        <v>0</v>
      </c>
      <c r="JP128">
        <f>IFERROR(__xludf.DUMMYFUNCTION("""COMPUTED_VALUE"""),0.0)</f>
        <v>0</v>
      </c>
      <c r="JQ128">
        <f>IFERROR(__xludf.DUMMYFUNCTION("""COMPUTED_VALUE"""),0.0)</f>
        <v>0</v>
      </c>
      <c r="JR128">
        <f>IFERROR(__xludf.DUMMYFUNCTION("""COMPUTED_VALUE"""),0.0)</f>
        <v>0</v>
      </c>
      <c r="JS128" t="str">
        <f>IFERROR(__xludf.DUMMYFUNCTION("""COMPUTED_VALUE"""),"x")</f>
        <v>x</v>
      </c>
      <c r="JT128">
        <f>IFERROR(__xludf.DUMMYFUNCTION("""COMPUTED_VALUE"""),0.0)</f>
        <v>0</v>
      </c>
      <c r="JU128">
        <f>IFERROR(__xludf.DUMMYFUNCTION("""COMPUTED_VALUE"""),0.0)</f>
        <v>0</v>
      </c>
      <c r="JV128">
        <f>IFERROR(__xludf.DUMMYFUNCTION("""COMPUTED_VALUE"""),0.0)</f>
        <v>0</v>
      </c>
      <c r="JW128">
        <f>IFERROR(__xludf.DUMMYFUNCTION("""COMPUTED_VALUE"""),0.0)</f>
        <v>0</v>
      </c>
      <c r="JX128">
        <f>IFERROR(__xludf.DUMMYFUNCTION("""COMPUTED_VALUE"""),0.0)</f>
        <v>0</v>
      </c>
      <c r="JY128">
        <f>IFERROR(__xludf.DUMMYFUNCTION("""COMPUTED_VALUE"""),0.0)</f>
        <v>0</v>
      </c>
      <c r="JZ128">
        <f>IFERROR(__xludf.DUMMYFUNCTION("""COMPUTED_VALUE"""),0.0)</f>
        <v>0</v>
      </c>
      <c r="KA128">
        <f>IFERROR(__xludf.DUMMYFUNCTION("""COMPUTED_VALUE"""),0.0)</f>
        <v>0</v>
      </c>
      <c r="KB128">
        <f>IFERROR(__xludf.DUMMYFUNCTION("""COMPUTED_VALUE"""),0.0)</f>
        <v>0</v>
      </c>
      <c r="KC128">
        <f>IFERROR(__xludf.DUMMYFUNCTION("""COMPUTED_VALUE"""),0.0)</f>
        <v>0</v>
      </c>
      <c r="KD128">
        <f>IFERROR(__xludf.DUMMYFUNCTION("""COMPUTED_VALUE"""),0.0)</f>
        <v>0</v>
      </c>
      <c r="KE128">
        <f>IFERROR(__xludf.DUMMYFUNCTION("""COMPUTED_VALUE"""),0.0)</f>
        <v>0</v>
      </c>
      <c r="KF128">
        <f>IFERROR(__xludf.DUMMYFUNCTION("""COMPUTED_VALUE"""),0.0)</f>
        <v>0</v>
      </c>
      <c r="KG128">
        <f>IFERROR(__xludf.DUMMYFUNCTION("""COMPUTED_VALUE"""),0.0)</f>
        <v>0</v>
      </c>
      <c r="KH128">
        <f>IFERROR(__xludf.DUMMYFUNCTION("""COMPUTED_VALUE"""),0.0)</f>
        <v>0</v>
      </c>
      <c r="KI128">
        <f>IFERROR(__xludf.DUMMYFUNCTION("""COMPUTED_VALUE"""),0.0)</f>
        <v>0</v>
      </c>
      <c r="KJ128">
        <f>IFERROR(__xludf.DUMMYFUNCTION("""COMPUTED_VALUE"""),0.0)</f>
        <v>0</v>
      </c>
      <c r="KK128">
        <f>IFERROR(__xludf.DUMMYFUNCTION("""COMPUTED_VALUE"""),0.0)</f>
        <v>0</v>
      </c>
      <c r="KL128">
        <f>IFERROR(__xludf.DUMMYFUNCTION("""COMPUTED_VALUE"""),0.0)</f>
        <v>0</v>
      </c>
      <c r="KM128">
        <f>IFERROR(__xludf.DUMMYFUNCTION("""COMPUTED_VALUE"""),0.0)</f>
        <v>0</v>
      </c>
      <c r="KN128">
        <f>IFERROR(__xludf.DUMMYFUNCTION("""COMPUTED_VALUE"""),0.0)</f>
        <v>0</v>
      </c>
      <c r="KO128">
        <f>IFERROR(__xludf.DUMMYFUNCTION("""COMPUTED_VALUE"""),0.0)</f>
        <v>0</v>
      </c>
      <c r="KP128">
        <f>IFERROR(__xludf.DUMMYFUNCTION("""COMPUTED_VALUE"""),0.0)</f>
        <v>0</v>
      </c>
      <c r="KQ128">
        <f>IFERROR(__xludf.DUMMYFUNCTION("""COMPUTED_VALUE"""),0.0)</f>
        <v>0</v>
      </c>
      <c r="KR128">
        <f>IFERROR(__xludf.DUMMYFUNCTION("""COMPUTED_VALUE"""),0.0)</f>
        <v>0</v>
      </c>
      <c r="KS128">
        <f>IFERROR(__xludf.DUMMYFUNCTION("""COMPUTED_VALUE"""),0.0)</f>
        <v>0</v>
      </c>
      <c r="KT128">
        <f>IFERROR(__xludf.DUMMYFUNCTION("""COMPUTED_VALUE"""),0.0)</f>
        <v>0</v>
      </c>
      <c r="KU128">
        <f>IFERROR(__xludf.DUMMYFUNCTION("""COMPUTED_VALUE"""),0.0)</f>
        <v>0</v>
      </c>
      <c r="KV128">
        <f>IFERROR(__xludf.DUMMYFUNCTION("""COMPUTED_VALUE"""),0.0)</f>
        <v>0</v>
      </c>
      <c r="KW128">
        <f>IFERROR(__xludf.DUMMYFUNCTION("""COMPUTED_VALUE"""),0.0)</f>
        <v>0</v>
      </c>
      <c r="KX128">
        <f>IFERROR(__xludf.DUMMYFUNCTION("""COMPUTED_VALUE"""),0.0)</f>
        <v>0</v>
      </c>
      <c r="KY128">
        <f>IFERROR(__xludf.DUMMYFUNCTION("""COMPUTED_VALUE"""),0.0)</f>
        <v>0</v>
      </c>
      <c r="KZ128" t="str">
        <f>IFERROR(__xludf.DUMMYFUNCTION("""COMPUTED_VALUE"""),"x")</f>
        <v>x</v>
      </c>
      <c r="LA128">
        <f>IFERROR(__xludf.DUMMYFUNCTION("""COMPUTED_VALUE"""),0.0)</f>
        <v>0</v>
      </c>
      <c r="LB128">
        <f>IFERROR(__xludf.DUMMYFUNCTION("""COMPUTED_VALUE"""),0.0)</f>
        <v>0</v>
      </c>
      <c r="LC128">
        <f>IFERROR(__xludf.DUMMYFUNCTION("""COMPUTED_VALUE"""),0.0)</f>
        <v>0</v>
      </c>
      <c r="LD128">
        <f>IFERROR(__xludf.DUMMYFUNCTION("""COMPUTED_VALUE"""),0.0)</f>
        <v>0</v>
      </c>
      <c r="LE128">
        <f>IFERROR(__xludf.DUMMYFUNCTION("""COMPUTED_VALUE"""),0.0)</f>
        <v>0</v>
      </c>
      <c r="LF128">
        <f>IFERROR(__xludf.DUMMYFUNCTION("""COMPUTED_VALUE"""),0.0)</f>
        <v>0</v>
      </c>
      <c r="LG128">
        <f>IFERROR(__xludf.DUMMYFUNCTION("""COMPUTED_VALUE"""),0.0)</f>
        <v>0</v>
      </c>
      <c r="LH128">
        <f>IFERROR(__xludf.DUMMYFUNCTION("""COMPUTED_VALUE"""),0.0)</f>
        <v>0</v>
      </c>
      <c r="LI128">
        <f>IFERROR(__xludf.DUMMYFUNCTION("""COMPUTED_VALUE"""),0.0)</f>
        <v>0</v>
      </c>
      <c r="LJ128">
        <f>IFERROR(__xludf.DUMMYFUNCTION("""COMPUTED_VALUE"""),0.0)</f>
        <v>0</v>
      </c>
      <c r="LK128">
        <f>IFERROR(__xludf.DUMMYFUNCTION("""COMPUTED_VALUE"""),0.0)</f>
        <v>0</v>
      </c>
      <c r="LL128">
        <f>IFERROR(__xludf.DUMMYFUNCTION("""COMPUTED_VALUE"""),0.0)</f>
        <v>0</v>
      </c>
      <c r="LM128">
        <f>IFERROR(__xludf.DUMMYFUNCTION("""COMPUTED_VALUE"""),0.0)</f>
        <v>0</v>
      </c>
      <c r="LN128">
        <f>IFERROR(__xludf.DUMMYFUNCTION("""COMPUTED_VALUE"""),0.0)</f>
        <v>0</v>
      </c>
      <c r="LO128">
        <f>IFERROR(__xludf.DUMMYFUNCTION("""COMPUTED_VALUE"""),0.0)</f>
        <v>0</v>
      </c>
      <c r="LP128">
        <f>IFERROR(__xludf.DUMMYFUNCTION("""COMPUTED_VALUE"""),0.0)</f>
        <v>0</v>
      </c>
      <c r="LQ128" t="str">
        <f>IFERROR(__xludf.DUMMYFUNCTION("""COMPUTED_VALUE"""),"x")</f>
        <v>x</v>
      </c>
      <c r="LR128">
        <f>IFERROR(__xludf.DUMMYFUNCTION("""COMPUTED_VALUE"""),0.0)</f>
        <v>0</v>
      </c>
      <c r="LS128">
        <f>IFERROR(__xludf.DUMMYFUNCTION("""COMPUTED_VALUE"""),0.0)</f>
        <v>0</v>
      </c>
      <c r="LT128">
        <f>IFERROR(__xludf.DUMMYFUNCTION("""COMPUTED_VALUE"""),0.0)</f>
        <v>0</v>
      </c>
      <c r="LU128">
        <f>IFERROR(__xludf.DUMMYFUNCTION("""COMPUTED_VALUE"""),0.0)</f>
        <v>0</v>
      </c>
      <c r="LV128">
        <f>IFERROR(__xludf.DUMMYFUNCTION("""COMPUTED_VALUE"""),0.0)</f>
        <v>0</v>
      </c>
      <c r="LW128">
        <f>IFERROR(__xludf.DUMMYFUNCTION("""COMPUTED_VALUE"""),0.0)</f>
        <v>0</v>
      </c>
      <c r="LX128">
        <f>IFERROR(__xludf.DUMMYFUNCTION("""COMPUTED_VALUE"""),0.0)</f>
        <v>0</v>
      </c>
      <c r="LY128">
        <f>IFERROR(__xludf.DUMMYFUNCTION("""COMPUTED_VALUE"""),0.0)</f>
        <v>0</v>
      </c>
      <c r="LZ128">
        <f>IFERROR(__xludf.DUMMYFUNCTION("""COMPUTED_VALUE"""),0.0)</f>
        <v>0</v>
      </c>
      <c r="MA128">
        <f>IFERROR(__xludf.DUMMYFUNCTION("""COMPUTED_VALUE"""),0.0)</f>
        <v>0</v>
      </c>
      <c r="MB128">
        <f>IFERROR(__xludf.DUMMYFUNCTION("""COMPUTED_VALUE"""),0.0)</f>
        <v>0</v>
      </c>
      <c r="MC128">
        <f>IFERROR(__xludf.DUMMYFUNCTION("""COMPUTED_VALUE"""),0.0)</f>
        <v>0</v>
      </c>
      <c r="MD128">
        <f>IFERROR(__xludf.DUMMYFUNCTION("""COMPUTED_VALUE"""),0.0)</f>
        <v>0</v>
      </c>
      <c r="ME128">
        <f>IFERROR(__xludf.DUMMYFUNCTION("""COMPUTED_VALUE"""),0.0)</f>
        <v>0</v>
      </c>
      <c r="MF128">
        <f>IFERROR(__xludf.DUMMYFUNCTION("""COMPUTED_VALUE"""),0.0)</f>
        <v>0</v>
      </c>
      <c r="MG128">
        <f>IFERROR(__xludf.DUMMYFUNCTION("""COMPUTED_VALUE"""),0.0)</f>
        <v>0</v>
      </c>
      <c r="MH128">
        <f>IFERROR(__xludf.DUMMYFUNCTION("""COMPUTED_VALUE"""),0.0)</f>
        <v>0</v>
      </c>
      <c r="MI128">
        <f>IFERROR(__xludf.DUMMYFUNCTION("""COMPUTED_VALUE"""),0.0)</f>
        <v>0</v>
      </c>
      <c r="MJ128">
        <f>IFERROR(__xludf.DUMMYFUNCTION("""COMPUTED_VALUE"""),0.0)</f>
        <v>0</v>
      </c>
      <c r="MK128">
        <f>IFERROR(__xludf.DUMMYFUNCTION("""COMPUTED_VALUE"""),0.0)</f>
        <v>0</v>
      </c>
      <c r="ML128">
        <f>IFERROR(__xludf.DUMMYFUNCTION("""COMPUTED_VALUE"""),0.0)</f>
        <v>0</v>
      </c>
      <c r="MM128">
        <f>IFERROR(__xludf.DUMMYFUNCTION("""COMPUTED_VALUE"""),0.0)</f>
        <v>0</v>
      </c>
      <c r="MN128">
        <f>IFERROR(__xludf.DUMMYFUNCTION("""COMPUTED_VALUE"""),0.0)</f>
        <v>0</v>
      </c>
      <c r="MO128">
        <f>IFERROR(__xludf.DUMMYFUNCTION("""COMPUTED_VALUE"""),0.0)</f>
        <v>0</v>
      </c>
      <c r="MP128">
        <f>IFERROR(__xludf.DUMMYFUNCTION("""COMPUTED_VALUE"""),0.0)</f>
        <v>0</v>
      </c>
      <c r="MQ128">
        <f>IFERROR(__xludf.DUMMYFUNCTION("""COMPUTED_VALUE"""),0.0)</f>
        <v>0</v>
      </c>
      <c r="MR128">
        <f>IFERROR(__xludf.DUMMYFUNCTION("""COMPUTED_VALUE"""),0.0)</f>
        <v>0</v>
      </c>
      <c r="MS128">
        <f>IFERROR(__xludf.DUMMYFUNCTION("""COMPUTED_VALUE"""),0.0)</f>
        <v>0</v>
      </c>
      <c r="MT128" t="str">
        <f>IFERROR(__xludf.DUMMYFUNCTION("""COMPUTED_VALUE"""),"x")</f>
        <v>x</v>
      </c>
      <c r="MU128">
        <f>IFERROR(__xludf.DUMMYFUNCTION("""COMPUTED_VALUE"""),1.0)</f>
        <v>1</v>
      </c>
      <c r="MV128">
        <f>IFERROR(__xludf.DUMMYFUNCTION("""COMPUTED_VALUE"""),0.0)</f>
        <v>0</v>
      </c>
      <c r="MW128">
        <f>IFERROR(__xludf.DUMMYFUNCTION("""COMPUTED_VALUE"""),0.0)</f>
        <v>0</v>
      </c>
      <c r="MX128">
        <f>IFERROR(__xludf.DUMMYFUNCTION("""COMPUTED_VALUE"""),0.0)</f>
        <v>0</v>
      </c>
      <c r="MY128">
        <f>IFERROR(__xludf.DUMMYFUNCTION("""COMPUTED_VALUE"""),0.0)</f>
        <v>0</v>
      </c>
      <c r="MZ128">
        <f>IFERROR(__xludf.DUMMYFUNCTION("""COMPUTED_VALUE"""),0.0)</f>
        <v>0</v>
      </c>
      <c r="NA128">
        <f>IFERROR(__xludf.DUMMYFUNCTION("""COMPUTED_VALUE"""),0.0)</f>
        <v>0</v>
      </c>
      <c r="NB128">
        <f>IFERROR(__xludf.DUMMYFUNCTION("""COMPUTED_VALUE"""),0.0)</f>
        <v>0</v>
      </c>
      <c r="NC128">
        <f>IFERROR(__xludf.DUMMYFUNCTION("""COMPUTED_VALUE"""),0.0)</f>
        <v>0</v>
      </c>
      <c r="ND128">
        <f>IFERROR(__xludf.DUMMYFUNCTION("""COMPUTED_VALUE"""),0.0)</f>
        <v>0</v>
      </c>
      <c r="NE128">
        <f>IFERROR(__xludf.DUMMYFUNCTION("""COMPUTED_VALUE"""),0.0)</f>
        <v>0</v>
      </c>
      <c r="NF128">
        <f>IFERROR(__xludf.DUMMYFUNCTION("""COMPUTED_VALUE"""),0.0)</f>
        <v>0</v>
      </c>
      <c r="NG128">
        <f>IFERROR(__xludf.DUMMYFUNCTION("""COMPUTED_VALUE"""),0.0)</f>
        <v>0</v>
      </c>
      <c r="NH128">
        <f>IFERROR(__xludf.DUMMYFUNCTION("""COMPUTED_VALUE"""),0.0)</f>
        <v>0</v>
      </c>
      <c r="NI128">
        <f>IFERROR(__xludf.DUMMYFUNCTION("""COMPUTED_VALUE"""),0.0)</f>
        <v>0</v>
      </c>
      <c r="NJ128">
        <f>IFERROR(__xludf.DUMMYFUNCTION("""COMPUTED_VALUE"""),1.0)</f>
        <v>1</v>
      </c>
      <c r="NK128">
        <f>IFERROR(__xludf.DUMMYFUNCTION("""COMPUTED_VALUE"""),0.0)</f>
        <v>0</v>
      </c>
      <c r="NL128">
        <f>IFERROR(__xludf.DUMMYFUNCTION("""COMPUTED_VALUE"""),0.0)</f>
        <v>0</v>
      </c>
      <c r="NM128">
        <f>IFERROR(__xludf.DUMMYFUNCTION("""COMPUTED_VALUE"""),0.0)</f>
        <v>0</v>
      </c>
      <c r="NN128">
        <f>IFERROR(__xludf.DUMMYFUNCTION("""COMPUTED_VALUE"""),0.0)</f>
        <v>0</v>
      </c>
      <c r="NO128">
        <f>IFERROR(__xludf.DUMMYFUNCTION("""COMPUTED_VALUE"""),0.0)</f>
        <v>0</v>
      </c>
      <c r="NP128">
        <f>IFERROR(__xludf.DUMMYFUNCTION("""COMPUTED_VALUE"""),0.0)</f>
        <v>0</v>
      </c>
      <c r="NQ128">
        <f>IFERROR(__xludf.DUMMYFUNCTION("""COMPUTED_VALUE"""),0.0)</f>
        <v>0</v>
      </c>
      <c r="NR128">
        <f>IFERROR(__xludf.DUMMYFUNCTION("""COMPUTED_VALUE"""),0.0)</f>
        <v>0</v>
      </c>
    </row>
    <row r="129" ht="15.75" customHeight="1">
      <c r="A129">
        <f>IFERROR(__xludf.DUMMYFUNCTION("""COMPUTED_VALUE"""),128.0)</f>
        <v>128</v>
      </c>
      <c r="B129" t="str">
        <f>IFERROR(__xludf.DUMMYFUNCTION("""COMPUTED_VALUE"""),"smil")</f>
        <v>smil</v>
      </c>
      <c r="C129" t="str">
        <f>IFERROR(__xludf.DUMMYFUNCTION("""COMPUTED_VALUE"""),"Stefan")</f>
        <v>Stefan</v>
      </c>
      <c r="D129" t="str">
        <f>IFERROR(__xludf.DUMMYFUNCTION("""COMPUTED_VALUE"""),"Milenković")</f>
        <v>Milenković</v>
      </c>
      <c r="E129">
        <f>IFERROR(__xludf.DUMMYFUNCTION("""COMPUTED_VALUE"""),0.0)</f>
        <v>0</v>
      </c>
      <c r="F129" t="str">
        <f>IFERROR(__xludf.DUMMYFUNCTION("""COMPUTED_VALUE"""),"ODOBREN")</f>
        <v>ODOBREN</v>
      </c>
      <c r="G129" t="str">
        <f>IFERROR(__xludf.DUMMYFUNCTION("""COMPUTED_VALUE"""),"Stari grad")</f>
        <v>Stari grad</v>
      </c>
      <c r="H129" t="str">
        <f>IFERROR(__xludf.DUMMYFUNCTION("""COMPUTED_VALUE"""),"Matematička gimnazija")</f>
        <v>Matematička gimnazija</v>
      </c>
      <c r="I129" t="str">
        <f>IFERROR(__xludf.DUMMYFUNCTION("""COMPUTED_VALUE"""),"IV")</f>
        <v>IV</v>
      </c>
      <c r="J129" t="str">
        <f>IFERROR(__xludf.DUMMYFUNCTION("""COMPUTED_VALUE"""),"A")</f>
        <v>A</v>
      </c>
      <c r="L129" t="str">
        <f>IFERROR(__xludf.DUMMYFUNCTION("""COMPUTED_VALUE"""),"x")</f>
        <v>x</v>
      </c>
      <c r="M129" t="str">
        <f>IFERROR(__xludf.DUMMYFUNCTION("""COMPUTED_VALUE"""),"-")</f>
        <v>-</v>
      </c>
      <c r="N129" t="str">
        <f>IFERROR(__xludf.DUMMYFUNCTION("""COMPUTED_VALUE"""),"-")</f>
        <v>-</v>
      </c>
      <c r="O129" t="str">
        <f>IFERROR(__xludf.DUMMYFUNCTION("""COMPUTED_VALUE"""),"-")</f>
        <v>-</v>
      </c>
      <c r="P129">
        <f>IFERROR(__xludf.DUMMYFUNCTION("""COMPUTED_VALUE"""),0.0)</f>
        <v>0</v>
      </c>
      <c r="Q129" t="str">
        <f>IFERROR(__xludf.DUMMYFUNCTION("""COMPUTED_VALUE"""),"-")</f>
        <v>-</v>
      </c>
      <c r="R129" t="str">
        <f>IFERROR(__xludf.DUMMYFUNCTION("""COMPUTED_VALUE"""),"-")</f>
        <v>-</v>
      </c>
      <c r="S129" t="str">
        <f>IFERROR(__xludf.DUMMYFUNCTION("""COMPUTED_VALUE"""),"x")</f>
        <v>x</v>
      </c>
      <c r="T129" t="str">
        <f>IFERROR(__xludf.DUMMYFUNCTION("""COMPUTED_VALUE"""),"x")</f>
        <v>x</v>
      </c>
      <c r="U129" t="str">
        <f>IFERROR(__xludf.DUMMYFUNCTION("""COMPUTED_VALUE"""),"-")</f>
        <v>-</v>
      </c>
      <c r="V129" t="str">
        <f>IFERROR(__xludf.DUMMYFUNCTION("""COMPUTED_VALUE"""),"-")</f>
        <v>-</v>
      </c>
      <c r="W129" t="str">
        <f>IFERROR(__xludf.DUMMYFUNCTION("""COMPUTED_VALUE"""),"-")</f>
        <v>-</v>
      </c>
      <c r="X129" t="str">
        <f>IFERROR(__xludf.DUMMYFUNCTION("""COMPUTED_VALUE"""),"-")</f>
        <v>-</v>
      </c>
      <c r="Y129" t="str">
        <f>IFERROR(__xludf.DUMMYFUNCTION("""COMPUTED_VALUE"""),"-")</f>
        <v>-</v>
      </c>
      <c r="Z129" t="str">
        <f>IFERROR(__xludf.DUMMYFUNCTION("""COMPUTED_VALUE"""),"-")</f>
        <v>-</v>
      </c>
      <c r="AA129" t="str">
        <f>IFERROR(__xludf.DUMMYFUNCTION("""COMPUTED_VALUE"""),"-")</f>
        <v>-</v>
      </c>
      <c r="AB129" t="str">
        <f>IFERROR(__xludf.DUMMYFUNCTION("""COMPUTED_VALUE"""),"-")</f>
        <v>-</v>
      </c>
      <c r="AC129" t="str">
        <f>IFERROR(__xludf.DUMMYFUNCTION("""COMPUTED_VALUE"""),"-")</f>
        <v>-</v>
      </c>
      <c r="AD129" t="str">
        <f>IFERROR(__xludf.DUMMYFUNCTION("""COMPUTED_VALUE"""),"-")</f>
        <v>-</v>
      </c>
      <c r="AE129" t="str">
        <f>IFERROR(__xludf.DUMMYFUNCTION("""COMPUTED_VALUE"""),"-")</f>
        <v>-</v>
      </c>
      <c r="AF129" t="str">
        <f>IFERROR(__xludf.DUMMYFUNCTION("""COMPUTED_VALUE"""),"-")</f>
        <v>-</v>
      </c>
      <c r="AG129" t="str">
        <f>IFERROR(__xludf.DUMMYFUNCTION("""COMPUTED_VALUE"""),"-")</f>
        <v>-</v>
      </c>
      <c r="AH129" t="str">
        <f>IFERROR(__xludf.DUMMYFUNCTION("""COMPUTED_VALUE"""),"-")</f>
        <v>-</v>
      </c>
      <c r="AI129" t="str">
        <f>IFERROR(__xludf.DUMMYFUNCTION("""COMPUTED_VALUE"""),"-")</f>
        <v>-</v>
      </c>
      <c r="AJ129" t="str">
        <f>IFERROR(__xludf.DUMMYFUNCTION("""COMPUTED_VALUE"""),"-")</f>
        <v>-</v>
      </c>
      <c r="AK129" t="str">
        <f>IFERROR(__xludf.DUMMYFUNCTION("""COMPUTED_VALUE"""),"-")</f>
        <v>-</v>
      </c>
      <c r="AL129" t="str">
        <f>IFERROR(__xludf.DUMMYFUNCTION("""COMPUTED_VALUE"""),"-")</f>
        <v>-</v>
      </c>
      <c r="AM129" t="str">
        <f>IFERROR(__xludf.DUMMYFUNCTION("""COMPUTED_VALUE"""),"-")</f>
        <v>-</v>
      </c>
      <c r="AN129" t="str">
        <f>IFERROR(__xludf.DUMMYFUNCTION("""COMPUTED_VALUE"""),"-")</f>
        <v>-</v>
      </c>
      <c r="AO129" t="str">
        <f>IFERROR(__xludf.DUMMYFUNCTION("""COMPUTED_VALUE"""),"-")</f>
        <v>-</v>
      </c>
      <c r="AP129" t="str">
        <f>IFERROR(__xludf.DUMMYFUNCTION("""COMPUTED_VALUE"""),"-")</f>
        <v>-</v>
      </c>
      <c r="AQ129" t="str">
        <f>IFERROR(__xludf.DUMMYFUNCTION("""COMPUTED_VALUE"""),"-")</f>
        <v>-</v>
      </c>
      <c r="AR129" t="str">
        <f>IFERROR(__xludf.DUMMYFUNCTION("""COMPUTED_VALUE"""),"-")</f>
        <v>-</v>
      </c>
      <c r="AS129" t="str">
        <f>IFERROR(__xludf.DUMMYFUNCTION("""COMPUTED_VALUE"""),"-")</f>
        <v>-</v>
      </c>
      <c r="AT129" t="str">
        <f>IFERROR(__xludf.DUMMYFUNCTION("""COMPUTED_VALUE"""),"-")</f>
        <v>-</v>
      </c>
      <c r="AU129" t="str">
        <f>IFERROR(__xludf.DUMMYFUNCTION("""COMPUTED_VALUE"""),"-")</f>
        <v>-</v>
      </c>
      <c r="AV129" t="str">
        <f>IFERROR(__xludf.DUMMYFUNCTION("""COMPUTED_VALUE"""),"-")</f>
        <v>-</v>
      </c>
      <c r="AW129" t="str">
        <f>IFERROR(__xludf.DUMMYFUNCTION("""COMPUTED_VALUE"""),"-")</f>
        <v>-</v>
      </c>
      <c r="AX129" t="str">
        <f>IFERROR(__xludf.DUMMYFUNCTION("""COMPUTED_VALUE"""),"-")</f>
        <v>-</v>
      </c>
      <c r="AY129" t="str">
        <f>IFERROR(__xludf.DUMMYFUNCTION("""COMPUTED_VALUE"""),"-")</f>
        <v>-</v>
      </c>
      <c r="AZ129" t="str">
        <f>IFERROR(__xludf.DUMMYFUNCTION("""COMPUTED_VALUE"""),"-")</f>
        <v>-</v>
      </c>
      <c r="BA129" t="str">
        <f>IFERROR(__xludf.DUMMYFUNCTION("""COMPUTED_VALUE"""),"-")</f>
        <v>-</v>
      </c>
      <c r="BB129" t="str">
        <f>IFERROR(__xludf.DUMMYFUNCTION("""COMPUTED_VALUE"""),"-")</f>
        <v>-</v>
      </c>
      <c r="BC129" t="str">
        <f>IFERROR(__xludf.DUMMYFUNCTION("""COMPUTED_VALUE"""),"-")</f>
        <v>-</v>
      </c>
      <c r="BD129" t="str">
        <f>IFERROR(__xludf.DUMMYFUNCTION("""COMPUTED_VALUE"""),"-")</f>
        <v>-</v>
      </c>
      <c r="BE129" t="str">
        <f>IFERROR(__xludf.DUMMYFUNCTION("""COMPUTED_VALUE"""),"-")</f>
        <v>-</v>
      </c>
      <c r="BF129" t="str">
        <f>IFERROR(__xludf.DUMMYFUNCTION("""COMPUTED_VALUE"""),"-")</f>
        <v>-</v>
      </c>
      <c r="BG129" t="str">
        <f>IFERROR(__xludf.DUMMYFUNCTION("""COMPUTED_VALUE"""),"-")</f>
        <v>-</v>
      </c>
      <c r="BH129" t="str">
        <f>IFERROR(__xludf.DUMMYFUNCTION("""COMPUTED_VALUE"""),"-")</f>
        <v>-</v>
      </c>
      <c r="BI129" t="str">
        <f>IFERROR(__xludf.DUMMYFUNCTION("""COMPUTED_VALUE"""),"-")</f>
        <v>-</v>
      </c>
      <c r="BJ129" t="str">
        <f>IFERROR(__xludf.DUMMYFUNCTION("""COMPUTED_VALUE"""),"-")</f>
        <v>-</v>
      </c>
      <c r="BK129" t="str">
        <f>IFERROR(__xludf.DUMMYFUNCTION("""COMPUTED_VALUE"""),"x")</f>
        <v>x</v>
      </c>
      <c r="BL129" t="str">
        <f>IFERROR(__xludf.DUMMYFUNCTION("""COMPUTED_VALUE"""),"-")</f>
        <v>-</v>
      </c>
      <c r="BM129" t="str">
        <f>IFERROR(__xludf.DUMMYFUNCTION("""COMPUTED_VALUE"""),"-")</f>
        <v>-</v>
      </c>
      <c r="BN129" t="str">
        <f>IFERROR(__xludf.DUMMYFUNCTION("""COMPUTED_VALUE"""),"-")</f>
        <v>-</v>
      </c>
      <c r="BO129" t="str">
        <f>IFERROR(__xludf.DUMMYFUNCTION("""COMPUTED_VALUE"""),"-")</f>
        <v>-</v>
      </c>
      <c r="BP129" t="str">
        <f>IFERROR(__xludf.DUMMYFUNCTION("""COMPUTED_VALUE"""),"-")</f>
        <v>-</v>
      </c>
      <c r="BQ129" t="str">
        <f>IFERROR(__xludf.DUMMYFUNCTION("""COMPUTED_VALUE"""),"-")</f>
        <v>-</v>
      </c>
      <c r="BR129" t="str">
        <f>IFERROR(__xludf.DUMMYFUNCTION("""COMPUTED_VALUE"""),"-")</f>
        <v>-</v>
      </c>
      <c r="BS129" t="str">
        <f>IFERROR(__xludf.DUMMYFUNCTION("""COMPUTED_VALUE"""),"-")</f>
        <v>-</v>
      </c>
      <c r="BT129" t="str">
        <f>IFERROR(__xludf.DUMMYFUNCTION("""COMPUTED_VALUE"""),"-")</f>
        <v>-</v>
      </c>
      <c r="BU129" t="str">
        <f>IFERROR(__xludf.DUMMYFUNCTION("""COMPUTED_VALUE"""),"-")</f>
        <v>-</v>
      </c>
      <c r="BV129" t="str">
        <f>IFERROR(__xludf.DUMMYFUNCTION("""COMPUTED_VALUE"""),"-")</f>
        <v>-</v>
      </c>
      <c r="BW129" t="str">
        <f>IFERROR(__xludf.DUMMYFUNCTION("""COMPUTED_VALUE"""),"-")</f>
        <v>-</v>
      </c>
      <c r="BX129" t="str">
        <f>IFERROR(__xludf.DUMMYFUNCTION("""COMPUTED_VALUE"""),"-")</f>
        <v>-</v>
      </c>
      <c r="BY129" t="str">
        <f>IFERROR(__xludf.DUMMYFUNCTION("""COMPUTED_VALUE"""),"-")</f>
        <v>-</v>
      </c>
      <c r="BZ129" t="str">
        <f>IFERROR(__xludf.DUMMYFUNCTION("""COMPUTED_VALUE"""),"-")</f>
        <v>-</v>
      </c>
      <c r="CA129" t="str">
        <f>IFERROR(__xludf.DUMMYFUNCTION("""COMPUTED_VALUE"""),"-")</f>
        <v>-</v>
      </c>
      <c r="CB129" t="str">
        <f>IFERROR(__xludf.DUMMYFUNCTION("""COMPUTED_VALUE"""),"-")</f>
        <v>-</v>
      </c>
      <c r="CC129" t="str">
        <f>IFERROR(__xludf.DUMMYFUNCTION("""COMPUTED_VALUE"""),"-")</f>
        <v>-</v>
      </c>
      <c r="CD129" t="str">
        <f>IFERROR(__xludf.DUMMYFUNCTION("""COMPUTED_VALUE"""),"-")</f>
        <v>-</v>
      </c>
      <c r="CE129" t="str">
        <f>IFERROR(__xludf.DUMMYFUNCTION("""COMPUTED_VALUE"""),"-")</f>
        <v>-</v>
      </c>
      <c r="CF129" t="str">
        <f>IFERROR(__xludf.DUMMYFUNCTION("""COMPUTED_VALUE"""),"-")</f>
        <v>-</v>
      </c>
      <c r="CG129" t="str">
        <f>IFERROR(__xludf.DUMMYFUNCTION("""COMPUTED_VALUE"""),"-")</f>
        <v>-</v>
      </c>
      <c r="CH129" t="str">
        <f>IFERROR(__xludf.DUMMYFUNCTION("""COMPUTED_VALUE"""),"-")</f>
        <v>-</v>
      </c>
      <c r="CI129" t="str">
        <f>IFERROR(__xludf.DUMMYFUNCTION("""COMPUTED_VALUE"""),"-")</f>
        <v>-</v>
      </c>
      <c r="CJ129" t="str">
        <f>IFERROR(__xludf.DUMMYFUNCTION("""COMPUTED_VALUE"""),"-")</f>
        <v>-</v>
      </c>
      <c r="CK129" t="str">
        <f>IFERROR(__xludf.DUMMYFUNCTION("""COMPUTED_VALUE"""),"-")</f>
        <v>-</v>
      </c>
      <c r="CL129" t="str">
        <f>IFERROR(__xludf.DUMMYFUNCTION("""COMPUTED_VALUE"""),"-")</f>
        <v>-</v>
      </c>
      <c r="CM129" t="str">
        <f>IFERROR(__xludf.DUMMYFUNCTION("""COMPUTED_VALUE"""),"-")</f>
        <v>-</v>
      </c>
      <c r="CN129" t="str">
        <f>IFERROR(__xludf.DUMMYFUNCTION("""COMPUTED_VALUE"""),"-")</f>
        <v>-</v>
      </c>
      <c r="CO129" t="str">
        <f>IFERROR(__xludf.DUMMYFUNCTION("""COMPUTED_VALUE"""),"-")</f>
        <v>-</v>
      </c>
      <c r="CP129" t="str">
        <f>IFERROR(__xludf.DUMMYFUNCTION("""COMPUTED_VALUE"""),"-")</f>
        <v>-</v>
      </c>
      <c r="CQ129" t="str">
        <f>IFERROR(__xludf.DUMMYFUNCTION("""COMPUTED_VALUE"""),"-")</f>
        <v>-</v>
      </c>
      <c r="CR129" t="str">
        <f>IFERROR(__xludf.DUMMYFUNCTION("""COMPUTED_VALUE"""),"-")</f>
        <v>-</v>
      </c>
      <c r="CS129" t="str">
        <f>IFERROR(__xludf.DUMMYFUNCTION("""COMPUTED_VALUE"""),"x")</f>
        <v>x</v>
      </c>
      <c r="CT129" t="str">
        <f>IFERROR(__xludf.DUMMYFUNCTION("""COMPUTED_VALUE"""),"-")</f>
        <v>-</v>
      </c>
      <c r="CU129" t="str">
        <f>IFERROR(__xludf.DUMMYFUNCTION("""COMPUTED_VALUE"""),"-")</f>
        <v>-</v>
      </c>
      <c r="CV129" t="str">
        <f>IFERROR(__xludf.DUMMYFUNCTION("""COMPUTED_VALUE"""),"-")</f>
        <v>-</v>
      </c>
      <c r="CW129" t="str">
        <f>IFERROR(__xludf.DUMMYFUNCTION("""COMPUTED_VALUE"""),"-")</f>
        <v>-</v>
      </c>
      <c r="CX129" t="str">
        <f>IFERROR(__xludf.DUMMYFUNCTION("""COMPUTED_VALUE"""),"-")</f>
        <v>-</v>
      </c>
      <c r="CY129" t="str">
        <f>IFERROR(__xludf.DUMMYFUNCTION("""COMPUTED_VALUE"""),"-")</f>
        <v>-</v>
      </c>
      <c r="CZ129" t="str">
        <f>IFERROR(__xludf.DUMMYFUNCTION("""COMPUTED_VALUE"""),"-")</f>
        <v>-</v>
      </c>
      <c r="DA129" t="str">
        <f>IFERROR(__xludf.DUMMYFUNCTION("""COMPUTED_VALUE"""),"-")</f>
        <v>-</v>
      </c>
      <c r="DB129" t="str">
        <f>IFERROR(__xludf.DUMMYFUNCTION("""COMPUTED_VALUE"""),"-")</f>
        <v>-</v>
      </c>
      <c r="DC129" t="str">
        <f>IFERROR(__xludf.DUMMYFUNCTION("""COMPUTED_VALUE"""),"-")</f>
        <v>-</v>
      </c>
      <c r="DD129" t="str">
        <f>IFERROR(__xludf.DUMMYFUNCTION("""COMPUTED_VALUE"""),"-")</f>
        <v>-</v>
      </c>
      <c r="DE129" t="str">
        <f>IFERROR(__xludf.DUMMYFUNCTION("""COMPUTED_VALUE"""),"-")</f>
        <v>-</v>
      </c>
      <c r="DF129" t="str">
        <f>IFERROR(__xludf.DUMMYFUNCTION("""COMPUTED_VALUE"""),"-")</f>
        <v>-</v>
      </c>
      <c r="DG129" t="str">
        <f>IFERROR(__xludf.DUMMYFUNCTION("""COMPUTED_VALUE"""),"-")</f>
        <v>-</v>
      </c>
      <c r="DH129" t="str">
        <f>IFERROR(__xludf.DUMMYFUNCTION("""COMPUTED_VALUE"""),"-")</f>
        <v>-</v>
      </c>
      <c r="DI129" t="str">
        <f>IFERROR(__xludf.DUMMYFUNCTION("""COMPUTED_VALUE"""),"-")</f>
        <v>-</v>
      </c>
      <c r="DJ129" t="str">
        <f>IFERROR(__xludf.DUMMYFUNCTION("""COMPUTED_VALUE"""),"-")</f>
        <v>-</v>
      </c>
      <c r="DK129" t="str">
        <f>IFERROR(__xludf.DUMMYFUNCTION("""COMPUTED_VALUE"""),"-")</f>
        <v>-</v>
      </c>
      <c r="DL129" t="str">
        <f>IFERROR(__xludf.DUMMYFUNCTION("""COMPUTED_VALUE"""),"-")</f>
        <v>-</v>
      </c>
      <c r="DM129" t="str">
        <f>IFERROR(__xludf.DUMMYFUNCTION("""COMPUTED_VALUE"""),"-")</f>
        <v>-</v>
      </c>
      <c r="DN129" t="str">
        <f>IFERROR(__xludf.DUMMYFUNCTION("""COMPUTED_VALUE"""),"-")</f>
        <v>-</v>
      </c>
      <c r="DO129" t="str">
        <f>IFERROR(__xludf.DUMMYFUNCTION("""COMPUTED_VALUE"""),"-")</f>
        <v>-</v>
      </c>
      <c r="DP129" t="str">
        <f>IFERROR(__xludf.DUMMYFUNCTION("""COMPUTED_VALUE"""),"-")</f>
        <v>-</v>
      </c>
      <c r="DQ129" t="str">
        <f>IFERROR(__xludf.DUMMYFUNCTION("""COMPUTED_VALUE"""),"-")</f>
        <v>-</v>
      </c>
      <c r="DR129" t="str">
        <f>IFERROR(__xludf.DUMMYFUNCTION("""COMPUTED_VALUE"""),"-")</f>
        <v>-</v>
      </c>
      <c r="DS129" t="str">
        <f>IFERROR(__xludf.DUMMYFUNCTION("""COMPUTED_VALUE"""),"-")</f>
        <v>-</v>
      </c>
      <c r="DT129" t="str">
        <f>IFERROR(__xludf.DUMMYFUNCTION("""COMPUTED_VALUE"""),"-")</f>
        <v>-</v>
      </c>
      <c r="DU129" t="str">
        <f>IFERROR(__xludf.DUMMYFUNCTION("""COMPUTED_VALUE"""),"-")</f>
        <v>-</v>
      </c>
      <c r="DV129" t="str">
        <f>IFERROR(__xludf.DUMMYFUNCTION("""COMPUTED_VALUE"""),"-")</f>
        <v>-</v>
      </c>
      <c r="DW129" t="str">
        <f>IFERROR(__xludf.DUMMYFUNCTION("""COMPUTED_VALUE"""),"-")</f>
        <v>-</v>
      </c>
      <c r="DX129" t="str">
        <f>IFERROR(__xludf.DUMMYFUNCTION("""COMPUTED_VALUE"""),"-")</f>
        <v>-</v>
      </c>
      <c r="DY129" t="str">
        <f>IFERROR(__xludf.DUMMYFUNCTION("""COMPUTED_VALUE"""),"-")</f>
        <v>-</v>
      </c>
      <c r="DZ129" t="str">
        <f>IFERROR(__xludf.DUMMYFUNCTION("""COMPUTED_VALUE"""),"x")</f>
        <v>x</v>
      </c>
      <c r="EA129" t="str">
        <f>IFERROR(__xludf.DUMMYFUNCTION("""COMPUTED_VALUE"""),"WA")</f>
        <v>WA</v>
      </c>
      <c r="EB129" t="str">
        <f>IFERROR(__xludf.DUMMYFUNCTION("""COMPUTED_VALUE"""),"WA")</f>
        <v>WA</v>
      </c>
      <c r="EC129" t="str">
        <f>IFERROR(__xludf.DUMMYFUNCTION("""COMPUTED_VALUE"""),"WA")</f>
        <v>WA</v>
      </c>
      <c r="ED129" t="str">
        <f>IFERROR(__xludf.DUMMYFUNCTION("""COMPUTED_VALUE"""),"WA")</f>
        <v>WA</v>
      </c>
      <c r="EE129" t="str">
        <f>IFERROR(__xludf.DUMMYFUNCTION("""COMPUTED_VALUE"""),"WA")</f>
        <v>WA</v>
      </c>
      <c r="EF129" t="str">
        <f>IFERROR(__xludf.DUMMYFUNCTION("""COMPUTED_VALUE"""),"WA")</f>
        <v>WA</v>
      </c>
      <c r="EG129" t="str">
        <f>IFERROR(__xludf.DUMMYFUNCTION("""COMPUTED_VALUE"""),"WA")</f>
        <v>WA</v>
      </c>
      <c r="EH129" t="str">
        <f>IFERROR(__xludf.DUMMYFUNCTION("""COMPUTED_VALUE"""),"WA")</f>
        <v>WA</v>
      </c>
      <c r="EI129" t="str">
        <f>IFERROR(__xludf.DUMMYFUNCTION("""COMPUTED_VALUE"""),"WA")</f>
        <v>WA</v>
      </c>
      <c r="EJ129" t="str">
        <f>IFERROR(__xludf.DUMMYFUNCTION("""COMPUTED_VALUE"""),"WA")</f>
        <v>WA</v>
      </c>
      <c r="EK129" t="str">
        <f>IFERROR(__xludf.DUMMYFUNCTION("""COMPUTED_VALUE"""),"WA")</f>
        <v>WA</v>
      </c>
      <c r="EL129" t="str">
        <f>IFERROR(__xludf.DUMMYFUNCTION("""COMPUTED_VALUE"""),"WA")</f>
        <v>WA</v>
      </c>
      <c r="EM129" t="str">
        <f>IFERROR(__xludf.DUMMYFUNCTION("""COMPUTED_VALUE"""),"WA")</f>
        <v>WA</v>
      </c>
      <c r="EN129" t="str">
        <f>IFERROR(__xludf.DUMMYFUNCTION("""COMPUTED_VALUE"""),"WA")</f>
        <v>WA</v>
      </c>
      <c r="EO129" t="str">
        <f>IFERROR(__xludf.DUMMYFUNCTION("""COMPUTED_VALUE"""),"WA")</f>
        <v>WA</v>
      </c>
      <c r="EP129" t="str">
        <f>IFERROR(__xludf.DUMMYFUNCTION("""COMPUTED_VALUE"""),"WA")</f>
        <v>WA</v>
      </c>
      <c r="EQ129" t="str">
        <f>IFERROR(__xludf.DUMMYFUNCTION("""COMPUTED_VALUE"""),"x")</f>
        <v>x</v>
      </c>
      <c r="ER129" t="str">
        <f>IFERROR(__xludf.DUMMYFUNCTION("""COMPUTED_VALUE"""),"-")</f>
        <v>-</v>
      </c>
      <c r="ES129" t="str">
        <f>IFERROR(__xludf.DUMMYFUNCTION("""COMPUTED_VALUE"""),"-")</f>
        <v>-</v>
      </c>
      <c r="ET129" t="str">
        <f>IFERROR(__xludf.DUMMYFUNCTION("""COMPUTED_VALUE"""),"-")</f>
        <v>-</v>
      </c>
      <c r="EU129" t="str">
        <f>IFERROR(__xludf.DUMMYFUNCTION("""COMPUTED_VALUE"""),"-")</f>
        <v>-</v>
      </c>
      <c r="EV129" t="str">
        <f>IFERROR(__xludf.DUMMYFUNCTION("""COMPUTED_VALUE"""),"-")</f>
        <v>-</v>
      </c>
      <c r="EW129" t="str">
        <f>IFERROR(__xludf.DUMMYFUNCTION("""COMPUTED_VALUE"""),"-")</f>
        <v>-</v>
      </c>
      <c r="EX129" t="str">
        <f>IFERROR(__xludf.DUMMYFUNCTION("""COMPUTED_VALUE"""),"-")</f>
        <v>-</v>
      </c>
      <c r="EY129" t="str">
        <f>IFERROR(__xludf.DUMMYFUNCTION("""COMPUTED_VALUE"""),"-")</f>
        <v>-</v>
      </c>
      <c r="EZ129" t="str">
        <f>IFERROR(__xludf.DUMMYFUNCTION("""COMPUTED_VALUE"""),"-")</f>
        <v>-</v>
      </c>
      <c r="FA129" t="str">
        <f>IFERROR(__xludf.DUMMYFUNCTION("""COMPUTED_VALUE"""),"-")</f>
        <v>-</v>
      </c>
      <c r="FB129" t="str">
        <f>IFERROR(__xludf.DUMMYFUNCTION("""COMPUTED_VALUE"""),"-")</f>
        <v>-</v>
      </c>
      <c r="FC129" t="str">
        <f>IFERROR(__xludf.DUMMYFUNCTION("""COMPUTED_VALUE"""),"-")</f>
        <v>-</v>
      </c>
      <c r="FD129" t="str">
        <f>IFERROR(__xludf.DUMMYFUNCTION("""COMPUTED_VALUE"""),"-")</f>
        <v>-</v>
      </c>
      <c r="FE129" t="str">
        <f>IFERROR(__xludf.DUMMYFUNCTION("""COMPUTED_VALUE"""),"-")</f>
        <v>-</v>
      </c>
      <c r="FF129" t="str">
        <f>IFERROR(__xludf.DUMMYFUNCTION("""COMPUTED_VALUE"""),"-")</f>
        <v>-</v>
      </c>
      <c r="FG129" t="str">
        <f>IFERROR(__xludf.DUMMYFUNCTION("""COMPUTED_VALUE"""),"-")</f>
        <v>-</v>
      </c>
      <c r="FH129" t="str">
        <f>IFERROR(__xludf.DUMMYFUNCTION("""COMPUTED_VALUE"""),"-")</f>
        <v>-</v>
      </c>
      <c r="FI129" t="str">
        <f>IFERROR(__xludf.DUMMYFUNCTION("""COMPUTED_VALUE"""),"-")</f>
        <v>-</v>
      </c>
      <c r="FJ129" t="str">
        <f>IFERROR(__xludf.DUMMYFUNCTION("""COMPUTED_VALUE"""),"-")</f>
        <v>-</v>
      </c>
      <c r="FK129" t="str">
        <f>IFERROR(__xludf.DUMMYFUNCTION("""COMPUTED_VALUE"""),"-")</f>
        <v>-</v>
      </c>
      <c r="FL129" t="str">
        <f>IFERROR(__xludf.DUMMYFUNCTION("""COMPUTED_VALUE"""),"-")</f>
        <v>-</v>
      </c>
      <c r="FM129" t="str">
        <f>IFERROR(__xludf.DUMMYFUNCTION("""COMPUTED_VALUE"""),"-")</f>
        <v>-</v>
      </c>
      <c r="FN129" t="str">
        <f>IFERROR(__xludf.DUMMYFUNCTION("""COMPUTED_VALUE"""),"-")</f>
        <v>-</v>
      </c>
      <c r="FO129" t="str">
        <f>IFERROR(__xludf.DUMMYFUNCTION("""COMPUTED_VALUE"""),"-")</f>
        <v>-</v>
      </c>
      <c r="FP129" t="str">
        <f>IFERROR(__xludf.DUMMYFUNCTION("""COMPUTED_VALUE"""),"-")</f>
        <v>-</v>
      </c>
      <c r="FQ129" t="str">
        <f>IFERROR(__xludf.DUMMYFUNCTION("""COMPUTED_VALUE"""),"-")</f>
        <v>-</v>
      </c>
      <c r="FR129" t="str">
        <f>IFERROR(__xludf.DUMMYFUNCTION("""COMPUTED_VALUE"""),"-")</f>
        <v>-</v>
      </c>
      <c r="FS129" t="str">
        <f>IFERROR(__xludf.DUMMYFUNCTION("""COMPUTED_VALUE"""),"-")</f>
        <v>-</v>
      </c>
      <c r="FT129" t="str">
        <f>IFERROR(__xludf.DUMMYFUNCTION("""COMPUTED_VALUE"""),"x")</f>
        <v>x</v>
      </c>
      <c r="FU129" t="str">
        <f>IFERROR(__xludf.DUMMYFUNCTION("""COMPUTED_VALUE"""),"-")</f>
        <v>-</v>
      </c>
      <c r="FV129" t="str">
        <f>IFERROR(__xludf.DUMMYFUNCTION("""COMPUTED_VALUE"""),"-")</f>
        <v>-</v>
      </c>
      <c r="FW129" t="str">
        <f>IFERROR(__xludf.DUMMYFUNCTION("""COMPUTED_VALUE"""),"-")</f>
        <v>-</v>
      </c>
      <c r="FX129" t="str">
        <f>IFERROR(__xludf.DUMMYFUNCTION("""COMPUTED_VALUE"""),"-")</f>
        <v>-</v>
      </c>
      <c r="FY129" t="str">
        <f>IFERROR(__xludf.DUMMYFUNCTION("""COMPUTED_VALUE"""),"-")</f>
        <v>-</v>
      </c>
      <c r="FZ129" t="str">
        <f>IFERROR(__xludf.DUMMYFUNCTION("""COMPUTED_VALUE"""),"-")</f>
        <v>-</v>
      </c>
      <c r="GA129" t="str">
        <f>IFERROR(__xludf.DUMMYFUNCTION("""COMPUTED_VALUE"""),"-")</f>
        <v>-</v>
      </c>
      <c r="GB129" t="str">
        <f>IFERROR(__xludf.DUMMYFUNCTION("""COMPUTED_VALUE"""),"-")</f>
        <v>-</v>
      </c>
      <c r="GC129" t="str">
        <f>IFERROR(__xludf.DUMMYFUNCTION("""COMPUTED_VALUE"""),"-")</f>
        <v>-</v>
      </c>
      <c r="GD129" t="str">
        <f>IFERROR(__xludf.DUMMYFUNCTION("""COMPUTED_VALUE"""),"-")</f>
        <v>-</v>
      </c>
      <c r="GE129" t="str">
        <f>IFERROR(__xludf.DUMMYFUNCTION("""COMPUTED_VALUE"""),"-")</f>
        <v>-</v>
      </c>
      <c r="GF129" t="str">
        <f>IFERROR(__xludf.DUMMYFUNCTION("""COMPUTED_VALUE"""),"-")</f>
        <v>-</v>
      </c>
      <c r="GG129" t="str">
        <f>IFERROR(__xludf.DUMMYFUNCTION("""COMPUTED_VALUE"""),"-")</f>
        <v>-</v>
      </c>
      <c r="GH129" t="str">
        <f>IFERROR(__xludf.DUMMYFUNCTION("""COMPUTED_VALUE"""),"-")</f>
        <v>-</v>
      </c>
      <c r="GI129" t="str">
        <f>IFERROR(__xludf.DUMMYFUNCTION("""COMPUTED_VALUE"""),"-")</f>
        <v>-</v>
      </c>
      <c r="GJ129" t="str">
        <f>IFERROR(__xludf.DUMMYFUNCTION("""COMPUTED_VALUE"""),"-")</f>
        <v>-</v>
      </c>
      <c r="GK129" t="str">
        <f>IFERROR(__xludf.DUMMYFUNCTION("""COMPUTED_VALUE"""),"-")</f>
        <v>-</v>
      </c>
      <c r="GL129" t="str">
        <f>IFERROR(__xludf.DUMMYFUNCTION("""COMPUTED_VALUE"""),"-")</f>
        <v>-</v>
      </c>
      <c r="GM129" t="str">
        <f>IFERROR(__xludf.DUMMYFUNCTION("""COMPUTED_VALUE"""),"-")</f>
        <v>-</v>
      </c>
      <c r="GN129" t="str">
        <f>IFERROR(__xludf.DUMMYFUNCTION("""COMPUTED_VALUE"""),"-")</f>
        <v>-</v>
      </c>
      <c r="GO129" t="str">
        <f>IFERROR(__xludf.DUMMYFUNCTION("""COMPUTED_VALUE"""),"-")</f>
        <v>-</v>
      </c>
      <c r="GP129" t="str">
        <f>IFERROR(__xludf.DUMMYFUNCTION("""COMPUTED_VALUE"""),"-")</f>
        <v>-</v>
      </c>
      <c r="GQ129" t="str">
        <f>IFERROR(__xludf.DUMMYFUNCTION("""COMPUTED_VALUE"""),"-")</f>
        <v>-</v>
      </c>
      <c r="GR129" t="str">
        <f>IFERROR(__xludf.DUMMYFUNCTION("""COMPUTED_VALUE"""),"-")</f>
        <v>-</v>
      </c>
      <c r="GS129" t="str">
        <f>IFERROR(__xludf.DUMMYFUNCTION("""COMPUTED_VALUE"""),"x")</f>
        <v>x</v>
      </c>
      <c r="GT129" t="str">
        <f>IFERROR(__xludf.DUMMYFUNCTION("""COMPUTED_VALUE"""),"x")</f>
        <v>x</v>
      </c>
      <c r="GU129">
        <f>IFERROR(__xludf.DUMMYFUNCTION("""COMPUTED_VALUE"""),0.0)</f>
        <v>0</v>
      </c>
      <c r="GV129">
        <f>IFERROR(__xludf.DUMMYFUNCTION("""COMPUTED_VALUE"""),0.0)</f>
        <v>0</v>
      </c>
      <c r="GW129">
        <f>IFERROR(__xludf.DUMMYFUNCTION("""COMPUTED_VALUE"""),0.0)</f>
        <v>0</v>
      </c>
      <c r="GX129">
        <f>IFERROR(__xludf.DUMMYFUNCTION("""COMPUTED_VALUE"""),0.0)</f>
        <v>0</v>
      </c>
      <c r="GY129">
        <f>IFERROR(__xludf.DUMMYFUNCTION("""COMPUTED_VALUE"""),0.0)</f>
        <v>0</v>
      </c>
      <c r="GZ129">
        <f>IFERROR(__xludf.DUMMYFUNCTION("""COMPUTED_VALUE"""),0.0)</f>
        <v>0</v>
      </c>
      <c r="HA129">
        <f>IFERROR(__xludf.DUMMYFUNCTION("""COMPUTED_VALUE"""),0.0)</f>
        <v>0</v>
      </c>
      <c r="HB129">
        <f>IFERROR(__xludf.DUMMYFUNCTION("""COMPUTED_VALUE"""),0.0)</f>
        <v>0</v>
      </c>
      <c r="HC129">
        <f>IFERROR(__xludf.DUMMYFUNCTION("""COMPUTED_VALUE"""),0.0)</f>
        <v>0</v>
      </c>
      <c r="HD129">
        <f>IFERROR(__xludf.DUMMYFUNCTION("""COMPUTED_VALUE"""),0.0)</f>
        <v>0</v>
      </c>
      <c r="HE129">
        <f>IFERROR(__xludf.DUMMYFUNCTION("""COMPUTED_VALUE"""),0.0)</f>
        <v>0</v>
      </c>
      <c r="HF129">
        <f>IFERROR(__xludf.DUMMYFUNCTION("""COMPUTED_VALUE"""),0.0)</f>
        <v>0</v>
      </c>
      <c r="HG129">
        <f>IFERROR(__xludf.DUMMYFUNCTION("""COMPUTED_VALUE"""),0.0)</f>
        <v>0</v>
      </c>
      <c r="HH129">
        <f>IFERROR(__xludf.DUMMYFUNCTION("""COMPUTED_VALUE"""),0.0)</f>
        <v>0</v>
      </c>
      <c r="HI129">
        <f>IFERROR(__xludf.DUMMYFUNCTION("""COMPUTED_VALUE"""),0.0)</f>
        <v>0</v>
      </c>
      <c r="HJ129">
        <f>IFERROR(__xludf.DUMMYFUNCTION("""COMPUTED_VALUE"""),0.0)</f>
        <v>0</v>
      </c>
      <c r="HK129">
        <f>IFERROR(__xludf.DUMMYFUNCTION("""COMPUTED_VALUE"""),0.0)</f>
        <v>0</v>
      </c>
      <c r="HL129">
        <f>IFERROR(__xludf.DUMMYFUNCTION("""COMPUTED_VALUE"""),0.0)</f>
        <v>0</v>
      </c>
      <c r="HM129">
        <f>IFERROR(__xludf.DUMMYFUNCTION("""COMPUTED_VALUE"""),0.0)</f>
        <v>0</v>
      </c>
      <c r="HN129">
        <f>IFERROR(__xludf.DUMMYFUNCTION("""COMPUTED_VALUE"""),0.0)</f>
        <v>0</v>
      </c>
      <c r="HO129">
        <f>IFERROR(__xludf.DUMMYFUNCTION("""COMPUTED_VALUE"""),0.0)</f>
        <v>0</v>
      </c>
      <c r="HP129">
        <f>IFERROR(__xludf.DUMMYFUNCTION("""COMPUTED_VALUE"""),0.0)</f>
        <v>0</v>
      </c>
      <c r="HQ129">
        <f>IFERROR(__xludf.DUMMYFUNCTION("""COMPUTED_VALUE"""),0.0)</f>
        <v>0</v>
      </c>
      <c r="HR129">
        <f>IFERROR(__xludf.DUMMYFUNCTION("""COMPUTED_VALUE"""),0.0)</f>
        <v>0</v>
      </c>
      <c r="HS129">
        <f>IFERROR(__xludf.DUMMYFUNCTION("""COMPUTED_VALUE"""),0.0)</f>
        <v>0</v>
      </c>
      <c r="HT129">
        <f>IFERROR(__xludf.DUMMYFUNCTION("""COMPUTED_VALUE"""),0.0)</f>
        <v>0</v>
      </c>
      <c r="HU129">
        <f>IFERROR(__xludf.DUMMYFUNCTION("""COMPUTED_VALUE"""),0.0)</f>
        <v>0</v>
      </c>
      <c r="HV129">
        <f>IFERROR(__xludf.DUMMYFUNCTION("""COMPUTED_VALUE"""),0.0)</f>
        <v>0</v>
      </c>
      <c r="HW129">
        <f>IFERROR(__xludf.DUMMYFUNCTION("""COMPUTED_VALUE"""),0.0)</f>
        <v>0</v>
      </c>
      <c r="HX129">
        <f>IFERROR(__xludf.DUMMYFUNCTION("""COMPUTED_VALUE"""),0.0)</f>
        <v>0</v>
      </c>
      <c r="HY129">
        <f>IFERROR(__xludf.DUMMYFUNCTION("""COMPUTED_VALUE"""),0.0)</f>
        <v>0</v>
      </c>
      <c r="HZ129">
        <f>IFERROR(__xludf.DUMMYFUNCTION("""COMPUTED_VALUE"""),0.0)</f>
        <v>0</v>
      </c>
      <c r="IA129">
        <f>IFERROR(__xludf.DUMMYFUNCTION("""COMPUTED_VALUE"""),0.0)</f>
        <v>0</v>
      </c>
      <c r="IB129">
        <f>IFERROR(__xludf.DUMMYFUNCTION("""COMPUTED_VALUE"""),0.0)</f>
        <v>0</v>
      </c>
      <c r="IC129">
        <f>IFERROR(__xludf.DUMMYFUNCTION("""COMPUTED_VALUE"""),0.0)</f>
        <v>0</v>
      </c>
      <c r="ID129">
        <f>IFERROR(__xludf.DUMMYFUNCTION("""COMPUTED_VALUE"""),0.0)</f>
        <v>0</v>
      </c>
      <c r="IE129">
        <f>IFERROR(__xludf.DUMMYFUNCTION("""COMPUTED_VALUE"""),0.0)</f>
        <v>0</v>
      </c>
      <c r="IF129">
        <f>IFERROR(__xludf.DUMMYFUNCTION("""COMPUTED_VALUE"""),0.0)</f>
        <v>0</v>
      </c>
      <c r="IG129">
        <f>IFERROR(__xludf.DUMMYFUNCTION("""COMPUTED_VALUE"""),0.0)</f>
        <v>0</v>
      </c>
      <c r="IH129">
        <f>IFERROR(__xludf.DUMMYFUNCTION("""COMPUTED_VALUE"""),0.0)</f>
        <v>0</v>
      </c>
      <c r="II129">
        <f>IFERROR(__xludf.DUMMYFUNCTION("""COMPUTED_VALUE"""),0.0)</f>
        <v>0</v>
      </c>
      <c r="IJ129">
        <f>IFERROR(__xludf.DUMMYFUNCTION("""COMPUTED_VALUE"""),0.0)</f>
        <v>0</v>
      </c>
      <c r="IK129" t="str">
        <f>IFERROR(__xludf.DUMMYFUNCTION("""COMPUTED_VALUE"""),"x")</f>
        <v>x</v>
      </c>
      <c r="IL129">
        <f>IFERROR(__xludf.DUMMYFUNCTION("""COMPUTED_VALUE"""),0.0)</f>
        <v>0</v>
      </c>
      <c r="IM129">
        <f>IFERROR(__xludf.DUMMYFUNCTION("""COMPUTED_VALUE"""),0.0)</f>
        <v>0</v>
      </c>
      <c r="IN129">
        <f>IFERROR(__xludf.DUMMYFUNCTION("""COMPUTED_VALUE"""),0.0)</f>
        <v>0</v>
      </c>
      <c r="IO129">
        <f>IFERROR(__xludf.DUMMYFUNCTION("""COMPUTED_VALUE"""),0.0)</f>
        <v>0</v>
      </c>
      <c r="IP129">
        <f>IFERROR(__xludf.DUMMYFUNCTION("""COMPUTED_VALUE"""),0.0)</f>
        <v>0</v>
      </c>
      <c r="IQ129">
        <f>IFERROR(__xludf.DUMMYFUNCTION("""COMPUTED_VALUE"""),0.0)</f>
        <v>0</v>
      </c>
      <c r="IR129">
        <f>IFERROR(__xludf.DUMMYFUNCTION("""COMPUTED_VALUE"""),0.0)</f>
        <v>0</v>
      </c>
      <c r="IS129">
        <f>IFERROR(__xludf.DUMMYFUNCTION("""COMPUTED_VALUE"""),0.0)</f>
        <v>0</v>
      </c>
      <c r="IT129">
        <f>IFERROR(__xludf.DUMMYFUNCTION("""COMPUTED_VALUE"""),0.0)</f>
        <v>0</v>
      </c>
      <c r="IU129">
        <f>IFERROR(__xludf.DUMMYFUNCTION("""COMPUTED_VALUE"""),0.0)</f>
        <v>0</v>
      </c>
      <c r="IV129">
        <f>IFERROR(__xludf.DUMMYFUNCTION("""COMPUTED_VALUE"""),0.0)</f>
        <v>0</v>
      </c>
      <c r="IW129">
        <f>IFERROR(__xludf.DUMMYFUNCTION("""COMPUTED_VALUE"""),0.0)</f>
        <v>0</v>
      </c>
      <c r="IX129">
        <f>IFERROR(__xludf.DUMMYFUNCTION("""COMPUTED_VALUE"""),0.0)</f>
        <v>0</v>
      </c>
      <c r="IY129">
        <f>IFERROR(__xludf.DUMMYFUNCTION("""COMPUTED_VALUE"""),0.0)</f>
        <v>0</v>
      </c>
      <c r="IZ129">
        <f>IFERROR(__xludf.DUMMYFUNCTION("""COMPUTED_VALUE"""),0.0)</f>
        <v>0</v>
      </c>
      <c r="JA129">
        <f>IFERROR(__xludf.DUMMYFUNCTION("""COMPUTED_VALUE"""),0.0)</f>
        <v>0</v>
      </c>
      <c r="JB129">
        <f>IFERROR(__xludf.DUMMYFUNCTION("""COMPUTED_VALUE"""),0.0)</f>
        <v>0</v>
      </c>
      <c r="JC129">
        <f>IFERROR(__xludf.DUMMYFUNCTION("""COMPUTED_VALUE"""),0.0)</f>
        <v>0</v>
      </c>
      <c r="JD129">
        <f>IFERROR(__xludf.DUMMYFUNCTION("""COMPUTED_VALUE"""),0.0)</f>
        <v>0</v>
      </c>
      <c r="JE129">
        <f>IFERROR(__xludf.DUMMYFUNCTION("""COMPUTED_VALUE"""),0.0)</f>
        <v>0</v>
      </c>
      <c r="JF129">
        <f>IFERROR(__xludf.DUMMYFUNCTION("""COMPUTED_VALUE"""),0.0)</f>
        <v>0</v>
      </c>
      <c r="JG129">
        <f>IFERROR(__xludf.DUMMYFUNCTION("""COMPUTED_VALUE"""),0.0)</f>
        <v>0</v>
      </c>
      <c r="JH129">
        <f>IFERROR(__xludf.DUMMYFUNCTION("""COMPUTED_VALUE"""),0.0)</f>
        <v>0</v>
      </c>
      <c r="JI129">
        <f>IFERROR(__xludf.DUMMYFUNCTION("""COMPUTED_VALUE"""),0.0)</f>
        <v>0</v>
      </c>
      <c r="JJ129">
        <f>IFERROR(__xludf.DUMMYFUNCTION("""COMPUTED_VALUE"""),0.0)</f>
        <v>0</v>
      </c>
      <c r="JK129">
        <f>IFERROR(__xludf.DUMMYFUNCTION("""COMPUTED_VALUE"""),0.0)</f>
        <v>0</v>
      </c>
      <c r="JL129">
        <f>IFERROR(__xludf.DUMMYFUNCTION("""COMPUTED_VALUE"""),0.0)</f>
        <v>0</v>
      </c>
      <c r="JM129">
        <f>IFERROR(__xludf.DUMMYFUNCTION("""COMPUTED_VALUE"""),0.0)</f>
        <v>0</v>
      </c>
      <c r="JN129">
        <f>IFERROR(__xludf.DUMMYFUNCTION("""COMPUTED_VALUE"""),0.0)</f>
        <v>0</v>
      </c>
      <c r="JO129">
        <f>IFERROR(__xludf.DUMMYFUNCTION("""COMPUTED_VALUE"""),0.0)</f>
        <v>0</v>
      </c>
      <c r="JP129">
        <f>IFERROR(__xludf.DUMMYFUNCTION("""COMPUTED_VALUE"""),0.0)</f>
        <v>0</v>
      </c>
      <c r="JQ129">
        <f>IFERROR(__xludf.DUMMYFUNCTION("""COMPUTED_VALUE"""),0.0)</f>
        <v>0</v>
      </c>
      <c r="JR129">
        <f>IFERROR(__xludf.DUMMYFUNCTION("""COMPUTED_VALUE"""),0.0)</f>
        <v>0</v>
      </c>
      <c r="JS129" t="str">
        <f>IFERROR(__xludf.DUMMYFUNCTION("""COMPUTED_VALUE"""),"x")</f>
        <v>x</v>
      </c>
      <c r="JT129">
        <f>IFERROR(__xludf.DUMMYFUNCTION("""COMPUTED_VALUE"""),0.0)</f>
        <v>0</v>
      </c>
      <c r="JU129">
        <f>IFERROR(__xludf.DUMMYFUNCTION("""COMPUTED_VALUE"""),0.0)</f>
        <v>0</v>
      </c>
      <c r="JV129">
        <f>IFERROR(__xludf.DUMMYFUNCTION("""COMPUTED_VALUE"""),0.0)</f>
        <v>0</v>
      </c>
      <c r="JW129">
        <f>IFERROR(__xludf.DUMMYFUNCTION("""COMPUTED_VALUE"""),0.0)</f>
        <v>0</v>
      </c>
      <c r="JX129">
        <f>IFERROR(__xludf.DUMMYFUNCTION("""COMPUTED_VALUE"""),0.0)</f>
        <v>0</v>
      </c>
      <c r="JY129">
        <f>IFERROR(__xludf.DUMMYFUNCTION("""COMPUTED_VALUE"""),0.0)</f>
        <v>0</v>
      </c>
      <c r="JZ129">
        <f>IFERROR(__xludf.DUMMYFUNCTION("""COMPUTED_VALUE"""),0.0)</f>
        <v>0</v>
      </c>
      <c r="KA129">
        <f>IFERROR(__xludf.DUMMYFUNCTION("""COMPUTED_VALUE"""),0.0)</f>
        <v>0</v>
      </c>
      <c r="KB129">
        <f>IFERROR(__xludf.DUMMYFUNCTION("""COMPUTED_VALUE"""),0.0)</f>
        <v>0</v>
      </c>
      <c r="KC129">
        <f>IFERROR(__xludf.DUMMYFUNCTION("""COMPUTED_VALUE"""),0.0)</f>
        <v>0</v>
      </c>
      <c r="KD129">
        <f>IFERROR(__xludf.DUMMYFUNCTION("""COMPUTED_VALUE"""),0.0)</f>
        <v>0</v>
      </c>
      <c r="KE129">
        <f>IFERROR(__xludf.DUMMYFUNCTION("""COMPUTED_VALUE"""),0.0)</f>
        <v>0</v>
      </c>
      <c r="KF129">
        <f>IFERROR(__xludf.DUMMYFUNCTION("""COMPUTED_VALUE"""),0.0)</f>
        <v>0</v>
      </c>
      <c r="KG129">
        <f>IFERROR(__xludf.DUMMYFUNCTION("""COMPUTED_VALUE"""),0.0)</f>
        <v>0</v>
      </c>
      <c r="KH129">
        <f>IFERROR(__xludf.DUMMYFUNCTION("""COMPUTED_VALUE"""),0.0)</f>
        <v>0</v>
      </c>
      <c r="KI129">
        <f>IFERROR(__xludf.DUMMYFUNCTION("""COMPUTED_VALUE"""),0.0)</f>
        <v>0</v>
      </c>
      <c r="KJ129">
        <f>IFERROR(__xludf.DUMMYFUNCTION("""COMPUTED_VALUE"""),0.0)</f>
        <v>0</v>
      </c>
      <c r="KK129">
        <f>IFERROR(__xludf.DUMMYFUNCTION("""COMPUTED_VALUE"""),0.0)</f>
        <v>0</v>
      </c>
      <c r="KL129">
        <f>IFERROR(__xludf.DUMMYFUNCTION("""COMPUTED_VALUE"""),0.0)</f>
        <v>0</v>
      </c>
      <c r="KM129">
        <f>IFERROR(__xludf.DUMMYFUNCTION("""COMPUTED_VALUE"""),0.0)</f>
        <v>0</v>
      </c>
      <c r="KN129">
        <f>IFERROR(__xludf.DUMMYFUNCTION("""COMPUTED_VALUE"""),0.0)</f>
        <v>0</v>
      </c>
      <c r="KO129">
        <f>IFERROR(__xludf.DUMMYFUNCTION("""COMPUTED_VALUE"""),0.0)</f>
        <v>0</v>
      </c>
      <c r="KP129">
        <f>IFERROR(__xludf.DUMMYFUNCTION("""COMPUTED_VALUE"""),0.0)</f>
        <v>0</v>
      </c>
      <c r="KQ129">
        <f>IFERROR(__xludf.DUMMYFUNCTION("""COMPUTED_VALUE"""),0.0)</f>
        <v>0</v>
      </c>
      <c r="KR129">
        <f>IFERROR(__xludf.DUMMYFUNCTION("""COMPUTED_VALUE"""),0.0)</f>
        <v>0</v>
      </c>
      <c r="KS129">
        <f>IFERROR(__xludf.DUMMYFUNCTION("""COMPUTED_VALUE"""),0.0)</f>
        <v>0</v>
      </c>
      <c r="KT129">
        <f>IFERROR(__xludf.DUMMYFUNCTION("""COMPUTED_VALUE"""),0.0)</f>
        <v>0</v>
      </c>
      <c r="KU129">
        <f>IFERROR(__xludf.DUMMYFUNCTION("""COMPUTED_VALUE"""),0.0)</f>
        <v>0</v>
      </c>
      <c r="KV129">
        <f>IFERROR(__xludf.DUMMYFUNCTION("""COMPUTED_VALUE"""),0.0)</f>
        <v>0</v>
      </c>
      <c r="KW129">
        <f>IFERROR(__xludf.DUMMYFUNCTION("""COMPUTED_VALUE"""),0.0)</f>
        <v>0</v>
      </c>
      <c r="KX129">
        <f>IFERROR(__xludf.DUMMYFUNCTION("""COMPUTED_VALUE"""),0.0)</f>
        <v>0</v>
      </c>
      <c r="KY129">
        <f>IFERROR(__xludf.DUMMYFUNCTION("""COMPUTED_VALUE"""),0.0)</f>
        <v>0</v>
      </c>
      <c r="KZ129" t="str">
        <f>IFERROR(__xludf.DUMMYFUNCTION("""COMPUTED_VALUE"""),"x")</f>
        <v>x</v>
      </c>
      <c r="LA129">
        <f>IFERROR(__xludf.DUMMYFUNCTION("""COMPUTED_VALUE"""),0.0)</f>
        <v>0</v>
      </c>
      <c r="LB129">
        <f>IFERROR(__xludf.DUMMYFUNCTION("""COMPUTED_VALUE"""),0.0)</f>
        <v>0</v>
      </c>
      <c r="LC129">
        <f>IFERROR(__xludf.DUMMYFUNCTION("""COMPUTED_VALUE"""),0.0)</f>
        <v>0</v>
      </c>
      <c r="LD129">
        <f>IFERROR(__xludf.DUMMYFUNCTION("""COMPUTED_VALUE"""),0.0)</f>
        <v>0</v>
      </c>
      <c r="LE129">
        <f>IFERROR(__xludf.DUMMYFUNCTION("""COMPUTED_VALUE"""),0.0)</f>
        <v>0</v>
      </c>
      <c r="LF129">
        <f>IFERROR(__xludf.DUMMYFUNCTION("""COMPUTED_VALUE"""),0.0)</f>
        <v>0</v>
      </c>
      <c r="LG129">
        <f>IFERROR(__xludf.DUMMYFUNCTION("""COMPUTED_VALUE"""),0.0)</f>
        <v>0</v>
      </c>
      <c r="LH129">
        <f>IFERROR(__xludf.DUMMYFUNCTION("""COMPUTED_VALUE"""),0.0)</f>
        <v>0</v>
      </c>
      <c r="LI129">
        <f>IFERROR(__xludf.DUMMYFUNCTION("""COMPUTED_VALUE"""),0.0)</f>
        <v>0</v>
      </c>
      <c r="LJ129">
        <f>IFERROR(__xludf.DUMMYFUNCTION("""COMPUTED_VALUE"""),0.0)</f>
        <v>0</v>
      </c>
      <c r="LK129">
        <f>IFERROR(__xludf.DUMMYFUNCTION("""COMPUTED_VALUE"""),0.0)</f>
        <v>0</v>
      </c>
      <c r="LL129">
        <f>IFERROR(__xludf.DUMMYFUNCTION("""COMPUTED_VALUE"""),0.0)</f>
        <v>0</v>
      </c>
      <c r="LM129">
        <f>IFERROR(__xludf.DUMMYFUNCTION("""COMPUTED_VALUE"""),0.0)</f>
        <v>0</v>
      </c>
      <c r="LN129">
        <f>IFERROR(__xludf.DUMMYFUNCTION("""COMPUTED_VALUE"""),0.0)</f>
        <v>0</v>
      </c>
      <c r="LO129">
        <f>IFERROR(__xludf.DUMMYFUNCTION("""COMPUTED_VALUE"""),0.0)</f>
        <v>0</v>
      </c>
      <c r="LP129">
        <f>IFERROR(__xludf.DUMMYFUNCTION("""COMPUTED_VALUE"""),0.0)</f>
        <v>0</v>
      </c>
      <c r="LQ129" t="str">
        <f>IFERROR(__xludf.DUMMYFUNCTION("""COMPUTED_VALUE"""),"x")</f>
        <v>x</v>
      </c>
      <c r="LR129">
        <f>IFERROR(__xludf.DUMMYFUNCTION("""COMPUTED_VALUE"""),0.0)</f>
        <v>0</v>
      </c>
      <c r="LS129">
        <f>IFERROR(__xludf.DUMMYFUNCTION("""COMPUTED_VALUE"""),0.0)</f>
        <v>0</v>
      </c>
      <c r="LT129">
        <f>IFERROR(__xludf.DUMMYFUNCTION("""COMPUTED_VALUE"""),0.0)</f>
        <v>0</v>
      </c>
      <c r="LU129">
        <f>IFERROR(__xludf.DUMMYFUNCTION("""COMPUTED_VALUE"""),0.0)</f>
        <v>0</v>
      </c>
      <c r="LV129">
        <f>IFERROR(__xludf.DUMMYFUNCTION("""COMPUTED_VALUE"""),0.0)</f>
        <v>0</v>
      </c>
      <c r="LW129">
        <f>IFERROR(__xludf.DUMMYFUNCTION("""COMPUTED_VALUE"""),0.0)</f>
        <v>0</v>
      </c>
      <c r="LX129">
        <f>IFERROR(__xludf.DUMMYFUNCTION("""COMPUTED_VALUE"""),0.0)</f>
        <v>0</v>
      </c>
      <c r="LY129">
        <f>IFERROR(__xludf.DUMMYFUNCTION("""COMPUTED_VALUE"""),0.0)</f>
        <v>0</v>
      </c>
      <c r="LZ129">
        <f>IFERROR(__xludf.DUMMYFUNCTION("""COMPUTED_VALUE"""),0.0)</f>
        <v>0</v>
      </c>
      <c r="MA129">
        <f>IFERROR(__xludf.DUMMYFUNCTION("""COMPUTED_VALUE"""),0.0)</f>
        <v>0</v>
      </c>
      <c r="MB129">
        <f>IFERROR(__xludf.DUMMYFUNCTION("""COMPUTED_VALUE"""),0.0)</f>
        <v>0</v>
      </c>
      <c r="MC129">
        <f>IFERROR(__xludf.DUMMYFUNCTION("""COMPUTED_VALUE"""),0.0)</f>
        <v>0</v>
      </c>
      <c r="MD129">
        <f>IFERROR(__xludf.DUMMYFUNCTION("""COMPUTED_VALUE"""),0.0)</f>
        <v>0</v>
      </c>
      <c r="ME129">
        <f>IFERROR(__xludf.DUMMYFUNCTION("""COMPUTED_VALUE"""),0.0)</f>
        <v>0</v>
      </c>
      <c r="MF129">
        <f>IFERROR(__xludf.DUMMYFUNCTION("""COMPUTED_VALUE"""),0.0)</f>
        <v>0</v>
      </c>
      <c r="MG129">
        <f>IFERROR(__xludf.DUMMYFUNCTION("""COMPUTED_VALUE"""),0.0)</f>
        <v>0</v>
      </c>
      <c r="MH129">
        <f>IFERROR(__xludf.DUMMYFUNCTION("""COMPUTED_VALUE"""),0.0)</f>
        <v>0</v>
      </c>
      <c r="MI129">
        <f>IFERROR(__xludf.DUMMYFUNCTION("""COMPUTED_VALUE"""),0.0)</f>
        <v>0</v>
      </c>
      <c r="MJ129">
        <f>IFERROR(__xludf.DUMMYFUNCTION("""COMPUTED_VALUE"""),0.0)</f>
        <v>0</v>
      </c>
      <c r="MK129">
        <f>IFERROR(__xludf.DUMMYFUNCTION("""COMPUTED_VALUE"""),0.0)</f>
        <v>0</v>
      </c>
      <c r="ML129">
        <f>IFERROR(__xludf.DUMMYFUNCTION("""COMPUTED_VALUE"""),0.0)</f>
        <v>0</v>
      </c>
      <c r="MM129">
        <f>IFERROR(__xludf.DUMMYFUNCTION("""COMPUTED_VALUE"""),0.0)</f>
        <v>0</v>
      </c>
      <c r="MN129">
        <f>IFERROR(__xludf.DUMMYFUNCTION("""COMPUTED_VALUE"""),0.0)</f>
        <v>0</v>
      </c>
      <c r="MO129">
        <f>IFERROR(__xludf.DUMMYFUNCTION("""COMPUTED_VALUE"""),0.0)</f>
        <v>0</v>
      </c>
      <c r="MP129">
        <f>IFERROR(__xludf.DUMMYFUNCTION("""COMPUTED_VALUE"""),0.0)</f>
        <v>0</v>
      </c>
      <c r="MQ129">
        <f>IFERROR(__xludf.DUMMYFUNCTION("""COMPUTED_VALUE"""),0.0)</f>
        <v>0</v>
      </c>
      <c r="MR129">
        <f>IFERROR(__xludf.DUMMYFUNCTION("""COMPUTED_VALUE"""),0.0)</f>
        <v>0</v>
      </c>
      <c r="MS129">
        <f>IFERROR(__xludf.DUMMYFUNCTION("""COMPUTED_VALUE"""),0.0)</f>
        <v>0</v>
      </c>
      <c r="MT129" t="str">
        <f>IFERROR(__xludf.DUMMYFUNCTION("""COMPUTED_VALUE"""),"x")</f>
        <v>x</v>
      </c>
      <c r="MU129">
        <f>IFERROR(__xludf.DUMMYFUNCTION("""COMPUTED_VALUE"""),0.0)</f>
        <v>0</v>
      </c>
      <c r="MV129">
        <f>IFERROR(__xludf.DUMMYFUNCTION("""COMPUTED_VALUE"""),0.0)</f>
        <v>0</v>
      </c>
      <c r="MW129">
        <f>IFERROR(__xludf.DUMMYFUNCTION("""COMPUTED_VALUE"""),0.0)</f>
        <v>0</v>
      </c>
      <c r="MX129">
        <f>IFERROR(__xludf.DUMMYFUNCTION("""COMPUTED_VALUE"""),0.0)</f>
        <v>0</v>
      </c>
      <c r="MY129">
        <f>IFERROR(__xludf.DUMMYFUNCTION("""COMPUTED_VALUE"""),0.0)</f>
        <v>0</v>
      </c>
      <c r="MZ129">
        <f>IFERROR(__xludf.DUMMYFUNCTION("""COMPUTED_VALUE"""),0.0)</f>
        <v>0</v>
      </c>
      <c r="NA129">
        <f>IFERROR(__xludf.DUMMYFUNCTION("""COMPUTED_VALUE"""),0.0)</f>
        <v>0</v>
      </c>
      <c r="NB129">
        <f>IFERROR(__xludf.DUMMYFUNCTION("""COMPUTED_VALUE"""),0.0)</f>
        <v>0</v>
      </c>
      <c r="NC129">
        <f>IFERROR(__xludf.DUMMYFUNCTION("""COMPUTED_VALUE"""),0.0)</f>
        <v>0</v>
      </c>
      <c r="ND129">
        <f>IFERROR(__xludf.DUMMYFUNCTION("""COMPUTED_VALUE"""),0.0)</f>
        <v>0</v>
      </c>
      <c r="NE129">
        <f>IFERROR(__xludf.DUMMYFUNCTION("""COMPUTED_VALUE"""),0.0)</f>
        <v>0</v>
      </c>
      <c r="NF129">
        <f>IFERROR(__xludf.DUMMYFUNCTION("""COMPUTED_VALUE"""),0.0)</f>
        <v>0</v>
      </c>
      <c r="NG129">
        <f>IFERROR(__xludf.DUMMYFUNCTION("""COMPUTED_VALUE"""),0.0)</f>
        <v>0</v>
      </c>
      <c r="NH129">
        <f>IFERROR(__xludf.DUMMYFUNCTION("""COMPUTED_VALUE"""),0.0)</f>
        <v>0</v>
      </c>
      <c r="NI129">
        <f>IFERROR(__xludf.DUMMYFUNCTION("""COMPUTED_VALUE"""),0.0)</f>
        <v>0</v>
      </c>
      <c r="NJ129">
        <f>IFERROR(__xludf.DUMMYFUNCTION("""COMPUTED_VALUE"""),0.0)</f>
        <v>0</v>
      </c>
      <c r="NK129">
        <f>IFERROR(__xludf.DUMMYFUNCTION("""COMPUTED_VALUE"""),0.0)</f>
        <v>0</v>
      </c>
      <c r="NL129">
        <f>IFERROR(__xludf.DUMMYFUNCTION("""COMPUTED_VALUE"""),0.0)</f>
        <v>0</v>
      </c>
      <c r="NM129">
        <f>IFERROR(__xludf.DUMMYFUNCTION("""COMPUTED_VALUE"""),0.0)</f>
        <v>0</v>
      </c>
      <c r="NN129">
        <f>IFERROR(__xludf.DUMMYFUNCTION("""COMPUTED_VALUE"""),0.0)</f>
        <v>0</v>
      </c>
      <c r="NO129">
        <f>IFERROR(__xludf.DUMMYFUNCTION("""COMPUTED_VALUE"""),0.0)</f>
        <v>0</v>
      </c>
      <c r="NP129">
        <f>IFERROR(__xludf.DUMMYFUNCTION("""COMPUTED_VALUE"""),0.0)</f>
        <v>0</v>
      </c>
      <c r="NQ129">
        <f>IFERROR(__xludf.DUMMYFUNCTION("""COMPUTED_VALUE"""),0.0)</f>
        <v>0</v>
      </c>
      <c r="NR129">
        <f>IFERROR(__xludf.DUMMYFUNCTION("""COMPUTED_VALUE"""),0.0)</f>
        <v>0</v>
      </c>
    </row>
    <row r="130" ht="15.75" customHeight="1">
      <c r="A130">
        <f>IFERROR(__xludf.DUMMYFUNCTION("""COMPUTED_VALUE"""),129.0)</f>
        <v>129</v>
      </c>
      <c r="B130" t="str">
        <f>IFERROR(__xludf.DUMMYFUNCTION("""COMPUTED_VALUE"""),"A707")</f>
        <v>A707</v>
      </c>
      <c r="C130" t="str">
        <f>IFERROR(__xludf.DUMMYFUNCTION("""COMPUTED_VALUE"""),"Aleksa")</f>
        <v>Aleksa</v>
      </c>
      <c r="D130" t="str">
        <f>IFERROR(__xludf.DUMMYFUNCTION("""COMPUTED_VALUE"""),"Đorđević")</f>
        <v>Đorđević</v>
      </c>
      <c r="E130">
        <f>IFERROR(__xludf.DUMMYFUNCTION("""COMPUTED_VALUE"""),0.0)</f>
        <v>0</v>
      </c>
      <c r="F130" t="str">
        <f>IFERROR(__xludf.DUMMYFUNCTION("""COMPUTED_VALUE"""),"ODOBREN")</f>
        <v>ODOBREN</v>
      </c>
      <c r="G130" t="str">
        <f>IFERROR(__xludf.DUMMYFUNCTION("""COMPUTED_VALUE"""),"Niš")</f>
        <v>Niš</v>
      </c>
      <c r="H130" t="str">
        <f>IFERROR(__xludf.DUMMYFUNCTION("""COMPUTED_VALUE"""),"Gimnazija Svetozar Marković")</f>
        <v>Gimnazija Svetozar Marković</v>
      </c>
      <c r="I130" t="str">
        <f>IFERROR(__xludf.DUMMYFUNCTION("""COMPUTED_VALUE"""),"II")</f>
        <v>II</v>
      </c>
      <c r="J130" t="str">
        <f>IFERROR(__xludf.DUMMYFUNCTION("""COMPUTED_VALUE"""),"A")</f>
        <v>A</v>
      </c>
      <c r="K130" t="str">
        <f>IFERROR(__xludf.DUMMYFUNCTION("""COMPUTED_VALUE"""),"Nikola Milosavljević")</f>
        <v>Nikola Milosavljević</v>
      </c>
      <c r="L130" t="str">
        <f>IFERROR(__xludf.DUMMYFUNCTION("""COMPUTED_VALUE"""),"x")</f>
        <v>x</v>
      </c>
      <c r="M130" t="str">
        <f>IFERROR(__xludf.DUMMYFUNCTION("""COMPUTED_VALUE"""),"-")</f>
        <v>-</v>
      </c>
      <c r="N130" t="str">
        <f>IFERROR(__xludf.DUMMYFUNCTION("""COMPUTED_VALUE"""),"-")</f>
        <v>-</v>
      </c>
      <c r="O130" t="str">
        <f>IFERROR(__xludf.DUMMYFUNCTION("""COMPUTED_VALUE"""),"-")</f>
        <v>-</v>
      </c>
      <c r="P130">
        <f>IFERROR(__xludf.DUMMYFUNCTION("""COMPUTED_VALUE"""),0.0)</f>
        <v>0</v>
      </c>
      <c r="Q130" t="str">
        <f>IFERROR(__xludf.DUMMYFUNCTION("""COMPUTED_VALUE"""),"-")</f>
        <v>-</v>
      </c>
      <c r="R130" t="str">
        <f>IFERROR(__xludf.DUMMYFUNCTION("""COMPUTED_VALUE"""),"-")</f>
        <v>-</v>
      </c>
      <c r="S130" t="str">
        <f>IFERROR(__xludf.DUMMYFUNCTION("""COMPUTED_VALUE"""),"x")</f>
        <v>x</v>
      </c>
      <c r="T130" t="str">
        <f>IFERROR(__xludf.DUMMYFUNCTION("""COMPUTED_VALUE"""),"x")</f>
        <v>x</v>
      </c>
      <c r="U130" t="str">
        <f>IFERROR(__xludf.DUMMYFUNCTION("""COMPUTED_VALUE"""),"-")</f>
        <v>-</v>
      </c>
      <c r="V130" t="str">
        <f>IFERROR(__xludf.DUMMYFUNCTION("""COMPUTED_VALUE"""),"-")</f>
        <v>-</v>
      </c>
      <c r="W130" t="str">
        <f>IFERROR(__xludf.DUMMYFUNCTION("""COMPUTED_VALUE"""),"-")</f>
        <v>-</v>
      </c>
      <c r="X130" t="str">
        <f>IFERROR(__xludf.DUMMYFUNCTION("""COMPUTED_VALUE"""),"-")</f>
        <v>-</v>
      </c>
      <c r="Y130" t="str">
        <f>IFERROR(__xludf.DUMMYFUNCTION("""COMPUTED_VALUE"""),"-")</f>
        <v>-</v>
      </c>
      <c r="Z130" t="str">
        <f>IFERROR(__xludf.DUMMYFUNCTION("""COMPUTED_VALUE"""),"-")</f>
        <v>-</v>
      </c>
      <c r="AA130" t="str">
        <f>IFERROR(__xludf.DUMMYFUNCTION("""COMPUTED_VALUE"""),"-")</f>
        <v>-</v>
      </c>
      <c r="AB130" t="str">
        <f>IFERROR(__xludf.DUMMYFUNCTION("""COMPUTED_VALUE"""),"-")</f>
        <v>-</v>
      </c>
      <c r="AC130" t="str">
        <f>IFERROR(__xludf.DUMMYFUNCTION("""COMPUTED_VALUE"""),"-")</f>
        <v>-</v>
      </c>
      <c r="AD130" t="str">
        <f>IFERROR(__xludf.DUMMYFUNCTION("""COMPUTED_VALUE"""),"-")</f>
        <v>-</v>
      </c>
      <c r="AE130" t="str">
        <f>IFERROR(__xludf.DUMMYFUNCTION("""COMPUTED_VALUE"""),"-")</f>
        <v>-</v>
      </c>
      <c r="AF130" t="str">
        <f>IFERROR(__xludf.DUMMYFUNCTION("""COMPUTED_VALUE"""),"-")</f>
        <v>-</v>
      </c>
      <c r="AG130" t="str">
        <f>IFERROR(__xludf.DUMMYFUNCTION("""COMPUTED_VALUE"""),"-")</f>
        <v>-</v>
      </c>
      <c r="AH130" t="str">
        <f>IFERROR(__xludf.DUMMYFUNCTION("""COMPUTED_VALUE"""),"-")</f>
        <v>-</v>
      </c>
      <c r="AI130" t="str">
        <f>IFERROR(__xludf.DUMMYFUNCTION("""COMPUTED_VALUE"""),"-")</f>
        <v>-</v>
      </c>
      <c r="AJ130" t="str">
        <f>IFERROR(__xludf.DUMMYFUNCTION("""COMPUTED_VALUE"""),"-")</f>
        <v>-</v>
      </c>
      <c r="AK130" t="str">
        <f>IFERROR(__xludf.DUMMYFUNCTION("""COMPUTED_VALUE"""),"-")</f>
        <v>-</v>
      </c>
      <c r="AL130" t="str">
        <f>IFERROR(__xludf.DUMMYFUNCTION("""COMPUTED_VALUE"""),"-")</f>
        <v>-</v>
      </c>
      <c r="AM130" t="str">
        <f>IFERROR(__xludf.DUMMYFUNCTION("""COMPUTED_VALUE"""),"-")</f>
        <v>-</v>
      </c>
      <c r="AN130" t="str">
        <f>IFERROR(__xludf.DUMMYFUNCTION("""COMPUTED_VALUE"""),"-")</f>
        <v>-</v>
      </c>
      <c r="AO130" t="str">
        <f>IFERROR(__xludf.DUMMYFUNCTION("""COMPUTED_VALUE"""),"-")</f>
        <v>-</v>
      </c>
      <c r="AP130" t="str">
        <f>IFERROR(__xludf.DUMMYFUNCTION("""COMPUTED_VALUE"""),"-")</f>
        <v>-</v>
      </c>
      <c r="AQ130" t="str">
        <f>IFERROR(__xludf.DUMMYFUNCTION("""COMPUTED_VALUE"""),"-")</f>
        <v>-</v>
      </c>
      <c r="AR130" t="str">
        <f>IFERROR(__xludf.DUMMYFUNCTION("""COMPUTED_VALUE"""),"-")</f>
        <v>-</v>
      </c>
      <c r="AS130" t="str">
        <f>IFERROR(__xludf.DUMMYFUNCTION("""COMPUTED_VALUE"""),"-")</f>
        <v>-</v>
      </c>
      <c r="AT130" t="str">
        <f>IFERROR(__xludf.DUMMYFUNCTION("""COMPUTED_VALUE"""),"-")</f>
        <v>-</v>
      </c>
      <c r="AU130" t="str">
        <f>IFERROR(__xludf.DUMMYFUNCTION("""COMPUTED_VALUE"""),"-")</f>
        <v>-</v>
      </c>
      <c r="AV130" t="str">
        <f>IFERROR(__xludf.DUMMYFUNCTION("""COMPUTED_VALUE"""),"-")</f>
        <v>-</v>
      </c>
      <c r="AW130" t="str">
        <f>IFERROR(__xludf.DUMMYFUNCTION("""COMPUTED_VALUE"""),"-")</f>
        <v>-</v>
      </c>
      <c r="AX130" t="str">
        <f>IFERROR(__xludf.DUMMYFUNCTION("""COMPUTED_VALUE"""),"-")</f>
        <v>-</v>
      </c>
      <c r="AY130" t="str">
        <f>IFERROR(__xludf.DUMMYFUNCTION("""COMPUTED_VALUE"""),"-")</f>
        <v>-</v>
      </c>
      <c r="AZ130" t="str">
        <f>IFERROR(__xludf.DUMMYFUNCTION("""COMPUTED_VALUE"""),"-")</f>
        <v>-</v>
      </c>
      <c r="BA130" t="str">
        <f>IFERROR(__xludf.DUMMYFUNCTION("""COMPUTED_VALUE"""),"-")</f>
        <v>-</v>
      </c>
      <c r="BB130" t="str">
        <f>IFERROR(__xludf.DUMMYFUNCTION("""COMPUTED_VALUE"""),"-")</f>
        <v>-</v>
      </c>
      <c r="BC130" t="str">
        <f>IFERROR(__xludf.DUMMYFUNCTION("""COMPUTED_VALUE"""),"-")</f>
        <v>-</v>
      </c>
      <c r="BD130" t="str">
        <f>IFERROR(__xludf.DUMMYFUNCTION("""COMPUTED_VALUE"""),"-")</f>
        <v>-</v>
      </c>
      <c r="BE130" t="str">
        <f>IFERROR(__xludf.DUMMYFUNCTION("""COMPUTED_VALUE"""),"-")</f>
        <v>-</v>
      </c>
      <c r="BF130" t="str">
        <f>IFERROR(__xludf.DUMMYFUNCTION("""COMPUTED_VALUE"""),"-")</f>
        <v>-</v>
      </c>
      <c r="BG130" t="str">
        <f>IFERROR(__xludf.DUMMYFUNCTION("""COMPUTED_VALUE"""),"-")</f>
        <v>-</v>
      </c>
      <c r="BH130" t="str">
        <f>IFERROR(__xludf.DUMMYFUNCTION("""COMPUTED_VALUE"""),"-")</f>
        <v>-</v>
      </c>
      <c r="BI130" t="str">
        <f>IFERROR(__xludf.DUMMYFUNCTION("""COMPUTED_VALUE"""),"-")</f>
        <v>-</v>
      </c>
      <c r="BJ130" t="str">
        <f>IFERROR(__xludf.DUMMYFUNCTION("""COMPUTED_VALUE"""),"-")</f>
        <v>-</v>
      </c>
      <c r="BK130" t="str">
        <f>IFERROR(__xludf.DUMMYFUNCTION("""COMPUTED_VALUE"""),"x")</f>
        <v>x</v>
      </c>
      <c r="BL130" t="str">
        <f>IFERROR(__xludf.DUMMYFUNCTION("""COMPUTED_VALUE"""),"-")</f>
        <v>-</v>
      </c>
      <c r="BM130" t="str">
        <f>IFERROR(__xludf.DUMMYFUNCTION("""COMPUTED_VALUE"""),"-")</f>
        <v>-</v>
      </c>
      <c r="BN130" t="str">
        <f>IFERROR(__xludf.DUMMYFUNCTION("""COMPUTED_VALUE"""),"-")</f>
        <v>-</v>
      </c>
      <c r="BO130" t="str">
        <f>IFERROR(__xludf.DUMMYFUNCTION("""COMPUTED_VALUE"""),"-")</f>
        <v>-</v>
      </c>
      <c r="BP130" t="str">
        <f>IFERROR(__xludf.DUMMYFUNCTION("""COMPUTED_VALUE"""),"-")</f>
        <v>-</v>
      </c>
      <c r="BQ130" t="str">
        <f>IFERROR(__xludf.DUMMYFUNCTION("""COMPUTED_VALUE"""),"-")</f>
        <v>-</v>
      </c>
      <c r="BR130" t="str">
        <f>IFERROR(__xludf.DUMMYFUNCTION("""COMPUTED_VALUE"""),"-")</f>
        <v>-</v>
      </c>
      <c r="BS130" t="str">
        <f>IFERROR(__xludf.DUMMYFUNCTION("""COMPUTED_VALUE"""),"-")</f>
        <v>-</v>
      </c>
      <c r="BT130" t="str">
        <f>IFERROR(__xludf.DUMMYFUNCTION("""COMPUTED_VALUE"""),"-")</f>
        <v>-</v>
      </c>
      <c r="BU130" t="str">
        <f>IFERROR(__xludf.DUMMYFUNCTION("""COMPUTED_VALUE"""),"-")</f>
        <v>-</v>
      </c>
      <c r="BV130" t="str">
        <f>IFERROR(__xludf.DUMMYFUNCTION("""COMPUTED_VALUE"""),"-")</f>
        <v>-</v>
      </c>
      <c r="BW130" t="str">
        <f>IFERROR(__xludf.DUMMYFUNCTION("""COMPUTED_VALUE"""),"-")</f>
        <v>-</v>
      </c>
      <c r="BX130" t="str">
        <f>IFERROR(__xludf.DUMMYFUNCTION("""COMPUTED_VALUE"""),"-")</f>
        <v>-</v>
      </c>
      <c r="BY130" t="str">
        <f>IFERROR(__xludf.DUMMYFUNCTION("""COMPUTED_VALUE"""),"-")</f>
        <v>-</v>
      </c>
      <c r="BZ130" t="str">
        <f>IFERROR(__xludf.DUMMYFUNCTION("""COMPUTED_VALUE"""),"-")</f>
        <v>-</v>
      </c>
      <c r="CA130" t="str">
        <f>IFERROR(__xludf.DUMMYFUNCTION("""COMPUTED_VALUE"""),"-")</f>
        <v>-</v>
      </c>
      <c r="CB130" t="str">
        <f>IFERROR(__xludf.DUMMYFUNCTION("""COMPUTED_VALUE"""),"-")</f>
        <v>-</v>
      </c>
      <c r="CC130" t="str">
        <f>IFERROR(__xludf.DUMMYFUNCTION("""COMPUTED_VALUE"""),"-")</f>
        <v>-</v>
      </c>
      <c r="CD130" t="str">
        <f>IFERROR(__xludf.DUMMYFUNCTION("""COMPUTED_VALUE"""),"-")</f>
        <v>-</v>
      </c>
      <c r="CE130" t="str">
        <f>IFERROR(__xludf.DUMMYFUNCTION("""COMPUTED_VALUE"""),"-")</f>
        <v>-</v>
      </c>
      <c r="CF130" t="str">
        <f>IFERROR(__xludf.DUMMYFUNCTION("""COMPUTED_VALUE"""),"-")</f>
        <v>-</v>
      </c>
      <c r="CG130" t="str">
        <f>IFERROR(__xludf.DUMMYFUNCTION("""COMPUTED_VALUE"""),"-")</f>
        <v>-</v>
      </c>
      <c r="CH130" t="str">
        <f>IFERROR(__xludf.DUMMYFUNCTION("""COMPUTED_VALUE"""),"-")</f>
        <v>-</v>
      </c>
      <c r="CI130" t="str">
        <f>IFERROR(__xludf.DUMMYFUNCTION("""COMPUTED_VALUE"""),"-")</f>
        <v>-</v>
      </c>
      <c r="CJ130" t="str">
        <f>IFERROR(__xludf.DUMMYFUNCTION("""COMPUTED_VALUE"""),"-")</f>
        <v>-</v>
      </c>
      <c r="CK130" t="str">
        <f>IFERROR(__xludf.DUMMYFUNCTION("""COMPUTED_VALUE"""),"-")</f>
        <v>-</v>
      </c>
      <c r="CL130" t="str">
        <f>IFERROR(__xludf.DUMMYFUNCTION("""COMPUTED_VALUE"""),"-")</f>
        <v>-</v>
      </c>
      <c r="CM130" t="str">
        <f>IFERROR(__xludf.DUMMYFUNCTION("""COMPUTED_VALUE"""),"-")</f>
        <v>-</v>
      </c>
      <c r="CN130" t="str">
        <f>IFERROR(__xludf.DUMMYFUNCTION("""COMPUTED_VALUE"""),"-")</f>
        <v>-</v>
      </c>
      <c r="CO130" t="str">
        <f>IFERROR(__xludf.DUMMYFUNCTION("""COMPUTED_VALUE"""),"-")</f>
        <v>-</v>
      </c>
      <c r="CP130" t="str">
        <f>IFERROR(__xludf.DUMMYFUNCTION("""COMPUTED_VALUE"""),"-")</f>
        <v>-</v>
      </c>
      <c r="CQ130" t="str">
        <f>IFERROR(__xludf.DUMMYFUNCTION("""COMPUTED_VALUE"""),"-")</f>
        <v>-</v>
      </c>
      <c r="CR130" t="str">
        <f>IFERROR(__xludf.DUMMYFUNCTION("""COMPUTED_VALUE"""),"-")</f>
        <v>-</v>
      </c>
      <c r="CS130" t="str">
        <f>IFERROR(__xludf.DUMMYFUNCTION("""COMPUTED_VALUE"""),"x")</f>
        <v>x</v>
      </c>
      <c r="CT130" t="str">
        <f>IFERROR(__xludf.DUMMYFUNCTION("""COMPUTED_VALUE"""),"-")</f>
        <v>-</v>
      </c>
      <c r="CU130" t="str">
        <f>IFERROR(__xludf.DUMMYFUNCTION("""COMPUTED_VALUE"""),"-")</f>
        <v>-</v>
      </c>
      <c r="CV130" t="str">
        <f>IFERROR(__xludf.DUMMYFUNCTION("""COMPUTED_VALUE"""),"-")</f>
        <v>-</v>
      </c>
      <c r="CW130" t="str">
        <f>IFERROR(__xludf.DUMMYFUNCTION("""COMPUTED_VALUE"""),"-")</f>
        <v>-</v>
      </c>
      <c r="CX130" t="str">
        <f>IFERROR(__xludf.DUMMYFUNCTION("""COMPUTED_VALUE"""),"-")</f>
        <v>-</v>
      </c>
      <c r="CY130" t="str">
        <f>IFERROR(__xludf.DUMMYFUNCTION("""COMPUTED_VALUE"""),"-")</f>
        <v>-</v>
      </c>
      <c r="CZ130" t="str">
        <f>IFERROR(__xludf.DUMMYFUNCTION("""COMPUTED_VALUE"""),"-")</f>
        <v>-</v>
      </c>
      <c r="DA130" t="str">
        <f>IFERROR(__xludf.DUMMYFUNCTION("""COMPUTED_VALUE"""),"-")</f>
        <v>-</v>
      </c>
      <c r="DB130" t="str">
        <f>IFERROR(__xludf.DUMMYFUNCTION("""COMPUTED_VALUE"""),"-")</f>
        <v>-</v>
      </c>
      <c r="DC130" t="str">
        <f>IFERROR(__xludf.DUMMYFUNCTION("""COMPUTED_VALUE"""),"-")</f>
        <v>-</v>
      </c>
      <c r="DD130" t="str">
        <f>IFERROR(__xludf.DUMMYFUNCTION("""COMPUTED_VALUE"""),"-")</f>
        <v>-</v>
      </c>
      <c r="DE130" t="str">
        <f>IFERROR(__xludf.DUMMYFUNCTION("""COMPUTED_VALUE"""),"-")</f>
        <v>-</v>
      </c>
      <c r="DF130" t="str">
        <f>IFERROR(__xludf.DUMMYFUNCTION("""COMPUTED_VALUE"""),"-")</f>
        <v>-</v>
      </c>
      <c r="DG130" t="str">
        <f>IFERROR(__xludf.DUMMYFUNCTION("""COMPUTED_VALUE"""),"-")</f>
        <v>-</v>
      </c>
      <c r="DH130" t="str">
        <f>IFERROR(__xludf.DUMMYFUNCTION("""COMPUTED_VALUE"""),"-")</f>
        <v>-</v>
      </c>
      <c r="DI130" t="str">
        <f>IFERROR(__xludf.DUMMYFUNCTION("""COMPUTED_VALUE"""),"-")</f>
        <v>-</v>
      </c>
      <c r="DJ130" t="str">
        <f>IFERROR(__xludf.DUMMYFUNCTION("""COMPUTED_VALUE"""),"-")</f>
        <v>-</v>
      </c>
      <c r="DK130" t="str">
        <f>IFERROR(__xludf.DUMMYFUNCTION("""COMPUTED_VALUE"""),"-")</f>
        <v>-</v>
      </c>
      <c r="DL130" t="str">
        <f>IFERROR(__xludf.DUMMYFUNCTION("""COMPUTED_VALUE"""),"-")</f>
        <v>-</v>
      </c>
      <c r="DM130" t="str">
        <f>IFERROR(__xludf.DUMMYFUNCTION("""COMPUTED_VALUE"""),"-")</f>
        <v>-</v>
      </c>
      <c r="DN130" t="str">
        <f>IFERROR(__xludf.DUMMYFUNCTION("""COMPUTED_VALUE"""),"-")</f>
        <v>-</v>
      </c>
      <c r="DO130" t="str">
        <f>IFERROR(__xludf.DUMMYFUNCTION("""COMPUTED_VALUE"""),"-")</f>
        <v>-</v>
      </c>
      <c r="DP130" t="str">
        <f>IFERROR(__xludf.DUMMYFUNCTION("""COMPUTED_VALUE"""),"-")</f>
        <v>-</v>
      </c>
      <c r="DQ130" t="str">
        <f>IFERROR(__xludf.DUMMYFUNCTION("""COMPUTED_VALUE"""),"-")</f>
        <v>-</v>
      </c>
      <c r="DR130" t="str">
        <f>IFERROR(__xludf.DUMMYFUNCTION("""COMPUTED_VALUE"""),"-")</f>
        <v>-</v>
      </c>
      <c r="DS130" t="str">
        <f>IFERROR(__xludf.DUMMYFUNCTION("""COMPUTED_VALUE"""),"-")</f>
        <v>-</v>
      </c>
      <c r="DT130" t="str">
        <f>IFERROR(__xludf.DUMMYFUNCTION("""COMPUTED_VALUE"""),"-")</f>
        <v>-</v>
      </c>
      <c r="DU130" t="str">
        <f>IFERROR(__xludf.DUMMYFUNCTION("""COMPUTED_VALUE"""),"-")</f>
        <v>-</v>
      </c>
      <c r="DV130" t="str">
        <f>IFERROR(__xludf.DUMMYFUNCTION("""COMPUTED_VALUE"""),"-")</f>
        <v>-</v>
      </c>
      <c r="DW130" t="str">
        <f>IFERROR(__xludf.DUMMYFUNCTION("""COMPUTED_VALUE"""),"-")</f>
        <v>-</v>
      </c>
      <c r="DX130" t="str">
        <f>IFERROR(__xludf.DUMMYFUNCTION("""COMPUTED_VALUE"""),"-")</f>
        <v>-</v>
      </c>
      <c r="DY130" t="str">
        <f>IFERROR(__xludf.DUMMYFUNCTION("""COMPUTED_VALUE"""),"-")</f>
        <v>-</v>
      </c>
      <c r="DZ130" t="str">
        <f>IFERROR(__xludf.DUMMYFUNCTION("""COMPUTED_VALUE"""),"x")</f>
        <v>x</v>
      </c>
      <c r="EA130" t="str">
        <f>IFERROR(__xludf.DUMMYFUNCTION("""COMPUTED_VALUE"""),"WA")</f>
        <v>WA</v>
      </c>
      <c r="EB130" t="str">
        <f>IFERROR(__xludf.DUMMYFUNCTION("""COMPUTED_VALUE"""),"WA")</f>
        <v>WA</v>
      </c>
      <c r="EC130" t="str">
        <f>IFERROR(__xludf.DUMMYFUNCTION("""COMPUTED_VALUE"""),"WA")</f>
        <v>WA</v>
      </c>
      <c r="ED130" t="str">
        <f>IFERROR(__xludf.DUMMYFUNCTION("""COMPUTED_VALUE"""),"WA")</f>
        <v>WA</v>
      </c>
      <c r="EE130" t="str">
        <f>IFERROR(__xludf.DUMMYFUNCTION("""COMPUTED_VALUE"""),"WA")</f>
        <v>WA</v>
      </c>
      <c r="EF130" t="str">
        <f>IFERROR(__xludf.DUMMYFUNCTION("""COMPUTED_VALUE"""),"RTE")</f>
        <v>RTE</v>
      </c>
      <c r="EG130" t="str">
        <f>IFERROR(__xludf.DUMMYFUNCTION("""COMPUTED_VALUE"""),"RTE")</f>
        <v>RTE</v>
      </c>
      <c r="EH130" t="str">
        <f>IFERROR(__xludf.DUMMYFUNCTION("""COMPUTED_VALUE"""),"RTE")</f>
        <v>RTE</v>
      </c>
      <c r="EI130" t="str">
        <f>IFERROR(__xludf.DUMMYFUNCTION("""COMPUTED_VALUE"""),"TLE")</f>
        <v>TLE</v>
      </c>
      <c r="EJ130" t="str">
        <f>IFERROR(__xludf.DUMMYFUNCTION("""COMPUTED_VALUE"""),"TLE")</f>
        <v>TLE</v>
      </c>
      <c r="EK130" t="str">
        <f>IFERROR(__xludf.DUMMYFUNCTION("""COMPUTED_VALUE"""),"TLE")</f>
        <v>TLE</v>
      </c>
      <c r="EL130" t="str">
        <f>IFERROR(__xludf.DUMMYFUNCTION("""COMPUTED_VALUE"""),"TLE")</f>
        <v>TLE</v>
      </c>
      <c r="EM130" t="str">
        <f>IFERROR(__xludf.DUMMYFUNCTION("""COMPUTED_VALUE"""),"TLE")</f>
        <v>TLE</v>
      </c>
      <c r="EN130" t="str">
        <f>IFERROR(__xludf.DUMMYFUNCTION("""COMPUTED_VALUE"""),"TLE")</f>
        <v>TLE</v>
      </c>
      <c r="EO130" t="str">
        <f>IFERROR(__xludf.DUMMYFUNCTION("""COMPUTED_VALUE"""),"TLE")</f>
        <v>TLE</v>
      </c>
      <c r="EP130" t="str">
        <f>IFERROR(__xludf.DUMMYFUNCTION("""COMPUTED_VALUE"""),"TLE")</f>
        <v>TLE</v>
      </c>
      <c r="EQ130" t="str">
        <f>IFERROR(__xludf.DUMMYFUNCTION("""COMPUTED_VALUE"""),"x")</f>
        <v>x</v>
      </c>
      <c r="ER130" t="str">
        <f>IFERROR(__xludf.DUMMYFUNCTION("""COMPUTED_VALUE"""),"-")</f>
        <v>-</v>
      </c>
      <c r="ES130" t="str">
        <f>IFERROR(__xludf.DUMMYFUNCTION("""COMPUTED_VALUE"""),"-")</f>
        <v>-</v>
      </c>
      <c r="ET130" t="str">
        <f>IFERROR(__xludf.DUMMYFUNCTION("""COMPUTED_VALUE"""),"-")</f>
        <v>-</v>
      </c>
      <c r="EU130" t="str">
        <f>IFERROR(__xludf.DUMMYFUNCTION("""COMPUTED_VALUE"""),"-")</f>
        <v>-</v>
      </c>
      <c r="EV130" t="str">
        <f>IFERROR(__xludf.DUMMYFUNCTION("""COMPUTED_VALUE"""),"-")</f>
        <v>-</v>
      </c>
      <c r="EW130" t="str">
        <f>IFERROR(__xludf.DUMMYFUNCTION("""COMPUTED_VALUE"""),"-")</f>
        <v>-</v>
      </c>
      <c r="EX130" t="str">
        <f>IFERROR(__xludf.DUMMYFUNCTION("""COMPUTED_VALUE"""),"-")</f>
        <v>-</v>
      </c>
      <c r="EY130" t="str">
        <f>IFERROR(__xludf.DUMMYFUNCTION("""COMPUTED_VALUE"""),"-")</f>
        <v>-</v>
      </c>
      <c r="EZ130" t="str">
        <f>IFERROR(__xludf.DUMMYFUNCTION("""COMPUTED_VALUE"""),"-")</f>
        <v>-</v>
      </c>
      <c r="FA130" t="str">
        <f>IFERROR(__xludf.DUMMYFUNCTION("""COMPUTED_VALUE"""),"-")</f>
        <v>-</v>
      </c>
      <c r="FB130" t="str">
        <f>IFERROR(__xludf.DUMMYFUNCTION("""COMPUTED_VALUE"""),"-")</f>
        <v>-</v>
      </c>
      <c r="FC130" t="str">
        <f>IFERROR(__xludf.DUMMYFUNCTION("""COMPUTED_VALUE"""),"-")</f>
        <v>-</v>
      </c>
      <c r="FD130" t="str">
        <f>IFERROR(__xludf.DUMMYFUNCTION("""COMPUTED_VALUE"""),"-")</f>
        <v>-</v>
      </c>
      <c r="FE130" t="str">
        <f>IFERROR(__xludf.DUMMYFUNCTION("""COMPUTED_VALUE"""),"-")</f>
        <v>-</v>
      </c>
      <c r="FF130" t="str">
        <f>IFERROR(__xludf.DUMMYFUNCTION("""COMPUTED_VALUE"""),"-")</f>
        <v>-</v>
      </c>
      <c r="FG130" t="str">
        <f>IFERROR(__xludf.DUMMYFUNCTION("""COMPUTED_VALUE"""),"-")</f>
        <v>-</v>
      </c>
      <c r="FH130" t="str">
        <f>IFERROR(__xludf.DUMMYFUNCTION("""COMPUTED_VALUE"""),"-")</f>
        <v>-</v>
      </c>
      <c r="FI130" t="str">
        <f>IFERROR(__xludf.DUMMYFUNCTION("""COMPUTED_VALUE"""),"-")</f>
        <v>-</v>
      </c>
      <c r="FJ130" t="str">
        <f>IFERROR(__xludf.DUMMYFUNCTION("""COMPUTED_VALUE"""),"-")</f>
        <v>-</v>
      </c>
      <c r="FK130" t="str">
        <f>IFERROR(__xludf.DUMMYFUNCTION("""COMPUTED_VALUE"""),"-")</f>
        <v>-</v>
      </c>
      <c r="FL130" t="str">
        <f>IFERROR(__xludf.DUMMYFUNCTION("""COMPUTED_VALUE"""),"-")</f>
        <v>-</v>
      </c>
      <c r="FM130" t="str">
        <f>IFERROR(__xludf.DUMMYFUNCTION("""COMPUTED_VALUE"""),"-")</f>
        <v>-</v>
      </c>
      <c r="FN130" t="str">
        <f>IFERROR(__xludf.DUMMYFUNCTION("""COMPUTED_VALUE"""),"-")</f>
        <v>-</v>
      </c>
      <c r="FO130" t="str">
        <f>IFERROR(__xludf.DUMMYFUNCTION("""COMPUTED_VALUE"""),"-")</f>
        <v>-</v>
      </c>
      <c r="FP130" t="str">
        <f>IFERROR(__xludf.DUMMYFUNCTION("""COMPUTED_VALUE"""),"-")</f>
        <v>-</v>
      </c>
      <c r="FQ130" t="str">
        <f>IFERROR(__xludf.DUMMYFUNCTION("""COMPUTED_VALUE"""),"-")</f>
        <v>-</v>
      </c>
      <c r="FR130" t="str">
        <f>IFERROR(__xludf.DUMMYFUNCTION("""COMPUTED_VALUE"""),"-")</f>
        <v>-</v>
      </c>
      <c r="FS130" t="str">
        <f>IFERROR(__xludf.DUMMYFUNCTION("""COMPUTED_VALUE"""),"-")</f>
        <v>-</v>
      </c>
      <c r="FT130" t="str">
        <f>IFERROR(__xludf.DUMMYFUNCTION("""COMPUTED_VALUE"""),"x")</f>
        <v>x</v>
      </c>
      <c r="FU130" t="str">
        <f>IFERROR(__xludf.DUMMYFUNCTION("""COMPUTED_VALUE"""),"-")</f>
        <v>-</v>
      </c>
      <c r="FV130" t="str">
        <f>IFERROR(__xludf.DUMMYFUNCTION("""COMPUTED_VALUE"""),"-")</f>
        <v>-</v>
      </c>
      <c r="FW130" t="str">
        <f>IFERROR(__xludf.DUMMYFUNCTION("""COMPUTED_VALUE"""),"-")</f>
        <v>-</v>
      </c>
      <c r="FX130" t="str">
        <f>IFERROR(__xludf.DUMMYFUNCTION("""COMPUTED_VALUE"""),"-")</f>
        <v>-</v>
      </c>
      <c r="FY130" t="str">
        <f>IFERROR(__xludf.DUMMYFUNCTION("""COMPUTED_VALUE"""),"-")</f>
        <v>-</v>
      </c>
      <c r="FZ130" t="str">
        <f>IFERROR(__xludf.DUMMYFUNCTION("""COMPUTED_VALUE"""),"-")</f>
        <v>-</v>
      </c>
      <c r="GA130" t="str">
        <f>IFERROR(__xludf.DUMMYFUNCTION("""COMPUTED_VALUE"""),"-")</f>
        <v>-</v>
      </c>
      <c r="GB130" t="str">
        <f>IFERROR(__xludf.DUMMYFUNCTION("""COMPUTED_VALUE"""),"-")</f>
        <v>-</v>
      </c>
      <c r="GC130" t="str">
        <f>IFERROR(__xludf.DUMMYFUNCTION("""COMPUTED_VALUE"""),"-")</f>
        <v>-</v>
      </c>
      <c r="GD130" t="str">
        <f>IFERROR(__xludf.DUMMYFUNCTION("""COMPUTED_VALUE"""),"-")</f>
        <v>-</v>
      </c>
      <c r="GE130" t="str">
        <f>IFERROR(__xludf.DUMMYFUNCTION("""COMPUTED_VALUE"""),"-")</f>
        <v>-</v>
      </c>
      <c r="GF130" t="str">
        <f>IFERROR(__xludf.DUMMYFUNCTION("""COMPUTED_VALUE"""),"-")</f>
        <v>-</v>
      </c>
      <c r="GG130" t="str">
        <f>IFERROR(__xludf.DUMMYFUNCTION("""COMPUTED_VALUE"""),"-")</f>
        <v>-</v>
      </c>
      <c r="GH130" t="str">
        <f>IFERROR(__xludf.DUMMYFUNCTION("""COMPUTED_VALUE"""),"-")</f>
        <v>-</v>
      </c>
      <c r="GI130" t="str">
        <f>IFERROR(__xludf.DUMMYFUNCTION("""COMPUTED_VALUE"""),"-")</f>
        <v>-</v>
      </c>
      <c r="GJ130" t="str">
        <f>IFERROR(__xludf.DUMMYFUNCTION("""COMPUTED_VALUE"""),"-")</f>
        <v>-</v>
      </c>
      <c r="GK130" t="str">
        <f>IFERROR(__xludf.DUMMYFUNCTION("""COMPUTED_VALUE"""),"-")</f>
        <v>-</v>
      </c>
      <c r="GL130" t="str">
        <f>IFERROR(__xludf.DUMMYFUNCTION("""COMPUTED_VALUE"""),"-")</f>
        <v>-</v>
      </c>
      <c r="GM130" t="str">
        <f>IFERROR(__xludf.DUMMYFUNCTION("""COMPUTED_VALUE"""),"-")</f>
        <v>-</v>
      </c>
      <c r="GN130" t="str">
        <f>IFERROR(__xludf.DUMMYFUNCTION("""COMPUTED_VALUE"""),"-")</f>
        <v>-</v>
      </c>
      <c r="GO130" t="str">
        <f>IFERROR(__xludf.DUMMYFUNCTION("""COMPUTED_VALUE"""),"-")</f>
        <v>-</v>
      </c>
      <c r="GP130" t="str">
        <f>IFERROR(__xludf.DUMMYFUNCTION("""COMPUTED_VALUE"""),"-")</f>
        <v>-</v>
      </c>
      <c r="GQ130" t="str">
        <f>IFERROR(__xludf.DUMMYFUNCTION("""COMPUTED_VALUE"""),"-")</f>
        <v>-</v>
      </c>
      <c r="GR130" t="str">
        <f>IFERROR(__xludf.DUMMYFUNCTION("""COMPUTED_VALUE"""),"-")</f>
        <v>-</v>
      </c>
      <c r="GS130" t="str">
        <f>IFERROR(__xludf.DUMMYFUNCTION("""COMPUTED_VALUE"""),"x")</f>
        <v>x</v>
      </c>
      <c r="GT130" t="str">
        <f>IFERROR(__xludf.DUMMYFUNCTION("""COMPUTED_VALUE"""),"x")</f>
        <v>x</v>
      </c>
      <c r="GU130">
        <f>IFERROR(__xludf.DUMMYFUNCTION("""COMPUTED_VALUE"""),0.0)</f>
        <v>0</v>
      </c>
      <c r="GV130">
        <f>IFERROR(__xludf.DUMMYFUNCTION("""COMPUTED_VALUE"""),0.0)</f>
        <v>0</v>
      </c>
      <c r="GW130">
        <f>IFERROR(__xludf.DUMMYFUNCTION("""COMPUTED_VALUE"""),0.0)</f>
        <v>0</v>
      </c>
      <c r="GX130">
        <f>IFERROR(__xludf.DUMMYFUNCTION("""COMPUTED_VALUE"""),0.0)</f>
        <v>0</v>
      </c>
      <c r="GY130">
        <f>IFERROR(__xludf.DUMMYFUNCTION("""COMPUTED_VALUE"""),0.0)</f>
        <v>0</v>
      </c>
      <c r="GZ130">
        <f>IFERROR(__xludf.DUMMYFUNCTION("""COMPUTED_VALUE"""),0.0)</f>
        <v>0</v>
      </c>
      <c r="HA130">
        <f>IFERROR(__xludf.DUMMYFUNCTION("""COMPUTED_VALUE"""),0.0)</f>
        <v>0</v>
      </c>
      <c r="HB130">
        <f>IFERROR(__xludf.DUMMYFUNCTION("""COMPUTED_VALUE"""),0.0)</f>
        <v>0</v>
      </c>
      <c r="HC130">
        <f>IFERROR(__xludf.DUMMYFUNCTION("""COMPUTED_VALUE"""),0.0)</f>
        <v>0</v>
      </c>
      <c r="HD130">
        <f>IFERROR(__xludf.DUMMYFUNCTION("""COMPUTED_VALUE"""),0.0)</f>
        <v>0</v>
      </c>
      <c r="HE130">
        <f>IFERROR(__xludf.DUMMYFUNCTION("""COMPUTED_VALUE"""),0.0)</f>
        <v>0</v>
      </c>
      <c r="HF130">
        <f>IFERROR(__xludf.DUMMYFUNCTION("""COMPUTED_VALUE"""),0.0)</f>
        <v>0</v>
      </c>
      <c r="HG130">
        <f>IFERROR(__xludf.DUMMYFUNCTION("""COMPUTED_VALUE"""),0.0)</f>
        <v>0</v>
      </c>
      <c r="HH130">
        <f>IFERROR(__xludf.DUMMYFUNCTION("""COMPUTED_VALUE"""),0.0)</f>
        <v>0</v>
      </c>
      <c r="HI130">
        <f>IFERROR(__xludf.DUMMYFUNCTION("""COMPUTED_VALUE"""),0.0)</f>
        <v>0</v>
      </c>
      <c r="HJ130">
        <f>IFERROR(__xludf.DUMMYFUNCTION("""COMPUTED_VALUE"""),0.0)</f>
        <v>0</v>
      </c>
      <c r="HK130">
        <f>IFERROR(__xludf.DUMMYFUNCTION("""COMPUTED_VALUE"""),0.0)</f>
        <v>0</v>
      </c>
      <c r="HL130">
        <f>IFERROR(__xludf.DUMMYFUNCTION("""COMPUTED_VALUE"""),0.0)</f>
        <v>0</v>
      </c>
      <c r="HM130">
        <f>IFERROR(__xludf.DUMMYFUNCTION("""COMPUTED_VALUE"""),0.0)</f>
        <v>0</v>
      </c>
      <c r="HN130">
        <f>IFERROR(__xludf.DUMMYFUNCTION("""COMPUTED_VALUE"""),0.0)</f>
        <v>0</v>
      </c>
      <c r="HO130">
        <f>IFERROR(__xludf.DUMMYFUNCTION("""COMPUTED_VALUE"""),0.0)</f>
        <v>0</v>
      </c>
      <c r="HP130">
        <f>IFERROR(__xludf.DUMMYFUNCTION("""COMPUTED_VALUE"""),0.0)</f>
        <v>0</v>
      </c>
      <c r="HQ130">
        <f>IFERROR(__xludf.DUMMYFUNCTION("""COMPUTED_VALUE"""),0.0)</f>
        <v>0</v>
      </c>
      <c r="HR130">
        <f>IFERROR(__xludf.DUMMYFUNCTION("""COMPUTED_VALUE"""),0.0)</f>
        <v>0</v>
      </c>
      <c r="HS130">
        <f>IFERROR(__xludf.DUMMYFUNCTION("""COMPUTED_VALUE"""),0.0)</f>
        <v>0</v>
      </c>
      <c r="HT130">
        <f>IFERROR(__xludf.DUMMYFUNCTION("""COMPUTED_VALUE"""),0.0)</f>
        <v>0</v>
      </c>
      <c r="HU130">
        <f>IFERROR(__xludf.DUMMYFUNCTION("""COMPUTED_VALUE"""),0.0)</f>
        <v>0</v>
      </c>
      <c r="HV130">
        <f>IFERROR(__xludf.DUMMYFUNCTION("""COMPUTED_VALUE"""),0.0)</f>
        <v>0</v>
      </c>
      <c r="HW130">
        <f>IFERROR(__xludf.DUMMYFUNCTION("""COMPUTED_VALUE"""),0.0)</f>
        <v>0</v>
      </c>
      <c r="HX130">
        <f>IFERROR(__xludf.DUMMYFUNCTION("""COMPUTED_VALUE"""),0.0)</f>
        <v>0</v>
      </c>
      <c r="HY130">
        <f>IFERROR(__xludf.DUMMYFUNCTION("""COMPUTED_VALUE"""),0.0)</f>
        <v>0</v>
      </c>
      <c r="HZ130">
        <f>IFERROR(__xludf.DUMMYFUNCTION("""COMPUTED_VALUE"""),0.0)</f>
        <v>0</v>
      </c>
      <c r="IA130">
        <f>IFERROR(__xludf.DUMMYFUNCTION("""COMPUTED_VALUE"""),0.0)</f>
        <v>0</v>
      </c>
      <c r="IB130">
        <f>IFERROR(__xludf.DUMMYFUNCTION("""COMPUTED_VALUE"""),0.0)</f>
        <v>0</v>
      </c>
      <c r="IC130">
        <f>IFERROR(__xludf.DUMMYFUNCTION("""COMPUTED_VALUE"""),0.0)</f>
        <v>0</v>
      </c>
      <c r="ID130">
        <f>IFERROR(__xludf.DUMMYFUNCTION("""COMPUTED_VALUE"""),0.0)</f>
        <v>0</v>
      </c>
      <c r="IE130">
        <f>IFERROR(__xludf.DUMMYFUNCTION("""COMPUTED_VALUE"""),0.0)</f>
        <v>0</v>
      </c>
      <c r="IF130">
        <f>IFERROR(__xludf.DUMMYFUNCTION("""COMPUTED_VALUE"""),0.0)</f>
        <v>0</v>
      </c>
      <c r="IG130">
        <f>IFERROR(__xludf.DUMMYFUNCTION("""COMPUTED_VALUE"""),0.0)</f>
        <v>0</v>
      </c>
      <c r="IH130">
        <f>IFERROR(__xludf.DUMMYFUNCTION("""COMPUTED_VALUE"""),0.0)</f>
        <v>0</v>
      </c>
      <c r="II130">
        <f>IFERROR(__xludf.DUMMYFUNCTION("""COMPUTED_VALUE"""),0.0)</f>
        <v>0</v>
      </c>
      <c r="IJ130">
        <f>IFERROR(__xludf.DUMMYFUNCTION("""COMPUTED_VALUE"""),0.0)</f>
        <v>0</v>
      </c>
      <c r="IK130" t="str">
        <f>IFERROR(__xludf.DUMMYFUNCTION("""COMPUTED_VALUE"""),"x")</f>
        <v>x</v>
      </c>
      <c r="IL130">
        <f>IFERROR(__xludf.DUMMYFUNCTION("""COMPUTED_VALUE"""),0.0)</f>
        <v>0</v>
      </c>
      <c r="IM130">
        <f>IFERROR(__xludf.DUMMYFUNCTION("""COMPUTED_VALUE"""),0.0)</f>
        <v>0</v>
      </c>
      <c r="IN130">
        <f>IFERROR(__xludf.DUMMYFUNCTION("""COMPUTED_VALUE"""),0.0)</f>
        <v>0</v>
      </c>
      <c r="IO130">
        <f>IFERROR(__xludf.DUMMYFUNCTION("""COMPUTED_VALUE"""),0.0)</f>
        <v>0</v>
      </c>
      <c r="IP130">
        <f>IFERROR(__xludf.DUMMYFUNCTION("""COMPUTED_VALUE"""),0.0)</f>
        <v>0</v>
      </c>
      <c r="IQ130">
        <f>IFERROR(__xludf.DUMMYFUNCTION("""COMPUTED_VALUE"""),0.0)</f>
        <v>0</v>
      </c>
      <c r="IR130">
        <f>IFERROR(__xludf.DUMMYFUNCTION("""COMPUTED_VALUE"""),0.0)</f>
        <v>0</v>
      </c>
      <c r="IS130">
        <f>IFERROR(__xludf.DUMMYFUNCTION("""COMPUTED_VALUE"""),0.0)</f>
        <v>0</v>
      </c>
      <c r="IT130">
        <f>IFERROR(__xludf.DUMMYFUNCTION("""COMPUTED_VALUE"""),0.0)</f>
        <v>0</v>
      </c>
      <c r="IU130">
        <f>IFERROR(__xludf.DUMMYFUNCTION("""COMPUTED_VALUE"""),0.0)</f>
        <v>0</v>
      </c>
      <c r="IV130">
        <f>IFERROR(__xludf.DUMMYFUNCTION("""COMPUTED_VALUE"""),0.0)</f>
        <v>0</v>
      </c>
      <c r="IW130">
        <f>IFERROR(__xludf.DUMMYFUNCTION("""COMPUTED_VALUE"""),0.0)</f>
        <v>0</v>
      </c>
      <c r="IX130">
        <f>IFERROR(__xludf.DUMMYFUNCTION("""COMPUTED_VALUE"""),0.0)</f>
        <v>0</v>
      </c>
      <c r="IY130">
        <f>IFERROR(__xludf.DUMMYFUNCTION("""COMPUTED_VALUE"""),0.0)</f>
        <v>0</v>
      </c>
      <c r="IZ130">
        <f>IFERROR(__xludf.DUMMYFUNCTION("""COMPUTED_VALUE"""),0.0)</f>
        <v>0</v>
      </c>
      <c r="JA130">
        <f>IFERROR(__xludf.DUMMYFUNCTION("""COMPUTED_VALUE"""),0.0)</f>
        <v>0</v>
      </c>
      <c r="JB130">
        <f>IFERROR(__xludf.DUMMYFUNCTION("""COMPUTED_VALUE"""),0.0)</f>
        <v>0</v>
      </c>
      <c r="JC130">
        <f>IFERROR(__xludf.DUMMYFUNCTION("""COMPUTED_VALUE"""),0.0)</f>
        <v>0</v>
      </c>
      <c r="JD130">
        <f>IFERROR(__xludf.DUMMYFUNCTION("""COMPUTED_VALUE"""),0.0)</f>
        <v>0</v>
      </c>
      <c r="JE130">
        <f>IFERROR(__xludf.DUMMYFUNCTION("""COMPUTED_VALUE"""),0.0)</f>
        <v>0</v>
      </c>
      <c r="JF130">
        <f>IFERROR(__xludf.DUMMYFUNCTION("""COMPUTED_VALUE"""),0.0)</f>
        <v>0</v>
      </c>
      <c r="JG130">
        <f>IFERROR(__xludf.DUMMYFUNCTION("""COMPUTED_VALUE"""),0.0)</f>
        <v>0</v>
      </c>
      <c r="JH130">
        <f>IFERROR(__xludf.DUMMYFUNCTION("""COMPUTED_VALUE"""),0.0)</f>
        <v>0</v>
      </c>
      <c r="JI130">
        <f>IFERROR(__xludf.DUMMYFUNCTION("""COMPUTED_VALUE"""),0.0)</f>
        <v>0</v>
      </c>
      <c r="JJ130">
        <f>IFERROR(__xludf.DUMMYFUNCTION("""COMPUTED_VALUE"""),0.0)</f>
        <v>0</v>
      </c>
      <c r="JK130">
        <f>IFERROR(__xludf.DUMMYFUNCTION("""COMPUTED_VALUE"""),0.0)</f>
        <v>0</v>
      </c>
      <c r="JL130">
        <f>IFERROR(__xludf.DUMMYFUNCTION("""COMPUTED_VALUE"""),0.0)</f>
        <v>0</v>
      </c>
      <c r="JM130">
        <f>IFERROR(__xludf.DUMMYFUNCTION("""COMPUTED_VALUE"""),0.0)</f>
        <v>0</v>
      </c>
      <c r="JN130">
        <f>IFERROR(__xludf.DUMMYFUNCTION("""COMPUTED_VALUE"""),0.0)</f>
        <v>0</v>
      </c>
      <c r="JO130">
        <f>IFERROR(__xludf.DUMMYFUNCTION("""COMPUTED_VALUE"""),0.0)</f>
        <v>0</v>
      </c>
      <c r="JP130">
        <f>IFERROR(__xludf.DUMMYFUNCTION("""COMPUTED_VALUE"""),0.0)</f>
        <v>0</v>
      </c>
      <c r="JQ130">
        <f>IFERROR(__xludf.DUMMYFUNCTION("""COMPUTED_VALUE"""),0.0)</f>
        <v>0</v>
      </c>
      <c r="JR130">
        <f>IFERROR(__xludf.DUMMYFUNCTION("""COMPUTED_VALUE"""),0.0)</f>
        <v>0</v>
      </c>
      <c r="JS130" t="str">
        <f>IFERROR(__xludf.DUMMYFUNCTION("""COMPUTED_VALUE"""),"x")</f>
        <v>x</v>
      </c>
      <c r="JT130">
        <f>IFERROR(__xludf.DUMMYFUNCTION("""COMPUTED_VALUE"""),0.0)</f>
        <v>0</v>
      </c>
      <c r="JU130">
        <f>IFERROR(__xludf.DUMMYFUNCTION("""COMPUTED_VALUE"""),0.0)</f>
        <v>0</v>
      </c>
      <c r="JV130">
        <f>IFERROR(__xludf.DUMMYFUNCTION("""COMPUTED_VALUE"""),0.0)</f>
        <v>0</v>
      </c>
      <c r="JW130">
        <f>IFERROR(__xludf.DUMMYFUNCTION("""COMPUTED_VALUE"""),0.0)</f>
        <v>0</v>
      </c>
      <c r="JX130">
        <f>IFERROR(__xludf.DUMMYFUNCTION("""COMPUTED_VALUE"""),0.0)</f>
        <v>0</v>
      </c>
      <c r="JY130">
        <f>IFERROR(__xludf.DUMMYFUNCTION("""COMPUTED_VALUE"""),0.0)</f>
        <v>0</v>
      </c>
      <c r="JZ130">
        <f>IFERROR(__xludf.DUMMYFUNCTION("""COMPUTED_VALUE"""),0.0)</f>
        <v>0</v>
      </c>
      <c r="KA130">
        <f>IFERROR(__xludf.DUMMYFUNCTION("""COMPUTED_VALUE"""),0.0)</f>
        <v>0</v>
      </c>
      <c r="KB130">
        <f>IFERROR(__xludf.DUMMYFUNCTION("""COMPUTED_VALUE"""),0.0)</f>
        <v>0</v>
      </c>
      <c r="KC130">
        <f>IFERROR(__xludf.DUMMYFUNCTION("""COMPUTED_VALUE"""),0.0)</f>
        <v>0</v>
      </c>
      <c r="KD130">
        <f>IFERROR(__xludf.DUMMYFUNCTION("""COMPUTED_VALUE"""),0.0)</f>
        <v>0</v>
      </c>
      <c r="KE130">
        <f>IFERROR(__xludf.DUMMYFUNCTION("""COMPUTED_VALUE"""),0.0)</f>
        <v>0</v>
      </c>
      <c r="KF130">
        <f>IFERROR(__xludf.DUMMYFUNCTION("""COMPUTED_VALUE"""),0.0)</f>
        <v>0</v>
      </c>
      <c r="KG130">
        <f>IFERROR(__xludf.DUMMYFUNCTION("""COMPUTED_VALUE"""),0.0)</f>
        <v>0</v>
      </c>
      <c r="KH130">
        <f>IFERROR(__xludf.DUMMYFUNCTION("""COMPUTED_VALUE"""),0.0)</f>
        <v>0</v>
      </c>
      <c r="KI130">
        <f>IFERROR(__xludf.DUMMYFUNCTION("""COMPUTED_VALUE"""),0.0)</f>
        <v>0</v>
      </c>
      <c r="KJ130">
        <f>IFERROR(__xludf.DUMMYFUNCTION("""COMPUTED_VALUE"""),0.0)</f>
        <v>0</v>
      </c>
      <c r="KK130">
        <f>IFERROR(__xludf.DUMMYFUNCTION("""COMPUTED_VALUE"""),0.0)</f>
        <v>0</v>
      </c>
      <c r="KL130">
        <f>IFERROR(__xludf.DUMMYFUNCTION("""COMPUTED_VALUE"""),0.0)</f>
        <v>0</v>
      </c>
      <c r="KM130">
        <f>IFERROR(__xludf.DUMMYFUNCTION("""COMPUTED_VALUE"""),0.0)</f>
        <v>0</v>
      </c>
      <c r="KN130">
        <f>IFERROR(__xludf.DUMMYFUNCTION("""COMPUTED_VALUE"""),0.0)</f>
        <v>0</v>
      </c>
      <c r="KO130">
        <f>IFERROR(__xludf.DUMMYFUNCTION("""COMPUTED_VALUE"""),0.0)</f>
        <v>0</v>
      </c>
      <c r="KP130">
        <f>IFERROR(__xludf.DUMMYFUNCTION("""COMPUTED_VALUE"""),0.0)</f>
        <v>0</v>
      </c>
      <c r="KQ130">
        <f>IFERROR(__xludf.DUMMYFUNCTION("""COMPUTED_VALUE"""),0.0)</f>
        <v>0</v>
      </c>
      <c r="KR130">
        <f>IFERROR(__xludf.DUMMYFUNCTION("""COMPUTED_VALUE"""),0.0)</f>
        <v>0</v>
      </c>
      <c r="KS130">
        <f>IFERROR(__xludf.DUMMYFUNCTION("""COMPUTED_VALUE"""),0.0)</f>
        <v>0</v>
      </c>
      <c r="KT130">
        <f>IFERROR(__xludf.DUMMYFUNCTION("""COMPUTED_VALUE"""),0.0)</f>
        <v>0</v>
      </c>
      <c r="KU130">
        <f>IFERROR(__xludf.DUMMYFUNCTION("""COMPUTED_VALUE"""),0.0)</f>
        <v>0</v>
      </c>
      <c r="KV130">
        <f>IFERROR(__xludf.DUMMYFUNCTION("""COMPUTED_VALUE"""),0.0)</f>
        <v>0</v>
      </c>
      <c r="KW130">
        <f>IFERROR(__xludf.DUMMYFUNCTION("""COMPUTED_VALUE"""),0.0)</f>
        <v>0</v>
      </c>
      <c r="KX130">
        <f>IFERROR(__xludf.DUMMYFUNCTION("""COMPUTED_VALUE"""),0.0)</f>
        <v>0</v>
      </c>
      <c r="KY130">
        <f>IFERROR(__xludf.DUMMYFUNCTION("""COMPUTED_VALUE"""),0.0)</f>
        <v>0</v>
      </c>
      <c r="KZ130" t="str">
        <f>IFERROR(__xludf.DUMMYFUNCTION("""COMPUTED_VALUE"""),"x")</f>
        <v>x</v>
      </c>
      <c r="LA130">
        <f>IFERROR(__xludf.DUMMYFUNCTION("""COMPUTED_VALUE"""),0.0)</f>
        <v>0</v>
      </c>
      <c r="LB130">
        <f>IFERROR(__xludf.DUMMYFUNCTION("""COMPUTED_VALUE"""),0.0)</f>
        <v>0</v>
      </c>
      <c r="LC130">
        <f>IFERROR(__xludf.DUMMYFUNCTION("""COMPUTED_VALUE"""),0.0)</f>
        <v>0</v>
      </c>
      <c r="LD130">
        <f>IFERROR(__xludf.DUMMYFUNCTION("""COMPUTED_VALUE"""),0.0)</f>
        <v>0</v>
      </c>
      <c r="LE130">
        <f>IFERROR(__xludf.DUMMYFUNCTION("""COMPUTED_VALUE"""),0.0)</f>
        <v>0</v>
      </c>
      <c r="LF130">
        <f>IFERROR(__xludf.DUMMYFUNCTION("""COMPUTED_VALUE"""),0.0)</f>
        <v>0</v>
      </c>
      <c r="LG130">
        <f>IFERROR(__xludf.DUMMYFUNCTION("""COMPUTED_VALUE"""),0.0)</f>
        <v>0</v>
      </c>
      <c r="LH130">
        <f>IFERROR(__xludf.DUMMYFUNCTION("""COMPUTED_VALUE"""),0.0)</f>
        <v>0</v>
      </c>
      <c r="LI130">
        <f>IFERROR(__xludf.DUMMYFUNCTION("""COMPUTED_VALUE"""),0.0)</f>
        <v>0</v>
      </c>
      <c r="LJ130">
        <f>IFERROR(__xludf.DUMMYFUNCTION("""COMPUTED_VALUE"""),0.0)</f>
        <v>0</v>
      </c>
      <c r="LK130">
        <f>IFERROR(__xludf.DUMMYFUNCTION("""COMPUTED_VALUE"""),0.0)</f>
        <v>0</v>
      </c>
      <c r="LL130">
        <f>IFERROR(__xludf.DUMMYFUNCTION("""COMPUTED_VALUE"""),0.0)</f>
        <v>0</v>
      </c>
      <c r="LM130">
        <f>IFERROR(__xludf.DUMMYFUNCTION("""COMPUTED_VALUE"""),0.0)</f>
        <v>0</v>
      </c>
      <c r="LN130">
        <f>IFERROR(__xludf.DUMMYFUNCTION("""COMPUTED_VALUE"""),0.0)</f>
        <v>0</v>
      </c>
      <c r="LO130">
        <f>IFERROR(__xludf.DUMMYFUNCTION("""COMPUTED_VALUE"""),0.0)</f>
        <v>0</v>
      </c>
      <c r="LP130">
        <f>IFERROR(__xludf.DUMMYFUNCTION("""COMPUTED_VALUE"""),0.0)</f>
        <v>0</v>
      </c>
      <c r="LQ130" t="str">
        <f>IFERROR(__xludf.DUMMYFUNCTION("""COMPUTED_VALUE"""),"x")</f>
        <v>x</v>
      </c>
      <c r="LR130">
        <f>IFERROR(__xludf.DUMMYFUNCTION("""COMPUTED_VALUE"""),0.0)</f>
        <v>0</v>
      </c>
      <c r="LS130">
        <f>IFERROR(__xludf.DUMMYFUNCTION("""COMPUTED_VALUE"""),0.0)</f>
        <v>0</v>
      </c>
      <c r="LT130">
        <f>IFERROR(__xludf.DUMMYFUNCTION("""COMPUTED_VALUE"""),0.0)</f>
        <v>0</v>
      </c>
      <c r="LU130">
        <f>IFERROR(__xludf.DUMMYFUNCTION("""COMPUTED_VALUE"""),0.0)</f>
        <v>0</v>
      </c>
      <c r="LV130">
        <f>IFERROR(__xludf.DUMMYFUNCTION("""COMPUTED_VALUE"""),0.0)</f>
        <v>0</v>
      </c>
      <c r="LW130">
        <f>IFERROR(__xludf.DUMMYFUNCTION("""COMPUTED_VALUE"""),0.0)</f>
        <v>0</v>
      </c>
      <c r="LX130">
        <f>IFERROR(__xludf.DUMMYFUNCTION("""COMPUTED_VALUE"""),0.0)</f>
        <v>0</v>
      </c>
      <c r="LY130">
        <f>IFERROR(__xludf.DUMMYFUNCTION("""COMPUTED_VALUE"""),0.0)</f>
        <v>0</v>
      </c>
      <c r="LZ130">
        <f>IFERROR(__xludf.DUMMYFUNCTION("""COMPUTED_VALUE"""),0.0)</f>
        <v>0</v>
      </c>
      <c r="MA130">
        <f>IFERROR(__xludf.DUMMYFUNCTION("""COMPUTED_VALUE"""),0.0)</f>
        <v>0</v>
      </c>
      <c r="MB130">
        <f>IFERROR(__xludf.DUMMYFUNCTION("""COMPUTED_VALUE"""),0.0)</f>
        <v>0</v>
      </c>
      <c r="MC130">
        <f>IFERROR(__xludf.DUMMYFUNCTION("""COMPUTED_VALUE"""),0.0)</f>
        <v>0</v>
      </c>
      <c r="MD130">
        <f>IFERROR(__xludf.DUMMYFUNCTION("""COMPUTED_VALUE"""),0.0)</f>
        <v>0</v>
      </c>
      <c r="ME130">
        <f>IFERROR(__xludf.DUMMYFUNCTION("""COMPUTED_VALUE"""),0.0)</f>
        <v>0</v>
      </c>
      <c r="MF130">
        <f>IFERROR(__xludf.DUMMYFUNCTION("""COMPUTED_VALUE"""),0.0)</f>
        <v>0</v>
      </c>
      <c r="MG130">
        <f>IFERROR(__xludf.DUMMYFUNCTION("""COMPUTED_VALUE"""),0.0)</f>
        <v>0</v>
      </c>
      <c r="MH130">
        <f>IFERROR(__xludf.DUMMYFUNCTION("""COMPUTED_VALUE"""),0.0)</f>
        <v>0</v>
      </c>
      <c r="MI130">
        <f>IFERROR(__xludf.DUMMYFUNCTION("""COMPUTED_VALUE"""),0.0)</f>
        <v>0</v>
      </c>
      <c r="MJ130">
        <f>IFERROR(__xludf.DUMMYFUNCTION("""COMPUTED_VALUE"""),0.0)</f>
        <v>0</v>
      </c>
      <c r="MK130">
        <f>IFERROR(__xludf.DUMMYFUNCTION("""COMPUTED_VALUE"""),0.0)</f>
        <v>0</v>
      </c>
      <c r="ML130">
        <f>IFERROR(__xludf.DUMMYFUNCTION("""COMPUTED_VALUE"""),0.0)</f>
        <v>0</v>
      </c>
      <c r="MM130">
        <f>IFERROR(__xludf.DUMMYFUNCTION("""COMPUTED_VALUE"""),0.0)</f>
        <v>0</v>
      </c>
      <c r="MN130">
        <f>IFERROR(__xludf.DUMMYFUNCTION("""COMPUTED_VALUE"""),0.0)</f>
        <v>0</v>
      </c>
      <c r="MO130">
        <f>IFERROR(__xludf.DUMMYFUNCTION("""COMPUTED_VALUE"""),0.0)</f>
        <v>0</v>
      </c>
      <c r="MP130">
        <f>IFERROR(__xludf.DUMMYFUNCTION("""COMPUTED_VALUE"""),0.0)</f>
        <v>0</v>
      </c>
      <c r="MQ130">
        <f>IFERROR(__xludf.DUMMYFUNCTION("""COMPUTED_VALUE"""),0.0)</f>
        <v>0</v>
      </c>
      <c r="MR130">
        <f>IFERROR(__xludf.DUMMYFUNCTION("""COMPUTED_VALUE"""),0.0)</f>
        <v>0</v>
      </c>
      <c r="MS130">
        <f>IFERROR(__xludf.DUMMYFUNCTION("""COMPUTED_VALUE"""),0.0)</f>
        <v>0</v>
      </c>
      <c r="MT130" t="str">
        <f>IFERROR(__xludf.DUMMYFUNCTION("""COMPUTED_VALUE"""),"x")</f>
        <v>x</v>
      </c>
      <c r="MU130">
        <f>IFERROR(__xludf.DUMMYFUNCTION("""COMPUTED_VALUE"""),0.0)</f>
        <v>0</v>
      </c>
      <c r="MV130">
        <f>IFERROR(__xludf.DUMMYFUNCTION("""COMPUTED_VALUE"""),0.0)</f>
        <v>0</v>
      </c>
      <c r="MW130">
        <f>IFERROR(__xludf.DUMMYFUNCTION("""COMPUTED_VALUE"""),0.0)</f>
        <v>0</v>
      </c>
      <c r="MX130">
        <f>IFERROR(__xludf.DUMMYFUNCTION("""COMPUTED_VALUE"""),0.0)</f>
        <v>0</v>
      </c>
      <c r="MY130">
        <f>IFERROR(__xludf.DUMMYFUNCTION("""COMPUTED_VALUE"""),0.0)</f>
        <v>0</v>
      </c>
      <c r="MZ130">
        <f>IFERROR(__xludf.DUMMYFUNCTION("""COMPUTED_VALUE"""),0.0)</f>
        <v>0</v>
      </c>
      <c r="NA130">
        <f>IFERROR(__xludf.DUMMYFUNCTION("""COMPUTED_VALUE"""),0.0)</f>
        <v>0</v>
      </c>
      <c r="NB130">
        <f>IFERROR(__xludf.DUMMYFUNCTION("""COMPUTED_VALUE"""),0.0)</f>
        <v>0</v>
      </c>
      <c r="NC130">
        <f>IFERROR(__xludf.DUMMYFUNCTION("""COMPUTED_VALUE"""),0.0)</f>
        <v>0</v>
      </c>
      <c r="ND130">
        <f>IFERROR(__xludf.DUMMYFUNCTION("""COMPUTED_VALUE"""),0.0)</f>
        <v>0</v>
      </c>
      <c r="NE130">
        <f>IFERROR(__xludf.DUMMYFUNCTION("""COMPUTED_VALUE"""),0.0)</f>
        <v>0</v>
      </c>
      <c r="NF130">
        <f>IFERROR(__xludf.DUMMYFUNCTION("""COMPUTED_VALUE"""),0.0)</f>
        <v>0</v>
      </c>
      <c r="NG130">
        <f>IFERROR(__xludf.DUMMYFUNCTION("""COMPUTED_VALUE"""),0.0)</f>
        <v>0</v>
      </c>
      <c r="NH130">
        <f>IFERROR(__xludf.DUMMYFUNCTION("""COMPUTED_VALUE"""),0.0)</f>
        <v>0</v>
      </c>
      <c r="NI130">
        <f>IFERROR(__xludf.DUMMYFUNCTION("""COMPUTED_VALUE"""),0.0)</f>
        <v>0</v>
      </c>
      <c r="NJ130">
        <f>IFERROR(__xludf.DUMMYFUNCTION("""COMPUTED_VALUE"""),0.0)</f>
        <v>0</v>
      </c>
      <c r="NK130">
        <f>IFERROR(__xludf.DUMMYFUNCTION("""COMPUTED_VALUE"""),0.0)</f>
        <v>0</v>
      </c>
      <c r="NL130">
        <f>IFERROR(__xludf.DUMMYFUNCTION("""COMPUTED_VALUE"""),0.0)</f>
        <v>0</v>
      </c>
      <c r="NM130">
        <f>IFERROR(__xludf.DUMMYFUNCTION("""COMPUTED_VALUE"""),0.0)</f>
        <v>0</v>
      </c>
      <c r="NN130">
        <f>IFERROR(__xludf.DUMMYFUNCTION("""COMPUTED_VALUE"""),0.0)</f>
        <v>0</v>
      </c>
      <c r="NO130">
        <f>IFERROR(__xludf.DUMMYFUNCTION("""COMPUTED_VALUE"""),0.0)</f>
        <v>0</v>
      </c>
      <c r="NP130">
        <f>IFERROR(__xludf.DUMMYFUNCTION("""COMPUTED_VALUE"""),0.0)</f>
        <v>0</v>
      </c>
      <c r="NQ130">
        <f>IFERROR(__xludf.DUMMYFUNCTION("""COMPUTED_VALUE"""),0.0)</f>
        <v>0</v>
      </c>
      <c r="NR130">
        <f>IFERROR(__xludf.DUMMYFUNCTION("""COMPUTED_VALUE"""),0.0)</f>
        <v>0</v>
      </c>
    </row>
    <row r="131" ht="15.75" customHeight="1">
      <c r="A131">
        <f>IFERROR(__xludf.DUMMYFUNCTION("""COMPUTED_VALUE"""),130.0)</f>
        <v>130</v>
      </c>
      <c r="B131" t="str">
        <f>IFERROR(__xludf.DUMMYFUNCTION("""COMPUTED_VALUE"""),"marija03")</f>
        <v>marija03</v>
      </c>
      <c r="C131" t="str">
        <f>IFERROR(__xludf.DUMMYFUNCTION("""COMPUTED_VALUE"""),"Marija")</f>
        <v>Marija</v>
      </c>
      <c r="D131" t="str">
        <f>IFERROR(__xludf.DUMMYFUNCTION("""COMPUTED_VALUE"""),"Palamarević")</f>
        <v>Palamarević</v>
      </c>
      <c r="E131">
        <f>IFERROR(__xludf.DUMMYFUNCTION("""COMPUTED_VALUE"""),0.0)</f>
        <v>0</v>
      </c>
      <c r="F131" t="str">
        <f>IFERROR(__xludf.DUMMYFUNCTION("""COMPUTED_VALUE"""),"ODOBREN")</f>
        <v>ODOBREN</v>
      </c>
      <c r="G131" t="str">
        <f>IFERROR(__xludf.DUMMYFUNCTION("""COMPUTED_VALUE"""),"Stari grad")</f>
        <v>Stari grad</v>
      </c>
      <c r="H131" t="str">
        <f>IFERROR(__xludf.DUMMYFUNCTION("""COMPUTED_VALUE"""),"Računarska gimnazija")</f>
        <v>Računarska gimnazija</v>
      </c>
      <c r="I131" t="str">
        <f>IFERROR(__xludf.DUMMYFUNCTION("""COMPUTED_VALUE"""),"II")</f>
        <v>II</v>
      </c>
      <c r="J131" t="str">
        <f>IFERROR(__xludf.DUMMYFUNCTION("""COMPUTED_VALUE"""),"A")</f>
        <v>A</v>
      </c>
      <c r="K131" t="str">
        <f>IFERROR(__xludf.DUMMYFUNCTION("""COMPUTED_VALUE"""),"Milan Vugdelija")</f>
        <v>Milan Vugdelija</v>
      </c>
      <c r="L131" t="str">
        <f>IFERROR(__xludf.DUMMYFUNCTION("""COMPUTED_VALUE"""),"x")</f>
        <v>x</v>
      </c>
      <c r="M131" t="str">
        <f>IFERROR(__xludf.DUMMYFUNCTION("""COMPUTED_VALUE"""),"-")</f>
        <v>-</v>
      </c>
      <c r="N131" t="str">
        <f>IFERROR(__xludf.DUMMYFUNCTION("""COMPUTED_VALUE"""),"-")</f>
        <v>-</v>
      </c>
      <c r="O131" t="str">
        <f>IFERROR(__xludf.DUMMYFUNCTION("""COMPUTED_VALUE"""),"-")</f>
        <v>-</v>
      </c>
      <c r="P131">
        <f>IFERROR(__xludf.DUMMYFUNCTION("""COMPUTED_VALUE"""),0.0)</f>
        <v>0</v>
      </c>
      <c r="Q131" t="str">
        <f>IFERROR(__xludf.DUMMYFUNCTION("""COMPUTED_VALUE"""),"-")</f>
        <v>-</v>
      </c>
      <c r="R131" t="str">
        <f>IFERROR(__xludf.DUMMYFUNCTION("""COMPUTED_VALUE"""),"-")</f>
        <v>-</v>
      </c>
      <c r="S131" t="str">
        <f>IFERROR(__xludf.DUMMYFUNCTION("""COMPUTED_VALUE"""),"x")</f>
        <v>x</v>
      </c>
      <c r="T131" t="str">
        <f>IFERROR(__xludf.DUMMYFUNCTION("""COMPUTED_VALUE"""),"x")</f>
        <v>x</v>
      </c>
      <c r="U131" t="str">
        <f>IFERROR(__xludf.DUMMYFUNCTION("""COMPUTED_VALUE"""),"-")</f>
        <v>-</v>
      </c>
      <c r="V131" t="str">
        <f>IFERROR(__xludf.DUMMYFUNCTION("""COMPUTED_VALUE"""),"-")</f>
        <v>-</v>
      </c>
      <c r="W131" t="str">
        <f>IFERROR(__xludf.DUMMYFUNCTION("""COMPUTED_VALUE"""),"-")</f>
        <v>-</v>
      </c>
      <c r="X131" t="str">
        <f>IFERROR(__xludf.DUMMYFUNCTION("""COMPUTED_VALUE"""),"-")</f>
        <v>-</v>
      </c>
      <c r="Y131" t="str">
        <f>IFERROR(__xludf.DUMMYFUNCTION("""COMPUTED_VALUE"""),"-")</f>
        <v>-</v>
      </c>
      <c r="Z131" t="str">
        <f>IFERROR(__xludf.DUMMYFUNCTION("""COMPUTED_VALUE"""),"-")</f>
        <v>-</v>
      </c>
      <c r="AA131" t="str">
        <f>IFERROR(__xludf.DUMMYFUNCTION("""COMPUTED_VALUE"""),"-")</f>
        <v>-</v>
      </c>
      <c r="AB131" t="str">
        <f>IFERROR(__xludf.DUMMYFUNCTION("""COMPUTED_VALUE"""),"-")</f>
        <v>-</v>
      </c>
      <c r="AC131" t="str">
        <f>IFERROR(__xludf.DUMMYFUNCTION("""COMPUTED_VALUE"""),"-")</f>
        <v>-</v>
      </c>
      <c r="AD131" t="str">
        <f>IFERROR(__xludf.DUMMYFUNCTION("""COMPUTED_VALUE"""),"-")</f>
        <v>-</v>
      </c>
      <c r="AE131" t="str">
        <f>IFERROR(__xludf.DUMMYFUNCTION("""COMPUTED_VALUE"""),"-")</f>
        <v>-</v>
      </c>
      <c r="AF131" t="str">
        <f>IFERROR(__xludf.DUMMYFUNCTION("""COMPUTED_VALUE"""),"-")</f>
        <v>-</v>
      </c>
      <c r="AG131" t="str">
        <f>IFERROR(__xludf.DUMMYFUNCTION("""COMPUTED_VALUE"""),"-")</f>
        <v>-</v>
      </c>
      <c r="AH131" t="str">
        <f>IFERROR(__xludf.DUMMYFUNCTION("""COMPUTED_VALUE"""),"-")</f>
        <v>-</v>
      </c>
      <c r="AI131" t="str">
        <f>IFERROR(__xludf.DUMMYFUNCTION("""COMPUTED_VALUE"""),"-")</f>
        <v>-</v>
      </c>
      <c r="AJ131" t="str">
        <f>IFERROR(__xludf.DUMMYFUNCTION("""COMPUTED_VALUE"""),"-")</f>
        <v>-</v>
      </c>
      <c r="AK131" t="str">
        <f>IFERROR(__xludf.DUMMYFUNCTION("""COMPUTED_VALUE"""),"-")</f>
        <v>-</v>
      </c>
      <c r="AL131" t="str">
        <f>IFERROR(__xludf.DUMMYFUNCTION("""COMPUTED_VALUE"""),"-")</f>
        <v>-</v>
      </c>
      <c r="AM131" t="str">
        <f>IFERROR(__xludf.DUMMYFUNCTION("""COMPUTED_VALUE"""),"-")</f>
        <v>-</v>
      </c>
      <c r="AN131" t="str">
        <f>IFERROR(__xludf.DUMMYFUNCTION("""COMPUTED_VALUE"""),"-")</f>
        <v>-</v>
      </c>
      <c r="AO131" t="str">
        <f>IFERROR(__xludf.DUMMYFUNCTION("""COMPUTED_VALUE"""),"-")</f>
        <v>-</v>
      </c>
      <c r="AP131" t="str">
        <f>IFERROR(__xludf.DUMMYFUNCTION("""COMPUTED_VALUE"""),"-")</f>
        <v>-</v>
      </c>
      <c r="AQ131" t="str">
        <f>IFERROR(__xludf.DUMMYFUNCTION("""COMPUTED_VALUE"""),"-")</f>
        <v>-</v>
      </c>
      <c r="AR131" t="str">
        <f>IFERROR(__xludf.DUMMYFUNCTION("""COMPUTED_VALUE"""),"-")</f>
        <v>-</v>
      </c>
      <c r="AS131" t="str">
        <f>IFERROR(__xludf.DUMMYFUNCTION("""COMPUTED_VALUE"""),"-")</f>
        <v>-</v>
      </c>
      <c r="AT131" t="str">
        <f>IFERROR(__xludf.DUMMYFUNCTION("""COMPUTED_VALUE"""),"-")</f>
        <v>-</v>
      </c>
      <c r="AU131" t="str">
        <f>IFERROR(__xludf.DUMMYFUNCTION("""COMPUTED_VALUE"""),"-")</f>
        <v>-</v>
      </c>
      <c r="AV131" t="str">
        <f>IFERROR(__xludf.DUMMYFUNCTION("""COMPUTED_VALUE"""),"-")</f>
        <v>-</v>
      </c>
      <c r="AW131" t="str">
        <f>IFERROR(__xludf.DUMMYFUNCTION("""COMPUTED_VALUE"""),"-")</f>
        <v>-</v>
      </c>
      <c r="AX131" t="str">
        <f>IFERROR(__xludf.DUMMYFUNCTION("""COMPUTED_VALUE"""),"-")</f>
        <v>-</v>
      </c>
      <c r="AY131" t="str">
        <f>IFERROR(__xludf.DUMMYFUNCTION("""COMPUTED_VALUE"""),"-")</f>
        <v>-</v>
      </c>
      <c r="AZ131" t="str">
        <f>IFERROR(__xludf.DUMMYFUNCTION("""COMPUTED_VALUE"""),"-")</f>
        <v>-</v>
      </c>
      <c r="BA131" t="str">
        <f>IFERROR(__xludf.DUMMYFUNCTION("""COMPUTED_VALUE"""),"-")</f>
        <v>-</v>
      </c>
      <c r="BB131" t="str">
        <f>IFERROR(__xludf.DUMMYFUNCTION("""COMPUTED_VALUE"""),"-")</f>
        <v>-</v>
      </c>
      <c r="BC131" t="str">
        <f>IFERROR(__xludf.DUMMYFUNCTION("""COMPUTED_VALUE"""),"-")</f>
        <v>-</v>
      </c>
      <c r="BD131" t="str">
        <f>IFERROR(__xludf.DUMMYFUNCTION("""COMPUTED_VALUE"""),"-")</f>
        <v>-</v>
      </c>
      <c r="BE131" t="str">
        <f>IFERROR(__xludf.DUMMYFUNCTION("""COMPUTED_VALUE"""),"-")</f>
        <v>-</v>
      </c>
      <c r="BF131" t="str">
        <f>IFERROR(__xludf.DUMMYFUNCTION("""COMPUTED_VALUE"""),"-")</f>
        <v>-</v>
      </c>
      <c r="BG131" t="str">
        <f>IFERROR(__xludf.DUMMYFUNCTION("""COMPUTED_VALUE"""),"-")</f>
        <v>-</v>
      </c>
      <c r="BH131" t="str">
        <f>IFERROR(__xludf.DUMMYFUNCTION("""COMPUTED_VALUE"""),"-")</f>
        <v>-</v>
      </c>
      <c r="BI131" t="str">
        <f>IFERROR(__xludf.DUMMYFUNCTION("""COMPUTED_VALUE"""),"-")</f>
        <v>-</v>
      </c>
      <c r="BJ131" t="str">
        <f>IFERROR(__xludf.DUMMYFUNCTION("""COMPUTED_VALUE"""),"-")</f>
        <v>-</v>
      </c>
      <c r="BK131" t="str">
        <f>IFERROR(__xludf.DUMMYFUNCTION("""COMPUTED_VALUE"""),"x")</f>
        <v>x</v>
      </c>
      <c r="BL131" t="str">
        <f>IFERROR(__xludf.DUMMYFUNCTION("""COMPUTED_VALUE"""),"-")</f>
        <v>-</v>
      </c>
      <c r="BM131" t="str">
        <f>IFERROR(__xludf.DUMMYFUNCTION("""COMPUTED_VALUE"""),"-")</f>
        <v>-</v>
      </c>
      <c r="BN131" t="str">
        <f>IFERROR(__xludf.DUMMYFUNCTION("""COMPUTED_VALUE"""),"-")</f>
        <v>-</v>
      </c>
      <c r="BO131" t="str">
        <f>IFERROR(__xludf.DUMMYFUNCTION("""COMPUTED_VALUE"""),"-")</f>
        <v>-</v>
      </c>
      <c r="BP131" t="str">
        <f>IFERROR(__xludf.DUMMYFUNCTION("""COMPUTED_VALUE"""),"-")</f>
        <v>-</v>
      </c>
      <c r="BQ131" t="str">
        <f>IFERROR(__xludf.DUMMYFUNCTION("""COMPUTED_VALUE"""),"-")</f>
        <v>-</v>
      </c>
      <c r="BR131" t="str">
        <f>IFERROR(__xludf.DUMMYFUNCTION("""COMPUTED_VALUE"""),"-")</f>
        <v>-</v>
      </c>
      <c r="BS131" t="str">
        <f>IFERROR(__xludf.DUMMYFUNCTION("""COMPUTED_VALUE"""),"-")</f>
        <v>-</v>
      </c>
      <c r="BT131" t="str">
        <f>IFERROR(__xludf.DUMMYFUNCTION("""COMPUTED_VALUE"""),"-")</f>
        <v>-</v>
      </c>
      <c r="BU131" t="str">
        <f>IFERROR(__xludf.DUMMYFUNCTION("""COMPUTED_VALUE"""),"-")</f>
        <v>-</v>
      </c>
      <c r="BV131" t="str">
        <f>IFERROR(__xludf.DUMMYFUNCTION("""COMPUTED_VALUE"""),"-")</f>
        <v>-</v>
      </c>
      <c r="BW131" t="str">
        <f>IFERROR(__xludf.DUMMYFUNCTION("""COMPUTED_VALUE"""),"-")</f>
        <v>-</v>
      </c>
      <c r="BX131" t="str">
        <f>IFERROR(__xludf.DUMMYFUNCTION("""COMPUTED_VALUE"""),"-")</f>
        <v>-</v>
      </c>
      <c r="BY131" t="str">
        <f>IFERROR(__xludf.DUMMYFUNCTION("""COMPUTED_VALUE"""),"-")</f>
        <v>-</v>
      </c>
      <c r="BZ131" t="str">
        <f>IFERROR(__xludf.DUMMYFUNCTION("""COMPUTED_VALUE"""),"-")</f>
        <v>-</v>
      </c>
      <c r="CA131" t="str">
        <f>IFERROR(__xludf.DUMMYFUNCTION("""COMPUTED_VALUE"""),"-")</f>
        <v>-</v>
      </c>
      <c r="CB131" t="str">
        <f>IFERROR(__xludf.DUMMYFUNCTION("""COMPUTED_VALUE"""),"-")</f>
        <v>-</v>
      </c>
      <c r="CC131" t="str">
        <f>IFERROR(__xludf.DUMMYFUNCTION("""COMPUTED_VALUE"""),"-")</f>
        <v>-</v>
      </c>
      <c r="CD131" t="str">
        <f>IFERROR(__xludf.DUMMYFUNCTION("""COMPUTED_VALUE"""),"-")</f>
        <v>-</v>
      </c>
      <c r="CE131" t="str">
        <f>IFERROR(__xludf.DUMMYFUNCTION("""COMPUTED_VALUE"""),"-")</f>
        <v>-</v>
      </c>
      <c r="CF131" t="str">
        <f>IFERROR(__xludf.DUMMYFUNCTION("""COMPUTED_VALUE"""),"-")</f>
        <v>-</v>
      </c>
      <c r="CG131" t="str">
        <f>IFERROR(__xludf.DUMMYFUNCTION("""COMPUTED_VALUE"""),"-")</f>
        <v>-</v>
      </c>
      <c r="CH131" t="str">
        <f>IFERROR(__xludf.DUMMYFUNCTION("""COMPUTED_VALUE"""),"-")</f>
        <v>-</v>
      </c>
      <c r="CI131" t="str">
        <f>IFERROR(__xludf.DUMMYFUNCTION("""COMPUTED_VALUE"""),"-")</f>
        <v>-</v>
      </c>
      <c r="CJ131" t="str">
        <f>IFERROR(__xludf.DUMMYFUNCTION("""COMPUTED_VALUE"""),"-")</f>
        <v>-</v>
      </c>
      <c r="CK131" t="str">
        <f>IFERROR(__xludf.DUMMYFUNCTION("""COMPUTED_VALUE"""),"-")</f>
        <v>-</v>
      </c>
      <c r="CL131" t="str">
        <f>IFERROR(__xludf.DUMMYFUNCTION("""COMPUTED_VALUE"""),"-")</f>
        <v>-</v>
      </c>
      <c r="CM131" t="str">
        <f>IFERROR(__xludf.DUMMYFUNCTION("""COMPUTED_VALUE"""),"-")</f>
        <v>-</v>
      </c>
      <c r="CN131" t="str">
        <f>IFERROR(__xludf.DUMMYFUNCTION("""COMPUTED_VALUE"""),"-")</f>
        <v>-</v>
      </c>
      <c r="CO131" t="str">
        <f>IFERROR(__xludf.DUMMYFUNCTION("""COMPUTED_VALUE"""),"-")</f>
        <v>-</v>
      </c>
      <c r="CP131" t="str">
        <f>IFERROR(__xludf.DUMMYFUNCTION("""COMPUTED_VALUE"""),"-")</f>
        <v>-</v>
      </c>
      <c r="CQ131" t="str">
        <f>IFERROR(__xludf.DUMMYFUNCTION("""COMPUTED_VALUE"""),"-")</f>
        <v>-</v>
      </c>
      <c r="CR131" t="str">
        <f>IFERROR(__xludf.DUMMYFUNCTION("""COMPUTED_VALUE"""),"-")</f>
        <v>-</v>
      </c>
      <c r="CS131" t="str">
        <f>IFERROR(__xludf.DUMMYFUNCTION("""COMPUTED_VALUE"""),"x")</f>
        <v>x</v>
      </c>
      <c r="CT131" t="str">
        <f>IFERROR(__xludf.DUMMYFUNCTION("""COMPUTED_VALUE"""),"-")</f>
        <v>-</v>
      </c>
      <c r="CU131" t="str">
        <f>IFERROR(__xludf.DUMMYFUNCTION("""COMPUTED_VALUE"""),"-")</f>
        <v>-</v>
      </c>
      <c r="CV131" t="str">
        <f>IFERROR(__xludf.DUMMYFUNCTION("""COMPUTED_VALUE"""),"-")</f>
        <v>-</v>
      </c>
      <c r="CW131" t="str">
        <f>IFERROR(__xludf.DUMMYFUNCTION("""COMPUTED_VALUE"""),"-")</f>
        <v>-</v>
      </c>
      <c r="CX131" t="str">
        <f>IFERROR(__xludf.DUMMYFUNCTION("""COMPUTED_VALUE"""),"-")</f>
        <v>-</v>
      </c>
      <c r="CY131" t="str">
        <f>IFERROR(__xludf.DUMMYFUNCTION("""COMPUTED_VALUE"""),"-")</f>
        <v>-</v>
      </c>
      <c r="CZ131" t="str">
        <f>IFERROR(__xludf.DUMMYFUNCTION("""COMPUTED_VALUE"""),"-")</f>
        <v>-</v>
      </c>
      <c r="DA131" t="str">
        <f>IFERROR(__xludf.DUMMYFUNCTION("""COMPUTED_VALUE"""),"-")</f>
        <v>-</v>
      </c>
      <c r="DB131" t="str">
        <f>IFERROR(__xludf.DUMMYFUNCTION("""COMPUTED_VALUE"""),"-")</f>
        <v>-</v>
      </c>
      <c r="DC131" t="str">
        <f>IFERROR(__xludf.DUMMYFUNCTION("""COMPUTED_VALUE"""),"-")</f>
        <v>-</v>
      </c>
      <c r="DD131" t="str">
        <f>IFERROR(__xludf.DUMMYFUNCTION("""COMPUTED_VALUE"""),"-")</f>
        <v>-</v>
      </c>
      <c r="DE131" t="str">
        <f>IFERROR(__xludf.DUMMYFUNCTION("""COMPUTED_VALUE"""),"-")</f>
        <v>-</v>
      </c>
      <c r="DF131" t="str">
        <f>IFERROR(__xludf.DUMMYFUNCTION("""COMPUTED_VALUE"""),"-")</f>
        <v>-</v>
      </c>
      <c r="DG131" t="str">
        <f>IFERROR(__xludf.DUMMYFUNCTION("""COMPUTED_VALUE"""),"-")</f>
        <v>-</v>
      </c>
      <c r="DH131" t="str">
        <f>IFERROR(__xludf.DUMMYFUNCTION("""COMPUTED_VALUE"""),"-")</f>
        <v>-</v>
      </c>
      <c r="DI131" t="str">
        <f>IFERROR(__xludf.DUMMYFUNCTION("""COMPUTED_VALUE"""),"-")</f>
        <v>-</v>
      </c>
      <c r="DJ131" t="str">
        <f>IFERROR(__xludf.DUMMYFUNCTION("""COMPUTED_VALUE"""),"-")</f>
        <v>-</v>
      </c>
      <c r="DK131" t="str">
        <f>IFERROR(__xludf.DUMMYFUNCTION("""COMPUTED_VALUE"""),"-")</f>
        <v>-</v>
      </c>
      <c r="DL131" t="str">
        <f>IFERROR(__xludf.DUMMYFUNCTION("""COMPUTED_VALUE"""),"-")</f>
        <v>-</v>
      </c>
      <c r="DM131" t="str">
        <f>IFERROR(__xludf.DUMMYFUNCTION("""COMPUTED_VALUE"""),"-")</f>
        <v>-</v>
      </c>
      <c r="DN131" t="str">
        <f>IFERROR(__xludf.DUMMYFUNCTION("""COMPUTED_VALUE"""),"-")</f>
        <v>-</v>
      </c>
      <c r="DO131" t="str">
        <f>IFERROR(__xludf.DUMMYFUNCTION("""COMPUTED_VALUE"""),"-")</f>
        <v>-</v>
      </c>
      <c r="DP131" t="str">
        <f>IFERROR(__xludf.DUMMYFUNCTION("""COMPUTED_VALUE"""),"-")</f>
        <v>-</v>
      </c>
      <c r="DQ131" t="str">
        <f>IFERROR(__xludf.DUMMYFUNCTION("""COMPUTED_VALUE"""),"-")</f>
        <v>-</v>
      </c>
      <c r="DR131" t="str">
        <f>IFERROR(__xludf.DUMMYFUNCTION("""COMPUTED_VALUE"""),"-")</f>
        <v>-</v>
      </c>
      <c r="DS131" t="str">
        <f>IFERROR(__xludf.DUMMYFUNCTION("""COMPUTED_VALUE"""),"-")</f>
        <v>-</v>
      </c>
      <c r="DT131" t="str">
        <f>IFERROR(__xludf.DUMMYFUNCTION("""COMPUTED_VALUE"""),"-")</f>
        <v>-</v>
      </c>
      <c r="DU131" t="str">
        <f>IFERROR(__xludf.DUMMYFUNCTION("""COMPUTED_VALUE"""),"-")</f>
        <v>-</v>
      </c>
      <c r="DV131" t="str">
        <f>IFERROR(__xludf.DUMMYFUNCTION("""COMPUTED_VALUE"""),"-")</f>
        <v>-</v>
      </c>
      <c r="DW131" t="str">
        <f>IFERROR(__xludf.DUMMYFUNCTION("""COMPUTED_VALUE"""),"-")</f>
        <v>-</v>
      </c>
      <c r="DX131" t="str">
        <f>IFERROR(__xludf.DUMMYFUNCTION("""COMPUTED_VALUE"""),"-")</f>
        <v>-</v>
      </c>
      <c r="DY131" t="str">
        <f>IFERROR(__xludf.DUMMYFUNCTION("""COMPUTED_VALUE"""),"-")</f>
        <v>-</v>
      </c>
      <c r="DZ131" t="str">
        <f>IFERROR(__xludf.DUMMYFUNCTION("""COMPUTED_VALUE"""),"x")</f>
        <v>x</v>
      </c>
      <c r="EA131" t="str">
        <f>IFERROR(__xludf.DUMMYFUNCTION("""COMPUTED_VALUE"""),"OK")</f>
        <v>OK</v>
      </c>
      <c r="EB131" t="str">
        <f>IFERROR(__xludf.DUMMYFUNCTION("""COMPUTED_VALUE"""),"OK")</f>
        <v>OK</v>
      </c>
      <c r="EC131" t="str">
        <f>IFERROR(__xludf.DUMMYFUNCTION("""COMPUTED_VALUE"""),"OK")</f>
        <v>OK</v>
      </c>
      <c r="ED131" t="str">
        <f>IFERROR(__xludf.DUMMYFUNCTION("""COMPUTED_VALUE"""),"TLE")</f>
        <v>TLE</v>
      </c>
      <c r="EE131" t="str">
        <f>IFERROR(__xludf.DUMMYFUNCTION("""COMPUTED_VALUE"""),"TLE")</f>
        <v>TLE</v>
      </c>
      <c r="EF131" t="str">
        <f>IFERROR(__xludf.DUMMYFUNCTION("""COMPUTED_VALUE"""),"TLE")</f>
        <v>TLE</v>
      </c>
      <c r="EG131" t="str">
        <f>IFERROR(__xludf.DUMMYFUNCTION("""COMPUTED_VALUE"""),"TLE")</f>
        <v>TLE</v>
      </c>
      <c r="EH131" t="str">
        <f>IFERROR(__xludf.DUMMYFUNCTION("""COMPUTED_VALUE"""),"TLE")</f>
        <v>TLE</v>
      </c>
      <c r="EI131" t="str">
        <f>IFERROR(__xludf.DUMMYFUNCTION("""COMPUTED_VALUE"""),"TLE")</f>
        <v>TLE</v>
      </c>
      <c r="EJ131" t="str">
        <f>IFERROR(__xludf.DUMMYFUNCTION("""COMPUTED_VALUE"""),"TLE")</f>
        <v>TLE</v>
      </c>
      <c r="EK131" t="str">
        <f>IFERROR(__xludf.DUMMYFUNCTION("""COMPUTED_VALUE"""),"TLE")</f>
        <v>TLE</v>
      </c>
      <c r="EL131" t="str">
        <f>IFERROR(__xludf.DUMMYFUNCTION("""COMPUTED_VALUE"""),"TLE")</f>
        <v>TLE</v>
      </c>
      <c r="EM131" t="str">
        <f>IFERROR(__xludf.DUMMYFUNCTION("""COMPUTED_VALUE"""),"TLE")</f>
        <v>TLE</v>
      </c>
      <c r="EN131" t="str">
        <f>IFERROR(__xludf.DUMMYFUNCTION("""COMPUTED_VALUE"""),"TLE")</f>
        <v>TLE</v>
      </c>
      <c r="EO131" t="str">
        <f>IFERROR(__xludf.DUMMYFUNCTION("""COMPUTED_VALUE"""),"TLE")</f>
        <v>TLE</v>
      </c>
      <c r="EP131" t="str">
        <f>IFERROR(__xludf.DUMMYFUNCTION("""COMPUTED_VALUE"""),"TLE")</f>
        <v>TLE</v>
      </c>
      <c r="EQ131" t="str">
        <f>IFERROR(__xludf.DUMMYFUNCTION("""COMPUTED_VALUE"""),"x")</f>
        <v>x</v>
      </c>
      <c r="ER131" t="str">
        <f>IFERROR(__xludf.DUMMYFUNCTION("""COMPUTED_VALUE"""),"-")</f>
        <v>-</v>
      </c>
      <c r="ES131" t="str">
        <f>IFERROR(__xludf.DUMMYFUNCTION("""COMPUTED_VALUE"""),"-")</f>
        <v>-</v>
      </c>
      <c r="ET131" t="str">
        <f>IFERROR(__xludf.DUMMYFUNCTION("""COMPUTED_VALUE"""),"-")</f>
        <v>-</v>
      </c>
      <c r="EU131" t="str">
        <f>IFERROR(__xludf.DUMMYFUNCTION("""COMPUTED_VALUE"""),"-")</f>
        <v>-</v>
      </c>
      <c r="EV131" t="str">
        <f>IFERROR(__xludf.DUMMYFUNCTION("""COMPUTED_VALUE"""),"-")</f>
        <v>-</v>
      </c>
      <c r="EW131" t="str">
        <f>IFERROR(__xludf.DUMMYFUNCTION("""COMPUTED_VALUE"""),"-")</f>
        <v>-</v>
      </c>
      <c r="EX131" t="str">
        <f>IFERROR(__xludf.DUMMYFUNCTION("""COMPUTED_VALUE"""),"-")</f>
        <v>-</v>
      </c>
      <c r="EY131" t="str">
        <f>IFERROR(__xludf.DUMMYFUNCTION("""COMPUTED_VALUE"""),"-")</f>
        <v>-</v>
      </c>
      <c r="EZ131" t="str">
        <f>IFERROR(__xludf.DUMMYFUNCTION("""COMPUTED_VALUE"""),"-")</f>
        <v>-</v>
      </c>
      <c r="FA131" t="str">
        <f>IFERROR(__xludf.DUMMYFUNCTION("""COMPUTED_VALUE"""),"-")</f>
        <v>-</v>
      </c>
      <c r="FB131" t="str">
        <f>IFERROR(__xludf.DUMMYFUNCTION("""COMPUTED_VALUE"""),"-")</f>
        <v>-</v>
      </c>
      <c r="FC131" t="str">
        <f>IFERROR(__xludf.DUMMYFUNCTION("""COMPUTED_VALUE"""),"-")</f>
        <v>-</v>
      </c>
      <c r="FD131" t="str">
        <f>IFERROR(__xludf.DUMMYFUNCTION("""COMPUTED_VALUE"""),"-")</f>
        <v>-</v>
      </c>
      <c r="FE131" t="str">
        <f>IFERROR(__xludf.DUMMYFUNCTION("""COMPUTED_VALUE"""),"-")</f>
        <v>-</v>
      </c>
      <c r="FF131" t="str">
        <f>IFERROR(__xludf.DUMMYFUNCTION("""COMPUTED_VALUE"""),"-")</f>
        <v>-</v>
      </c>
      <c r="FG131" t="str">
        <f>IFERROR(__xludf.DUMMYFUNCTION("""COMPUTED_VALUE"""),"-")</f>
        <v>-</v>
      </c>
      <c r="FH131" t="str">
        <f>IFERROR(__xludf.DUMMYFUNCTION("""COMPUTED_VALUE"""),"-")</f>
        <v>-</v>
      </c>
      <c r="FI131" t="str">
        <f>IFERROR(__xludf.DUMMYFUNCTION("""COMPUTED_VALUE"""),"-")</f>
        <v>-</v>
      </c>
      <c r="FJ131" t="str">
        <f>IFERROR(__xludf.DUMMYFUNCTION("""COMPUTED_VALUE"""),"-")</f>
        <v>-</v>
      </c>
      <c r="FK131" t="str">
        <f>IFERROR(__xludf.DUMMYFUNCTION("""COMPUTED_VALUE"""),"-")</f>
        <v>-</v>
      </c>
      <c r="FL131" t="str">
        <f>IFERROR(__xludf.DUMMYFUNCTION("""COMPUTED_VALUE"""),"-")</f>
        <v>-</v>
      </c>
      <c r="FM131" t="str">
        <f>IFERROR(__xludf.DUMMYFUNCTION("""COMPUTED_VALUE"""),"-")</f>
        <v>-</v>
      </c>
      <c r="FN131" t="str">
        <f>IFERROR(__xludf.DUMMYFUNCTION("""COMPUTED_VALUE"""),"-")</f>
        <v>-</v>
      </c>
      <c r="FO131" t="str">
        <f>IFERROR(__xludf.DUMMYFUNCTION("""COMPUTED_VALUE"""),"-")</f>
        <v>-</v>
      </c>
      <c r="FP131" t="str">
        <f>IFERROR(__xludf.DUMMYFUNCTION("""COMPUTED_VALUE"""),"-")</f>
        <v>-</v>
      </c>
      <c r="FQ131" t="str">
        <f>IFERROR(__xludf.DUMMYFUNCTION("""COMPUTED_VALUE"""),"-")</f>
        <v>-</v>
      </c>
      <c r="FR131" t="str">
        <f>IFERROR(__xludf.DUMMYFUNCTION("""COMPUTED_VALUE"""),"-")</f>
        <v>-</v>
      </c>
      <c r="FS131" t="str">
        <f>IFERROR(__xludf.DUMMYFUNCTION("""COMPUTED_VALUE"""),"-")</f>
        <v>-</v>
      </c>
      <c r="FT131" t="str">
        <f>IFERROR(__xludf.DUMMYFUNCTION("""COMPUTED_VALUE"""),"x")</f>
        <v>x</v>
      </c>
      <c r="FU131" t="str">
        <f>IFERROR(__xludf.DUMMYFUNCTION("""COMPUTED_VALUE"""),"-")</f>
        <v>-</v>
      </c>
      <c r="FV131" t="str">
        <f>IFERROR(__xludf.DUMMYFUNCTION("""COMPUTED_VALUE"""),"-")</f>
        <v>-</v>
      </c>
      <c r="FW131" t="str">
        <f>IFERROR(__xludf.DUMMYFUNCTION("""COMPUTED_VALUE"""),"-")</f>
        <v>-</v>
      </c>
      <c r="FX131" t="str">
        <f>IFERROR(__xludf.DUMMYFUNCTION("""COMPUTED_VALUE"""),"-")</f>
        <v>-</v>
      </c>
      <c r="FY131" t="str">
        <f>IFERROR(__xludf.DUMMYFUNCTION("""COMPUTED_VALUE"""),"-")</f>
        <v>-</v>
      </c>
      <c r="FZ131" t="str">
        <f>IFERROR(__xludf.DUMMYFUNCTION("""COMPUTED_VALUE"""),"-")</f>
        <v>-</v>
      </c>
      <c r="GA131" t="str">
        <f>IFERROR(__xludf.DUMMYFUNCTION("""COMPUTED_VALUE"""),"-")</f>
        <v>-</v>
      </c>
      <c r="GB131" t="str">
        <f>IFERROR(__xludf.DUMMYFUNCTION("""COMPUTED_VALUE"""),"-")</f>
        <v>-</v>
      </c>
      <c r="GC131" t="str">
        <f>IFERROR(__xludf.DUMMYFUNCTION("""COMPUTED_VALUE"""),"-")</f>
        <v>-</v>
      </c>
      <c r="GD131" t="str">
        <f>IFERROR(__xludf.DUMMYFUNCTION("""COMPUTED_VALUE"""),"-")</f>
        <v>-</v>
      </c>
      <c r="GE131" t="str">
        <f>IFERROR(__xludf.DUMMYFUNCTION("""COMPUTED_VALUE"""),"-")</f>
        <v>-</v>
      </c>
      <c r="GF131" t="str">
        <f>IFERROR(__xludf.DUMMYFUNCTION("""COMPUTED_VALUE"""),"-")</f>
        <v>-</v>
      </c>
      <c r="GG131" t="str">
        <f>IFERROR(__xludf.DUMMYFUNCTION("""COMPUTED_VALUE"""),"-")</f>
        <v>-</v>
      </c>
      <c r="GH131" t="str">
        <f>IFERROR(__xludf.DUMMYFUNCTION("""COMPUTED_VALUE"""),"-")</f>
        <v>-</v>
      </c>
      <c r="GI131" t="str">
        <f>IFERROR(__xludf.DUMMYFUNCTION("""COMPUTED_VALUE"""),"-")</f>
        <v>-</v>
      </c>
      <c r="GJ131" t="str">
        <f>IFERROR(__xludf.DUMMYFUNCTION("""COMPUTED_VALUE"""),"-")</f>
        <v>-</v>
      </c>
      <c r="GK131" t="str">
        <f>IFERROR(__xludf.DUMMYFUNCTION("""COMPUTED_VALUE"""),"-")</f>
        <v>-</v>
      </c>
      <c r="GL131" t="str">
        <f>IFERROR(__xludf.DUMMYFUNCTION("""COMPUTED_VALUE"""),"-")</f>
        <v>-</v>
      </c>
      <c r="GM131" t="str">
        <f>IFERROR(__xludf.DUMMYFUNCTION("""COMPUTED_VALUE"""),"-")</f>
        <v>-</v>
      </c>
      <c r="GN131" t="str">
        <f>IFERROR(__xludf.DUMMYFUNCTION("""COMPUTED_VALUE"""),"-")</f>
        <v>-</v>
      </c>
      <c r="GO131" t="str">
        <f>IFERROR(__xludf.DUMMYFUNCTION("""COMPUTED_VALUE"""),"-")</f>
        <v>-</v>
      </c>
      <c r="GP131" t="str">
        <f>IFERROR(__xludf.DUMMYFUNCTION("""COMPUTED_VALUE"""),"-")</f>
        <v>-</v>
      </c>
      <c r="GQ131" t="str">
        <f>IFERROR(__xludf.DUMMYFUNCTION("""COMPUTED_VALUE"""),"-")</f>
        <v>-</v>
      </c>
      <c r="GR131" t="str">
        <f>IFERROR(__xludf.DUMMYFUNCTION("""COMPUTED_VALUE"""),"-")</f>
        <v>-</v>
      </c>
      <c r="GS131" t="str">
        <f>IFERROR(__xludf.DUMMYFUNCTION("""COMPUTED_VALUE"""),"x")</f>
        <v>x</v>
      </c>
      <c r="GT131" t="str">
        <f>IFERROR(__xludf.DUMMYFUNCTION("""COMPUTED_VALUE"""),"x")</f>
        <v>x</v>
      </c>
      <c r="GU131">
        <f>IFERROR(__xludf.DUMMYFUNCTION("""COMPUTED_VALUE"""),0.0)</f>
        <v>0</v>
      </c>
      <c r="GV131">
        <f>IFERROR(__xludf.DUMMYFUNCTION("""COMPUTED_VALUE"""),0.0)</f>
        <v>0</v>
      </c>
      <c r="GW131">
        <f>IFERROR(__xludf.DUMMYFUNCTION("""COMPUTED_VALUE"""),0.0)</f>
        <v>0</v>
      </c>
      <c r="GX131">
        <f>IFERROR(__xludf.DUMMYFUNCTION("""COMPUTED_VALUE"""),0.0)</f>
        <v>0</v>
      </c>
      <c r="GY131">
        <f>IFERROR(__xludf.DUMMYFUNCTION("""COMPUTED_VALUE"""),0.0)</f>
        <v>0</v>
      </c>
      <c r="GZ131">
        <f>IFERROR(__xludf.DUMMYFUNCTION("""COMPUTED_VALUE"""),0.0)</f>
        <v>0</v>
      </c>
      <c r="HA131">
        <f>IFERROR(__xludf.DUMMYFUNCTION("""COMPUTED_VALUE"""),0.0)</f>
        <v>0</v>
      </c>
      <c r="HB131">
        <f>IFERROR(__xludf.DUMMYFUNCTION("""COMPUTED_VALUE"""),0.0)</f>
        <v>0</v>
      </c>
      <c r="HC131">
        <f>IFERROR(__xludf.DUMMYFUNCTION("""COMPUTED_VALUE"""),0.0)</f>
        <v>0</v>
      </c>
      <c r="HD131">
        <f>IFERROR(__xludf.DUMMYFUNCTION("""COMPUTED_VALUE"""),0.0)</f>
        <v>0</v>
      </c>
      <c r="HE131">
        <f>IFERROR(__xludf.DUMMYFUNCTION("""COMPUTED_VALUE"""),0.0)</f>
        <v>0</v>
      </c>
      <c r="HF131">
        <f>IFERROR(__xludf.DUMMYFUNCTION("""COMPUTED_VALUE"""),0.0)</f>
        <v>0</v>
      </c>
      <c r="HG131">
        <f>IFERROR(__xludf.DUMMYFUNCTION("""COMPUTED_VALUE"""),0.0)</f>
        <v>0</v>
      </c>
      <c r="HH131">
        <f>IFERROR(__xludf.DUMMYFUNCTION("""COMPUTED_VALUE"""),0.0)</f>
        <v>0</v>
      </c>
      <c r="HI131">
        <f>IFERROR(__xludf.DUMMYFUNCTION("""COMPUTED_VALUE"""),0.0)</f>
        <v>0</v>
      </c>
      <c r="HJ131">
        <f>IFERROR(__xludf.DUMMYFUNCTION("""COMPUTED_VALUE"""),0.0)</f>
        <v>0</v>
      </c>
      <c r="HK131">
        <f>IFERROR(__xludf.DUMMYFUNCTION("""COMPUTED_VALUE"""),0.0)</f>
        <v>0</v>
      </c>
      <c r="HL131">
        <f>IFERROR(__xludf.DUMMYFUNCTION("""COMPUTED_VALUE"""),0.0)</f>
        <v>0</v>
      </c>
      <c r="HM131">
        <f>IFERROR(__xludf.DUMMYFUNCTION("""COMPUTED_VALUE"""),0.0)</f>
        <v>0</v>
      </c>
      <c r="HN131">
        <f>IFERROR(__xludf.DUMMYFUNCTION("""COMPUTED_VALUE"""),0.0)</f>
        <v>0</v>
      </c>
      <c r="HO131">
        <f>IFERROR(__xludf.DUMMYFUNCTION("""COMPUTED_VALUE"""),0.0)</f>
        <v>0</v>
      </c>
      <c r="HP131">
        <f>IFERROR(__xludf.DUMMYFUNCTION("""COMPUTED_VALUE"""),0.0)</f>
        <v>0</v>
      </c>
      <c r="HQ131">
        <f>IFERROR(__xludf.DUMMYFUNCTION("""COMPUTED_VALUE"""),0.0)</f>
        <v>0</v>
      </c>
      <c r="HR131">
        <f>IFERROR(__xludf.DUMMYFUNCTION("""COMPUTED_VALUE"""),0.0)</f>
        <v>0</v>
      </c>
      <c r="HS131">
        <f>IFERROR(__xludf.DUMMYFUNCTION("""COMPUTED_VALUE"""),0.0)</f>
        <v>0</v>
      </c>
      <c r="HT131">
        <f>IFERROR(__xludf.DUMMYFUNCTION("""COMPUTED_VALUE"""),0.0)</f>
        <v>0</v>
      </c>
      <c r="HU131">
        <f>IFERROR(__xludf.DUMMYFUNCTION("""COMPUTED_VALUE"""),0.0)</f>
        <v>0</v>
      </c>
      <c r="HV131">
        <f>IFERROR(__xludf.DUMMYFUNCTION("""COMPUTED_VALUE"""),0.0)</f>
        <v>0</v>
      </c>
      <c r="HW131">
        <f>IFERROR(__xludf.DUMMYFUNCTION("""COMPUTED_VALUE"""),0.0)</f>
        <v>0</v>
      </c>
      <c r="HX131">
        <f>IFERROR(__xludf.DUMMYFUNCTION("""COMPUTED_VALUE"""),0.0)</f>
        <v>0</v>
      </c>
      <c r="HY131">
        <f>IFERROR(__xludf.DUMMYFUNCTION("""COMPUTED_VALUE"""),0.0)</f>
        <v>0</v>
      </c>
      <c r="HZ131">
        <f>IFERROR(__xludf.DUMMYFUNCTION("""COMPUTED_VALUE"""),0.0)</f>
        <v>0</v>
      </c>
      <c r="IA131">
        <f>IFERROR(__xludf.DUMMYFUNCTION("""COMPUTED_VALUE"""),0.0)</f>
        <v>0</v>
      </c>
      <c r="IB131">
        <f>IFERROR(__xludf.DUMMYFUNCTION("""COMPUTED_VALUE"""),0.0)</f>
        <v>0</v>
      </c>
      <c r="IC131">
        <f>IFERROR(__xludf.DUMMYFUNCTION("""COMPUTED_VALUE"""),0.0)</f>
        <v>0</v>
      </c>
      <c r="ID131">
        <f>IFERROR(__xludf.DUMMYFUNCTION("""COMPUTED_VALUE"""),0.0)</f>
        <v>0</v>
      </c>
      <c r="IE131">
        <f>IFERROR(__xludf.DUMMYFUNCTION("""COMPUTED_VALUE"""),0.0)</f>
        <v>0</v>
      </c>
      <c r="IF131">
        <f>IFERROR(__xludf.DUMMYFUNCTION("""COMPUTED_VALUE"""),0.0)</f>
        <v>0</v>
      </c>
      <c r="IG131">
        <f>IFERROR(__xludf.DUMMYFUNCTION("""COMPUTED_VALUE"""),0.0)</f>
        <v>0</v>
      </c>
      <c r="IH131">
        <f>IFERROR(__xludf.DUMMYFUNCTION("""COMPUTED_VALUE"""),0.0)</f>
        <v>0</v>
      </c>
      <c r="II131">
        <f>IFERROR(__xludf.DUMMYFUNCTION("""COMPUTED_VALUE"""),0.0)</f>
        <v>0</v>
      </c>
      <c r="IJ131">
        <f>IFERROR(__xludf.DUMMYFUNCTION("""COMPUTED_VALUE"""),0.0)</f>
        <v>0</v>
      </c>
      <c r="IK131" t="str">
        <f>IFERROR(__xludf.DUMMYFUNCTION("""COMPUTED_VALUE"""),"x")</f>
        <v>x</v>
      </c>
      <c r="IL131">
        <f>IFERROR(__xludf.DUMMYFUNCTION("""COMPUTED_VALUE"""),0.0)</f>
        <v>0</v>
      </c>
      <c r="IM131">
        <f>IFERROR(__xludf.DUMMYFUNCTION("""COMPUTED_VALUE"""),0.0)</f>
        <v>0</v>
      </c>
      <c r="IN131">
        <f>IFERROR(__xludf.DUMMYFUNCTION("""COMPUTED_VALUE"""),0.0)</f>
        <v>0</v>
      </c>
      <c r="IO131">
        <f>IFERROR(__xludf.DUMMYFUNCTION("""COMPUTED_VALUE"""),0.0)</f>
        <v>0</v>
      </c>
      <c r="IP131">
        <f>IFERROR(__xludf.DUMMYFUNCTION("""COMPUTED_VALUE"""),0.0)</f>
        <v>0</v>
      </c>
      <c r="IQ131">
        <f>IFERROR(__xludf.DUMMYFUNCTION("""COMPUTED_VALUE"""),0.0)</f>
        <v>0</v>
      </c>
      <c r="IR131">
        <f>IFERROR(__xludf.DUMMYFUNCTION("""COMPUTED_VALUE"""),0.0)</f>
        <v>0</v>
      </c>
      <c r="IS131">
        <f>IFERROR(__xludf.DUMMYFUNCTION("""COMPUTED_VALUE"""),0.0)</f>
        <v>0</v>
      </c>
      <c r="IT131">
        <f>IFERROR(__xludf.DUMMYFUNCTION("""COMPUTED_VALUE"""),0.0)</f>
        <v>0</v>
      </c>
      <c r="IU131">
        <f>IFERROR(__xludf.DUMMYFUNCTION("""COMPUTED_VALUE"""),0.0)</f>
        <v>0</v>
      </c>
      <c r="IV131">
        <f>IFERROR(__xludf.DUMMYFUNCTION("""COMPUTED_VALUE"""),0.0)</f>
        <v>0</v>
      </c>
      <c r="IW131">
        <f>IFERROR(__xludf.DUMMYFUNCTION("""COMPUTED_VALUE"""),0.0)</f>
        <v>0</v>
      </c>
      <c r="IX131">
        <f>IFERROR(__xludf.DUMMYFUNCTION("""COMPUTED_VALUE"""),0.0)</f>
        <v>0</v>
      </c>
      <c r="IY131">
        <f>IFERROR(__xludf.DUMMYFUNCTION("""COMPUTED_VALUE"""),0.0)</f>
        <v>0</v>
      </c>
      <c r="IZ131">
        <f>IFERROR(__xludf.DUMMYFUNCTION("""COMPUTED_VALUE"""),0.0)</f>
        <v>0</v>
      </c>
      <c r="JA131">
        <f>IFERROR(__xludf.DUMMYFUNCTION("""COMPUTED_VALUE"""),0.0)</f>
        <v>0</v>
      </c>
      <c r="JB131">
        <f>IFERROR(__xludf.DUMMYFUNCTION("""COMPUTED_VALUE"""),0.0)</f>
        <v>0</v>
      </c>
      <c r="JC131">
        <f>IFERROR(__xludf.DUMMYFUNCTION("""COMPUTED_VALUE"""),0.0)</f>
        <v>0</v>
      </c>
      <c r="JD131">
        <f>IFERROR(__xludf.DUMMYFUNCTION("""COMPUTED_VALUE"""),0.0)</f>
        <v>0</v>
      </c>
      <c r="JE131">
        <f>IFERROR(__xludf.DUMMYFUNCTION("""COMPUTED_VALUE"""),0.0)</f>
        <v>0</v>
      </c>
      <c r="JF131">
        <f>IFERROR(__xludf.DUMMYFUNCTION("""COMPUTED_VALUE"""),0.0)</f>
        <v>0</v>
      </c>
      <c r="JG131">
        <f>IFERROR(__xludf.DUMMYFUNCTION("""COMPUTED_VALUE"""),0.0)</f>
        <v>0</v>
      </c>
      <c r="JH131">
        <f>IFERROR(__xludf.DUMMYFUNCTION("""COMPUTED_VALUE"""),0.0)</f>
        <v>0</v>
      </c>
      <c r="JI131">
        <f>IFERROR(__xludf.DUMMYFUNCTION("""COMPUTED_VALUE"""),0.0)</f>
        <v>0</v>
      </c>
      <c r="JJ131">
        <f>IFERROR(__xludf.DUMMYFUNCTION("""COMPUTED_VALUE"""),0.0)</f>
        <v>0</v>
      </c>
      <c r="JK131">
        <f>IFERROR(__xludf.DUMMYFUNCTION("""COMPUTED_VALUE"""),0.0)</f>
        <v>0</v>
      </c>
      <c r="JL131">
        <f>IFERROR(__xludf.DUMMYFUNCTION("""COMPUTED_VALUE"""),0.0)</f>
        <v>0</v>
      </c>
      <c r="JM131">
        <f>IFERROR(__xludf.DUMMYFUNCTION("""COMPUTED_VALUE"""),0.0)</f>
        <v>0</v>
      </c>
      <c r="JN131">
        <f>IFERROR(__xludf.DUMMYFUNCTION("""COMPUTED_VALUE"""),0.0)</f>
        <v>0</v>
      </c>
      <c r="JO131">
        <f>IFERROR(__xludf.DUMMYFUNCTION("""COMPUTED_VALUE"""),0.0)</f>
        <v>0</v>
      </c>
      <c r="JP131">
        <f>IFERROR(__xludf.DUMMYFUNCTION("""COMPUTED_VALUE"""),0.0)</f>
        <v>0</v>
      </c>
      <c r="JQ131">
        <f>IFERROR(__xludf.DUMMYFUNCTION("""COMPUTED_VALUE"""),0.0)</f>
        <v>0</v>
      </c>
      <c r="JR131">
        <f>IFERROR(__xludf.DUMMYFUNCTION("""COMPUTED_VALUE"""),0.0)</f>
        <v>0</v>
      </c>
      <c r="JS131" t="str">
        <f>IFERROR(__xludf.DUMMYFUNCTION("""COMPUTED_VALUE"""),"x")</f>
        <v>x</v>
      </c>
      <c r="JT131">
        <f>IFERROR(__xludf.DUMMYFUNCTION("""COMPUTED_VALUE"""),0.0)</f>
        <v>0</v>
      </c>
      <c r="JU131">
        <f>IFERROR(__xludf.DUMMYFUNCTION("""COMPUTED_VALUE"""),0.0)</f>
        <v>0</v>
      </c>
      <c r="JV131">
        <f>IFERROR(__xludf.DUMMYFUNCTION("""COMPUTED_VALUE"""),0.0)</f>
        <v>0</v>
      </c>
      <c r="JW131">
        <f>IFERROR(__xludf.DUMMYFUNCTION("""COMPUTED_VALUE"""),0.0)</f>
        <v>0</v>
      </c>
      <c r="JX131">
        <f>IFERROR(__xludf.DUMMYFUNCTION("""COMPUTED_VALUE"""),0.0)</f>
        <v>0</v>
      </c>
      <c r="JY131">
        <f>IFERROR(__xludf.DUMMYFUNCTION("""COMPUTED_VALUE"""),0.0)</f>
        <v>0</v>
      </c>
      <c r="JZ131">
        <f>IFERROR(__xludf.DUMMYFUNCTION("""COMPUTED_VALUE"""),0.0)</f>
        <v>0</v>
      </c>
      <c r="KA131">
        <f>IFERROR(__xludf.DUMMYFUNCTION("""COMPUTED_VALUE"""),0.0)</f>
        <v>0</v>
      </c>
      <c r="KB131">
        <f>IFERROR(__xludf.DUMMYFUNCTION("""COMPUTED_VALUE"""),0.0)</f>
        <v>0</v>
      </c>
      <c r="KC131">
        <f>IFERROR(__xludf.DUMMYFUNCTION("""COMPUTED_VALUE"""),0.0)</f>
        <v>0</v>
      </c>
      <c r="KD131">
        <f>IFERROR(__xludf.DUMMYFUNCTION("""COMPUTED_VALUE"""),0.0)</f>
        <v>0</v>
      </c>
      <c r="KE131">
        <f>IFERROR(__xludf.DUMMYFUNCTION("""COMPUTED_VALUE"""),0.0)</f>
        <v>0</v>
      </c>
      <c r="KF131">
        <f>IFERROR(__xludf.DUMMYFUNCTION("""COMPUTED_VALUE"""),0.0)</f>
        <v>0</v>
      </c>
      <c r="KG131">
        <f>IFERROR(__xludf.DUMMYFUNCTION("""COMPUTED_VALUE"""),0.0)</f>
        <v>0</v>
      </c>
      <c r="KH131">
        <f>IFERROR(__xludf.DUMMYFUNCTION("""COMPUTED_VALUE"""),0.0)</f>
        <v>0</v>
      </c>
      <c r="KI131">
        <f>IFERROR(__xludf.DUMMYFUNCTION("""COMPUTED_VALUE"""),0.0)</f>
        <v>0</v>
      </c>
      <c r="KJ131">
        <f>IFERROR(__xludf.DUMMYFUNCTION("""COMPUTED_VALUE"""),0.0)</f>
        <v>0</v>
      </c>
      <c r="KK131">
        <f>IFERROR(__xludf.DUMMYFUNCTION("""COMPUTED_VALUE"""),0.0)</f>
        <v>0</v>
      </c>
      <c r="KL131">
        <f>IFERROR(__xludf.DUMMYFUNCTION("""COMPUTED_VALUE"""),0.0)</f>
        <v>0</v>
      </c>
      <c r="KM131">
        <f>IFERROR(__xludf.DUMMYFUNCTION("""COMPUTED_VALUE"""),0.0)</f>
        <v>0</v>
      </c>
      <c r="KN131">
        <f>IFERROR(__xludf.DUMMYFUNCTION("""COMPUTED_VALUE"""),0.0)</f>
        <v>0</v>
      </c>
      <c r="KO131">
        <f>IFERROR(__xludf.DUMMYFUNCTION("""COMPUTED_VALUE"""),0.0)</f>
        <v>0</v>
      </c>
      <c r="KP131">
        <f>IFERROR(__xludf.DUMMYFUNCTION("""COMPUTED_VALUE"""),0.0)</f>
        <v>0</v>
      </c>
      <c r="KQ131">
        <f>IFERROR(__xludf.DUMMYFUNCTION("""COMPUTED_VALUE"""),0.0)</f>
        <v>0</v>
      </c>
      <c r="KR131">
        <f>IFERROR(__xludf.DUMMYFUNCTION("""COMPUTED_VALUE"""),0.0)</f>
        <v>0</v>
      </c>
      <c r="KS131">
        <f>IFERROR(__xludf.DUMMYFUNCTION("""COMPUTED_VALUE"""),0.0)</f>
        <v>0</v>
      </c>
      <c r="KT131">
        <f>IFERROR(__xludf.DUMMYFUNCTION("""COMPUTED_VALUE"""),0.0)</f>
        <v>0</v>
      </c>
      <c r="KU131">
        <f>IFERROR(__xludf.DUMMYFUNCTION("""COMPUTED_VALUE"""),0.0)</f>
        <v>0</v>
      </c>
      <c r="KV131">
        <f>IFERROR(__xludf.DUMMYFUNCTION("""COMPUTED_VALUE"""),0.0)</f>
        <v>0</v>
      </c>
      <c r="KW131">
        <f>IFERROR(__xludf.DUMMYFUNCTION("""COMPUTED_VALUE"""),0.0)</f>
        <v>0</v>
      </c>
      <c r="KX131">
        <f>IFERROR(__xludf.DUMMYFUNCTION("""COMPUTED_VALUE"""),0.0)</f>
        <v>0</v>
      </c>
      <c r="KY131">
        <f>IFERROR(__xludf.DUMMYFUNCTION("""COMPUTED_VALUE"""),0.0)</f>
        <v>0</v>
      </c>
      <c r="KZ131" t="str">
        <f>IFERROR(__xludf.DUMMYFUNCTION("""COMPUTED_VALUE"""),"x")</f>
        <v>x</v>
      </c>
      <c r="LA131">
        <f>IFERROR(__xludf.DUMMYFUNCTION("""COMPUTED_VALUE"""),1.0)</f>
        <v>1</v>
      </c>
      <c r="LB131">
        <f>IFERROR(__xludf.DUMMYFUNCTION("""COMPUTED_VALUE"""),1.0)</f>
        <v>1</v>
      </c>
      <c r="LC131">
        <f>IFERROR(__xludf.DUMMYFUNCTION("""COMPUTED_VALUE"""),1.0)</f>
        <v>1</v>
      </c>
      <c r="LD131">
        <f>IFERROR(__xludf.DUMMYFUNCTION("""COMPUTED_VALUE"""),0.0)</f>
        <v>0</v>
      </c>
      <c r="LE131">
        <f>IFERROR(__xludf.DUMMYFUNCTION("""COMPUTED_VALUE"""),0.0)</f>
        <v>0</v>
      </c>
      <c r="LF131">
        <f>IFERROR(__xludf.DUMMYFUNCTION("""COMPUTED_VALUE"""),0.0)</f>
        <v>0</v>
      </c>
      <c r="LG131">
        <f>IFERROR(__xludf.DUMMYFUNCTION("""COMPUTED_VALUE"""),0.0)</f>
        <v>0</v>
      </c>
      <c r="LH131">
        <f>IFERROR(__xludf.DUMMYFUNCTION("""COMPUTED_VALUE"""),0.0)</f>
        <v>0</v>
      </c>
      <c r="LI131">
        <f>IFERROR(__xludf.DUMMYFUNCTION("""COMPUTED_VALUE"""),0.0)</f>
        <v>0</v>
      </c>
      <c r="LJ131">
        <f>IFERROR(__xludf.DUMMYFUNCTION("""COMPUTED_VALUE"""),0.0)</f>
        <v>0</v>
      </c>
      <c r="LK131">
        <f>IFERROR(__xludf.DUMMYFUNCTION("""COMPUTED_VALUE"""),0.0)</f>
        <v>0</v>
      </c>
      <c r="LL131">
        <f>IFERROR(__xludf.DUMMYFUNCTION("""COMPUTED_VALUE"""),0.0)</f>
        <v>0</v>
      </c>
      <c r="LM131">
        <f>IFERROR(__xludf.DUMMYFUNCTION("""COMPUTED_VALUE"""),0.0)</f>
        <v>0</v>
      </c>
      <c r="LN131">
        <f>IFERROR(__xludf.DUMMYFUNCTION("""COMPUTED_VALUE"""),0.0)</f>
        <v>0</v>
      </c>
      <c r="LO131">
        <f>IFERROR(__xludf.DUMMYFUNCTION("""COMPUTED_VALUE"""),0.0)</f>
        <v>0</v>
      </c>
      <c r="LP131">
        <f>IFERROR(__xludf.DUMMYFUNCTION("""COMPUTED_VALUE"""),0.0)</f>
        <v>0</v>
      </c>
      <c r="LQ131" t="str">
        <f>IFERROR(__xludf.DUMMYFUNCTION("""COMPUTED_VALUE"""),"x")</f>
        <v>x</v>
      </c>
      <c r="LR131">
        <f>IFERROR(__xludf.DUMMYFUNCTION("""COMPUTED_VALUE"""),0.0)</f>
        <v>0</v>
      </c>
      <c r="LS131">
        <f>IFERROR(__xludf.DUMMYFUNCTION("""COMPUTED_VALUE"""),0.0)</f>
        <v>0</v>
      </c>
      <c r="LT131">
        <f>IFERROR(__xludf.DUMMYFUNCTION("""COMPUTED_VALUE"""),0.0)</f>
        <v>0</v>
      </c>
      <c r="LU131">
        <f>IFERROR(__xludf.DUMMYFUNCTION("""COMPUTED_VALUE"""),0.0)</f>
        <v>0</v>
      </c>
      <c r="LV131">
        <f>IFERROR(__xludf.DUMMYFUNCTION("""COMPUTED_VALUE"""),0.0)</f>
        <v>0</v>
      </c>
      <c r="LW131">
        <f>IFERROR(__xludf.DUMMYFUNCTION("""COMPUTED_VALUE"""),0.0)</f>
        <v>0</v>
      </c>
      <c r="LX131">
        <f>IFERROR(__xludf.DUMMYFUNCTION("""COMPUTED_VALUE"""),0.0)</f>
        <v>0</v>
      </c>
      <c r="LY131">
        <f>IFERROR(__xludf.DUMMYFUNCTION("""COMPUTED_VALUE"""),0.0)</f>
        <v>0</v>
      </c>
      <c r="LZ131">
        <f>IFERROR(__xludf.DUMMYFUNCTION("""COMPUTED_VALUE"""),0.0)</f>
        <v>0</v>
      </c>
      <c r="MA131">
        <f>IFERROR(__xludf.DUMMYFUNCTION("""COMPUTED_VALUE"""),0.0)</f>
        <v>0</v>
      </c>
      <c r="MB131">
        <f>IFERROR(__xludf.DUMMYFUNCTION("""COMPUTED_VALUE"""),0.0)</f>
        <v>0</v>
      </c>
      <c r="MC131">
        <f>IFERROR(__xludf.DUMMYFUNCTION("""COMPUTED_VALUE"""),0.0)</f>
        <v>0</v>
      </c>
      <c r="MD131">
        <f>IFERROR(__xludf.DUMMYFUNCTION("""COMPUTED_VALUE"""),0.0)</f>
        <v>0</v>
      </c>
      <c r="ME131">
        <f>IFERROR(__xludf.DUMMYFUNCTION("""COMPUTED_VALUE"""),0.0)</f>
        <v>0</v>
      </c>
      <c r="MF131">
        <f>IFERROR(__xludf.DUMMYFUNCTION("""COMPUTED_VALUE"""),0.0)</f>
        <v>0</v>
      </c>
      <c r="MG131">
        <f>IFERROR(__xludf.DUMMYFUNCTION("""COMPUTED_VALUE"""),0.0)</f>
        <v>0</v>
      </c>
      <c r="MH131">
        <f>IFERROR(__xludf.DUMMYFUNCTION("""COMPUTED_VALUE"""),0.0)</f>
        <v>0</v>
      </c>
      <c r="MI131">
        <f>IFERROR(__xludf.DUMMYFUNCTION("""COMPUTED_VALUE"""),0.0)</f>
        <v>0</v>
      </c>
      <c r="MJ131">
        <f>IFERROR(__xludf.DUMMYFUNCTION("""COMPUTED_VALUE"""),0.0)</f>
        <v>0</v>
      </c>
      <c r="MK131">
        <f>IFERROR(__xludf.DUMMYFUNCTION("""COMPUTED_VALUE"""),0.0)</f>
        <v>0</v>
      </c>
      <c r="ML131">
        <f>IFERROR(__xludf.DUMMYFUNCTION("""COMPUTED_VALUE"""),0.0)</f>
        <v>0</v>
      </c>
      <c r="MM131">
        <f>IFERROR(__xludf.DUMMYFUNCTION("""COMPUTED_VALUE"""),0.0)</f>
        <v>0</v>
      </c>
      <c r="MN131">
        <f>IFERROR(__xludf.DUMMYFUNCTION("""COMPUTED_VALUE"""),0.0)</f>
        <v>0</v>
      </c>
      <c r="MO131">
        <f>IFERROR(__xludf.DUMMYFUNCTION("""COMPUTED_VALUE"""),0.0)</f>
        <v>0</v>
      </c>
      <c r="MP131">
        <f>IFERROR(__xludf.DUMMYFUNCTION("""COMPUTED_VALUE"""),0.0)</f>
        <v>0</v>
      </c>
      <c r="MQ131">
        <f>IFERROR(__xludf.DUMMYFUNCTION("""COMPUTED_VALUE"""),0.0)</f>
        <v>0</v>
      </c>
      <c r="MR131">
        <f>IFERROR(__xludf.DUMMYFUNCTION("""COMPUTED_VALUE"""),0.0)</f>
        <v>0</v>
      </c>
      <c r="MS131">
        <f>IFERROR(__xludf.DUMMYFUNCTION("""COMPUTED_VALUE"""),0.0)</f>
        <v>0</v>
      </c>
      <c r="MT131" t="str">
        <f>IFERROR(__xludf.DUMMYFUNCTION("""COMPUTED_VALUE"""),"x")</f>
        <v>x</v>
      </c>
      <c r="MU131">
        <f>IFERROR(__xludf.DUMMYFUNCTION("""COMPUTED_VALUE"""),0.0)</f>
        <v>0</v>
      </c>
      <c r="MV131">
        <f>IFERROR(__xludf.DUMMYFUNCTION("""COMPUTED_VALUE"""),0.0)</f>
        <v>0</v>
      </c>
      <c r="MW131">
        <f>IFERROR(__xludf.DUMMYFUNCTION("""COMPUTED_VALUE"""),0.0)</f>
        <v>0</v>
      </c>
      <c r="MX131">
        <f>IFERROR(__xludf.DUMMYFUNCTION("""COMPUTED_VALUE"""),0.0)</f>
        <v>0</v>
      </c>
      <c r="MY131">
        <f>IFERROR(__xludf.DUMMYFUNCTION("""COMPUTED_VALUE"""),0.0)</f>
        <v>0</v>
      </c>
      <c r="MZ131">
        <f>IFERROR(__xludf.DUMMYFUNCTION("""COMPUTED_VALUE"""),0.0)</f>
        <v>0</v>
      </c>
      <c r="NA131">
        <f>IFERROR(__xludf.DUMMYFUNCTION("""COMPUTED_VALUE"""),0.0)</f>
        <v>0</v>
      </c>
      <c r="NB131">
        <f>IFERROR(__xludf.DUMMYFUNCTION("""COMPUTED_VALUE"""),0.0)</f>
        <v>0</v>
      </c>
      <c r="NC131">
        <f>IFERROR(__xludf.DUMMYFUNCTION("""COMPUTED_VALUE"""),0.0)</f>
        <v>0</v>
      </c>
      <c r="ND131">
        <f>IFERROR(__xludf.DUMMYFUNCTION("""COMPUTED_VALUE"""),0.0)</f>
        <v>0</v>
      </c>
      <c r="NE131">
        <f>IFERROR(__xludf.DUMMYFUNCTION("""COMPUTED_VALUE"""),0.0)</f>
        <v>0</v>
      </c>
      <c r="NF131">
        <f>IFERROR(__xludf.DUMMYFUNCTION("""COMPUTED_VALUE"""),0.0)</f>
        <v>0</v>
      </c>
      <c r="NG131">
        <f>IFERROR(__xludf.DUMMYFUNCTION("""COMPUTED_VALUE"""),0.0)</f>
        <v>0</v>
      </c>
      <c r="NH131">
        <f>IFERROR(__xludf.DUMMYFUNCTION("""COMPUTED_VALUE"""),0.0)</f>
        <v>0</v>
      </c>
      <c r="NI131">
        <f>IFERROR(__xludf.DUMMYFUNCTION("""COMPUTED_VALUE"""),0.0)</f>
        <v>0</v>
      </c>
      <c r="NJ131">
        <f>IFERROR(__xludf.DUMMYFUNCTION("""COMPUTED_VALUE"""),0.0)</f>
        <v>0</v>
      </c>
      <c r="NK131">
        <f>IFERROR(__xludf.DUMMYFUNCTION("""COMPUTED_VALUE"""),0.0)</f>
        <v>0</v>
      </c>
      <c r="NL131">
        <f>IFERROR(__xludf.DUMMYFUNCTION("""COMPUTED_VALUE"""),0.0)</f>
        <v>0</v>
      </c>
      <c r="NM131">
        <f>IFERROR(__xludf.DUMMYFUNCTION("""COMPUTED_VALUE"""),0.0)</f>
        <v>0</v>
      </c>
      <c r="NN131">
        <f>IFERROR(__xludf.DUMMYFUNCTION("""COMPUTED_VALUE"""),0.0)</f>
        <v>0</v>
      </c>
      <c r="NO131">
        <f>IFERROR(__xludf.DUMMYFUNCTION("""COMPUTED_VALUE"""),0.0)</f>
        <v>0</v>
      </c>
      <c r="NP131">
        <f>IFERROR(__xludf.DUMMYFUNCTION("""COMPUTED_VALUE"""),0.0)</f>
        <v>0</v>
      </c>
      <c r="NQ131">
        <f>IFERROR(__xludf.DUMMYFUNCTION("""COMPUTED_VALUE"""),0.0)</f>
        <v>0</v>
      </c>
      <c r="NR131">
        <f>IFERROR(__xludf.DUMMYFUNCTION("""COMPUTED_VALUE"""),0.0)</f>
        <v>0</v>
      </c>
    </row>
    <row r="132" ht="15.75" customHeight="1">
      <c r="A132">
        <f>IFERROR(__xludf.DUMMYFUNCTION("""COMPUTED_VALUE"""),131.0)</f>
        <v>131</v>
      </c>
      <c r="B132" t="str">
        <f>IFERROR(__xludf.DUMMYFUNCTION("""COMPUTED_VALUE"""),"AlexG")</f>
        <v>AlexG</v>
      </c>
      <c r="C132" t="str">
        <f>IFERROR(__xludf.DUMMYFUNCTION("""COMPUTED_VALUE"""),"Aleksandar")</f>
        <v>Aleksandar</v>
      </c>
      <c r="D132" t="str">
        <f>IFERROR(__xludf.DUMMYFUNCTION("""COMPUTED_VALUE"""),"Gospavić")</f>
        <v>Gospavić</v>
      </c>
      <c r="E132">
        <f>IFERROR(__xludf.DUMMYFUNCTION("""COMPUTED_VALUE"""),0.0)</f>
        <v>0</v>
      </c>
      <c r="F132" t="str">
        <f>IFERROR(__xludf.DUMMYFUNCTION("""COMPUTED_VALUE"""),"ODOBREN")</f>
        <v>ODOBREN</v>
      </c>
      <c r="G132" t="str">
        <f>IFERROR(__xludf.DUMMYFUNCTION("""COMPUTED_VALUE"""),"Pirot")</f>
        <v>Pirot</v>
      </c>
      <c r="H132" t="str">
        <f>IFERROR(__xludf.DUMMYFUNCTION("""COMPUTED_VALUE"""),"Gimnazija Pirot")</f>
        <v>Gimnazija Pirot</v>
      </c>
      <c r="I132" t="str">
        <f>IFERROR(__xludf.DUMMYFUNCTION("""COMPUTED_VALUE"""),"II")</f>
        <v>II</v>
      </c>
      <c r="J132" t="str">
        <f>IFERROR(__xludf.DUMMYFUNCTION("""COMPUTED_VALUE"""),"A")</f>
        <v>A</v>
      </c>
      <c r="K132" t="str">
        <f>IFERROR(__xludf.DUMMYFUNCTION("""COMPUTED_VALUE"""),"Nenad Kostić")</f>
        <v>Nenad Kostić</v>
      </c>
      <c r="L132" t="str">
        <f>IFERROR(__xludf.DUMMYFUNCTION("""COMPUTED_VALUE"""),"x")</f>
        <v>x</v>
      </c>
      <c r="M132" t="str">
        <f>IFERROR(__xludf.DUMMYFUNCTION("""COMPUTED_VALUE"""),"-")</f>
        <v>-</v>
      </c>
      <c r="N132" t="str">
        <f>IFERROR(__xludf.DUMMYFUNCTION("""COMPUTED_VALUE"""),"-")</f>
        <v>-</v>
      </c>
      <c r="O132" t="str">
        <f>IFERROR(__xludf.DUMMYFUNCTION("""COMPUTED_VALUE"""),"-")</f>
        <v>-</v>
      </c>
      <c r="P132">
        <f>IFERROR(__xludf.DUMMYFUNCTION("""COMPUTED_VALUE"""),0.0)</f>
        <v>0</v>
      </c>
      <c r="Q132" t="str">
        <f>IFERROR(__xludf.DUMMYFUNCTION("""COMPUTED_VALUE"""),"-")</f>
        <v>-</v>
      </c>
      <c r="R132" t="str">
        <f>IFERROR(__xludf.DUMMYFUNCTION("""COMPUTED_VALUE"""),"-")</f>
        <v>-</v>
      </c>
      <c r="S132" t="str">
        <f>IFERROR(__xludf.DUMMYFUNCTION("""COMPUTED_VALUE"""),"x")</f>
        <v>x</v>
      </c>
      <c r="T132" t="str">
        <f>IFERROR(__xludf.DUMMYFUNCTION("""COMPUTED_VALUE"""),"x")</f>
        <v>x</v>
      </c>
      <c r="U132" t="str">
        <f>IFERROR(__xludf.DUMMYFUNCTION("""COMPUTED_VALUE"""),"-")</f>
        <v>-</v>
      </c>
      <c r="V132" t="str">
        <f>IFERROR(__xludf.DUMMYFUNCTION("""COMPUTED_VALUE"""),"-")</f>
        <v>-</v>
      </c>
      <c r="W132" t="str">
        <f>IFERROR(__xludf.DUMMYFUNCTION("""COMPUTED_VALUE"""),"-")</f>
        <v>-</v>
      </c>
      <c r="X132" t="str">
        <f>IFERROR(__xludf.DUMMYFUNCTION("""COMPUTED_VALUE"""),"-")</f>
        <v>-</v>
      </c>
      <c r="Y132" t="str">
        <f>IFERROR(__xludf.DUMMYFUNCTION("""COMPUTED_VALUE"""),"-")</f>
        <v>-</v>
      </c>
      <c r="Z132" t="str">
        <f>IFERROR(__xludf.DUMMYFUNCTION("""COMPUTED_VALUE"""),"-")</f>
        <v>-</v>
      </c>
      <c r="AA132" t="str">
        <f>IFERROR(__xludf.DUMMYFUNCTION("""COMPUTED_VALUE"""),"-")</f>
        <v>-</v>
      </c>
      <c r="AB132" t="str">
        <f>IFERROR(__xludf.DUMMYFUNCTION("""COMPUTED_VALUE"""),"-")</f>
        <v>-</v>
      </c>
      <c r="AC132" t="str">
        <f>IFERROR(__xludf.DUMMYFUNCTION("""COMPUTED_VALUE"""),"-")</f>
        <v>-</v>
      </c>
      <c r="AD132" t="str">
        <f>IFERROR(__xludf.DUMMYFUNCTION("""COMPUTED_VALUE"""),"-")</f>
        <v>-</v>
      </c>
      <c r="AE132" t="str">
        <f>IFERROR(__xludf.DUMMYFUNCTION("""COMPUTED_VALUE"""),"-")</f>
        <v>-</v>
      </c>
      <c r="AF132" t="str">
        <f>IFERROR(__xludf.DUMMYFUNCTION("""COMPUTED_VALUE"""),"-")</f>
        <v>-</v>
      </c>
      <c r="AG132" t="str">
        <f>IFERROR(__xludf.DUMMYFUNCTION("""COMPUTED_VALUE"""),"-")</f>
        <v>-</v>
      </c>
      <c r="AH132" t="str">
        <f>IFERROR(__xludf.DUMMYFUNCTION("""COMPUTED_VALUE"""),"-")</f>
        <v>-</v>
      </c>
      <c r="AI132" t="str">
        <f>IFERROR(__xludf.DUMMYFUNCTION("""COMPUTED_VALUE"""),"-")</f>
        <v>-</v>
      </c>
      <c r="AJ132" t="str">
        <f>IFERROR(__xludf.DUMMYFUNCTION("""COMPUTED_VALUE"""),"-")</f>
        <v>-</v>
      </c>
      <c r="AK132" t="str">
        <f>IFERROR(__xludf.DUMMYFUNCTION("""COMPUTED_VALUE"""),"-")</f>
        <v>-</v>
      </c>
      <c r="AL132" t="str">
        <f>IFERROR(__xludf.DUMMYFUNCTION("""COMPUTED_VALUE"""),"-")</f>
        <v>-</v>
      </c>
      <c r="AM132" t="str">
        <f>IFERROR(__xludf.DUMMYFUNCTION("""COMPUTED_VALUE"""),"-")</f>
        <v>-</v>
      </c>
      <c r="AN132" t="str">
        <f>IFERROR(__xludf.DUMMYFUNCTION("""COMPUTED_VALUE"""),"-")</f>
        <v>-</v>
      </c>
      <c r="AO132" t="str">
        <f>IFERROR(__xludf.DUMMYFUNCTION("""COMPUTED_VALUE"""),"-")</f>
        <v>-</v>
      </c>
      <c r="AP132" t="str">
        <f>IFERROR(__xludf.DUMMYFUNCTION("""COMPUTED_VALUE"""),"-")</f>
        <v>-</v>
      </c>
      <c r="AQ132" t="str">
        <f>IFERROR(__xludf.DUMMYFUNCTION("""COMPUTED_VALUE"""),"-")</f>
        <v>-</v>
      </c>
      <c r="AR132" t="str">
        <f>IFERROR(__xludf.DUMMYFUNCTION("""COMPUTED_VALUE"""),"-")</f>
        <v>-</v>
      </c>
      <c r="AS132" t="str">
        <f>IFERROR(__xludf.DUMMYFUNCTION("""COMPUTED_VALUE"""),"-")</f>
        <v>-</v>
      </c>
      <c r="AT132" t="str">
        <f>IFERROR(__xludf.DUMMYFUNCTION("""COMPUTED_VALUE"""),"-")</f>
        <v>-</v>
      </c>
      <c r="AU132" t="str">
        <f>IFERROR(__xludf.DUMMYFUNCTION("""COMPUTED_VALUE"""),"-")</f>
        <v>-</v>
      </c>
      <c r="AV132" t="str">
        <f>IFERROR(__xludf.DUMMYFUNCTION("""COMPUTED_VALUE"""),"-")</f>
        <v>-</v>
      </c>
      <c r="AW132" t="str">
        <f>IFERROR(__xludf.DUMMYFUNCTION("""COMPUTED_VALUE"""),"-")</f>
        <v>-</v>
      </c>
      <c r="AX132" t="str">
        <f>IFERROR(__xludf.DUMMYFUNCTION("""COMPUTED_VALUE"""),"-")</f>
        <v>-</v>
      </c>
      <c r="AY132" t="str">
        <f>IFERROR(__xludf.DUMMYFUNCTION("""COMPUTED_VALUE"""),"-")</f>
        <v>-</v>
      </c>
      <c r="AZ132" t="str">
        <f>IFERROR(__xludf.DUMMYFUNCTION("""COMPUTED_VALUE"""),"-")</f>
        <v>-</v>
      </c>
      <c r="BA132" t="str">
        <f>IFERROR(__xludf.DUMMYFUNCTION("""COMPUTED_VALUE"""),"-")</f>
        <v>-</v>
      </c>
      <c r="BB132" t="str">
        <f>IFERROR(__xludf.DUMMYFUNCTION("""COMPUTED_VALUE"""),"-")</f>
        <v>-</v>
      </c>
      <c r="BC132" t="str">
        <f>IFERROR(__xludf.DUMMYFUNCTION("""COMPUTED_VALUE"""),"-")</f>
        <v>-</v>
      </c>
      <c r="BD132" t="str">
        <f>IFERROR(__xludf.DUMMYFUNCTION("""COMPUTED_VALUE"""),"-")</f>
        <v>-</v>
      </c>
      <c r="BE132" t="str">
        <f>IFERROR(__xludf.DUMMYFUNCTION("""COMPUTED_VALUE"""),"-")</f>
        <v>-</v>
      </c>
      <c r="BF132" t="str">
        <f>IFERROR(__xludf.DUMMYFUNCTION("""COMPUTED_VALUE"""),"-")</f>
        <v>-</v>
      </c>
      <c r="BG132" t="str">
        <f>IFERROR(__xludf.DUMMYFUNCTION("""COMPUTED_VALUE"""),"-")</f>
        <v>-</v>
      </c>
      <c r="BH132" t="str">
        <f>IFERROR(__xludf.DUMMYFUNCTION("""COMPUTED_VALUE"""),"-")</f>
        <v>-</v>
      </c>
      <c r="BI132" t="str">
        <f>IFERROR(__xludf.DUMMYFUNCTION("""COMPUTED_VALUE"""),"-")</f>
        <v>-</v>
      </c>
      <c r="BJ132" t="str">
        <f>IFERROR(__xludf.DUMMYFUNCTION("""COMPUTED_VALUE"""),"-")</f>
        <v>-</v>
      </c>
      <c r="BK132" t="str">
        <f>IFERROR(__xludf.DUMMYFUNCTION("""COMPUTED_VALUE"""),"x")</f>
        <v>x</v>
      </c>
      <c r="BL132" t="str">
        <f>IFERROR(__xludf.DUMMYFUNCTION("""COMPUTED_VALUE"""),"-")</f>
        <v>-</v>
      </c>
      <c r="BM132" t="str">
        <f>IFERROR(__xludf.DUMMYFUNCTION("""COMPUTED_VALUE"""),"-")</f>
        <v>-</v>
      </c>
      <c r="BN132" t="str">
        <f>IFERROR(__xludf.DUMMYFUNCTION("""COMPUTED_VALUE"""),"-")</f>
        <v>-</v>
      </c>
      <c r="BO132" t="str">
        <f>IFERROR(__xludf.DUMMYFUNCTION("""COMPUTED_VALUE"""),"-")</f>
        <v>-</v>
      </c>
      <c r="BP132" t="str">
        <f>IFERROR(__xludf.DUMMYFUNCTION("""COMPUTED_VALUE"""),"-")</f>
        <v>-</v>
      </c>
      <c r="BQ132" t="str">
        <f>IFERROR(__xludf.DUMMYFUNCTION("""COMPUTED_VALUE"""),"-")</f>
        <v>-</v>
      </c>
      <c r="BR132" t="str">
        <f>IFERROR(__xludf.DUMMYFUNCTION("""COMPUTED_VALUE"""),"-")</f>
        <v>-</v>
      </c>
      <c r="BS132" t="str">
        <f>IFERROR(__xludf.DUMMYFUNCTION("""COMPUTED_VALUE"""),"-")</f>
        <v>-</v>
      </c>
      <c r="BT132" t="str">
        <f>IFERROR(__xludf.DUMMYFUNCTION("""COMPUTED_VALUE"""),"-")</f>
        <v>-</v>
      </c>
      <c r="BU132" t="str">
        <f>IFERROR(__xludf.DUMMYFUNCTION("""COMPUTED_VALUE"""),"-")</f>
        <v>-</v>
      </c>
      <c r="BV132" t="str">
        <f>IFERROR(__xludf.DUMMYFUNCTION("""COMPUTED_VALUE"""),"-")</f>
        <v>-</v>
      </c>
      <c r="BW132" t="str">
        <f>IFERROR(__xludf.DUMMYFUNCTION("""COMPUTED_VALUE"""),"-")</f>
        <v>-</v>
      </c>
      <c r="BX132" t="str">
        <f>IFERROR(__xludf.DUMMYFUNCTION("""COMPUTED_VALUE"""),"-")</f>
        <v>-</v>
      </c>
      <c r="BY132" t="str">
        <f>IFERROR(__xludf.DUMMYFUNCTION("""COMPUTED_VALUE"""),"-")</f>
        <v>-</v>
      </c>
      <c r="BZ132" t="str">
        <f>IFERROR(__xludf.DUMMYFUNCTION("""COMPUTED_VALUE"""),"-")</f>
        <v>-</v>
      </c>
      <c r="CA132" t="str">
        <f>IFERROR(__xludf.DUMMYFUNCTION("""COMPUTED_VALUE"""),"-")</f>
        <v>-</v>
      </c>
      <c r="CB132" t="str">
        <f>IFERROR(__xludf.DUMMYFUNCTION("""COMPUTED_VALUE"""),"-")</f>
        <v>-</v>
      </c>
      <c r="CC132" t="str">
        <f>IFERROR(__xludf.DUMMYFUNCTION("""COMPUTED_VALUE"""),"-")</f>
        <v>-</v>
      </c>
      <c r="CD132" t="str">
        <f>IFERROR(__xludf.DUMMYFUNCTION("""COMPUTED_VALUE"""),"-")</f>
        <v>-</v>
      </c>
      <c r="CE132" t="str">
        <f>IFERROR(__xludf.DUMMYFUNCTION("""COMPUTED_VALUE"""),"-")</f>
        <v>-</v>
      </c>
      <c r="CF132" t="str">
        <f>IFERROR(__xludf.DUMMYFUNCTION("""COMPUTED_VALUE"""),"-")</f>
        <v>-</v>
      </c>
      <c r="CG132" t="str">
        <f>IFERROR(__xludf.DUMMYFUNCTION("""COMPUTED_VALUE"""),"-")</f>
        <v>-</v>
      </c>
      <c r="CH132" t="str">
        <f>IFERROR(__xludf.DUMMYFUNCTION("""COMPUTED_VALUE"""),"-")</f>
        <v>-</v>
      </c>
      <c r="CI132" t="str">
        <f>IFERROR(__xludf.DUMMYFUNCTION("""COMPUTED_VALUE"""),"-")</f>
        <v>-</v>
      </c>
      <c r="CJ132" t="str">
        <f>IFERROR(__xludf.DUMMYFUNCTION("""COMPUTED_VALUE"""),"-")</f>
        <v>-</v>
      </c>
      <c r="CK132" t="str">
        <f>IFERROR(__xludf.DUMMYFUNCTION("""COMPUTED_VALUE"""),"-")</f>
        <v>-</v>
      </c>
      <c r="CL132" t="str">
        <f>IFERROR(__xludf.DUMMYFUNCTION("""COMPUTED_VALUE"""),"-")</f>
        <v>-</v>
      </c>
      <c r="CM132" t="str">
        <f>IFERROR(__xludf.DUMMYFUNCTION("""COMPUTED_VALUE"""),"-")</f>
        <v>-</v>
      </c>
      <c r="CN132" t="str">
        <f>IFERROR(__xludf.DUMMYFUNCTION("""COMPUTED_VALUE"""),"-")</f>
        <v>-</v>
      </c>
      <c r="CO132" t="str">
        <f>IFERROR(__xludf.DUMMYFUNCTION("""COMPUTED_VALUE"""),"-")</f>
        <v>-</v>
      </c>
      <c r="CP132" t="str">
        <f>IFERROR(__xludf.DUMMYFUNCTION("""COMPUTED_VALUE"""),"-")</f>
        <v>-</v>
      </c>
      <c r="CQ132" t="str">
        <f>IFERROR(__xludf.DUMMYFUNCTION("""COMPUTED_VALUE"""),"-")</f>
        <v>-</v>
      </c>
      <c r="CR132" t="str">
        <f>IFERROR(__xludf.DUMMYFUNCTION("""COMPUTED_VALUE"""),"-")</f>
        <v>-</v>
      </c>
      <c r="CS132" t="str">
        <f>IFERROR(__xludf.DUMMYFUNCTION("""COMPUTED_VALUE"""),"x")</f>
        <v>x</v>
      </c>
      <c r="CT132" t="str">
        <f>IFERROR(__xludf.DUMMYFUNCTION("""COMPUTED_VALUE"""),"-")</f>
        <v>-</v>
      </c>
      <c r="CU132" t="str">
        <f>IFERROR(__xludf.DUMMYFUNCTION("""COMPUTED_VALUE"""),"-")</f>
        <v>-</v>
      </c>
      <c r="CV132" t="str">
        <f>IFERROR(__xludf.DUMMYFUNCTION("""COMPUTED_VALUE"""),"-")</f>
        <v>-</v>
      </c>
      <c r="CW132" t="str">
        <f>IFERROR(__xludf.DUMMYFUNCTION("""COMPUTED_VALUE"""),"-")</f>
        <v>-</v>
      </c>
      <c r="CX132" t="str">
        <f>IFERROR(__xludf.DUMMYFUNCTION("""COMPUTED_VALUE"""),"-")</f>
        <v>-</v>
      </c>
      <c r="CY132" t="str">
        <f>IFERROR(__xludf.DUMMYFUNCTION("""COMPUTED_VALUE"""),"-")</f>
        <v>-</v>
      </c>
      <c r="CZ132" t="str">
        <f>IFERROR(__xludf.DUMMYFUNCTION("""COMPUTED_VALUE"""),"-")</f>
        <v>-</v>
      </c>
      <c r="DA132" t="str">
        <f>IFERROR(__xludf.DUMMYFUNCTION("""COMPUTED_VALUE"""),"-")</f>
        <v>-</v>
      </c>
      <c r="DB132" t="str">
        <f>IFERROR(__xludf.DUMMYFUNCTION("""COMPUTED_VALUE"""),"-")</f>
        <v>-</v>
      </c>
      <c r="DC132" t="str">
        <f>IFERROR(__xludf.DUMMYFUNCTION("""COMPUTED_VALUE"""),"-")</f>
        <v>-</v>
      </c>
      <c r="DD132" t="str">
        <f>IFERROR(__xludf.DUMMYFUNCTION("""COMPUTED_VALUE"""),"-")</f>
        <v>-</v>
      </c>
      <c r="DE132" t="str">
        <f>IFERROR(__xludf.DUMMYFUNCTION("""COMPUTED_VALUE"""),"-")</f>
        <v>-</v>
      </c>
      <c r="DF132" t="str">
        <f>IFERROR(__xludf.DUMMYFUNCTION("""COMPUTED_VALUE"""),"-")</f>
        <v>-</v>
      </c>
      <c r="DG132" t="str">
        <f>IFERROR(__xludf.DUMMYFUNCTION("""COMPUTED_VALUE"""),"-")</f>
        <v>-</v>
      </c>
      <c r="DH132" t="str">
        <f>IFERROR(__xludf.DUMMYFUNCTION("""COMPUTED_VALUE"""),"-")</f>
        <v>-</v>
      </c>
      <c r="DI132" t="str">
        <f>IFERROR(__xludf.DUMMYFUNCTION("""COMPUTED_VALUE"""),"-")</f>
        <v>-</v>
      </c>
      <c r="DJ132" t="str">
        <f>IFERROR(__xludf.DUMMYFUNCTION("""COMPUTED_VALUE"""),"-")</f>
        <v>-</v>
      </c>
      <c r="DK132" t="str">
        <f>IFERROR(__xludf.DUMMYFUNCTION("""COMPUTED_VALUE"""),"-")</f>
        <v>-</v>
      </c>
      <c r="DL132" t="str">
        <f>IFERROR(__xludf.DUMMYFUNCTION("""COMPUTED_VALUE"""),"-")</f>
        <v>-</v>
      </c>
      <c r="DM132" t="str">
        <f>IFERROR(__xludf.DUMMYFUNCTION("""COMPUTED_VALUE"""),"-")</f>
        <v>-</v>
      </c>
      <c r="DN132" t="str">
        <f>IFERROR(__xludf.DUMMYFUNCTION("""COMPUTED_VALUE"""),"-")</f>
        <v>-</v>
      </c>
      <c r="DO132" t="str">
        <f>IFERROR(__xludf.DUMMYFUNCTION("""COMPUTED_VALUE"""),"-")</f>
        <v>-</v>
      </c>
      <c r="DP132" t="str">
        <f>IFERROR(__xludf.DUMMYFUNCTION("""COMPUTED_VALUE"""),"-")</f>
        <v>-</v>
      </c>
      <c r="DQ132" t="str">
        <f>IFERROR(__xludf.DUMMYFUNCTION("""COMPUTED_VALUE"""),"-")</f>
        <v>-</v>
      </c>
      <c r="DR132" t="str">
        <f>IFERROR(__xludf.DUMMYFUNCTION("""COMPUTED_VALUE"""),"-")</f>
        <v>-</v>
      </c>
      <c r="DS132" t="str">
        <f>IFERROR(__xludf.DUMMYFUNCTION("""COMPUTED_VALUE"""),"-")</f>
        <v>-</v>
      </c>
      <c r="DT132" t="str">
        <f>IFERROR(__xludf.DUMMYFUNCTION("""COMPUTED_VALUE"""),"-")</f>
        <v>-</v>
      </c>
      <c r="DU132" t="str">
        <f>IFERROR(__xludf.DUMMYFUNCTION("""COMPUTED_VALUE"""),"-")</f>
        <v>-</v>
      </c>
      <c r="DV132" t="str">
        <f>IFERROR(__xludf.DUMMYFUNCTION("""COMPUTED_VALUE"""),"-")</f>
        <v>-</v>
      </c>
      <c r="DW132" t="str">
        <f>IFERROR(__xludf.DUMMYFUNCTION("""COMPUTED_VALUE"""),"-")</f>
        <v>-</v>
      </c>
      <c r="DX132" t="str">
        <f>IFERROR(__xludf.DUMMYFUNCTION("""COMPUTED_VALUE"""),"-")</f>
        <v>-</v>
      </c>
      <c r="DY132" t="str">
        <f>IFERROR(__xludf.DUMMYFUNCTION("""COMPUTED_VALUE"""),"-")</f>
        <v>-</v>
      </c>
      <c r="DZ132" t="str">
        <f>IFERROR(__xludf.DUMMYFUNCTION("""COMPUTED_VALUE"""),"x")</f>
        <v>x</v>
      </c>
      <c r="EA132" t="str">
        <f>IFERROR(__xludf.DUMMYFUNCTION("""COMPUTED_VALUE"""),"OK")</f>
        <v>OK</v>
      </c>
      <c r="EB132" t="str">
        <f>IFERROR(__xludf.DUMMYFUNCTION("""COMPUTED_VALUE"""),"OK")</f>
        <v>OK</v>
      </c>
      <c r="EC132" t="str">
        <f>IFERROR(__xludf.DUMMYFUNCTION("""COMPUTED_VALUE"""),"WA")</f>
        <v>WA</v>
      </c>
      <c r="ED132" t="str">
        <f>IFERROR(__xludf.DUMMYFUNCTION("""COMPUTED_VALUE"""),"OK")</f>
        <v>OK</v>
      </c>
      <c r="EE132" t="str">
        <f>IFERROR(__xludf.DUMMYFUNCTION("""COMPUTED_VALUE"""),"OK")</f>
        <v>OK</v>
      </c>
      <c r="EF132" t="str">
        <f>IFERROR(__xludf.DUMMYFUNCTION("""COMPUTED_VALUE"""),"TLE")</f>
        <v>TLE</v>
      </c>
      <c r="EG132" t="str">
        <f>IFERROR(__xludf.DUMMYFUNCTION("""COMPUTED_VALUE"""),"TLE")</f>
        <v>TLE</v>
      </c>
      <c r="EH132" t="str">
        <f>IFERROR(__xludf.DUMMYFUNCTION("""COMPUTED_VALUE"""),"TLE")</f>
        <v>TLE</v>
      </c>
      <c r="EI132" t="str">
        <f>IFERROR(__xludf.DUMMYFUNCTION("""COMPUTED_VALUE"""),"TLE")</f>
        <v>TLE</v>
      </c>
      <c r="EJ132" t="str">
        <f>IFERROR(__xludf.DUMMYFUNCTION("""COMPUTED_VALUE"""),"TLE")</f>
        <v>TLE</v>
      </c>
      <c r="EK132" t="str">
        <f>IFERROR(__xludf.DUMMYFUNCTION("""COMPUTED_VALUE"""),"MLE")</f>
        <v>MLE</v>
      </c>
      <c r="EL132" t="str">
        <f>IFERROR(__xludf.DUMMYFUNCTION("""COMPUTED_VALUE"""),"TLE")</f>
        <v>TLE</v>
      </c>
      <c r="EM132" t="str">
        <f>IFERROR(__xludf.DUMMYFUNCTION("""COMPUTED_VALUE"""),"MLE")</f>
        <v>MLE</v>
      </c>
      <c r="EN132" t="str">
        <f>IFERROR(__xludf.DUMMYFUNCTION("""COMPUTED_VALUE"""),"TLE")</f>
        <v>TLE</v>
      </c>
      <c r="EO132" t="str">
        <f>IFERROR(__xludf.DUMMYFUNCTION("""COMPUTED_VALUE"""),"MLE")</f>
        <v>MLE</v>
      </c>
      <c r="EP132" t="str">
        <f>IFERROR(__xludf.DUMMYFUNCTION("""COMPUTED_VALUE"""),"TLE")</f>
        <v>TLE</v>
      </c>
      <c r="EQ132" t="str">
        <f>IFERROR(__xludf.DUMMYFUNCTION("""COMPUTED_VALUE"""),"x")</f>
        <v>x</v>
      </c>
      <c r="ER132" t="str">
        <f>IFERROR(__xludf.DUMMYFUNCTION("""COMPUTED_VALUE"""),"-")</f>
        <v>-</v>
      </c>
      <c r="ES132" t="str">
        <f>IFERROR(__xludf.DUMMYFUNCTION("""COMPUTED_VALUE"""),"-")</f>
        <v>-</v>
      </c>
      <c r="ET132" t="str">
        <f>IFERROR(__xludf.DUMMYFUNCTION("""COMPUTED_VALUE"""),"-")</f>
        <v>-</v>
      </c>
      <c r="EU132" t="str">
        <f>IFERROR(__xludf.DUMMYFUNCTION("""COMPUTED_VALUE"""),"-")</f>
        <v>-</v>
      </c>
      <c r="EV132" t="str">
        <f>IFERROR(__xludf.DUMMYFUNCTION("""COMPUTED_VALUE"""),"-")</f>
        <v>-</v>
      </c>
      <c r="EW132" t="str">
        <f>IFERROR(__xludf.DUMMYFUNCTION("""COMPUTED_VALUE"""),"-")</f>
        <v>-</v>
      </c>
      <c r="EX132" t="str">
        <f>IFERROR(__xludf.DUMMYFUNCTION("""COMPUTED_VALUE"""),"-")</f>
        <v>-</v>
      </c>
      <c r="EY132" t="str">
        <f>IFERROR(__xludf.DUMMYFUNCTION("""COMPUTED_VALUE"""),"-")</f>
        <v>-</v>
      </c>
      <c r="EZ132" t="str">
        <f>IFERROR(__xludf.DUMMYFUNCTION("""COMPUTED_VALUE"""),"-")</f>
        <v>-</v>
      </c>
      <c r="FA132" t="str">
        <f>IFERROR(__xludf.DUMMYFUNCTION("""COMPUTED_VALUE"""),"-")</f>
        <v>-</v>
      </c>
      <c r="FB132" t="str">
        <f>IFERROR(__xludf.DUMMYFUNCTION("""COMPUTED_VALUE"""),"-")</f>
        <v>-</v>
      </c>
      <c r="FC132" t="str">
        <f>IFERROR(__xludf.DUMMYFUNCTION("""COMPUTED_VALUE"""),"-")</f>
        <v>-</v>
      </c>
      <c r="FD132" t="str">
        <f>IFERROR(__xludf.DUMMYFUNCTION("""COMPUTED_VALUE"""),"-")</f>
        <v>-</v>
      </c>
      <c r="FE132" t="str">
        <f>IFERROR(__xludf.DUMMYFUNCTION("""COMPUTED_VALUE"""),"-")</f>
        <v>-</v>
      </c>
      <c r="FF132" t="str">
        <f>IFERROR(__xludf.DUMMYFUNCTION("""COMPUTED_VALUE"""),"-")</f>
        <v>-</v>
      </c>
      <c r="FG132" t="str">
        <f>IFERROR(__xludf.DUMMYFUNCTION("""COMPUTED_VALUE"""),"-")</f>
        <v>-</v>
      </c>
      <c r="FH132" t="str">
        <f>IFERROR(__xludf.DUMMYFUNCTION("""COMPUTED_VALUE"""),"-")</f>
        <v>-</v>
      </c>
      <c r="FI132" t="str">
        <f>IFERROR(__xludf.DUMMYFUNCTION("""COMPUTED_VALUE"""),"-")</f>
        <v>-</v>
      </c>
      <c r="FJ132" t="str">
        <f>IFERROR(__xludf.DUMMYFUNCTION("""COMPUTED_VALUE"""),"-")</f>
        <v>-</v>
      </c>
      <c r="FK132" t="str">
        <f>IFERROR(__xludf.DUMMYFUNCTION("""COMPUTED_VALUE"""),"-")</f>
        <v>-</v>
      </c>
      <c r="FL132" t="str">
        <f>IFERROR(__xludf.DUMMYFUNCTION("""COMPUTED_VALUE"""),"-")</f>
        <v>-</v>
      </c>
      <c r="FM132" t="str">
        <f>IFERROR(__xludf.DUMMYFUNCTION("""COMPUTED_VALUE"""),"-")</f>
        <v>-</v>
      </c>
      <c r="FN132" t="str">
        <f>IFERROR(__xludf.DUMMYFUNCTION("""COMPUTED_VALUE"""),"-")</f>
        <v>-</v>
      </c>
      <c r="FO132" t="str">
        <f>IFERROR(__xludf.DUMMYFUNCTION("""COMPUTED_VALUE"""),"-")</f>
        <v>-</v>
      </c>
      <c r="FP132" t="str">
        <f>IFERROR(__xludf.DUMMYFUNCTION("""COMPUTED_VALUE"""),"-")</f>
        <v>-</v>
      </c>
      <c r="FQ132" t="str">
        <f>IFERROR(__xludf.DUMMYFUNCTION("""COMPUTED_VALUE"""),"-")</f>
        <v>-</v>
      </c>
      <c r="FR132" t="str">
        <f>IFERROR(__xludf.DUMMYFUNCTION("""COMPUTED_VALUE"""),"-")</f>
        <v>-</v>
      </c>
      <c r="FS132" t="str">
        <f>IFERROR(__xludf.DUMMYFUNCTION("""COMPUTED_VALUE"""),"-")</f>
        <v>-</v>
      </c>
      <c r="FT132" t="str">
        <f>IFERROR(__xludf.DUMMYFUNCTION("""COMPUTED_VALUE"""),"x")</f>
        <v>x</v>
      </c>
      <c r="FU132" t="str">
        <f>IFERROR(__xludf.DUMMYFUNCTION("""COMPUTED_VALUE"""),"-")</f>
        <v>-</v>
      </c>
      <c r="FV132" t="str">
        <f>IFERROR(__xludf.DUMMYFUNCTION("""COMPUTED_VALUE"""),"-")</f>
        <v>-</v>
      </c>
      <c r="FW132" t="str">
        <f>IFERROR(__xludf.DUMMYFUNCTION("""COMPUTED_VALUE"""),"-")</f>
        <v>-</v>
      </c>
      <c r="FX132" t="str">
        <f>IFERROR(__xludf.DUMMYFUNCTION("""COMPUTED_VALUE"""),"-")</f>
        <v>-</v>
      </c>
      <c r="FY132" t="str">
        <f>IFERROR(__xludf.DUMMYFUNCTION("""COMPUTED_VALUE"""),"-")</f>
        <v>-</v>
      </c>
      <c r="FZ132" t="str">
        <f>IFERROR(__xludf.DUMMYFUNCTION("""COMPUTED_VALUE"""),"-")</f>
        <v>-</v>
      </c>
      <c r="GA132" t="str">
        <f>IFERROR(__xludf.DUMMYFUNCTION("""COMPUTED_VALUE"""),"-")</f>
        <v>-</v>
      </c>
      <c r="GB132" t="str">
        <f>IFERROR(__xludf.DUMMYFUNCTION("""COMPUTED_VALUE"""),"-")</f>
        <v>-</v>
      </c>
      <c r="GC132" t="str">
        <f>IFERROR(__xludf.DUMMYFUNCTION("""COMPUTED_VALUE"""),"-")</f>
        <v>-</v>
      </c>
      <c r="GD132" t="str">
        <f>IFERROR(__xludf.DUMMYFUNCTION("""COMPUTED_VALUE"""),"-")</f>
        <v>-</v>
      </c>
      <c r="GE132" t="str">
        <f>IFERROR(__xludf.DUMMYFUNCTION("""COMPUTED_VALUE"""),"-")</f>
        <v>-</v>
      </c>
      <c r="GF132" t="str">
        <f>IFERROR(__xludf.DUMMYFUNCTION("""COMPUTED_VALUE"""),"-")</f>
        <v>-</v>
      </c>
      <c r="GG132" t="str">
        <f>IFERROR(__xludf.DUMMYFUNCTION("""COMPUTED_VALUE"""),"-")</f>
        <v>-</v>
      </c>
      <c r="GH132" t="str">
        <f>IFERROR(__xludf.DUMMYFUNCTION("""COMPUTED_VALUE"""),"-")</f>
        <v>-</v>
      </c>
      <c r="GI132" t="str">
        <f>IFERROR(__xludf.DUMMYFUNCTION("""COMPUTED_VALUE"""),"-")</f>
        <v>-</v>
      </c>
      <c r="GJ132" t="str">
        <f>IFERROR(__xludf.DUMMYFUNCTION("""COMPUTED_VALUE"""),"-")</f>
        <v>-</v>
      </c>
      <c r="GK132" t="str">
        <f>IFERROR(__xludf.DUMMYFUNCTION("""COMPUTED_VALUE"""),"-")</f>
        <v>-</v>
      </c>
      <c r="GL132" t="str">
        <f>IFERROR(__xludf.DUMMYFUNCTION("""COMPUTED_VALUE"""),"-")</f>
        <v>-</v>
      </c>
      <c r="GM132" t="str">
        <f>IFERROR(__xludf.DUMMYFUNCTION("""COMPUTED_VALUE"""),"-")</f>
        <v>-</v>
      </c>
      <c r="GN132" t="str">
        <f>IFERROR(__xludf.DUMMYFUNCTION("""COMPUTED_VALUE"""),"-")</f>
        <v>-</v>
      </c>
      <c r="GO132" t="str">
        <f>IFERROR(__xludf.DUMMYFUNCTION("""COMPUTED_VALUE"""),"-")</f>
        <v>-</v>
      </c>
      <c r="GP132" t="str">
        <f>IFERROR(__xludf.DUMMYFUNCTION("""COMPUTED_VALUE"""),"-")</f>
        <v>-</v>
      </c>
      <c r="GQ132" t="str">
        <f>IFERROR(__xludf.DUMMYFUNCTION("""COMPUTED_VALUE"""),"-")</f>
        <v>-</v>
      </c>
      <c r="GR132" t="str">
        <f>IFERROR(__xludf.DUMMYFUNCTION("""COMPUTED_VALUE"""),"-")</f>
        <v>-</v>
      </c>
      <c r="GS132" t="str">
        <f>IFERROR(__xludf.DUMMYFUNCTION("""COMPUTED_VALUE"""),"x")</f>
        <v>x</v>
      </c>
      <c r="GT132" t="str">
        <f>IFERROR(__xludf.DUMMYFUNCTION("""COMPUTED_VALUE"""),"x")</f>
        <v>x</v>
      </c>
      <c r="GU132">
        <f>IFERROR(__xludf.DUMMYFUNCTION("""COMPUTED_VALUE"""),0.0)</f>
        <v>0</v>
      </c>
      <c r="GV132">
        <f>IFERROR(__xludf.DUMMYFUNCTION("""COMPUTED_VALUE"""),0.0)</f>
        <v>0</v>
      </c>
      <c r="GW132">
        <f>IFERROR(__xludf.DUMMYFUNCTION("""COMPUTED_VALUE"""),0.0)</f>
        <v>0</v>
      </c>
      <c r="GX132">
        <f>IFERROR(__xludf.DUMMYFUNCTION("""COMPUTED_VALUE"""),0.0)</f>
        <v>0</v>
      </c>
      <c r="GY132">
        <f>IFERROR(__xludf.DUMMYFUNCTION("""COMPUTED_VALUE"""),0.0)</f>
        <v>0</v>
      </c>
      <c r="GZ132">
        <f>IFERROR(__xludf.DUMMYFUNCTION("""COMPUTED_VALUE"""),0.0)</f>
        <v>0</v>
      </c>
      <c r="HA132">
        <f>IFERROR(__xludf.DUMMYFUNCTION("""COMPUTED_VALUE"""),0.0)</f>
        <v>0</v>
      </c>
      <c r="HB132">
        <f>IFERROR(__xludf.DUMMYFUNCTION("""COMPUTED_VALUE"""),0.0)</f>
        <v>0</v>
      </c>
      <c r="HC132">
        <f>IFERROR(__xludf.DUMMYFUNCTION("""COMPUTED_VALUE"""),0.0)</f>
        <v>0</v>
      </c>
      <c r="HD132">
        <f>IFERROR(__xludf.DUMMYFUNCTION("""COMPUTED_VALUE"""),0.0)</f>
        <v>0</v>
      </c>
      <c r="HE132">
        <f>IFERROR(__xludf.DUMMYFUNCTION("""COMPUTED_VALUE"""),0.0)</f>
        <v>0</v>
      </c>
      <c r="HF132">
        <f>IFERROR(__xludf.DUMMYFUNCTION("""COMPUTED_VALUE"""),0.0)</f>
        <v>0</v>
      </c>
      <c r="HG132">
        <f>IFERROR(__xludf.DUMMYFUNCTION("""COMPUTED_VALUE"""),0.0)</f>
        <v>0</v>
      </c>
      <c r="HH132">
        <f>IFERROR(__xludf.DUMMYFUNCTION("""COMPUTED_VALUE"""),0.0)</f>
        <v>0</v>
      </c>
      <c r="HI132">
        <f>IFERROR(__xludf.DUMMYFUNCTION("""COMPUTED_VALUE"""),0.0)</f>
        <v>0</v>
      </c>
      <c r="HJ132">
        <f>IFERROR(__xludf.DUMMYFUNCTION("""COMPUTED_VALUE"""),0.0)</f>
        <v>0</v>
      </c>
      <c r="HK132">
        <f>IFERROR(__xludf.DUMMYFUNCTION("""COMPUTED_VALUE"""),0.0)</f>
        <v>0</v>
      </c>
      <c r="HL132">
        <f>IFERROR(__xludf.DUMMYFUNCTION("""COMPUTED_VALUE"""),0.0)</f>
        <v>0</v>
      </c>
      <c r="HM132">
        <f>IFERROR(__xludf.DUMMYFUNCTION("""COMPUTED_VALUE"""),0.0)</f>
        <v>0</v>
      </c>
      <c r="HN132">
        <f>IFERROR(__xludf.DUMMYFUNCTION("""COMPUTED_VALUE"""),0.0)</f>
        <v>0</v>
      </c>
      <c r="HO132">
        <f>IFERROR(__xludf.DUMMYFUNCTION("""COMPUTED_VALUE"""),0.0)</f>
        <v>0</v>
      </c>
      <c r="HP132">
        <f>IFERROR(__xludf.DUMMYFUNCTION("""COMPUTED_VALUE"""),0.0)</f>
        <v>0</v>
      </c>
      <c r="HQ132">
        <f>IFERROR(__xludf.DUMMYFUNCTION("""COMPUTED_VALUE"""),0.0)</f>
        <v>0</v>
      </c>
      <c r="HR132">
        <f>IFERROR(__xludf.DUMMYFUNCTION("""COMPUTED_VALUE"""),0.0)</f>
        <v>0</v>
      </c>
      <c r="HS132">
        <f>IFERROR(__xludf.DUMMYFUNCTION("""COMPUTED_VALUE"""),0.0)</f>
        <v>0</v>
      </c>
      <c r="HT132">
        <f>IFERROR(__xludf.DUMMYFUNCTION("""COMPUTED_VALUE"""),0.0)</f>
        <v>0</v>
      </c>
      <c r="HU132">
        <f>IFERROR(__xludf.DUMMYFUNCTION("""COMPUTED_VALUE"""),0.0)</f>
        <v>0</v>
      </c>
      <c r="HV132">
        <f>IFERROR(__xludf.DUMMYFUNCTION("""COMPUTED_VALUE"""),0.0)</f>
        <v>0</v>
      </c>
      <c r="HW132">
        <f>IFERROR(__xludf.DUMMYFUNCTION("""COMPUTED_VALUE"""),0.0)</f>
        <v>0</v>
      </c>
      <c r="HX132">
        <f>IFERROR(__xludf.DUMMYFUNCTION("""COMPUTED_VALUE"""),0.0)</f>
        <v>0</v>
      </c>
      <c r="HY132">
        <f>IFERROR(__xludf.DUMMYFUNCTION("""COMPUTED_VALUE"""),0.0)</f>
        <v>0</v>
      </c>
      <c r="HZ132">
        <f>IFERROR(__xludf.DUMMYFUNCTION("""COMPUTED_VALUE"""),0.0)</f>
        <v>0</v>
      </c>
      <c r="IA132">
        <f>IFERROR(__xludf.DUMMYFUNCTION("""COMPUTED_VALUE"""),0.0)</f>
        <v>0</v>
      </c>
      <c r="IB132">
        <f>IFERROR(__xludf.DUMMYFUNCTION("""COMPUTED_VALUE"""),0.0)</f>
        <v>0</v>
      </c>
      <c r="IC132">
        <f>IFERROR(__xludf.DUMMYFUNCTION("""COMPUTED_VALUE"""),0.0)</f>
        <v>0</v>
      </c>
      <c r="ID132">
        <f>IFERROR(__xludf.DUMMYFUNCTION("""COMPUTED_VALUE"""),0.0)</f>
        <v>0</v>
      </c>
      <c r="IE132">
        <f>IFERROR(__xludf.DUMMYFUNCTION("""COMPUTED_VALUE"""),0.0)</f>
        <v>0</v>
      </c>
      <c r="IF132">
        <f>IFERROR(__xludf.DUMMYFUNCTION("""COMPUTED_VALUE"""),0.0)</f>
        <v>0</v>
      </c>
      <c r="IG132">
        <f>IFERROR(__xludf.DUMMYFUNCTION("""COMPUTED_VALUE"""),0.0)</f>
        <v>0</v>
      </c>
      <c r="IH132">
        <f>IFERROR(__xludf.DUMMYFUNCTION("""COMPUTED_VALUE"""),0.0)</f>
        <v>0</v>
      </c>
      <c r="II132">
        <f>IFERROR(__xludf.DUMMYFUNCTION("""COMPUTED_VALUE"""),0.0)</f>
        <v>0</v>
      </c>
      <c r="IJ132">
        <f>IFERROR(__xludf.DUMMYFUNCTION("""COMPUTED_VALUE"""),0.0)</f>
        <v>0</v>
      </c>
      <c r="IK132" t="str">
        <f>IFERROR(__xludf.DUMMYFUNCTION("""COMPUTED_VALUE"""),"x")</f>
        <v>x</v>
      </c>
      <c r="IL132">
        <f>IFERROR(__xludf.DUMMYFUNCTION("""COMPUTED_VALUE"""),0.0)</f>
        <v>0</v>
      </c>
      <c r="IM132">
        <f>IFERROR(__xludf.DUMMYFUNCTION("""COMPUTED_VALUE"""),0.0)</f>
        <v>0</v>
      </c>
      <c r="IN132">
        <f>IFERROR(__xludf.DUMMYFUNCTION("""COMPUTED_VALUE"""),0.0)</f>
        <v>0</v>
      </c>
      <c r="IO132">
        <f>IFERROR(__xludf.DUMMYFUNCTION("""COMPUTED_VALUE"""),0.0)</f>
        <v>0</v>
      </c>
      <c r="IP132">
        <f>IFERROR(__xludf.DUMMYFUNCTION("""COMPUTED_VALUE"""),0.0)</f>
        <v>0</v>
      </c>
      <c r="IQ132">
        <f>IFERROR(__xludf.DUMMYFUNCTION("""COMPUTED_VALUE"""),0.0)</f>
        <v>0</v>
      </c>
      <c r="IR132">
        <f>IFERROR(__xludf.DUMMYFUNCTION("""COMPUTED_VALUE"""),0.0)</f>
        <v>0</v>
      </c>
      <c r="IS132">
        <f>IFERROR(__xludf.DUMMYFUNCTION("""COMPUTED_VALUE"""),0.0)</f>
        <v>0</v>
      </c>
      <c r="IT132">
        <f>IFERROR(__xludf.DUMMYFUNCTION("""COMPUTED_VALUE"""),0.0)</f>
        <v>0</v>
      </c>
      <c r="IU132">
        <f>IFERROR(__xludf.DUMMYFUNCTION("""COMPUTED_VALUE"""),0.0)</f>
        <v>0</v>
      </c>
      <c r="IV132">
        <f>IFERROR(__xludf.DUMMYFUNCTION("""COMPUTED_VALUE"""),0.0)</f>
        <v>0</v>
      </c>
      <c r="IW132">
        <f>IFERROR(__xludf.DUMMYFUNCTION("""COMPUTED_VALUE"""),0.0)</f>
        <v>0</v>
      </c>
      <c r="IX132">
        <f>IFERROR(__xludf.DUMMYFUNCTION("""COMPUTED_VALUE"""),0.0)</f>
        <v>0</v>
      </c>
      <c r="IY132">
        <f>IFERROR(__xludf.DUMMYFUNCTION("""COMPUTED_VALUE"""),0.0)</f>
        <v>0</v>
      </c>
      <c r="IZ132">
        <f>IFERROR(__xludf.DUMMYFUNCTION("""COMPUTED_VALUE"""),0.0)</f>
        <v>0</v>
      </c>
      <c r="JA132">
        <f>IFERROR(__xludf.DUMMYFUNCTION("""COMPUTED_VALUE"""),0.0)</f>
        <v>0</v>
      </c>
      <c r="JB132">
        <f>IFERROR(__xludf.DUMMYFUNCTION("""COMPUTED_VALUE"""),0.0)</f>
        <v>0</v>
      </c>
      <c r="JC132">
        <f>IFERROR(__xludf.DUMMYFUNCTION("""COMPUTED_VALUE"""),0.0)</f>
        <v>0</v>
      </c>
      <c r="JD132">
        <f>IFERROR(__xludf.DUMMYFUNCTION("""COMPUTED_VALUE"""),0.0)</f>
        <v>0</v>
      </c>
      <c r="JE132">
        <f>IFERROR(__xludf.DUMMYFUNCTION("""COMPUTED_VALUE"""),0.0)</f>
        <v>0</v>
      </c>
      <c r="JF132">
        <f>IFERROR(__xludf.DUMMYFUNCTION("""COMPUTED_VALUE"""),0.0)</f>
        <v>0</v>
      </c>
      <c r="JG132">
        <f>IFERROR(__xludf.DUMMYFUNCTION("""COMPUTED_VALUE"""),0.0)</f>
        <v>0</v>
      </c>
      <c r="JH132">
        <f>IFERROR(__xludf.DUMMYFUNCTION("""COMPUTED_VALUE"""),0.0)</f>
        <v>0</v>
      </c>
      <c r="JI132">
        <f>IFERROR(__xludf.DUMMYFUNCTION("""COMPUTED_VALUE"""),0.0)</f>
        <v>0</v>
      </c>
      <c r="JJ132">
        <f>IFERROR(__xludf.DUMMYFUNCTION("""COMPUTED_VALUE"""),0.0)</f>
        <v>0</v>
      </c>
      <c r="JK132">
        <f>IFERROR(__xludf.DUMMYFUNCTION("""COMPUTED_VALUE"""),0.0)</f>
        <v>0</v>
      </c>
      <c r="JL132">
        <f>IFERROR(__xludf.DUMMYFUNCTION("""COMPUTED_VALUE"""),0.0)</f>
        <v>0</v>
      </c>
      <c r="JM132">
        <f>IFERROR(__xludf.DUMMYFUNCTION("""COMPUTED_VALUE"""),0.0)</f>
        <v>0</v>
      </c>
      <c r="JN132">
        <f>IFERROR(__xludf.DUMMYFUNCTION("""COMPUTED_VALUE"""),0.0)</f>
        <v>0</v>
      </c>
      <c r="JO132">
        <f>IFERROR(__xludf.DUMMYFUNCTION("""COMPUTED_VALUE"""),0.0)</f>
        <v>0</v>
      </c>
      <c r="JP132">
        <f>IFERROR(__xludf.DUMMYFUNCTION("""COMPUTED_VALUE"""),0.0)</f>
        <v>0</v>
      </c>
      <c r="JQ132">
        <f>IFERROR(__xludf.DUMMYFUNCTION("""COMPUTED_VALUE"""),0.0)</f>
        <v>0</v>
      </c>
      <c r="JR132">
        <f>IFERROR(__xludf.DUMMYFUNCTION("""COMPUTED_VALUE"""),0.0)</f>
        <v>0</v>
      </c>
      <c r="JS132" t="str">
        <f>IFERROR(__xludf.DUMMYFUNCTION("""COMPUTED_VALUE"""),"x")</f>
        <v>x</v>
      </c>
      <c r="JT132">
        <f>IFERROR(__xludf.DUMMYFUNCTION("""COMPUTED_VALUE"""),0.0)</f>
        <v>0</v>
      </c>
      <c r="JU132">
        <f>IFERROR(__xludf.DUMMYFUNCTION("""COMPUTED_VALUE"""),0.0)</f>
        <v>0</v>
      </c>
      <c r="JV132">
        <f>IFERROR(__xludf.DUMMYFUNCTION("""COMPUTED_VALUE"""),0.0)</f>
        <v>0</v>
      </c>
      <c r="JW132">
        <f>IFERROR(__xludf.DUMMYFUNCTION("""COMPUTED_VALUE"""),0.0)</f>
        <v>0</v>
      </c>
      <c r="JX132">
        <f>IFERROR(__xludf.DUMMYFUNCTION("""COMPUTED_VALUE"""),0.0)</f>
        <v>0</v>
      </c>
      <c r="JY132">
        <f>IFERROR(__xludf.DUMMYFUNCTION("""COMPUTED_VALUE"""),0.0)</f>
        <v>0</v>
      </c>
      <c r="JZ132">
        <f>IFERROR(__xludf.DUMMYFUNCTION("""COMPUTED_VALUE"""),0.0)</f>
        <v>0</v>
      </c>
      <c r="KA132">
        <f>IFERROR(__xludf.DUMMYFUNCTION("""COMPUTED_VALUE"""),0.0)</f>
        <v>0</v>
      </c>
      <c r="KB132">
        <f>IFERROR(__xludf.DUMMYFUNCTION("""COMPUTED_VALUE"""),0.0)</f>
        <v>0</v>
      </c>
      <c r="KC132">
        <f>IFERROR(__xludf.DUMMYFUNCTION("""COMPUTED_VALUE"""),0.0)</f>
        <v>0</v>
      </c>
      <c r="KD132">
        <f>IFERROR(__xludf.DUMMYFUNCTION("""COMPUTED_VALUE"""),0.0)</f>
        <v>0</v>
      </c>
      <c r="KE132">
        <f>IFERROR(__xludf.DUMMYFUNCTION("""COMPUTED_VALUE"""),0.0)</f>
        <v>0</v>
      </c>
      <c r="KF132">
        <f>IFERROR(__xludf.DUMMYFUNCTION("""COMPUTED_VALUE"""),0.0)</f>
        <v>0</v>
      </c>
      <c r="KG132">
        <f>IFERROR(__xludf.DUMMYFUNCTION("""COMPUTED_VALUE"""),0.0)</f>
        <v>0</v>
      </c>
      <c r="KH132">
        <f>IFERROR(__xludf.DUMMYFUNCTION("""COMPUTED_VALUE"""),0.0)</f>
        <v>0</v>
      </c>
      <c r="KI132">
        <f>IFERROR(__xludf.DUMMYFUNCTION("""COMPUTED_VALUE"""),0.0)</f>
        <v>0</v>
      </c>
      <c r="KJ132">
        <f>IFERROR(__xludf.DUMMYFUNCTION("""COMPUTED_VALUE"""),0.0)</f>
        <v>0</v>
      </c>
      <c r="KK132">
        <f>IFERROR(__xludf.DUMMYFUNCTION("""COMPUTED_VALUE"""),0.0)</f>
        <v>0</v>
      </c>
      <c r="KL132">
        <f>IFERROR(__xludf.DUMMYFUNCTION("""COMPUTED_VALUE"""),0.0)</f>
        <v>0</v>
      </c>
      <c r="KM132">
        <f>IFERROR(__xludf.DUMMYFUNCTION("""COMPUTED_VALUE"""),0.0)</f>
        <v>0</v>
      </c>
      <c r="KN132">
        <f>IFERROR(__xludf.DUMMYFUNCTION("""COMPUTED_VALUE"""),0.0)</f>
        <v>0</v>
      </c>
      <c r="KO132">
        <f>IFERROR(__xludf.DUMMYFUNCTION("""COMPUTED_VALUE"""),0.0)</f>
        <v>0</v>
      </c>
      <c r="KP132">
        <f>IFERROR(__xludf.DUMMYFUNCTION("""COMPUTED_VALUE"""),0.0)</f>
        <v>0</v>
      </c>
      <c r="KQ132">
        <f>IFERROR(__xludf.DUMMYFUNCTION("""COMPUTED_VALUE"""),0.0)</f>
        <v>0</v>
      </c>
      <c r="KR132">
        <f>IFERROR(__xludf.DUMMYFUNCTION("""COMPUTED_VALUE"""),0.0)</f>
        <v>0</v>
      </c>
      <c r="KS132">
        <f>IFERROR(__xludf.DUMMYFUNCTION("""COMPUTED_VALUE"""),0.0)</f>
        <v>0</v>
      </c>
      <c r="KT132">
        <f>IFERROR(__xludf.DUMMYFUNCTION("""COMPUTED_VALUE"""),0.0)</f>
        <v>0</v>
      </c>
      <c r="KU132">
        <f>IFERROR(__xludf.DUMMYFUNCTION("""COMPUTED_VALUE"""),0.0)</f>
        <v>0</v>
      </c>
      <c r="KV132">
        <f>IFERROR(__xludf.DUMMYFUNCTION("""COMPUTED_VALUE"""),0.0)</f>
        <v>0</v>
      </c>
      <c r="KW132">
        <f>IFERROR(__xludf.DUMMYFUNCTION("""COMPUTED_VALUE"""),0.0)</f>
        <v>0</v>
      </c>
      <c r="KX132">
        <f>IFERROR(__xludf.DUMMYFUNCTION("""COMPUTED_VALUE"""),0.0)</f>
        <v>0</v>
      </c>
      <c r="KY132">
        <f>IFERROR(__xludf.DUMMYFUNCTION("""COMPUTED_VALUE"""),0.0)</f>
        <v>0</v>
      </c>
      <c r="KZ132" t="str">
        <f>IFERROR(__xludf.DUMMYFUNCTION("""COMPUTED_VALUE"""),"x")</f>
        <v>x</v>
      </c>
      <c r="LA132">
        <f>IFERROR(__xludf.DUMMYFUNCTION("""COMPUTED_VALUE"""),1.0)</f>
        <v>1</v>
      </c>
      <c r="LB132">
        <f>IFERROR(__xludf.DUMMYFUNCTION("""COMPUTED_VALUE"""),1.0)</f>
        <v>1</v>
      </c>
      <c r="LC132">
        <f>IFERROR(__xludf.DUMMYFUNCTION("""COMPUTED_VALUE"""),0.0)</f>
        <v>0</v>
      </c>
      <c r="LD132">
        <f>IFERROR(__xludf.DUMMYFUNCTION("""COMPUTED_VALUE"""),1.0)</f>
        <v>1</v>
      </c>
      <c r="LE132">
        <f>IFERROR(__xludf.DUMMYFUNCTION("""COMPUTED_VALUE"""),1.0)</f>
        <v>1</v>
      </c>
      <c r="LF132">
        <f>IFERROR(__xludf.DUMMYFUNCTION("""COMPUTED_VALUE"""),0.0)</f>
        <v>0</v>
      </c>
      <c r="LG132">
        <f>IFERROR(__xludf.DUMMYFUNCTION("""COMPUTED_VALUE"""),0.0)</f>
        <v>0</v>
      </c>
      <c r="LH132">
        <f>IFERROR(__xludf.DUMMYFUNCTION("""COMPUTED_VALUE"""),0.0)</f>
        <v>0</v>
      </c>
      <c r="LI132">
        <f>IFERROR(__xludf.DUMMYFUNCTION("""COMPUTED_VALUE"""),0.0)</f>
        <v>0</v>
      </c>
      <c r="LJ132">
        <f>IFERROR(__xludf.DUMMYFUNCTION("""COMPUTED_VALUE"""),0.0)</f>
        <v>0</v>
      </c>
      <c r="LK132">
        <f>IFERROR(__xludf.DUMMYFUNCTION("""COMPUTED_VALUE"""),0.0)</f>
        <v>0</v>
      </c>
      <c r="LL132">
        <f>IFERROR(__xludf.DUMMYFUNCTION("""COMPUTED_VALUE"""),0.0)</f>
        <v>0</v>
      </c>
      <c r="LM132">
        <f>IFERROR(__xludf.DUMMYFUNCTION("""COMPUTED_VALUE"""),0.0)</f>
        <v>0</v>
      </c>
      <c r="LN132">
        <f>IFERROR(__xludf.DUMMYFUNCTION("""COMPUTED_VALUE"""),0.0)</f>
        <v>0</v>
      </c>
      <c r="LO132">
        <f>IFERROR(__xludf.DUMMYFUNCTION("""COMPUTED_VALUE"""),0.0)</f>
        <v>0</v>
      </c>
      <c r="LP132">
        <f>IFERROR(__xludf.DUMMYFUNCTION("""COMPUTED_VALUE"""),0.0)</f>
        <v>0</v>
      </c>
      <c r="LQ132" t="str">
        <f>IFERROR(__xludf.DUMMYFUNCTION("""COMPUTED_VALUE"""),"x")</f>
        <v>x</v>
      </c>
      <c r="LR132">
        <f>IFERROR(__xludf.DUMMYFUNCTION("""COMPUTED_VALUE"""),0.0)</f>
        <v>0</v>
      </c>
      <c r="LS132">
        <f>IFERROR(__xludf.DUMMYFUNCTION("""COMPUTED_VALUE"""),0.0)</f>
        <v>0</v>
      </c>
      <c r="LT132">
        <f>IFERROR(__xludf.DUMMYFUNCTION("""COMPUTED_VALUE"""),0.0)</f>
        <v>0</v>
      </c>
      <c r="LU132">
        <f>IFERROR(__xludf.DUMMYFUNCTION("""COMPUTED_VALUE"""),0.0)</f>
        <v>0</v>
      </c>
      <c r="LV132">
        <f>IFERROR(__xludf.DUMMYFUNCTION("""COMPUTED_VALUE"""),0.0)</f>
        <v>0</v>
      </c>
      <c r="LW132">
        <f>IFERROR(__xludf.DUMMYFUNCTION("""COMPUTED_VALUE"""),0.0)</f>
        <v>0</v>
      </c>
      <c r="LX132">
        <f>IFERROR(__xludf.DUMMYFUNCTION("""COMPUTED_VALUE"""),0.0)</f>
        <v>0</v>
      </c>
      <c r="LY132">
        <f>IFERROR(__xludf.DUMMYFUNCTION("""COMPUTED_VALUE"""),0.0)</f>
        <v>0</v>
      </c>
      <c r="LZ132">
        <f>IFERROR(__xludf.DUMMYFUNCTION("""COMPUTED_VALUE"""),0.0)</f>
        <v>0</v>
      </c>
      <c r="MA132">
        <f>IFERROR(__xludf.DUMMYFUNCTION("""COMPUTED_VALUE"""),0.0)</f>
        <v>0</v>
      </c>
      <c r="MB132">
        <f>IFERROR(__xludf.DUMMYFUNCTION("""COMPUTED_VALUE"""),0.0)</f>
        <v>0</v>
      </c>
      <c r="MC132">
        <f>IFERROR(__xludf.DUMMYFUNCTION("""COMPUTED_VALUE"""),0.0)</f>
        <v>0</v>
      </c>
      <c r="MD132">
        <f>IFERROR(__xludf.DUMMYFUNCTION("""COMPUTED_VALUE"""),0.0)</f>
        <v>0</v>
      </c>
      <c r="ME132">
        <f>IFERROR(__xludf.DUMMYFUNCTION("""COMPUTED_VALUE"""),0.0)</f>
        <v>0</v>
      </c>
      <c r="MF132">
        <f>IFERROR(__xludf.DUMMYFUNCTION("""COMPUTED_VALUE"""),0.0)</f>
        <v>0</v>
      </c>
      <c r="MG132">
        <f>IFERROR(__xludf.DUMMYFUNCTION("""COMPUTED_VALUE"""),0.0)</f>
        <v>0</v>
      </c>
      <c r="MH132">
        <f>IFERROR(__xludf.DUMMYFUNCTION("""COMPUTED_VALUE"""),0.0)</f>
        <v>0</v>
      </c>
      <c r="MI132">
        <f>IFERROR(__xludf.DUMMYFUNCTION("""COMPUTED_VALUE"""),0.0)</f>
        <v>0</v>
      </c>
      <c r="MJ132">
        <f>IFERROR(__xludf.DUMMYFUNCTION("""COMPUTED_VALUE"""),0.0)</f>
        <v>0</v>
      </c>
      <c r="MK132">
        <f>IFERROR(__xludf.DUMMYFUNCTION("""COMPUTED_VALUE"""),0.0)</f>
        <v>0</v>
      </c>
      <c r="ML132">
        <f>IFERROR(__xludf.DUMMYFUNCTION("""COMPUTED_VALUE"""),0.0)</f>
        <v>0</v>
      </c>
      <c r="MM132">
        <f>IFERROR(__xludf.DUMMYFUNCTION("""COMPUTED_VALUE"""),0.0)</f>
        <v>0</v>
      </c>
      <c r="MN132">
        <f>IFERROR(__xludf.DUMMYFUNCTION("""COMPUTED_VALUE"""),0.0)</f>
        <v>0</v>
      </c>
      <c r="MO132">
        <f>IFERROR(__xludf.DUMMYFUNCTION("""COMPUTED_VALUE"""),0.0)</f>
        <v>0</v>
      </c>
      <c r="MP132">
        <f>IFERROR(__xludf.DUMMYFUNCTION("""COMPUTED_VALUE"""),0.0)</f>
        <v>0</v>
      </c>
      <c r="MQ132">
        <f>IFERROR(__xludf.DUMMYFUNCTION("""COMPUTED_VALUE"""),0.0)</f>
        <v>0</v>
      </c>
      <c r="MR132">
        <f>IFERROR(__xludf.DUMMYFUNCTION("""COMPUTED_VALUE"""),0.0)</f>
        <v>0</v>
      </c>
      <c r="MS132">
        <f>IFERROR(__xludf.DUMMYFUNCTION("""COMPUTED_VALUE"""),0.0)</f>
        <v>0</v>
      </c>
      <c r="MT132" t="str">
        <f>IFERROR(__xludf.DUMMYFUNCTION("""COMPUTED_VALUE"""),"x")</f>
        <v>x</v>
      </c>
      <c r="MU132">
        <f>IFERROR(__xludf.DUMMYFUNCTION("""COMPUTED_VALUE"""),0.0)</f>
        <v>0</v>
      </c>
      <c r="MV132">
        <f>IFERROR(__xludf.DUMMYFUNCTION("""COMPUTED_VALUE"""),0.0)</f>
        <v>0</v>
      </c>
      <c r="MW132">
        <f>IFERROR(__xludf.DUMMYFUNCTION("""COMPUTED_VALUE"""),0.0)</f>
        <v>0</v>
      </c>
      <c r="MX132">
        <f>IFERROR(__xludf.DUMMYFUNCTION("""COMPUTED_VALUE"""),0.0)</f>
        <v>0</v>
      </c>
      <c r="MY132">
        <f>IFERROR(__xludf.DUMMYFUNCTION("""COMPUTED_VALUE"""),0.0)</f>
        <v>0</v>
      </c>
      <c r="MZ132">
        <f>IFERROR(__xludf.DUMMYFUNCTION("""COMPUTED_VALUE"""),0.0)</f>
        <v>0</v>
      </c>
      <c r="NA132">
        <f>IFERROR(__xludf.DUMMYFUNCTION("""COMPUTED_VALUE"""),0.0)</f>
        <v>0</v>
      </c>
      <c r="NB132">
        <f>IFERROR(__xludf.DUMMYFUNCTION("""COMPUTED_VALUE"""),0.0)</f>
        <v>0</v>
      </c>
      <c r="NC132">
        <f>IFERROR(__xludf.DUMMYFUNCTION("""COMPUTED_VALUE"""),0.0)</f>
        <v>0</v>
      </c>
      <c r="ND132">
        <f>IFERROR(__xludf.DUMMYFUNCTION("""COMPUTED_VALUE"""),0.0)</f>
        <v>0</v>
      </c>
      <c r="NE132">
        <f>IFERROR(__xludf.DUMMYFUNCTION("""COMPUTED_VALUE"""),0.0)</f>
        <v>0</v>
      </c>
      <c r="NF132">
        <f>IFERROR(__xludf.DUMMYFUNCTION("""COMPUTED_VALUE"""),0.0)</f>
        <v>0</v>
      </c>
      <c r="NG132">
        <f>IFERROR(__xludf.DUMMYFUNCTION("""COMPUTED_VALUE"""),0.0)</f>
        <v>0</v>
      </c>
      <c r="NH132">
        <f>IFERROR(__xludf.DUMMYFUNCTION("""COMPUTED_VALUE"""),0.0)</f>
        <v>0</v>
      </c>
      <c r="NI132">
        <f>IFERROR(__xludf.DUMMYFUNCTION("""COMPUTED_VALUE"""),0.0)</f>
        <v>0</v>
      </c>
      <c r="NJ132">
        <f>IFERROR(__xludf.DUMMYFUNCTION("""COMPUTED_VALUE"""),0.0)</f>
        <v>0</v>
      </c>
      <c r="NK132">
        <f>IFERROR(__xludf.DUMMYFUNCTION("""COMPUTED_VALUE"""),0.0)</f>
        <v>0</v>
      </c>
      <c r="NL132">
        <f>IFERROR(__xludf.DUMMYFUNCTION("""COMPUTED_VALUE"""),0.0)</f>
        <v>0</v>
      </c>
      <c r="NM132">
        <f>IFERROR(__xludf.DUMMYFUNCTION("""COMPUTED_VALUE"""),0.0)</f>
        <v>0</v>
      </c>
      <c r="NN132">
        <f>IFERROR(__xludf.DUMMYFUNCTION("""COMPUTED_VALUE"""),0.0)</f>
        <v>0</v>
      </c>
      <c r="NO132">
        <f>IFERROR(__xludf.DUMMYFUNCTION("""COMPUTED_VALUE"""),0.0)</f>
        <v>0</v>
      </c>
      <c r="NP132">
        <f>IFERROR(__xludf.DUMMYFUNCTION("""COMPUTED_VALUE"""),0.0)</f>
        <v>0</v>
      </c>
      <c r="NQ132">
        <f>IFERROR(__xludf.DUMMYFUNCTION("""COMPUTED_VALUE"""),0.0)</f>
        <v>0</v>
      </c>
      <c r="NR132">
        <f>IFERROR(__xludf.DUMMYFUNCTION("""COMPUTED_VALUE"""),0.0)</f>
        <v>0</v>
      </c>
    </row>
    <row r="133" ht="15.75" customHeight="1">
      <c r="A133">
        <f>IFERROR(__xludf.DUMMYFUNCTION("""COMPUTED_VALUE"""),132.0)</f>
        <v>132</v>
      </c>
      <c r="B133" t="str">
        <f>IFERROR(__xludf.DUMMYFUNCTION("""COMPUTED_VALUE"""),"NikolaM165")</f>
        <v>NikolaM165</v>
      </c>
      <c r="C133" t="str">
        <f>IFERROR(__xludf.DUMMYFUNCTION("""COMPUTED_VALUE"""),"Nikola")</f>
        <v>Nikola</v>
      </c>
      <c r="D133" t="str">
        <f>IFERROR(__xludf.DUMMYFUNCTION("""COMPUTED_VALUE"""),"Mirčić")</f>
        <v>Mirčić</v>
      </c>
      <c r="E133">
        <f>IFERROR(__xludf.DUMMYFUNCTION("""COMPUTED_VALUE"""),0.0)</f>
        <v>0</v>
      </c>
      <c r="F133" t="str">
        <f>IFERROR(__xludf.DUMMYFUNCTION("""COMPUTED_VALUE"""),"ODOBREN")</f>
        <v>ODOBREN</v>
      </c>
      <c r="G133" t="str">
        <f>IFERROR(__xludf.DUMMYFUNCTION("""COMPUTED_VALUE"""),"Šabac")</f>
        <v>Šabac</v>
      </c>
      <c r="H133" t="str">
        <f>IFERROR(__xludf.DUMMYFUNCTION("""COMPUTED_VALUE"""),"Šabačka gimnazija")</f>
        <v>Šabačka gimnazija</v>
      </c>
      <c r="I133" t="str">
        <f>IFERROR(__xludf.DUMMYFUNCTION("""COMPUTED_VALUE"""),"II")</f>
        <v>II</v>
      </c>
      <c r="J133" t="str">
        <f>IFERROR(__xludf.DUMMYFUNCTION("""COMPUTED_VALUE"""),"A")</f>
        <v>A</v>
      </c>
      <c r="K133" t="str">
        <f>IFERROR(__xludf.DUMMYFUNCTION("""COMPUTED_VALUE"""),"Goran Stanojević")</f>
        <v>Goran Stanojević</v>
      </c>
      <c r="L133" t="str">
        <f>IFERROR(__xludf.DUMMYFUNCTION("""COMPUTED_VALUE"""),"x")</f>
        <v>x</v>
      </c>
      <c r="M133" t="str">
        <f>IFERROR(__xludf.DUMMYFUNCTION("""COMPUTED_VALUE"""),"-")</f>
        <v>-</v>
      </c>
      <c r="N133" t="str">
        <f>IFERROR(__xludf.DUMMYFUNCTION("""COMPUTED_VALUE"""),"-")</f>
        <v>-</v>
      </c>
      <c r="O133" t="str">
        <f>IFERROR(__xludf.DUMMYFUNCTION("""COMPUTED_VALUE"""),"-")</f>
        <v>-</v>
      </c>
      <c r="P133">
        <f>IFERROR(__xludf.DUMMYFUNCTION("""COMPUTED_VALUE"""),0.0)</f>
        <v>0</v>
      </c>
      <c r="Q133" t="str">
        <f>IFERROR(__xludf.DUMMYFUNCTION("""COMPUTED_VALUE"""),"-")</f>
        <v>-</v>
      </c>
      <c r="R133" t="str">
        <f>IFERROR(__xludf.DUMMYFUNCTION("""COMPUTED_VALUE"""),"-")</f>
        <v>-</v>
      </c>
      <c r="S133" t="str">
        <f>IFERROR(__xludf.DUMMYFUNCTION("""COMPUTED_VALUE"""),"x")</f>
        <v>x</v>
      </c>
      <c r="T133" t="str">
        <f>IFERROR(__xludf.DUMMYFUNCTION("""COMPUTED_VALUE"""),"x")</f>
        <v>x</v>
      </c>
      <c r="U133" t="str">
        <f>IFERROR(__xludf.DUMMYFUNCTION("""COMPUTED_VALUE"""),"-")</f>
        <v>-</v>
      </c>
      <c r="V133" t="str">
        <f>IFERROR(__xludf.DUMMYFUNCTION("""COMPUTED_VALUE"""),"-")</f>
        <v>-</v>
      </c>
      <c r="W133" t="str">
        <f>IFERROR(__xludf.DUMMYFUNCTION("""COMPUTED_VALUE"""),"-")</f>
        <v>-</v>
      </c>
      <c r="X133" t="str">
        <f>IFERROR(__xludf.DUMMYFUNCTION("""COMPUTED_VALUE"""),"-")</f>
        <v>-</v>
      </c>
      <c r="Y133" t="str">
        <f>IFERROR(__xludf.DUMMYFUNCTION("""COMPUTED_VALUE"""),"-")</f>
        <v>-</v>
      </c>
      <c r="Z133" t="str">
        <f>IFERROR(__xludf.DUMMYFUNCTION("""COMPUTED_VALUE"""),"-")</f>
        <v>-</v>
      </c>
      <c r="AA133" t="str">
        <f>IFERROR(__xludf.DUMMYFUNCTION("""COMPUTED_VALUE"""),"-")</f>
        <v>-</v>
      </c>
      <c r="AB133" t="str">
        <f>IFERROR(__xludf.DUMMYFUNCTION("""COMPUTED_VALUE"""),"-")</f>
        <v>-</v>
      </c>
      <c r="AC133" t="str">
        <f>IFERROR(__xludf.DUMMYFUNCTION("""COMPUTED_VALUE"""),"-")</f>
        <v>-</v>
      </c>
      <c r="AD133" t="str">
        <f>IFERROR(__xludf.DUMMYFUNCTION("""COMPUTED_VALUE"""),"-")</f>
        <v>-</v>
      </c>
      <c r="AE133" t="str">
        <f>IFERROR(__xludf.DUMMYFUNCTION("""COMPUTED_VALUE"""),"-")</f>
        <v>-</v>
      </c>
      <c r="AF133" t="str">
        <f>IFERROR(__xludf.DUMMYFUNCTION("""COMPUTED_VALUE"""),"-")</f>
        <v>-</v>
      </c>
      <c r="AG133" t="str">
        <f>IFERROR(__xludf.DUMMYFUNCTION("""COMPUTED_VALUE"""),"-")</f>
        <v>-</v>
      </c>
      <c r="AH133" t="str">
        <f>IFERROR(__xludf.DUMMYFUNCTION("""COMPUTED_VALUE"""),"-")</f>
        <v>-</v>
      </c>
      <c r="AI133" t="str">
        <f>IFERROR(__xludf.DUMMYFUNCTION("""COMPUTED_VALUE"""),"-")</f>
        <v>-</v>
      </c>
      <c r="AJ133" t="str">
        <f>IFERROR(__xludf.DUMMYFUNCTION("""COMPUTED_VALUE"""),"-")</f>
        <v>-</v>
      </c>
      <c r="AK133" t="str">
        <f>IFERROR(__xludf.DUMMYFUNCTION("""COMPUTED_VALUE"""),"-")</f>
        <v>-</v>
      </c>
      <c r="AL133" t="str">
        <f>IFERROR(__xludf.DUMMYFUNCTION("""COMPUTED_VALUE"""),"-")</f>
        <v>-</v>
      </c>
      <c r="AM133" t="str">
        <f>IFERROR(__xludf.DUMMYFUNCTION("""COMPUTED_VALUE"""),"-")</f>
        <v>-</v>
      </c>
      <c r="AN133" t="str">
        <f>IFERROR(__xludf.DUMMYFUNCTION("""COMPUTED_VALUE"""),"-")</f>
        <v>-</v>
      </c>
      <c r="AO133" t="str">
        <f>IFERROR(__xludf.DUMMYFUNCTION("""COMPUTED_VALUE"""),"-")</f>
        <v>-</v>
      </c>
      <c r="AP133" t="str">
        <f>IFERROR(__xludf.DUMMYFUNCTION("""COMPUTED_VALUE"""),"-")</f>
        <v>-</v>
      </c>
      <c r="AQ133" t="str">
        <f>IFERROR(__xludf.DUMMYFUNCTION("""COMPUTED_VALUE"""),"-")</f>
        <v>-</v>
      </c>
      <c r="AR133" t="str">
        <f>IFERROR(__xludf.DUMMYFUNCTION("""COMPUTED_VALUE"""),"-")</f>
        <v>-</v>
      </c>
      <c r="AS133" t="str">
        <f>IFERROR(__xludf.DUMMYFUNCTION("""COMPUTED_VALUE"""),"-")</f>
        <v>-</v>
      </c>
      <c r="AT133" t="str">
        <f>IFERROR(__xludf.DUMMYFUNCTION("""COMPUTED_VALUE"""),"-")</f>
        <v>-</v>
      </c>
      <c r="AU133" t="str">
        <f>IFERROR(__xludf.DUMMYFUNCTION("""COMPUTED_VALUE"""),"-")</f>
        <v>-</v>
      </c>
      <c r="AV133" t="str">
        <f>IFERROR(__xludf.DUMMYFUNCTION("""COMPUTED_VALUE"""),"-")</f>
        <v>-</v>
      </c>
      <c r="AW133" t="str">
        <f>IFERROR(__xludf.DUMMYFUNCTION("""COMPUTED_VALUE"""),"-")</f>
        <v>-</v>
      </c>
      <c r="AX133" t="str">
        <f>IFERROR(__xludf.DUMMYFUNCTION("""COMPUTED_VALUE"""),"-")</f>
        <v>-</v>
      </c>
      <c r="AY133" t="str">
        <f>IFERROR(__xludf.DUMMYFUNCTION("""COMPUTED_VALUE"""),"-")</f>
        <v>-</v>
      </c>
      <c r="AZ133" t="str">
        <f>IFERROR(__xludf.DUMMYFUNCTION("""COMPUTED_VALUE"""),"-")</f>
        <v>-</v>
      </c>
      <c r="BA133" t="str">
        <f>IFERROR(__xludf.DUMMYFUNCTION("""COMPUTED_VALUE"""),"-")</f>
        <v>-</v>
      </c>
      <c r="BB133" t="str">
        <f>IFERROR(__xludf.DUMMYFUNCTION("""COMPUTED_VALUE"""),"-")</f>
        <v>-</v>
      </c>
      <c r="BC133" t="str">
        <f>IFERROR(__xludf.DUMMYFUNCTION("""COMPUTED_VALUE"""),"-")</f>
        <v>-</v>
      </c>
      <c r="BD133" t="str">
        <f>IFERROR(__xludf.DUMMYFUNCTION("""COMPUTED_VALUE"""),"-")</f>
        <v>-</v>
      </c>
      <c r="BE133" t="str">
        <f>IFERROR(__xludf.DUMMYFUNCTION("""COMPUTED_VALUE"""),"-")</f>
        <v>-</v>
      </c>
      <c r="BF133" t="str">
        <f>IFERROR(__xludf.DUMMYFUNCTION("""COMPUTED_VALUE"""),"-")</f>
        <v>-</v>
      </c>
      <c r="BG133" t="str">
        <f>IFERROR(__xludf.DUMMYFUNCTION("""COMPUTED_VALUE"""),"-")</f>
        <v>-</v>
      </c>
      <c r="BH133" t="str">
        <f>IFERROR(__xludf.DUMMYFUNCTION("""COMPUTED_VALUE"""),"-")</f>
        <v>-</v>
      </c>
      <c r="BI133" t="str">
        <f>IFERROR(__xludf.DUMMYFUNCTION("""COMPUTED_VALUE"""),"-")</f>
        <v>-</v>
      </c>
      <c r="BJ133" t="str">
        <f>IFERROR(__xludf.DUMMYFUNCTION("""COMPUTED_VALUE"""),"-")</f>
        <v>-</v>
      </c>
      <c r="BK133" t="str">
        <f>IFERROR(__xludf.DUMMYFUNCTION("""COMPUTED_VALUE"""),"x")</f>
        <v>x</v>
      </c>
      <c r="BL133" t="str">
        <f>IFERROR(__xludf.DUMMYFUNCTION("""COMPUTED_VALUE"""),"-")</f>
        <v>-</v>
      </c>
      <c r="BM133" t="str">
        <f>IFERROR(__xludf.DUMMYFUNCTION("""COMPUTED_VALUE"""),"-")</f>
        <v>-</v>
      </c>
      <c r="BN133" t="str">
        <f>IFERROR(__xludf.DUMMYFUNCTION("""COMPUTED_VALUE"""),"-")</f>
        <v>-</v>
      </c>
      <c r="BO133" t="str">
        <f>IFERROR(__xludf.DUMMYFUNCTION("""COMPUTED_VALUE"""),"-")</f>
        <v>-</v>
      </c>
      <c r="BP133" t="str">
        <f>IFERROR(__xludf.DUMMYFUNCTION("""COMPUTED_VALUE"""),"-")</f>
        <v>-</v>
      </c>
      <c r="BQ133" t="str">
        <f>IFERROR(__xludf.DUMMYFUNCTION("""COMPUTED_VALUE"""),"-")</f>
        <v>-</v>
      </c>
      <c r="BR133" t="str">
        <f>IFERROR(__xludf.DUMMYFUNCTION("""COMPUTED_VALUE"""),"-")</f>
        <v>-</v>
      </c>
      <c r="BS133" t="str">
        <f>IFERROR(__xludf.DUMMYFUNCTION("""COMPUTED_VALUE"""),"-")</f>
        <v>-</v>
      </c>
      <c r="BT133" t="str">
        <f>IFERROR(__xludf.DUMMYFUNCTION("""COMPUTED_VALUE"""),"-")</f>
        <v>-</v>
      </c>
      <c r="BU133" t="str">
        <f>IFERROR(__xludf.DUMMYFUNCTION("""COMPUTED_VALUE"""),"-")</f>
        <v>-</v>
      </c>
      <c r="BV133" t="str">
        <f>IFERROR(__xludf.DUMMYFUNCTION("""COMPUTED_VALUE"""),"-")</f>
        <v>-</v>
      </c>
      <c r="BW133" t="str">
        <f>IFERROR(__xludf.DUMMYFUNCTION("""COMPUTED_VALUE"""),"-")</f>
        <v>-</v>
      </c>
      <c r="BX133" t="str">
        <f>IFERROR(__xludf.DUMMYFUNCTION("""COMPUTED_VALUE"""),"-")</f>
        <v>-</v>
      </c>
      <c r="BY133" t="str">
        <f>IFERROR(__xludf.DUMMYFUNCTION("""COMPUTED_VALUE"""),"-")</f>
        <v>-</v>
      </c>
      <c r="BZ133" t="str">
        <f>IFERROR(__xludf.DUMMYFUNCTION("""COMPUTED_VALUE"""),"-")</f>
        <v>-</v>
      </c>
      <c r="CA133" t="str">
        <f>IFERROR(__xludf.DUMMYFUNCTION("""COMPUTED_VALUE"""),"-")</f>
        <v>-</v>
      </c>
      <c r="CB133" t="str">
        <f>IFERROR(__xludf.DUMMYFUNCTION("""COMPUTED_VALUE"""),"-")</f>
        <v>-</v>
      </c>
      <c r="CC133" t="str">
        <f>IFERROR(__xludf.DUMMYFUNCTION("""COMPUTED_VALUE"""),"-")</f>
        <v>-</v>
      </c>
      <c r="CD133" t="str">
        <f>IFERROR(__xludf.DUMMYFUNCTION("""COMPUTED_VALUE"""),"-")</f>
        <v>-</v>
      </c>
      <c r="CE133" t="str">
        <f>IFERROR(__xludf.DUMMYFUNCTION("""COMPUTED_VALUE"""),"-")</f>
        <v>-</v>
      </c>
      <c r="CF133" t="str">
        <f>IFERROR(__xludf.DUMMYFUNCTION("""COMPUTED_VALUE"""),"-")</f>
        <v>-</v>
      </c>
      <c r="CG133" t="str">
        <f>IFERROR(__xludf.DUMMYFUNCTION("""COMPUTED_VALUE"""),"-")</f>
        <v>-</v>
      </c>
      <c r="CH133" t="str">
        <f>IFERROR(__xludf.DUMMYFUNCTION("""COMPUTED_VALUE"""),"-")</f>
        <v>-</v>
      </c>
      <c r="CI133" t="str">
        <f>IFERROR(__xludf.DUMMYFUNCTION("""COMPUTED_VALUE"""),"-")</f>
        <v>-</v>
      </c>
      <c r="CJ133" t="str">
        <f>IFERROR(__xludf.DUMMYFUNCTION("""COMPUTED_VALUE"""),"-")</f>
        <v>-</v>
      </c>
      <c r="CK133" t="str">
        <f>IFERROR(__xludf.DUMMYFUNCTION("""COMPUTED_VALUE"""),"-")</f>
        <v>-</v>
      </c>
      <c r="CL133" t="str">
        <f>IFERROR(__xludf.DUMMYFUNCTION("""COMPUTED_VALUE"""),"-")</f>
        <v>-</v>
      </c>
      <c r="CM133" t="str">
        <f>IFERROR(__xludf.DUMMYFUNCTION("""COMPUTED_VALUE"""),"-")</f>
        <v>-</v>
      </c>
      <c r="CN133" t="str">
        <f>IFERROR(__xludf.DUMMYFUNCTION("""COMPUTED_VALUE"""),"-")</f>
        <v>-</v>
      </c>
      <c r="CO133" t="str">
        <f>IFERROR(__xludf.DUMMYFUNCTION("""COMPUTED_VALUE"""),"-")</f>
        <v>-</v>
      </c>
      <c r="CP133" t="str">
        <f>IFERROR(__xludf.DUMMYFUNCTION("""COMPUTED_VALUE"""),"-")</f>
        <v>-</v>
      </c>
      <c r="CQ133" t="str">
        <f>IFERROR(__xludf.DUMMYFUNCTION("""COMPUTED_VALUE"""),"-")</f>
        <v>-</v>
      </c>
      <c r="CR133" t="str">
        <f>IFERROR(__xludf.DUMMYFUNCTION("""COMPUTED_VALUE"""),"-")</f>
        <v>-</v>
      </c>
      <c r="CS133" t="str">
        <f>IFERROR(__xludf.DUMMYFUNCTION("""COMPUTED_VALUE"""),"x")</f>
        <v>x</v>
      </c>
      <c r="CT133" t="str">
        <f>IFERROR(__xludf.DUMMYFUNCTION("""COMPUTED_VALUE"""),"-")</f>
        <v>-</v>
      </c>
      <c r="CU133" t="str">
        <f>IFERROR(__xludf.DUMMYFUNCTION("""COMPUTED_VALUE"""),"-")</f>
        <v>-</v>
      </c>
      <c r="CV133" t="str">
        <f>IFERROR(__xludf.DUMMYFUNCTION("""COMPUTED_VALUE"""),"-")</f>
        <v>-</v>
      </c>
      <c r="CW133" t="str">
        <f>IFERROR(__xludf.DUMMYFUNCTION("""COMPUTED_VALUE"""),"-")</f>
        <v>-</v>
      </c>
      <c r="CX133" t="str">
        <f>IFERROR(__xludf.DUMMYFUNCTION("""COMPUTED_VALUE"""),"-")</f>
        <v>-</v>
      </c>
      <c r="CY133" t="str">
        <f>IFERROR(__xludf.DUMMYFUNCTION("""COMPUTED_VALUE"""),"-")</f>
        <v>-</v>
      </c>
      <c r="CZ133" t="str">
        <f>IFERROR(__xludf.DUMMYFUNCTION("""COMPUTED_VALUE"""),"-")</f>
        <v>-</v>
      </c>
      <c r="DA133" t="str">
        <f>IFERROR(__xludf.DUMMYFUNCTION("""COMPUTED_VALUE"""),"-")</f>
        <v>-</v>
      </c>
      <c r="DB133" t="str">
        <f>IFERROR(__xludf.DUMMYFUNCTION("""COMPUTED_VALUE"""),"-")</f>
        <v>-</v>
      </c>
      <c r="DC133" t="str">
        <f>IFERROR(__xludf.DUMMYFUNCTION("""COMPUTED_VALUE"""),"-")</f>
        <v>-</v>
      </c>
      <c r="DD133" t="str">
        <f>IFERROR(__xludf.DUMMYFUNCTION("""COMPUTED_VALUE"""),"-")</f>
        <v>-</v>
      </c>
      <c r="DE133" t="str">
        <f>IFERROR(__xludf.DUMMYFUNCTION("""COMPUTED_VALUE"""),"-")</f>
        <v>-</v>
      </c>
      <c r="DF133" t="str">
        <f>IFERROR(__xludf.DUMMYFUNCTION("""COMPUTED_VALUE"""),"-")</f>
        <v>-</v>
      </c>
      <c r="DG133" t="str">
        <f>IFERROR(__xludf.DUMMYFUNCTION("""COMPUTED_VALUE"""),"-")</f>
        <v>-</v>
      </c>
      <c r="DH133" t="str">
        <f>IFERROR(__xludf.DUMMYFUNCTION("""COMPUTED_VALUE"""),"-")</f>
        <v>-</v>
      </c>
      <c r="DI133" t="str">
        <f>IFERROR(__xludf.DUMMYFUNCTION("""COMPUTED_VALUE"""),"-")</f>
        <v>-</v>
      </c>
      <c r="DJ133" t="str">
        <f>IFERROR(__xludf.DUMMYFUNCTION("""COMPUTED_VALUE"""),"-")</f>
        <v>-</v>
      </c>
      <c r="DK133" t="str">
        <f>IFERROR(__xludf.DUMMYFUNCTION("""COMPUTED_VALUE"""),"-")</f>
        <v>-</v>
      </c>
      <c r="DL133" t="str">
        <f>IFERROR(__xludf.DUMMYFUNCTION("""COMPUTED_VALUE"""),"-")</f>
        <v>-</v>
      </c>
      <c r="DM133" t="str">
        <f>IFERROR(__xludf.DUMMYFUNCTION("""COMPUTED_VALUE"""),"-")</f>
        <v>-</v>
      </c>
      <c r="DN133" t="str">
        <f>IFERROR(__xludf.DUMMYFUNCTION("""COMPUTED_VALUE"""),"-")</f>
        <v>-</v>
      </c>
      <c r="DO133" t="str">
        <f>IFERROR(__xludf.DUMMYFUNCTION("""COMPUTED_VALUE"""),"-")</f>
        <v>-</v>
      </c>
      <c r="DP133" t="str">
        <f>IFERROR(__xludf.DUMMYFUNCTION("""COMPUTED_VALUE"""),"-")</f>
        <v>-</v>
      </c>
      <c r="DQ133" t="str">
        <f>IFERROR(__xludf.DUMMYFUNCTION("""COMPUTED_VALUE"""),"-")</f>
        <v>-</v>
      </c>
      <c r="DR133" t="str">
        <f>IFERROR(__xludf.DUMMYFUNCTION("""COMPUTED_VALUE"""),"-")</f>
        <v>-</v>
      </c>
      <c r="DS133" t="str">
        <f>IFERROR(__xludf.DUMMYFUNCTION("""COMPUTED_VALUE"""),"-")</f>
        <v>-</v>
      </c>
      <c r="DT133" t="str">
        <f>IFERROR(__xludf.DUMMYFUNCTION("""COMPUTED_VALUE"""),"-")</f>
        <v>-</v>
      </c>
      <c r="DU133" t="str">
        <f>IFERROR(__xludf.DUMMYFUNCTION("""COMPUTED_VALUE"""),"-")</f>
        <v>-</v>
      </c>
      <c r="DV133" t="str">
        <f>IFERROR(__xludf.DUMMYFUNCTION("""COMPUTED_VALUE"""),"-")</f>
        <v>-</v>
      </c>
      <c r="DW133" t="str">
        <f>IFERROR(__xludf.DUMMYFUNCTION("""COMPUTED_VALUE"""),"-")</f>
        <v>-</v>
      </c>
      <c r="DX133" t="str">
        <f>IFERROR(__xludf.DUMMYFUNCTION("""COMPUTED_VALUE"""),"-")</f>
        <v>-</v>
      </c>
      <c r="DY133" t="str">
        <f>IFERROR(__xludf.DUMMYFUNCTION("""COMPUTED_VALUE"""),"-")</f>
        <v>-</v>
      </c>
      <c r="DZ133" t="str">
        <f>IFERROR(__xludf.DUMMYFUNCTION("""COMPUTED_VALUE"""),"x")</f>
        <v>x</v>
      </c>
      <c r="EA133" t="str">
        <f>IFERROR(__xludf.DUMMYFUNCTION("""COMPUTED_VALUE"""),"OK")</f>
        <v>OK</v>
      </c>
      <c r="EB133" t="str">
        <f>IFERROR(__xludf.DUMMYFUNCTION("""COMPUTED_VALUE"""),"OK")</f>
        <v>OK</v>
      </c>
      <c r="EC133" t="str">
        <f>IFERROR(__xludf.DUMMYFUNCTION("""COMPUTED_VALUE"""),"WA")</f>
        <v>WA</v>
      </c>
      <c r="ED133" t="str">
        <f>IFERROR(__xludf.DUMMYFUNCTION("""COMPUTED_VALUE"""),"WA")</f>
        <v>WA</v>
      </c>
      <c r="EE133" t="str">
        <f>IFERROR(__xludf.DUMMYFUNCTION("""COMPUTED_VALUE"""),"WA")</f>
        <v>WA</v>
      </c>
      <c r="EF133" t="str">
        <f>IFERROR(__xludf.DUMMYFUNCTION("""COMPUTED_VALUE"""),"TLE")</f>
        <v>TLE</v>
      </c>
      <c r="EG133" t="str">
        <f>IFERROR(__xludf.DUMMYFUNCTION("""COMPUTED_VALUE"""),"TLE")</f>
        <v>TLE</v>
      </c>
      <c r="EH133" t="str">
        <f>IFERROR(__xludf.DUMMYFUNCTION("""COMPUTED_VALUE"""),"TLE")</f>
        <v>TLE</v>
      </c>
      <c r="EI133" t="str">
        <f>IFERROR(__xludf.DUMMYFUNCTION("""COMPUTED_VALUE"""),"TLE")</f>
        <v>TLE</v>
      </c>
      <c r="EJ133" t="str">
        <f>IFERROR(__xludf.DUMMYFUNCTION("""COMPUTED_VALUE"""),"TLE")</f>
        <v>TLE</v>
      </c>
      <c r="EK133" t="str">
        <f>IFERROR(__xludf.DUMMYFUNCTION("""COMPUTED_VALUE"""),"TLE")</f>
        <v>TLE</v>
      </c>
      <c r="EL133" t="str">
        <f>IFERROR(__xludf.DUMMYFUNCTION("""COMPUTED_VALUE"""),"TLE")</f>
        <v>TLE</v>
      </c>
      <c r="EM133" t="str">
        <f>IFERROR(__xludf.DUMMYFUNCTION("""COMPUTED_VALUE"""),"TLE")</f>
        <v>TLE</v>
      </c>
      <c r="EN133" t="str">
        <f>IFERROR(__xludf.DUMMYFUNCTION("""COMPUTED_VALUE"""),"TLE")</f>
        <v>TLE</v>
      </c>
      <c r="EO133" t="str">
        <f>IFERROR(__xludf.DUMMYFUNCTION("""COMPUTED_VALUE"""),"TLE")</f>
        <v>TLE</v>
      </c>
      <c r="EP133" t="str">
        <f>IFERROR(__xludf.DUMMYFUNCTION("""COMPUTED_VALUE"""),"TLE")</f>
        <v>TLE</v>
      </c>
      <c r="EQ133" t="str">
        <f>IFERROR(__xludf.DUMMYFUNCTION("""COMPUTED_VALUE"""),"x")</f>
        <v>x</v>
      </c>
      <c r="ER133" t="str">
        <f>IFERROR(__xludf.DUMMYFUNCTION("""COMPUTED_VALUE"""),"-")</f>
        <v>-</v>
      </c>
      <c r="ES133" t="str">
        <f>IFERROR(__xludf.DUMMYFUNCTION("""COMPUTED_VALUE"""),"-")</f>
        <v>-</v>
      </c>
      <c r="ET133" t="str">
        <f>IFERROR(__xludf.DUMMYFUNCTION("""COMPUTED_VALUE"""),"-")</f>
        <v>-</v>
      </c>
      <c r="EU133" t="str">
        <f>IFERROR(__xludf.DUMMYFUNCTION("""COMPUTED_VALUE"""),"-")</f>
        <v>-</v>
      </c>
      <c r="EV133" t="str">
        <f>IFERROR(__xludf.DUMMYFUNCTION("""COMPUTED_VALUE"""),"-")</f>
        <v>-</v>
      </c>
      <c r="EW133" t="str">
        <f>IFERROR(__xludf.DUMMYFUNCTION("""COMPUTED_VALUE"""),"-")</f>
        <v>-</v>
      </c>
      <c r="EX133" t="str">
        <f>IFERROR(__xludf.DUMMYFUNCTION("""COMPUTED_VALUE"""),"-")</f>
        <v>-</v>
      </c>
      <c r="EY133" t="str">
        <f>IFERROR(__xludf.DUMMYFUNCTION("""COMPUTED_VALUE"""),"-")</f>
        <v>-</v>
      </c>
      <c r="EZ133" t="str">
        <f>IFERROR(__xludf.DUMMYFUNCTION("""COMPUTED_VALUE"""),"-")</f>
        <v>-</v>
      </c>
      <c r="FA133" t="str">
        <f>IFERROR(__xludf.DUMMYFUNCTION("""COMPUTED_VALUE"""),"-")</f>
        <v>-</v>
      </c>
      <c r="FB133" t="str">
        <f>IFERROR(__xludf.DUMMYFUNCTION("""COMPUTED_VALUE"""),"-")</f>
        <v>-</v>
      </c>
      <c r="FC133" t="str">
        <f>IFERROR(__xludf.DUMMYFUNCTION("""COMPUTED_VALUE"""),"-")</f>
        <v>-</v>
      </c>
      <c r="FD133" t="str">
        <f>IFERROR(__xludf.DUMMYFUNCTION("""COMPUTED_VALUE"""),"-")</f>
        <v>-</v>
      </c>
      <c r="FE133" t="str">
        <f>IFERROR(__xludf.DUMMYFUNCTION("""COMPUTED_VALUE"""),"-")</f>
        <v>-</v>
      </c>
      <c r="FF133" t="str">
        <f>IFERROR(__xludf.DUMMYFUNCTION("""COMPUTED_VALUE"""),"-")</f>
        <v>-</v>
      </c>
      <c r="FG133" t="str">
        <f>IFERROR(__xludf.DUMMYFUNCTION("""COMPUTED_VALUE"""),"-")</f>
        <v>-</v>
      </c>
      <c r="FH133" t="str">
        <f>IFERROR(__xludf.DUMMYFUNCTION("""COMPUTED_VALUE"""),"-")</f>
        <v>-</v>
      </c>
      <c r="FI133" t="str">
        <f>IFERROR(__xludf.DUMMYFUNCTION("""COMPUTED_VALUE"""),"-")</f>
        <v>-</v>
      </c>
      <c r="FJ133" t="str">
        <f>IFERROR(__xludf.DUMMYFUNCTION("""COMPUTED_VALUE"""),"-")</f>
        <v>-</v>
      </c>
      <c r="FK133" t="str">
        <f>IFERROR(__xludf.DUMMYFUNCTION("""COMPUTED_VALUE"""),"-")</f>
        <v>-</v>
      </c>
      <c r="FL133" t="str">
        <f>IFERROR(__xludf.DUMMYFUNCTION("""COMPUTED_VALUE"""),"-")</f>
        <v>-</v>
      </c>
      <c r="FM133" t="str">
        <f>IFERROR(__xludf.DUMMYFUNCTION("""COMPUTED_VALUE"""),"-")</f>
        <v>-</v>
      </c>
      <c r="FN133" t="str">
        <f>IFERROR(__xludf.DUMMYFUNCTION("""COMPUTED_VALUE"""),"-")</f>
        <v>-</v>
      </c>
      <c r="FO133" t="str">
        <f>IFERROR(__xludf.DUMMYFUNCTION("""COMPUTED_VALUE"""),"-")</f>
        <v>-</v>
      </c>
      <c r="FP133" t="str">
        <f>IFERROR(__xludf.DUMMYFUNCTION("""COMPUTED_VALUE"""),"-")</f>
        <v>-</v>
      </c>
      <c r="FQ133" t="str">
        <f>IFERROR(__xludf.DUMMYFUNCTION("""COMPUTED_VALUE"""),"-")</f>
        <v>-</v>
      </c>
      <c r="FR133" t="str">
        <f>IFERROR(__xludf.DUMMYFUNCTION("""COMPUTED_VALUE"""),"-")</f>
        <v>-</v>
      </c>
      <c r="FS133" t="str">
        <f>IFERROR(__xludf.DUMMYFUNCTION("""COMPUTED_VALUE"""),"-")</f>
        <v>-</v>
      </c>
      <c r="FT133" t="str">
        <f>IFERROR(__xludf.DUMMYFUNCTION("""COMPUTED_VALUE"""),"x")</f>
        <v>x</v>
      </c>
      <c r="FU133" t="str">
        <f>IFERROR(__xludf.DUMMYFUNCTION("""COMPUTED_VALUE"""),"-")</f>
        <v>-</v>
      </c>
      <c r="FV133" t="str">
        <f>IFERROR(__xludf.DUMMYFUNCTION("""COMPUTED_VALUE"""),"-")</f>
        <v>-</v>
      </c>
      <c r="FW133" t="str">
        <f>IFERROR(__xludf.DUMMYFUNCTION("""COMPUTED_VALUE"""),"-")</f>
        <v>-</v>
      </c>
      <c r="FX133" t="str">
        <f>IFERROR(__xludf.DUMMYFUNCTION("""COMPUTED_VALUE"""),"-")</f>
        <v>-</v>
      </c>
      <c r="FY133" t="str">
        <f>IFERROR(__xludf.DUMMYFUNCTION("""COMPUTED_VALUE"""),"-")</f>
        <v>-</v>
      </c>
      <c r="FZ133" t="str">
        <f>IFERROR(__xludf.DUMMYFUNCTION("""COMPUTED_VALUE"""),"-")</f>
        <v>-</v>
      </c>
      <c r="GA133" t="str">
        <f>IFERROR(__xludf.DUMMYFUNCTION("""COMPUTED_VALUE"""),"-")</f>
        <v>-</v>
      </c>
      <c r="GB133" t="str">
        <f>IFERROR(__xludf.DUMMYFUNCTION("""COMPUTED_VALUE"""),"-")</f>
        <v>-</v>
      </c>
      <c r="GC133" t="str">
        <f>IFERROR(__xludf.DUMMYFUNCTION("""COMPUTED_VALUE"""),"-")</f>
        <v>-</v>
      </c>
      <c r="GD133" t="str">
        <f>IFERROR(__xludf.DUMMYFUNCTION("""COMPUTED_VALUE"""),"-")</f>
        <v>-</v>
      </c>
      <c r="GE133" t="str">
        <f>IFERROR(__xludf.DUMMYFUNCTION("""COMPUTED_VALUE"""),"-")</f>
        <v>-</v>
      </c>
      <c r="GF133" t="str">
        <f>IFERROR(__xludf.DUMMYFUNCTION("""COMPUTED_VALUE"""),"-")</f>
        <v>-</v>
      </c>
      <c r="GG133" t="str">
        <f>IFERROR(__xludf.DUMMYFUNCTION("""COMPUTED_VALUE"""),"-")</f>
        <v>-</v>
      </c>
      <c r="GH133" t="str">
        <f>IFERROR(__xludf.DUMMYFUNCTION("""COMPUTED_VALUE"""),"-")</f>
        <v>-</v>
      </c>
      <c r="GI133" t="str">
        <f>IFERROR(__xludf.DUMMYFUNCTION("""COMPUTED_VALUE"""),"-")</f>
        <v>-</v>
      </c>
      <c r="GJ133" t="str">
        <f>IFERROR(__xludf.DUMMYFUNCTION("""COMPUTED_VALUE"""),"-")</f>
        <v>-</v>
      </c>
      <c r="GK133" t="str">
        <f>IFERROR(__xludf.DUMMYFUNCTION("""COMPUTED_VALUE"""),"-")</f>
        <v>-</v>
      </c>
      <c r="GL133" t="str">
        <f>IFERROR(__xludf.DUMMYFUNCTION("""COMPUTED_VALUE"""),"-")</f>
        <v>-</v>
      </c>
      <c r="GM133" t="str">
        <f>IFERROR(__xludf.DUMMYFUNCTION("""COMPUTED_VALUE"""),"-")</f>
        <v>-</v>
      </c>
      <c r="GN133" t="str">
        <f>IFERROR(__xludf.DUMMYFUNCTION("""COMPUTED_VALUE"""),"-")</f>
        <v>-</v>
      </c>
      <c r="GO133" t="str">
        <f>IFERROR(__xludf.DUMMYFUNCTION("""COMPUTED_VALUE"""),"-")</f>
        <v>-</v>
      </c>
      <c r="GP133" t="str">
        <f>IFERROR(__xludf.DUMMYFUNCTION("""COMPUTED_VALUE"""),"-")</f>
        <v>-</v>
      </c>
      <c r="GQ133" t="str">
        <f>IFERROR(__xludf.DUMMYFUNCTION("""COMPUTED_VALUE"""),"-")</f>
        <v>-</v>
      </c>
      <c r="GR133" t="str">
        <f>IFERROR(__xludf.DUMMYFUNCTION("""COMPUTED_VALUE"""),"-")</f>
        <v>-</v>
      </c>
      <c r="GS133" t="str">
        <f>IFERROR(__xludf.DUMMYFUNCTION("""COMPUTED_VALUE"""),"x")</f>
        <v>x</v>
      </c>
      <c r="GT133" t="str">
        <f>IFERROR(__xludf.DUMMYFUNCTION("""COMPUTED_VALUE"""),"x")</f>
        <v>x</v>
      </c>
      <c r="GU133">
        <f>IFERROR(__xludf.DUMMYFUNCTION("""COMPUTED_VALUE"""),0.0)</f>
        <v>0</v>
      </c>
      <c r="GV133">
        <f>IFERROR(__xludf.DUMMYFUNCTION("""COMPUTED_VALUE"""),0.0)</f>
        <v>0</v>
      </c>
      <c r="GW133">
        <f>IFERROR(__xludf.DUMMYFUNCTION("""COMPUTED_VALUE"""),0.0)</f>
        <v>0</v>
      </c>
      <c r="GX133">
        <f>IFERROR(__xludf.DUMMYFUNCTION("""COMPUTED_VALUE"""),0.0)</f>
        <v>0</v>
      </c>
      <c r="GY133">
        <f>IFERROR(__xludf.DUMMYFUNCTION("""COMPUTED_VALUE"""),0.0)</f>
        <v>0</v>
      </c>
      <c r="GZ133">
        <f>IFERROR(__xludf.DUMMYFUNCTION("""COMPUTED_VALUE"""),0.0)</f>
        <v>0</v>
      </c>
      <c r="HA133">
        <f>IFERROR(__xludf.DUMMYFUNCTION("""COMPUTED_VALUE"""),0.0)</f>
        <v>0</v>
      </c>
      <c r="HB133">
        <f>IFERROR(__xludf.DUMMYFUNCTION("""COMPUTED_VALUE"""),0.0)</f>
        <v>0</v>
      </c>
      <c r="HC133">
        <f>IFERROR(__xludf.DUMMYFUNCTION("""COMPUTED_VALUE"""),0.0)</f>
        <v>0</v>
      </c>
      <c r="HD133">
        <f>IFERROR(__xludf.DUMMYFUNCTION("""COMPUTED_VALUE"""),0.0)</f>
        <v>0</v>
      </c>
      <c r="HE133">
        <f>IFERROR(__xludf.DUMMYFUNCTION("""COMPUTED_VALUE"""),0.0)</f>
        <v>0</v>
      </c>
      <c r="HF133">
        <f>IFERROR(__xludf.DUMMYFUNCTION("""COMPUTED_VALUE"""),0.0)</f>
        <v>0</v>
      </c>
      <c r="HG133">
        <f>IFERROR(__xludf.DUMMYFUNCTION("""COMPUTED_VALUE"""),0.0)</f>
        <v>0</v>
      </c>
      <c r="HH133">
        <f>IFERROR(__xludf.DUMMYFUNCTION("""COMPUTED_VALUE"""),0.0)</f>
        <v>0</v>
      </c>
      <c r="HI133">
        <f>IFERROR(__xludf.DUMMYFUNCTION("""COMPUTED_VALUE"""),0.0)</f>
        <v>0</v>
      </c>
      <c r="HJ133">
        <f>IFERROR(__xludf.DUMMYFUNCTION("""COMPUTED_VALUE"""),0.0)</f>
        <v>0</v>
      </c>
      <c r="HK133">
        <f>IFERROR(__xludf.DUMMYFUNCTION("""COMPUTED_VALUE"""),0.0)</f>
        <v>0</v>
      </c>
      <c r="HL133">
        <f>IFERROR(__xludf.DUMMYFUNCTION("""COMPUTED_VALUE"""),0.0)</f>
        <v>0</v>
      </c>
      <c r="HM133">
        <f>IFERROR(__xludf.DUMMYFUNCTION("""COMPUTED_VALUE"""),0.0)</f>
        <v>0</v>
      </c>
      <c r="HN133">
        <f>IFERROR(__xludf.DUMMYFUNCTION("""COMPUTED_VALUE"""),0.0)</f>
        <v>0</v>
      </c>
      <c r="HO133">
        <f>IFERROR(__xludf.DUMMYFUNCTION("""COMPUTED_VALUE"""),0.0)</f>
        <v>0</v>
      </c>
      <c r="HP133">
        <f>IFERROR(__xludf.DUMMYFUNCTION("""COMPUTED_VALUE"""),0.0)</f>
        <v>0</v>
      </c>
      <c r="HQ133">
        <f>IFERROR(__xludf.DUMMYFUNCTION("""COMPUTED_VALUE"""),0.0)</f>
        <v>0</v>
      </c>
      <c r="HR133">
        <f>IFERROR(__xludf.DUMMYFUNCTION("""COMPUTED_VALUE"""),0.0)</f>
        <v>0</v>
      </c>
      <c r="HS133">
        <f>IFERROR(__xludf.DUMMYFUNCTION("""COMPUTED_VALUE"""),0.0)</f>
        <v>0</v>
      </c>
      <c r="HT133">
        <f>IFERROR(__xludf.DUMMYFUNCTION("""COMPUTED_VALUE"""),0.0)</f>
        <v>0</v>
      </c>
      <c r="HU133">
        <f>IFERROR(__xludf.DUMMYFUNCTION("""COMPUTED_VALUE"""),0.0)</f>
        <v>0</v>
      </c>
      <c r="HV133">
        <f>IFERROR(__xludf.DUMMYFUNCTION("""COMPUTED_VALUE"""),0.0)</f>
        <v>0</v>
      </c>
      <c r="HW133">
        <f>IFERROR(__xludf.DUMMYFUNCTION("""COMPUTED_VALUE"""),0.0)</f>
        <v>0</v>
      </c>
      <c r="HX133">
        <f>IFERROR(__xludf.DUMMYFUNCTION("""COMPUTED_VALUE"""),0.0)</f>
        <v>0</v>
      </c>
      <c r="HY133">
        <f>IFERROR(__xludf.DUMMYFUNCTION("""COMPUTED_VALUE"""),0.0)</f>
        <v>0</v>
      </c>
      <c r="HZ133">
        <f>IFERROR(__xludf.DUMMYFUNCTION("""COMPUTED_VALUE"""),0.0)</f>
        <v>0</v>
      </c>
      <c r="IA133">
        <f>IFERROR(__xludf.DUMMYFUNCTION("""COMPUTED_VALUE"""),0.0)</f>
        <v>0</v>
      </c>
      <c r="IB133">
        <f>IFERROR(__xludf.DUMMYFUNCTION("""COMPUTED_VALUE"""),0.0)</f>
        <v>0</v>
      </c>
      <c r="IC133">
        <f>IFERROR(__xludf.DUMMYFUNCTION("""COMPUTED_VALUE"""),0.0)</f>
        <v>0</v>
      </c>
      <c r="ID133">
        <f>IFERROR(__xludf.DUMMYFUNCTION("""COMPUTED_VALUE"""),0.0)</f>
        <v>0</v>
      </c>
      <c r="IE133">
        <f>IFERROR(__xludf.DUMMYFUNCTION("""COMPUTED_VALUE"""),0.0)</f>
        <v>0</v>
      </c>
      <c r="IF133">
        <f>IFERROR(__xludf.DUMMYFUNCTION("""COMPUTED_VALUE"""),0.0)</f>
        <v>0</v>
      </c>
      <c r="IG133">
        <f>IFERROR(__xludf.DUMMYFUNCTION("""COMPUTED_VALUE"""),0.0)</f>
        <v>0</v>
      </c>
      <c r="IH133">
        <f>IFERROR(__xludf.DUMMYFUNCTION("""COMPUTED_VALUE"""),0.0)</f>
        <v>0</v>
      </c>
      <c r="II133">
        <f>IFERROR(__xludf.DUMMYFUNCTION("""COMPUTED_VALUE"""),0.0)</f>
        <v>0</v>
      </c>
      <c r="IJ133">
        <f>IFERROR(__xludf.DUMMYFUNCTION("""COMPUTED_VALUE"""),0.0)</f>
        <v>0</v>
      </c>
      <c r="IK133" t="str">
        <f>IFERROR(__xludf.DUMMYFUNCTION("""COMPUTED_VALUE"""),"x")</f>
        <v>x</v>
      </c>
      <c r="IL133">
        <f>IFERROR(__xludf.DUMMYFUNCTION("""COMPUTED_VALUE"""),0.0)</f>
        <v>0</v>
      </c>
      <c r="IM133">
        <f>IFERROR(__xludf.DUMMYFUNCTION("""COMPUTED_VALUE"""),0.0)</f>
        <v>0</v>
      </c>
      <c r="IN133">
        <f>IFERROR(__xludf.DUMMYFUNCTION("""COMPUTED_VALUE"""),0.0)</f>
        <v>0</v>
      </c>
      <c r="IO133">
        <f>IFERROR(__xludf.DUMMYFUNCTION("""COMPUTED_VALUE"""),0.0)</f>
        <v>0</v>
      </c>
      <c r="IP133">
        <f>IFERROR(__xludf.DUMMYFUNCTION("""COMPUTED_VALUE"""),0.0)</f>
        <v>0</v>
      </c>
      <c r="IQ133">
        <f>IFERROR(__xludf.DUMMYFUNCTION("""COMPUTED_VALUE"""),0.0)</f>
        <v>0</v>
      </c>
      <c r="IR133">
        <f>IFERROR(__xludf.DUMMYFUNCTION("""COMPUTED_VALUE"""),0.0)</f>
        <v>0</v>
      </c>
      <c r="IS133">
        <f>IFERROR(__xludf.DUMMYFUNCTION("""COMPUTED_VALUE"""),0.0)</f>
        <v>0</v>
      </c>
      <c r="IT133">
        <f>IFERROR(__xludf.DUMMYFUNCTION("""COMPUTED_VALUE"""),0.0)</f>
        <v>0</v>
      </c>
      <c r="IU133">
        <f>IFERROR(__xludf.DUMMYFUNCTION("""COMPUTED_VALUE"""),0.0)</f>
        <v>0</v>
      </c>
      <c r="IV133">
        <f>IFERROR(__xludf.DUMMYFUNCTION("""COMPUTED_VALUE"""),0.0)</f>
        <v>0</v>
      </c>
      <c r="IW133">
        <f>IFERROR(__xludf.DUMMYFUNCTION("""COMPUTED_VALUE"""),0.0)</f>
        <v>0</v>
      </c>
      <c r="IX133">
        <f>IFERROR(__xludf.DUMMYFUNCTION("""COMPUTED_VALUE"""),0.0)</f>
        <v>0</v>
      </c>
      <c r="IY133">
        <f>IFERROR(__xludf.DUMMYFUNCTION("""COMPUTED_VALUE"""),0.0)</f>
        <v>0</v>
      </c>
      <c r="IZ133">
        <f>IFERROR(__xludf.DUMMYFUNCTION("""COMPUTED_VALUE"""),0.0)</f>
        <v>0</v>
      </c>
      <c r="JA133">
        <f>IFERROR(__xludf.DUMMYFUNCTION("""COMPUTED_VALUE"""),0.0)</f>
        <v>0</v>
      </c>
      <c r="JB133">
        <f>IFERROR(__xludf.DUMMYFUNCTION("""COMPUTED_VALUE"""),0.0)</f>
        <v>0</v>
      </c>
      <c r="JC133">
        <f>IFERROR(__xludf.DUMMYFUNCTION("""COMPUTED_VALUE"""),0.0)</f>
        <v>0</v>
      </c>
      <c r="JD133">
        <f>IFERROR(__xludf.DUMMYFUNCTION("""COMPUTED_VALUE"""),0.0)</f>
        <v>0</v>
      </c>
      <c r="JE133">
        <f>IFERROR(__xludf.DUMMYFUNCTION("""COMPUTED_VALUE"""),0.0)</f>
        <v>0</v>
      </c>
      <c r="JF133">
        <f>IFERROR(__xludf.DUMMYFUNCTION("""COMPUTED_VALUE"""),0.0)</f>
        <v>0</v>
      </c>
      <c r="JG133">
        <f>IFERROR(__xludf.DUMMYFUNCTION("""COMPUTED_VALUE"""),0.0)</f>
        <v>0</v>
      </c>
      <c r="JH133">
        <f>IFERROR(__xludf.DUMMYFUNCTION("""COMPUTED_VALUE"""),0.0)</f>
        <v>0</v>
      </c>
      <c r="JI133">
        <f>IFERROR(__xludf.DUMMYFUNCTION("""COMPUTED_VALUE"""),0.0)</f>
        <v>0</v>
      </c>
      <c r="JJ133">
        <f>IFERROR(__xludf.DUMMYFUNCTION("""COMPUTED_VALUE"""),0.0)</f>
        <v>0</v>
      </c>
      <c r="JK133">
        <f>IFERROR(__xludf.DUMMYFUNCTION("""COMPUTED_VALUE"""),0.0)</f>
        <v>0</v>
      </c>
      <c r="JL133">
        <f>IFERROR(__xludf.DUMMYFUNCTION("""COMPUTED_VALUE"""),0.0)</f>
        <v>0</v>
      </c>
      <c r="JM133">
        <f>IFERROR(__xludf.DUMMYFUNCTION("""COMPUTED_VALUE"""),0.0)</f>
        <v>0</v>
      </c>
      <c r="JN133">
        <f>IFERROR(__xludf.DUMMYFUNCTION("""COMPUTED_VALUE"""),0.0)</f>
        <v>0</v>
      </c>
      <c r="JO133">
        <f>IFERROR(__xludf.DUMMYFUNCTION("""COMPUTED_VALUE"""),0.0)</f>
        <v>0</v>
      </c>
      <c r="JP133">
        <f>IFERROR(__xludf.DUMMYFUNCTION("""COMPUTED_VALUE"""),0.0)</f>
        <v>0</v>
      </c>
      <c r="JQ133">
        <f>IFERROR(__xludf.DUMMYFUNCTION("""COMPUTED_VALUE"""),0.0)</f>
        <v>0</v>
      </c>
      <c r="JR133">
        <f>IFERROR(__xludf.DUMMYFUNCTION("""COMPUTED_VALUE"""),0.0)</f>
        <v>0</v>
      </c>
      <c r="JS133" t="str">
        <f>IFERROR(__xludf.DUMMYFUNCTION("""COMPUTED_VALUE"""),"x")</f>
        <v>x</v>
      </c>
      <c r="JT133">
        <f>IFERROR(__xludf.DUMMYFUNCTION("""COMPUTED_VALUE"""),0.0)</f>
        <v>0</v>
      </c>
      <c r="JU133">
        <f>IFERROR(__xludf.DUMMYFUNCTION("""COMPUTED_VALUE"""),0.0)</f>
        <v>0</v>
      </c>
      <c r="JV133">
        <f>IFERROR(__xludf.DUMMYFUNCTION("""COMPUTED_VALUE"""),0.0)</f>
        <v>0</v>
      </c>
      <c r="JW133">
        <f>IFERROR(__xludf.DUMMYFUNCTION("""COMPUTED_VALUE"""),0.0)</f>
        <v>0</v>
      </c>
      <c r="JX133">
        <f>IFERROR(__xludf.DUMMYFUNCTION("""COMPUTED_VALUE"""),0.0)</f>
        <v>0</v>
      </c>
      <c r="JY133">
        <f>IFERROR(__xludf.DUMMYFUNCTION("""COMPUTED_VALUE"""),0.0)</f>
        <v>0</v>
      </c>
      <c r="JZ133">
        <f>IFERROR(__xludf.DUMMYFUNCTION("""COMPUTED_VALUE"""),0.0)</f>
        <v>0</v>
      </c>
      <c r="KA133">
        <f>IFERROR(__xludf.DUMMYFUNCTION("""COMPUTED_VALUE"""),0.0)</f>
        <v>0</v>
      </c>
      <c r="KB133">
        <f>IFERROR(__xludf.DUMMYFUNCTION("""COMPUTED_VALUE"""),0.0)</f>
        <v>0</v>
      </c>
      <c r="KC133">
        <f>IFERROR(__xludf.DUMMYFUNCTION("""COMPUTED_VALUE"""),0.0)</f>
        <v>0</v>
      </c>
      <c r="KD133">
        <f>IFERROR(__xludf.DUMMYFUNCTION("""COMPUTED_VALUE"""),0.0)</f>
        <v>0</v>
      </c>
      <c r="KE133">
        <f>IFERROR(__xludf.DUMMYFUNCTION("""COMPUTED_VALUE"""),0.0)</f>
        <v>0</v>
      </c>
      <c r="KF133">
        <f>IFERROR(__xludf.DUMMYFUNCTION("""COMPUTED_VALUE"""),0.0)</f>
        <v>0</v>
      </c>
      <c r="KG133">
        <f>IFERROR(__xludf.DUMMYFUNCTION("""COMPUTED_VALUE"""),0.0)</f>
        <v>0</v>
      </c>
      <c r="KH133">
        <f>IFERROR(__xludf.DUMMYFUNCTION("""COMPUTED_VALUE"""),0.0)</f>
        <v>0</v>
      </c>
      <c r="KI133">
        <f>IFERROR(__xludf.DUMMYFUNCTION("""COMPUTED_VALUE"""),0.0)</f>
        <v>0</v>
      </c>
      <c r="KJ133">
        <f>IFERROR(__xludf.DUMMYFUNCTION("""COMPUTED_VALUE"""),0.0)</f>
        <v>0</v>
      </c>
      <c r="KK133">
        <f>IFERROR(__xludf.DUMMYFUNCTION("""COMPUTED_VALUE"""),0.0)</f>
        <v>0</v>
      </c>
      <c r="KL133">
        <f>IFERROR(__xludf.DUMMYFUNCTION("""COMPUTED_VALUE"""),0.0)</f>
        <v>0</v>
      </c>
      <c r="KM133">
        <f>IFERROR(__xludf.DUMMYFUNCTION("""COMPUTED_VALUE"""),0.0)</f>
        <v>0</v>
      </c>
      <c r="KN133">
        <f>IFERROR(__xludf.DUMMYFUNCTION("""COMPUTED_VALUE"""),0.0)</f>
        <v>0</v>
      </c>
      <c r="KO133">
        <f>IFERROR(__xludf.DUMMYFUNCTION("""COMPUTED_VALUE"""),0.0)</f>
        <v>0</v>
      </c>
      <c r="KP133">
        <f>IFERROR(__xludf.DUMMYFUNCTION("""COMPUTED_VALUE"""),0.0)</f>
        <v>0</v>
      </c>
      <c r="KQ133">
        <f>IFERROR(__xludf.DUMMYFUNCTION("""COMPUTED_VALUE"""),0.0)</f>
        <v>0</v>
      </c>
      <c r="KR133">
        <f>IFERROR(__xludf.DUMMYFUNCTION("""COMPUTED_VALUE"""),0.0)</f>
        <v>0</v>
      </c>
      <c r="KS133">
        <f>IFERROR(__xludf.DUMMYFUNCTION("""COMPUTED_VALUE"""),0.0)</f>
        <v>0</v>
      </c>
      <c r="KT133">
        <f>IFERROR(__xludf.DUMMYFUNCTION("""COMPUTED_VALUE"""),0.0)</f>
        <v>0</v>
      </c>
      <c r="KU133">
        <f>IFERROR(__xludf.DUMMYFUNCTION("""COMPUTED_VALUE"""),0.0)</f>
        <v>0</v>
      </c>
      <c r="KV133">
        <f>IFERROR(__xludf.DUMMYFUNCTION("""COMPUTED_VALUE"""),0.0)</f>
        <v>0</v>
      </c>
      <c r="KW133">
        <f>IFERROR(__xludf.DUMMYFUNCTION("""COMPUTED_VALUE"""),0.0)</f>
        <v>0</v>
      </c>
      <c r="KX133">
        <f>IFERROR(__xludf.DUMMYFUNCTION("""COMPUTED_VALUE"""),0.0)</f>
        <v>0</v>
      </c>
      <c r="KY133">
        <f>IFERROR(__xludf.DUMMYFUNCTION("""COMPUTED_VALUE"""),0.0)</f>
        <v>0</v>
      </c>
      <c r="KZ133" t="str">
        <f>IFERROR(__xludf.DUMMYFUNCTION("""COMPUTED_VALUE"""),"x")</f>
        <v>x</v>
      </c>
      <c r="LA133">
        <f>IFERROR(__xludf.DUMMYFUNCTION("""COMPUTED_VALUE"""),1.0)</f>
        <v>1</v>
      </c>
      <c r="LB133">
        <f>IFERROR(__xludf.DUMMYFUNCTION("""COMPUTED_VALUE"""),1.0)</f>
        <v>1</v>
      </c>
      <c r="LC133">
        <f>IFERROR(__xludf.DUMMYFUNCTION("""COMPUTED_VALUE"""),0.0)</f>
        <v>0</v>
      </c>
      <c r="LD133">
        <f>IFERROR(__xludf.DUMMYFUNCTION("""COMPUTED_VALUE"""),0.0)</f>
        <v>0</v>
      </c>
      <c r="LE133">
        <f>IFERROR(__xludf.DUMMYFUNCTION("""COMPUTED_VALUE"""),0.0)</f>
        <v>0</v>
      </c>
      <c r="LF133">
        <f>IFERROR(__xludf.DUMMYFUNCTION("""COMPUTED_VALUE"""),0.0)</f>
        <v>0</v>
      </c>
      <c r="LG133">
        <f>IFERROR(__xludf.DUMMYFUNCTION("""COMPUTED_VALUE"""),0.0)</f>
        <v>0</v>
      </c>
      <c r="LH133">
        <f>IFERROR(__xludf.DUMMYFUNCTION("""COMPUTED_VALUE"""),0.0)</f>
        <v>0</v>
      </c>
      <c r="LI133">
        <f>IFERROR(__xludf.DUMMYFUNCTION("""COMPUTED_VALUE"""),0.0)</f>
        <v>0</v>
      </c>
      <c r="LJ133">
        <f>IFERROR(__xludf.DUMMYFUNCTION("""COMPUTED_VALUE"""),0.0)</f>
        <v>0</v>
      </c>
      <c r="LK133">
        <f>IFERROR(__xludf.DUMMYFUNCTION("""COMPUTED_VALUE"""),0.0)</f>
        <v>0</v>
      </c>
      <c r="LL133">
        <f>IFERROR(__xludf.DUMMYFUNCTION("""COMPUTED_VALUE"""),0.0)</f>
        <v>0</v>
      </c>
      <c r="LM133">
        <f>IFERROR(__xludf.DUMMYFUNCTION("""COMPUTED_VALUE"""),0.0)</f>
        <v>0</v>
      </c>
      <c r="LN133">
        <f>IFERROR(__xludf.DUMMYFUNCTION("""COMPUTED_VALUE"""),0.0)</f>
        <v>0</v>
      </c>
      <c r="LO133">
        <f>IFERROR(__xludf.DUMMYFUNCTION("""COMPUTED_VALUE"""),0.0)</f>
        <v>0</v>
      </c>
      <c r="LP133">
        <f>IFERROR(__xludf.DUMMYFUNCTION("""COMPUTED_VALUE"""),0.0)</f>
        <v>0</v>
      </c>
      <c r="LQ133" t="str">
        <f>IFERROR(__xludf.DUMMYFUNCTION("""COMPUTED_VALUE"""),"x")</f>
        <v>x</v>
      </c>
      <c r="LR133">
        <f>IFERROR(__xludf.DUMMYFUNCTION("""COMPUTED_VALUE"""),0.0)</f>
        <v>0</v>
      </c>
      <c r="LS133">
        <f>IFERROR(__xludf.DUMMYFUNCTION("""COMPUTED_VALUE"""),0.0)</f>
        <v>0</v>
      </c>
      <c r="LT133">
        <f>IFERROR(__xludf.DUMMYFUNCTION("""COMPUTED_VALUE"""),0.0)</f>
        <v>0</v>
      </c>
      <c r="LU133">
        <f>IFERROR(__xludf.DUMMYFUNCTION("""COMPUTED_VALUE"""),0.0)</f>
        <v>0</v>
      </c>
      <c r="LV133">
        <f>IFERROR(__xludf.DUMMYFUNCTION("""COMPUTED_VALUE"""),0.0)</f>
        <v>0</v>
      </c>
      <c r="LW133">
        <f>IFERROR(__xludf.DUMMYFUNCTION("""COMPUTED_VALUE"""),0.0)</f>
        <v>0</v>
      </c>
      <c r="LX133">
        <f>IFERROR(__xludf.DUMMYFUNCTION("""COMPUTED_VALUE"""),0.0)</f>
        <v>0</v>
      </c>
      <c r="LY133">
        <f>IFERROR(__xludf.DUMMYFUNCTION("""COMPUTED_VALUE"""),0.0)</f>
        <v>0</v>
      </c>
      <c r="LZ133">
        <f>IFERROR(__xludf.DUMMYFUNCTION("""COMPUTED_VALUE"""),0.0)</f>
        <v>0</v>
      </c>
      <c r="MA133">
        <f>IFERROR(__xludf.DUMMYFUNCTION("""COMPUTED_VALUE"""),0.0)</f>
        <v>0</v>
      </c>
      <c r="MB133">
        <f>IFERROR(__xludf.DUMMYFUNCTION("""COMPUTED_VALUE"""),0.0)</f>
        <v>0</v>
      </c>
      <c r="MC133">
        <f>IFERROR(__xludf.DUMMYFUNCTION("""COMPUTED_VALUE"""),0.0)</f>
        <v>0</v>
      </c>
      <c r="MD133">
        <f>IFERROR(__xludf.DUMMYFUNCTION("""COMPUTED_VALUE"""),0.0)</f>
        <v>0</v>
      </c>
      <c r="ME133">
        <f>IFERROR(__xludf.DUMMYFUNCTION("""COMPUTED_VALUE"""),0.0)</f>
        <v>0</v>
      </c>
      <c r="MF133">
        <f>IFERROR(__xludf.DUMMYFUNCTION("""COMPUTED_VALUE"""),0.0)</f>
        <v>0</v>
      </c>
      <c r="MG133">
        <f>IFERROR(__xludf.DUMMYFUNCTION("""COMPUTED_VALUE"""),0.0)</f>
        <v>0</v>
      </c>
      <c r="MH133">
        <f>IFERROR(__xludf.DUMMYFUNCTION("""COMPUTED_VALUE"""),0.0)</f>
        <v>0</v>
      </c>
      <c r="MI133">
        <f>IFERROR(__xludf.DUMMYFUNCTION("""COMPUTED_VALUE"""),0.0)</f>
        <v>0</v>
      </c>
      <c r="MJ133">
        <f>IFERROR(__xludf.DUMMYFUNCTION("""COMPUTED_VALUE"""),0.0)</f>
        <v>0</v>
      </c>
      <c r="MK133">
        <f>IFERROR(__xludf.DUMMYFUNCTION("""COMPUTED_VALUE"""),0.0)</f>
        <v>0</v>
      </c>
      <c r="ML133">
        <f>IFERROR(__xludf.DUMMYFUNCTION("""COMPUTED_VALUE"""),0.0)</f>
        <v>0</v>
      </c>
      <c r="MM133">
        <f>IFERROR(__xludf.DUMMYFUNCTION("""COMPUTED_VALUE"""),0.0)</f>
        <v>0</v>
      </c>
      <c r="MN133">
        <f>IFERROR(__xludf.DUMMYFUNCTION("""COMPUTED_VALUE"""),0.0)</f>
        <v>0</v>
      </c>
      <c r="MO133">
        <f>IFERROR(__xludf.DUMMYFUNCTION("""COMPUTED_VALUE"""),0.0)</f>
        <v>0</v>
      </c>
      <c r="MP133">
        <f>IFERROR(__xludf.DUMMYFUNCTION("""COMPUTED_VALUE"""),0.0)</f>
        <v>0</v>
      </c>
      <c r="MQ133">
        <f>IFERROR(__xludf.DUMMYFUNCTION("""COMPUTED_VALUE"""),0.0)</f>
        <v>0</v>
      </c>
      <c r="MR133">
        <f>IFERROR(__xludf.DUMMYFUNCTION("""COMPUTED_VALUE"""),0.0)</f>
        <v>0</v>
      </c>
      <c r="MS133">
        <f>IFERROR(__xludf.DUMMYFUNCTION("""COMPUTED_VALUE"""),0.0)</f>
        <v>0</v>
      </c>
      <c r="MT133" t="str">
        <f>IFERROR(__xludf.DUMMYFUNCTION("""COMPUTED_VALUE"""),"x")</f>
        <v>x</v>
      </c>
      <c r="MU133">
        <f>IFERROR(__xludf.DUMMYFUNCTION("""COMPUTED_VALUE"""),0.0)</f>
        <v>0</v>
      </c>
      <c r="MV133">
        <f>IFERROR(__xludf.DUMMYFUNCTION("""COMPUTED_VALUE"""),0.0)</f>
        <v>0</v>
      </c>
      <c r="MW133">
        <f>IFERROR(__xludf.DUMMYFUNCTION("""COMPUTED_VALUE"""),0.0)</f>
        <v>0</v>
      </c>
      <c r="MX133">
        <f>IFERROR(__xludf.DUMMYFUNCTION("""COMPUTED_VALUE"""),0.0)</f>
        <v>0</v>
      </c>
      <c r="MY133">
        <f>IFERROR(__xludf.DUMMYFUNCTION("""COMPUTED_VALUE"""),0.0)</f>
        <v>0</v>
      </c>
      <c r="MZ133">
        <f>IFERROR(__xludf.DUMMYFUNCTION("""COMPUTED_VALUE"""),0.0)</f>
        <v>0</v>
      </c>
      <c r="NA133">
        <f>IFERROR(__xludf.DUMMYFUNCTION("""COMPUTED_VALUE"""),0.0)</f>
        <v>0</v>
      </c>
      <c r="NB133">
        <f>IFERROR(__xludf.DUMMYFUNCTION("""COMPUTED_VALUE"""),0.0)</f>
        <v>0</v>
      </c>
      <c r="NC133">
        <f>IFERROR(__xludf.DUMMYFUNCTION("""COMPUTED_VALUE"""),0.0)</f>
        <v>0</v>
      </c>
      <c r="ND133">
        <f>IFERROR(__xludf.DUMMYFUNCTION("""COMPUTED_VALUE"""),0.0)</f>
        <v>0</v>
      </c>
      <c r="NE133">
        <f>IFERROR(__xludf.DUMMYFUNCTION("""COMPUTED_VALUE"""),0.0)</f>
        <v>0</v>
      </c>
      <c r="NF133">
        <f>IFERROR(__xludf.DUMMYFUNCTION("""COMPUTED_VALUE"""),0.0)</f>
        <v>0</v>
      </c>
      <c r="NG133">
        <f>IFERROR(__xludf.DUMMYFUNCTION("""COMPUTED_VALUE"""),0.0)</f>
        <v>0</v>
      </c>
      <c r="NH133">
        <f>IFERROR(__xludf.DUMMYFUNCTION("""COMPUTED_VALUE"""),0.0)</f>
        <v>0</v>
      </c>
      <c r="NI133">
        <f>IFERROR(__xludf.DUMMYFUNCTION("""COMPUTED_VALUE"""),0.0)</f>
        <v>0</v>
      </c>
      <c r="NJ133">
        <f>IFERROR(__xludf.DUMMYFUNCTION("""COMPUTED_VALUE"""),0.0)</f>
        <v>0</v>
      </c>
      <c r="NK133">
        <f>IFERROR(__xludf.DUMMYFUNCTION("""COMPUTED_VALUE"""),0.0)</f>
        <v>0</v>
      </c>
      <c r="NL133">
        <f>IFERROR(__xludf.DUMMYFUNCTION("""COMPUTED_VALUE"""),0.0)</f>
        <v>0</v>
      </c>
      <c r="NM133">
        <f>IFERROR(__xludf.DUMMYFUNCTION("""COMPUTED_VALUE"""),0.0)</f>
        <v>0</v>
      </c>
      <c r="NN133">
        <f>IFERROR(__xludf.DUMMYFUNCTION("""COMPUTED_VALUE"""),0.0)</f>
        <v>0</v>
      </c>
      <c r="NO133">
        <f>IFERROR(__xludf.DUMMYFUNCTION("""COMPUTED_VALUE"""),0.0)</f>
        <v>0</v>
      </c>
      <c r="NP133">
        <f>IFERROR(__xludf.DUMMYFUNCTION("""COMPUTED_VALUE"""),0.0)</f>
        <v>0</v>
      </c>
      <c r="NQ133">
        <f>IFERROR(__xludf.DUMMYFUNCTION("""COMPUTED_VALUE"""),0.0)</f>
        <v>0</v>
      </c>
      <c r="NR133">
        <f>IFERROR(__xludf.DUMMYFUNCTION("""COMPUTED_VALUE"""),0.0)</f>
        <v>0</v>
      </c>
    </row>
    <row r="134" ht="15.75" customHeight="1"/>
    <row r="135" ht="15.75" customHeight="1"/>
  </sheetData>
  <drawing r:id="rId1"/>
</worksheet>
</file>